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colors2.xml" ContentType="application/vnd.ms-office.chartcolorstyle+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readedComments/threadedComment1.xml" ContentType="application/vnd.ms-excel.threadedcomments+xml"/>
  <Override PartName="/xl/comments2.xml" ContentType="application/vnd.openxmlformats-officedocument.spreadsheetml.comments+xml"/>
  <Override PartName="/xl/metadata.xml" ContentType="application/vnd.openxmlformats-officedocument.spreadsheetml.sheetMetadata+xml"/>
  <Override PartName="/xl/persons/person.xml" ContentType="application/vnd.ms-excel.person+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hidePivotFieldList="1"/>
  <mc:AlternateContent xmlns:mc="http://schemas.openxmlformats.org/markup-compatibility/2006">
    <mc:Choice Requires="x15">
      <x15ac:absPath xmlns:x15ac="http://schemas.microsoft.com/office/spreadsheetml/2010/11/ac" url="C:\Users\RicardoM\Downloads\"/>
    </mc:Choice>
  </mc:AlternateContent>
  <xr:revisionPtr revIDLastSave="0" documentId="8_{AFBB6E23-8E55-403B-86DE-4726251F3946}" xr6:coauthVersionLast="47" xr6:coauthVersionMax="47" xr10:uidLastSave="{00000000-0000-0000-0000-000000000000}"/>
  <workbookProtection workbookAlgorithmName="SHA-512" workbookHashValue="rwrUi9t8PIYTrngEo4uaD/7NdAtzIaSbwbB3PWM92r4VA88BK3z/W+a0DpHv7HUfTj5PXJrC2+AOfb0VPDW/nA==" workbookSaltValue="zBakwYWJU7WFa0wdJlm5iw==" workbookSpinCount="100000" lockStructure="1"/>
  <bookViews>
    <workbookView xWindow="-108" yWindow="-108" windowWidth="23256" windowHeight="12456" tabRatio="560" firstSheet="1" activeTab="1" xr2:uid="{00000000-000D-0000-FFFF-FFFF00000000}"/>
  </bookViews>
  <sheets>
    <sheet name="Cálculo antigua metodología" sheetId="16" state="hidden" r:id="rId1"/>
    <sheet name="Visor Departamentos 2022" sheetId="17" r:id="rId2"/>
    <sheet name="Interpretación" sheetId="20" state="hidden" r:id="rId3"/>
    <sheet name="Cálculo nueva metodología 21-22" sheetId="2" state="hidden" r:id="rId4"/>
    <sheet name="listas" sheetId="18" state="hidden" r:id="rId5"/>
    <sheet name="Municipios" sheetId="19"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0" hidden="1">'Cálculo antigua metodología'!$A$4:$AL$1106</definedName>
    <definedName name="_xlnm._FilterDatabase" localSheetId="3" hidden="1">'Cálculo nueva metodología 21-22'!$A$4:$BJ$100</definedName>
    <definedName name="_xlnm._FilterDatabase" localSheetId="4" hidden="1">listas!$B$1:$E$3071</definedName>
    <definedName name="AMAZONAS">listas!$AL$2:$AL$3</definedName>
    <definedName name="ANTIOQUIA">listas!$J$2:$J$126</definedName>
    <definedName name="ARAUCA">listas!$AH$2:$AH$8</definedName>
    <definedName name="ATLÁNTICO">listas!$K$2:$K$24</definedName>
    <definedName name="BOGOTÁ">listas!$L$2</definedName>
    <definedName name="BOLÍVAR">listas!$M$2:$M$47</definedName>
    <definedName name="BOYACÁ">listas!$N$2:$N$124</definedName>
    <definedName name="CALDAS">listas!$O$2:$O$28</definedName>
    <definedName name="CAQUETÁ">listas!$P$2:$P$17</definedName>
    <definedName name="CASANARE">listas!$AI$2:$AI$20</definedName>
    <definedName name="CAUCA">listas!$Q$2:$Q$43</definedName>
    <definedName name="CESAR">listas!$R$2:$R$26</definedName>
    <definedName name="CHOCÓ">listas!$U$2:$U$31</definedName>
    <definedName name="CÓRDOBA">listas!$S$2:$S$31</definedName>
    <definedName name="CUNDINAMARCA">listas!$T$2:$T$117</definedName>
    <definedName name="Deflactor1">[1]Listas!$F$2</definedName>
    <definedName name="DEPARTAMENTO">listas!$H$2:$H$33</definedName>
    <definedName name="DEPTO">'Visor Departamentos 2022'!$J$3</definedName>
    <definedName name="GUAINÍA">listas!$AM$2:$AM$3</definedName>
    <definedName name="GUAVIARE">listas!$AN$2:$AN$5</definedName>
    <definedName name="HUILA">listas!$V$2:$V$38</definedName>
    <definedName name="LA_GUAJIRA">listas!$W$2:$W$16</definedName>
    <definedName name="Lista">#REF!</definedName>
    <definedName name="MAGDALENA">listas!$X$2:$X$31</definedName>
    <definedName name="META">listas!$Y$2:$Y$30</definedName>
    <definedName name="NARIÑO">listas!$Z$2:$Z$65</definedName>
    <definedName name="NORTE_DE_SANTANDER">listas!$AA$2:$AA$41</definedName>
    <definedName name="PUTUMAYO">listas!$AJ$2:$AJ$14</definedName>
    <definedName name="QUINDIO">listas!$AB$2:$AB$13</definedName>
    <definedName name="RISARALDA">listas!$AC$2:$AC$15</definedName>
    <definedName name="SAN_ANDRÉS">listas!$AK$2</definedName>
    <definedName name="SANTANDER">listas!$AD$2:$AD$88</definedName>
    <definedName name="SegmentaciónDeDatos_Año">#N/A</definedName>
    <definedName name="SegmentaciónDeDatos_Departamento">#N/A</definedName>
    <definedName name="SUCRE">listas!$AE$2:$AE$27</definedName>
    <definedName name="TOLIMA">listas!$AF$2:$AF$48</definedName>
    <definedName name="VALLE_DEL_CAUCA">listas!$AG$2:$AG$43</definedName>
    <definedName name="VAUPÉS">listas!$AO$2:$AO$4</definedName>
    <definedName name="VICHADA">listas!$AP$2:$AP$4</definedName>
  </definedNames>
  <calcPr calcId="191028"/>
  <pivotCaches>
    <pivotCache cacheId="2" r:id="rId13"/>
  </pivotCaches>
  <extLst>
    <ext xmlns:x14="http://schemas.microsoft.com/office/spreadsheetml/2009/9/main" uri="{BBE1A952-AA13-448e-AADC-164F8A28A991}">
      <x14:slicerCaches>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 i="17" l="1"/>
  <c r="P65" i="17"/>
  <c r="N65" i="17"/>
  <c r="N63" i="17"/>
  <c r="Q46" i="17" l="1"/>
  <c r="P3" i="17"/>
  <c r="W7" i="17"/>
  <c r="Q10" i="17"/>
  <c r="AB17" i="17"/>
  <c r="Z17" i="17"/>
  <c r="Z23" i="17"/>
  <c r="AB23" i="17"/>
  <c r="Z29" i="17"/>
  <c r="AB29" i="17"/>
  <c r="Z35" i="17"/>
  <c r="AB35" i="17"/>
  <c r="Z41" i="17"/>
  <c r="AB41" i="17"/>
  <c r="Z52" i="17"/>
  <c r="AB52" i="17"/>
  <c r="Z57" i="17"/>
  <c r="AB57" i="17"/>
  <c r="Z61" i="17"/>
  <c r="AB61" i="17"/>
  <c r="Z65" i="17"/>
  <c r="AB65" i="17"/>
  <c r="AF34" i="17"/>
  <c r="AD15" i="17"/>
  <c r="AF15" i="17"/>
  <c r="AH15" i="17"/>
  <c r="Z18" i="17"/>
  <c r="Z19" i="17"/>
  <c r="AB19" i="17"/>
  <c r="Z20" i="17"/>
  <c r="N61" i="17"/>
  <c r="P63" i="17"/>
  <c r="P61" i="17"/>
  <c r="P59" i="17"/>
  <c r="P57" i="17"/>
  <c r="N59" i="17"/>
  <c r="N57" i="17"/>
  <c r="P55" i="17"/>
  <c r="P52" i="17"/>
  <c r="N55" i="17"/>
  <c r="N52" i="17"/>
  <c r="N37" i="17"/>
  <c r="P37" i="17"/>
  <c r="P35" i="17"/>
  <c r="N35" i="17"/>
  <c r="P31" i="17"/>
  <c r="P29" i="17"/>
  <c r="N31" i="17"/>
  <c r="N29" i="17"/>
  <c r="P25" i="17"/>
  <c r="P23" i="17"/>
  <c r="N25" i="17"/>
  <c r="N23" i="17"/>
  <c r="AB6" i="17"/>
  <c r="AB5" i="17"/>
  <c r="AB4" i="17"/>
  <c r="AN7" i="17" l="1"/>
  <c r="AN8" i="17"/>
  <c r="AH37" i="17"/>
  <c r="AH35" i="17"/>
  <c r="AH31" i="17"/>
  <c r="AH29" i="17"/>
  <c r="AH23" i="17"/>
  <c r="AH25" i="17"/>
  <c r="AD57" i="17"/>
  <c r="AF17" i="17"/>
  <c r="AD61" i="17"/>
  <c r="AD35" i="17"/>
  <c r="AD17" i="17"/>
  <c r="AD52" i="17"/>
  <c r="AD23" i="17"/>
  <c r="AD29" i="17"/>
  <c r="AD41" i="17"/>
  <c r="BE68" i="2"/>
  <c r="BF68" i="2" s="1"/>
  <c r="BG68" i="2" s="1"/>
  <c r="BE67" i="2"/>
  <c r="BF67" i="2" s="1"/>
  <c r="BG67" i="2" s="1"/>
  <c r="BE66" i="2"/>
  <c r="BF66" i="2" s="1"/>
  <c r="BG66" i="2" s="1"/>
  <c r="BE65" i="2"/>
  <c r="BF65" i="2" s="1"/>
  <c r="BG65" i="2" s="1"/>
  <c r="BE64" i="2"/>
  <c r="BF64" i="2" s="1"/>
  <c r="BG64" i="2" s="1"/>
  <c r="BE63" i="2"/>
  <c r="BF63" i="2" s="1"/>
  <c r="BG63" i="2" s="1"/>
  <c r="BE62" i="2"/>
  <c r="BF62" i="2" s="1"/>
  <c r="BG62" i="2" s="1"/>
  <c r="BE61" i="2"/>
  <c r="BF61" i="2" s="1"/>
  <c r="BG61" i="2" s="1"/>
  <c r="BE60" i="2"/>
  <c r="BF60" i="2" s="1"/>
  <c r="BG60" i="2" s="1"/>
  <c r="BE59" i="2"/>
  <c r="BF59" i="2" s="1"/>
  <c r="BG59" i="2" s="1"/>
  <c r="BE58" i="2"/>
  <c r="BF58" i="2" s="1"/>
  <c r="BG58" i="2" s="1"/>
  <c r="BE57" i="2"/>
  <c r="BF57" i="2" s="1"/>
  <c r="BG57" i="2" s="1"/>
  <c r="BE56" i="2"/>
  <c r="BF56" i="2" s="1"/>
  <c r="BG56" i="2" s="1"/>
  <c r="BE55" i="2"/>
  <c r="BF55" i="2" s="1"/>
  <c r="BG55" i="2" s="1"/>
  <c r="BE54" i="2"/>
  <c r="BF54" i="2" s="1"/>
  <c r="BG54" i="2" s="1"/>
  <c r="BE53" i="2"/>
  <c r="BF53" i="2" s="1"/>
  <c r="BG53" i="2" s="1"/>
  <c r="BE52" i="2"/>
  <c r="BF52" i="2" s="1"/>
  <c r="BG52" i="2" s="1"/>
  <c r="BE51" i="2"/>
  <c r="BF51" i="2" s="1"/>
  <c r="BG51" i="2" s="1"/>
  <c r="BE50" i="2"/>
  <c r="BF50" i="2" s="1"/>
  <c r="BG50" i="2" s="1"/>
  <c r="BE49" i="2"/>
  <c r="BF49" i="2" s="1"/>
  <c r="BG49" i="2" s="1"/>
  <c r="BE48" i="2"/>
  <c r="BF48" i="2" s="1"/>
  <c r="BG48" i="2" s="1"/>
  <c r="BE47" i="2"/>
  <c r="BF47" i="2" s="1"/>
  <c r="BG47" i="2" s="1"/>
  <c r="BE46" i="2"/>
  <c r="BF46" i="2" s="1"/>
  <c r="BG46" i="2" s="1"/>
  <c r="BE45" i="2"/>
  <c r="BF45" i="2" s="1"/>
  <c r="BG45" i="2" s="1"/>
  <c r="BE44" i="2"/>
  <c r="BF44" i="2" s="1"/>
  <c r="BG44" i="2" s="1"/>
  <c r="BE43" i="2"/>
  <c r="BF43" i="2" s="1"/>
  <c r="BG43" i="2" s="1"/>
  <c r="BE42" i="2"/>
  <c r="BF42" i="2" s="1"/>
  <c r="BG42" i="2" s="1"/>
  <c r="BE41" i="2"/>
  <c r="BF41" i="2" s="1"/>
  <c r="BG41" i="2" s="1"/>
  <c r="BE40" i="2"/>
  <c r="BF40" i="2" s="1"/>
  <c r="BG40" i="2" s="1"/>
  <c r="BE39" i="2"/>
  <c r="BF39" i="2" s="1"/>
  <c r="BG39" i="2" s="1"/>
  <c r="BE38" i="2"/>
  <c r="BF38" i="2" s="1"/>
  <c r="BG38" i="2" s="1"/>
  <c r="BE37" i="2"/>
  <c r="BF37" i="2" s="1"/>
  <c r="BG37" i="2" s="1"/>
  <c r="AV68" i="2"/>
  <c r="AV67" i="2"/>
  <c r="AV66" i="2"/>
  <c r="AV65" i="2"/>
  <c r="AV64" i="2"/>
  <c r="AV63" i="2"/>
  <c r="AV62" i="2"/>
  <c r="AV61" i="2"/>
  <c r="AV60" i="2"/>
  <c r="AV59" i="2"/>
  <c r="AV58" i="2"/>
  <c r="AV57" i="2"/>
  <c r="AV56" i="2"/>
  <c r="N10" i="17" s="1"/>
  <c r="AV55" i="2"/>
  <c r="AV54" i="2"/>
  <c r="AV53" i="2"/>
  <c r="AV52" i="2"/>
  <c r="AV51" i="2"/>
  <c r="AV50" i="2"/>
  <c r="AV49" i="2"/>
  <c r="AV48" i="2"/>
  <c r="AV47" i="2"/>
  <c r="AV46" i="2"/>
  <c r="AV45" i="2"/>
  <c r="AV44" i="2"/>
  <c r="AV43" i="2"/>
  <c r="AV42" i="2"/>
  <c r="AV41" i="2"/>
  <c r="AV40" i="2"/>
  <c r="AV39" i="2"/>
  <c r="AV38" i="2"/>
  <c r="AV37"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N46" i="17" l="1"/>
  <c r="BH48" i="2"/>
  <c r="N41" i="17"/>
  <c r="N43" i="17"/>
  <c r="N19" i="17"/>
  <c r="N17" i="17"/>
  <c r="BH37" i="2"/>
  <c r="BH49" i="2"/>
  <c r="BH61" i="2"/>
  <c r="BH47" i="2"/>
  <c r="BH59" i="2"/>
  <c r="BH60" i="2"/>
  <c r="BH45" i="2"/>
  <c r="BH57" i="2"/>
  <c r="BH46" i="2"/>
  <c r="BH58" i="2"/>
  <c r="BH39" i="2"/>
  <c r="BH51" i="2"/>
  <c r="BH63" i="2"/>
  <c r="BH43" i="2"/>
  <c r="BH55" i="2"/>
  <c r="BH67" i="2"/>
  <c r="BH40" i="2"/>
  <c r="BH52" i="2"/>
  <c r="BH64" i="2"/>
  <c r="BH44" i="2"/>
  <c r="BH56" i="2"/>
  <c r="BH68" i="2"/>
  <c r="BH41" i="2"/>
  <c r="BH53" i="2"/>
  <c r="BH65" i="2"/>
  <c r="BH38" i="2"/>
  <c r="BH50" i="2"/>
  <c r="BH62" i="2"/>
  <c r="BH42" i="2"/>
  <c r="BH54" i="2"/>
  <c r="BH66" i="2"/>
  <c r="AH36" i="2" l="1"/>
  <c r="AG36" i="2"/>
  <c r="AH35" i="2"/>
  <c r="AG35" i="2"/>
  <c r="AH34" i="2"/>
  <c r="AG34" i="2"/>
  <c r="AH33" i="2"/>
  <c r="AG33" i="2"/>
  <c r="AH32" i="2"/>
  <c r="AG32" i="2"/>
  <c r="AH31" i="2"/>
  <c r="AG31" i="2"/>
  <c r="AH30" i="2"/>
  <c r="AG30" i="2"/>
  <c r="AH29" i="2"/>
  <c r="AG29" i="2"/>
  <c r="AH28" i="2"/>
  <c r="AG28" i="2"/>
  <c r="AH27" i="2"/>
  <c r="AG27" i="2"/>
  <c r="AH26" i="2"/>
  <c r="AG26" i="2"/>
  <c r="AH25" i="2"/>
  <c r="AG25" i="2"/>
  <c r="AH24" i="2"/>
  <c r="AG24" i="2"/>
  <c r="AH23" i="2"/>
  <c r="AG23" i="2"/>
  <c r="AH22" i="2"/>
  <c r="AG22" i="2"/>
  <c r="AH21" i="2"/>
  <c r="AG21" i="2"/>
  <c r="AH20" i="2"/>
  <c r="AG20" i="2"/>
  <c r="AH19" i="2"/>
  <c r="AG19" i="2"/>
  <c r="AH18" i="2"/>
  <c r="AG18" i="2"/>
  <c r="AH17" i="2"/>
  <c r="AG17" i="2"/>
  <c r="AH16" i="2"/>
  <c r="AG16" i="2"/>
  <c r="AH15" i="2"/>
  <c r="AG15" i="2"/>
  <c r="AH14" i="2"/>
  <c r="AG14" i="2"/>
  <c r="AH13" i="2"/>
  <c r="AG13" i="2"/>
  <c r="AH12" i="2"/>
  <c r="AG12" i="2"/>
  <c r="AH11" i="2"/>
  <c r="AG11" i="2"/>
  <c r="AH10" i="2"/>
  <c r="AG10" i="2"/>
  <c r="AH9" i="2"/>
  <c r="AG9" i="2"/>
  <c r="AS9" i="2" s="1"/>
  <c r="AH8" i="2"/>
  <c r="AG8" i="2"/>
  <c r="AH7" i="2"/>
  <c r="AG7" i="2"/>
  <c r="AH6" i="2"/>
  <c r="AG6" i="2"/>
  <c r="AH5" i="2"/>
  <c r="AG5" i="2"/>
  <c r="AF36" i="2"/>
  <c r="AE36" i="2"/>
  <c r="AF35" i="2"/>
  <c r="AE35" i="2"/>
  <c r="AF34" i="2"/>
  <c r="AE34" i="2"/>
  <c r="AF33" i="2"/>
  <c r="AE33" i="2"/>
  <c r="AF32" i="2"/>
  <c r="AE32" i="2"/>
  <c r="AF31" i="2"/>
  <c r="AE31" i="2"/>
  <c r="AF30" i="2"/>
  <c r="AE30" i="2"/>
  <c r="AF29" i="2"/>
  <c r="AE29" i="2"/>
  <c r="AF28" i="2"/>
  <c r="AE28" i="2"/>
  <c r="AF27" i="2"/>
  <c r="AE27" i="2"/>
  <c r="AF26" i="2"/>
  <c r="AE26" i="2"/>
  <c r="AF25" i="2"/>
  <c r="AE25" i="2"/>
  <c r="AF24" i="2"/>
  <c r="AE24" i="2"/>
  <c r="AF23" i="2"/>
  <c r="AE23" i="2"/>
  <c r="AF22" i="2"/>
  <c r="AE22" i="2"/>
  <c r="AF21" i="2"/>
  <c r="AE21" i="2"/>
  <c r="AF20" i="2"/>
  <c r="AE20" i="2"/>
  <c r="AF19" i="2"/>
  <c r="AE19" i="2"/>
  <c r="AF18" i="2"/>
  <c r="AE18" i="2"/>
  <c r="AF17" i="2"/>
  <c r="AE17" i="2"/>
  <c r="AF16" i="2"/>
  <c r="AE16" i="2"/>
  <c r="AF15" i="2"/>
  <c r="AE15" i="2"/>
  <c r="AF14" i="2"/>
  <c r="AE14" i="2"/>
  <c r="AF13" i="2"/>
  <c r="AE13" i="2"/>
  <c r="AF12" i="2"/>
  <c r="AE12" i="2"/>
  <c r="AF11" i="2"/>
  <c r="AE11" i="2"/>
  <c r="AF10" i="2"/>
  <c r="AE10" i="2"/>
  <c r="AF9" i="2"/>
  <c r="AE9" i="2"/>
  <c r="AF8" i="2"/>
  <c r="AE8" i="2"/>
  <c r="AF7" i="2"/>
  <c r="AE7" i="2"/>
  <c r="AF6" i="2"/>
  <c r="AE6" i="2"/>
  <c r="AF5" i="2"/>
  <c r="AE5" i="2"/>
  <c r="X36" i="2"/>
  <c r="X35" i="2"/>
  <c r="X34" i="2"/>
  <c r="X33" i="2"/>
  <c r="X32" i="2"/>
  <c r="X31" i="2"/>
  <c r="X30" i="2"/>
  <c r="X29" i="2"/>
  <c r="X28" i="2"/>
  <c r="X27" i="2"/>
  <c r="X26" i="2"/>
  <c r="X25" i="2"/>
  <c r="X24" i="2"/>
  <c r="X23" i="2"/>
  <c r="X22" i="2"/>
  <c r="X21" i="2"/>
  <c r="X20" i="2"/>
  <c r="X19" i="2"/>
  <c r="X18" i="2"/>
  <c r="X17" i="2"/>
  <c r="X16" i="2"/>
  <c r="X15" i="2"/>
  <c r="X14" i="2"/>
  <c r="X13" i="2"/>
  <c r="X12" i="2"/>
  <c r="X11" i="2"/>
  <c r="X10" i="2"/>
  <c r="X9" i="2"/>
  <c r="X8" i="2"/>
  <c r="X7" i="2"/>
  <c r="X6" i="2"/>
  <c r="X5" i="2"/>
  <c r="AS15" i="2" l="1"/>
  <c r="AS21" i="2"/>
  <c r="AS27" i="2"/>
  <c r="AS33" i="2"/>
  <c r="AS5" i="2"/>
  <c r="AS11" i="2"/>
  <c r="AS17" i="2"/>
  <c r="AS29" i="2"/>
  <c r="AS35" i="2"/>
  <c r="P17" i="17"/>
  <c r="AH17" i="17" s="1"/>
  <c r="P19" i="17"/>
  <c r="AH19" i="17" s="1"/>
  <c r="P43" i="17"/>
  <c r="AH43" i="17" s="1"/>
  <c r="AS23" i="2"/>
  <c r="P41" i="17"/>
  <c r="AH41" i="17" s="1"/>
  <c r="AS7" i="2"/>
  <c r="AS13" i="2"/>
  <c r="AS19" i="2"/>
  <c r="AS25" i="2"/>
  <c r="AS31" i="2"/>
  <c r="AS10" i="2"/>
  <c r="AS22" i="2"/>
  <c r="AS16" i="2"/>
  <c r="AS28" i="2"/>
  <c r="AS34" i="2"/>
  <c r="AS6" i="2"/>
  <c r="AS12" i="2"/>
  <c r="AS18" i="2"/>
  <c r="AS24" i="2"/>
  <c r="AS30" i="2"/>
  <c r="AS36" i="2"/>
  <c r="AS8" i="2"/>
  <c r="AS14" i="2"/>
  <c r="AS20" i="2"/>
  <c r="AS26" i="2"/>
  <c r="AS32" i="2"/>
  <c r="I12" i="19" l="1"/>
  <c r="I11" i="19"/>
  <c r="I10" i="19"/>
  <c r="I9" i="19"/>
  <c r="I8" i="19"/>
  <c r="I7" i="19"/>
  <c r="I18" i="19"/>
  <c r="I13" i="19" l="1"/>
  <c r="M30" i="19" l="1"/>
  <c r="M29" i="19"/>
  <c r="N29" i="19" s="1" a="1"/>
  <c r="N29" i="19" s="1"/>
  <c r="M28" i="19"/>
  <c r="N28" i="19" s="1" a="1"/>
  <c r="N28" i="19" s="1"/>
  <c r="M27" i="19"/>
  <c r="M26" i="19"/>
  <c r="N26" i="19" s="1" a="1"/>
  <c r="N26" i="19" s="1"/>
  <c r="M25" i="19"/>
  <c r="M24" i="19"/>
  <c r="M23" i="19"/>
  <c r="M22" i="19"/>
  <c r="M21" i="19"/>
  <c r="M20" i="19"/>
  <c r="M19" i="19"/>
  <c r="M18" i="19"/>
  <c r="K30" i="19"/>
  <c r="K29" i="19"/>
  <c r="K28" i="19"/>
  <c r="K27" i="19"/>
  <c r="L27" i="19" s="1" a="1"/>
  <c r="L27" i="19" s="1"/>
  <c r="K26" i="19"/>
  <c r="L26" i="19" s="1" a="1"/>
  <c r="L26" i="19" s="1"/>
  <c r="K25" i="19"/>
  <c r="L25" i="19" s="1" a="1"/>
  <c r="L25" i="19" s="1"/>
  <c r="K24" i="19"/>
  <c r="K23" i="19"/>
  <c r="L23" i="19" s="1" a="1"/>
  <c r="L23" i="19" s="1"/>
  <c r="K22" i="19"/>
  <c r="L22" i="19" s="1" a="1"/>
  <c r="L22" i="19" s="1"/>
  <c r="K21" i="19"/>
  <c r="K20" i="19"/>
  <c r="K19" i="19"/>
  <c r="K18" i="19"/>
  <c r="J30" i="19"/>
  <c r="J29" i="19"/>
  <c r="J28" i="19"/>
  <c r="J27" i="19"/>
  <c r="J26" i="19"/>
  <c r="J25" i="19"/>
  <c r="J24" i="19"/>
  <c r="J23" i="19"/>
  <c r="J22" i="19"/>
  <c r="J21" i="19"/>
  <c r="J20" i="19"/>
  <c r="J19" i="19"/>
  <c r="J18" i="19"/>
  <c r="I30" i="19"/>
  <c r="I29" i="19"/>
  <c r="I28" i="19"/>
  <c r="I27" i="19"/>
  <c r="I26" i="19"/>
  <c r="I25" i="19"/>
  <c r="I24" i="19"/>
  <c r="I23" i="19"/>
  <c r="I22" i="19"/>
  <c r="I21" i="19"/>
  <c r="I20" i="19"/>
  <c r="I19" i="19"/>
  <c r="W10" i="17" l="1"/>
  <c r="W46" i="17"/>
  <c r="N23" i="19" l="1" a="1"/>
  <c r="N23" i="19" s="1"/>
  <c r="N27" i="19" l="1" a="1"/>
  <c r="N27" i="19" s="1"/>
  <c r="L20" i="19" a="1"/>
  <c r="L20" i="19" s="1"/>
  <c r="L24" i="19" a="1"/>
  <c r="L24" i="19" s="1"/>
  <c r="L19" i="19" a="1"/>
  <c r="L19" i="19" s="1"/>
  <c r="L18" i="19" a="1"/>
  <c r="L18" i="19" s="1"/>
  <c r="L28" i="19" a="1"/>
  <c r="L28" i="19" s="1"/>
  <c r="L29" i="19" a="1"/>
  <c r="L29" i="19" s="1"/>
  <c r="L21" i="19" a="1"/>
  <c r="L21" i="19" s="1"/>
  <c r="L30" i="19" a="1"/>
  <c r="L30" i="19" s="1"/>
  <c r="N18" i="19" a="1"/>
  <c r="N18" i="19" s="1"/>
  <c r="N24" i="19" a="1"/>
  <c r="N24" i="19" s="1"/>
  <c r="N21" i="19" a="1"/>
  <c r="N21" i="19" s="1"/>
  <c r="N25" i="19" a="1"/>
  <c r="N25" i="19" s="1"/>
  <c r="N19" i="19" a="1"/>
  <c r="N19" i="19" s="1"/>
  <c r="N20" i="19" a="1"/>
  <c r="N20" i="19" s="1"/>
  <c r="N22" i="19" a="1"/>
  <c r="N22" i="19" s="1"/>
  <c r="N30" i="19" a="1"/>
  <c r="N30" i="19" s="1"/>
  <c r="AF65" i="17"/>
  <c r="S17" i="17"/>
  <c r="U61" i="17"/>
  <c r="U57" i="17"/>
  <c r="U52" i="17"/>
  <c r="U41" i="17"/>
  <c r="U35" i="17"/>
  <c r="U29" i="17"/>
  <c r="U23" i="17"/>
  <c r="S61" i="17"/>
  <c r="S57" i="17"/>
  <c r="S52" i="17"/>
  <c r="S41" i="17"/>
  <c r="S35" i="17"/>
  <c r="S29" i="17"/>
  <c r="S23" i="17"/>
  <c r="U17" i="17"/>
  <c r="W52" i="17" l="1"/>
  <c r="W23" i="17"/>
  <c r="W29" i="17"/>
  <c r="W41" i="17"/>
  <c r="W57" i="17"/>
  <c r="W61" i="17"/>
  <c r="W35" i="17"/>
  <c r="W17" i="17"/>
  <c r="AF61" i="17" l="1"/>
  <c r="AF57" i="17"/>
  <c r="AF52" i="17"/>
  <c r="AF41" i="17"/>
  <c r="AF35" i="17"/>
  <c r="AF29" i="17"/>
  <c r="AF23" i="17"/>
  <c r="U1106" i="16" l="1"/>
  <c r="T1106" i="16"/>
  <c r="S1106" i="16"/>
  <c r="R1106" i="16"/>
  <c r="Q1106" i="16"/>
  <c r="P1106" i="16"/>
  <c r="O1106" i="16"/>
  <c r="AD1106" i="16" s="1"/>
  <c r="N1106" i="16"/>
  <c r="M1106" i="16"/>
  <c r="L1106" i="16"/>
  <c r="AA1106" i="16" s="1"/>
  <c r="AB1106" i="16" s="1"/>
  <c r="K1106" i="16"/>
  <c r="J1106" i="16"/>
  <c r="AE1106" i="16" s="1"/>
  <c r="AF1106" i="16" s="1"/>
  <c r="I1106" i="16"/>
  <c r="H1106" i="16"/>
  <c r="G1106" i="16"/>
  <c r="E1106" i="16"/>
  <c r="D1106" i="16"/>
  <c r="X1106" i="16" s="1"/>
  <c r="AE1105" i="16"/>
  <c r="AF1105" i="16" s="1"/>
  <c r="U1105" i="16"/>
  <c r="T1105" i="16"/>
  <c r="S1105" i="16"/>
  <c r="R1105" i="16"/>
  <c r="Q1105" i="16"/>
  <c r="AD1105" i="16" s="1"/>
  <c r="P1105" i="16"/>
  <c r="O1105" i="16"/>
  <c r="N1105" i="16"/>
  <c r="M1105" i="16"/>
  <c r="L1105" i="16"/>
  <c r="AA1105" i="16" s="1"/>
  <c r="AB1105" i="16" s="1"/>
  <c r="K1105" i="16"/>
  <c r="J1105" i="16"/>
  <c r="AC1105" i="16" s="1"/>
  <c r="I1105" i="16"/>
  <c r="H1105" i="16"/>
  <c r="G1105" i="16"/>
  <c r="E1105" i="16"/>
  <c r="D1105" i="16"/>
  <c r="X1105" i="16" s="1"/>
  <c r="U1104" i="16"/>
  <c r="T1104" i="16"/>
  <c r="S1104" i="16"/>
  <c r="R1104" i="16"/>
  <c r="Q1104" i="16"/>
  <c r="AD1104" i="16" s="1"/>
  <c r="P1104" i="16"/>
  <c r="O1104" i="16"/>
  <c r="N1104" i="16"/>
  <c r="M1104" i="16"/>
  <c r="L1104" i="16"/>
  <c r="AA1104" i="16" s="1"/>
  <c r="AB1104" i="16" s="1"/>
  <c r="K1104" i="16"/>
  <c r="J1104" i="16"/>
  <c r="AE1104" i="16" s="1"/>
  <c r="AF1104" i="16" s="1"/>
  <c r="I1104" i="16"/>
  <c r="H1104" i="16"/>
  <c r="G1104" i="16"/>
  <c r="E1104" i="16"/>
  <c r="D1104" i="16"/>
  <c r="X1104" i="16" s="1"/>
  <c r="AE1103" i="16"/>
  <c r="AF1103" i="16" s="1"/>
  <c r="U1103" i="16"/>
  <c r="T1103" i="16"/>
  <c r="S1103" i="16"/>
  <c r="R1103" i="16"/>
  <c r="Q1103" i="16"/>
  <c r="AD1103" i="16" s="1"/>
  <c r="P1103" i="16"/>
  <c r="O1103" i="16"/>
  <c r="N1103" i="16"/>
  <c r="M1103" i="16"/>
  <c r="L1103" i="16"/>
  <c r="AA1103" i="16" s="1"/>
  <c r="AB1103" i="16" s="1"/>
  <c r="K1103" i="16"/>
  <c r="AC1103" i="16" s="1"/>
  <c r="J1103" i="16"/>
  <c r="I1103" i="16"/>
  <c r="H1103" i="16"/>
  <c r="G1103" i="16"/>
  <c r="E1103" i="16"/>
  <c r="D1103" i="16"/>
  <c r="X1103" i="16" s="1"/>
  <c r="AD1102" i="16"/>
  <c r="U1102" i="16"/>
  <c r="T1102" i="16"/>
  <c r="S1102" i="16"/>
  <c r="AE1102" i="16" s="1"/>
  <c r="AF1102" i="16" s="1"/>
  <c r="R1102" i="16"/>
  <c r="Q1102" i="16"/>
  <c r="P1102" i="16"/>
  <c r="O1102" i="16"/>
  <c r="N1102" i="16"/>
  <c r="M1102" i="16"/>
  <c r="L1102" i="16"/>
  <c r="AA1102" i="16" s="1"/>
  <c r="AB1102" i="16" s="1"/>
  <c r="K1102" i="16"/>
  <c r="AC1102" i="16" s="1"/>
  <c r="J1102" i="16"/>
  <c r="I1102" i="16"/>
  <c r="H1102" i="16"/>
  <c r="G1102" i="16"/>
  <c r="E1102" i="16"/>
  <c r="D1102" i="16"/>
  <c r="X1102" i="16" s="1"/>
  <c r="AA1101" i="16"/>
  <c r="AB1101" i="16" s="1"/>
  <c r="U1101" i="16"/>
  <c r="T1101" i="16"/>
  <c r="S1101" i="16"/>
  <c r="AE1101" i="16" s="1"/>
  <c r="AF1101" i="16" s="1"/>
  <c r="R1101" i="16"/>
  <c r="Q1101" i="16"/>
  <c r="AD1101" i="16" s="1"/>
  <c r="P1101" i="16"/>
  <c r="O1101" i="16"/>
  <c r="N1101" i="16"/>
  <c r="M1101" i="16"/>
  <c r="L1101" i="16"/>
  <c r="K1101" i="16"/>
  <c r="AC1101" i="16" s="1"/>
  <c r="J1101" i="16"/>
  <c r="I1101" i="16"/>
  <c r="H1101" i="16"/>
  <c r="G1101" i="16"/>
  <c r="E1101" i="16"/>
  <c r="D1101" i="16"/>
  <c r="X1101" i="16" s="1"/>
  <c r="AD1100" i="16"/>
  <c r="AA1100" i="16"/>
  <c r="AB1100" i="16" s="1"/>
  <c r="U1100" i="16"/>
  <c r="T1100" i="16"/>
  <c r="S1100" i="16"/>
  <c r="AE1100" i="16" s="1"/>
  <c r="AF1100" i="16" s="1"/>
  <c r="R1100" i="16"/>
  <c r="Q1100" i="16"/>
  <c r="P1100" i="16"/>
  <c r="O1100" i="16"/>
  <c r="N1100" i="16"/>
  <c r="M1100" i="16"/>
  <c r="L1100" i="16"/>
  <c r="K1100" i="16"/>
  <c r="AC1100" i="16" s="1"/>
  <c r="J1100" i="16"/>
  <c r="I1100" i="16"/>
  <c r="H1100" i="16"/>
  <c r="G1100" i="16"/>
  <c r="E1100" i="16"/>
  <c r="D1100" i="16"/>
  <c r="X1100" i="16" s="1"/>
  <c r="AC1099" i="16"/>
  <c r="U1099" i="16"/>
  <c r="T1099" i="16"/>
  <c r="S1099" i="16"/>
  <c r="AE1099" i="16" s="1"/>
  <c r="AF1099" i="16" s="1"/>
  <c r="R1099" i="16"/>
  <c r="Q1099" i="16"/>
  <c r="AD1099" i="16" s="1"/>
  <c r="P1099" i="16"/>
  <c r="O1099" i="16"/>
  <c r="N1099" i="16"/>
  <c r="M1099" i="16"/>
  <c r="AA1099" i="16" s="1"/>
  <c r="AB1099" i="16" s="1"/>
  <c r="L1099" i="16"/>
  <c r="K1099" i="16"/>
  <c r="J1099" i="16"/>
  <c r="I1099" i="16"/>
  <c r="H1099" i="16"/>
  <c r="G1099" i="16"/>
  <c r="E1099" i="16"/>
  <c r="D1099" i="16"/>
  <c r="X1099" i="16" s="1"/>
  <c r="U1098" i="16"/>
  <c r="T1098" i="16"/>
  <c r="S1098" i="16"/>
  <c r="AE1098" i="16" s="1"/>
  <c r="AF1098" i="16" s="1"/>
  <c r="R1098" i="16"/>
  <c r="Q1098" i="16"/>
  <c r="AD1098" i="16" s="1"/>
  <c r="P1098" i="16"/>
  <c r="O1098" i="16"/>
  <c r="N1098" i="16"/>
  <c r="M1098" i="16"/>
  <c r="L1098" i="16"/>
  <c r="AA1098" i="16" s="1"/>
  <c r="AB1098" i="16" s="1"/>
  <c r="K1098" i="16"/>
  <c r="J1098" i="16"/>
  <c r="AC1098" i="16" s="1"/>
  <c r="I1098" i="16"/>
  <c r="H1098" i="16"/>
  <c r="G1098" i="16"/>
  <c r="E1098" i="16"/>
  <c r="D1098" i="16"/>
  <c r="X1098" i="16" s="1"/>
  <c r="AE1097" i="16"/>
  <c r="AF1097" i="16" s="1"/>
  <c r="AC1097" i="16"/>
  <c r="U1097" i="16"/>
  <c r="T1097" i="16"/>
  <c r="S1097" i="16"/>
  <c r="R1097" i="16"/>
  <c r="Q1097" i="16"/>
  <c r="AD1097" i="16" s="1"/>
  <c r="P1097" i="16"/>
  <c r="O1097" i="16"/>
  <c r="N1097" i="16"/>
  <c r="M1097" i="16"/>
  <c r="L1097" i="16"/>
  <c r="AA1097" i="16" s="1"/>
  <c r="AB1097" i="16" s="1"/>
  <c r="K1097" i="16"/>
  <c r="J1097" i="16"/>
  <c r="I1097" i="16"/>
  <c r="H1097" i="16"/>
  <c r="G1097" i="16"/>
  <c r="E1097" i="16"/>
  <c r="D1097" i="16"/>
  <c r="X1097" i="16" s="1"/>
  <c r="U1096" i="16"/>
  <c r="T1096" i="16"/>
  <c r="S1096" i="16"/>
  <c r="R1096" i="16"/>
  <c r="Q1096" i="16"/>
  <c r="P1096" i="16"/>
  <c r="O1096" i="16"/>
  <c r="AD1096" i="16" s="1"/>
  <c r="N1096" i="16"/>
  <c r="M1096" i="16"/>
  <c r="L1096" i="16"/>
  <c r="AA1096" i="16" s="1"/>
  <c r="AB1096" i="16" s="1"/>
  <c r="K1096" i="16"/>
  <c r="J1096" i="16"/>
  <c r="AE1096" i="16" s="1"/>
  <c r="AF1096" i="16" s="1"/>
  <c r="I1096" i="16"/>
  <c r="H1096" i="16"/>
  <c r="G1096" i="16"/>
  <c r="E1096" i="16"/>
  <c r="D1096" i="16"/>
  <c r="X1096" i="16" s="1"/>
  <c r="AE1095" i="16"/>
  <c r="AF1095" i="16" s="1"/>
  <c r="U1095" i="16"/>
  <c r="T1095" i="16"/>
  <c r="S1095" i="16"/>
  <c r="R1095" i="16"/>
  <c r="Q1095" i="16"/>
  <c r="AD1095" i="16" s="1"/>
  <c r="P1095" i="16"/>
  <c r="O1095" i="16"/>
  <c r="N1095" i="16"/>
  <c r="M1095" i="16"/>
  <c r="L1095" i="16"/>
  <c r="AA1095" i="16" s="1"/>
  <c r="AB1095" i="16" s="1"/>
  <c r="K1095" i="16"/>
  <c r="AC1095" i="16" s="1"/>
  <c r="J1095" i="16"/>
  <c r="I1095" i="16"/>
  <c r="H1095" i="16"/>
  <c r="G1095" i="16"/>
  <c r="E1095" i="16"/>
  <c r="D1095" i="16"/>
  <c r="X1095" i="16" s="1"/>
  <c r="AD1094" i="16"/>
  <c r="U1094" i="16"/>
  <c r="T1094" i="16"/>
  <c r="S1094" i="16"/>
  <c r="R1094" i="16"/>
  <c r="Q1094" i="16"/>
  <c r="P1094" i="16"/>
  <c r="O1094" i="16"/>
  <c r="N1094" i="16"/>
  <c r="M1094" i="16"/>
  <c r="L1094" i="16"/>
  <c r="AA1094" i="16" s="1"/>
  <c r="AB1094" i="16" s="1"/>
  <c r="K1094" i="16"/>
  <c r="AC1094" i="16" s="1"/>
  <c r="J1094" i="16"/>
  <c r="AE1094" i="16" s="1"/>
  <c r="AF1094" i="16" s="1"/>
  <c r="I1094" i="16"/>
  <c r="H1094" i="16"/>
  <c r="G1094" i="16"/>
  <c r="E1094" i="16"/>
  <c r="D1094" i="16"/>
  <c r="X1094" i="16" s="1"/>
  <c r="AD1093" i="16"/>
  <c r="AA1093" i="16"/>
  <c r="AB1093" i="16" s="1"/>
  <c r="U1093" i="16"/>
  <c r="T1093" i="16"/>
  <c r="S1093" i="16"/>
  <c r="AE1093" i="16" s="1"/>
  <c r="AF1093" i="16" s="1"/>
  <c r="R1093" i="16"/>
  <c r="Q1093" i="16"/>
  <c r="P1093" i="16"/>
  <c r="O1093" i="16"/>
  <c r="N1093" i="16"/>
  <c r="M1093" i="16"/>
  <c r="L1093" i="16"/>
  <c r="K1093" i="16"/>
  <c r="AC1093" i="16" s="1"/>
  <c r="J1093" i="16"/>
  <c r="I1093" i="16"/>
  <c r="H1093" i="16"/>
  <c r="G1093" i="16"/>
  <c r="E1093" i="16"/>
  <c r="D1093" i="16"/>
  <c r="X1093" i="16" s="1"/>
  <c r="AA1092" i="16"/>
  <c r="AB1092" i="16" s="1"/>
  <c r="U1092" i="16"/>
  <c r="T1092" i="16"/>
  <c r="S1092" i="16"/>
  <c r="AE1092" i="16" s="1"/>
  <c r="AF1092" i="16" s="1"/>
  <c r="R1092" i="16"/>
  <c r="Q1092" i="16"/>
  <c r="AD1092" i="16" s="1"/>
  <c r="P1092" i="16"/>
  <c r="O1092" i="16"/>
  <c r="N1092" i="16"/>
  <c r="M1092" i="16"/>
  <c r="L1092" i="16"/>
  <c r="K1092" i="16"/>
  <c r="AC1092" i="16" s="1"/>
  <c r="J1092" i="16"/>
  <c r="I1092" i="16"/>
  <c r="H1092" i="16"/>
  <c r="G1092" i="16"/>
  <c r="E1092" i="16"/>
  <c r="D1092" i="16"/>
  <c r="X1092" i="16" s="1"/>
  <c r="AC1091" i="16"/>
  <c r="U1091" i="16"/>
  <c r="T1091" i="16"/>
  <c r="S1091" i="16"/>
  <c r="AE1091" i="16" s="1"/>
  <c r="AF1091" i="16" s="1"/>
  <c r="R1091" i="16"/>
  <c r="Q1091" i="16"/>
  <c r="AD1091" i="16" s="1"/>
  <c r="P1091" i="16"/>
  <c r="O1091" i="16"/>
  <c r="N1091" i="16"/>
  <c r="M1091" i="16"/>
  <c r="AA1091" i="16" s="1"/>
  <c r="AB1091" i="16" s="1"/>
  <c r="L1091" i="16"/>
  <c r="K1091" i="16"/>
  <c r="J1091" i="16"/>
  <c r="I1091" i="16"/>
  <c r="H1091" i="16"/>
  <c r="G1091" i="16"/>
  <c r="E1091" i="16"/>
  <c r="D1091" i="16"/>
  <c r="X1091" i="16" s="1"/>
  <c r="U1090" i="16"/>
  <c r="T1090" i="16"/>
  <c r="S1090" i="16"/>
  <c r="AE1090" i="16" s="1"/>
  <c r="AF1090" i="16" s="1"/>
  <c r="R1090" i="16"/>
  <c r="Q1090" i="16"/>
  <c r="AD1090" i="16" s="1"/>
  <c r="P1090" i="16"/>
  <c r="O1090" i="16"/>
  <c r="N1090" i="16"/>
  <c r="M1090" i="16"/>
  <c r="L1090" i="16"/>
  <c r="AA1090" i="16" s="1"/>
  <c r="AB1090" i="16" s="1"/>
  <c r="K1090" i="16"/>
  <c r="J1090" i="16"/>
  <c r="AC1090" i="16" s="1"/>
  <c r="I1090" i="16"/>
  <c r="H1090" i="16"/>
  <c r="G1090" i="16"/>
  <c r="E1090" i="16"/>
  <c r="D1090" i="16"/>
  <c r="X1090" i="16" s="1"/>
  <c r="AE1089" i="16"/>
  <c r="AF1089" i="16" s="1"/>
  <c r="U1089" i="16"/>
  <c r="T1089" i="16"/>
  <c r="S1089" i="16"/>
  <c r="R1089" i="16"/>
  <c r="Q1089" i="16"/>
  <c r="AD1089" i="16" s="1"/>
  <c r="P1089" i="16"/>
  <c r="O1089" i="16"/>
  <c r="N1089" i="16"/>
  <c r="M1089" i="16"/>
  <c r="AA1089" i="16" s="1"/>
  <c r="AB1089" i="16" s="1"/>
  <c r="L1089" i="16"/>
  <c r="K1089" i="16"/>
  <c r="J1089" i="16"/>
  <c r="AC1089" i="16" s="1"/>
  <c r="I1089" i="16"/>
  <c r="H1089" i="16"/>
  <c r="G1089" i="16"/>
  <c r="E1089" i="16"/>
  <c r="D1089" i="16"/>
  <c r="X1089" i="16" s="1"/>
  <c r="AE1088" i="16"/>
  <c r="AF1088" i="16" s="1"/>
  <c r="U1088" i="16"/>
  <c r="T1088" i="16"/>
  <c r="S1088" i="16"/>
  <c r="R1088" i="16"/>
  <c r="Q1088" i="16"/>
  <c r="P1088" i="16"/>
  <c r="O1088" i="16"/>
  <c r="AD1088" i="16" s="1"/>
  <c r="N1088" i="16"/>
  <c r="M1088" i="16"/>
  <c r="L1088" i="16"/>
  <c r="AA1088" i="16" s="1"/>
  <c r="AB1088" i="16" s="1"/>
  <c r="K1088" i="16"/>
  <c r="J1088" i="16"/>
  <c r="AC1088" i="16" s="1"/>
  <c r="I1088" i="16"/>
  <c r="H1088" i="16"/>
  <c r="G1088" i="16"/>
  <c r="E1088" i="16"/>
  <c r="D1088" i="16"/>
  <c r="X1088" i="16" s="1"/>
  <c r="U1087" i="16"/>
  <c r="T1087" i="16"/>
  <c r="S1087" i="16"/>
  <c r="R1087" i="16"/>
  <c r="Q1087" i="16"/>
  <c r="AD1087" i="16" s="1"/>
  <c r="P1087" i="16"/>
  <c r="O1087" i="16"/>
  <c r="N1087" i="16"/>
  <c r="M1087" i="16"/>
  <c r="L1087" i="16"/>
  <c r="AA1087" i="16" s="1"/>
  <c r="AB1087" i="16" s="1"/>
  <c r="K1087" i="16"/>
  <c r="AC1087" i="16" s="1"/>
  <c r="J1087" i="16"/>
  <c r="AE1087" i="16" s="1"/>
  <c r="AF1087" i="16" s="1"/>
  <c r="I1087" i="16"/>
  <c r="H1087" i="16"/>
  <c r="G1087" i="16"/>
  <c r="E1087" i="16"/>
  <c r="D1087" i="16"/>
  <c r="X1087" i="16" s="1"/>
  <c r="AD1086" i="16"/>
  <c r="U1086" i="16"/>
  <c r="T1086" i="16"/>
  <c r="S1086" i="16"/>
  <c r="R1086" i="16"/>
  <c r="Q1086" i="16"/>
  <c r="P1086" i="16"/>
  <c r="O1086" i="16"/>
  <c r="N1086" i="16"/>
  <c r="M1086" i="16"/>
  <c r="L1086" i="16"/>
  <c r="AA1086" i="16" s="1"/>
  <c r="AB1086" i="16" s="1"/>
  <c r="K1086" i="16"/>
  <c r="J1086" i="16"/>
  <c r="AC1086" i="16" s="1"/>
  <c r="I1086" i="16"/>
  <c r="H1086" i="16"/>
  <c r="G1086" i="16"/>
  <c r="E1086" i="16"/>
  <c r="D1086" i="16"/>
  <c r="X1086" i="16" s="1"/>
  <c r="AD1085" i="16"/>
  <c r="AA1085" i="16"/>
  <c r="AB1085" i="16" s="1"/>
  <c r="U1085" i="16"/>
  <c r="T1085" i="16"/>
  <c r="S1085" i="16"/>
  <c r="AE1085" i="16" s="1"/>
  <c r="AF1085" i="16" s="1"/>
  <c r="R1085" i="16"/>
  <c r="Q1085" i="16"/>
  <c r="P1085" i="16"/>
  <c r="O1085" i="16"/>
  <c r="N1085" i="16"/>
  <c r="M1085" i="16"/>
  <c r="L1085" i="16"/>
  <c r="K1085" i="16"/>
  <c r="AC1085" i="16" s="1"/>
  <c r="J1085" i="16"/>
  <c r="I1085" i="16"/>
  <c r="H1085" i="16"/>
  <c r="G1085" i="16"/>
  <c r="E1085" i="16"/>
  <c r="D1085" i="16"/>
  <c r="X1085" i="16" s="1"/>
  <c r="AD1084" i="16"/>
  <c r="AA1084" i="16"/>
  <c r="AB1084" i="16" s="1"/>
  <c r="U1084" i="16"/>
  <c r="T1084" i="16"/>
  <c r="S1084" i="16"/>
  <c r="AE1084" i="16" s="1"/>
  <c r="AF1084" i="16" s="1"/>
  <c r="R1084" i="16"/>
  <c r="Q1084" i="16"/>
  <c r="P1084" i="16"/>
  <c r="O1084" i="16"/>
  <c r="N1084" i="16"/>
  <c r="M1084" i="16"/>
  <c r="L1084" i="16"/>
  <c r="K1084" i="16"/>
  <c r="AC1084" i="16" s="1"/>
  <c r="J1084" i="16"/>
  <c r="I1084" i="16"/>
  <c r="H1084" i="16"/>
  <c r="G1084" i="16"/>
  <c r="E1084" i="16"/>
  <c r="D1084" i="16"/>
  <c r="X1084" i="16" s="1"/>
  <c r="AC1083" i="16"/>
  <c r="U1083" i="16"/>
  <c r="T1083" i="16"/>
  <c r="S1083" i="16"/>
  <c r="AE1083" i="16" s="1"/>
  <c r="AF1083" i="16" s="1"/>
  <c r="R1083" i="16"/>
  <c r="Q1083" i="16"/>
  <c r="AD1083" i="16" s="1"/>
  <c r="P1083" i="16"/>
  <c r="O1083" i="16"/>
  <c r="N1083" i="16"/>
  <c r="M1083" i="16"/>
  <c r="AA1083" i="16" s="1"/>
  <c r="AB1083" i="16" s="1"/>
  <c r="L1083" i="16"/>
  <c r="K1083" i="16"/>
  <c r="J1083" i="16"/>
  <c r="I1083" i="16"/>
  <c r="H1083" i="16"/>
  <c r="G1083" i="16"/>
  <c r="E1083" i="16"/>
  <c r="D1083" i="16"/>
  <c r="X1083" i="16" s="1"/>
  <c r="U1082" i="16"/>
  <c r="T1082" i="16"/>
  <c r="S1082" i="16"/>
  <c r="AE1082" i="16" s="1"/>
  <c r="AF1082" i="16" s="1"/>
  <c r="R1082" i="16"/>
  <c r="Q1082" i="16"/>
  <c r="AD1082" i="16" s="1"/>
  <c r="P1082" i="16"/>
  <c r="O1082" i="16"/>
  <c r="N1082" i="16"/>
  <c r="M1082" i="16"/>
  <c r="L1082" i="16"/>
  <c r="AA1082" i="16" s="1"/>
  <c r="AB1082" i="16" s="1"/>
  <c r="K1082" i="16"/>
  <c r="J1082" i="16"/>
  <c r="AC1082" i="16" s="1"/>
  <c r="I1082" i="16"/>
  <c r="H1082" i="16"/>
  <c r="G1082" i="16"/>
  <c r="E1082" i="16"/>
  <c r="D1082" i="16"/>
  <c r="X1082" i="16" s="1"/>
  <c r="AE1081" i="16"/>
  <c r="AF1081" i="16" s="1"/>
  <c r="U1081" i="16"/>
  <c r="T1081" i="16"/>
  <c r="S1081" i="16"/>
  <c r="R1081" i="16"/>
  <c r="Q1081" i="16"/>
  <c r="AD1081" i="16" s="1"/>
  <c r="P1081" i="16"/>
  <c r="O1081" i="16"/>
  <c r="N1081" i="16"/>
  <c r="M1081" i="16"/>
  <c r="AA1081" i="16" s="1"/>
  <c r="AB1081" i="16" s="1"/>
  <c r="L1081" i="16"/>
  <c r="K1081" i="16"/>
  <c r="J1081" i="16"/>
  <c r="AC1081" i="16" s="1"/>
  <c r="I1081" i="16"/>
  <c r="H1081" i="16"/>
  <c r="G1081" i="16"/>
  <c r="E1081" i="16"/>
  <c r="D1081" i="16"/>
  <c r="X1081" i="16" s="1"/>
  <c r="AE1080" i="16"/>
  <c r="AF1080" i="16" s="1"/>
  <c r="U1080" i="16"/>
  <c r="T1080" i="16"/>
  <c r="S1080" i="16"/>
  <c r="R1080" i="16"/>
  <c r="Q1080" i="16"/>
  <c r="P1080" i="16"/>
  <c r="O1080" i="16"/>
  <c r="AD1080" i="16" s="1"/>
  <c r="N1080" i="16"/>
  <c r="M1080" i="16"/>
  <c r="L1080" i="16"/>
  <c r="AA1080" i="16" s="1"/>
  <c r="AB1080" i="16" s="1"/>
  <c r="K1080" i="16"/>
  <c r="J1080" i="16"/>
  <c r="AC1080" i="16" s="1"/>
  <c r="I1080" i="16"/>
  <c r="H1080" i="16"/>
  <c r="G1080" i="16"/>
  <c r="E1080" i="16"/>
  <c r="D1080" i="16"/>
  <c r="X1080" i="16" s="1"/>
  <c r="AE1079" i="16"/>
  <c r="AF1079" i="16" s="1"/>
  <c r="U1079" i="16"/>
  <c r="T1079" i="16"/>
  <c r="S1079" i="16"/>
  <c r="R1079" i="16"/>
  <c r="Q1079" i="16"/>
  <c r="AD1079" i="16" s="1"/>
  <c r="P1079" i="16"/>
  <c r="O1079" i="16"/>
  <c r="N1079" i="16"/>
  <c r="M1079" i="16"/>
  <c r="L1079" i="16"/>
  <c r="AA1079" i="16" s="1"/>
  <c r="AB1079" i="16" s="1"/>
  <c r="K1079" i="16"/>
  <c r="AC1079" i="16" s="1"/>
  <c r="J1079" i="16"/>
  <c r="I1079" i="16"/>
  <c r="H1079" i="16"/>
  <c r="G1079" i="16"/>
  <c r="E1079" i="16"/>
  <c r="D1079" i="16"/>
  <c r="X1079" i="16" s="1"/>
  <c r="AD1078" i="16"/>
  <c r="U1078" i="16"/>
  <c r="T1078" i="16"/>
  <c r="S1078" i="16"/>
  <c r="R1078" i="16"/>
  <c r="Q1078" i="16"/>
  <c r="P1078" i="16"/>
  <c r="O1078" i="16"/>
  <c r="N1078" i="16"/>
  <c r="M1078" i="16"/>
  <c r="L1078" i="16"/>
  <c r="AA1078" i="16" s="1"/>
  <c r="AB1078" i="16" s="1"/>
  <c r="K1078" i="16"/>
  <c r="J1078" i="16"/>
  <c r="AC1078" i="16" s="1"/>
  <c r="I1078" i="16"/>
  <c r="H1078" i="16"/>
  <c r="G1078" i="16"/>
  <c r="E1078" i="16"/>
  <c r="D1078" i="16"/>
  <c r="X1078" i="16" s="1"/>
  <c r="AD1077" i="16"/>
  <c r="AA1077" i="16"/>
  <c r="AB1077" i="16" s="1"/>
  <c r="U1077" i="16"/>
  <c r="T1077" i="16"/>
  <c r="S1077" i="16"/>
  <c r="AE1077" i="16" s="1"/>
  <c r="AF1077" i="16" s="1"/>
  <c r="R1077" i="16"/>
  <c r="Q1077" i="16"/>
  <c r="P1077" i="16"/>
  <c r="O1077" i="16"/>
  <c r="N1077" i="16"/>
  <c r="M1077" i="16"/>
  <c r="L1077" i="16"/>
  <c r="K1077" i="16"/>
  <c r="AC1077" i="16" s="1"/>
  <c r="J1077" i="16"/>
  <c r="I1077" i="16"/>
  <c r="H1077" i="16"/>
  <c r="G1077" i="16"/>
  <c r="E1077" i="16"/>
  <c r="D1077" i="16"/>
  <c r="X1077" i="16" s="1"/>
  <c r="AD1076" i="16"/>
  <c r="AA1076" i="16"/>
  <c r="AB1076" i="16" s="1"/>
  <c r="U1076" i="16"/>
  <c r="T1076" i="16"/>
  <c r="S1076" i="16"/>
  <c r="AE1076" i="16" s="1"/>
  <c r="AF1076" i="16" s="1"/>
  <c r="R1076" i="16"/>
  <c r="Q1076" i="16"/>
  <c r="P1076" i="16"/>
  <c r="O1076" i="16"/>
  <c r="N1076" i="16"/>
  <c r="M1076" i="16"/>
  <c r="L1076" i="16"/>
  <c r="K1076" i="16"/>
  <c r="AC1076" i="16" s="1"/>
  <c r="J1076" i="16"/>
  <c r="I1076" i="16"/>
  <c r="H1076" i="16"/>
  <c r="G1076" i="16"/>
  <c r="E1076" i="16"/>
  <c r="D1076" i="16"/>
  <c r="X1076" i="16" s="1"/>
  <c r="AE1075" i="16"/>
  <c r="AF1075" i="16" s="1"/>
  <c r="AC1075" i="16"/>
  <c r="U1075" i="16"/>
  <c r="T1075" i="16"/>
  <c r="S1075" i="16"/>
  <c r="R1075" i="16"/>
  <c r="Q1075" i="16"/>
  <c r="AD1075" i="16" s="1"/>
  <c r="P1075" i="16"/>
  <c r="O1075" i="16"/>
  <c r="N1075" i="16"/>
  <c r="M1075" i="16"/>
  <c r="AA1075" i="16" s="1"/>
  <c r="AB1075" i="16" s="1"/>
  <c r="L1075" i="16"/>
  <c r="K1075" i="16"/>
  <c r="J1075" i="16"/>
  <c r="I1075" i="16"/>
  <c r="H1075" i="16"/>
  <c r="G1075" i="16"/>
  <c r="E1075" i="16"/>
  <c r="D1075" i="16"/>
  <c r="X1075" i="16" s="1"/>
  <c r="AD1074" i="16"/>
  <c r="U1074" i="16"/>
  <c r="T1074" i="16"/>
  <c r="S1074" i="16"/>
  <c r="AE1074" i="16" s="1"/>
  <c r="AF1074" i="16" s="1"/>
  <c r="R1074" i="16"/>
  <c r="Q1074" i="16"/>
  <c r="P1074" i="16"/>
  <c r="O1074" i="16"/>
  <c r="N1074" i="16"/>
  <c r="M1074" i="16"/>
  <c r="L1074" i="16"/>
  <c r="AA1074" i="16" s="1"/>
  <c r="AB1074" i="16" s="1"/>
  <c r="K1074" i="16"/>
  <c r="J1074" i="16"/>
  <c r="AC1074" i="16" s="1"/>
  <c r="I1074" i="16"/>
  <c r="H1074" i="16"/>
  <c r="G1074" i="16"/>
  <c r="E1074" i="16"/>
  <c r="D1074" i="16"/>
  <c r="X1074" i="16" s="1"/>
  <c r="AE1073" i="16"/>
  <c r="AF1073" i="16" s="1"/>
  <c r="U1073" i="16"/>
  <c r="T1073" i="16"/>
  <c r="S1073" i="16"/>
  <c r="R1073" i="16"/>
  <c r="Q1073" i="16"/>
  <c r="AD1073" i="16" s="1"/>
  <c r="P1073" i="16"/>
  <c r="O1073" i="16"/>
  <c r="N1073" i="16"/>
  <c r="M1073" i="16"/>
  <c r="L1073" i="16"/>
  <c r="AA1073" i="16" s="1"/>
  <c r="AB1073" i="16" s="1"/>
  <c r="K1073" i="16"/>
  <c r="J1073" i="16"/>
  <c r="AC1073" i="16" s="1"/>
  <c r="I1073" i="16"/>
  <c r="H1073" i="16"/>
  <c r="G1073" i="16"/>
  <c r="E1073" i="16"/>
  <c r="D1073" i="16"/>
  <c r="X1073" i="16" s="1"/>
  <c r="AE1072" i="16"/>
  <c r="AF1072" i="16" s="1"/>
  <c r="AD1072" i="16"/>
  <c r="U1072" i="16"/>
  <c r="T1072" i="16"/>
  <c r="S1072" i="16"/>
  <c r="R1072" i="16"/>
  <c r="Q1072" i="16"/>
  <c r="P1072" i="16"/>
  <c r="O1072" i="16"/>
  <c r="N1072" i="16"/>
  <c r="M1072" i="16"/>
  <c r="L1072" i="16"/>
  <c r="AA1072" i="16" s="1"/>
  <c r="AB1072" i="16" s="1"/>
  <c r="K1072" i="16"/>
  <c r="J1072" i="16"/>
  <c r="AC1072" i="16" s="1"/>
  <c r="I1072" i="16"/>
  <c r="H1072" i="16"/>
  <c r="G1072" i="16"/>
  <c r="E1072" i="16"/>
  <c r="D1072" i="16"/>
  <c r="X1072" i="16" s="1"/>
  <c r="U1071" i="16"/>
  <c r="T1071" i="16"/>
  <c r="S1071" i="16"/>
  <c r="AE1071" i="16" s="1"/>
  <c r="AF1071" i="16" s="1"/>
  <c r="R1071" i="16"/>
  <c r="Q1071" i="16"/>
  <c r="AD1071" i="16" s="1"/>
  <c r="P1071" i="16"/>
  <c r="O1071" i="16"/>
  <c r="N1071" i="16"/>
  <c r="M1071" i="16"/>
  <c r="L1071" i="16"/>
  <c r="K1071" i="16"/>
  <c r="AC1071" i="16" s="1"/>
  <c r="J1071" i="16"/>
  <c r="I1071" i="16"/>
  <c r="AA1071" i="16" s="1"/>
  <c r="AB1071" i="16" s="1"/>
  <c r="H1071" i="16"/>
  <c r="G1071" i="16"/>
  <c r="E1071" i="16"/>
  <c r="D1071" i="16"/>
  <c r="X1071" i="16" s="1"/>
  <c r="AD1070" i="16"/>
  <c r="U1070" i="16"/>
  <c r="T1070" i="16"/>
  <c r="S1070" i="16"/>
  <c r="AE1070" i="16" s="1"/>
  <c r="AF1070" i="16" s="1"/>
  <c r="R1070" i="16"/>
  <c r="Q1070" i="16"/>
  <c r="P1070" i="16"/>
  <c r="O1070" i="16"/>
  <c r="N1070" i="16"/>
  <c r="M1070" i="16"/>
  <c r="L1070" i="16"/>
  <c r="AA1070" i="16" s="1"/>
  <c r="AB1070" i="16" s="1"/>
  <c r="K1070" i="16"/>
  <c r="AC1070" i="16" s="1"/>
  <c r="J1070" i="16"/>
  <c r="I1070" i="16"/>
  <c r="H1070" i="16"/>
  <c r="G1070" i="16"/>
  <c r="E1070" i="16"/>
  <c r="D1070" i="16"/>
  <c r="X1070" i="16" s="1"/>
  <c r="AA1069" i="16"/>
  <c r="AB1069" i="16" s="1"/>
  <c r="U1069" i="16"/>
  <c r="T1069" i="16"/>
  <c r="S1069" i="16"/>
  <c r="AE1069" i="16" s="1"/>
  <c r="AF1069" i="16" s="1"/>
  <c r="R1069" i="16"/>
  <c r="Q1069" i="16"/>
  <c r="AD1069" i="16" s="1"/>
  <c r="P1069" i="16"/>
  <c r="O1069" i="16"/>
  <c r="N1069" i="16"/>
  <c r="M1069" i="16"/>
  <c r="L1069" i="16"/>
  <c r="K1069" i="16"/>
  <c r="AC1069" i="16" s="1"/>
  <c r="J1069" i="16"/>
  <c r="I1069" i="16"/>
  <c r="H1069" i="16"/>
  <c r="G1069" i="16"/>
  <c r="E1069" i="16"/>
  <c r="D1069" i="16"/>
  <c r="X1069" i="16" s="1"/>
  <c r="AD1068" i="16"/>
  <c r="AA1068" i="16"/>
  <c r="AB1068" i="16" s="1"/>
  <c r="U1068" i="16"/>
  <c r="T1068" i="16"/>
  <c r="S1068" i="16"/>
  <c r="AE1068" i="16" s="1"/>
  <c r="AF1068" i="16" s="1"/>
  <c r="R1068" i="16"/>
  <c r="Q1068" i="16"/>
  <c r="P1068" i="16"/>
  <c r="O1068" i="16"/>
  <c r="N1068" i="16"/>
  <c r="M1068" i="16"/>
  <c r="L1068" i="16"/>
  <c r="K1068" i="16"/>
  <c r="AC1068" i="16" s="1"/>
  <c r="J1068" i="16"/>
  <c r="I1068" i="16"/>
  <c r="H1068" i="16"/>
  <c r="G1068" i="16"/>
  <c r="E1068" i="16"/>
  <c r="D1068" i="16"/>
  <c r="X1068" i="16" s="1"/>
  <c r="AE1067" i="16"/>
  <c r="AF1067" i="16" s="1"/>
  <c r="AC1067" i="16"/>
  <c r="U1067" i="16"/>
  <c r="T1067" i="16"/>
  <c r="S1067" i="16"/>
  <c r="R1067" i="16"/>
  <c r="Q1067" i="16"/>
  <c r="AD1067" i="16" s="1"/>
  <c r="P1067" i="16"/>
  <c r="O1067" i="16"/>
  <c r="N1067" i="16"/>
  <c r="M1067" i="16"/>
  <c r="AA1067" i="16" s="1"/>
  <c r="AB1067" i="16" s="1"/>
  <c r="L1067" i="16"/>
  <c r="K1067" i="16"/>
  <c r="J1067" i="16"/>
  <c r="I1067" i="16"/>
  <c r="H1067" i="16"/>
  <c r="G1067" i="16"/>
  <c r="E1067" i="16"/>
  <c r="D1067" i="16"/>
  <c r="X1067" i="16" s="1"/>
  <c r="U1066" i="16"/>
  <c r="T1066" i="16"/>
  <c r="S1066" i="16"/>
  <c r="R1066" i="16"/>
  <c r="Q1066" i="16"/>
  <c r="AD1066" i="16" s="1"/>
  <c r="P1066" i="16"/>
  <c r="O1066" i="16"/>
  <c r="N1066" i="16"/>
  <c r="M1066" i="16"/>
  <c r="L1066" i="16"/>
  <c r="AA1066" i="16" s="1"/>
  <c r="AB1066" i="16" s="1"/>
  <c r="K1066" i="16"/>
  <c r="J1066" i="16"/>
  <c r="AC1066" i="16" s="1"/>
  <c r="I1066" i="16"/>
  <c r="H1066" i="16"/>
  <c r="G1066" i="16"/>
  <c r="E1066" i="16"/>
  <c r="D1066" i="16"/>
  <c r="X1066" i="16" s="1"/>
  <c r="AE1065" i="16"/>
  <c r="AF1065" i="16" s="1"/>
  <c r="AC1065" i="16"/>
  <c r="U1065" i="16"/>
  <c r="T1065" i="16"/>
  <c r="S1065" i="16"/>
  <c r="R1065" i="16"/>
  <c r="Q1065" i="16"/>
  <c r="AD1065" i="16" s="1"/>
  <c r="P1065" i="16"/>
  <c r="O1065" i="16"/>
  <c r="N1065" i="16"/>
  <c r="M1065" i="16"/>
  <c r="L1065" i="16"/>
  <c r="AA1065" i="16" s="1"/>
  <c r="AB1065" i="16" s="1"/>
  <c r="K1065" i="16"/>
  <c r="J1065" i="16"/>
  <c r="I1065" i="16"/>
  <c r="H1065" i="16"/>
  <c r="G1065" i="16"/>
  <c r="E1065" i="16"/>
  <c r="D1065" i="16"/>
  <c r="X1065" i="16" s="1"/>
  <c r="AD1064" i="16"/>
  <c r="AB1064" i="16"/>
  <c r="U1064" i="16"/>
  <c r="T1064" i="16"/>
  <c r="S1064" i="16"/>
  <c r="R1064" i="16"/>
  <c r="Q1064" i="16"/>
  <c r="P1064" i="16"/>
  <c r="O1064" i="16"/>
  <c r="N1064" i="16"/>
  <c r="M1064" i="16"/>
  <c r="L1064" i="16"/>
  <c r="AA1064" i="16" s="1"/>
  <c r="K1064" i="16"/>
  <c r="J1064" i="16"/>
  <c r="AE1064" i="16" s="1"/>
  <c r="AF1064" i="16" s="1"/>
  <c r="I1064" i="16"/>
  <c r="H1064" i="16"/>
  <c r="G1064" i="16"/>
  <c r="E1064" i="16"/>
  <c r="D1064" i="16"/>
  <c r="X1064" i="16" s="1"/>
  <c r="U1063" i="16"/>
  <c r="T1063" i="16"/>
  <c r="S1063" i="16"/>
  <c r="AE1063" i="16" s="1"/>
  <c r="AF1063" i="16" s="1"/>
  <c r="R1063" i="16"/>
  <c r="Q1063" i="16"/>
  <c r="AD1063" i="16" s="1"/>
  <c r="P1063" i="16"/>
  <c r="O1063" i="16"/>
  <c r="N1063" i="16"/>
  <c r="M1063" i="16"/>
  <c r="L1063" i="16"/>
  <c r="K1063" i="16"/>
  <c r="AC1063" i="16" s="1"/>
  <c r="J1063" i="16"/>
  <c r="I1063" i="16"/>
  <c r="AA1063" i="16" s="1"/>
  <c r="AB1063" i="16" s="1"/>
  <c r="H1063" i="16"/>
  <c r="G1063" i="16"/>
  <c r="E1063" i="16"/>
  <c r="D1063" i="16"/>
  <c r="X1063" i="16" s="1"/>
  <c r="AD1062" i="16"/>
  <c r="U1062" i="16"/>
  <c r="T1062" i="16"/>
  <c r="S1062" i="16"/>
  <c r="AE1062" i="16" s="1"/>
  <c r="AF1062" i="16" s="1"/>
  <c r="R1062" i="16"/>
  <c r="Q1062" i="16"/>
  <c r="P1062" i="16"/>
  <c r="O1062" i="16"/>
  <c r="N1062" i="16"/>
  <c r="M1062" i="16"/>
  <c r="L1062" i="16"/>
  <c r="AA1062" i="16" s="1"/>
  <c r="AB1062" i="16" s="1"/>
  <c r="K1062" i="16"/>
  <c r="AC1062" i="16" s="1"/>
  <c r="J1062" i="16"/>
  <c r="I1062" i="16"/>
  <c r="H1062" i="16"/>
  <c r="G1062" i="16"/>
  <c r="E1062" i="16"/>
  <c r="D1062" i="16"/>
  <c r="X1062" i="16" s="1"/>
  <c r="U1061" i="16"/>
  <c r="T1061" i="16"/>
  <c r="S1061" i="16"/>
  <c r="AE1061" i="16" s="1"/>
  <c r="AF1061" i="16" s="1"/>
  <c r="R1061" i="16"/>
  <c r="Q1061" i="16"/>
  <c r="AD1061" i="16" s="1"/>
  <c r="P1061" i="16"/>
  <c r="O1061" i="16"/>
  <c r="N1061" i="16"/>
  <c r="M1061" i="16"/>
  <c r="L1061" i="16"/>
  <c r="K1061" i="16"/>
  <c r="AC1061" i="16" s="1"/>
  <c r="J1061" i="16"/>
  <c r="I1061" i="16"/>
  <c r="H1061" i="16"/>
  <c r="G1061" i="16"/>
  <c r="E1061" i="16"/>
  <c r="D1061" i="16"/>
  <c r="X1061" i="16" s="1"/>
  <c r="AD1060" i="16"/>
  <c r="U1060" i="16"/>
  <c r="T1060" i="16"/>
  <c r="S1060" i="16"/>
  <c r="R1060" i="16"/>
  <c r="Q1060" i="16"/>
  <c r="P1060" i="16"/>
  <c r="O1060" i="16"/>
  <c r="N1060" i="16"/>
  <c r="AA1060" i="16" s="1"/>
  <c r="AB1060" i="16" s="1"/>
  <c r="M1060" i="16"/>
  <c r="L1060" i="16"/>
  <c r="K1060" i="16"/>
  <c r="J1060" i="16"/>
  <c r="I1060" i="16"/>
  <c r="H1060" i="16"/>
  <c r="G1060" i="16"/>
  <c r="E1060" i="16"/>
  <c r="D1060" i="16"/>
  <c r="X1060" i="16" s="1"/>
  <c r="AE1059" i="16"/>
  <c r="AF1059" i="16" s="1"/>
  <c r="AC1059" i="16"/>
  <c r="U1059" i="16"/>
  <c r="T1059" i="16"/>
  <c r="S1059" i="16"/>
  <c r="R1059" i="16"/>
  <c r="Q1059" i="16"/>
  <c r="AD1059" i="16" s="1"/>
  <c r="P1059" i="16"/>
  <c r="O1059" i="16"/>
  <c r="N1059" i="16"/>
  <c r="M1059" i="16"/>
  <c r="AA1059" i="16" s="1"/>
  <c r="AB1059" i="16" s="1"/>
  <c r="L1059" i="16"/>
  <c r="K1059" i="16"/>
  <c r="J1059" i="16"/>
  <c r="I1059" i="16"/>
  <c r="H1059" i="16"/>
  <c r="G1059" i="16"/>
  <c r="E1059" i="16"/>
  <c r="D1059" i="16"/>
  <c r="X1059" i="16" s="1"/>
  <c r="U1058" i="16"/>
  <c r="T1058" i="16"/>
  <c r="S1058" i="16"/>
  <c r="R1058" i="16"/>
  <c r="Q1058" i="16"/>
  <c r="AD1058" i="16" s="1"/>
  <c r="P1058" i="16"/>
  <c r="O1058" i="16"/>
  <c r="N1058" i="16"/>
  <c r="M1058" i="16"/>
  <c r="L1058" i="16"/>
  <c r="AA1058" i="16" s="1"/>
  <c r="AB1058" i="16" s="1"/>
  <c r="K1058" i="16"/>
  <c r="J1058" i="16"/>
  <c r="AC1058" i="16" s="1"/>
  <c r="I1058" i="16"/>
  <c r="H1058" i="16"/>
  <c r="G1058" i="16"/>
  <c r="E1058" i="16"/>
  <c r="D1058" i="16"/>
  <c r="X1058" i="16" s="1"/>
  <c r="AE1057" i="16"/>
  <c r="AF1057" i="16" s="1"/>
  <c r="AC1057" i="16"/>
  <c r="U1057" i="16"/>
  <c r="T1057" i="16"/>
  <c r="S1057" i="16"/>
  <c r="R1057" i="16"/>
  <c r="Q1057" i="16"/>
  <c r="P1057" i="16"/>
  <c r="O1057" i="16"/>
  <c r="N1057" i="16"/>
  <c r="M1057" i="16"/>
  <c r="L1057" i="16"/>
  <c r="AA1057" i="16" s="1"/>
  <c r="AB1057" i="16" s="1"/>
  <c r="K1057" i="16"/>
  <c r="J1057" i="16"/>
  <c r="I1057" i="16"/>
  <c r="H1057" i="16"/>
  <c r="G1057" i="16"/>
  <c r="E1057" i="16"/>
  <c r="D1057" i="16"/>
  <c r="X1057" i="16" s="1"/>
  <c r="AD1056" i="16"/>
  <c r="U1056" i="16"/>
  <c r="T1056" i="16"/>
  <c r="S1056" i="16"/>
  <c r="R1056" i="16"/>
  <c r="Q1056" i="16"/>
  <c r="P1056" i="16"/>
  <c r="O1056" i="16"/>
  <c r="N1056" i="16"/>
  <c r="M1056" i="16"/>
  <c r="L1056" i="16"/>
  <c r="AA1056" i="16" s="1"/>
  <c r="AB1056" i="16" s="1"/>
  <c r="K1056" i="16"/>
  <c r="J1056" i="16"/>
  <c r="AE1056" i="16" s="1"/>
  <c r="AF1056" i="16" s="1"/>
  <c r="I1056" i="16"/>
  <c r="H1056" i="16"/>
  <c r="G1056" i="16"/>
  <c r="E1056" i="16"/>
  <c r="D1056" i="16"/>
  <c r="X1056" i="16" s="1"/>
  <c r="U1055" i="16"/>
  <c r="T1055" i="16"/>
  <c r="S1055" i="16"/>
  <c r="AE1055" i="16" s="1"/>
  <c r="AF1055" i="16" s="1"/>
  <c r="R1055" i="16"/>
  <c r="Q1055" i="16"/>
  <c r="AD1055" i="16" s="1"/>
  <c r="P1055" i="16"/>
  <c r="O1055" i="16"/>
  <c r="N1055" i="16"/>
  <c r="M1055" i="16"/>
  <c r="L1055" i="16"/>
  <c r="AA1055" i="16" s="1"/>
  <c r="AB1055" i="16" s="1"/>
  <c r="K1055" i="16"/>
  <c r="AC1055" i="16" s="1"/>
  <c r="J1055" i="16"/>
  <c r="I1055" i="16"/>
  <c r="H1055" i="16"/>
  <c r="G1055" i="16"/>
  <c r="E1055" i="16"/>
  <c r="D1055" i="16"/>
  <c r="X1055" i="16" s="1"/>
  <c r="AF1054" i="16"/>
  <c r="AE1054" i="16"/>
  <c r="U1054" i="16"/>
  <c r="T1054" i="16"/>
  <c r="S1054" i="16"/>
  <c r="R1054" i="16"/>
  <c r="Q1054" i="16"/>
  <c r="AD1054" i="16" s="1"/>
  <c r="P1054" i="16"/>
  <c r="O1054" i="16"/>
  <c r="N1054" i="16"/>
  <c r="M1054" i="16"/>
  <c r="L1054" i="16"/>
  <c r="K1054" i="16"/>
  <c r="AC1054" i="16" s="1"/>
  <c r="J1054" i="16"/>
  <c r="I1054" i="16"/>
  <c r="H1054" i="16"/>
  <c r="G1054" i="16"/>
  <c r="E1054" i="16"/>
  <c r="D1054" i="16"/>
  <c r="X1054" i="16" s="1"/>
  <c r="AC1053" i="16"/>
  <c r="U1053" i="16"/>
  <c r="T1053" i="16"/>
  <c r="S1053" i="16"/>
  <c r="AE1053" i="16" s="1"/>
  <c r="AF1053" i="16" s="1"/>
  <c r="R1053" i="16"/>
  <c r="Q1053" i="16"/>
  <c r="AD1053" i="16" s="1"/>
  <c r="P1053" i="16"/>
  <c r="O1053" i="16"/>
  <c r="N1053" i="16"/>
  <c r="M1053" i="16"/>
  <c r="L1053" i="16"/>
  <c r="AA1053" i="16" s="1"/>
  <c r="AB1053" i="16" s="1"/>
  <c r="K1053" i="16"/>
  <c r="J1053" i="16"/>
  <c r="I1053" i="16"/>
  <c r="H1053" i="16"/>
  <c r="G1053" i="16"/>
  <c r="E1053" i="16"/>
  <c r="D1053" i="16"/>
  <c r="X1053" i="16" s="1"/>
  <c r="AD1052" i="16"/>
  <c r="U1052" i="16"/>
  <c r="T1052" i="16"/>
  <c r="S1052" i="16"/>
  <c r="AE1052" i="16" s="1"/>
  <c r="AF1052" i="16" s="1"/>
  <c r="R1052" i="16"/>
  <c r="Q1052" i="16"/>
  <c r="P1052" i="16"/>
  <c r="O1052" i="16"/>
  <c r="N1052" i="16"/>
  <c r="AA1052" i="16" s="1"/>
  <c r="AB1052" i="16" s="1"/>
  <c r="M1052" i="16"/>
  <c r="L1052" i="16"/>
  <c r="K1052" i="16"/>
  <c r="AC1052" i="16" s="1"/>
  <c r="J1052" i="16"/>
  <c r="I1052" i="16"/>
  <c r="H1052" i="16"/>
  <c r="G1052" i="16"/>
  <c r="E1052" i="16"/>
  <c r="D1052" i="16"/>
  <c r="X1052" i="16" s="1"/>
  <c r="AE1051" i="16"/>
  <c r="AF1051" i="16" s="1"/>
  <c r="U1051" i="16"/>
  <c r="T1051" i="16"/>
  <c r="S1051" i="16"/>
  <c r="R1051" i="16"/>
  <c r="Q1051" i="16"/>
  <c r="P1051" i="16"/>
  <c r="O1051" i="16"/>
  <c r="AD1051" i="16" s="1"/>
  <c r="N1051" i="16"/>
  <c r="M1051" i="16"/>
  <c r="L1051" i="16"/>
  <c r="AA1051" i="16" s="1"/>
  <c r="AB1051" i="16" s="1"/>
  <c r="K1051" i="16"/>
  <c r="AC1051" i="16" s="1"/>
  <c r="J1051" i="16"/>
  <c r="I1051" i="16"/>
  <c r="H1051" i="16"/>
  <c r="G1051" i="16"/>
  <c r="E1051" i="16"/>
  <c r="D1051" i="16"/>
  <c r="X1051" i="16" s="1"/>
  <c r="AC1050" i="16"/>
  <c r="U1050" i="16"/>
  <c r="T1050" i="16"/>
  <c r="S1050" i="16"/>
  <c r="R1050" i="16"/>
  <c r="Q1050" i="16"/>
  <c r="AD1050" i="16" s="1"/>
  <c r="P1050" i="16"/>
  <c r="O1050" i="16"/>
  <c r="N1050" i="16"/>
  <c r="M1050" i="16"/>
  <c r="L1050" i="16"/>
  <c r="AA1050" i="16" s="1"/>
  <c r="AB1050" i="16" s="1"/>
  <c r="K1050" i="16"/>
  <c r="J1050" i="16"/>
  <c r="AE1050" i="16" s="1"/>
  <c r="AF1050" i="16" s="1"/>
  <c r="I1050" i="16"/>
  <c r="H1050" i="16"/>
  <c r="G1050" i="16"/>
  <c r="E1050" i="16"/>
  <c r="D1050" i="16"/>
  <c r="X1050" i="16" s="1"/>
  <c r="AD1049" i="16"/>
  <c r="U1049" i="16"/>
  <c r="T1049" i="16"/>
  <c r="S1049" i="16"/>
  <c r="AE1049" i="16" s="1"/>
  <c r="AF1049" i="16" s="1"/>
  <c r="R1049" i="16"/>
  <c r="Q1049" i="16"/>
  <c r="P1049" i="16"/>
  <c r="O1049" i="16"/>
  <c r="N1049" i="16"/>
  <c r="M1049" i="16"/>
  <c r="L1049" i="16"/>
  <c r="AA1049" i="16" s="1"/>
  <c r="AB1049" i="16" s="1"/>
  <c r="K1049" i="16"/>
  <c r="J1049" i="16"/>
  <c r="AC1049" i="16" s="1"/>
  <c r="I1049" i="16"/>
  <c r="H1049" i="16"/>
  <c r="G1049" i="16"/>
  <c r="E1049" i="16"/>
  <c r="D1049" i="16"/>
  <c r="X1049" i="16" s="1"/>
  <c r="U1048" i="16"/>
  <c r="T1048" i="16"/>
  <c r="S1048" i="16"/>
  <c r="R1048" i="16"/>
  <c r="Q1048" i="16"/>
  <c r="AD1048" i="16" s="1"/>
  <c r="P1048" i="16"/>
  <c r="O1048" i="16"/>
  <c r="N1048" i="16"/>
  <c r="M1048" i="16"/>
  <c r="L1048" i="16"/>
  <c r="K1048" i="16"/>
  <c r="AC1048" i="16" s="1"/>
  <c r="J1048" i="16"/>
  <c r="AE1048" i="16" s="1"/>
  <c r="AF1048" i="16" s="1"/>
  <c r="I1048" i="16"/>
  <c r="AA1048" i="16" s="1"/>
  <c r="AB1048" i="16" s="1"/>
  <c r="H1048" i="16"/>
  <c r="G1048" i="16"/>
  <c r="E1048" i="16"/>
  <c r="D1048" i="16"/>
  <c r="X1048" i="16" s="1"/>
  <c r="AE1047" i="16"/>
  <c r="AF1047" i="16" s="1"/>
  <c r="AC1047" i="16"/>
  <c r="U1047" i="16"/>
  <c r="T1047" i="16"/>
  <c r="S1047" i="16"/>
  <c r="R1047" i="16"/>
  <c r="Q1047" i="16"/>
  <c r="P1047" i="16"/>
  <c r="O1047" i="16"/>
  <c r="AD1047" i="16" s="1"/>
  <c r="N1047" i="16"/>
  <c r="M1047" i="16"/>
  <c r="L1047" i="16"/>
  <c r="AA1047" i="16" s="1"/>
  <c r="AB1047" i="16" s="1"/>
  <c r="K1047" i="16"/>
  <c r="J1047" i="16"/>
  <c r="I1047" i="16"/>
  <c r="H1047" i="16"/>
  <c r="G1047" i="16"/>
  <c r="E1047" i="16"/>
  <c r="D1047" i="16"/>
  <c r="X1047" i="16" s="1"/>
  <c r="U1046" i="16"/>
  <c r="T1046" i="16"/>
  <c r="S1046" i="16"/>
  <c r="AE1046" i="16" s="1"/>
  <c r="AF1046" i="16" s="1"/>
  <c r="R1046" i="16"/>
  <c r="Q1046" i="16"/>
  <c r="AD1046" i="16" s="1"/>
  <c r="P1046" i="16"/>
  <c r="O1046" i="16"/>
  <c r="N1046" i="16"/>
  <c r="M1046" i="16"/>
  <c r="L1046" i="16"/>
  <c r="AA1046" i="16" s="1"/>
  <c r="AB1046" i="16" s="1"/>
  <c r="K1046" i="16"/>
  <c r="AC1046" i="16" s="1"/>
  <c r="J1046" i="16"/>
  <c r="I1046" i="16"/>
  <c r="H1046" i="16"/>
  <c r="G1046" i="16"/>
  <c r="E1046" i="16"/>
  <c r="D1046" i="16"/>
  <c r="X1046" i="16" s="1"/>
  <c r="AE1045" i="16"/>
  <c r="AF1045" i="16" s="1"/>
  <c r="U1045" i="16"/>
  <c r="T1045" i="16"/>
  <c r="S1045" i="16"/>
  <c r="R1045" i="16"/>
  <c r="Q1045" i="16"/>
  <c r="AD1045" i="16" s="1"/>
  <c r="P1045" i="16"/>
  <c r="O1045" i="16"/>
  <c r="N1045" i="16"/>
  <c r="M1045" i="16"/>
  <c r="L1045" i="16"/>
  <c r="AA1045" i="16" s="1"/>
  <c r="AB1045" i="16" s="1"/>
  <c r="K1045" i="16"/>
  <c r="J1045" i="16"/>
  <c r="AC1045" i="16" s="1"/>
  <c r="I1045" i="16"/>
  <c r="H1045" i="16"/>
  <c r="G1045" i="16"/>
  <c r="E1045" i="16"/>
  <c r="D1045" i="16"/>
  <c r="X1045" i="16" s="1"/>
  <c r="AD1044" i="16"/>
  <c r="U1044" i="16"/>
  <c r="T1044" i="16"/>
  <c r="S1044" i="16"/>
  <c r="AE1044" i="16" s="1"/>
  <c r="AF1044" i="16" s="1"/>
  <c r="R1044" i="16"/>
  <c r="Q1044" i="16"/>
  <c r="P1044" i="16"/>
  <c r="O1044" i="16"/>
  <c r="N1044" i="16"/>
  <c r="M1044" i="16"/>
  <c r="L1044" i="16"/>
  <c r="AA1044" i="16" s="1"/>
  <c r="AB1044" i="16" s="1"/>
  <c r="K1044" i="16"/>
  <c r="AC1044" i="16" s="1"/>
  <c r="J1044" i="16"/>
  <c r="I1044" i="16"/>
  <c r="H1044" i="16"/>
  <c r="G1044" i="16"/>
  <c r="E1044" i="16"/>
  <c r="D1044" i="16"/>
  <c r="X1044" i="16" s="1"/>
  <c r="U1043" i="16"/>
  <c r="T1043" i="16"/>
  <c r="S1043" i="16"/>
  <c r="AE1043" i="16" s="1"/>
  <c r="AF1043" i="16" s="1"/>
  <c r="R1043" i="16"/>
  <c r="Q1043" i="16"/>
  <c r="AD1043" i="16" s="1"/>
  <c r="P1043" i="16"/>
  <c r="O1043" i="16"/>
  <c r="N1043" i="16"/>
  <c r="M1043" i="16"/>
  <c r="L1043" i="16"/>
  <c r="K1043" i="16"/>
  <c r="AC1043" i="16" s="1"/>
  <c r="J1043" i="16"/>
  <c r="I1043" i="16"/>
  <c r="AA1043" i="16" s="1"/>
  <c r="AB1043" i="16" s="1"/>
  <c r="H1043" i="16"/>
  <c r="G1043" i="16"/>
  <c r="E1043" i="16"/>
  <c r="D1043" i="16"/>
  <c r="X1043" i="16" s="1"/>
  <c r="AF1042" i="16"/>
  <c r="AE1042" i="16"/>
  <c r="AD1042" i="16"/>
  <c r="U1042" i="16"/>
  <c r="T1042" i="16"/>
  <c r="S1042" i="16"/>
  <c r="R1042" i="16"/>
  <c r="Q1042" i="16"/>
  <c r="P1042" i="16"/>
  <c r="O1042" i="16"/>
  <c r="N1042" i="16"/>
  <c r="AA1042" i="16" s="1"/>
  <c r="AB1042" i="16" s="1"/>
  <c r="M1042" i="16"/>
  <c r="L1042" i="16"/>
  <c r="K1042" i="16"/>
  <c r="AC1042" i="16" s="1"/>
  <c r="J1042" i="16"/>
  <c r="I1042" i="16"/>
  <c r="H1042" i="16"/>
  <c r="G1042" i="16"/>
  <c r="E1042" i="16"/>
  <c r="D1042" i="16"/>
  <c r="X1042" i="16" s="1"/>
  <c r="AD1041" i="16"/>
  <c r="AA1041" i="16"/>
  <c r="AB1041" i="16" s="1"/>
  <c r="U1041" i="16"/>
  <c r="T1041" i="16"/>
  <c r="S1041" i="16"/>
  <c r="AE1041" i="16" s="1"/>
  <c r="AF1041" i="16" s="1"/>
  <c r="R1041" i="16"/>
  <c r="Q1041" i="16"/>
  <c r="P1041" i="16"/>
  <c r="O1041" i="16"/>
  <c r="N1041" i="16"/>
  <c r="M1041" i="16"/>
  <c r="L1041" i="16"/>
  <c r="K1041" i="16"/>
  <c r="AC1041" i="16" s="1"/>
  <c r="J1041" i="16"/>
  <c r="I1041" i="16"/>
  <c r="H1041" i="16"/>
  <c r="G1041" i="16"/>
  <c r="E1041" i="16"/>
  <c r="D1041" i="16"/>
  <c r="X1041" i="16" s="1"/>
  <c r="U1040" i="16"/>
  <c r="T1040" i="16"/>
  <c r="S1040" i="16"/>
  <c r="AE1040" i="16" s="1"/>
  <c r="AF1040" i="16" s="1"/>
  <c r="R1040" i="16"/>
  <c r="Q1040" i="16"/>
  <c r="AD1040" i="16" s="1"/>
  <c r="P1040" i="16"/>
  <c r="O1040" i="16"/>
  <c r="N1040" i="16"/>
  <c r="M1040" i="16"/>
  <c r="AA1040" i="16" s="1"/>
  <c r="AB1040" i="16" s="1"/>
  <c r="L1040" i="16"/>
  <c r="K1040" i="16"/>
  <c r="J1040" i="16"/>
  <c r="AC1040" i="16" s="1"/>
  <c r="I1040" i="16"/>
  <c r="H1040" i="16"/>
  <c r="G1040" i="16"/>
  <c r="E1040" i="16"/>
  <c r="D1040" i="16"/>
  <c r="X1040" i="16" s="1"/>
  <c r="AE1039" i="16"/>
  <c r="AF1039" i="16" s="1"/>
  <c r="AC1039" i="16"/>
  <c r="U1039" i="16"/>
  <c r="T1039" i="16"/>
  <c r="S1039" i="16"/>
  <c r="R1039" i="16"/>
  <c r="Q1039" i="16"/>
  <c r="P1039" i="16"/>
  <c r="O1039" i="16"/>
  <c r="AD1039" i="16" s="1"/>
  <c r="N1039" i="16"/>
  <c r="M1039" i="16"/>
  <c r="L1039" i="16"/>
  <c r="AA1039" i="16" s="1"/>
  <c r="AB1039" i="16" s="1"/>
  <c r="K1039" i="16"/>
  <c r="J1039" i="16"/>
  <c r="I1039" i="16"/>
  <c r="H1039" i="16"/>
  <c r="G1039" i="16"/>
  <c r="E1039" i="16"/>
  <c r="D1039" i="16"/>
  <c r="X1039" i="16" s="1"/>
  <c r="U1038" i="16"/>
  <c r="T1038" i="16"/>
  <c r="S1038" i="16"/>
  <c r="AE1038" i="16" s="1"/>
  <c r="AF1038" i="16" s="1"/>
  <c r="R1038" i="16"/>
  <c r="Q1038" i="16"/>
  <c r="AD1038" i="16" s="1"/>
  <c r="P1038" i="16"/>
  <c r="O1038" i="16"/>
  <c r="N1038" i="16"/>
  <c r="M1038" i="16"/>
  <c r="L1038" i="16"/>
  <c r="AA1038" i="16" s="1"/>
  <c r="AB1038" i="16" s="1"/>
  <c r="K1038" i="16"/>
  <c r="AC1038" i="16" s="1"/>
  <c r="J1038" i="16"/>
  <c r="I1038" i="16"/>
  <c r="H1038" i="16"/>
  <c r="G1038" i="16"/>
  <c r="E1038" i="16"/>
  <c r="D1038" i="16"/>
  <c r="X1038" i="16" s="1"/>
  <c r="AE1037" i="16"/>
  <c r="AF1037" i="16" s="1"/>
  <c r="U1037" i="16"/>
  <c r="T1037" i="16"/>
  <c r="S1037" i="16"/>
  <c r="R1037" i="16"/>
  <c r="Q1037" i="16"/>
  <c r="P1037" i="16"/>
  <c r="O1037" i="16"/>
  <c r="AD1037" i="16" s="1"/>
  <c r="N1037" i="16"/>
  <c r="M1037" i="16"/>
  <c r="L1037" i="16"/>
  <c r="AA1037" i="16" s="1"/>
  <c r="AB1037" i="16" s="1"/>
  <c r="K1037" i="16"/>
  <c r="J1037" i="16"/>
  <c r="AC1037" i="16" s="1"/>
  <c r="I1037" i="16"/>
  <c r="H1037" i="16"/>
  <c r="G1037" i="16"/>
  <c r="E1037" i="16"/>
  <c r="D1037" i="16"/>
  <c r="X1037" i="16" s="1"/>
  <c r="AD1036" i="16"/>
  <c r="AA1036" i="16"/>
  <c r="AB1036" i="16" s="1"/>
  <c r="U1036" i="16"/>
  <c r="T1036" i="16"/>
  <c r="S1036" i="16"/>
  <c r="AE1036" i="16" s="1"/>
  <c r="AF1036" i="16" s="1"/>
  <c r="R1036" i="16"/>
  <c r="Q1036" i="16"/>
  <c r="P1036" i="16"/>
  <c r="O1036" i="16"/>
  <c r="N1036" i="16"/>
  <c r="M1036" i="16"/>
  <c r="L1036" i="16"/>
  <c r="K1036" i="16"/>
  <c r="AC1036" i="16" s="1"/>
  <c r="J1036" i="16"/>
  <c r="I1036" i="16"/>
  <c r="H1036" i="16"/>
  <c r="G1036" i="16"/>
  <c r="E1036" i="16"/>
  <c r="D1036" i="16"/>
  <c r="X1036" i="16" s="1"/>
  <c r="U1035" i="16"/>
  <c r="T1035" i="16"/>
  <c r="S1035" i="16"/>
  <c r="AE1035" i="16" s="1"/>
  <c r="AF1035" i="16" s="1"/>
  <c r="R1035" i="16"/>
  <c r="Q1035" i="16"/>
  <c r="AD1035" i="16" s="1"/>
  <c r="P1035" i="16"/>
  <c r="O1035" i="16"/>
  <c r="N1035" i="16"/>
  <c r="M1035" i="16"/>
  <c r="L1035" i="16"/>
  <c r="K1035" i="16"/>
  <c r="AC1035" i="16" s="1"/>
  <c r="J1035" i="16"/>
  <c r="I1035" i="16"/>
  <c r="AA1035" i="16" s="1"/>
  <c r="AB1035" i="16" s="1"/>
  <c r="H1035" i="16"/>
  <c r="G1035" i="16"/>
  <c r="E1035" i="16"/>
  <c r="D1035" i="16"/>
  <c r="X1035" i="16" s="1"/>
  <c r="AF1034" i="16"/>
  <c r="AE1034" i="16"/>
  <c r="AD1034" i="16"/>
  <c r="AC1034" i="16"/>
  <c r="U1034" i="16"/>
  <c r="T1034" i="16"/>
  <c r="S1034" i="16"/>
  <c r="R1034" i="16"/>
  <c r="Q1034" i="16"/>
  <c r="P1034" i="16"/>
  <c r="O1034" i="16"/>
  <c r="N1034" i="16"/>
  <c r="AA1034" i="16" s="1"/>
  <c r="AB1034" i="16" s="1"/>
  <c r="M1034" i="16"/>
  <c r="L1034" i="16"/>
  <c r="K1034" i="16"/>
  <c r="J1034" i="16"/>
  <c r="I1034" i="16"/>
  <c r="H1034" i="16"/>
  <c r="G1034" i="16"/>
  <c r="E1034" i="16"/>
  <c r="D1034" i="16"/>
  <c r="X1034" i="16" s="1"/>
  <c r="AD1033" i="16"/>
  <c r="AA1033" i="16"/>
  <c r="AB1033" i="16" s="1"/>
  <c r="U1033" i="16"/>
  <c r="T1033" i="16"/>
  <c r="S1033" i="16"/>
  <c r="AE1033" i="16" s="1"/>
  <c r="AF1033" i="16" s="1"/>
  <c r="R1033" i="16"/>
  <c r="Q1033" i="16"/>
  <c r="P1033" i="16"/>
  <c r="O1033" i="16"/>
  <c r="N1033" i="16"/>
  <c r="M1033" i="16"/>
  <c r="L1033" i="16"/>
  <c r="K1033" i="16"/>
  <c r="AC1033" i="16" s="1"/>
  <c r="J1033" i="16"/>
  <c r="I1033" i="16"/>
  <c r="H1033" i="16"/>
  <c r="G1033" i="16"/>
  <c r="E1033" i="16"/>
  <c r="D1033" i="16"/>
  <c r="X1033" i="16" s="1"/>
  <c r="AE1032" i="16"/>
  <c r="AF1032" i="16" s="1"/>
  <c r="U1032" i="16"/>
  <c r="T1032" i="16"/>
  <c r="S1032" i="16"/>
  <c r="R1032" i="16"/>
  <c r="Q1032" i="16"/>
  <c r="AD1032" i="16" s="1"/>
  <c r="P1032" i="16"/>
  <c r="O1032" i="16"/>
  <c r="N1032" i="16"/>
  <c r="M1032" i="16"/>
  <c r="L1032" i="16"/>
  <c r="AA1032" i="16" s="1"/>
  <c r="AB1032" i="16" s="1"/>
  <c r="K1032" i="16"/>
  <c r="J1032" i="16"/>
  <c r="AC1032" i="16" s="1"/>
  <c r="I1032" i="16"/>
  <c r="H1032" i="16"/>
  <c r="G1032" i="16"/>
  <c r="E1032" i="16"/>
  <c r="D1032" i="16"/>
  <c r="X1032" i="16" s="1"/>
  <c r="AE1031" i="16"/>
  <c r="AF1031" i="16" s="1"/>
  <c r="AC1031" i="16"/>
  <c r="U1031" i="16"/>
  <c r="T1031" i="16"/>
  <c r="S1031" i="16"/>
  <c r="R1031" i="16"/>
  <c r="Q1031" i="16"/>
  <c r="AD1031" i="16" s="1"/>
  <c r="P1031" i="16"/>
  <c r="O1031" i="16"/>
  <c r="N1031" i="16"/>
  <c r="M1031" i="16"/>
  <c r="L1031" i="16"/>
  <c r="K1031" i="16"/>
  <c r="J1031" i="16"/>
  <c r="I1031" i="16"/>
  <c r="H1031" i="16"/>
  <c r="G1031" i="16"/>
  <c r="E1031" i="16"/>
  <c r="D1031" i="16"/>
  <c r="X1031" i="16" s="1"/>
  <c r="AD1030" i="16"/>
  <c r="U1030" i="16"/>
  <c r="T1030" i="16"/>
  <c r="S1030" i="16"/>
  <c r="AE1030" i="16" s="1"/>
  <c r="AF1030" i="16" s="1"/>
  <c r="R1030" i="16"/>
  <c r="Q1030" i="16"/>
  <c r="P1030" i="16"/>
  <c r="O1030" i="16"/>
  <c r="N1030" i="16"/>
  <c r="M1030" i="16"/>
  <c r="L1030" i="16"/>
  <c r="AA1030" i="16" s="1"/>
  <c r="AB1030" i="16" s="1"/>
  <c r="K1030" i="16"/>
  <c r="AC1030" i="16" s="1"/>
  <c r="J1030" i="16"/>
  <c r="I1030" i="16"/>
  <c r="H1030" i="16"/>
  <c r="G1030" i="16"/>
  <c r="E1030" i="16"/>
  <c r="D1030" i="16"/>
  <c r="X1030" i="16" s="1"/>
  <c r="AA1029" i="16"/>
  <c r="AB1029" i="16" s="1"/>
  <c r="U1029" i="16"/>
  <c r="T1029" i="16"/>
  <c r="S1029" i="16"/>
  <c r="AE1029" i="16" s="1"/>
  <c r="AF1029" i="16" s="1"/>
  <c r="R1029" i="16"/>
  <c r="Q1029" i="16"/>
  <c r="P1029" i="16"/>
  <c r="O1029" i="16"/>
  <c r="AD1029" i="16" s="1"/>
  <c r="N1029" i="16"/>
  <c r="M1029" i="16"/>
  <c r="L1029" i="16"/>
  <c r="K1029" i="16"/>
  <c r="AC1029" i="16" s="1"/>
  <c r="J1029" i="16"/>
  <c r="I1029" i="16"/>
  <c r="H1029" i="16"/>
  <c r="G1029" i="16"/>
  <c r="E1029" i="16"/>
  <c r="D1029" i="16"/>
  <c r="X1029" i="16" s="1"/>
  <c r="AD1028" i="16"/>
  <c r="AA1028" i="16"/>
  <c r="AB1028" i="16" s="1"/>
  <c r="U1028" i="16"/>
  <c r="T1028" i="16"/>
  <c r="S1028" i="16"/>
  <c r="AE1028" i="16" s="1"/>
  <c r="AF1028" i="16" s="1"/>
  <c r="R1028" i="16"/>
  <c r="Q1028" i="16"/>
  <c r="P1028" i="16"/>
  <c r="O1028" i="16"/>
  <c r="N1028" i="16"/>
  <c r="M1028" i="16"/>
  <c r="L1028" i="16"/>
  <c r="K1028" i="16"/>
  <c r="AC1028" i="16" s="1"/>
  <c r="J1028" i="16"/>
  <c r="I1028" i="16"/>
  <c r="H1028" i="16"/>
  <c r="G1028" i="16"/>
  <c r="E1028" i="16"/>
  <c r="D1028" i="16"/>
  <c r="X1028" i="16" s="1"/>
  <c r="AE1027" i="16"/>
  <c r="AF1027" i="16" s="1"/>
  <c r="AC1027" i="16"/>
  <c r="U1027" i="16"/>
  <c r="T1027" i="16"/>
  <c r="S1027" i="16"/>
  <c r="R1027" i="16"/>
  <c r="Q1027" i="16"/>
  <c r="P1027" i="16"/>
  <c r="O1027" i="16"/>
  <c r="N1027" i="16"/>
  <c r="M1027" i="16"/>
  <c r="AA1027" i="16" s="1"/>
  <c r="AB1027" i="16" s="1"/>
  <c r="L1027" i="16"/>
  <c r="K1027" i="16"/>
  <c r="J1027" i="16"/>
  <c r="I1027" i="16"/>
  <c r="H1027" i="16"/>
  <c r="G1027" i="16"/>
  <c r="E1027" i="16"/>
  <c r="D1027" i="16"/>
  <c r="X1027" i="16" s="1"/>
  <c r="AD1026" i="16"/>
  <c r="U1026" i="16"/>
  <c r="T1026" i="16"/>
  <c r="S1026" i="16"/>
  <c r="R1026" i="16"/>
  <c r="Q1026" i="16"/>
  <c r="P1026" i="16"/>
  <c r="O1026" i="16"/>
  <c r="N1026" i="16"/>
  <c r="M1026" i="16"/>
  <c r="L1026" i="16"/>
  <c r="AA1026" i="16" s="1"/>
  <c r="AB1026" i="16" s="1"/>
  <c r="K1026" i="16"/>
  <c r="J1026" i="16"/>
  <c r="I1026" i="16"/>
  <c r="H1026" i="16"/>
  <c r="G1026" i="16"/>
  <c r="E1026" i="16"/>
  <c r="D1026" i="16"/>
  <c r="X1026" i="16" s="1"/>
  <c r="U1025" i="16"/>
  <c r="T1025" i="16"/>
  <c r="S1025" i="16"/>
  <c r="R1025" i="16"/>
  <c r="Q1025" i="16"/>
  <c r="AD1025" i="16" s="1"/>
  <c r="P1025" i="16"/>
  <c r="O1025" i="16"/>
  <c r="N1025" i="16"/>
  <c r="M1025" i="16"/>
  <c r="L1025" i="16"/>
  <c r="K1025" i="16"/>
  <c r="J1025" i="16"/>
  <c r="AE1025" i="16" s="1"/>
  <c r="AF1025" i="16" s="1"/>
  <c r="I1025" i="16"/>
  <c r="AA1025" i="16" s="1"/>
  <c r="AB1025" i="16" s="1"/>
  <c r="H1025" i="16"/>
  <c r="G1025" i="16"/>
  <c r="E1025" i="16"/>
  <c r="D1025" i="16"/>
  <c r="X1025" i="16" s="1"/>
  <c r="AE1024" i="16"/>
  <c r="AF1024" i="16" s="1"/>
  <c r="AB1024" i="16"/>
  <c r="U1024" i="16"/>
  <c r="T1024" i="16"/>
  <c r="S1024" i="16"/>
  <c r="R1024" i="16"/>
  <c r="Q1024" i="16"/>
  <c r="P1024" i="16"/>
  <c r="O1024" i="16"/>
  <c r="AD1024" i="16" s="1"/>
  <c r="N1024" i="16"/>
  <c r="M1024" i="16"/>
  <c r="L1024" i="16"/>
  <c r="AA1024" i="16" s="1"/>
  <c r="K1024" i="16"/>
  <c r="J1024" i="16"/>
  <c r="AC1024" i="16" s="1"/>
  <c r="I1024" i="16"/>
  <c r="H1024" i="16"/>
  <c r="G1024" i="16"/>
  <c r="E1024" i="16"/>
  <c r="D1024" i="16"/>
  <c r="X1024" i="16" s="1"/>
  <c r="U1023" i="16"/>
  <c r="T1023" i="16"/>
  <c r="S1023" i="16"/>
  <c r="AE1023" i="16" s="1"/>
  <c r="AF1023" i="16" s="1"/>
  <c r="R1023" i="16"/>
  <c r="Q1023" i="16"/>
  <c r="AD1023" i="16" s="1"/>
  <c r="P1023" i="16"/>
  <c r="O1023" i="16"/>
  <c r="N1023" i="16"/>
  <c r="M1023" i="16"/>
  <c r="L1023" i="16"/>
  <c r="AA1023" i="16" s="1"/>
  <c r="AB1023" i="16" s="1"/>
  <c r="K1023" i="16"/>
  <c r="AC1023" i="16" s="1"/>
  <c r="J1023" i="16"/>
  <c r="I1023" i="16"/>
  <c r="H1023" i="16"/>
  <c r="G1023" i="16"/>
  <c r="E1023" i="16"/>
  <c r="D1023" i="16"/>
  <c r="X1023" i="16" s="1"/>
  <c r="AF1022" i="16"/>
  <c r="U1022" i="16"/>
  <c r="T1022" i="16"/>
  <c r="S1022" i="16"/>
  <c r="AE1022" i="16" s="1"/>
  <c r="R1022" i="16"/>
  <c r="Q1022" i="16"/>
  <c r="AD1022" i="16" s="1"/>
  <c r="P1022" i="16"/>
  <c r="O1022" i="16"/>
  <c r="N1022" i="16"/>
  <c r="M1022" i="16"/>
  <c r="L1022" i="16"/>
  <c r="K1022" i="16"/>
  <c r="AC1022" i="16" s="1"/>
  <c r="J1022" i="16"/>
  <c r="I1022" i="16"/>
  <c r="H1022" i="16"/>
  <c r="G1022" i="16"/>
  <c r="E1022" i="16"/>
  <c r="D1022" i="16"/>
  <c r="X1022" i="16" s="1"/>
  <c r="AD1021" i="16"/>
  <c r="U1021" i="16"/>
  <c r="T1021" i="16"/>
  <c r="S1021" i="16"/>
  <c r="AE1021" i="16" s="1"/>
  <c r="AF1021" i="16" s="1"/>
  <c r="R1021" i="16"/>
  <c r="Q1021" i="16"/>
  <c r="P1021" i="16"/>
  <c r="O1021" i="16"/>
  <c r="N1021" i="16"/>
  <c r="M1021" i="16"/>
  <c r="L1021" i="16"/>
  <c r="K1021" i="16"/>
  <c r="AC1021" i="16" s="1"/>
  <c r="J1021" i="16"/>
  <c r="I1021" i="16"/>
  <c r="H1021" i="16"/>
  <c r="G1021" i="16"/>
  <c r="E1021" i="16"/>
  <c r="D1021" i="16"/>
  <c r="X1021" i="16" s="1"/>
  <c r="AD1020" i="16"/>
  <c r="AB1020" i="16"/>
  <c r="U1020" i="16"/>
  <c r="T1020" i="16"/>
  <c r="S1020" i="16"/>
  <c r="R1020" i="16"/>
  <c r="Q1020" i="16"/>
  <c r="P1020" i="16"/>
  <c r="O1020" i="16"/>
  <c r="N1020" i="16"/>
  <c r="M1020" i="16"/>
  <c r="L1020" i="16"/>
  <c r="AA1020" i="16" s="1"/>
  <c r="K1020" i="16"/>
  <c r="J1020" i="16"/>
  <c r="I1020" i="16"/>
  <c r="H1020" i="16"/>
  <c r="G1020" i="16"/>
  <c r="E1020" i="16"/>
  <c r="D1020" i="16"/>
  <c r="X1020" i="16" s="1"/>
  <c r="AE1019" i="16"/>
  <c r="AF1019" i="16" s="1"/>
  <c r="AC1019" i="16"/>
  <c r="U1019" i="16"/>
  <c r="T1019" i="16"/>
  <c r="S1019" i="16"/>
  <c r="R1019" i="16"/>
  <c r="Q1019" i="16"/>
  <c r="AD1019" i="16" s="1"/>
  <c r="P1019" i="16"/>
  <c r="O1019" i="16"/>
  <c r="N1019" i="16"/>
  <c r="M1019" i="16"/>
  <c r="L1019" i="16"/>
  <c r="K1019" i="16"/>
  <c r="J1019" i="16"/>
  <c r="I1019" i="16"/>
  <c r="H1019" i="16"/>
  <c r="G1019" i="16"/>
  <c r="E1019" i="16"/>
  <c r="D1019" i="16"/>
  <c r="X1019" i="16" s="1"/>
  <c r="AD1018" i="16"/>
  <c r="U1018" i="16"/>
  <c r="T1018" i="16"/>
  <c r="S1018" i="16"/>
  <c r="R1018" i="16"/>
  <c r="Q1018" i="16"/>
  <c r="P1018" i="16"/>
  <c r="O1018" i="16"/>
  <c r="N1018" i="16"/>
  <c r="M1018" i="16"/>
  <c r="L1018" i="16"/>
  <c r="K1018" i="16"/>
  <c r="J1018" i="16"/>
  <c r="AE1018" i="16" s="1"/>
  <c r="AF1018" i="16" s="1"/>
  <c r="I1018" i="16"/>
  <c r="H1018" i="16"/>
  <c r="G1018" i="16"/>
  <c r="E1018" i="16"/>
  <c r="D1018" i="16"/>
  <c r="X1018" i="16" s="1"/>
  <c r="U1017" i="16"/>
  <c r="T1017" i="16"/>
  <c r="S1017" i="16"/>
  <c r="R1017" i="16"/>
  <c r="Q1017" i="16"/>
  <c r="AD1017" i="16" s="1"/>
  <c r="P1017" i="16"/>
  <c r="O1017" i="16"/>
  <c r="N1017" i="16"/>
  <c r="M1017" i="16"/>
  <c r="L1017" i="16"/>
  <c r="K1017" i="16"/>
  <c r="J1017" i="16"/>
  <c r="AE1017" i="16" s="1"/>
  <c r="AF1017" i="16" s="1"/>
  <c r="I1017" i="16"/>
  <c r="AA1017" i="16" s="1"/>
  <c r="AB1017" i="16" s="1"/>
  <c r="H1017" i="16"/>
  <c r="G1017" i="16"/>
  <c r="E1017" i="16"/>
  <c r="D1017" i="16"/>
  <c r="X1017" i="16" s="1"/>
  <c r="U1016" i="16"/>
  <c r="T1016" i="16"/>
  <c r="S1016" i="16"/>
  <c r="R1016" i="16"/>
  <c r="Q1016" i="16"/>
  <c r="P1016" i="16"/>
  <c r="O1016" i="16"/>
  <c r="AD1016" i="16" s="1"/>
  <c r="N1016" i="16"/>
  <c r="M1016" i="16"/>
  <c r="L1016" i="16"/>
  <c r="K1016" i="16"/>
  <c r="J1016" i="16"/>
  <c r="AC1016" i="16" s="1"/>
  <c r="I1016" i="16"/>
  <c r="H1016" i="16"/>
  <c r="G1016" i="16"/>
  <c r="E1016" i="16"/>
  <c r="D1016" i="16"/>
  <c r="X1016" i="16" s="1"/>
  <c r="AC1015" i="16"/>
  <c r="U1015" i="16"/>
  <c r="T1015" i="16"/>
  <c r="S1015" i="16"/>
  <c r="AE1015" i="16" s="1"/>
  <c r="AF1015" i="16" s="1"/>
  <c r="R1015" i="16"/>
  <c r="Q1015" i="16"/>
  <c r="P1015" i="16"/>
  <c r="O1015" i="16"/>
  <c r="N1015" i="16"/>
  <c r="M1015" i="16"/>
  <c r="AA1015" i="16" s="1"/>
  <c r="AB1015" i="16" s="1"/>
  <c r="L1015" i="16"/>
  <c r="K1015" i="16"/>
  <c r="J1015" i="16"/>
  <c r="I1015" i="16"/>
  <c r="H1015" i="16"/>
  <c r="G1015" i="16"/>
  <c r="E1015" i="16"/>
  <c r="D1015" i="16"/>
  <c r="X1015" i="16" s="1"/>
  <c r="AD1014" i="16"/>
  <c r="U1014" i="16"/>
  <c r="T1014" i="16"/>
  <c r="S1014" i="16"/>
  <c r="AE1014" i="16" s="1"/>
  <c r="AF1014" i="16" s="1"/>
  <c r="R1014" i="16"/>
  <c r="Q1014" i="16"/>
  <c r="P1014" i="16"/>
  <c r="O1014" i="16"/>
  <c r="N1014" i="16"/>
  <c r="M1014" i="16"/>
  <c r="L1014" i="16"/>
  <c r="K1014" i="16"/>
  <c r="AC1014" i="16" s="1"/>
  <c r="J1014" i="16"/>
  <c r="I1014" i="16"/>
  <c r="H1014" i="16"/>
  <c r="G1014" i="16"/>
  <c r="E1014" i="16"/>
  <c r="D1014" i="16"/>
  <c r="X1014" i="16" s="1"/>
  <c r="AE1013" i="16"/>
  <c r="AF1013" i="16" s="1"/>
  <c r="AC1013" i="16"/>
  <c r="U1013" i="16"/>
  <c r="T1013" i="16"/>
  <c r="S1013" i="16"/>
  <c r="R1013" i="16"/>
  <c r="Q1013" i="16"/>
  <c r="AD1013" i="16" s="1"/>
  <c r="P1013" i="16"/>
  <c r="O1013" i="16"/>
  <c r="N1013" i="16"/>
  <c r="M1013" i="16"/>
  <c r="L1013" i="16"/>
  <c r="K1013" i="16"/>
  <c r="J1013" i="16"/>
  <c r="I1013" i="16"/>
  <c r="AA1013" i="16" s="1"/>
  <c r="AB1013" i="16" s="1"/>
  <c r="H1013" i="16"/>
  <c r="G1013" i="16"/>
  <c r="E1013" i="16"/>
  <c r="D1013" i="16"/>
  <c r="X1013" i="16" s="1"/>
  <c r="AD1012" i="16"/>
  <c r="AA1012" i="16"/>
  <c r="AB1012" i="16" s="1"/>
  <c r="U1012" i="16"/>
  <c r="T1012" i="16"/>
  <c r="S1012" i="16"/>
  <c r="R1012" i="16"/>
  <c r="Q1012" i="16"/>
  <c r="P1012" i="16"/>
  <c r="O1012" i="16"/>
  <c r="N1012" i="16"/>
  <c r="M1012" i="16"/>
  <c r="L1012" i="16"/>
  <c r="K1012" i="16"/>
  <c r="J1012" i="16"/>
  <c r="I1012" i="16"/>
  <c r="H1012" i="16"/>
  <c r="G1012" i="16"/>
  <c r="E1012" i="16"/>
  <c r="D1012" i="16"/>
  <c r="X1012" i="16" s="1"/>
  <c r="AC1011" i="16"/>
  <c r="U1011" i="16"/>
  <c r="T1011" i="16"/>
  <c r="S1011" i="16"/>
  <c r="AE1011" i="16" s="1"/>
  <c r="AF1011" i="16" s="1"/>
  <c r="R1011" i="16"/>
  <c r="Q1011" i="16"/>
  <c r="AD1011" i="16" s="1"/>
  <c r="P1011" i="16"/>
  <c r="O1011" i="16"/>
  <c r="N1011" i="16"/>
  <c r="M1011" i="16"/>
  <c r="L1011" i="16"/>
  <c r="K1011" i="16"/>
  <c r="J1011" i="16"/>
  <c r="I1011" i="16"/>
  <c r="AA1011" i="16" s="1"/>
  <c r="AB1011" i="16" s="1"/>
  <c r="H1011" i="16"/>
  <c r="G1011" i="16"/>
  <c r="E1011" i="16"/>
  <c r="D1011" i="16"/>
  <c r="X1011" i="16" s="1"/>
  <c r="AE1010" i="16"/>
  <c r="AF1010" i="16" s="1"/>
  <c r="AD1010" i="16"/>
  <c r="AC1010" i="16"/>
  <c r="U1010" i="16"/>
  <c r="T1010" i="16"/>
  <c r="S1010" i="16"/>
  <c r="R1010" i="16"/>
  <c r="Q1010" i="16"/>
  <c r="P1010" i="16"/>
  <c r="O1010" i="16"/>
  <c r="N1010" i="16"/>
  <c r="M1010" i="16"/>
  <c r="L1010" i="16"/>
  <c r="K1010" i="16"/>
  <c r="J1010" i="16"/>
  <c r="I1010" i="16"/>
  <c r="H1010" i="16"/>
  <c r="G1010" i="16"/>
  <c r="E1010" i="16"/>
  <c r="D1010" i="16"/>
  <c r="X1010" i="16" s="1"/>
  <c r="AE1009" i="16"/>
  <c r="AF1009" i="16" s="1"/>
  <c r="U1009" i="16"/>
  <c r="T1009" i="16"/>
  <c r="S1009" i="16"/>
  <c r="R1009" i="16"/>
  <c r="Q1009" i="16"/>
  <c r="AD1009" i="16" s="1"/>
  <c r="P1009" i="16"/>
  <c r="O1009" i="16"/>
  <c r="N1009" i="16"/>
  <c r="M1009" i="16"/>
  <c r="L1009" i="16"/>
  <c r="AA1009" i="16" s="1"/>
  <c r="AB1009" i="16" s="1"/>
  <c r="K1009" i="16"/>
  <c r="AC1009" i="16" s="1"/>
  <c r="J1009" i="16"/>
  <c r="I1009" i="16"/>
  <c r="H1009" i="16"/>
  <c r="G1009" i="16"/>
  <c r="E1009" i="16"/>
  <c r="D1009" i="16"/>
  <c r="X1009" i="16" s="1"/>
  <c r="AE1008" i="16"/>
  <c r="AF1008" i="16" s="1"/>
  <c r="U1008" i="16"/>
  <c r="T1008" i="16"/>
  <c r="S1008" i="16"/>
  <c r="R1008" i="16"/>
  <c r="Q1008" i="16"/>
  <c r="AD1008" i="16" s="1"/>
  <c r="P1008" i="16"/>
  <c r="O1008" i="16"/>
  <c r="N1008" i="16"/>
  <c r="M1008" i="16"/>
  <c r="L1008" i="16"/>
  <c r="K1008" i="16"/>
  <c r="J1008" i="16"/>
  <c r="AC1008" i="16" s="1"/>
  <c r="I1008" i="16"/>
  <c r="H1008" i="16"/>
  <c r="G1008" i="16"/>
  <c r="E1008" i="16"/>
  <c r="D1008" i="16"/>
  <c r="X1008" i="16" s="1"/>
  <c r="AC1007" i="16"/>
  <c r="U1007" i="16"/>
  <c r="T1007" i="16"/>
  <c r="S1007" i="16"/>
  <c r="AE1007" i="16" s="1"/>
  <c r="AF1007" i="16" s="1"/>
  <c r="R1007" i="16"/>
  <c r="Q1007" i="16"/>
  <c r="AD1007" i="16" s="1"/>
  <c r="P1007" i="16"/>
  <c r="O1007" i="16"/>
  <c r="N1007" i="16"/>
  <c r="M1007" i="16"/>
  <c r="L1007" i="16"/>
  <c r="K1007" i="16"/>
  <c r="J1007" i="16"/>
  <c r="I1007" i="16"/>
  <c r="AA1007" i="16" s="1"/>
  <c r="AB1007" i="16" s="1"/>
  <c r="H1007" i="16"/>
  <c r="G1007" i="16"/>
  <c r="E1007" i="16"/>
  <c r="D1007" i="16"/>
  <c r="X1007" i="16" s="1"/>
  <c r="AA1006" i="16"/>
  <c r="AB1006" i="16" s="1"/>
  <c r="U1006" i="16"/>
  <c r="T1006" i="16"/>
  <c r="S1006" i="16"/>
  <c r="R1006" i="16"/>
  <c r="Q1006" i="16"/>
  <c r="AD1006" i="16" s="1"/>
  <c r="P1006" i="16"/>
  <c r="O1006" i="16"/>
  <c r="N1006" i="16"/>
  <c r="M1006" i="16"/>
  <c r="L1006" i="16"/>
  <c r="K1006" i="16"/>
  <c r="J1006" i="16"/>
  <c r="I1006" i="16"/>
  <c r="H1006" i="16"/>
  <c r="G1006" i="16"/>
  <c r="E1006" i="16"/>
  <c r="D1006" i="16"/>
  <c r="X1006" i="16" s="1"/>
  <c r="AE1005" i="16"/>
  <c r="AF1005" i="16" s="1"/>
  <c r="AD1005" i="16"/>
  <c r="U1005" i="16"/>
  <c r="T1005" i="16"/>
  <c r="S1005" i="16"/>
  <c r="R1005" i="16"/>
  <c r="Q1005" i="16"/>
  <c r="P1005" i="16"/>
  <c r="O1005" i="16"/>
  <c r="N1005" i="16"/>
  <c r="M1005" i="16"/>
  <c r="AA1005" i="16" s="1"/>
  <c r="AB1005" i="16" s="1"/>
  <c r="L1005" i="16"/>
  <c r="K1005" i="16"/>
  <c r="AC1005" i="16" s="1"/>
  <c r="J1005" i="16"/>
  <c r="I1005" i="16"/>
  <c r="H1005" i="16"/>
  <c r="G1005" i="16"/>
  <c r="E1005" i="16"/>
  <c r="D1005" i="16"/>
  <c r="X1005" i="16" s="1"/>
  <c r="AD1004" i="16"/>
  <c r="U1004" i="16"/>
  <c r="T1004" i="16"/>
  <c r="S1004" i="16"/>
  <c r="AE1004" i="16" s="1"/>
  <c r="AF1004" i="16" s="1"/>
  <c r="R1004" i="16"/>
  <c r="Q1004" i="16"/>
  <c r="P1004" i="16"/>
  <c r="O1004" i="16"/>
  <c r="N1004" i="16"/>
  <c r="AA1004" i="16" s="1"/>
  <c r="AB1004" i="16" s="1"/>
  <c r="M1004" i="16"/>
  <c r="L1004" i="16"/>
  <c r="K1004" i="16"/>
  <c r="AC1004" i="16" s="1"/>
  <c r="J1004" i="16"/>
  <c r="I1004" i="16"/>
  <c r="H1004" i="16"/>
  <c r="G1004" i="16"/>
  <c r="E1004" i="16"/>
  <c r="D1004" i="16"/>
  <c r="X1004" i="16" s="1"/>
  <c r="U1003" i="16"/>
  <c r="T1003" i="16"/>
  <c r="S1003" i="16"/>
  <c r="AE1003" i="16" s="1"/>
  <c r="AF1003" i="16" s="1"/>
  <c r="R1003" i="16"/>
  <c r="Q1003" i="16"/>
  <c r="AD1003" i="16" s="1"/>
  <c r="P1003" i="16"/>
  <c r="O1003" i="16"/>
  <c r="N1003" i="16"/>
  <c r="M1003" i="16"/>
  <c r="AA1003" i="16" s="1"/>
  <c r="AB1003" i="16" s="1"/>
  <c r="L1003" i="16"/>
  <c r="K1003" i="16"/>
  <c r="AC1003" i="16" s="1"/>
  <c r="J1003" i="16"/>
  <c r="I1003" i="16"/>
  <c r="H1003" i="16"/>
  <c r="G1003" i="16"/>
  <c r="E1003" i="16"/>
  <c r="D1003" i="16"/>
  <c r="X1003" i="16" s="1"/>
  <c r="AD1002" i="16"/>
  <c r="U1002" i="16"/>
  <c r="T1002" i="16"/>
  <c r="S1002" i="16"/>
  <c r="AE1002" i="16" s="1"/>
  <c r="AF1002" i="16" s="1"/>
  <c r="R1002" i="16"/>
  <c r="Q1002" i="16"/>
  <c r="P1002" i="16"/>
  <c r="O1002" i="16"/>
  <c r="N1002" i="16"/>
  <c r="M1002" i="16"/>
  <c r="L1002" i="16"/>
  <c r="K1002" i="16"/>
  <c r="AC1002" i="16" s="1"/>
  <c r="J1002" i="16"/>
  <c r="I1002" i="16"/>
  <c r="H1002" i="16"/>
  <c r="G1002" i="16"/>
  <c r="E1002" i="16"/>
  <c r="D1002" i="16"/>
  <c r="X1002" i="16" s="1"/>
  <c r="U1001" i="16"/>
  <c r="T1001" i="16"/>
  <c r="S1001" i="16"/>
  <c r="AE1001" i="16" s="1"/>
  <c r="AF1001" i="16" s="1"/>
  <c r="R1001" i="16"/>
  <c r="Q1001" i="16"/>
  <c r="AD1001" i="16" s="1"/>
  <c r="P1001" i="16"/>
  <c r="O1001" i="16"/>
  <c r="N1001" i="16"/>
  <c r="M1001" i="16"/>
  <c r="L1001" i="16"/>
  <c r="K1001" i="16"/>
  <c r="AC1001" i="16" s="1"/>
  <c r="J1001" i="16"/>
  <c r="I1001" i="16"/>
  <c r="H1001" i="16"/>
  <c r="G1001" i="16"/>
  <c r="E1001" i="16"/>
  <c r="D1001" i="16"/>
  <c r="X1001" i="16" s="1"/>
  <c r="AD1000" i="16"/>
  <c r="U1000" i="16"/>
  <c r="T1000" i="16"/>
  <c r="S1000" i="16"/>
  <c r="R1000" i="16"/>
  <c r="Q1000" i="16"/>
  <c r="P1000" i="16"/>
  <c r="O1000" i="16"/>
  <c r="N1000" i="16"/>
  <c r="M1000" i="16"/>
  <c r="L1000" i="16"/>
  <c r="K1000" i="16"/>
  <c r="J1000" i="16"/>
  <c r="AE1000" i="16" s="1"/>
  <c r="AF1000" i="16" s="1"/>
  <c r="I1000" i="16"/>
  <c r="H1000" i="16"/>
  <c r="G1000" i="16"/>
  <c r="E1000" i="16"/>
  <c r="D1000" i="16"/>
  <c r="X1000" i="16" s="1"/>
  <c r="AD999" i="16"/>
  <c r="AC999" i="16"/>
  <c r="U999" i="16"/>
  <c r="T999" i="16"/>
  <c r="S999" i="16"/>
  <c r="AE999" i="16" s="1"/>
  <c r="AF999" i="16" s="1"/>
  <c r="R999" i="16"/>
  <c r="Q999" i="16"/>
  <c r="P999" i="16"/>
  <c r="O999" i="16"/>
  <c r="N999" i="16"/>
  <c r="AA999" i="16" s="1"/>
  <c r="AB999" i="16" s="1"/>
  <c r="M999" i="16"/>
  <c r="L999" i="16"/>
  <c r="K999" i="16"/>
  <c r="J999" i="16"/>
  <c r="I999" i="16"/>
  <c r="H999" i="16"/>
  <c r="G999" i="16"/>
  <c r="E999" i="16"/>
  <c r="D999" i="16"/>
  <c r="X999" i="16" s="1"/>
  <c r="AD998" i="16"/>
  <c r="U998" i="16"/>
  <c r="T998" i="16"/>
  <c r="S998" i="16"/>
  <c r="R998" i="16"/>
  <c r="Q998" i="16"/>
  <c r="P998" i="16"/>
  <c r="O998" i="16"/>
  <c r="N998" i="16"/>
  <c r="AA998" i="16" s="1"/>
  <c r="AB998" i="16" s="1"/>
  <c r="M998" i="16"/>
  <c r="L998" i="16"/>
  <c r="K998" i="16"/>
  <c r="J998" i="16"/>
  <c r="AC998" i="16" s="1"/>
  <c r="I998" i="16"/>
  <c r="H998" i="16"/>
  <c r="G998" i="16"/>
  <c r="E998" i="16"/>
  <c r="D998" i="16"/>
  <c r="X998" i="16" s="1"/>
  <c r="U997" i="16"/>
  <c r="T997" i="16"/>
  <c r="S997" i="16"/>
  <c r="AE997" i="16" s="1"/>
  <c r="AF997" i="16" s="1"/>
  <c r="R997" i="16"/>
  <c r="Q997" i="16"/>
  <c r="P997" i="16"/>
  <c r="O997" i="16"/>
  <c r="N997" i="16"/>
  <c r="M997" i="16"/>
  <c r="AA997" i="16" s="1"/>
  <c r="AB997" i="16" s="1"/>
  <c r="L997" i="16"/>
  <c r="K997" i="16"/>
  <c r="J997" i="16"/>
  <c r="AC997" i="16" s="1"/>
  <c r="I997" i="16"/>
  <c r="H997" i="16"/>
  <c r="G997" i="16"/>
  <c r="E997" i="16"/>
  <c r="D997" i="16"/>
  <c r="X997" i="16" s="1"/>
  <c r="U996" i="16"/>
  <c r="T996" i="16"/>
  <c r="S996" i="16"/>
  <c r="R996" i="16"/>
  <c r="Q996" i="16"/>
  <c r="P996" i="16"/>
  <c r="O996" i="16"/>
  <c r="AD996" i="16" s="1"/>
  <c r="N996" i="16"/>
  <c r="M996" i="16"/>
  <c r="L996" i="16"/>
  <c r="K996" i="16"/>
  <c r="J996" i="16"/>
  <c r="AE996" i="16" s="1"/>
  <c r="AF996" i="16" s="1"/>
  <c r="I996" i="16"/>
  <c r="H996" i="16"/>
  <c r="G996" i="16"/>
  <c r="E996" i="16"/>
  <c r="D996" i="16"/>
  <c r="X996" i="16" s="1"/>
  <c r="U995" i="16"/>
  <c r="T995" i="16"/>
  <c r="S995" i="16"/>
  <c r="AE995" i="16" s="1"/>
  <c r="AF995" i="16" s="1"/>
  <c r="R995" i="16"/>
  <c r="Q995" i="16"/>
  <c r="P995" i="16"/>
  <c r="O995" i="16"/>
  <c r="N995" i="16"/>
  <c r="M995" i="16"/>
  <c r="L995" i="16"/>
  <c r="K995" i="16"/>
  <c r="AC995" i="16" s="1"/>
  <c r="J995" i="16"/>
  <c r="I995" i="16"/>
  <c r="AA995" i="16" s="1"/>
  <c r="AB995" i="16" s="1"/>
  <c r="H995" i="16"/>
  <c r="G995" i="16"/>
  <c r="E995" i="16"/>
  <c r="D995" i="16"/>
  <c r="X995" i="16" s="1"/>
  <c r="U994" i="16"/>
  <c r="T994" i="16"/>
  <c r="S994" i="16"/>
  <c r="R994" i="16"/>
  <c r="Q994" i="16"/>
  <c r="AD994" i="16" s="1"/>
  <c r="P994" i="16"/>
  <c r="O994" i="16"/>
  <c r="N994" i="16"/>
  <c r="M994" i="16"/>
  <c r="L994" i="16"/>
  <c r="K994" i="16"/>
  <c r="J994" i="16"/>
  <c r="AC994" i="16" s="1"/>
  <c r="I994" i="16"/>
  <c r="H994" i="16"/>
  <c r="G994" i="16"/>
  <c r="E994" i="16"/>
  <c r="D994" i="16"/>
  <c r="X994" i="16" s="1"/>
  <c r="AD993" i="16"/>
  <c r="AC993" i="16"/>
  <c r="U993" i="16"/>
  <c r="T993" i="16"/>
  <c r="S993" i="16"/>
  <c r="AE993" i="16" s="1"/>
  <c r="AF993" i="16" s="1"/>
  <c r="R993" i="16"/>
  <c r="Q993" i="16"/>
  <c r="P993" i="16"/>
  <c r="O993" i="16"/>
  <c r="N993" i="16"/>
  <c r="M993" i="16"/>
  <c r="L993" i="16"/>
  <c r="AA993" i="16" s="1"/>
  <c r="AB993" i="16" s="1"/>
  <c r="K993" i="16"/>
  <c r="J993" i="16"/>
  <c r="I993" i="16"/>
  <c r="H993" i="16"/>
  <c r="G993" i="16"/>
  <c r="E993" i="16"/>
  <c r="D993" i="16"/>
  <c r="X993" i="16" s="1"/>
  <c r="AD992" i="16"/>
  <c r="U992" i="16"/>
  <c r="T992" i="16"/>
  <c r="S992" i="16"/>
  <c r="R992" i="16"/>
  <c r="Q992" i="16"/>
  <c r="P992" i="16"/>
  <c r="O992" i="16"/>
  <c r="N992" i="16"/>
  <c r="AA992" i="16" s="1"/>
  <c r="AB992" i="16" s="1"/>
  <c r="M992" i="16"/>
  <c r="L992" i="16"/>
  <c r="K992" i="16"/>
  <c r="J992" i="16"/>
  <c r="I992" i="16"/>
  <c r="H992" i="16"/>
  <c r="G992" i="16"/>
  <c r="E992" i="16"/>
  <c r="D992" i="16"/>
  <c r="X992" i="16" s="1"/>
  <c r="AE991" i="16"/>
  <c r="AF991" i="16" s="1"/>
  <c r="U991" i="16"/>
  <c r="T991" i="16"/>
  <c r="S991" i="16"/>
  <c r="R991" i="16"/>
  <c r="Q991" i="16"/>
  <c r="AD991" i="16" s="1"/>
  <c r="P991" i="16"/>
  <c r="O991" i="16"/>
  <c r="N991" i="16"/>
  <c r="M991" i="16"/>
  <c r="AA991" i="16" s="1"/>
  <c r="AB991" i="16" s="1"/>
  <c r="L991" i="16"/>
  <c r="K991" i="16"/>
  <c r="AC991" i="16" s="1"/>
  <c r="J991" i="16"/>
  <c r="I991" i="16"/>
  <c r="H991" i="16"/>
  <c r="G991" i="16"/>
  <c r="E991" i="16"/>
  <c r="D991" i="16"/>
  <c r="X991" i="16" s="1"/>
  <c r="AD990" i="16"/>
  <c r="AA990" i="16"/>
  <c r="AB990" i="16" s="1"/>
  <c r="U990" i="16"/>
  <c r="T990" i="16"/>
  <c r="S990" i="16"/>
  <c r="R990" i="16"/>
  <c r="Q990" i="16"/>
  <c r="P990" i="16"/>
  <c r="O990" i="16"/>
  <c r="N990" i="16"/>
  <c r="M990" i="16"/>
  <c r="L990" i="16"/>
  <c r="K990" i="16"/>
  <c r="AC990" i="16" s="1"/>
  <c r="J990" i="16"/>
  <c r="I990" i="16"/>
  <c r="H990" i="16"/>
  <c r="G990" i="16"/>
  <c r="E990" i="16"/>
  <c r="D990" i="16"/>
  <c r="X990" i="16" s="1"/>
  <c r="AC989" i="16"/>
  <c r="AA989" i="16"/>
  <c r="AB989" i="16" s="1"/>
  <c r="U989" i="16"/>
  <c r="T989" i="16"/>
  <c r="S989" i="16"/>
  <c r="AE989" i="16" s="1"/>
  <c r="AF989" i="16" s="1"/>
  <c r="R989" i="16"/>
  <c r="Q989" i="16"/>
  <c r="P989" i="16"/>
  <c r="O989" i="16"/>
  <c r="N989" i="16"/>
  <c r="M989" i="16"/>
  <c r="L989" i="16"/>
  <c r="K989" i="16"/>
  <c r="J989" i="16"/>
  <c r="I989" i="16"/>
  <c r="H989" i="16"/>
  <c r="G989" i="16"/>
  <c r="E989" i="16"/>
  <c r="D989" i="16"/>
  <c r="X989" i="16" s="1"/>
  <c r="AE988" i="16"/>
  <c r="AF988" i="16" s="1"/>
  <c r="AD988" i="16"/>
  <c r="U988" i="16"/>
  <c r="T988" i="16"/>
  <c r="S988" i="16"/>
  <c r="R988" i="16"/>
  <c r="Q988" i="16"/>
  <c r="P988" i="16"/>
  <c r="O988" i="16"/>
  <c r="N988" i="16"/>
  <c r="M988" i="16"/>
  <c r="L988" i="16"/>
  <c r="K988" i="16"/>
  <c r="J988" i="16"/>
  <c r="AC988" i="16" s="1"/>
  <c r="I988" i="16"/>
  <c r="H988" i="16"/>
  <c r="G988" i="16"/>
  <c r="E988" i="16"/>
  <c r="D988" i="16"/>
  <c r="X988" i="16" s="1"/>
  <c r="U987" i="16"/>
  <c r="T987" i="16"/>
  <c r="S987" i="16"/>
  <c r="AE987" i="16" s="1"/>
  <c r="AF987" i="16" s="1"/>
  <c r="R987" i="16"/>
  <c r="Q987" i="16"/>
  <c r="P987" i="16"/>
  <c r="O987" i="16"/>
  <c r="N987" i="16"/>
  <c r="M987" i="16"/>
  <c r="L987" i="16"/>
  <c r="K987" i="16"/>
  <c r="AC987" i="16" s="1"/>
  <c r="J987" i="16"/>
  <c r="I987" i="16"/>
  <c r="AA987" i="16" s="1"/>
  <c r="AB987" i="16" s="1"/>
  <c r="H987" i="16"/>
  <c r="G987" i="16"/>
  <c r="E987" i="16"/>
  <c r="D987" i="16"/>
  <c r="X987" i="16" s="1"/>
  <c r="U986" i="16"/>
  <c r="T986" i="16"/>
  <c r="S986" i="16"/>
  <c r="R986" i="16"/>
  <c r="Q986" i="16"/>
  <c r="AD986" i="16" s="1"/>
  <c r="P986" i="16"/>
  <c r="O986" i="16"/>
  <c r="N986" i="16"/>
  <c r="M986" i="16"/>
  <c r="L986" i="16"/>
  <c r="K986" i="16"/>
  <c r="J986" i="16"/>
  <c r="AC986" i="16" s="1"/>
  <c r="I986" i="16"/>
  <c r="H986" i="16"/>
  <c r="G986" i="16"/>
  <c r="E986" i="16"/>
  <c r="D986" i="16"/>
  <c r="X986" i="16" s="1"/>
  <c r="AD985" i="16"/>
  <c r="AC985" i="16"/>
  <c r="U985" i="16"/>
  <c r="T985" i="16"/>
  <c r="S985" i="16"/>
  <c r="AE985" i="16" s="1"/>
  <c r="AF985" i="16" s="1"/>
  <c r="R985" i="16"/>
  <c r="Q985" i="16"/>
  <c r="P985" i="16"/>
  <c r="O985" i="16"/>
  <c r="N985" i="16"/>
  <c r="M985" i="16"/>
  <c r="L985" i="16"/>
  <c r="AA985" i="16" s="1"/>
  <c r="AB985" i="16" s="1"/>
  <c r="K985" i="16"/>
  <c r="J985" i="16"/>
  <c r="I985" i="16"/>
  <c r="H985" i="16"/>
  <c r="G985" i="16"/>
  <c r="E985" i="16"/>
  <c r="D985" i="16"/>
  <c r="X985" i="16" s="1"/>
  <c r="AA984" i="16"/>
  <c r="AB984" i="16" s="1"/>
  <c r="U984" i="16"/>
  <c r="T984" i="16"/>
  <c r="S984" i="16"/>
  <c r="R984" i="16"/>
  <c r="Q984" i="16"/>
  <c r="AD984" i="16" s="1"/>
  <c r="P984" i="16"/>
  <c r="O984" i="16"/>
  <c r="N984" i="16"/>
  <c r="M984" i="16"/>
  <c r="L984" i="16"/>
  <c r="K984" i="16"/>
  <c r="J984" i="16"/>
  <c r="I984" i="16"/>
  <c r="H984" i="16"/>
  <c r="G984" i="16"/>
  <c r="E984" i="16"/>
  <c r="D984" i="16"/>
  <c r="X984" i="16" s="1"/>
  <c r="AE983" i="16"/>
  <c r="AF983" i="16" s="1"/>
  <c r="U983" i="16"/>
  <c r="T983" i="16"/>
  <c r="S983" i="16"/>
  <c r="R983" i="16"/>
  <c r="Q983" i="16"/>
  <c r="AD983" i="16" s="1"/>
  <c r="P983" i="16"/>
  <c r="O983" i="16"/>
  <c r="N983" i="16"/>
  <c r="M983" i="16"/>
  <c r="AA983" i="16" s="1"/>
  <c r="AB983" i="16" s="1"/>
  <c r="L983" i="16"/>
  <c r="K983" i="16"/>
  <c r="AC983" i="16" s="1"/>
  <c r="J983" i="16"/>
  <c r="I983" i="16"/>
  <c r="H983" i="16"/>
  <c r="G983" i="16"/>
  <c r="E983" i="16"/>
  <c r="D983" i="16"/>
  <c r="X983" i="16" s="1"/>
  <c r="AD982" i="16"/>
  <c r="AA982" i="16"/>
  <c r="AB982" i="16" s="1"/>
  <c r="U982" i="16"/>
  <c r="T982" i="16"/>
  <c r="S982" i="16"/>
  <c r="R982" i="16"/>
  <c r="Q982" i="16"/>
  <c r="P982" i="16"/>
  <c r="O982" i="16"/>
  <c r="N982" i="16"/>
  <c r="M982" i="16"/>
  <c r="L982" i="16"/>
  <c r="K982" i="16"/>
  <c r="AC982" i="16" s="1"/>
  <c r="J982" i="16"/>
  <c r="I982" i="16"/>
  <c r="H982" i="16"/>
  <c r="G982" i="16"/>
  <c r="E982" i="16"/>
  <c r="D982" i="16"/>
  <c r="X982" i="16" s="1"/>
  <c r="AC981" i="16"/>
  <c r="AA981" i="16"/>
  <c r="AB981" i="16" s="1"/>
  <c r="U981" i="16"/>
  <c r="T981" i="16"/>
  <c r="S981" i="16"/>
  <c r="AE981" i="16" s="1"/>
  <c r="AF981" i="16" s="1"/>
  <c r="R981" i="16"/>
  <c r="Q981" i="16"/>
  <c r="P981" i="16"/>
  <c r="O981" i="16"/>
  <c r="N981" i="16"/>
  <c r="M981" i="16"/>
  <c r="L981" i="16"/>
  <c r="K981" i="16"/>
  <c r="J981" i="16"/>
  <c r="I981" i="16"/>
  <c r="H981" i="16"/>
  <c r="G981" i="16"/>
  <c r="E981" i="16"/>
  <c r="D981" i="16"/>
  <c r="X981" i="16" s="1"/>
  <c r="AE980" i="16"/>
  <c r="AF980" i="16" s="1"/>
  <c r="U980" i="16"/>
  <c r="T980" i="16"/>
  <c r="S980" i="16"/>
  <c r="R980" i="16"/>
  <c r="Q980" i="16"/>
  <c r="P980" i="16"/>
  <c r="O980" i="16"/>
  <c r="AD980" i="16" s="1"/>
  <c r="N980" i="16"/>
  <c r="AA980" i="16" s="1"/>
  <c r="AB980" i="16" s="1"/>
  <c r="M980" i="16"/>
  <c r="L980" i="16"/>
  <c r="K980" i="16"/>
  <c r="AC980" i="16" s="1"/>
  <c r="J980" i="16"/>
  <c r="I980" i="16"/>
  <c r="H980" i="16"/>
  <c r="G980" i="16"/>
  <c r="E980" i="16"/>
  <c r="D980" i="16"/>
  <c r="X980" i="16" s="1"/>
  <c r="AF979" i="16"/>
  <c r="AE979" i="16"/>
  <c r="U979" i="16"/>
  <c r="T979" i="16"/>
  <c r="S979" i="16"/>
  <c r="R979" i="16"/>
  <c r="Q979" i="16"/>
  <c r="AD979" i="16" s="1"/>
  <c r="P979" i="16"/>
  <c r="O979" i="16"/>
  <c r="N979" i="16"/>
  <c r="M979" i="16"/>
  <c r="L979" i="16"/>
  <c r="K979" i="16"/>
  <c r="J979" i="16"/>
  <c r="AC979" i="16" s="1"/>
  <c r="I979" i="16"/>
  <c r="H979" i="16"/>
  <c r="G979" i="16"/>
  <c r="E979" i="16"/>
  <c r="D979" i="16"/>
  <c r="X979" i="16" s="1"/>
  <c r="AD978" i="16"/>
  <c r="U978" i="16"/>
  <c r="T978" i="16"/>
  <c r="S978" i="16"/>
  <c r="R978" i="16"/>
  <c r="Q978" i="16"/>
  <c r="P978" i="16"/>
  <c r="O978" i="16"/>
  <c r="N978" i="16"/>
  <c r="M978" i="16"/>
  <c r="L978" i="16"/>
  <c r="K978" i="16"/>
  <c r="J978" i="16"/>
  <c r="I978" i="16"/>
  <c r="H978" i="16"/>
  <c r="G978" i="16"/>
  <c r="E978" i="16"/>
  <c r="D978" i="16"/>
  <c r="X978" i="16" s="1"/>
  <c r="AD977" i="16"/>
  <c r="AC977" i="16"/>
  <c r="U977" i="16"/>
  <c r="T977" i="16"/>
  <c r="S977" i="16"/>
  <c r="AE977" i="16" s="1"/>
  <c r="AF977" i="16" s="1"/>
  <c r="R977" i="16"/>
  <c r="Q977" i="16"/>
  <c r="P977" i="16"/>
  <c r="O977" i="16"/>
  <c r="N977" i="16"/>
  <c r="M977" i="16"/>
  <c r="L977" i="16"/>
  <c r="AA977" i="16" s="1"/>
  <c r="AB977" i="16" s="1"/>
  <c r="K977" i="16"/>
  <c r="J977" i="16"/>
  <c r="I977" i="16"/>
  <c r="H977" i="16"/>
  <c r="G977" i="16"/>
  <c r="E977" i="16"/>
  <c r="D977" i="16"/>
  <c r="X977" i="16" s="1"/>
  <c r="U976" i="16"/>
  <c r="T976" i="16"/>
  <c r="S976" i="16"/>
  <c r="AE976" i="16" s="1"/>
  <c r="AF976" i="16" s="1"/>
  <c r="R976" i="16"/>
  <c r="Q976" i="16"/>
  <c r="AD976" i="16" s="1"/>
  <c r="P976" i="16"/>
  <c r="O976" i="16"/>
  <c r="N976" i="16"/>
  <c r="M976" i="16"/>
  <c r="L976" i="16"/>
  <c r="K976" i="16"/>
  <c r="AC976" i="16" s="1"/>
  <c r="J976" i="16"/>
  <c r="I976" i="16"/>
  <c r="H976" i="16"/>
  <c r="G976" i="16"/>
  <c r="E976" i="16"/>
  <c r="D976" i="16"/>
  <c r="X976" i="16" s="1"/>
  <c r="AD975" i="16"/>
  <c r="AC975" i="16"/>
  <c r="U975" i="16"/>
  <c r="T975" i="16"/>
  <c r="S975" i="16"/>
  <c r="AE975" i="16" s="1"/>
  <c r="AF975" i="16" s="1"/>
  <c r="R975" i="16"/>
  <c r="Q975" i="16"/>
  <c r="P975" i="16"/>
  <c r="O975" i="16"/>
  <c r="N975" i="16"/>
  <c r="M975" i="16"/>
  <c r="L975" i="16"/>
  <c r="AA975" i="16" s="1"/>
  <c r="AB975" i="16" s="1"/>
  <c r="K975" i="16"/>
  <c r="J975" i="16"/>
  <c r="I975" i="16"/>
  <c r="H975" i="16"/>
  <c r="G975" i="16"/>
  <c r="E975" i="16"/>
  <c r="D975" i="16"/>
  <c r="X975" i="16" s="1"/>
  <c r="AD974" i="16"/>
  <c r="AB974" i="16"/>
  <c r="U974" i="16"/>
  <c r="T974" i="16"/>
  <c r="S974" i="16"/>
  <c r="AE974" i="16" s="1"/>
  <c r="AF974" i="16" s="1"/>
  <c r="R974" i="16"/>
  <c r="Q974" i="16"/>
  <c r="P974" i="16"/>
  <c r="O974" i="16"/>
  <c r="N974" i="16"/>
  <c r="M974" i="16"/>
  <c r="L974" i="16"/>
  <c r="AA974" i="16" s="1"/>
  <c r="K974" i="16"/>
  <c r="AC974" i="16" s="1"/>
  <c r="J974" i="16"/>
  <c r="I974" i="16"/>
  <c r="H974" i="16"/>
  <c r="G974" i="16"/>
  <c r="E974" i="16"/>
  <c r="D974" i="16"/>
  <c r="X974" i="16" s="1"/>
  <c r="AC973" i="16"/>
  <c r="AA973" i="16"/>
  <c r="AB973" i="16" s="1"/>
  <c r="U973" i="16"/>
  <c r="T973" i="16"/>
  <c r="S973" i="16"/>
  <c r="AE973" i="16" s="1"/>
  <c r="AF973" i="16" s="1"/>
  <c r="R973" i="16"/>
  <c r="Q973" i="16"/>
  <c r="P973" i="16"/>
  <c r="O973" i="16"/>
  <c r="N973" i="16"/>
  <c r="M973" i="16"/>
  <c r="L973" i="16"/>
  <c r="K973" i="16"/>
  <c r="J973" i="16"/>
  <c r="I973" i="16"/>
  <c r="H973" i="16"/>
  <c r="G973" i="16"/>
  <c r="E973" i="16"/>
  <c r="D973" i="16"/>
  <c r="X973" i="16" s="1"/>
  <c r="AA972" i="16"/>
  <c r="AB972" i="16" s="1"/>
  <c r="U972" i="16"/>
  <c r="T972" i="16"/>
  <c r="S972" i="16"/>
  <c r="R972" i="16"/>
  <c r="Q972" i="16"/>
  <c r="P972" i="16"/>
  <c r="O972" i="16"/>
  <c r="AD972" i="16" s="1"/>
  <c r="N972" i="16"/>
  <c r="M972" i="16"/>
  <c r="L972" i="16"/>
  <c r="K972" i="16"/>
  <c r="J972" i="16"/>
  <c r="AE972" i="16" s="1"/>
  <c r="AF972" i="16" s="1"/>
  <c r="I972" i="16"/>
  <c r="H972" i="16"/>
  <c r="G972" i="16"/>
  <c r="E972" i="16"/>
  <c r="D972" i="16"/>
  <c r="X972" i="16" s="1"/>
  <c r="AE971" i="16"/>
  <c r="AF971" i="16" s="1"/>
  <c r="AA971" i="16"/>
  <c r="AB971" i="16" s="1"/>
  <c r="U971" i="16"/>
  <c r="T971" i="16"/>
  <c r="S971" i="16"/>
  <c r="R971" i="16"/>
  <c r="Q971" i="16"/>
  <c r="AD971" i="16" s="1"/>
  <c r="P971" i="16"/>
  <c r="O971" i="16"/>
  <c r="N971" i="16"/>
  <c r="M971" i="16"/>
  <c r="L971" i="16"/>
  <c r="K971" i="16"/>
  <c r="J971" i="16"/>
  <c r="AC971" i="16" s="1"/>
  <c r="I971" i="16"/>
  <c r="H971" i="16"/>
  <c r="G971" i="16"/>
  <c r="E971" i="16"/>
  <c r="D971" i="16"/>
  <c r="X971" i="16" s="1"/>
  <c r="AE970" i="16"/>
  <c r="AF970" i="16" s="1"/>
  <c r="AC970" i="16"/>
  <c r="U970" i="16"/>
  <c r="T970" i="16"/>
  <c r="S970" i="16"/>
  <c r="R970" i="16"/>
  <c r="Q970" i="16"/>
  <c r="AD970" i="16" s="1"/>
  <c r="P970" i="16"/>
  <c r="O970" i="16"/>
  <c r="N970" i="16"/>
  <c r="M970" i="16"/>
  <c r="L970" i="16"/>
  <c r="AA970" i="16" s="1"/>
  <c r="AB970" i="16" s="1"/>
  <c r="K970" i="16"/>
  <c r="J970" i="16"/>
  <c r="I970" i="16"/>
  <c r="H970" i="16"/>
  <c r="G970" i="16"/>
  <c r="E970" i="16"/>
  <c r="D970" i="16"/>
  <c r="X970" i="16" s="1"/>
  <c r="AC969" i="16"/>
  <c r="U969" i="16"/>
  <c r="T969" i="16"/>
  <c r="S969" i="16"/>
  <c r="AE969" i="16" s="1"/>
  <c r="AF969" i="16" s="1"/>
  <c r="R969" i="16"/>
  <c r="Q969" i="16"/>
  <c r="AD969" i="16" s="1"/>
  <c r="P969" i="16"/>
  <c r="O969" i="16"/>
  <c r="N969" i="16"/>
  <c r="M969" i="16"/>
  <c r="L969" i="16"/>
  <c r="K969" i="16"/>
  <c r="J969" i="16"/>
  <c r="I969" i="16"/>
  <c r="H969" i="16"/>
  <c r="G969" i="16"/>
  <c r="E969" i="16"/>
  <c r="D969" i="16"/>
  <c r="X969" i="16" s="1"/>
  <c r="AD968" i="16"/>
  <c r="AB968" i="16"/>
  <c r="AA968" i="16"/>
  <c r="U968" i="16"/>
  <c r="T968" i="16"/>
  <c r="S968" i="16"/>
  <c r="AE968" i="16" s="1"/>
  <c r="AF968" i="16" s="1"/>
  <c r="R968" i="16"/>
  <c r="Q968" i="16"/>
  <c r="P968" i="16"/>
  <c r="O968" i="16"/>
  <c r="N968" i="16"/>
  <c r="M968" i="16"/>
  <c r="L968" i="16"/>
  <c r="K968" i="16"/>
  <c r="AC968" i="16" s="1"/>
  <c r="J968" i="16"/>
  <c r="I968" i="16"/>
  <c r="H968" i="16"/>
  <c r="G968" i="16"/>
  <c r="E968" i="16"/>
  <c r="D968" i="16"/>
  <c r="X968" i="16" s="1"/>
  <c r="AF967" i="16"/>
  <c r="AE967" i="16"/>
  <c r="AC967" i="16"/>
  <c r="U967" i="16"/>
  <c r="T967" i="16"/>
  <c r="S967" i="16"/>
  <c r="R967" i="16"/>
  <c r="Q967" i="16"/>
  <c r="P967" i="16"/>
  <c r="O967" i="16"/>
  <c r="N967" i="16"/>
  <c r="M967" i="16"/>
  <c r="L967" i="16"/>
  <c r="K967" i="16"/>
  <c r="J967" i="16"/>
  <c r="I967" i="16"/>
  <c r="H967" i="16"/>
  <c r="G967" i="16"/>
  <c r="E967" i="16"/>
  <c r="D967" i="16"/>
  <c r="X967" i="16" s="1"/>
  <c r="AA966" i="16"/>
  <c r="AB966" i="16" s="1"/>
  <c r="U966" i="16"/>
  <c r="T966" i="16"/>
  <c r="S966" i="16"/>
  <c r="AE966" i="16" s="1"/>
  <c r="AF966" i="16" s="1"/>
  <c r="R966" i="16"/>
  <c r="Q966" i="16"/>
  <c r="AD966" i="16" s="1"/>
  <c r="P966" i="16"/>
  <c r="O966" i="16"/>
  <c r="N966" i="16"/>
  <c r="M966" i="16"/>
  <c r="L966" i="16"/>
  <c r="K966" i="16"/>
  <c r="AC966" i="16" s="1"/>
  <c r="J966" i="16"/>
  <c r="I966" i="16"/>
  <c r="H966" i="16"/>
  <c r="G966" i="16"/>
  <c r="E966" i="16"/>
  <c r="D966" i="16"/>
  <c r="X966" i="16" s="1"/>
  <c r="AC965" i="16"/>
  <c r="AA965" i="16"/>
  <c r="AB965" i="16" s="1"/>
  <c r="U965" i="16"/>
  <c r="T965" i="16"/>
  <c r="S965" i="16"/>
  <c r="AE965" i="16" s="1"/>
  <c r="AF965" i="16" s="1"/>
  <c r="R965" i="16"/>
  <c r="Q965" i="16"/>
  <c r="P965" i="16"/>
  <c r="O965" i="16"/>
  <c r="AD965" i="16" s="1"/>
  <c r="N965" i="16"/>
  <c r="M965" i="16"/>
  <c r="L965" i="16"/>
  <c r="K965" i="16"/>
  <c r="J965" i="16"/>
  <c r="I965" i="16"/>
  <c r="H965" i="16"/>
  <c r="G965" i="16"/>
  <c r="E965" i="16"/>
  <c r="D965" i="16"/>
  <c r="X965" i="16" s="1"/>
  <c r="AA964" i="16"/>
  <c r="AB964" i="16" s="1"/>
  <c r="U964" i="16"/>
  <c r="T964" i="16"/>
  <c r="S964" i="16"/>
  <c r="AE964" i="16" s="1"/>
  <c r="AF964" i="16" s="1"/>
  <c r="R964" i="16"/>
  <c r="Q964" i="16"/>
  <c r="P964" i="16"/>
  <c r="O964" i="16"/>
  <c r="AD964" i="16" s="1"/>
  <c r="N964" i="16"/>
  <c r="M964" i="16"/>
  <c r="L964" i="16"/>
  <c r="K964" i="16"/>
  <c r="J964" i="16"/>
  <c r="I964" i="16"/>
  <c r="H964" i="16"/>
  <c r="G964" i="16"/>
  <c r="E964" i="16"/>
  <c r="D964" i="16"/>
  <c r="X964" i="16" s="1"/>
  <c r="U963" i="16"/>
  <c r="T963" i="16"/>
  <c r="S963" i="16"/>
  <c r="AE963" i="16" s="1"/>
  <c r="AF963" i="16" s="1"/>
  <c r="R963" i="16"/>
  <c r="Q963" i="16"/>
  <c r="P963" i="16"/>
  <c r="O963" i="16"/>
  <c r="N963" i="16"/>
  <c r="AA963" i="16" s="1"/>
  <c r="AB963" i="16" s="1"/>
  <c r="M963" i="16"/>
  <c r="L963" i="16"/>
  <c r="K963" i="16"/>
  <c r="J963" i="16"/>
  <c r="AC963" i="16" s="1"/>
  <c r="I963" i="16"/>
  <c r="H963" i="16"/>
  <c r="G963" i="16"/>
  <c r="E963" i="16"/>
  <c r="D963" i="16"/>
  <c r="X963" i="16" s="1"/>
  <c r="AA962" i="16"/>
  <c r="AB962" i="16" s="1"/>
  <c r="U962" i="16"/>
  <c r="T962" i="16"/>
  <c r="S962" i="16"/>
  <c r="AE962" i="16" s="1"/>
  <c r="AF962" i="16" s="1"/>
  <c r="R962" i="16"/>
  <c r="Q962" i="16"/>
  <c r="AD962" i="16" s="1"/>
  <c r="P962" i="16"/>
  <c r="O962" i="16"/>
  <c r="N962" i="16"/>
  <c r="M962" i="16"/>
  <c r="L962" i="16"/>
  <c r="K962" i="16"/>
  <c r="J962" i="16"/>
  <c r="I962" i="16"/>
  <c r="H962" i="16"/>
  <c r="G962" i="16"/>
  <c r="E962" i="16"/>
  <c r="D962" i="16"/>
  <c r="X962" i="16" s="1"/>
  <c r="AE961" i="16"/>
  <c r="AF961" i="16" s="1"/>
  <c r="AC961" i="16"/>
  <c r="U961" i="16"/>
  <c r="T961" i="16"/>
  <c r="S961" i="16"/>
  <c r="R961" i="16"/>
  <c r="Q961" i="16"/>
  <c r="AD961" i="16" s="1"/>
  <c r="P961" i="16"/>
  <c r="O961" i="16"/>
  <c r="N961" i="16"/>
  <c r="M961" i="16"/>
  <c r="L961" i="16"/>
  <c r="K961" i="16"/>
  <c r="J961" i="16"/>
  <c r="I961" i="16"/>
  <c r="H961" i="16"/>
  <c r="G961" i="16"/>
  <c r="E961" i="16"/>
  <c r="D961" i="16"/>
  <c r="X961" i="16" s="1"/>
  <c r="AB960" i="16"/>
  <c r="U960" i="16"/>
  <c r="T960" i="16"/>
  <c r="S960" i="16"/>
  <c r="AE960" i="16" s="1"/>
  <c r="AF960" i="16" s="1"/>
  <c r="R960" i="16"/>
  <c r="Q960" i="16"/>
  <c r="AD960" i="16" s="1"/>
  <c r="P960" i="16"/>
  <c r="O960" i="16"/>
  <c r="N960" i="16"/>
  <c r="M960" i="16"/>
  <c r="L960" i="16"/>
  <c r="K960" i="16"/>
  <c r="AC960" i="16" s="1"/>
  <c r="J960" i="16"/>
  <c r="I960" i="16"/>
  <c r="AA960" i="16" s="1"/>
  <c r="H960" i="16"/>
  <c r="G960" i="16"/>
  <c r="E960" i="16"/>
  <c r="D960" i="16"/>
  <c r="X960" i="16" s="1"/>
  <c r="AE959" i="16"/>
  <c r="AF959" i="16" s="1"/>
  <c r="AD959" i="16"/>
  <c r="U959" i="16"/>
  <c r="T959" i="16"/>
  <c r="S959" i="16"/>
  <c r="R959" i="16"/>
  <c r="Q959" i="16"/>
  <c r="P959" i="16"/>
  <c r="O959" i="16"/>
  <c r="N959" i="16"/>
  <c r="AA959" i="16" s="1"/>
  <c r="AB959" i="16" s="1"/>
  <c r="M959" i="16"/>
  <c r="L959" i="16"/>
  <c r="K959" i="16"/>
  <c r="AC959" i="16" s="1"/>
  <c r="J959" i="16"/>
  <c r="I959" i="16"/>
  <c r="H959" i="16"/>
  <c r="G959" i="16"/>
  <c r="E959" i="16"/>
  <c r="D959" i="16"/>
  <c r="X959" i="16" s="1"/>
  <c r="AE958" i="16"/>
  <c r="AF958" i="16" s="1"/>
  <c r="U958" i="16"/>
  <c r="T958" i="16"/>
  <c r="S958" i="16"/>
  <c r="R958" i="16"/>
  <c r="Q958" i="16"/>
  <c r="P958" i="16"/>
  <c r="O958" i="16"/>
  <c r="AD958" i="16" s="1"/>
  <c r="N958" i="16"/>
  <c r="AA958" i="16" s="1"/>
  <c r="AB958" i="16" s="1"/>
  <c r="M958" i="16"/>
  <c r="L958" i="16"/>
  <c r="K958" i="16"/>
  <c r="AC958" i="16" s="1"/>
  <c r="J958" i="16"/>
  <c r="I958" i="16"/>
  <c r="H958" i="16"/>
  <c r="G958" i="16"/>
  <c r="E958" i="16"/>
  <c r="D958" i="16"/>
  <c r="X958" i="16" s="1"/>
  <c r="U957" i="16"/>
  <c r="T957" i="16"/>
  <c r="S957" i="16"/>
  <c r="R957" i="16"/>
  <c r="Q957" i="16"/>
  <c r="AD957" i="16" s="1"/>
  <c r="P957" i="16"/>
  <c r="O957" i="16"/>
  <c r="N957" i="16"/>
  <c r="M957" i="16"/>
  <c r="L957" i="16"/>
  <c r="K957" i="16"/>
  <c r="AC957" i="16" s="1"/>
  <c r="J957" i="16"/>
  <c r="I957" i="16"/>
  <c r="AA957" i="16" s="1"/>
  <c r="AB957" i="16" s="1"/>
  <c r="H957" i="16"/>
  <c r="G957" i="16"/>
  <c r="E957" i="16"/>
  <c r="D957" i="16"/>
  <c r="X957" i="16" s="1"/>
  <c r="AC956" i="16"/>
  <c r="U956" i="16"/>
  <c r="T956" i="16"/>
  <c r="S956" i="16"/>
  <c r="R956" i="16"/>
  <c r="Q956" i="16"/>
  <c r="AD956" i="16" s="1"/>
  <c r="P956" i="16"/>
  <c r="O956" i="16"/>
  <c r="N956" i="16"/>
  <c r="M956" i="16"/>
  <c r="L956" i="16"/>
  <c r="K956" i="16"/>
  <c r="J956" i="16"/>
  <c r="AE956" i="16" s="1"/>
  <c r="AF956" i="16" s="1"/>
  <c r="I956" i="16"/>
  <c r="H956" i="16"/>
  <c r="G956" i="16"/>
  <c r="E956" i="16"/>
  <c r="D956" i="16"/>
  <c r="X956" i="16" s="1"/>
  <c r="AE955" i="16"/>
  <c r="AF955" i="16" s="1"/>
  <c r="AD955" i="16"/>
  <c r="AB955" i="16"/>
  <c r="U955" i="16"/>
  <c r="T955" i="16"/>
  <c r="S955" i="16"/>
  <c r="R955" i="16"/>
  <c r="Q955" i="16"/>
  <c r="P955" i="16"/>
  <c r="O955" i="16"/>
  <c r="N955" i="16"/>
  <c r="M955" i="16"/>
  <c r="L955" i="16"/>
  <c r="AA955" i="16" s="1"/>
  <c r="K955" i="16"/>
  <c r="AC955" i="16" s="1"/>
  <c r="J955" i="16"/>
  <c r="I955" i="16"/>
  <c r="H955" i="16"/>
  <c r="G955" i="16"/>
  <c r="E955" i="16"/>
  <c r="D955" i="16"/>
  <c r="X955" i="16" s="1"/>
  <c r="AE954" i="16"/>
  <c r="AF954" i="16" s="1"/>
  <c r="U954" i="16"/>
  <c r="T954" i="16"/>
  <c r="S954" i="16"/>
  <c r="R954" i="16"/>
  <c r="Q954" i="16"/>
  <c r="P954" i="16"/>
  <c r="O954" i="16"/>
  <c r="N954" i="16"/>
  <c r="M954" i="16"/>
  <c r="L954" i="16"/>
  <c r="AA954" i="16" s="1"/>
  <c r="AB954" i="16" s="1"/>
  <c r="K954" i="16"/>
  <c r="AC954" i="16" s="1"/>
  <c r="J954" i="16"/>
  <c r="I954" i="16"/>
  <c r="H954" i="16"/>
  <c r="G954" i="16"/>
  <c r="E954" i="16"/>
  <c r="D954" i="16"/>
  <c r="X954" i="16" s="1"/>
  <c r="AF953" i="16"/>
  <c r="AE953" i="16"/>
  <c r="AC953" i="16"/>
  <c r="U953" i="16"/>
  <c r="T953" i="16"/>
  <c r="S953" i="16"/>
  <c r="R953" i="16"/>
  <c r="Q953" i="16"/>
  <c r="AD953" i="16" s="1"/>
  <c r="P953" i="16"/>
  <c r="O953" i="16"/>
  <c r="N953" i="16"/>
  <c r="M953" i="16"/>
  <c r="L953" i="16"/>
  <c r="K953" i="16"/>
  <c r="J953" i="16"/>
  <c r="I953" i="16"/>
  <c r="H953" i="16"/>
  <c r="G953" i="16"/>
  <c r="E953" i="16"/>
  <c r="D953" i="16"/>
  <c r="X953" i="16" s="1"/>
  <c r="AD952" i="16"/>
  <c r="AB952" i="16"/>
  <c r="U952" i="16"/>
  <c r="T952" i="16"/>
  <c r="S952" i="16"/>
  <c r="AE952" i="16" s="1"/>
  <c r="AF952" i="16" s="1"/>
  <c r="R952" i="16"/>
  <c r="Q952" i="16"/>
  <c r="P952" i="16"/>
  <c r="O952" i="16"/>
  <c r="N952" i="16"/>
  <c r="M952" i="16"/>
  <c r="L952" i="16"/>
  <c r="AA952" i="16" s="1"/>
  <c r="K952" i="16"/>
  <c r="AC952" i="16" s="1"/>
  <c r="J952" i="16"/>
  <c r="I952" i="16"/>
  <c r="H952" i="16"/>
  <c r="G952" i="16"/>
  <c r="E952" i="16"/>
  <c r="D952" i="16"/>
  <c r="X952" i="16" s="1"/>
  <c r="AE951" i="16"/>
  <c r="AF951" i="16" s="1"/>
  <c r="AA951" i="16"/>
  <c r="AB951" i="16" s="1"/>
  <c r="U951" i="16"/>
  <c r="T951" i="16"/>
  <c r="S951" i="16"/>
  <c r="R951" i="16"/>
  <c r="Q951" i="16"/>
  <c r="P951" i="16"/>
  <c r="O951" i="16"/>
  <c r="AD951" i="16" s="1"/>
  <c r="N951" i="16"/>
  <c r="M951" i="16"/>
  <c r="L951" i="16"/>
  <c r="K951" i="16"/>
  <c r="AC951" i="16" s="1"/>
  <c r="J951" i="16"/>
  <c r="I951" i="16"/>
  <c r="H951" i="16"/>
  <c r="G951" i="16"/>
  <c r="E951" i="16"/>
  <c r="D951" i="16"/>
  <c r="X951" i="16" s="1"/>
  <c r="AE950" i="16"/>
  <c r="AF950" i="16" s="1"/>
  <c r="U950" i="16"/>
  <c r="T950" i="16"/>
  <c r="S950" i="16"/>
  <c r="R950" i="16"/>
  <c r="Q950" i="16"/>
  <c r="P950" i="16"/>
  <c r="O950" i="16"/>
  <c r="AD950" i="16" s="1"/>
  <c r="N950" i="16"/>
  <c r="M950" i="16"/>
  <c r="AA950" i="16" s="1"/>
  <c r="AB950" i="16" s="1"/>
  <c r="L950" i="16"/>
  <c r="K950" i="16"/>
  <c r="AC950" i="16" s="1"/>
  <c r="J950" i="16"/>
  <c r="I950" i="16"/>
  <c r="H950" i="16"/>
  <c r="G950" i="16"/>
  <c r="E950" i="16"/>
  <c r="D950" i="16"/>
  <c r="X950" i="16" s="1"/>
  <c r="U949" i="16"/>
  <c r="T949" i="16"/>
  <c r="S949" i="16"/>
  <c r="R949" i="16"/>
  <c r="Q949" i="16"/>
  <c r="AD949" i="16" s="1"/>
  <c r="P949" i="16"/>
  <c r="O949" i="16"/>
  <c r="N949" i="16"/>
  <c r="M949" i="16"/>
  <c r="L949" i="16"/>
  <c r="K949" i="16"/>
  <c r="AC949" i="16" s="1"/>
  <c r="J949" i="16"/>
  <c r="I949" i="16"/>
  <c r="AA949" i="16" s="1"/>
  <c r="AB949" i="16" s="1"/>
  <c r="H949" i="16"/>
  <c r="G949" i="16"/>
  <c r="E949" i="16"/>
  <c r="D949" i="16"/>
  <c r="X949" i="16" s="1"/>
  <c r="AE948" i="16"/>
  <c r="AF948" i="16" s="1"/>
  <c r="AC948" i="16"/>
  <c r="U948" i="16"/>
  <c r="T948" i="16"/>
  <c r="S948" i="16"/>
  <c r="R948" i="16"/>
  <c r="Q948" i="16"/>
  <c r="AD948" i="16" s="1"/>
  <c r="P948" i="16"/>
  <c r="O948" i="16"/>
  <c r="N948" i="16"/>
  <c r="M948" i="16"/>
  <c r="L948" i="16"/>
  <c r="AA948" i="16" s="1"/>
  <c r="AB948" i="16" s="1"/>
  <c r="K948" i="16"/>
  <c r="J948" i="16"/>
  <c r="I948" i="16"/>
  <c r="H948" i="16"/>
  <c r="G948" i="16"/>
  <c r="E948" i="16"/>
  <c r="D948" i="16"/>
  <c r="X948" i="16" s="1"/>
  <c r="AE947" i="16"/>
  <c r="AF947" i="16" s="1"/>
  <c r="AC947" i="16"/>
  <c r="U947" i="16"/>
  <c r="T947" i="16"/>
  <c r="S947" i="16"/>
  <c r="R947" i="16"/>
  <c r="Q947" i="16"/>
  <c r="AD947" i="16" s="1"/>
  <c r="P947" i="16"/>
  <c r="O947" i="16"/>
  <c r="N947" i="16"/>
  <c r="M947" i="16"/>
  <c r="L947" i="16"/>
  <c r="K947" i="16"/>
  <c r="J947" i="16"/>
  <c r="I947" i="16"/>
  <c r="H947" i="16"/>
  <c r="G947" i="16"/>
  <c r="E947" i="16"/>
  <c r="D947" i="16"/>
  <c r="X947" i="16" s="1"/>
  <c r="AD946" i="16"/>
  <c r="U946" i="16"/>
  <c r="T946" i="16"/>
  <c r="S946" i="16"/>
  <c r="AE946" i="16" s="1"/>
  <c r="AF946" i="16" s="1"/>
  <c r="R946" i="16"/>
  <c r="Q946" i="16"/>
  <c r="P946" i="16"/>
  <c r="O946" i="16"/>
  <c r="N946" i="16"/>
  <c r="M946" i="16"/>
  <c r="L946" i="16"/>
  <c r="K946" i="16"/>
  <c r="J946" i="16"/>
  <c r="AC946" i="16" s="1"/>
  <c r="I946" i="16"/>
  <c r="H946" i="16"/>
  <c r="G946" i="16"/>
  <c r="E946" i="16"/>
  <c r="D946" i="16"/>
  <c r="X946" i="16" s="1"/>
  <c r="U945" i="16"/>
  <c r="T945" i="16"/>
  <c r="S945" i="16"/>
  <c r="R945" i="16"/>
  <c r="Q945" i="16"/>
  <c r="AD945" i="16" s="1"/>
  <c r="P945" i="16"/>
  <c r="O945" i="16"/>
  <c r="N945" i="16"/>
  <c r="M945" i="16"/>
  <c r="L945" i="16"/>
  <c r="K945" i="16"/>
  <c r="J945" i="16"/>
  <c r="AE945" i="16" s="1"/>
  <c r="AF945" i="16" s="1"/>
  <c r="I945" i="16"/>
  <c r="AA945" i="16" s="1"/>
  <c r="AB945" i="16" s="1"/>
  <c r="H945" i="16"/>
  <c r="G945" i="16"/>
  <c r="E945" i="16"/>
  <c r="D945" i="16"/>
  <c r="X945" i="16" s="1"/>
  <c r="AE944" i="16"/>
  <c r="AF944" i="16" s="1"/>
  <c r="AC944" i="16"/>
  <c r="U944" i="16"/>
  <c r="T944" i="16"/>
  <c r="S944" i="16"/>
  <c r="R944" i="16"/>
  <c r="Q944" i="16"/>
  <c r="P944" i="16"/>
  <c r="O944" i="16"/>
  <c r="AD944" i="16" s="1"/>
  <c r="N944" i="16"/>
  <c r="M944" i="16"/>
  <c r="L944" i="16"/>
  <c r="K944" i="16"/>
  <c r="J944" i="16"/>
  <c r="I944" i="16"/>
  <c r="H944" i="16"/>
  <c r="G944" i="16"/>
  <c r="E944" i="16"/>
  <c r="D944" i="16"/>
  <c r="X944" i="16" s="1"/>
  <c r="U943" i="16"/>
  <c r="T943" i="16"/>
  <c r="S943" i="16"/>
  <c r="AE943" i="16" s="1"/>
  <c r="AF943" i="16" s="1"/>
  <c r="R943" i="16"/>
  <c r="Q943" i="16"/>
  <c r="AD943" i="16" s="1"/>
  <c r="P943" i="16"/>
  <c r="O943" i="16"/>
  <c r="N943" i="16"/>
  <c r="M943" i="16"/>
  <c r="L943" i="16"/>
  <c r="AA943" i="16" s="1"/>
  <c r="AB943" i="16" s="1"/>
  <c r="K943" i="16"/>
  <c r="AC943" i="16" s="1"/>
  <c r="J943" i="16"/>
  <c r="I943" i="16"/>
  <c r="H943" i="16"/>
  <c r="G943" i="16"/>
  <c r="E943" i="16"/>
  <c r="D943" i="16"/>
  <c r="X943" i="16" s="1"/>
  <c r="AF942" i="16"/>
  <c r="U942" i="16"/>
  <c r="T942" i="16"/>
  <c r="S942" i="16"/>
  <c r="R942" i="16"/>
  <c r="Q942" i="16"/>
  <c r="AD942" i="16" s="1"/>
  <c r="P942" i="16"/>
  <c r="O942" i="16"/>
  <c r="N942" i="16"/>
  <c r="AA942" i="16" s="1"/>
  <c r="AB942" i="16" s="1"/>
  <c r="M942" i="16"/>
  <c r="L942" i="16"/>
  <c r="K942" i="16"/>
  <c r="AC942" i="16" s="1"/>
  <c r="J942" i="16"/>
  <c r="AE942" i="16" s="1"/>
  <c r="I942" i="16"/>
  <c r="H942" i="16"/>
  <c r="G942" i="16"/>
  <c r="E942" i="16"/>
  <c r="D942" i="16"/>
  <c r="X942" i="16" s="1"/>
  <c r="AD941" i="16"/>
  <c r="AA941" i="16"/>
  <c r="AB941" i="16" s="1"/>
  <c r="U941" i="16"/>
  <c r="T941" i="16"/>
  <c r="S941" i="16"/>
  <c r="AE941" i="16" s="1"/>
  <c r="AF941" i="16" s="1"/>
  <c r="R941" i="16"/>
  <c r="Q941" i="16"/>
  <c r="P941" i="16"/>
  <c r="O941" i="16"/>
  <c r="N941" i="16"/>
  <c r="M941" i="16"/>
  <c r="L941" i="16"/>
  <c r="K941" i="16"/>
  <c r="AC941" i="16" s="1"/>
  <c r="J941" i="16"/>
  <c r="I941" i="16"/>
  <c r="H941" i="16"/>
  <c r="G941" i="16"/>
  <c r="E941" i="16"/>
  <c r="D941" i="16"/>
  <c r="X941" i="16" s="1"/>
  <c r="AA940" i="16"/>
  <c r="AB940" i="16" s="1"/>
  <c r="U940" i="16"/>
  <c r="T940" i="16"/>
  <c r="S940" i="16"/>
  <c r="R940" i="16"/>
  <c r="Q940" i="16"/>
  <c r="AD940" i="16" s="1"/>
  <c r="P940" i="16"/>
  <c r="O940" i="16"/>
  <c r="N940" i="16"/>
  <c r="M940" i="16"/>
  <c r="L940" i="16"/>
  <c r="K940" i="16"/>
  <c r="J940" i="16"/>
  <c r="I940" i="16"/>
  <c r="H940" i="16"/>
  <c r="G940" i="16"/>
  <c r="E940" i="16"/>
  <c r="D940" i="16"/>
  <c r="X940" i="16" s="1"/>
  <c r="AF939" i="16"/>
  <c r="AE939" i="16"/>
  <c r="AC939" i="16"/>
  <c r="U939" i="16"/>
  <c r="T939" i="16"/>
  <c r="S939" i="16"/>
  <c r="R939" i="16"/>
  <c r="Q939" i="16"/>
  <c r="P939" i="16"/>
  <c r="O939" i="16"/>
  <c r="N939" i="16"/>
  <c r="M939" i="16"/>
  <c r="L939" i="16"/>
  <c r="K939" i="16"/>
  <c r="J939" i="16"/>
  <c r="I939" i="16"/>
  <c r="H939" i="16"/>
  <c r="G939" i="16"/>
  <c r="E939" i="16"/>
  <c r="D939" i="16"/>
  <c r="X939" i="16" s="1"/>
  <c r="AD938" i="16"/>
  <c r="AC938" i="16"/>
  <c r="AB938" i="16"/>
  <c r="U938" i="16"/>
  <c r="T938" i="16"/>
  <c r="S938" i="16"/>
  <c r="AE938" i="16" s="1"/>
  <c r="AF938" i="16" s="1"/>
  <c r="R938" i="16"/>
  <c r="Q938" i="16"/>
  <c r="P938" i="16"/>
  <c r="O938" i="16"/>
  <c r="N938" i="16"/>
  <c r="M938" i="16"/>
  <c r="L938" i="16"/>
  <c r="AA938" i="16" s="1"/>
  <c r="K938" i="16"/>
  <c r="J938" i="16"/>
  <c r="I938" i="16"/>
  <c r="H938" i="16"/>
  <c r="G938" i="16"/>
  <c r="E938" i="16"/>
  <c r="D938" i="16"/>
  <c r="X938" i="16" s="1"/>
  <c r="U937" i="16"/>
  <c r="T937" i="16"/>
  <c r="S937" i="16"/>
  <c r="R937" i="16"/>
  <c r="Q937" i="16"/>
  <c r="P937" i="16"/>
  <c r="O937" i="16"/>
  <c r="N937" i="16"/>
  <c r="M937" i="16"/>
  <c r="L937" i="16"/>
  <c r="K937" i="16"/>
  <c r="AC937" i="16" s="1"/>
  <c r="J937" i="16"/>
  <c r="AE937" i="16" s="1"/>
  <c r="AF937" i="16" s="1"/>
  <c r="I937" i="16"/>
  <c r="AA937" i="16" s="1"/>
  <c r="AB937" i="16" s="1"/>
  <c r="H937" i="16"/>
  <c r="G937" i="16"/>
  <c r="E937" i="16"/>
  <c r="D937" i="16"/>
  <c r="X937" i="16" s="1"/>
  <c r="AE936" i="16"/>
  <c r="AF936" i="16" s="1"/>
  <c r="AD936" i="16"/>
  <c r="AC936" i="16"/>
  <c r="U936" i="16"/>
  <c r="T936" i="16"/>
  <c r="S936" i="16"/>
  <c r="R936" i="16"/>
  <c r="Q936" i="16"/>
  <c r="P936" i="16"/>
  <c r="O936" i="16"/>
  <c r="N936" i="16"/>
  <c r="M936" i="16"/>
  <c r="L936" i="16"/>
  <c r="K936" i="16"/>
  <c r="J936" i="16"/>
  <c r="I936" i="16"/>
  <c r="H936" i="16"/>
  <c r="G936" i="16"/>
  <c r="E936" i="16"/>
  <c r="D936" i="16"/>
  <c r="X936" i="16" s="1"/>
  <c r="U935" i="16"/>
  <c r="T935" i="16"/>
  <c r="S935" i="16"/>
  <c r="AE935" i="16" s="1"/>
  <c r="AF935" i="16" s="1"/>
  <c r="R935" i="16"/>
  <c r="Q935" i="16"/>
  <c r="AD935" i="16" s="1"/>
  <c r="P935" i="16"/>
  <c r="O935" i="16"/>
  <c r="N935" i="16"/>
  <c r="M935" i="16"/>
  <c r="L935" i="16"/>
  <c r="AA935" i="16" s="1"/>
  <c r="AB935" i="16" s="1"/>
  <c r="K935" i="16"/>
  <c r="AC935" i="16" s="1"/>
  <c r="J935" i="16"/>
  <c r="I935" i="16"/>
  <c r="H935" i="16"/>
  <c r="G935" i="16"/>
  <c r="E935" i="16"/>
  <c r="D935" i="16"/>
  <c r="X935" i="16" s="1"/>
  <c r="U934" i="16"/>
  <c r="T934" i="16"/>
  <c r="S934" i="16"/>
  <c r="R934" i="16"/>
  <c r="Q934" i="16"/>
  <c r="AD934" i="16" s="1"/>
  <c r="P934" i="16"/>
  <c r="O934" i="16"/>
  <c r="N934" i="16"/>
  <c r="M934" i="16"/>
  <c r="L934" i="16"/>
  <c r="K934" i="16"/>
  <c r="AC934" i="16" s="1"/>
  <c r="J934" i="16"/>
  <c r="AE934" i="16" s="1"/>
  <c r="AF934" i="16" s="1"/>
  <c r="I934" i="16"/>
  <c r="H934" i="16"/>
  <c r="G934" i="16"/>
  <c r="E934" i="16"/>
  <c r="D934" i="16"/>
  <c r="X934" i="16" s="1"/>
  <c r="AD933" i="16"/>
  <c r="AC933" i="16"/>
  <c r="U933" i="16"/>
  <c r="T933" i="16"/>
  <c r="S933" i="16"/>
  <c r="AE933" i="16" s="1"/>
  <c r="AF933" i="16" s="1"/>
  <c r="R933" i="16"/>
  <c r="Q933" i="16"/>
  <c r="P933" i="16"/>
  <c r="O933" i="16"/>
  <c r="N933" i="16"/>
  <c r="AA933" i="16" s="1"/>
  <c r="AB933" i="16" s="1"/>
  <c r="M933" i="16"/>
  <c r="L933" i="16"/>
  <c r="K933" i="16"/>
  <c r="J933" i="16"/>
  <c r="I933" i="16"/>
  <c r="H933" i="16"/>
  <c r="G933" i="16"/>
  <c r="E933" i="16"/>
  <c r="D933" i="16"/>
  <c r="X933" i="16" s="1"/>
  <c r="AF932" i="16"/>
  <c r="AA932" i="16"/>
  <c r="AB932" i="16" s="1"/>
  <c r="U932" i="16"/>
  <c r="T932" i="16"/>
  <c r="S932" i="16"/>
  <c r="AE932" i="16" s="1"/>
  <c r="R932" i="16"/>
  <c r="Q932" i="16"/>
  <c r="AD932" i="16" s="1"/>
  <c r="P932" i="16"/>
  <c r="O932" i="16"/>
  <c r="N932" i="16"/>
  <c r="M932" i="16"/>
  <c r="L932" i="16"/>
  <c r="K932" i="16"/>
  <c r="AC932" i="16" s="1"/>
  <c r="J932" i="16"/>
  <c r="I932" i="16"/>
  <c r="H932" i="16"/>
  <c r="G932" i="16"/>
  <c r="E932" i="16"/>
  <c r="D932" i="16"/>
  <c r="X932" i="16" s="1"/>
  <c r="AE931" i="16"/>
  <c r="AF931" i="16" s="1"/>
  <c r="AC931" i="16"/>
  <c r="U931" i="16"/>
  <c r="T931" i="16"/>
  <c r="S931" i="16"/>
  <c r="R931" i="16"/>
  <c r="Q931" i="16"/>
  <c r="P931" i="16"/>
  <c r="O931" i="16"/>
  <c r="N931" i="16"/>
  <c r="M931" i="16"/>
  <c r="L931" i="16"/>
  <c r="AA931" i="16" s="1"/>
  <c r="AB931" i="16" s="1"/>
  <c r="K931" i="16"/>
  <c r="J931" i="16"/>
  <c r="I931" i="16"/>
  <c r="H931" i="16"/>
  <c r="G931" i="16"/>
  <c r="E931" i="16"/>
  <c r="D931" i="16"/>
  <c r="X931" i="16" s="1"/>
  <c r="AD930" i="16"/>
  <c r="AC930" i="16"/>
  <c r="U930" i="16"/>
  <c r="T930" i="16"/>
  <c r="S930" i="16"/>
  <c r="R930" i="16"/>
  <c r="Q930" i="16"/>
  <c r="P930" i="16"/>
  <c r="O930" i="16"/>
  <c r="N930" i="16"/>
  <c r="M930" i="16"/>
  <c r="L930" i="16"/>
  <c r="K930" i="16"/>
  <c r="J930" i="16"/>
  <c r="I930" i="16"/>
  <c r="H930" i="16"/>
  <c r="G930" i="16"/>
  <c r="E930" i="16"/>
  <c r="D930" i="16"/>
  <c r="X930" i="16" s="1"/>
  <c r="U929" i="16"/>
  <c r="T929" i="16"/>
  <c r="S929" i="16"/>
  <c r="R929" i="16"/>
  <c r="Q929" i="16"/>
  <c r="AD929" i="16" s="1"/>
  <c r="P929" i="16"/>
  <c r="O929" i="16"/>
  <c r="N929" i="16"/>
  <c r="M929" i="16"/>
  <c r="L929" i="16"/>
  <c r="K929" i="16"/>
  <c r="AC929" i="16" s="1"/>
  <c r="J929" i="16"/>
  <c r="AE929" i="16" s="1"/>
  <c r="AF929" i="16" s="1"/>
  <c r="I929" i="16"/>
  <c r="AA929" i="16" s="1"/>
  <c r="AB929" i="16" s="1"/>
  <c r="H929" i="16"/>
  <c r="G929" i="16"/>
  <c r="E929" i="16"/>
  <c r="D929" i="16"/>
  <c r="X929" i="16" s="1"/>
  <c r="AE928" i="16"/>
  <c r="AF928" i="16" s="1"/>
  <c r="AC928" i="16"/>
  <c r="U928" i="16"/>
  <c r="T928" i="16"/>
  <c r="S928" i="16"/>
  <c r="R928" i="16"/>
  <c r="Q928" i="16"/>
  <c r="P928" i="16"/>
  <c r="O928" i="16"/>
  <c r="AD928" i="16" s="1"/>
  <c r="N928" i="16"/>
  <c r="M928" i="16"/>
  <c r="L928" i="16"/>
  <c r="AA928" i="16" s="1"/>
  <c r="AB928" i="16" s="1"/>
  <c r="K928" i="16"/>
  <c r="J928" i="16"/>
  <c r="I928" i="16"/>
  <c r="H928" i="16"/>
  <c r="G928" i="16"/>
  <c r="E928" i="16"/>
  <c r="D928" i="16"/>
  <c r="X928" i="16" s="1"/>
  <c r="U927" i="16"/>
  <c r="T927" i="16"/>
  <c r="S927" i="16"/>
  <c r="AE927" i="16" s="1"/>
  <c r="AF927" i="16" s="1"/>
  <c r="R927" i="16"/>
  <c r="Q927" i="16"/>
  <c r="AD927" i="16" s="1"/>
  <c r="P927" i="16"/>
  <c r="O927" i="16"/>
  <c r="N927" i="16"/>
  <c r="M927" i="16"/>
  <c r="L927" i="16"/>
  <c r="K927" i="16"/>
  <c r="AC927" i="16" s="1"/>
  <c r="J927" i="16"/>
  <c r="I927" i="16"/>
  <c r="AA927" i="16" s="1"/>
  <c r="AB927" i="16" s="1"/>
  <c r="H927" i="16"/>
  <c r="G927" i="16"/>
  <c r="E927" i="16"/>
  <c r="D927" i="16"/>
  <c r="X927" i="16" s="1"/>
  <c r="U926" i="16"/>
  <c r="T926" i="16"/>
  <c r="S926" i="16"/>
  <c r="R926" i="16"/>
  <c r="Q926" i="16"/>
  <c r="AD926" i="16" s="1"/>
  <c r="P926" i="16"/>
  <c r="O926" i="16"/>
  <c r="N926" i="16"/>
  <c r="M926" i="16"/>
  <c r="L926" i="16"/>
  <c r="K926" i="16"/>
  <c r="AC926" i="16" s="1"/>
  <c r="J926" i="16"/>
  <c r="AE926" i="16" s="1"/>
  <c r="AF926" i="16" s="1"/>
  <c r="I926" i="16"/>
  <c r="H926" i="16"/>
  <c r="G926" i="16"/>
  <c r="E926" i="16"/>
  <c r="D926" i="16"/>
  <c r="X926" i="16" s="1"/>
  <c r="AD925" i="16"/>
  <c r="U925" i="16"/>
  <c r="T925" i="16"/>
  <c r="S925" i="16"/>
  <c r="AE925" i="16" s="1"/>
  <c r="AF925" i="16" s="1"/>
  <c r="R925" i="16"/>
  <c r="Q925" i="16"/>
  <c r="P925" i="16"/>
  <c r="O925" i="16"/>
  <c r="N925" i="16"/>
  <c r="M925" i="16"/>
  <c r="AA925" i="16" s="1"/>
  <c r="AB925" i="16" s="1"/>
  <c r="L925" i="16"/>
  <c r="K925" i="16"/>
  <c r="AC925" i="16" s="1"/>
  <c r="J925" i="16"/>
  <c r="I925" i="16"/>
  <c r="H925" i="16"/>
  <c r="G925" i="16"/>
  <c r="E925" i="16"/>
  <c r="D925" i="16"/>
  <c r="X925" i="16" s="1"/>
  <c r="AA924" i="16"/>
  <c r="AB924" i="16" s="1"/>
  <c r="U924" i="16"/>
  <c r="T924" i="16"/>
  <c r="S924" i="16"/>
  <c r="R924" i="16"/>
  <c r="Q924" i="16"/>
  <c r="AD924" i="16" s="1"/>
  <c r="P924" i="16"/>
  <c r="O924" i="16"/>
  <c r="N924" i="16"/>
  <c r="M924" i="16"/>
  <c r="L924" i="16"/>
  <c r="K924" i="16"/>
  <c r="J924" i="16"/>
  <c r="I924" i="16"/>
  <c r="H924" i="16"/>
  <c r="G924" i="16"/>
  <c r="E924" i="16"/>
  <c r="D924" i="16"/>
  <c r="X924" i="16" s="1"/>
  <c r="AF923" i="16"/>
  <c r="AE923" i="16"/>
  <c r="AC923" i="16"/>
  <c r="U923" i="16"/>
  <c r="T923" i="16"/>
  <c r="S923" i="16"/>
  <c r="R923" i="16"/>
  <c r="Q923" i="16"/>
  <c r="P923" i="16"/>
  <c r="O923" i="16"/>
  <c r="N923" i="16"/>
  <c r="M923" i="16"/>
  <c r="L923" i="16"/>
  <c r="AA923" i="16" s="1"/>
  <c r="AB923" i="16" s="1"/>
  <c r="K923" i="16"/>
  <c r="J923" i="16"/>
  <c r="I923" i="16"/>
  <c r="H923" i="16"/>
  <c r="G923" i="16"/>
  <c r="E923" i="16"/>
  <c r="D923" i="16"/>
  <c r="X923" i="16" s="1"/>
  <c r="AD922" i="16"/>
  <c r="U922" i="16"/>
  <c r="T922" i="16"/>
  <c r="S922" i="16"/>
  <c r="R922" i="16"/>
  <c r="Q922" i="16"/>
  <c r="P922" i="16"/>
  <c r="O922" i="16"/>
  <c r="N922" i="16"/>
  <c r="M922" i="16"/>
  <c r="L922" i="16"/>
  <c r="K922" i="16"/>
  <c r="J922" i="16"/>
  <c r="AC922" i="16" s="1"/>
  <c r="I922" i="16"/>
  <c r="H922" i="16"/>
  <c r="G922" i="16"/>
  <c r="E922" i="16"/>
  <c r="D922" i="16"/>
  <c r="X922" i="16" s="1"/>
  <c r="U921" i="16"/>
  <c r="T921" i="16"/>
  <c r="S921" i="16"/>
  <c r="R921" i="16"/>
  <c r="Q921" i="16"/>
  <c r="AD921" i="16" s="1"/>
  <c r="P921" i="16"/>
  <c r="O921" i="16"/>
  <c r="N921" i="16"/>
  <c r="M921" i="16"/>
  <c r="L921" i="16"/>
  <c r="K921" i="16"/>
  <c r="J921" i="16"/>
  <c r="AE921" i="16" s="1"/>
  <c r="AF921" i="16" s="1"/>
  <c r="I921" i="16"/>
  <c r="AA921" i="16" s="1"/>
  <c r="AB921" i="16" s="1"/>
  <c r="H921" i="16"/>
  <c r="G921" i="16"/>
  <c r="E921" i="16"/>
  <c r="D921" i="16"/>
  <c r="X921" i="16" s="1"/>
  <c r="AE920" i="16"/>
  <c r="AF920" i="16" s="1"/>
  <c r="AD920" i="16"/>
  <c r="AC920" i="16"/>
  <c r="AB920" i="16"/>
  <c r="U920" i="16"/>
  <c r="T920" i="16"/>
  <c r="S920" i="16"/>
  <c r="R920" i="16"/>
  <c r="Q920" i="16"/>
  <c r="P920" i="16"/>
  <c r="O920" i="16"/>
  <c r="N920" i="16"/>
  <c r="M920" i="16"/>
  <c r="L920" i="16"/>
  <c r="AA920" i="16" s="1"/>
  <c r="K920" i="16"/>
  <c r="J920" i="16"/>
  <c r="I920" i="16"/>
  <c r="H920" i="16"/>
  <c r="G920" i="16"/>
  <c r="E920" i="16"/>
  <c r="D920" i="16"/>
  <c r="X920" i="16" s="1"/>
  <c r="U919" i="16"/>
  <c r="T919" i="16"/>
  <c r="S919" i="16"/>
  <c r="AE919" i="16" s="1"/>
  <c r="AF919" i="16" s="1"/>
  <c r="R919" i="16"/>
  <c r="Q919" i="16"/>
  <c r="AD919" i="16" s="1"/>
  <c r="P919" i="16"/>
  <c r="O919" i="16"/>
  <c r="N919" i="16"/>
  <c r="M919" i="16"/>
  <c r="L919" i="16"/>
  <c r="AA919" i="16" s="1"/>
  <c r="AB919" i="16" s="1"/>
  <c r="K919" i="16"/>
  <c r="AC919" i="16" s="1"/>
  <c r="J919" i="16"/>
  <c r="I919" i="16"/>
  <c r="H919" i="16"/>
  <c r="G919" i="16"/>
  <c r="E919" i="16"/>
  <c r="D919" i="16"/>
  <c r="X919" i="16" s="1"/>
  <c r="U918" i="16"/>
  <c r="T918" i="16"/>
  <c r="S918" i="16"/>
  <c r="R918" i="16"/>
  <c r="Q918" i="16"/>
  <c r="AD918" i="16" s="1"/>
  <c r="P918" i="16"/>
  <c r="O918" i="16"/>
  <c r="N918" i="16"/>
  <c r="M918" i="16"/>
  <c r="L918" i="16"/>
  <c r="K918" i="16"/>
  <c r="AC918" i="16" s="1"/>
  <c r="J918" i="16"/>
  <c r="AE918" i="16" s="1"/>
  <c r="AF918" i="16" s="1"/>
  <c r="I918" i="16"/>
  <c r="H918" i="16"/>
  <c r="G918" i="16"/>
  <c r="E918" i="16"/>
  <c r="D918" i="16"/>
  <c r="X918" i="16" s="1"/>
  <c r="AD917" i="16"/>
  <c r="AC917" i="16"/>
  <c r="U917" i="16"/>
  <c r="T917" i="16"/>
  <c r="S917" i="16"/>
  <c r="AE917" i="16" s="1"/>
  <c r="AF917" i="16" s="1"/>
  <c r="R917" i="16"/>
  <c r="Q917" i="16"/>
  <c r="P917" i="16"/>
  <c r="O917" i="16"/>
  <c r="N917" i="16"/>
  <c r="AA917" i="16" s="1"/>
  <c r="AB917" i="16" s="1"/>
  <c r="M917" i="16"/>
  <c r="L917" i="16"/>
  <c r="K917" i="16"/>
  <c r="J917" i="16"/>
  <c r="I917" i="16"/>
  <c r="H917" i="16"/>
  <c r="G917" i="16"/>
  <c r="E917" i="16"/>
  <c r="D917" i="16"/>
  <c r="X917" i="16" s="1"/>
  <c r="U916" i="16"/>
  <c r="T916" i="16"/>
  <c r="S916" i="16"/>
  <c r="R916" i="16"/>
  <c r="Q916" i="16"/>
  <c r="AD916" i="16" s="1"/>
  <c r="P916" i="16"/>
  <c r="O916" i="16"/>
  <c r="N916" i="16"/>
  <c r="M916" i="16"/>
  <c r="L916" i="16"/>
  <c r="AA916" i="16" s="1"/>
  <c r="AB916" i="16" s="1"/>
  <c r="K916" i="16"/>
  <c r="J916" i="16"/>
  <c r="I916" i="16"/>
  <c r="H916" i="16"/>
  <c r="G916" i="16"/>
  <c r="E916" i="16"/>
  <c r="D916" i="16"/>
  <c r="X916" i="16" s="1"/>
  <c r="AE915" i="16"/>
  <c r="AF915" i="16" s="1"/>
  <c r="AC915" i="16"/>
  <c r="U915" i="16"/>
  <c r="T915" i="16"/>
  <c r="S915" i="16"/>
  <c r="R915" i="16"/>
  <c r="Q915" i="16"/>
  <c r="AD915" i="16" s="1"/>
  <c r="P915" i="16"/>
  <c r="O915" i="16"/>
  <c r="N915" i="16"/>
  <c r="M915" i="16"/>
  <c r="L915" i="16"/>
  <c r="AA915" i="16" s="1"/>
  <c r="AB915" i="16" s="1"/>
  <c r="K915" i="16"/>
  <c r="J915" i="16"/>
  <c r="I915" i="16"/>
  <c r="H915" i="16"/>
  <c r="G915" i="16"/>
  <c r="E915" i="16"/>
  <c r="D915" i="16"/>
  <c r="X915" i="16" s="1"/>
  <c r="AD914" i="16"/>
  <c r="U914" i="16"/>
  <c r="T914" i="16"/>
  <c r="S914" i="16"/>
  <c r="AE914" i="16" s="1"/>
  <c r="AF914" i="16" s="1"/>
  <c r="R914" i="16"/>
  <c r="Q914" i="16"/>
  <c r="P914" i="16"/>
  <c r="O914" i="16"/>
  <c r="N914" i="16"/>
  <c r="M914" i="16"/>
  <c r="L914" i="16"/>
  <c r="AA914" i="16" s="1"/>
  <c r="AB914" i="16" s="1"/>
  <c r="K914" i="16"/>
  <c r="AC914" i="16" s="1"/>
  <c r="J914" i="16"/>
  <c r="I914" i="16"/>
  <c r="H914" i="16"/>
  <c r="G914" i="16"/>
  <c r="E914" i="16"/>
  <c r="D914" i="16"/>
  <c r="X914" i="16" s="1"/>
  <c r="U913" i="16"/>
  <c r="T913" i="16"/>
  <c r="S913" i="16"/>
  <c r="AE913" i="16" s="1"/>
  <c r="AF913" i="16" s="1"/>
  <c r="R913" i="16"/>
  <c r="Q913" i="16"/>
  <c r="P913" i="16"/>
  <c r="O913" i="16"/>
  <c r="N913" i="16"/>
  <c r="M913" i="16"/>
  <c r="L913" i="16"/>
  <c r="AA913" i="16" s="1"/>
  <c r="AB913" i="16" s="1"/>
  <c r="K913" i="16"/>
  <c r="J913" i="16"/>
  <c r="I913" i="16"/>
  <c r="H913" i="16"/>
  <c r="G913" i="16"/>
  <c r="E913" i="16"/>
  <c r="D913" i="16"/>
  <c r="X913" i="16" s="1"/>
  <c r="AE912" i="16"/>
  <c r="AF912" i="16" s="1"/>
  <c r="AC912" i="16"/>
  <c r="U912" i="16"/>
  <c r="T912" i="16"/>
  <c r="S912" i="16"/>
  <c r="R912" i="16"/>
  <c r="Q912" i="16"/>
  <c r="P912" i="16"/>
  <c r="O912" i="16"/>
  <c r="AD912" i="16" s="1"/>
  <c r="N912" i="16"/>
  <c r="M912" i="16"/>
  <c r="L912" i="16"/>
  <c r="K912" i="16"/>
  <c r="J912" i="16"/>
  <c r="I912" i="16"/>
  <c r="H912" i="16"/>
  <c r="G912" i="16"/>
  <c r="E912" i="16"/>
  <c r="D912" i="16"/>
  <c r="X912" i="16" s="1"/>
  <c r="AD911" i="16"/>
  <c r="U911" i="16"/>
  <c r="T911" i="16"/>
  <c r="S911" i="16"/>
  <c r="AE911" i="16" s="1"/>
  <c r="AF911" i="16" s="1"/>
  <c r="R911" i="16"/>
  <c r="Q911" i="16"/>
  <c r="P911" i="16"/>
  <c r="O911" i="16"/>
  <c r="N911" i="16"/>
  <c r="M911" i="16"/>
  <c r="L911" i="16"/>
  <c r="AA911" i="16" s="1"/>
  <c r="AB911" i="16" s="1"/>
  <c r="K911" i="16"/>
  <c r="AC911" i="16" s="1"/>
  <c r="J911" i="16"/>
  <c r="I911" i="16"/>
  <c r="H911" i="16"/>
  <c r="G911" i="16"/>
  <c r="E911" i="16"/>
  <c r="D911" i="16"/>
  <c r="X911" i="16" s="1"/>
  <c r="AA910" i="16"/>
  <c r="AB910" i="16" s="1"/>
  <c r="U910" i="16"/>
  <c r="T910" i="16"/>
  <c r="S910" i="16"/>
  <c r="AE910" i="16" s="1"/>
  <c r="AF910" i="16" s="1"/>
  <c r="R910" i="16"/>
  <c r="Q910" i="16"/>
  <c r="AD910" i="16" s="1"/>
  <c r="P910" i="16"/>
  <c r="O910" i="16"/>
  <c r="N910" i="16"/>
  <c r="M910" i="16"/>
  <c r="L910" i="16"/>
  <c r="K910" i="16"/>
  <c r="AC910" i="16" s="1"/>
  <c r="J910" i="16"/>
  <c r="I910" i="16"/>
  <c r="H910" i="16"/>
  <c r="G910" i="16"/>
  <c r="E910" i="16"/>
  <c r="D910" i="16"/>
  <c r="X910" i="16" s="1"/>
  <c r="AF909" i="16"/>
  <c r="AD909" i="16"/>
  <c r="U909" i="16"/>
  <c r="T909" i="16"/>
  <c r="S909" i="16"/>
  <c r="AE909" i="16" s="1"/>
  <c r="R909" i="16"/>
  <c r="Q909" i="16"/>
  <c r="P909" i="16"/>
  <c r="O909" i="16"/>
  <c r="N909" i="16"/>
  <c r="M909" i="16"/>
  <c r="L909" i="16"/>
  <c r="AA909" i="16" s="1"/>
  <c r="AB909" i="16" s="1"/>
  <c r="K909" i="16"/>
  <c r="AC909" i="16" s="1"/>
  <c r="J909" i="16"/>
  <c r="I909" i="16"/>
  <c r="H909" i="16"/>
  <c r="G909" i="16"/>
  <c r="E909" i="16"/>
  <c r="D909" i="16"/>
  <c r="X909" i="16" s="1"/>
  <c r="AC908" i="16"/>
  <c r="U908" i="16"/>
  <c r="T908" i="16"/>
  <c r="S908" i="16"/>
  <c r="AE908" i="16" s="1"/>
  <c r="AF908" i="16" s="1"/>
  <c r="R908" i="16"/>
  <c r="Q908" i="16"/>
  <c r="AD908" i="16" s="1"/>
  <c r="P908" i="16"/>
  <c r="O908" i="16"/>
  <c r="N908" i="16"/>
  <c r="M908" i="16"/>
  <c r="L908" i="16"/>
  <c r="K908" i="16"/>
  <c r="J908" i="16"/>
  <c r="I908" i="16"/>
  <c r="H908" i="16"/>
  <c r="G908" i="16"/>
  <c r="E908" i="16"/>
  <c r="D908" i="16"/>
  <c r="X908" i="16" s="1"/>
  <c r="AD907" i="16"/>
  <c r="U907" i="16"/>
  <c r="T907" i="16"/>
  <c r="S907" i="16"/>
  <c r="R907" i="16"/>
  <c r="Q907" i="16"/>
  <c r="P907" i="16"/>
  <c r="O907" i="16"/>
  <c r="N907" i="16"/>
  <c r="AA907" i="16" s="1"/>
  <c r="AB907" i="16" s="1"/>
  <c r="M907" i="16"/>
  <c r="L907" i="16"/>
  <c r="K907" i="16"/>
  <c r="J907" i="16"/>
  <c r="I907" i="16"/>
  <c r="H907" i="16"/>
  <c r="G907" i="16"/>
  <c r="E907" i="16"/>
  <c r="D907" i="16"/>
  <c r="X907" i="16" s="1"/>
  <c r="AE906" i="16"/>
  <c r="AF906" i="16" s="1"/>
  <c r="AA906" i="16"/>
  <c r="AB906" i="16" s="1"/>
  <c r="U906" i="16"/>
  <c r="T906" i="16"/>
  <c r="S906" i="16"/>
  <c r="R906" i="16"/>
  <c r="Q906" i="16"/>
  <c r="P906" i="16"/>
  <c r="O906" i="16"/>
  <c r="N906" i="16"/>
  <c r="M906" i="16"/>
  <c r="L906" i="16"/>
  <c r="K906" i="16"/>
  <c r="AC906" i="16" s="1"/>
  <c r="J906" i="16"/>
  <c r="I906" i="16"/>
  <c r="H906" i="16"/>
  <c r="G906" i="16"/>
  <c r="E906" i="16"/>
  <c r="D906" i="16"/>
  <c r="X906" i="16" s="1"/>
  <c r="AF905" i="16"/>
  <c r="AE905" i="16"/>
  <c r="U905" i="16"/>
  <c r="T905" i="16"/>
  <c r="S905" i="16"/>
  <c r="R905" i="16"/>
  <c r="Q905" i="16"/>
  <c r="AD905" i="16" s="1"/>
  <c r="P905" i="16"/>
  <c r="O905" i="16"/>
  <c r="N905" i="16"/>
  <c r="M905" i="16"/>
  <c r="L905" i="16"/>
  <c r="AA905" i="16" s="1"/>
  <c r="AB905" i="16" s="1"/>
  <c r="K905" i="16"/>
  <c r="J905" i="16"/>
  <c r="AC905" i="16" s="1"/>
  <c r="I905" i="16"/>
  <c r="H905" i="16"/>
  <c r="G905" i="16"/>
  <c r="E905" i="16"/>
  <c r="D905" i="16"/>
  <c r="X905" i="16" s="1"/>
  <c r="AE904" i="16"/>
  <c r="AF904" i="16" s="1"/>
  <c r="AC904" i="16"/>
  <c r="U904" i="16"/>
  <c r="T904" i="16"/>
  <c r="S904" i="16"/>
  <c r="R904" i="16"/>
  <c r="Q904" i="16"/>
  <c r="AD904" i="16" s="1"/>
  <c r="P904" i="16"/>
  <c r="O904" i="16"/>
  <c r="N904" i="16"/>
  <c r="M904" i="16"/>
  <c r="L904" i="16"/>
  <c r="K904" i="16"/>
  <c r="J904" i="16"/>
  <c r="I904" i="16"/>
  <c r="H904" i="16"/>
  <c r="G904" i="16"/>
  <c r="E904" i="16"/>
  <c r="D904" i="16"/>
  <c r="X904" i="16" s="1"/>
  <c r="AD903" i="16"/>
  <c r="U903" i="16"/>
  <c r="T903" i="16"/>
  <c r="S903" i="16"/>
  <c r="AE903" i="16" s="1"/>
  <c r="AF903" i="16" s="1"/>
  <c r="R903" i="16"/>
  <c r="Q903" i="16"/>
  <c r="P903" i="16"/>
  <c r="O903" i="16"/>
  <c r="N903" i="16"/>
  <c r="M903" i="16"/>
  <c r="L903" i="16"/>
  <c r="K903" i="16"/>
  <c r="AC903" i="16" s="1"/>
  <c r="J903" i="16"/>
  <c r="I903" i="16"/>
  <c r="H903" i="16"/>
  <c r="G903" i="16"/>
  <c r="E903" i="16"/>
  <c r="D903" i="16"/>
  <c r="X903" i="16" s="1"/>
  <c r="AA902" i="16"/>
  <c r="AB902" i="16" s="1"/>
  <c r="U902" i="16"/>
  <c r="T902" i="16"/>
  <c r="S902" i="16"/>
  <c r="AE902" i="16" s="1"/>
  <c r="AF902" i="16" s="1"/>
  <c r="R902" i="16"/>
  <c r="Q902" i="16"/>
  <c r="P902" i="16"/>
  <c r="O902" i="16"/>
  <c r="AD902" i="16" s="1"/>
  <c r="N902" i="16"/>
  <c r="M902" i="16"/>
  <c r="L902" i="16"/>
  <c r="K902" i="16"/>
  <c r="AC902" i="16" s="1"/>
  <c r="J902" i="16"/>
  <c r="I902" i="16"/>
  <c r="H902" i="16"/>
  <c r="G902" i="16"/>
  <c r="E902" i="16"/>
  <c r="D902" i="16"/>
  <c r="X902" i="16" s="1"/>
  <c r="AF901" i="16"/>
  <c r="AD901" i="16"/>
  <c r="U901" i="16"/>
  <c r="T901" i="16"/>
  <c r="S901" i="16"/>
  <c r="AE901" i="16" s="1"/>
  <c r="R901" i="16"/>
  <c r="Q901" i="16"/>
  <c r="P901" i="16"/>
  <c r="O901" i="16"/>
  <c r="N901" i="16"/>
  <c r="M901" i="16"/>
  <c r="L901" i="16"/>
  <c r="AA901" i="16" s="1"/>
  <c r="AB901" i="16" s="1"/>
  <c r="K901" i="16"/>
  <c r="AC901" i="16" s="1"/>
  <c r="J901" i="16"/>
  <c r="I901" i="16"/>
  <c r="H901" i="16"/>
  <c r="G901" i="16"/>
  <c r="E901" i="16"/>
  <c r="D901" i="16"/>
  <c r="X901" i="16" s="1"/>
  <c r="AC900" i="16"/>
  <c r="U900" i="16"/>
  <c r="T900" i="16"/>
  <c r="S900" i="16"/>
  <c r="AE900" i="16" s="1"/>
  <c r="AF900" i="16" s="1"/>
  <c r="R900" i="16"/>
  <c r="Q900" i="16"/>
  <c r="AD900" i="16" s="1"/>
  <c r="P900" i="16"/>
  <c r="O900" i="16"/>
  <c r="N900" i="16"/>
  <c r="M900" i="16"/>
  <c r="L900" i="16"/>
  <c r="K900" i="16"/>
  <c r="J900" i="16"/>
  <c r="I900" i="16"/>
  <c r="H900" i="16"/>
  <c r="G900" i="16"/>
  <c r="E900" i="16"/>
  <c r="D900" i="16"/>
  <c r="X900" i="16" s="1"/>
  <c r="AD899" i="16"/>
  <c r="U899" i="16"/>
  <c r="T899" i="16"/>
  <c r="S899" i="16"/>
  <c r="R899" i="16"/>
  <c r="Q899" i="16"/>
  <c r="P899" i="16"/>
  <c r="O899" i="16"/>
  <c r="N899" i="16"/>
  <c r="AA899" i="16" s="1"/>
  <c r="AB899" i="16" s="1"/>
  <c r="M899" i="16"/>
  <c r="L899" i="16"/>
  <c r="K899" i="16"/>
  <c r="J899" i="16"/>
  <c r="I899" i="16"/>
  <c r="H899" i="16"/>
  <c r="G899" i="16"/>
  <c r="E899" i="16"/>
  <c r="D899" i="16"/>
  <c r="X899" i="16" s="1"/>
  <c r="AE898" i="16"/>
  <c r="AF898" i="16" s="1"/>
  <c r="AA898" i="16"/>
  <c r="AB898" i="16" s="1"/>
  <c r="U898" i="16"/>
  <c r="T898" i="16"/>
  <c r="S898" i="16"/>
  <c r="R898" i="16"/>
  <c r="Q898" i="16"/>
  <c r="P898" i="16"/>
  <c r="O898" i="16"/>
  <c r="N898" i="16"/>
  <c r="M898" i="16"/>
  <c r="L898" i="16"/>
  <c r="K898" i="16"/>
  <c r="AC898" i="16" s="1"/>
  <c r="J898" i="16"/>
  <c r="I898" i="16"/>
  <c r="H898" i="16"/>
  <c r="G898" i="16"/>
  <c r="E898" i="16"/>
  <c r="D898" i="16"/>
  <c r="X898" i="16" s="1"/>
  <c r="AF897" i="16"/>
  <c r="AE897" i="16"/>
  <c r="U897" i="16"/>
  <c r="T897" i="16"/>
  <c r="S897" i="16"/>
  <c r="R897" i="16"/>
  <c r="Q897" i="16"/>
  <c r="AD897" i="16" s="1"/>
  <c r="P897" i="16"/>
  <c r="O897" i="16"/>
  <c r="N897" i="16"/>
  <c r="M897" i="16"/>
  <c r="L897" i="16"/>
  <c r="AA897" i="16" s="1"/>
  <c r="AB897" i="16" s="1"/>
  <c r="K897" i="16"/>
  <c r="J897" i="16"/>
  <c r="AC897" i="16" s="1"/>
  <c r="I897" i="16"/>
  <c r="H897" i="16"/>
  <c r="G897" i="16"/>
  <c r="E897" i="16"/>
  <c r="D897" i="16"/>
  <c r="X897" i="16" s="1"/>
  <c r="AE896" i="16"/>
  <c r="AF896" i="16" s="1"/>
  <c r="AC896" i="16"/>
  <c r="U896" i="16"/>
  <c r="T896" i="16"/>
  <c r="S896" i="16"/>
  <c r="R896" i="16"/>
  <c r="Q896" i="16"/>
  <c r="AD896" i="16" s="1"/>
  <c r="P896" i="16"/>
  <c r="O896" i="16"/>
  <c r="N896" i="16"/>
  <c r="M896" i="16"/>
  <c r="L896" i="16"/>
  <c r="K896" i="16"/>
  <c r="J896" i="16"/>
  <c r="I896" i="16"/>
  <c r="H896" i="16"/>
  <c r="G896" i="16"/>
  <c r="E896" i="16"/>
  <c r="D896" i="16"/>
  <c r="X896" i="16" s="1"/>
  <c r="AD895" i="16"/>
  <c r="U895" i="16"/>
  <c r="T895" i="16"/>
  <c r="S895" i="16"/>
  <c r="AE895" i="16" s="1"/>
  <c r="AF895" i="16" s="1"/>
  <c r="R895" i="16"/>
  <c r="Q895" i="16"/>
  <c r="P895" i="16"/>
  <c r="O895" i="16"/>
  <c r="N895" i="16"/>
  <c r="M895" i="16"/>
  <c r="L895" i="16"/>
  <c r="K895" i="16"/>
  <c r="AC895" i="16" s="1"/>
  <c r="J895" i="16"/>
  <c r="I895" i="16"/>
  <c r="H895" i="16"/>
  <c r="G895" i="16"/>
  <c r="E895" i="16"/>
  <c r="D895" i="16"/>
  <c r="X895" i="16" s="1"/>
  <c r="AA894" i="16"/>
  <c r="AB894" i="16" s="1"/>
  <c r="U894" i="16"/>
  <c r="T894" i="16"/>
  <c r="S894" i="16"/>
  <c r="AE894" i="16" s="1"/>
  <c r="AF894" i="16" s="1"/>
  <c r="R894" i="16"/>
  <c r="Q894" i="16"/>
  <c r="P894" i="16"/>
  <c r="O894" i="16"/>
  <c r="AD894" i="16" s="1"/>
  <c r="N894" i="16"/>
  <c r="M894" i="16"/>
  <c r="L894" i="16"/>
  <c r="K894" i="16"/>
  <c r="AC894" i="16" s="1"/>
  <c r="J894" i="16"/>
  <c r="I894" i="16"/>
  <c r="H894" i="16"/>
  <c r="G894" i="16"/>
  <c r="E894" i="16"/>
  <c r="D894" i="16"/>
  <c r="X894" i="16" s="1"/>
  <c r="AF893" i="16"/>
  <c r="AD893" i="16"/>
  <c r="U893" i="16"/>
  <c r="T893" i="16"/>
  <c r="S893" i="16"/>
  <c r="AE893" i="16" s="1"/>
  <c r="R893" i="16"/>
  <c r="Q893" i="16"/>
  <c r="P893" i="16"/>
  <c r="O893" i="16"/>
  <c r="N893" i="16"/>
  <c r="M893" i="16"/>
  <c r="L893" i="16"/>
  <c r="AA893" i="16" s="1"/>
  <c r="AB893" i="16" s="1"/>
  <c r="K893" i="16"/>
  <c r="AC893" i="16" s="1"/>
  <c r="J893" i="16"/>
  <c r="I893" i="16"/>
  <c r="H893" i="16"/>
  <c r="G893" i="16"/>
  <c r="E893" i="16"/>
  <c r="D893" i="16"/>
  <c r="X893" i="16" s="1"/>
  <c r="AC892" i="16"/>
  <c r="U892" i="16"/>
  <c r="T892" i="16"/>
  <c r="S892" i="16"/>
  <c r="AE892" i="16" s="1"/>
  <c r="AF892" i="16" s="1"/>
  <c r="R892" i="16"/>
  <c r="Q892" i="16"/>
  <c r="AD892" i="16" s="1"/>
  <c r="P892" i="16"/>
  <c r="O892" i="16"/>
  <c r="N892" i="16"/>
  <c r="M892" i="16"/>
  <c r="L892" i="16"/>
  <c r="K892" i="16"/>
  <c r="J892" i="16"/>
  <c r="I892" i="16"/>
  <c r="H892" i="16"/>
  <c r="G892" i="16"/>
  <c r="E892" i="16"/>
  <c r="D892" i="16"/>
  <c r="X892" i="16" s="1"/>
  <c r="AD891" i="16"/>
  <c r="U891" i="16"/>
  <c r="T891" i="16"/>
  <c r="S891" i="16"/>
  <c r="R891" i="16"/>
  <c r="Q891" i="16"/>
  <c r="P891" i="16"/>
  <c r="O891" i="16"/>
  <c r="N891" i="16"/>
  <c r="AA891" i="16" s="1"/>
  <c r="AB891" i="16" s="1"/>
  <c r="M891" i="16"/>
  <c r="L891" i="16"/>
  <c r="K891" i="16"/>
  <c r="J891" i="16"/>
  <c r="I891" i="16"/>
  <c r="H891" i="16"/>
  <c r="G891" i="16"/>
  <c r="E891" i="16"/>
  <c r="D891" i="16"/>
  <c r="X891" i="16" s="1"/>
  <c r="AE890" i="16"/>
  <c r="AF890" i="16" s="1"/>
  <c r="AA890" i="16"/>
  <c r="AB890" i="16" s="1"/>
  <c r="U890" i="16"/>
  <c r="T890" i="16"/>
  <c r="S890" i="16"/>
  <c r="R890" i="16"/>
  <c r="Q890" i="16"/>
  <c r="P890" i="16"/>
  <c r="O890" i="16"/>
  <c r="N890" i="16"/>
  <c r="M890" i="16"/>
  <c r="L890" i="16"/>
  <c r="K890" i="16"/>
  <c r="AC890" i="16" s="1"/>
  <c r="J890" i="16"/>
  <c r="I890" i="16"/>
  <c r="H890" i="16"/>
  <c r="G890" i="16"/>
  <c r="E890" i="16"/>
  <c r="D890" i="16"/>
  <c r="X890" i="16" s="1"/>
  <c r="U889" i="16"/>
  <c r="T889" i="16"/>
  <c r="S889" i="16"/>
  <c r="R889" i="16"/>
  <c r="Q889" i="16"/>
  <c r="AD889" i="16" s="1"/>
  <c r="P889" i="16"/>
  <c r="O889" i="16"/>
  <c r="N889" i="16"/>
  <c r="M889" i="16"/>
  <c r="L889" i="16"/>
  <c r="AA889" i="16" s="1"/>
  <c r="AB889" i="16" s="1"/>
  <c r="K889" i="16"/>
  <c r="J889" i="16"/>
  <c r="AE889" i="16" s="1"/>
  <c r="AF889" i="16" s="1"/>
  <c r="I889" i="16"/>
  <c r="H889" i="16"/>
  <c r="G889" i="16"/>
  <c r="E889" i="16"/>
  <c r="D889" i="16"/>
  <c r="X889" i="16" s="1"/>
  <c r="AE888" i="16"/>
  <c r="AF888" i="16" s="1"/>
  <c r="AC888" i="16"/>
  <c r="U888" i="16"/>
  <c r="T888" i="16"/>
  <c r="S888" i="16"/>
  <c r="R888" i="16"/>
  <c r="Q888" i="16"/>
  <c r="AD888" i="16" s="1"/>
  <c r="P888" i="16"/>
  <c r="O888" i="16"/>
  <c r="N888" i="16"/>
  <c r="M888" i="16"/>
  <c r="L888" i="16"/>
  <c r="K888" i="16"/>
  <c r="J888" i="16"/>
  <c r="I888" i="16"/>
  <c r="H888" i="16"/>
  <c r="G888" i="16"/>
  <c r="E888" i="16"/>
  <c r="D888" i="16"/>
  <c r="X888" i="16" s="1"/>
  <c r="AD887" i="16"/>
  <c r="U887" i="16"/>
  <c r="T887" i="16"/>
  <c r="S887" i="16"/>
  <c r="AE887" i="16" s="1"/>
  <c r="AF887" i="16" s="1"/>
  <c r="R887" i="16"/>
  <c r="Q887" i="16"/>
  <c r="P887" i="16"/>
  <c r="O887" i="16"/>
  <c r="N887" i="16"/>
  <c r="M887" i="16"/>
  <c r="L887" i="16"/>
  <c r="AA887" i="16" s="1"/>
  <c r="AB887" i="16" s="1"/>
  <c r="K887" i="16"/>
  <c r="AC887" i="16" s="1"/>
  <c r="J887" i="16"/>
  <c r="I887" i="16"/>
  <c r="H887" i="16"/>
  <c r="G887" i="16"/>
  <c r="E887" i="16"/>
  <c r="D887" i="16"/>
  <c r="X887" i="16" s="1"/>
  <c r="AE886" i="16"/>
  <c r="AF886" i="16" s="1"/>
  <c r="AA886" i="16"/>
  <c r="AB886" i="16" s="1"/>
  <c r="U886" i="16"/>
  <c r="T886" i="16"/>
  <c r="S886" i="16"/>
  <c r="R886" i="16"/>
  <c r="Q886" i="16"/>
  <c r="AD886" i="16" s="1"/>
  <c r="P886" i="16"/>
  <c r="O886" i="16"/>
  <c r="N886" i="16"/>
  <c r="M886" i="16"/>
  <c r="L886" i="16"/>
  <c r="K886" i="16"/>
  <c r="AC886" i="16" s="1"/>
  <c r="J886" i="16"/>
  <c r="I886" i="16"/>
  <c r="H886" i="16"/>
  <c r="G886" i="16"/>
  <c r="E886" i="16"/>
  <c r="D886" i="16"/>
  <c r="X886" i="16" s="1"/>
  <c r="AF885" i="16"/>
  <c r="AD885" i="16"/>
  <c r="AB885" i="16"/>
  <c r="U885" i="16"/>
  <c r="T885" i="16"/>
  <c r="S885" i="16"/>
  <c r="AE885" i="16" s="1"/>
  <c r="R885" i="16"/>
  <c r="Q885" i="16"/>
  <c r="P885" i="16"/>
  <c r="O885" i="16"/>
  <c r="N885" i="16"/>
  <c r="M885" i="16"/>
  <c r="L885" i="16"/>
  <c r="AA885" i="16" s="1"/>
  <c r="K885" i="16"/>
  <c r="AC885" i="16" s="1"/>
  <c r="J885" i="16"/>
  <c r="I885" i="16"/>
  <c r="H885" i="16"/>
  <c r="G885" i="16"/>
  <c r="E885" i="16"/>
  <c r="D885" i="16"/>
  <c r="X885" i="16" s="1"/>
  <c r="AC884" i="16"/>
  <c r="U884" i="16"/>
  <c r="T884" i="16"/>
  <c r="S884" i="16"/>
  <c r="AE884" i="16" s="1"/>
  <c r="AF884" i="16" s="1"/>
  <c r="R884" i="16"/>
  <c r="Q884" i="16"/>
  <c r="AD884" i="16" s="1"/>
  <c r="P884" i="16"/>
  <c r="O884" i="16"/>
  <c r="N884" i="16"/>
  <c r="M884" i="16"/>
  <c r="AA884" i="16" s="1"/>
  <c r="AB884" i="16" s="1"/>
  <c r="L884" i="16"/>
  <c r="K884" i="16"/>
  <c r="J884" i="16"/>
  <c r="I884" i="16"/>
  <c r="H884" i="16"/>
  <c r="G884" i="16"/>
  <c r="E884" i="16"/>
  <c r="D884" i="16"/>
  <c r="X884" i="16" s="1"/>
  <c r="AD883" i="16"/>
  <c r="U883" i="16"/>
  <c r="T883" i="16"/>
  <c r="S883" i="16"/>
  <c r="R883" i="16"/>
  <c r="Q883" i="16"/>
  <c r="P883" i="16"/>
  <c r="O883" i="16"/>
  <c r="N883" i="16"/>
  <c r="AA883" i="16" s="1"/>
  <c r="AB883" i="16" s="1"/>
  <c r="M883" i="16"/>
  <c r="L883" i="16"/>
  <c r="K883" i="16"/>
  <c r="J883" i="16"/>
  <c r="I883" i="16"/>
  <c r="H883" i="16"/>
  <c r="G883" i="16"/>
  <c r="E883" i="16"/>
  <c r="D883" i="16"/>
  <c r="X883" i="16" s="1"/>
  <c r="U882" i="16"/>
  <c r="T882" i="16"/>
  <c r="S882" i="16"/>
  <c r="AE882" i="16" s="1"/>
  <c r="AF882" i="16" s="1"/>
  <c r="R882" i="16"/>
  <c r="Q882" i="16"/>
  <c r="P882" i="16"/>
  <c r="O882" i="16"/>
  <c r="N882" i="16"/>
  <c r="M882" i="16"/>
  <c r="AA882" i="16" s="1"/>
  <c r="AB882" i="16" s="1"/>
  <c r="L882" i="16"/>
  <c r="K882" i="16"/>
  <c r="AC882" i="16" s="1"/>
  <c r="J882" i="16"/>
  <c r="I882" i="16"/>
  <c r="H882" i="16"/>
  <c r="G882" i="16"/>
  <c r="E882" i="16"/>
  <c r="D882" i="16"/>
  <c r="X882" i="16" s="1"/>
  <c r="U881" i="16"/>
  <c r="T881" i="16"/>
  <c r="S881" i="16"/>
  <c r="R881" i="16"/>
  <c r="Q881" i="16"/>
  <c r="P881" i="16"/>
  <c r="O881" i="16"/>
  <c r="N881" i="16"/>
  <c r="M881" i="16"/>
  <c r="L881" i="16"/>
  <c r="AA881" i="16" s="1"/>
  <c r="AB881" i="16" s="1"/>
  <c r="K881" i="16"/>
  <c r="J881" i="16"/>
  <c r="AC881" i="16" s="1"/>
  <c r="I881" i="16"/>
  <c r="H881" i="16"/>
  <c r="G881" i="16"/>
  <c r="E881" i="16"/>
  <c r="D881" i="16"/>
  <c r="X881" i="16" s="1"/>
  <c r="AE880" i="16"/>
  <c r="AF880" i="16" s="1"/>
  <c r="AC880" i="16"/>
  <c r="U880" i="16"/>
  <c r="T880" i="16"/>
  <c r="S880" i="16"/>
  <c r="R880" i="16"/>
  <c r="Q880" i="16"/>
  <c r="AD880" i="16" s="1"/>
  <c r="P880" i="16"/>
  <c r="O880" i="16"/>
  <c r="N880" i="16"/>
  <c r="M880" i="16"/>
  <c r="L880" i="16"/>
  <c r="AA880" i="16" s="1"/>
  <c r="AB880" i="16" s="1"/>
  <c r="K880" i="16"/>
  <c r="J880" i="16"/>
  <c r="I880" i="16"/>
  <c r="H880" i="16"/>
  <c r="G880" i="16"/>
  <c r="E880" i="16"/>
  <c r="D880" i="16"/>
  <c r="X880" i="16" s="1"/>
  <c r="AD879" i="16"/>
  <c r="U879" i="16"/>
  <c r="T879" i="16"/>
  <c r="S879" i="16"/>
  <c r="AE879" i="16" s="1"/>
  <c r="AF879" i="16" s="1"/>
  <c r="R879" i="16"/>
  <c r="Q879" i="16"/>
  <c r="P879" i="16"/>
  <c r="O879" i="16"/>
  <c r="N879" i="16"/>
  <c r="M879" i="16"/>
  <c r="L879" i="16"/>
  <c r="AA879" i="16" s="1"/>
  <c r="AB879" i="16" s="1"/>
  <c r="K879" i="16"/>
  <c r="AC879" i="16" s="1"/>
  <c r="J879" i="16"/>
  <c r="I879" i="16"/>
  <c r="H879" i="16"/>
  <c r="G879" i="16"/>
  <c r="E879" i="16"/>
  <c r="D879" i="16"/>
  <c r="X879" i="16" s="1"/>
  <c r="AE878" i="16"/>
  <c r="AF878" i="16" s="1"/>
  <c r="AD878" i="16"/>
  <c r="U878" i="16"/>
  <c r="T878" i="16"/>
  <c r="S878" i="16"/>
  <c r="R878" i="16"/>
  <c r="Q878" i="16"/>
  <c r="P878" i="16"/>
  <c r="O878" i="16"/>
  <c r="N878" i="16"/>
  <c r="AA878" i="16" s="1"/>
  <c r="AB878" i="16" s="1"/>
  <c r="M878" i="16"/>
  <c r="L878" i="16"/>
  <c r="K878" i="16"/>
  <c r="AC878" i="16" s="1"/>
  <c r="J878" i="16"/>
  <c r="I878" i="16"/>
  <c r="H878" i="16"/>
  <c r="G878" i="16"/>
  <c r="E878" i="16"/>
  <c r="D878" i="16"/>
  <c r="X878" i="16" s="1"/>
  <c r="AD877" i="16"/>
  <c r="U877" i="16"/>
  <c r="T877" i="16"/>
  <c r="S877" i="16"/>
  <c r="AE877" i="16" s="1"/>
  <c r="AF877" i="16" s="1"/>
  <c r="R877" i="16"/>
  <c r="Q877" i="16"/>
  <c r="P877" i="16"/>
  <c r="O877" i="16"/>
  <c r="N877" i="16"/>
  <c r="M877" i="16"/>
  <c r="L877" i="16"/>
  <c r="AA877" i="16" s="1"/>
  <c r="AB877" i="16" s="1"/>
  <c r="K877" i="16"/>
  <c r="AC877" i="16" s="1"/>
  <c r="J877" i="16"/>
  <c r="I877" i="16"/>
  <c r="H877" i="16"/>
  <c r="G877" i="16"/>
  <c r="E877" i="16"/>
  <c r="D877" i="16"/>
  <c r="X877" i="16" s="1"/>
  <c r="U876" i="16"/>
  <c r="T876" i="16"/>
  <c r="S876" i="16"/>
  <c r="AE876" i="16" s="1"/>
  <c r="AF876" i="16" s="1"/>
  <c r="R876" i="16"/>
  <c r="Q876" i="16"/>
  <c r="AD876" i="16" s="1"/>
  <c r="P876" i="16"/>
  <c r="O876" i="16"/>
  <c r="N876" i="16"/>
  <c r="M876" i="16"/>
  <c r="AA876" i="16" s="1"/>
  <c r="AB876" i="16" s="1"/>
  <c r="L876" i="16"/>
  <c r="K876" i="16"/>
  <c r="AC876" i="16" s="1"/>
  <c r="J876" i="16"/>
  <c r="I876" i="16"/>
  <c r="H876" i="16"/>
  <c r="G876" i="16"/>
  <c r="E876" i="16"/>
  <c r="D876" i="16"/>
  <c r="X876" i="16" s="1"/>
  <c r="AE875" i="16"/>
  <c r="AF875" i="16" s="1"/>
  <c r="AD875" i="16"/>
  <c r="U875" i="16"/>
  <c r="T875" i="16"/>
  <c r="S875" i="16"/>
  <c r="R875" i="16"/>
  <c r="Q875" i="16"/>
  <c r="P875" i="16"/>
  <c r="O875" i="16"/>
  <c r="N875" i="16"/>
  <c r="M875" i="16"/>
  <c r="L875" i="16"/>
  <c r="K875" i="16"/>
  <c r="J875" i="16"/>
  <c r="AC875" i="16" s="1"/>
  <c r="I875" i="16"/>
  <c r="H875" i="16"/>
  <c r="G875" i="16"/>
  <c r="E875" i="16"/>
  <c r="D875" i="16"/>
  <c r="X875" i="16" s="1"/>
  <c r="U874" i="16"/>
  <c r="T874" i="16"/>
  <c r="S874" i="16"/>
  <c r="AE874" i="16" s="1"/>
  <c r="AF874" i="16" s="1"/>
  <c r="R874" i="16"/>
  <c r="Q874" i="16"/>
  <c r="AD874" i="16" s="1"/>
  <c r="P874" i="16"/>
  <c r="O874" i="16"/>
  <c r="N874" i="16"/>
  <c r="M874" i="16"/>
  <c r="L874" i="16"/>
  <c r="AA874" i="16" s="1"/>
  <c r="AB874" i="16" s="1"/>
  <c r="K874" i="16"/>
  <c r="AC874" i="16" s="1"/>
  <c r="J874" i="16"/>
  <c r="I874" i="16"/>
  <c r="H874" i="16"/>
  <c r="G874" i="16"/>
  <c r="E874" i="16"/>
  <c r="D874" i="16"/>
  <c r="X874" i="16" s="1"/>
  <c r="AF873" i="16"/>
  <c r="AE873" i="16"/>
  <c r="AC873" i="16"/>
  <c r="U873" i="16"/>
  <c r="T873" i="16"/>
  <c r="S873" i="16"/>
  <c r="R873" i="16"/>
  <c r="Q873" i="16"/>
  <c r="P873" i="16"/>
  <c r="O873" i="16"/>
  <c r="N873" i="16"/>
  <c r="M873" i="16"/>
  <c r="L873" i="16"/>
  <c r="K873" i="16"/>
  <c r="J873" i="16"/>
  <c r="I873" i="16"/>
  <c r="H873" i="16"/>
  <c r="G873" i="16"/>
  <c r="E873" i="16"/>
  <c r="D873" i="16"/>
  <c r="X873" i="16" s="1"/>
  <c r="AA872" i="16"/>
  <c r="AB872" i="16" s="1"/>
  <c r="U872" i="16"/>
  <c r="T872" i="16"/>
  <c r="S872" i="16"/>
  <c r="AE872" i="16" s="1"/>
  <c r="AF872" i="16" s="1"/>
  <c r="R872" i="16"/>
  <c r="Q872" i="16"/>
  <c r="AD872" i="16" s="1"/>
  <c r="P872" i="16"/>
  <c r="O872" i="16"/>
  <c r="N872" i="16"/>
  <c r="M872" i="16"/>
  <c r="L872" i="16"/>
  <c r="K872" i="16"/>
  <c r="AC872" i="16" s="1"/>
  <c r="J872" i="16"/>
  <c r="I872" i="16"/>
  <c r="H872" i="16"/>
  <c r="G872" i="16"/>
  <c r="E872" i="16"/>
  <c r="D872" i="16"/>
  <c r="X872" i="16" s="1"/>
  <c r="AE871" i="16"/>
  <c r="AF871" i="16" s="1"/>
  <c r="AD871" i="16"/>
  <c r="U871" i="16"/>
  <c r="T871" i="16"/>
  <c r="S871" i="16"/>
  <c r="R871" i="16"/>
  <c r="Q871" i="16"/>
  <c r="P871" i="16"/>
  <c r="O871" i="16"/>
  <c r="N871" i="16"/>
  <c r="M871" i="16"/>
  <c r="L871" i="16"/>
  <c r="AA871" i="16" s="1"/>
  <c r="AB871" i="16" s="1"/>
  <c r="K871" i="16"/>
  <c r="AC871" i="16" s="1"/>
  <c r="J871" i="16"/>
  <c r="I871" i="16"/>
  <c r="H871" i="16"/>
  <c r="G871" i="16"/>
  <c r="E871" i="16"/>
  <c r="D871" i="16"/>
  <c r="X871" i="16" s="1"/>
  <c r="AF870" i="16"/>
  <c r="AE870" i="16"/>
  <c r="AA870" i="16"/>
  <c r="AB870" i="16" s="1"/>
  <c r="U870" i="16"/>
  <c r="T870" i="16"/>
  <c r="S870" i="16"/>
  <c r="R870" i="16"/>
  <c r="Q870" i="16"/>
  <c r="AD870" i="16" s="1"/>
  <c r="P870" i="16"/>
  <c r="O870" i="16"/>
  <c r="N870" i="16"/>
  <c r="M870" i="16"/>
  <c r="L870" i="16"/>
  <c r="K870" i="16"/>
  <c r="AC870" i="16" s="1"/>
  <c r="J870" i="16"/>
  <c r="I870" i="16"/>
  <c r="H870" i="16"/>
  <c r="G870" i="16"/>
  <c r="E870" i="16"/>
  <c r="D870" i="16"/>
  <c r="X870" i="16" s="1"/>
  <c r="AD869" i="16"/>
  <c r="U869" i="16"/>
  <c r="T869" i="16"/>
  <c r="S869" i="16"/>
  <c r="AE869" i="16" s="1"/>
  <c r="AF869" i="16" s="1"/>
  <c r="R869" i="16"/>
  <c r="Q869" i="16"/>
  <c r="P869" i="16"/>
  <c r="O869" i="16"/>
  <c r="N869" i="16"/>
  <c r="M869" i="16"/>
  <c r="L869" i="16"/>
  <c r="AA869" i="16" s="1"/>
  <c r="AB869" i="16" s="1"/>
  <c r="K869" i="16"/>
  <c r="AC869" i="16" s="1"/>
  <c r="J869" i="16"/>
  <c r="I869" i="16"/>
  <c r="H869" i="16"/>
  <c r="G869" i="16"/>
  <c r="E869" i="16"/>
  <c r="D869" i="16"/>
  <c r="X869" i="16" s="1"/>
  <c r="AF868" i="16"/>
  <c r="AE868" i="16"/>
  <c r="U868" i="16"/>
  <c r="T868" i="16"/>
  <c r="S868" i="16"/>
  <c r="R868" i="16"/>
  <c r="Q868" i="16"/>
  <c r="AD868" i="16" s="1"/>
  <c r="P868" i="16"/>
  <c r="O868" i="16"/>
  <c r="N868" i="16"/>
  <c r="AA868" i="16" s="1"/>
  <c r="AB868" i="16" s="1"/>
  <c r="M868" i="16"/>
  <c r="L868" i="16"/>
  <c r="K868" i="16"/>
  <c r="J868" i="16"/>
  <c r="AC868" i="16" s="1"/>
  <c r="I868" i="16"/>
  <c r="H868" i="16"/>
  <c r="G868" i="16"/>
  <c r="E868" i="16"/>
  <c r="D868" i="16"/>
  <c r="X868" i="16" s="1"/>
  <c r="AD867" i="16"/>
  <c r="AC867" i="16"/>
  <c r="U867" i="16"/>
  <c r="T867" i="16"/>
  <c r="S867" i="16"/>
  <c r="AE867" i="16" s="1"/>
  <c r="AF867" i="16" s="1"/>
  <c r="R867" i="16"/>
  <c r="Q867" i="16"/>
  <c r="P867" i="16"/>
  <c r="O867" i="16"/>
  <c r="N867" i="16"/>
  <c r="M867" i="16"/>
  <c r="L867" i="16"/>
  <c r="AA867" i="16" s="1"/>
  <c r="AB867" i="16" s="1"/>
  <c r="K867" i="16"/>
  <c r="J867" i="16"/>
  <c r="I867" i="16"/>
  <c r="H867" i="16"/>
  <c r="G867" i="16"/>
  <c r="E867" i="16"/>
  <c r="D867" i="16"/>
  <c r="X867" i="16" s="1"/>
  <c r="AE866" i="16"/>
  <c r="AF866" i="16" s="1"/>
  <c r="U866" i="16"/>
  <c r="T866" i="16"/>
  <c r="S866" i="16"/>
  <c r="R866" i="16"/>
  <c r="Q866" i="16"/>
  <c r="P866" i="16"/>
  <c r="O866" i="16"/>
  <c r="N866" i="16"/>
  <c r="M866" i="16"/>
  <c r="L866" i="16"/>
  <c r="AA866" i="16" s="1"/>
  <c r="AB866" i="16" s="1"/>
  <c r="K866" i="16"/>
  <c r="AC866" i="16" s="1"/>
  <c r="J866" i="16"/>
  <c r="I866" i="16"/>
  <c r="H866" i="16"/>
  <c r="G866" i="16"/>
  <c r="E866" i="16"/>
  <c r="D866" i="16"/>
  <c r="X866" i="16" s="1"/>
  <c r="U865" i="16"/>
  <c r="T865" i="16"/>
  <c r="S865" i="16"/>
  <c r="R865" i="16"/>
  <c r="Q865" i="16"/>
  <c r="AD865" i="16" s="1"/>
  <c r="P865" i="16"/>
  <c r="O865" i="16"/>
  <c r="N865" i="16"/>
  <c r="M865" i="16"/>
  <c r="L865" i="16"/>
  <c r="K865" i="16"/>
  <c r="J865" i="16"/>
  <c r="AC865" i="16" s="1"/>
  <c r="I865" i="16"/>
  <c r="H865" i="16"/>
  <c r="G865" i="16"/>
  <c r="E865" i="16"/>
  <c r="D865" i="16"/>
  <c r="X865" i="16" s="1"/>
  <c r="AE864" i="16"/>
  <c r="AF864" i="16" s="1"/>
  <c r="AD864" i="16"/>
  <c r="AC864" i="16"/>
  <c r="U864" i="16"/>
  <c r="T864" i="16"/>
  <c r="S864" i="16"/>
  <c r="R864" i="16"/>
  <c r="Q864" i="16"/>
  <c r="P864" i="16"/>
  <c r="O864" i="16"/>
  <c r="N864" i="16"/>
  <c r="M864" i="16"/>
  <c r="L864" i="16"/>
  <c r="AA864" i="16" s="1"/>
  <c r="AB864" i="16" s="1"/>
  <c r="K864" i="16"/>
  <c r="J864" i="16"/>
  <c r="I864" i="16"/>
  <c r="H864" i="16"/>
  <c r="G864" i="16"/>
  <c r="E864" i="16"/>
  <c r="D864" i="16"/>
  <c r="X864" i="16" s="1"/>
  <c r="U863" i="16"/>
  <c r="T863" i="16"/>
  <c r="S863" i="16"/>
  <c r="AE863" i="16" s="1"/>
  <c r="AF863" i="16" s="1"/>
  <c r="R863" i="16"/>
  <c r="Q863" i="16"/>
  <c r="AD863" i="16" s="1"/>
  <c r="P863" i="16"/>
  <c r="O863" i="16"/>
  <c r="N863" i="16"/>
  <c r="M863" i="16"/>
  <c r="L863" i="16"/>
  <c r="K863" i="16"/>
  <c r="J863" i="16"/>
  <c r="I863" i="16"/>
  <c r="AA863" i="16" s="1"/>
  <c r="AB863" i="16" s="1"/>
  <c r="H863" i="16"/>
  <c r="G863" i="16"/>
  <c r="E863" i="16"/>
  <c r="D863" i="16"/>
  <c r="X863" i="16" s="1"/>
  <c r="AE862" i="16"/>
  <c r="AF862" i="16" s="1"/>
  <c r="AD862" i="16"/>
  <c r="AC862" i="16"/>
  <c r="U862" i="16"/>
  <c r="T862" i="16"/>
  <c r="S862" i="16"/>
  <c r="R862" i="16"/>
  <c r="Q862" i="16"/>
  <c r="P862" i="16"/>
  <c r="O862" i="16"/>
  <c r="N862" i="16"/>
  <c r="M862" i="16"/>
  <c r="L862" i="16"/>
  <c r="AA862" i="16" s="1"/>
  <c r="AB862" i="16" s="1"/>
  <c r="K862" i="16"/>
  <c r="J862" i="16"/>
  <c r="I862" i="16"/>
  <c r="H862" i="16"/>
  <c r="G862" i="16"/>
  <c r="E862" i="16"/>
  <c r="D862" i="16"/>
  <c r="X862" i="16" s="1"/>
  <c r="U861" i="16"/>
  <c r="T861" i="16"/>
  <c r="S861" i="16"/>
  <c r="R861" i="16"/>
  <c r="Q861" i="16"/>
  <c r="AD861" i="16" s="1"/>
  <c r="P861" i="16"/>
  <c r="O861" i="16"/>
  <c r="N861" i="16"/>
  <c r="AA861" i="16" s="1"/>
  <c r="AB861" i="16" s="1"/>
  <c r="M861" i="16"/>
  <c r="L861" i="16"/>
  <c r="K861" i="16"/>
  <c r="AC861" i="16" s="1"/>
  <c r="J861" i="16"/>
  <c r="I861" i="16"/>
  <c r="H861" i="16"/>
  <c r="G861" i="16"/>
  <c r="E861" i="16"/>
  <c r="D861" i="16"/>
  <c r="X861" i="16" s="1"/>
  <c r="AD860" i="16"/>
  <c r="AC860" i="16"/>
  <c r="U860" i="16"/>
  <c r="T860" i="16"/>
  <c r="S860" i="16"/>
  <c r="AE860" i="16" s="1"/>
  <c r="AF860" i="16" s="1"/>
  <c r="R860" i="16"/>
  <c r="Q860" i="16"/>
  <c r="P860" i="16"/>
  <c r="O860" i="16"/>
  <c r="N860" i="16"/>
  <c r="M860" i="16"/>
  <c r="L860" i="16"/>
  <c r="AA860" i="16" s="1"/>
  <c r="AB860" i="16" s="1"/>
  <c r="K860" i="16"/>
  <c r="J860" i="16"/>
  <c r="I860" i="16"/>
  <c r="H860" i="16"/>
  <c r="G860" i="16"/>
  <c r="E860" i="16"/>
  <c r="D860" i="16"/>
  <c r="X860" i="16" s="1"/>
  <c r="U859" i="16"/>
  <c r="T859" i="16"/>
  <c r="S859" i="16"/>
  <c r="AE859" i="16" s="1"/>
  <c r="AF859" i="16" s="1"/>
  <c r="R859" i="16"/>
  <c r="Q859" i="16"/>
  <c r="AD859" i="16" s="1"/>
  <c r="P859" i="16"/>
  <c r="O859" i="16"/>
  <c r="N859" i="16"/>
  <c r="M859" i="16"/>
  <c r="L859" i="16"/>
  <c r="K859" i="16"/>
  <c r="AC859" i="16" s="1"/>
  <c r="J859" i="16"/>
  <c r="I859" i="16"/>
  <c r="AA859" i="16" s="1"/>
  <c r="AB859" i="16" s="1"/>
  <c r="H859" i="16"/>
  <c r="G859" i="16"/>
  <c r="E859" i="16"/>
  <c r="D859" i="16"/>
  <c r="X859" i="16" s="1"/>
  <c r="AF858" i="16"/>
  <c r="AE858" i="16"/>
  <c r="AD858" i="16"/>
  <c r="AC858" i="16"/>
  <c r="U858" i="16"/>
  <c r="T858" i="16"/>
  <c r="S858" i="16"/>
  <c r="R858" i="16"/>
  <c r="Q858" i="16"/>
  <c r="P858" i="16"/>
  <c r="O858" i="16"/>
  <c r="N858" i="16"/>
  <c r="M858" i="16"/>
  <c r="L858" i="16"/>
  <c r="AA858" i="16" s="1"/>
  <c r="AB858" i="16" s="1"/>
  <c r="K858" i="16"/>
  <c r="J858" i="16"/>
  <c r="I858" i="16"/>
  <c r="H858" i="16"/>
  <c r="G858" i="16"/>
  <c r="E858" i="16"/>
  <c r="D858" i="16"/>
  <c r="X858" i="16" s="1"/>
  <c r="U857" i="16"/>
  <c r="T857" i="16"/>
  <c r="S857" i="16"/>
  <c r="AE857" i="16" s="1"/>
  <c r="AF857" i="16" s="1"/>
  <c r="R857" i="16"/>
  <c r="Q857" i="16"/>
  <c r="AD857" i="16" s="1"/>
  <c r="P857" i="16"/>
  <c r="O857" i="16"/>
  <c r="N857" i="16"/>
  <c r="M857" i="16"/>
  <c r="AA857" i="16" s="1"/>
  <c r="AB857" i="16" s="1"/>
  <c r="L857" i="16"/>
  <c r="K857" i="16"/>
  <c r="AC857" i="16" s="1"/>
  <c r="J857" i="16"/>
  <c r="I857" i="16"/>
  <c r="H857" i="16"/>
  <c r="G857" i="16"/>
  <c r="E857" i="16"/>
  <c r="D857" i="16"/>
  <c r="X857" i="16" s="1"/>
  <c r="U856" i="16"/>
  <c r="T856" i="16"/>
  <c r="S856" i="16"/>
  <c r="R856" i="16"/>
  <c r="Q856" i="16"/>
  <c r="AD856" i="16" s="1"/>
  <c r="P856" i="16"/>
  <c r="O856" i="16"/>
  <c r="N856" i="16"/>
  <c r="AA856" i="16" s="1"/>
  <c r="AB856" i="16" s="1"/>
  <c r="M856" i="16"/>
  <c r="L856" i="16"/>
  <c r="K856" i="16"/>
  <c r="AC856" i="16" s="1"/>
  <c r="J856" i="16"/>
  <c r="AE856" i="16" s="1"/>
  <c r="AF856" i="16" s="1"/>
  <c r="I856" i="16"/>
  <c r="H856" i="16"/>
  <c r="G856" i="16"/>
  <c r="E856" i="16"/>
  <c r="D856" i="16"/>
  <c r="X856" i="16" s="1"/>
  <c r="AE855" i="16"/>
  <c r="AF855" i="16" s="1"/>
  <c r="AC855" i="16"/>
  <c r="U855" i="16"/>
  <c r="T855" i="16"/>
  <c r="S855" i="16"/>
  <c r="R855" i="16"/>
  <c r="Q855" i="16"/>
  <c r="P855" i="16"/>
  <c r="O855" i="16"/>
  <c r="AD855" i="16" s="1"/>
  <c r="N855" i="16"/>
  <c r="M855" i="16"/>
  <c r="L855" i="16"/>
  <c r="AA855" i="16" s="1"/>
  <c r="AB855" i="16" s="1"/>
  <c r="K855" i="16"/>
  <c r="J855" i="16"/>
  <c r="I855" i="16"/>
  <c r="H855" i="16"/>
  <c r="G855" i="16"/>
  <c r="E855" i="16"/>
  <c r="D855" i="16"/>
  <c r="X855" i="16" s="1"/>
  <c r="U854" i="16"/>
  <c r="T854" i="16"/>
  <c r="S854" i="16"/>
  <c r="AE854" i="16" s="1"/>
  <c r="AF854" i="16" s="1"/>
  <c r="R854" i="16"/>
  <c r="Q854" i="16"/>
  <c r="AD854" i="16" s="1"/>
  <c r="P854" i="16"/>
  <c r="O854" i="16"/>
  <c r="N854" i="16"/>
  <c r="M854" i="16"/>
  <c r="L854" i="16"/>
  <c r="AA854" i="16" s="1"/>
  <c r="AB854" i="16" s="1"/>
  <c r="K854" i="16"/>
  <c r="AC854" i="16" s="1"/>
  <c r="J854" i="16"/>
  <c r="I854" i="16"/>
  <c r="H854" i="16"/>
  <c r="G854" i="16"/>
  <c r="E854" i="16"/>
  <c r="D854" i="16"/>
  <c r="X854" i="16" s="1"/>
  <c r="AE853" i="16"/>
  <c r="AF853" i="16" s="1"/>
  <c r="U853" i="16"/>
  <c r="T853" i="16"/>
  <c r="S853" i="16"/>
  <c r="R853" i="16"/>
  <c r="Q853" i="16"/>
  <c r="AD853" i="16" s="1"/>
  <c r="P853" i="16"/>
  <c r="O853" i="16"/>
  <c r="N853" i="16"/>
  <c r="AA853" i="16" s="1"/>
  <c r="AB853" i="16" s="1"/>
  <c r="M853" i="16"/>
  <c r="L853" i="16"/>
  <c r="K853" i="16"/>
  <c r="J853" i="16"/>
  <c r="AC853" i="16" s="1"/>
  <c r="I853" i="16"/>
  <c r="H853" i="16"/>
  <c r="G853" i="16"/>
  <c r="E853" i="16"/>
  <c r="D853" i="16"/>
  <c r="X853" i="16" s="1"/>
  <c r="AD852" i="16"/>
  <c r="AC852" i="16"/>
  <c r="U852" i="16"/>
  <c r="T852" i="16"/>
  <c r="S852" i="16"/>
  <c r="AE852" i="16" s="1"/>
  <c r="AF852" i="16" s="1"/>
  <c r="R852" i="16"/>
  <c r="Q852" i="16"/>
  <c r="P852" i="16"/>
  <c r="O852" i="16"/>
  <c r="N852" i="16"/>
  <c r="M852" i="16"/>
  <c r="L852" i="16"/>
  <c r="AA852" i="16" s="1"/>
  <c r="AB852" i="16" s="1"/>
  <c r="K852" i="16"/>
  <c r="J852" i="16"/>
  <c r="I852" i="16"/>
  <c r="H852" i="16"/>
  <c r="G852" i="16"/>
  <c r="E852" i="16"/>
  <c r="D852" i="16"/>
  <c r="X852" i="16" s="1"/>
  <c r="U851" i="16"/>
  <c r="T851" i="16"/>
  <c r="S851" i="16"/>
  <c r="AE851" i="16" s="1"/>
  <c r="AF851" i="16" s="1"/>
  <c r="R851" i="16"/>
  <c r="Q851" i="16"/>
  <c r="AD851" i="16" s="1"/>
  <c r="P851" i="16"/>
  <c r="O851" i="16"/>
  <c r="N851" i="16"/>
  <c r="M851" i="16"/>
  <c r="L851" i="16"/>
  <c r="K851" i="16"/>
  <c r="AC851" i="16" s="1"/>
  <c r="J851" i="16"/>
  <c r="I851" i="16"/>
  <c r="AA851" i="16" s="1"/>
  <c r="AB851" i="16" s="1"/>
  <c r="H851" i="16"/>
  <c r="G851" i="16"/>
  <c r="E851" i="16"/>
  <c r="D851" i="16"/>
  <c r="X851" i="16" s="1"/>
  <c r="AF850" i="16"/>
  <c r="AE850" i="16"/>
  <c r="AD850" i="16"/>
  <c r="AC850" i="16"/>
  <c r="U850" i="16"/>
  <c r="T850" i="16"/>
  <c r="S850" i="16"/>
  <c r="R850" i="16"/>
  <c r="Q850" i="16"/>
  <c r="P850" i="16"/>
  <c r="O850" i="16"/>
  <c r="N850" i="16"/>
  <c r="M850" i="16"/>
  <c r="L850" i="16"/>
  <c r="AA850" i="16" s="1"/>
  <c r="AB850" i="16" s="1"/>
  <c r="K850" i="16"/>
  <c r="J850" i="16"/>
  <c r="I850" i="16"/>
  <c r="H850" i="16"/>
  <c r="G850" i="16"/>
  <c r="E850" i="16"/>
  <c r="D850" i="16"/>
  <c r="X850" i="16" s="1"/>
  <c r="AA849" i="16"/>
  <c r="AB849" i="16" s="1"/>
  <c r="U849" i="16"/>
  <c r="T849" i="16"/>
  <c r="S849" i="16"/>
  <c r="AE849" i="16" s="1"/>
  <c r="AF849" i="16" s="1"/>
  <c r="R849" i="16"/>
  <c r="Q849" i="16"/>
  <c r="AD849" i="16" s="1"/>
  <c r="P849" i="16"/>
  <c r="O849" i="16"/>
  <c r="N849" i="16"/>
  <c r="M849" i="16"/>
  <c r="L849" i="16"/>
  <c r="K849" i="16"/>
  <c r="AC849" i="16" s="1"/>
  <c r="J849" i="16"/>
  <c r="I849" i="16"/>
  <c r="H849" i="16"/>
  <c r="G849" i="16"/>
  <c r="E849" i="16"/>
  <c r="D849" i="16"/>
  <c r="X849" i="16" s="1"/>
  <c r="U848" i="16"/>
  <c r="T848" i="16"/>
  <c r="S848" i="16"/>
  <c r="R848" i="16"/>
  <c r="Q848" i="16"/>
  <c r="AD848" i="16" s="1"/>
  <c r="P848" i="16"/>
  <c r="O848" i="16"/>
  <c r="N848" i="16"/>
  <c r="M848" i="16"/>
  <c r="L848" i="16"/>
  <c r="K848" i="16"/>
  <c r="AC848" i="16" s="1"/>
  <c r="J848" i="16"/>
  <c r="AE848" i="16" s="1"/>
  <c r="AF848" i="16" s="1"/>
  <c r="I848" i="16"/>
  <c r="AA848" i="16" s="1"/>
  <c r="AB848" i="16" s="1"/>
  <c r="H848" i="16"/>
  <c r="G848" i="16"/>
  <c r="E848" i="16"/>
  <c r="D848" i="16"/>
  <c r="X848" i="16" s="1"/>
  <c r="AE847" i="16"/>
  <c r="AF847" i="16" s="1"/>
  <c r="AC847" i="16"/>
  <c r="U847" i="16"/>
  <c r="T847" i="16"/>
  <c r="S847" i="16"/>
  <c r="R847" i="16"/>
  <c r="Q847" i="16"/>
  <c r="P847" i="16"/>
  <c r="O847" i="16"/>
  <c r="AD847" i="16" s="1"/>
  <c r="N847" i="16"/>
  <c r="M847" i="16"/>
  <c r="L847" i="16"/>
  <c r="AA847" i="16" s="1"/>
  <c r="AB847" i="16" s="1"/>
  <c r="K847" i="16"/>
  <c r="J847" i="16"/>
  <c r="I847" i="16"/>
  <c r="H847" i="16"/>
  <c r="G847" i="16"/>
  <c r="E847" i="16"/>
  <c r="D847" i="16"/>
  <c r="X847" i="16" s="1"/>
  <c r="U846" i="16"/>
  <c r="T846" i="16"/>
  <c r="S846" i="16"/>
  <c r="AE846" i="16" s="1"/>
  <c r="AF846" i="16" s="1"/>
  <c r="R846" i="16"/>
  <c r="Q846" i="16"/>
  <c r="AD846" i="16" s="1"/>
  <c r="P846" i="16"/>
  <c r="O846" i="16"/>
  <c r="N846" i="16"/>
  <c r="M846" i="16"/>
  <c r="L846" i="16"/>
  <c r="AA846" i="16" s="1"/>
  <c r="AB846" i="16" s="1"/>
  <c r="K846" i="16"/>
  <c r="AC846" i="16" s="1"/>
  <c r="J846" i="16"/>
  <c r="I846" i="16"/>
  <c r="H846" i="16"/>
  <c r="G846" i="16"/>
  <c r="E846" i="16"/>
  <c r="D846" i="16"/>
  <c r="X846" i="16" s="1"/>
  <c r="AE845" i="16"/>
  <c r="AF845" i="16" s="1"/>
  <c r="U845" i="16"/>
  <c r="T845" i="16"/>
  <c r="S845" i="16"/>
  <c r="R845" i="16"/>
  <c r="Q845" i="16"/>
  <c r="AD845" i="16" s="1"/>
  <c r="P845" i="16"/>
  <c r="O845" i="16"/>
  <c r="N845" i="16"/>
  <c r="AA845" i="16" s="1"/>
  <c r="AB845" i="16" s="1"/>
  <c r="M845" i="16"/>
  <c r="L845" i="16"/>
  <c r="K845" i="16"/>
  <c r="J845" i="16"/>
  <c r="AC845" i="16" s="1"/>
  <c r="I845" i="16"/>
  <c r="H845" i="16"/>
  <c r="G845" i="16"/>
  <c r="E845" i="16"/>
  <c r="D845" i="16"/>
  <c r="X845" i="16" s="1"/>
  <c r="AD844" i="16"/>
  <c r="AC844" i="16"/>
  <c r="U844" i="16"/>
  <c r="T844" i="16"/>
  <c r="S844" i="16"/>
  <c r="AE844" i="16" s="1"/>
  <c r="AF844" i="16" s="1"/>
  <c r="R844" i="16"/>
  <c r="Q844" i="16"/>
  <c r="P844" i="16"/>
  <c r="O844" i="16"/>
  <c r="N844" i="16"/>
  <c r="M844" i="16"/>
  <c r="L844" i="16"/>
  <c r="AA844" i="16" s="1"/>
  <c r="AB844" i="16" s="1"/>
  <c r="K844" i="16"/>
  <c r="J844" i="16"/>
  <c r="I844" i="16"/>
  <c r="H844" i="16"/>
  <c r="G844" i="16"/>
  <c r="E844" i="16"/>
  <c r="D844" i="16"/>
  <c r="X844" i="16" s="1"/>
  <c r="U843" i="16"/>
  <c r="T843" i="16"/>
  <c r="S843" i="16"/>
  <c r="AE843" i="16" s="1"/>
  <c r="AF843" i="16" s="1"/>
  <c r="R843" i="16"/>
  <c r="Q843" i="16"/>
  <c r="AD843" i="16" s="1"/>
  <c r="P843" i="16"/>
  <c r="O843" i="16"/>
  <c r="N843" i="16"/>
  <c r="M843" i="16"/>
  <c r="L843" i="16"/>
  <c r="K843" i="16"/>
  <c r="AC843" i="16" s="1"/>
  <c r="J843" i="16"/>
  <c r="I843" i="16"/>
  <c r="AA843" i="16" s="1"/>
  <c r="AB843" i="16" s="1"/>
  <c r="H843" i="16"/>
  <c r="G843" i="16"/>
  <c r="E843" i="16"/>
  <c r="D843" i="16"/>
  <c r="X843" i="16" s="1"/>
  <c r="AF842" i="16"/>
  <c r="AE842" i="16"/>
  <c r="AD842" i="16"/>
  <c r="AC842" i="16"/>
  <c r="U842" i="16"/>
  <c r="T842" i="16"/>
  <c r="S842" i="16"/>
  <c r="R842" i="16"/>
  <c r="Q842" i="16"/>
  <c r="P842" i="16"/>
  <c r="O842" i="16"/>
  <c r="N842" i="16"/>
  <c r="M842" i="16"/>
  <c r="L842" i="16"/>
  <c r="AA842" i="16" s="1"/>
  <c r="AB842" i="16" s="1"/>
  <c r="K842" i="16"/>
  <c r="J842" i="16"/>
  <c r="I842" i="16"/>
  <c r="H842" i="16"/>
  <c r="G842" i="16"/>
  <c r="E842" i="16"/>
  <c r="D842" i="16"/>
  <c r="X842" i="16" s="1"/>
  <c r="AA841" i="16"/>
  <c r="AB841" i="16" s="1"/>
  <c r="U841" i="16"/>
  <c r="T841" i="16"/>
  <c r="S841" i="16"/>
  <c r="AE841" i="16" s="1"/>
  <c r="AF841" i="16" s="1"/>
  <c r="R841" i="16"/>
  <c r="Q841" i="16"/>
  <c r="AD841" i="16" s="1"/>
  <c r="P841" i="16"/>
  <c r="O841" i="16"/>
  <c r="N841" i="16"/>
  <c r="M841" i="16"/>
  <c r="L841" i="16"/>
  <c r="K841" i="16"/>
  <c r="AC841" i="16" s="1"/>
  <c r="J841" i="16"/>
  <c r="I841" i="16"/>
  <c r="H841" i="16"/>
  <c r="G841" i="16"/>
  <c r="E841" i="16"/>
  <c r="D841" i="16"/>
  <c r="X841" i="16" s="1"/>
  <c r="U840" i="16"/>
  <c r="T840" i="16"/>
  <c r="S840" i="16"/>
  <c r="R840" i="16"/>
  <c r="Q840" i="16"/>
  <c r="AD840" i="16" s="1"/>
  <c r="P840" i="16"/>
  <c r="O840" i="16"/>
  <c r="N840" i="16"/>
  <c r="M840" i="16"/>
  <c r="L840" i="16"/>
  <c r="K840" i="16"/>
  <c r="AC840" i="16" s="1"/>
  <c r="J840" i="16"/>
  <c r="AE840" i="16" s="1"/>
  <c r="AF840" i="16" s="1"/>
  <c r="I840" i="16"/>
  <c r="AA840" i="16" s="1"/>
  <c r="AB840" i="16" s="1"/>
  <c r="H840" i="16"/>
  <c r="G840" i="16"/>
  <c r="E840" i="16"/>
  <c r="D840" i="16"/>
  <c r="X840" i="16" s="1"/>
  <c r="AE839" i="16"/>
  <c r="AF839" i="16" s="1"/>
  <c r="AC839" i="16"/>
  <c r="U839" i="16"/>
  <c r="T839" i="16"/>
  <c r="S839" i="16"/>
  <c r="R839" i="16"/>
  <c r="Q839" i="16"/>
  <c r="P839" i="16"/>
  <c r="O839" i="16"/>
  <c r="AD839" i="16" s="1"/>
  <c r="N839" i="16"/>
  <c r="M839" i="16"/>
  <c r="L839" i="16"/>
  <c r="AA839" i="16" s="1"/>
  <c r="AB839" i="16" s="1"/>
  <c r="K839" i="16"/>
  <c r="J839" i="16"/>
  <c r="I839" i="16"/>
  <c r="H839" i="16"/>
  <c r="G839" i="16"/>
  <c r="E839" i="16"/>
  <c r="D839" i="16"/>
  <c r="X839" i="16" s="1"/>
  <c r="U838" i="16"/>
  <c r="T838" i="16"/>
  <c r="S838" i="16"/>
  <c r="AE838" i="16" s="1"/>
  <c r="AF838" i="16" s="1"/>
  <c r="R838" i="16"/>
  <c r="Q838" i="16"/>
  <c r="AD838" i="16" s="1"/>
  <c r="P838" i="16"/>
  <c r="O838" i="16"/>
  <c r="N838" i="16"/>
  <c r="M838" i="16"/>
  <c r="L838" i="16"/>
  <c r="AA838" i="16" s="1"/>
  <c r="AB838" i="16" s="1"/>
  <c r="K838" i="16"/>
  <c r="AC838" i="16" s="1"/>
  <c r="J838" i="16"/>
  <c r="I838" i="16"/>
  <c r="H838" i="16"/>
  <c r="G838" i="16"/>
  <c r="E838" i="16"/>
  <c r="D838" i="16"/>
  <c r="X838" i="16" s="1"/>
  <c r="AE837" i="16"/>
  <c r="AF837" i="16" s="1"/>
  <c r="U837" i="16"/>
  <c r="T837" i="16"/>
  <c r="S837" i="16"/>
  <c r="R837" i="16"/>
  <c r="Q837" i="16"/>
  <c r="AD837" i="16" s="1"/>
  <c r="P837" i="16"/>
  <c r="O837" i="16"/>
  <c r="N837" i="16"/>
  <c r="AA837" i="16" s="1"/>
  <c r="AB837" i="16" s="1"/>
  <c r="M837" i="16"/>
  <c r="L837" i="16"/>
  <c r="K837" i="16"/>
  <c r="J837" i="16"/>
  <c r="AC837" i="16" s="1"/>
  <c r="I837" i="16"/>
  <c r="H837" i="16"/>
  <c r="G837" i="16"/>
  <c r="E837" i="16"/>
  <c r="D837" i="16"/>
  <c r="X837" i="16" s="1"/>
  <c r="AD836" i="16"/>
  <c r="AC836" i="16"/>
  <c r="U836" i="16"/>
  <c r="T836" i="16"/>
  <c r="S836" i="16"/>
  <c r="AE836" i="16" s="1"/>
  <c r="AF836" i="16" s="1"/>
  <c r="R836" i="16"/>
  <c r="Q836" i="16"/>
  <c r="P836" i="16"/>
  <c r="O836" i="16"/>
  <c r="N836" i="16"/>
  <c r="M836" i="16"/>
  <c r="L836" i="16"/>
  <c r="AA836" i="16" s="1"/>
  <c r="AB836" i="16" s="1"/>
  <c r="K836" i="16"/>
  <c r="J836" i="16"/>
  <c r="I836" i="16"/>
  <c r="H836" i="16"/>
  <c r="G836" i="16"/>
  <c r="E836" i="16"/>
  <c r="D836" i="16"/>
  <c r="X836" i="16" s="1"/>
  <c r="U835" i="16"/>
  <c r="T835" i="16"/>
  <c r="S835" i="16"/>
  <c r="AE835" i="16" s="1"/>
  <c r="AF835" i="16" s="1"/>
  <c r="R835" i="16"/>
  <c r="Q835" i="16"/>
  <c r="AD835" i="16" s="1"/>
  <c r="P835" i="16"/>
  <c r="O835" i="16"/>
  <c r="N835" i="16"/>
  <c r="M835" i="16"/>
  <c r="L835" i="16"/>
  <c r="K835" i="16"/>
  <c r="AC835" i="16" s="1"/>
  <c r="J835" i="16"/>
  <c r="I835" i="16"/>
  <c r="AA835" i="16" s="1"/>
  <c r="AB835" i="16" s="1"/>
  <c r="H835" i="16"/>
  <c r="G835" i="16"/>
  <c r="E835" i="16"/>
  <c r="D835" i="16"/>
  <c r="X835" i="16" s="1"/>
  <c r="AF834" i="16"/>
  <c r="AE834" i="16"/>
  <c r="AD834" i="16"/>
  <c r="AC834" i="16"/>
  <c r="U834" i="16"/>
  <c r="T834" i="16"/>
  <c r="S834" i="16"/>
  <c r="R834" i="16"/>
  <c r="Q834" i="16"/>
  <c r="P834" i="16"/>
  <c r="O834" i="16"/>
  <c r="N834" i="16"/>
  <c r="M834" i="16"/>
  <c r="L834" i="16"/>
  <c r="AA834" i="16" s="1"/>
  <c r="AB834" i="16" s="1"/>
  <c r="K834" i="16"/>
  <c r="J834" i="16"/>
  <c r="I834" i="16"/>
  <c r="H834" i="16"/>
  <c r="G834" i="16"/>
  <c r="E834" i="16"/>
  <c r="D834" i="16"/>
  <c r="X834" i="16" s="1"/>
  <c r="AA833" i="16"/>
  <c r="AB833" i="16" s="1"/>
  <c r="U833" i="16"/>
  <c r="T833" i="16"/>
  <c r="S833" i="16"/>
  <c r="AE833" i="16" s="1"/>
  <c r="AF833" i="16" s="1"/>
  <c r="R833" i="16"/>
  <c r="Q833" i="16"/>
  <c r="AD833" i="16" s="1"/>
  <c r="P833" i="16"/>
  <c r="O833" i="16"/>
  <c r="N833" i="16"/>
  <c r="M833" i="16"/>
  <c r="L833" i="16"/>
  <c r="K833" i="16"/>
  <c r="AC833" i="16" s="1"/>
  <c r="J833" i="16"/>
  <c r="I833" i="16"/>
  <c r="H833" i="16"/>
  <c r="G833" i="16"/>
  <c r="E833" i="16"/>
  <c r="D833" i="16"/>
  <c r="X833" i="16" s="1"/>
  <c r="U832" i="16"/>
  <c r="T832" i="16"/>
  <c r="S832" i="16"/>
  <c r="R832" i="16"/>
  <c r="Q832" i="16"/>
  <c r="AD832" i="16" s="1"/>
  <c r="P832" i="16"/>
  <c r="O832" i="16"/>
  <c r="N832" i="16"/>
  <c r="AA832" i="16" s="1"/>
  <c r="AB832" i="16" s="1"/>
  <c r="M832" i="16"/>
  <c r="L832" i="16"/>
  <c r="K832" i="16"/>
  <c r="AC832" i="16" s="1"/>
  <c r="J832" i="16"/>
  <c r="AE832" i="16" s="1"/>
  <c r="AF832" i="16" s="1"/>
  <c r="I832" i="16"/>
  <c r="H832" i="16"/>
  <c r="G832" i="16"/>
  <c r="E832" i="16"/>
  <c r="D832" i="16"/>
  <c r="X832" i="16" s="1"/>
  <c r="AE831" i="16"/>
  <c r="AF831" i="16" s="1"/>
  <c r="AC831" i="16"/>
  <c r="U831" i="16"/>
  <c r="T831" i="16"/>
  <c r="S831" i="16"/>
  <c r="R831" i="16"/>
  <c r="Q831" i="16"/>
  <c r="P831" i="16"/>
  <c r="O831" i="16"/>
  <c r="AD831" i="16" s="1"/>
  <c r="N831" i="16"/>
  <c r="M831" i="16"/>
  <c r="L831" i="16"/>
  <c r="AA831" i="16" s="1"/>
  <c r="AB831" i="16" s="1"/>
  <c r="K831" i="16"/>
  <c r="J831" i="16"/>
  <c r="I831" i="16"/>
  <c r="H831" i="16"/>
  <c r="G831" i="16"/>
  <c r="E831" i="16"/>
  <c r="D831" i="16"/>
  <c r="X831" i="16" s="1"/>
  <c r="U830" i="16"/>
  <c r="T830" i="16"/>
  <c r="S830" i="16"/>
  <c r="AE830" i="16" s="1"/>
  <c r="AF830" i="16" s="1"/>
  <c r="R830" i="16"/>
  <c r="Q830" i="16"/>
  <c r="AD830" i="16" s="1"/>
  <c r="P830" i="16"/>
  <c r="O830" i="16"/>
  <c r="N830" i="16"/>
  <c r="M830" i="16"/>
  <c r="L830" i="16"/>
  <c r="AA830" i="16" s="1"/>
  <c r="AB830" i="16" s="1"/>
  <c r="K830" i="16"/>
  <c r="AC830" i="16" s="1"/>
  <c r="J830" i="16"/>
  <c r="I830" i="16"/>
  <c r="H830" i="16"/>
  <c r="G830" i="16"/>
  <c r="E830" i="16"/>
  <c r="D830" i="16"/>
  <c r="X830" i="16" s="1"/>
  <c r="AE829" i="16"/>
  <c r="AF829" i="16" s="1"/>
  <c r="U829" i="16"/>
  <c r="T829" i="16"/>
  <c r="S829" i="16"/>
  <c r="R829" i="16"/>
  <c r="Q829" i="16"/>
  <c r="AD829" i="16" s="1"/>
  <c r="P829" i="16"/>
  <c r="O829" i="16"/>
  <c r="N829" i="16"/>
  <c r="M829" i="16"/>
  <c r="L829" i="16"/>
  <c r="AA829" i="16" s="1"/>
  <c r="AB829" i="16" s="1"/>
  <c r="K829" i="16"/>
  <c r="J829" i="16"/>
  <c r="AC829" i="16" s="1"/>
  <c r="I829" i="16"/>
  <c r="H829" i="16"/>
  <c r="G829" i="16"/>
  <c r="E829" i="16"/>
  <c r="D829" i="16"/>
  <c r="X829" i="16" s="1"/>
  <c r="AD828" i="16"/>
  <c r="AC828" i="16"/>
  <c r="U828" i="16"/>
  <c r="T828" i="16"/>
  <c r="S828" i="16"/>
  <c r="AE828" i="16" s="1"/>
  <c r="AF828" i="16" s="1"/>
  <c r="R828" i="16"/>
  <c r="Q828" i="16"/>
  <c r="P828" i="16"/>
  <c r="O828" i="16"/>
  <c r="N828" i="16"/>
  <c r="M828" i="16"/>
  <c r="L828" i="16"/>
  <c r="AA828" i="16" s="1"/>
  <c r="AB828" i="16" s="1"/>
  <c r="K828" i="16"/>
  <c r="J828" i="16"/>
  <c r="I828" i="16"/>
  <c r="H828" i="16"/>
  <c r="G828" i="16"/>
  <c r="E828" i="16"/>
  <c r="D828" i="16"/>
  <c r="X828" i="16" s="1"/>
  <c r="U827" i="16"/>
  <c r="T827" i="16"/>
  <c r="S827" i="16"/>
  <c r="AE827" i="16" s="1"/>
  <c r="AF827" i="16" s="1"/>
  <c r="R827" i="16"/>
  <c r="Q827" i="16"/>
  <c r="AD827" i="16" s="1"/>
  <c r="P827" i="16"/>
  <c r="O827" i="16"/>
  <c r="N827" i="16"/>
  <c r="M827" i="16"/>
  <c r="L827" i="16"/>
  <c r="K827" i="16"/>
  <c r="AC827" i="16" s="1"/>
  <c r="J827" i="16"/>
  <c r="I827" i="16"/>
  <c r="AA827" i="16" s="1"/>
  <c r="AB827" i="16" s="1"/>
  <c r="H827" i="16"/>
  <c r="G827" i="16"/>
  <c r="E827" i="16"/>
  <c r="D827" i="16"/>
  <c r="X827" i="16" s="1"/>
  <c r="AF826" i="16"/>
  <c r="AE826" i="16"/>
  <c r="AD826" i="16"/>
  <c r="AC826" i="16"/>
  <c r="U826" i="16"/>
  <c r="T826" i="16"/>
  <c r="S826" i="16"/>
  <c r="R826" i="16"/>
  <c r="Q826" i="16"/>
  <c r="P826" i="16"/>
  <c r="O826" i="16"/>
  <c r="N826" i="16"/>
  <c r="M826" i="16"/>
  <c r="L826" i="16"/>
  <c r="AA826" i="16" s="1"/>
  <c r="AB826" i="16" s="1"/>
  <c r="K826" i="16"/>
  <c r="J826" i="16"/>
  <c r="I826" i="16"/>
  <c r="H826" i="16"/>
  <c r="G826" i="16"/>
  <c r="E826" i="16"/>
  <c r="D826" i="16"/>
  <c r="X826" i="16" s="1"/>
  <c r="AA825" i="16"/>
  <c r="AB825" i="16" s="1"/>
  <c r="U825" i="16"/>
  <c r="T825" i="16"/>
  <c r="S825" i="16"/>
  <c r="AE825" i="16" s="1"/>
  <c r="AF825" i="16" s="1"/>
  <c r="R825" i="16"/>
  <c r="Q825" i="16"/>
  <c r="AD825" i="16" s="1"/>
  <c r="P825" i="16"/>
  <c r="O825" i="16"/>
  <c r="N825" i="16"/>
  <c r="M825" i="16"/>
  <c r="L825" i="16"/>
  <c r="K825" i="16"/>
  <c r="AC825" i="16" s="1"/>
  <c r="J825" i="16"/>
  <c r="I825" i="16"/>
  <c r="H825" i="16"/>
  <c r="G825" i="16"/>
  <c r="E825" i="16"/>
  <c r="D825" i="16"/>
  <c r="X825" i="16" s="1"/>
  <c r="U824" i="16"/>
  <c r="T824" i="16"/>
  <c r="S824" i="16"/>
  <c r="R824" i="16"/>
  <c r="Q824" i="16"/>
  <c r="AD824" i="16" s="1"/>
  <c r="P824" i="16"/>
  <c r="O824" i="16"/>
  <c r="N824" i="16"/>
  <c r="AA824" i="16" s="1"/>
  <c r="AB824" i="16" s="1"/>
  <c r="M824" i="16"/>
  <c r="L824" i="16"/>
  <c r="K824" i="16"/>
  <c r="AC824" i="16" s="1"/>
  <c r="J824" i="16"/>
  <c r="AE824" i="16" s="1"/>
  <c r="AF824" i="16" s="1"/>
  <c r="I824" i="16"/>
  <c r="H824" i="16"/>
  <c r="G824" i="16"/>
  <c r="E824" i="16"/>
  <c r="D824" i="16"/>
  <c r="X824" i="16" s="1"/>
  <c r="AE823" i="16"/>
  <c r="AF823" i="16" s="1"/>
  <c r="AC823" i="16"/>
  <c r="U823" i="16"/>
  <c r="T823" i="16"/>
  <c r="S823" i="16"/>
  <c r="R823" i="16"/>
  <c r="Q823" i="16"/>
  <c r="P823" i="16"/>
  <c r="O823" i="16"/>
  <c r="AD823" i="16" s="1"/>
  <c r="N823" i="16"/>
  <c r="M823" i="16"/>
  <c r="L823" i="16"/>
  <c r="AA823" i="16" s="1"/>
  <c r="AB823" i="16" s="1"/>
  <c r="K823" i="16"/>
  <c r="J823" i="16"/>
  <c r="I823" i="16"/>
  <c r="H823" i="16"/>
  <c r="G823" i="16"/>
  <c r="E823" i="16"/>
  <c r="D823" i="16"/>
  <c r="X823" i="16" s="1"/>
  <c r="U822" i="16"/>
  <c r="T822" i="16"/>
  <c r="S822" i="16"/>
  <c r="AE822" i="16" s="1"/>
  <c r="AF822" i="16" s="1"/>
  <c r="R822" i="16"/>
  <c r="Q822" i="16"/>
  <c r="AD822" i="16" s="1"/>
  <c r="P822" i="16"/>
  <c r="O822" i="16"/>
  <c r="N822" i="16"/>
  <c r="M822" i="16"/>
  <c r="L822" i="16"/>
  <c r="AA822" i="16" s="1"/>
  <c r="AB822" i="16" s="1"/>
  <c r="K822" i="16"/>
  <c r="AC822" i="16" s="1"/>
  <c r="J822" i="16"/>
  <c r="I822" i="16"/>
  <c r="H822" i="16"/>
  <c r="G822" i="16"/>
  <c r="E822" i="16"/>
  <c r="D822" i="16"/>
  <c r="X822" i="16" s="1"/>
  <c r="AE821" i="16"/>
  <c r="AF821" i="16" s="1"/>
  <c r="U821" i="16"/>
  <c r="T821" i="16"/>
  <c r="S821" i="16"/>
  <c r="R821" i="16"/>
  <c r="Q821" i="16"/>
  <c r="AD821" i="16" s="1"/>
  <c r="P821" i="16"/>
  <c r="O821" i="16"/>
  <c r="N821" i="16"/>
  <c r="M821" i="16"/>
  <c r="L821" i="16"/>
  <c r="AA821" i="16" s="1"/>
  <c r="AB821" i="16" s="1"/>
  <c r="K821" i="16"/>
  <c r="J821" i="16"/>
  <c r="AC821" i="16" s="1"/>
  <c r="I821" i="16"/>
  <c r="H821" i="16"/>
  <c r="G821" i="16"/>
  <c r="E821" i="16"/>
  <c r="D821" i="16"/>
  <c r="X821" i="16" s="1"/>
  <c r="AD820" i="16"/>
  <c r="AC820" i="16"/>
  <c r="U820" i="16"/>
  <c r="T820" i="16"/>
  <c r="S820" i="16"/>
  <c r="AE820" i="16" s="1"/>
  <c r="AF820" i="16" s="1"/>
  <c r="R820" i="16"/>
  <c r="Q820" i="16"/>
  <c r="P820" i="16"/>
  <c r="O820" i="16"/>
  <c r="N820" i="16"/>
  <c r="M820" i="16"/>
  <c r="L820" i="16"/>
  <c r="AA820" i="16" s="1"/>
  <c r="AB820" i="16" s="1"/>
  <c r="K820" i="16"/>
  <c r="J820" i="16"/>
  <c r="I820" i="16"/>
  <c r="H820" i="16"/>
  <c r="G820" i="16"/>
  <c r="E820" i="16"/>
  <c r="D820" i="16"/>
  <c r="X820" i="16" s="1"/>
  <c r="U819" i="16"/>
  <c r="T819" i="16"/>
  <c r="S819" i="16"/>
  <c r="AE819" i="16" s="1"/>
  <c r="AF819" i="16" s="1"/>
  <c r="R819" i="16"/>
  <c r="Q819" i="16"/>
  <c r="AD819" i="16" s="1"/>
  <c r="P819" i="16"/>
  <c r="O819" i="16"/>
  <c r="N819" i="16"/>
  <c r="M819" i="16"/>
  <c r="L819" i="16"/>
  <c r="K819" i="16"/>
  <c r="AC819" i="16" s="1"/>
  <c r="J819" i="16"/>
  <c r="I819" i="16"/>
  <c r="AA819" i="16" s="1"/>
  <c r="AB819" i="16" s="1"/>
  <c r="H819" i="16"/>
  <c r="G819" i="16"/>
  <c r="E819" i="16"/>
  <c r="D819" i="16"/>
  <c r="X819" i="16" s="1"/>
  <c r="AF818" i="16"/>
  <c r="AE818" i="16"/>
  <c r="AD818" i="16"/>
  <c r="AC818" i="16"/>
  <c r="U818" i="16"/>
  <c r="T818" i="16"/>
  <c r="S818" i="16"/>
  <c r="R818" i="16"/>
  <c r="Q818" i="16"/>
  <c r="P818" i="16"/>
  <c r="O818" i="16"/>
  <c r="N818" i="16"/>
  <c r="M818" i="16"/>
  <c r="L818" i="16"/>
  <c r="AA818" i="16" s="1"/>
  <c r="AB818" i="16" s="1"/>
  <c r="K818" i="16"/>
  <c r="J818" i="16"/>
  <c r="I818" i="16"/>
  <c r="H818" i="16"/>
  <c r="G818" i="16"/>
  <c r="E818" i="16"/>
  <c r="D818" i="16"/>
  <c r="X818" i="16" s="1"/>
  <c r="AA817" i="16"/>
  <c r="AB817" i="16" s="1"/>
  <c r="U817" i="16"/>
  <c r="T817" i="16"/>
  <c r="S817" i="16"/>
  <c r="AE817" i="16" s="1"/>
  <c r="AF817" i="16" s="1"/>
  <c r="R817" i="16"/>
  <c r="Q817" i="16"/>
  <c r="AD817" i="16" s="1"/>
  <c r="P817" i="16"/>
  <c r="O817" i="16"/>
  <c r="N817" i="16"/>
  <c r="M817" i="16"/>
  <c r="L817" i="16"/>
  <c r="K817" i="16"/>
  <c r="AC817" i="16" s="1"/>
  <c r="J817" i="16"/>
  <c r="I817" i="16"/>
  <c r="H817" i="16"/>
  <c r="G817" i="16"/>
  <c r="E817" i="16"/>
  <c r="D817" i="16"/>
  <c r="X817" i="16" s="1"/>
  <c r="U816" i="16"/>
  <c r="T816" i="16"/>
  <c r="S816" i="16"/>
  <c r="R816" i="16"/>
  <c r="Q816" i="16"/>
  <c r="AD816" i="16" s="1"/>
  <c r="P816" i="16"/>
  <c r="O816" i="16"/>
  <c r="N816" i="16"/>
  <c r="AA816" i="16" s="1"/>
  <c r="AB816" i="16" s="1"/>
  <c r="M816" i="16"/>
  <c r="L816" i="16"/>
  <c r="K816" i="16"/>
  <c r="AC816" i="16" s="1"/>
  <c r="J816" i="16"/>
  <c r="AE816" i="16" s="1"/>
  <c r="AF816" i="16" s="1"/>
  <c r="I816" i="16"/>
  <c r="H816" i="16"/>
  <c r="G816" i="16"/>
  <c r="E816" i="16"/>
  <c r="D816" i="16"/>
  <c r="X816" i="16" s="1"/>
  <c r="AE815" i="16"/>
  <c r="AF815" i="16" s="1"/>
  <c r="AC815" i="16"/>
  <c r="U815" i="16"/>
  <c r="T815" i="16"/>
  <c r="S815" i="16"/>
  <c r="R815" i="16"/>
  <c r="Q815" i="16"/>
  <c r="P815" i="16"/>
  <c r="O815" i="16"/>
  <c r="AD815" i="16" s="1"/>
  <c r="N815" i="16"/>
  <c r="M815" i="16"/>
  <c r="L815" i="16"/>
  <c r="AA815" i="16" s="1"/>
  <c r="AB815" i="16" s="1"/>
  <c r="K815" i="16"/>
  <c r="J815" i="16"/>
  <c r="I815" i="16"/>
  <c r="H815" i="16"/>
  <c r="G815" i="16"/>
  <c r="E815" i="16"/>
  <c r="D815" i="16"/>
  <c r="X815" i="16" s="1"/>
  <c r="U814" i="16"/>
  <c r="T814" i="16"/>
  <c r="S814" i="16"/>
  <c r="AE814" i="16" s="1"/>
  <c r="AF814" i="16" s="1"/>
  <c r="R814" i="16"/>
  <c r="Q814" i="16"/>
  <c r="AD814" i="16" s="1"/>
  <c r="P814" i="16"/>
  <c r="O814" i="16"/>
  <c r="N814" i="16"/>
  <c r="M814" i="16"/>
  <c r="L814" i="16"/>
  <c r="AA814" i="16" s="1"/>
  <c r="AB814" i="16" s="1"/>
  <c r="K814" i="16"/>
  <c r="AC814" i="16" s="1"/>
  <c r="J814" i="16"/>
  <c r="I814" i="16"/>
  <c r="H814" i="16"/>
  <c r="G814" i="16"/>
  <c r="E814" i="16"/>
  <c r="D814" i="16"/>
  <c r="X814" i="16" s="1"/>
  <c r="AE813" i="16"/>
  <c r="AF813" i="16" s="1"/>
  <c r="U813" i="16"/>
  <c r="T813" i="16"/>
  <c r="S813" i="16"/>
  <c r="R813" i="16"/>
  <c r="Q813" i="16"/>
  <c r="AD813" i="16" s="1"/>
  <c r="P813" i="16"/>
  <c r="O813" i="16"/>
  <c r="N813" i="16"/>
  <c r="M813" i="16"/>
  <c r="L813" i="16"/>
  <c r="AA813" i="16" s="1"/>
  <c r="AB813" i="16" s="1"/>
  <c r="K813" i="16"/>
  <c r="J813" i="16"/>
  <c r="AC813" i="16" s="1"/>
  <c r="I813" i="16"/>
  <c r="H813" i="16"/>
  <c r="G813" i="16"/>
  <c r="E813" i="16"/>
  <c r="D813" i="16"/>
  <c r="X813" i="16" s="1"/>
  <c r="AD812" i="16"/>
  <c r="AC812" i="16"/>
  <c r="U812" i="16"/>
  <c r="T812" i="16"/>
  <c r="S812" i="16"/>
  <c r="AE812" i="16" s="1"/>
  <c r="AF812" i="16" s="1"/>
  <c r="R812" i="16"/>
  <c r="Q812" i="16"/>
  <c r="P812" i="16"/>
  <c r="O812" i="16"/>
  <c r="N812" i="16"/>
  <c r="M812" i="16"/>
  <c r="L812" i="16"/>
  <c r="AA812" i="16" s="1"/>
  <c r="AB812" i="16" s="1"/>
  <c r="K812" i="16"/>
  <c r="J812" i="16"/>
  <c r="I812" i="16"/>
  <c r="H812" i="16"/>
  <c r="G812" i="16"/>
  <c r="E812" i="16"/>
  <c r="D812" i="16"/>
  <c r="X812" i="16" s="1"/>
  <c r="U811" i="16"/>
  <c r="T811" i="16"/>
  <c r="S811" i="16"/>
  <c r="AE811" i="16" s="1"/>
  <c r="AF811" i="16" s="1"/>
  <c r="R811" i="16"/>
  <c r="Q811" i="16"/>
  <c r="AD811" i="16" s="1"/>
  <c r="P811" i="16"/>
  <c r="O811" i="16"/>
  <c r="N811" i="16"/>
  <c r="M811" i="16"/>
  <c r="L811" i="16"/>
  <c r="K811" i="16"/>
  <c r="AC811" i="16" s="1"/>
  <c r="J811" i="16"/>
  <c r="I811" i="16"/>
  <c r="AA811" i="16" s="1"/>
  <c r="AB811" i="16" s="1"/>
  <c r="H811" i="16"/>
  <c r="G811" i="16"/>
  <c r="E811" i="16"/>
  <c r="D811" i="16"/>
  <c r="X811" i="16" s="1"/>
  <c r="AF810" i="16"/>
  <c r="AE810" i="16"/>
  <c r="AD810" i="16"/>
  <c r="AC810" i="16"/>
  <c r="U810" i="16"/>
  <c r="T810" i="16"/>
  <c r="S810" i="16"/>
  <c r="R810" i="16"/>
  <c r="Q810" i="16"/>
  <c r="P810" i="16"/>
  <c r="O810" i="16"/>
  <c r="N810" i="16"/>
  <c r="M810" i="16"/>
  <c r="L810" i="16"/>
  <c r="AA810" i="16" s="1"/>
  <c r="AB810" i="16" s="1"/>
  <c r="K810" i="16"/>
  <c r="J810" i="16"/>
  <c r="I810" i="16"/>
  <c r="H810" i="16"/>
  <c r="G810" i="16"/>
  <c r="E810" i="16"/>
  <c r="D810" i="16"/>
  <c r="X810" i="16" s="1"/>
  <c r="AA809" i="16"/>
  <c r="AB809" i="16" s="1"/>
  <c r="U809" i="16"/>
  <c r="T809" i="16"/>
  <c r="S809" i="16"/>
  <c r="AE809" i="16" s="1"/>
  <c r="AF809" i="16" s="1"/>
  <c r="R809" i="16"/>
  <c r="Q809" i="16"/>
  <c r="AD809" i="16" s="1"/>
  <c r="P809" i="16"/>
  <c r="O809" i="16"/>
  <c r="N809" i="16"/>
  <c r="M809" i="16"/>
  <c r="L809" i="16"/>
  <c r="K809" i="16"/>
  <c r="AC809" i="16" s="1"/>
  <c r="J809" i="16"/>
  <c r="I809" i="16"/>
  <c r="H809" i="16"/>
  <c r="G809" i="16"/>
  <c r="E809" i="16"/>
  <c r="D809" i="16"/>
  <c r="X809" i="16" s="1"/>
  <c r="U808" i="16"/>
  <c r="T808" i="16"/>
  <c r="S808" i="16"/>
  <c r="R808" i="16"/>
  <c r="Q808" i="16"/>
  <c r="AD808" i="16" s="1"/>
  <c r="P808" i="16"/>
  <c r="O808" i="16"/>
  <c r="N808" i="16"/>
  <c r="AA808" i="16" s="1"/>
  <c r="AB808" i="16" s="1"/>
  <c r="M808" i="16"/>
  <c r="L808" i="16"/>
  <c r="K808" i="16"/>
  <c r="AC808" i="16" s="1"/>
  <c r="J808" i="16"/>
  <c r="AE808" i="16" s="1"/>
  <c r="AF808" i="16" s="1"/>
  <c r="I808" i="16"/>
  <c r="H808" i="16"/>
  <c r="G808" i="16"/>
  <c r="E808" i="16"/>
  <c r="D808" i="16"/>
  <c r="X808" i="16" s="1"/>
  <c r="AE807" i="16"/>
  <c r="AF807" i="16" s="1"/>
  <c r="AC807" i="16"/>
  <c r="U807" i="16"/>
  <c r="T807" i="16"/>
  <c r="S807" i="16"/>
  <c r="R807" i="16"/>
  <c r="Q807" i="16"/>
  <c r="P807" i="16"/>
  <c r="O807" i="16"/>
  <c r="AD807" i="16" s="1"/>
  <c r="N807" i="16"/>
  <c r="M807" i="16"/>
  <c r="L807" i="16"/>
  <c r="AA807" i="16" s="1"/>
  <c r="AB807" i="16" s="1"/>
  <c r="K807" i="16"/>
  <c r="J807" i="16"/>
  <c r="I807" i="16"/>
  <c r="H807" i="16"/>
  <c r="G807" i="16"/>
  <c r="E807" i="16"/>
  <c r="D807" i="16"/>
  <c r="X807" i="16" s="1"/>
  <c r="U806" i="16"/>
  <c r="T806" i="16"/>
  <c r="S806" i="16"/>
  <c r="AE806" i="16" s="1"/>
  <c r="AF806" i="16" s="1"/>
  <c r="R806" i="16"/>
  <c r="Q806" i="16"/>
  <c r="AD806" i="16" s="1"/>
  <c r="P806" i="16"/>
  <c r="O806" i="16"/>
  <c r="N806" i="16"/>
  <c r="M806" i="16"/>
  <c r="L806" i="16"/>
  <c r="AA806" i="16" s="1"/>
  <c r="AB806" i="16" s="1"/>
  <c r="K806" i="16"/>
  <c r="AC806" i="16" s="1"/>
  <c r="J806" i="16"/>
  <c r="I806" i="16"/>
  <c r="H806" i="16"/>
  <c r="G806" i="16"/>
  <c r="E806" i="16"/>
  <c r="D806" i="16"/>
  <c r="X806" i="16" s="1"/>
  <c r="AE805" i="16"/>
  <c r="AF805" i="16" s="1"/>
  <c r="U805" i="16"/>
  <c r="T805" i="16"/>
  <c r="S805" i="16"/>
  <c r="R805" i="16"/>
  <c r="Q805" i="16"/>
  <c r="AD805" i="16" s="1"/>
  <c r="P805" i="16"/>
  <c r="O805" i="16"/>
  <c r="N805" i="16"/>
  <c r="M805" i="16"/>
  <c r="L805" i="16"/>
  <c r="AA805" i="16" s="1"/>
  <c r="AB805" i="16" s="1"/>
  <c r="K805" i="16"/>
  <c r="J805" i="16"/>
  <c r="AC805" i="16" s="1"/>
  <c r="I805" i="16"/>
  <c r="H805" i="16"/>
  <c r="G805" i="16"/>
  <c r="E805" i="16"/>
  <c r="D805" i="16"/>
  <c r="X805" i="16" s="1"/>
  <c r="AD804" i="16"/>
  <c r="AC804" i="16"/>
  <c r="U804" i="16"/>
  <c r="T804" i="16"/>
  <c r="S804" i="16"/>
  <c r="AE804" i="16" s="1"/>
  <c r="AF804" i="16" s="1"/>
  <c r="R804" i="16"/>
  <c r="Q804" i="16"/>
  <c r="P804" i="16"/>
  <c r="O804" i="16"/>
  <c r="N804" i="16"/>
  <c r="M804" i="16"/>
  <c r="L804" i="16"/>
  <c r="AA804" i="16" s="1"/>
  <c r="AB804" i="16" s="1"/>
  <c r="K804" i="16"/>
  <c r="J804" i="16"/>
  <c r="I804" i="16"/>
  <c r="H804" i="16"/>
  <c r="G804" i="16"/>
  <c r="E804" i="16"/>
  <c r="D804" i="16"/>
  <c r="X804" i="16" s="1"/>
  <c r="U803" i="16"/>
  <c r="T803" i="16"/>
  <c r="S803" i="16"/>
  <c r="AE803" i="16" s="1"/>
  <c r="AF803" i="16" s="1"/>
  <c r="R803" i="16"/>
  <c r="Q803" i="16"/>
  <c r="AD803" i="16" s="1"/>
  <c r="P803" i="16"/>
  <c r="O803" i="16"/>
  <c r="N803" i="16"/>
  <c r="M803" i="16"/>
  <c r="L803" i="16"/>
  <c r="K803" i="16"/>
  <c r="AC803" i="16" s="1"/>
  <c r="J803" i="16"/>
  <c r="I803" i="16"/>
  <c r="AA803" i="16" s="1"/>
  <c r="AB803" i="16" s="1"/>
  <c r="H803" i="16"/>
  <c r="G803" i="16"/>
  <c r="E803" i="16"/>
  <c r="D803" i="16"/>
  <c r="X803" i="16" s="1"/>
  <c r="AF802" i="16"/>
  <c r="AE802" i="16"/>
  <c r="AD802" i="16"/>
  <c r="AC802" i="16"/>
  <c r="U802" i="16"/>
  <c r="T802" i="16"/>
  <c r="S802" i="16"/>
  <c r="R802" i="16"/>
  <c r="Q802" i="16"/>
  <c r="P802" i="16"/>
  <c r="O802" i="16"/>
  <c r="N802" i="16"/>
  <c r="M802" i="16"/>
  <c r="L802" i="16"/>
  <c r="AA802" i="16" s="1"/>
  <c r="AB802" i="16" s="1"/>
  <c r="K802" i="16"/>
  <c r="J802" i="16"/>
  <c r="I802" i="16"/>
  <c r="H802" i="16"/>
  <c r="G802" i="16"/>
  <c r="E802" i="16"/>
  <c r="D802" i="16"/>
  <c r="X802" i="16" s="1"/>
  <c r="AA801" i="16"/>
  <c r="AB801" i="16" s="1"/>
  <c r="U801" i="16"/>
  <c r="T801" i="16"/>
  <c r="S801" i="16"/>
  <c r="AE801" i="16" s="1"/>
  <c r="AF801" i="16" s="1"/>
  <c r="R801" i="16"/>
  <c r="Q801" i="16"/>
  <c r="AD801" i="16" s="1"/>
  <c r="P801" i="16"/>
  <c r="O801" i="16"/>
  <c r="N801" i="16"/>
  <c r="M801" i="16"/>
  <c r="L801" i="16"/>
  <c r="K801" i="16"/>
  <c r="AC801" i="16" s="1"/>
  <c r="J801" i="16"/>
  <c r="I801" i="16"/>
  <c r="H801" i="16"/>
  <c r="G801" i="16"/>
  <c r="E801" i="16"/>
  <c r="D801" i="16"/>
  <c r="X801" i="16" s="1"/>
  <c r="U800" i="16"/>
  <c r="T800" i="16"/>
  <c r="S800" i="16"/>
  <c r="R800" i="16"/>
  <c r="Q800" i="16"/>
  <c r="AD800" i="16" s="1"/>
  <c r="P800" i="16"/>
  <c r="O800" i="16"/>
  <c r="N800" i="16"/>
  <c r="AA800" i="16" s="1"/>
  <c r="AB800" i="16" s="1"/>
  <c r="M800" i="16"/>
  <c r="L800" i="16"/>
  <c r="K800" i="16"/>
  <c r="AC800" i="16" s="1"/>
  <c r="J800" i="16"/>
  <c r="AE800" i="16" s="1"/>
  <c r="AF800" i="16" s="1"/>
  <c r="I800" i="16"/>
  <c r="H800" i="16"/>
  <c r="G800" i="16"/>
  <c r="E800" i="16"/>
  <c r="D800" i="16"/>
  <c r="X800" i="16" s="1"/>
  <c r="AE799" i="16"/>
  <c r="AF799" i="16" s="1"/>
  <c r="AC799" i="16"/>
  <c r="U799" i="16"/>
  <c r="T799" i="16"/>
  <c r="S799" i="16"/>
  <c r="R799" i="16"/>
  <c r="Q799" i="16"/>
  <c r="P799" i="16"/>
  <c r="O799" i="16"/>
  <c r="AD799" i="16" s="1"/>
  <c r="N799" i="16"/>
  <c r="M799" i="16"/>
  <c r="L799" i="16"/>
  <c r="AA799" i="16" s="1"/>
  <c r="AB799" i="16" s="1"/>
  <c r="K799" i="16"/>
  <c r="J799" i="16"/>
  <c r="I799" i="16"/>
  <c r="H799" i="16"/>
  <c r="G799" i="16"/>
  <c r="E799" i="16"/>
  <c r="D799" i="16"/>
  <c r="X799" i="16" s="1"/>
  <c r="U798" i="16"/>
  <c r="T798" i="16"/>
  <c r="S798" i="16"/>
  <c r="R798" i="16"/>
  <c r="Q798" i="16"/>
  <c r="AD798" i="16" s="1"/>
  <c r="P798" i="16"/>
  <c r="O798" i="16"/>
  <c r="N798" i="16"/>
  <c r="M798" i="16"/>
  <c r="L798" i="16"/>
  <c r="AA798" i="16" s="1"/>
  <c r="AB798" i="16" s="1"/>
  <c r="K798" i="16"/>
  <c r="J798" i="16"/>
  <c r="I798" i="16"/>
  <c r="H798" i="16"/>
  <c r="G798" i="16"/>
  <c r="E798" i="16"/>
  <c r="D798" i="16"/>
  <c r="X798" i="16" s="1"/>
  <c r="AE797" i="16"/>
  <c r="AF797" i="16" s="1"/>
  <c r="U797" i="16"/>
  <c r="T797" i="16"/>
  <c r="S797" i="16"/>
  <c r="R797" i="16"/>
  <c r="Q797" i="16"/>
  <c r="P797" i="16"/>
  <c r="O797" i="16"/>
  <c r="N797" i="16"/>
  <c r="M797" i="16"/>
  <c r="L797" i="16"/>
  <c r="AA797" i="16" s="1"/>
  <c r="AB797" i="16" s="1"/>
  <c r="K797" i="16"/>
  <c r="J797" i="16"/>
  <c r="AC797" i="16" s="1"/>
  <c r="I797" i="16"/>
  <c r="H797" i="16"/>
  <c r="G797" i="16"/>
  <c r="E797" i="16"/>
  <c r="D797" i="16"/>
  <c r="X797" i="16" s="1"/>
  <c r="AD796" i="16"/>
  <c r="AC796" i="16"/>
  <c r="U796" i="16"/>
  <c r="T796" i="16"/>
  <c r="S796" i="16"/>
  <c r="AE796" i="16" s="1"/>
  <c r="AF796" i="16" s="1"/>
  <c r="R796" i="16"/>
  <c r="Q796" i="16"/>
  <c r="P796" i="16"/>
  <c r="O796" i="16"/>
  <c r="N796" i="16"/>
  <c r="M796" i="16"/>
  <c r="L796" i="16"/>
  <c r="AA796" i="16" s="1"/>
  <c r="AB796" i="16" s="1"/>
  <c r="K796" i="16"/>
  <c r="J796" i="16"/>
  <c r="I796" i="16"/>
  <c r="H796" i="16"/>
  <c r="G796" i="16"/>
  <c r="E796" i="16"/>
  <c r="D796" i="16"/>
  <c r="X796" i="16" s="1"/>
  <c r="U795" i="16"/>
  <c r="T795" i="16"/>
  <c r="S795" i="16"/>
  <c r="AE795" i="16" s="1"/>
  <c r="AF795" i="16" s="1"/>
  <c r="R795" i="16"/>
  <c r="Q795" i="16"/>
  <c r="AD795" i="16" s="1"/>
  <c r="P795" i="16"/>
  <c r="O795" i="16"/>
  <c r="N795" i="16"/>
  <c r="M795" i="16"/>
  <c r="L795" i="16"/>
  <c r="K795" i="16"/>
  <c r="AC795" i="16" s="1"/>
  <c r="J795" i="16"/>
  <c r="I795" i="16"/>
  <c r="AA795" i="16" s="1"/>
  <c r="AB795" i="16" s="1"/>
  <c r="H795" i="16"/>
  <c r="G795" i="16"/>
  <c r="E795" i="16"/>
  <c r="D795" i="16"/>
  <c r="X795" i="16" s="1"/>
  <c r="AF794" i="16"/>
  <c r="AE794" i="16"/>
  <c r="AD794" i="16"/>
  <c r="AC794" i="16"/>
  <c r="U794" i="16"/>
  <c r="T794" i="16"/>
  <c r="S794" i="16"/>
  <c r="R794" i="16"/>
  <c r="Q794" i="16"/>
  <c r="P794" i="16"/>
  <c r="O794" i="16"/>
  <c r="N794" i="16"/>
  <c r="M794" i="16"/>
  <c r="L794" i="16"/>
  <c r="K794" i="16"/>
  <c r="J794" i="16"/>
  <c r="I794" i="16"/>
  <c r="H794" i="16"/>
  <c r="G794" i="16"/>
  <c r="E794" i="16"/>
  <c r="D794" i="16"/>
  <c r="X794" i="16" s="1"/>
  <c r="AA793" i="16"/>
  <c r="AB793" i="16" s="1"/>
  <c r="U793" i="16"/>
  <c r="T793" i="16"/>
  <c r="S793" i="16"/>
  <c r="AE793" i="16" s="1"/>
  <c r="AF793" i="16" s="1"/>
  <c r="R793" i="16"/>
  <c r="Q793" i="16"/>
  <c r="AD793" i="16" s="1"/>
  <c r="P793" i="16"/>
  <c r="O793" i="16"/>
  <c r="N793" i="16"/>
  <c r="M793" i="16"/>
  <c r="L793" i="16"/>
  <c r="K793" i="16"/>
  <c r="AC793" i="16" s="1"/>
  <c r="J793" i="16"/>
  <c r="I793" i="16"/>
  <c r="H793" i="16"/>
  <c r="G793" i="16"/>
  <c r="E793" i="16"/>
  <c r="D793" i="16"/>
  <c r="X793" i="16" s="1"/>
  <c r="AF792" i="16"/>
  <c r="U792" i="16"/>
  <c r="T792" i="16"/>
  <c r="S792" i="16"/>
  <c r="R792" i="16"/>
  <c r="Q792" i="16"/>
  <c r="AD792" i="16" s="1"/>
  <c r="P792" i="16"/>
  <c r="O792" i="16"/>
  <c r="N792" i="16"/>
  <c r="AA792" i="16" s="1"/>
  <c r="AB792" i="16" s="1"/>
  <c r="M792" i="16"/>
  <c r="L792" i="16"/>
  <c r="K792" i="16"/>
  <c r="AC792" i="16" s="1"/>
  <c r="J792" i="16"/>
  <c r="AE792" i="16" s="1"/>
  <c r="I792" i="16"/>
  <c r="H792" i="16"/>
  <c r="G792" i="16"/>
  <c r="E792" i="16"/>
  <c r="D792" i="16"/>
  <c r="X792" i="16" s="1"/>
  <c r="AE791" i="16"/>
  <c r="AF791" i="16" s="1"/>
  <c r="AC791" i="16"/>
  <c r="U791" i="16"/>
  <c r="T791" i="16"/>
  <c r="S791" i="16"/>
  <c r="R791" i="16"/>
  <c r="Q791" i="16"/>
  <c r="P791" i="16"/>
  <c r="O791" i="16"/>
  <c r="AD791" i="16" s="1"/>
  <c r="N791" i="16"/>
  <c r="M791" i="16"/>
  <c r="L791" i="16"/>
  <c r="AA791" i="16" s="1"/>
  <c r="AB791" i="16" s="1"/>
  <c r="K791" i="16"/>
  <c r="J791" i="16"/>
  <c r="I791" i="16"/>
  <c r="H791" i="16"/>
  <c r="G791" i="16"/>
  <c r="E791" i="16"/>
  <c r="D791" i="16"/>
  <c r="X791" i="16" s="1"/>
  <c r="AB790" i="16"/>
  <c r="U790" i="16"/>
  <c r="T790" i="16"/>
  <c r="S790" i="16"/>
  <c r="R790" i="16"/>
  <c r="Q790" i="16"/>
  <c r="AD790" i="16" s="1"/>
  <c r="P790" i="16"/>
  <c r="O790" i="16"/>
  <c r="N790" i="16"/>
  <c r="M790" i="16"/>
  <c r="L790" i="16"/>
  <c r="AA790" i="16" s="1"/>
  <c r="K790" i="16"/>
  <c r="J790" i="16"/>
  <c r="I790" i="16"/>
  <c r="H790" i="16"/>
  <c r="G790" i="16"/>
  <c r="E790" i="16"/>
  <c r="D790" i="16"/>
  <c r="X790" i="16" s="1"/>
  <c r="AE789" i="16"/>
  <c r="AF789" i="16" s="1"/>
  <c r="U789" i="16"/>
  <c r="T789" i="16"/>
  <c r="S789" i="16"/>
  <c r="R789" i="16"/>
  <c r="Q789" i="16"/>
  <c r="P789" i="16"/>
  <c r="O789" i="16"/>
  <c r="N789" i="16"/>
  <c r="M789" i="16"/>
  <c r="L789" i="16"/>
  <c r="AA789" i="16" s="1"/>
  <c r="AB789" i="16" s="1"/>
  <c r="K789" i="16"/>
  <c r="J789" i="16"/>
  <c r="AC789" i="16" s="1"/>
  <c r="I789" i="16"/>
  <c r="H789" i="16"/>
  <c r="G789" i="16"/>
  <c r="E789" i="16"/>
  <c r="D789" i="16"/>
  <c r="X789" i="16" s="1"/>
  <c r="AD788" i="16"/>
  <c r="AC788" i="16"/>
  <c r="U788" i="16"/>
  <c r="T788" i="16"/>
  <c r="S788" i="16"/>
  <c r="AE788" i="16" s="1"/>
  <c r="AF788" i="16" s="1"/>
  <c r="R788" i="16"/>
  <c r="Q788" i="16"/>
  <c r="P788" i="16"/>
  <c r="O788" i="16"/>
  <c r="N788" i="16"/>
  <c r="M788" i="16"/>
  <c r="L788" i="16"/>
  <c r="K788" i="16"/>
  <c r="J788" i="16"/>
  <c r="I788" i="16"/>
  <c r="H788" i="16"/>
  <c r="G788" i="16"/>
  <c r="E788" i="16"/>
  <c r="D788" i="16"/>
  <c r="X788" i="16" s="1"/>
  <c r="U787" i="16"/>
  <c r="T787" i="16"/>
  <c r="S787" i="16"/>
  <c r="AE787" i="16" s="1"/>
  <c r="AF787" i="16" s="1"/>
  <c r="R787" i="16"/>
  <c r="Q787" i="16"/>
  <c r="AD787" i="16" s="1"/>
  <c r="P787" i="16"/>
  <c r="O787" i="16"/>
  <c r="N787" i="16"/>
  <c r="M787" i="16"/>
  <c r="L787" i="16"/>
  <c r="K787" i="16"/>
  <c r="AC787" i="16" s="1"/>
  <c r="J787" i="16"/>
  <c r="I787" i="16"/>
  <c r="AA787" i="16" s="1"/>
  <c r="AB787" i="16" s="1"/>
  <c r="H787" i="16"/>
  <c r="G787" i="16"/>
  <c r="E787" i="16"/>
  <c r="D787" i="16"/>
  <c r="X787" i="16" s="1"/>
  <c r="AE786" i="16"/>
  <c r="AF786" i="16" s="1"/>
  <c r="AD786" i="16"/>
  <c r="AC786" i="16"/>
  <c r="U786" i="16"/>
  <c r="T786" i="16"/>
  <c r="S786" i="16"/>
  <c r="R786" i="16"/>
  <c r="Q786" i="16"/>
  <c r="P786" i="16"/>
  <c r="O786" i="16"/>
  <c r="N786" i="16"/>
  <c r="M786" i="16"/>
  <c r="L786" i="16"/>
  <c r="K786" i="16"/>
  <c r="J786" i="16"/>
  <c r="I786" i="16"/>
  <c r="H786" i="16"/>
  <c r="G786" i="16"/>
  <c r="E786" i="16"/>
  <c r="D786" i="16"/>
  <c r="X786" i="16" s="1"/>
  <c r="AD785" i="16"/>
  <c r="AC785" i="16"/>
  <c r="U785" i="16"/>
  <c r="T785" i="16"/>
  <c r="S785" i="16"/>
  <c r="AE785" i="16" s="1"/>
  <c r="AF785" i="16" s="1"/>
  <c r="R785" i="16"/>
  <c r="Q785" i="16"/>
  <c r="P785" i="16"/>
  <c r="O785" i="16"/>
  <c r="N785" i="16"/>
  <c r="M785" i="16"/>
  <c r="L785" i="16"/>
  <c r="AA785" i="16" s="1"/>
  <c r="AB785" i="16" s="1"/>
  <c r="K785" i="16"/>
  <c r="J785" i="16"/>
  <c r="I785" i="16"/>
  <c r="H785" i="16"/>
  <c r="G785" i="16"/>
  <c r="E785" i="16"/>
  <c r="D785" i="16"/>
  <c r="X785" i="16" s="1"/>
  <c r="U784" i="16"/>
  <c r="T784" i="16"/>
  <c r="S784" i="16"/>
  <c r="AE784" i="16" s="1"/>
  <c r="AF784" i="16" s="1"/>
  <c r="R784" i="16"/>
  <c r="Q784" i="16"/>
  <c r="AD784" i="16" s="1"/>
  <c r="P784" i="16"/>
  <c r="O784" i="16"/>
  <c r="N784" i="16"/>
  <c r="M784" i="16"/>
  <c r="L784" i="16"/>
  <c r="K784" i="16"/>
  <c r="AC784" i="16" s="1"/>
  <c r="J784" i="16"/>
  <c r="I784" i="16"/>
  <c r="AA784" i="16" s="1"/>
  <c r="AB784" i="16" s="1"/>
  <c r="H784" i="16"/>
  <c r="G784" i="16"/>
  <c r="E784" i="16"/>
  <c r="D784" i="16"/>
  <c r="X784" i="16" s="1"/>
  <c r="AE783" i="16"/>
  <c r="AF783" i="16" s="1"/>
  <c r="AC783" i="16"/>
  <c r="U783" i="16"/>
  <c r="T783" i="16"/>
  <c r="S783" i="16"/>
  <c r="R783" i="16"/>
  <c r="Q783" i="16"/>
  <c r="P783" i="16"/>
  <c r="O783" i="16"/>
  <c r="AD783" i="16" s="1"/>
  <c r="N783" i="16"/>
  <c r="M783" i="16"/>
  <c r="L783" i="16"/>
  <c r="K783" i="16"/>
  <c r="J783" i="16"/>
  <c r="I783" i="16"/>
  <c r="H783" i="16"/>
  <c r="G783" i="16"/>
  <c r="E783" i="16"/>
  <c r="D783" i="16"/>
  <c r="X783" i="16" s="1"/>
  <c r="U782" i="16"/>
  <c r="T782" i="16"/>
  <c r="S782" i="16"/>
  <c r="R782" i="16"/>
  <c r="Q782" i="16"/>
  <c r="AD782" i="16" s="1"/>
  <c r="P782" i="16"/>
  <c r="O782" i="16"/>
  <c r="N782" i="16"/>
  <c r="M782" i="16"/>
  <c r="L782" i="16"/>
  <c r="AA782" i="16" s="1"/>
  <c r="AB782" i="16" s="1"/>
  <c r="K782" i="16"/>
  <c r="J782" i="16"/>
  <c r="AC782" i="16" s="1"/>
  <c r="I782" i="16"/>
  <c r="H782" i="16"/>
  <c r="G782" i="16"/>
  <c r="E782" i="16"/>
  <c r="D782" i="16"/>
  <c r="X782" i="16" s="1"/>
  <c r="U781" i="16"/>
  <c r="T781" i="16"/>
  <c r="S781" i="16"/>
  <c r="R781" i="16"/>
  <c r="Q781" i="16"/>
  <c r="AD781" i="16" s="1"/>
  <c r="P781" i="16"/>
  <c r="O781" i="16"/>
  <c r="N781" i="16"/>
  <c r="M781" i="16"/>
  <c r="L781" i="16"/>
  <c r="K781" i="16"/>
  <c r="J781" i="16"/>
  <c r="AC781" i="16" s="1"/>
  <c r="I781" i="16"/>
  <c r="H781" i="16"/>
  <c r="G781" i="16"/>
  <c r="E781" i="16"/>
  <c r="D781" i="16"/>
  <c r="X781" i="16" s="1"/>
  <c r="U780" i="16"/>
  <c r="T780" i="16"/>
  <c r="S780" i="16"/>
  <c r="AE780" i="16" s="1"/>
  <c r="AF780" i="16" s="1"/>
  <c r="R780" i="16"/>
  <c r="Q780" i="16"/>
  <c r="P780" i="16"/>
  <c r="O780" i="16"/>
  <c r="AD780" i="16" s="1"/>
  <c r="N780" i="16"/>
  <c r="AA780" i="16" s="1"/>
  <c r="AB780" i="16" s="1"/>
  <c r="M780" i="16"/>
  <c r="L780" i="16"/>
  <c r="K780" i="16"/>
  <c r="AC780" i="16" s="1"/>
  <c r="J780" i="16"/>
  <c r="I780" i="16"/>
  <c r="H780" i="16"/>
  <c r="G780" i="16"/>
  <c r="E780" i="16"/>
  <c r="D780" i="16"/>
  <c r="X780" i="16" s="1"/>
  <c r="AA779" i="16"/>
  <c r="AB779" i="16" s="1"/>
  <c r="U779" i="16"/>
  <c r="T779" i="16"/>
  <c r="S779" i="16"/>
  <c r="AE779" i="16" s="1"/>
  <c r="AF779" i="16" s="1"/>
  <c r="R779" i="16"/>
  <c r="Q779" i="16"/>
  <c r="AD779" i="16" s="1"/>
  <c r="P779" i="16"/>
  <c r="O779" i="16"/>
  <c r="N779" i="16"/>
  <c r="M779" i="16"/>
  <c r="L779" i="16"/>
  <c r="K779" i="16"/>
  <c r="J779" i="16"/>
  <c r="I779" i="16"/>
  <c r="H779" i="16"/>
  <c r="G779" i="16"/>
  <c r="E779" i="16"/>
  <c r="D779" i="16"/>
  <c r="X779" i="16" s="1"/>
  <c r="AE778" i="16"/>
  <c r="AF778" i="16" s="1"/>
  <c r="AD778" i="16"/>
  <c r="AC778" i="16"/>
  <c r="U778" i="16"/>
  <c r="T778" i="16"/>
  <c r="S778" i="16"/>
  <c r="R778" i="16"/>
  <c r="Q778" i="16"/>
  <c r="P778" i="16"/>
  <c r="O778" i="16"/>
  <c r="N778" i="16"/>
  <c r="M778" i="16"/>
  <c r="L778" i="16"/>
  <c r="K778" i="16"/>
  <c r="J778" i="16"/>
  <c r="I778" i="16"/>
  <c r="H778" i="16"/>
  <c r="G778" i="16"/>
  <c r="E778" i="16"/>
  <c r="D778" i="16"/>
  <c r="X778" i="16" s="1"/>
  <c r="U777" i="16"/>
  <c r="T777" i="16"/>
  <c r="S777" i="16"/>
  <c r="R777" i="16"/>
  <c r="Q777" i="16"/>
  <c r="AD777" i="16" s="1"/>
  <c r="P777" i="16"/>
  <c r="O777" i="16"/>
  <c r="N777" i="16"/>
  <c r="M777" i="16"/>
  <c r="L777" i="16"/>
  <c r="AA777" i="16" s="1"/>
  <c r="AB777" i="16" s="1"/>
  <c r="K777" i="16"/>
  <c r="AC777" i="16" s="1"/>
  <c r="J777" i="16"/>
  <c r="I777" i="16"/>
  <c r="H777" i="16"/>
  <c r="G777" i="16"/>
  <c r="E777" i="16"/>
  <c r="D777" i="16"/>
  <c r="X777" i="16" s="1"/>
  <c r="U776" i="16"/>
  <c r="T776" i="16"/>
  <c r="S776" i="16"/>
  <c r="AE776" i="16" s="1"/>
  <c r="AF776" i="16" s="1"/>
  <c r="R776" i="16"/>
  <c r="Q776" i="16"/>
  <c r="AD776" i="16" s="1"/>
  <c r="P776" i="16"/>
  <c r="O776" i="16"/>
  <c r="N776" i="16"/>
  <c r="M776" i="16"/>
  <c r="L776" i="16"/>
  <c r="K776" i="16"/>
  <c r="J776" i="16"/>
  <c r="I776" i="16"/>
  <c r="AA776" i="16" s="1"/>
  <c r="AB776" i="16" s="1"/>
  <c r="H776" i="16"/>
  <c r="G776" i="16"/>
  <c r="E776" i="16"/>
  <c r="D776" i="16"/>
  <c r="X776" i="16" s="1"/>
  <c r="AC775" i="16"/>
  <c r="U775" i="16"/>
  <c r="T775" i="16"/>
  <c r="S775" i="16"/>
  <c r="AE775" i="16" s="1"/>
  <c r="AF775" i="16" s="1"/>
  <c r="R775" i="16"/>
  <c r="Q775" i="16"/>
  <c r="P775" i="16"/>
  <c r="O775" i="16"/>
  <c r="AD775" i="16" s="1"/>
  <c r="N775" i="16"/>
  <c r="M775" i="16"/>
  <c r="L775" i="16"/>
  <c r="AA775" i="16" s="1"/>
  <c r="AB775" i="16" s="1"/>
  <c r="K775" i="16"/>
  <c r="J775" i="16"/>
  <c r="I775" i="16"/>
  <c r="H775" i="16"/>
  <c r="G775" i="16"/>
  <c r="E775" i="16"/>
  <c r="D775" i="16"/>
  <c r="X775" i="16" s="1"/>
  <c r="AD774" i="16"/>
  <c r="U774" i="16"/>
  <c r="T774" i="16"/>
  <c r="S774" i="16"/>
  <c r="R774" i="16"/>
  <c r="Q774" i="16"/>
  <c r="P774" i="16"/>
  <c r="O774" i="16"/>
  <c r="N774" i="16"/>
  <c r="AA774" i="16" s="1"/>
  <c r="AB774" i="16" s="1"/>
  <c r="M774" i="16"/>
  <c r="L774" i="16"/>
  <c r="K774" i="16"/>
  <c r="AC774" i="16" s="1"/>
  <c r="J774" i="16"/>
  <c r="I774" i="16"/>
  <c r="H774" i="16"/>
  <c r="G774" i="16"/>
  <c r="E774" i="16"/>
  <c r="D774" i="16"/>
  <c r="X774" i="16" s="1"/>
  <c r="U773" i="16"/>
  <c r="T773" i="16"/>
  <c r="S773" i="16"/>
  <c r="AE773" i="16" s="1"/>
  <c r="AF773" i="16" s="1"/>
  <c r="R773" i="16"/>
  <c r="Q773" i="16"/>
  <c r="P773" i="16"/>
  <c r="O773" i="16"/>
  <c r="AD773" i="16" s="1"/>
  <c r="N773" i="16"/>
  <c r="M773" i="16"/>
  <c r="L773" i="16"/>
  <c r="AA773" i="16" s="1"/>
  <c r="AB773" i="16" s="1"/>
  <c r="K773" i="16"/>
  <c r="AC773" i="16" s="1"/>
  <c r="J773" i="16"/>
  <c r="I773" i="16"/>
  <c r="H773" i="16"/>
  <c r="G773" i="16"/>
  <c r="E773" i="16"/>
  <c r="D773" i="16"/>
  <c r="X773" i="16" s="1"/>
  <c r="AE772" i="16"/>
  <c r="AF772" i="16" s="1"/>
  <c r="U772" i="16"/>
  <c r="T772" i="16"/>
  <c r="S772" i="16"/>
  <c r="R772" i="16"/>
  <c r="Q772" i="16"/>
  <c r="AD772" i="16" s="1"/>
  <c r="P772" i="16"/>
  <c r="O772" i="16"/>
  <c r="N772" i="16"/>
  <c r="M772" i="16"/>
  <c r="L772" i="16"/>
  <c r="AA772" i="16" s="1"/>
  <c r="AB772" i="16" s="1"/>
  <c r="K772" i="16"/>
  <c r="AC772" i="16" s="1"/>
  <c r="J772" i="16"/>
  <c r="I772" i="16"/>
  <c r="H772" i="16"/>
  <c r="G772" i="16"/>
  <c r="E772" i="16"/>
  <c r="D772" i="16"/>
  <c r="X772" i="16" s="1"/>
  <c r="AE771" i="16"/>
  <c r="AF771" i="16" s="1"/>
  <c r="AD771" i="16"/>
  <c r="AC771" i="16"/>
  <c r="U771" i="16"/>
  <c r="T771" i="16"/>
  <c r="S771" i="16"/>
  <c r="R771" i="16"/>
  <c r="Q771" i="16"/>
  <c r="P771" i="16"/>
  <c r="O771" i="16"/>
  <c r="N771" i="16"/>
  <c r="M771" i="16"/>
  <c r="L771" i="16"/>
  <c r="AA771" i="16" s="1"/>
  <c r="AB771" i="16" s="1"/>
  <c r="K771" i="16"/>
  <c r="J771" i="16"/>
  <c r="I771" i="16"/>
  <c r="H771" i="16"/>
  <c r="G771" i="16"/>
  <c r="E771" i="16"/>
  <c r="D771" i="16"/>
  <c r="X771" i="16" s="1"/>
  <c r="AA770" i="16"/>
  <c r="AB770" i="16" s="1"/>
  <c r="U770" i="16"/>
  <c r="T770" i="16"/>
  <c r="S770" i="16"/>
  <c r="AE770" i="16" s="1"/>
  <c r="AF770" i="16" s="1"/>
  <c r="R770" i="16"/>
  <c r="Q770" i="16"/>
  <c r="AD770" i="16" s="1"/>
  <c r="P770" i="16"/>
  <c r="O770" i="16"/>
  <c r="N770" i="16"/>
  <c r="M770" i="16"/>
  <c r="L770" i="16"/>
  <c r="K770" i="16"/>
  <c r="AC770" i="16" s="1"/>
  <c r="J770" i="16"/>
  <c r="I770" i="16"/>
  <c r="H770" i="16"/>
  <c r="G770" i="16"/>
  <c r="E770" i="16"/>
  <c r="D770" i="16"/>
  <c r="X770" i="16" s="1"/>
  <c r="AF769" i="16"/>
  <c r="AE769" i="16"/>
  <c r="AD769" i="16"/>
  <c r="U769" i="16"/>
  <c r="T769" i="16"/>
  <c r="S769" i="16"/>
  <c r="R769" i="16"/>
  <c r="Q769" i="16"/>
  <c r="P769" i="16"/>
  <c r="O769" i="16"/>
  <c r="N769" i="16"/>
  <c r="AA769" i="16" s="1"/>
  <c r="AB769" i="16" s="1"/>
  <c r="M769" i="16"/>
  <c r="L769" i="16"/>
  <c r="K769" i="16"/>
  <c r="AC769" i="16" s="1"/>
  <c r="J769" i="16"/>
  <c r="I769" i="16"/>
  <c r="H769" i="16"/>
  <c r="G769" i="16"/>
  <c r="E769" i="16"/>
  <c r="D769" i="16"/>
  <c r="X769" i="16" s="1"/>
  <c r="AD768" i="16"/>
  <c r="AC768" i="16"/>
  <c r="U768" i="16"/>
  <c r="T768" i="16"/>
  <c r="S768" i="16"/>
  <c r="AE768" i="16" s="1"/>
  <c r="AF768" i="16" s="1"/>
  <c r="R768" i="16"/>
  <c r="Q768" i="16"/>
  <c r="P768" i="16"/>
  <c r="O768" i="16"/>
  <c r="N768" i="16"/>
  <c r="M768" i="16"/>
  <c r="AA768" i="16" s="1"/>
  <c r="AB768" i="16" s="1"/>
  <c r="L768" i="16"/>
  <c r="K768" i="16"/>
  <c r="J768" i="16"/>
  <c r="I768" i="16"/>
  <c r="H768" i="16"/>
  <c r="G768" i="16"/>
  <c r="E768" i="16"/>
  <c r="D768" i="16"/>
  <c r="X768" i="16" s="1"/>
  <c r="U767" i="16"/>
  <c r="T767" i="16"/>
  <c r="S767" i="16"/>
  <c r="AE767" i="16" s="1"/>
  <c r="AF767" i="16" s="1"/>
  <c r="R767" i="16"/>
  <c r="Q767" i="16"/>
  <c r="AD767" i="16" s="1"/>
  <c r="P767" i="16"/>
  <c r="O767" i="16"/>
  <c r="N767" i="16"/>
  <c r="M767" i="16"/>
  <c r="AA767" i="16" s="1"/>
  <c r="AB767" i="16" s="1"/>
  <c r="L767" i="16"/>
  <c r="K767" i="16"/>
  <c r="AC767" i="16" s="1"/>
  <c r="J767" i="16"/>
  <c r="I767" i="16"/>
  <c r="H767" i="16"/>
  <c r="G767" i="16"/>
  <c r="E767" i="16"/>
  <c r="D767" i="16"/>
  <c r="X767" i="16" s="1"/>
  <c r="AE766" i="16"/>
  <c r="AF766" i="16" s="1"/>
  <c r="AC766" i="16"/>
  <c r="U766" i="16"/>
  <c r="T766" i="16"/>
  <c r="S766" i="16"/>
  <c r="R766" i="16"/>
  <c r="Q766" i="16"/>
  <c r="P766" i="16"/>
  <c r="O766" i="16"/>
  <c r="AD766" i="16" s="1"/>
  <c r="N766" i="16"/>
  <c r="AA766" i="16" s="1"/>
  <c r="AB766" i="16" s="1"/>
  <c r="M766" i="16"/>
  <c r="L766" i="16"/>
  <c r="K766" i="16"/>
  <c r="J766" i="16"/>
  <c r="I766" i="16"/>
  <c r="H766" i="16"/>
  <c r="G766" i="16"/>
  <c r="E766" i="16"/>
  <c r="D766" i="16"/>
  <c r="X766" i="16" s="1"/>
  <c r="U765" i="16"/>
  <c r="T765" i="16"/>
  <c r="S765" i="16"/>
  <c r="AE765" i="16" s="1"/>
  <c r="AF765" i="16" s="1"/>
  <c r="R765" i="16"/>
  <c r="Q765" i="16"/>
  <c r="P765" i="16"/>
  <c r="O765" i="16"/>
  <c r="AD765" i="16" s="1"/>
  <c r="N765" i="16"/>
  <c r="M765" i="16"/>
  <c r="L765" i="16"/>
  <c r="AA765" i="16" s="1"/>
  <c r="AB765" i="16" s="1"/>
  <c r="K765" i="16"/>
  <c r="AC765" i="16" s="1"/>
  <c r="J765" i="16"/>
  <c r="I765" i="16"/>
  <c r="H765" i="16"/>
  <c r="G765" i="16"/>
  <c r="E765" i="16"/>
  <c r="D765" i="16"/>
  <c r="X765" i="16" s="1"/>
  <c r="AE764" i="16"/>
  <c r="AF764" i="16" s="1"/>
  <c r="U764" i="16"/>
  <c r="T764" i="16"/>
  <c r="S764" i="16"/>
  <c r="R764" i="16"/>
  <c r="Q764" i="16"/>
  <c r="AD764" i="16" s="1"/>
  <c r="P764" i="16"/>
  <c r="O764" i="16"/>
  <c r="N764" i="16"/>
  <c r="M764" i="16"/>
  <c r="L764" i="16"/>
  <c r="AA764" i="16" s="1"/>
  <c r="AB764" i="16" s="1"/>
  <c r="K764" i="16"/>
  <c r="AC764" i="16" s="1"/>
  <c r="J764" i="16"/>
  <c r="I764" i="16"/>
  <c r="H764" i="16"/>
  <c r="G764" i="16"/>
  <c r="E764" i="16"/>
  <c r="D764" i="16"/>
  <c r="X764" i="16" s="1"/>
  <c r="AE763" i="16"/>
  <c r="AF763" i="16" s="1"/>
  <c r="AD763" i="16"/>
  <c r="AC763" i="16"/>
  <c r="U763" i="16"/>
  <c r="T763" i="16"/>
  <c r="S763" i="16"/>
  <c r="R763" i="16"/>
  <c r="Q763" i="16"/>
  <c r="P763" i="16"/>
  <c r="O763" i="16"/>
  <c r="N763" i="16"/>
  <c r="M763" i="16"/>
  <c r="L763" i="16"/>
  <c r="AA763" i="16" s="1"/>
  <c r="AB763" i="16" s="1"/>
  <c r="K763" i="16"/>
  <c r="J763" i="16"/>
  <c r="I763" i="16"/>
  <c r="H763" i="16"/>
  <c r="G763" i="16"/>
  <c r="E763" i="16"/>
  <c r="D763" i="16"/>
  <c r="X763" i="16" s="1"/>
  <c r="AA762" i="16"/>
  <c r="AB762" i="16" s="1"/>
  <c r="U762" i="16"/>
  <c r="T762" i="16"/>
  <c r="S762" i="16"/>
  <c r="AE762" i="16" s="1"/>
  <c r="AF762" i="16" s="1"/>
  <c r="R762" i="16"/>
  <c r="Q762" i="16"/>
  <c r="AD762" i="16" s="1"/>
  <c r="P762" i="16"/>
  <c r="O762" i="16"/>
  <c r="N762" i="16"/>
  <c r="M762" i="16"/>
  <c r="L762" i="16"/>
  <c r="K762" i="16"/>
  <c r="AC762" i="16" s="1"/>
  <c r="J762" i="16"/>
  <c r="I762" i="16"/>
  <c r="H762" i="16"/>
  <c r="G762" i="16"/>
  <c r="E762" i="16"/>
  <c r="D762" i="16"/>
  <c r="X762" i="16" s="1"/>
  <c r="AF761" i="16"/>
  <c r="AE761" i="16"/>
  <c r="AD761" i="16"/>
  <c r="U761" i="16"/>
  <c r="T761" i="16"/>
  <c r="S761" i="16"/>
  <c r="R761" i="16"/>
  <c r="Q761" i="16"/>
  <c r="P761" i="16"/>
  <c r="O761" i="16"/>
  <c r="N761" i="16"/>
  <c r="AA761" i="16" s="1"/>
  <c r="AB761" i="16" s="1"/>
  <c r="M761" i="16"/>
  <c r="L761" i="16"/>
  <c r="K761" i="16"/>
  <c r="AC761" i="16" s="1"/>
  <c r="J761" i="16"/>
  <c r="I761" i="16"/>
  <c r="H761" i="16"/>
  <c r="G761" i="16"/>
  <c r="E761" i="16"/>
  <c r="D761" i="16"/>
  <c r="X761" i="16" s="1"/>
  <c r="AD760" i="16"/>
  <c r="AC760" i="16"/>
  <c r="U760" i="16"/>
  <c r="T760" i="16"/>
  <c r="S760" i="16"/>
  <c r="AE760" i="16" s="1"/>
  <c r="AF760" i="16" s="1"/>
  <c r="R760" i="16"/>
  <c r="Q760" i="16"/>
  <c r="P760" i="16"/>
  <c r="O760" i="16"/>
  <c r="N760" i="16"/>
  <c r="M760" i="16"/>
  <c r="AA760" i="16" s="1"/>
  <c r="AB760" i="16" s="1"/>
  <c r="L760" i="16"/>
  <c r="K760" i="16"/>
  <c r="J760" i="16"/>
  <c r="I760" i="16"/>
  <c r="H760" i="16"/>
  <c r="G760" i="16"/>
  <c r="E760" i="16"/>
  <c r="D760" i="16"/>
  <c r="X760" i="16" s="1"/>
  <c r="U759" i="16"/>
  <c r="T759" i="16"/>
  <c r="S759" i="16"/>
  <c r="AE759" i="16" s="1"/>
  <c r="AF759" i="16" s="1"/>
  <c r="R759" i="16"/>
  <c r="Q759" i="16"/>
  <c r="AD759" i="16" s="1"/>
  <c r="P759" i="16"/>
  <c r="O759" i="16"/>
  <c r="N759" i="16"/>
  <c r="M759" i="16"/>
  <c r="AA759" i="16" s="1"/>
  <c r="AB759" i="16" s="1"/>
  <c r="L759" i="16"/>
  <c r="K759" i="16"/>
  <c r="AC759" i="16" s="1"/>
  <c r="J759" i="16"/>
  <c r="I759" i="16"/>
  <c r="H759" i="16"/>
  <c r="G759" i="16"/>
  <c r="E759" i="16"/>
  <c r="D759" i="16"/>
  <c r="X759" i="16" s="1"/>
  <c r="AE758" i="16"/>
  <c r="AF758" i="16" s="1"/>
  <c r="AC758" i="16"/>
  <c r="U758" i="16"/>
  <c r="T758" i="16"/>
  <c r="S758" i="16"/>
  <c r="R758" i="16"/>
  <c r="Q758" i="16"/>
  <c r="P758" i="16"/>
  <c r="O758" i="16"/>
  <c r="AD758" i="16" s="1"/>
  <c r="N758" i="16"/>
  <c r="AA758" i="16" s="1"/>
  <c r="AB758" i="16" s="1"/>
  <c r="M758" i="16"/>
  <c r="L758" i="16"/>
  <c r="K758" i="16"/>
  <c r="J758" i="16"/>
  <c r="I758" i="16"/>
  <c r="H758" i="16"/>
  <c r="G758" i="16"/>
  <c r="E758" i="16"/>
  <c r="D758" i="16"/>
  <c r="X758" i="16" s="1"/>
  <c r="U757" i="16"/>
  <c r="T757" i="16"/>
  <c r="S757" i="16"/>
  <c r="AE757" i="16" s="1"/>
  <c r="AF757" i="16" s="1"/>
  <c r="R757" i="16"/>
  <c r="Q757" i="16"/>
  <c r="P757" i="16"/>
  <c r="O757" i="16"/>
  <c r="AD757" i="16" s="1"/>
  <c r="N757" i="16"/>
  <c r="M757" i="16"/>
  <c r="L757" i="16"/>
  <c r="AA757" i="16" s="1"/>
  <c r="AB757" i="16" s="1"/>
  <c r="K757" i="16"/>
  <c r="AC757" i="16" s="1"/>
  <c r="J757" i="16"/>
  <c r="I757" i="16"/>
  <c r="H757" i="16"/>
  <c r="G757" i="16"/>
  <c r="E757" i="16"/>
  <c r="D757" i="16"/>
  <c r="X757" i="16" s="1"/>
  <c r="AE756" i="16"/>
  <c r="AF756" i="16" s="1"/>
  <c r="U756" i="16"/>
  <c r="T756" i="16"/>
  <c r="S756" i="16"/>
  <c r="R756" i="16"/>
  <c r="Q756" i="16"/>
  <c r="AD756" i="16" s="1"/>
  <c r="P756" i="16"/>
  <c r="O756" i="16"/>
  <c r="N756" i="16"/>
  <c r="M756" i="16"/>
  <c r="L756" i="16"/>
  <c r="AA756" i="16" s="1"/>
  <c r="AB756" i="16" s="1"/>
  <c r="K756" i="16"/>
  <c r="AC756" i="16" s="1"/>
  <c r="J756" i="16"/>
  <c r="I756" i="16"/>
  <c r="H756" i="16"/>
  <c r="G756" i="16"/>
  <c r="E756" i="16"/>
  <c r="D756" i="16"/>
  <c r="X756" i="16" s="1"/>
  <c r="AE755" i="16"/>
  <c r="AF755" i="16" s="1"/>
  <c r="AD755" i="16"/>
  <c r="AC755" i="16"/>
  <c r="U755" i="16"/>
  <c r="T755" i="16"/>
  <c r="S755" i="16"/>
  <c r="R755" i="16"/>
  <c r="Q755" i="16"/>
  <c r="P755" i="16"/>
  <c r="O755" i="16"/>
  <c r="N755" i="16"/>
  <c r="M755" i="16"/>
  <c r="L755" i="16"/>
  <c r="AA755" i="16" s="1"/>
  <c r="AB755" i="16" s="1"/>
  <c r="K755" i="16"/>
  <c r="J755" i="16"/>
  <c r="I755" i="16"/>
  <c r="H755" i="16"/>
  <c r="G755" i="16"/>
  <c r="E755" i="16"/>
  <c r="D755" i="16"/>
  <c r="X755" i="16" s="1"/>
  <c r="AA754" i="16"/>
  <c r="AB754" i="16" s="1"/>
  <c r="U754" i="16"/>
  <c r="T754" i="16"/>
  <c r="S754" i="16"/>
  <c r="AE754" i="16" s="1"/>
  <c r="AF754" i="16" s="1"/>
  <c r="R754" i="16"/>
  <c r="Q754" i="16"/>
  <c r="AD754" i="16" s="1"/>
  <c r="P754" i="16"/>
  <c r="O754" i="16"/>
  <c r="N754" i="16"/>
  <c r="M754" i="16"/>
  <c r="L754" i="16"/>
  <c r="K754" i="16"/>
  <c r="AC754" i="16" s="1"/>
  <c r="J754" i="16"/>
  <c r="I754" i="16"/>
  <c r="H754" i="16"/>
  <c r="G754" i="16"/>
  <c r="E754" i="16"/>
  <c r="D754" i="16"/>
  <c r="X754" i="16" s="1"/>
  <c r="AF753" i="16"/>
  <c r="AE753" i="16"/>
  <c r="AD753" i="16"/>
  <c r="U753" i="16"/>
  <c r="T753" i="16"/>
  <c r="S753" i="16"/>
  <c r="R753" i="16"/>
  <c r="Q753" i="16"/>
  <c r="P753" i="16"/>
  <c r="O753" i="16"/>
  <c r="N753" i="16"/>
  <c r="AA753" i="16" s="1"/>
  <c r="AB753" i="16" s="1"/>
  <c r="M753" i="16"/>
  <c r="L753" i="16"/>
  <c r="K753" i="16"/>
  <c r="AC753" i="16" s="1"/>
  <c r="J753" i="16"/>
  <c r="I753" i="16"/>
  <c r="H753" i="16"/>
  <c r="G753" i="16"/>
  <c r="E753" i="16"/>
  <c r="D753" i="16"/>
  <c r="X753" i="16" s="1"/>
  <c r="AD752" i="16"/>
  <c r="U752" i="16"/>
  <c r="T752" i="16"/>
  <c r="S752" i="16"/>
  <c r="AE752" i="16" s="1"/>
  <c r="AF752" i="16" s="1"/>
  <c r="R752" i="16"/>
  <c r="Q752" i="16"/>
  <c r="P752" i="16"/>
  <c r="O752" i="16"/>
  <c r="N752" i="16"/>
  <c r="M752" i="16"/>
  <c r="AA752" i="16" s="1"/>
  <c r="AB752" i="16" s="1"/>
  <c r="L752" i="16"/>
  <c r="K752" i="16"/>
  <c r="AC752" i="16" s="1"/>
  <c r="J752" i="16"/>
  <c r="I752" i="16"/>
  <c r="H752" i="16"/>
  <c r="G752" i="16"/>
  <c r="E752" i="16"/>
  <c r="D752" i="16"/>
  <c r="X752" i="16" s="1"/>
  <c r="U751" i="16"/>
  <c r="T751" i="16"/>
  <c r="S751" i="16"/>
  <c r="AE751" i="16" s="1"/>
  <c r="AF751" i="16" s="1"/>
  <c r="R751" i="16"/>
  <c r="Q751" i="16"/>
  <c r="AD751" i="16" s="1"/>
  <c r="P751" i="16"/>
  <c r="O751" i="16"/>
  <c r="N751" i="16"/>
  <c r="M751" i="16"/>
  <c r="AA751" i="16" s="1"/>
  <c r="AB751" i="16" s="1"/>
  <c r="L751" i="16"/>
  <c r="K751" i="16"/>
  <c r="AC751" i="16" s="1"/>
  <c r="J751" i="16"/>
  <c r="I751" i="16"/>
  <c r="H751" i="16"/>
  <c r="G751" i="16"/>
  <c r="E751" i="16"/>
  <c r="D751" i="16"/>
  <c r="X751" i="16" s="1"/>
  <c r="AE750" i="16"/>
  <c r="AF750" i="16" s="1"/>
  <c r="AC750" i="16"/>
  <c r="U750" i="16"/>
  <c r="T750" i="16"/>
  <c r="S750" i="16"/>
  <c r="R750" i="16"/>
  <c r="Q750" i="16"/>
  <c r="P750" i="16"/>
  <c r="O750" i="16"/>
  <c r="AD750" i="16" s="1"/>
  <c r="N750" i="16"/>
  <c r="M750" i="16"/>
  <c r="L750" i="16"/>
  <c r="K750" i="16"/>
  <c r="J750" i="16"/>
  <c r="I750" i="16"/>
  <c r="H750" i="16"/>
  <c r="G750" i="16"/>
  <c r="E750" i="16"/>
  <c r="D750" i="16"/>
  <c r="X750" i="16" s="1"/>
  <c r="U749" i="16"/>
  <c r="T749" i="16"/>
  <c r="S749" i="16"/>
  <c r="AE749" i="16" s="1"/>
  <c r="AF749" i="16" s="1"/>
  <c r="R749" i="16"/>
  <c r="Q749" i="16"/>
  <c r="P749" i="16"/>
  <c r="O749" i="16"/>
  <c r="AD749" i="16" s="1"/>
  <c r="N749" i="16"/>
  <c r="M749" i="16"/>
  <c r="L749" i="16"/>
  <c r="AA749" i="16" s="1"/>
  <c r="AB749" i="16" s="1"/>
  <c r="K749" i="16"/>
  <c r="AC749" i="16" s="1"/>
  <c r="J749" i="16"/>
  <c r="I749" i="16"/>
  <c r="H749" i="16"/>
  <c r="G749" i="16"/>
  <c r="E749" i="16"/>
  <c r="D749" i="16"/>
  <c r="X749" i="16" s="1"/>
  <c r="AF748" i="16"/>
  <c r="AE748" i="16"/>
  <c r="U748" i="16"/>
  <c r="T748" i="16"/>
  <c r="S748" i="16"/>
  <c r="R748" i="16"/>
  <c r="Q748" i="16"/>
  <c r="P748" i="16"/>
  <c r="O748" i="16"/>
  <c r="N748" i="16"/>
  <c r="M748" i="16"/>
  <c r="L748" i="16"/>
  <c r="AA748" i="16" s="1"/>
  <c r="AB748" i="16" s="1"/>
  <c r="K748" i="16"/>
  <c r="AC748" i="16" s="1"/>
  <c r="J748" i="16"/>
  <c r="I748" i="16"/>
  <c r="H748" i="16"/>
  <c r="G748" i="16"/>
  <c r="E748" i="16"/>
  <c r="D748" i="16"/>
  <c r="X748" i="16" s="1"/>
  <c r="AE747" i="16"/>
  <c r="AF747" i="16" s="1"/>
  <c r="AD747" i="16"/>
  <c r="AC747" i="16"/>
  <c r="U747" i="16"/>
  <c r="T747" i="16"/>
  <c r="S747" i="16"/>
  <c r="R747" i="16"/>
  <c r="Q747" i="16"/>
  <c r="P747" i="16"/>
  <c r="O747" i="16"/>
  <c r="N747" i="16"/>
  <c r="M747" i="16"/>
  <c r="L747" i="16"/>
  <c r="AA747" i="16" s="1"/>
  <c r="AB747" i="16" s="1"/>
  <c r="K747" i="16"/>
  <c r="J747" i="16"/>
  <c r="I747" i="16"/>
  <c r="H747" i="16"/>
  <c r="G747" i="16"/>
  <c r="E747" i="16"/>
  <c r="D747" i="16"/>
  <c r="X747" i="16" s="1"/>
  <c r="U746" i="16"/>
  <c r="T746" i="16"/>
  <c r="S746" i="16"/>
  <c r="AE746" i="16" s="1"/>
  <c r="AF746" i="16" s="1"/>
  <c r="R746" i="16"/>
  <c r="Q746" i="16"/>
  <c r="AD746" i="16" s="1"/>
  <c r="P746" i="16"/>
  <c r="O746" i="16"/>
  <c r="N746" i="16"/>
  <c r="M746" i="16"/>
  <c r="L746" i="16"/>
  <c r="AA746" i="16" s="1"/>
  <c r="AB746" i="16" s="1"/>
  <c r="K746" i="16"/>
  <c r="AC746" i="16" s="1"/>
  <c r="J746" i="16"/>
  <c r="I746" i="16"/>
  <c r="H746" i="16"/>
  <c r="G746" i="16"/>
  <c r="E746" i="16"/>
  <c r="D746" i="16"/>
  <c r="X746" i="16" s="1"/>
  <c r="AD745" i="16"/>
  <c r="U745" i="16"/>
  <c r="T745" i="16"/>
  <c r="S745" i="16"/>
  <c r="AE745" i="16" s="1"/>
  <c r="AF745" i="16" s="1"/>
  <c r="R745" i="16"/>
  <c r="Q745" i="16"/>
  <c r="P745" i="16"/>
  <c r="O745" i="16"/>
  <c r="N745" i="16"/>
  <c r="AA745" i="16" s="1"/>
  <c r="AB745" i="16" s="1"/>
  <c r="M745" i="16"/>
  <c r="L745" i="16"/>
  <c r="K745" i="16"/>
  <c r="AC745" i="16" s="1"/>
  <c r="J745" i="16"/>
  <c r="I745" i="16"/>
  <c r="H745" i="16"/>
  <c r="G745" i="16"/>
  <c r="E745" i="16"/>
  <c r="D745" i="16"/>
  <c r="X745" i="16" s="1"/>
  <c r="AD744" i="16"/>
  <c r="U744" i="16"/>
  <c r="T744" i="16"/>
  <c r="S744" i="16"/>
  <c r="AE744" i="16" s="1"/>
  <c r="AF744" i="16" s="1"/>
  <c r="R744" i="16"/>
  <c r="Q744" i="16"/>
  <c r="P744" i="16"/>
  <c r="O744" i="16"/>
  <c r="N744" i="16"/>
  <c r="M744" i="16"/>
  <c r="L744" i="16"/>
  <c r="AA744" i="16" s="1"/>
  <c r="AB744" i="16" s="1"/>
  <c r="K744" i="16"/>
  <c r="AC744" i="16" s="1"/>
  <c r="J744" i="16"/>
  <c r="I744" i="16"/>
  <c r="H744" i="16"/>
  <c r="G744" i="16"/>
  <c r="E744" i="16"/>
  <c r="D744" i="16"/>
  <c r="X744" i="16" s="1"/>
  <c r="U743" i="16"/>
  <c r="T743" i="16"/>
  <c r="S743" i="16"/>
  <c r="AE743" i="16" s="1"/>
  <c r="AF743" i="16" s="1"/>
  <c r="R743" i="16"/>
  <c r="Q743" i="16"/>
  <c r="AD743" i="16" s="1"/>
  <c r="P743" i="16"/>
  <c r="O743" i="16"/>
  <c r="N743" i="16"/>
  <c r="M743" i="16"/>
  <c r="AA743" i="16" s="1"/>
  <c r="AB743" i="16" s="1"/>
  <c r="L743" i="16"/>
  <c r="K743" i="16"/>
  <c r="AC743" i="16" s="1"/>
  <c r="J743" i="16"/>
  <c r="I743" i="16"/>
  <c r="H743" i="16"/>
  <c r="G743" i="16"/>
  <c r="E743" i="16"/>
  <c r="D743" i="16"/>
  <c r="X743" i="16" s="1"/>
  <c r="AE742" i="16"/>
  <c r="AF742" i="16" s="1"/>
  <c r="U742" i="16"/>
  <c r="T742" i="16"/>
  <c r="S742" i="16"/>
  <c r="R742" i="16"/>
  <c r="Q742" i="16"/>
  <c r="P742" i="16"/>
  <c r="O742" i="16"/>
  <c r="AD742" i="16" s="1"/>
  <c r="N742" i="16"/>
  <c r="AA742" i="16" s="1"/>
  <c r="AB742" i="16" s="1"/>
  <c r="M742" i="16"/>
  <c r="L742" i="16"/>
  <c r="K742" i="16"/>
  <c r="J742" i="16"/>
  <c r="AC742" i="16" s="1"/>
  <c r="I742" i="16"/>
  <c r="H742" i="16"/>
  <c r="G742" i="16"/>
  <c r="E742" i="16"/>
  <c r="D742" i="16"/>
  <c r="X742" i="16" s="1"/>
  <c r="U741" i="16"/>
  <c r="T741" i="16"/>
  <c r="S741" i="16"/>
  <c r="AE741" i="16" s="1"/>
  <c r="AF741" i="16" s="1"/>
  <c r="R741" i="16"/>
  <c r="Q741" i="16"/>
  <c r="P741" i="16"/>
  <c r="O741" i="16"/>
  <c r="AD741" i="16" s="1"/>
  <c r="N741" i="16"/>
  <c r="M741" i="16"/>
  <c r="L741" i="16"/>
  <c r="AA741" i="16" s="1"/>
  <c r="AB741" i="16" s="1"/>
  <c r="K741" i="16"/>
  <c r="AC741" i="16" s="1"/>
  <c r="J741" i="16"/>
  <c r="I741" i="16"/>
  <c r="H741" i="16"/>
  <c r="G741" i="16"/>
  <c r="E741" i="16"/>
  <c r="D741" i="16"/>
  <c r="X741" i="16" s="1"/>
  <c r="AF740" i="16"/>
  <c r="AE740" i="16"/>
  <c r="U740" i="16"/>
  <c r="T740" i="16"/>
  <c r="S740" i="16"/>
  <c r="R740" i="16"/>
  <c r="Q740" i="16"/>
  <c r="P740" i="16"/>
  <c r="O740" i="16"/>
  <c r="N740" i="16"/>
  <c r="M740" i="16"/>
  <c r="L740" i="16"/>
  <c r="AA740" i="16" s="1"/>
  <c r="AB740" i="16" s="1"/>
  <c r="K740" i="16"/>
  <c r="AC740" i="16" s="1"/>
  <c r="J740" i="16"/>
  <c r="I740" i="16"/>
  <c r="H740" i="16"/>
  <c r="G740" i="16"/>
  <c r="E740" i="16"/>
  <c r="D740" i="16"/>
  <c r="X740" i="16" s="1"/>
  <c r="AE739" i="16"/>
  <c r="AF739" i="16" s="1"/>
  <c r="AC739" i="16"/>
  <c r="U739" i="16"/>
  <c r="T739" i="16"/>
  <c r="S739" i="16"/>
  <c r="R739" i="16"/>
  <c r="Q739" i="16"/>
  <c r="AD739" i="16" s="1"/>
  <c r="P739" i="16"/>
  <c r="O739" i="16"/>
  <c r="N739" i="16"/>
  <c r="M739" i="16"/>
  <c r="L739" i="16"/>
  <c r="K739" i="16"/>
  <c r="J739" i="16"/>
  <c r="I739" i="16"/>
  <c r="H739" i="16"/>
  <c r="G739" i="16"/>
  <c r="E739" i="16"/>
  <c r="D739" i="16"/>
  <c r="X739" i="16" s="1"/>
  <c r="U738" i="16"/>
  <c r="T738" i="16"/>
  <c r="S738" i="16"/>
  <c r="R738" i="16"/>
  <c r="Q738" i="16"/>
  <c r="AD738" i="16" s="1"/>
  <c r="P738" i="16"/>
  <c r="O738" i="16"/>
  <c r="N738" i="16"/>
  <c r="M738" i="16"/>
  <c r="L738" i="16"/>
  <c r="AA738" i="16" s="1"/>
  <c r="AB738" i="16" s="1"/>
  <c r="K738" i="16"/>
  <c r="J738" i="16"/>
  <c r="I738" i="16"/>
  <c r="H738" i="16"/>
  <c r="G738" i="16"/>
  <c r="E738" i="16"/>
  <c r="D738" i="16"/>
  <c r="X738" i="16" s="1"/>
  <c r="AA737" i="16"/>
  <c r="AB737" i="16" s="1"/>
  <c r="U737" i="16"/>
  <c r="T737" i="16"/>
  <c r="S737" i="16"/>
  <c r="AE737" i="16" s="1"/>
  <c r="AF737" i="16" s="1"/>
  <c r="R737" i="16"/>
  <c r="Q737" i="16"/>
  <c r="AD737" i="16" s="1"/>
  <c r="P737" i="16"/>
  <c r="O737" i="16"/>
  <c r="N737" i="16"/>
  <c r="M737" i="16"/>
  <c r="L737" i="16"/>
  <c r="K737" i="16"/>
  <c r="J737" i="16"/>
  <c r="I737" i="16"/>
  <c r="H737" i="16"/>
  <c r="G737" i="16"/>
  <c r="E737" i="16"/>
  <c r="D737" i="16"/>
  <c r="X737" i="16" s="1"/>
  <c r="AE736" i="16"/>
  <c r="AF736" i="16" s="1"/>
  <c r="AD736" i="16"/>
  <c r="U736" i="16"/>
  <c r="T736" i="16"/>
  <c r="S736" i="16"/>
  <c r="R736" i="16"/>
  <c r="Q736" i="16"/>
  <c r="P736" i="16"/>
  <c r="O736" i="16"/>
  <c r="N736" i="16"/>
  <c r="M736" i="16"/>
  <c r="L736" i="16"/>
  <c r="AA736" i="16" s="1"/>
  <c r="AB736" i="16" s="1"/>
  <c r="K736" i="16"/>
  <c r="AC736" i="16" s="1"/>
  <c r="J736" i="16"/>
  <c r="I736" i="16"/>
  <c r="H736" i="16"/>
  <c r="G736" i="16"/>
  <c r="E736" i="16"/>
  <c r="D736" i="16"/>
  <c r="X736" i="16" s="1"/>
  <c r="U735" i="16"/>
  <c r="T735" i="16"/>
  <c r="S735" i="16"/>
  <c r="AE735" i="16" s="1"/>
  <c r="AF735" i="16" s="1"/>
  <c r="R735" i="16"/>
  <c r="Q735" i="16"/>
  <c r="AD735" i="16" s="1"/>
  <c r="P735" i="16"/>
  <c r="O735" i="16"/>
  <c r="N735" i="16"/>
  <c r="M735" i="16"/>
  <c r="L735" i="16"/>
  <c r="AA735" i="16" s="1"/>
  <c r="AB735" i="16" s="1"/>
  <c r="K735" i="16"/>
  <c r="AC735" i="16" s="1"/>
  <c r="J735" i="16"/>
  <c r="I735" i="16"/>
  <c r="H735" i="16"/>
  <c r="G735" i="16"/>
  <c r="E735" i="16"/>
  <c r="D735" i="16"/>
  <c r="X735" i="16" s="1"/>
  <c r="AF734" i="16"/>
  <c r="AE734" i="16"/>
  <c r="AC734" i="16"/>
  <c r="U734" i="16"/>
  <c r="T734" i="16"/>
  <c r="S734" i="16"/>
  <c r="R734" i="16"/>
  <c r="Q734" i="16"/>
  <c r="AD734" i="16" s="1"/>
  <c r="P734" i="16"/>
  <c r="O734" i="16"/>
  <c r="N734" i="16"/>
  <c r="AA734" i="16" s="1"/>
  <c r="AB734" i="16" s="1"/>
  <c r="M734" i="16"/>
  <c r="L734" i="16"/>
  <c r="K734" i="16"/>
  <c r="J734" i="16"/>
  <c r="I734" i="16"/>
  <c r="H734" i="16"/>
  <c r="G734" i="16"/>
  <c r="E734" i="16"/>
  <c r="D734" i="16"/>
  <c r="X734" i="16" s="1"/>
  <c r="AA733" i="16"/>
  <c r="AB733" i="16" s="1"/>
  <c r="U733" i="16"/>
  <c r="T733" i="16"/>
  <c r="S733" i="16"/>
  <c r="AE733" i="16" s="1"/>
  <c r="AF733" i="16" s="1"/>
  <c r="R733" i="16"/>
  <c r="Q733" i="16"/>
  <c r="P733" i="16"/>
  <c r="O733" i="16"/>
  <c r="AD733" i="16" s="1"/>
  <c r="N733" i="16"/>
  <c r="M733" i="16"/>
  <c r="L733" i="16"/>
  <c r="K733" i="16"/>
  <c r="AC733" i="16" s="1"/>
  <c r="J733" i="16"/>
  <c r="I733" i="16"/>
  <c r="H733" i="16"/>
  <c r="G733" i="16"/>
  <c r="E733" i="16"/>
  <c r="D733" i="16"/>
  <c r="X733" i="16" s="1"/>
  <c r="U732" i="16"/>
  <c r="T732" i="16"/>
  <c r="S732" i="16"/>
  <c r="AE732" i="16" s="1"/>
  <c r="AF732" i="16" s="1"/>
  <c r="R732" i="16"/>
  <c r="Q732" i="16"/>
  <c r="AD732" i="16" s="1"/>
  <c r="P732" i="16"/>
  <c r="O732" i="16"/>
  <c r="N732" i="16"/>
  <c r="M732" i="16"/>
  <c r="L732" i="16"/>
  <c r="AA732" i="16" s="1"/>
  <c r="AB732" i="16" s="1"/>
  <c r="K732" i="16"/>
  <c r="AC732" i="16" s="1"/>
  <c r="J732" i="16"/>
  <c r="I732" i="16"/>
  <c r="H732" i="16"/>
  <c r="G732" i="16"/>
  <c r="E732" i="16"/>
  <c r="D732" i="16"/>
  <c r="X732" i="16" s="1"/>
  <c r="AF731" i="16"/>
  <c r="AE731" i="16"/>
  <c r="AD731" i="16"/>
  <c r="AC731" i="16"/>
  <c r="U731" i="16"/>
  <c r="T731" i="16"/>
  <c r="S731" i="16"/>
  <c r="R731" i="16"/>
  <c r="Q731" i="16"/>
  <c r="P731" i="16"/>
  <c r="O731" i="16"/>
  <c r="N731" i="16"/>
  <c r="M731" i="16"/>
  <c r="L731" i="16"/>
  <c r="K731" i="16"/>
  <c r="J731" i="16"/>
  <c r="I731" i="16"/>
  <c r="H731" i="16"/>
  <c r="G731" i="16"/>
  <c r="E731" i="16"/>
  <c r="D731" i="16"/>
  <c r="X731" i="16" s="1"/>
  <c r="AD730" i="16"/>
  <c r="U730" i="16"/>
  <c r="T730" i="16"/>
  <c r="S730" i="16"/>
  <c r="R730" i="16"/>
  <c r="Q730" i="16"/>
  <c r="P730" i="16"/>
  <c r="O730" i="16"/>
  <c r="N730" i="16"/>
  <c r="M730" i="16"/>
  <c r="L730" i="16"/>
  <c r="AA730" i="16" s="1"/>
  <c r="AB730" i="16" s="1"/>
  <c r="K730" i="16"/>
  <c r="AC730" i="16" s="1"/>
  <c r="J730" i="16"/>
  <c r="I730" i="16"/>
  <c r="H730" i="16"/>
  <c r="G730" i="16"/>
  <c r="E730" i="16"/>
  <c r="D730" i="16"/>
  <c r="X730" i="16" s="1"/>
  <c r="U729" i="16"/>
  <c r="T729" i="16"/>
  <c r="S729" i="16"/>
  <c r="AE729" i="16" s="1"/>
  <c r="AF729" i="16" s="1"/>
  <c r="R729" i="16"/>
  <c r="Q729" i="16"/>
  <c r="AD729" i="16" s="1"/>
  <c r="P729" i="16"/>
  <c r="O729" i="16"/>
  <c r="N729" i="16"/>
  <c r="M729" i="16"/>
  <c r="L729" i="16"/>
  <c r="K729" i="16"/>
  <c r="J729" i="16"/>
  <c r="I729" i="16"/>
  <c r="AA729" i="16" s="1"/>
  <c r="AB729" i="16" s="1"/>
  <c r="H729" i="16"/>
  <c r="G729" i="16"/>
  <c r="E729" i="16"/>
  <c r="D729" i="16"/>
  <c r="X729" i="16" s="1"/>
  <c r="AE728" i="16"/>
  <c r="AF728" i="16" s="1"/>
  <c r="AC728" i="16"/>
  <c r="U728" i="16"/>
  <c r="T728" i="16"/>
  <c r="S728" i="16"/>
  <c r="R728" i="16"/>
  <c r="Q728" i="16"/>
  <c r="P728" i="16"/>
  <c r="O728" i="16"/>
  <c r="AD728" i="16" s="1"/>
  <c r="N728" i="16"/>
  <c r="M728" i="16"/>
  <c r="L728" i="16"/>
  <c r="AA728" i="16" s="1"/>
  <c r="AB728" i="16" s="1"/>
  <c r="K728" i="16"/>
  <c r="J728" i="16"/>
  <c r="I728" i="16"/>
  <c r="H728" i="16"/>
  <c r="G728" i="16"/>
  <c r="E728" i="16"/>
  <c r="D728" i="16"/>
  <c r="X728" i="16" s="1"/>
  <c r="U727" i="16"/>
  <c r="T727" i="16"/>
  <c r="S727" i="16"/>
  <c r="R727" i="16"/>
  <c r="Q727" i="16"/>
  <c r="AD727" i="16" s="1"/>
  <c r="P727" i="16"/>
  <c r="O727" i="16"/>
  <c r="N727" i="16"/>
  <c r="M727" i="16"/>
  <c r="L727" i="16"/>
  <c r="K727" i="16"/>
  <c r="J727" i="16"/>
  <c r="AC727" i="16" s="1"/>
  <c r="I727" i="16"/>
  <c r="AA727" i="16" s="1"/>
  <c r="AB727" i="16" s="1"/>
  <c r="H727" i="16"/>
  <c r="G727" i="16"/>
  <c r="E727" i="16"/>
  <c r="D727" i="16"/>
  <c r="X727" i="16" s="1"/>
  <c r="AD726" i="16"/>
  <c r="AA726" i="16"/>
  <c r="AB726" i="16" s="1"/>
  <c r="U726" i="16"/>
  <c r="T726" i="16"/>
  <c r="S726" i="16"/>
  <c r="AE726" i="16" s="1"/>
  <c r="AF726" i="16" s="1"/>
  <c r="R726" i="16"/>
  <c r="Q726" i="16"/>
  <c r="P726" i="16"/>
  <c r="O726" i="16"/>
  <c r="N726" i="16"/>
  <c r="M726" i="16"/>
  <c r="L726" i="16"/>
  <c r="K726" i="16"/>
  <c r="AC726" i="16" s="1"/>
  <c r="J726" i="16"/>
  <c r="I726" i="16"/>
  <c r="H726" i="16"/>
  <c r="G726" i="16"/>
  <c r="E726" i="16"/>
  <c r="D726" i="16"/>
  <c r="X726" i="16" s="1"/>
  <c r="AE725" i="16"/>
  <c r="AF725" i="16" s="1"/>
  <c r="U725" i="16"/>
  <c r="T725" i="16"/>
  <c r="S725" i="16"/>
  <c r="R725" i="16"/>
  <c r="Q725" i="16"/>
  <c r="P725" i="16"/>
  <c r="O725" i="16"/>
  <c r="AD725" i="16" s="1"/>
  <c r="N725" i="16"/>
  <c r="AA725" i="16" s="1"/>
  <c r="AB725" i="16" s="1"/>
  <c r="M725" i="16"/>
  <c r="L725" i="16"/>
  <c r="K725" i="16"/>
  <c r="AC725" i="16" s="1"/>
  <c r="J725" i="16"/>
  <c r="I725" i="16"/>
  <c r="H725" i="16"/>
  <c r="G725" i="16"/>
  <c r="E725" i="16"/>
  <c r="D725" i="16"/>
  <c r="X725" i="16" s="1"/>
  <c r="U724" i="16"/>
  <c r="T724" i="16"/>
  <c r="S724" i="16"/>
  <c r="AE724" i="16" s="1"/>
  <c r="AF724" i="16" s="1"/>
  <c r="R724" i="16"/>
  <c r="Q724" i="16"/>
  <c r="AD724" i="16" s="1"/>
  <c r="P724" i="16"/>
  <c r="O724" i="16"/>
  <c r="N724" i="16"/>
  <c r="M724" i="16"/>
  <c r="L724" i="16"/>
  <c r="K724" i="16"/>
  <c r="AC724" i="16" s="1"/>
  <c r="J724" i="16"/>
  <c r="I724" i="16"/>
  <c r="AA724" i="16" s="1"/>
  <c r="AB724" i="16" s="1"/>
  <c r="H724" i="16"/>
  <c r="G724" i="16"/>
  <c r="E724" i="16"/>
  <c r="D724" i="16"/>
  <c r="X724" i="16" s="1"/>
  <c r="AF723" i="16"/>
  <c r="AE723" i="16"/>
  <c r="AC723" i="16"/>
  <c r="U723" i="16"/>
  <c r="T723" i="16"/>
  <c r="S723" i="16"/>
  <c r="R723" i="16"/>
  <c r="Q723" i="16"/>
  <c r="P723" i="16"/>
  <c r="O723" i="16"/>
  <c r="AD723" i="16" s="1"/>
  <c r="N723" i="16"/>
  <c r="M723" i="16"/>
  <c r="L723" i="16"/>
  <c r="K723" i="16"/>
  <c r="J723" i="16"/>
  <c r="I723" i="16"/>
  <c r="H723" i="16"/>
  <c r="G723" i="16"/>
  <c r="E723" i="16"/>
  <c r="D723" i="16"/>
  <c r="X723" i="16" s="1"/>
  <c r="AA722" i="16"/>
  <c r="AB722" i="16" s="1"/>
  <c r="U722" i="16"/>
  <c r="T722" i="16"/>
  <c r="S722" i="16"/>
  <c r="AE722" i="16" s="1"/>
  <c r="AF722" i="16" s="1"/>
  <c r="R722" i="16"/>
  <c r="Q722" i="16"/>
  <c r="AD722" i="16" s="1"/>
  <c r="P722" i="16"/>
  <c r="O722" i="16"/>
  <c r="N722" i="16"/>
  <c r="M722" i="16"/>
  <c r="L722" i="16"/>
  <c r="K722" i="16"/>
  <c r="AC722" i="16" s="1"/>
  <c r="J722" i="16"/>
  <c r="I722" i="16"/>
  <c r="H722" i="16"/>
  <c r="G722" i="16"/>
  <c r="E722" i="16"/>
  <c r="D722" i="16"/>
  <c r="X722" i="16" s="1"/>
  <c r="AE721" i="16"/>
  <c r="AF721" i="16" s="1"/>
  <c r="AD721" i="16"/>
  <c r="U721" i="16"/>
  <c r="T721" i="16"/>
  <c r="S721" i="16"/>
  <c r="R721" i="16"/>
  <c r="Q721" i="16"/>
  <c r="P721" i="16"/>
  <c r="O721" i="16"/>
  <c r="N721" i="16"/>
  <c r="M721" i="16"/>
  <c r="L721" i="16"/>
  <c r="AA721" i="16" s="1"/>
  <c r="AB721" i="16" s="1"/>
  <c r="K721" i="16"/>
  <c r="AC721" i="16" s="1"/>
  <c r="J721" i="16"/>
  <c r="I721" i="16"/>
  <c r="H721" i="16"/>
  <c r="G721" i="16"/>
  <c r="E721" i="16"/>
  <c r="D721" i="16"/>
  <c r="X721" i="16" s="1"/>
  <c r="AA720" i="16"/>
  <c r="AB720" i="16" s="1"/>
  <c r="U720" i="16"/>
  <c r="T720" i="16"/>
  <c r="S720" i="16"/>
  <c r="AE720" i="16" s="1"/>
  <c r="AF720" i="16" s="1"/>
  <c r="R720" i="16"/>
  <c r="Q720" i="16"/>
  <c r="AD720" i="16" s="1"/>
  <c r="P720" i="16"/>
  <c r="O720" i="16"/>
  <c r="N720" i="16"/>
  <c r="M720" i="16"/>
  <c r="L720" i="16"/>
  <c r="K720" i="16"/>
  <c r="AC720" i="16" s="1"/>
  <c r="J720" i="16"/>
  <c r="I720" i="16"/>
  <c r="H720" i="16"/>
  <c r="G720" i="16"/>
  <c r="E720" i="16"/>
  <c r="D720" i="16"/>
  <c r="X720" i="16" s="1"/>
  <c r="AD719" i="16"/>
  <c r="U719" i="16"/>
  <c r="T719" i="16"/>
  <c r="S719" i="16"/>
  <c r="AE719" i="16" s="1"/>
  <c r="AF719" i="16" s="1"/>
  <c r="R719" i="16"/>
  <c r="Q719" i="16"/>
  <c r="P719" i="16"/>
  <c r="O719" i="16"/>
  <c r="N719" i="16"/>
  <c r="M719" i="16"/>
  <c r="AA719" i="16" s="1"/>
  <c r="AB719" i="16" s="1"/>
  <c r="L719" i="16"/>
  <c r="K719" i="16"/>
  <c r="AC719" i="16" s="1"/>
  <c r="J719" i="16"/>
  <c r="I719" i="16"/>
  <c r="H719" i="16"/>
  <c r="G719" i="16"/>
  <c r="E719" i="16"/>
  <c r="D719" i="16"/>
  <c r="X719" i="16" s="1"/>
  <c r="AF718" i="16"/>
  <c r="AE718" i="16"/>
  <c r="U718" i="16"/>
  <c r="T718" i="16"/>
  <c r="S718" i="16"/>
  <c r="R718" i="16"/>
  <c r="Q718" i="16"/>
  <c r="AD718" i="16" s="1"/>
  <c r="P718" i="16"/>
  <c r="O718" i="16"/>
  <c r="N718" i="16"/>
  <c r="AA718" i="16" s="1"/>
  <c r="AB718" i="16" s="1"/>
  <c r="M718" i="16"/>
  <c r="L718" i="16"/>
  <c r="K718" i="16"/>
  <c r="J718" i="16"/>
  <c r="AC718" i="16" s="1"/>
  <c r="I718" i="16"/>
  <c r="H718" i="16"/>
  <c r="G718" i="16"/>
  <c r="E718" i="16"/>
  <c r="D718" i="16"/>
  <c r="X718" i="16" s="1"/>
  <c r="AD717" i="16"/>
  <c r="AA717" i="16"/>
  <c r="AB717" i="16" s="1"/>
  <c r="U717" i="16"/>
  <c r="T717" i="16"/>
  <c r="S717" i="16"/>
  <c r="AE717" i="16" s="1"/>
  <c r="AF717" i="16" s="1"/>
  <c r="R717" i="16"/>
  <c r="Q717" i="16"/>
  <c r="P717" i="16"/>
  <c r="O717" i="16"/>
  <c r="N717" i="16"/>
  <c r="M717" i="16"/>
  <c r="L717" i="16"/>
  <c r="K717" i="16"/>
  <c r="J717" i="16"/>
  <c r="AC717" i="16" s="1"/>
  <c r="I717" i="16"/>
  <c r="H717" i="16"/>
  <c r="G717" i="16"/>
  <c r="E717" i="16"/>
  <c r="D717" i="16"/>
  <c r="X717" i="16" s="1"/>
  <c r="AE716" i="16"/>
  <c r="AF716" i="16" s="1"/>
  <c r="AC716" i="16"/>
  <c r="U716" i="16"/>
  <c r="T716" i="16"/>
  <c r="S716" i="16"/>
  <c r="R716" i="16"/>
  <c r="Q716" i="16"/>
  <c r="P716" i="16"/>
  <c r="O716" i="16"/>
  <c r="N716" i="16"/>
  <c r="M716" i="16"/>
  <c r="L716" i="16"/>
  <c r="AA716" i="16" s="1"/>
  <c r="AB716" i="16" s="1"/>
  <c r="K716" i="16"/>
  <c r="J716" i="16"/>
  <c r="I716" i="16"/>
  <c r="H716" i="16"/>
  <c r="G716" i="16"/>
  <c r="E716" i="16"/>
  <c r="D716" i="16"/>
  <c r="X716" i="16" s="1"/>
  <c r="AC715" i="16"/>
  <c r="U715" i="16"/>
  <c r="T715" i="16"/>
  <c r="S715" i="16"/>
  <c r="R715" i="16"/>
  <c r="Q715" i="16"/>
  <c r="AD715" i="16" s="1"/>
  <c r="P715" i="16"/>
  <c r="O715" i="16"/>
  <c r="N715" i="16"/>
  <c r="M715" i="16"/>
  <c r="L715" i="16"/>
  <c r="K715" i="16"/>
  <c r="J715" i="16"/>
  <c r="AE715" i="16" s="1"/>
  <c r="AF715" i="16" s="1"/>
  <c r="I715" i="16"/>
  <c r="H715" i="16"/>
  <c r="G715" i="16"/>
  <c r="E715" i="16"/>
  <c r="D715" i="16"/>
  <c r="X715" i="16" s="1"/>
  <c r="AE714" i="16"/>
  <c r="AF714" i="16" s="1"/>
  <c r="AC714" i="16"/>
  <c r="U714" i="16"/>
  <c r="T714" i="16"/>
  <c r="S714" i="16"/>
  <c r="R714" i="16"/>
  <c r="Q714" i="16"/>
  <c r="P714" i="16"/>
  <c r="O714" i="16"/>
  <c r="AD714" i="16" s="1"/>
  <c r="N714" i="16"/>
  <c r="M714" i="16"/>
  <c r="L714" i="16"/>
  <c r="AA714" i="16" s="1"/>
  <c r="AB714" i="16" s="1"/>
  <c r="K714" i="16"/>
  <c r="J714" i="16"/>
  <c r="I714" i="16"/>
  <c r="H714" i="16"/>
  <c r="G714" i="16"/>
  <c r="E714" i="16"/>
  <c r="D714" i="16"/>
  <c r="X714" i="16" s="1"/>
  <c r="AA713" i="16"/>
  <c r="AB713" i="16" s="1"/>
  <c r="U713" i="16"/>
  <c r="T713" i="16"/>
  <c r="S713" i="16"/>
  <c r="AE713" i="16" s="1"/>
  <c r="AF713" i="16" s="1"/>
  <c r="R713" i="16"/>
  <c r="Q713" i="16"/>
  <c r="AD713" i="16" s="1"/>
  <c r="P713" i="16"/>
  <c r="O713" i="16"/>
  <c r="N713" i="16"/>
  <c r="M713" i="16"/>
  <c r="L713" i="16"/>
  <c r="K713" i="16"/>
  <c r="J713" i="16"/>
  <c r="I713" i="16"/>
  <c r="H713" i="16"/>
  <c r="G713" i="16"/>
  <c r="E713" i="16"/>
  <c r="D713" i="16"/>
  <c r="X713" i="16" s="1"/>
  <c r="AE712" i="16"/>
  <c r="AF712" i="16" s="1"/>
  <c r="AC712" i="16"/>
  <c r="U712" i="16"/>
  <c r="T712" i="16"/>
  <c r="S712" i="16"/>
  <c r="R712" i="16"/>
  <c r="Q712" i="16"/>
  <c r="P712" i="16"/>
  <c r="O712" i="16"/>
  <c r="AD712" i="16" s="1"/>
  <c r="N712" i="16"/>
  <c r="M712" i="16"/>
  <c r="L712" i="16"/>
  <c r="AA712" i="16" s="1"/>
  <c r="AB712" i="16" s="1"/>
  <c r="K712" i="16"/>
  <c r="J712" i="16"/>
  <c r="I712" i="16"/>
  <c r="H712" i="16"/>
  <c r="G712" i="16"/>
  <c r="E712" i="16"/>
  <c r="D712" i="16"/>
  <c r="X712" i="16" s="1"/>
  <c r="U711" i="16"/>
  <c r="T711" i="16"/>
  <c r="S711" i="16"/>
  <c r="R711" i="16"/>
  <c r="Q711" i="16"/>
  <c r="AD711" i="16" s="1"/>
  <c r="P711" i="16"/>
  <c r="O711" i="16"/>
  <c r="N711" i="16"/>
  <c r="M711" i="16"/>
  <c r="L711" i="16"/>
  <c r="K711" i="16"/>
  <c r="AC711" i="16" s="1"/>
  <c r="J711" i="16"/>
  <c r="I711" i="16"/>
  <c r="AA711" i="16" s="1"/>
  <c r="AB711" i="16" s="1"/>
  <c r="H711" i="16"/>
  <c r="G711" i="16"/>
  <c r="E711" i="16"/>
  <c r="D711" i="16"/>
  <c r="X711" i="16" s="1"/>
  <c r="AD710" i="16"/>
  <c r="U710" i="16"/>
  <c r="T710" i="16"/>
  <c r="S710" i="16"/>
  <c r="AE710" i="16" s="1"/>
  <c r="AF710" i="16" s="1"/>
  <c r="R710" i="16"/>
  <c r="Q710" i="16"/>
  <c r="P710" i="16"/>
  <c r="O710" i="16"/>
  <c r="N710" i="16"/>
  <c r="M710" i="16"/>
  <c r="L710" i="16"/>
  <c r="AA710" i="16" s="1"/>
  <c r="AB710" i="16" s="1"/>
  <c r="K710" i="16"/>
  <c r="AC710" i="16" s="1"/>
  <c r="J710" i="16"/>
  <c r="I710" i="16"/>
  <c r="H710" i="16"/>
  <c r="G710" i="16"/>
  <c r="E710" i="16"/>
  <c r="D710" i="16"/>
  <c r="X710" i="16" s="1"/>
  <c r="U709" i="16"/>
  <c r="T709" i="16"/>
  <c r="S709" i="16"/>
  <c r="AE709" i="16" s="1"/>
  <c r="AF709" i="16" s="1"/>
  <c r="R709" i="16"/>
  <c r="Q709" i="16"/>
  <c r="AD709" i="16" s="1"/>
  <c r="P709" i="16"/>
  <c r="O709" i="16"/>
  <c r="N709" i="16"/>
  <c r="M709" i="16"/>
  <c r="L709" i="16"/>
  <c r="K709" i="16"/>
  <c r="AC709" i="16" s="1"/>
  <c r="J709" i="16"/>
  <c r="I709" i="16"/>
  <c r="AA709" i="16" s="1"/>
  <c r="AB709" i="16" s="1"/>
  <c r="H709" i="16"/>
  <c r="G709" i="16"/>
  <c r="E709" i="16"/>
  <c r="D709" i="16"/>
  <c r="X709" i="16" s="1"/>
  <c r="AF708" i="16"/>
  <c r="AE708" i="16"/>
  <c r="AD708" i="16"/>
  <c r="AC708" i="16"/>
  <c r="U708" i="16"/>
  <c r="T708" i="16"/>
  <c r="S708" i="16"/>
  <c r="R708" i="16"/>
  <c r="Q708" i="16"/>
  <c r="P708" i="16"/>
  <c r="O708" i="16"/>
  <c r="N708" i="16"/>
  <c r="AA708" i="16" s="1"/>
  <c r="AB708" i="16" s="1"/>
  <c r="M708" i="16"/>
  <c r="L708" i="16"/>
  <c r="K708" i="16"/>
  <c r="J708" i="16"/>
  <c r="I708" i="16"/>
  <c r="H708" i="16"/>
  <c r="G708" i="16"/>
  <c r="E708" i="16"/>
  <c r="D708" i="16"/>
  <c r="X708" i="16" s="1"/>
  <c r="AD707" i="16"/>
  <c r="AA707" i="16"/>
  <c r="AB707" i="16" s="1"/>
  <c r="U707" i="16"/>
  <c r="T707" i="16"/>
  <c r="S707" i="16"/>
  <c r="AE707" i="16" s="1"/>
  <c r="AF707" i="16" s="1"/>
  <c r="R707" i="16"/>
  <c r="Q707" i="16"/>
  <c r="P707" i="16"/>
  <c r="O707" i="16"/>
  <c r="N707" i="16"/>
  <c r="M707" i="16"/>
  <c r="L707" i="16"/>
  <c r="K707" i="16"/>
  <c r="AC707" i="16" s="1"/>
  <c r="J707" i="16"/>
  <c r="I707" i="16"/>
  <c r="H707" i="16"/>
  <c r="G707" i="16"/>
  <c r="E707" i="16"/>
  <c r="D707" i="16"/>
  <c r="X707" i="16" s="1"/>
  <c r="U706" i="16"/>
  <c r="T706" i="16"/>
  <c r="S706" i="16"/>
  <c r="R706" i="16"/>
  <c r="Q706" i="16"/>
  <c r="AD706" i="16" s="1"/>
  <c r="P706" i="16"/>
  <c r="O706" i="16"/>
  <c r="N706" i="16"/>
  <c r="M706" i="16"/>
  <c r="L706" i="16"/>
  <c r="K706" i="16"/>
  <c r="AC706" i="16" s="1"/>
  <c r="J706" i="16"/>
  <c r="AE706" i="16" s="1"/>
  <c r="AF706" i="16" s="1"/>
  <c r="I706" i="16"/>
  <c r="AA706" i="16" s="1"/>
  <c r="AB706" i="16" s="1"/>
  <c r="H706" i="16"/>
  <c r="G706" i="16"/>
  <c r="E706" i="16"/>
  <c r="D706" i="16"/>
  <c r="X706" i="16" s="1"/>
  <c r="AE705" i="16"/>
  <c r="AF705" i="16" s="1"/>
  <c r="AC705" i="16"/>
  <c r="U705" i="16"/>
  <c r="T705" i="16"/>
  <c r="S705" i="16"/>
  <c r="R705" i="16"/>
  <c r="Q705" i="16"/>
  <c r="P705" i="16"/>
  <c r="O705" i="16"/>
  <c r="AD705" i="16" s="1"/>
  <c r="N705" i="16"/>
  <c r="M705" i="16"/>
  <c r="L705" i="16"/>
  <c r="AA705" i="16" s="1"/>
  <c r="AB705" i="16" s="1"/>
  <c r="K705" i="16"/>
  <c r="J705" i="16"/>
  <c r="I705" i="16"/>
  <c r="H705" i="16"/>
  <c r="G705" i="16"/>
  <c r="E705" i="16"/>
  <c r="D705" i="16"/>
  <c r="X705" i="16" s="1"/>
  <c r="U704" i="16"/>
  <c r="T704" i="16"/>
  <c r="S704" i="16"/>
  <c r="AE704" i="16" s="1"/>
  <c r="AF704" i="16" s="1"/>
  <c r="R704" i="16"/>
  <c r="Q704" i="16"/>
  <c r="AD704" i="16" s="1"/>
  <c r="P704" i="16"/>
  <c r="O704" i="16"/>
  <c r="N704" i="16"/>
  <c r="M704" i="16"/>
  <c r="L704" i="16"/>
  <c r="AA704" i="16" s="1"/>
  <c r="AB704" i="16" s="1"/>
  <c r="K704" i="16"/>
  <c r="AC704" i="16" s="1"/>
  <c r="J704" i="16"/>
  <c r="I704" i="16"/>
  <c r="H704" i="16"/>
  <c r="G704" i="16"/>
  <c r="E704" i="16"/>
  <c r="D704" i="16"/>
  <c r="X704" i="16" s="1"/>
  <c r="AE703" i="16"/>
  <c r="AF703" i="16" s="1"/>
  <c r="U703" i="16"/>
  <c r="T703" i="16"/>
  <c r="S703" i="16"/>
  <c r="R703" i="16"/>
  <c r="Q703" i="16"/>
  <c r="AD703" i="16" s="1"/>
  <c r="P703" i="16"/>
  <c r="O703" i="16"/>
  <c r="N703" i="16"/>
  <c r="M703" i="16"/>
  <c r="L703" i="16"/>
  <c r="AA703" i="16" s="1"/>
  <c r="AB703" i="16" s="1"/>
  <c r="K703" i="16"/>
  <c r="AC703" i="16" s="1"/>
  <c r="J703" i="16"/>
  <c r="I703" i="16"/>
  <c r="H703" i="16"/>
  <c r="G703" i="16"/>
  <c r="E703" i="16"/>
  <c r="D703" i="16"/>
  <c r="X703" i="16" s="1"/>
  <c r="AD702" i="16"/>
  <c r="U702" i="16"/>
  <c r="T702" i="16"/>
  <c r="S702" i="16"/>
  <c r="AE702" i="16" s="1"/>
  <c r="AF702" i="16" s="1"/>
  <c r="R702" i="16"/>
  <c r="Q702" i="16"/>
  <c r="P702" i="16"/>
  <c r="O702" i="16"/>
  <c r="N702" i="16"/>
  <c r="M702" i="16"/>
  <c r="L702" i="16"/>
  <c r="AA702" i="16" s="1"/>
  <c r="AB702" i="16" s="1"/>
  <c r="K702" i="16"/>
  <c r="AC702" i="16" s="1"/>
  <c r="J702" i="16"/>
  <c r="I702" i="16"/>
  <c r="H702" i="16"/>
  <c r="G702" i="16"/>
  <c r="E702" i="16"/>
  <c r="D702" i="16"/>
  <c r="X702" i="16" s="1"/>
  <c r="U701" i="16"/>
  <c r="T701" i="16"/>
  <c r="S701" i="16"/>
  <c r="AE701" i="16" s="1"/>
  <c r="AF701" i="16" s="1"/>
  <c r="R701" i="16"/>
  <c r="Q701" i="16"/>
  <c r="AD701" i="16" s="1"/>
  <c r="P701" i="16"/>
  <c r="O701" i="16"/>
  <c r="N701" i="16"/>
  <c r="M701" i="16"/>
  <c r="L701" i="16"/>
  <c r="K701" i="16"/>
  <c r="AC701" i="16" s="1"/>
  <c r="J701" i="16"/>
  <c r="I701" i="16"/>
  <c r="AA701" i="16" s="1"/>
  <c r="AB701" i="16" s="1"/>
  <c r="H701" i="16"/>
  <c r="G701" i="16"/>
  <c r="E701" i="16"/>
  <c r="D701" i="16"/>
  <c r="X701" i="16" s="1"/>
  <c r="AF700" i="16"/>
  <c r="AE700" i="16"/>
  <c r="AD700" i="16"/>
  <c r="AC700" i="16"/>
  <c r="U700" i="16"/>
  <c r="T700" i="16"/>
  <c r="S700" i="16"/>
  <c r="R700" i="16"/>
  <c r="Q700" i="16"/>
  <c r="P700" i="16"/>
  <c r="O700" i="16"/>
  <c r="N700" i="16"/>
  <c r="AA700" i="16" s="1"/>
  <c r="AB700" i="16" s="1"/>
  <c r="M700" i="16"/>
  <c r="L700" i="16"/>
  <c r="K700" i="16"/>
  <c r="J700" i="16"/>
  <c r="I700" i="16"/>
  <c r="H700" i="16"/>
  <c r="G700" i="16"/>
  <c r="E700" i="16"/>
  <c r="D700" i="16"/>
  <c r="X700" i="16" s="1"/>
  <c r="AD699" i="16"/>
  <c r="AA699" i="16"/>
  <c r="AB699" i="16" s="1"/>
  <c r="U699" i="16"/>
  <c r="T699" i="16"/>
  <c r="S699" i="16"/>
  <c r="AE699" i="16" s="1"/>
  <c r="AF699" i="16" s="1"/>
  <c r="R699" i="16"/>
  <c r="Q699" i="16"/>
  <c r="P699" i="16"/>
  <c r="O699" i="16"/>
  <c r="N699" i="16"/>
  <c r="M699" i="16"/>
  <c r="L699" i="16"/>
  <c r="K699" i="16"/>
  <c r="AC699" i="16" s="1"/>
  <c r="J699" i="16"/>
  <c r="I699" i="16"/>
  <c r="H699" i="16"/>
  <c r="G699" i="16"/>
  <c r="E699" i="16"/>
  <c r="D699" i="16"/>
  <c r="X699" i="16" s="1"/>
  <c r="U698" i="16"/>
  <c r="T698" i="16"/>
  <c r="S698" i="16"/>
  <c r="R698" i="16"/>
  <c r="Q698" i="16"/>
  <c r="AD698" i="16" s="1"/>
  <c r="P698" i="16"/>
  <c r="O698" i="16"/>
  <c r="N698" i="16"/>
  <c r="M698" i="16"/>
  <c r="L698" i="16"/>
  <c r="K698" i="16"/>
  <c r="AC698" i="16" s="1"/>
  <c r="J698" i="16"/>
  <c r="AE698" i="16" s="1"/>
  <c r="AF698" i="16" s="1"/>
  <c r="I698" i="16"/>
  <c r="AA698" i="16" s="1"/>
  <c r="AB698" i="16" s="1"/>
  <c r="H698" i="16"/>
  <c r="G698" i="16"/>
  <c r="E698" i="16"/>
  <c r="D698" i="16"/>
  <c r="X698" i="16" s="1"/>
  <c r="AE697" i="16"/>
  <c r="AF697" i="16" s="1"/>
  <c r="AC697" i="16"/>
  <c r="U697" i="16"/>
  <c r="T697" i="16"/>
  <c r="S697" i="16"/>
  <c r="R697" i="16"/>
  <c r="Q697" i="16"/>
  <c r="P697" i="16"/>
  <c r="O697" i="16"/>
  <c r="AD697" i="16" s="1"/>
  <c r="N697" i="16"/>
  <c r="M697" i="16"/>
  <c r="L697" i="16"/>
  <c r="AA697" i="16" s="1"/>
  <c r="AB697" i="16" s="1"/>
  <c r="K697" i="16"/>
  <c r="J697" i="16"/>
  <c r="I697" i="16"/>
  <c r="H697" i="16"/>
  <c r="G697" i="16"/>
  <c r="E697" i="16"/>
  <c r="D697" i="16"/>
  <c r="X697" i="16" s="1"/>
  <c r="U696" i="16"/>
  <c r="T696" i="16"/>
  <c r="S696" i="16"/>
  <c r="AE696" i="16" s="1"/>
  <c r="AF696" i="16" s="1"/>
  <c r="R696" i="16"/>
  <c r="Q696" i="16"/>
  <c r="AD696" i="16" s="1"/>
  <c r="P696" i="16"/>
  <c r="O696" i="16"/>
  <c r="N696" i="16"/>
  <c r="M696" i="16"/>
  <c r="L696" i="16"/>
  <c r="AA696" i="16" s="1"/>
  <c r="AB696" i="16" s="1"/>
  <c r="K696" i="16"/>
  <c r="AC696" i="16" s="1"/>
  <c r="J696" i="16"/>
  <c r="I696" i="16"/>
  <c r="H696" i="16"/>
  <c r="G696" i="16"/>
  <c r="E696" i="16"/>
  <c r="D696" i="16"/>
  <c r="X696" i="16" s="1"/>
  <c r="AE695" i="16"/>
  <c r="AF695" i="16" s="1"/>
  <c r="U695" i="16"/>
  <c r="T695" i="16"/>
  <c r="S695" i="16"/>
  <c r="R695" i="16"/>
  <c r="Q695" i="16"/>
  <c r="AD695" i="16" s="1"/>
  <c r="P695" i="16"/>
  <c r="O695" i="16"/>
  <c r="N695" i="16"/>
  <c r="M695" i="16"/>
  <c r="L695" i="16"/>
  <c r="AA695" i="16" s="1"/>
  <c r="AB695" i="16" s="1"/>
  <c r="K695" i="16"/>
  <c r="AC695" i="16" s="1"/>
  <c r="J695" i="16"/>
  <c r="I695" i="16"/>
  <c r="H695" i="16"/>
  <c r="G695" i="16"/>
  <c r="E695" i="16"/>
  <c r="D695" i="16"/>
  <c r="X695" i="16" s="1"/>
  <c r="AD694" i="16"/>
  <c r="U694" i="16"/>
  <c r="T694" i="16"/>
  <c r="S694" i="16"/>
  <c r="AE694" i="16" s="1"/>
  <c r="AF694" i="16" s="1"/>
  <c r="R694" i="16"/>
  <c r="Q694" i="16"/>
  <c r="P694" i="16"/>
  <c r="O694" i="16"/>
  <c r="N694" i="16"/>
  <c r="M694" i="16"/>
  <c r="L694" i="16"/>
  <c r="AA694" i="16" s="1"/>
  <c r="AB694" i="16" s="1"/>
  <c r="K694" i="16"/>
  <c r="AC694" i="16" s="1"/>
  <c r="J694" i="16"/>
  <c r="I694" i="16"/>
  <c r="H694" i="16"/>
  <c r="G694" i="16"/>
  <c r="E694" i="16"/>
  <c r="D694" i="16"/>
  <c r="X694" i="16" s="1"/>
  <c r="U693" i="16"/>
  <c r="T693" i="16"/>
  <c r="S693" i="16"/>
  <c r="AE693" i="16" s="1"/>
  <c r="AF693" i="16" s="1"/>
  <c r="R693" i="16"/>
  <c r="Q693" i="16"/>
  <c r="AD693" i="16" s="1"/>
  <c r="P693" i="16"/>
  <c r="O693" i="16"/>
  <c r="N693" i="16"/>
  <c r="M693" i="16"/>
  <c r="L693" i="16"/>
  <c r="K693" i="16"/>
  <c r="AC693" i="16" s="1"/>
  <c r="J693" i="16"/>
  <c r="I693" i="16"/>
  <c r="AA693" i="16" s="1"/>
  <c r="AB693" i="16" s="1"/>
  <c r="H693" i="16"/>
  <c r="G693" i="16"/>
  <c r="E693" i="16"/>
  <c r="D693" i="16"/>
  <c r="X693" i="16" s="1"/>
  <c r="AF692" i="16"/>
  <c r="AE692" i="16"/>
  <c r="AD692" i="16"/>
  <c r="AC692" i="16"/>
  <c r="U692" i="16"/>
  <c r="T692" i="16"/>
  <c r="S692" i="16"/>
  <c r="R692" i="16"/>
  <c r="Q692" i="16"/>
  <c r="P692" i="16"/>
  <c r="O692" i="16"/>
  <c r="N692" i="16"/>
  <c r="AA692" i="16" s="1"/>
  <c r="AB692" i="16" s="1"/>
  <c r="M692" i="16"/>
  <c r="L692" i="16"/>
  <c r="K692" i="16"/>
  <c r="J692" i="16"/>
  <c r="I692" i="16"/>
  <c r="H692" i="16"/>
  <c r="G692" i="16"/>
  <c r="E692" i="16"/>
  <c r="D692" i="16"/>
  <c r="X692" i="16" s="1"/>
  <c r="AD691" i="16"/>
  <c r="AA691" i="16"/>
  <c r="AB691" i="16" s="1"/>
  <c r="U691" i="16"/>
  <c r="T691" i="16"/>
  <c r="S691" i="16"/>
  <c r="AE691" i="16" s="1"/>
  <c r="AF691" i="16" s="1"/>
  <c r="R691" i="16"/>
  <c r="Q691" i="16"/>
  <c r="P691" i="16"/>
  <c r="O691" i="16"/>
  <c r="N691" i="16"/>
  <c r="M691" i="16"/>
  <c r="L691" i="16"/>
  <c r="K691" i="16"/>
  <c r="AC691" i="16" s="1"/>
  <c r="J691" i="16"/>
  <c r="I691" i="16"/>
  <c r="H691" i="16"/>
  <c r="G691" i="16"/>
  <c r="E691" i="16"/>
  <c r="D691" i="16"/>
  <c r="X691" i="16" s="1"/>
  <c r="U690" i="16"/>
  <c r="T690" i="16"/>
  <c r="S690" i="16"/>
  <c r="R690" i="16"/>
  <c r="Q690" i="16"/>
  <c r="AD690" i="16" s="1"/>
  <c r="P690" i="16"/>
  <c r="O690" i="16"/>
  <c r="N690" i="16"/>
  <c r="M690" i="16"/>
  <c r="L690" i="16"/>
  <c r="K690" i="16"/>
  <c r="AC690" i="16" s="1"/>
  <c r="J690" i="16"/>
  <c r="AE690" i="16" s="1"/>
  <c r="AF690" i="16" s="1"/>
  <c r="I690" i="16"/>
  <c r="AA690" i="16" s="1"/>
  <c r="AB690" i="16" s="1"/>
  <c r="H690" i="16"/>
  <c r="G690" i="16"/>
  <c r="E690" i="16"/>
  <c r="D690" i="16"/>
  <c r="X690" i="16" s="1"/>
  <c r="AE689" i="16"/>
  <c r="AF689" i="16" s="1"/>
  <c r="AC689" i="16"/>
  <c r="U689" i="16"/>
  <c r="T689" i="16"/>
  <c r="S689" i="16"/>
  <c r="R689" i="16"/>
  <c r="Q689" i="16"/>
  <c r="P689" i="16"/>
  <c r="O689" i="16"/>
  <c r="AD689" i="16" s="1"/>
  <c r="N689" i="16"/>
  <c r="M689" i="16"/>
  <c r="L689" i="16"/>
  <c r="AA689" i="16" s="1"/>
  <c r="AB689" i="16" s="1"/>
  <c r="K689" i="16"/>
  <c r="J689" i="16"/>
  <c r="I689" i="16"/>
  <c r="H689" i="16"/>
  <c r="G689" i="16"/>
  <c r="E689" i="16"/>
  <c r="D689" i="16"/>
  <c r="X689" i="16" s="1"/>
  <c r="U688" i="16"/>
  <c r="T688" i="16"/>
  <c r="S688" i="16"/>
  <c r="AE688" i="16" s="1"/>
  <c r="AF688" i="16" s="1"/>
  <c r="R688" i="16"/>
  <c r="Q688" i="16"/>
  <c r="AD688" i="16" s="1"/>
  <c r="P688" i="16"/>
  <c r="O688" i="16"/>
  <c r="N688" i="16"/>
  <c r="M688" i="16"/>
  <c r="L688" i="16"/>
  <c r="AA688" i="16" s="1"/>
  <c r="AB688" i="16" s="1"/>
  <c r="K688" i="16"/>
  <c r="AC688" i="16" s="1"/>
  <c r="J688" i="16"/>
  <c r="I688" i="16"/>
  <c r="H688" i="16"/>
  <c r="G688" i="16"/>
  <c r="E688" i="16"/>
  <c r="D688" i="16"/>
  <c r="X688" i="16" s="1"/>
  <c r="AE687" i="16"/>
  <c r="AF687" i="16" s="1"/>
  <c r="U687" i="16"/>
  <c r="T687" i="16"/>
  <c r="S687" i="16"/>
  <c r="R687" i="16"/>
  <c r="Q687" i="16"/>
  <c r="AD687" i="16" s="1"/>
  <c r="P687" i="16"/>
  <c r="O687" i="16"/>
  <c r="N687" i="16"/>
  <c r="M687" i="16"/>
  <c r="L687" i="16"/>
  <c r="AA687" i="16" s="1"/>
  <c r="AB687" i="16" s="1"/>
  <c r="K687" i="16"/>
  <c r="AC687" i="16" s="1"/>
  <c r="J687" i="16"/>
  <c r="I687" i="16"/>
  <c r="H687" i="16"/>
  <c r="G687" i="16"/>
  <c r="E687" i="16"/>
  <c r="D687" i="16"/>
  <c r="X687" i="16" s="1"/>
  <c r="AD686" i="16"/>
  <c r="U686" i="16"/>
  <c r="T686" i="16"/>
  <c r="S686" i="16"/>
  <c r="AE686" i="16" s="1"/>
  <c r="AF686" i="16" s="1"/>
  <c r="R686" i="16"/>
  <c r="Q686" i="16"/>
  <c r="P686" i="16"/>
  <c r="O686" i="16"/>
  <c r="N686" i="16"/>
  <c r="M686" i="16"/>
  <c r="L686" i="16"/>
  <c r="AA686" i="16" s="1"/>
  <c r="AB686" i="16" s="1"/>
  <c r="K686" i="16"/>
  <c r="AC686" i="16" s="1"/>
  <c r="J686" i="16"/>
  <c r="I686" i="16"/>
  <c r="H686" i="16"/>
  <c r="G686" i="16"/>
  <c r="E686" i="16"/>
  <c r="D686" i="16"/>
  <c r="X686" i="16" s="1"/>
  <c r="U685" i="16"/>
  <c r="T685" i="16"/>
  <c r="S685" i="16"/>
  <c r="AE685" i="16" s="1"/>
  <c r="AF685" i="16" s="1"/>
  <c r="R685" i="16"/>
  <c r="Q685" i="16"/>
  <c r="AD685" i="16" s="1"/>
  <c r="P685" i="16"/>
  <c r="O685" i="16"/>
  <c r="N685" i="16"/>
  <c r="M685" i="16"/>
  <c r="L685" i="16"/>
  <c r="K685" i="16"/>
  <c r="AC685" i="16" s="1"/>
  <c r="J685" i="16"/>
  <c r="I685" i="16"/>
  <c r="AA685" i="16" s="1"/>
  <c r="AB685" i="16" s="1"/>
  <c r="H685" i="16"/>
  <c r="G685" i="16"/>
  <c r="E685" i="16"/>
  <c r="D685" i="16"/>
  <c r="X685" i="16" s="1"/>
  <c r="AF684" i="16"/>
  <c r="AE684" i="16"/>
  <c r="AD684" i="16"/>
  <c r="AC684" i="16"/>
  <c r="U684" i="16"/>
  <c r="T684" i="16"/>
  <c r="S684" i="16"/>
  <c r="R684" i="16"/>
  <c r="Q684" i="16"/>
  <c r="P684" i="16"/>
  <c r="O684" i="16"/>
  <c r="N684" i="16"/>
  <c r="AA684" i="16" s="1"/>
  <c r="AB684" i="16" s="1"/>
  <c r="M684" i="16"/>
  <c r="L684" i="16"/>
  <c r="K684" i="16"/>
  <c r="J684" i="16"/>
  <c r="I684" i="16"/>
  <c r="H684" i="16"/>
  <c r="G684" i="16"/>
  <c r="E684" i="16"/>
  <c r="D684" i="16"/>
  <c r="X684" i="16" s="1"/>
  <c r="AD683" i="16"/>
  <c r="AA683" i="16"/>
  <c r="AB683" i="16" s="1"/>
  <c r="U683" i="16"/>
  <c r="T683" i="16"/>
  <c r="S683" i="16"/>
  <c r="AE683" i="16" s="1"/>
  <c r="AF683" i="16" s="1"/>
  <c r="R683" i="16"/>
  <c r="Q683" i="16"/>
  <c r="P683" i="16"/>
  <c r="O683" i="16"/>
  <c r="N683" i="16"/>
  <c r="M683" i="16"/>
  <c r="L683" i="16"/>
  <c r="K683" i="16"/>
  <c r="AC683" i="16" s="1"/>
  <c r="J683" i="16"/>
  <c r="I683" i="16"/>
  <c r="H683" i="16"/>
  <c r="G683" i="16"/>
  <c r="E683" i="16"/>
  <c r="D683" i="16"/>
  <c r="X683" i="16" s="1"/>
  <c r="AF682" i="16"/>
  <c r="U682" i="16"/>
  <c r="T682" i="16"/>
  <c r="S682" i="16"/>
  <c r="R682" i="16"/>
  <c r="Q682" i="16"/>
  <c r="AD682" i="16" s="1"/>
  <c r="P682" i="16"/>
  <c r="O682" i="16"/>
  <c r="N682" i="16"/>
  <c r="M682" i="16"/>
  <c r="L682" i="16"/>
  <c r="K682" i="16"/>
  <c r="AC682" i="16" s="1"/>
  <c r="J682" i="16"/>
  <c r="AE682" i="16" s="1"/>
  <c r="I682" i="16"/>
  <c r="AA682" i="16" s="1"/>
  <c r="AB682" i="16" s="1"/>
  <c r="H682" i="16"/>
  <c r="G682" i="16"/>
  <c r="E682" i="16"/>
  <c r="D682" i="16"/>
  <c r="X682" i="16" s="1"/>
  <c r="AE681" i="16"/>
  <c r="AF681" i="16" s="1"/>
  <c r="AC681" i="16"/>
  <c r="U681" i="16"/>
  <c r="T681" i="16"/>
  <c r="S681" i="16"/>
  <c r="R681" i="16"/>
  <c r="Q681" i="16"/>
  <c r="P681" i="16"/>
  <c r="O681" i="16"/>
  <c r="AD681" i="16" s="1"/>
  <c r="N681" i="16"/>
  <c r="M681" i="16"/>
  <c r="L681" i="16"/>
  <c r="AA681" i="16" s="1"/>
  <c r="AB681" i="16" s="1"/>
  <c r="K681" i="16"/>
  <c r="J681" i="16"/>
  <c r="I681" i="16"/>
  <c r="H681" i="16"/>
  <c r="G681" i="16"/>
  <c r="E681" i="16"/>
  <c r="D681" i="16"/>
  <c r="X681" i="16" s="1"/>
  <c r="U680" i="16"/>
  <c r="T680" i="16"/>
  <c r="S680" i="16"/>
  <c r="AE680" i="16" s="1"/>
  <c r="AF680" i="16" s="1"/>
  <c r="R680" i="16"/>
  <c r="Q680" i="16"/>
  <c r="AD680" i="16" s="1"/>
  <c r="P680" i="16"/>
  <c r="O680" i="16"/>
  <c r="N680" i="16"/>
  <c r="M680" i="16"/>
  <c r="L680" i="16"/>
  <c r="AA680" i="16" s="1"/>
  <c r="AB680" i="16" s="1"/>
  <c r="K680" i="16"/>
  <c r="AC680" i="16" s="1"/>
  <c r="J680" i="16"/>
  <c r="I680" i="16"/>
  <c r="H680" i="16"/>
  <c r="G680" i="16"/>
  <c r="E680" i="16"/>
  <c r="D680" i="16"/>
  <c r="X680" i="16" s="1"/>
  <c r="AE679" i="16"/>
  <c r="AF679" i="16" s="1"/>
  <c r="U679" i="16"/>
  <c r="T679" i="16"/>
  <c r="S679" i="16"/>
  <c r="R679" i="16"/>
  <c r="Q679" i="16"/>
  <c r="P679" i="16"/>
  <c r="O679" i="16"/>
  <c r="N679" i="16"/>
  <c r="M679" i="16"/>
  <c r="L679" i="16"/>
  <c r="AA679" i="16" s="1"/>
  <c r="AB679" i="16" s="1"/>
  <c r="K679" i="16"/>
  <c r="AC679" i="16" s="1"/>
  <c r="J679" i="16"/>
  <c r="I679" i="16"/>
  <c r="H679" i="16"/>
  <c r="G679" i="16"/>
  <c r="E679" i="16"/>
  <c r="D679" i="16"/>
  <c r="X679" i="16" s="1"/>
  <c r="AD678" i="16"/>
  <c r="U678" i="16"/>
  <c r="T678" i="16"/>
  <c r="S678" i="16"/>
  <c r="AE678" i="16" s="1"/>
  <c r="AF678" i="16" s="1"/>
  <c r="R678" i="16"/>
  <c r="Q678" i="16"/>
  <c r="P678" i="16"/>
  <c r="O678" i="16"/>
  <c r="N678" i="16"/>
  <c r="M678" i="16"/>
  <c r="L678" i="16"/>
  <c r="AA678" i="16" s="1"/>
  <c r="AB678" i="16" s="1"/>
  <c r="K678" i="16"/>
  <c r="AC678" i="16" s="1"/>
  <c r="J678" i="16"/>
  <c r="I678" i="16"/>
  <c r="H678" i="16"/>
  <c r="G678" i="16"/>
  <c r="E678" i="16"/>
  <c r="D678" i="16"/>
  <c r="X678" i="16" s="1"/>
  <c r="U677" i="16"/>
  <c r="T677" i="16"/>
  <c r="S677" i="16"/>
  <c r="AE677" i="16" s="1"/>
  <c r="AF677" i="16" s="1"/>
  <c r="R677" i="16"/>
  <c r="Q677" i="16"/>
  <c r="AD677" i="16" s="1"/>
  <c r="P677" i="16"/>
  <c r="O677" i="16"/>
  <c r="N677" i="16"/>
  <c r="M677" i="16"/>
  <c r="L677" i="16"/>
  <c r="K677" i="16"/>
  <c r="AC677" i="16" s="1"/>
  <c r="J677" i="16"/>
  <c r="I677" i="16"/>
  <c r="AA677" i="16" s="1"/>
  <c r="AB677" i="16" s="1"/>
  <c r="H677" i="16"/>
  <c r="G677" i="16"/>
  <c r="E677" i="16"/>
  <c r="D677" i="16"/>
  <c r="X677" i="16" s="1"/>
  <c r="AF676" i="16"/>
  <c r="AE676" i="16"/>
  <c r="AD676" i="16"/>
  <c r="AC676" i="16"/>
  <c r="U676" i="16"/>
  <c r="T676" i="16"/>
  <c r="S676" i="16"/>
  <c r="R676" i="16"/>
  <c r="Q676" i="16"/>
  <c r="P676" i="16"/>
  <c r="O676" i="16"/>
  <c r="N676" i="16"/>
  <c r="AA676" i="16" s="1"/>
  <c r="AB676" i="16" s="1"/>
  <c r="M676" i="16"/>
  <c r="L676" i="16"/>
  <c r="K676" i="16"/>
  <c r="J676" i="16"/>
  <c r="I676" i="16"/>
  <c r="H676" i="16"/>
  <c r="G676" i="16"/>
  <c r="E676" i="16"/>
  <c r="D676" i="16"/>
  <c r="X676" i="16" s="1"/>
  <c r="AD675" i="16"/>
  <c r="U675" i="16"/>
  <c r="T675" i="16"/>
  <c r="S675" i="16"/>
  <c r="AE675" i="16" s="1"/>
  <c r="AF675" i="16" s="1"/>
  <c r="R675" i="16"/>
  <c r="Q675" i="16"/>
  <c r="P675" i="16"/>
  <c r="O675" i="16"/>
  <c r="N675" i="16"/>
  <c r="M675" i="16"/>
  <c r="AA675" i="16" s="1"/>
  <c r="AB675" i="16" s="1"/>
  <c r="L675" i="16"/>
  <c r="K675" i="16"/>
  <c r="AC675" i="16" s="1"/>
  <c r="J675" i="16"/>
  <c r="I675" i="16"/>
  <c r="H675" i="16"/>
  <c r="G675" i="16"/>
  <c r="E675" i="16"/>
  <c r="D675" i="16"/>
  <c r="X675" i="16" s="1"/>
  <c r="U674" i="16"/>
  <c r="T674" i="16"/>
  <c r="S674" i="16"/>
  <c r="R674" i="16"/>
  <c r="Q674" i="16"/>
  <c r="AD674" i="16" s="1"/>
  <c r="P674" i="16"/>
  <c r="O674" i="16"/>
  <c r="N674" i="16"/>
  <c r="M674" i="16"/>
  <c r="L674" i="16"/>
  <c r="K674" i="16"/>
  <c r="J674" i="16"/>
  <c r="AE674" i="16" s="1"/>
  <c r="AF674" i="16" s="1"/>
  <c r="I674" i="16"/>
  <c r="AA674" i="16" s="1"/>
  <c r="AB674" i="16" s="1"/>
  <c r="H674" i="16"/>
  <c r="G674" i="16"/>
  <c r="E674" i="16"/>
  <c r="D674" i="16"/>
  <c r="X674" i="16" s="1"/>
  <c r="AF673" i="16"/>
  <c r="AE673" i="16"/>
  <c r="AC673" i="16"/>
  <c r="U673" i="16"/>
  <c r="T673" i="16"/>
  <c r="S673" i="16"/>
  <c r="R673" i="16"/>
  <c r="Q673" i="16"/>
  <c r="P673" i="16"/>
  <c r="O673" i="16"/>
  <c r="AD673" i="16" s="1"/>
  <c r="N673" i="16"/>
  <c r="M673" i="16"/>
  <c r="L673" i="16"/>
  <c r="K673" i="16"/>
  <c r="J673" i="16"/>
  <c r="I673" i="16"/>
  <c r="H673" i="16"/>
  <c r="G673" i="16"/>
  <c r="E673" i="16"/>
  <c r="D673" i="16"/>
  <c r="X673" i="16" s="1"/>
  <c r="U672" i="16"/>
  <c r="T672" i="16"/>
  <c r="S672" i="16"/>
  <c r="AE672" i="16" s="1"/>
  <c r="AF672" i="16" s="1"/>
  <c r="R672" i="16"/>
  <c r="Q672" i="16"/>
  <c r="AD672" i="16" s="1"/>
  <c r="P672" i="16"/>
  <c r="O672" i="16"/>
  <c r="N672" i="16"/>
  <c r="M672" i="16"/>
  <c r="L672" i="16"/>
  <c r="AA672" i="16" s="1"/>
  <c r="AB672" i="16" s="1"/>
  <c r="K672" i="16"/>
  <c r="AC672" i="16" s="1"/>
  <c r="J672" i="16"/>
  <c r="I672" i="16"/>
  <c r="H672" i="16"/>
  <c r="G672" i="16"/>
  <c r="E672" i="16"/>
  <c r="D672" i="16"/>
  <c r="X672" i="16" s="1"/>
  <c r="AF671" i="16"/>
  <c r="AE671" i="16"/>
  <c r="U671" i="16"/>
  <c r="T671" i="16"/>
  <c r="S671" i="16"/>
  <c r="R671" i="16"/>
  <c r="Q671" i="16"/>
  <c r="P671" i="16"/>
  <c r="O671" i="16"/>
  <c r="AD671" i="16" s="1"/>
  <c r="N671" i="16"/>
  <c r="M671" i="16"/>
  <c r="L671" i="16"/>
  <c r="K671" i="16"/>
  <c r="AC671" i="16" s="1"/>
  <c r="J671" i="16"/>
  <c r="I671" i="16"/>
  <c r="H671" i="16"/>
  <c r="G671" i="16"/>
  <c r="E671" i="16"/>
  <c r="D671" i="16"/>
  <c r="X671" i="16" s="1"/>
  <c r="AE670" i="16"/>
  <c r="AF670" i="16" s="1"/>
  <c r="U670" i="16"/>
  <c r="T670" i="16"/>
  <c r="S670" i="16"/>
  <c r="R670" i="16"/>
  <c r="Q670" i="16"/>
  <c r="P670" i="16"/>
  <c r="O670" i="16"/>
  <c r="AD670" i="16" s="1"/>
  <c r="N670" i="16"/>
  <c r="AA670" i="16" s="1"/>
  <c r="AB670" i="16" s="1"/>
  <c r="M670" i="16"/>
  <c r="L670" i="16"/>
  <c r="K670" i="16"/>
  <c r="AC670" i="16" s="1"/>
  <c r="J670" i="16"/>
  <c r="I670" i="16"/>
  <c r="H670" i="16"/>
  <c r="G670" i="16"/>
  <c r="E670" i="16"/>
  <c r="D670" i="16"/>
  <c r="X670" i="16" s="1"/>
  <c r="U669" i="16"/>
  <c r="T669" i="16"/>
  <c r="S669" i="16"/>
  <c r="AE669" i="16" s="1"/>
  <c r="AF669" i="16" s="1"/>
  <c r="R669" i="16"/>
  <c r="Q669" i="16"/>
  <c r="AD669" i="16" s="1"/>
  <c r="P669" i="16"/>
  <c r="O669" i="16"/>
  <c r="N669" i="16"/>
  <c r="M669" i="16"/>
  <c r="L669" i="16"/>
  <c r="AA669" i="16" s="1"/>
  <c r="AB669" i="16" s="1"/>
  <c r="K669" i="16"/>
  <c r="AC669" i="16" s="1"/>
  <c r="J669" i="16"/>
  <c r="I669" i="16"/>
  <c r="H669" i="16"/>
  <c r="G669" i="16"/>
  <c r="E669" i="16"/>
  <c r="D669" i="16"/>
  <c r="X669" i="16" s="1"/>
  <c r="AF668" i="16"/>
  <c r="AE668" i="16"/>
  <c r="AC668" i="16"/>
  <c r="U668" i="16"/>
  <c r="T668" i="16"/>
  <c r="S668" i="16"/>
  <c r="R668" i="16"/>
  <c r="Q668" i="16"/>
  <c r="AD668" i="16" s="1"/>
  <c r="P668" i="16"/>
  <c r="O668" i="16"/>
  <c r="N668" i="16"/>
  <c r="AA668" i="16" s="1"/>
  <c r="AB668" i="16" s="1"/>
  <c r="M668" i="16"/>
  <c r="L668" i="16"/>
  <c r="K668" i="16"/>
  <c r="J668" i="16"/>
  <c r="I668" i="16"/>
  <c r="H668" i="16"/>
  <c r="G668" i="16"/>
  <c r="E668" i="16"/>
  <c r="D668" i="16"/>
  <c r="X668" i="16" s="1"/>
  <c r="AD667" i="16"/>
  <c r="U667" i="16"/>
  <c r="T667" i="16"/>
  <c r="S667" i="16"/>
  <c r="R667" i="16"/>
  <c r="Q667" i="16"/>
  <c r="P667" i="16"/>
  <c r="O667" i="16"/>
  <c r="N667" i="16"/>
  <c r="M667" i="16"/>
  <c r="L667" i="16"/>
  <c r="AA667" i="16" s="1"/>
  <c r="AB667" i="16" s="1"/>
  <c r="K667" i="16"/>
  <c r="J667" i="16"/>
  <c r="AC667" i="16" s="1"/>
  <c r="I667" i="16"/>
  <c r="H667" i="16"/>
  <c r="G667" i="16"/>
  <c r="E667" i="16"/>
  <c r="D667" i="16"/>
  <c r="X667" i="16" s="1"/>
  <c r="AA666" i="16"/>
  <c r="AB666" i="16" s="1"/>
  <c r="U666" i="16"/>
  <c r="T666" i="16"/>
  <c r="S666" i="16"/>
  <c r="AE666" i="16" s="1"/>
  <c r="AF666" i="16" s="1"/>
  <c r="R666" i="16"/>
  <c r="Q666" i="16"/>
  <c r="P666" i="16"/>
  <c r="O666" i="16"/>
  <c r="N666" i="16"/>
  <c r="M666" i="16"/>
  <c r="L666" i="16"/>
  <c r="K666" i="16"/>
  <c r="J666" i="16"/>
  <c r="I666" i="16"/>
  <c r="H666" i="16"/>
  <c r="G666" i="16"/>
  <c r="E666" i="16"/>
  <c r="D666" i="16"/>
  <c r="X666" i="16" s="1"/>
  <c r="AE665" i="16"/>
  <c r="AF665" i="16" s="1"/>
  <c r="AC665" i="16"/>
  <c r="U665" i="16"/>
  <c r="T665" i="16"/>
  <c r="S665" i="16"/>
  <c r="R665" i="16"/>
  <c r="Q665" i="16"/>
  <c r="P665" i="16"/>
  <c r="O665" i="16"/>
  <c r="AD665" i="16" s="1"/>
  <c r="N665" i="16"/>
  <c r="M665" i="16"/>
  <c r="L665" i="16"/>
  <c r="K665" i="16"/>
  <c r="J665" i="16"/>
  <c r="I665" i="16"/>
  <c r="H665" i="16"/>
  <c r="G665" i="16"/>
  <c r="E665" i="16"/>
  <c r="D665" i="16"/>
  <c r="X665" i="16" s="1"/>
  <c r="AA664" i="16"/>
  <c r="AB664" i="16" s="1"/>
  <c r="U664" i="16"/>
  <c r="T664" i="16"/>
  <c r="S664" i="16"/>
  <c r="R664" i="16"/>
  <c r="Q664" i="16"/>
  <c r="AD664" i="16" s="1"/>
  <c r="P664" i="16"/>
  <c r="O664" i="16"/>
  <c r="N664" i="16"/>
  <c r="M664" i="16"/>
  <c r="L664" i="16"/>
  <c r="K664" i="16"/>
  <c r="J664" i="16"/>
  <c r="AC664" i="16" s="1"/>
  <c r="I664" i="16"/>
  <c r="H664" i="16"/>
  <c r="G664" i="16"/>
  <c r="E664" i="16"/>
  <c r="D664" i="16"/>
  <c r="X664" i="16" s="1"/>
  <c r="U663" i="16"/>
  <c r="T663" i="16"/>
  <c r="S663" i="16"/>
  <c r="R663" i="16"/>
  <c r="Q663" i="16"/>
  <c r="AD663" i="16" s="1"/>
  <c r="P663" i="16"/>
  <c r="O663" i="16"/>
  <c r="N663" i="16"/>
  <c r="M663" i="16"/>
  <c r="L663" i="16"/>
  <c r="K663" i="16"/>
  <c r="J663" i="16"/>
  <c r="AE663" i="16" s="1"/>
  <c r="AF663" i="16" s="1"/>
  <c r="I663" i="16"/>
  <c r="H663" i="16"/>
  <c r="G663" i="16"/>
  <c r="E663" i="16"/>
  <c r="D663" i="16"/>
  <c r="X663" i="16" s="1"/>
  <c r="AD662" i="16"/>
  <c r="U662" i="16"/>
  <c r="T662" i="16"/>
  <c r="S662" i="16"/>
  <c r="AE662" i="16" s="1"/>
  <c r="AF662" i="16" s="1"/>
  <c r="R662" i="16"/>
  <c r="Q662" i="16"/>
  <c r="P662" i="16"/>
  <c r="O662" i="16"/>
  <c r="N662" i="16"/>
  <c r="M662" i="16"/>
  <c r="L662" i="16"/>
  <c r="AA662" i="16" s="1"/>
  <c r="AB662" i="16" s="1"/>
  <c r="K662" i="16"/>
  <c r="AC662" i="16" s="1"/>
  <c r="J662" i="16"/>
  <c r="I662" i="16"/>
  <c r="H662" i="16"/>
  <c r="G662" i="16"/>
  <c r="E662" i="16"/>
  <c r="D662" i="16"/>
  <c r="X662" i="16" s="1"/>
  <c r="AD661" i="16"/>
  <c r="AC661" i="16"/>
  <c r="U661" i="16"/>
  <c r="T661" i="16"/>
  <c r="S661" i="16"/>
  <c r="R661" i="16"/>
  <c r="Q661" i="16"/>
  <c r="P661" i="16"/>
  <c r="O661" i="16"/>
  <c r="N661" i="16"/>
  <c r="M661" i="16"/>
  <c r="L661" i="16"/>
  <c r="AA661" i="16" s="1"/>
  <c r="AB661" i="16" s="1"/>
  <c r="K661" i="16"/>
  <c r="J661" i="16"/>
  <c r="I661" i="16"/>
  <c r="H661" i="16"/>
  <c r="G661" i="16"/>
  <c r="E661" i="16"/>
  <c r="D661" i="16"/>
  <c r="X661" i="16" s="1"/>
  <c r="AA660" i="16"/>
  <c r="AB660" i="16" s="1"/>
  <c r="U660" i="16"/>
  <c r="T660" i="16"/>
  <c r="S660" i="16"/>
  <c r="AE660" i="16" s="1"/>
  <c r="AF660" i="16" s="1"/>
  <c r="R660" i="16"/>
  <c r="Q660" i="16"/>
  <c r="AD660" i="16" s="1"/>
  <c r="P660" i="16"/>
  <c r="O660" i="16"/>
  <c r="N660" i="16"/>
  <c r="M660" i="16"/>
  <c r="L660" i="16"/>
  <c r="K660" i="16"/>
  <c r="AC660" i="16" s="1"/>
  <c r="J660" i="16"/>
  <c r="I660" i="16"/>
  <c r="H660" i="16"/>
  <c r="G660" i="16"/>
  <c r="E660" i="16"/>
  <c r="D660" i="16"/>
  <c r="X660" i="16" s="1"/>
  <c r="AE659" i="16"/>
  <c r="AF659" i="16" s="1"/>
  <c r="AD659" i="16"/>
  <c r="U659" i="16"/>
  <c r="T659" i="16"/>
  <c r="S659" i="16"/>
  <c r="R659" i="16"/>
  <c r="Q659" i="16"/>
  <c r="P659" i="16"/>
  <c r="O659" i="16"/>
  <c r="N659" i="16"/>
  <c r="M659" i="16"/>
  <c r="L659" i="16"/>
  <c r="AA659" i="16" s="1"/>
  <c r="AB659" i="16" s="1"/>
  <c r="K659" i="16"/>
  <c r="AC659" i="16" s="1"/>
  <c r="J659" i="16"/>
  <c r="I659" i="16"/>
  <c r="H659" i="16"/>
  <c r="G659" i="16"/>
  <c r="E659" i="16"/>
  <c r="D659" i="16"/>
  <c r="X659" i="16" s="1"/>
  <c r="U658" i="16"/>
  <c r="T658" i="16"/>
  <c r="S658" i="16"/>
  <c r="AE658" i="16" s="1"/>
  <c r="AF658" i="16" s="1"/>
  <c r="R658" i="16"/>
  <c r="Q658" i="16"/>
  <c r="AD658" i="16" s="1"/>
  <c r="P658" i="16"/>
  <c r="O658" i="16"/>
  <c r="N658" i="16"/>
  <c r="M658" i="16"/>
  <c r="L658" i="16"/>
  <c r="K658" i="16"/>
  <c r="AC658" i="16" s="1"/>
  <c r="J658" i="16"/>
  <c r="I658" i="16"/>
  <c r="AA658" i="16" s="1"/>
  <c r="AB658" i="16" s="1"/>
  <c r="H658" i="16"/>
  <c r="G658" i="16"/>
  <c r="E658" i="16"/>
  <c r="D658" i="16"/>
  <c r="X658" i="16" s="1"/>
  <c r="AD657" i="16"/>
  <c r="AC657" i="16"/>
  <c r="U657" i="16"/>
  <c r="T657" i="16"/>
  <c r="S657" i="16"/>
  <c r="R657" i="16"/>
  <c r="Q657" i="16"/>
  <c r="P657" i="16"/>
  <c r="O657" i="16"/>
  <c r="N657" i="16"/>
  <c r="M657" i="16"/>
  <c r="L657" i="16"/>
  <c r="K657" i="16"/>
  <c r="J657" i="16"/>
  <c r="AE657" i="16" s="1"/>
  <c r="AF657" i="16" s="1"/>
  <c r="I657" i="16"/>
  <c r="H657" i="16"/>
  <c r="G657" i="16"/>
  <c r="E657" i="16"/>
  <c r="D657" i="16"/>
  <c r="X657" i="16" s="1"/>
  <c r="AE656" i="16"/>
  <c r="AF656" i="16" s="1"/>
  <c r="U656" i="16"/>
  <c r="T656" i="16"/>
  <c r="S656" i="16"/>
  <c r="R656" i="16"/>
  <c r="Q656" i="16"/>
  <c r="P656" i="16"/>
  <c r="O656" i="16"/>
  <c r="AD656" i="16" s="1"/>
  <c r="N656" i="16"/>
  <c r="AA656" i="16" s="1"/>
  <c r="AB656" i="16" s="1"/>
  <c r="M656" i="16"/>
  <c r="L656" i="16"/>
  <c r="K656" i="16"/>
  <c r="AC656" i="16" s="1"/>
  <c r="J656" i="16"/>
  <c r="I656" i="16"/>
  <c r="H656" i="16"/>
  <c r="G656" i="16"/>
  <c r="E656" i="16"/>
  <c r="D656" i="16"/>
  <c r="X656" i="16" s="1"/>
  <c r="U655" i="16"/>
  <c r="T655" i="16"/>
  <c r="S655" i="16"/>
  <c r="AE655" i="16" s="1"/>
  <c r="AF655" i="16" s="1"/>
  <c r="R655" i="16"/>
  <c r="Q655" i="16"/>
  <c r="AD655" i="16" s="1"/>
  <c r="P655" i="16"/>
  <c r="O655" i="16"/>
  <c r="N655" i="16"/>
  <c r="M655" i="16"/>
  <c r="L655" i="16"/>
  <c r="AA655" i="16" s="1"/>
  <c r="AB655" i="16" s="1"/>
  <c r="K655" i="16"/>
  <c r="AC655" i="16" s="1"/>
  <c r="J655" i="16"/>
  <c r="I655" i="16"/>
  <c r="H655" i="16"/>
  <c r="G655" i="16"/>
  <c r="E655" i="16"/>
  <c r="D655" i="16"/>
  <c r="X655" i="16" s="1"/>
  <c r="AF654" i="16"/>
  <c r="AE654" i="16"/>
  <c r="U654" i="16"/>
  <c r="T654" i="16"/>
  <c r="S654" i="16"/>
  <c r="R654" i="16"/>
  <c r="Q654" i="16"/>
  <c r="P654" i="16"/>
  <c r="O654" i="16"/>
  <c r="AD654" i="16" s="1"/>
  <c r="N654" i="16"/>
  <c r="AA654" i="16" s="1"/>
  <c r="AB654" i="16" s="1"/>
  <c r="M654" i="16"/>
  <c r="L654" i="16"/>
  <c r="K654" i="16"/>
  <c r="AC654" i="16" s="1"/>
  <c r="J654" i="16"/>
  <c r="I654" i="16"/>
  <c r="H654" i="16"/>
  <c r="G654" i="16"/>
  <c r="E654" i="16"/>
  <c r="D654" i="16"/>
  <c r="X654" i="16" s="1"/>
  <c r="AB653" i="16"/>
  <c r="AA653" i="16"/>
  <c r="U653" i="16"/>
  <c r="T653" i="16"/>
  <c r="S653" i="16"/>
  <c r="AE653" i="16" s="1"/>
  <c r="AF653" i="16" s="1"/>
  <c r="R653" i="16"/>
  <c r="Q653" i="16"/>
  <c r="AD653" i="16" s="1"/>
  <c r="P653" i="16"/>
  <c r="O653" i="16"/>
  <c r="N653" i="16"/>
  <c r="M653" i="16"/>
  <c r="L653" i="16"/>
  <c r="K653" i="16"/>
  <c r="AC653" i="16" s="1"/>
  <c r="J653" i="16"/>
  <c r="I653" i="16"/>
  <c r="H653" i="16"/>
  <c r="G653" i="16"/>
  <c r="E653" i="16"/>
  <c r="D653" i="16"/>
  <c r="X653" i="16" s="1"/>
  <c r="AF652" i="16"/>
  <c r="AE652" i="16"/>
  <c r="AC652" i="16"/>
  <c r="U652" i="16"/>
  <c r="T652" i="16"/>
  <c r="S652" i="16"/>
  <c r="R652" i="16"/>
  <c r="Q652" i="16"/>
  <c r="P652" i="16"/>
  <c r="O652" i="16"/>
  <c r="AD652" i="16" s="1"/>
  <c r="N652" i="16"/>
  <c r="AA652" i="16" s="1"/>
  <c r="AB652" i="16" s="1"/>
  <c r="M652" i="16"/>
  <c r="L652" i="16"/>
  <c r="K652" i="16"/>
  <c r="J652" i="16"/>
  <c r="I652" i="16"/>
  <c r="H652" i="16"/>
  <c r="G652" i="16"/>
  <c r="E652" i="16"/>
  <c r="D652" i="16"/>
  <c r="X652" i="16" s="1"/>
  <c r="AA651" i="16"/>
  <c r="AB651" i="16" s="1"/>
  <c r="U651" i="16"/>
  <c r="T651" i="16"/>
  <c r="S651" i="16"/>
  <c r="AE651" i="16" s="1"/>
  <c r="AF651" i="16" s="1"/>
  <c r="R651" i="16"/>
  <c r="Q651" i="16"/>
  <c r="P651" i="16"/>
  <c r="O651" i="16"/>
  <c r="AD651" i="16" s="1"/>
  <c r="N651" i="16"/>
  <c r="M651" i="16"/>
  <c r="L651" i="16"/>
  <c r="K651" i="16"/>
  <c r="J651" i="16"/>
  <c r="AC651" i="16" s="1"/>
  <c r="I651" i="16"/>
  <c r="H651" i="16"/>
  <c r="G651" i="16"/>
  <c r="E651" i="16"/>
  <c r="D651" i="16"/>
  <c r="X651" i="16" s="1"/>
  <c r="AE650" i="16"/>
  <c r="AF650" i="16" s="1"/>
  <c r="U650" i="16"/>
  <c r="T650" i="16"/>
  <c r="S650" i="16"/>
  <c r="R650" i="16"/>
  <c r="Q650" i="16"/>
  <c r="P650" i="16"/>
  <c r="O650" i="16"/>
  <c r="N650" i="16"/>
  <c r="M650" i="16"/>
  <c r="L650" i="16"/>
  <c r="AA650" i="16" s="1"/>
  <c r="AB650" i="16" s="1"/>
  <c r="K650" i="16"/>
  <c r="AC650" i="16" s="1"/>
  <c r="J650" i="16"/>
  <c r="I650" i="16"/>
  <c r="H650" i="16"/>
  <c r="G650" i="16"/>
  <c r="E650" i="16"/>
  <c r="D650" i="16"/>
  <c r="X650" i="16" s="1"/>
  <c r="AF649" i="16"/>
  <c r="AE649" i="16"/>
  <c r="U649" i="16"/>
  <c r="T649" i="16"/>
  <c r="S649" i="16"/>
  <c r="R649" i="16"/>
  <c r="Q649" i="16"/>
  <c r="AD649" i="16" s="1"/>
  <c r="P649" i="16"/>
  <c r="O649" i="16"/>
  <c r="N649" i="16"/>
  <c r="M649" i="16"/>
  <c r="L649" i="16"/>
  <c r="K649" i="16"/>
  <c r="J649" i="16"/>
  <c r="AC649" i="16" s="1"/>
  <c r="I649" i="16"/>
  <c r="H649" i="16"/>
  <c r="G649" i="16"/>
  <c r="E649" i="16"/>
  <c r="D649" i="16"/>
  <c r="X649" i="16" s="1"/>
  <c r="AC648" i="16"/>
  <c r="U648" i="16"/>
  <c r="T648" i="16"/>
  <c r="S648" i="16"/>
  <c r="AE648" i="16" s="1"/>
  <c r="AF648" i="16" s="1"/>
  <c r="R648" i="16"/>
  <c r="Q648" i="16"/>
  <c r="AD648" i="16" s="1"/>
  <c r="P648" i="16"/>
  <c r="O648" i="16"/>
  <c r="N648" i="16"/>
  <c r="M648" i="16"/>
  <c r="L648" i="16"/>
  <c r="AA648" i="16" s="1"/>
  <c r="AB648" i="16" s="1"/>
  <c r="K648" i="16"/>
  <c r="J648" i="16"/>
  <c r="I648" i="16"/>
  <c r="H648" i="16"/>
  <c r="G648" i="16"/>
  <c r="E648" i="16"/>
  <c r="D648" i="16"/>
  <c r="X648" i="16" s="1"/>
  <c r="AF647" i="16"/>
  <c r="AE647" i="16"/>
  <c r="U647" i="16"/>
  <c r="T647" i="16"/>
  <c r="S647" i="16"/>
  <c r="R647" i="16"/>
  <c r="Q647" i="16"/>
  <c r="P647" i="16"/>
  <c r="O647" i="16"/>
  <c r="AD647" i="16" s="1"/>
  <c r="N647" i="16"/>
  <c r="AA647" i="16" s="1"/>
  <c r="AB647" i="16" s="1"/>
  <c r="M647" i="16"/>
  <c r="L647" i="16"/>
  <c r="K647" i="16"/>
  <c r="J647" i="16"/>
  <c r="I647" i="16"/>
  <c r="H647" i="16"/>
  <c r="G647" i="16"/>
  <c r="E647" i="16"/>
  <c r="D647" i="16"/>
  <c r="X647" i="16" s="1"/>
  <c r="AC646" i="16"/>
  <c r="U646" i="16"/>
  <c r="T646" i="16"/>
  <c r="S646" i="16"/>
  <c r="AE646" i="16" s="1"/>
  <c r="AF646" i="16" s="1"/>
  <c r="R646" i="16"/>
  <c r="Q646" i="16"/>
  <c r="AD646" i="16" s="1"/>
  <c r="P646" i="16"/>
  <c r="O646" i="16"/>
  <c r="N646" i="16"/>
  <c r="M646" i="16"/>
  <c r="L646" i="16"/>
  <c r="AA646" i="16" s="1"/>
  <c r="AB646" i="16" s="1"/>
  <c r="K646" i="16"/>
  <c r="J646" i="16"/>
  <c r="I646" i="16"/>
  <c r="H646" i="16"/>
  <c r="G646" i="16"/>
  <c r="E646" i="16"/>
  <c r="D646" i="16"/>
  <c r="X646" i="16" s="1"/>
  <c r="AD645" i="16"/>
  <c r="AC645" i="16"/>
  <c r="U645" i="16"/>
  <c r="T645" i="16"/>
  <c r="S645" i="16"/>
  <c r="R645" i="16"/>
  <c r="Q645" i="16"/>
  <c r="P645" i="16"/>
  <c r="O645" i="16"/>
  <c r="N645" i="16"/>
  <c r="M645" i="16"/>
  <c r="L645" i="16"/>
  <c r="AA645" i="16" s="1"/>
  <c r="AB645" i="16" s="1"/>
  <c r="K645" i="16"/>
  <c r="J645" i="16"/>
  <c r="I645" i="16"/>
  <c r="H645" i="16"/>
  <c r="G645" i="16"/>
  <c r="E645" i="16"/>
  <c r="D645" i="16"/>
  <c r="X645" i="16" s="1"/>
  <c r="AA644" i="16"/>
  <c r="AB644" i="16" s="1"/>
  <c r="U644" i="16"/>
  <c r="T644" i="16"/>
  <c r="S644" i="16"/>
  <c r="AE644" i="16" s="1"/>
  <c r="AF644" i="16" s="1"/>
  <c r="R644" i="16"/>
  <c r="Q644" i="16"/>
  <c r="AD644" i="16" s="1"/>
  <c r="P644" i="16"/>
  <c r="O644" i="16"/>
  <c r="N644" i="16"/>
  <c r="M644" i="16"/>
  <c r="L644" i="16"/>
  <c r="K644" i="16"/>
  <c r="AC644" i="16" s="1"/>
  <c r="J644" i="16"/>
  <c r="I644" i="16"/>
  <c r="H644" i="16"/>
  <c r="G644" i="16"/>
  <c r="E644" i="16"/>
  <c r="D644" i="16"/>
  <c r="X644" i="16" s="1"/>
  <c r="AE643" i="16"/>
  <c r="AF643" i="16" s="1"/>
  <c r="AD643" i="16"/>
  <c r="AC643" i="16"/>
  <c r="U643" i="16"/>
  <c r="T643" i="16"/>
  <c r="S643" i="16"/>
  <c r="R643" i="16"/>
  <c r="Q643" i="16"/>
  <c r="P643" i="16"/>
  <c r="O643" i="16"/>
  <c r="N643" i="16"/>
  <c r="M643" i="16"/>
  <c r="L643" i="16"/>
  <c r="AA643" i="16" s="1"/>
  <c r="AB643" i="16" s="1"/>
  <c r="K643" i="16"/>
  <c r="J643" i="16"/>
  <c r="I643" i="16"/>
  <c r="H643" i="16"/>
  <c r="G643" i="16"/>
  <c r="E643" i="16"/>
  <c r="D643" i="16"/>
  <c r="X643" i="16" s="1"/>
  <c r="U642" i="16"/>
  <c r="T642" i="16"/>
  <c r="S642" i="16"/>
  <c r="AE642" i="16" s="1"/>
  <c r="AF642" i="16" s="1"/>
  <c r="R642" i="16"/>
  <c r="Q642" i="16"/>
  <c r="AD642" i="16" s="1"/>
  <c r="P642" i="16"/>
  <c r="O642" i="16"/>
  <c r="N642" i="16"/>
  <c r="M642" i="16"/>
  <c r="L642" i="16"/>
  <c r="K642" i="16"/>
  <c r="AC642" i="16" s="1"/>
  <c r="J642" i="16"/>
  <c r="I642" i="16"/>
  <c r="AA642" i="16" s="1"/>
  <c r="AB642" i="16" s="1"/>
  <c r="H642" i="16"/>
  <c r="G642" i="16"/>
  <c r="E642" i="16"/>
  <c r="D642" i="16"/>
  <c r="X642" i="16" s="1"/>
  <c r="AD641" i="16"/>
  <c r="U641" i="16"/>
  <c r="T641" i="16"/>
  <c r="S641" i="16"/>
  <c r="R641" i="16"/>
  <c r="Q641" i="16"/>
  <c r="P641" i="16"/>
  <c r="O641" i="16"/>
  <c r="N641" i="16"/>
  <c r="M641" i="16"/>
  <c r="L641" i="16"/>
  <c r="K641" i="16"/>
  <c r="AC641" i="16" s="1"/>
  <c r="J641" i="16"/>
  <c r="AE641" i="16" s="1"/>
  <c r="AF641" i="16" s="1"/>
  <c r="I641" i="16"/>
  <c r="H641" i="16"/>
  <c r="G641" i="16"/>
  <c r="E641" i="16"/>
  <c r="D641" i="16"/>
  <c r="X641" i="16" s="1"/>
  <c r="U640" i="16"/>
  <c r="T640" i="16"/>
  <c r="S640" i="16"/>
  <c r="R640" i="16"/>
  <c r="Q640" i="16"/>
  <c r="AD640" i="16" s="1"/>
  <c r="P640" i="16"/>
  <c r="O640" i="16"/>
  <c r="N640" i="16"/>
  <c r="M640" i="16"/>
  <c r="L640" i="16"/>
  <c r="AA640" i="16" s="1"/>
  <c r="AB640" i="16" s="1"/>
  <c r="K640" i="16"/>
  <c r="AC640" i="16" s="1"/>
  <c r="J640" i="16"/>
  <c r="AE640" i="16" s="1"/>
  <c r="AF640" i="16" s="1"/>
  <c r="I640" i="16"/>
  <c r="H640" i="16"/>
  <c r="G640" i="16"/>
  <c r="E640" i="16"/>
  <c r="D640" i="16"/>
  <c r="X640" i="16" s="1"/>
  <c r="AE639" i="16"/>
  <c r="AF639" i="16" s="1"/>
  <c r="AC639" i="16"/>
  <c r="U639" i="16"/>
  <c r="T639" i="16"/>
  <c r="S639" i="16"/>
  <c r="R639" i="16"/>
  <c r="Q639" i="16"/>
  <c r="P639" i="16"/>
  <c r="O639" i="16"/>
  <c r="AD639" i="16" s="1"/>
  <c r="N639" i="16"/>
  <c r="M639" i="16"/>
  <c r="L639" i="16"/>
  <c r="AA639" i="16" s="1"/>
  <c r="AB639" i="16" s="1"/>
  <c r="K639" i="16"/>
  <c r="J639" i="16"/>
  <c r="I639" i="16"/>
  <c r="H639" i="16"/>
  <c r="G639" i="16"/>
  <c r="E639" i="16"/>
  <c r="D639" i="16"/>
  <c r="X639" i="16" s="1"/>
  <c r="U638" i="16"/>
  <c r="T638" i="16"/>
  <c r="S638" i="16"/>
  <c r="AE638" i="16" s="1"/>
  <c r="AF638" i="16" s="1"/>
  <c r="R638" i="16"/>
  <c r="Q638" i="16"/>
  <c r="AD638" i="16" s="1"/>
  <c r="P638" i="16"/>
  <c r="O638" i="16"/>
  <c r="N638" i="16"/>
  <c r="M638" i="16"/>
  <c r="L638" i="16"/>
  <c r="AA638" i="16" s="1"/>
  <c r="AB638" i="16" s="1"/>
  <c r="K638" i="16"/>
  <c r="AC638" i="16" s="1"/>
  <c r="J638" i="16"/>
  <c r="I638" i="16"/>
  <c r="H638" i="16"/>
  <c r="G638" i="16"/>
  <c r="E638" i="16"/>
  <c r="D638" i="16"/>
  <c r="X638" i="16" s="1"/>
  <c r="AE637" i="16"/>
  <c r="AF637" i="16" s="1"/>
  <c r="U637" i="16"/>
  <c r="T637" i="16"/>
  <c r="S637" i="16"/>
  <c r="R637" i="16"/>
  <c r="Q637" i="16"/>
  <c r="AD637" i="16" s="1"/>
  <c r="P637" i="16"/>
  <c r="O637" i="16"/>
  <c r="N637" i="16"/>
  <c r="M637" i="16"/>
  <c r="L637" i="16"/>
  <c r="K637" i="16"/>
  <c r="AC637" i="16" s="1"/>
  <c r="J637" i="16"/>
  <c r="I637" i="16"/>
  <c r="AA637" i="16" s="1"/>
  <c r="AB637" i="16" s="1"/>
  <c r="H637" i="16"/>
  <c r="G637" i="16"/>
  <c r="E637" i="16"/>
  <c r="D637" i="16"/>
  <c r="X637" i="16" s="1"/>
  <c r="AD636" i="16"/>
  <c r="AC636" i="16"/>
  <c r="U636" i="16"/>
  <c r="T636" i="16"/>
  <c r="S636" i="16"/>
  <c r="AE636" i="16" s="1"/>
  <c r="AF636" i="16" s="1"/>
  <c r="R636" i="16"/>
  <c r="Q636" i="16"/>
  <c r="P636" i="16"/>
  <c r="O636" i="16"/>
  <c r="N636" i="16"/>
  <c r="M636" i="16"/>
  <c r="L636" i="16"/>
  <c r="AA636" i="16" s="1"/>
  <c r="AB636" i="16" s="1"/>
  <c r="K636" i="16"/>
  <c r="J636" i="16"/>
  <c r="I636" i="16"/>
  <c r="H636" i="16"/>
  <c r="G636" i="16"/>
  <c r="E636" i="16"/>
  <c r="D636" i="16"/>
  <c r="X636" i="16" s="1"/>
  <c r="AA635" i="16"/>
  <c r="AB635" i="16" s="1"/>
  <c r="U635" i="16"/>
  <c r="T635" i="16"/>
  <c r="S635" i="16"/>
  <c r="AE635" i="16" s="1"/>
  <c r="AF635" i="16" s="1"/>
  <c r="R635" i="16"/>
  <c r="Q635" i="16"/>
  <c r="AD635" i="16" s="1"/>
  <c r="P635" i="16"/>
  <c r="O635" i="16"/>
  <c r="N635" i="16"/>
  <c r="M635" i="16"/>
  <c r="L635" i="16"/>
  <c r="K635" i="16"/>
  <c r="AC635" i="16" s="1"/>
  <c r="J635" i="16"/>
  <c r="I635" i="16"/>
  <c r="H635" i="16"/>
  <c r="G635" i="16"/>
  <c r="E635" i="16"/>
  <c r="D635" i="16"/>
  <c r="X635" i="16" s="1"/>
  <c r="AF634" i="16"/>
  <c r="AE634" i="16"/>
  <c r="U634" i="16"/>
  <c r="T634" i="16"/>
  <c r="S634" i="16"/>
  <c r="R634" i="16"/>
  <c r="Q634" i="16"/>
  <c r="P634" i="16"/>
  <c r="O634" i="16"/>
  <c r="AD634" i="16" s="1"/>
  <c r="N634" i="16"/>
  <c r="AA634" i="16" s="1"/>
  <c r="AB634" i="16" s="1"/>
  <c r="M634" i="16"/>
  <c r="L634" i="16"/>
  <c r="K634" i="16"/>
  <c r="J634" i="16"/>
  <c r="AC634" i="16" s="1"/>
  <c r="I634" i="16"/>
  <c r="H634" i="16"/>
  <c r="G634" i="16"/>
  <c r="E634" i="16"/>
  <c r="D634" i="16"/>
  <c r="X634" i="16" s="1"/>
  <c r="AC633" i="16"/>
  <c r="U633" i="16"/>
  <c r="T633" i="16"/>
  <c r="S633" i="16"/>
  <c r="AE633" i="16" s="1"/>
  <c r="AF633" i="16" s="1"/>
  <c r="R633" i="16"/>
  <c r="Q633" i="16"/>
  <c r="P633" i="16"/>
  <c r="O633" i="16"/>
  <c r="AD633" i="16" s="1"/>
  <c r="N633" i="16"/>
  <c r="M633" i="16"/>
  <c r="L633" i="16"/>
  <c r="AA633" i="16" s="1"/>
  <c r="AB633" i="16" s="1"/>
  <c r="K633" i="16"/>
  <c r="J633" i="16"/>
  <c r="I633" i="16"/>
  <c r="H633" i="16"/>
  <c r="G633" i="16"/>
  <c r="E633" i="16"/>
  <c r="D633" i="16"/>
  <c r="X633" i="16" s="1"/>
  <c r="U632" i="16"/>
  <c r="T632" i="16"/>
  <c r="S632" i="16"/>
  <c r="R632" i="16"/>
  <c r="Q632" i="16"/>
  <c r="AD632" i="16" s="1"/>
  <c r="P632" i="16"/>
  <c r="O632" i="16"/>
  <c r="N632" i="16"/>
  <c r="M632" i="16"/>
  <c r="L632" i="16"/>
  <c r="AA632" i="16" s="1"/>
  <c r="AB632" i="16" s="1"/>
  <c r="K632" i="16"/>
  <c r="AC632" i="16" s="1"/>
  <c r="J632" i="16"/>
  <c r="AE632" i="16" s="1"/>
  <c r="AF632" i="16" s="1"/>
  <c r="I632" i="16"/>
  <c r="H632" i="16"/>
  <c r="G632" i="16"/>
  <c r="E632" i="16"/>
  <c r="D632" i="16"/>
  <c r="X632" i="16" s="1"/>
  <c r="AE631" i="16"/>
  <c r="AF631" i="16" s="1"/>
  <c r="AC631" i="16"/>
  <c r="U631" i="16"/>
  <c r="T631" i="16"/>
  <c r="S631" i="16"/>
  <c r="R631" i="16"/>
  <c r="Q631" i="16"/>
  <c r="P631" i="16"/>
  <c r="O631" i="16"/>
  <c r="AD631" i="16" s="1"/>
  <c r="N631" i="16"/>
  <c r="M631" i="16"/>
  <c r="L631" i="16"/>
  <c r="AA631" i="16" s="1"/>
  <c r="AB631" i="16" s="1"/>
  <c r="K631" i="16"/>
  <c r="J631" i="16"/>
  <c r="I631" i="16"/>
  <c r="H631" i="16"/>
  <c r="G631" i="16"/>
  <c r="E631" i="16"/>
  <c r="D631" i="16"/>
  <c r="X631" i="16" s="1"/>
  <c r="AD630" i="16"/>
  <c r="U630" i="16"/>
  <c r="T630" i="16"/>
  <c r="S630" i="16"/>
  <c r="AE630" i="16" s="1"/>
  <c r="AF630" i="16" s="1"/>
  <c r="R630" i="16"/>
  <c r="Q630" i="16"/>
  <c r="P630" i="16"/>
  <c r="O630" i="16"/>
  <c r="N630" i="16"/>
  <c r="M630" i="16"/>
  <c r="L630" i="16"/>
  <c r="AA630" i="16" s="1"/>
  <c r="AB630" i="16" s="1"/>
  <c r="K630" i="16"/>
  <c r="AC630" i="16" s="1"/>
  <c r="J630" i="16"/>
  <c r="I630" i="16"/>
  <c r="H630" i="16"/>
  <c r="G630" i="16"/>
  <c r="E630" i="16"/>
  <c r="D630" i="16"/>
  <c r="X630" i="16" s="1"/>
  <c r="AE629" i="16"/>
  <c r="AF629" i="16" s="1"/>
  <c r="U629" i="16"/>
  <c r="T629" i="16"/>
  <c r="S629" i="16"/>
  <c r="R629" i="16"/>
  <c r="Q629" i="16"/>
  <c r="AD629" i="16" s="1"/>
  <c r="P629" i="16"/>
  <c r="O629" i="16"/>
  <c r="N629" i="16"/>
  <c r="M629" i="16"/>
  <c r="L629" i="16"/>
  <c r="K629" i="16"/>
  <c r="AC629" i="16" s="1"/>
  <c r="J629" i="16"/>
  <c r="I629" i="16"/>
  <c r="AA629" i="16" s="1"/>
  <c r="AB629" i="16" s="1"/>
  <c r="H629" i="16"/>
  <c r="G629" i="16"/>
  <c r="E629" i="16"/>
  <c r="D629" i="16"/>
  <c r="X629" i="16" s="1"/>
  <c r="AD628" i="16"/>
  <c r="AC628" i="16"/>
  <c r="U628" i="16"/>
  <c r="T628" i="16"/>
  <c r="S628" i="16"/>
  <c r="AE628" i="16" s="1"/>
  <c r="AF628" i="16" s="1"/>
  <c r="R628" i="16"/>
  <c r="Q628" i="16"/>
  <c r="P628" i="16"/>
  <c r="O628" i="16"/>
  <c r="N628" i="16"/>
  <c r="M628" i="16"/>
  <c r="L628" i="16"/>
  <c r="AA628" i="16" s="1"/>
  <c r="AB628" i="16" s="1"/>
  <c r="K628" i="16"/>
  <c r="J628" i="16"/>
  <c r="I628" i="16"/>
  <c r="H628" i="16"/>
  <c r="G628" i="16"/>
  <c r="E628" i="16"/>
  <c r="D628" i="16"/>
  <c r="X628" i="16" s="1"/>
  <c r="AA627" i="16"/>
  <c r="AB627" i="16" s="1"/>
  <c r="U627" i="16"/>
  <c r="T627" i="16"/>
  <c r="S627" i="16"/>
  <c r="AE627" i="16" s="1"/>
  <c r="AF627" i="16" s="1"/>
  <c r="R627" i="16"/>
  <c r="Q627" i="16"/>
  <c r="AD627" i="16" s="1"/>
  <c r="P627" i="16"/>
  <c r="O627" i="16"/>
  <c r="N627" i="16"/>
  <c r="M627" i="16"/>
  <c r="L627" i="16"/>
  <c r="K627" i="16"/>
  <c r="AC627" i="16" s="1"/>
  <c r="J627" i="16"/>
  <c r="I627" i="16"/>
  <c r="H627" i="16"/>
  <c r="G627" i="16"/>
  <c r="E627" i="16"/>
  <c r="D627" i="16"/>
  <c r="X627" i="16" s="1"/>
  <c r="AF626" i="16"/>
  <c r="AE626" i="16"/>
  <c r="U626" i="16"/>
  <c r="T626" i="16"/>
  <c r="S626" i="16"/>
  <c r="R626" i="16"/>
  <c r="Q626" i="16"/>
  <c r="P626" i="16"/>
  <c r="O626" i="16"/>
  <c r="AD626" i="16" s="1"/>
  <c r="N626" i="16"/>
  <c r="AA626" i="16" s="1"/>
  <c r="AB626" i="16" s="1"/>
  <c r="M626" i="16"/>
  <c r="L626" i="16"/>
  <c r="K626" i="16"/>
  <c r="J626" i="16"/>
  <c r="AC626" i="16" s="1"/>
  <c r="I626" i="16"/>
  <c r="H626" i="16"/>
  <c r="G626" i="16"/>
  <c r="E626" i="16"/>
  <c r="D626" i="16"/>
  <c r="X626" i="16" s="1"/>
  <c r="AC625" i="16"/>
  <c r="U625" i="16"/>
  <c r="T625" i="16"/>
  <c r="S625" i="16"/>
  <c r="AE625" i="16" s="1"/>
  <c r="AF625" i="16" s="1"/>
  <c r="R625" i="16"/>
  <c r="Q625" i="16"/>
  <c r="P625" i="16"/>
  <c r="O625" i="16"/>
  <c r="AD625" i="16" s="1"/>
  <c r="N625" i="16"/>
  <c r="M625" i="16"/>
  <c r="L625" i="16"/>
  <c r="AA625" i="16" s="1"/>
  <c r="AB625" i="16" s="1"/>
  <c r="K625" i="16"/>
  <c r="J625" i="16"/>
  <c r="I625" i="16"/>
  <c r="H625" i="16"/>
  <c r="G625" i="16"/>
  <c r="E625" i="16"/>
  <c r="D625" i="16"/>
  <c r="X625" i="16" s="1"/>
  <c r="U624" i="16"/>
  <c r="T624" i="16"/>
  <c r="S624" i="16"/>
  <c r="R624" i="16"/>
  <c r="Q624" i="16"/>
  <c r="AD624" i="16" s="1"/>
  <c r="P624" i="16"/>
  <c r="O624" i="16"/>
  <c r="N624" i="16"/>
  <c r="M624" i="16"/>
  <c r="L624" i="16"/>
  <c r="AA624" i="16" s="1"/>
  <c r="AB624" i="16" s="1"/>
  <c r="K624" i="16"/>
  <c r="AC624" i="16" s="1"/>
  <c r="J624" i="16"/>
  <c r="AE624" i="16" s="1"/>
  <c r="AF624" i="16" s="1"/>
  <c r="I624" i="16"/>
  <c r="H624" i="16"/>
  <c r="G624" i="16"/>
  <c r="E624" i="16"/>
  <c r="D624" i="16"/>
  <c r="X624" i="16" s="1"/>
  <c r="AE623" i="16"/>
  <c r="AF623" i="16" s="1"/>
  <c r="AC623" i="16"/>
  <c r="U623" i="16"/>
  <c r="T623" i="16"/>
  <c r="S623" i="16"/>
  <c r="R623" i="16"/>
  <c r="Q623" i="16"/>
  <c r="P623" i="16"/>
  <c r="O623" i="16"/>
  <c r="AD623" i="16" s="1"/>
  <c r="N623" i="16"/>
  <c r="M623" i="16"/>
  <c r="L623" i="16"/>
  <c r="AA623" i="16" s="1"/>
  <c r="AB623" i="16" s="1"/>
  <c r="K623" i="16"/>
  <c r="J623" i="16"/>
  <c r="I623" i="16"/>
  <c r="H623" i="16"/>
  <c r="G623" i="16"/>
  <c r="E623" i="16"/>
  <c r="D623" i="16"/>
  <c r="X623" i="16" s="1"/>
  <c r="U622" i="16"/>
  <c r="T622" i="16"/>
  <c r="S622" i="16"/>
  <c r="AE622" i="16" s="1"/>
  <c r="AF622" i="16" s="1"/>
  <c r="R622" i="16"/>
  <c r="Q622" i="16"/>
  <c r="AD622" i="16" s="1"/>
  <c r="P622" i="16"/>
  <c r="O622" i="16"/>
  <c r="N622" i="16"/>
  <c r="M622" i="16"/>
  <c r="L622" i="16"/>
  <c r="AA622" i="16" s="1"/>
  <c r="AB622" i="16" s="1"/>
  <c r="K622" i="16"/>
  <c r="AC622" i="16" s="1"/>
  <c r="J622" i="16"/>
  <c r="I622" i="16"/>
  <c r="H622" i="16"/>
  <c r="G622" i="16"/>
  <c r="E622" i="16"/>
  <c r="D622" i="16"/>
  <c r="X622" i="16" s="1"/>
  <c r="AE621" i="16"/>
  <c r="AF621" i="16" s="1"/>
  <c r="U621" i="16"/>
  <c r="T621" i="16"/>
  <c r="S621" i="16"/>
  <c r="R621" i="16"/>
  <c r="Q621" i="16"/>
  <c r="AD621" i="16" s="1"/>
  <c r="P621" i="16"/>
  <c r="O621" i="16"/>
  <c r="N621" i="16"/>
  <c r="AA621" i="16" s="1"/>
  <c r="AB621" i="16" s="1"/>
  <c r="M621" i="16"/>
  <c r="L621" i="16"/>
  <c r="K621" i="16"/>
  <c r="AC621" i="16" s="1"/>
  <c r="J621" i="16"/>
  <c r="I621" i="16"/>
  <c r="H621" i="16"/>
  <c r="G621" i="16"/>
  <c r="E621" i="16"/>
  <c r="D621" i="16"/>
  <c r="X621" i="16" s="1"/>
  <c r="AD620" i="16"/>
  <c r="AC620" i="16"/>
  <c r="U620" i="16"/>
  <c r="T620" i="16"/>
  <c r="S620" i="16"/>
  <c r="AE620" i="16" s="1"/>
  <c r="AF620" i="16" s="1"/>
  <c r="R620" i="16"/>
  <c r="Q620" i="16"/>
  <c r="P620" i="16"/>
  <c r="O620" i="16"/>
  <c r="N620" i="16"/>
  <c r="M620" i="16"/>
  <c r="L620" i="16"/>
  <c r="AA620" i="16" s="1"/>
  <c r="AB620" i="16" s="1"/>
  <c r="K620" i="16"/>
  <c r="J620" i="16"/>
  <c r="I620" i="16"/>
  <c r="H620" i="16"/>
  <c r="G620" i="16"/>
  <c r="E620" i="16"/>
  <c r="D620" i="16"/>
  <c r="X620" i="16" s="1"/>
  <c r="AA619" i="16"/>
  <c r="AB619" i="16" s="1"/>
  <c r="U619" i="16"/>
  <c r="T619" i="16"/>
  <c r="S619" i="16"/>
  <c r="AE619" i="16" s="1"/>
  <c r="AF619" i="16" s="1"/>
  <c r="R619" i="16"/>
  <c r="Q619" i="16"/>
  <c r="AD619" i="16" s="1"/>
  <c r="P619" i="16"/>
  <c r="O619" i="16"/>
  <c r="N619" i="16"/>
  <c r="M619" i="16"/>
  <c r="L619" i="16"/>
  <c r="K619" i="16"/>
  <c r="AC619" i="16" s="1"/>
  <c r="J619" i="16"/>
  <c r="I619" i="16"/>
  <c r="H619" i="16"/>
  <c r="G619" i="16"/>
  <c r="E619" i="16"/>
  <c r="D619" i="16"/>
  <c r="X619" i="16" s="1"/>
  <c r="AF618" i="16"/>
  <c r="AE618" i="16"/>
  <c r="U618" i="16"/>
  <c r="T618" i="16"/>
  <c r="S618" i="16"/>
  <c r="R618" i="16"/>
  <c r="Q618" i="16"/>
  <c r="P618" i="16"/>
  <c r="O618" i="16"/>
  <c r="AD618" i="16" s="1"/>
  <c r="N618" i="16"/>
  <c r="AA618" i="16" s="1"/>
  <c r="AB618" i="16" s="1"/>
  <c r="M618" i="16"/>
  <c r="L618" i="16"/>
  <c r="K618" i="16"/>
  <c r="J618" i="16"/>
  <c r="AC618" i="16" s="1"/>
  <c r="I618" i="16"/>
  <c r="H618" i="16"/>
  <c r="G618" i="16"/>
  <c r="E618" i="16"/>
  <c r="D618" i="16"/>
  <c r="X618" i="16" s="1"/>
  <c r="AC617" i="16"/>
  <c r="U617" i="16"/>
  <c r="T617" i="16"/>
  <c r="S617" i="16"/>
  <c r="AE617" i="16" s="1"/>
  <c r="AF617" i="16" s="1"/>
  <c r="R617" i="16"/>
  <c r="Q617" i="16"/>
  <c r="P617" i="16"/>
  <c r="O617" i="16"/>
  <c r="AD617" i="16" s="1"/>
  <c r="N617" i="16"/>
  <c r="M617" i="16"/>
  <c r="L617" i="16"/>
  <c r="AA617" i="16" s="1"/>
  <c r="AB617" i="16" s="1"/>
  <c r="K617" i="16"/>
  <c r="J617" i="16"/>
  <c r="I617" i="16"/>
  <c r="H617" i="16"/>
  <c r="G617" i="16"/>
  <c r="E617" i="16"/>
  <c r="D617" i="16"/>
  <c r="X617" i="16" s="1"/>
  <c r="U616" i="16"/>
  <c r="T616" i="16"/>
  <c r="S616" i="16"/>
  <c r="R616" i="16"/>
  <c r="Q616" i="16"/>
  <c r="AD616" i="16" s="1"/>
  <c r="P616" i="16"/>
  <c r="O616" i="16"/>
  <c r="N616" i="16"/>
  <c r="M616" i="16"/>
  <c r="L616" i="16"/>
  <c r="AA616" i="16" s="1"/>
  <c r="AB616" i="16" s="1"/>
  <c r="K616" i="16"/>
  <c r="AC616" i="16" s="1"/>
  <c r="J616" i="16"/>
  <c r="AE616" i="16" s="1"/>
  <c r="AF616" i="16" s="1"/>
  <c r="I616" i="16"/>
  <c r="H616" i="16"/>
  <c r="G616" i="16"/>
  <c r="E616" i="16"/>
  <c r="D616" i="16"/>
  <c r="X616" i="16" s="1"/>
  <c r="AE615" i="16"/>
  <c r="AF615" i="16" s="1"/>
  <c r="AC615" i="16"/>
  <c r="U615" i="16"/>
  <c r="T615" i="16"/>
  <c r="S615" i="16"/>
  <c r="R615" i="16"/>
  <c r="Q615" i="16"/>
  <c r="P615" i="16"/>
  <c r="O615" i="16"/>
  <c r="AD615" i="16" s="1"/>
  <c r="N615" i="16"/>
  <c r="M615" i="16"/>
  <c r="L615" i="16"/>
  <c r="AA615" i="16" s="1"/>
  <c r="AB615" i="16" s="1"/>
  <c r="K615" i="16"/>
  <c r="J615" i="16"/>
  <c r="I615" i="16"/>
  <c r="H615" i="16"/>
  <c r="G615" i="16"/>
  <c r="E615" i="16"/>
  <c r="D615" i="16"/>
  <c r="X615" i="16" s="1"/>
  <c r="U614" i="16"/>
  <c r="T614" i="16"/>
  <c r="S614" i="16"/>
  <c r="AE614" i="16" s="1"/>
  <c r="AF614" i="16" s="1"/>
  <c r="R614" i="16"/>
  <c r="Q614" i="16"/>
  <c r="AD614" i="16" s="1"/>
  <c r="P614" i="16"/>
  <c r="O614" i="16"/>
  <c r="N614" i="16"/>
  <c r="M614" i="16"/>
  <c r="L614" i="16"/>
  <c r="AA614" i="16" s="1"/>
  <c r="AB614" i="16" s="1"/>
  <c r="K614" i="16"/>
  <c r="AC614" i="16" s="1"/>
  <c r="J614" i="16"/>
  <c r="I614" i="16"/>
  <c r="H614" i="16"/>
  <c r="G614" i="16"/>
  <c r="E614" i="16"/>
  <c r="D614" i="16"/>
  <c r="X614" i="16" s="1"/>
  <c r="AE613" i="16"/>
  <c r="AF613" i="16" s="1"/>
  <c r="U613" i="16"/>
  <c r="T613" i="16"/>
  <c r="S613" i="16"/>
  <c r="R613" i="16"/>
  <c r="Q613" i="16"/>
  <c r="AD613" i="16" s="1"/>
  <c r="P613" i="16"/>
  <c r="O613" i="16"/>
  <c r="N613" i="16"/>
  <c r="M613" i="16"/>
  <c r="L613" i="16"/>
  <c r="K613" i="16"/>
  <c r="AC613" i="16" s="1"/>
  <c r="J613" i="16"/>
  <c r="I613" i="16"/>
  <c r="AA613" i="16" s="1"/>
  <c r="AB613" i="16" s="1"/>
  <c r="H613" i="16"/>
  <c r="G613" i="16"/>
  <c r="E613" i="16"/>
  <c r="D613" i="16"/>
  <c r="X613" i="16" s="1"/>
  <c r="AD612" i="16"/>
  <c r="AC612" i="16"/>
  <c r="U612" i="16"/>
  <c r="T612" i="16"/>
  <c r="S612" i="16"/>
  <c r="AE612" i="16" s="1"/>
  <c r="AF612" i="16" s="1"/>
  <c r="R612" i="16"/>
  <c r="Q612" i="16"/>
  <c r="P612" i="16"/>
  <c r="O612" i="16"/>
  <c r="N612" i="16"/>
  <c r="M612" i="16"/>
  <c r="L612" i="16"/>
  <c r="AA612" i="16" s="1"/>
  <c r="AB612" i="16" s="1"/>
  <c r="K612" i="16"/>
  <c r="J612" i="16"/>
  <c r="I612" i="16"/>
  <c r="H612" i="16"/>
  <c r="G612" i="16"/>
  <c r="E612" i="16"/>
  <c r="D612" i="16"/>
  <c r="X612" i="16" s="1"/>
  <c r="AA611" i="16"/>
  <c r="AB611" i="16" s="1"/>
  <c r="U611" i="16"/>
  <c r="T611" i="16"/>
  <c r="S611" i="16"/>
  <c r="AE611" i="16" s="1"/>
  <c r="AF611" i="16" s="1"/>
  <c r="R611" i="16"/>
  <c r="Q611" i="16"/>
  <c r="AD611" i="16" s="1"/>
  <c r="P611" i="16"/>
  <c r="O611" i="16"/>
  <c r="N611" i="16"/>
  <c r="M611" i="16"/>
  <c r="L611" i="16"/>
  <c r="K611" i="16"/>
  <c r="AC611" i="16" s="1"/>
  <c r="J611" i="16"/>
  <c r="I611" i="16"/>
  <c r="H611" i="16"/>
  <c r="G611" i="16"/>
  <c r="E611" i="16"/>
  <c r="D611" i="16"/>
  <c r="X611" i="16" s="1"/>
  <c r="AF610" i="16"/>
  <c r="AE610" i="16"/>
  <c r="U610" i="16"/>
  <c r="T610" i="16"/>
  <c r="S610" i="16"/>
  <c r="R610" i="16"/>
  <c r="Q610" i="16"/>
  <c r="P610" i="16"/>
  <c r="O610" i="16"/>
  <c r="AD610" i="16" s="1"/>
  <c r="N610" i="16"/>
  <c r="AA610" i="16" s="1"/>
  <c r="AB610" i="16" s="1"/>
  <c r="M610" i="16"/>
  <c r="L610" i="16"/>
  <c r="K610" i="16"/>
  <c r="J610" i="16"/>
  <c r="AC610" i="16" s="1"/>
  <c r="I610" i="16"/>
  <c r="H610" i="16"/>
  <c r="G610" i="16"/>
  <c r="E610" i="16"/>
  <c r="D610" i="16"/>
  <c r="X610" i="16" s="1"/>
  <c r="AC609" i="16"/>
  <c r="U609" i="16"/>
  <c r="T609" i="16"/>
  <c r="S609" i="16"/>
  <c r="AE609" i="16" s="1"/>
  <c r="AF609" i="16" s="1"/>
  <c r="R609" i="16"/>
  <c r="Q609" i="16"/>
  <c r="P609" i="16"/>
  <c r="O609" i="16"/>
  <c r="AD609" i="16" s="1"/>
  <c r="N609" i="16"/>
  <c r="M609" i="16"/>
  <c r="L609" i="16"/>
  <c r="AA609" i="16" s="1"/>
  <c r="AB609" i="16" s="1"/>
  <c r="K609" i="16"/>
  <c r="J609" i="16"/>
  <c r="I609" i="16"/>
  <c r="H609" i="16"/>
  <c r="G609" i="16"/>
  <c r="E609" i="16"/>
  <c r="D609" i="16"/>
  <c r="X609" i="16" s="1"/>
  <c r="U608" i="16"/>
  <c r="T608" i="16"/>
  <c r="S608" i="16"/>
  <c r="R608" i="16"/>
  <c r="Q608" i="16"/>
  <c r="AD608" i="16" s="1"/>
  <c r="P608" i="16"/>
  <c r="O608" i="16"/>
  <c r="N608" i="16"/>
  <c r="M608" i="16"/>
  <c r="L608" i="16"/>
  <c r="AA608" i="16" s="1"/>
  <c r="AB608" i="16" s="1"/>
  <c r="K608" i="16"/>
  <c r="AC608" i="16" s="1"/>
  <c r="J608" i="16"/>
  <c r="AE608" i="16" s="1"/>
  <c r="AF608" i="16" s="1"/>
  <c r="I608" i="16"/>
  <c r="H608" i="16"/>
  <c r="G608" i="16"/>
  <c r="E608" i="16"/>
  <c r="D608" i="16"/>
  <c r="X608" i="16" s="1"/>
  <c r="AE607" i="16"/>
  <c r="AF607" i="16" s="1"/>
  <c r="AC607" i="16"/>
  <c r="U607" i="16"/>
  <c r="T607" i="16"/>
  <c r="S607" i="16"/>
  <c r="R607" i="16"/>
  <c r="Q607" i="16"/>
  <c r="P607" i="16"/>
  <c r="O607" i="16"/>
  <c r="AD607" i="16" s="1"/>
  <c r="N607" i="16"/>
  <c r="M607" i="16"/>
  <c r="L607" i="16"/>
  <c r="AA607" i="16" s="1"/>
  <c r="AB607" i="16" s="1"/>
  <c r="K607" i="16"/>
  <c r="J607" i="16"/>
  <c r="I607" i="16"/>
  <c r="H607" i="16"/>
  <c r="G607" i="16"/>
  <c r="E607" i="16"/>
  <c r="D607" i="16"/>
  <c r="X607" i="16" s="1"/>
  <c r="AD606" i="16"/>
  <c r="U606" i="16"/>
  <c r="T606" i="16"/>
  <c r="S606" i="16"/>
  <c r="AE606" i="16" s="1"/>
  <c r="AF606" i="16" s="1"/>
  <c r="R606" i="16"/>
  <c r="Q606" i="16"/>
  <c r="P606" i="16"/>
  <c r="O606" i="16"/>
  <c r="N606" i="16"/>
  <c r="M606" i="16"/>
  <c r="L606" i="16"/>
  <c r="AA606" i="16" s="1"/>
  <c r="AB606" i="16" s="1"/>
  <c r="K606" i="16"/>
  <c r="AC606" i="16" s="1"/>
  <c r="J606" i="16"/>
  <c r="I606" i="16"/>
  <c r="H606" i="16"/>
  <c r="G606" i="16"/>
  <c r="E606" i="16"/>
  <c r="D606" i="16"/>
  <c r="X606" i="16" s="1"/>
  <c r="AE605" i="16"/>
  <c r="AF605" i="16" s="1"/>
  <c r="U605" i="16"/>
  <c r="T605" i="16"/>
  <c r="S605" i="16"/>
  <c r="R605" i="16"/>
  <c r="Q605" i="16"/>
  <c r="AD605" i="16" s="1"/>
  <c r="P605" i="16"/>
  <c r="O605" i="16"/>
  <c r="N605" i="16"/>
  <c r="M605" i="16"/>
  <c r="L605" i="16"/>
  <c r="K605" i="16"/>
  <c r="AC605" i="16" s="1"/>
  <c r="J605" i="16"/>
  <c r="I605" i="16"/>
  <c r="AA605" i="16" s="1"/>
  <c r="AB605" i="16" s="1"/>
  <c r="H605" i="16"/>
  <c r="G605" i="16"/>
  <c r="E605" i="16"/>
  <c r="D605" i="16"/>
  <c r="X605" i="16" s="1"/>
  <c r="AD604" i="16"/>
  <c r="AC604" i="16"/>
  <c r="U604" i="16"/>
  <c r="T604" i="16"/>
  <c r="S604" i="16"/>
  <c r="AE604" i="16" s="1"/>
  <c r="AF604" i="16" s="1"/>
  <c r="R604" i="16"/>
  <c r="Q604" i="16"/>
  <c r="P604" i="16"/>
  <c r="O604" i="16"/>
  <c r="N604" i="16"/>
  <c r="M604" i="16"/>
  <c r="L604" i="16"/>
  <c r="AA604" i="16" s="1"/>
  <c r="AB604" i="16" s="1"/>
  <c r="K604" i="16"/>
  <c r="J604" i="16"/>
  <c r="I604" i="16"/>
  <c r="H604" i="16"/>
  <c r="G604" i="16"/>
  <c r="E604" i="16"/>
  <c r="D604" i="16"/>
  <c r="X604" i="16" s="1"/>
  <c r="AA603" i="16"/>
  <c r="AB603" i="16" s="1"/>
  <c r="U603" i="16"/>
  <c r="T603" i="16"/>
  <c r="S603" i="16"/>
  <c r="AE603" i="16" s="1"/>
  <c r="AF603" i="16" s="1"/>
  <c r="R603" i="16"/>
  <c r="Q603" i="16"/>
  <c r="AD603" i="16" s="1"/>
  <c r="P603" i="16"/>
  <c r="O603" i="16"/>
  <c r="N603" i="16"/>
  <c r="M603" i="16"/>
  <c r="L603" i="16"/>
  <c r="K603" i="16"/>
  <c r="AC603" i="16" s="1"/>
  <c r="J603" i="16"/>
  <c r="I603" i="16"/>
  <c r="H603" i="16"/>
  <c r="G603" i="16"/>
  <c r="E603" i="16"/>
  <c r="D603" i="16"/>
  <c r="X603" i="16" s="1"/>
  <c r="AF602" i="16"/>
  <c r="AE602" i="16"/>
  <c r="U602" i="16"/>
  <c r="T602" i="16"/>
  <c r="S602" i="16"/>
  <c r="R602" i="16"/>
  <c r="Q602" i="16"/>
  <c r="P602" i="16"/>
  <c r="O602" i="16"/>
  <c r="AD602" i="16" s="1"/>
  <c r="N602" i="16"/>
  <c r="AA602" i="16" s="1"/>
  <c r="AB602" i="16" s="1"/>
  <c r="M602" i="16"/>
  <c r="L602" i="16"/>
  <c r="K602" i="16"/>
  <c r="J602" i="16"/>
  <c r="AC602" i="16" s="1"/>
  <c r="I602" i="16"/>
  <c r="H602" i="16"/>
  <c r="G602" i="16"/>
  <c r="E602" i="16"/>
  <c r="D602" i="16"/>
  <c r="X602" i="16" s="1"/>
  <c r="AC601" i="16"/>
  <c r="U601" i="16"/>
  <c r="T601" i="16"/>
  <c r="S601" i="16"/>
  <c r="AE601" i="16" s="1"/>
  <c r="AF601" i="16" s="1"/>
  <c r="R601" i="16"/>
  <c r="Q601" i="16"/>
  <c r="P601" i="16"/>
  <c r="O601" i="16"/>
  <c r="AD601" i="16" s="1"/>
  <c r="N601" i="16"/>
  <c r="M601" i="16"/>
  <c r="L601" i="16"/>
  <c r="AA601" i="16" s="1"/>
  <c r="AB601" i="16" s="1"/>
  <c r="K601" i="16"/>
  <c r="J601" i="16"/>
  <c r="I601" i="16"/>
  <c r="H601" i="16"/>
  <c r="G601" i="16"/>
  <c r="E601" i="16"/>
  <c r="D601" i="16"/>
  <c r="X601" i="16" s="1"/>
  <c r="U600" i="16"/>
  <c r="T600" i="16"/>
  <c r="S600" i="16"/>
  <c r="R600" i="16"/>
  <c r="Q600" i="16"/>
  <c r="AD600" i="16" s="1"/>
  <c r="P600" i="16"/>
  <c r="O600" i="16"/>
  <c r="N600" i="16"/>
  <c r="M600" i="16"/>
  <c r="L600" i="16"/>
  <c r="AA600" i="16" s="1"/>
  <c r="AB600" i="16" s="1"/>
  <c r="K600" i="16"/>
  <c r="AC600" i="16" s="1"/>
  <c r="J600" i="16"/>
  <c r="AE600" i="16" s="1"/>
  <c r="AF600" i="16" s="1"/>
  <c r="I600" i="16"/>
  <c r="H600" i="16"/>
  <c r="G600" i="16"/>
  <c r="E600" i="16"/>
  <c r="D600" i="16"/>
  <c r="X600" i="16" s="1"/>
  <c r="AE599" i="16"/>
  <c r="AF599" i="16" s="1"/>
  <c r="AC599" i="16"/>
  <c r="U599" i="16"/>
  <c r="T599" i="16"/>
  <c r="S599" i="16"/>
  <c r="R599" i="16"/>
  <c r="Q599" i="16"/>
  <c r="P599" i="16"/>
  <c r="O599" i="16"/>
  <c r="AD599" i="16" s="1"/>
  <c r="N599" i="16"/>
  <c r="M599" i="16"/>
  <c r="L599" i="16"/>
  <c r="AA599" i="16" s="1"/>
  <c r="AB599" i="16" s="1"/>
  <c r="K599" i="16"/>
  <c r="J599" i="16"/>
  <c r="I599" i="16"/>
  <c r="H599" i="16"/>
  <c r="G599" i="16"/>
  <c r="E599" i="16"/>
  <c r="D599" i="16"/>
  <c r="X599" i="16" s="1"/>
  <c r="AD598" i="16"/>
  <c r="U598" i="16"/>
  <c r="T598" i="16"/>
  <c r="S598" i="16"/>
  <c r="AE598" i="16" s="1"/>
  <c r="AF598" i="16" s="1"/>
  <c r="R598" i="16"/>
  <c r="Q598" i="16"/>
  <c r="P598" i="16"/>
  <c r="O598" i="16"/>
  <c r="N598" i="16"/>
  <c r="M598" i="16"/>
  <c r="L598" i="16"/>
  <c r="AA598" i="16" s="1"/>
  <c r="AB598" i="16" s="1"/>
  <c r="K598" i="16"/>
  <c r="AC598" i="16" s="1"/>
  <c r="J598" i="16"/>
  <c r="I598" i="16"/>
  <c r="H598" i="16"/>
  <c r="G598" i="16"/>
  <c r="E598" i="16"/>
  <c r="D598" i="16"/>
  <c r="X598" i="16" s="1"/>
  <c r="AE597" i="16"/>
  <c r="AF597" i="16" s="1"/>
  <c r="U597" i="16"/>
  <c r="T597" i="16"/>
  <c r="S597" i="16"/>
  <c r="R597" i="16"/>
  <c r="Q597" i="16"/>
  <c r="AD597" i="16" s="1"/>
  <c r="P597" i="16"/>
  <c r="O597" i="16"/>
  <c r="N597" i="16"/>
  <c r="M597" i="16"/>
  <c r="L597" i="16"/>
  <c r="K597" i="16"/>
  <c r="AC597" i="16" s="1"/>
  <c r="J597" i="16"/>
  <c r="I597" i="16"/>
  <c r="AA597" i="16" s="1"/>
  <c r="AB597" i="16" s="1"/>
  <c r="H597" i="16"/>
  <c r="G597" i="16"/>
  <c r="E597" i="16"/>
  <c r="D597" i="16"/>
  <c r="X597" i="16" s="1"/>
  <c r="AD596" i="16"/>
  <c r="AC596" i="16"/>
  <c r="U596" i="16"/>
  <c r="T596" i="16"/>
  <c r="S596" i="16"/>
  <c r="AE596" i="16" s="1"/>
  <c r="AF596" i="16" s="1"/>
  <c r="R596" i="16"/>
  <c r="Q596" i="16"/>
  <c r="P596" i="16"/>
  <c r="O596" i="16"/>
  <c r="N596" i="16"/>
  <c r="M596" i="16"/>
  <c r="L596" i="16"/>
  <c r="AA596" i="16" s="1"/>
  <c r="AB596" i="16" s="1"/>
  <c r="K596" i="16"/>
  <c r="J596" i="16"/>
  <c r="I596" i="16"/>
  <c r="H596" i="16"/>
  <c r="G596" i="16"/>
  <c r="E596" i="16"/>
  <c r="D596" i="16"/>
  <c r="X596" i="16" s="1"/>
  <c r="AA595" i="16"/>
  <c r="AB595" i="16" s="1"/>
  <c r="U595" i="16"/>
  <c r="T595" i="16"/>
  <c r="S595" i="16"/>
  <c r="AE595" i="16" s="1"/>
  <c r="AF595" i="16" s="1"/>
  <c r="R595" i="16"/>
  <c r="Q595" i="16"/>
  <c r="AD595" i="16" s="1"/>
  <c r="P595" i="16"/>
  <c r="O595" i="16"/>
  <c r="N595" i="16"/>
  <c r="M595" i="16"/>
  <c r="L595" i="16"/>
  <c r="K595" i="16"/>
  <c r="AC595" i="16" s="1"/>
  <c r="J595" i="16"/>
  <c r="I595" i="16"/>
  <c r="H595" i="16"/>
  <c r="G595" i="16"/>
  <c r="E595" i="16"/>
  <c r="D595" i="16"/>
  <c r="X595" i="16" s="1"/>
  <c r="AE594" i="16"/>
  <c r="AF594" i="16" s="1"/>
  <c r="U594" i="16"/>
  <c r="T594" i="16"/>
  <c r="S594" i="16"/>
  <c r="R594" i="16"/>
  <c r="Q594" i="16"/>
  <c r="P594" i="16"/>
  <c r="O594" i="16"/>
  <c r="AD594" i="16" s="1"/>
  <c r="N594" i="16"/>
  <c r="AA594" i="16" s="1"/>
  <c r="AB594" i="16" s="1"/>
  <c r="M594" i="16"/>
  <c r="L594" i="16"/>
  <c r="K594" i="16"/>
  <c r="J594" i="16"/>
  <c r="AC594" i="16" s="1"/>
  <c r="I594" i="16"/>
  <c r="H594" i="16"/>
  <c r="G594" i="16"/>
  <c r="E594" i="16"/>
  <c r="D594" i="16"/>
  <c r="X594" i="16" s="1"/>
  <c r="U593" i="16"/>
  <c r="T593" i="16"/>
  <c r="S593" i="16"/>
  <c r="AE593" i="16" s="1"/>
  <c r="AF593" i="16" s="1"/>
  <c r="R593" i="16"/>
  <c r="Q593" i="16"/>
  <c r="P593" i="16"/>
  <c r="O593" i="16"/>
  <c r="AD593" i="16" s="1"/>
  <c r="N593" i="16"/>
  <c r="M593" i="16"/>
  <c r="L593" i="16"/>
  <c r="AA593" i="16" s="1"/>
  <c r="AB593" i="16" s="1"/>
  <c r="K593" i="16"/>
  <c r="AC593" i="16" s="1"/>
  <c r="J593" i="16"/>
  <c r="I593" i="16"/>
  <c r="H593" i="16"/>
  <c r="G593" i="16"/>
  <c r="E593" i="16"/>
  <c r="D593" i="16"/>
  <c r="X593" i="16" s="1"/>
  <c r="AF592" i="16"/>
  <c r="U592" i="16"/>
  <c r="T592" i="16"/>
  <c r="S592" i="16"/>
  <c r="R592" i="16"/>
  <c r="Q592" i="16"/>
  <c r="AD592" i="16" s="1"/>
  <c r="P592" i="16"/>
  <c r="O592" i="16"/>
  <c r="N592" i="16"/>
  <c r="M592" i="16"/>
  <c r="L592" i="16"/>
  <c r="K592" i="16"/>
  <c r="J592" i="16"/>
  <c r="AE592" i="16" s="1"/>
  <c r="I592" i="16"/>
  <c r="H592" i="16"/>
  <c r="G592" i="16"/>
  <c r="E592" i="16"/>
  <c r="D592" i="16"/>
  <c r="X592" i="16" s="1"/>
  <c r="AE591" i="16"/>
  <c r="AF591" i="16" s="1"/>
  <c r="AC591" i="16"/>
  <c r="U591" i="16"/>
  <c r="T591" i="16"/>
  <c r="S591" i="16"/>
  <c r="R591" i="16"/>
  <c r="Q591" i="16"/>
  <c r="P591" i="16"/>
  <c r="O591" i="16"/>
  <c r="AD591" i="16" s="1"/>
  <c r="N591" i="16"/>
  <c r="M591" i="16"/>
  <c r="L591" i="16"/>
  <c r="K591" i="16"/>
  <c r="J591" i="16"/>
  <c r="I591" i="16"/>
  <c r="H591" i="16"/>
  <c r="G591" i="16"/>
  <c r="E591" i="16"/>
  <c r="D591" i="16"/>
  <c r="X591" i="16" s="1"/>
  <c r="AD590" i="16"/>
  <c r="U590" i="16"/>
  <c r="T590" i="16"/>
  <c r="S590" i="16"/>
  <c r="R590" i="16"/>
  <c r="Q590" i="16"/>
  <c r="P590" i="16"/>
  <c r="O590" i="16"/>
  <c r="N590" i="16"/>
  <c r="M590" i="16"/>
  <c r="L590" i="16"/>
  <c r="AA590" i="16" s="1"/>
  <c r="AB590" i="16" s="1"/>
  <c r="K590" i="16"/>
  <c r="J590" i="16"/>
  <c r="I590" i="16"/>
  <c r="H590" i="16"/>
  <c r="G590" i="16"/>
  <c r="E590" i="16"/>
  <c r="D590" i="16"/>
  <c r="X590" i="16" s="1"/>
  <c r="AE589" i="16"/>
  <c r="AF589" i="16" s="1"/>
  <c r="U589" i="16"/>
  <c r="T589" i="16"/>
  <c r="S589" i="16"/>
  <c r="R589" i="16"/>
  <c r="Q589" i="16"/>
  <c r="P589" i="16"/>
  <c r="O589" i="16"/>
  <c r="N589" i="16"/>
  <c r="M589" i="16"/>
  <c r="L589" i="16"/>
  <c r="K589" i="16"/>
  <c r="AC589" i="16" s="1"/>
  <c r="J589" i="16"/>
  <c r="I589" i="16"/>
  <c r="AA589" i="16" s="1"/>
  <c r="AB589" i="16" s="1"/>
  <c r="H589" i="16"/>
  <c r="G589" i="16"/>
  <c r="E589" i="16"/>
  <c r="D589" i="16"/>
  <c r="X589" i="16" s="1"/>
  <c r="AF588" i="16"/>
  <c r="AD588" i="16"/>
  <c r="AC588" i="16"/>
  <c r="U588" i="16"/>
  <c r="T588" i="16"/>
  <c r="S588" i="16"/>
  <c r="AE588" i="16" s="1"/>
  <c r="R588" i="16"/>
  <c r="Q588" i="16"/>
  <c r="P588" i="16"/>
  <c r="O588" i="16"/>
  <c r="N588" i="16"/>
  <c r="M588" i="16"/>
  <c r="L588" i="16"/>
  <c r="AA588" i="16" s="1"/>
  <c r="AB588" i="16" s="1"/>
  <c r="K588" i="16"/>
  <c r="J588" i="16"/>
  <c r="I588" i="16"/>
  <c r="H588" i="16"/>
  <c r="G588" i="16"/>
  <c r="E588" i="16"/>
  <c r="D588" i="16"/>
  <c r="X588" i="16" s="1"/>
  <c r="U587" i="16"/>
  <c r="T587" i="16"/>
  <c r="S587" i="16"/>
  <c r="R587" i="16"/>
  <c r="Q587" i="16"/>
  <c r="AD587" i="16" s="1"/>
  <c r="P587" i="16"/>
  <c r="O587" i="16"/>
  <c r="N587" i="16"/>
  <c r="M587" i="16"/>
  <c r="AA587" i="16" s="1"/>
  <c r="AB587" i="16" s="1"/>
  <c r="L587" i="16"/>
  <c r="K587" i="16"/>
  <c r="J587" i="16"/>
  <c r="AC587" i="16" s="1"/>
  <c r="I587" i="16"/>
  <c r="H587" i="16"/>
  <c r="G587" i="16"/>
  <c r="E587" i="16"/>
  <c r="D587" i="16"/>
  <c r="X587" i="16" s="1"/>
  <c r="U586" i="16"/>
  <c r="T586" i="16"/>
  <c r="S586" i="16"/>
  <c r="R586" i="16"/>
  <c r="Q586" i="16"/>
  <c r="P586" i="16"/>
  <c r="O586" i="16"/>
  <c r="AD586" i="16" s="1"/>
  <c r="N586" i="16"/>
  <c r="M586" i="16"/>
  <c r="L586" i="16"/>
  <c r="K586" i="16"/>
  <c r="J586" i="16"/>
  <c r="AC586" i="16" s="1"/>
  <c r="I586" i="16"/>
  <c r="H586" i="16"/>
  <c r="G586" i="16"/>
  <c r="E586" i="16"/>
  <c r="D586" i="16"/>
  <c r="X586" i="16" s="1"/>
  <c r="U585" i="16"/>
  <c r="T585" i="16"/>
  <c r="S585" i="16"/>
  <c r="AE585" i="16" s="1"/>
  <c r="AF585" i="16" s="1"/>
  <c r="R585" i="16"/>
  <c r="Q585" i="16"/>
  <c r="P585" i="16"/>
  <c r="O585" i="16"/>
  <c r="AD585" i="16" s="1"/>
  <c r="N585" i="16"/>
  <c r="M585" i="16"/>
  <c r="L585" i="16"/>
  <c r="AA585" i="16" s="1"/>
  <c r="AB585" i="16" s="1"/>
  <c r="K585" i="16"/>
  <c r="J585" i="16"/>
  <c r="AC585" i="16" s="1"/>
  <c r="I585" i="16"/>
  <c r="H585" i="16"/>
  <c r="G585" i="16"/>
  <c r="E585" i="16"/>
  <c r="D585" i="16"/>
  <c r="X585" i="16" s="1"/>
  <c r="U584" i="16"/>
  <c r="T584" i="16"/>
  <c r="S584" i="16"/>
  <c r="R584" i="16"/>
  <c r="Q584" i="16"/>
  <c r="AD584" i="16" s="1"/>
  <c r="P584" i="16"/>
  <c r="O584" i="16"/>
  <c r="N584" i="16"/>
  <c r="M584" i="16"/>
  <c r="L584" i="16"/>
  <c r="K584" i="16"/>
  <c r="J584" i="16"/>
  <c r="AE584" i="16" s="1"/>
  <c r="AF584" i="16" s="1"/>
  <c r="I584" i="16"/>
  <c r="H584" i="16"/>
  <c r="G584" i="16"/>
  <c r="E584" i="16"/>
  <c r="D584" i="16"/>
  <c r="X584" i="16" s="1"/>
  <c r="AE583" i="16"/>
  <c r="AF583" i="16" s="1"/>
  <c r="AC583" i="16"/>
  <c r="U583" i="16"/>
  <c r="T583" i="16"/>
  <c r="S583" i="16"/>
  <c r="R583" i="16"/>
  <c r="Q583" i="16"/>
  <c r="AD583" i="16" s="1"/>
  <c r="P583" i="16"/>
  <c r="O583" i="16"/>
  <c r="N583" i="16"/>
  <c r="M583" i="16"/>
  <c r="L583" i="16"/>
  <c r="K583" i="16"/>
  <c r="J583" i="16"/>
  <c r="I583" i="16"/>
  <c r="H583" i="16"/>
  <c r="G583" i="16"/>
  <c r="E583" i="16"/>
  <c r="D583" i="16"/>
  <c r="X583" i="16" s="1"/>
  <c r="U582" i="16"/>
  <c r="T582" i="16"/>
  <c r="S582" i="16"/>
  <c r="AE582" i="16" s="1"/>
  <c r="AF582" i="16" s="1"/>
  <c r="R582" i="16"/>
  <c r="Q582" i="16"/>
  <c r="AD582" i="16" s="1"/>
  <c r="P582" i="16"/>
  <c r="O582" i="16"/>
  <c r="N582" i="16"/>
  <c r="M582" i="16"/>
  <c r="L582" i="16"/>
  <c r="K582" i="16"/>
  <c r="AC582" i="16" s="1"/>
  <c r="J582" i="16"/>
  <c r="I582" i="16"/>
  <c r="AA582" i="16" s="1"/>
  <c r="AB582" i="16" s="1"/>
  <c r="H582" i="16"/>
  <c r="G582" i="16"/>
  <c r="E582" i="16"/>
  <c r="D582" i="16"/>
  <c r="X582" i="16" s="1"/>
  <c r="AD581" i="16"/>
  <c r="AA581" i="16"/>
  <c r="AB581" i="16" s="1"/>
  <c r="U581" i="16"/>
  <c r="T581" i="16"/>
  <c r="S581" i="16"/>
  <c r="AE581" i="16" s="1"/>
  <c r="AF581" i="16" s="1"/>
  <c r="R581" i="16"/>
  <c r="Q581" i="16"/>
  <c r="P581" i="16"/>
  <c r="O581" i="16"/>
  <c r="N581" i="16"/>
  <c r="M581" i="16"/>
  <c r="L581" i="16"/>
  <c r="K581" i="16"/>
  <c r="J581" i="16"/>
  <c r="I581" i="16"/>
  <c r="H581" i="16"/>
  <c r="G581" i="16"/>
  <c r="E581" i="16"/>
  <c r="D581" i="16"/>
  <c r="X581" i="16" s="1"/>
  <c r="AE580" i="16"/>
  <c r="AF580" i="16" s="1"/>
  <c r="AD580" i="16"/>
  <c r="U580" i="16"/>
  <c r="T580" i="16"/>
  <c r="S580" i="16"/>
  <c r="R580" i="16"/>
  <c r="Q580" i="16"/>
  <c r="P580" i="16"/>
  <c r="O580" i="16"/>
  <c r="N580" i="16"/>
  <c r="M580" i="16"/>
  <c r="L580" i="16"/>
  <c r="AA580" i="16" s="1"/>
  <c r="AB580" i="16" s="1"/>
  <c r="K580" i="16"/>
  <c r="AC580" i="16" s="1"/>
  <c r="J580" i="16"/>
  <c r="I580" i="16"/>
  <c r="H580" i="16"/>
  <c r="G580" i="16"/>
  <c r="E580" i="16"/>
  <c r="D580" i="16"/>
  <c r="X580" i="16" s="1"/>
  <c r="U579" i="16"/>
  <c r="T579" i="16"/>
  <c r="S579" i="16"/>
  <c r="R579" i="16"/>
  <c r="Q579" i="16"/>
  <c r="AD579" i="16" s="1"/>
  <c r="P579" i="16"/>
  <c r="O579" i="16"/>
  <c r="N579" i="16"/>
  <c r="M579" i="16"/>
  <c r="AA579" i="16" s="1"/>
  <c r="AB579" i="16" s="1"/>
  <c r="L579" i="16"/>
  <c r="K579" i="16"/>
  <c r="AC579" i="16" s="1"/>
  <c r="J579" i="16"/>
  <c r="I579" i="16"/>
  <c r="H579" i="16"/>
  <c r="G579" i="16"/>
  <c r="E579" i="16"/>
  <c r="D579" i="16"/>
  <c r="X579" i="16" s="1"/>
  <c r="U578" i="16"/>
  <c r="T578" i="16"/>
  <c r="S578" i="16"/>
  <c r="R578" i="16"/>
  <c r="Q578" i="16"/>
  <c r="AD578" i="16" s="1"/>
  <c r="P578" i="16"/>
  <c r="O578" i="16"/>
  <c r="N578" i="16"/>
  <c r="M578" i="16"/>
  <c r="L578" i="16"/>
  <c r="K578" i="16"/>
  <c r="J578" i="16"/>
  <c r="AE578" i="16" s="1"/>
  <c r="AF578" i="16" s="1"/>
  <c r="I578" i="16"/>
  <c r="H578" i="16"/>
  <c r="G578" i="16"/>
  <c r="E578" i="16"/>
  <c r="D578" i="16"/>
  <c r="X578" i="16" s="1"/>
  <c r="AD577" i="16"/>
  <c r="AA577" i="16"/>
  <c r="AB577" i="16" s="1"/>
  <c r="U577" i="16"/>
  <c r="T577" i="16"/>
  <c r="S577" i="16"/>
  <c r="R577" i="16"/>
  <c r="Q577" i="16"/>
  <c r="P577" i="16"/>
  <c r="O577" i="16"/>
  <c r="N577" i="16"/>
  <c r="M577" i="16"/>
  <c r="L577" i="16"/>
  <c r="K577" i="16"/>
  <c r="AC577" i="16" s="1"/>
  <c r="J577" i="16"/>
  <c r="AE577" i="16" s="1"/>
  <c r="AF577" i="16" s="1"/>
  <c r="I577" i="16"/>
  <c r="H577" i="16"/>
  <c r="G577" i="16"/>
  <c r="E577" i="16"/>
  <c r="D577" i="16"/>
  <c r="X577" i="16" s="1"/>
  <c r="U576" i="16"/>
  <c r="T576" i="16"/>
  <c r="S576" i="16"/>
  <c r="AE576" i="16" s="1"/>
  <c r="AF576" i="16" s="1"/>
  <c r="R576" i="16"/>
  <c r="Q576" i="16"/>
  <c r="P576" i="16"/>
  <c r="O576" i="16"/>
  <c r="N576" i="16"/>
  <c r="M576" i="16"/>
  <c r="L576" i="16"/>
  <c r="AA576" i="16" s="1"/>
  <c r="AB576" i="16" s="1"/>
  <c r="K576" i="16"/>
  <c r="AC576" i="16" s="1"/>
  <c r="J576" i="16"/>
  <c r="I576" i="16"/>
  <c r="H576" i="16"/>
  <c r="G576" i="16"/>
  <c r="E576" i="16"/>
  <c r="D576" i="16"/>
  <c r="X576" i="16" s="1"/>
  <c r="AF575" i="16"/>
  <c r="AE575" i="16"/>
  <c r="AC575" i="16"/>
  <c r="U575" i="16"/>
  <c r="T575" i="16"/>
  <c r="S575" i="16"/>
  <c r="R575" i="16"/>
  <c r="Q575" i="16"/>
  <c r="AD575" i="16" s="1"/>
  <c r="P575" i="16"/>
  <c r="O575" i="16"/>
  <c r="N575" i="16"/>
  <c r="M575" i="16"/>
  <c r="L575" i="16"/>
  <c r="K575" i="16"/>
  <c r="J575" i="16"/>
  <c r="I575" i="16"/>
  <c r="H575" i="16"/>
  <c r="G575" i="16"/>
  <c r="E575" i="16"/>
  <c r="D575" i="16"/>
  <c r="X575" i="16" s="1"/>
  <c r="AD574" i="16"/>
  <c r="U574" i="16"/>
  <c r="T574" i="16"/>
  <c r="S574" i="16"/>
  <c r="AE574" i="16" s="1"/>
  <c r="AF574" i="16" s="1"/>
  <c r="R574" i="16"/>
  <c r="Q574" i="16"/>
  <c r="P574" i="16"/>
  <c r="O574" i="16"/>
  <c r="N574" i="16"/>
  <c r="M574" i="16"/>
  <c r="L574" i="16"/>
  <c r="AA574" i="16" s="1"/>
  <c r="AB574" i="16" s="1"/>
  <c r="K574" i="16"/>
  <c r="AC574" i="16" s="1"/>
  <c r="J574" i="16"/>
  <c r="I574" i="16"/>
  <c r="H574" i="16"/>
  <c r="G574" i="16"/>
  <c r="E574" i="16"/>
  <c r="D574" i="16"/>
  <c r="X574" i="16" s="1"/>
  <c r="AA573" i="16"/>
  <c r="AB573" i="16" s="1"/>
  <c r="U573" i="16"/>
  <c r="T573" i="16"/>
  <c r="S573" i="16"/>
  <c r="AE573" i="16" s="1"/>
  <c r="AF573" i="16" s="1"/>
  <c r="R573" i="16"/>
  <c r="Q573" i="16"/>
  <c r="P573" i="16"/>
  <c r="O573" i="16"/>
  <c r="AD573" i="16" s="1"/>
  <c r="N573" i="16"/>
  <c r="M573" i="16"/>
  <c r="L573" i="16"/>
  <c r="K573" i="16"/>
  <c r="J573" i="16"/>
  <c r="I573" i="16"/>
  <c r="H573" i="16"/>
  <c r="G573" i="16"/>
  <c r="E573" i="16"/>
  <c r="D573" i="16"/>
  <c r="X573" i="16" s="1"/>
  <c r="AE572" i="16"/>
  <c r="AF572" i="16" s="1"/>
  <c r="AD572" i="16"/>
  <c r="U572" i="16"/>
  <c r="T572" i="16"/>
  <c r="S572" i="16"/>
  <c r="R572" i="16"/>
  <c r="Q572" i="16"/>
  <c r="P572" i="16"/>
  <c r="O572" i="16"/>
  <c r="N572" i="16"/>
  <c r="M572" i="16"/>
  <c r="L572" i="16"/>
  <c r="AA572" i="16" s="1"/>
  <c r="AB572" i="16" s="1"/>
  <c r="K572" i="16"/>
  <c r="AC572" i="16" s="1"/>
  <c r="J572" i="16"/>
  <c r="I572" i="16"/>
  <c r="H572" i="16"/>
  <c r="G572" i="16"/>
  <c r="E572" i="16"/>
  <c r="D572" i="16"/>
  <c r="X572" i="16" s="1"/>
  <c r="U571" i="16"/>
  <c r="T571" i="16"/>
  <c r="S571" i="16"/>
  <c r="R571" i="16"/>
  <c r="Q571" i="16"/>
  <c r="AD571" i="16" s="1"/>
  <c r="P571" i="16"/>
  <c r="O571" i="16"/>
  <c r="N571" i="16"/>
  <c r="M571" i="16"/>
  <c r="AA571" i="16" s="1"/>
  <c r="AB571" i="16" s="1"/>
  <c r="L571" i="16"/>
  <c r="K571" i="16"/>
  <c r="AC571" i="16" s="1"/>
  <c r="J571" i="16"/>
  <c r="I571" i="16"/>
  <c r="H571" i="16"/>
  <c r="G571" i="16"/>
  <c r="E571" i="16"/>
  <c r="D571" i="16"/>
  <c r="X571" i="16" s="1"/>
  <c r="AE570" i="16"/>
  <c r="AF570" i="16" s="1"/>
  <c r="U570" i="16"/>
  <c r="T570" i="16"/>
  <c r="S570" i="16"/>
  <c r="R570" i="16"/>
  <c r="Q570" i="16"/>
  <c r="AD570" i="16" s="1"/>
  <c r="P570" i="16"/>
  <c r="O570" i="16"/>
  <c r="N570" i="16"/>
  <c r="M570" i="16"/>
  <c r="L570" i="16"/>
  <c r="K570" i="16"/>
  <c r="AC570" i="16" s="1"/>
  <c r="J570" i="16"/>
  <c r="I570" i="16"/>
  <c r="H570" i="16"/>
  <c r="G570" i="16"/>
  <c r="E570" i="16"/>
  <c r="D570" i="16"/>
  <c r="X570" i="16" s="1"/>
  <c r="U569" i="16"/>
  <c r="T569" i="16"/>
  <c r="S569" i="16"/>
  <c r="AE569" i="16" s="1"/>
  <c r="AF569" i="16" s="1"/>
  <c r="R569" i="16"/>
  <c r="Q569" i="16"/>
  <c r="P569" i="16"/>
  <c r="O569" i="16"/>
  <c r="AD569" i="16" s="1"/>
  <c r="N569" i="16"/>
  <c r="M569" i="16"/>
  <c r="L569" i="16"/>
  <c r="AA569" i="16" s="1"/>
  <c r="AB569" i="16" s="1"/>
  <c r="K569" i="16"/>
  <c r="AC569" i="16" s="1"/>
  <c r="J569" i="16"/>
  <c r="I569" i="16"/>
  <c r="H569" i="16"/>
  <c r="G569" i="16"/>
  <c r="E569" i="16"/>
  <c r="D569" i="16"/>
  <c r="X569" i="16" s="1"/>
  <c r="AA568" i="16"/>
  <c r="AB568" i="16" s="1"/>
  <c r="U568" i="16"/>
  <c r="T568" i="16"/>
  <c r="S568" i="16"/>
  <c r="AE568" i="16" s="1"/>
  <c r="AF568" i="16" s="1"/>
  <c r="R568" i="16"/>
  <c r="Q568" i="16"/>
  <c r="P568" i="16"/>
  <c r="O568" i="16"/>
  <c r="N568" i="16"/>
  <c r="M568" i="16"/>
  <c r="L568" i="16"/>
  <c r="K568" i="16"/>
  <c r="AC568" i="16" s="1"/>
  <c r="J568" i="16"/>
  <c r="I568" i="16"/>
  <c r="H568" i="16"/>
  <c r="G568" i="16"/>
  <c r="E568" i="16"/>
  <c r="D568" i="16"/>
  <c r="X568" i="16" s="1"/>
  <c r="U567" i="16"/>
  <c r="T567" i="16"/>
  <c r="S567" i="16"/>
  <c r="R567" i="16"/>
  <c r="Q567" i="16"/>
  <c r="P567" i="16"/>
  <c r="O567" i="16"/>
  <c r="AD567" i="16" s="1"/>
  <c r="N567" i="16"/>
  <c r="M567" i="16"/>
  <c r="L567" i="16"/>
  <c r="K567" i="16"/>
  <c r="J567" i="16"/>
  <c r="AE567" i="16" s="1"/>
  <c r="AF567" i="16" s="1"/>
  <c r="I567" i="16"/>
  <c r="H567" i="16"/>
  <c r="G567" i="16"/>
  <c r="E567" i="16"/>
  <c r="D567" i="16"/>
  <c r="X567" i="16" s="1"/>
  <c r="AE566" i="16"/>
  <c r="AF566" i="16" s="1"/>
  <c r="AD566" i="16"/>
  <c r="U566" i="16"/>
  <c r="T566" i="16"/>
  <c r="S566" i="16"/>
  <c r="R566" i="16"/>
  <c r="Q566" i="16"/>
  <c r="P566" i="16"/>
  <c r="O566" i="16"/>
  <c r="N566" i="16"/>
  <c r="AA566" i="16" s="1"/>
  <c r="AB566" i="16" s="1"/>
  <c r="M566" i="16"/>
  <c r="L566" i="16"/>
  <c r="K566" i="16"/>
  <c r="AC566" i="16" s="1"/>
  <c r="J566" i="16"/>
  <c r="I566" i="16"/>
  <c r="H566" i="16"/>
  <c r="G566" i="16"/>
  <c r="E566" i="16"/>
  <c r="D566" i="16"/>
  <c r="X566" i="16" s="1"/>
  <c r="U565" i="16"/>
  <c r="T565" i="16"/>
  <c r="S565" i="16"/>
  <c r="R565" i="16"/>
  <c r="Q565" i="16"/>
  <c r="AD565" i="16" s="1"/>
  <c r="P565" i="16"/>
  <c r="O565" i="16"/>
  <c r="N565" i="16"/>
  <c r="M565" i="16"/>
  <c r="L565" i="16"/>
  <c r="AA565" i="16" s="1"/>
  <c r="AB565" i="16" s="1"/>
  <c r="K565" i="16"/>
  <c r="J565" i="16"/>
  <c r="AE565" i="16" s="1"/>
  <c r="AF565" i="16" s="1"/>
  <c r="I565" i="16"/>
  <c r="H565" i="16"/>
  <c r="G565" i="16"/>
  <c r="E565" i="16"/>
  <c r="D565" i="16"/>
  <c r="X565" i="16" s="1"/>
  <c r="AE564" i="16"/>
  <c r="AF564" i="16" s="1"/>
  <c r="AD564" i="16"/>
  <c r="U564" i="16"/>
  <c r="T564" i="16"/>
  <c r="S564" i="16"/>
  <c r="R564" i="16"/>
  <c r="Q564" i="16"/>
  <c r="P564" i="16"/>
  <c r="O564" i="16"/>
  <c r="N564" i="16"/>
  <c r="AA564" i="16" s="1"/>
  <c r="AB564" i="16" s="1"/>
  <c r="M564" i="16"/>
  <c r="L564" i="16"/>
  <c r="K564" i="16"/>
  <c r="AC564" i="16" s="1"/>
  <c r="J564" i="16"/>
  <c r="I564" i="16"/>
  <c r="H564" i="16"/>
  <c r="G564" i="16"/>
  <c r="E564" i="16"/>
  <c r="D564" i="16"/>
  <c r="X564" i="16" s="1"/>
  <c r="AC563" i="16"/>
  <c r="U563" i="16"/>
  <c r="T563" i="16"/>
  <c r="S563" i="16"/>
  <c r="AE563" i="16" s="1"/>
  <c r="AF563" i="16" s="1"/>
  <c r="R563" i="16"/>
  <c r="Q563" i="16"/>
  <c r="AD563" i="16" s="1"/>
  <c r="P563" i="16"/>
  <c r="O563" i="16"/>
  <c r="N563" i="16"/>
  <c r="M563" i="16"/>
  <c r="L563" i="16"/>
  <c r="AA563" i="16" s="1"/>
  <c r="AB563" i="16" s="1"/>
  <c r="K563" i="16"/>
  <c r="J563" i="16"/>
  <c r="I563" i="16"/>
  <c r="H563" i="16"/>
  <c r="G563" i="16"/>
  <c r="E563" i="16"/>
  <c r="D563" i="16"/>
  <c r="X563" i="16" s="1"/>
  <c r="AF562" i="16"/>
  <c r="AE562" i="16"/>
  <c r="AD562" i="16"/>
  <c r="AC562" i="16"/>
  <c r="U562" i="16"/>
  <c r="T562" i="16"/>
  <c r="S562" i="16"/>
  <c r="R562" i="16"/>
  <c r="Q562" i="16"/>
  <c r="P562" i="16"/>
  <c r="O562" i="16"/>
  <c r="N562" i="16"/>
  <c r="AA562" i="16" s="1"/>
  <c r="AB562" i="16" s="1"/>
  <c r="M562" i="16"/>
  <c r="L562" i="16"/>
  <c r="K562" i="16"/>
  <c r="J562" i="16"/>
  <c r="I562" i="16"/>
  <c r="H562" i="16"/>
  <c r="G562" i="16"/>
  <c r="E562" i="16"/>
  <c r="D562" i="16"/>
  <c r="X562" i="16" s="1"/>
  <c r="U561" i="16"/>
  <c r="T561" i="16"/>
  <c r="S561" i="16"/>
  <c r="AE561" i="16" s="1"/>
  <c r="AF561" i="16" s="1"/>
  <c r="R561" i="16"/>
  <c r="Q561" i="16"/>
  <c r="P561" i="16"/>
  <c r="O561" i="16"/>
  <c r="AD561" i="16" s="1"/>
  <c r="N561" i="16"/>
  <c r="M561" i="16"/>
  <c r="L561" i="16"/>
  <c r="AA561" i="16" s="1"/>
  <c r="AB561" i="16" s="1"/>
  <c r="K561" i="16"/>
  <c r="AC561" i="16" s="1"/>
  <c r="J561" i="16"/>
  <c r="I561" i="16"/>
  <c r="H561" i="16"/>
  <c r="G561" i="16"/>
  <c r="E561" i="16"/>
  <c r="D561" i="16"/>
  <c r="X561" i="16" s="1"/>
  <c r="AA560" i="16"/>
  <c r="AB560" i="16" s="1"/>
  <c r="U560" i="16"/>
  <c r="T560" i="16"/>
  <c r="S560" i="16"/>
  <c r="AE560" i="16" s="1"/>
  <c r="AF560" i="16" s="1"/>
  <c r="R560" i="16"/>
  <c r="Q560" i="16"/>
  <c r="P560" i="16"/>
  <c r="O560" i="16"/>
  <c r="N560" i="16"/>
  <c r="M560" i="16"/>
  <c r="L560" i="16"/>
  <c r="K560" i="16"/>
  <c r="AC560" i="16" s="1"/>
  <c r="J560" i="16"/>
  <c r="I560" i="16"/>
  <c r="H560" i="16"/>
  <c r="G560" i="16"/>
  <c r="E560" i="16"/>
  <c r="D560" i="16"/>
  <c r="X560" i="16" s="1"/>
  <c r="AE559" i="16"/>
  <c r="AF559" i="16" s="1"/>
  <c r="U559" i="16"/>
  <c r="T559" i="16"/>
  <c r="S559" i="16"/>
  <c r="R559" i="16"/>
  <c r="Q559" i="16"/>
  <c r="AD559" i="16" s="1"/>
  <c r="P559" i="16"/>
  <c r="O559" i="16"/>
  <c r="N559" i="16"/>
  <c r="M559" i="16"/>
  <c r="L559" i="16"/>
  <c r="K559" i="16"/>
  <c r="AC559" i="16" s="1"/>
  <c r="J559" i="16"/>
  <c r="I559" i="16"/>
  <c r="H559" i="16"/>
  <c r="G559" i="16"/>
  <c r="E559" i="16"/>
  <c r="D559" i="16"/>
  <c r="X559" i="16" s="1"/>
  <c r="AA558" i="16"/>
  <c r="AB558" i="16" s="1"/>
  <c r="U558" i="16"/>
  <c r="T558" i="16"/>
  <c r="S558" i="16"/>
  <c r="AE558" i="16" s="1"/>
  <c r="AF558" i="16" s="1"/>
  <c r="R558" i="16"/>
  <c r="Q558" i="16"/>
  <c r="P558" i="16"/>
  <c r="O558" i="16"/>
  <c r="AD558" i="16" s="1"/>
  <c r="N558" i="16"/>
  <c r="M558" i="16"/>
  <c r="L558" i="16"/>
  <c r="K558" i="16"/>
  <c r="AC558" i="16" s="1"/>
  <c r="J558" i="16"/>
  <c r="I558" i="16"/>
  <c r="H558" i="16"/>
  <c r="G558" i="16"/>
  <c r="E558" i="16"/>
  <c r="D558" i="16"/>
  <c r="X558" i="16" s="1"/>
  <c r="AC557" i="16"/>
  <c r="U557" i="16"/>
  <c r="T557" i="16"/>
  <c r="S557" i="16"/>
  <c r="AE557" i="16" s="1"/>
  <c r="AF557" i="16" s="1"/>
  <c r="R557" i="16"/>
  <c r="Q557" i="16"/>
  <c r="AD557" i="16" s="1"/>
  <c r="P557" i="16"/>
  <c r="O557" i="16"/>
  <c r="N557" i="16"/>
  <c r="M557" i="16"/>
  <c r="L557" i="16"/>
  <c r="AA557" i="16" s="1"/>
  <c r="AB557" i="16" s="1"/>
  <c r="K557" i="16"/>
  <c r="J557" i="16"/>
  <c r="I557" i="16"/>
  <c r="H557" i="16"/>
  <c r="G557" i="16"/>
  <c r="E557" i="16"/>
  <c r="D557" i="16"/>
  <c r="X557" i="16" s="1"/>
  <c r="AD556" i="16"/>
  <c r="AC556" i="16"/>
  <c r="U556" i="16"/>
  <c r="T556" i="16"/>
  <c r="S556" i="16"/>
  <c r="R556" i="16"/>
  <c r="Q556" i="16"/>
  <c r="P556" i="16"/>
  <c r="O556" i="16"/>
  <c r="N556" i="16"/>
  <c r="AA556" i="16" s="1"/>
  <c r="AB556" i="16" s="1"/>
  <c r="M556" i="16"/>
  <c r="L556" i="16"/>
  <c r="K556" i="16"/>
  <c r="J556" i="16"/>
  <c r="AE556" i="16" s="1"/>
  <c r="AF556" i="16" s="1"/>
  <c r="I556" i="16"/>
  <c r="H556" i="16"/>
  <c r="G556" i="16"/>
  <c r="E556" i="16"/>
  <c r="D556" i="16"/>
  <c r="X556" i="16" s="1"/>
  <c r="AA555" i="16"/>
  <c r="AB555" i="16" s="1"/>
  <c r="U555" i="16"/>
  <c r="T555" i="16"/>
  <c r="S555" i="16"/>
  <c r="AE555" i="16" s="1"/>
  <c r="AF555" i="16" s="1"/>
  <c r="R555" i="16"/>
  <c r="Q555" i="16"/>
  <c r="P555" i="16"/>
  <c r="O555" i="16"/>
  <c r="AD555" i="16" s="1"/>
  <c r="N555" i="16"/>
  <c r="M555" i="16"/>
  <c r="L555" i="16"/>
  <c r="K555" i="16"/>
  <c r="AC555" i="16" s="1"/>
  <c r="J555" i="16"/>
  <c r="I555" i="16"/>
  <c r="H555" i="16"/>
  <c r="G555" i="16"/>
  <c r="E555" i="16"/>
  <c r="D555" i="16"/>
  <c r="X555" i="16" s="1"/>
  <c r="AE554" i="16"/>
  <c r="AF554" i="16" s="1"/>
  <c r="U554" i="16"/>
  <c r="T554" i="16"/>
  <c r="S554" i="16"/>
  <c r="R554" i="16"/>
  <c r="Q554" i="16"/>
  <c r="AD554" i="16" s="1"/>
  <c r="P554" i="16"/>
  <c r="O554" i="16"/>
  <c r="N554" i="16"/>
  <c r="M554" i="16"/>
  <c r="L554" i="16"/>
  <c r="AA554" i="16" s="1"/>
  <c r="AB554" i="16" s="1"/>
  <c r="K554" i="16"/>
  <c r="AC554" i="16" s="1"/>
  <c r="J554" i="16"/>
  <c r="I554" i="16"/>
  <c r="H554" i="16"/>
  <c r="G554" i="16"/>
  <c r="E554" i="16"/>
  <c r="D554" i="16"/>
  <c r="X554" i="16" s="1"/>
  <c r="AF553" i="16"/>
  <c r="AE553" i="16"/>
  <c r="AC553" i="16"/>
  <c r="U553" i="16"/>
  <c r="T553" i="16"/>
  <c r="S553" i="16"/>
  <c r="R553" i="16"/>
  <c r="Q553" i="16"/>
  <c r="AD553" i="16" s="1"/>
  <c r="P553" i="16"/>
  <c r="O553" i="16"/>
  <c r="N553" i="16"/>
  <c r="M553" i="16"/>
  <c r="L553" i="16"/>
  <c r="AA553" i="16" s="1"/>
  <c r="AB553" i="16" s="1"/>
  <c r="K553" i="16"/>
  <c r="J553" i="16"/>
  <c r="I553" i="16"/>
  <c r="H553" i="16"/>
  <c r="G553" i="16"/>
  <c r="E553" i="16"/>
  <c r="D553" i="16"/>
  <c r="X553" i="16" s="1"/>
  <c r="U552" i="16"/>
  <c r="T552" i="16"/>
  <c r="S552" i="16"/>
  <c r="AE552" i="16" s="1"/>
  <c r="AF552" i="16" s="1"/>
  <c r="R552" i="16"/>
  <c r="Q552" i="16"/>
  <c r="AD552" i="16" s="1"/>
  <c r="P552" i="16"/>
  <c r="O552" i="16"/>
  <c r="N552" i="16"/>
  <c r="M552" i="16"/>
  <c r="L552" i="16"/>
  <c r="AA552" i="16" s="1"/>
  <c r="AB552" i="16" s="1"/>
  <c r="K552" i="16"/>
  <c r="J552" i="16"/>
  <c r="AC552" i="16" s="1"/>
  <c r="I552" i="16"/>
  <c r="H552" i="16"/>
  <c r="G552" i="16"/>
  <c r="E552" i="16"/>
  <c r="D552" i="16"/>
  <c r="X552" i="16" s="1"/>
  <c r="AE551" i="16"/>
  <c r="AF551" i="16" s="1"/>
  <c r="AD551" i="16"/>
  <c r="U551" i="16"/>
  <c r="T551" i="16"/>
  <c r="S551" i="16"/>
  <c r="R551" i="16"/>
  <c r="Q551" i="16"/>
  <c r="P551" i="16"/>
  <c r="O551" i="16"/>
  <c r="N551" i="16"/>
  <c r="AA551" i="16" s="1"/>
  <c r="AB551" i="16" s="1"/>
  <c r="M551" i="16"/>
  <c r="L551" i="16"/>
  <c r="K551" i="16"/>
  <c r="AC551" i="16" s="1"/>
  <c r="J551" i="16"/>
  <c r="I551" i="16"/>
  <c r="H551" i="16"/>
  <c r="G551" i="16"/>
  <c r="E551" i="16"/>
  <c r="D551" i="16"/>
  <c r="X551" i="16" s="1"/>
  <c r="AA550" i="16"/>
  <c r="AB550" i="16" s="1"/>
  <c r="U550" i="16"/>
  <c r="T550" i="16"/>
  <c r="S550" i="16"/>
  <c r="AE550" i="16" s="1"/>
  <c r="AF550" i="16" s="1"/>
  <c r="R550" i="16"/>
  <c r="Q550" i="16"/>
  <c r="P550" i="16"/>
  <c r="O550" i="16"/>
  <c r="AD550" i="16" s="1"/>
  <c r="N550" i="16"/>
  <c r="M550" i="16"/>
  <c r="L550" i="16"/>
  <c r="K550" i="16"/>
  <c r="AC550" i="16" s="1"/>
  <c r="J550" i="16"/>
  <c r="I550" i="16"/>
  <c r="H550" i="16"/>
  <c r="G550" i="16"/>
  <c r="E550" i="16"/>
  <c r="D550" i="16"/>
  <c r="X550" i="16" s="1"/>
  <c r="AC549" i="16"/>
  <c r="U549" i="16"/>
  <c r="T549" i="16"/>
  <c r="S549" i="16"/>
  <c r="AE549" i="16" s="1"/>
  <c r="AF549" i="16" s="1"/>
  <c r="R549" i="16"/>
  <c r="Q549" i="16"/>
  <c r="AD549" i="16" s="1"/>
  <c r="P549" i="16"/>
  <c r="O549" i="16"/>
  <c r="N549" i="16"/>
  <c r="M549" i="16"/>
  <c r="L549" i="16"/>
  <c r="AA549" i="16" s="1"/>
  <c r="AB549" i="16" s="1"/>
  <c r="K549" i="16"/>
  <c r="J549" i="16"/>
  <c r="I549" i="16"/>
  <c r="H549" i="16"/>
  <c r="G549" i="16"/>
  <c r="E549" i="16"/>
  <c r="D549" i="16"/>
  <c r="X549" i="16" s="1"/>
  <c r="AD548" i="16"/>
  <c r="AC548" i="16"/>
  <c r="U548" i="16"/>
  <c r="T548" i="16"/>
  <c r="S548" i="16"/>
  <c r="R548" i="16"/>
  <c r="Q548" i="16"/>
  <c r="P548" i="16"/>
  <c r="O548" i="16"/>
  <c r="N548" i="16"/>
  <c r="AA548" i="16" s="1"/>
  <c r="AB548" i="16" s="1"/>
  <c r="M548" i="16"/>
  <c r="L548" i="16"/>
  <c r="K548" i="16"/>
  <c r="J548" i="16"/>
  <c r="AE548" i="16" s="1"/>
  <c r="AF548" i="16" s="1"/>
  <c r="I548" i="16"/>
  <c r="H548" i="16"/>
  <c r="G548" i="16"/>
  <c r="E548" i="16"/>
  <c r="D548" i="16"/>
  <c r="X548" i="16" s="1"/>
  <c r="AA547" i="16"/>
  <c r="AB547" i="16" s="1"/>
  <c r="U547" i="16"/>
  <c r="T547" i="16"/>
  <c r="S547" i="16"/>
  <c r="AE547" i="16" s="1"/>
  <c r="AF547" i="16" s="1"/>
  <c r="R547" i="16"/>
  <c r="Q547" i="16"/>
  <c r="P547" i="16"/>
  <c r="O547" i="16"/>
  <c r="AD547" i="16" s="1"/>
  <c r="N547" i="16"/>
  <c r="M547" i="16"/>
  <c r="L547" i="16"/>
  <c r="K547" i="16"/>
  <c r="AC547" i="16" s="1"/>
  <c r="J547" i="16"/>
  <c r="I547" i="16"/>
  <c r="H547" i="16"/>
  <c r="G547" i="16"/>
  <c r="E547" i="16"/>
  <c r="D547" i="16"/>
  <c r="X547" i="16" s="1"/>
  <c r="AE546" i="16"/>
  <c r="AF546" i="16" s="1"/>
  <c r="U546" i="16"/>
  <c r="T546" i="16"/>
  <c r="S546" i="16"/>
  <c r="R546" i="16"/>
  <c r="Q546" i="16"/>
  <c r="AD546" i="16" s="1"/>
  <c r="P546" i="16"/>
  <c r="O546" i="16"/>
  <c r="N546" i="16"/>
  <c r="M546" i="16"/>
  <c r="L546" i="16"/>
  <c r="AA546" i="16" s="1"/>
  <c r="AB546" i="16" s="1"/>
  <c r="K546" i="16"/>
  <c r="AC546" i="16" s="1"/>
  <c r="J546" i="16"/>
  <c r="I546" i="16"/>
  <c r="H546" i="16"/>
  <c r="G546" i="16"/>
  <c r="E546" i="16"/>
  <c r="D546" i="16"/>
  <c r="X546" i="16" s="1"/>
  <c r="AF545" i="16"/>
  <c r="AE545" i="16"/>
  <c r="AC545" i="16"/>
  <c r="U545" i="16"/>
  <c r="T545" i="16"/>
  <c r="S545" i="16"/>
  <c r="R545" i="16"/>
  <c r="Q545" i="16"/>
  <c r="AD545" i="16" s="1"/>
  <c r="P545" i="16"/>
  <c r="O545" i="16"/>
  <c r="N545" i="16"/>
  <c r="M545" i="16"/>
  <c r="L545" i="16"/>
  <c r="AA545" i="16" s="1"/>
  <c r="AB545" i="16" s="1"/>
  <c r="K545" i="16"/>
  <c r="J545" i="16"/>
  <c r="I545" i="16"/>
  <c r="H545" i="16"/>
  <c r="G545" i="16"/>
  <c r="E545" i="16"/>
  <c r="D545" i="16"/>
  <c r="X545" i="16" s="1"/>
  <c r="U544" i="16"/>
  <c r="T544" i="16"/>
  <c r="S544" i="16"/>
  <c r="AE544" i="16" s="1"/>
  <c r="AF544" i="16" s="1"/>
  <c r="R544" i="16"/>
  <c r="Q544" i="16"/>
  <c r="AD544" i="16" s="1"/>
  <c r="P544" i="16"/>
  <c r="O544" i="16"/>
  <c r="N544" i="16"/>
  <c r="M544" i="16"/>
  <c r="L544" i="16"/>
  <c r="AA544" i="16" s="1"/>
  <c r="AB544" i="16" s="1"/>
  <c r="K544" i="16"/>
  <c r="J544" i="16"/>
  <c r="AC544" i="16" s="1"/>
  <c r="I544" i="16"/>
  <c r="H544" i="16"/>
  <c r="G544" i="16"/>
  <c r="E544" i="16"/>
  <c r="D544" i="16"/>
  <c r="X544" i="16" s="1"/>
  <c r="AE543" i="16"/>
  <c r="AF543" i="16" s="1"/>
  <c r="AD543" i="16"/>
  <c r="U543" i="16"/>
  <c r="T543" i="16"/>
  <c r="S543" i="16"/>
  <c r="R543" i="16"/>
  <c r="Q543" i="16"/>
  <c r="P543" i="16"/>
  <c r="O543" i="16"/>
  <c r="N543" i="16"/>
  <c r="AA543" i="16" s="1"/>
  <c r="AB543" i="16" s="1"/>
  <c r="M543" i="16"/>
  <c r="L543" i="16"/>
  <c r="K543" i="16"/>
  <c r="AC543" i="16" s="1"/>
  <c r="J543" i="16"/>
  <c r="I543" i="16"/>
  <c r="H543" i="16"/>
  <c r="G543" i="16"/>
  <c r="E543" i="16"/>
  <c r="D543" i="16"/>
  <c r="X543" i="16" s="1"/>
  <c r="AA542" i="16"/>
  <c r="AB542" i="16" s="1"/>
  <c r="U542" i="16"/>
  <c r="T542" i="16"/>
  <c r="S542" i="16"/>
  <c r="AE542" i="16" s="1"/>
  <c r="AF542" i="16" s="1"/>
  <c r="R542" i="16"/>
  <c r="Q542" i="16"/>
  <c r="P542" i="16"/>
  <c r="O542" i="16"/>
  <c r="AD542" i="16" s="1"/>
  <c r="N542" i="16"/>
  <c r="M542" i="16"/>
  <c r="L542" i="16"/>
  <c r="K542" i="16"/>
  <c r="AC542" i="16" s="1"/>
  <c r="J542" i="16"/>
  <c r="I542" i="16"/>
  <c r="H542" i="16"/>
  <c r="G542" i="16"/>
  <c r="E542" i="16"/>
  <c r="D542" i="16"/>
  <c r="X542" i="16" s="1"/>
  <c r="AC541" i="16"/>
  <c r="U541" i="16"/>
  <c r="T541" i="16"/>
  <c r="S541" i="16"/>
  <c r="AE541" i="16" s="1"/>
  <c r="AF541" i="16" s="1"/>
  <c r="R541" i="16"/>
  <c r="Q541" i="16"/>
  <c r="AD541" i="16" s="1"/>
  <c r="P541" i="16"/>
  <c r="O541" i="16"/>
  <c r="N541" i="16"/>
  <c r="M541" i="16"/>
  <c r="L541" i="16"/>
  <c r="AA541" i="16" s="1"/>
  <c r="AB541" i="16" s="1"/>
  <c r="K541" i="16"/>
  <c r="J541" i="16"/>
  <c r="I541" i="16"/>
  <c r="H541" i="16"/>
  <c r="G541" i="16"/>
  <c r="E541" i="16"/>
  <c r="D541" i="16"/>
  <c r="X541" i="16" s="1"/>
  <c r="AD540" i="16"/>
  <c r="AC540" i="16"/>
  <c r="U540" i="16"/>
  <c r="T540" i="16"/>
  <c r="S540" i="16"/>
  <c r="R540" i="16"/>
  <c r="Q540" i="16"/>
  <c r="P540" i="16"/>
  <c r="O540" i="16"/>
  <c r="N540" i="16"/>
  <c r="AA540" i="16" s="1"/>
  <c r="AB540" i="16" s="1"/>
  <c r="M540" i="16"/>
  <c r="L540" i="16"/>
  <c r="K540" i="16"/>
  <c r="J540" i="16"/>
  <c r="AE540" i="16" s="1"/>
  <c r="AF540" i="16" s="1"/>
  <c r="I540" i="16"/>
  <c r="H540" i="16"/>
  <c r="G540" i="16"/>
  <c r="E540" i="16"/>
  <c r="D540" i="16"/>
  <c r="X540" i="16" s="1"/>
  <c r="AA539" i="16"/>
  <c r="AB539" i="16" s="1"/>
  <c r="U539" i="16"/>
  <c r="T539" i="16"/>
  <c r="S539" i="16"/>
  <c r="AE539" i="16" s="1"/>
  <c r="AF539" i="16" s="1"/>
  <c r="R539" i="16"/>
  <c r="Q539" i="16"/>
  <c r="P539" i="16"/>
  <c r="O539" i="16"/>
  <c r="AD539" i="16" s="1"/>
  <c r="N539" i="16"/>
  <c r="M539" i="16"/>
  <c r="L539" i="16"/>
  <c r="K539" i="16"/>
  <c r="AC539" i="16" s="1"/>
  <c r="J539" i="16"/>
  <c r="I539" i="16"/>
  <c r="H539" i="16"/>
  <c r="G539" i="16"/>
  <c r="E539" i="16"/>
  <c r="D539" i="16"/>
  <c r="X539" i="16" s="1"/>
  <c r="AE538" i="16"/>
  <c r="AF538" i="16" s="1"/>
  <c r="U538" i="16"/>
  <c r="T538" i="16"/>
  <c r="S538" i="16"/>
  <c r="R538" i="16"/>
  <c r="Q538" i="16"/>
  <c r="AD538" i="16" s="1"/>
  <c r="P538" i="16"/>
  <c r="O538" i="16"/>
  <c r="N538" i="16"/>
  <c r="M538" i="16"/>
  <c r="L538" i="16"/>
  <c r="AA538" i="16" s="1"/>
  <c r="AB538" i="16" s="1"/>
  <c r="K538" i="16"/>
  <c r="AC538" i="16" s="1"/>
  <c r="J538" i="16"/>
  <c r="I538" i="16"/>
  <c r="H538" i="16"/>
  <c r="G538" i="16"/>
  <c r="E538" i="16"/>
  <c r="D538" i="16"/>
  <c r="X538" i="16" s="1"/>
  <c r="AF537" i="16"/>
  <c r="AE537" i="16"/>
  <c r="AC537" i="16"/>
  <c r="U537" i="16"/>
  <c r="T537" i="16"/>
  <c r="S537" i="16"/>
  <c r="R537" i="16"/>
  <c r="Q537" i="16"/>
  <c r="AD537" i="16" s="1"/>
  <c r="P537" i="16"/>
  <c r="O537" i="16"/>
  <c r="N537" i="16"/>
  <c r="M537" i="16"/>
  <c r="L537" i="16"/>
  <c r="AA537" i="16" s="1"/>
  <c r="AB537" i="16" s="1"/>
  <c r="K537" i="16"/>
  <c r="J537" i="16"/>
  <c r="I537" i="16"/>
  <c r="H537" i="16"/>
  <c r="G537" i="16"/>
  <c r="E537" i="16"/>
  <c r="D537" i="16"/>
  <c r="X537" i="16" s="1"/>
  <c r="U536" i="16"/>
  <c r="T536" i="16"/>
  <c r="S536" i="16"/>
  <c r="AE536" i="16" s="1"/>
  <c r="AF536" i="16" s="1"/>
  <c r="R536" i="16"/>
  <c r="Q536" i="16"/>
  <c r="AD536" i="16" s="1"/>
  <c r="P536" i="16"/>
  <c r="O536" i="16"/>
  <c r="N536" i="16"/>
  <c r="M536" i="16"/>
  <c r="L536" i="16"/>
  <c r="AA536" i="16" s="1"/>
  <c r="AB536" i="16" s="1"/>
  <c r="K536" i="16"/>
  <c r="J536" i="16"/>
  <c r="AC536" i="16" s="1"/>
  <c r="I536" i="16"/>
  <c r="H536" i="16"/>
  <c r="G536" i="16"/>
  <c r="E536" i="16"/>
  <c r="D536" i="16"/>
  <c r="X536" i="16" s="1"/>
  <c r="AE535" i="16"/>
  <c r="AF535" i="16" s="1"/>
  <c r="AD535" i="16"/>
  <c r="U535" i="16"/>
  <c r="T535" i="16"/>
  <c r="S535" i="16"/>
  <c r="R535" i="16"/>
  <c r="Q535" i="16"/>
  <c r="P535" i="16"/>
  <c r="O535" i="16"/>
  <c r="N535" i="16"/>
  <c r="AA535" i="16" s="1"/>
  <c r="AB535" i="16" s="1"/>
  <c r="M535" i="16"/>
  <c r="L535" i="16"/>
  <c r="K535" i="16"/>
  <c r="AC535" i="16" s="1"/>
  <c r="J535" i="16"/>
  <c r="I535" i="16"/>
  <c r="H535" i="16"/>
  <c r="G535" i="16"/>
  <c r="E535" i="16"/>
  <c r="D535" i="16"/>
  <c r="X535" i="16" s="1"/>
  <c r="AA534" i="16"/>
  <c r="AB534" i="16" s="1"/>
  <c r="U534" i="16"/>
  <c r="T534" i="16"/>
  <c r="S534" i="16"/>
  <c r="AE534" i="16" s="1"/>
  <c r="AF534" i="16" s="1"/>
  <c r="R534" i="16"/>
  <c r="Q534" i="16"/>
  <c r="P534" i="16"/>
  <c r="O534" i="16"/>
  <c r="AD534" i="16" s="1"/>
  <c r="N534" i="16"/>
  <c r="M534" i="16"/>
  <c r="L534" i="16"/>
  <c r="K534" i="16"/>
  <c r="AC534" i="16" s="1"/>
  <c r="J534" i="16"/>
  <c r="I534" i="16"/>
  <c r="H534" i="16"/>
  <c r="G534" i="16"/>
  <c r="E534" i="16"/>
  <c r="D534" i="16"/>
  <c r="X534" i="16" s="1"/>
  <c r="AC533" i="16"/>
  <c r="U533" i="16"/>
  <c r="T533" i="16"/>
  <c r="S533" i="16"/>
  <c r="AE533" i="16" s="1"/>
  <c r="AF533" i="16" s="1"/>
  <c r="R533" i="16"/>
  <c r="Q533" i="16"/>
  <c r="AD533" i="16" s="1"/>
  <c r="P533" i="16"/>
  <c r="O533" i="16"/>
  <c r="N533" i="16"/>
  <c r="M533" i="16"/>
  <c r="L533" i="16"/>
  <c r="AA533" i="16" s="1"/>
  <c r="AB533" i="16" s="1"/>
  <c r="K533" i="16"/>
  <c r="J533" i="16"/>
  <c r="I533" i="16"/>
  <c r="H533" i="16"/>
  <c r="G533" i="16"/>
  <c r="E533" i="16"/>
  <c r="D533" i="16"/>
  <c r="X533" i="16" s="1"/>
  <c r="AD532" i="16"/>
  <c r="AC532" i="16"/>
  <c r="U532" i="16"/>
  <c r="T532" i="16"/>
  <c r="S532" i="16"/>
  <c r="R532" i="16"/>
  <c r="Q532" i="16"/>
  <c r="P532" i="16"/>
  <c r="O532" i="16"/>
  <c r="N532" i="16"/>
  <c r="AA532" i="16" s="1"/>
  <c r="AB532" i="16" s="1"/>
  <c r="M532" i="16"/>
  <c r="L532" i="16"/>
  <c r="K532" i="16"/>
  <c r="J532" i="16"/>
  <c r="AE532" i="16" s="1"/>
  <c r="AF532" i="16" s="1"/>
  <c r="I532" i="16"/>
  <c r="H532" i="16"/>
  <c r="G532" i="16"/>
  <c r="E532" i="16"/>
  <c r="D532" i="16"/>
  <c r="X532" i="16" s="1"/>
  <c r="AA531" i="16"/>
  <c r="AB531" i="16" s="1"/>
  <c r="U531" i="16"/>
  <c r="T531" i="16"/>
  <c r="S531" i="16"/>
  <c r="AE531" i="16" s="1"/>
  <c r="AF531" i="16" s="1"/>
  <c r="R531" i="16"/>
  <c r="Q531" i="16"/>
  <c r="P531" i="16"/>
  <c r="O531" i="16"/>
  <c r="AD531" i="16" s="1"/>
  <c r="N531" i="16"/>
  <c r="M531" i="16"/>
  <c r="L531" i="16"/>
  <c r="K531" i="16"/>
  <c r="AC531" i="16" s="1"/>
  <c r="J531" i="16"/>
  <c r="I531" i="16"/>
  <c r="H531" i="16"/>
  <c r="G531" i="16"/>
  <c r="E531" i="16"/>
  <c r="D531" i="16"/>
  <c r="X531" i="16" s="1"/>
  <c r="AE530" i="16"/>
  <c r="AF530" i="16" s="1"/>
  <c r="U530" i="16"/>
  <c r="T530" i="16"/>
  <c r="S530" i="16"/>
  <c r="R530" i="16"/>
  <c r="Q530" i="16"/>
  <c r="AD530" i="16" s="1"/>
  <c r="P530" i="16"/>
  <c r="O530" i="16"/>
  <c r="N530" i="16"/>
  <c r="M530" i="16"/>
  <c r="L530" i="16"/>
  <c r="AA530" i="16" s="1"/>
  <c r="AB530" i="16" s="1"/>
  <c r="K530" i="16"/>
  <c r="AC530" i="16" s="1"/>
  <c r="J530" i="16"/>
  <c r="I530" i="16"/>
  <c r="H530" i="16"/>
  <c r="G530" i="16"/>
  <c r="E530" i="16"/>
  <c r="D530" i="16"/>
  <c r="X530" i="16" s="1"/>
  <c r="AF529" i="16"/>
  <c r="AE529" i="16"/>
  <c r="AC529" i="16"/>
  <c r="U529" i="16"/>
  <c r="T529" i="16"/>
  <c r="S529" i="16"/>
  <c r="R529" i="16"/>
  <c r="Q529" i="16"/>
  <c r="AD529" i="16" s="1"/>
  <c r="P529" i="16"/>
  <c r="O529" i="16"/>
  <c r="N529" i="16"/>
  <c r="M529" i="16"/>
  <c r="L529" i="16"/>
  <c r="AA529" i="16" s="1"/>
  <c r="AB529" i="16" s="1"/>
  <c r="K529" i="16"/>
  <c r="J529" i="16"/>
  <c r="I529" i="16"/>
  <c r="H529" i="16"/>
  <c r="G529" i="16"/>
  <c r="E529" i="16"/>
  <c r="D529" i="16"/>
  <c r="X529" i="16" s="1"/>
  <c r="U528" i="16"/>
  <c r="T528" i="16"/>
  <c r="S528" i="16"/>
  <c r="AE528" i="16" s="1"/>
  <c r="AF528" i="16" s="1"/>
  <c r="R528" i="16"/>
  <c r="Q528" i="16"/>
  <c r="AD528" i="16" s="1"/>
  <c r="P528" i="16"/>
  <c r="O528" i="16"/>
  <c r="N528" i="16"/>
  <c r="M528" i="16"/>
  <c r="L528" i="16"/>
  <c r="AA528" i="16" s="1"/>
  <c r="AB528" i="16" s="1"/>
  <c r="K528" i="16"/>
  <c r="J528" i="16"/>
  <c r="AC528" i="16" s="1"/>
  <c r="I528" i="16"/>
  <c r="H528" i="16"/>
  <c r="G528" i="16"/>
  <c r="E528" i="16"/>
  <c r="D528" i="16"/>
  <c r="X528" i="16" s="1"/>
  <c r="AE527" i="16"/>
  <c r="AF527" i="16" s="1"/>
  <c r="AD527" i="16"/>
  <c r="U527" i="16"/>
  <c r="T527" i="16"/>
  <c r="S527" i="16"/>
  <c r="R527" i="16"/>
  <c r="Q527" i="16"/>
  <c r="P527" i="16"/>
  <c r="O527" i="16"/>
  <c r="N527" i="16"/>
  <c r="AA527" i="16" s="1"/>
  <c r="AB527" i="16" s="1"/>
  <c r="M527" i="16"/>
  <c r="L527" i="16"/>
  <c r="K527" i="16"/>
  <c r="AC527" i="16" s="1"/>
  <c r="J527" i="16"/>
  <c r="I527" i="16"/>
  <c r="H527" i="16"/>
  <c r="G527" i="16"/>
  <c r="E527" i="16"/>
  <c r="D527" i="16"/>
  <c r="X527" i="16" s="1"/>
  <c r="AA526" i="16"/>
  <c r="AB526" i="16" s="1"/>
  <c r="U526" i="16"/>
  <c r="T526" i="16"/>
  <c r="S526" i="16"/>
  <c r="AE526" i="16" s="1"/>
  <c r="AF526" i="16" s="1"/>
  <c r="R526" i="16"/>
  <c r="Q526" i="16"/>
  <c r="P526" i="16"/>
  <c r="O526" i="16"/>
  <c r="AD526" i="16" s="1"/>
  <c r="N526" i="16"/>
  <c r="M526" i="16"/>
  <c r="L526" i="16"/>
  <c r="K526" i="16"/>
  <c r="AC526" i="16" s="1"/>
  <c r="J526" i="16"/>
  <c r="I526" i="16"/>
  <c r="H526" i="16"/>
  <c r="G526" i="16"/>
  <c r="E526" i="16"/>
  <c r="D526" i="16"/>
  <c r="X526" i="16" s="1"/>
  <c r="AC525" i="16"/>
  <c r="U525" i="16"/>
  <c r="T525" i="16"/>
  <c r="S525" i="16"/>
  <c r="AE525" i="16" s="1"/>
  <c r="AF525" i="16" s="1"/>
  <c r="R525" i="16"/>
  <c r="Q525" i="16"/>
  <c r="AD525" i="16" s="1"/>
  <c r="P525" i="16"/>
  <c r="O525" i="16"/>
  <c r="N525" i="16"/>
  <c r="M525" i="16"/>
  <c r="L525" i="16"/>
  <c r="AA525" i="16" s="1"/>
  <c r="AB525" i="16" s="1"/>
  <c r="K525" i="16"/>
  <c r="J525" i="16"/>
  <c r="I525" i="16"/>
  <c r="H525" i="16"/>
  <c r="G525" i="16"/>
  <c r="E525" i="16"/>
  <c r="D525" i="16"/>
  <c r="X525" i="16" s="1"/>
  <c r="AD524" i="16"/>
  <c r="AC524" i="16"/>
  <c r="U524" i="16"/>
  <c r="T524" i="16"/>
  <c r="S524" i="16"/>
  <c r="R524" i="16"/>
  <c r="Q524" i="16"/>
  <c r="P524" i="16"/>
  <c r="O524" i="16"/>
  <c r="N524" i="16"/>
  <c r="AA524" i="16" s="1"/>
  <c r="AB524" i="16" s="1"/>
  <c r="M524" i="16"/>
  <c r="L524" i="16"/>
  <c r="K524" i="16"/>
  <c r="J524" i="16"/>
  <c r="AE524" i="16" s="1"/>
  <c r="AF524" i="16" s="1"/>
  <c r="I524" i="16"/>
  <c r="H524" i="16"/>
  <c r="G524" i="16"/>
  <c r="E524" i="16"/>
  <c r="D524" i="16"/>
  <c r="X524" i="16" s="1"/>
  <c r="AA523" i="16"/>
  <c r="AB523" i="16" s="1"/>
  <c r="U523" i="16"/>
  <c r="T523" i="16"/>
  <c r="S523" i="16"/>
  <c r="AE523" i="16" s="1"/>
  <c r="AF523" i="16" s="1"/>
  <c r="R523" i="16"/>
  <c r="Q523" i="16"/>
  <c r="P523" i="16"/>
  <c r="O523" i="16"/>
  <c r="AD523" i="16" s="1"/>
  <c r="N523" i="16"/>
  <c r="M523" i="16"/>
  <c r="L523" i="16"/>
  <c r="K523" i="16"/>
  <c r="AC523" i="16" s="1"/>
  <c r="J523" i="16"/>
  <c r="I523" i="16"/>
  <c r="H523" i="16"/>
  <c r="G523" i="16"/>
  <c r="E523" i="16"/>
  <c r="D523" i="16"/>
  <c r="X523" i="16" s="1"/>
  <c r="AE522" i="16"/>
  <c r="AF522" i="16" s="1"/>
  <c r="U522" i="16"/>
  <c r="T522" i="16"/>
  <c r="S522" i="16"/>
  <c r="R522" i="16"/>
  <c r="Q522" i="16"/>
  <c r="AD522" i="16" s="1"/>
  <c r="P522" i="16"/>
  <c r="O522" i="16"/>
  <c r="N522" i="16"/>
  <c r="M522" i="16"/>
  <c r="L522" i="16"/>
  <c r="AA522" i="16" s="1"/>
  <c r="AB522" i="16" s="1"/>
  <c r="K522" i="16"/>
  <c r="AC522" i="16" s="1"/>
  <c r="J522" i="16"/>
  <c r="I522" i="16"/>
  <c r="H522" i="16"/>
  <c r="G522" i="16"/>
  <c r="E522" i="16"/>
  <c r="D522" i="16"/>
  <c r="X522" i="16" s="1"/>
  <c r="AF521" i="16"/>
  <c r="AE521" i="16"/>
  <c r="AC521" i="16"/>
  <c r="U521" i="16"/>
  <c r="T521" i="16"/>
  <c r="S521" i="16"/>
  <c r="R521" i="16"/>
  <c r="Q521" i="16"/>
  <c r="AD521" i="16" s="1"/>
  <c r="P521" i="16"/>
  <c r="O521" i="16"/>
  <c r="N521" i="16"/>
  <c r="M521" i="16"/>
  <c r="L521" i="16"/>
  <c r="AA521" i="16" s="1"/>
  <c r="AB521" i="16" s="1"/>
  <c r="K521" i="16"/>
  <c r="J521" i="16"/>
  <c r="I521" i="16"/>
  <c r="H521" i="16"/>
  <c r="G521" i="16"/>
  <c r="E521" i="16"/>
  <c r="D521" i="16"/>
  <c r="X521" i="16" s="1"/>
  <c r="U520" i="16"/>
  <c r="T520" i="16"/>
  <c r="S520" i="16"/>
  <c r="AE520" i="16" s="1"/>
  <c r="AF520" i="16" s="1"/>
  <c r="R520" i="16"/>
  <c r="Q520" i="16"/>
  <c r="AD520" i="16" s="1"/>
  <c r="P520" i="16"/>
  <c r="O520" i="16"/>
  <c r="N520" i="16"/>
  <c r="M520" i="16"/>
  <c r="L520" i="16"/>
  <c r="AA520" i="16" s="1"/>
  <c r="AB520" i="16" s="1"/>
  <c r="K520" i="16"/>
  <c r="J520" i="16"/>
  <c r="AC520" i="16" s="1"/>
  <c r="I520" i="16"/>
  <c r="H520" i="16"/>
  <c r="G520" i="16"/>
  <c r="E520" i="16"/>
  <c r="D520" i="16"/>
  <c r="X520" i="16" s="1"/>
  <c r="AE519" i="16"/>
  <c r="AF519" i="16" s="1"/>
  <c r="AD519" i="16"/>
  <c r="U519" i="16"/>
  <c r="T519" i="16"/>
  <c r="S519" i="16"/>
  <c r="R519" i="16"/>
  <c r="Q519" i="16"/>
  <c r="P519" i="16"/>
  <c r="O519" i="16"/>
  <c r="N519" i="16"/>
  <c r="AA519" i="16" s="1"/>
  <c r="AB519" i="16" s="1"/>
  <c r="M519" i="16"/>
  <c r="L519" i="16"/>
  <c r="K519" i="16"/>
  <c r="AC519" i="16" s="1"/>
  <c r="J519" i="16"/>
  <c r="I519" i="16"/>
  <c r="H519" i="16"/>
  <c r="G519" i="16"/>
  <c r="E519" i="16"/>
  <c r="D519" i="16"/>
  <c r="X519" i="16" s="1"/>
  <c r="AA518" i="16"/>
  <c r="AB518" i="16" s="1"/>
  <c r="U518" i="16"/>
  <c r="T518" i="16"/>
  <c r="S518" i="16"/>
  <c r="AE518" i="16" s="1"/>
  <c r="AF518" i="16" s="1"/>
  <c r="R518" i="16"/>
  <c r="Q518" i="16"/>
  <c r="P518" i="16"/>
  <c r="O518" i="16"/>
  <c r="AD518" i="16" s="1"/>
  <c r="N518" i="16"/>
  <c r="M518" i="16"/>
  <c r="L518" i="16"/>
  <c r="K518" i="16"/>
  <c r="AC518" i="16" s="1"/>
  <c r="J518" i="16"/>
  <c r="I518" i="16"/>
  <c r="H518" i="16"/>
  <c r="G518" i="16"/>
  <c r="E518" i="16"/>
  <c r="D518" i="16"/>
  <c r="X518" i="16" s="1"/>
  <c r="AC517" i="16"/>
  <c r="U517" i="16"/>
  <c r="T517" i="16"/>
  <c r="S517" i="16"/>
  <c r="AE517" i="16" s="1"/>
  <c r="AF517" i="16" s="1"/>
  <c r="R517" i="16"/>
  <c r="Q517" i="16"/>
  <c r="AD517" i="16" s="1"/>
  <c r="P517" i="16"/>
  <c r="O517" i="16"/>
  <c r="N517" i="16"/>
  <c r="M517" i="16"/>
  <c r="L517" i="16"/>
  <c r="AA517" i="16" s="1"/>
  <c r="AB517" i="16" s="1"/>
  <c r="K517" i="16"/>
  <c r="J517" i="16"/>
  <c r="I517" i="16"/>
  <c r="H517" i="16"/>
  <c r="G517" i="16"/>
  <c r="E517" i="16"/>
  <c r="D517" i="16"/>
  <c r="X517" i="16" s="1"/>
  <c r="AD516" i="16"/>
  <c r="AC516" i="16"/>
  <c r="U516" i="16"/>
  <c r="T516" i="16"/>
  <c r="S516" i="16"/>
  <c r="R516" i="16"/>
  <c r="Q516" i="16"/>
  <c r="P516" i="16"/>
  <c r="O516" i="16"/>
  <c r="N516" i="16"/>
  <c r="AA516" i="16" s="1"/>
  <c r="AB516" i="16" s="1"/>
  <c r="M516" i="16"/>
  <c r="L516" i="16"/>
  <c r="K516" i="16"/>
  <c r="J516" i="16"/>
  <c r="AE516" i="16" s="1"/>
  <c r="AF516" i="16" s="1"/>
  <c r="I516" i="16"/>
  <c r="H516" i="16"/>
  <c r="G516" i="16"/>
  <c r="E516" i="16"/>
  <c r="D516" i="16"/>
  <c r="X516" i="16" s="1"/>
  <c r="AA515" i="16"/>
  <c r="AB515" i="16" s="1"/>
  <c r="U515" i="16"/>
  <c r="T515" i="16"/>
  <c r="S515" i="16"/>
  <c r="AE515" i="16" s="1"/>
  <c r="AF515" i="16" s="1"/>
  <c r="R515" i="16"/>
  <c r="Q515" i="16"/>
  <c r="P515" i="16"/>
  <c r="O515" i="16"/>
  <c r="AD515" i="16" s="1"/>
  <c r="N515" i="16"/>
  <c r="M515" i="16"/>
  <c r="L515" i="16"/>
  <c r="K515" i="16"/>
  <c r="AC515" i="16" s="1"/>
  <c r="J515" i="16"/>
  <c r="I515" i="16"/>
  <c r="H515" i="16"/>
  <c r="G515" i="16"/>
  <c r="E515" i="16"/>
  <c r="D515" i="16"/>
  <c r="X515" i="16" s="1"/>
  <c r="AE514" i="16"/>
  <c r="AF514" i="16" s="1"/>
  <c r="U514" i="16"/>
  <c r="T514" i="16"/>
  <c r="S514" i="16"/>
  <c r="R514" i="16"/>
  <c r="Q514" i="16"/>
  <c r="AD514" i="16" s="1"/>
  <c r="P514" i="16"/>
  <c r="O514" i="16"/>
  <c r="N514" i="16"/>
  <c r="M514" i="16"/>
  <c r="L514" i="16"/>
  <c r="AA514" i="16" s="1"/>
  <c r="AB514" i="16" s="1"/>
  <c r="K514" i="16"/>
  <c r="AC514" i="16" s="1"/>
  <c r="J514" i="16"/>
  <c r="I514" i="16"/>
  <c r="H514" i="16"/>
  <c r="G514" i="16"/>
  <c r="E514" i="16"/>
  <c r="D514" i="16"/>
  <c r="X514" i="16" s="1"/>
  <c r="AF513" i="16"/>
  <c r="AE513" i="16"/>
  <c r="AC513" i="16"/>
  <c r="U513" i="16"/>
  <c r="T513" i="16"/>
  <c r="S513" i="16"/>
  <c r="R513" i="16"/>
  <c r="Q513" i="16"/>
  <c r="AD513" i="16" s="1"/>
  <c r="P513" i="16"/>
  <c r="O513" i="16"/>
  <c r="N513" i="16"/>
  <c r="M513" i="16"/>
  <c r="L513" i="16"/>
  <c r="AA513" i="16" s="1"/>
  <c r="AB513" i="16" s="1"/>
  <c r="K513" i="16"/>
  <c r="J513" i="16"/>
  <c r="I513" i="16"/>
  <c r="H513" i="16"/>
  <c r="G513" i="16"/>
  <c r="E513" i="16"/>
  <c r="D513" i="16"/>
  <c r="X513" i="16" s="1"/>
  <c r="U512" i="16"/>
  <c r="T512" i="16"/>
  <c r="S512" i="16"/>
  <c r="AE512" i="16" s="1"/>
  <c r="AF512" i="16" s="1"/>
  <c r="R512" i="16"/>
  <c r="Q512" i="16"/>
  <c r="AD512" i="16" s="1"/>
  <c r="P512" i="16"/>
  <c r="O512" i="16"/>
  <c r="N512" i="16"/>
  <c r="M512" i="16"/>
  <c r="L512" i="16"/>
  <c r="AA512" i="16" s="1"/>
  <c r="AB512" i="16" s="1"/>
  <c r="K512" i="16"/>
  <c r="J512" i="16"/>
  <c r="AC512" i="16" s="1"/>
  <c r="I512" i="16"/>
  <c r="H512" i="16"/>
  <c r="G512" i="16"/>
  <c r="E512" i="16"/>
  <c r="D512" i="16"/>
  <c r="X512" i="16" s="1"/>
  <c r="AE511" i="16"/>
  <c r="AF511" i="16" s="1"/>
  <c r="AD511" i="16"/>
  <c r="U511" i="16"/>
  <c r="T511" i="16"/>
  <c r="S511" i="16"/>
  <c r="R511" i="16"/>
  <c r="Q511" i="16"/>
  <c r="P511" i="16"/>
  <c r="O511" i="16"/>
  <c r="N511" i="16"/>
  <c r="AA511" i="16" s="1"/>
  <c r="AB511" i="16" s="1"/>
  <c r="M511" i="16"/>
  <c r="L511" i="16"/>
  <c r="K511" i="16"/>
  <c r="AC511" i="16" s="1"/>
  <c r="J511" i="16"/>
  <c r="I511" i="16"/>
  <c r="H511" i="16"/>
  <c r="G511" i="16"/>
  <c r="E511" i="16"/>
  <c r="D511" i="16"/>
  <c r="X511" i="16" s="1"/>
  <c r="AA510" i="16"/>
  <c r="AB510" i="16" s="1"/>
  <c r="U510" i="16"/>
  <c r="T510" i="16"/>
  <c r="S510" i="16"/>
  <c r="AE510" i="16" s="1"/>
  <c r="AF510" i="16" s="1"/>
  <c r="R510" i="16"/>
  <c r="Q510" i="16"/>
  <c r="P510" i="16"/>
  <c r="O510" i="16"/>
  <c r="AD510" i="16" s="1"/>
  <c r="N510" i="16"/>
  <c r="M510" i="16"/>
  <c r="L510" i="16"/>
  <c r="K510" i="16"/>
  <c r="AC510" i="16" s="1"/>
  <c r="J510" i="16"/>
  <c r="I510" i="16"/>
  <c r="H510" i="16"/>
  <c r="G510" i="16"/>
  <c r="E510" i="16"/>
  <c r="D510" i="16"/>
  <c r="X510" i="16" s="1"/>
  <c r="AC509" i="16"/>
  <c r="U509" i="16"/>
  <c r="T509" i="16"/>
  <c r="S509" i="16"/>
  <c r="AE509" i="16" s="1"/>
  <c r="AF509" i="16" s="1"/>
  <c r="R509" i="16"/>
  <c r="Q509" i="16"/>
  <c r="AD509" i="16" s="1"/>
  <c r="P509" i="16"/>
  <c r="O509" i="16"/>
  <c r="N509" i="16"/>
  <c r="M509" i="16"/>
  <c r="L509" i="16"/>
  <c r="AA509" i="16" s="1"/>
  <c r="AB509" i="16" s="1"/>
  <c r="K509" i="16"/>
  <c r="J509" i="16"/>
  <c r="I509" i="16"/>
  <c r="H509" i="16"/>
  <c r="G509" i="16"/>
  <c r="E509" i="16"/>
  <c r="D509" i="16"/>
  <c r="X509" i="16" s="1"/>
  <c r="AD508" i="16"/>
  <c r="AC508" i="16"/>
  <c r="U508" i="16"/>
  <c r="T508" i="16"/>
  <c r="S508" i="16"/>
  <c r="R508" i="16"/>
  <c r="Q508" i="16"/>
  <c r="P508" i="16"/>
  <c r="O508" i="16"/>
  <c r="N508" i="16"/>
  <c r="AA508" i="16" s="1"/>
  <c r="AB508" i="16" s="1"/>
  <c r="M508" i="16"/>
  <c r="L508" i="16"/>
  <c r="K508" i="16"/>
  <c r="J508" i="16"/>
  <c r="AE508" i="16" s="1"/>
  <c r="AF508" i="16" s="1"/>
  <c r="I508" i="16"/>
  <c r="H508" i="16"/>
  <c r="G508" i="16"/>
  <c r="E508" i="16"/>
  <c r="D508" i="16"/>
  <c r="X508" i="16" s="1"/>
  <c r="AA507" i="16"/>
  <c r="AB507" i="16" s="1"/>
  <c r="U507" i="16"/>
  <c r="T507" i="16"/>
  <c r="S507" i="16"/>
  <c r="AE507" i="16" s="1"/>
  <c r="AF507" i="16" s="1"/>
  <c r="R507" i="16"/>
  <c r="Q507" i="16"/>
  <c r="P507" i="16"/>
  <c r="O507" i="16"/>
  <c r="AD507" i="16" s="1"/>
  <c r="N507" i="16"/>
  <c r="M507" i="16"/>
  <c r="L507" i="16"/>
  <c r="K507" i="16"/>
  <c r="AC507" i="16" s="1"/>
  <c r="J507" i="16"/>
  <c r="I507" i="16"/>
  <c r="H507" i="16"/>
  <c r="G507" i="16"/>
  <c r="E507" i="16"/>
  <c r="D507" i="16"/>
  <c r="X507" i="16" s="1"/>
  <c r="AE506" i="16"/>
  <c r="AF506" i="16" s="1"/>
  <c r="U506" i="16"/>
  <c r="T506" i="16"/>
  <c r="S506" i="16"/>
  <c r="R506" i="16"/>
  <c r="Q506" i="16"/>
  <c r="AD506" i="16" s="1"/>
  <c r="P506" i="16"/>
  <c r="O506" i="16"/>
  <c r="N506" i="16"/>
  <c r="M506" i="16"/>
  <c r="L506" i="16"/>
  <c r="AA506" i="16" s="1"/>
  <c r="AB506" i="16" s="1"/>
  <c r="K506" i="16"/>
  <c r="AC506" i="16" s="1"/>
  <c r="J506" i="16"/>
  <c r="I506" i="16"/>
  <c r="H506" i="16"/>
  <c r="G506" i="16"/>
  <c r="E506" i="16"/>
  <c r="D506" i="16"/>
  <c r="X506" i="16" s="1"/>
  <c r="AF505" i="16"/>
  <c r="AE505" i="16"/>
  <c r="AC505" i="16"/>
  <c r="U505" i="16"/>
  <c r="T505" i="16"/>
  <c r="S505" i="16"/>
  <c r="R505" i="16"/>
  <c r="Q505" i="16"/>
  <c r="AD505" i="16" s="1"/>
  <c r="P505" i="16"/>
  <c r="O505" i="16"/>
  <c r="N505" i="16"/>
  <c r="M505" i="16"/>
  <c r="L505" i="16"/>
  <c r="AA505" i="16" s="1"/>
  <c r="AB505" i="16" s="1"/>
  <c r="K505" i="16"/>
  <c r="J505" i="16"/>
  <c r="I505" i="16"/>
  <c r="H505" i="16"/>
  <c r="G505" i="16"/>
  <c r="E505" i="16"/>
  <c r="D505" i="16"/>
  <c r="X505" i="16" s="1"/>
  <c r="U504" i="16"/>
  <c r="T504" i="16"/>
  <c r="S504" i="16"/>
  <c r="AE504" i="16" s="1"/>
  <c r="AF504" i="16" s="1"/>
  <c r="R504" i="16"/>
  <c r="Q504" i="16"/>
  <c r="AD504" i="16" s="1"/>
  <c r="P504" i="16"/>
  <c r="O504" i="16"/>
  <c r="N504" i="16"/>
  <c r="M504" i="16"/>
  <c r="L504" i="16"/>
  <c r="AA504" i="16" s="1"/>
  <c r="AB504" i="16" s="1"/>
  <c r="K504" i="16"/>
  <c r="J504" i="16"/>
  <c r="AC504" i="16" s="1"/>
  <c r="I504" i="16"/>
  <c r="H504" i="16"/>
  <c r="G504" i="16"/>
  <c r="E504" i="16"/>
  <c r="D504" i="16"/>
  <c r="X504" i="16" s="1"/>
  <c r="AE503" i="16"/>
  <c r="AF503" i="16" s="1"/>
  <c r="AD503" i="16"/>
  <c r="U503" i="16"/>
  <c r="T503" i="16"/>
  <c r="S503" i="16"/>
  <c r="R503" i="16"/>
  <c r="Q503" i="16"/>
  <c r="P503" i="16"/>
  <c r="O503" i="16"/>
  <c r="N503" i="16"/>
  <c r="AA503" i="16" s="1"/>
  <c r="AB503" i="16" s="1"/>
  <c r="M503" i="16"/>
  <c r="L503" i="16"/>
  <c r="K503" i="16"/>
  <c r="AC503" i="16" s="1"/>
  <c r="J503" i="16"/>
  <c r="I503" i="16"/>
  <c r="H503" i="16"/>
  <c r="G503" i="16"/>
  <c r="E503" i="16"/>
  <c r="D503" i="16"/>
  <c r="X503" i="16" s="1"/>
  <c r="AA502" i="16"/>
  <c r="AB502" i="16" s="1"/>
  <c r="U502" i="16"/>
  <c r="T502" i="16"/>
  <c r="S502" i="16"/>
  <c r="AE502" i="16" s="1"/>
  <c r="AF502" i="16" s="1"/>
  <c r="R502" i="16"/>
  <c r="Q502" i="16"/>
  <c r="P502" i="16"/>
  <c r="O502" i="16"/>
  <c r="AD502" i="16" s="1"/>
  <c r="N502" i="16"/>
  <c r="M502" i="16"/>
  <c r="L502" i="16"/>
  <c r="K502" i="16"/>
  <c r="AC502" i="16" s="1"/>
  <c r="J502" i="16"/>
  <c r="I502" i="16"/>
  <c r="H502" i="16"/>
  <c r="G502" i="16"/>
  <c r="E502" i="16"/>
  <c r="D502" i="16"/>
  <c r="X502" i="16" s="1"/>
  <c r="AC501" i="16"/>
  <c r="U501" i="16"/>
  <c r="T501" i="16"/>
  <c r="S501" i="16"/>
  <c r="AE501" i="16" s="1"/>
  <c r="AF501" i="16" s="1"/>
  <c r="R501" i="16"/>
  <c r="Q501" i="16"/>
  <c r="AD501" i="16" s="1"/>
  <c r="P501" i="16"/>
  <c r="O501" i="16"/>
  <c r="N501" i="16"/>
  <c r="M501" i="16"/>
  <c r="L501" i="16"/>
  <c r="AA501" i="16" s="1"/>
  <c r="AB501" i="16" s="1"/>
  <c r="K501" i="16"/>
  <c r="J501" i="16"/>
  <c r="I501" i="16"/>
  <c r="H501" i="16"/>
  <c r="G501" i="16"/>
  <c r="E501" i="16"/>
  <c r="D501" i="16"/>
  <c r="X501" i="16" s="1"/>
  <c r="AD500" i="16"/>
  <c r="AC500" i="16"/>
  <c r="U500" i="16"/>
  <c r="T500" i="16"/>
  <c r="S500" i="16"/>
  <c r="R500" i="16"/>
  <c r="Q500" i="16"/>
  <c r="P500" i="16"/>
  <c r="O500" i="16"/>
  <c r="N500" i="16"/>
  <c r="AA500" i="16" s="1"/>
  <c r="AB500" i="16" s="1"/>
  <c r="M500" i="16"/>
  <c r="L500" i="16"/>
  <c r="K500" i="16"/>
  <c r="J500" i="16"/>
  <c r="AE500" i="16" s="1"/>
  <c r="AF500" i="16" s="1"/>
  <c r="I500" i="16"/>
  <c r="H500" i="16"/>
  <c r="G500" i="16"/>
  <c r="E500" i="16"/>
  <c r="D500" i="16"/>
  <c r="X500" i="16" s="1"/>
  <c r="AA499" i="16"/>
  <c r="AB499" i="16" s="1"/>
  <c r="U499" i="16"/>
  <c r="T499" i="16"/>
  <c r="S499" i="16"/>
  <c r="AE499" i="16" s="1"/>
  <c r="AF499" i="16" s="1"/>
  <c r="R499" i="16"/>
  <c r="Q499" i="16"/>
  <c r="P499" i="16"/>
  <c r="O499" i="16"/>
  <c r="AD499" i="16" s="1"/>
  <c r="N499" i="16"/>
  <c r="M499" i="16"/>
  <c r="L499" i="16"/>
  <c r="K499" i="16"/>
  <c r="AC499" i="16" s="1"/>
  <c r="J499" i="16"/>
  <c r="I499" i="16"/>
  <c r="H499" i="16"/>
  <c r="G499" i="16"/>
  <c r="E499" i="16"/>
  <c r="D499" i="16"/>
  <c r="X499" i="16" s="1"/>
  <c r="AE498" i="16"/>
  <c r="AF498" i="16" s="1"/>
  <c r="U498" i="16"/>
  <c r="T498" i="16"/>
  <c r="S498" i="16"/>
  <c r="R498" i="16"/>
  <c r="Q498" i="16"/>
  <c r="AD498" i="16" s="1"/>
  <c r="P498" i="16"/>
  <c r="O498" i="16"/>
  <c r="N498" i="16"/>
  <c r="M498" i="16"/>
  <c r="L498" i="16"/>
  <c r="AA498" i="16" s="1"/>
  <c r="AB498" i="16" s="1"/>
  <c r="K498" i="16"/>
  <c r="AC498" i="16" s="1"/>
  <c r="J498" i="16"/>
  <c r="I498" i="16"/>
  <c r="H498" i="16"/>
  <c r="G498" i="16"/>
  <c r="E498" i="16"/>
  <c r="D498" i="16"/>
  <c r="X498" i="16" s="1"/>
  <c r="AF497" i="16"/>
  <c r="AE497" i="16"/>
  <c r="AC497" i="16"/>
  <c r="U497" i="16"/>
  <c r="T497" i="16"/>
  <c r="S497" i="16"/>
  <c r="R497" i="16"/>
  <c r="Q497" i="16"/>
  <c r="AD497" i="16" s="1"/>
  <c r="P497" i="16"/>
  <c r="O497" i="16"/>
  <c r="N497" i="16"/>
  <c r="M497" i="16"/>
  <c r="L497" i="16"/>
  <c r="AA497" i="16" s="1"/>
  <c r="AB497" i="16" s="1"/>
  <c r="K497" i="16"/>
  <c r="J497" i="16"/>
  <c r="I497" i="16"/>
  <c r="H497" i="16"/>
  <c r="G497" i="16"/>
  <c r="E497" i="16"/>
  <c r="D497" i="16"/>
  <c r="X497" i="16" s="1"/>
  <c r="U496" i="16"/>
  <c r="T496" i="16"/>
  <c r="S496" i="16"/>
  <c r="AE496" i="16" s="1"/>
  <c r="AF496" i="16" s="1"/>
  <c r="R496" i="16"/>
  <c r="Q496" i="16"/>
  <c r="AD496" i="16" s="1"/>
  <c r="P496" i="16"/>
  <c r="O496" i="16"/>
  <c r="N496" i="16"/>
  <c r="M496" i="16"/>
  <c r="L496" i="16"/>
  <c r="K496" i="16"/>
  <c r="J496" i="16"/>
  <c r="AC496" i="16" s="1"/>
  <c r="I496" i="16"/>
  <c r="H496" i="16"/>
  <c r="G496" i="16"/>
  <c r="E496" i="16"/>
  <c r="D496" i="16"/>
  <c r="X496" i="16" s="1"/>
  <c r="AE495" i="16"/>
  <c r="AF495" i="16" s="1"/>
  <c r="AD495" i="16"/>
  <c r="U495" i="16"/>
  <c r="T495" i="16"/>
  <c r="S495" i="16"/>
  <c r="R495" i="16"/>
  <c r="Q495" i="16"/>
  <c r="P495" i="16"/>
  <c r="O495" i="16"/>
  <c r="N495" i="16"/>
  <c r="AA495" i="16" s="1"/>
  <c r="AB495" i="16" s="1"/>
  <c r="M495" i="16"/>
  <c r="L495" i="16"/>
  <c r="K495" i="16"/>
  <c r="AC495" i="16" s="1"/>
  <c r="J495" i="16"/>
  <c r="I495" i="16"/>
  <c r="H495" i="16"/>
  <c r="G495" i="16"/>
  <c r="E495" i="16"/>
  <c r="D495" i="16"/>
  <c r="X495" i="16" s="1"/>
  <c r="AA494" i="16"/>
  <c r="AB494" i="16" s="1"/>
  <c r="U494" i="16"/>
  <c r="T494" i="16"/>
  <c r="S494" i="16"/>
  <c r="AE494" i="16" s="1"/>
  <c r="AF494" i="16" s="1"/>
  <c r="R494" i="16"/>
  <c r="Q494" i="16"/>
  <c r="P494" i="16"/>
  <c r="O494" i="16"/>
  <c r="AD494" i="16" s="1"/>
  <c r="N494" i="16"/>
  <c r="M494" i="16"/>
  <c r="L494" i="16"/>
  <c r="K494" i="16"/>
  <c r="AC494" i="16" s="1"/>
  <c r="J494" i="16"/>
  <c r="I494" i="16"/>
  <c r="H494" i="16"/>
  <c r="G494" i="16"/>
  <c r="E494" i="16"/>
  <c r="D494" i="16"/>
  <c r="X494" i="16" s="1"/>
  <c r="AC493" i="16"/>
  <c r="U493" i="16"/>
  <c r="T493" i="16"/>
  <c r="S493" i="16"/>
  <c r="AE493" i="16" s="1"/>
  <c r="AF493" i="16" s="1"/>
  <c r="R493" i="16"/>
  <c r="Q493" i="16"/>
  <c r="AD493" i="16" s="1"/>
  <c r="P493" i="16"/>
  <c r="O493" i="16"/>
  <c r="N493" i="16"/>
  <c r="M493" i="16"/>
  <c r="L493" i="16"/>
  <c r="AA493" i="16" s="1"/>
  <c r="AB493" i="16" s="1"/>
  <c r="K493" i="16"/>
  <c r="J493" i="16"/>
  <c r="I493" i="16"/>
  <c r="H493" i="16"/>
  <c r="G493" i="16"/>
  <c r="E493" i="16"/>
  <c r="D493" i="16"/>
  <c r="X493" i="16" s="1"/>
  <c r="AD492" i="16"/>
  <c r="AC492" i="16"/>
  <c r="U492" i="16"/>
  <c r="T492" i="16"/>
  <c r="S492" i="16"/>
  <c r="R492" i="16"/>
  <c r="Q492" i="16"/>
  <c r="P492" i="16"/>
  <c r="O492" i="16"/>
  <c r="N492" i="16"/>
  <c r="M492" i="16"/>
  <c r="L492" i="16"/>
  <c r="K492" i="16"/>
  <c r="J492" i="16"/>
  <c r="AE492" i="16" s="1"/>
  <c r="AF492" i="16" s="1"/>
  <c r="I492" i="16"/>
  <c r="H492" i="16"/>
  <c r="G492" i="16"/>
  <c r="E492" i="16"/>
  <c r="D492" i="16"/>
  <c r="X492" i="16" s="1"/>
  <c r="AA491" i="16"/>
  <c r="AB491" i="16" s="1"/>
  <c r="U491" i="16"/>
  <c r="T491" i="16"/>
  <c r="S491" i="16"/>
  <c r="AE491" i="16" s="1"/>
  <c r="AF491" i="16" s="1"/>
  <c r="R491" i="16"/>
  <c r="Q491" i="16"/>
  <c r="P491" i="16"/>
  <c r="O491" i="16"/>
  <c r="AD491" i="16" s="1"/>
  <c r="N491" i="16"/>
  <c r="M491" i="16"/>
  <c r="L491" i="16"/>
  <c r="K491" i="16"/>
  <c r="AC491" i="16" s="1"/>
  <c r="J491" i="16"/>
  <c r="I491" i="16"/>
  <c r="H491" i="16"/>
  <c r="G491" i="16"/>
  <c r="E491" i="16"/>
  <c r="D491" i="16"/>
  <c r="X491" i="16" s="1"/>
  <c r="AE490" i="16"/>
  <c r="AF490" i="16" s="1"/>
  <c r="U490" i="16"/>
  <c r="T490" i="16"/>
  <c r="S490" i="16"/>
  <c r="R490" i="16"/>
  <c r="Q490" i="16"/>
  <c r="AD490" i="16" s="1"/>
  <c r="P490" i="16"/>
  <c r="O490" i="16"/>
  <c r="N490" i="16"/>
  <c r="M490" i="16"/>
  <c r="L490" i="16"/>
  <c r="AA490" i="16" s="1"/>
  <c r="AB490" i="16" s="1"/>
  <c r="K490" i="16"/>
  <c r="AC490" i="16" s="1"/>
  <c r="J490" i="16"/>
  <c r="I490" i="16"/>
  <c r="H490" i="16"/>
  <c r="G490" i="16"/>
  <c r="E490" i="16"/>
  <c r="D490" i="16"/>
  <c r="X490" i="16" s="1"/>
  <c r="AF489" i="16"/>
  <c r="AE489" i="16"/>
  <c r="AC489" i="16"/>
  <c r="U489" i="16"/>
  <c r="T489" i="16"/>
  <c r="S489" i="16"/>
  <c r="R489" i="16"/>
  <c r="Q489" i="16"/>
  <c r="AD489" i="16" s="1"/>
  <c r="P489" i="16"/>
  <c r="O489" i="16"/>
  <c r="N489" i="16"/>
  <c r="M489" i="16"/>
  <c r="L489" i="16"/>
  <c r="K489" i="16"/>
  <c r="J489" i="16"/>
  <c r="I489" i="16"/>
  <c r="H489" i="16"/>
  <c r="G489" i="16"/>
  <c r="E489" i="16"/>
  <c r="D489" i="16"/>
  <c r="X489" i="16" s="1"/>
  <c r="U488" i="16"/>
  <c r="T488" i="16"/>
  <c r="S488" i="16"/>
  <c r="R488" i="16"/>
  <c r="Q488" i="16"/>
  <c r="AD488" i="16" s="1"/>
  <c r="P488" i="16"/>
  <c r="O488" i="16"/>
  <c r="N488" i="16"/>
  <c r="M488" i="16"/>
  <c r="L488" i="16"/>
  <c r="K488" i="16"/>
  <c r="J488" i="16"/>
  <c r="AC488" i="16" s="1"/>
  <c r="I488" i="16"/>
  <c r="H488" i="16"/>
  <c r="G488" i="16"/>
  <c r="E488" i="16"/>
  <c r="D488" i="16"/>
  <c r="X488" i="16" s="1"/>
  <c r="AE487" i="16"/>
  <c r="AF487" i="16" s="1"/>
  <c r="U487" i="16"/>
  <c r="T487" i="16"/>
  <c r="S487" i="16"/>
  <c r="R487" i="16"/>
  <c r="Q487" i="16"/>
  <c r="P487" i="16"/>
  <c r="O487" i="16"/>
  <c r="AD487" i="16" s="1"/>
  <c r="N487" i="16"/>
  <c r="AA487" i="16" s="1"/>
  <c r="AB487" i="16" s="1"/>
  <c r="M487" i="16"/>
  <c r="L487" i="16"/>
  <c r="K487" i="16"/>
  <c r="AC487" i="16" s="1"/>
  <c r="J487" i="16"/>
  <c r="I487" i="16"/>
  <c r="H487" i="16"/>
  <c r="G487" i="16"/>
  <c r="E487" i="16"/>
  <c r="D487" i="16"/>
  <c r="X487" i="16" s="1"/>
  <c r="U486" i="16"/>
  <c r="T486" i="16"/>
  <c r="S486" i="16"/>
  <c r="AE486" i="16" s="1"/>
  <c r="AF486" i="16" s="1"/>
  <c r="R486" i="16"/>
  <c r="Q486" i="16"/>
  <c r="P486" i="16"/>
  <c r="O486" i="16"/>
  <c r="AD486" i="16" s="1"/>
  <c r="N486" i="16"/>
  <c r="M486" i="16"/>
  <c r="L486" i="16"/>
  <c r="AA486" i="16" s="1"/>
  <c r="AB486" i="16" s="1"/>
  <c r="K486" i="16"/>
  <c r="AC486" i="16" s="1"/>
  <c r="J486" i="16"/>
  <c r="I486" i="16"/>
  <c r="H486" i="16"/>
  <c r="G486" i="16"/>
  <c r="E486" i="16"/>
  <c r="D486" i="16"/>
  <c r="X486" i="16" s="1"/>
  <c r="AF485" i="16"/>
  <c r="AC485" i="16"/>
  <c r="U485" i="16"/>
  <c r="T485" i="16"/>
  <c r="S485" i="16"/>
  <c r="AE485" i="16" s="1"/>
  <c r="R485" i="16"/>
  <c r="Q485" i="16"/>
  <c r="AD485" i="16" s="1"/>
  <c r="P485" i="16"/>
  <c r="O485" i="16"/>
  <c r="N485" i="16"/>
  <c r="M485" i="16"/>
  <c r="L485" i="16"/>
  <c r="K485" i="16"/>
  <c r="J485" i="16"/>
  <c r="I485" i="16"/>
  <c r="H485" i="16"/>
  <c r="G485" i="16"/>
  <c r="E485" i="16"/>
  <c r="D485" i="16"/>
  <c r="X485" i="16" s="1"/>
  <c r="AD484" i="16"/>
  <c r="AC484" i="16"/>
  <c r="U484" i="16"/>
  <c r="T484" i="16"/>
  <c r="S484" i="16"/>
  <c r="R484" i="16"/>
  <c r="Q484" i="16"/>
  <c r="P484" i="16"/>
  <c r="O484" i="16"/>
  <c r="N484" i="16"/>
  <c r="AA484" i="16" s="1"/>
  <c r="AB484" i="16" s="1"/>
  <c r="M484" i="16"/>
  <c r="L484" i="16"/>
  <c r="K484" i="16"/>
  <c r="J484" i="16"/>
  <c r="AE484" i="16" s="1"/>
  <c r="AF484" i="16" s="1"/>
  <c r="I484" i="16"/>
  <c r="H484" i="16"/>
  <c r="G484" i="16"/>
  <c r="E484" i="16"/>
  <c r="D484" i="16"/>
  <c r="X484" i="16" s="1"/>
  <c r="AA483" i="16"/>
  <c r="AB483" i="16" s="1"/>
  <c r="U483" i="16"/>
  <c r="T483" i="16"/>
  <c r="S483" i="16"/>
  <c r="R483" i="16"/>
  <c r="Q483" i="16"/>
  <c r="P483" i="16"/>
  <c r="O483" i="16"/>
  <c r="AD483" i="16" s="1"/>
  <c r="N483" i="16"/>
  <c r="M483" i="16"/>
  <c r="L483" i="16"/>
  <c r="K483" i="16"/>
  <c r="J483" i="16"/>
  <c r="I483" i="16"/>
  <c r="H483" i="16"/>
  <c r="G483" i="16"/>
  <c r="E483" i="16"/>
  <c r="D483" i="16"/>
  <c r="X483" i="16" s="1"/>
  <c r="AF482" i="16"/>
  <c r="AE482" i="16"/>
  <c r="U482" i="16"/>
  <c r="T482" i="16"/>
  <c r="S482" i="16"/>
  <c r="R482" i="16"/>
  <c r="Q482" i="16"/>
  <c r="P482" i="16"/>
  <c r="O482" i="16"/>
  <c r="N482" i="16"/>
  <c r="M482" i="16"/>
  <c r="L482" i="16"/>
  <c r="AA482" i="16" s="1"/>
  <c r="AB482" i="16" s="1"/>
  <c r="K482" i="16"/>
  <c r="AC482" i="16" s="1"/>
  <c r="J482" i="16"/>
  <c r="I482" i="16"/>
  <c r="H482" i="16"/>
  <c r="G482" i="16"/>
  <c r="E482" i="16"/>
  <c r="D482" i="16"/>
  <c r="X482" i="16" s="1"/>
  <c r="AF481" i="16"/>
  <c r="AE481" i="16"/>
  <c r="AC481" i="16"/>
  <c r="U481" i="16"/>
  <c r="T481" i="16"/>
  <c r="S481" i="16"/>
  <c r="R481" i="16"/>
  <c r="Q481" i="16"/>
  <c r="AD481" i="16" s="1"/>
  <c r="P481" i="16"/>
  <c r="O481" i="16"/>
  <c r="N481" i="16"/>
  <c r="M481" i="16"/>
  <c r="L481" i="16"/>
  <c r="AA481" i="16" s="1"/>
  <c r="AB481" i="16" s="1"/>
  <c r="K481" i="16"/>
  <c r="J481" i="16"/>
  <c r="I481" i="16"/>
  <c r="H481" i="16"/>
  <c r="G481" i="16"/>
  <c r="E481" i="16"/>
  <c r="D481" i="16"/>
  <c r="X481" i="16" s="1"/>
  <c r="U480" i="16"/>
  <c r="T480" i="16"/>
  <c r="S480" i="16"/>
  <c r="R480" i="16"/>
  <c r="Q480" i="16"/>
  <c r="AD480" i="16" s="1"/>
  <c r="P480" i="16"/>
  <c r="O480" i="16"/>
  <c r="N480" i="16"/>
  <c r="M480" i="16"/>
  <c r="L480" i="16"/>
  <c r="K480" i="16"/>
  <c r="J480" i="16"/>
  <c r="AC480" i="16" s="1"/>
  <c r="I480" i="16"/>
  <c r="H480" i="16"/>
  <c r="G480" i="16"/>
  <c r="E480" i="16"/>
  <c r="D480" i="16"/>
  <c r="X480" i="16" s="1"/>
  <c r="AE479" i="16"/>
  <c r="AF479" i="16" s="1"/>
  <c r="U479" i="16"/>
  <c r="T479" i="16"/>
  <c r="S479" i="16"/>
  <c r="R479" i="16"/>
  <c r="Q479" i="16"/>
  <c r="P479" i="16"/>
  <c r="O479" i="16"/>
  <c r="AD479" i="16" s="1"/>
  <c r="N479" i="16"/>
  <c r="AA479" i="16" s="1"/>
  <c r="AB479" i="16" s="1"/>
  <c r="M479" i="16"/>
  <c r="L479" i="16"/>
  <c r="K479" i="16"/>
  <c r="AC479" i="16" s="1"/>
  <c r="J479" i="16"/>
  <c r="I479" i="16"/>
  <c r="H479" i="16"/>
  <c r="G479" i="16"/>
  <c r="E479" i="16"/>
  <c r="D479" i="16"/>
  <c r="X479" i="16" s="1"/>
  <c r="U478" i="16"/>
  <c r="T478" i="16"/>
  <c r="S478" i="16"/>
  <c r="AE478" i="16" s="1"/>
  <c r="AF478" i="16" s="1"/>
  <c r="R478" i="16"/>
  <c r="Q478" i="16"/>
  <c r="P478" i="16"/>
  <c r="O478" i="16"/>
  <c r="AD478" i="16" s="1"/>
  <c r="N478" i="16"/>
  <c r="M478" i="16"/>
  <c r="L478" i="16"/>
  <c r="AA478" i="16" s="1"/>
  <c r="AB478" i="16" s="1"/>
  <c r="K478" i="16"/>
  <c r="AC478" i="16" s="1"/>
  <c r="J478" i="16"/>
  <c r="I478" i="16"/>
  <c r="H478" i="16"/>
  <c r="G478" i="16"/>
  <c r="E478" i="16"/>
  <c r="D478" i="16"/>
  <c r="X478" i="16" s="1"/>
  <c r="AF477" i="16"/>
  <c r="AC477" i="16"/>
  <c r="U477" i="16"/>
  <c r="T477" i="16"/>
  <c r="S477" i="16"/>
  <c r="AE477" i="16" s="1"/>
  <c r="R477" i="16"/>
  <c r="Q477" i="16"/>
  <c r="AD477" i="16" s="1"/>
  <c r="P477" i="16"/>
  <c r="O477" i="16"/>
  <c r="N477" i="16"/>
  <c r="M477" i="16"/>
  <c r="L477" i="16"/>
  <c r="K477" i="16"/>
  <c r="J477" i="16"/>
  <c r="I477" i="16"/>
  <c r="H477" i="16"/>
  <c r="G477" i="16"/>
  <c r="E477" i="16"/>
  <c r="D477" i="16"/>
  <c r="X477" i="16" s="1"/>
  <c r="AD476" i="16"/>
  <c r="U476" i="16"/>
  <c r="T476" i="16"/>
  <c r="S476" i="16"/>
  <c r="R476" i="16"/>
  <c r="Q476" i="16"/>
  <c r="P476" i="16"/>
  <c r="O476" i="16"/>
  <c r="N476" i="16"/>
  <c r="AA476" i="16" s="1"/>
  <c r="AB476" i="16" s="1"/>
  <c r="M476" i="16"/>
  <c r="L476" i="16"/>
  <c r="K476" i="16"/>
  <c r="J476" i="16"/>
  <c r="AE476" i="16" s="1"/>
  <c r="AF476" i="16" s="1"/>
  <c r="I476" i="16"/>
  <c r="H476" i="16"/>
  <c r="G476" i="16"/>
  <c r="E476" i="16"/>
  <c r="D476" i="16"/>
  <c r="X476" i="16" s="1"/>
  <c r="AA475" i="16"/>
  <c r="AB475" i="16" s="1"/>
  <c r="U475" i="16"/>
  <c r="T475" i="16"/>
  <c r="S475" i="16"/>
  <c r="AE475" i="16" s="1"/>
  <c r="AF475" i="16" s="1"/>
  <c r="R475" i="16"/>
  <c r="Q475" i="16"/>
  <c r="P475" i="16"/>
  <c r="O475" i="16"/>
  <c r="AD475" i="16" s="1"/>
  <c r="N475" i="16"/>
  <c r="M475" i="16"/>
  <c r="L475" i="16"/>
  <c r="K475" i="16"/>
  <c r="AC475" i="16" s="1"/>
  <c r="J475" i="16"/>
  <c r="I475" i="16"/>
  <c r="H475" i="16"/>
  <c r="G475" i="16"/>
  <c r="E475" i="16"/>
  <c r="D475" i="16"/>
  <c r="X475" i="16" s="1"/>
  <c r="AE474" i="16"/>
  <c r="AF474" i="16" s="1"/>
  <c r="U474" i="16"/>
  <c r="T474" i="16"/>
  <c r="S474" i="16"/>
  <c r="R474" i="16"/>
  <c r="Q474" i="16"/>
  <c r="AD474" i="16" s="1"/>
  <c r="P474" i="16"/>
  <c r="O474" i="16"/>
  <c r="N474" i="16"/>
  <c r="M474" i="16"/>
  <c r="L474" i="16"/>
  <c r="AA474" i="16" s="1"/>
  <c r="AB474" i="16" s="1"/>
  <c r="K474" i="16"/>
  <c r="AC474" i="16" s="1"/>
  <c r="J474" i="16"/>
  <c r="I474" i="16"/>
  <c r="H474" i="16"/>
  <c r="G474" i="16"/>
  <c r="E474" i="16"/>
  <c r="D474" i="16"/>
  <c r="X474" i="16" s="1"/>
  <c r="AF473" i="16"/>
  <c r="AE473" i="16"/>
  <c r="AC473" i="16"/>
  <c r="U473" i="16"/>
  <c r="T473" i="16"/>
  <c r="S473" i="16"/>
  <c r="R473" i="16"/>
  <c r="Q473" i="16"/>
  <c r="AD473" i="16" s="1"/>
  <c r="P473" i="16"/>
  <c r="O473" i="16"/>
  <c r="N473" i="16"/>
  <c r="M473" i="16"/>
  <c r="L473" i="16"/>
  <c r="K473" i="16"/>
  <c r="J473" i="16"/>
  <c r="I473" i="16"/>
  <c r="H473" i="16"/>
  <c r="G473" i="16"/>
  <c r="E473" i="16"/>
  <c r="D473" i="16"/>
  <c r="X473" i="16" s="1"/>
  <c r="AD472" i="16"/>
  <c r="U472" i="16"/>
  <c r="T472" i="16"/>
  <c r="S472" i="16"/>
  <c r="AE472" i="16" s="1"/>
  <c r="AF472" i="16" s="1"/>
  <c r="R472" i="16"/>
  <c r="Q472" i="16"/>
  <c r="P472" i="16"/>
  <c r="O472" i="16"/>
  <c r="N472" i="16"/>
  <c r="M472" i="16"/>
  <c r="L472" i="16"/>
  <c r="AA472" i="16" s="1"/>
  <c r="AB472" i="16" s="1"/>
  <c r="K472" i="16"/>
  <c r="AC472" i="16" s="1"/>
  <c r="J472" i="16"/>
  <c r="I472" i="16"/>
  <c r="H472" i="16"/>
  <c r="G472" i="16"/>
  <c r="E472" i="16"/>
  <c r="D472" i="16"/>
  <c r="X472" i="16" s="1"/>
  <c r="AF471" i="16"/>
  <c r="AE471" i="16"/>
  <c r="U471" i="16"/>
  <c r="T471" i="16"/>
  <c r="S471" i="16"/>
  <c r="R471" i="16"/>
  <c r="Q471" i="16"/>
  <c r="AD471" i="16" s="1"/>
  <c r="P471" i="16"/>
  <c r="O471" i="16"/>
  <c r="N471" i="16"/>
  <c r="AA471" i="16" s="1"/>
  <c r="AB471" i="16" s="1"/>
  <c r="M471" i="16"/>
  <c r="L471" i="16"/>
  <c r="K471" i="16"/>
  <c r="J471" i="16"/>
  <c r="I471" i="16"/>
  <c r="H471" i="16"/>
  <c r="G471" i="16"/>
  <c r="E471" i="16"/>
  <c r="D471" i="16"/>
  <c r="X471" i="16" s="1"/>
  <c r="U470" i="16"/>
  <c r="T470" i="16"/>
  <c r="S470" i="16"/>
  <c r="AE470" i="16" s="1"/>
  <c r="AF470" i="16" s="1"/>
  <c r="R470" i="16"/>
  <c r="Q470" i="16"/>
  <c r="P470" i="16"/>
  <c r="O470" i="16"/>
  <c r="AD470" i="16" s="1"/>
  <c r="N470" i="16"/>
  <c r="M470" i="16"/>
  <c r="L470" i="16"/>
  <c r="AA470" i="16" s="1"/>
  <c r="AB470" i="16" s="1"/>
  <c r="K470" i="16"/>
  <c r="AC470" i="16" s="1"/>
  <c r="J470" i="16"/>
  <c r="I470" i="16"/>
  <c r="H470" i="16"/>
  <c r="G470" i="16"/>
  <c r="E470" i="16"/>
  <c r="D470" i="16"/>
  <c r="X470" i="16" s="1"/>
  <c r="U469" i="16"/>
  <c r="T469" i="16"/>
  <c r="S469" i="16"/>
  <c r="R469" i="16"/>
  <c r="Q469" i="16"/>
  <c r="AD469" i="16" s="1"/>
  <c r="P469" i="16"/>
  <c r="O469" i="16"/>
  <c r="N469" i="16"/>
  <c r="M469" i="16"/>
  <c r="L469" i="16"/>
  <c r="K469" i="16"/>
  <c r="AC469" i="16" s="1"/>
  <c r="J469" i="16"/>
  <c r="I469" i="16"/>
  <c r="AA469" i="16" s="1"/>
  <c r="AB469" i="16" s="1"/>
  <c r="H469" i="16"/>
  <c r="G469" i="16"/>
  <c r="E469" i="16"/>
  <c r="D469" i="16"/>
  <c r="X469" i="16" s="1"/>
  <c r="AE468" i="16"/>
  <c r="AF468" i="16" s="1"/>
  <c r="AD468" i="16"/>
  <c r="AC468" i="16"/>
  <c r="U468" i="16"/>
  <c r="T468" i="16"/>
  <c r="S468" i="16"/>
  <c r="R468" i="16"/>
  <c r="Q468" i="16"/>
  <c r="P468" i="16"/>
  <c r="O468" i="16"/>
  <c r="N468" i="16"/>
  <c r="M468" i="16"/>
  <c r="L468" i="16"/>
  <c r="K468" i="16"/>
  <c r="J468" i="16"/>
  <c r="I468" i="16"/>
  <c r="H468" i="16"/>
  <c r="G468" i="16"/>
  <c r="E468" i="16"/>
  <c r="D468" i="16"/>
  <c r="X468" i="16" s="1"/>
  <c r="AE467" i="16"/>
  <c r="AF467" i="16" s="1"/>
  <c r="AD467" i="16"/>
  <c r="U467" i="16"/>
  <c r="T467" i="16"/>
  <c r="S467" i="16"/>
  <c r="R467" i="16"/>
  <c r="Q467" i="16"/>
  <c r="P467" i="16"/>
  <c r="O467" i="16"/>
  <c r="N467" i="16"/>
  <c r="M467" i="16"/>
  <c r="L467" i="16"/>
  <c r="AA467" i="16" s="1"/>
  <c r="AB467" i="16" s="1"/>
  <c r="K467" i="16"/>
  <c r="AC467" i="16" s="1"/>
  <c r="J467" i="16"/>
  <c r="I467" i="16"/>
  <c r="H467" i="16"/>
  <c r="G467" i="16"/>
  <c r="E467" i="16"/>
  <c r="D467" i="16"/>
  <c r="X467" i="16" s="1"/>
  <c r="U466" i="16"/>
  <c r="T466" i="16"/>
  <c r="S466" i="16"/>
  <c r="AE466" i="16" s="1"/>
  <c r="AF466" i="16" s="1"/>
  <c r="R466" i="16"/>
  <c r="Q466" i="16"/>
  <c r="P466" i="16"/>
  <c r="O466" i="16"/>
  <c r="N466" i="16"/>
  <c r="M466" i="16"/>
  <c r="L466" i="16"/>
  <c r="K466" i="16"/>
  <c r="AC466" i="16" s="1"/>
  <c r="J466" i="16"/>
  <c r="I466" i="16"/>
  <c r="AA466" i="16" s="1"/>
  <c r="AB466" i="16" s="1"/>
  <c r="H466" i="16"/>
  <c r="G466" i="16"/>
  <c r="E466" i="16"/>
  <c r="D466" i="16"/>
  <c r="X466" i="16" s="1"/>
  <c r="AB465" i="16"/>
  <c r="U465" i="16"/>
  <c r="T465" i="16"/>
  <c r="S465" i="16"/>
  <c r="R465" i="16"/>
  <c r="Q465" i="16"/>
  <c r="P465" i="16"/>
  <c r="O465" i="16"/>
  <c r="AD465" i="16" s="1"/>
  <c r="N465" i="16"/>
  <c r="M465" i="16"/>
  <c r="L465" i="16"/>
  <c r="AA465" i="16" s="1"/>
  <c r="K465" i="16"/>
  <c r="J465" i="16"/>
  <c r="AE465" i="16" s="1"/>
  <c r="AF465" i="16" s="1"/>
  <c r="I465" i="16"/>
  <c r="H465" i="16"/>
  <c r="G465" i="16"/>
  <c r="E465" i="16"/>
  <c r="D465" i="16"/>
  <c r="X465" i="16" s="1"/>
  <c r="AE464" i="16"/>
  <c r="AF464" i="16" s="1"/>
  <c r="AD464" i="16"/>
  <c r="U464" i="16"/>
  <c r="T464" i="16"/>
  <c r="S464" i="16"/>
  <c r="R464" i="16"/>
  <c r="Q464" i="16"/>
  <c r="P464" i="16"/>
  <c r="O464" i="16"/>
  <c r="N464" i="16"/>
  <c r="AA464" i="16" s="1"/>
  <c r="AB464" i="16" s="1"/>
  <c r="M464" i="16"/>
  <c r="L464" i="16"/>
  <c r="K464" i="16"/>
  <c r="AC464" i="16" s="1"/>
  <c r="J464" i="16"/>
  <c r="I464" i="16"/>
  <c r="H464" i="16"/>
  <c r="G464" i="16"/>
  <c r="E464" i="16"/>
  <c r="D464" i="16"/>
  <c r="X464" i="16" s="1"/>
  <c r="U463" i="16"/>
  <c r="T463" i="16"/>
  <c r="S463" i="16"/>
  <c r="AE463" i="16" s="1"/>
  <c r="AF463" i="16" s="1"/>
  <c r="R463" i="16"/>
  <c r="Q463" i="16"/>
  <c r="AD463" i="16" s="1"/>
  <c r="P463" i="16"/>
  <c r="O463" i="16"/>
  <c r="N463" i="16"/>
  <c r="M463" i="16"/>
  <c r="L463" i="16"/>
  <c r="K463" i="16"/>
  <c r="J463" i="16"/>
  <c r="I463" i="16"/>
  <c r="AA463" i="16" s="1"/>
  <c r="AB463" i="16" s="1"/>
  <c r="H463" i="16"/>
  <c r="G463" i="16"/>
  <c r="E463" i="16"/>
  <c r="D463" i="16"/>
  <c r="X463" i="16" s="1"/>
  <c r="AE462" i="16"/>
  <c r="AF462" i="16" s="1"/>
  <c r="AD462" i="16"/>
  <c r="U462" i="16"/>
  <c r="T462" i="16"/>
  <c r="S462" i="16"/>
  <c r="R462" i="16"/>
  <c r="Q462" i="16"/>
  <c r="P462" i="16"/>
  <c r="O462" i="16"/>
  <c r="N462" i="16"/>
  <c r="AA462" i="16" s="1"/>
  <c r="AB462" i="16" s="1"/>
  <c r="M462" i="16"/>
  <c r="L462" i="16"/>
  <c r="K462" i="16"/>
  <c r="AC462" i="16" s="1"/>
  <c r="J462" i="16"/>
  <c r="I462" i="16"/>
  <c r="H462" i="16"/>
  <c r="G462" i="16"/>
  <c r="E462" i="16"/>
  <c r="D462" i="16"/>
  <c r="X462" i="16" s="1"/>
  <c r="U461" i="16"/>
  <c r="T461" i="16"/>
  <c r="S461" i="16"/>
  <c r="R461" i="16"/>
  <c r="Q461" i="16"/>
  <c r="AD461" i="16" s="1"/>
  <c r="P461" i="16"/>
  <c r="O461" i="16"/>
  <c r="N461" i="16"/>
  <c r="M461" i="16"/>
  <c r="AA461" i="16" s="1"/>
  <c r="AB461" i="16" s="1"/>
  <c r="L461" i="16"/>
  <c r="K461" i="16"/>
  <c r="AC461" i="16" s="1"/>
  <c r="J461" i="16"/>
  <c r="I461" i="16"/>
  <c r="H461" i="16"/>
  <c r="G461" i="16"/>
  <c r="E461" i="16"/>
  <c r="D461" i="16"/>
  <c r="X461" i="16" s="1"/>
  <c r="AE460" i="16"/>
  <c r="AF460" i="16" s="1"/>
  <c r="AD460" i="16"/>
  <c r="AC460" i="16"/>
  <c r="U460" i="16"/>
  <c r="T460" i="16"/>
  <c r="S460" i="16"/>
  <c r="R460" i="16"/>
  <c r="Q460" i="16"/>
  <c r="P460" i="16"/>
  <c r="O460" i="16"/>
  <c r="N460" i="16"/>
  <c r="AA460" i="16" s="1"/>
  <c r="AB460" i="16" s="1"/>
  <c r="M460" i="16"/>
  <c r="L460" i="16"/>
  <c r="K460" i="16"/>
  <c r="J460" i="16"/>
  <c r="I460" i="16"/>
  <c r="H460" i="16"/>
  <c r="G460" i="16"/>
  <c r="E460" i="16"/>
  <c r="D460" i="16"/>
  <c r="X460" i="16" s="1"/>
  <c r="AC459" i="16"/>
  <c r="U459" i="16"/>
  <c r="T459" i="16"/>
  <c r="S459" i="16"/>
  <c r="AE459" i="16" s="1"/>
  <c r="AF459" i="16" s="1"/>
  <c r="R459" i="16"/>
  <c r="Q459" i="16"/>
  <c r="P459" i="16"/>
  <c r="O459" i="16"/>
  <c r="AD459" i="16" s="1"/>
  <c r="N459" i="16"/>
  <c r="M459" i="16"/>
  <c r="L459" i="16"/>
  <c r="AA459" i="16" s="1"/>
  <c r="AB459" i="16" s="1"/>
  <c r="K459" i="16"/>
  <c r="J459" i="16"/>
  <c r="I459" i="16"/>
  <c r="H459" i="16"/>
  <c r="G459" i="16"/>
  <c r="E459" i="16"/>
  <c r="D459" i="16"/>
  <c r="X459" i="16" s="1"/>
  <c r="AB458" i="16"/>
  <c r="AA458" i="16"/>
  <c r="U458" i="16"/>
  <c r="T458" i="16"/>
  <c r="S458" i="16"/>
  <c r="AE458" i="16" s="1"/>
  <c r="AF458" i="16" s="1"/>
  <c r="R458" i="16"/>
  <c r="Q458" i="16"/>
  <c r="P458" i="16"/>
  <c r="O458" i="16"/>
  <c r="N458" i="16"/>
  <c r="M458" i="16"/>
  <c r="L458" i="16"/>
  <c r="K458" i="16"/>
  <c r="AC458" i="16" s="1"/>
  <c r="J458" i="16"/>
  <c r="I458" i="16"/>
  <c r="H458" i="16"/>
  <c r="G458" i="16"/>
  <c r="E458" i="16"/>
  <c r="D458" i="16"/>
  <c r="X458" i="16" s="1"/>
  <c r="AF457" i="16"/>
  <c r="AE457" i="16"/>
  <c r="U457" i="16"/>
  <c r="T457" i="16"/>
  <c r="S457" i="16"/>
  <c r="R457" i="16"/>
  <c r="Q457" i="16"/>
  <c r="AD457" i="16" s="1"/>
  <c r="P457" i="16"/>
  <c r="O457" i="16"/>
  <c r="N457" i="16"/>
  <c r="M457" i="16"/>
  <c r="L457" i="16"/>
  <c r="K457" i="16"/>
  <c r="J457" i="16"/>
  <c r="AC457" i="16" s="1"/>
  <c r="I457" i="16"/>
  <c r="H457" i="16"/>
  <c r="G457" i="16"/>
  <c r="E457" i="16"/>
  <c r="D457" i="16"/>
  <c r="X457" i="16" s="1"/>
  <c r="AA456" i="16"/>
  <c r="AB456" i="16" s="1"/>
  <c r="U456" i="16"/>
  <c r="T456" i="16"/>
  <c r="S456" i="16"/>
  <c r="R456" i="16"/>
  <c r="Q456" i="16"/>
  <c r="AD456" i="16" s="1"/>
  <c r="P456" i="16"/>
  <c r="O456" i="16"/>
  <c r="N456" i="16"/>
  <c r="M456" i="16"/>
  <c r="L456" i="16"/>
  <c r="K456" i="16"/>
  <c r="AC456" i="16" s="1"/>
  <c r="J456" i="16"/>
  <c r="AE456" i="16" s="1"/>
  <c r="AF456" i="16" s="1"/>
  <c r="I456" i="16"/>
  <c r="H456" i="16"/>
  <c r="G456" i="16"/>
  <c r="E456" i="16"/>
  <c r="D456" i="16"/>
  <c r="X456" i="16" s="1"/>
  <c r="AE455" i="16"/>
  <c r="AF455" i="16" s="1"/>
  <c r="AD455" i="16"/>
  <c r="U455" i="16"/>
  <c r="T455" i="16"/>
  <c r="S455" i="16"/>
  <c r="R455" i="16"/>
  <c r="Q455" i="16"/>
  <c r="P455" i="16"/>
  <c r="O455" i="16"/>
  <c r="N455" i="16"/>
  <c r="AA455" i="16" s="1"/>
  <c r="AB455" i="16" s="1"/>
  <c r="M455" i="16"/>
  <c r="L455" i="16"/>
  <c r="K455" i="16"/>
  <c r="J455" i="16"/>
  <c r="I455" i="16"/>
  <c r="H455" i="16"/>
  <c r="G455" i="16"/>
  <c r="E455" i="16"/>
  <c r="D455" i="16"/>
  <c r="X455" i="16" s="1"/>
  <c r="AE454" i="16"/>
  <c r="AF454" i="16" s="1"/>
  <c r="AA454" i="16"/>
  <c r="AB454" i="16" s="1"/>
  <c r="U454" i="16"/>
  <c r="T454" i="16"/>
  <c r="S454" i="16"/>
  <c r="R454" i="16"/>
  <c r="Q454" i="16"/>
  <c r="AD454" i="16" s="1"/>
  <c r="P454" i="16"/>
  <c r="O454" i="16"/>
  <c r="N454" i="16"/>
  <c r="M454" i="16"/>
  <c r="L454" i="16"/>
  <c r="K454" i="16"/>
  <c r="AC454" i="16" s="1"/>
  <c r="J454" i="16"/>
  <c r="I454" i="16"/>
  <c r="H454" i="16"/>
  <c r="G454" i="16"/>
  <c r="E454" i="16"/>
  <c r="D454" i="16"/>
  <c r="X454" i="16" s="1"/>
  <c r="AD453" i="16"/>
  <c r="AC453" i="16"/>
  <c r="U453" i="16"/>
  <c r="T453" i="16"/>
  <c r="S453" i="16"/>
  <c r="R453" i="16"/>
  <c r="Q453" i="16"/>
  <c r="P453" i="16"/>
  <c r="O453" i="16"/>
  <c r="N453" i="16"/>
  <c r="M453" i="16"/>
  <c r="L453" i="16"/>
  <c r="AA453" i="16" s="1"/>
  <c r="AB453" i="16" s="1"/>
  <c r="K453" i="16"/>
  <c r="J453" i="16"/>
  <c r="I453" i="16"/>
  <c r="H453" i="16"/>
  <c r="G453" i="16"/>
  <c r="E453" i="16"/>
  <c r="D453" i="16"/>
  <c r="X453" i="16" s="1"/>
  <c r="U452" i="16"/>
  <c r="T452" i="16"/>
  <c r="S452" i="16"/>
  <c r="AE452" i="16" s="1"/>
  <c r="AF452" i="16" s="1"/>
  <c r="R452" i="16"/>
  <c r="Q452" i="16"/>
  <c r="AD452" i="16" s="1"/>
  <c r="P452" i="16"/>
  <c r="O452" i="16"/>
  <c r="N452" i="16"/>
  <c r="M452" i="16"/>
  <c r="AA452" i="16" s="1"/>
  <c r="AB452" i="16" s="1"/>
  <c r="L452" i="16"/>
  <c r="K452" i="16"/>
  <c r="AC452" i="16" s="1"/>
  <c r="J452" i="16"/>
  <c r="I452" i="16"/>
  <c r="H452" i="16"/>
  <c r="G452" i="16"/>
  <c r="E452" i="16"/>
  <c r="D452" i="16"/>
  <c r="X452" i="16" s="1"/>
  <c r="AD451" i="16"/>
  <c r="U451" i="16"/>
  <c r="T451" i="16"/>
  <c r="S451" i="16"/>
  <c r="R451" i="16"/>
  <c r="Q451" i="16"/>
  <c r="P451" i="16"/>
  <c r="O451" i="16"/>
  <c r="N451" i="16"/>
  <c r="AA451" i="16" s="1"/>
  <c r="AB451" i="16" s="1"/>
  <c r="M451" i="16"/>
  <c r="L451" i="16"/>
  <c r="K451" i="16"/>
  <c r="J451" i="16"/>
  <c r="AE451" i="16" s="1"/>
  <c r="AF451" i="16" s="1"/>
  <c r="I451" i="16"/>
  <c r="H451" i="16"/>
  <c r="G451" i="16"/>
  <c r="E451" i="16"/>
  <c r="D451" i="16"/>
  <c r="X451" i="16" s="1"/>
  <c r="AA450" i="16"/>
  <c r="AB450" i="16" s="1"/>
  <c r="U450" i="16"/>
  <c r="T450" i="16"/>
  <c r="S450" i="16"/>
  <c r="AE450" i="16" s="1"/>
  <c r="AF450" i="16" s="1"/>
  <c r="R450" i="16"/>
  <c r="Q450" i="16"/>
  <c r="P450" i="16"/>
  <c r="O450" i="16"/>
  <c r="AD450" i="16" s="1"/>
  <c r="N450" i="16"/>
  <c r="M450" i="16"/>
  <c r="L450" i="16"/>
  <c r="K450" i="16"/>
  <c r="AC450" i="16" s="1"/>
  <c r="J450" i="16"/>
  <c r="I450" i="16"/>
  <c r="H450" i="16"/>
  <c r="G450" i="16"/>
  <c r="E450" i="16"/>
  <c r="D450" i="16"/>
  <c r="X450" i="16" s="1"/>
  <c r="AF449" i="16"/>
  <c r="AE449" i="16"/>
  <c r="U449" i="16"/>
  <c r="T449" i="16"/>
  <c r="S449" i="16"/>
  <c r="R449" i="16"/>
  <c r="Q449" i="16"/>
  <c r="AD449" i="16" s="1"/>
  <c r="P449" i="16"/>
  <c r="O449" i="16"/>
  <c r="N449" i="16"/>
  <c r="M449" i="16"/>
  <c r="L449" i="16"/>
  <c r="AA449" i="16" s="1"/>
  <c r="AB449" i="16" s="1"/>
  <c r="K449" i="16"/>
  <c r="AC449" i="16" s="1"/>
  <c r="J449" i="16"/>
  <c r="I449" i="16"/>
  <c r="H449" i="16"/>
  <c r="G449" i="16"/>
  <c r="E449" i="16"/>
  <c r="D449" i="16"/>
  <c r="X449" i="16" s="1"/>
  <c r="AE448" i="16"/>
  <c r="AF448" i="16" s="1"/>
  <c r="AC448" i="16"/>
  <c r="U448" i="16"/>
  <c r="T448" i="16"/>
  <c r="S448" i="16"/>
  <c r="R448" i="16"/>
  <c r="Q448" i="16"/>
  <c r="AD448" i="16" s="1"/>
  <c r="P448" i="16"/>
  <c r="O448" i="16"/>
  <c r="N448" i="16"/>
  <c r="M448" i="16"/>
  <c r="L448" i="16"/>
  <c r="AA448" i="16" s="1"/>
  <c r="AB448" i="16" s="1"/>
  <c r="K448" i="16"/>
  <c r="J448" i="16"/>
  <c r="I448" i="16"/>
  <c r="H448" i="16"/>
  <c r="G448" i="16"/>
  <c r="E448" i="16"/>
  <c r="D448" i="16"/>
  <c r="X448" i="16" s="1"/>
  <c r="U447" i="16"/>
  <c r="T447" i="16"/>
  <c r="S447" i="16"/>
  <c r="AE447" i="16" s="1"/>
  <c r="AF447" i="16" s="1"/>
  <c r="R447" i="16"/>
  <c r="Q447" i="16"/>
  <c r="AD447" i="16" s="1"/>
  <c r="P447" i="16"/>
  <c r="O447" i="16"/>
  <c r="N447" i="16"/>
  <c r="M447" i="16"/>
  <c r="L447" i="16"/>
  <c r="AA447" i="16" s="1"/>
  <c r="AB447" i="16" s="1"/>
  <c r="K447" i="16"/>
  <c r="AC447" i="16" s="1"/>
  <c r="J447" i="16"/>
  <c r="I447" i="16"/>
  <c r="H447" i="16"/>
  <c r="G447" i="16"/>
  <c r="E447" i="16"/>
  <c r="D447" i="16"/>
  <c r="X447" i="16" s="1"/>
  <c r="AE446" i="16"/>
  <c r="AF446" i="16" s="1"/>
  <c r="U446" i="16"/>
  <c r="T446" i="16"/>
  <c r="S446" i="16"/>
  <c r="R446" i="16"/>
  <c r="Q446" i="16"/>
  <c r="P446" i="16"/>
  <c r="O446" i="16"/>
  <c r="AD446" i="16" s="1"/>
  <c r="N446" i="16"/>
  <c r="AA446" i="16" s="1"/>
  <c r="AB446" i="16" s="1"/>
  <c r="M446" i="16"/>
  <c r="L446" i="16"/>
  <c r="K446" i="16"/>
  <c r="AC446" i="16" s="1"/>
  <c r="J446" i="16"/>
  <c r="I446" i="16"/>
  <c r="H446" i="16"/>
  <c r="G446" i="16"/>
  <c r="E446" i="16"/>
  <c r="D446" i="16"/>
  <c r="X446" i="16" s="1"/>
  <c r="AD445" i="16"/>
  <c r="U445" i="16"/>
  <c r="T445" i="16"/>
  <c r="S445" i="16"/>
  <c r="AE445" i="16" s="1"/>
  <c r="AF445" i="16" s="1"/>
  <c r="R445" i="16"/>
  <c r="Q445" i="16"/>
  <c r="P445" i="16"/>
  <c r="O445" i="16"/>
  <c r="N445" i="16"/>
  <c r="M445" i="16"/>
  <c r="L445" i="16"/>
  <c r="AA445" i="16" s="1"/>
  <c r="AB445" i="16" s="1"/>
  <c r="K445" i="16"/>
  <c r="AC445" i="16" s="1"/>
  <c r="J445" i="16"/>
  <c r="I445" i="16"/>
  <c r="H445" i="16"/>
  <c r="G445" i="16"/>
  <c r="E445" i="16"/>
  <c r="D445" i="16"/>
  <c r="X445" i="16" s="1"/>
  <c r="AC444" i="16"/>
  <c r="U444" i="16"/>
  <c r="T444" i="16"/>
  <c r="S444" i="16"/>
  <c r="AE444" i="16" s="1"/>
  <c r="AF444" i="16" s="1"/>
  <c r="R444" i="16"/>
  <c r="Q444" i="16"/>
  <c r="AD444" i="16" s="1"/>
  <c r="P444" i="16"/>
  <c r="O444" i="16"/>
  <c r="N444" i="16"/>
  <c r="M444" i="16"/>
  <c r="AA444" i="16" s="1"/>
  <c r="AB444" i="16" s="1"/>
  <c r="L444" i="16"/>
  <c r="K444" i="16"/>
  <c r="J444" i="16"/>
  <c r="I444" i="16"/>
  <c r="H444" i="16"/>
  <c r="G444" i="16"/>
  <c r="E444" i="16"/>
  <c r="D444" i="16"/>
  <c r="X444" i="16" s="1"/>
  <c r="AD443" i="16"/>
  <c r="U443" i="16"/>
  <c r="T443" i="16"/>
  <c r="S443" i="16"/>
  <c r="R443" i="16"/>
  <c r="Q443" i="16"/>
  <c r="P443" i="16"/>
  <c r="O443" i="16"/>
  <c r="N443" i="16"/>
  <c r="AA443" i="16" s="1"/>
  <c r="AB443" i="16" s="1"/>
  <c r="M443" i="16"/>
  <c r="L443" i="16"/>
  <c r="K443" i="16"/>
  <c r="J443" i="16"/>
  <c r="AE443" i="16" s="1"/>
  <c r="AF443" i="16" s="1"/>
  <c r="I443" i="16"/>
  <c r="H443" i="16"/>
  <c r="G443" i="16"/>
  <c r="E443" i="16"/>
  <c r="D443" i="16"/>
  <c r="X443" i="16" s="1"/>
  <c r="AA442" i="16"/>
  <c r="AB442" i="16" s="1"/>
  <c r="U442" i="16"/>
  <c r="T442" i="16"/>
  <c r="S442" i="16"/>
  <c r="AE442" i="16" s="1"/>
  <c r="AF442" i="16" s="1"/>
  <c r="R442" i="16"/>
  <c r="Q442" i="16"/>
  <c r="P442" i="16"/>
  <c r="O442" i="16"/>
  <c r="AD442" i="16" s="1"/>
  <c r="N442" i="16"/>
  <c r="M442" i="16"/>
  <c r="L442" i="16"/>
  <c r="K442" i="16"/>
  <c r="AC442" i="16" s="1"/>
  <c r="J442" i="16"/>
  <c r="I442" i="16"/>
  <c r="H442" i="16"/>
  <c r="G442" i="16"/>
  <c r="E442" i="16"/>
  <c r="D442" i="16"/>
  <c r="X442" i="16" s="1"/>
  <c r="AF441" i="16"/>
  <c r="AE441" i="16"/>
  <c r="U441" i="16"/>
  <c r="T441" i="16"/>
  <c r="S441" i="16"/>
  <c r="R441" i="16"/>
  <c r="Q441" i="16"/>
  <c r="AD441" i="16" s="1"/>
  <c r="P441" i="16"/>
  <c r="O441" i="16"/>
  <c r="N441" i="16"/>
  <c r="M441" i="16"/>
  <c r="L441" i="16"/>
  <c r="AA441" i="16" s="1"/>
  <c r="AB441" i="16" s="1"/>
  <c r="K441" i="16"/>
  <c r="AC441" i="16" s="1"/>
  <c r="J441" i="16"/>
  <c r="I441" i="16"/>
  <c r="H441" i="16"/>
  <c r="G441" i="16"/>
  <c r="E441" i="16"/>
  <c r="D441" i="16"/>
  <c r="X441" i="16" s="1"/>
  <c r="AE440" i="16"/>
  <c r="AF440" i="16" s="1"/>
  <c r="AC440" i="16"/>
  <c r="U440" i="16"/>
  <c r="T440" i="16"/>
  <c r="S440" i="16"/>
  <c r="R440" i="16"/>
  <c r="Q440" i="16"/>
  <c r="AD440" i="16" s="1"/>
  <c r="P440" i="16"/>
  <c r="O440" i="16"/>
  <c r="N440" i="16"/>
  <c r="M440" i="16"/>
  <c r="L440" i="16"/>
  <c r="AA440" i="16" s="1"/>
  <c r="AB440" i="16" s="1"/>
  <c r="K440" i="16"/>
  <c r="J440" i="16"/>
  <c r="I440" i="16"/>
  <c r="H440" i="16"/>
  <c r="G440" i="16"/>
  <c r="E440" i="16"/>
  <c r="D440" i="16"/>
  <c r="X440" i="16" s="1"/>
  <c r="U439" i="16"/>
  <c r="T439" i="16"/>
  <c r="S439" i="16"/>
  <c r="AE439" i="16" s="1"/>
  <c r="AF439" i="16" s="1"/>
  <c r="R439" i="16"/>
  <c r="Q439" i="16"/>
  <c r="AD439" i="16" s="1"/>
  <c r="P439" i="16"/>
  <c r="O439" i="16"/>
  <c r="N439" i="16"/>
  <c r="M439" i="16"/>
  <c r="L439" i="16"/>
  <c r="AA439" i="16" s="1"/>
  <c r="AB439" i="16" s="1"/>
  <c r="K439" i="16"/>
  <c r="AC439" i="16" s="1"/>
  <c r="J439" i="16"/>
  <c r="I439" i="16"/>
  <c r="H439" i="16"/>
  <c r="G439" i="16"/>
  <c r="E439" i="16"/>
  <c r="D439" i="16"/>
  <c r="X439" i="16" s="1"/>
  <c r="AE438" i="16"/>
  <c r="AF438" i="16" s="1"/>
  <c r="AA438" i="16"/>
  <c r="AB438" i="16" s="1"/>
  <c r="U438" i="16"/>
  <c r="T438" i="16"/>
  <c r="S438" i="16"/>
  <c r="R438" i="16"/>
  <c r="Q438" i="16"/>
  <c r="P438" i="16"/>
  <c r="O438" i="16"/>
  <c r="AD438" i="16" s="1"/>
  <c r="N438" i="16"/>
  <c r="M438" i="16"/>
  <c r="L438" i="16"/>
  <c r="K438" i="16"/>
  <c r="AC438" i="16" s="1"/>
  <c r="J438" i="16"/>
  <c r="I438" i="16"/>
  <c r="H438" i="16"/>
  <c r="G438" i="16"/>
  <c r="E438" i="16"/>
  <c r="D438" i="16"/>
  <c r="X438" i="16" s="1"/>
  <c r="AD437" i="16"/>
  <c r="U437" i="16"/>
  <c r="T437" i="16"/>
  <c r="S437" i="16"/>
  <c r="AE437" i="16" s="1"/>
  <c r="AF437" i="16" s="1"/>
  <c r="R437" i="16"/>
  <c r="Q437" i="16"/>
  <c r="P437" i="16"/>
  <c r="O437" i="16"/>
  <c r="N437" i="16"/>
  <c r="M437" i="16"/>
  <c r="L437" i="16"/>
  <c r="AA437" i="16" s="1"/>
  <c r="AB437" i="16" s="1"/>
  <c r="K437" i="16"/>
  <c r="AC437" i="16" s="1"/>
  <c r="J437" i="16"/>
  <c r="I437" i="16"/>
  <c r="H437" i="16"/>
  <c r="G437" i="16"/>
  <c r="E437" i="16"/>
  <c r="D437" i="16"/>
  <c r="X437" i="16" s="1"/>
  <c r="AC436" i="16"/>
  <c r="U436" i="16"/>
  <c r="T436" i="16"/>
  <c r="S436" i="16"/>
  <c r="AE436" i="16" s="1"/>
  <c r="AF436" i="16" s="1"/>
  <c r="R436" i="16"/>
  <c r="Q436" i="16"/>
  <c r="AD436" i="16" s="1"/>
  <c r="P436" i="16"/>
  <c r="O436" i="16"/>
  <c r="N436" i="16"/>
  <c r="M436" i="16"/>
  <c r="AA436" i="16" s="1"/>
  <c r="AB436" i="16" s="1"/>
  <c r="L436" i="16"/>
  <c r="K436" i="16"/>
  <c r="J436" i="16"/>
  <c r="I436" i="16"/>
  <c r="H436" i="16"/>
  <c r="G436" i="16"/>
  <c r="E436" i="16"/>
  <c r="D436" i="16"/>
  <c r="X436" i="16" s="1"/>
  <c r="AD435" i="16"/>
  <c r="U435" i="16"/>
  <c r="T435" i="16"/>
  <c r="S435" i="16"/>
  <c r="R435" i="16"/>
  <c r="Q435" i="16"/>
  <c r="P435" i="16"/>
  <c r="O435" i="16"/>
  <c r="N435" i="16"/>
  <c r="AA435" i="16" s="1"/>
  <c r="AB435" i="16" s="1"/>
  <c r="M435" i="16"/>
  <c r="L435" i="16"/>
  <c r="K435" i="16"/>
  <c r="J435" i="16"/>
  <c r="AE435" i="16" s="1"/>
  <c r="AF435" i="16" s="1"/>
  <c r="I435" i="16"/>
  <c r="H435" i="16"/>
  <c r="G435" i="16"/>
  <c r="E435" i="16"/>
  <c r="D435" i="16"/>
  <c r="X435" i="16" s="1"/>
  <c r="AA434" i="16"/>
  <c r="AB434" i="16" s="1"/>
  <c r="U434" i="16"/>
  <c r="T434" i="16"/>
  <c r="S434" i="16"/>
  <c r="AE434" i="16" s="1"/>
  <c r="AF434" i="16" s="1"/>
  <c r="R434" i="16"/>
  <c r="Q434" i="16"/>
  <c r="P434" i="16"/>
  <c r="O434" i="16"/>
  <c r="AD434" i="16" s="1"/>
  <c r="N434" i="16"/>
  <c r="M434" i="16"/>
  <c r="L434" i="16"/>
  <c r="K434" i="16"/>
  <c r="AC434" i="16" s="1"/>
  <c r="J434" i="16"/>
  <c r="I434" i="16"/>
  <c r="H434" i="16"/>
  <c r="G434" i="16"/>
  <c r="E434" i="16"/>
  <c r="D434" i="16"/>
  <c r="X434" i="16" s="1"/>
  <c r="AF433" i="16"/>
  <c r="AE433" i="16"/>
  <c r="U433" i="16"/>
  <c r="T433" i="16"/>
  <c r="S433" i="16"/>
  <c r="R433" i="16"/>
  <c r="Q433" i="16"/>
  <c r="AD433" i="16" s="1"/>
  <c r="P433" i="16"/>
  <c r="O433" i="16"/>
  <c r="N433" i="16"/>
  <c r="M433" i="16"/>
  <c r="L433" i="16"/>
  <c r="AA433" i="16" s="1"/>
  <c r="AB433" i="16" s="1"/>
  <c r="K433" i="16"/>
  <c r="AC433" i="16" s="1"/>
  <c r="J433" i="16"/>
  <c r="I433" i="16"/>
  <c r="H433" i="16"/>
  <c r="G433" i="16"/>
  <c r="E433" i="16"/>
  <c r="D433" i="16"/>
  <c r="X433" i="16" s="1"/>
  <c r="AE432" i="16"/>
  <c r="AF432" i="16" s="1"/>
  <c r="AC432" i="16"/>
  <c r="U432" i="16"/>
  <c r="T432" i="16"/>
  <c r="S432" i="16"/>
  <c r="R432" i="16"/>
  <c r="Q432" i="16"/>
  <c r="AD432" i="16" s="1"/>
  <c r="P432" i="16"/>
  <c r="O432" i="16"/>
  <c r="N432" i="16"/>
  <c r="M432" i="16"/>
  <c r="L432" i="16"/>
  <c r="AA432" i="16" s="1"/>
  <c r="AB432" i="16" s="1"/>
  <c r="K432" i="16"/>
  <c r="J432" i="16"/>
  <c r="I432" i="16"/>
  <c r="H432" i="16"/>
  <c r="G432" i="16"/>
  <c r="E432" i="16"/>
  <c r="D432" i="16"/>
  <c r="X432" i="16" s="1"/>
  <c r="U431" i="16"/>
  <c r="T431" i="16"/>
  <c r="S431" i="16"/>
  <c r="AE431" i="16" s="1"/>
  <c r="AF431" i="16" s="1"/>
  <c r="R431" i="16"/>
  <c r="Q431" i="16"/>
  <c r="AD431" i="16" s="1"/>
  <c r="P431" i="16"/>
  <c r="O431" i="16"/>
  <c r="N431" i="16"/>
  <c r="M431" i="16"/>
  <c r="L431" i="16"/>
  <c r="AA431" i="16" s="1"/>
  <c r="AB431" i="16" s="1"/>
  <c r="K431" i="16"/>
  <c r="AC431" i="16" s="1"/>
  <c r="J431" i="16"/>
  <c r="I431" i="16"/>
  <c r="H431" i="16"/>
  <c r="G431" i="16"/>
  <c r="E431" i="16"/>
  <c r="D431" i="16"/>
  <c r="X431" i="16" s="1"/>
  <c r="AE430" i="16"/>
  <c r="AF430" i="16" s="1"/>
  <c r="AA430" i="16"/>
  <c r="AB430" i="16" s="1"/>
  <c r="U430" i="16"/>
  <c r="T430" i="16"/>
  <c r="S430" i="16"/>
  <c r="R430" i="16"/>
  <c r="Q430" i="16"/>
  <c r="P430" i="16"/>
  <c r="O430" i="16"/>
  <c r="AD430" i="16" s="1"/>
  <c r="N430" i="16"/>
  <c r="M430" i="16"/>
  <c r="L430" i="16"/>
  <c r="K430" i="16"/>
  <c r="AC430" i="16" s="1"/>
  <c r="J430" i="16"/>
  <c r="I430" i="16"/>
  <c r="H430" i="16"/>
  <c r="G430" i="16"/>
  <c r="E430" i="16"/>
  <c r="D430" i="16"/>
  <c r="X430" i="16" s="1"/>
  <c r="AD429" i="16"/>
  <c r="U429" i="16"/>
  <c r="T429" i="16"/>
  <c r="S429" i="16"/>
  <c r="AE429" i="16" s="1"/>
  <c r="AF429" i="16" s="1"/>
  <c r="R429" i="16"/>
  <c r="Q429" i="16"/>
  <c r="P429" i="16"/>
  <c r="O429" i="16"/>
  <c r="N429" i="16"/>
  <c r="M429" i="16"/>
  <c r="L429" i="16"/>
  <c r="AA429" i="16" s="1"/>
  <c r="AB429" i="16" s="1"/>
  <c r="K429" i="16"/>
  <c r="AC429" i="16" s="1"/>
  <c r="J429" i="16"/>
  <c r="I429" i="16"/>
  <c r="H429" i="16"/>
  <c r="G429" i="16"/>
  <c r="E429" i="16"/>
  <c r="D429" i="16"/>
  <c r="X429" i="16" s="1"/>
  <c r="AC428" i="16"/>
  <c r="U428" i="16"/>
  <c r="T428" i="16"/>
  <c r="S428" i="16"/>
  <c r="AE428" i="16" s="1"/>
  <c r="AF428" i="16" s="1"/>
  <c r="R428" i="16"/>
  <c r="Q428" i="16"/>
  <c r="AD428" i="16" s="1"/>
  <c r="P428" i="16"/>
  <c r="O428" i="16"/>
  <c r="N428" i="16"/>
  <c r="M428" i="16"/>
  <c r="AA428" i="16" s="1"/>
  <c r="AB428" i="16" s="1"/>
  <c r="L428" i="16"/>
  <c r="K428" i="16"/>
  <c r="J428" i="16"/>
  <c r="I428" i="16"/>
  <c r="H428" i="16"/>
  <c r="G428" i="16"/>
  <c r="E428" i="16"/>
  <c r="D428" i="16"/>
  <c r="X428" i="16" s="1"/>
  <c r="AD427" i="16"/>
  <c r="U427" i="16"/>
  <c r="T427" i="16"/>
  <c r="S427" i="16"/>
  <c r="R427" i="16"/>
  <c r="Q427" i="16"/>
  <c r="P427" i="16"/>
  <c r="O427" i="16"/>
  <c r="N427" i="16"/>
  <c r="AA427" i="16" s="1"/>
  <c r="AB427" i="16" s="1"/>
  <c r="M427" i="16"/>
  <c r="L427" i="16"/>
  <c r="K427" i="16"/>
  <c r="J427" i="16"/>
  <c r="AE427" i="16" s="1"/>
  <c r="AF427" i="16" s="1"/>
  <c r="I427" i="16"/>
  <c r="H427" i="16"/>
  <c r="G427" i="16"/>
  <c r="E427" i="16"/>
  <c r="D427" i="16"/>
  <c r="X427" i="16" s="1"/>
  <c r="AA426" i="16"/>
  <c r="AB426" i="16" s="1"/>
  <c r="U426" i="16"/>
  <c r="T426" i="16"/>
  <c r="S426" i="16"/>
  <c r="AE426" i="16" s="1"/>
  <c r="AF426" i="16" s="1"/>
  <c r="R426" i="16"/>
  <c r="Q426" i="16"/>
  <c r="P426" i="16"/>
  <c r="O426" i="16"/>
  <c r="AD426" i="16" s="1"/>
  <c r="N426" i="16"/>
  <c r="M426" i="16"/>
  <c r="L426" i="16"/>
  <c r="K426" i="16"/>
  <c r="AC426" i="16" s="1"/>
  <c r="J426" i="16"/>
  <c r="I426" i="16"/>
  <c r="H426" i="16"/>
  <c r="G426" i="16"/>
  <c r="E426" i="16"/>
  <c r="D426" i="16"/>
  <c r="X426" i="16" s="1"/>
  <c r="AF425" i="16"/>
  <c r="AE425" i="16"/>
  <c r="U425" i="16"/>
  <c r="T425" i="16"/>
  <c r="S425" i="16"/>
  <c r="R425" i="16"/>
  <c r="Q425" i="16"/>
  <c r="AD425" i="16" s="1"/>
  <c r="P425" i="16"/>
  <c r="O425" i="16"/>
  <c r="N425" i="16"/>
  <c r="M425" i="16"/>
  <c r="L425" i="16"/>
  <c r="AA425" i="16" s="1"/>
  <c r="AB425" i="16" s="1"/>
  <c r="K425" i="16"/>
  <c r="AC425" i="16" s="1"/>
  <c r="J425" i="16"/>
  <c r="I425" i="16"/>
  <c r="H425" i="16"/>
  <c r="G425" i="16"/>
  <c r="E425" i="16"/>
  <c r="D425" i="16"/>
  <c r="X425" i="16" s="1"/>
  <c r="AE424" i="16"/>
  <c r="AF424" i="16" s="1"/>
  <c r="AC424" i="16"/>
  <c r="U424" i="16"/>
  <c r="T424" i="16"/>
  <c r="S424" i="16"/>
  <c r="R424" i="16"/>
  <c r="Q424" i="16"/>
  <c r="AD424" i="16" s="1"/>
  <c r="P424" i="16"/>
  <c r="O424" i="16"/>
  <c r="N424" i="16"/>
  <c r="M424" i="16"/>
  <c r="L424" i="16"/>
  <c r="AA424" i="16" s="1"/>
  <c r="AB424" i="16" s="1"/>
  <c r="K424" i="16"/>
  <c r="J424" i="16"/>
  <c r="I424" i="16"/>
  <c r="H424" i="16"/>
  <c r="G424" i="16"/>
  <c r="E424" i="16"/>
  <c r="D424" i="16"/>
  <c r="X424" i="16" s="1"/>
  <c r="AD423" i="16"/>
  <c r="U423" i="16"/>
  <c r="T423" i="16"/>
  <c r="S423" i="16"/>
  <c r="AE423" i="16" s="1"/>
  <c r="AF423" i="16" s="1"/>
  <c r="R423" i="16"/>
  <c r="Q423" i="16"/>
  <c r="P423" i="16"/>
  <c r="O423" i="16"/>
  <c r="N423" i="16"/>
  <c r="M423" i="16"/>
  <c r="L423" i="16"/>
  <c r="AA423" i="16" s="1"/>
  <c r="AB423" i="16" s="1"/>
  <c r="K423" i="16"/>
  <c r="AC423" i="16" s="1"/>
  <c r="J423" i="16"/>
  <c r="I423" i="16"/>
  <c r="H423" i="16"/>
  <c r="G423" i="16"/>
  <c r="E423" i="16"/>
  <c r="D423" i="16"/>
  <c r="X423" i="16" s="1"/>
  <c r="AE422" i="16"/>
  <c r="AF422" i="16" s="1"/>
  <c r="AA422" i="16"/>
  <c r="AB422" i="16" s="1"/>
  <c r="U422" i="16"/>
  <c r="T422" i="16"/>
  <c r="S422" i="16"/>
  <c r="R422" i="16"/>
  <c r="Q422" i="16"/>
  <c r="P422" i="16"/>
  <c r="O422" i="16"/>
  <c r="AD422" i="16" s="1"/>
  <c r="N422" i="16"/>
  <c r="M422" i="16"/>
  <c r="L422" i="16"/>
  <c r="K422" i="16"/>
  <c r="AC422" i="16" s="1"/>
  <c r="J422" i="16"/>
  <c r="I422" i="16"/>
  <c r="H422" i="16"/>
  <c r="G422" i="16"/>
  <c r="E422" i="16"/>
  <c r="D422" i="16"/>
  <c r="X422" i="16" s="1"/>
  <c r="AD421" i="16"/>
  <c r="U421" i="16"/>
  <c r="T421" i="16"/>
  <c r="S421" i="16"/>
  <c r="AE421" i="16" s="1"/>
  <c r="AF421" i="16" s="1"/>
  <c r="R421" i="16"/>
  <c r="Q421" i="16"/>
  <c r="P421" i="16"/>
  <c r="O421" i="16"/>
  <c r="N421" i="16"/>
  <c r="M421" i="16"/>
  <c r="L421" i="16"/>
  <c r="AA421" i="16" s="1"/>
  <c r="AB421" i="16" s="1"/>
  <c r="K421" i="16"/>
  <c r="AC421" i="16" s="1"/>
  <c r="J421" i="16"/>
  <c r="I421" i="16"/>
  <c r="H421" i="16"/>
  <c r="G421" i="16"/>
  <c r="E421" i="16"/>
  <c r="D421" i="16"/>
  <c r="X421" i="16" s="1"/>
  <c r="AC420" i="16"/>
  <c r="U420" i="16"/>
  <c r="T420" i="16"/>
  <c r="S420" i="16"/>
  <c r="AE420" i="16" s="1"/>
  <c r="AF420" i="16" s="1"/>
  <c r="R420" i="16"/>
  <c r="Q420" i="16"/>
  <c r="AD420" i="16" s="1"/>
  <c r="P420" i="16"/>
  <c r="O420" i="16"/>
  <c r="N420" i="16"/>
  <c r="M420" i="16"/>
  <c r="AA420" i="16" s="1"/>
  <c r="AB420" i="16" s="1"/>
  <c r="L420" i="16"/>
  <c r="K420" i="16"/>
  <c r="J420" i="16"/>
  <c r="I420" i="16"/>
  <c r="H420" i="16"/>
  <c r="G420" i="16"/>
  <c r="E420" i="16"/>
  <c r="D420" i="16"/>
  <c r="X420" i="16" s="1"/>
  <c r="AD419" i="16"/>
  <c r="U419" i="16"/>
  <c r="T419" i="16"/>
  <c r="S419" i="16"/>
  <c r="R419" i="16"/>
  <c r="Q419" i="16"/>
  <c r="P419" i="16"/>
  <c r="O419" i="16"/>
  <c r="N419" i="16"/>
  <c r="AA419" i="16" s="1"/>
  <c r="AB419" i="16" s="1"/>
  <c r="M419" i="16"/>
  <c r="L419" i="16"/>
  <c r="K419" i="16"/>
  <c r="J419" i="16"/>
  <c r="AE419" i="16" s="1"/>
  <c r="AF419" i="16" s="1"/>
  <c r="I419" i="16"/>
  <c r="H419" i="16"/>
  <c r="G419" i="16"/>
  <c r="E419" i="16"/>
  <c r="D419" i="16"/>
  <c r="X419" i="16" s="1"/>
  <c r="AA418" i="16"/>
  <c r="AB418" i="16" s="1"/>
  <c r="U418" i="16"/>
  <c r="T418" i="16"/>
  <c r="S418" i="16"/>
  <c r="AE418" i="16" s="1"/>
  <c r="AF418" i="16" s="1"/>
  <c r="R418" i="16"/>
  <c r="Q418" i="16"/>
  <c r="P418" i="16"/>
  <c r="O418" i="16"/>
  <c r="AD418" i="16" s="1"/>
  <c r="N418" i="16"/>
  <c r="M418" i="16"/>
  <c r="L418" i="16"/>
  <c r="K418" i="16"/>
  <c r="AC418" i="16" s="1"/>
  <c r="J418" i="16"/>
  <c r="I418" i="16"/>
  <c r="H418" i="16"/>
  <c r="G418" i="16"/>
  <c r="E418" i="16"/>
  <c r="D418" i="16"/>
  <c r="X418" i="16" s="1"/>
  <c r="AF417" i="16"/>
  <c r="AE417" i="16"/>
  <c r="U417" i="16"/>
  <c r="T417" i="16"/>
  <c r="S417" i="16"/>
  <c r="R417" i="16"/>
  <c r="Q417" i="16"/>
  <c r="AD417" i="16" s="1"/>
  <c r="P417" i="16"/>
  <c r="O417" i="16"/>
  <c r="N417" i="16"/>
  <c r="M417" i="16"/>
  <c r="L417" i="16"/>
  <c r="AA417" i="16" s="1"/>
  <c r="AB417" i="16" s="1"/>
  <c r="K417" i="16"/>
  <c r="AC417" i="16" s="1"/>
  <c r="J417" i="16"/>
  <c r="I417" i="16"/>
  <c r="H417" i="16"/>
  <c r="G417" i="16"/>
  <c r="E417" i="16"/>
  <c r="D417" i="16"/>
  <c r="X417" i="16" s="1"/>
  <c r="AE416" i="16"/>
  <c r="AF416" i="16" s="1"/>
  <c r="AC416" i="16"/>
  <c r="U416" i="16"/>
  <c r="T416" i="16"/>
  <c r="S416" i="16"/>
  <c r="R416" i="16"/>
  <c r="Q416" i="16"/>
  <c r="AD416" i="16" s="1"/>
  <c r="P416" i="16"/>
  <c r="O416" i="16"/>
  <c r="N416" i="16"/>
  <c r="M416" i="16"/>
  <c r="L416" i="16"/>
  <c r="AA416" i="16" s="1"/>
  <c r="AB416" i="16" s="1"/>
  <c r="K416" i="16"/>
  <c r="J416" i="16"/>
  <c r="I416" i="16"/>
  <c r="H416" i="16"/>
  <c r="G416" i="16"/>
  <c r="E416" i="16"/>
  <c r="D416" i="16"/>
  <c r="X416" i="16" s="1"/>
  <c r="U415" i="16"/>
  <c r="T415" i="16"/>
  <c r="S415" i="16"/>
  <c r="AE415" i="16" s="1"/>
  <c r="AF415" i="16" s="1"/>
  <c r="R415" i="16"/>
  <c r="Q415" i="16"/>
  <c r="AD415" i="16" s="1"/>
  <c r="P415" i="16"/>
  <c r="O415" i="16"/>
  <c r="N415" i="16"/>
  <c r="M415" i="16"/>
  <c r="L415" i="16"/>
  <c r="AA415" i="16" s="1"/>
  <c r="AB415" i="16" s="1"/>
  <c r="K415" i="16"/>
  <c r="AC415" i="16" s="1"/>
  <c r="J415" i="16"/>
  <c r="I415" i="16"/>
  <c r="H415" i="16"/>
  <c r="G415" i="16"/>
  <c r="E415" i="16"/>
  <c r="D415" i="16"/>
  <c r="X415" i="16" s="1"/>
  <c r="AE414" i="16"/>
  <c r="AF414" i="16" s="1"/>
  <c r="AA414" i="16"/>
  <c r="AB414" i="16" s="1"/>
  <c r="U414" i="16"/>
  <c r="T414" i="16"/>
  <c r="S414" i="16"/>
  <c r="R414" i="16"/>
  <c r="Q414" i="16"/>
  <c r="P414" i="16"/>
  <c r="O414" i="16"/>
  <c r="AD414" i="16" s="1"/>
  <c r="N414" i="16"/>
  <c r="M414" i="16"/>
  <c r="L414" i="16"/>
  <c r="K414" i="16"/>
  <c r="AC414" i="16" s="1"/>
  <c r="J414" i="16"/>
  <c r="I414" i="16"/>
  <c r="H414" i="16"/>
  <c r="G414" i="16"/>
  <c r="E414" i="16"/>
  <c r="D414" i="16"/>
  <c r="X414" i="16" s="1"/>
  <c r="AD413" i="16"/>
  <c r="U413" i="16"/>
  <c r="T413" i="16"/>
  <c r="S413" i="16"/>
  <c r="AE413" i="16" s="1"/>
  <c r="AF413" i="16" s="1"/>
  <c r="R413" i="16"/>
  <c r="Q413" i="16"/>
  <c r="P413" i="16"/>
  <c r="O413" i="16"/>
  <c r="N413" i="16"/>
  <c r="M413" i="16"/>
  <c r="L413" i="16"/>
  <c r="AA413" i="16" s="1"/>
  <c r="AB413" i="16" s="1"/>
  <c r="K413" i="16"/>
  <c r="AC413" i="16" s="1"/>
  <c r="J413" i="16"/>
  <c r="I413" i="16"/>
  <c r="H413" i="16"/>
  <c r="G413" i="16"/>
  <c r="E413" i="16"/>
  <c r="D413" i="16"/>
  <c r="X413" i="16" s="1"/>
  <c r="AC412" i="16"/>
  <c r="U412" i="16"/>
  <c r="T412" i="16"/>
  <c r="S412" i="16"/>
  <c r="AE412" i="16" s="1"/>
  <c r="AF412" i="16" s="1"/>
  <c r="R412" i="16"/>
  <c r="Q412" i="16"/>
  <c r="AD412" i="16" s="1"/>
  <c r="P412" i="16"/>
  <c r="O412" i="16"/>
  <c r="N412" i="16"/>
  <c r="M412" i="16"/>
  <c r="AA412" i="16" s="1"/>
  <c r="AB412" i="16" s="1"/>
  <c r="L412" i="16"/>
  <c r="K412" i="16"/>
  <c r="J412" i="16"/>
  <c r="I412" i="16"/>
  <c r="H412" i="16"/>
  <c r="G412" i="16"/>
  <c r="E412" i="16"/>
  <c r="D412" i="16"/>
  <c r="X412" i="16" s="1"/>
  <c r="AD411" i="16"/>
  <c r="U411" i="16"/>
  <c r="T411" i="16"/>
  <c r="S411" i="16"/>
  <c r="R411" i="16"/>
  <c r="Q411" i="16"/>
  <c r="P411" i="16"/>
  <c r="O411" i="16"/>
  <c r="N411" i="16"/>
  <c r="AA411" i="16" s="1"/>
  <c r="AB411" i="16" s="1"/>
  <c r="M411" i="16"/>
  <c r="L411" i="16"/>
  <c r="K411" i="16"/>
  <c r="J411" i="16"/>
  <c r="AE411" i="16" s="1"/>
  <c r="AF411" i="16" s="1"/>
  <c r="I411" i="16"/>
  <c r="H411" i="16"/>
  <c r="G411" i="16"/>
  <c r="E411" i="16"/>
  <c r="D411" i="16"/>
  <c r="X411" i="16" s="1"/>
  <c r="AA410" i="16"/>
  <c r="AB410" i="16" s="1"/>
  <c r="U410" i="16"/>
  <c r="T410" i="16"/>
  <c r="S410" i="16"/>
  <c r="AE410" i="16" s="1"/>
  <c r="AF410" i="16" s="1"/>
  <c r="R410" i="16"/>
  <c r="Q410" i="16"/>
  <c r="P410" i="16"/>
  <c r="O410" i="16"/>
  <c r="AD410" i="16" s="1"/>
  <c r="N410" i="16"/>
  <c r="M410" i="16"/>
  <c r="L410" i="16"/>
  <c r="K410" i="16"/>
  <c r="AC410" i="16" s="1"/>
  <c r="J410" i="16"/>
  <c r="I410" i="16"/>
  <c r="H410" i="16"/>
  <c r="G410" i="16"/>
  <c r="E410" i="16"/>
  <c r="D410" i="16"/>
  <c r="X410" i="16" s="1"/>
  <c r="AF409" i="16"/>
  <c r="AE409" i="16"/>
  <c r="U409" i="16"/>
  <c r="T409" i="16"/>
  <c r="S409" i="16"/>
  <c r="R409" i="16"/>
  <c r="Q409" i="16"/>
  <c r="AD409" i="16" s="1"/>
  <c r="P409" i="16"/>
  <c r="O409" i="16"/>
  <c r="N409" i="16"/>
  <c r="M409" i="16"/>
  <c r="L409" i="16"/>
  <c r="AA409" i="16" s="1"/>
  <c r="AB409" i="16" s="1"/>
  <c r="K409" i="16"/>
  <c r="AC409" i="16" s="1"/>
  <c r="J409" i="16"/>
  <c r="I409" i="16"/>
  <c r="H409" i="16"/>
  <c r="G409" i="16"/>
  <c r="E409" i="16"/>
  <c r="D409" i="16"/>
  <c r="X409" i="16" s="1"/>
  <c r="AE408" i="16"/>
  <c r="AF408" i="16" s="1"/>
  <c r="AC408" i="16"/>
  <c r="U408" i="16"/>
  <c r="T408" i="16"/>
  <c r="S408" i="16"/>
  <c r="R408" i="16"/>
  <c r="Q408" i="16"/>
  <c r="AD408" i="16" s="1"/>
  <c r="P408" i="16"/>
  <c r="O408" i="16"/>
  <c r="N408" i="16"/>
  <c r="M408" i="16"/>
  <c r="L408" i="16"/>
  <c r="AA408" i="16" s="1"/>
  <c r="AB408" i="16" s="1"/>
  <c r="K408" i="16"/>
  <c r="J408" i="16"/>
  <c r="I408" i="16"/>
  <c r="H408" i="16"/>
  <c r="G408" i="16"/>
  <c r="E408" i="16"/>
  <c r="D408" i="16"/>
  <c r="X408" i="16" s="1"/>
  <c r="U407" i="16"/>
  <c r="T407" i="16"/>
  <c r="S407" i="16"/>
  <c r="AE407" i="16" s="1"/>
  <c r="AF407" i="16" s="1"/>
  <c r="R407" i="16"/>
  <c r="Q407" i="16"/>
  <c r="AD407" i="16" s="1"/>
  <c r="P407" i="16"/>
  <c r="O407" i="16"/>
  <c r="N407" i="16"/>
  <c r="M407" i="16"/>
  <c r="L407" i="16"/>
  <c r="AA407" i="16" s="1"/>
  <c r="AB407" i="16" s="1"/>
  <c r="K407" i="16"/>
  <c r="AC407" i="16" s="1"/>
  <c r="J407" i="16"/>
  <c r="I407" i="16"/>
  <c r="H407" i="16"/>
  <c r="G407" i="16"/>
  <c r="E407" i="16"/>
  <c r="D407" i="16"/>
  <c r="X407" i="16" s="1"/>
  <c r="AE406" i="16"/>
  <c r="AF406" i="16" s="1"/>
  <c r="AA406" i="16"/>
  <c r="AB406" i="16" s="1"/>
  <c r="U406" i="16"/>
  <c r="T406" i="16"/>
  <c r="S406" i="16"/>
  <c r="R406" i="16"/>
  <c r="Q406" i="16"/>
  <c r="P406" i="16"/>
  <c r="O406" i="16"/>
  <c r="AD406" i="16" s="1"/>
  <c r="N406" i="16"/>
  <c r="M406" i="16"/>
  <c r="L406" i="16"/>
  <c r="K406" i="16"/>
  <c r="AC406" i="16" s="1"/>
  <c r="J406" i="16"/>
  <c r="I406" i="16"/>
  <c r="H406" i="16"/>
  <c r="G406" i="16"/>
  <c r="E406" i="16"/>
  <c r="D406" i="16"/>
  <c r="X406" i="16" s="1"/>
  <c r="AD405" i="16"/>
  <c r="U405" i="16"/>
  <c r="T405" i="16"/>
  <c r="S405" i="16"/>
  <c r="AE405" i="16" s="1"/>
  <c r="AF405" i="16" s="1"/>
  <c r="R405" i="16"/>
  <c r="Q405" i="16"/>
  <c r="P405" i="16"/>
  <c r="O405" i="16"/>
  <c r="N405" i="16"/>
  <c r="M405" i="16"/>
  <c r="L405" i="16"/>
  <c r="AA405" i="16" s="1"/>
  <c r="AB405" i="16" s="1"/>
  <c r="K405" i="16"/>
  <c r="AC405" i="16" s="1"/>
  <c r="J405" i="16"/>
  <c r="I405" i="16"/>
  <c r="H405" i="16"/>
  <c r="G405" i="16"/>
  <c r="E405" i="16"/>
  <c r="D405" i="16"/>
  <c r="X405" i="16" s="1"/>
  <c r="AC404" i="16"/>
  <c r="U404" i="16"/>
  <c r="T404" i="16"/>
  <c r="S404" i="16"/>
  <c r="AE404" i="16" s="1"/>
  <c r="AF404" i="16" s="1"/>
  <c r="R404" i="16"/>
  <c r="Q404" i="16"/>
  <c r="AD404" i="16" s="1"/>
  <c r="P404" i="16"/>
  <c r="O404" i="16"/>
  <c r="N404" i="16"/>
  <c r="M404" i="16"/>
  <c r="AA404" i="16" s="1"/>
  <c r="AB404" i="16" s="1"/>
  <c r="L404" i="16"/>
  <c r="K404" i="16"/>
  <c r="J404" i="16"/>
  <c r="I404" i="16"/>
  <c r="H404" i="16"/>
  <c r="G404" i="16"/>
  <c r="E404" i="16"/>
  <c r="D404" i="16"/>
  <c r="X404" i="16" s="1"/>
  <c r="AD403" i="16"/>
  <c r="U403" i="16"/>
  <c r="T403" i="16"/>
  <c r="S403" i="16"/>
  <c r="R403" i="16"/>
  <c r="Q403" i="16"/>
  <c r="P403" i="16"/>
  <c r="O403" i="16"/>
  <c r="N403" i="16"/>
  <c r="AA403" i="16" s="1"/>
  <c r="AB403" i="16" s="1"/>
  <c r="M403" i="16"/>
  <c r="L403" i="16"/>
  <c r="K403" i="16"/>
  <c r="J403" i="16"/>
  <c r="AE403" i="16" s="1"/>
  <c r="AF403" i="16" s="1"/>
  <c r="I403" i="16"/>
  <c r="H403" i="16"/>
  <c r="G403" i="16"/>
  <c r="E403" i="16"/>
  <c r="D403" i="16"/>
  <c r="X403" i="16" s="1"/>
  <c r="AA402" i="16"/>
  <c r="AB402" i="16" s="1"/>
  <c r="U402" i="16"/>
  <c r="T402" i="16"/>
  <c r="S402" i="16"/>
  <c r="AE402" i="16" s="1"/>
  <c r="AF402" i="16" s="1"/>
  <c r="R402" i="16"/>
  <c r="Q402" i="16"/>
  <c r="P402" i="16"/>
  <c r="O402" i="16"/>
  <c r="AD402" i="16" s="1"/>
  <c r="N402" i="16"/>
  <c r="M402" i="16"/>
  <c r="L402" i="16"/>
  <c r="K402" i="16"/>
  <c r="AC402" i="16" s="1"/>
  <c r="J402" i="16"/>
  <c r="I402" i="16"/>
  <c r="H402" i="16"/>
  <c r="G402" i="16"/>
  <c r="E402" i="16"/>
  <c r="D402" i="16"/>
  <c r="X402" i="16" s="1"/>
  <c r="AF401" i="16"/>
  <c r="AE401" i="16"/>
  <c r="U401" i="16"/>
  <c r="T401" i="16"/>
  <c r="S401" i="16"/>
  <c r="R401" i="16"/>
  <c r="Q401" i="16"/>
  <c r="AD401" i="16" s="1"/>
  <c r="P401" i="16"/>
  <c r="O401" i="16"/>
  <c r="N401" i="16"/>
  <c r="M401" i="16"/>
  <c r="L401" i="16"/>
  <c r="AA401" i="16" s="1"/>
  <c r="AB401" i="16" s="1"/>
  <c r="K401" i="16"/>
  <c r="AC401" i="16" s="1"/>
  <c r="J401" i="16"/>
  <c r="I401" i="16"/>
  <c r="H401" i="16"/>
  <c r="G401" i="16"/>
  <c r="E401" i="16"/>
  <c r="D401" i="16"/>
  <c r="X401" i="16" s="1"/>
  <c r="AE400" i="16"/>
  <c r="AF400" i="16" s="1"/>
  <c r="AC400" i="16"/>
  <c r="U400" i="16"/>
  <c r="T400" i="16"/>
  <c r="S400" i="16"/>
  <c r="R400" i="16"/>
  <c r="Q400" i="16"/>
  <c r="AD400" i="16" s="1"/>
  <c r="P400" i="16"/>
  <c r="O400" i="16"/>
  <c r="N400" i="16"/>
  <c r="M400" i="16"/>
  <c r="L400" i="16"/>
  <c r="AA400" i="16" s="1"/>
  <c r="AB400" i="16" s="1"/>
  <c r="K400" i="16"/>
  <c r="J400" i="16"/>
  <c r="I400" i="16"/>
  <c r="H400" i="16"/>
  <c r="G400" i="16"/>
  <c r="E400" i="16"/>
  <c r="D400" i="16"/>
  <c r="X400" i="16" s="1"/>
  <c r="AD399" i="16"/>
  <c r="U399" i="16"/>
  <c r="T399" i="16"/>
  <c r="S399" i="16"/>
  <c r="AE399" i="16" s="1"/>
  <c r="AF399" i="16" s="1"/>
  <c r="R399" i="16"/>
  <c r="Q399" i="16"/>
  <c r="P399" i="16"/>
  <c r="O399" i="16"/>
  <c r="N399" i="16"/>
  <c r="M399" i="16"/>
  <c r="L399" i="16"/>
  <c r="AA399" i="16" s="1"/>
  <c r="AB399" i="16" s="1"/>
  <c r="K399" i="16"/>
  <c r="AC399" i="16" s="1"/>
  <c r="J399" i="16"/>
  <c r="I399" i="16"/>
  <c r="H399" i="16"/>
  <c r="G399" i="16"/>
  <c r="E399" i="16"/>
  <c r="D399" i="16"/>
  <c r="X399" i="16" s="1"/>
  <c r="AE398" i="16"/>
  <c r="AF398" i="16" s="1"/>
  <c r="AA398" i="16"/>
  <c r="AB398" i="16" s="1"/>
  <c r="U398" i="16"/>
  <c r="T398" i="16"/>
  <c r="S398" i="16"/>
  <c r="R398" i="16"/>
  <c r="Q398" i="16"/>
  <c r="P398" i="16"/>
  <c r="O398" i="16"/>
  <c r="AD398" i="16" s="1"/>
  <c r="N398" i="16"/>
  <c r="M398" i="16"/>
  <c r="L398" i="16"/>
  <c r="K398" i="16"/>
  <c r="AC398" i="16" s="1"/>
  <c r="J398" i="16"/>
  <c r="I398" i="16"/>
  <c r="H398" i="16"/>
  <c r="G398" i="16"/>
  <c r="E398" i="16"/>
  <c r="D398" i="16"/>
  <c r="X398" i="16" s="1"/>
  <c r="AD397" i="16"/>
  <c r="U397" i="16"/>
  <c r="T397" i="16"/>
  <c r="S397" i="16"/>
  <c r="AE397" i="16" s="1"/>
  <c r="AF397" i="16" s="1"/>
  <c r="R397" i="16"/>
  <c r="Q397" i="16"/>
  <c r="P397" i="16"/>
  <c r="O397" i="16"/>
  <c r="N397" i="16"/>
  <c r="M397" i="16"/>
  <c r="L397" i="16"/>
  <c r="AA397" i="16" s="1"/>
  <c r="AB397" i="16" s="1"/>
  <c r="K397" i="16"/>
  <c r="AC397" i="16" s="1"/>
  <c r="J397" i="16"/>
  <c r="I397" i="16"/>
  <c r="H397" i="16"/>
  <c r="G397" i="16"/>
  <c r="E397" i="16"/>
  <c r="D397" i="16"/>
  <c r="X397" i="16" s="1"/>
  <c r="AC396" i="16"/>
  <c r="U396" i="16"/>
  <c r="T396" i="16"/>
  <c r="S396" i="16"/>
  <c r="AE396" i="16" s="1"/>
  <c r="AF396" i="16" s="1"/>
  <c r="R396" i="16"/>
  <c r="Q396" i="16"/>
  <c r="AD396" i="16" s="1"/>
  <c r="P396" i="16"/>
  <c r="O396" i="16"/>
  <c r="N396" i="16"/>
  <c r="M396" i="16"/>
  <c r="AA396" i="16" s="1"/>
  <c r="AB396" i="16" s="1"/>
  <c r="L396" i="16"/>
  <c r="K396" i="16"/>
  <c r="J396" i="16"/>
  <c r="I396" i="16"/>
  <c r="H396" i="16"/>
  <c r="G396" i="16"/>
  <c r="E396" i="16"/>
  <c r="D396" i="16"/>
  <c r="X396" i="16" s="1"/>
  <c r="AD395" i="16"/>
  <c r="U395" i="16"/>
  <c r="T395" i="16"/>
  <c r="S395" i="16"/>
  <c r="R395" i="16"/>
  <c r="Q395" i="16"/>
  <c r="P395" i="16"/>
  <c r="O395" i="16"/>
  <c r="N395" i="16"/>
  <c r="AA395" i="16" s="1"/>
  <c r="AB395" i="16" s="1"/>
  <c r="M395" i="16"/>
  <c r="L395" i="16"/>
  <c r="K395" i="16"/>
  <c r="J395" i="16"/>
  <c r="AE395" i="16" s="1"/>
  <c r="AF395" i="16" s="1"/>
  <c r="I395" i="16"/>
  <c r="H395" i="16"/>
  <c r="G395" i="16"/>
  <c r="E395" i="16"/>
  <c r="D395" i="16"/>
  <c r="X395" i="16" s="1"/>
  <c r="AA394" i="16"/>
  <c r="AB394" i="16" s="1"/>
  <c r="U394" i="16"/>
  <c r="T394" i="16"/>
  <c r="S394" i="16"/>
  <c r="AE394" i="16" s="1"/>
  <c r="AF394" i="16" s="1"/>
  <c r="R394" i="16"/>
  <c r="Q394" i="16"/>
  <c r="P394" i="16"/>
  <c r="O394" i="16"/>
  <c r="AD394" i="16" s="1"/>
  <c r="N394" i="16"/>
  <c r="M394" i="16"/>
  <c r="L394" i="16"/>
  <c r="K394" i="16"/>
  <c r="AC394" i="16" s="1"/>
  <c r="J394" i="16"/>
  <c r="I394" i="16"/>
  <c r="H394" i="16"/>
  <c r="G394" i="16"/>
  <c r="E394" i="16"/>
  <c r="D394" i="16"/>
  <c r="X394" i="16" s="1"/>
  <c r="AF393" i="16"/>
  <c r="AE393" i="16"/>
  <c r="U393" i="16"/>
  <c r="T393" i="16"/>
  <c r="S393" i="16"/>
  <c r="R393" i="16"/>
  <c r="Q393" i="16"/>
  <c r="AD393" i="16" s="1"/>
  <c r="P393" i="16"/>
  <c r="O393" i="16"/>
  <c r="N393" i="16"/>
  <c r="M393" i="16"/>
  <c r="L393" i="16"/>
  <c r="AA393" i="16" s="1"/>
  <c r="AB393" i="16" s="1"/>
  <c r="K393" i="16"/>
  <c r="AC393" i="16" s="1"/>
  <c r="J393" i="16"/>
  <c r="I393" i="16"/>
  <c r="H393" i="16"/>
  <c r="G393" i="16"/>
  <c r="E393" i="16"/>
  <c r="D393" i="16"/>
  <c r="X393" i="16" s="1"/>
  <c r="AE392" i="16"/>
  <c r="AF392" i="16" s="1"/>
  <c r="AC392" i="16"/>
  <c r="U392" i="16"/>
  <c r="T392" i="16"/>
  <c r="S392" i="16"/>
  <c r="R392" i="16"/>
  <c r="Q392" i="16"/>
  <c r="AD392" i="16" s="1"/>
  <c r="P392" i="16"/>
  <c r="O392" i="16"/>
  <c r="N392" i="16"/>
  <c r="M392" i="16"/>
  <c r="L392" i="16"/>
  <c r="AA392" i="16" s="1"/>
  <c r="AB392" i="16" s="1"/>
  <c r="K392" i="16"/>
  <c r="J392" i="16"/>
  <c r="I392" i="16"/>
  <c r="H392" i="16"/>
  <c r="G392" i="16"/>
  <c r="E392" i="16"/>
  <c r="D392" i="16"/>
  <c r="X392" i="16" s="1"/>
  <c r="AD391" i="16"/>
  <c r="U391" i="16"/>
  <c r="T391" i="16"/>
  <c r="S391" i="16"/>
  <c r="AE391" i="16" s="1"/>
  <c r="AF391" i="16" s="1"/>
  <c r="R391" i="16"/>
  <c r="Q391" i="16"/>
  <c r="P391" i="16"/>
  <c r="O391" i="16"/>
  <c r="N391" i="16"/>
  <c r="M391" i="16"/>
  <c r="L391" i="16"/>
  <c r="AA391" i="16" s="1"/>
  <c r="AB391" i="16" s="1"/>
  <c r="K391" i="16"/>
  <c r="AC391" i="16" s="1"/>
  <c r="J391" i="16"/>
  <c r="I391" i="16"/>
  <c r="H391" i="16"/>
  <c r="G391" i="16"/>
  <c r="E391" i="16"/>
  <c r="D391" i="16"/>
  <c r="X391" i="16" s="1"/>
  <c r="AE390" i="16"/>
  <c r="AF390" i="16" s="1"/>
  <c r="AA390" i="16"/>
  <c r="AB390" i="16" s="1"/>
  <c r="U390" i="16"/>
  <c r="T390" i="16"/>
  <c r="S390" i="16"/>
  <c r="R390" i="16"/>
  <c r="Q390" i="16"/>
  <c r="P390" i="16"/>
  <c r="O390" i="16"/>
  <c r="AD390" i="16" s="1"/>
  <c r="N390" i="16"/>
  <c r="M390" i="16"/>
  <c r="L390" i="16"/>
  <c r="K390" i="16"/>
  <c r="AC390" i="16" s="1"/>
  <c r="J390" i="16"/>
  <c r="I390" i="16"/>
  <c r="H390" i="16"/>
  <c r="G390" i="16"/>
  <c r="E390" i="16"/>
  <c r="D390" i="16"/>
  <c r="X390" i="16" s="1"/>
  <c r="AD389" i="16"/>
  <c r="U389" i="16"/>
  <c r="T389" i="16"/>
  <c r="S389" i="16"/>
  <c r="AE389" i="16" s="1"/>
  <c r="AF389" i="16" s="1"/>
  <c r="R389" i="16"/>
  <c r="Q389" i="16"/>
  <c r="P389" i="16"/>
  <c r="O389" i="16"/>
  <c r="N389" i="16"/>
  <c r="M389" i="16"/>
  <c r="L389" i="16"/>
  <c r="AA389" i="16" s="1"/>
  <c r="AB389" i="16" s="1"/>
  <c r="K389" i="16"/>
  <c r="AC389" i="16" s="1"/>
  <c r="J389" i="16"/>
  <c r="I389" i="16"/>
  <c r="H389" i="16"/>
  <c r="G389" i="16"/>
  <c r="E389" i="16"/>
  <c r="D389" i="16"/>
  <c r="X389" i="16" s="1"/>
  <c r="AC388" i="16"/>
  <c r="U388" i="16"/>
  <c r="T388" i="16"/>
  <c r="S388" i="16"/>
  <c r="AE388" i="16" s="1"/>
  <c r="AF388" i="16" s="1"/>
  <c r="R388" i="16"/>
  <c r="Q388" i="16"/>
  <c r="AD388" i="16" s="1"/>
  <c r="P388" i="16"/>
  <c r="O388" i="16"/>
  <c r="N388" i="16"/>
  <c r="M388" i="16"/>
  <c r="L388" i="16"/>
  <c r="K388" i="16"/>
  <c r="J388" i="16"/>
  <c r="I388" i="16"/>
  <c r="H388" i="16"/>
  <c r="G388" i="16"/>
  <c r="E388" i="16"/>
  <c r="D388" i="16"/>
  <c r="X388" i="16" s="1"/>
  <c r="AD387" i="16"/>
  <c r="U387" i="16"/>
  <c r="T387" i="16"/>
  <c r="S387" i="16"/>
  <c r="R387" i="16"/>
  <c r="Q387" i="16"/>
  <c r="P387" i="16"/>
  <c r="O387" i="16"/>
  <c r="N387" i="16"/>
  <c r="AA387" i="16" s="1"/>
  <c r="AB387" i="16" s="1"/>
  <c r="M387" i="16"/>
  <c r="L387" i="16"/>
  <c r="K387" i="16"/>
  <c r="J387" i="16"/>
  <c r="AE387" i="16" s="1"/>
  <c r="AF387" i="16" s="1"/>
  <c r="I387" i="16"/>
  <c r="H387" i="16"/>
  <c r="G387" i="16"/>
  <c r="E387" i="16"/>
  <c r="D387" i="16"/>
  <c r="X387" i="16" s="1"/>
  <c r="AA386" i="16"/>
  <c r="AB386" i="16" s="1"/>
  <c r="U386" i="16"/>
  <c r="T386" i="16"/>
  <c r="S386" i="16"/>
  <c r="AE386" i="16" s="1"/>
  <c r="AF386" i="16" s="1"/>
  <c r="R386" i="16"/>
  <c r="Q386" i="16"/>
  <c r="P386" i="16"/>
  <c r="O386" i="16"/>
  <c r="AD386" i="16" s="1"/>
  <c r="N386" i="16"/>
  <c r="M386" i="16"/>
  <c r="L386" i="16"/>
  <c r="K386" i="16"/>
  <c r="AC386" i="16" s="1"/>
  <c r="J386" i="16"/>
  <c r="I386" i="16"/>
  <c r="H386" i="16"/>
  <c r="G386" i="16"/>
  <c r="E386" i="16"/>
  <c r="D386" i="16"/>
  <c r="X386" i="16" s="1"/>
  <c r="AF385" i="16"/>
  <c r="AE385" i="16"/>
  <c r="U385" i="16"/>
  <c r="T385" i="16"/>
  <c r="S385" i="16"/>
  <c r="R385" i="16"/>
  <c r="Q385" i="16"/>
  <c r="AD385" i="16" s="1"/>
  <c r="P385" i="16"/>
  <c r="O385" i="16"/>
  <c r="N385" i="16"/>
  <c r="M385" i="16"/>
  <c r="L385" i="16"/>
  <c r="AA385" i="16" s="1"/>
  <c r="AB385" i="16" s="1"/>
  <c r="K385" i="16"/>
  <c r="AC385" i="16" s="1"/>
  <c r="J385" i="16"/>
  <c r="I385" i="16"/>
  <c r="H385" i="16"/>
  <c r="G385" i="16"/>
  <c r="E385" i="16"/>
  <c r="D385" i="16"/>
  <c r="X385" i="16" s="1"/>
  <c r="AE384" i="16"/>
  <c r="AF384" i="16" s="1"/>
  <c r="AC384" i="16"/>
  <c r="U384" i="16"/>
  <c r="T384" i="16"/>
  <c r="S384" i="16"/>
  <c r="R384" i="16"/>
  <c r="Q384" i="16"/>
  <c r="AD384" i="16" s="1"/>
  <c r="P384" i="16"/>
  <c r="O384" i="16"/>
  <c r="N384" i="16"/>
  <c r="M384" i="16"/>
  <c r="L384" i="16"/>
  <c r="K384" i="16"/>
  <c r="J384" i="16"/>
  <c r="I384" i="16"/>
  <c r="H384" i="16"/>
  <c r="G384" i="16"/>
  <c r="E384" i="16"/>
  <c r="D384" i="16"/>
  <c r="X384" i="16" s="1"/>
  <c r="AD383" i="16"/>
  <c r="U383" i="16"/>
  <c r="T383" i="16"/>
  <c r="S383" i="16"/>
  <c r="R383" i="16"/>
  <c r="Q383" i="16"/>
  <c r="P383" i="16"/>
  <c r="O383" i="16"/>
  <c r="N383" i="16"/>
  <c r="M383" i="16"/>
  <c r="L383" i="16"/>
  <c r="AA383" i="16" s="1"/>
  <c r="AB383" i="16" s="1"/>
  <c r="K383" i="16"/>
  <c r="J383" i="16"/>
  <c r="I383" i="16"/>
  <c r="H383" i="16"/>
  <c r="G383" i="16"/>
  <c r="E383" i="16"/>
  <c r="D383" i="16"/>
  <c r="X383" i="16" s="1"/>
  <c r="AE382" i="16"/>
  <c r="AF382" i="16" s="1"/>
  <c r="AA382" i="16"/>
  <c r="AB382" i="16" s="1"/>
  <c r="U382" i="16"/>
  <c r="T382" i="16"/>
  <c r="S382" i="16"/>
  <c r="R382" i="16"/>
  <c r="Q382" i="16"/>
  <c r="P382" i="16"/>
  <c r="O382" i="16"/>
  <c r="AD382" i="16" s="1"/>
  <c r="N382" i="16"/>
  <c r="M382" i="16"/>
  <c r="L382" i="16"/>
  <c r="K382" i="16"/>
  <c r="AC382" i="16" s="1"/>
  <c r="J382" i="16"/>
  <c r="I382" i="16"/>
  <c r="H382" i="16"/>
  <c r="G382" i="16"/>
  <c r="E382" i="16"/>
  <c r="D382" i="16"/>
  <c r="X382" i="16" s="1"/>
  <c r="AD381" i="16"/>
  <c r="AB381" i="16"/>
  <c r="U381" i="16"/>
  <c r="T381" i="16"/>
  <c r="S381" i="16"/>
  <c r="AE381" i="16" s="1"/>
  <c r="AF381" i="16" s="1"/>
  <c r="R381" i="16"/>
  <c r="Q381" i="16"/>
  <c r="P381" i="16"/>
  <c r="O381" i="16"/>
  <c r="N381" i="16"/>
  <c r="M381" i="16"/>
  <c r="L381" i="16"/>
  <c r="AA381" i="16" s="1"/>
  <c r="K381" i="16"/>
  <c r="AC381" i="16" s="1"/>
  <c r="J381" i="16"/>
  <c r="I381" i="16"/>
  <c r="H381" i="16"/>
  <c r="G381" i="16"/>
  <c r="E381" i="16"/>
  <c r="D381" i="16"/>
  <c r="X381" i="16" s="1"/>
  <c r="AC380" i="16"/>
  <c r="U380" i="16"/>
  <c r="T380" i="16"/>
  <c r="S380" i="16"/>
  <c r="AE380" i="16" s="1"/>
  <c r="AF380" i="16" s="1"/>
  <c r="R380" i="16"/>
  <c r="Q380" i="16"/>
  <c r="AD380" i="16" s="1"/>
  <c r="P380" i="16"/>
  <c r="O380" i="16"/>
  <c r="N380" i="16"/>
  <c r="M380" i="16"/>
  <c r="AA380" i="16" s="1"/>
  <c r="AB380" i="16" s="1"/>
  <c r="L380" i="16"/>
  <c r="K380" i="16"/>
  <c r="J380" i="16"/>
  <c r="I380" i="16"/>
  <c r="H380" i="16"/>
  <c r="G380" i="16"/>
  <c r="E380" i="16"/>
  <c r="D380" i="16"/>
  <c r="X380" i="16" s="1"/>
  <c r="AD379" i="16"/>
  <c r="U379" i="16"/>
  <c r="T379" i="16"/>
  <c r="S379" i="16"/>
  <c r="R379" i="16"/>
  <c r="Q379" i="16"/>
  <c r="P379" i="16"/>
  <c r="O379" i="16"/>
  <c r="N379" i="16"/>
  <c r="AA379" i="16" s="1"/>
  <c r="AB379" i="16" s="1"/>
  <c r="M379" i="16"/>
  <c r="L379" i="16"/>
  <c r="K379" i="16"/>
  <c r="J379" i="16"/>
  <c r="I379" i="16"/>
  <c r="H379" i="16"/>
  <c r="G379" i="16"/>
  <c r="E379" i="16"/>
  <c r="D379" i="16"/>
  <c r="X379" i="16" s="1"/>
  <c r="AA378" i="16"/>
  <c r="AB378" i="16" s="1"/>
  <c r="U378" i="16"/>
  <c r="T378" i="16"/>
  <c r="S378" i="16"/>
  <c r="AE378" i="16" s="1"/>
  <c r="AF378" i="16" s="1"/>
  <c r="R378" i="16"/>
  <c r="Q378" i="16"/>
  <c r="P378" i="16"/>
  <c r="O378" i="16"/>
  <c r="AD378" i="16" s="1"/>
  <c r="N378" i="16"/>
  <c r="M378" i="16"/>
  <c r="L378" i="16"/>
  <c r="K378" i="16"/>
  <c r="AC378" i="16" s="1"/>
  <c r="J378" i="16"/>
  <c r="I378" i="16"/>
  <c r="H378" i="16"/>
  <c r="G378" i="16"/>
  <c r="E378" i="16"/>
  <c r="D378" i="16"/>
  <c r="X378" i="16" s="1"/>
  <c r="AF377" i="16"/>
  <c r="AE377" i="16"/>
  <c r="U377" i="16"/>
  <c r="T377" i="16"/>
  <c r="S377" i="16"/>
  <c r="R377" i="16"/>
  <c r="Q377" i="16"/>
  <c r="AD377" i="16" s="1"/>
  <c r="P377" i="16"/>
  <c r="O377" i="16"/>
  <c r="N377" i="16"/>
  <c r="M377" i="16"/>
  <c r="L377" i="16"/>
  <c r="AA377" i="16" s="1"/>
  <c r="AB377" i="16" s="1"/>
  <c r="K377" i="16"/>
  <c r="AC377" i="16" s="1"/>
  <c r="J377" i="16"/>
  <c r="I377" i="16"/>
  <c r="H377" i="16"/>
  <c r="G377" i="16"/>
  <c r="E377" i="16"/>
  <c r="D377" i="16"/>
  <c r="X377" i="16" s="1"/>
  <c r="AE376" i="16"/>
  <c r="AF376" i="16" s="1"/>
  <c r="AC376" i="16"/>
  <c r="U376" i="16"/>
  <c r="T376" i="16"/>
  <c r="S376" i="16"/>
  <c r="R376" i="16"/>
  <c r="Q376" i="16"/>
  <c r="AD376" i="16" s="1"/>
  <c r="P376" i="16"/>
  <c r="O376" i="16"/>
  <c r="N376" i="16"/>
  <c r="M376" i="16"/>
  <c r="L376" i="16"/>
  <c r="K376" i="16"/>
  <c r="J376" i="16"/>
  <c r="I376" i="16"/>
  <c r="H376" i="16"/>
  <c r="G376" i="16"/>
  <c r="E376" i="16"/>
  <c r="D376" i="16"/>
  <c r="X376" i="16" s="1"/>
  <c r="U375" i="16"/>
  <c r="T375" i="16"/>
  <c r="S375" i="16"/>
  <c r="AE375" i="16" s="1"/>
  <c r="AF375" i="16" s="1"/>
  <c r="R375" i="16"/>
  <c r="Q375" i="16"/>
  <c r="AD375" i="16" s="1"/>
  <c r="P375" i="16"/>
  <c r="O375" i="16"/>
  <c r="N375" i="16"/>
  <c r="M375" i="16"/>
  <c r="L375" i="16"/>
  <c r="AA375" i="16" s="1"/>
  <c r="AB375" i="16" s="1"/>
  <c r="K375" i="16"/>
  <c r="AC375" i="16" s="1"/>
  <c r="J375" i="16"/>
  <c r="I375" i="16"/>
  <c r="H375" i="16"/>
  <c r="G375" i="16"/>
  <c r="E375" i="16"/>
  <c r="D375" i="16"/>
  <c r="X375" i="16" s="1"/>
  <c r="AE374" i="16"/>
  <c r="AF374" i="16" s="1"/>
  <c r="U374" i="16"/>
  <c r="T374" i="16"/>
  <c r="S374" i="16"/>
  <c r="R374" i="16"/>
  <c r="Q374" i="16"/>
  <c r="AD374" i="16" s="1"/>
  <c r="P374" i="16"/>
  <c r="O374" i="16"/>
  <c r="N374" i="16"/>
  <c r="AA374" i="16" s="1"/>
  <c r="AB374" i="16" s="1"/>
  <c r="M374" i="16"/>
  <c r="L374" i="16"/>
  <c r="K374" i="16"/>
  <c r="AC374" i="16" s="1"/>
  <c r="J374" i="16"/>
  <c r="I374" i="16"/>
  <c r="H374" i="16"/>
  <c r="G374" i="16"/>
  <c r="E374" i="16"/>
  <c r="D374" i="16"/>
  <c r="X374" i="16" s="1"/>
  <c r="AD373" i="16"/>
  <c r="AA373" i="16"/>
  <c r="AB373" i="16" s="1"/>
  <c r="U373" i="16"/>
  <c r="T373" i="16"/>
  <c r="S373" i="16"/>
  <c r="AE373" i="16" s="1"/>
  <c r="AF373" i="16" s="1"/>
  <c r="R373" i="16"/>
  <c r="Q373" i="16"/>
  <c r="P373" i="16"/>
  <c r="O373" i="16"/>
  <c r="N373" i="16"/>
  <c r="M373" i="16"/>
  <c r="L373" i="16"/>
  <c r="K373" i="16"/>
  <c r="AC373" i="16" s="1"/>
  <c r="J373" i="16"/>
  <c r="I373" i="16"/>
  <c r="H373" i="16"/>
  <c r="G373" i="16"/>
  <c r="E373" i="16"/>
  <c r="D373" i="16"/>
  <c r="X373" i="16" s="1"/>
  <c r="U372" i="16"/>
  <c r="T372" i="16"/>
  <c r="S372" i="16"/>
  <c r="AE372" i="16" s="1"/>
  <c r="AF372" i="16" s="1"/>
  <c r="R372" i="16"/>
  <c r="Q372" i="16"/>
  <c r="AD372" i="16" s="1"/>
  <c r="P372" i="16"/>
  <c r="O372" i="16"/>
  <c r="N372" i="16"/>
  <c r="M372" i="16"/>
  <c r="AA372" i="16" s="1"/>
  <c r="AB372" i="16" s="1"/>
  <c r="L372" i="16"/>
  <c r="K372" i="16"/>
  <c r="AC372" i="16" s="1"/>
  <c r="J372" i="16"/>
  <c r="I372" i="16"/>
  <c r="H372" i="16"/>
  <c r="G372" i="16"/>
  <c r="E372" i="16"/>
  <c r="D372" i="16"/>
  <c r="X372" i="16" s="1"/>
  <c r="AE371" i="16"/>
  <c r="AF371" i="16" s="1"/>
  <c r="U371" i="16"/>
  <c r="T371" i="16"/>
  <c r="S371" i="16"/>
  <c r="R371" i="16"/>
  <c r="Q371" i="16"/>
  <c r="P371" i="16"/>
  <c r="O371" i="16"/>
  <c r="AD371" i="16" s="1"/>
  <c r="N371" i="16"/>
  <c r="AA371" i="16" s="1"/>
  <c r="AB371" i="16" s="1"/>
  <c r="M371" i="16"/>
  <c r="L371" i="16"/>
  <c r="K371" i="16"/>
  <c r="J371" i="16"/>
  <c r="AC371" i="16" s="1"/>
  <c r="I371" i="16"/>
  <c r="H371" i="16"/>
  <c r="G371" i="16"/>
  <c r="E371" i="16"/>
  <c r="D371" i="16"/>
  <c r="X371" i="16" s="1"/>
  <c r="U370" i="16"/>
  <c r="T370" i="16"/>
  <c r="S370" i="16"/>
  <c r="AE370" i="16" s="1"/>
  <c r="AF370" i="16" s="1"/>
  <c r="R370" i="16"/>
  <c r="Q370" i="16"/>
  <c r="P370" i="16"/>
  <c r="O370" i="16"/>
  <c r="AD370" i="16" s="1"/>
  <c r="N370" i="16"/>
  <c r="M370" i="16"/>
  <c r="AA370" i="16" s="1"/>
  <c r="AB370" i="16" s="1"/>
  <c r="L370" i="16"/>
  <c r="K370" i="16"/>
  <c r="AC370" i="16" s="1"/>
  <c r="J370" i="16"/>
  <c r="I370" i="16"/>
  <c r="H370" i="16"/>
  <c r="G370" i="16"/>
  <c r="E370" i="16"/>
  <c r="D370" i="16"/>
  <c r="X370" i="16" s="1"/>
  <c r="U369" i="16"/>
  <c r="T369" i="16"/>
  <c r="S369" i="16"/>
  <c r="R369" i="16"/>
  <c r="Q369" i="16"/>
  <c r="AD369" i="16" s="1"/>
  <c r="P369" i="16"/>
  <c r="O369" i="16"/>
  <c r="N369" i="16"/>
  <c r="M369" i="16"/>
  <c r="L369" i="16"/>
  <c r="K369" i="16"/>
  <c r="J369" i="16"/>
  <c r="AE369" i="16" s="1"/>
  <c r="AF369" i="16" s="1"/>
  <c r="I369" i="16"/>
  <c r="H369" i="16"/>
  <c r="G369" i="16"/>
  <c r="E369" i="16"/>
  <c r="D369" i="16"/>
  <c r="X369" i="16" s="1"/>
  <c r="AE368" i="16"/>
  <c r="AF368" i="16" s="1"/>
  <c r="AC368" i="16"/>
  <c r="U368" i="16"/>
  <c r="T368" i="16"/>
  <c r="S368" i="16"/>
  <c r="R368" i="16"/>
  <c r="Q368" i="16"/>
  <c r="AD368" i="16" s="1"/>
  <c r="P368" i="16"/>
  <c r="O368" i="16"/>
  <c r="N368" i="16"/>
  <c r="M368" i="16"/>
  <c r="L368" i="16"/>
  <c r="K368" i="16"/>
  <c r="J368" i="16"/>
  <c r="I368" i="16"/>
  <c r="H368" i="16"/>
  <c r="G368" i="16"/>
  <c r="E368" i="16"/>
  <c r="D368" i="16"/>
  <c r="X368" i="16" s="1"/>
  <c r="U367" i="16"/>
  <c r="T367" i="16"/>
  <c r="S367" i="16"/>
  <c r="R367" i="16"/>
  <c r="Q367" i="16"/>
  <c r="AD367" i="16" s="1"/>
  <c r="P367" i="16"/>
  <c r="O367" i="16"/>
  <c r="N367" i="16"/>
  <c r="AA367" i="16" s="1"/>
  <c r="AB367" i="16" s="1"/>
  <c r="M367" i="16"/>
  <c r="L367" i="16"/>
  <c r="K367" i="16"/>
  <c r="J367" i="16"/>
  <c r="I367" i="16"/>
  <c r="H367" i="16"/>
  <c r="G367" i="16"/>
  <c r="E367" i="16"/>
  <c r="D367" i="16"/>
  <c r="X367" i="16" s="1"/>
  <c r="AE366" i="16"/>
  <c r="AF366" i="16" s="1"/>
  <c r="U366" i="16"/>
  <c r="T366" i="16"/>
  <c r="S366" i="16"/>
  <c r="R366" i="16"/>
  <c r="Q366" i="16"/>
  <c r="AD366" i="16" s="1"/>
  <c r="P366" i="16"/>
  <c r="O366" i="16"/>
  <c r="N366" i="16"/>
  <c r="M366" i="16"/>
  <c r="L366" i="16"/>
  <c r="K366" i="16"/>
  <c r="AC366" i="16" s="1"/>
  <c r="J366" i="16"/>
  <c r="I366" i="16"/>
  <c r="AA366" i="16" s="1"/>
  <c r="AB366" i="16" s="1"/>
  <c r="H366" i="16"/>
  <c r="G366" i="16"/>
  <c r="E366" i="16"/>
  <c r="D366" i="16"/>
  <c r="X366" i="16" s="1"/>
  <c r="AF365" i="16"/>
  <c r="AD365" i="16"/>
  <c r="U365" i="16"/>
  <c r="T365" i="16"/>
  <c r="S365" i="16"/>
  <c r="AE365" i="16" s="1"/>
  <c r="R365" i="16"/>
  <c r="Q365" i="16"/>
  <c r="P365" i="16"/>
  <c r="O365" i="16"/>
  <c r="N365" i="16"/>
  <c r="M365" i="16"/>
  <c r="AA365" i="16" s="1"/>
  <c r="AB365" i="16" s="1"/>
  <c r="L365" i="16"/>
  <c r="K365" i="16"/>
  <c r="AC365" i="16" s="1"/>
  <c r="J365" i="16"/>
  <c r="I365" i="16"/>
  <c r="H365" i="16"/>
  <c r="G365" i="16"/>
  <c r="E365" i="16"/>
  <c r="D365" i="16"/>
  <c r="X365" i="16" s="1"/>
  <c r="U364" i="16"/>
  <c r="T364" i="16"/>
  <c r="S364" i="16"/>
  <c r="AE364" i="16" s="1"/>
  <c r="AF364" i="16" s="1"/>
  <c r="R364" i="16"/>
  <c r="Q364" i="16"/>
  <c r="AD364" i="16" s="1"/>
  <c r="P364" i="16"/>
  <c r="O364" i="16"/>
  <c r="N364" i="16"/>
  <c r="M364" i="16"/>
  <c r="L364" i="16"/>
  <c r="K364" i="16"/>
  <c r="AC364" i="16" s="1"/>
  <c r="J364" i="16"/>
  <c r="I364" i="16"/>
  <c r="AA364" i="16" s="1"/>
  <c r="AB364" i="16" s="1"/>
  <c r="H364" i="16"/>
  <c r="G364" i="16"/>
  <c r="E364" i="16"/>
  <c r="D364" i="16"/>
  <c r="X364" i="16" s="1"/>
  <c r="AF363" i="16"/>
  <c r="AE363" i="16"/>
  <c r="U363" i="16"/>
  <c r="T363" i="16"/>
  <c r="S363" i="16"/>
  <c r="R363" i="16"/>
  <c r="Q363" i="16"/>
  <c r="AD363" i="16" s="1"/>
  <c r="P363" i="16"/>
  <c r="O363" i="16"/>
  <c r="N363" i="16"/>
  <c r="AA363" i="16" s="1"/>
  <c r="AB363" i="16" s="1"/>
  <c r="M363" i="16"/>
  <c r="L363" i="16"/>
  <c r="K363" i="16"/>
  <c r="J363" i="16"/>
  <c r="AC363" i="16" s="1"/>
  <c r="I363" i="16"/>
  <c r="H363" i="16"/>
  <c r="G363" i="16"/>
  <c r="E363" i="16"/>
  <c r="D363" i="16"/>
  <c r="X363" i="16" s="1"/>
  <c r="U362" i="16"/>
  <c r="T362" i="16"/>
  <c r="S362" i="16"/>
  <c r="R362" i="16"/>
  <c r="Q362" i="16"/>
  <c r="P362" i="16"/>
  <c r="O362" i="16"/>
  <c r="AD362" i="16" s="1"/>
  <c r="N362" i="16"/>
  <c r="AA362" i="16" s="1"/>
  <c r="AB362" i="16" s="1"/>
  <c r="M362" i="16"/>
  <c r="L362" i="16"/>
  <c r="K362" i="16"/>
  <c r="AC362" i="16" s="1"/>
  <c r="J362" i="16"/>
  <c r="AE362" i="16" s="1"/>
  <c r="AF362" i="16" s="1"/>
  <c r="I362" i="16"/>
  <c r="H362" i="16"/>
  <c r="G362" i="16"/>
  <c r="E362" i="16"/>
  <c r="D362" i="16"/>
  <c r="X362" i="16" s="1"/>
  <c r="AE361" i="16"/>
  <c r="AF361" i="16" s="1"/>
  <c r="U361" i="16"/>
  <c r="T361" i="16"/>
  <c r="S361" i="16"/>
  <c r="R361" i="16"/>
  <c r="Q361" i="16"/>
  <c r="AD361" i="16" s="1"/>
  <c r="P361" i="16"/>
  <c r="O361" i="16"/>
  <c r="N361" i="16"/>
  <c r="M361" i="16"/>
  <c r="L361" i="16"/>
  <c r="AA361" i="16" s="1"/>
  <c r="AB361" i="16" s="1"/>
  <c r="K361" i="16"/>
  <c r="AC361" i="16" s="1"/>
  <c r="J361" i="16"/>
  <c r="I361" i="16"/>
  <c r="H361" i="16"/>
  <c r="G361" i="16"/>
  <c r="E361" i="16"/>
  <c r="D361" i="16"/>
  <c r="X361" i="16" s="1"/>
  <c r="AF360" i="16"/>
  <c r="AE360" i="16"/>
  <c r="AD360" i="16"/>
  <c r="AC360" i="16"/>
  <c r="U360" i="16"/>
  <c r="T360" i="16"/>
  <c r="S360" i="16"/>
  <c r="R360" i="16"/>
  <c r="Q360" i="16"/>
  <c r="P360" i="16"/>
  <c r="O360" i="16"/>
  <c r="N360" i="16"/>
  <c r="M360" i="16"/>
  <c r="L360" i="16"/>
  <c r="AA360" i="16" s="1"/>
  <c r="AB360" i="16" s="1"/>
  <c r="K360" i="16"/>
  <c r="J360" i="16"/>
  <c r="I360" i="16"/>
  <c r="H360" i="16"/>
  <c r="G360" i="16"/>
  <c r="E360" i="16"/>
  <c r="D360" i="16"/>
  <c r="X360" i="16" s="1"/>
  <c r="AD359" i="16"/>
  <c r="U359" i="16"/>
  <c r="T359" i="16"/>
  <c r="S359" i="16"/>
  <c r="AE359" i="16" s="1"/>
  <c r="AF359" i="16" s="1"/>
  <c r="R359" i="16"/>
  <c r="Q359" i="16"/>
  <c r="P359" i="16"/>
  <c r="O359" i="16"/>
  <c r="N359" i="16"/>
  <c r="M359" i="16"/>
  <c r="L359" i="16"/>
  <c r="AA359" i="16" s="1"/>
  <c r="AB359" i="16" s="1"/>
  <c r="K359" i="16"/>
  <c r="AC359" i="16" s="1"/>
  <c r="J359" i="16"/>
  <c r="I359" i="16"/>
  <c r="H359" i="16"/>
  <c r="G359" i="16"/>
  <c r="E359" i="16"/>
  <c r="D359" i="16"/>
  <c r="X359" i="16" s="1"/>
  <c r="AA358" i="16"/>
  <c r="AB358" i="16" s="1"/>
  <c r="U358" i="16"/>
  <c r="T358" i="16"/>
  <c r="S358" i="16"/>
  <c r="AE358" i="16" s="1"/>
  <c r="AF358" i="16" s="1"/>
  <c r="R358" i="16"/>
  <c r="Q358" i="16"/>
  <c r="AD358" i="16" s="1"/>
  <c r="P358" i="16"/>
  <c r="O358" i="16"/>
  <c r="N358" i="16"/>
  <c r="M358" i="16"/>
  <c r="L358" i="16"/>
  <c r="K358" i="16"/>
  <c r="AC358" i="16" s="1"/>
  <c r="J358" i="16"/>
  <c r="I358" i="16"/>
  <c r="H358" i="16"/>
  <c r="G358" i="16"/>
  <c r="E358" i="16"/>
  <c r="D358" i="16"/>
  <c r="X358" i="16" s="1"/>
  <c r="AE357" i="16"/>
  <c r="AF357" i="16" s="1"/>
  <c r="AD357" i="16"/>
  <c r="U357" i="16"/>
  <c r="T357" i="16"/>
  <c r="S357" i="16"/>
  <c r="R357" i="16"/>
  <c r="Q357" i="16"/>
  <c r="P357" i="16"/>
  <c r="O357" i="16"/>
  <c r="N357" i="16"/>
  <c r="M357" i="16"/>
  <c r="AA357" i="16" s="1"/>
  <c r="AB357" i="16" s="1"/>
  <c r="L357" i="16"/>
  <c r="K357" i="16"/>
  <c r="AC357" i="16" s="1"/>
  <c r="J357" i="16"/>
  <c r="I357" i="16"/>
  <c r="H357" i="16"/>
  <c r="G357" i="16"/>
  <c r="E357" i="16"/>
  <c r="D357" i="16"/>
  <c r="X357" i="16" s="1"/>
  <c r="U356" i="16"/>
  <c r="T356" i="16"/>
  <c r="S356" i="16"/>
  <c r="AE356" i="16" s="1"/>
  <c r="AF356" i="16" s="1"/>
  <c r="R356" i="16"/>
  <c r="Q356" i="16"/>
  <c r="AD356" i="16" s="1"/>
  <c r="P356" i="16"/>
  <c r="O356" i="16"/>
  <c r="N356" i="16"/>
  <c r="M356" i="16"/>
  <c r="L356" i="16"/>
  <c r="K356" i="16"/>
  <c r="AC356" i="16" s="1"/>
  <c r="J356" i="16"/>
  <c r="I356" i="16"/>
  <c r="AA356" i="16" s="1"/>
  <c r="AB356" i="16" s="1"/>
  <c r="H356" i="16"/>
  <c r="G356" i="16"/>
  <c r="E356" i="16"/>
  <c r="D356" i="16"/>
  <c r="X356" i="16" s="1"/>
  <c r="AF355" i="16"/>
  <c r="AE355" i="16"/>
  <c r="U355" i="16"/>
  <c r="T355" i="16"/>
  <c r="S355" i="16"/>
  <c r="R355" i="16"/>
  <c r="Q355" i="16"/>
  <c r="AD355" i="16" s="1"/>
  <c r="P355" i="16"/>
  <c r="O355" i="16"/>
  <c r="N355" i="16"/>
  <c r="AA355" i="16" s="1"/>
  <c r="AB355" i="16" s="1"/>
  <c r="M355" i="16"/>
  <c r="L355" i="16"/>
  <c r="K355" i="16"/>
  <c r="J355" i="16"/>
  <c r="AC355" i="16" s="1"/>
  <c r="I355" i="16"/>
  <c r="H355" i="16"/>
  <c r="G355" i="16"/>
  <c r="E355" i="16"/>
  <c r="D355" i="16"/>
  <c r="X355" i="16" s="1"/>
  <c r="U354" i="16"/>
  <c r="T354" i="16"/>
  <c r="S354" i="16"/>
  <c r="R354" i="16"/>
  <c r="Q354" i="16"/>
  <c r="P354" i="16"/>
  <c r="O354" i="16"/>
  <c r="AD354" i="16" s="1"/>
  <c r="N354" i="16"/>
  <c r="AA354" i="16" s="1"/>
  <c r="AB354" i="16" s="1"/>
  <c r="M354" i="16"/>
  <c r="L354" i="16"/>
  <c r="K354" i="16"/>
  <c r="AC354" i="16" s="1"/>
  <c r="J354" i="16"/>
  <c r="AE354" i="16" s="1"/>
  <c r="AF354" i="16" s="1"/>
  <c r="I354" i="16"/>
  <c r="H354" i="16"/>
  <c r="G354" i="16"/>
  <c r="E354" i="16"/>
  <c r="D354" i="16"/>
  <c r="X354" i="16" s="1"/>
  <c r="AA353" i="16"/>
  <c r="AB353" i="16" s="1"/>
  <c r="U353" i="16"/>
  <c r="T353" i="16"/>
  <c r="S353" i="16"/>
  <c r="R353" i="16"/>
  <c r="Q353" i="16"/>
  <c r="AD353" i="16" s="1"/>
  <c r="P353" i="16"/>
  <c r="O353" i="16"/>
  <c r="N353" i="16"/>
  <c r="M353" i="16"/>
  <c r="L353" i="16"/>
  <c r="K353" i="16"/>
  <c r="J353" i="16"/>
  <c r="AE353" i="16" s="1"/>
  <c r="AF353" i="16" s="1"/>
  <c r="I353" i="16"/>
  <c r="H353" i="16"/>
  <c r="G353" i="16"/>
  <c r="E353" i="16"/>
  <c r="D353" i="16"/>
  <c r="X353" i="16" s="1"/>
  <c r="AE352" i="16"/>
  <c r="AF352" i="16" s="1"/>
  <c r="AC352" i="16"/>
  <c r="U352" i="16"/>
  <c r="T352" i="16"/>
  <c r="S352" i="16"/>
  <c r="R352" i="16"/>
  <c r="Q352" i="16"/>
  <c r="AD352" i="16" s="1"/>
  <c r="P352" i="16"/>
  <c r="O352" i="16"/>
  <c r="N352" i="16"/>
  <c r="M352" i="16"/>
  <c r="L352" i="16"/>
  <c r="K352" i="16"/>
  <c r="J352" i="16"/>
  <c r="I352" i="16"/>
  <c r="H352" i="16"/>
  <c r="G352" i="16"/>
  <c r="E352" i="16"/>
  <c r="D352" i="16"/>
  <c r="X352" i="16" s="1"/>
  <c r="AC351" i="16"/>
  <c r="U351" i="16"/>
  <c r="T351" i="16"/>
  <c r="S351" i="16"/>
  <c r="AE351" i="16" s="1"/>
  <c r="AF351" i="16" s="1"/>
  <c r="R351" i="16"/>
  <c r="Q351" i="16"/>
  <c r="AD351" i="16" s="1"/>
  <c r="P351" i="16"/>
  <c r="O351" i="16"/>
  <c r="N351" i="16"/>
  <c r="M351" i="16"/>
  <c r="L351" i="16"/>
  <c r="AA351" i="16" s="1"/>
  <c r="AB351" i="16" s="1"/>
  <c r="K351" i="16"/>
  <c r="J351" i="16"/>
  <c r="I351" i="16"/>
  <c r="H351" i="16"/>
  <c r="G351" i="16"/>
  <c r="E351" i="16"/>
  <c r="D351" i="16"/>
  <c r="X351" i="16" s="1"/>
  <c r="AD350" i="16"/>
  <c r="AA350" i="16"/>
  <c r="AB350" i="16" s="1"/>
  <c r="U350" i="16"/>
  <c r="T350" i="16"/>
  <c r="S350" i="16"/>
  <c r="AE350" i="16" s="1"/>
  <c r="AF350" i="16" s="1"/>
  <c r="R350" i="16"/>
  <c r="Q350" i="16"/>
  <c r="P350" i="16"/>
  <c r="O350" i="16"/>
  <c r="N350" i="16"/>
  <c r="M350" i="16"/>
  <c r="L350" i="16"/>
  <c r="K350" i="16"/>
  <c r="AC350" i="16" s="1"/>
  <c r="J350" i="16"/>
  <c r="I350" i="16"/>
  <c r="H350" i="16"/>
  <c r="G350" i="16"/>
  <c r="E350" i="16"/>
  <c r="D350" i="16"/>
  <c r="X350" i="16" s="1"/>
  <c r="AC349" i="16"/>
  <c r="U349" i="16"/>
  <c r="T349" i="16"/>
  <c r="S349" i="16"/>
  <c r="AE349" i="16" s="1"/>
  <c r="AF349" i="16" s="1"/>
  <c r="R349" i="16"/>
  <c r="Q349" i="16"/>
  <c r="AD349" i="16" s="1"/>
  <c r="P349" i="16"/>
  <c r="O349" i="16"/>
  <c r="N349" i="16"/>
  <c r="M349" i="16"/>
  <c r="L349" i="16"/>
  <c r="AA349" i="16" s="1"/>
  <c r="AB349" i="16" s="1"/>
  <c r="K349" i="16"/>
  <c r="J349" i="16"/>
  <c r="I349" i="16"/>
  <c r="H349" i="16"/>
  <c r="G349" i="16"/>
  <c r="E349" i="16"/>
  <c r="D349" i="16"/>
  <c r="X349" i="16" s="1"/>
  <c r="AD348" i="16"/>
  <c r="AC348" i="16"/>
  <c r="U348" i="16"/>
  <c r="T348" i="16"/>
  <c r="S348" i="16"/>
  <c r="R348" i="16"/>
  <c r="Q348" i="16"/>
  <c r="P348" i="16"/>
  <c r="O348" i="16"/>
  <c r="N348" i="16"/>
  <c r="M348" i="16"/>
  <c r="L348" i="16"/>
  <c r="AA348" i="16" s="1"/>
  <c r="AB348" i="16" s="1"/>
  <c r="K348" i="16"/>
  <c r="J348" i="16"/>
  <c r="I348" i="16"/>
  <c r="H348" i="16"/>
  <c r="G348" i="16"/>
  <c r="E348" i="16"/>
  <c r="D348" i="16"/>
  <c r="X348" i="16" s="1"/>
  <c r="AE347" i="16"/>
  <c r="AF347" i="16" s="1"/>
  <c r="U347" i="16"/>
  <c r="T347" i="16"/>
  <c r="S347" i="16"/>
  <c r="R347" i="16"/>
  <c r="Q347" i="16"/>
  <c r="AD347" i="16" s="1"/>
  <c r="P347" i="16"/>
  <c r="O347" i="16"/>
  <c r="N347" i="16"/>
  <c r="AA347" i="16" s="1"/>
  <c r="AB347" i="16" s="1"/>
  <c r="M347" i="16"/>
  <c r="L347" i="16"/>
  <c r="K347" i="16"/>
  <c r="AC347" i="16" s="1"/>
  <c r="J347" i="16"/>
  <c r="I347" i="16"/>
  <c r="H347" i="16"/>
  <c r="G347" i="16"/>
  <c r="E347" i="16"/>
  <c r="D347" i="16"/>
  <c r="X347" i="16" s="1"/>
  <c r="AD346" i="16"/>
  <c r="U346" i="16"/>
  <c r="T346" i="16"/>
  <c r="S346" i="16"/>
  <c r="AE346" i="16" s="1"/>
  <c r="AF346" i="16" s="1"/>
  <c r="R346" i="16"/>
  <c r="Q346" i="16"/>
  <c r="P346" i="16"/>
  <c r="O346" i="16"/>
  <c r="N346" i="16"/>
  <c r="AA346" i="16" s="1"/>
  <c r="AB346" i="16" s="1"/>
  <c r="M346" i="16"/>
  <c r="L346" i="16"/>
  <c r="K346" i="16"/>
  <c r="AC346" i="16" s="1"/>
  <c r="J346" i="16"/>
  <c r="I346" i="16"/>
  <c r="H346" i="16"/>
  <c r="G346" i="16"/>
  <c r="E346" i="16"/>
  <c r="D346" i="16"/>
  <c r="X346" i="16" s="1"/>
  <c r="AF345" i="16"/>
  <c r="AE345" i="16"/>
  <c r="AC345" i="16"/>
  <c r="U345" i="16"/>
  <c r="T345" i="16"/>
  <c r="S345" i="16"/>
  <c r="R345" i="16"/>
  <c r="Q345" i="16"/>
  <c r="AD345" i="16" s="1"/>
  <c r="P345" i="16"/>
  <c r="O345" i="16"/>
  <c r="N345" i="16"/>
  <c r="M345" i="16"/>
  <c r="L345" i="16"/>
  <c r="AA345" i="16" s="1"/>
  <c r="AB345" i="16" s="1"/>
  <c r="K345" i="16"/>
  <c r="J345" i="16"/>
  <c r="I345" i="16"/>
  <c r="H345" i="16"/>
  <c r="G345" i="16"/>
  <c r="E345" i="16"/>
  <c r="D345" i="16"/>
  <c r="X345" i="16" s="1"/>
  <c r="AD344" i="16"/>
  <c r="U344" i="16"/>
  <c r="T344" i="16"/>
  <c r="S344" i="16"/>
  <c r="R344" i="16"/>
  <c r="Q344" i="16"/>
  <c r="P344" i="16"/>
  <c r="O344" i="16"/>
  <c r="N344" i="16"/>
  <c r="M344" i="16"/>
  <c r="L344" i="16"/>
  <c r="K344" i="16"/>
  <c r="J344" i="16"/>
  <c r="AE344" i="16" s="1"/>
  <c r="AF344" i="16" s="1"/>
  <c r="I344" i="16"/>
  <c r="H344" i="16"/>
  <c r="G344" i="16"/>
  <c r="E344" i="16"/>
  <c r="D344" i="16"/>
  <c r="X344" i="16" s="1"/>
  <c r="AD343" i="16"/>
  <c r="U343" i="16"/>
  <c r="T343" i="16"/>
  <c r="S343" i="16"/>
  <c r="AE343" i="16" s="1"/>
  <c r="AF343" i="16" s="1"/>
  <c r="R343" i="16"/>
  <c r="Q343" i="16"/>
  <c r="P343" i="16"/>
  <c r="O343" i="16"/>
  <c r="N343" i="16"/>
  <c r="M343" i="16"/>
  <c r="L343" i="16"/>
  <c r="AA343" i="16" s="1"/>
  <c r="AB343" i="16" s="1"/>
  <c r="K343" i="16"/>
  <c r="AC343" i="16" s="1"/>
  <c r="J343" i="16"/>
  <c r="I343" i="16"/>
  <c r="H343" i="16"/>
  <c r="G343" i="16"/>
  <c r="E343" i="16"/>
  <c r="D343" i="16"/>
  <c r="X343" i="16" s="1"/>
  <c r="U342" i="16"/>
  <c r="T342" i="16"/>
  <c r="S342" i="16"/>
  <c r="AE342" i="16" s="1"/>
  <c r="AF342" i="16" s="1"/>
  <c r="R342" i="16"/>
  <c r="Q342" i="16"/>
  <c r="AD342" i="16" s="1"/>
  <c r="P342" i="16"/>
  <c r="O342" i="16"/>
  <c r="N342" i="16"/>
  <c r="M342" i="16"/>
  <c r="L342" i="16"/>
  <c r="AA342" i="16" s="1"/>
  <c r="AB342" i="16" s="1"/>
  <c r="K342" i="16"/>
  <c r="AC342" i="16" s="1"/>
  <c r="J342" i="16"/>
  <c r="I342" i="16"/>
  <c r="H342" i="16"/>
  <c r="G342" i="16"/>
  <c r="E342" i="16"/>
  <c r="D342" i="16"/>
  <c r="X342" i="16" s="1"/>
  <c r="AD341" i="16"/>
  <c r="U341" i="16"/>
  <c r="T341" i="16"/>
  <c r="S341" i="16"/>
  <c r="AE341" i="16" s="1"/>
  <c r="AF341" i="16" s="1"/>
  <c r="R341" i="16"/>
  <c r="Q341" i="16"/>
  <c r="P341" i="16"/>
  <c r="O341" i="16"/>
  <c r="N341" i="16"/>
  <c r="M341" i="16"/>
  <c r="L341" i="16"/>
  <c r="AA341" i="16" s="1"/>
  <c r="AB341" i="16" s="1"/>
  <c r="K341" i="16"/>
  <c r="AC341" i="16" s="1"/>
  <c r="J341" i="16"/>
  <c r="I341" i="16"/>
  <c r="H341" i="16"/>
  <c r="G341" i="16"/>
  <c r="E341" i="16"/>
  <c r="D341" i="16"/>
  <c r="X341" i="16" s="1"/>
  <c r="U340" i="16"/>
  <c r="T340" i="16"/>
  <c r="S340" i="16"/>
  <c r="AE340" i="16" s="1"/>
  <c r="AF340" i="16" s="1"/>
  <c r="R340" i="16"/>
  <c r="Q340" i="16"/>
  <c r="AD340" i="16" s="1"/>
  <c r="P340" i="16"/>
  <c r="O340" i="16"/>
  <c r="N340" i="16"/>
  <c r="M340" i="16"/>
  <c r="L340" i="16"/>
  <c r="AA340" i="16" s="1"/>
  <c r="AB340" i="16" s="1"/>
  <c r="K340" i="16"/>
  <c r="J340" i="16"/>
  <c r="AC340" i="16" s="1"/>
  <c r="I340" i="16"/>
  <c r="H340" i="16"/>
  <c r="G340" i="16"/>
  <c r="E340" i="16"/>
  <c r="D340" i="16"/>
  <c r="X340" i="16" s="1"/>
  <c r="AE339" i="16"/>
  <c r="AF339" i="16" s="1"/>
  <c r="U339" i="16"/>
  <c r="T339" i="16"/>
  <c r="S339" i="16"/>
  <c r="R339" i="16"/>
  <c r="Q339" i="16"/>
  <c r="P339" i="16"/>
  <c r="O339" i="16"/>
  <c r="AD339" i="16" s="1"/>
  <c r="N339" i="16"/>
  <c r="AA339" i="16" s="1"/>
  <c r="AB339" i="16" s="1"/>
  <c r="M339" i="16"/>
  <c r="L339" i="16"/>
  <c r="K339" i="16"/>
  <c r="J339" i="16"/>
  <c r="AC339" i="16" s="1"/>
  <c r="I339" i="16"/>
  <c r="H339" i="16"/>
  <c r="G339" i="16"/>
  <c r="E339" i="16"/>
  <c r="D339" i="16"/>
  <c r="X339" i="16" s="1"/>
  <c r="AE338" i="16"/>
  <c r="AF338" i="16" s="1"/>
  <c r="U338" i="16"/>
  <c r="T338" i="16"/>
  <c r="S338" i="16"/>
  <c r="R338" i="16"/>
  <c r="Q338" i="16"/>
  <c r="P338" i="16"/>
  <c r="O338" i="16"/>
  <c r="AD338" i="16" s="1"/>
  <c r="N338" i="16"/>
  <c r="M338" i="16"/>
  <c r="L338" i="16"/>
  <c r="AA338" i="16" s="1"/>
  <c r="AB338" i="16" s="1"/>
  <c r="K338" i="16"/>
  <c r="AC338" i="16" s="1"/>
  <c r="J338" i="16"/>
  <c r="I338" i="16"/>
  <c r="H338" i="16"/>
  <c r="G338" i="16"/>
  <c r="E338" i="16"/>
  <c r="D338" i="16"/>
  <c r="X338" i="16" s="1"/>
  <c r="AE337" i="16"/>
  <c r="AF337" i="16" s="1"/>
  <c r="U337" i="16"/>
  <c r="T337" i="16"/>
  <c r="S337" i="16"/>
  <c r="R337" i="16"/>
  <c r="Q337" i="16"/>
  <c r="AD337" i="16" s="1"/>
  <c r="P337" i="16"/>
  <c r="O337" i="16"/>
  <c r="N337" i="16"/>
  <c r="M337" i="16"/>
  <c r="L337" i="16"/>
  <c r="AA337" i="16" s="1"/>
  <c r="AB337" i="16" s="1"/>
  <c r="K337" i="16"/>
  <c r="AC337" i="16" s="1"/>
  <c r="J337" i="16"/>
  <c r="I337" i="16"/>
  <c r="H337" i="16"/>
  <c r="G337" i="16"/>
  <c r="E337" i="16"/>
  <c r="D337" i="16"/>
  <c r="X337" i="16" s="1"/>
  <c r="AF336" i="16"/>
  <c r="AE336" i="16"/>
  <c r="AD336" i="16"/>
  <c r="AC336" i="16"/>
  <c r="U336" i="16"/>
  <c r="T336" i="16"/>
  <c r="S336" i="16"/>
  <c r="R336" i="16"/>
  <c r="Q336" i="16"/>
  <c r="P336" i="16"/>
  <c r="O336" i="16"/>
  <c r="N336" i="16"/>
  <c r="M336" i="16"/>
  <c r="L336" i="16"/>
  <c r="AA336" i="16" s="1"/>
  <c r="AB336" i="16" s="1"/>
  <c r="K336" i="16"/>
  <c r="J336" i="16"/>
  <c r="I336" i="16"/>
  <c r="H336" i="16"/>
  <c r="G336" i="16"/>
  <c r="E336" i="16"/>
  <c r="D336" i="16"/>
  <c r="X336" i="16" s="1"/>
  <c r="AD335" i="16"/>
  <c r="AA335" i="16"/>
  <c r="AB335" i="16" s="1"/>
  <c r="U335" i="16"/>
  <c r="T335" i="16"/>
  <c r="S335" i="16"/>
  <c r="AE335" i="16" s="1"/>
  <c r="AF335" i="16" s="1"/>
  <c r="R335" i="16"/>
  <c r="Q335" i="16"/>
  <c r="P335" i="16"/>
  <c r="O335" i="16"/>
  <c r="N335" i="16"/>
  <c r="M335" i="16"/>
  <c r="L335" i="16"/>
  <c r="K335" i="16"/>
  <c r="AC335" i="16" s="1"/>
  <c r="J335" i="16"/>
  <c r="I335" i="16"/>
  <c r="H335" i="16"/>
  <c r="G335" i="16"/>
  <c r="E335" i="16"/>
  <c r="D335" i="16"/>
  <c r="X335" i="16" s="1"/>
  <c r="AD334" i="16"/>
  <c r="AA334" i="16"/>
  <c r="AB334" i="16" s="1"/>
  <c r="U334" i="16"/>
  <c r="T334" i="16"/>
  <c r="S334" i="16"/>
  <c r="AE334" i="16" s="1"/>
  <c r="AF334" i="16" s="1"/>
  <c r="R334" i="16"/>
  <c r="Q334" i="16"/>
  <c r="P334" i="16"/>
  <c r="O334" i="16"/>
  <c r="N334" i="16"/>
  <c r="M334" i="16"/>
  <c r="L334" i="16"/>
  <c r="K334" i="16"/>
  <c r="AC334" i="16" s="1"/>
  <c r="J334" i="16"/>
  <c r="I334" i="16"/>
  <c r="H334" i="16"/>
  <c r="G334" i="16"/>
  <c r="E334" i="16"/>
  <c r="D334" i="16"/>
  <c r="X334" i="16" s="1"/>
  <c r="AC333" i="16"/>
  <c r="U333" i="16"/>
  <c r="T333" i="16"/>
  <c r="S333" i="16"/>
  <c r="AE333" i="16" s="1"/>
  <c r="AF333" i="16" s="1"/>
  <c r="R333" i="16"/>
  <c r="Q333" i="16"/>
  <c r="P333" i="16"/>
  <c r="O333" i="16"/>
  <c r="AD333" i="16" s="1"/>
  <c r="N333" i="16"/>
  <c r="M333" i="16"/>
  <c r="AA333" i="16" s="1"/>
  <c r="AB333" i="16" s="1"/>
  <c r="L333" i="16"/>
  <c r="K333" i="16"/>
  <c r="J333" i="16"/>
  <c r="I333" i="16"/>
  <c r="H333" i="16"/>
  <c r="G333" i="16"/>
  <c r="E333" i="16"/>
  <c r="D333" i="16"/>
  <c r="X333" i="16" s="1"/>
  <c r="U332" i="16"/>
  <c r="T332" i="16"/>
  <c r="S332" i="16"/>
  <c r="AE332" i="16" s="1"/>
  <c r="AF332" i="16" s="1"/>
  <c r="R332" i="16"/>
  <c r="Q332" i="16"/>
  <c r="AD332" i="16" s="1"/>
  <c r="P332" i="16"/>
  <c r="O332" i="16"/>
  <c r="N332" i="16"/>
  <c r="M332" i="16"/>
  <c r="L332" i="16"/>
  <c r="AA332" i="16" s="1"/>
  <c r="AB332" i="16" s="1"/>
  <c r="K332" i="16"/>
  <c r="J332" i="16"/>
  <c r="AC332" i="16" s="1"/>
  <c r="I332" i="16"/>
  <c r="H332" i="16"/>
  <c r="G332" i="16"/>
  <c r="E332" i="16"/>
  <c r="D332" i="16"/>
  <c r="X332" i="16" s="1"/>
  <c r="U331" i="16"/>
  <c r="T331" i="16"/>
  <c r="S331" i="16"/>
  <c r="R331" i="16"/>
  <c r="Q331" i="16"/>
  <c r="P331" i="16"/>
  <c r="O331" i="16"/>
  <c r="AD331" i="16" s="1"/>
  <c r="N331" i="16"/>
  <c r="AA331" i="16" s="1"/>
  <c r="AB331" i="16" s="1"/>
  <c r="M331" i="16"/>
  <c r="L331" i="16"/>
  <c r="K331" i="16"/>
  <c r="J331" i="16"/>
  <c r="AE331" i="16" s="1"/>
  <c r="AF331" i="16" s="1"/>
  <c r="I331" i="16"/>
  <c r="H331" i="16"/>
  <c r="G331" i="16"/>
  <c r="E331" i="16"/>
  <c r="D331" i="16"/>
  <c r="X331" i="16" s="1"/>
  <c r="AE330" i="16"/>
  <c r="AF330" i="16" s="1"/>
  <c r="U330" i="16"/>
  <c r="T330" i="16"/>
  <c r="S330" i="16"/>
  <c r="R330" i="16"/>
  <c r="Q330" i="16"/>
  <c r="P330" i="16"/>
  <c r="O330" i="16"/>
  <c r="AD330" i="16" s="1"/>
  <c r="N330" i="16"/>
  <c r="M330" i="16"/>
  <c r="L330" i="16"/>
  <c r="AA330" i="16" s="1"/>
  <c r="AB330" i="16" s="1"/>
  <c r="K330" i="16"/>
  <c r="AC330" i="16" s="1"/>
  <c r="J330" i="16"/>
  <c r="I330" i="16"/>
  <c r="H330" i="16"/>
  <c r="G330" i="16"/>
  <c r="E330" i="16"/>
  <c r="D330" i="16"/>
  <c r="X330" i="16" s="1"/>
  <c r="AE329" i="16"/>
  <c r="AF329" i="16" s="1"/>
  <c r="U329" i="16"/>
  <c r="T329" i="16"/>
  <c r="S329" i="16"/>
  <c r="R329" i="16"/>
  <c r="Q329" i="16"/>
  <c r="AD329" i="16" s="1"/>
  <c r="P329" i="16"/>
  <c r="O329" i="16"/>
  <c r="N329" i="16"/>
  <c r="M329" i="16"/>
  <c r="L329" i="16"/>
  <c r="AA329" i="16" s="1"/>
  <c r="AB329" i="16" s="1"/>
  <c r="K329" i="16"/>
  <c r="AC329" i="16" s="1"/>
  <c r="J329" i="16"/>
  <c r="I329" i="16"/>
  <c r="H329" i="16"/>
  <c r="G329" i="16"/>
  <c r="E329" i="16"/>
  <c r="D329" i="16"/>
  <c r="X329" i="16" s="1"/>
  <c r="AF328" i="16"/>
  <c r="AE328" i="16"/>
  <c r="AD328" i="16"/>
  <c r="AC328" i="16"/>
  <c r="U328" i="16"/>
  <c r="T328" i="16"/>
  <c r="S328" i="16"/>
  <c r="R328" i="16"/>
  <c r="Q328" i="16"/>
  <c r="P328" i="16"/>
  <c r="O328" i="16"/>
  <c r="N328" i="16"/>
  <c r="M328" i="16"/>
  <c r="L328" i="16"/>
  <c r="AA328" i="16" s="1"/>
  <c r="AB328" i="16" s="1"/>
  <c r="K328" i="16"/>
  <c r="J328" i="16"/>
  <c r="I328" i="16"/>
  <c r="H328" i="16"/>
  <c r="G328" i="16"/>
  <c r="E328" i="16"/>
  <c r="D328" i="16"/>
  <c r="X328" i="16" s="1"/>
  <c r="AD327" i="16"/>
  <c r="AA327" i="16"/>
  <c r="AB327" i="16" s="1"/>
  <c r="U327" i="16"/>
  <c r="T327" i="16"/>
  <c r="S327" i="16"/>
  <c r="AE327" i="16" s="1"/>
  <c r="AF327" i="16" s="1"/>
  <c r="R327" i="16"/>
  <c r="Q327" i="16"/>
  <c r="P327" i="16"/>
  <c r="O327" i="16"/>
  <c r="N327" i="16"/>
  <c r="M327" i="16"/>
  <c r="L327" i="16"/>
  <c r="K327" i="16"/>
  <c r="AC327" i="16" s="1"/>
  <c r="J327" i="16"/>
  <c r="I327" i="16"/>
  <c r="H327" i="16"/>
  <c r="G327" i="16"/>
  <c r="E327" i="16"/>
  <c r="D327" i="16"/>
  <c r="X327" i="16" s="1"/>
  <c r="AD326" i="16"/>
  <c r="AA326" i="16"/>
  <c r="AB326" i="16" s="1"/>
  <c r="U326" i="16"/>
  <c r="T326" i="16"/>
  <c r="S326" i="16"/>
  <c r="AE326" i="16" s="1"/>
  <c r="AF326" i="16" s="1"/>
  <c r="R326" i="16"/>
  <c r="Q326" i="16"/>
  <c r="P326" i="16"/>
  <c r="O326" i="16"/>
  <c r="N326" i="16"/>
  <c r="M326" i="16"/>
  <c r="L326" i="16"/>
  <c r="K326" i="16"/>
  <c r="AC326" i="16" s="1"/>
  <c r="J326" i="16"/>
  <c r="I326" i="16"/>
  <c r="H326" i="16"/>
  <c r="G326" i="16"/>
  <c r="E326" i="16"/>
  <c r="D326" i="16"/>
  <c r="X326" i="16" s="1"/>
  <c r="AC325" i="16"/>
  <c r="U325" i="16"/>
  <c r="T325" i="16"/>
  <c r="S325" i="16"/>
  <c r="AE325" i="16" s="1"/>
  <c r="AF325" i="16" s="1"/>
  <c r="R325" i="16"/>
  <c r="Q325" i="16"/>
  <c r="P325" i="16"/>
  <c r="O325" i="16"/>
  <c r="AD325" i="16" s="1"/>
  <c r="N325" i="16"/>
  <c r="M325" i="16"/>
  <c r="AA325" i="16" s="1"/>
  <c r="AB325" i="16" s="1"/>
  <c r="L325" i="16"/>
  <c r="K325" i="16"/>
  <c r="J325" i="16"/>
  <c r="I325" i="16"/>
  <c r="H325" i="16"/>
  <c r="G325" i="16"/>
  <c r="E325" i="16"/>
  <c r="D325" i="16"/>
  <c r="X325" i="16" s="1"/>
  <c r="U324" i="16"/>
  <c r="T324" i="16"/>
  <c r="S324" i="16"/>
  <c r="AE324" i="16" s="1"/>
  <c r="AF324" i="16" s="1"/>
  <c r="R324" i="16"/>
  <c r="Q324" i="16"/>
  <c r="AD324" i="16" s="1"/>
  <c r="P324" i="16"/>
  <c r="O324" i="16"/>
  <c r="N324" i="16"/>
  <c r="M324" i="16"/>
  <c r="L324" i="16"/>
  <c r="AA324" i="16" s="1"/>
  <c r="AB324" i="16" s="1"/>
  <c r="K324" i="16"/>
  <c r="J324" i="16"/>
  <c r="AC324" i="16" s="1"/>
  <c r="I324" i="16"/>
  <c r="H324" i="16"/>
  <c r="G324" i="16"/>
  <c r="E324" i="16"/>
  <c r="D324" i="16"/>
  <c r="X324" i="16" s="1"/>
  <c r="AE323" i="16"/>
  <c r="AF323" i="16" s="1"/>
  <c r="U323" i="16"/>
  <c r="T323" i="16"/>
  <c r="S323" i="16"/>
  <c r="R323" i="16"/>
  <c r="Q323" i="16"/>
  <c r="P323" i="16"/>
  <c r="O323" i="16"/>
  <c r="AD323" i="16" s="1"/>
  <c r="N323" i="16"/>
  <c r="AA323" i="16" s="1"/>
  <c r="AB323" i="16" s="1"/>
  <c r="M323" i="16"/>
  <c r="L323" i="16"/>
  <c r="K323" i="16"/>
  <c r="J323" i="16"/>
  <c r="AC323" i="16" s="1"/>
  <c r="I323" i="16"/>
  <c r="H323" i="16"/>
  <c r="G323" i="16"/>
  <c r="E323" i="16"/>
  <c r="D323" i="16"/>
  <c r="X323" i="16" s="1"/>
  <c r="AE322" i="16"/>
  <c r="AF322" i="16" s="1"/>
  <c r="U322" i="16"/>
  <c r="T322" i="16"/>
  <c r="S322" i="16"/>
  <c r="R322" i="16"/>
  <c r="Q322" i="16"/>
  <c r="P322" i="16"/>
  <c r="O322" i="16"/>
  <c r="AD322" i="16" s="1"/>
  <c r="N322" i="16"/>
  <c r="M322" i="16"/>
  <c r="L322" i="16"/>
  <c r="AA322" i="16" s="1"/>
  <c r="AB322" i="16" s="1"/>
  <c r="K322" i="16"/>
  <c r="AC322" i="16" s="1"/>
  <c r="J322" i="16"/>
  <c r="I322" i="16"/>
  <c r="H322" i="16"/>
  <c r="G322" i="16"/>
  <c r="E322" i="16"/>
  <c r="D322" i="16"/>
  <c r="X322" i="16" s="1"/>
  <c r="AE321" i="16"/>
  <c r="AF321" i="16" s="1"/>
  <c r="U321" i="16"/>
  <c r="T321" i="16"/>
  <c r="S321" i="16"/>
  <c r="R321" i="16"/>
  <c r="Q321" i="16"/>
  <c r="AD321" i="16" s="1"/>
  <c r="P321" i="16"/>
  <c r="O321" i="16"/>
  <c r="N321" i="16"/>
  <c r="M321" i="16"/>
  <c r="L321" i="16"/>
  <c r="AA321" i="16" s="1"/>
  <c r="AB321" i="16" s="1"/>
  <c r="K321" i="16"/>
  <c r="AC321" i="16" s="1"/>
  <c r="J321" i="16"/>
  <c r="I321" i="16"/>
  <c r="H321" i="16"/>
  <c r="G321" i="16"/>
  <c r="E321" i="16"/>
  <c r="D321" i="16"/>
  <c r="X321" i="16" s="1"/>
  <c r="AF320" i="16"/>
  <c r="AE320" i="16"/>
  <c r="AD320" i="16"/>
  <c r="AC320" i="16"/>
  <c r="U320" i="16"/>
  <c r="T320" i="16"/>
  <c r="S320" i="16"/>
  <c r="R320" i="16"/>
  <c r="Q320" i="16"/>
  <c r="P320" i="16"/>
  <c r="O320" i="16"/>
  <c r="N320" i="16"/>
  <c r="M320" i="16"/>
  <c r="L320" i="16"/>
  <c r="AA320" i="16" s="1"/>
  <c r="AB320" i="16" s="1"/>
  <c r="K320" i="16"/>
  <c r="J320" i="16"/>
  <c r="I320" i="16"/>
  <c r="H320" i="16"/>
  <c r="G320" i="16"/>
  <c r="E320" i="16"/>
  <c r="D320" i="16"/>
  <c r="X320" i="16" s="1"/>
  <c r="AD319" i="16"/>
  <c r="AA319" i="16"/>
  <c r="AB319" i="16" s="1"/>
  <c r="U319" i="16"/>
  <c r="T319" i="16"/>
  <c r="S319" i="16"/>
  <c r="AE319" i="16" s="1"/>
  <c r="AF319" i="16" s="1"/>
  <c r="R319" i="16"/>
  <c r="Q319" i="16"/>
  <c r="P319" i="16"/>
  <c r="O319" i="16"/>
  <c r="N319" i="16"/>
  <c r="M319" i="16"/>
  <c r="L319" i="16"/>
  <c r="K319" i="16"/>
  <c r="AC319" i="16" s="1"/>
  <c r="J319" i="16"/>
  <c r="I319" i="16"/>
  <c r="H319" i="16"/>
  <c r="G319" i="16"/>
  <c r="E319" i="16"/>
  <c r="D319" i="16"/>
  <c r="X319" i="16" s="1"/>
  <c r="AD318" i="16"/>
  <c r="AA318" i="16"/>
  <c r="AB318" i="16" s="1"/>
  <c r="U318" i="16"/>
  <c r="T318" i="16"/>
  <c r="S318" i="16"/>
  <c r="AE318" i="16" s="1"/>
  <c r="AF318" i="16" s="1"/>
  <c r="R318" i="16"/>
  <c r="Q318" i="16"/>
  <c r="P318" i="16"/>
  <c r="O318" i="16"/>
  <c r="N318" i="16"/>
  <c r="M318" i="16"/>
  <c r="L318" i="16"/>
  <c r="K318" i="16"/>
  <c r="AC318" i="16" s="1"/>
  <c r="J318" i="16"/>
  <c r="I318" i="16"/>
  <c r="H318" i="16"/>
  <c r="G318" i="16"/>
  <c r="E318" i="16"/>
  <c r="D318" i="16"/>
  <c r="X318" i="16" s="1"/>
  <c r="AC317" i="16"/>
  <c r="U317" i="16"/>
  <c r="T317" i="16"/>
  <c r="S317" i="16"/>
  <c r="AE317" i="16" s="1"/>
  <c r="AF317" i="16" s="1"/>
  <c r="R317" i="16"/>
  <c r="Q317" i="16"/>
  <c r="P317" i="16"/>
  <c r="O317" i="16"/>
  <c r="AD317" i="16" s="1"/>
  <c r="N317" i="16"/>
  <c r="M317" i="16"/>
  <c r="AA317" i="16" s="1"/>
  <c r="AB317" i="16" s="1"/>
  <c r="L317" i="16"/>
  <c r="K317" i="16"/>
  <c r="J317" i="16"/>
  <c r="I317" i="16"/>
  <c r="H317" i="16"/>
  <c r="G317" i="16"/>
  <c r="E317" i="16"/>
  <c r="D317" i="16"/>
  <c r="X317" i="16" s="1"/>
  <c r="U316" i="16"/>
  <c r="T316" i="16"/>
  <c r="S316" i="16"/>
  <c r="AE316" i="16" s="1"/>
  <c r="AF316" i="16" s="1"/>
  <c r="R316" i="16"/>
  <c r="Q316" i="16"/>
  <c r="AD316" i="16" s="1"/>
  <c r="P316" i="16"/>
  <c r="O316" i="16"/>
  <c r="N316" i="16"/>
  <c r="M316" i="16"/>
  <c r="L316" i="16"/>
  <c r="AA316" i="16" s="1"/>
  <c r="AB316" i="16" s="1"/>
  <c r="K316" i="16"/>
  <c r="J316" i="16"/>
  <c r="AC316" i="16" s="1"/>
  <c r="I316" i="16"/>
  <c r="H316" i="16"/>
  <c r="G316" i="16"/>
  <c r="E316" i="16"/>
  <c r="D316" i="16"/>
  <c r="X316" i="16" s="1"/>
  <c r="AE315" i="16"/>
  <c r="AF315" i="16" s="1"/>
  <c r="U315" i="16"/>
  <c r="T315" i="16"/>
  <c r="S315" i="16"/>
  <c r="R315" i="16"/>
  <c r="Q315" i="16"/>
  <c r="P315" i="16"/>
  <c r="O315" i="16"/>
  <c r="AD315" i="16" s="1"/>
  <c r="N315" i="16"/>
  <c r="AA315" i="16" s="1"/>
  <c r="AB315" i="16" s="1"/>
  <c r="M315" i="16"/>
  <c r="L315" i="16"/>
  <c r="K315" i="16"/>
  <c r="J315" i="16"/>
  <c r="AC315" i="16" s="1"/>
  <c r="I315" i="16"/>
  <c r="H315" i="16"/>
  <c r="G315" i="16"/>
  <c r="E315" i="16"/>
  <c r="D315" i="16"/>
  <c r="X315" i="16" s="1"/>
  <c r="AE314" i="16"/>
  <c r="AF314" i="16" s="1"/>
  <c r="U314" i="16"/>
  <c r="T314" i="16"/>
  <c r="S314" i="16"/>
  <c r="R314" i="16"/>
  <c r="Q314" i="16"/>
  <c r="P314" i="16"/>
  <c r="O314" i="16"/>
  <c r="AD314" i="16" s="1"/>
  <c r="N314" i="16"/>
  <c r="M314" i="16"/>
  <c r="L314" i="16"/>
  <c r="AA314" i="16" s="1"/>
  <c r="AB314" i="16" s="1"/>
  <c r="K314" i="16"/>
  <c r="AC314" i="16" s="1"/>
  <c r="J314" i="16"/>
  <c r="I314" i="16"/>
  <c r="H314" i="16"/>
  <c r="G314" i="16"/>
  <c r="E314" i="16"/>
  <c r="D314" i="16"/>
  <c r="X314" i="16" s="1"/>
  <c r="AE313" i="16"/>
  <c r="AF313" i="16" s="1"/>
  <c r="U313" i="16"/>
  <c r="T313" i="16"/>
  <c r="S313" i="16"/>
  <c r="R313" i="16"/>
  <c r="Q313" i="16"/>
  <c r="AD313" i="16" s="1"/>
  <c r="P313" i="16"/>
  <c r="O313" i="16"/>
  <c r="N313" i="16"/>
  <c r="M313" i="16"/>
  <c r="L313" i="16"/>
  <c r="AA313" i="16" s="1"/>
  <c r="AB313" i="16" s="1"/>
  <c r="K313" i="16"/>
  <c r="AC313" i="16" s="1"/>
  <c r="J313" i="16"/>
  <c r="I313" i="16"/>
  <c r="H313" i="16"/>
  <c r="G313" i="16"/>
  <c r="E313" i="16"/>
  <c r="D313" i="16"/>
  <c r="X313" i="16" s="1"/>
  <c r="AE312" i="16"/>
  <c r="AF312" i="16" s="1"/>
  <c r="AD312" i="16"/>
  <c r="AC312" i="16"/>
  <c r="U312" i="16"/>
  <c r="T312" i="16"/>
  <c r="S312" i="16"/>
  <c r="R312" i="16"/>
  <c r="Q312" i="16"/>
  <c r="P312" i="16"/>
  <c r="O312" i="16"/>
  <c r="N312" i="16"/>
  <c r="M312" i="16"/>
  <c r="L312" i="16"/>
  <c r="AA312" i="16" s="1"/>
  <c r="AB312" i="16" s="1"/>
  <c r="K312" i="16"/>
  <c r="J312" i="16"/>
  <c r="I312" i="16"/>
  <c r="H312" i="16"/>
  <c r="G312" i="16"/>
  <c r="E312" i="16"/>
  <c r="D312" i="16"/>
  <c r="X312" i="16" s="1"/>
  <c r="AD311" i="16"/>
  <c r="AA311" i="16"/>
  <c r="AB311" i="16" s="1"/>
  <c r="U311" i="16"/>
  <c r="T311" i="16"/>
  <c r="S311" i="16"/>
  <c r="AE311" i="16" s="1"/>
  <c r="AF311" i="16" s="1"/>
  <c r="R311" i="16"/>
  <c r="Q311" i="16"/>
  <c r="P311" i="16"/>
  <c r="O311" i="16"/>
  <c r="N311" i="16"/>
  <c r="M311" i="16"/>
  <c r="L311" i="16"/>
  <c r="K311" i="16"/>
  <c r="AC311" i="16" s="1"/>
  <c r="J311" i="16"/>
  <c r="I311" i="16"/>
  <c r="H311" i="16"/>
  <c r="G311" i="16"/>
  <c r="E311" i="16"/>
  <c r="D311" i="16"/>
  <c r="X311" i="16" s="1"/>
  <c r="AD310" i="16"/>
  <c r="AA310" i="16"/>
  <c r="AB310" i="16" s="1"/>
  <c r="U310" i="16"/>
  <c r="T310" i="16"/>
  <c r="S310" i="16"/>
  <c r="AE310" i="16" s="1"/>
  <c r="AF310" i="16" s="1"/>
  <c r="R310" i="16"/>
  <c r="Q310" i="16"/>
  <c r="P310" i="16"/>
  <c r="O310" i="16"/>
  <c r="N310" i="16"/>
  <c r="M310" i="16"/>
  <c r="L310" i="16"/>
  <c r="K310" i="16"/>
  <c r="AC310" i="16" s="1"/>
  <c r="J310" i="16"/>
  <c r="I310" i="16"/>
  <c r="H310" i="16"/>
  <c r="G310" i="16"/>
  <c r="E310" i="16"/>
  <c r="D310" i="16"/>
  <c r="X310" i="16" s="1"/>
  <c r="AC309" i="16"/>
  <c r="U309" i="16"/>
  <c r="T309" i="16"/>
  <c r="S309" i="16"/>
  <c r="AE309" i="16" s="1"/>
  <c r="AF309" i="16" s="1"/>
  <c r="R309" i="16"/>
  <c r="Q309" i="16"/>
  <c r="P309" i="16"/>
  <c r="O309" i="16"/>
  <c r="AD309" i="16" s="1"/>
  <c r="N309" i="16"/>
  <c r="M309" i="16"/>
  <c r="AA309" i="16" s="1"/>
  <c r="AB309" i="16" s="1"/>
  <c r="L309" i="16"/>
  <c r="K309" i="16"/>
  <c r="J309" i="16"/>
  <c r="I309" i="16"/>
  <c r="H309" i="16"/>
  <c r="G309" i="16"/>
  <c r="E309" i="16"/>
  <c r="D309" i="16"/>
  <c r="X309" i="16" s="1"/>
  <c r="U308" i="16"/>
  <c r="T308" i="16"/>
  <c r="S308" i="16"/>
  <c r="AE308" i="16" s="1"/>
  <c r="AF308" i="16" s="1"/>
  <c r="R308" i="16"/>
  <c r="Q308" i="16"/>
  <c r="AD308" i="16" s="1"/>
  <c r="P308" i="16"/>
  <c r="O308" i="16"/>
  <c r="N308" i="16"/>
  <c r="M308" i="16"/>
  <c r="L308" i="16"/>
  <c r="AA308" i="16" s="1"/>
  <c r="AB308" i="16" s="1"/>
  <c r="K308" i="16"/>
  <c r="J308" i="16"/>
  <c r="AC308" i="16" s="1"/>
  <c r="I308" i="16"/>
  <c r="H308" i="16"/>
  <c r="G308" i="16"/>
  <c r="E308" i="16"/>
  <c r="D308" i="16"/>
  <c r="X308" i="16" s="1"/>
  <c r="AE307" i="16"/>
  <c r="AF307" i="16" s="1"/>
  <c r="U307" i="16"/>
  <c r="T307" i="16"/>
  <c r="S307" i="16"/>
  <c r="R307" i="16"/>
  <c r="Q307" i="16"/>
  <c r="P307" i="16"/>
  <c r="O307" i="16"/>
  <c r="AD307" i="16" s="1"/>
  <c r="N307" i="16"/>
  <c r="AA307" i="16" s="1"/>
  <c r="AB307" i="16" s="1"/>
  <c r="M307" i="16"/>
  <c r="L307" i="16"/>
  <c r="K307" i="16"/>
  <c r="J307" i="16"/>
  <c r="AC307" i="16" s="1"/>
  <c r="I307" i="16"/>
  <c r="H307" i="16"/>
  <c r="G307" i="16"/>
  <c r="E307" i="16"/>
  <c r="D307" i="16"/>
  <c r="X307" i="16" s="1"/>
  <c r="AE306" i="16"/>
  <c r="AF306" i="16" s="1"/>
  <c r="U306" i="16"/>
  <c r="T306" i="16"/>
  <c r="S306" i="16"/>
  <c r="R306" i="16"/>
  <c r="Q306" i="16"/>
  <c r="P306" i="16"/>
  <c r="O306" i="16"/>
  <c r="AD306" i="16" s="1"/>
  <c r="N306" i="16"/>
  <c r="M306" i="16"/>
  <c r="L306" i="16"/>
  <c r="AA306" i="16" s="1"/>
  <c r="AB306" i="16" s="1"/>
  <c r="K306" i="16"/>
  <c r="AC306" i="16" s="1"/>
  <c r="J306" i="16"/>
  <c r="I306" i="16"/>
  <c r="H306" i="16"/>
  <c r="G306" i="16"/>
  <c r="E306" i="16"/>
  <c r="D306" i="16"/>
  <c r="X306" i="16" s="1"/>
  <c r="AE305" i="16"/>
  <c r="AF305" i="16" s="1"/>
  <c r="U305" i="16"/>
  <c r="T305" i="16"/>
  <c r="S305" i="16"/>
  <c r="R305" i="16"/>
  <c r="Q305" i="16"/>
  <c r="AD305" i="16" s="1"/>
  <c r="P305" i="16"/>
  <c r="O305" i="16"/>
  <c r="N305" i="16"/>
  <c r="M305" i="16"/>
  <c r="L305" i="16"/>
  <c r="AA305" i="16" s="1"/>
  <c r="AB305" i="16" s="1"/>
  <c r="K305" i="16"/>
  <c r="AC305" i="16" s="1"/>
  <c r="J305" i="16"/>
  <c r="I305" i="16"/>
  <c r="H305" i="16"/>
  <c r="G305" i="16"/>
  <c r="E305" i="16"/>
  <c r="D305" i="16"/>
  <c r="X305" i="16" s="1"/>
  <c r="AE304" i="16"/>
  <c r="AF304" i="16" s="1"/>
  <c r="AD304" i="16"/>
  <c r="AC304" i="16"/>
  <c r="U304" i="16"/>
  <c r="T304" i="16"/>
  <c r="S304" i="16"/>
  <c r="R304" i="16"/>
  <c r="Q304" i="16"/>
  <c r="P304" i="16"/>
  <c r="O304" i="16"/>
  <c r="N304" i="16"/>
  <c r="M304" i="16"/>
  <c r="L304" i="16"/>
  <c r="AA304" i="16" s="1"/>
  <c r="AB304" i="16" s="1"/>
  <c r="K304" i="16"/>
  <c r="J304" i="16"/>
  <c r="I304" i="16"/>
  <c r="H304" i="16"/>
  <c r="G304" i="16"/>
  <c r="E304" i="16"/>
  <c r="D304" i="16"/>
  <c r="X304" i="16" s="1"/>
  <c r="AD303" i="16"/>
  <c r="AA303" i="16"/>
  <c r="AB303" i="16" s="1"/>
  <c r="U303" i="16"/>
  <c r="T303" i="16"/>
  <c r="S303" i="16"/>
  <c r="AE303" i="16" s="1"/>
  <c r="AF303" i="16" s="1"/>
  <c r="R303" i="16"/>
  <c r="Q303" i="16"/>
  <c r="P303" i="16"/>
  <c r="O303" i="16"/>
  <c r="N303" i="16"/>
  <c r="M303" i="16"/>
  <c r="L303" i="16"/>
  <c r="K303" i="16"/>
  <c r="AC303" i="16" s="1"/>
  <c r="J303" i="16"/>
  <c r="I303" i="16"/>
  <c r="H303" i="16"/>
  <c r="G303" i="16"/>
  <c r="E303" i="16"/>
  <c r="D303" i="16"/>
  <c r="X303" i="16" s="1"/>
  <c r="AD302" i="16"/>
  <c r="AA302" i="16"/>
  <c r="AB302" i="16" s="1"/>
  <c r="U302" i="16"/>
  <c r="T302" i="16"/>
  <c r="S302" i="16"/>
  <c r="AE302" i="16" s="1"/>
  <c r="AF302" i="16" s="1"/>
  <c r="R302" i="16"/>
  <c r="Q302" i="16"/>
  <c r="P302" i="16"/>
  <c r="O302" i="16"/>
  <c r="N302" i="16"/>
  <c r="M302" i="16"/>
  <c r="L302" i="16"/>
  <c r="K302" i="16"/>
  <c r="AC302" i="16" s="1"/>
  <c r="J302" i="16"/>
  <c r="I302" i="16"/>
  <c r="H302" i="16"/>
  <c r="G302" i="16"/>
  <c r="E302" i="16"/>
  <c r="D302" i="16"/>
  <c r="X302" i="16" s="1"/>
  <c r="AC301" i="16"/>
  <c r="U301" i="16"/>
  <c r="T301" i="16"/>
  <c r="S301" i="16"/>
  <c r="AE301" i="16" s="1"/>
  <c r="AF301" i="16" s="1"/>
  <c r="R301" i="16"/>
  <c r="Q301" i="16"/>
  <c r="P301" i="16"/>
  <c r="O301" i="16"/>
  <c r="AD301" i="16" s="1"/>
  <c r="N301" i="16"/>
  <c r="M301" i="16"/>
  <c r="AA301" i="16" s="1"/>
  <c r="AB301" i="16" s="1"/>
  <c r="L301" i="16"/>
  <c r="K301" i="16"/>
  <c r="J301" i="16"/>
  <c r="I301" i="16"/>
  <c r="H301" i="16"/>
  <c r="G301" i="16"/>
  <c r="E301" i="16"/>
  <c r="D301" i="16"/>
  <c r="X301" i="16" s="1"/>
  <c r="U300" i="16"/>
  <c r="T300" i="16"/>
  <c r="S300" i="16"/>
  <c r="AE300" i="16" s="1"/>
  <c r="AF300" i="16" s="1"/>
  <c r="R300" i="16"/>
  <c r="Q300" i="16"/>
  <c r="AD300" i="16" s="1"/>
  <c r="P300" i="16"/>
  <c r="O300" i="16"/>
  <c r="N300" i="16"/>
  <c r="M300" i="16"/>
  <c r="L300" i="16"/>
  <c r="AA300" i="16" s="1"/>
  <c r="AB300" i="16" s="1"/>
  <c r="K300" i="16"/>
  <c r="J300" i="16"/>
  <c r="AC300" i="16" s="1"/>
  <c r="I300" i="16"/>
  <c r="H300" i="16"/>
  <c r="G300" i="16"/>
  <c r="E300" i="16"/>
  <c r="D300" i="16"/>
  <c r="X300" i="16" s="1"/>
  <c r="AE299" i="16"/>
  <c r="AF299" i="16" s="1"/>
  <c r="U299" i="16"/>
  <c r="T299" i="16"/>
  <c r="S299" i="16"/>
  <c r="R299" i="16"/>
  <c r="Q299" i="16"/>
  <c r="P299" i="16"/>
  <c r="O299" i="16"/>
  <c r="AD299" i="16" s="1"/>
  <c r="N299" i="16"/>
  <c r="AA299" i="16" s="1"/>
  <c r="AB299" i="16" s="1"/>
  <c r="M299" i="16"/>
  <c r="L299" i="16"/>
  <c r="K299" i="16"/>
  <c r="J299" i="16"/>
  <c r="AC299" i="16" s="1"/>
  <c r="I299" i="16"/>
  <c r="H299" i="16"/>
  <c r="G299" i="16"/>
  <c r="E299" i="16"/>
  <c r="D299" i="16"/>
  <c r="X299" i="16" s="1"/>
  <c r="AE298" i="16"/>
  <c r="AF298" i="16" s="1"/>
  <c r="U298" i="16"/>
  <c r="T298" i="16"/>
  <c r="S298" i="16"/>
  <c r="R298" i="16"/>
  <c r="Q298" i="16"/>
  <c r="P298" i="16"/>
  <c r="O298" i="16"/>
  <c r="AD298" i="16" s="1"/>
  <c r="N298" i="16"/>
  <c r="M298" i="16"/>
  <c r="L298" i="16"/>
  <c r="AA298" i="16" s="1"/>
  <c r="AB298" i="16" s="1"/>
  <c r="K298" i="16"/>
  <c r="AC298" i="16" s="1"/>
  <c r="J298" i="16"/>
  <c r="I298" i="16"/>
  <c r="H298" i="16"/>
  <c r="G298" i="16"/>
  <c r="E298" i="16"/>
  <c r="D298" i="16"/>
  <c r="X298" i="16" s="1"/>
  <c r="AE297" i="16"/>
  <c r="AF297" i="16" s="1"/>
  <c r="U297" i="16"/>
  <c r="T297" i="16"/>
  <c r="S297" i="16"/>
  <c r="R297" i="16"/>
  <c r="Q297" i="16"/>
  <c r="AD297" i="16" s="1"/>
  <c r="P297" i="16"/>
  <c r="O297" i="16"/>
  <c r="N297" i="16"/>
  <c r="M297" i="16"/>
  <c r="L297" i="16"/>
  <c r="AA297" i="16" s="1"/>
  <c r="AB297" i="16" s="1"/>
  <c r="K297" i="16"/>
  <c r="AC297" i="16" s="1"/>
  <c r="J297" i="16"/>
  <c r="I297" i="16"/>
  <c r="H297" i="16"/>
  <c r="G297" i="16"/>
  <c r="E297" i="16"/>
  <c r="D297" i="16"/>
  <c r="X297" i="16" s="1"/>
  <c r="AE296" i="16"/>
  <c r="AF296" i="16" s="1"/>
  <c r="AD296" i="16"/>
  <c r="AC296" i="16"/>
  <c r="U296" i="16"/>
  <c r="T296" i="16"/>
  <c r="S296" i="16"/>
  <c r="R296" i="16"/>
  <c r="Q296" i="16"/>
  <c r="P296" i="16"/>
  <c r="O296" i="16"/>
  <c r="N296" i="16"/>
  <c r="M296" i="16"/>
  <c r="L296" i="16"/>
  <c r="AA296" i="16" s="1"/>
  <c r="AB296" i="16" s="1"/>
  <c r="K296" i="16"/>
  <c r="J296" i="16"/>
  <c r="I296" i="16"/>
  <c r="H296" i="16"/>
  <c r="G296" i="16"/>
  <c r="E296" i="16"/>
  <c r="D296" i="16"/>
  <c r="X296" i="16" s="1"/>
  <c r="AD295" i="16"/>
  <c r="AA295" i="16"/>
  <c r="AB295" i="16" s="1"/>
  <c r="U295" i="16"/>
  <c r="T295" i="16"/>
  <c r="S295" i="16"/>
  <c r="AE295" i="16" s="1"/>
  <c r="AF295" i="16" s="1"/>
  <c r="R295" i="16"/>
  <c r="Q295" i="16"/>
  <c r="P295" i="16"/>
  <c r="O295" i="16"/>
  <c r="N295" i="16"/>
  <c r="M295" i="16"/>
  <c r="L295" i="16"/>
  <c r="K295" i="16"/>
  <c r="AC295" i="16" s="1"/>
  <c r="J295" i="16"/>
  <c r="I295" i="16"/>
  <c r="H295" i="16"/>
  <c r="G295" i="16"/>
  <c r="E295" i="16"/>
  <c r="D295" i="16"/>
  <c r="X295" i="16" s="1"/>
  <c r="AD294" i="16"/>
  <c r="AA294" i="16"/>
  <c r="AB294" i="16" s="1"/>
  <c r="U294" i="16"/>
  <c r="T294" i="16"/>
  <c r="S294" i="16"/>
  <c r="AE294" i="16" s="1"/>
  <c r="AF294" i="16" s="1"/>
  <c r="R294" i="16"/>
  <c r="Q294" i="16"/>
  <c r="P294" i="16"/>
  <c r="O294" i="16"/>
  <c r="N294" i="16"/>
  <c r="M294" i="16"/>
  <c r="L294" i="16"/>
  <c r="K294" i="16"/>
  <c r="AC294" i="16" s="1"/>
  <c r="J294" i="16"/>
  <c r="I294" i="16"/>
  <c r="H294" i="16"/>
  <c r="G294" i="16"/>
  <c r="E294" i="16"/>
  <c r="D294" i="16"/>
  <c r="X294" i="16" s="1"/>
  <c r="AD293" i="16"/>
  <c r="AC293" i="16"/>
  <c r="U293" i="16"/>
  <c r="T293" i="16"/>
  <c r="S293" i="16"/>
  <c r="AE293" i="16" s="1"/>
  <c r="AF293" i="16" s="1"/>
  <c r="R293" i="16"/>
  <c r="Q293" i="16"/>
  <c r="P293" i="16"/>
  <c r="O293" i="16"/>
  <c r="N293" i="16"/>
  <c r="M293" i="16"/>
  <c r="AA293" i="16" s="1"/>
  <c r="AB293" i="16" s="1"/>
  <c r="L293" i="16"/>
  <c r="K293" i="16"/>
  <c r="J293" i="16"/>
  <c r="I293" i="16"/>
  <c r="H293" i="16"/>
  <c r="G293" i="16"/>
  <c r="E293" i="16"/>
  <c r="D293" i="16"/>
  <c r="X293" i="16" s="1"/>
  <c r="U292" i="16"/>
  <c r="T292" i="16"/>
  <c r="S292" i="16"/>
  <c r="AE292" i="16" s="1"/>
  <c r="AF292" i="16" s="1"/>
  <c r="R292" i="16"/>
  <c r="Q292" i="16"/>
  <c r="AD292" i="16" s="1"/>
  <c r="P292" i="16"/>
  <c r="O292" i="16"/>
  <c r="N292" i="16"/>
  <c r="M292" i="16"/>
  <c r="L292" i="16"/>
  <c r="AA292" i="16" s="1"/>
  <c r="AB292" i="16" s="1"/>
  <c r="K292" i="16"/>
  <c r="J292" i="16"/>
  <c r="AC292" i="16" s="1"/>
  <c r="I292" i="16"/>
  <c r="H292" i="16"/>
  <c r="G292" i="16"/>
  <c r="E292" i="16"/>
  <c r="D292" i="16"/>
  <c r="X292" i="16" s="1"/>
  <c r="AE291" i="16"/>
  <c r="AF291" i="16" s="1"/>
  <c r="U291" i="16"/>
  <c r="T291" i="16"/>
  <c r="S291" i="16"/>
  <c r="R291" i="16"/>
  <c r="Q291" i="16"/>
  <c r="P291" i="16"/>
  <c r="O291" i="16"/>
  <c r="AD291" i="16" s="1"/>
  <c r="N291" i="16"/>
  <c r="AA291" i="16" s="1"/>
  <c r="AB291" i="16" s="1"/>
  <c r="M291" i="16"/>
  <c r="L291" i="16"/>
  <c r="K291" i="16"/>
  <c r="J291" i="16"/>
  <c r="AC291" i="16" s="1"/>
  <c r="I291" i="16"/>
  <c r="H291" i="16"/>
  <c r="G291" i="16"/>
  <c r="E291" i="16"/>
  <c r="D291" i="16"/>
  <c r="X291" i="16" s="1"/>
  <c r="AE290" i="16"/>
  <c r="AF290" i="16" s="1"/>
  <c r="U290" i="16"/>
  <c r="T290" i="16"/>
  <c r="S290" i="16"/>
  <c r="R290" i="16"/>
  <c r="Q290" i="16"/>
  <c r="P290" i="16"/>
  <c r="O290" i="16"/>
  <c r="AD290" i="16" s="1"/>
  <c r="N290" i="16"/>
  <c r="M290" i="16"/>
  <c r="L290" i="16"/>
  <c r="AA290" i="16" s="1"/>
  <c r="AB290" i="16" s="1"/>
  <c r="K290" i="16"/>
  <c r="AC290" i="16" s="1"/>
  <c r="J290" i="16"/>
  <c r="I290" i="16"/>
  <c r="H290" i="16"/>
  <c r="G290" i="16"/>
  <c r="E290" i="16"/>
  <c r="D290" i="16"/>
  <c r="X290" i="16" s="1"/>
  <c r="AE289" i="16"/>
  <c r="AF289" i="16" s="1"/>
  <c r="U289" i="16"/>
  <c r="T289" i="16"/>
  <c r="S289" i="16"/>
  <c r="R289" i="16"/>
  <c r="Q289" i="16"/>
  <c r="AD289" i="16" s="1"/>
  <c r="P289" i="16"/>
  <c r="O289" i="16"/>
  <c r="N289" i="16"/>
  <c r="M289" i="16"/>
  <c r="L289" i="16"/>
  <c r="AA289" i="16" s="1"/>
  <c r="AB289" i="16" s="1"/>
  <c r="K289" i="16"/>
  <c r="AC289" i="16" s="1"/>
  <c r="J289" i="16"/>
  <c r="I289" i="16"/>
  <c r="H289" i="16"/>
  <c r="G289" i="16"/>
  <c r="E289" i="16"/>
  <c r="D289" i="16"/>
  <c r="X289" i="16" s="1"/>
  <c r="AE288" i="16"/>
  <c r="AF288" i="16" s="1"/>
  <c r="AD288" i="16"/>
  <c r="AC288" i="16"/>
  <c r="U288" i="16"/>
  <c r="T288" i="16"/>
  <c r="S288" i="16"/>
  <c r="R288" i="16"/>
  <c r="Q288" i="16"/>
  <c r="P288" i="16"/>
  <c r="O288" i="16"/>
  <c r="N288" i="16"/>
  <c r="M288" i="16"/>
  <c r="L288" i="16"/>
  <c r="AA288" i="16" s="1"/>
  <c r="AB288" i="16" s="1"/>
  <c r="K288" i="16"/>
  <c r="J288" i="16"/>
  <c r="I288" i="16"/>
  <c r="H288" i="16"/>
  <c r="G288" i="16"/>
  <c r="E288" i="16"/>
  <c r="D288" i="16"/>
  <c r="X288" i="16" s="1"/>
  <c r="AD287" i="16"/>
  <c r="AA287" i="16"/>
  <c r="AB287" i="16" s="1"/>
  <c r="U287" i="16"/>
  <c r="T287" i="16"/>
  <c r="S287" i="16"/>
  <c r="AE287" i="16" s="1"/>
  <c r="AF287" i="16" s="1"/>
  <c r="R287" i="16"/>
  <c r="Q287" i="16"/>
  <c r="P287" i="16"/>
  <c r="O287" i="16"/>
  <c r="N287" i="16"/>
  <c r="M287" i="16"/>
  <c r="L287" i="16"/>
  <c r="K287" i="16"/>
  <c r="AC287" i="16" s="1"/>
  <c r="J287" i="16"/>
  <c r="I287" i="16"/>
  <c r="H287" i="16"/>
  <c r="G287" i="16"/>
  <c r="E287" i="16"/>
  <c r="D287" i="16"/>
  <c r="X287" i="16" s="1"/>
  <c r="AD286" i="16"/>
  <c r="AA286" i="16"/>
  <c r="AB286" i="16" s="1"/>
  <c r="U286" i="16"/>
  <c r="T286" i="16"/>
  <c r="S286" i="16"/>
  <c r="AE286" i="16" s="1"/>
  <c r="AF286" i="16" s="1"/>
  <c r="R286" i="16"/>
  <c r="Q286" i="16"/>
  <c r="P286" i="16"/>
  <c r="O286" i="16"/>
  <c r="N286" i="16"/>
  <c r="M286" i="16"/>
  <c r="L286" i="16"/>
  <c r="K286" i="16"/>
  <c r="AC286" i="16" s="1"/>
  <c r="J286" i="16"/>
  <c r="I286" i="16"/>
  <c r="H286" i="16"/>
  <c r="G286" i="16"/>
  <c r="E286" i="16"/>
  <c r="D286" i="16"/>
  <c r="X286" i="16" s="1"/>
  <c r="AD285" i="16"/>
  <c r="AC285" i="16"/>
  <c r="U285" i="16"/>
  <c r="T285" i="16"/>
  <c r="S285" i="16"/>
  <c r="AE285" i="16" s="1"/>
  <c r="AF285" i="16" s="1"/>
  <c r="R285" i="16"/>
  <c r="Q285" i="16"/>
  <c r="P285" i="16"/>
  <c r="O285" i="16"/>
  <c r="N285" i="16"/>
  <c r="M285" i="16"/>
  <c r="AA285" i="16" s="1"/>
  <c r="AB285" i="16" s="1"/>
  <c r="L285" i="16"/>
  <c r="K285" i="16"/>
  <c r="J285" i="16"/>
  <c r="I285" i="16"/>
  <c r="H285" i="16"/>
  <c r="G285" i="16"/>
  <c r="E285" i="16"/>
  <c r="D285" i="16"/>
  <c r="X285" i="16" s="1"/>
  <c r="U284" i="16"/>
  <c r="T284" i="16"/>
  <c r="S284" i="16"/>
  <c r="AE284" i="16" s="1"/>
  <c r="AF284" i="16" s="1"/>
  <c r="R284" i="16"/>
  <c r="Q284" i="16"/>
  <c r="AD284" i="16" s="1"/>
  <c r="P284" i="16"/>
  <c r="O284" i="16"/>
  <c r="N284" i="16"/>
  <c r="M284" i="16"/>
  <c r="AA284" i="16" s="1"/>
  <c r="AB284" i="16" s="1"/>
  <c r="L284" i="16"/>
  <c r="K284" i="16"/>
  <c r="J284" i="16"/>
  <c r="AC284" i="16" s="1"/>
  <c r="I284" i="16"/>
  <c r="H284" i="16"/>
  <c r="G284" i="16"/>
  <c r="E284" i="16"/>
  <c r="D284" i="16"/>
  <c r="X284" i="16" s="1"/>
  <c r="AE283" i="16"/>
  <c r="AF283" i="16" s="1"/>
  <c r="U283" i="16"/>
  <c r="T283" i="16"/>
  <c r="S283" i="16"/>
  <c r="R283" i="16"/>
  <c r="Q283" i="16"/>
  <c r="P283" i="16"/>
  <c r="O283" i="16"/>
  <c r="AD283" i="16" s="1"/>
  <c r="N283" i="16"/>
  <c r="AA283" i="16" s="1"/>
  <c r="AB283" i="16" s="1"/>
  <c r="M283" i="16"/>
  <c r="L283" i="16"/>
  <c r="K283" i="16"/>
  <c r="J283" i="16"/>
  <c r="AC283" i="16" s="1"/>
  <c r="I283" i="16"/>
  <c r="H283" i="16"/>
  <c r="G283" i="16"/>
  <c r="E283" i="16"/>
  <c r="D283" i="16"/>
  <c r="X283" i="16" s="1"/>
  <c r="AE282" i="16"/>
  <c r="AF282" i="16" s="1"/>
  <c r="U282" i="16"/>
  <c r="T282" i="16"/>
  <c r="S282" i="16"/>
  <c r="R282" i="16"/>
  <c r="Q282" i="16"/>
  <c r="P282" i="16"/>
  <c r="O282" i="16"/>
  <c r="AD282" i="16" s="1"/>
  <c r="N282" i="16"/>
  <c r="M282" i="16"/>
  <c r="L282" i="16"/>
  <c r="AA282" i="16" s="1"/>
  <c r="AB282" i="16" s="1"/>
  <c r="K282" i="16"/>
  <c r="AC282" i="16" s="1"/>
  <c r="J282" i="16"/>
  <c r="I282" i="16"/>
  <c r="H282" i="16"/>
  <c r="G282" i="16"/>
  <c r="E282" i="16"/>
  <c r="D282" i="16"/>
  <c r="X282" i="16" s="1"/>
  <c r="AE281" i="16"/>
  <c r="AF281" i="16" s="1"/>
  <c r="U281" i="16"/>
  <c r="T281" i="16"/>
  <c r="S281" i="16"/>
  <c r="R281" i="16"/>
  <c r="Q281" i="16"/>
  <c r="AD281" i="16" s="1"/>
  <c r="P281" i="16"/>
  <c r="O281" i="16"/>
  <c r="N281" i="16"/>
  <c r="M281" i="16"/>
  <c r="L281" i="16"/>
  <c r="AA281" i="16" s="1"/>
  <c r="AB281" i="16" s="1"/>
  <c r="K281" i="16"/>
  <c r="AC281" i="16" s="1"/>
  <c r="J281" i="16"/>
  <c r="I281" i="16"/>
  <c r="H281" i="16"/>
  <c r="G281" i="16"/>
  <c r="E281" i="16"/>
  <c r="D281" i="16"/>
  <c r="X281" i="16" s="1"/>
  <c r="AE280" i="16"/>
  <c r="AF280" i="16" s="1"/>
  <c r="AD280" i="16"/>
  <c r="AC280" i="16"/>
  <c r="U280" i="16"/>
  <c r="T280" i="16"/>
  <c r="S280" i="16"/>
  <c r="R280" i="16"/>
  <c r="Q280" i="16"/>
  <c r="P280" i="16"/>
  <c r="O280" i="16"/>
  <c r="N280" i="16"/>
  <c r="M280" i="16"/>
  <c r="L280" i="16"/>
  <c r="AA280" i="16" s="1"/>
  <c r="AB280" i="16" s="1"/>
  <c r="K280" i="16"/>
  <c r="J280" i="16"/>
  <c r="I280" i="16"/>
  <c r="H280" i="16"/>
  <c r="G280" i="16"/>
  <c r="E280" i="16"/>
  <c r="D280" i="16"/>
  <c r="X280" i="16" s="1"/>
  <c r="AD279" i="16"/>
  <c r="AA279" i="16"/>
  <c r="AB279" i="16" s="1"/>
  <c r="U279" i="16"/>
  <c r="T279" i="16"/>
  <c r="S279" i="16"/>
  <c r="AE279" i="16" s="1"/>
  <c r="AF279" i="16" s="1"/>
  <c r="R279" i="16"/>
  <c r="Q279" i="16"/>
  <c r="P279" i="16"/>
  <c r="O279" i="16"/>
  <c r="N279" i="16"/>
  <c r="M279" i="16"/>
  <c r="L279" i="16"/>
  <c r="K279" i="16"/>
  <c r="AC279" i="16" s="1"/>
  <c r="J279" i="16"/>
  <c r="I279" i="16"/>
  <c r="H279" i="16"/>
  <c r="G279" i="16"/>
  <c r="E279" i="16"/>
  <c r="D279" i="16"/>
  <c r="X279" i="16" s="1"/>
  <c r="AD278" i="16"/>
  <c r="AA278" i="16"/>
  <c r="AB278" i="16" s="1"/>
  <c r="U278" i="16"/>
  <c r="T278" i="16"/>
  <c r="S278" i="16"/>
  <c r="AE278" i="16" s="1"/>
  <c r="AF278" i="16" s="1"/>
  <c r="R278" i="16"/>
  <c r="Q278" i="16"/>
  <c r="P278" i="16"/>
  <c r="O278" i="16"/>
  <c r="N278" i="16"/>
  <c r="M278" i="16"/>
  <c r="L278" i="16"/>
  <c r="K278" i="16"/>
  <c r="AC278" i="16" s="1"/>
  <c r="J278" i="16"/>
  <c r="I278" i="16"/>
  <c r="H278" i="16"/>
  <c r="G278" i="16"/>
  <c r="E278" i="16"/>
  <c r="D278" i="16"/>
  <c r="X278" i="16" s="1"/>
  <c r="AD277" i="16"/>
  <c r="AC277" i="16"/>
  <c r="U277" i="16"/>
  <c r="T277" i="16"/>
  <c r="S277" i="16"/>
  <c r="AE277" i="16" s="1"/>
  <c r="AF277" i="16" s="1"/>
  <c r="R277" i="16"/>
  <c r="Q277" i="16"/>
  <c r="P277" i="16"/>
  <c r="O277" i="16"/>
  <c r="N277" i="16"/>
  <c r="M277" i="16"/>
  <c r="AA277" i="16" s="1"/>
  <c r="AB277" i="16" s="1"/>
  <c r="L277" i="16"/>
  <c r="K277" i="16"/>
  <c r="J277" i="16"/>
  <c r="I277" i="16"/>
  <c r="H277" i="16"/>
  <c r="G277" i="16"/>
  <c r="E277" i="16"/>
  <c r="D277" i="16"/>
  <c r="X277" i="16" s="1"/>
  <c r="U276" i="16"/>
  <c r="T276" i="16"/>
  <c r="S276" i="16"/>
  <c r="AE276" i="16" s="1"/>
  <c r="AF276" i="16" s="1"/>
  <c r="R276" i="16"/>
  <c r="Q276" i="16"/>
  <c r="AD276" i="16" s="1"/>
  <c r="P276" i="16"/>
  <c r="O276" i="16"/>
  <c r="N276" i="16"/>
  <c r="M276" i="16"/>
  <c r="AA276" i="16" s="1"/>
  <c r="AB276" i="16" s="1"/>
  <c r="L276" i="16"/>
  <c r="K276" i="16"/>
  <c r="J276" i="16"/>
  <c r="AC276" i="16" s="1"/>
  <c r="I276" i="16"/>
  <c r="H276" i="16"/>
  <c r="G276" i="16"/>
  <c r="E276" i="16"/>
  <c r="D276" i="16"/>
  <c r="X276" i="16" s="1"/>
  <c r="AE275" i="16"/>
  <c r="AF275" i="16" s="1"/>
  <c r="U275" i="16"/>
  <c r="T275" i="16"/>
  <c r="S275" i="16"/>
  <c r="R275" i="16"/>
  <c r="Q275" i="16"/>
  <c r="P275" i="16"/>
  <c r="O275" i="16"/>
  <c r="AD275" i="16" s="1"/>
  <c r="N275" i="16"/>
  <c r="AA275" i="16" s="1"/>
  <c r="AB275" i="16" s="1"/>
  <c r="M275" i="16"/>
  <c r="L275" i="16"/>
  <c r="K275" i="16"/>
  <c r="J275" i="16"/>
  <c r="AC275" i="16" s="1"/>
  <c r="I275" i="16"/>
  <c r="H275" i="16"/>
  <c r="G275" i="16"/>
  <c r="E275" i="16"/>
  <c r="D275" i="16"/>
  <c r="X275" i="16" s="1"/>
  <c r="U274" i="16"/>
  <c r="T274" i="16"/>
  <c r="S274" i="16"/>
  <c r="R274" i="16"/>
  <c r="Q274" i="16"/>
  <c r="P274" i="16"/>
  <c r="O274" i="16"/>
  <c r="AD274" i="16" s="1"/>
  <c r="N274" i="16"/>
  <c r="M274" i="16"/>
  <c r="L274" i="16"/>
  <c r="AA274" i="16" s="1"/>
  <c r="AB274" i="16" s="1"/>
  <c r="K274" i="16"/>
  <c r="AC274" i="16" s="1"/>
  <c r="J274" i="16"/>
  <c r="AE274" i="16" s="1"/>
  <c r="AF274" i="16" s="1"/>
  <c r="I274" i="16"/>
  <c r="H274" i="16"/>
  <c r="G274" i="16"/>
  <c r="E274" i="16"/>
  <c r="D274" i="16"/>
  <c r="X274" i="16" s="1"/>
  <c r="AE273" i="16"/>
  <c r="AF273" i="16" s="1"/>
  <c r="U273" i="16"/>
  <c r="T273" i="16"/>
  <c r="S273" i="16"/>
  <c r="R273" i="16"/>
  <c r="Q273" i="16"/>
  <c r="AD273" i="16" s="1"/>
  <c r="P273" i="16"/>
  <c r="O273" i="16"/>
  <c r="N273" i="16"/>
  <c r="M273" i="16"/>
  <c r="L273" i="16"/>
  <c r="AA273" i="16" s="1"/>
  <c r="AB273" i="16" s="1"/>
  <c r="K273" i="16"/>
  <c r="AC273" i="16" s="1"/>
  <c r="J273" i="16"/>
  <c r="I273" i="16"/>
  <c r="H273" i="16"/>
  <c r="G273" i="16"/>
  <c r="E273" i="16"/>
  <c r="D273" i="16"/>
  <c r="X273" i="16" s="1"/>
  <c r="AE272" i="16"/>
  <c r="AF272" i="16" s="1"/>
  <c r="AD272" i="16"/>
  <c r="AC272" i="16"/>
  <c r="U272" i="16"/>
  <c r="T272" i="16"/>
  <c r="S272" i="16"/>
  <c r="R272" i="16"/>
  <c r="Q272" i="16"/>
  <c r="P272" i="16"/>
  <c r="O272" i="16"/>
  <c r="N272" i="16"/>
  <c r="M272" i="16"/>
  <c r="L272" i="16"/>
  <c r="AA272" i="16" s="1"/>
  <c r="AB272" i="16" s="1"/>
  <c r="K272" i="16"/>
  <c r="J272" i="16"/>
  <c r="I272" i="16"/>
  <c r="H272" i="16"/>
  <c r="G272" i="16"/>
  <c r="E272" i="16"/>
  <c r="D272" i="16"/>
  <c r="X272" i="16" s="1"/>
  <c r="AA271" i="16"/>
  <c r="AB271" i="16" s="1"/>
  <c r="U271" i="16"/>
  <c r="T271" i="16"/>
  <c r="S271" i="16"/>
  <c r="AE271" i="16" s="1"/>
  <c r="AF271" i="16" s="1"/>
  <c r="R271" i="16"/>
  <c r="Q271" i="16"/>
  <c r="AD271" i="16" s="1"/>
  <c r="P271" i="16"/>
  <c r="O271" i="16"/>
  <c r="N271" i="16"/>
  <c r="M271" i="16"/>
  <c r="L271" i="16"/>
  <c r="K271" i="16"/>
  <c r="AC271" i="16" s="1"/>
  <c r="J271" i="16"/>
  <c r="I271" i="16"/>
  <c r="H271" i="16"/>
  <c r="G271" i="16"/>
  <c r="E271" i="16"/>
  <c r="D271" i="16"/>
  <c r="X271" i="16" s="1"/>
  <c r="AD270" i="16"/>
  <c r="U270" i="16"/>
  <c r="T270" i="16"/>
  <c r="S270" i="16"/>
  <c r="AE270" i="16" s="1"/>
  <c r="AF270" i="16" s="1"/>
  <c r="R270" i="16"/>
  <c r="Q270" i="16"/>
  <c r="P270" i="16"/>
  <c r="O270" i="16"/>
  <c r="N270" i="16"/>
  <c r="AA270" i="16" s="1"/>
  <c r="AB270" i="16" s="1"/>
  <c r="M270" i="16"/>
  <c r="L270" i="16"/>
  <c r="K270" i="16"/>
  <c r="AC270" i="16" s="1"/>
  <c r="J270" i="16"/>
  <c r="I270" i="16"/>
  <c r="H270" i="16"/>
  <c r="G270" i="16"/>
  <c r="E270" i="16"/>
  <c r="D270" i="16"/>
  <c r="X270" i="16" s="1"/>
  <c r="AD269" i="16"/>
  <c r="AC269" i="16"/>
  <c r="U269" i="16"/>
  <c r="T269" i="16"/>
  <c r="S269" i="16"/>
  <c r="AE269" i="16" s="1"/>
  <c r="AF269" i="16" s="1"/>
  <c r="R269" i="16"/>
  <c r="Q269" i="16"/>
  <c r="P269" i="16"/>
  <c r="O269" i="16"/>
  <c r="N269" i="16"/>
  <c r="M269" i="16"/>
  <c r="AA269" i="16" s="1"/>
  <c r="AB269" i="16" s="1"/>
  <c r="L269" i="16"/>
  <c r="K269" i="16"/>
  <c r="J269" i="16"/>
  <c r="I269" i="16"/>
  <c r="H269" i="16"/>
  <c r="G269" i="16"/>
  <c r="E269" i="16"/>
  <c r="D269" i="16"/>
  <c r="X269" i="16" s="1"/>
  <c r="U268" i="16"/>
  <c r="T268" i="16"/>
  <c r="S268" i="16"/>
  <c r="AE268" i="16" s="1"/>
  <c r="AF268" i="16" s="1"/>
  <c r="R268" i="16"/>
  <c r="Q268" i="16"/>
  <c r="AD268" i="16" s="1"/>
  <c r="P268" i="16"/>
  <c r="O268" i="16"/>
  <c r="N268" i="16"/>
  <c r="M268" i="16"/>
  <c r="AA268" i="16" s="1"/>
  <c r="AB268" i="16" s="1"/>
  <c r="L268" i="16"/>
  <c r="K268" i="16"/>
  <c r="J268" i="16"/>
  <c r="AC268" i="16" s="1"/>
  <c r="I268" i="16"/>
  <c r="H268" i="16"/>
  <c r="G268" i="16"/>
  <c r="E268" i="16"/>
  <c r="D268" i="16"/>
  <c r="X268" i="16" s="1"/>
  <c r="AE267" i="16"/>
  <c r="AF267" i="16" s="1"/>
  <c r="U267" i="16"/>
  <c r="T267" i="16"/>
  <c r="S267" i="16"/>
  <c r="R267" i="16"/>
  <c r="Q267" i="16"/>
  <c r="P267" i="16"/>
  <c r="O267" i="16"/>
  <c r="AD267" i="16" s="1"/>
  <c r="N267" i="16"/>
  <c r="AA267" i="16" s="1"/>
  <c r="AB267" i="16" s="1"/>
  <c r="M267" i="16"/>
  <c r="L267" i="16"/>
  <c r="K267" i="16"/>
  <c r="J267" i="16"/>
  <c r="AC267" i="16" s="1"/>
  <c r="I267" i="16"/>
  <c r="H267" i="16"/>
  <c r="G267" i="16"/>
  <c r="E267" i="16"/>
  <c r="D267" i="16"/>
  <c r="X267" i="16" s="1"/>
  <c r="U266" i="16"/>
  <c r="T266" i="16"/>
  <c r="S266" i="16"/>
  <c r="R266" i="16"/>
  <c r="Q266" i="16"/>
  <c r="P266" i="16"/>
  <c r="O266" i="16"/>
  <c r="AD266" i="16" s="1"/>
  <c r="N266" i="16"/>
  <c r="M266" i="16"/>
  <c r="L266" i="16"/>
  <c r="AA266" i="16" s="1"/>
  <c r="AB266" i="16" s="1"/>
  <c r="K266" i="16"/>
  <c r="AC266" i="16" s="1"/>
  <c r="J266" i="16"/>
  <c r="AE266" i="16" s="1"/>
  <c r="AF266" i="16" s="1"/>
  <c r="I266" i="16"/>
  <c r="H266" i="16"/>
  <c r="G266" i="16"/>
  <c r="E266" i="16"/>
  <c r="D266" i="16"/>
  <c r="X266" i="16" s="1"/>
  <c r="AE265" i="16"/>
  <c r="AF265" i="16" s="1"/>
  <c r="U265" i="16"/>
  <c r="T265" i="16"/>
  <c r="S265" i="16"/>
  <c r="R265" i="16"/>
  <c r="Q265" i="16"/>
  <c r="AD265" i="16" s="1"/>
  <c r="P265" i="16"/>
  <c r="O265" i="16"/>
  <c r="N265" i="16"/>
  <c r="M265" i="16"/>
  <c r="L265" i="16"/>
  <c r="AA265" i="16" s="1"/>
  <c r="AB265" i="16" s="1"/>
  <c r="K265" i="16"/>
  <c r="AC265" i="16" s="1"/>
  <c r="J265" i="16"/>
  <c r="I265" i="16"/>
  <c r="H265" i="16"/>
  <c r="G265" i="16"/>
  <c r="E265" i="16"/>
  <c r="D265" i="16"/>
  <c r="X265" i="16" s="1"/>
  <c r="AE264" i="16"/>
  <c r="AF264" i="16" s="1"/>
  <c r="AD264" i="16"/>
  <c r="AC264" i="16"/>
  <c r="U264" i="16"/>
  <c r="T264" i="16"/>
  <c r="S264" i="16"/>
  <c r="R264" i="16"/>
  <c r="Q264" i="16"/>
  <c r="P264" i="16"/>
  <c r="O264" i="16"/>
  <c r="N264" i="16"/>
  <c r="M264" i="16"/>
  <c r="L264" i="16"/>
  <c r="AA264" i="16" s="1"/>
  <c r="AB264" i="16" s="1"/>
  <c r="K264" i="16"/>
  <c r="J264" i="16"/>
  <c r="I264" i="16"/>
  <c r="H264" i="16"/>
  <c r="G264" i="16"/>
  <c r="E264" i="16"/>
  <c r="D264" i="16"/>
  <c r="X264" i="16" s="1"/>
  <c r="AA263" i="16"/>
  <c r="AB263" i="16" s="1"/>
  <c r="U263" i="16"/>
  <c r="T263" i="16"/>
  <c r="S263" i="16"/>
  <c r="AE263" i="16" s="1"/>
  <c r="AF263" i="16" s="1"/>
  <c r="R263" i="16"/>
  <c r="Q263" i="16"/>
  <c r="AD263" i="16" s="1"/>
  <c r="P263" i="16"/>
  <c r="O263" i="16"/>
  <c r="N263" i="16"/>
  <c r="M263" i="16"/>
  <c r="L263" i="16"/>
  <c r="K263" i="16"/>
  <c r="AC263" i="16" s="1"/>
  <c r="J263" i="16"/>
  <c r="I263" i="16"/>
  <c r="H263" i="16"/>
  <c r="G263" i="16"/>
  <c r="E263" i="16"/>
  <c r="D263" i="16"/>
  <c r="X263" i="16" s="1"/>
  <c r="AD262" i="16"/>
  <c r="U262" i="16"/>
  <c r="T262" i="16"/>
  <c r="S262" i="16"/>
  <c r="AE262" i="16" s="1"/>
  <c r="AF262" i="16" s="1"/>
  <c r="R262" i="16"/>
  <c r="Q262" i="16"/>
  <c r="P262" i="16"/>
  <c r="O262" i="16"/>
  <c r="N262" i="16"/>
  <c r="AA262" i="16" s="1"/>
  <c r="AB262" i="16" s="1"/>
  <c r="M262" i="16"/>
  <c r="L262" i="16"/>
  <c r="K262" i="16"/>
  <c r="AC262" i="16" s="1"/>
  <c r="J262" i="16"/>
  <c r="I262" i="16"/>
  <c r="H262" i="16"/>
  <c r="G262" i="16"/>
  <c r="E262" i="16"/>
  <c r="D262" i="16"/>
  <c r="X262" i="16" s="1"/>
  <c r="AD261" i="16"/>
  <c r="AC261" i="16"/>
  <c r="U261" i="16"/>
  <c r="T261" i="16"/>
  <c r="S261" i="16"/>
  <c r="AE261" i="16" s="1"/>
  <c r="AF261" i="16" s="1"/>
  <c r="R261" i="16"/>
  <c r="Q261" i="16"/>
  <c r="P261" i="16"/>
  <c r="O261" i="16"/>
  <c r="N261" i="16"/>
  <c r="M261" i="16"/>
  <c r="AA261" i="16" s="1"/>
  <c r="AB261" i="16" s="1"/>
  <c r="L261" i="16"/>
  <c r="K261" i="16"/>
  <c r="J261" i="16"/>
  <c r="I261" i="16"/>
  <c r="H261" i="16"/>
  <c r="G261" i="16"/>
  <c r="E261" i="16"/>
  <c r="D261" i="16"/>
  <c r="X261" i="16" s="1"/>
  <c r="U260" i="16"/>
  <c r="T260" i="16"/>
  <c r="S260" i="16"/>
  <c r="AE260" i="16" s="1"/>
  <c r="AF260" i="16" s="1"/>
  <c r="R260" i="16"/>
  <c r="Q260" i="16"/>
  <c r="AD260" i="16" s="1"/>
  <c r="P260" i="16"/>
  <c r="O260" i="16"/>
  <c r="N260" i="16"/>
  <c r="M260" i="16"/>
  <c r="AA260" i="16" s="1"/>
  <c r="AB260" i="16" s="1"/>
  <c r="L260" i="16"/>
  <c r="K260" i="16"/>
  <c r="J260" i="16"/>
  <c r="AC260" i="16" s="1"/>
  <c r="I260" i="16"/>
  <c r="H260" i="16"/>
  <c r="G260" i="16"/>
  <c r="E260" i="16"/>
  <c r="D260" i="16"/>
  <c r="X260" i="16" s="1"/>
  <c r="AE259" i="16"/>
  <c r="AF259" i="16" s="1"/>
  <c r="U259" i="16"/>
  <c r="T259" i="16"/>
  <c r="S259" i="16"/>
  <c r="R259" i="16"/>
  <c r="Q259" i="16"/>
  <c r="P259" i="16"/>
  <c r="O259" i="16"/>
  <c r="AD259" i="16" s="1"/>
  <c r="N259" i="16"/>
  <c r="AA259" i="16" s="1"/>
  <c r="AB259" i="16" s="1"/>
  <c r="M259" i="16"/>
  <c r="L259" i="16"/>
  <c r="K259" i="16"/>
  <c r="J259" i="16"/>
  <c r="AC259" i="16" s="1"/>
  <c r="I259" i="16"/>
  <c r="H259" i="16"/>
  <c r="G259" i="16"/>
  <c r="E259" i="16"/>
  <c r="D259" i="16"/>
  <c r="X259" i="16" s="1"/>
  <c r="U258" i="16"/>
  <c r="T258" i="16"/>
  <c r="S258" i="16"/>
  <c r="R258" i="16"/>
  <c r="Q258" i="16"/>
  <c r="P258" i="16"/>
  <c r="O258" i="16"/>
  <c r="AD258" i="16" s="1"/>
  <c r="N258" i="16"/>
  <c r="M258" i="16"/>
  <c r="L258" i="16"/>
  <c r="AA258" i="16" s="1"/>
  <c r="AB258" i="16" s="1"/>
  <c r="K258" i="16"/>
  <c r="AC258" i="16" s="1"/>
  <c r="J258" i="16"/>
  <c r="AE258" i="16" s="1"/>
  <c r="AF258" i="16" s="1"/>
  <c r="I258" i="16"/>
  <c r="H258" i="16"/>
  <c r="G258" i="16"/>
  <c r="E258" i="16"/>
  <c r="D258" i="16"/>
  <c r="X258" i="16" s="1"/>
  <c r="AE257" i="16"/>
  <c r="AF257" i="16" s="1"/>
  <c r="U257" i="16"/>
  <c r="T257" i="16"/>
  <c r="S257" i="16"/>
  <c r="R257" i="16"/>
  <c r="Q257" i="16"/>
  <c r="AD257" i="16" s="1"/>
  <c r="P257" i="16"/>
  <c r="O257" i="16"/>
  <c r="N257" i="16"/>
  <c r="M257" i="16"/>
  <c r="L257" i="16"/>
  <c r="AA257" i="16" s="1"/>
  <c r="AB257" i="16" s="1"/>
  <c r="K257" i="16"/>
  <c r="AC257" i="16" s="1"/>
  <c r="J257" i="16"/>
  <c r="I257" i="16"/>
  <c r="H257" i="16"/>
  <c r="G257" i="16"/>
  <c r="E257" i="16"/>
  <c r="D257" i="16"/>
  <c r="X257" i="16" s="1"/>
  <c r="AE256" i="16"/>
  <c r="AF256" i="16" s="1"/>
  <c r="AD256" i="16"/>
  <c r="AC256" i="16"/>
  <c r="U256" i="16"/>
  <c r="T256" i="16"/>
  <c r="S256" i="16"/>
  <c r="R256" i="16"/>
  <c r="Q256" i="16"/>
  <c r="P256" i="16"/>
  <c r="O256" i="16"/>
  <c r="N256" i="16"/>
  <c r="M256" i="16"/>
  <c r="L256" i="16"/>
  <c r="AA256" i="16" s="1"/>
  <c r="AB256" i="16" s="1"/>
  <c r="K256" i="16"/>
  <c r="J256" i="16"/>
  <c r="I256" i="16"/>
  <c r="H256" i="16"/>
  <c r="G256" i="16"/>
  <c r="E256" i="16"/>
  <c r="D256" i="16"/>
  <c r="X256" i="16" s="1"/>
  <c r="AA255" i="16"/>
  <c r="AB255" i="16" s="1"/>
  <c r="U255" i="16"/>
  <c r="T255" i="16"/>
  <c r="S255" i="16"/>
  <c r="AE255" i="16" s="1"/>
  <c r="AF255" i="16" s="1"/>
  <c r="R255" i="16"/>
  <c r="Q255" i="16"/>
  <c r="AD255" i="16" s="1"/>
  <c r="P255" i="16"/>
  <c r="O255" i="16"/>
  <c r="N255" i="16"/>
  <c r="M255" i="16"/>
  <c r="L255" i="16"/>
  <c r="K255" i="16"/>
  <c r="AC255" i="16" s="1"/>
  <c r="J255" i="16"/>
  <c r="I255" i="16"/>
  <c r="H255" i="16"/>
  <c r="G255" i="16"/>
  <c r="E255" i="16"/>
  <c r="D255" i="16"/>
  <c r="X255" i="16" s="1"/>
  <c r="AF254" i="16"/>
  <c r="AD254" i="16"/>
  <c r="U254" i="16"/>
  <c r="T254" i="16"/>
  <c r="S254" i="16"/>
  <c r="AE254" i="16" s="1"/>
  <c r="R254" i="16"/>
  <c r="Q254" i="16"/>
  <c r="P254" i="16"/>
  <c r="O254" i="16"/>
  <c r="N254" i="16"/>
  <c r="AA254" i="16" s="1"/>
  <c r="AB254" i="16" s="1"/>
  <c r="M254" i="16"/>
  <c r="L254" i="16"/>
  <c r="K254" i="16"/>
  <c r="AC254" i="16" s="1"/>
  <c r="J254" i="16"/>
  <c r="I254" i="16"/>
  <c r="H254" i="16"/>
  <c r="G254" i="16"/>
  <c r="E254" i="16"/>
  <c r="D254" i="16"/>
  <c r="X254" i="16" s="1"/>
  <c r="AD253" i="16"/>
  <c r="AC253" i="16"/>
  <c r="U253" i="16"/>
  <c r="T253" i="16"/>
  <c r="S253" i="16"/>
  <c r="AE253" i="16" s="1"/>
  <c r="AF253" i="16" s="1"/>
  <c r="R253" i="16"/>
  <c r="Q253" i="16"/>
  <c r="P253" i="16"/>
  <c r="O253" i="16"/>
  <c r="N253" i="16"/>
  <c r="M253" i="16"/>
  <c r="AA253" i="16" s="1"/>
  <c r="AB253" i="16" s="1"/>
  <c r="L253" i="16"/>
  <c r="K253" i="16"/>
  <c r="J253" i="16"/>
  <c r="I253" i="16"/>
  <c r="H253" i="16"/>
  <c r="G253" i="16"/>
  <c r="E253" i="16"/>
  <c r="D253" i="16"/>
  <c r="X253" i="16" s="1"/>
  <c r="U252" i="16"/>
  <c r="T252" i="16"/>
  <c r="S252" i="16"/>
  <c r="AE252" i="16" s="1"/>
  <c r="AF252" i="16" s="1"/>
  <c r="R252" i="16"/>
  <c r="Q252" i="16"/>
  <c r="AD252" i="16" s="1"/>
  <c r="P252" i="16"/>
  <c r="O252" i="16"/>
  <c r="N252" i="16"/>
  <c r="M252" i="16"/>
  <c r="AA252" i="16" s="1"/>
  <c r="AB252" i="16" s="1"/>
  <c r="L252" i="16"/>
  <c r="K252" i="16"/>
  <c r="J252" i="16"/>
  <c r="AC252" i="16" s="1"/>
  <c r="I252" i="16"/>
  <c r="H252" i="16"/>
  <c r="G252" i="16"/>
  <c r="E252" i="16"/>
  <c r="D252" i="16"/>
  <c r="X252" i="16" s="1"/>
  <c r="AE251" i="16"/>
  <c r="AF251" i="16" s="1"/>
  <c r="U251" i="16"/>
  <c r="T251" i="16"/>
  <c r="S251" i="16"/>
  <c r="R251" i="16"/>
  <c r="Q251" i="16"/>
  <c r="P251" i="16"/>
  <c r="O251" i="16"/>
  <c r="AD251" i="16" s="1"/>
  <c r="N251" i="16"/>
  <c r="AA251" i="16" s="1"/>
  <c r="AB251" i="16" s="1"/>
  <c r="M251" i="16"/>
  <c r="L251" i="16"/>
  <c r="K251" i="16"/>
  <c r="J251" i="16"/>
  <c r="AC251" i="16" s="1"/>
  <c r="I251" i="16"/>
  <c r="H251" i="16"/>
  <c r="G251" i="16"/>
  <c r="E251" i="16"/>
  <c r="D251" i="16"/>
  <c r="X251" i="16" s="1"/>
  <c r="U250" i="16"/>
  <c r="T250" i="16"/>
  <c r="S250" i="16"/>
  <c r="R250" i="16"/>
  <c r="Q250" i="16"/>
  <c r="P250" i="16"/>
  <c r="O250" i="16"/>
  <c r="AD250" i="16" s="1"/>
  <c r="N250" i="16"/>
  <c r="M250" i="16"/>
  <c r="L250" i="16"/>
  <c r="AA250" i="16" s="1"/>
  <c r="AB250" i="16" s="1"/>
  <c r="K250" i="16"/>
  <c r="AC250" i="16" s="1"/>
  <c r="J250" i="16"/>
  <c r="AE250" i="16" s="1"/>
  <c r="AF250" i="16" s="1"/>
  <c r="I250" i="16"/>
  <c r="H250" i="16"/>
  <c r="G250" i="16"/>
  <c r="E250" i="16"/>
  <c r="D250" i="16"/>
  <c r="X250" i="16" s="1"/>
  <c r="AE249" i="16"/>
  <c r="AF249" i="16" s="1"/>
  <c r="U249" i="16"/>
  <c r="T249" i="16"/>
  <c r="S249" i="16"/>
  <c r="R249" i="16"/>
  <c r="Q249" i="16"/>
  <c r="AD249" i="16" s="1"/>
  <c r="P249" i="16"/>
  <c r="O249" i="16"/>
  <c r="N249" i="16"/>
  <c r="M249" i="16"/>
  <c r="L249" i="16"/>
  <c r="K249" i="16"/>
  <c r="AC249" i="16" s="1"/>
  <c r="J249" i="16"/>
  <c r="I249" i="16"/>
  <c r="H249" i="16"/>
  <c r="G249" i="16"/>
  <c r="E249" i="16"/>
  <c r="D249" i="16"/>
  <c r="X249" i="16" s="1"/>
  <c r="AE248" i="16"/>
  <c r="AF248" i="16" s="1"/>
  <c r="AC248" i="16"/>
  <c r="U248" i="16"/>
  <c r="T248" i="16"/>
  <c r="S248" i="16"/>
  <c r="R248" i="16"/>
  <c r="Q248" i="16"/>
  <c r="AD248" i="16" s="1"/>
  <c r="P248" i="16"/>
  <c r="O248" i="16"/>
  <c r="N248" i="16"/>
  <c r="M248" i="16"/>
  <c r="L248" i="16"/>
  <c r="K248" i="16"/>
  <c r="J248" i="16"/>
  <c r="I248" i="16"/>
  <c r="H248" i="16"/>
  <c r="G248" i="16"/>
  <c r="E248" i="16"/>
  <c r="D248" i="16"/>
  <c r="X248" i="16" s="1"/>
  <c r="U247" i="16"/>
  <c r="T247" i="16"/>
  <c r="S247" i="16"/>
  <c r="AE247" i="16" s="1"/>
  <c r="AF247" i="16" s="1"/>
  <c r="R247" i="16"/>
  <c r="Q247" i="16"/>
  <c r="AD247" i="16" s="1"/>
  <c r="P247" i="16"/>
  <c r="O247" i="16"/>
  <c r="N247" i="16"/>
  <c r="AA247" i="16" s="1"/>
  <c r="AB247" i="16" s="1"/>
  <c r="M247" i="16"/>
  <c r="L247" i="16"/>
  <c r="K247" i="16"/>
  <c r="AC247" i="16" s="1"/>
  <c r="J247" i="16"/>
  <c r="I247" i="16"/>
  <c r="H247" i="16"/>
  <c r="G247" i="16"/>
  <c r="E247" i="16"/>
  <c r="D247" i="16"/>
  <c r="X247" i="16" s="1"/>
  <c r="AD246" i="16"/>
  <c r="U246" i="16"/>
  <c r="T246" i="16"/>
  <c r="S246" i="16"/>
  <c r="AE246" i="16" s="1"/>
  <c r="AF246" i="16" s="1"/>
  <c r="R246" i="16"/>
  <c r="Q246" i="16"/>
  <c r="P246" i="16"/>
  <c r="O246" i="16"/>
  <c r="N246" i="16"/>
  <c r="AA246" i="16" s="1"/>
  <c r="AB246" i="16" s="1"/>
  <c r="M246" i="16"/>
  <c r="L246" i="16"/>
  <c r="K246" i="16"/>
  <c r="AC246" i="16" s="1"/>
  <c r="J246" i="16"/>
  <c r="I246" i="16"/>
  <c r="H246" i="16"/>
  <c r="G246" i="16"/>
  <c r="E246" i="16"/>
  <c r="D246" i="16"/>
  <c r="X246" i="16" s="1"/>
  <c r="AD245" i="16"/>
  <c r="AA245" i="16"/>
  <c r="AB245" i="16" s="1"/>
  <c r="U245" i="16"/>
  <c r="T245" i="16"/>
  <c r="S245" i="16"/>
  <c r="AE245" i="16" s="1"/>
  <c r="AF245" i="16" s="1"/>
  <c r="R245" i="16"/>
  <c r="Q245" i="16"/>
  <c r="P245" i="16"/>
  <c r="O245" i="16"/>
  <c r="N245" i="16"/>
  <c r="M245" i="16"/>
  <c r="L245" i="16"/>
  <c r="K245" i="16"/>
  <c r="AC245" i="16" s="1"/>
  <c r="J245" i="16"/>
  <c r="I245" i="16"/>
  <c r="H245" i="16"/>
  <c r="G245" i="16"/>
  <c r="E245" i="16"/>
  <c r="D245" i="16"/>
  <c r="X245" i="16" s="1"/>
  <c r="AC244" i="16"/>
  <c r="U244" i="16"/>
  <c r="T244" i="16"/>
  <c r="S244" i="16"/>
  <c r="R244" i="16"/>
  <c r="Q244" i="16"/>
  <c r="AD244" i="16" s="1"/>
  <c r="P244" i="16"/>
  <c r="O244" i="16"/>
  <c r="N244" i="16"/>
  <c r="M244" i="16"/>
  <c r="AA244" i="16" s="1"/>
  <c r="AB244" i="16" s="1"/>
  <c r="L244" i="16"/>
  <c r="K244" i="16"/>
  <c r="J244" i="16"/>
  <c r="I244" i="16"/>
  <c r="H244" i="16"/>
  <c r="G244" i="16"/>
  <c r="E244" i="16"/>
  <c r="D244" i="16"/>
  <c r="X244" i="16" s="1"/>
  <c r="U243" i="16"/>
  <c r="T243" i="16"/>
  <c r="S243" i="16"/>
  <c r="R243" i="16"/>
  <c r="Q243" i="16"/>
  <c r="P243" i="16"/>
  <c r="O243" i="16"/>
  <c r="AD243" i="16" s="1"/>
  <c r="N243" i="16"/>
  <c r="M243" i="16"/>
  <c r="L243" i="16"/>
  <c r="K243" i="16"/>
  <c r="J243" i="16"/>
  <c r="AE243" i="16" s="1"/>
  <c r="AF243" i="16" s="1"/>
  <c r="I243" i="16"/>
  <c r="H243" i="16"/>
  <c r="G243" i="16"/>
  <c r="E243" i="16"/>
  <c r="D243" i="16"/>
  <c r="X243" i="16" s="1"/>
  <c r="AB242" i="16"/>
  <c r="U242" i="16"/>
  <c r="T242" i="16"/>
  <c r="S242" i="16"/>
  <c r="R242" i="16"/>
  <c r="Q242" i="16"/>
  <c r="P242" i="16"/>
  <c r="O242" i="16"/>
  <c r="AD242" i="16" s="1"/>
  <c r="N242" i="16"/>
  <c r="M242" i="16"/>
  <c r="L242" i="16"/>
  <c r="AA242" i="16" s="1"/>
  <c r="K242" i="16"/>
  <c r="J242" i="16"/>
  <c r="AE242" i="16" s="1"/>
  <c r="AF242" i="16" s="1"/>
  <c r="I242" i="16"/>
  <c r="H242" i="16"/>
  <c r="G242" i="16"/>
  <c r="E242" i="16"/>
  <c r="D242" i="16"/>
  <c r="X242" i="16" s="1"/>
  <c r="AE241" i="16"/>
  <c r="AF241" i="16" s="1"/>
  <c r="U241" i="16"/>
  <c r="T241" i="16"/>
  <c r="S241" i="16"/>
  <c r="R241" i="16"/>
  <c r="Q241" i="16"/>
  <c r="AD241" i="16" s="1"/>
  <c r="P241" i="16"/>
  <c r="O241" i="16"/>
  <c r="N241" i="16"/>
  <c r="M241" i="16"/>
  <c r="L241" i="16"/>
  <c r="K241" i="16"/>
  <c r="AC241" i="16" s="1"/>
  <c r="J241" i="16"/>
  <c r="I241" i="16"/>
  <c r="H241" i="16"/>
  <c r="G241" i="16"/>
  <c r="E241" i="16"/>
  <c r="D241" i="16"/>
  <c r="X241" i="16" s="1"/>
  <c r="AE240" i="16"/>
  <c r="AF240" i="16" s="1"/>
  <c r="AC240" i="16"/>
  <c r="U240" i="16"/>
  <c r="T240" i="16"/>
  <c r="S240" i="16"/>
  <c r="R240" i="16"/>
  <c r="Q240" i="16"/>
  <c r="AD240" i="16" s="1"/>
  <c r="P240" i="16"/>
  <c r="O240" i="16"/>
  <c r="N240" i="16"/>
  <c r="M240" i="16"/>
  <c r="L240" i="16"/>
  <c r="K240" i="16"/>
  <c r="J240" i="16"/>
  <c r="I240" i="16"/>
  <c r="H240" i="16"/>
  <c r="G240" i="16"/>
  <c r="E240" i="16"/>
  <c r="D240" i="16"/>
  <c r="X240" i="16" s="1"/>
  <c r="U239" i="16"/>
  <c r="T239" i="16"/>
  <c r="S239" i="16"/>
  <c r="R239" i="16"/>
  <c r="Q239" i="16"/>
  <c r="AD239" i="16" s="1"/>
  <c r="P239" i="16"/>
  <c r="O239" i="16"/>
  <c r="N239" i="16"/>
  <c r="M239" i="16"/>
  <c r="L239" i="16"/>
  <c r="K239" i="16"/>
  <c r="J239" i="16"/>
  <c r="I239" i="16"/>
  <c r="AA239" i="16" s="1"/>
  <c r="AB239" i="16" s="1"/>
  <c r="H239" i="16"/>
  <c r="G239" i="16"/>
  <c r="E239" i="16"/>
  <c r="D239" i="16"/>
  <c r="X239" i="16" s="1"/>
  <c r="AD238" i="16"/>
  <c r="U238" i="16"/>
  <c r="T238" i="16"/>
  <c r="S238" i="16"/>
  <c r="AE238" i="16" s="1"/>
  <c r="AF238" i="16" s="1"/>
  <c r="R238" i="16"/>
  <c r="Q238" i="16"/>
  <c r="P238" i="16"/>
  <c r="O238" i="16"/>
  <c r="N238" i="16"/>
  <c r="M238" i="16"/>
  <c r="L238" i="16"/>
  <c r="K238" i="16"/>
  <c r="AC238" i="16" s="1"/>
  <c r="J238" i="16"/>
  <c r="I238" i="16"/>
  <c r="AA238" i="16" s="1"/>
  <c r="AB238" i="16" s="1"/>
  <c r="H238" i="16"/>
  <c r="G238" i="16"/>
  <c r="E238" i="16"/>
  <c r="D238" i="16"/>
  <c r="X238" i="16" s="1"/>
  <c r="AD237" i="16"/>
  <c r="AA237" i="16"/>
  <c r="AB237" i="16" s="1"/>
  <c r="U237" i="16"/>
  <c r="T237" i="16"/>
  <c r="S237" i="16"/>
  <c r="AE237" i="16" s="1"/>
  <c r="AF237" i="16" s="1"/>
  <c r="R237" i="16"/>
  <c r="Q237" i="16"/>
  <c r="P237" i="16"/>
  <c r="O237" i="16"/>
  <c r="N237" i="16"/>
  <c r="M237" i="16"/>
  <c r="L237" i="16"/>
  <c r="K237" i="16"/>
  <c r="AC237" i="16" s="1"/>
  <c r="J237" i="16"/>
  <c r="I237" i="16"/>
  <c r="H237" i="16"/>
  <c r="G237" i="16"/>
  <c r="E237" i="16"/>
  <c r="D237" i="16"/>
  <c r="X237" i="16" s="1"/>
  <c r="U236" i="16"/>
  <c r="T236" i="16"/>
  <c r="S236" i="16"/>
  <c r="R236" i="16"/>
  <c r="Q236" i="16"/>
  <c r="AD236" i="16" s="1"/>
  <c r="P236" i="16"/>
  <c r="O236" i="16"/>
  <c r="N236" i="16"/>
  <c r="M236" i="16"/>
  <c r="L236" i="16"/>
  <c r="AA236" i="16" s="1"/>
  <c r="AB236" i="16" s="1"/>
  <c r="K236" i="16"/>
  <c r="AC236" i="16" s="1"/>
  <c r="J236" i="16"/>
  <c r="I236" i="16"/>
  <c r="H236" i="16"/>
  <c r="G236" i="16"/>
  <c r="E236" i="16"/>
  <c r="D236" i="16"/>
  <c r="X236" i="16" s="1"/>
  <c r="AE235" i="16"/>
  <c r="AF235" i="16" s="1"/>
  <c r="AC235" i="16"/>
  <c r="U235" i="16"/>
  <c r="T235" i="16"/>
  <c r="S235" i="16"/>
  <c r="R235" i="16"/>
  <c r="Q235" i="16"/>
  <c r="P235" i="16"/>
  <c r="O235" i="16"/>
  <c r="AD235" i="16" s="1"/>
  <c r="N235" i="16"/>
  <c r="M235" i="16"/>
  <c r="L235" i="16"/>
  <c r="K235" i="16"/>
  <c r="J235" i="16"/>
  <c r="I235" i="16"/>
  <c r="H235" i="16"/>
  <c r="G235" i="16"/>
  <c r="E235" i="16"/>
  <c r="D235" i="16"/>
  <c r="X235" i="16" s="1"/>
  <c r="AE234" i="16"/>
  <c r="AF234" i="16" s="1"/>
  <c r="AD234" i="16"/>
  <c r="U234" i="16"/>
  <c r="T234" i="16"/>
  <c r="S234" i="16"/>
  <c r="R234" i="16"/>
  <c r="Q234" i="16"/>
  <c r="P234" i="16"/>
  <c r="O234" i="16"/>
  <c r="N234" i="16"/>
  <c r="M234" i="16"/>
  <c r="AA234" i="16" s="1"/>
  <c r="AB234" i="16" s="1"/>
  <c r="L234" i="16"/>
  <c r="K234" i="16"/>
  <c r="AC234" i="16" s="1"/>
  <c r="J234" i="16"/>
  <c r="I234" i="16"/>
  <c r="H234" i="16"/>
  <c r="G234" i="16"/>
  <c r="E234" i="16"/>
  <c r="D234" i="16"/>
  <c r="X234" i="16" s="1"/>
  <c r="AA233" i="16"/>
  <c r="AB233" i="16" s="1"/>
  <c r="U233" i="16"/>
  <c r="T233" i="16"/>
  <c r="S233" i="16"/>
  <c r="AE233" i="16" s="1"/>
  <c r="AF233" i="16" s="1"/>
  <c r="R233" i="16"/>
  <c r="Q233" i="16"/>
  <c r="P233" i="16"/>
  <c r="O233" i="16"/>
  <c r="N233" i="16"/>
  <c r="M233" i="16"/>
  <c r="L233" i="16"/>
  <c r="K233" i="16"/>
  <c r="J233" i="16"/>
  <c r="I233" i="16"/>
  <c r="H233" i="16"/>
  <c r="G233" i="16"/>
  <c r="E233" i="16"/>
  <c r="D233" i="16"/>
  <c r="X233" i="16" s="1"/>
  <c r="AE232" i="16"/>
  <c r="AF232" i="16" s="1"/>
  <c r="AC232" i="16"/>
  <c r="U232" i="16"/>
  <c r="T232" i="16"/>
  <c r="S232" i="16"/>
  <c r="R232" i="16"/>
  <c r="Q232" i="16"/>
  <c r="AD232" i="16" s="1"/>
  <c r="P232" i="16"/>
  <c r="O232" i="16"/>
  <c r="N232" i="16"/>
  <c r="M232" i="16"/>
  <c r="L232" i="16"/>
  <c r="K232" i="16"/>
  <c r="J232" i="16"/>
  <c r="I232" i="16"/>
  <c r="H232" i="16"/>
  <c r="G232" i="16"/>
  <c r="E232" i="16"/>
  <c r="D232" i="16"/>
  <c r="X232" i="16" s="1"/>
  <c r="AD231" i="16"/>
  <c r="U231" i="16"/>
  <c r="T231" i="16"/>
  <c r="S231" i="16"/>
  <c r="AE231" i="16" s="1"/>
  <c r="AF231" i="16" s="1"/>
  <c r="R231" i="16"/>
  <c r="Q231" i="16"/>
  <c r="P231" i="16"/>
  <c r="O231" i="16"/>
  <c r="N231" i="16"/>
  <c r="M231" i="16"/>
  <c r="L231" i="16"/>
  <c r="AA231" i="16" s="1"/>
  <c r="AB231" i="16" s="1"/>
  <c r="K231" i="16"/>
  <c r="AC231" i="16" s="1"/>
  <c r="J231" i="16"/>
  <c r="I231" i="16"/>
  <c r="H231" i="16"/>
  <c r="G231" i="16"/>
  <c r="E231" i="16"/>
  <c r="D231" i="16"/>
  <c r="X231" i="16" s="1"/>
  <c r="U230" i="16"/>
  <c r="T230" i="16"/>
  <c r="S230" i="16"/>
  <c r="R230" i="16"/>
  <c r="Q230" i="16"/>
  <c r="AD230" i="16" s="1"/>
  <c r="P230" i="16"/>
  <c r="O230" i="16"/>
  <c r="N230" i="16"/>
  <c r="AA230" i="16" s="1"/>
  <c r="AB230" i="16" s="1"/>
  <c r="M230" i="16"/>
  <c r="L230" i="16"/>
  <c r="K230" i="16"/>
  <c r="J230" i="16"/>
  <c r="AE230" i="16" s="1"/>
  <c r="AF230" i="16" s="1"/>
  <c r="I230" i="16"/>
  <c r="H230" i="16"/>
  <c r="G230" i="16"/>
  <c r="E230" i="16"/>
  <c r="D230" i="16"/>
  <c r="X230" i="16" s="1"/>
  <c r="AD229" i="16"/>
  <c r="AA229" i="16"/>
  <c r="AB229" i="16" s="1"/>
  <c r="U229" i="16"/>
  <c r="T229" i="16"/>
  <c r="S229" i="16"/>
  <c r="AE229" i="16" s="1"/>
  <c r="AF229" i="16" s="1"/>
  <c r="R229" i="16"/>
  <c r="Q229" i="16"/>
  <c r="P229" i="16"/>
  <c r="O229" i="16"/>
  <c r="N229" i="16"/>
  <c r="M229" i="16"/>
  <c r="L229" i="16"/>
  <c r="K229" i="16"/>
  <c r="AC229" i="16" s="1"/>
  <c r="J229" i="16"/>
  <c r="I229" i="16"/>
  <c r="H229" i="16"/>
  <c r="G229" i="16"/>
  <c r="E229" i="16"/>
  <c r="D229" i="16"/>
  <c r="X229" i="16" s="1"/>
  <c r="U228" i="16"/>
  <c r="T228" i="16"/>
  <c r="S228" i="16"/>
  <c r="R228" i="16"/>
  <c r="Q228" i="16"/>
  <c r="AD228" i="16" s="1"/>
  <c r="P228" i="16"/>
  <c r="O228" i="16"/>
  <c r="N228" i="16"/>
  <c r="M228" i="16"/>
  <c r="L228" i="16"/>
  <c r="AA228" i="16" s="1"/>
  <c r="AB228" i="16" s="1"/>
  <c r="K228" i="16"/>
  <c r="AC228" i="16" s="1"/>
  <c r="J228" i="16"/>
  <c r="I228" i="16"/>
  <c r="H228" i="16"/>
  <c r="G228" i="16"/>
  <c r="E228" i="16"/>
  <c r="D228" i="16"/>
  <c r="X228" i="16" s="1"/>
  <c r="AE227" i="16"/>
  <c r="AF227" i="16" s="1"/>
  <c r="AC227" i="16"/>
  <c r="U227" i="16"/>
  <c r="T227" i="16"/>
  <c r="S227" i="16"/>
  <c r="R227" i="16"/>
  <c r="Q227" i="16"/>
  <c r="P227" i="16"/>
  <c r="O227" i="16"/>
  <c r="AD227" i="16" s="1"/>
  <c r="N227" i="16"/>
  <c r="M227" i="16"/>
  <c r="L227" i="16"/>
  <c r="K227" i="16"/>
  <c r="J227" i="16"/>
  <c r="I227" i="16"/>
  <c r="H227" i="16"/>
  <c r="G227" i="16"/>
  <c r="E227" i="16"/>
  <c r="D227" i="16"/>
  <c r="X227" i="16" s="1"/>
  <c r="AE226" i="16"/>
  <c r="AF226" i="16" s="1"/>
  <c r="U226" i="16"/>
  <c r="T226" i="16"/>
  <c r="S226" i="16"/>
  <c r="R226" i="16"/>
  <c r="Q226" i="16"/>
  <c r="P226" i="16"/>
  <c r="O226" i="16"/>
  <c r="AD226" i="16" s="1"/>
  <c r="N226" i="16"/>
  <c r="AA226" i="16" s="1"/>
  <c r="AB226" i="16" s="1"/>
  <c r="M226" i="16"/>
  <c r="L226" i="16"/>
  <c r="K226" i="16"/>
  <c r="AC226" i="16" s="1"/>
  <c r="J226" i="16"/>
  <c r="I226" i="16"/>
  <c r="H226" i="16"/>
  <c r="G226" i="16"/>
  <c r="E226" i="16"/>
  <c r="D226" i="16"/>
  <c r="X226" i="16" s="1"/>
  <c r="AA225" i="16"/>
  <c r="AB225" i="16" s="1"/>
  <c r="U225" i="16"/>
  <c r="T225" i="16"/>
  <c r="S225" i="16"/>
  <c r="AE225" i="16" s="1"/>
  <c r="AF225" i="16" s="1"/>
  <c r="R225" i="16"/>
  <c r="Q225" i="16"/>
  <c r="P225" i="16"/>
  <c r="O225" i="16"/>
  <c r="N225" i="16"/>
  <c r="M225" i="16"/>
  <c r="L225" i="16"/>
  <c r="K225" i="16"/>
  <c r="J225" i="16"/>
  <c r="I225" i="16"/>
  <c r="H225" i="16"/>
  <c r="G225" i="16"/>
  <c r="E225" i="16"/>
  <c r="D225" i="16"/>
  <c r="X225" i="16" s="1"/>
  <c r="AE224" i="16"/>
  <c r="AF224" i="16" s="1"/>
  <c r="AD224" i="16"/>
  <c r="AC224" i="16"/>
  <c r="U224" i="16"/>
  <c r="T224" i="16"/>
  <c r="S224" i="16"/>
  <c r="R224" i="16"/>
  <c r="Q224" i="16"/>
  <c r="P224" i="16"/>
  <c r="O224" i="16"/>
  <c r="N224" i="16"/>
  <c r="M224" i="16"/>
  <c r="L224" i="16"/>
  <c r="K224" i="16"/>
  <c r="J224" i="16"/>
  <c r="I224" i="16"/>
  <c r="H224" i="16"/>
  <c r="G224" i="16"/>
  <c r="E224" i="16"/>
  <c r="D224" i="16"/>
  <c r="X224" i="16" s="1"/>
  <c r="AD223" i="16"/>
  <c r="U223" i="16"/>
  <c r="T223" i="16"/>
  <c r="S223" i="16"/>
  <c r="AE223" i="16" s="1"/>
  <c r="AF223" i="16" s="1"/>
  <c r="R223" i="16"/>
  <c r="Q223" i="16"/>
  <c r="P223" i="16"/>
  <c r="O223" i="16"/>
  <c r="N223" i="16"/>
  <c r="M223" i="16"/>
  <c r="L223" i="16"/>
  <c r="AA223" i="16" s="1"/>
  <c r="AB223" i="16" s="1"/>
  <c r="K223" i="16"/>
  <c r="AC223" i="16" s="1"/>
  <c r="J223" i="16"/>
  <c r="I223" i="16"/>
  <c r="H223" i="16"/>
  <c r="G223" i="16"/>
  <c r="E223" i="16"/>
  <c r="D223" i="16"/>
  <c r="X223" i="16" s="1"/>
  <c r="U222" i="16"/>
  <c r="T222" i="16"/>
  <c r="S222" i="16"/>
  <c r="R222" i="16"/>
  <c r="Q222" i="16"/>
  <c r="AD222" i="16" s="1"/>
  <c r="P222" i="16"/>
  <c r="O222" i="16"/>
  <c r="N222" i="16"/>
  <c r="AA222" i="16" s="1"/>
  <c r="AB222" i="16" s="1"/>
  <c r="M222" i="16"/>
  <c r="L222" i="16"/>
  <c r="K222" i="16"/>
  <c r="J222" i="16"/>
  <c r="AE222" i="16" s="1"/>
  <c r="AF222" i="16" s="1"/>
  <c r="I222" i="16"/>
  <c r="H222" i="16"/>
  <c r="G222" i="16"/>
  <c r="E222" i="16"/>
  <c r="D222" i="16"/>
  <c r="X222" i="16" s="1"/>
  <c r="AD221" i="16"/>
  <c r="AA221" i="16"/>
  <c r="AB221" i="16" s="1"/>
  <c r="U221" i="16"/>
  <c r="T221" i="16"/>
  <c r="S221" i="16"/>
  <c r="AE221" i="16" s="1"/>
  <c r="AF221" i="16" s="1"/>
  <c r="R221" i="16"/>
  <c r="Q221" i="16"/>
  <c r="P221" i="16"/>
  <c r="O221" i="16"/>
  <c r="N221" i="16"/>
  <c r="M221" i="16"/>
  <c r="L221" i="16"/>
  <c r="K221" i="16"/>
  <c r="AC221" i="16" s="1"/>
  <c r="J221" i="16"/>
  <c r="I221" i="16"/>
  <c r="H221" i="16"/>
  <c r="G221" i="16"/>
  <c r="E221" i="16"/>
  <c r="D221" i="16"/>
  <c r="X221" i="16" s="1"/>
  <c r="U220" i="16"/>
  <c r="T220" i="16"/>
  <c r="S220" i="16"/>
  <c r="R220" i="16"/>
  <c r="Q220" i="16"/>
  <c r="AD220" i="16" s="1"/>
  <c r="P220" i="16"/>
  <c r="O220" i="16"/>
  <c r="N220" i="16"/>
  <c r="M220" i="16"/>
  <c r="L220" i="16"/>
  <c r="AA220" i="16" s="1"/>
  <c r="AB220" i="16" s="1"/>
  <c r="K220" i="16"/>
  <c r="AC220" i="16" s="1"/>
  <c r="J220" i="16"/>
  <c r="I220" i="16"/>
  <c r="H220" i="16"/>
  <c r="G220" i="16"/>
  <c r="E220" i="16"/>
  <c r="D220" i="16"/>
  <c r="X220" i="16" s="1"/>
  <c r="AE219" i="16"/>
  <c r="AF219" i="16" s="1"/>
  <c r="AC219" i="16"/>
  <c r="U219" i="16"/>
  <c r="T219" i="16"/>
  <c r="S219" i="16"/>
  <c r="R219" i="16"/>
  <c r="Q219" i="16"/>
  <c r="P219" i="16"/>
  <c r="O219" i="16"/>
  <c r="AD219" i="16" s="1"/>
  <c r="N219" i="16"/>
  <c r="M219" i="16"/>
  <c r="L219" i="16"/>
  <c r="K219" i="16"/>
  <c r="J219" i="16"/>
  <c r="I219" i="16"/>
  <c r="H219" i="16"/>
  <c r="G219" i="16"/>
  <c r="E219" i="16"/>
  <c r="D219" i="16"/>
  <c r="X219" i="16" s="1"/>
  <c r="AE218" i="16"/>
  <c r="AF218" i="16" s="1"/>
  <c r="U218" i="16"/>
  <c r="T218" i="16"/>
  <c r="S218" i="16"/>
  <c r="R218" i="16"/>
  <c r="Q218" i="16"/>
  <c r="P218" i="16"/>
  <c r="O218" i="16"/>
  <c r="AD218" i="16" s="1"/>
  <c r="N218" i="16"/>
  <c r="AA218" i="16" s="1"/>
  <c r="AB218" i="16" s="1"/>
  <c r="M218" i="16"/>
  <c r="L218" i="16"/>
  <c r="K218" i="16"/>
  <c r="AC218" i="16" s="1"/>
  <c r="J218" i="16"/>
  <c r="I218" i="16"/>
  <c r="H218" i="16"/>
  <c r="G218" i="16"/>
  <c r="E218" i="16"/>
  <c r="D218" i="16"/>
  <c r="X218" i="16" s="1"/>
  <c r="AA217" i="16"/>
  <c r="AB217" i="16" s="1"/>
  <c r="U217" i="16"/>
  <c r="T217" i="16"/>
  <c r="S217" i="16"/>
  <c r="AE217" i="16" s="1"/>
  <c r="AF217" i="16" s="1"/>
  <c r="R217" i="16"/>
  <c r="Q217" i="16"/>
  <c r="P217" i="16"/>
  <c r="O217" i="16"/>
  <c r="N217" i="16"/>
  <c r="M217" i="16"/>
  <c r="L217" i="16"/>
  <c r="K217" i="16"/>
  <c r="J217" i="16"/>
  <c r="I217" i="16"/>
  <c r="H217" i="16"/>
  <c r="G217" i="16"/>
  <c r="E217" i="16"/>
  <c r="D217" i="16"/>
  <c r="X217" i="16" s="1"/>
  <c r="AE216" i="16"/>
  <c r="AF216" i="16" s="1"/>
  <c r="AD216" i="16"/>
  <c r="AC216" i="16"/>
  <c r="U216" i="16"/>
  <c r="T216" i="16"/>
  <c r="S216" i="16"/>
  <c r="R216" i="16"/>
  <c r="Q216" i="16"/>
  <c r="P216" i="16"/>
  <c r="O216" i="16"/>
  <c r="N216" i="16"/>
  <c r="M216" i="16"/>
  <c r="L216" i="16"/>
  <c r="K216" i="16"/>
  <c r="J216" i="16"/>
  <c r="I216" i="16"/>
  <c r="H216" i="16"/>
  <c r="G216" i="16"/>
  <c r="E216" i="16"/>
  <c r="D216" i="16"/>
  <c r="X216" i="16" s="1"/>
  <c r="AE215" i="16"/>
  <c r="AF215" i="16" s="1"/>
  <c r="AD215" i="16"/>
  <c r="AC215" i="16"/>
  <c r="U215" i="16"/>
  <c r="T215" i="16"/>
  <c r="S215" i="16"/>
  <c r="R215" i="16"/>
  <c r="Q215" i="16"/>
  <c r="P215" i="16"/>
  <c r="O215" i="16"/>
  <c r="N215" i="16"/>
  <c r="M215" i="16"/>
  <c r="L215" i="16"/>
  <c r="AA215" i="16" s="1"/>
  <c r="AB215" i="16" s="1"/>
  <c r="K215" i="16"/>
  <c r="J215" i="16"/>
  <c r="I215" i="16"/>
  <c r="H215" i="16"/>
  <c r="G215" i="16"/>
  <c r="E215" i="16"/>
  <c r="D215" i="16"/>
  <c r="X215" i="16" s="1"/>
  <c r="U214" i="16"/>
  <c r="T214" i="16"/>
  <c r="S214" i="16"/>
  <c r="AE214" i="16" s="1"/>
  <c r="AF214" i="16" s="1"/>
  <c r="R214" i="16"/>
  <c r="Q214" i="16"/>
  <c r="AD214" i="16" s="1"/>
  <c r="P214" i="16"/>
  <c r="O214" i="16"/>
  <c r="N214" i="16"/>
  <c r="M214" i="16"/>
  <c r="L214" i="16"/>
  <c r="AA214" i="16" s="1"/>
  <c r="AB214" i="16" s="1"/>
  <c r="K214" i="16"/>
  <c r="J214" i="16"/>
  <c r="I214" i="16"/>
  <c r="H214" i="16"/>
  <c r="G214" i="16"/>
  <c r="E214" i="16"/>
  <c r="D214" i="16"/>
  <c r="X214" i="16" s="1"/>
  <c r="AE213" i="16"/>
  <c r="AF213" i="16" s="1"/>
  <c r="U213" i="16"/>
  <c r="T213" i="16"/>
  <c r="S213" i="16"/>
  <c r="R213" i="16"/>
  <c r="Q213" i="16"/>
  <c r="AD213" i="16" s="1"/>
  <c r="P213" i="16"/>
  <c r="O213" i="16"/>
  <c r="N213" i="16"/>
  <c r="AA213" i="16" s="1"/>
  <c r="AB213" i="16" s="1"/>
  <c r="M213" i="16"/>
  <c r="L213" i="16"/>
  <c r="K213" i="16"/>
  <c r="J213" i="16"/>
  <c r="AC213" i="16" s="1"/>
  <c r="I213" i="16"/>
  <c r="H213" i="16"/>
  <c r="G213" i="16"/>
  <c r="E213" i="16"/>
  <c r="D213" i="16"/>
  <c r="X213" i="16" s="1"/>
  <c r="AD212" i="16"/>
  <c r="U212" i="16"/>
  <c r="T212" i="16"/>
  <c r="S212" i="16"/>
  <c r="AE212" i="16" s="1"/>
  <c r="AF212" i="16" s="1"/>
  <c r="R212" i="16"/>
  <c r="Q212" i="16"/>
  <c r="P212" i="16"/>
  <c r="O212" i="16"/>
  <c r="N212" i="16"/>
  <c r="AA212" i="16" s="1"/>
  <c r="AB212" i="16" s="1"/>
  <c r="M212" i="16"/>
  <c r="L212" i="16"/>
  <c r="K212" i="16"/>
  <c r="AC212" i="16" s="1"/>
  <c r="J212" i="16"/>
  <c r="I212" i="16"/>
  <c r="H212" i="16"/>
  <c r="G212" i="16"/>
  <c r="E212" i="16"/>
  <c r="D212" i="16"/>
  <c r="X212" i="16" s="1"/>
  <c r="AA211" i="16"/>
  <c r="AB211" i="16" s="1"/>
  <c r="U211" i="16"/>
  <c r="T211" i="16"/>
  <c r="S211" i="16"/>
  <c r="AE211" i="16" s="1"/>
  <c r="AF211" i="16" s="1"/>
  <c r="R211" i="16"/>
  <c r="Q211" i="16"/>
  <c r="AD211" i="16" s="1"/>
  <c r="P211" i="16"/>
  <c r="O211" i="16"/>
  <c r="N211" i="16"/>
  <c r="M211" i="16"/>
  <c r="L211" i="16"/>
  <c r="K211" i="16"/>
  <c r="AC211" i="16" s="1"/>
  <c r="J211" i="16"/>
  <c r="I211" i="16"/>
  <c r="H211" i="16"/>
  <c r="G211" i="16"/>
  <c r="E211" i="16"/>
  <c r="D211" i="16"/>
  <c r="X211" i="16" s="1"/>
  <c r="AF210" i="16"/>
  <c r="AE210" i="16"/>
  <c r="AD210" i="16"/>
  <c r="AC210" i="16"/>
  <c r="U210" i="16"/>
  <c r="T210" i="16"/>
  <c r="S210" i="16"/>
  <c r="R210" i="16"/>
  <c r="Q210" i="16"/>
  <c r="P210" i="16"/>
  <c r="O210" i="16"/>
  <c r="N210" i="16"/>
  <c r="M210" i="16"/>
  <c r="L210" i="16"/>
  <c r="AA210" i="16" s="1"/>
  <c r="AB210" i="16" s="1"/>
  <c r="K210" i="16"/>
  <c r="J210" i="16"/>
  <c r="I210" i="16"/>
  <c r="H210" i="16"/>
  <c r="G210" i="16"/>
  <c r="E210" i="16"/>
  <c r="D210" i="16"/>
  <c r="X210" i="16" s="1"/>
  <c r="AD209" i="16"/>
  <c r="AC209" i="16"/>
  <c r="U209" i="16"/>
  <c r="T209" i="16"/>
  <c r="S209" i="16"/>
  <c r="AE209" i="16" s="1"/>
  <c r="AF209" i="16" s="1"/>
  <c r="R209" i="16"/>
  <c r="Q209" i="16"/>
  <c r="P209" i="16"/>
  <c r="O209" i="16"/>
  <c r="N209" i="16"/>
  <c r="M209" i="16"/>
  <c r="AA209" i="16" s="1"/>
  <c r="AB209" i="16" s="1"/>
  <c r="L209" i="16"/>
  <c r="K209" i="16"/>
  <c r="J209" i="16"/>
  <c r="I209" i="16"/>
  <c r="H209" i="16"/>
  <c r="G209" i="16"/>
  <c r="E209" i="16"/>
  <c r="D209" i="16"/>
  <c r="X209" i="16" s="1"/>
  <c r="U208" i="16"/>
  <c r="T208" i="16"/>
  <c r="S208" i="16"/>
  <c r="R208" i="16"/>
  <c r="Q208" i="16"/>
  <c r="AD208" i="16" s="1"/>
  <c r="P208" i="16"/>
  <c r="O208" i="16"/>
  <c r="N208" i="16"/>
  <c r="M208" i="16"/>
  <c r="L208" i="16"/>
  <c r="K208" i="16"/>
  <c r="AC208" i="16" s="1"/>
  <c r="J208" i="16"/>
  <c r="AE208" i="16" s="1"/>
  <c r="AF208" i="16" s="1"/>
  <c r="I208" i="16"/>
  <c r="AA208" i="16" s="1"/>
  <c r="AB208" i="16" s="1"/>
  <c r="H208" i="16"/>
  <c r="G208" i="16"/>
  <c r="E208" i="16"/>
  <c r="D208" i="16"/>
  <c r="X208" i="16" s="1"/>
  <c r="AE207" i="16"/>
  <c r="AF207" i="16" s="1"/>
  <c r="AC207" i="16"/>
  <c r="U207" i="16"/>
  <c r="T207" i="16"/>
  <c r="S207" i="16"/>
  <c r="R207" i="16"/>
  <c r="Q207" i="16"/>
  <c r="P207" i="16"/>
  <c r="O207" i="16"/>
  <c r="AD207" i="16" s="1"/>
  <c r="N207" i="16"/>
  <c r="M207" i="16"/>
  <c r="L207" i="16"/>
  <c r="AA207" i="16" s="1"/>
  <c r="AB207" i="16" s="1"/>
  <c r="K207" i="16"/>
  <c r="J207" i="16"/>
  <c r="I207" i="16"/>
  <c r="H207" i="16"/>
  <c r="G207" i="16"/>
  <c r="E207" i="16"/>
  <c r="D207" i="16"/>
  <c r="X207" i="16" s="1"/>
  <c r="U206" i="16"/>
  <c r="T206" i="16"/>
  <c r="S206" i="16"/>
  <c r="AE206" i="16" s="1"/>
  <c r="AF206" i="16" s="1"/>
  <c r="R206" i="16"/>
  <c r="Q206" i="16"/>
  <c r="AD206" i="16" s="1"/>
  <c r="P206" i="16"/>
  <c r="O206" i="16"/>
  <c r="N206" i="16"/>
  <c r="M206" i="16"/>
  <c r="L206" i="16"/>
  <c r="AA206" i="16" s="1"/>
  <c r="AB206" i="16" s="1"/>
  <c r="K206" i="16"/>
  <c r="AC206" i="16" s="1"/>
  <c r="J206" i="16"/>
  <c r="I206" i="16"/>
  <c r="H206" i="16"/>
  <c r="G206" i="16"/>
  <c r="E206" i="16"/>
  <c r="D206" i="16"/>
  <c r="X206" i="16" s="1"/>
  <c r="AE205" i="16"/>
  <c r="AF205" i="16" s="1"/>
  <c r="U205" i="16"/>
  <c r="T205" i="16"/>
  <c r="S205" i="16"/>
  <c r="R205" i="16"/>
  <c r="Q205" i="16"/>
  <c r="AD205" i="16" s="1"/>
  <c r="P205" i="16"/>
  <c r="O205" i="16"/>
  <c r="N205" i="16"/>
  <c r="AA205" i="16" s="1"/>
  <c r="AB205" i="16" s="1"/>
  <c r="M205" i="16"/>
  <c r="L205" i="16"/>
  <c r="K205" i="16"/>
  <c r="J205" i="16"/>
  <c r="AC205" i="16" s="1"/>
  <c r="I205" i="16"/>
  <c r="H205" i="16"/>
  <c r="G205" i="16"/>
  <c r="E205" i="16"/>
  <c r="D205" i="16"/>
  <c r="X205" i="16" s="1"/>
  <c r="AD204" i="16"/>
  <c r="U204" i="16"/>
  <c r="T204" i="16"/>
  <c r="S204" i="16"/>
  <c r="AE204" i="16" s="1"/>
  <c r="AF204" i="16" s="1"/>
  <c r="R204" i="16"/>
  <c r="Q204" i="16"/>
  <c r="P204" i="16"/>
  <c r="O204" i="16"/>
  <c r="N204" i="16"/>
  <c r="AA204" i="16" s="1"/>
  <c r="AB204" i="16" s="1"/>
  <c r="M204" i="16"/>
  <c r="L204" i="16"/>
  <c r="K204" i="16"/>
  <c r="AC204" i="16" s="1"/>
  <c r="J204" i="16"/>
  <c r="I204" i="16"/>
  <c r="H204" i="16"/>
  <c r="G204" i="16"/>
  <c r="E204" i="16"/>
  <c r="D204" i="16"/>
  <c r="X204" i="16" s="1"/>
  <c r="AA203" i="16"/>
  <c r="AB203" i="16" s="1"/>
  <c r="U203" i="16"/>
  <c r="T203" i="16"/>
  <c r="S203" i="16"/>
  <c r="AE203" i="16" s="1"/>
  <c r="AF203" i="16" s="1"/>
  <c r="R203" i="16"/>
  <c r="Q203" i="16"/>
  <c r="AD203" i="16" s="1"/>
  <c r="P203" i="16"/>
  <c r="O203" i="16"/>
  <c r="N203" i="16"/>
  <c r="M203" i="16"/>
  <c r="L203" i="16"/>
  <c r="K203" i="16"/>
  <c r="AC203" i="16" s="1"/>
  <c r="J203" i="16"/>
  <c r="I203" i="16"/>
  <c r="H203" i="16"/>
  <c r="G203" i="16"/>
  <c r="E203" i="16"/>
  <c r="D203" i="16"/>
  <c r="X203" i="16" s="1"/>
  <c r="AF202" i="16"/>
  <c r="AE202" i="16"/>
  <c r="AD202" i="16"/>
  <c r="AC202" i="16"/>
  <c r="U202" i="16"/>
  <c r="T202" i="16"/>
  <c r="S202" i="16"/>
  <c r="R202" i="16"/>
  <c r="Q202" i="16"/>
  <c r="P202" i="16"/>
  <c r="O202" i="16"/>
  <c r="N202" i="16"/>
  <c r="M202" i="16"/>
  <c r="L202" i="16"/>
  <c r="AA202" i="16" s="1"/>
  <c r="AB202" i="16" s="1"/>
  <c r="K202" i="16"/>
  <c r="J202" i="16"/>
  <c r="I202" i="16"/>
  <c r="H202" i="16"/>
  <c r="G202" i="16"/>
  <c r="E202" i="16"/>
  <c r="D202" i="16"/>
  <c r="X202" i="16" s="1"/>
  <c r="AD201" i="16"/>
  <c r="AC201" i="16"/>
  <c r="U201" i="16"/>
  <c r="T201" i="16"/>
  <c r="S201" i="16"/>
  <c r="AE201" i="16" s="1"/>
  <c r="AF201" i="16" s="1"/>
  <c r="R201" i="16"/>
  <c r="Q201" i="16"/>
  <c r="P201" i="16"/>
  <c r="O201" i="16"/>
  <c r="N201" i="16"/>
  <c r="M201" i="16"/>
  <c r="AA201" i="16" s="1"/>
  <c r="AB201" i="16" s="1"/>
  <c r="L201" i="16"/>
  <c r="K201" i="16"/>
  <c r="J201" i="16"/>
  <c r="I201" i="16"/>
  <c r="H201" i="16"/>
  <c r="G201" i="16"/>
  <c r="E201" i="16"/>
  <c r="D201" i="16"/>
  <c r="X201" i="16" s="1"/>
  <c r="U200" i="16"/>
  <c r="T200" i="16"/>
  <c r="S200" i="16"/>
  <c r="R200" i="16"/>
  <c r="Q200" i="16"/>
  <c r="AD200" i="16" s="1"/>
  <c r="P200" i="16"/>
  <c r="O200" i="16"/>
  <c r="N200" i="16"/>
  <c r="M200" i="16"/>
  <c r="L200" i="16"/>
  <c r="K200" i="16"/>
  <c r="AC200" i="16" s="1"/>
  <c r="J200" i="16"/>
  <c r="AE200" i="16" s="1"/>
  <c r="AF200" i="16" s="1"/>
  <c r="I200" i="16"/>
  <c r="AA200" i="16" s="1"/>
  <c r="AB200" i="16" s="1"/>
  <c r="H200" i="16"/>
  <c r="G200" i="16"/>
  <c r="E200" i="16"/>
  <c r="D200" i="16"/>
  <c r="X200" i="16" s="1"/>
  <c r="AE199" i="16"/>
  <c r="AF199" i="16" s="1"/>
  <c r="AC199" i="16"/>
  <c r="U199" i="16"/>
  <c r="T199" i="16"/>
  <c r="S199" i="16"/>
  <c r="R199" i="16"/>
  <c r="Q199" i="16"/>
  <c r="P199" i="16"/>
  <c r="O199" i="16"/>
  <c r="AD199" i="16" s="1"/>
  <c r="N199" i="16"/>
  <c r="M199" i="16"/>
  <c r="L199" i="16"/>
  <c r="AA199" i="16" s="1"/>
  <c r="AB199" i="16" s="1"/>
  <c r="K199" i="16"/>
  <c r="J199" i="16"/>
  <c r="I199" i="16"/>
  <c r="H199" i="16"/>
  <c r="G199" i="16"/>
  <c r="E199" i="16"/>
  <c r="D199" i="16"/>
  <c r="X199" i="16" s="1"/>
  <c r="U198" i="16"/>
  <c r="T198" i="16"/>
  <c r="S198" i="16"/>
  <c r="AE198" i="16" s="1"/>
  <c r="AF198" i="16" s="1"/>
  <c r="R198" i="16"/>
  <c r="Q198" i="16"/>
  <c r="AD198" i="16" s="1"/>
  <c r="P198" i="16"/>
  <c r="O198" i="16"/>
  <c r="N198" i="16"/>
  <c r="M198" i="16"/>
  <c r="L198" i="16"/>
  <c r="AA198" i="16" s="1"/>
  <c r="AB198" i="16" s="1"/>
  <c r="K198" i="16"/>
  <c r="AC198" i="16" s="1"/>
  <c r="J198" i="16"/>
  <c r="I198" i="16"/>
  <c r="H198" i="16"/>
  <c r="G198" i="16"/>
  <c r="E198" i="16"/>
  <c r="D198" i="16"/>
  <c r="X198" i="16" s="1"/>
  <c r="AE197" i="16"/>
  <c r="AF197" i="16" s="1"/>
  <c r="U197" i="16"/>
  <c r="T197" i="16"/>
  <c r="S197" i="16"/>
  <c r="R197" i="16"/>
  <c r="Q197" i="16"/>
  <c r="AD197" i="16" s="1"/>
  <c r="P197" i="16"/>
  <c r="O197" i="16"/>
  <c r="N197" i="16"/>
  <c r="AA197" i="16" s="1"/>
  <c r="AB197" i="16" s="1"/>
  <c r="M197" i="16"/>
  <c r="L197" i="16"/>
  <c r="K197" i="16"/>
  <c r="J197" i="16"/>
  <c r="AC197" i="16" s="1"/>
  <c r="I197" i="16"/>
  <c r="H197" i="16"/>
  <c r="G197" i="16"/>
  <c r="E197" i="16"/>
  <c r="D197" i="16"/>
  <c r="X197" i="16" s="1"/>
  <c r="AD196" i="16"/>
  <c r="U196" i="16"/>
  <c r="T196" i="16"/>
  <c r="S196" i="16"/>
  <c r="AE196" i="16" s="1"/>
  <c r="AF196" i="16" s="1"/>
  <c r="R196" i="16"/>
  <c r="Q196" i="16"/>
  <c r="P196" i="16"/>
  <c r="O196" i="16"/>
  <c r="N196" i="16"/>
  <c r="AA196" i="16" s="1"/>
  <c r="AB196" i="16" s="1"/>
  <c r="M196" i="16"/>
  <c r="L196" i="16"/>
  <c r="K196" i="16"/>
  <c r="AC196" i="16" s="1"/>
  <c r="J196" i="16"/>
  <c r="I196" i="16"/>
  <c r="H196" i="16"/>
  <c r="G196" i="16"/>
  <c r="E196" i="16"/>
  <c r="D196" i="16"/>
  <c r="X196" i="16" s="1"/>
  <c r="AA195" i="16"/>
  <c r="AB195" i="16" s="1"/>
  <c r="U195" i="16"/>
  <c r="T195" i="16"/>
  <c r="S195" i="16"/>
  <c r="AE195" i="16" s="1"/>
  <c r="AF195" i="16" s="1"/>
  <c r="R195" i="16"/>
  <c r="Q195" i="16"/>
  <c r="AD195" i="16" s="1"/>
  <c r="P195" i="16"/>
  <c r="O195" i="16"/>
  <c r="N195" i="16"/>
  <c r="M195" i="16"/>
  <c r="L195" i="16"/>
  <c r="K195" i="16"/>
  <c r="AC195" i="16" s="1"/>
  <c r="J195" i="16"/>
  <c r="I195" i="16"/>
  <c r="H195" i="16"/>
  <c r="G195" i="16"/>
  <c r="E195" i="16"/>
  <c r="D195" i="16"/>
  <c r="X195" i="16" s="1"/>
  <c r="AF194" i="16"/>
  <c r="AE194" i="16"/>
  <c r="AD194" i="16"/>
  <c r="AC194" i="16"/>
  <c r="U194" i="16"/>
  <c r="T194" i="16"/>
  <c r="S194" i="16"/>
  <c r="R194" i="16"/>
  <c r="Q194" i="16"/>
  <c r="P194" i="16"/>
  <c r="O194" i="16"/>
  <c r="N194" i="16"/>
  <c r="M194" i="16"/>
  <c r="L194" i="16"/>
  <c r="AA194" i="16" s="1"/>
  <c r="AB194" i="16" s="1"/>
  <c r="K194" i="16"/>
  <c r="J194" i="16"/>
  <c r="I194" i="16"/>
  <c r="H194" i="16"/>
  <c r="G194" i="16"/>
  <c r="E194" i="16"/>
  <c r="D194" i="16"/>
  <c r="X194" i="16" s="1"/>
  <c r="AD193" i="16"/>
  <c r="AC193" i="16"/>
  <c r="U193" i="16"/>
  <c r="T193" i="16"/>
  <c r="S193" i="16"/>
  <c r="AE193" i="16" s="1"/>
  <c r="AF193" i="16" s="1"/>
  <c r="R193" i="16"/>
  <c r="Q193" i="16"/>
  <c r="P193" i="16"/>
  <c r="O193" i="16"/>
  <c r="N193" i="16"/>
  <c r="M193" i="16"/>
  <c r="AA193" i="16" s="1"/>
  <c r="AB193" i="16" s="1"/>
  <c r="L193" i="16"/>
  <c r="K193" i="16"/>
  <c r="J193" i="16"/>
  <c r="I193" i="16"/>
  <c r="H193" i="16"/>
  <c r="G193" i="16"/>
  <c r="E193" i="16"/>
  <c r="D193" i="16"/>
  <c r="X193" i="16" s="1"/>
  <c r="U192" i="16"/>
  <c r="T192" i="16"/>
  <c r="S192" i="16"/>
  <c r="R192" i="16"/>
  <c r="Q192" i="16"/>
  <c r="AD192" i="16" s="1"/>
  <c r="P192" i="16"/>
  <c r="O192" i="16"/>
  <c r="N192" i="16"/>
  <c r="M192" i="16"/>
  <c r="L192" i="16"/>
  <c r="K192" i="16"/>
  <c r="AC192" i="16" s="1"/>
  <c r="J192" i="16"/>
  <c r="AE192" i="16" s="1"/>
  <c r="AF192" i="16" s="1"/>
  <c r="I192" i="16"/>
  <c r="AA192" i="16" s="1"/>
  <c r="AB192" i="16" s="1"/>
  <c r="H192" i="16"/>
  <c r="G192" i="16"/>
  <c r="E192" i="16"/>
  <c r="D192" i="16"/>
  <c r="X192" i="16" s="1"/>
  <c r="AE191" i="16"/>
  <c r="AF191" i="16" s="1"/>
  <c r="AC191" i="16"/>
  <c r="U191" i="16"/>
  <c r="T191" i="16"/>
  <c r="S191" i="16"/>
  <c r="R191" i="16"/>
  <c r="Q191" i="16"/>
  <c r="P191" i="16"/>
  <c r="O191" i="16"/>
  <c r="AD191" i="16" s="1"/>
  <c r="N191" i="16"/>
  <c r="M191" i="16"/>
  <c r="L191" i="16"/>
  <c r="AA191" i="16" s="1"/>
  <c r="AB191" i="16" s="1"/>
  <c r="K191" i="16"/>
  <c r="J191" i="16"/>
  <c r="I191" i="16"/>
  <c r="H191" i="16"/>
  <c r="G191" i="16"/>
  <c r="E191" i="16"/>
  <c r="D191" i="16"/>
  <c r="X191" i="16" s="1"/>
  <c r="U190" i="16"/>
  <c r="T190" i="16"/>
  <c r="S190" i="16"/>
  <c r="AE190" i="16" s="1"/>
  <c r="AF190" i="16" s="1"/>
  <c r="R190" i="16"/>
  <c r="Q190" i="16"/>
  <c r="AD190" i="16" s="1"/>
  <c r="P190" i="16"/>
  <c r="O190" i="16"/>
  <c r="N190" i="16"/>
  <c r="M190" i="16"/>
  <c r="L190" i="16"/>
  <c r="AA190" i="16" s="1"/>
  <c r="AB190" i="16" s="1"/>
  <c r="K190" i="16"/>
  <c r="AC190" i="16" s="1"/>
  <c r="J190" i="16"/>
  <c r="I190" i="16"/>
  <c r="H190" i="16"/>
  <c r="G190" i="16"/>
  <c r="E190" i="16"/>
  <c r="D190" i="16"/>
  <c r="X190" i="16" s="1"/>
  <c r="AE189" i="16"/>
  <c r="AF189" i="16" s="1"/>
  <c r="U189" i="16"/>
  <c r="T189" i="16"/>
  <c r="S189" i="16"/>
  <c r="R189" i="16"/>
  <c r="Q189" i="16"/>
  <c r="AD189" i="16" s="1"/>
  <c r="P189" i="16"/>
  <c r="O189" i="16"/>
  <c r="N189" i="16"/>
  <c r="AA189" i="16" s="1"/>
  <c r="AB189" i="16" s="1"/>
  <c r="M189" i="16"/>
  <c r="L189" i="16"/>
  <c r="K189" i="16"/>
  <c r="J189" i="16"/>
  <c r="AC189" i="16" s="1"/>
  <c r="I189" i="16"/>
  <c r="H189" i="16"/>
  <c r="G189" i="16"/>
  <c r="E189" i="16"/>
  <c r="D189" i="16"/>
  <c r="X189" i="16" s="1"/>
  <c r="AD188" i="16"/>
  <c r="U188" i="16"/>
  <c r="T188" i="16"/>
  <c r="S188" i="16"/>
  <c r="AE188" i="16" s="1"/>
  <c r="AF188" i="16" s="1"/>
  <c r="R188" i="16"/>
  <c r="Q188" i="16"/>
  <c r="P188" i="16"/>
  <c r="O188" i="16"/>
  <c r="N188" i="16"/>
  <c r="AA188" i="16" s="1"/>
  <c r="AB188" i="16" s="1"/>
  <c r="M188" i="16"/>
  <c r="L188" i="16"/>
  <c r="K188" i="16"/>
  <c r="AC188" i="16" s="1"/>
  <c r="J188" i="16"/>
  <c r="I188" i="16"/>
  <c r="H188" i="16"/>
  <c r="G188" i="16"/>
  <c r="E188" i="16"/>
  <c r="D188" i="16"/>
  <c r="X188" i="16" s="1"/>
  <c r="AA187" i="16"/>
  <c r="AB187" i="16" s="1"/>
  <c r="U187" i="16"/>
  <c r="T187" i="16"/>
  <c r="S187" i="16"/>
  <c r="AE187" i="16" s="1"/>
  <c r="AF187" i="16" s="1"/>
  <c r="R187" i="16"/>
  <c r="Q187" i="16"/>
  <c r="AD187" i="16" s="1"/>
  <c r="P187" i="16"/>
  <c r="O187" i="16"/>
  <c r="N187" i="16"/>
  <c r="M187" i="16"/>
  <c r="L187" i="16"/>
  <c r="K187" i="16"/>
  <c r="AC187" i="16" s="1"/>
  <c r="J187" i="16"/>
  <c r="I187" i="16"/>
  <c r="H187" i="16"/>
  <c r="G187" i="16"/>
  <c r="E187" i="16"/>
  <c r="D187" i="16"/>
  <c r="X187" i="16" s="1"/>
  <c r="AF186" i="16"/>
  <c r="AE186" i="16"/>
  <c r="AD186" i="16"/>
  <c r="AC186" i="16"/>
  <c r="U186" i="16"/>
  <c r="T186" i="16"/>
  <c r="S186" i="16"/>
  <c r="R186" i="16"/>
  <c r="Q186" i="16"/>
  <c r="P186" i="16"/>
  <c r="O186" i="16"/>
  <c r="N186" i="16"/>
  <c r="M186" i="16"/>
  <c r="L186" i="16"/>
  <c r="AA186" i="16" s="1"/>
  <c r="AB186" i="16" s="1"/>
  <c r="K186" i="16"/>
  <c r="J186" i="16"/>
  <c r="I186" i="16"/>
  <c r="H186" i="16"/>
  <c r="G186" i="16"/>
  <c r="E186" i="16"/>
  <c r="D186" i="16"/>
  <c r="X186" i="16" s="1"/>
  <c r="AD185" i="16"/>
  <c r="AC185" i="16"/>
  <c r="U185" i="16"/>
  <c r="T185" i="16"/>
  <c r="S185" i="16"/>
  <c r="AE185" i="16" s="1"/>
  <c r="AF185" i="16" s="1"/>
  <c r="R185" i="16"/>
  <c r="Q185" i="16"/>
  <c r="P185" i="16"/>
  <c r="O185" i="16"/>
  <c r="N185" i="16"/>
  <c r="M185" i="16"/>
  <c r="AA185" i="16" s="1"/>
  <c r="AB185" i="16" s="1"/>
  <c r="L185" i="16"/>
  <c r="K185" i="16"/>
  <c r="J185" i="16"/>
  <c r="I185" i="16"/>
  <c r="H185" i="16"/>
  <c r="G185" i="16"/>
  <c r="E185" i="16"/>
  <c r="D185" i="16"/>
  <c r="X185" i="16" s="1"/>
  <c r="U184" i="16"/>
  <c r="T184" i="16"/>
  <c r="S184" i="16"/>
  <c r="R184" i="16"/>
  <c r="Q184" i="16"/>
  <c r="AD184" i="16" s="1"/>
  <c r="P184" i="16"/>
  <c r="O184" i="16"/>
  <c r="N184" i="16"/>
  <c r="M184" i="16"/>
  <c r="L184" i="16"/>
  <c r="K184" i="16"/>
  <c r="AC184" i="16" s="1"/>
  <c r="J184" i="16"/>
  <c r="AE184" i="16" s="1"/>
  <c r="AF184" i="16" s="1"/>
  <c r="I184" i="16"/>
  <c r="AA184" i="16" s="1"/>
  <c r="AB184" i="16" s="1"/>
  <c r="H184" i="16"/>
  <c r="G184" i="16"/>
  <c r="E184" i="16"/>
  <c r="D184" i="16"/>
  <c r="X184" i="16" s="1"/>
  <c r="AE183" i="16"/>
  <c r="AF183" i="16" s="1"/>
  <c r="AC183" i="16"/>
  <c r="U183" i="16"/>
  <c r="T183" i="16"/>
  <c r="S183" i="16"/>
  <c r="R183" i="16"/>
  <c r="Q183" i="16"/>
  <c r="P183" i="16"/>
  <c r="O183" i="16"/>
  <c r="AD183" i="16" s="1"/>
  <c r="N183" i="16"/>
  <c r="M183" i="16"/>
  <c r="L183" i="16"/>
  <c r="AA183" i="16" s="1"/>
  <c r="AB183" i="16" s="1"/>
  <c r="K183" i="16"/>
  <c r="J183" i="16"/>
  <c r="I183" i="16"/>
  <c r="H183" i="16"/>
  <c r="G183" i="16"/>
  <c r="E183" i="16"/>
  <c r="D183" i="16"/>
  <c r="X183" i="16" s="1"/>
  <c r="U182" i="16"/>
  <c r="T182" i="16"/>
  <c r="S182" i="16"/>
  <c r="AE182" i="16" s="1"/>
  <c r="AF182" i="16" s="1"/>
  <c r="R182" i="16"/>
  <c r="Q182" i="16"/>
  <c r="AD182" i="16" s="1"/>
  <c r="P182" i="16"/>
  <c r="O182" i="16"/>
  <c r="N182" i="16"/>
  <c r="M182" i="16"/>
  <c r="L182" i="16"/>
  <c r="AA182" i="16" s="1"/>
  <c r="AB182" i="16" s="1"/>
  <c r="K182" i="16"/>
  <c r="AC182" i="16" s="1"/>
  <c r="J182" i="16"/>
  <c r="I182" i="16"/>
  <c r="H182" i="16"/>
  <c r="G182" i="16"/>
  <c r="E182" i="16"/>
  <c r="D182" i="16"/>
  <c r="X182" i="16" s="1"/>
  <c r="AE181" i="16"/>
  <c r="AF181" i="16" s="1"/>
  <c r="U181" i="16"/>
  <c r="T181" i="16"/>
  <c r="S181" i="16"/>
  <c r="R181" i="16"/>
  <c r="Q181" i="16"/>
  <c r="AD181" i="16" s="1"/>
  <c r="P181" i="16"/>
  <c r="O181" i="16"/>
  <c r="N181" i="16"/>
  <c r="AA181" i="16" s="1"/>
  <c r="AB181" i="16" s="1"/>
  <c r="M181" i="16"/>
  <c r="L181" i="16"/>
  <c r="K181" i="16"/>
  <c r="J181" i="16"/>
  <c r="AC181" i="16" s="1"/>
  <c r="I181" i="16"/>
  <c r="H181" i="16"/>
  <c r="G181" i="16"/>
  <c r="E181" i="16"/>
  <c r="D181" i="16"/>
  <c r="X181" i="16" s="1"/>
  <c r="AD180" i="16"/>
  <c r="U180" i="16"/>
  <c r="T180" i="16"/>
  <c r="S180" i="16"/>
  <c r="AE180" i="16" s="1"/>
  <c r="AF180" i="16" s="1"/>
  <c r="R180" i="16"/>
  <c r="Q180" i="16"/>
  <c r="P180" i="16"/>
  <c r="O180" i="16"/>
  <c r="N180" i="16"/>
  <c r="AA180" i="16" s="1"/>
  <c r="AB180" i="16" s="1"/>
  <c r="M180" i="16"/>
  <c r="L180" i="16"/>
  <c r="K180" i="16"/>
  <c r="AC180" i="16" s="1"/>
  <c r="J180" i="16"/>
  <c r="I180" i="16"/>
  <c r="H180" i="16"/>
  <c r="G180" i="16"/>
  <c r="E180" i="16"/>
  <c r="D180" i="16"/>
  <c r="X180" i="16" s="1"/>
  <c r="AA179" i="16"/>
  <c r="AB179" i="16" s="1"/>
  <c r="U179" i="16"/>
  <c r="T179" i="16"/>
  <c r="S179" i="16"/>
  <c r="AE179" i="16" s="1"/>
  <c r="AF179" i="16" s="1"/>
  <c r="R179" i="16"/>
  <c r="Q179" i="16"/>
  <c r="AD179" i="16" s="1"/>
  <c r="P179" i="16"/>
  <c r="O179" i="16"/>
  <c r="N179" i="16"/>
  <c r="M179" i="16"/>
  <c r="L179" i="16"/>
  <c r="K179" i="16"/>
  <c r="AC179" i="16" s="1"/>
  <c r="J179" i="16"/>
  <c r="I179" i="16"/>
  <c r="H179" i="16"/>
  <c r="G179" i="16"/>
  <c r="E179" i="16"/>
  <c r="D179" i="16"/>
  <c r="X179" i="16" s="1"/>
  <c r="AF178" i="16"/>
  <c r="AE178" i="16"/>
  <c r="AD178" i="16"/>
  <c r="AC178" i="16"/>
  <c r="U178" i="16"/>
  <c r="T178" i="16"/>
  <c r="S178" i="16"/>
  <c r="R178" i="16"/>
  <c r="Q178" i="16"/>
  <c r="P178" i="16"/>
  <c r="O178" i="16"/>
  <c r="N178" i="16"/>
  <c r="M178" i="16"/>
  <c r="L178" i="16"/>
  <c r="AA178" i="16" s="1"/>
  <c r="AB178" i="16" s="1"/>
  <c r="K178" i="16"/>
  <c r="J178" i="16"/>
  <c r="I178" i="16"/>
  <c r="H178" i="16"/>
  <c r="G178" i="16"/>
  <c r="E178" i="16"/>
  <c r="D178" i="16"/>
  <c r="X178" i="16" s="1"/>
  <c r="AD177" i="16"/>
  <c r="AC177" i="16"/>
  <c r="U177" i="16"/>
  <c r="T177" i="16"/>
  <c r="S177" i="16"/>
  <c r="AE177" i="16" s="1"/>
  <c r="AF177" i="16" s="1"/>
  <c r="R177" i="16"/>
  <c r="Q177" i="16"/>
  <c r="P177" i="16"/>
  <c r="O177" i="16"/>
  <c r="N177" i="16"/>
  <c r="M177" i="16"/>
  <c r="AA177" i="16" s="1"/>
  <c r="AB177" i="16" s="1"/>
  <c r="L177" i="16"/>
  <c r="K177" i="16"/>
  <c r="J177" i="16"/>
  <c r="I177" i="16"/>
  <c r="H177" i="16"/>
  <c r="G177" i="16"/>
  <c r="E177" i="16"/>
  <c r="D177" i="16"/>
  <c r="X177" i="16" s="1"/>
  <c r="U176" i="16"/>
  <c r="T176" i="16"/>
  <c r="S176" i="16"/>
  <c r="R176" i="16"/>
  <c r="Q176" i="16"/>
  <c r="AD176" i="16" s="1"/>
  <c r="P176" i="16"/>
  <c r="O176" i="16"/>
  <c r="N176" i="16"/>
  <c r="M176" i="16"/>
  <c r="L176" i="16"/>
  <c r="K176" i="16"/>
  <c r="AC176" i="16" s="1"/>
  <c r="J176" i="16"/>
  <c r="AE176" i="16" s="1"/>
  <c r="AF176" i="16" s="1"/>
  <c r="I176" i="16"/>
  <c r="AA176" i="16" s="1"/>
  <c r="AB176" i="16" s="1"/>
  <c r="H176" i="16"/>
  <c r="G176" i="16"/>
  <c r="E176" i="16"/>
  <c r="D176" i="16"/>
  <c r="X176" i="16" s="1"/>
  <c r="AE175" i="16"/>
  <c r="AF175" i="16" s="1"/>
  <c r="AC175" i="16"/>
  <c r="U175" i="16"/>
  <c r="T175" i="16"/>
  <c r="S175" i="16"/>
  <c r="R175" i="16"/>
  <c r="Q175" i="16"/>
  <c r="P175" i="16"/>
  <c r="O175" i="16"/>
  <c r="AD175" i="16" s="1"/>
  <c r="N175" i="16"/>
  <c r="M175" i="16"/>
  <c r="L175" i="16"/>
  <c r="AA175" i="16" s="1"/>
  <c r="AB175" i="16" s="1"/>
  <c r="K175" i="16"/>
  <c r="J175" i="16"/>
  <c r="I175" i="16"/>
  <c r="H175" i="16"/>
  <c r="G175" i="16"/>
  <c r="E175" i="16"/>
  <c r="D175" i="16"/>
  <c r="X175" i="16" s="1"/>
  <c r="U174" i="16"/>
  <c r="T174" i="16"/>
  <c r="S174" i="16"/>
  <c r="AE174" i="16" s="1"/>
  <c r="AF174" i="16" s="1"/>
  <c r="R174" i="16"/>
  <c r="Q174" i="16"/>
  <c r="AD174" i="16" s="1"/>
  <c r="P174" i="16"/>
  <c r="O174" i="16"/>
  <c r="N174" i="16"/>
  <c r="M174" i="16"/>
  <c r="L174" i="16"/>
  <c r="AA174" i="16" s="1"/>
  <c r="AB174" i="16" s="1"/>
  <c r="K174" i="16"/>
  <c r="AC174" i="16" s="1"/>
  <c r="J174" i="16"/>
  <c r="I174" i="16"/>
  <c r="H174" i="16"/>
  <c r="G174" i="16"/>
  <c r="E174" i="16"/>
  <c r="D174" i="16"/>
  <c r="X174" i="16" s="1"/>
  <c r="AE173" i="16"/>
  <c r="AF173" i="16" s="1"/>
  <c r="U173" i="16"/>
  <c r="T173" i="16"/>
  <c r="S173" i="16"/>
  <c r="R173" i="16"/>
  <c r="Q173" i="16"/>
  <c r="AD173" i="16" s="1"/>
  <c r="P173" i="16"/>
  <c r="O173" i="16"/>
  <c r="N173" i="16"/>
  <c r="AA173" i="16" s="1"/>
  <c r="AB173" i="16" s="1"/>
  <c r="M173" i="16"/>
  <c r="L173" i="16"/>
  <c r="K173" i="16"/>
  <c r="J173" i="16"/>
  <c r="AC173" i="16" s="1"/>
  <c r="I173" i="16"/>
  <c r="H173" i="16"/>
  <c r="G173" i="16"/>
  <c r="E173" i="16"/>
  <c r="D173" i="16"/>
  <c r="X173" i="16" s="1"/>
  <c r="AD172" i="16"/>
  <c r="U172" i="16"/>
  <c r="T172" i="16"/>
  <c r="S172" i="16"/>
  <c r="AE172" i="16" s="1"/>
  <c r="AF172" i="16" s="1"/>
  <c r="R172" i="16"/>
  <c r="Q172" i="16"/>
  <c r="P172" i="16"/>
  <c r="O172" i="16"/>
  <c r="N172" i="16"/>
  <c r="AA172" i="16" s="1"/>
  <c r="AB172" i="16" s="1"/>
  <c r="M172" i="16"/>
  <c r="L172" i="16"/>
  <c r="K172" i="16"/>
  <c r="AC172" i="16" s="1"/>
  <c r="J172" i="16"/>
  <c r="I172" i="16"/>
  <c r="H172" i="16"/>
  <c r="G172" i="16"/>
  <c r="E172" i="16"/>
  <c r="D172" i="16"/>
  <c r="X172" i="16" s="1"/>
  <c r="AA171" i="16"/>
  <c r="AB171" i="16" s="1"/>
  <c r="U171" i="16"/>
  <c r="T171" i="16"/>
  <c r="S171" i="16"/>
  <c r="AE171" i="16" s="1"/>
  <c r="AF171" i="16" s="1"/>
  <c r="R171" i="16"/>
  <c r="Q171" i="16"/>
  <c r="AD171" i="16" s="1"/>
  <c r="P171" i="16"/>
  <c r="O171" i="16"/>
  <c r="N171" i="16"/>
  <c r="M171" i="16"/>
  <c r="L171" i="16"/>
  <c r="K171" i="16"/>
  <c r="AC171" i="16" s="1"/>
  <c r="J171" i="16"/>
  <c r="I171" i="16"/>
  <c r="H171" i="16"/>
  <c r="G171" i="16"/>
  <c r="E171" i="16"/>
  <c r="D171" i="16"/>
  <c r="X171" i="16" s="1"/>
  <c r="AF170" i="16"/>
  <c r="AE170" i="16"/>
  <c r="AD170" i="16"/>
  <c r="AC170" i="16"/>
  <c r="U170" i="16"/>
  <c r="T170" i="16"/>
  <c r="S170" i="16"/>
  <c r="R170" i="16"/>
  <c r="Q170" i="16"/>
  <c r="P170" i="16"/>
  <c r="O170" i="16"/>
  <c r="N170" i="16"/>
  <c r="M170" i="16"/>
  <c r="L170" i="16"/>
  <c r="AA170" i="16" s="1"/>
  <c r="AB170" i="16" s="1"/>
  <c r="K170" i="16"/>
  <c r="J170" i="16"/>
  <c r="I170" i="16"/>
  <c r="H170" i="16"/>
  <c r="G170" i="16"/>
  <c r="E170" i="16"/>
  <c r="D170" i="16"/>
  <c r="X170" i="16" s="1"/>
  <c r="AD169" i="16"/>
  <c r="AC169" i="16"/>
  <c r="U169" i="16"/>
  <c r="T169" i="16"/>
  <c r="S169" i="16"/>
  <c r="AE169" i="16" s="1"/>
  <c r="AF169" i="16" s="1"/>
  <c r="R169" i="16"/>
  <c r="Q169" i="16"/>
  <c r="P169" i="16"/>
  <c r="O169" i="16"/>
  <c r="N169" i="16"/>
  <c r="M169" i="16"/>
  <c r="AA169" i="16" s="1"/>
  <c r="AB169" i="16" s="1"/>
  <c r="L169" i="16"/>
  <c r="K169" i="16"/>
  <c r="J169" i="16"/>
  <c r="I169" i="16"/>
  <c r="H169" i="16"/>
  <c r="G169" i="16"/>
  <c r="E169" i="16"/>
  <c r="D169" i="16"/>
  <c r="X169" i="16" s="1"/>
  <c r="U168" i="16"/>
  <c r="T168" i="16"/>
  <c r="S168" i="16"/>
  <c r="R168" i="16"/>
  <c r="Q168" i="16"/>
  <c r="AD168" i="16" s="1"/>
  <c r="P168" i="16"/>
  <c r="O168" i="16"/>
  <c r="N168" i="16"/>
  <c r="M168" i="16"/>
  <c r="L168" i="16"/>
  <c r="K168" i="16"/>
  <c r="AC168" i="16" s="1"/>
  <c r="J168" i="16"/>
  <c r="AE168" i="16" s="1"/>
  <c r="AF168" i="16" s="1"/>
  <c r="I168" i="16"/>
  <c r="AA168" i="16" s="1"/>
  <c r="AB168" i="16" s="1"/>
  <c r="H168" i="16"/>
  <c r="G168" i="16"/>
  <c r="E168" i="16"/>
  <c r="D168" i="16"/>
  <c r="X168" i="16" s="1"/>
  <c r="AE167" i="16"/>
  <c r="AF167" i="16" s="1"/>
  <c r="AC167" i="16"/>
  <c r="U167" i="16"/>
  <c r="T167" i="16"/>
  <c r="S167" i="16"/>
  <c r="R167" i="16"/>
  <c r="Q167" i="16"/>
  <c r="P167" i="16"/>
  <c r="O167" i="16"/>
  <c r="AD167" i="16" s="1"/>
  <c r="N167" i="16"/>
  <c r="M167" i="16"/>
  <c r="L167" i="16"/>
  <c r="AA167" i="16" s="1"/>
  <c r="AB167" i="16" s="1"/>
  <c r="K167" i="16"/>
  <c r="J167" i="16"/>
  <c r="I167" i="16"/>
  <c r="H167" i="16"/>
  <c r="G167" i="16"/>
  <c r="E167" i="16"/>
  <c r="D167" i="16"/>
  <c r="X167" i="16" s="1"/>
  <c r="U166" i="16"/>
  <c r="T166" i="16"/>
  <c r="S166" i="16"/>
  <c r="AE166" i="16" s="1"/>
  <c r="AF166" i="16" s="1"/>
  <c r="R166" i="16"/>
  <c r="Q166" i="16"/>
  <c r="AD166" i="16" s="1"/>
  <c r="P166" i="16"/>
  <c r="O166" i="16"/>
  <c r="N166" i="16"/>
  <c r="M166" i="16"/>
  <c r="L166" i="16"/>
  <c r="AA166" i="16" s="1"/>
  <c r="AB166" i="16" s="1"/>
  <c r="K166" i="16"/>
  <c r="AC166" i="16" s="1"/>
  <c r="J166" i="16"/>
  <c r="I166" i="16"/>
  <c r="H166" i="16"/>
  <c r="G166" i="16"/>
  <c r="E166" i="16"/>
  <c r="D166" i="16"/>
  <c r="X166" i="16" s="1"/>
  <c r="AE165" i="16"/>
  <c r="AF165" i="16" s="1"/>
  <c r="U165" i="16"/>
  <c r="T165" i="16"/>
  <c r="S165" i="16"/>
  <c r="R165" i="16"/>
  <c r="Q165" i="16"/>
  <c r="AD165" i="16" s="1"/>
  <c r="P165" i="16"/>
  <c r="O165" i="16"/>
  <c r="N165" i="16"/>
  <c r="AA165" i="16" s="1"/>
  <c r="AB165" i="16" s="1"/>
  <c r="M165" i="16"/>
  <c r="L165" i="16"/>
  <c r="K165" i="16"/>
  <c r="J165" i="16"/>
  <c r="AC165" i="16" s="1"/>
  <c r="I165" i="16"/>
  <c r="H165" i="16"/>
  <c r="G165" i="16"/>
  <c r="E165" i="16"/>
  <c r="D165" i="16"/>
  <c r="X165" i="16" s="1"/>
  <c r="AD164" i="16"/>
  <c r="U164" i="16"/>
  <c r="T164" i="16"/>
  <c r="S164" i="16"/>
  <c r="AE164" i="16" s="1"/>
  <c r="AF164" i="16" s="1"/>
  <c r="R164" i="16"/>
  <c r="Q164" i="16"/>
  <c r="P164" i="16"/>
  <c r="O164" i="16"/>
  <c r="N164" i="16"/>
  <c r="AA164" i="16" s="1"/>
  <c r="AB164" i="16" s="1"/>
  <c r="M164" i="16"/>
  <c r="L164" i="16"/>
  <c r="K164" i="16"/>
  <c r="AC164" i="16" s="1"/>
  <c r="J164" i="16"/>
  <c r="I164" i="16"/>
  <c r="H164" i="16"/>
  <c r="G164" i="16"/>
  <c r="E164" i="16"/>
  <c r="D164" i="16"/>
  <c r="X164" i="16" s="1"/>
  <c r="AA163" i="16"/>
  <c r="AB163" i="16" s="1"/>
  <c r="U163" i="16"/>
  <c r="T163" i="16"/>
  <c r="S163" i="16"/>
  <c r="AE163" i="16" s="1"/>
  <c r="AF163" i="16" s="1"/>
  <c r="R163" i="16"/>
  <c r="Q163" i="16"/>
  <c r="AD163" i="16" s="1"/>
  <c r="P163" i="16"/>
  <c r="O163" i="16"/>
  <c r="N163" i="16"/>
  <c r="M163" i="16"/>
  <c r="L163" i="16"/>
  <c r="K163" i="16"/>
  <c r="AC163" i="16" s="1"/>
  <c r="J163" i="16"/>
  <c r="I163" i="16"/>
  <c r="H163" i="16"/>
  <c r="G163" i="16"/>
  <c r="E163" i="16"/>
  <c r="D163" i="16"/>
  <c r="X163" i="16" s="1"/>
  <c r="AF162" i="16"/>
  <c r="AE162" i="16"/>
  <c r="AD162" i="16"/>
  <c r="AC162" i="16"/>
  <c r="U162" i="16"/>
  <c r="T162" i="16"/>
  <c r="S162" i="16"/>
  <c r="R162" i="16"/>
  <c r="Q162" i="16"/>
  <c r="P162" i="16"/>
  <c r="O162" i="16"/>
  <c r="N162" i="16"/>
  <c r="M162" i="16"/>
  <c r="L162" i="16"/>
  <c r="AA162" i="16" s="1"/>
  <c r="AB162" i="16" s="1"/>
  <c r="K162" i="16"/>
  <c r="J162" i="16"/>
  <c r="I162" i="16"/>
  <c r="H162" i="16"/>
  <c r="G162" i="16"/>
  <c r="E162" i="16"/>
  <c r="D162" i="16"/>
  <c r="X162" i="16" s="1"/>
  <c r="AD161" i="16"/>
  <c r="AC161" i="16"/>
  <c r="U161" i="16"/>
  <c r="T161" i="16"/>
  <c r="S161" i="16"/>
  <c r="AE161" i="16" s="1"/>
  <c r="AF161" i="16" s="1"/>
  <c r="R161" i="16"/>
  <c r="Q161" i="16"/>
  <c r="P161" i="16"/>
  <c r="O161" i="16"/>
  <c r="N161" i="16"/>
  <c r="M161" i="16"/>
  <c r="AA161" i="16" s="1"/>
  <c r="AB161" i="16" s="1"/>
  <c r="L161" i="16"/>
  <c r="K161" i="16"/>
  <c r="J161" i="16"/>
  <c r="I161" i="16"/>
  <c r="H161" i="16"/>
  <c r="G161" i="16"/>
  <c r="E161" i="16"/>
  <c r="D161" i="16"/>
  <c r="X161" i="16" s="1"/>
  <c r="U160" i="16"/>
  <c r="T160" i="16"/>
  <c r="S160" i="16"/>
  <c r="R160" i="16"/>
  <c r="Q160" i="16"/>
  <c r="AD160" i="16" s="1"/>
  <c r="P160" i="16"/>
  <c r="O160" i="16"/>
  <c r="N160" i="16"/>
  <c r="M160" i="16"/>
  <c r="L160" i="16"/>
  <c r="K160" i="16"/>
  <c r="AC160" i="16" s="1"/>
  <c r="J160" i="16"/>
  <c r="AE160" i="16" s="1"/>
  <c r="AF160" i="16" s="1"/>
  <c r="I160" i="16"/>
  <c r="AA160" i="16" s="1"/>
  <c r="AB160" i="16" s="1"/>
  <c r="H160" i="16"/>
  <c r="G160" i="16"/>
  <c r="E160" i="16"/>
  <c r="D160" i="16"/>
  <c r="X160" i="16" s="1"/>
  <c r="AE159" i="16"/>
  <c r="AF159" i="16" s="1"/>
  <c r="AC159" i="16"/>
  <c r="U159" i="16"/>
  <c r="T159" i="16"/>
  <c r="S159" i="16"/>
  <c r="R159" i="16"/>
  <c r="Q159" i="16"/>
  <c r="P159" i="16"/>
  <c r="O159" i="16"/>
  <c r="AD159" i="16" s="1"/>
  <c r="N159" i="16"/>
  <c r="M159" i="16"/>
  <c r="L159" i="16"/>
  <c r="AA159" i="16" s="1"/>
  <c r="AB159" i="16" s="1"/>
  <c r="K159" i="16"/>
  <c r="J159" i="16"/>
  <c r="I159" i="16"/>
  <c r="H159" i="16"/>
  <c r="G159" i="16"/>
  <c r="E159" i="16"/>
  <c r="D159" i="16"/>
  <c r="X159" i="16" s="1"/>
  <c r="U158" i="16"/>
  <c r="T158" i="16"/>
  <c r="S158" i="16"/>
  <c r="AE158" i="16" s="1"/>
  <c r="AF158" i="16" s="1"/>
  <c r="R158" i="16"/>
  <c r="Q158" i="16"/>
  <c r="AD158" i="16" s="1"/>
  <c r="P158" i="16"/>
  <c r="O158" i="16"/>
  <c r="N158" i="16"/>
  <c r="M158" i="16"/>
  <c r="L158" i="16"/>
  <c r="AA158" i="16" s="1"/>
  <c r="AB158" i="16" s="1"/>
  <c r="K158" i="16"/>
  <c r="AC158" i="16" s="1"/>
  <c r="J158" i="16"/>
  <c r="I158" i="16"/>
  <c r="H158" i="16"/>
  <c r="G158" i="16"/>
  <c r="E158" i="16"/>
  <c r="D158" i="16"/>
  <c r="X158" i="16" s="1"/>
  <c r="AE157" i="16"/>
  <c r="AF157" i="16" s="1"/>
  <c r="U157" i="16"/>
  <c r="T157" i="16"/>
  <c r="S157" i="16"/>
  <c r="R157" i="16"/>
  <c r="Q157" i="16"/>
  <c r="AD157" i="16" s="1"/>
  <c r="P157" i="16"/>
  <c r="O157" i="16"/>
  <c r="N157" i="16"/>
  <c r="AA157" i="16" s="1"/>
  <c r="AB157" i="16" s="1"/>
  <c r="M157" i="16"/>
  <c r="L157" i="16"/>
  <c r="K157" i="16"/>
  <c r="J157" i="16"/>
  <c r="AC157" i="16" s="1"/>
  <c r="I157" i="16"/>
  <c r="H157" i="16"/>
  <c r="G157" i="16"/>
  <c r="E157" i="16"/>
  <c r="D157" i="16"/>
  <c r="X157" i="16" s="1"/>
  <c r="AD156" i="16"/>
  <c r="U156" i="16"/>
  <c r="T156" i="16"/>
  <c r="S156" i="16"/>
  <c r="AE156" i="16" s="1"/>
  <c r="AF156" i="16" s="1"/>
  <c r="R156" i="16"/>
  <c r="Q156" i="16"/>
  <c r="P156" i="16"/>
  <c r="O156" i="16"/>
  <c r="N156" i="16"/>
  <c r="AA156" i="16" s="1"/>
  <c r="AB156" i="16" s="1"/>
  <c r="M156" i="16"/>
  <c r="L156" i="16"/>
  <c r="K156" i="16"/>
  <c r="AC156" i="16" s="1"/>
  <c r="J156" i="16"/>
  <c r="I156" i="16"/>
  <c r="H156" i="16"/>
  <c r="G156" i="16"/>
  <c r="E156" i="16"/>
  <c r="D156" i="16"/>
  <c r="X156" i="16" s="1"/>
  <c r="AA155" i="16"/>
  <c r="AB155" i="16" s="1"/>
  <c r="U155" i="16"/>
  <c r="T155" i="16"/>
  <c r="S155" i="16"/>
  <c r="AE155" i="16" s="1"/>
  <c r="AF155" i="16" s="1"/>
  <c r="R155" i="16"/>
  <c r="Q155" i="16"/>
  <c r="AD155" i="16" s="1"/>
  <c r="P155" i="16"/>
  <c r="O155" i="16"/>
  <c r="N155" i="16"/>
  <c r="M155" i="16"/>
  <c r="L155" i="16"/>
  <c r="K155" i="16"/>
  <c r="AC155" i="16" s="1"/>
  <c r="J155" i="16"/>
  <c r="I155" i="16"/>
  <c r="H155" i="16"/>
  <c r="G155" i="16"/>
  <c r="E155" i="16"/>
  <c r="D155" i="16"/>
  <c r="X155" i="16" s="1"/>
  <c r="AF154" i="16"/>
  <c r="AE154" i="16"/>
  <c r="AD154" i="16"/>
  <c r="AC154" i="16"/>
  <c r="U154" i="16"/>
  <c r="T154" i="16"/>
  <c r="S154" i="16"/>
  <c r="R154" i="16"/>
  <c r="Q154" i="16"/>
  <c r="P154" i="16"/>
  <c r="O154" i="16"/>
  <c r="N154" i="16"/>
  <c r="M154" i="16"/>
  <c r="L154" i="16"/>
  <c r="AA154" i="16" s="1"/>
  <c r="AB154" i="16" s="1"/>
  <c r="K154" i="16"/>
  <c r="J154" i="16"/>
  <c r="I154" i="16"/>
  <c r="H154" i="16"/>
  <c r="G154" i="16"/>
  <c r="E154" i="16"/>
  <c r="D154" i="16"/>
  <c r="X154" i="16" s="1"/>
  <c r="AD153" i="16"/>
  <c r="AC153" i="16"/>
  <c r="U153" i="16"/>
  <c r="T153" i="16"/>
  <c r="S153" i="16"/>
  <c r="AE153" i="16" s="1"/>
  <c r="AF153" i="16" s="1"/>
  <c r="R153" i="16"/>
  <c r="Q153" i="16"/>
  <c r="P153" i="16"/>
  <c r="O153" i="16"/>
  <c r="N153" i="16"/>
  <c r="M153" i="16"/>
  <c r="AA153" i="16" s="1"/>
  <c r="AB153" i="16" s="1"/>
  <c r="L153" i="16"/>
  <c r="K153" i="16"/>
  <c r="J153" i="16"/>
  <c r="I153" i="16"/>
  <c r="H153" i="16"/>
  <c r="G153" i="16"/>
  <c r="E153" i="16"/>
  <c r="D153" i="16"/>
  <c r="X153" i="16" s="1"/>
  <c r="U152" i="16"/>
  <c r="T152" i="16"/>
  <c r="S152" i="16"/>
  <c r="R152" i="16"/>
  <c r="Q152" i="16"/>
  <c r="AD152" i="16" s="1"/>
  <c r="P152" i="16"/>
  <c r="O152" i="16"/>
  <c r="N152" i="16"/>
  <c r="M152" i="16"/>
  <c r="L152" i="16"/>
  <c r="K152" i="16"/>
  <c r="J152" i="16"/>
  <c r="AE152" i="16" s="1"/>
  <c r="AF152" i="16" s="1"/>
  <c r="I152" i="16"/>
  <c r="AA152" i="16" s="1"/>
  <c r="AB152" i="16" s="1"/>
  <c r="H152" i="16"/>
  <c r="G152" i="16"/>
  <c r="E152" i="16"/>
  <c r="D152" i="16"/>
  <c r="X152" i="16" s="1"/>
  <c r="AE151" i="16"/>
  <c r="AF151" i="16" s="1"/>
  <c r="AC151" i="16"/>
  <c r="U151" i="16"/>
  <c r="T151" i="16"/>
  <c r="S151" i="16"/>
  <c r="R151" i="16"/>
  <c r="Q151" i="16"/>
  <c r="P151" i="16"/>
  <c r="O151" i="16"/>
  <c r="AD151" i="16" s="1"/>
  <c r="N151" i="16"/>
  <c r="M151" i="16"/>
  <c r="L151" i="16"/>
  <c r="AA151" i="16" s="1"/>
  <c r="AB151" i="16" s="1"/>
  <c r="K151" i="16"/>
  <c r="J151" i="16"/>
  <c r="I151" i="16"/>
  <c r="H151" i="16"/>
  <c r="G151" i="16"/>
  <c r="E151" i="16"/>
  <c r="D151" i="16"/>
  <c r="X151" i="16" s="1"/>
  <c r="U150" i="16"/>
  <c r="T150" i="16"/>
  <c r="S150" i="16"/>
  <c r="AE150" i="16" s="1"/>
  <c r="AF150" i="16" s="1"/>
  <c r="R150" i="16"/>
  <c r="Q150" i="16"/>
  <c r="AD150" i="16" s="1"/>
  <c r="P150" i="16"/>
  <c r="O150" i="16"/>
  <c r="N150" i="16"/>
  <c r="M150" i="16"/>
  <c r="L150" i="16"/>
  <c r="AA150" i="16" s="1"/>
  <c r="AB150" i="16" s="1"/>
  <c r="K150" i="16"/>
  <c r="AC150" i="16" s="1"/>
  <c r="J150" i="16"/>
  <c r="I150" i="16"/>
  <c r="H150" i="16"/>
  <c r="G150" i="16"/>
  <c r="E150" i="16"/>
  <c r="D150" i="16"/>
  <c r="X150" i="16" s="1"/>
  <c r="AE149" i="16"/>
  <c r="AF149" i="16" s="1"/>
  <c r="U149" i="16"/>
  <c r="T149" i="16"/>
  <c r="S149" i="16"/>
  <c r="R149" i="16"/>
  <c r="Q149" i="16"/>
  <c r="AD149" i="16" s="1"/>
  <c r="P149" i="16"/>
  <c r="O149" i="16"/>
  <c r="N149" i="16"/>
  <c r="M149" i="16"/>
  <c r="L149" i="16"/>
  <c r="K149" i="16"/>
  <c r="J149" i="16"/>
  <c r="AC149" i="16" s="1"/>
  <c r="I149" i="16"/>
  <c r="H149" i="16"/>
  <c r="G149" i="16"/>
  <c r="E149" i="16"/>
  <c r="D149" i="16"/>
  <c r="X149" i="16" s="1"/>
  <c r="AD148" i="16"/>
  <c r="U148" i="16"/>
  <c r="T148" i="16"/>
  <c r="S148" i="16"/>
  <c r="AE148" i="16" s="1"/>
  <c r="AF148" i="16" s="1"/>
  <c r="R148" i="16"/>
  <c r="Q148" i="16"/>
  <c r="P148" i="16"/>
  <c r="O148" i="16"/>
  <c r="N148" i="16"/>
  <c r="AA148" i="16" s="1"/>
  <c r="AB148" i="16" s="1"/>
  <c r="M148" i="16"/>
  <c r="L148" i="16"/>
  <c r="K148" i="16"/>
  <c r="AC148" i="16" s="1"/>
  <c r="J148" i="16"/>
  <c r="I148" i="16"/>
  <c r="H148" i="16"/>
  <c r="G148" i="16"/>
  <c r="E148" i="16"/>
  <c r="D148" i="16"/>
  <c r="X148" i="16" s="1"/>
  <c r="AA147" i="16"/>
  <c r="AB147" i="16" s="1"/>
  <c r="U147" i="16"/>
  <c r="T147" i="16"/>
  <c r="S147" i="16"/>
  <c r="AE147" i="16" s="1"/>
  <c r="AF147" i="16" s="1"/>
  <c r="R147" i="16"/>
  <c r="Q147" i="16"/>
  <c r="AD147" i="16" s="1"/>
  <c r="P147" i="16"/>
  <c r="O147" i="16"/>
  <c r="N147" i="16"/>
  <c r="M147" i="16"/>
  <c r="L147" i="16"/>
  <c r="K147" i="16"/>
  <c r="AC147" i="16" s="1"/>
  <c r="J147" i="16"/>
  <c r="I147" i="16"/>
  <c r="H147" i="16"/>
  <c r="G147" i="16"/>
  <c r="E147" i="16"/>
  <c r="D147" i="16"/>
  <c r="X147" i="16" s="1"/>
  <c r="AF146" i="16"/>
  <c r="AE146" i="16"/>
  <c r="AD146" i="16"/>
  <c r="AC146" i="16"/>
  <c r="U146" i="16"/>
  <c r="T146" i="16"/>
  <c r="S146" i="16"/>
  <c r="R146" i="16"/>
  <c r="Q146" i="16"/>
  <c r="P146" i="16"/>
  <c r="O146" i="16"/>
  <c r="N146" i="16"/>
  <c r="M146" i="16"/>
  <c r="L146" i="16"/>
  <c r="K146" i="16"/>
  <c r="J146" i="16"/>
  <c r="I146" i="16"/>
  <c r="H146" i="16"/>
  <c r="G146" i="16"/>
  <c r="E146" i="16"/>
  <c r="D146" i="16"/>
  <c r="X146" i="16" s="1"/>
  <c r="AD145" i="16"/>
  <c r="U145" i="16"/>
  <c r="T145" i="16"/>
  <c r="S145" i="16"/>
  <c r="AE145" i="16" s="1"/>
  <c r="AF145" i="16" s="1"/>
  <c r="R145" i="16"/>
  <c r="Q145" i="16"/>
  <c r="P145" i="16"/>
  <c r="O145" i="16"/>
  <c r="N145" i="16"/>
  <c r="M145" i="16"/>
  <c r="AA145" i="16" s="1"/>
  <c r="AB145" i="16" s="1"/>
  <c r="L145" i="16"/>
  <c r="K145" i="16"/>
  <c r="J145" i="16"/>
  <c r="AC145" i="16" s="1"/>
  <c r="I145" i="16"/>
  <c r="H145" i="16"/>
  <c r="G145" i="16"/>
  <c r="E145" i="16"/>
  <c r="D145" i="16"/>
  <c r="X145" i="16" s="1"/>
  <c r="U144" i="16"/>
  <c r="T144" i="16"/>
  <c r="S144" i="16"/>
  <c r="R144" i="16"/>
  <c r="Q144" i="16"/>
  <c r="AD144" i="16" s="1"/>
  <c r="P144" i="16"/>
  <c r="O144" i="16"/>
  <c r="N144" i="16"/>
  <c r="M144" i="16"/>
  <c r="L144" i="16"/>
  <c r="K144" i="16"/>
  <c r="J144" i="16"/>
  <c r="AE144" i="16" s="1"/>
  <c r="AF144" i="16" s="1"/>
  <c r="I144" i="16"/>
  <c r="AA144" i="16" s="1"/>
  <c r="AB144" i="16" s="1"/>
  <c r="H144" i="16"/>
  <c r="G144" i="16"/>
  <c r="E144" i="16"/>
  <c r="D144" i="16"/>
  <c r="X144" i="16" s="1"/>
  <c r="AE143" i="16"/>
  <c r="AF143" i="16" s="1"/>
  <c r="AC143" i="16"/>
  <c r="U143" i="16"/>
  <c r="T143" i="16"/>
  <c r="S143" i="16"/>
  <c r="R143" i="16"/>
  <c r="Q143" i="16"/>
  <c r="P143" i="16"/>
  <c r="O143" i="16"/>
  <c r="AD143" i="16" s="1"/>
  <c r="N143" i="16"/>
  <c r="M143" i="16"/>
  <c r="L143" i="16"/>
  <c r="K143" i="16"/>
  <c r="J143" i="16"/>
  <c r="I143" i="16"/>
  <c r="H143" i="16"/>
  <c r="G143" i="16"/>
  <c r="E143" i="16"/>
  <c r="D143" i="16"/>
  <c r="X143" i="16" s="1"/>
  <c r="U142" i="16"/>
  <c r="T142" i="16"/>
  <c r="S142" i="16"/>
  <c r="R142" i="16"/>
  <c r="Q142" i="16"/>
  <c r="AD142" i="16" s="1"/>
  <c r="P142" i="16"/>
  <c r="O142" i="16"/>
  <c r="N142" i="16"/>
  <c r="M142" i="16"/>
  <c r="L142" i="16"/>
  <c r="AA142" i="16" s="1"/>
  <c r="AB142" i="16" s="1"/>
  <c r="K142" i="16"/>
  <c r="J142" i="16"/>
  <c r="I142" i="16"/>
  <c r="H142" i="16"/>
  <c r="G142" i="16"/>
  <c r="E142" i="16"/>
  <c r="D142" i="16"/>
  <c r="X142" i="16" s="1"/>
  <c r="AE141" i="16"/>
  <c r="AF141" i="16" s="1"/>
  <c r="AD141" i="16"/>
  <c r="U141" i="16"/>
  <c r="T141" i="16"/>
  <c r="S141" i="16"/>
  <c r="R141" i="16"/>
  <c r="Q141" i="16"/>
  <c r="P141" i="16"/>
  <c r="O141" i="16"/>
  <c r="N141" i="16"/>
  <c r="M141" i="16"/>
  <c r="L141" i="16"/>
  <c r="K141" i="16"/>
  <c r="J141" i="16"/>
  <c r="AC141" i="16" s="1"/>
  <c r="I141" i="16"/>
  <c r="H141" i="16"/>
  <c r="G141" i="16"/>
  <c r="E141" i="16"/>
  <c r="D141" i="16"/>
  <c r="X141" i="16" s="1"/>
  <c r="AD140" i="16"/>
  <c r="AA140" i="16"/>
  <c r="AB140" i="16" s="1"/>
  <c r="U140" i="16"/>
  <c r="T140" i="16"/>
  <c r="S140" i="16"/>
  <c r="AE140" i="16" s="1"/>
  <c r="AF140" i="16" s="1"/>
  <c r="R140" i="16"/>
  <c r="Q140" i="16"/>
  <c r="P140" i="16"/>
  <c r="O140" i="16"/>
  <c r="N140" i="16"/>
  <c r="M140" i="16"/>
  <c r="L140" i="16"/>
  <c r="K140" i="16"/>
  <c r="AC140" i="16" s="1"/>
  <c r="J140" i="16"/>
  <c r="I140" i="16"/>
  <c r="H140" i="16"/>
  <c r="G140" i="16"/>
  <c r="E140" i="16"/>
  <c r="D140" i="16"/>
  <c r="X140" i="16" s="1"/>
  <c r="AF139" i="16"/>
  <c r="AA139" i="16"/>
  <c r="AB139" i="16" s="1"/>
  <c r="U139" i="16"/>
  <c r="T139" i="16"/>
  <c r="S139" i="16"/>
  <c r="AE139" i="16" s="1"/>
  <c r="R139" i="16"/>
  <c r="Q139" i="16"/>
  <c r="AD139" i="16" s="1"/>
  <c r="P139" i="16"/>
  <c r="O139" i="16"/>
  <c r="N139" i="16"/>
  <c r="M139" i="16"/>
  <c r="L139" i="16"/>
  <c r="K139" i="16"/>
  <c r="AC139" i="16" s="1"/>
  <c r="J139" i="16"/>
  <c r="I139" i="16"/>
  <c r="H139" i="16"/>
  <c r="G139" i="16"/>
  <c r="E139" i="16"/>
  <c r="D139" i="16"/>
  <c r="X139" i="16" s="1"/>
  <c r="AF138" i="16"/>
  <c r="AE138" i="16"/>
  <c r="AC138" i="16"/>
  <c r="U138" i="16"/>
  <c r="T138" i="16"/>
  <c r="S138" i="16"/>
  <c r="R138" i="16"/>
  <c r="Q138" i="16"/>
  <c r="P138" i="16"/>
  <c r="O138" i="16"/>
  <c r="AD138" i="16" s="1"/>
  <c r="N138" i="16"/>
  <c r="M138" i="16"/>
  <c r="L138" i="16"/>
  <c r="K138" i="16"/>
  <c r="J138" i="16"/>
  <c r="I138" i="16"/>
  <c r="H138" i="16"/>
  <c r="G138" i="16"/>
  <c r="E138" i="16"/>
  <c r="D138" i="16"/>
  <c r="X138" i="16" s="1"/>
  <c r="AD137" i="16"/>
  <c r="U137" i="16"/>
  <c r="T137" i="16"/>
  <c r="S137" i="16"/>
  <c r="AE137" i="16" s="1"/>
  <c r="AF137" i="16" s="1"/>
  <c r="R137" i="16"/>
  <c r="Q137" i="16"/>
  <c r="P137" i="16"/>
  <c r="O137" i="16"/>
  <c r="N137" i="16"/>
  <c r="M137" i="16"/>
  <c r="L137" i="16"/>
  <c r="AA137" i="16" s="1"/>
  <c r="AB137" i="16" s="1"/>
  <c r="K137" i="16"/>
  <c r="AC137" i="16" s="1"/>
  <c r="J137" i="16"/>
  <c r="I137" i="16"/>
  <c r="H137" i="16"/>
  <c r="G137" i="16"/>
  <c r="E137" i="16"/>
  <c r="D137" i="16"/>
  <c r="X137" i="16" s="1"/>
  <c r="U136" i="16"/>
  <c r="T136" i="16"/>
  <c r="S136" i="16"/>
  <c r="AE136" i="16" s="1"/>
  <c r="AF136" i="16" s="1"/>
  <c r="R136" i="16"/>
  <c r="Q136" i="16"/>
  <c r="P136" i="16"/>
  <c r="O136" i="16"/>
  <c r="N136" i="16"/>
  <c r="M136" i="16"/>
  <c r="L136" i="16"/>
  <c r="K136" i="16"/>
  <c r="AC136" i="16" s="1"/>
  <c r="J136" i="16"/>
  <c r="I136" i="16"/>
  <c r="AA136" i="16" s="1"/>
  <c r="AB136" i="16" s="1"/>
  <c r="H136" i="16"/>
  <c r="G136" i="16"/>
  <c r="E136" i="16"/>
  <c r="D136" i="16"/>
  <c r="X136" i="16" s="1"/>
  <c r="AF135" i="16"/>
  <c r="AE135" i="16"/>
  <c r="AC135" i="16"/>
  <c r="U135" i="16"/>
  <c r="T135" i="16"/>
  <c r="S135" i="16"/>
  <c r="R135" i="16"/>
  <c r="Q135" i="16"/>
  <c r="P135" i="16"/>
  <c r="O135" i="16"/>
  <c r="AD135" i="16" s="1"/>
  <c r="N135" i="16"/>
  <c r="M135" i="16"/>
  <c r="L135" i="16"/>
  <c r="K135" i="16"/>
  <c r="J135" i="16"/>
  <c r="I135" i="16"/>
  <c r="H135" i="16"/>
  <c r="G135" i="16"/>
  <c r="E135" i="16"/>
  <c r="D135" i="16"/>
  <c r="X135" i="16" s="1"/>
  <c r="U134" i="16"/>
  <c r="T134" i="16"/>
  <c r="S134" i="16"/>
  <c r="AE134" i="16" s="1"/>
  <c r="AF134" i="16" s="1"/>
  <c r="R134" i="16"/>
  <c r="Q134" i="16"/>
  <c r="AD134" i="16" s="1"/>
  <c r="P134" i="16"/>
  <c r="O134" i="16"/>
  <c r="N134" i="16"/>
  <c r="M134" i="16"/>
  <c r="L134" i="16"/>
  <c r="AA134" i="16" s="1"/>
  <c r="AB134" i="16" s="1"/>
  <c r="K134" i="16"/>
  <c r="AC134" i="16" s="1"/>
  <c r="J134" i="16"/>
  <c r="I134" i="16"/>
  <c r="H134" i="16"/>
  <c r="G134" i="16"/>
  <c r="E134" i="16"/>
  <c r="D134" i="16"/>
  <c r="X134" i="16" s="1"/>
  <c r="U133" i="16"/>
  <c r="T133" i="16"/>
  <c r="S133" i="16"/>
  <c r="R133" i="16"/>
  <c r="Q133" i="16"/>
  <c r="AD133" i="16" s="1"/>
  <c r="P133" i="16"/>
  <c r="O133" i="16"/>
  <c r="N133" i="16"/>
  <c r="AA133" i="16" s="1"/>
  <c r="AB133" i="16" s="1"/>
  <c r="M133" i="16"/>
  <c r="L133" i="16"/>
  <c r="K133" i="16"/>
  <c r="J133" i="16"/>
  <c r="AC133" i="16" s="1"/>
  <c r="I133" i="16"/>
  <c r="H133" i="16"/>
  <c r="G133" i="16"/>
  <c r="E133" i="16"/>
  <c r="D133" i="16"/>
  <c r="X133" i="16" s="1"/>
  <c r="AC132" i="16"/>
  <c r="U132" i="16"/>
  <c r="T132" i="16"/>
  <c r="S132" i="16"/>
  <c r="AE132" i="16" s="1"/>
  <c r="AF132" i="16" s="1"/>
  <c r="R132" i="16"/>
  <c r="Q132" i="16"/>
  <c r="P132" i="16"/>
  <c r="O132" i="16"/>
  <c r="AD132" i="16" s="1"/>
  <c r="N132" i="16"/>
  <c r="AA132" i="16" s="1"/>
  <c r="AB132" i="16" s="1"/>
  <c r="M132" i="16"/>
  <c r="L132" i="16"/>
  <c r="K132" i="16"/>
  <c r="J132" i="16"/>
  <c r="I132" i="16"/>
  <c r="H132" i="16"/>
  <c r="G132" i="16"/>
  <c r="E132" i="16"/>
  <c r="D132" i="16"/>
  <c r="X132" i="16" s="1"/>
  <c r="U131" i="16"/>
  <c r="T131" i="16"/>
  <c r="S131" i="16"/>
  <c r="R131" i="16"/>
  <c r="Q131" i="16"/>
  <c r="AD131" i="16" s="1"/>
  <c r="P131" i="16"/>
  <c r="O131" i="16"/>
  <c r="N131" i="16"/>
  <c r="M131" i="16"/>
  <c r="L131" i="16"/>
  <c r="K131" i="16"/>
  <c r="J131" i="16"/>
  <c r="I131" i="16"/>
  <c r="AA131" i="16" s="1"/>
  <c r="AB131" i="16" s="1"/>
  <c r="H131" i="16"/>
  <c r="G131" i="16"/>
  <c r="E131" i="16"/>
  <c r="D131" i="16"/>
  <c r="X131" i="16" s="1"/>
  <c r="AE130" i="16"/>
  <c r="AF130" i="16" s="1"/>
  <c r="AC130" i="16"/>
  <c r="U130" i="16"/>
  <c r="T130" i="16"/>
  <c r="S130" i="16"/>
  <c r="R130" i="16"/>
  <c r="Q130" i="16"/>
  <c r="AD130" i="16" s="1"/>
  <c r="P130" i="16"/>
  <c r="O130" i="16"/>
  <c r="N130" i="16"/>
  <c r="M130" i="16"/>
  <c r="L130" i="16"/>
  <c r="K130" i="16"/>
  <c r="J130" i="16"/>
  <c r="I130" i="16"/>
  <c r="H130" i="16"/>
  <c r="G130" i="16"/>
  <c r="E130" i="16"/>
  <c r="D130" i="16"/>
  <c r="X130" i="16" s="1"/>
  <c r="AD129" i="16"/>
  <c r="AA129" i="16"/>
  <c r="AB129" i="16" s="1"/>
  <c r="U129" i="16"/>
  <c r="T129" i="16"/>
  <c r="S129" i="16"/>
  <c r="R129" i="16"/>
  <c r="Q129" i="16"/>
  <c r="P129" i="16"/>
  <c r="O129" i="16"/>
  <c r="N129" i="16"/>
  <c r="M129" i="16"/>
  <c r="L129" i="16"/>
  <c r="K129" i="16"/>
  <c r="J129" i="16"/>
  <c r="AC129" i="16" s="1"/>
  <c r="I129" i="16"/>
  <c r="H129" i="16"/>
  <c r="G129" i="16"/>
  <c r="E129" i="16"/>
  <c r="D129" i="16"/>
  <c r="X129" i="16" s="1"/>
  <c r="U128" i="16"/>
  <c r="T128" i="16"/>
  <c r="S128" i="16"/>
  <c r="AE128" i="16" s="1"/>
  <c r="AF128" i="16" s="1"/>
  <c r="R128" i="16"/>
  <c r="Q128" i="16"/>
  <c r="P128" i="16"/>
  <c r="O128" i="16"/>
  <c r="N128" i="16"/>
  <c r="M128" i="16"/>
  <c r="L128" i="16"/>
  <c r="K128" i="16"/>
  <c r="J128" i="16"/>
  <c r="I128" i="16"/>
  <c r="AA128" i="16" s="1"/>
  <c r="AB128" i="16" s="1"/>
  <c r="H128" i="16"/>
  <c r="G128" i="16"/>
  <c r="E128" i="16"/>
  <c r="D128" i="16"/>
  <c r="X128" i="16" s="1"/>
  <c r="AD127" i="16"/>
  <c r="AB127" i="16"/>
  <c r="AA127" i="16"/>
  <c r="U127" i="16"/>
  <c r="T127" i="16"/>
  <c r="S127" i="16"/>
  <c r="AE127" i="16" s="1"/>
  <c r="AF127" i="16" s="1"/>
  <c r="R127" i="16"/>
  <c r="Q127" i="16"/>
  <c r="P127" i="16"/>
  <c r="O127" i="16"/>
  <c r="N127" i="16"/>
  <c r="M127" i="16"/>
  <c r="L127" i="16"/>
  <c r="K127" i="16"/>
  <c r="AC127" i="16" s="1"/>
  <c r="J127" i="16"/>
  <c r="I127" i="16"/>
  <c r="H127" i="16"/>
  <c r="G127" i="16"/>
  <c r="E127" i="16"/>
  <c r="D127" i="16"/>
  <c r="X127" i="16" s="1"/>
  <c r="U126" i="16"/>
  <c r="T126" i="16"/>
  <c r="S126" i="16"/>
  <c r="AE126" i="16" s="1"/>
  <c r="AF126" i="16" s="1"/>
  <c r="R126" i="16"/>
  <c r="Q126" i="16"/>
  <c r="AD126" i="16" s="1"/>
  <c r="P126" i="16"/>
  <c r="O126" i="16"/>
  <c r="N126" i="16"/>
  <c r="M126" i="16"/>
  <c r="L126" i="16"/>
  <c r="AA126" i="16" s="1"/>
  <c r="AB126" i="16" s="1"/>
  <c r="K126" i="16"/>
  <c r="AC126" i="16" s="1"/>
  <c r="J126" i="16"/>
  <c r="I126" i="16"/>
  <c r="H126" i="16"/>
  <c r="G126" i="16"/>
  <c r="E126" i="16"/>
  <c r="D126" i="16"/>
  <c r="X126" i="16" s="1"/>
  <c r="AF125" i="16"/>
  <c r="AE125" i="16"/>
  <c r="AC125" i="16"/>
  <c r="U125" i="16"/>
  <c r="T125" i="16"/>
  <c r="S125" i="16"/>
  <c r="R125" i="16"/>
  <c r="Q125" i="16"/>
  <c r="AD125" i="16" s="1"/>
  <c r="P125" i="16"/>
  <c r="O125" i="16"/>
  <c r="N125" i="16"/>
  <c r="AA125" i="16" s="1"/>
  <c r="AB125" i="16" s="1"/>
  <c r="M125" i="16"/>
  <c r="L125" i="16"/>
  <c r="K125" i="16"/>
  <c r="J125" i="16"/>
  <c r="I125" i="16"/>
  <c r="H125" i="16"/>
  <c r="G125" i="16"/>
  <c r="E125" i="16"/>
  <c r="D125" i="16"/>
  <c r="X125" i="16" s="1"/>
  <c r="U124" i="16"/>
  <c r="T124" i="16"/>
  <c r="S124" i="16"/>
  <c r="AE124" i="16" s="1"/>
  <c r="AF124" i="16" s="1"/>
  <c r="R124" i="16"/>
  <c r="Q124" i="16"/>
  <c r="P124" i="16"/>
  <c r="O124" i="16"/>
  <c r="AD124" i="16" s="1"/>
  <c r="N124" i="16"/>
  <c r="AA124" i="16" s="1"/>
  <c r="AB124" i="16" s="1"/>
  <c r="M124" i="16"/>
  <c r="L124" i="16"/>
  <c r="K124" i="16"/>
  <c r="AC124" i="16" s="1"/>
  <c r="J124" i="16"/>
  <c r="I124" i="16"/>
  <c r="H124" i="16"/>
  <c r="G124" i="16"/>
  <c r="E124" i="16"/>
  <c r="D124" i="16"/>
  <c r="X124" i="16" s="1"/>
  <c r="U123" i="16"/>
  <c r="T123" i="16"/>
  <c r="S123" i="16"/>
  <c r="AE123" i="16" s="1"/>
  <c r="AF123" i="16" s="1"/>
  <c r="R123" i="16"/>
  <c r="Q123" i="16"/>
  <c r="AD123" i="16" s="1"/>
  <c r="P123" i="16"/>
  <c r="O123" i="16"/>
  <c r="N123" i="16"/>
  <c r="M123" i="16"/>
  <c r="L123" i="16"/>
  <c r="K123" i="16"/>
  <c r="AC123" i="16" s="1"/>
  <c r="J123" i="16"/>
  <c r="I123" i="16"/>
  <c r="AA123" i="16" s="1"/>
  <c r="AB123" i="16" s="1"/>
  <c r="H123" i="16"/>
  <c r="G123" i="16"/>
  <c r="E123" i="16"/>
  <c r="D123" i="16"/>
  <c r="X123" i="16" s="1"/>
  <c r="AF122" i="16"/>
  <c r="AE122" i="16"/>
  <c r="AD122" i="16"/>
  <c r="AC122" i="16"/>
  <c r="U122" i="16"/>
  <c r="T122" i="16"/>
  <c r="S122" i="16"/>
  <c r="R122" i="16"/>
  <c r="Q122" i="16"/>
  <c r="P122" i="16"/>
  <c r="O122" i="16"/>
  <c r="N122" i="16"/>
  <c r="M122" i="16"/>
  <c r="L122" i="16"/>
  <c r="K122" i="16"/>
  <c r="J122" i="16"/>
  <c r="I122" i="16"/>
  <c r="H122" i="16"/>
  <c r="G122" i="16"/>
  <c r="E122" i="16"/>
  <c r="D122" i="16"/>
  <c r="X122" i="16" s="1"/>
  <c r="AA121" i="16"/>
  <c r="AB121" i="16" s="1"/>
  <c r="U121" i="16"/>
  <c r="T121" i="16"/>
  <c r="S121" i="16"/>
  <c r="AE121" i="16" s="1"/>
  <c r="AF121" i="16" s="1"/>
  <c r="R121" i="16"/>
  <c r="Q121" i="16"/>
  <c r="AD121" i="16" s="1"/>
  <c r="P121" i="16"/>
  <c r="O121" i="16"/>
  <c r="N121" i="16"/>
  <c r="M121" i="16"/>
  <c r="L121" i="16"/>
  <c r="K121" i="16"/>
  <c r="AC121" i="16" s="1"/>
  <c r="J121" i="16"/>
  <c r="I121" i="16"/>
  <c r="H121" i="16"/>
  <c r="G121" i="16"/>
  <c r="E121" i="16"/>
  <c r="D121" i="16"/>
  <c r="X121" i="16" s="1"/>
  <c r="AD120" i="16"/>
  <c r="U120" i="16"/>
  <c r="T120" i="16"/>
  <c r="S120" i="16"/>
  <c r="AE120" i="16" s="1"/>
  <c r="AF120" i="16" s="1"/>
  <c r="R120" i="16"/>
  <c r="Q120" i="16"/>
  <c r="P120" i="16"/>
  <c r="O120" i="16"/>
  <c r="N120" i="16"/>
  <c r="M120" i="16"/>
  <c r="L120" i="16"/>
  <c r="AA120" i="16" s="1"/>
  <c r="AB120" i="16" s="1"/>
  <c r="K120" i="16"/>
  <c r="AC120" i="16" s="1"/>
  <c r="J120" i="16"/>
  <c r="I120" i="16"/>
  <c r="H120" i="16"/>
  <c r="G120" i="16"/>
  <c r="E120" i="16"/>
  <c r="D120" i="16"/>
  <c r="X120" i="16" s="1"/>
  <c r="AA119" i="16"/>
  <c r="AB119" i="16" s="1"/>
  <c r="U119" i="16"/>
  <c r="T119" i="16"/>
  <c r="S119" i="16"/>
  <c r="AE119" i="16" s="1"/>
  <c r="AF119" i="16" s="1"/>
  <c r="R119" i="16"/>
  <c r="Q119" i="16"/>
  <c r="AD119" i="16" s="1"/>
  <c r="P119" i="16"/>
  <c r="O119" i="16"/>
  <c r="N119" i="16"/>
  <c r="M119" i="16"/>
  <c r="L119" i="16"/>
  <c r="K119" i="16"/>
  <c r="AC119" i="16" s="1"/>
  <c r="J119" i="16"/>
  <c r="I119" i="16"/>
  <c r="H119" i="16"/>
  <c r="G119" i="16"/>
  <c r="E119" i="16"/>
  <c r="D119" i="16"/>
  <c r="X119" i="16" s="1"/>
  <c r="AD118" i="16"/>
  <c r="AB118" i="16"/>
  <c r="AA118" i="16"/>
  <c r="U118" i="16"/>
  <c r="T118" i="16"/>
  <c r="S118" i="16"/>
  <c r="AE118" i="16" s="1"/>
  <c r="AF118" i="16" s="1"/>
  <c r="R118" i="16"/>
  <c r="Q118" i="16"/>
  <c r="P118" i="16"/>
  <c r="O118" i="16"/>
  <c r="N118" i="16"/>
  <c r="M118" i="16"/>
  <c r="L118" i="16"/>
  <c r="K118" i="16"/>
  <c r="AC118" i="16" s="1"/>
  <c r="J118" i="16"/>
  <c r="I118" i="16"/>
  <c r="H118" i="16"/>
  <c r="G118" i="16"/>
  <c r="E118" i="16"/>
  <c r="D118" i="16"/>
  <c r="X118" i="16" s="1"/>
  <c r="AF117" i="16"/>
  <c r="AE117" i="16"/>
  <c r="U117" i="16"/>
  <c r="T117" i="16"/>
  <c r="S117" i="16"/>
  <c r="R117" i="16"/>
  <c r="Q117" i="16"/>
  <c r="AD117" i="16" s="1"/>
  <c r="P117" i="16"/>
  <c r="O117" i="16"/>
  <c r="N117" i="16"/>
  <c r="AA117" i="16" s="1"/>
  <c r="AB117" i="16" s="1"/>
  <c r="M117" i="16"/>
  <c r="L117" i="16"/>
  <c r="K117" i="16"/>
  <c r="J117" i="16"/>
  <c r="AC117" i="16" s="1"/>
  <c r="I117" i="16"/>
  <c r="H117" i="16"/>
  <c r="G117" i="16"/>
  <c r="E117" i="16"/>
  <c r="D117" i="16"/>
  <c r="X117" i="16" s="1"/>
  <c r="AD116" i="16"/>
  <c r="AA116" i="16"/>
  <c r="AB116" i="16" s="1"/>
  <c r="U116" i="16"/>
  <c r="T116" i="16"/>
  <c r="S116" i="16"/>
  <c r="AE116" i="16" s="1"/>
  <c r="AF116" i="16" s="1"/>
  <c r="R116" i="16"/>
  <c r="Q116" i="16"/>
  <c r="P116" i="16"/>
  <c r="O116" i="16"/>
  <c r="N116" i="16"/>
  <c r="M116" i="16"/>
  <c r="L116" i="16"/>
  <c r="K116" i="16"/>
  <c r="J116" i="16"/>
  <c r="AC116" i="16" s="1"/>
  <c r="I116" i="16"/>
  <c r="H116" i="16"/>
  <c r="G116" i="16"/>
  <c r="E116" i="16"/>
  <c r="D116" i="16"/>
  <c r="X116" i="16" s="1"/>
  <c r="AE115" i="16"/>
  <c r="AF115" i="16" s="1"/>
  <c r="AC115" i="16"/>
  <c r="U115" i="16"/>
  <c r="T115" i="16"/>
  <c r="S115" i="16"/>
  <c r="R115" i="16"/>
  <c r="Q115" i="16"/>
  <c r="P115" i="16"/>
  <c r="O115" i="16"/>
  <c r="N115" i="16"/>
  <c r="M115" i="16"/>
  <c r="L115" i="16"/>
  <c r="AA115" i="16" s="1"/>
  <c r="AB115" i="16" s="1"/>
  <c r="K115" i="16"/>
  <c r="J115" i="16"/>
  <c r="I115" i="16"/>
  <c r="H115" i="16"/>
  <c r="G115" i="16"/>
  <c r="E115" i="16"/>
  <c r="D115" i="16"/>
  <c r="X115" i="16" s="1"/>
  <c r="U114" i="16"/>
  <c r="T114" i="16"/>
  <c r="S114" i="16"/>
  <c r="R114" i="16"/>
  <c r="Q114" i="16"/>
  <c r="AD114" i="16" s="1"/>
  <c r="P114" i="16"/>
  <c r="O114" i="16"/>
  <c r="N114" i="16"/>
  <c r="M114" i="16"/>
  <c r="L114" i="16"/>
  <c r="K114" i="16"/>
  <c r="J114" i="16"/>
  <c r="AE114" i="16" s="1"/>
  <c r="AF114" i="16" s="1"/>
  <c r="I114" i="16"/>
  <c r="H114" i="16"/>
  <c r="G114" i="16"/>
  <c r="E114" i="16"/>
  <c r="D114" i="16"/>
  <c r="X114" i="16" s="1"/>
  <c r="AD113" i="16"/>
  <c r="AC113" i="16"/>
  <c r="U113" i="16"/>
  <c r="T113" i="16"/>
  <c r="S113" i="16"/>
  <c r="AE113" i="16" s="1"/>
  <c r="AF113" i="16" s="1"/>
  <c r="R113" i="16"/>
  <c r="Q113" i="16"/>
  <c r="P113" i="16"/>
  <c r="O113" i="16"/>
  <c r="N113" i="16"/>
  <c r="M113" i="16"/>
  <c r="L113" i="16"/>
  <c r="AA113" i="16" s="1"/>
  <c r="AB113" i="16" s="1"/>
  <c r="K113" i="16"/>
  <c r="J113" i="16"/>
  <c r="I113" i="16"/>
  <c r="H113" i="16"/>
  <c r="G113" i="16"/>
  <c r="E113" i="16"/>
  <c r="D113" i="16"/>
  <c r="X113" i="16" s="1"/>
  <c r="U112" i="16"/>
  <c r="T112" i="16"/>
  <c r="S112" i="16"/>
  <c r="AE112" i="16" s="1"/>
  <c r="AF112" i="16" s="1"/>
  <c r="R112" i="16"/>
  <c r="Q112" i="16"/>
  <c r="AD112" i="16" s="1"/>
  <c r="P112" i="16"/>
  <c r="O112" i="16"/>
  <c r="N112" i="16"/>
  <c r="M112" i="16"/>
  <c r="L112" i="16"/>
  <c r="K112" i="16"/>
  <c r="J112" i="16"/>
  <c r="I112" i="16"/>
  <c r="AA112" i="16" s="1"/>
  <c r="AB112" i="16" s="1"/>
  <c r="H112" i="16"/>
  <c r="G112" i="16"/>
  <c r="E112" i="16"/>
  <c r="D112" i="16"/>
  <c r="X112" i="16" s="1"/>
  <c r="AD111" i="16"/>
  <c r="AC111" i="16"/>
  <c r="U111" i="16"/>
  <c r="T111" i="16"/>
  <c r="S111" i="16"/>
  <c r="AE111" i="16" s="1"/>
  <c r="AF111" i="16" s="1"/>
  <c r="R111" i="16"/>
  <c r="Q111" i="16"/>
  <c r="P111" i="16"/>
  <c r="O111" i="16"/>
  <c r="N111" i="16"/>
  <c r="M111" i="16"/>
  <c r="L111" i="16"/>
  <c r="AA111" i="16" s="1"/>
  <c r="AB111" i="16" s="1"/>
  <c r="K111" i="16"/>
  <c r="J111" i="16"/>
  <c r="I111" i="16"/>
  <c r="H111" i="16"/>
  <c r="G111" i="16"/>
  <c r="E111" i="16"/>
  <c r="D111" i="16"/>
  <c r="X111" i="16" s="1"/>
  <c r="U110" i="16"/>
  <c r="T110" i="16"/>
  <c r="S110" i="16"/>
  <c r="R110" i="16"/>
  <c r="Q110" i="16"/>
  <c r="AD110" i="16" s="1"/>
  <c r="P110" i="16"/>
  <c r="O110" i="16"/>
  <c r="N110" i="16"/>
  <c r="AA110" i="16" s="1"/>
  <c r="AB110" i="16" s="1"/>
  <c r="M110" i="16"/>
  <c r="L110" i="16"/>
  <c r="K110" i="16"/>
  <c r="AC110" i="16" s="1"/>
  <c r="J110" i="16"/>
  <c r="I110" i="16"/>
  <c r="H110" i="16"/>
  <c r="G110" i="16"/>
  <c r="E110" i="16"/>
  <c r="D110" i="16"/>
  <c r="X110" i="16" s="1"/>
  <c r="AD109" i="16"/>
  <c r="AA109" i="16"/>
  <c r="AB109" i="16" s="1"/>
  <c r="U109" i="16"/>
  <c r="T109" i="16"/>
  <c r="S109" i="16"/>
  <c r="AE109" i="16" s="1"/>
  <c r="AF109" i="16" s="1"/>
  <c r="R109" i="16"/>
  <c r="Q109" i="16"/>
  <c r="P109" i="16"/>
  <c r="O109" i="16"/>
  <c r="N109" i="16"/>
  <c r="M109" i="16"/>
  <c r="L109" i="16"/>
  <c r="K109" i="16"/>
  <c r="AC109" i="16" s="1"/>
  <c r="J109" i="16"/>
  <c r="I109" i="16"/>
  <c r="H109" i="16"/>
  <c r="G109" i="16"/>
  <c r="E109" i="16"/>
  <c r="D109" i="16"/>
  <c r="X109" i="16" s="1"/>
  <c r="AE108" i="16"/>
  <c r="AF108" i="16" s="1"/>
  <c r="AD108" i="16"/>
  <c r="U108" i="16"/>
  <c r="T108" i="16"/>
  <c r="S108" i="16"/>
  <c r="R108" i="16"/>
  <c r="Q108" i="16"/>
  <c r="P108" i="16"/>
  <c r="O108" i="16"/>
  <c r="N108" i="16"/>
  <c r="AA108" i="16" s="1"/>
  <c r="AB108" i="16" s="1"/>
  <c r="M108" i="16"/>
  <c r="L108" i="16"/>
  <c r="K108" i="16"/>
  <c r="AC108" i="16" s="1"/>
  <c r="J108" i="16"/>
  <c r="I108" i="16"/>
  <c r="H108" i="16"/>
  <c r="G108" i="16"/>
  <c r="E108" i="16"/>
  <c r="D108" i="16"/>
  <c r="X108" i="16" s="1"/>
  <c r="U107" i="16"/>
  <c r="T107" i="16"/>
  <c r="S107" i="16"/>
  <c r="AE107" i="16" s="1"/>
  <c r="AF107" i="16" s="1"/>
  <c r="R107" i="16"/>
  <c r="Q107" i="16"/>
  <c r="AD107" i="16" s="1"/>
  <c r="P107" i="16"/>
  <c r="O107" i="16"/>
  <c r="N107" i="16"/>
  <c r="M107" i="16"/>
  <c r="L107" i="16"/>
  <c r="K107" i="16"/>
  <c r="AC107" i="16" s="1"/>
  <c r="J107" i="16"/>
  <c r="I107" i="16"/>
  <c r="AA107" i="16" s="1"/>
  <c r="AB107" i="16" s="1"/>
  <c r="H107" i="16"/>
  <c r="G107" i="16"/>
  <c r="E107" i="16"/>
  <c r="D107" i="16"/>
  <c r="X107" i="16" s="1"/>
  <c r="AF106" i="16"/>
  <c r="AE106" i="16"/>
  <c r="AD106" i="16"/>
  <c r="AC106" i="16"/>
  <c r="U106" i="16"/>
  <c r="T106" i="16"/>
  <c r="S106" i="16"/>
  <c r="R106" i="16"/>
  <c r="Q106" i="16"/>
  <c r="P106" i="16"/>
  <c r="O106" i="16"/>
  <c r="N106" i="16"/>
  <c r="M106" i="16"/>
  <c r="L106" i="16"/>
  <c r="AA106" i="16" s="1"/>
  <c r="AB106" i="16" s="1"/>
  <c r="K106" i="16"/>
  <c r="J106" i="16"/>
  <c r="I106" i="16"/>
  <c r="H106" i="16"/>
  <c r="G106" i="16"/>
  <c r="E106" i="16"/>
  <c r="D106" i="16"/>
  <c r="X106" i="16" s="1"/>
  <c r="AA105" i="16"/>
  <c r="AB105" i="16" s="1"/>
  <c r="U105" i="16"/>
  <c r="T105" i="16"/>
  <c r="S105" i="16"/>
  <c r="AE105" i="16" s="1"/>
  <c r="AF105" i="16" s="1"/>
  <c r="R105" i="16"/>
  <c r="Q105" i="16"/>
  <c r="AD105" i="16" s="1"/>
  <c r="P105" i="16"/>
  <c r="O105" i="16"/>
  <c r="N105" i="16"/>
  <c r="M105" i="16"/>
  <c r="L105" i="16"/>
  <c r="K105" i="16"/>
  <c r="AC105" i="16" s="1"/>
  <c r="J105" i="16"/>
  <c r="I105" i="16"/>
  <c r="H105" i="16"/>
  <c r="G105" i="16"/>
  <c r="E105" i="16"/>
  <c r="D105" i="16"/>
  <c r="X105" i="16" s="1"/>
  <c r="AD104" i="16"/>
  <c r="U104" i="16"/>
  <c r="T104" i="16"/>
  <c r="S104" i="16"/>
  <c r="AE104" i="16" s="1"/>
  <c r="AF104" i="16" s="1"/>
  <c r="R104" i="16"/>
  <c r="Q104" i="16"/>
  <c r="P104" i="16"/>
  <c r="O104" i="16"/>
  <c r="N104" i="16"/>
  <c r="M104" i="16"/>
  <c r="L104" i="16"/>
  <c r="AA104" i="16" s="1"/>
  <c r="AB104" i="16" s="1"/>
  <c r="K104" i="16"/>
  <c r="AC104" i="16" s="1"/>
  <c r="J104" i="16"/>
  <c r="I104" i="16"/>
  <c r="H104" i="16"/>
  <c r="G104" i="16"/>
  <c r="E104" i="16"/>
  <c r="D104" i="16"/>
  <c r="X104" i="16" s="1"/>
  <c r="U103" i="16"/>
  <c r="T103" i="16"/>
  <c r="S103" i="16"/>
  <c r="AE103" i="16" s="1"/>
  <c r="AF103" i="16" s="1"/>
  <c r="R103" i="16"/>
  <c r="Q103" i="16"/>
  <c r="AD103" i="16" s="1"/>
  <c r="P103" i="16"/>
  <c r="O103" i="16"/>
  <c r="N103" i="16"/>
  <c r="M103" i="16"/>
  <c r="L103" i="16"/>
  <c r="K103" i="16"/>
  <c r="AC103" i="16" s="1"/>
  <c r="J103" i="16"/>
  <c r="I103" i="16"/>
  <c r="AA103" i="16" s="1"/>
  <c r="AB103" i="16" s="1"/>
  <c r="H103" i="16"/>
  <c r="G103" i="16"/>
  <c r="E103" i="16"/>
  <c r="D103" i="16"/>
  <c r="X103" i="16" s="1"/>
  <c r="AF102" i="16"/>
  <c r="AE102" i="16"/>
  <c r="AD102" i="16"/>
  <c r="AC102" i="16"/>
  <c r="U102" i="16"/>
  <c r="T102" i="16"/>
  <c r="S102" i="16"/>
  <c r="R102" i="16"/>
  <c r="Q102" i="16"/>
  <c r="P102" i="16"/>
  <c r="O102" i="16"/>
  <c r="N102" i="16"/>
  <c r="AA102" i="16" s="1"/>
  <c r="AB102" i="16" s="1"/>
  <c r="M102" i="16"/>
  <c r="L102" i="16"/>
  <c r="K102" i="16"/>
  <c r="J102" i="16"/>
  <c r="I102" i="16"/>
  <c r="H102" i="16"/>
  <c r="G102" i="16"/>
  <c r="E102" i="16"/>
  <c r="D102" i="16"/>
  <c r="X102" i="16" s="1"/>
  <c r="AD101" i="16"/>
  <c r="AA101" i="16"/>
  <c r="AB101" i="16" s="1"/>
  <c r="U101" i="16"/>
  <c r="T101" i="16"/>
  <c r="S101" i="16"/>
  <c r="AE101" i="16" s="1"/>
  <c r="AF101" i="16" s="1"/>
  <c r="R101" i="16"/>
  <c r="Q101" i="16"/>
  <c r="P101" i="16"/>
  <c r="O101" i="16"/>
  <c r="N101" i="16"/>
  <c r="M101" i="16"/>
  <c r="L101" i="16"/>
  <c r="K101" i="16"/>
  <c r="AC101" i="16" s="1"/>
  <c r="J101" i="16"/>
  <c r="I101" i="16"/>
  <c r="H101" i="16"/>
  <c r="G101" i="16"/>
  <c r="E101" i="16"/>
  <c r="D101" i="16"/>
  <c r="X101" i="16" s="1"/>
  <c r="AE100" i="16"/>
  <c r="AF100" i="16" s="1"/>
  <c r="U100" i="16"/>
  <c r="T100" i="16"/>
  <c r="S100" i="16"/>
  <c r="R100" i="16"/>
  <c r="Q100" i="16"/>
  <c r="AD100" i="16" s="1"/>
  <c r="P100" i="16"/>
  <c r="O100" i="16"/>
  <c r="N100" i="16"/>
  <c r="M100" i="16"/>
  <c r="L100" i="16"/>
  <c r="K100" i="16"/>
  <c r="AC100" i="16" s="1"/>
  <c r="J100" i="16"/>
  <c r="I100" i="16"/>
  <c r="AA100" i="16" s="1"/>
  <c r="AB100" i="16" s="1"/>
  <c r="H100" i="16"/>
  <c r="G100" i="16"/>
  <c r="E100" i="16"/>
  <c r="D100" i="16"/>
  <c r="X100" i="16" s="1"/>
  <c r="AE99" i="16"/>
  <c r="AF99" i="16" s="1"/>
  <c r="AC99" i="16"/>
  <c r="U99" i="16"/>
  <c r="T99" i="16"/>
  <c r="S99" i="16"/>
  <c r="R99" i="16"/>
  <c r="Q99" i="16"/>
  <c r="P99" i="16"/>
  <c r="O99" i="16"/>
  <c r="AD99" i="16" s="1"/>
  <c r="N99" i="16"/>
  <c r="M99" i="16"/>
  <c r="L99" i="16"/>
  <c r="AA99" i="16" s="1"/>
  <c r="AB99" i="16" s="1"/>
  <c r="K99" i="16"/>
  <c r="J99" i="16"/>
  <c r="I99" i="16"/>
  <c r="H99" i="16"/>
  <c r="G99" i="16"/>
  <c r="E99" i="16"/>
  <c r="D99" i="16"/>
  <c r="X99" i="16" s="1"/>
  <c r="U98" i="16"/>
  <c r="T98" i="16"/>
  <c r="S98" i="16"/>
  <c r="AE98" i="16" s="1"/>
  <c r="AF98" i="16" s="1"/>
  <c r="R98" i="16"/>
  <c r="Q98" i="16"/>
  <c r="AD98" i="16" s="1"/>
  <c r="P98" i="16"/>
  <c r="O98" i="16"/>
  <c r="N98" i="16"/>
  <c r="M98" i="16"/>
  <c r="L98" i="16"/>
  <c r="AA98" i="16" s="1"/>
  <c r="AB98" i="16" s="1"/>
  <c r="K98" i="16"/>
  <c r="AC98" i="16" s="1"/>
  <c r="J98" i="16"/>
  <c r="I98" i="16"/>
  <c r="H98" i="16"/>
  <c r="G98" i="16"/>
  <c r="E98" i="16"/>
  <c r="D98" i="16"/>
  <c r="X98" i="16" s="1"/>
  <c r="AE97" i="16"/>
  <c r="AF97" i="16" s="1"/>
  <c r="AD97" i="16"/>
  <c r="U97" i="16"/>
  <c r="T97" i="16"/>
  <c r="S97" i="16"/>
  <c r="R97" i="16"/>
  <c r="Q97" i="16"/>
  <c r="P97" i="16"/>
  <c r="O97" i="16"/>
  <c r="N97" i="16"/>
  <c r="M97" i="16"/>
  <c r="L97" i="16"/>
  <c r="AA97" i="16" s="1"/>
  <c r="AB97" i="16" s="1"/>
  <c r="K97" i="16"/>
  <c r="AC97" i="16" s="1"/>
  <c r="J97" i="16"/>
  <c r="I97" i="16"/>
  <c r="H97" i="16"/>
  <c r="G97" i="16"/>
  <c r="E97" i="16"/>
  <c r="D97" i="16"/>
  <c r="X97" i="16" s="1"/>
  <c r="AD96" i="16"/>
  <c r="U96" i="16"/>
  <c r="T96" i="16"/>
  <c r="S96" i="16"/>
  <c r="AE96" i="16" s="1"/>
  <c r="AF96" i="16" s="1"/>
  <c r="R96" i="16"/>
  <c r="Q96" i="16"/>
  <c r="P96" i="16"/>
  <c r="O96" i="16"/>
  <c r="N96" i="16"/>
  <c r="M96" i="16"/>
  <c r="L96" i="16"/>
  <c r="AA96" i="16" s="1"/>
  <c r="AB96" i="16" s="1"/>
  <c r="K96" i="16"/>
  <c r="AC96" i="16" s="1"/>
  <c r="J96" i="16"/>
  <c r="I96" i="16"/>
  <c r="H96" i="16"/>
  <c r="G96" i="16"/>
  <c r="E96" i="16"/>
  <c r="D96" i="16"/>
  <c r="X96" i="16" s="1"/>
  <c r="U95" i="16"/>
  <c r="T95" i="16"/>
  <c r="S95" i="16"/>
  <c r="AE95" i="16" s="1"/>
  <c r="AF95" i="16" s="1"/>
  <c r="R95" i="16"/>
  <c r="Q95" i="16"/>
  <c r="AD95" i="16" s="1"/>
  <c r="P95" i="16"/>
  <c r="O95" i="16"/>
  <c r="N95" i="16"/>
  <c r="M95" i="16"/>
  <c r="L95" i="16"/>
  <c r="K95" i="16"/>
  <c r="AC95" i="16" s="1"/>
  <c r="J95" i="16"/>
  <c r="I95" i="16"/>
  <c r="AA95" i="16" s="1"/>
  <c r="AB95" i="16" s="1"/>
  <c r="H95" i="16"/>
  <c r="G95" i="16"/>
  <c r="E95" i="16"/>
  <c r="D95" i="16"/>
  <c r="X95" i="16" s="1"/>
  <c r="AF94" i="16"/>
  <c r="AE94" i="16"/>
  <c r="AD94" i="16"/>
  <c r="AC94" i="16"/>
  <c r="U94" i="16"/>
  <c r="T94" i="16"/>
  <c r="S94" i="16"/>
  <c r="R94" i="16"/>
  <c r="Q94" i="16"/>
  <c r="P94" i="16"/>
  <c r="O94" i="16"/>
  <c r="N94" i="16"/>
  <c r="AA94" i="16" s="1"/>
  <c r="AB94" i="16" s="1"/>
  <c r="M94" i="16"/>
  <c r="L94" i="16"/>
  <c r="K94" i="16"/>
  <c r="J94" i="16"/>
  <c r="I94" i="16"/>
  <c r="H94" i="16"/>
  <c r="G94" i="16"/>
  <c r="E94" i="16"/>
  <c r="D94" i="16"/>
  <c r="X94" i="16" s="1"/>
  <c r="AD93" i="16"/>
  <c r="AA93" i="16"/>
  <c r="AB93" i="16" s="1"/>
  <c r="U93" i="16"/>
  <c r="T93" i="16"/>
  <c r="S93" i="16"/>
  <c r="AE93" i="16" s="1"/>
  <c r="AF93" i="16" s="1"/>
  <c r="R93" i="16"/>
  <c r="Q93" i="16"/>
  <c r="P93" i="16"/>
  <c r="O93" i="16"/>
  <c r="N93" i="16"/>
  <c r="M93" i="16"/>
  <c r="L93" i="16"/>
  <c r="K93" i="16"/>
  <c r="AC93" i="16" s="1"/>
  <c r="J93" i="16"/>
  <c r="I93" i="16"/>
  <c r="H93" i="16"/>
  <c r="G93" i="16"/>
  <c r="E93" i="16"/>
  <c r="D93" i="16"/>
  <c r="X93" i="16" s="1"/>
  <c r="AE92" i="16"/>
  <c r="AF92" i="16" s="1"/>
  <c r="U92" i="16"/>
  <c r="T92" i="16"/>
  <c r="S92" i="16"/>
  <c r="R92" i="16"/>
  <c r="Q92" i="16"/>
  <c r="AD92" i="16" s="1"/>
  <c r="P92" i="16"/>
  <c r="O92" i="16"/>
  <c r="N92" i="16"/>
  <c r="M92" i="16"/>
  <c r="L92" i="16"/>
  <c r="K92" i="16"/>
  <c r="AC92" i="16" s="1"/>
  <c r="J92" i="16"/>
  <c r="I92" i="16"/>
  <c r="AA92" i="16" s="1"/>
  <c r="AB92" i="16" s="1"/>
  <c r="H92" i="16"/>
  <c r="G92" i="16"/>
  <c r="E92" i="16"/>
  <c r="D92" i="16"/>
  <c r="X92" i="16" s="1"/>
  <c r="AE91" i="16"/>
  <c r="AF91" i="16" s="1"/>
  <c r="AC91" i="16"/>
  <c r="U91" i="16"/>
  <c r="T91" i="16"/>
  <c r="S91" i="16"/>
  <c r="R91" i="16"/>
  <c r="Q91" i="16"/>
  <c r="P91" i="16"/>
  <c r="O91" i="16"/>
  <c r="AD91" i="16" s="1"/>
  <c r="N91" i="16"/>
  <c r="M91" i="16"/>
  <c r="L91" i="16"/>
  <c r="AA91" i="16" s="1"/>
  <c r="AB91" i="16" s="1"/>
  <c r="K91" i="16"/>
  <c r="J91" i="16"/>
  <c r="I91" i="16"/>
  <c r="H91" i="16"/>
  <c r="G91" i="16"/>
  <c r="E91" i="16"/>
  <c r="D91" i="16"/>
  <c r="X91" i="16" s="1"/>
  <c r="U90" i="16"/>
  <c r="T90" i="16"/>
  <c r="S90" i="16"/>
  <c r="AE90" i="16" s="1"/>
  <c r="AF90" i="16" s="1"/>
  <c r="R90" i="16"/>
  <c r="Q90" i="16"/>
  <c r="AD90" i="16" s="1"/>
  <c r="P90" i="16"/>
  <c r="O90" i="16"/>
  <c r="N90" i="16"/>
  <c r="M90" i="16"/>
  <c r="L90" i="16"/>
  <c r="AA90" i="16" s="1"/>
  <c r="AB90" i="16" s="1"/>
  <c r="K90" i="16"/>
  <c r="AC90" i="16" s="1"/>
  <c r="J90" i="16"/>
  <c r="I90" i="16"/>
  <c r="H90" i="16"/>
  <c r="G90" i="16"/>
  <c r="E90" i="16"/>
  <c r="D90" i="16"/>
  <c r="X90" i="16" s="1"/>
  <c r="AE89" i="16"/>
  <c r="AF89" i="16" s="1"/>
  <c r="AD89" i="16"/>
  <c r="U89" i="16"/>
  <c r="T89" i="16"/>
  <c r="Y89" i="16" s="1"/>
  <c r="Z89" i="16" s="1"/>
  <c r="S89" i="16"/>
  <c r="R89" i="16"/>
  <c r="Q89" i="16"/>
  <c r="P89" i="16"/>
  <c r="O89" i="16"/>
  <c r="N89" i="16"/>
  <c r="M89" i="16"/>
  <c r="L89" i="16"/>
  <c r="AA89" i="16" s="1"/>
  <c r="AB89" i="16" s="1"/>
  <c r="K89" i="16"/>
  <c r="AC89" i="16" s="1"/>
  <c r="J89" i="16"/>
  <c r="I89" i="16"/>
  <c r="H89" i="16"/>
  <c r="G89" i="16"/>
  <c r="E89" i="16"/>
  <c r="D89" i="16"/>
  <c r="X89" i="16" s="1"/>
  <c r="AD88" i="16"/>
  <c r="AA88" i="16"/>
  <c r="AB88" i="16" s="1"/>
  <c r="U88" i="16"/>
  <c r="T88" i="16"/>
  <c r="S88" i="16"/>
  <c r="AE88" i="16" s="1"/>
  <c r="AF88" i="16" s="1"/>
  <c r="R88" i="16"/>
  <c r="Q88" i="16"/>
  <c r="P88" i="16"/>
  <c r="O88" i="16"/>
  <c r="N88" i="16"/>
  <c r="M88" i="16"/>
  <c r="L88" i="16"/>
  <c r="K88" i="16"/>
  <c r="AC88" i="16" s="1"/>
  <c r="J88" i="16"/>
  <c r="I88" i="16"/>
  <c r="H88" i="16"/>
  <c r="G88" i="16"/>
  <c r="E88" i="16"/>
  <c r="D88" i="16"/>
  <c r="X88" i="16" s="1"/>
  <c r="U87" i="16"/>
  <c r="T87" i="16"/>
  <c r="S87" i="16"/>
  <c r="AE87" i="16" s="1"/>
  <c r="AF87" i="16" s="1"/>
  <c r="R87" i="16"/>
  <c r="Q87" i="16"/>
  <c r="AD87" i="16" s="1"/>
  <c r="P87" i="16"/>
  <c r="O87" i="16"/>
  <c r="N87" i="16"/>
  <c r="M87" i="16"/>
  <c r="L87" i="16"/>
  <c r="K87" i="16"/>
  <c r="AC87" i="16" s="1"/>
  <c r="J87" i="16"/>
  <c r="I87" i="16"/>
  <c r="AA87" i="16" s="1"/>
  <c r="AB87" i="16" s="1"/>
  <c r="H87" i="16"/>
  <c r="G87" i="16"/>
  <c r="E87" i="16"/>
  <c r="D87" i="16"/>
  <c r="X87" i="16" s="1"/>
  <c r="AF86" i="16"/>
  <c r="AE86" i="16"/>
  <c r="AD86" i="16"/>
  <c r="AC86" i="16"/>
  <c r="U86" i="16"/>
  <c r="T86" i="16"/>
  <c r="S86" i="16"/>
  <c r="R86" i="16"/>
  <c r="Q86" i="16"/>
  <c r="P86" i="16"/>
  <c r="O86" i="16"/>
  <c r="N86" i="16"/>
  <c r="AA86" i="16" s="1"/>
  <c r="AB86" i="16" s="1"/>
  <c r="M86" i="16"/>
  <c r="L86" i="16"/>
  <c r="K86" i="16"/>
  <c r="J86" i="16"/>
  <c r="I86" i="16"/>
  <c r="H86" i="16"/>
  <c r="G86" i="16"/>
  <c r="E86" i="16"/>
  <c r="D86" i="16"/>
  <c r="X86" i="16" s="1"/>
  <c r="AD85" i="16"/>
  <c r="AA85" i="16"/>
  <c r="AB85" i="16" s="1"/>
  <c r="U85" i="16"/>
  <c r="T85" i="16"/>
  <c r="S85" i="16"/>
  <c r="AE85" i="16" s="1"/>
  <c r="AF85" i="16" s="1"/>
  <c r="R85" i="16"/>
  <c r="Q85" i="16"/>
  <c r="P85" i="16"/>
  <c r="O85" i="16"/>
  <c r="N85" i="16"/>
  <c r="M85" i="16"/>
  <c r="L85" i="16"/>
  <c r="K85" i="16"/>
  <c r="AC85" i="16" s="1"/>
  <c r="J85" i="16"/>
  <c r="I85" i="16"/>
  <c r="H85" i="16"/>
  <c r="G85" i="16"/>
  <c r="E85" i="16"/>
  <c r="D85" i="16"/>
  <c r="X85" i="16" s="1"/>
  <c r="AE84" i="16"/>
  <c r="AF84" i="16" s="1"/>
  <c r="U84" i="16"/>
  <c r="T84" i="16"/>
  <c r="S84" i="16"/>
  <c r="R84" i="16"/>
  <c r="Q84" i="16"/>
  <c r="AD84" i="16" s="1"/>
  <c r="P84" i="16"/>
  <c r="O84" i="16"/>
  <c r="N84" i="16"/>
  <c r="M84" i="16"/>
  <c r="L84" i="16"/>
  <c r="K84" i="16"/>
  <c r="AC84" i="16" s="1"/>
  <c r="J84" i="16"/>
  <c r="I84" i="16"/>
  <c r="AA84" i="16" s="1"/>
  <c r="AB84" i="16" s="1"/>
  <c r="H84" i="16"/>
  <c r="G84" i="16"/>
  <c r="E84" i="16"/>
  <c r="D84" i="16"/>
  <c r="X84" i="16" s="1"/>
  <c r="AE83" i="16"/>
  <c r="AF83" i="16" s="1"/>
  <c r="AC83" i="16"/>
  <c r="U83" i="16"/>
  <c r="T83" i="16"/>
  <c r="S83" i="16"/>
  <c r="R83" i="16"/>
  <c r="Q83" i="16"/>
  <c r="P83" i="16"/>
  <c r="O83" i="16"/>
  <c r="AD83" i="16" s="1"/>
  <c r="N83" i="16"/>
  <c r="M83" i="16"/>
  <c r="L83" i="16"/>
  <c r="AA83" i="16" s="1"/>
  <c r="AB83" i="16" s="1"/>
  <c r="K83" i="16"/>
  <c r="J83" i="16"/>
  <c r="I83" i="16"/>
  <c r="H83" i="16"/>
  <c r="G83" i="16"/>
  <c r="E83" i="16"/>
  <c r="D83" i="16"/>
  <c r="X83" i="16" s="1"/>
  <c r="U82" i="16"/>
  <c r="T82" i="16"/>
  <c r="S82" i="16"/>
  <c r="AE82" i="16" s="1"/>
  <c r="AF82" i="16" s="1"/>
  <c r="R82" i="16"/>
  <c r="Q82" i="16"/>
  <c r="AD82" i="16" s="1"/>
  <c r="P82" i="16"/>
  <c r="O82" i="16"/>
  <c r="N82" i="16"/>
  <c r="M82" i="16"/>
  <c r="L82" i="16"/>
  <c r="AA82" i="16" s="1"/>
  <c r="AB82" i="16" s="1"/>
  <c r="K82" i="16"/>
  <c r="AC82" i="16" s="1"/>
  <c r="J82" i="16"/>
  <c r="I82" i="16"/>
  <c r="H82" i="16"/>
  <c r="G82" i="16"/>
  <c r="E82" i="16"/>
  <c r="D82" i="16"/>
  <c r="X82" i="16" s="1"/>
  <c r="AE81" i="16"/>
  <c r="AF81" i="16" s="1"/>
  <c r="AD81" i="16"/>
  <c r="U81" i="16"/>
  <c r="T81" i="16"/>
  <c r="S81" i="16"/>
  <c r="R81" i="16"/>
  <c r="Q81" i="16"/>
  <c r="P81" i="16"/>
  <c r="O81" i="16"/>
  <c r="N81" i="16"/>
  <c r="M81" i="16"/>
  <c r="L81" i="16"/>
  <c r="AA81" i="16" s="1"/>
  <c r="AB81" i="16" s="1"/>
  <c r="K81" i="16"/>
  <c r="AC81" i="16" s="1"/>
  <c r="J81" i="16"/>
  <c r="I81" i="16"/>
  <c r="H81" i="16"/>
  <c r="G81" i="16"/>
  <c r="E81" i="16"/>
  <c r="D81" i="16"/>
  <c r="X81" i="16" s="1"/>
  <c r="AD80" i="16"/>
  <c r="AA80" i="16"/>
  <c r="AB80" i="16" s="1"/>
  <c r="U80" i="16"/>
  <c r="T80" i="16"/>
  <c r="S80" i="16"/>
  <c r="AE80" i="16" s="1"/>
  <c r="AF80" i="16" s="1"/>
  <c r="R80" i="16"/>
  <c r="Q80" i="16"/>
  <c r="P80" i="16"/>
  <c r="O80" i="16"/>
  <c r="N80" i="16"/>
  <c r="M80" i="16"/>
  <c r="L80" i="16"/>
  <c r="K80" i="16"/>
  <c r="AC80" i="16" s="1"/>
  <c r="J80" i="16"/>
  <c r="I80" i="16"/>
  <c r="H80" i="16"/>
  <c r="G80" i="16"/>
  <c r="E80" i="16"/>
  <c r="D80" i="16"/>
  <c r="X80" i="16" s="1"/>
  <c r="U79" i="16"/>
  <c r="T79" i="16"/>
  <c r="S79" i="16"/>
  <c r="AE79" i="16" s="1"/>
  <c r="AF79" i="16" s="1"/>
  <c r="R79" i="16"/>
  <c r="Q79" i="16"/>
  <c r="AD79" i="16" s="1"/>
  <c r="P79" i="16"/>
  <c r="O79" i="16"/>
  <c r="N79" i="16"/>
  <c r="M79" i="16"/>
  <c r="L79" i="16"/>
  <c r="K79" i="16"/>
  <c r="AC79" i="16" s="1"/>
  <c r="J79" i="16"/>
  <c r="I79" i="16"/>
  <c r="AA79" i="16" s="1"/>
  <c r="AB79" i="16" s="1"/>
  <c r="H79" i="16"/>
  <c r="G79" i="16"/>
  <c r="E79" i="16"/>
  <c r="D79" i="16"/>
  <c r="X79" i="16" s="1"/>
  <c r="AF78" i="16"/>
  <c r="AE78" i="16"/>
  <c r="AD78" i="16"/>
  <c r="AC78" i="16"/>
  <c r="U78" i="16"/>
  <c r="T78" i="16"/>
  <c r="S78" i="16"/>
  <c r="R78" i="16"/>
  <c r="Q78" i="16"/>
  <c r="P78" i="16"/>
  <c r="O78" i="16"/>
  <c r="N78" i="16"/>
  <c r="AA78" i="16" s="1"/>
  <c r="AB78" i="16" s="1"/>
  <c r="M78" i="16"/>
  <c r="L78" i="16"/>
  <c r="K78" i="16"/>
  <c r="J78" i="16"/>
  <c r="I78" i="16"/>
  <c r="H78" i="16"/>
  <c r="G78" i="16"/>
  <c r="E78" i="16"/>
  <c r="D78" i="16"/>
  <c r="X78" i="16" s="1"/>
  <c r="AD77" i="16"/>
  <c r="AA77" i="16"/>
  <c r="AB77" i="16" s="1"/>
  <c r="U77" i="16"/>
  <c r="T77" i="16"/>
  <c r="S77" i="16"/>
  <c r="AE77" i="16" s="1"/>
  <c r="AF77" i="16" s="1"/>
  <c r="R77" i="16"/>
  <c r="Q77" i="16"/>
  <c r="P77" i="16"/>
  <c r="O77" i="16"/>
  <c r="N77" i="16"/>
  <c r="M77" i="16"/>
  <c r="L77" i="16"/>
  <c r="K77" i="16"/>
  <c r="AC77" i="16" s="1"/>
  <c r="J77" i="16"/>
  <c r="I77" i="16"/>
  <c r="H77" i="16"/>
  <c r="G77" i="16"/>
  <c r="E77" i="16"/>
  <c r="D77" i="16"/>
  <c r="X77" i="16" s="1"/>
  <c r="AE76" i="16"/>
  <c r="AF76" i="16" s="1"/>
  <c r="U76" i="16"/>
  <c r="T76" i="16"/>
  <c r="S76" i="16"/>
  <c r="R76" i="16"/>
  <c r="Q76" i="16"/>
  <c r="AD76" i="16" s="1"/>
  <c r="P76" i="16"/>
  <c r="O76" i="16"/>
  <c r="N76" i="16"/>
  <c r="M76" i="16"/>
  <c r="L76" i="16"/>
  <c r="K76" i="16"/>
  <c r="AC76" i="16" s="1"/>
  <c r="J76" i="16"/>
  <c r="I76" i="16"/>
  <c r="AA76" i="16" s="1"/>
  <c r="AB76" i="16" s="1"/>
  <c r="H76" i="16"/>
  <c r="G76" i="16"/>
  <c r="E76" i="16"/>
  <c r="D76" i="16"/>
  <c r="X76" i="16" s="1"/>
  <c r="AE75" i="16"/>
  <c r="AF75" i="16" s="1"/>
  <c r="AC75" i="16"/>
  <c r="U75" i="16"/>
  <c r="T75" i="16"/>
  <c r="S75" i="16"/>
  <c r="R75" i="16"/>
  <c r="Q75" i="16"/>
  <c r="P75" i="16"/>
  <c r="O75" i="16"/>
  <c r="AD75" i="16" s="1"/>
  <c r="N75" i="16"/>
  <c r="M75" i="16"/>
  <c r="L75" i="16"/>
  <c r="AA75" i="16" s="1"/>
  <c r="AB75" i="16" s="1"/>
  <c r="K75" i="16"/>
  <c r="J75" i="16"/>
  <c r="I75" i="16"/>
  <c r="H75" i="16"/>
  <c r="G75" i="16"/>
  <c r="E75" i="16"/>
  <c r="D75" i="16"/>
  <c r="X75" i="16" s="1"/>
  <c r="U74" i="16"/>
  <c r="T74" i="16"/>
  <c r="S74" i="16"/>
  <c r="AE74" i="16" s="1"/>
  <c r="AF74" i="16" s="1"/>
  <c r="R74" i="16"/>
  <c r="Q74" i="16"/>
  <c r="AD74" i="16" s="1"/>
  <c r="P74" i="16"/>
  <c r="O74" i="16"/>
  <c r="N74" i="16"/>
  <c r="M74" i="16"/>
  <c r="L74" i="16"/>
  <c r="AA74" i="16" s="1"/>
  <c r="AB74" i="16" s="1"/>
  <c r="K74" i="16"/>
  <c r="AC74" i="16" s="1"/>
  <c r="J74" i="16"/>
  <c r="I74" i="16"/>
  <c r="H74" i="16"/>
  <c r="G74" i="16"/>
  <c r="E74" i="16"/>
  <c r="D74" i="16"/>
  <c r="X74" i="16" s="1"/>
  <c r="AE73" i="16"/>
  <c r="AF73" i="16" s="1"/>
  <c r="AD73" i="16"/>
  <c r="U73" i="16"/>
  <c r="T73" i="16"/>
  <c r="S73" i="16"/>
  <c r="R73" i="16"/>
  <c r="Q73" i="16"/>
  <c r="P73" i="16"/>
  <c r="O73" i="16"/>
  <c r="N73" i="16"/>
  <c r="M73" i="16"/>
  <c r="L73" i="16"/>
  <c r="AA73" i="16" s="1"/>
  <c r="AB73" i="16" s="1"/>
  <c r="K73" i="16"/>
  <c r="AC73" i="16" s="1"/>
  <c r="J73" i="16"/>
  <c r="I73" i="16"/>
  <c r="H73" i="16"/>
  <c r="G73" i="16"/>
  <c r="E73" i="16"/>
  <c r="D73" i="16"/>
  <c r="X73" i="16" s="1"/>
  <c r="AD72" i="16"/>
  <c r="AA72" i="16"/>
  <c r="AB72" i="16" s="1"/>
  <c r="U72" i="16"/>
  <c r="T72" i="16"/>
  <c r="S72" i="16"/>
  <c r="AE72" i="16" s="1"/>
  <c r="AF72" i="16" s="1"/>
  <c r="R72" i="16"/>
  <c r="Q72" i="16"/>
  <c r="P72" i="16"/>
  <c r="O72" i="16"/>
  <c r="N72" i="16"/>
  <c r="M72" i="16"/>
  <c r="L72" i="16"/>
  <c r="K72" i="16"/>
  <c r="AC72" i="16" s="1"/>
  <c r="J72" i="16"/>
  <c r="I72" i="16"/>
  <c r="H72" i="16"/>
  <c r="G72" i="16"/>
  <c r="E72" i="16"/>
  <c r="D72" i="16"/>
  <c r="X72" i="16" s="1"/>
  <c r="U71" i="16"/>
  <c r="T71" i="16"/>
  <c r="S71" i="16"/>
  <c r="AE71" i="16" s="1"/>
  <c r="AF71" i="16" s="1"/>
  <c r="R71" i="16"/>
  <c r="Q71" i="16"/>
  <c r="AD71" i="16" s="1"/>
  <c r="P71" i="16"/>
  <c r="O71" i="16"/>
  <c r="N71" i="16"/>
  <c r="M71" i="16"/>
  <c r="L71" i="16"/>
  <c r="K71" i="16"/>
  <c r="AC71" i="16" s="1"/>
  <c r="J71" i="16"/>
  <c r="I71" i="16"/>
  <c r="AA71" i="16" s="1"/>
  <c r="AB71" i="16" s="1"/>
  <c r="H71" i="16"/>
  <c r="G71" i="16"/>
  <c r="E71" i="16"/>
  <c r="D71" i="16"/>
  <c r="X71" i="16" s="1"/>
  <c r="AF70" i="16"/>
  <c r="AE70" i="16"/>
  <c r="AD70" i="16"/>
  <c r="AC70" i="16"/>
  <c r="U70" i="16"/>
  <c r="T70" i="16"/>
  <c r="S70" i="16"/>
  <c r="R70" i="16"/>
  <c r="Q70" i="16"/>
  <c r="P70" i="16"/>
  <c r="O70" i="16"/>
  <c r="N70" i="16"/>
  <c r="AA70" i="16" s="1"/>
  <c r="AB70" i="16" s="1"/>
  <c r="M70" i="16"/>
  <c r="L70" i="16"/>
  <c r="K70" i="16"/>
  <c r="J70" i="16"/>
  <c r="I70" i="16"/>
  <c r="H70" i="16"/>
  <c r="G70" i="16"/>
  <c r="E70" i="16"/>
  <c r="D70" i="16"/>
  <c r="X70" i="16" s="1"/>
  <c r="AD69" i="16"/>
  <c r="AA69" i="16"/>
  <c r="AB69" i="16" s="1"/>
  <c r="U69" i="16"/>
  <c r="T69" i="16"/>
  <c r="S69" i="16"/>
  <c r="AE69" i="16" s="1"/>
  <c r="AF69" i="16" s="1"/>
  <c r="R69" i="16"/>
  <c r="Q69" i="16"/>
  <c r="P69" i="16"/>
  <c r="O69" i="16"/>
  <c r="N69" i="16"/>
  <c r="M69" i="16"/>
  <c r="L69" i="16"/>
  <c r="K69" i="16"/>
  <c r="AC69" i="16" s="1"/>
  <c r="J69" i="16"/>
  <c r="I69" i="16"/>
  <c r="H69" i="16"/>
  <c r="G69" i="16"/>
  <c r="E69" i="16"/>
  <c r="D69" i="16"/>
  <c r="X69" i="16" s="1"/>
  <c r="AE68" i="16"/>
  <c r="AF68" i="16" s="1"/>
  <c r="U68" i="16"/>
  <c r="T68" i="16"/>
  <c r="S68" i="16"/>
  <c r="R68" i="16"/>
  <c r="Q68" i="16"/>
  <c r="AD68" i="16" s="1"/>
  <c r="P68" i="16"/>
  <c r="O68" i="16"/>
  <c r="N68" i="16"/>
  <c r="M68" i="16"/>
  <c r="L68" i="16"/>
  <c r="K68" i="16"/>
  <c r="AC68" i="16" s="1"/>
  <c r="J68" i="16"/>
  <c r="I68" i="16"/>
  <c r="AA68" i="16" s="1"/>
  <c r="AB68" i="16" s="1"/>
  <c r="H68" i="16"/>
  <c r="G68" i="16"/>
  <c r="E68" i="16"/>
  <c r="D68" i="16"/>
  <c r="X68" i="16" s="1"/>
  <c r="AE67" i="16"/>
  <c r="AF67" i="16" s="1"/>
  <c r="AC67" i="16"/>
  <c r="U67" i="16"/>
  <c r="T67" i="16"/>
  <c r="S67" i="16"/>
  <c r="R67" i="16"/>
  <c r="Q67" i="16"/>
  <c r="P67" i="16"/>
  <c r="O67" i="16"/>
  <c r="AD67" i="16" s="1"/>
  <c r="N67" i="16"/>
  <c r="M67" i="16"/>
  <c r="L67" i="16"/>
  <c r="AA67" i="16" s="1"/>
  <c r="AB67" i="16" s="1"/>
  <c r="K67" i="16"/>
  <c r="J67" i="16"/>
  <c r="I67" i="16"/>
  <c r="H67" i="16"/>
  <c r="G67" i="16"/>
  <c r="E67" i="16"/>
  <c r="D67" i="16"/>
  <c r="X67" i="16" s="1"/>
  <c r="U66" i="16"/>
  <c r="T66" i="16"/>
  <c r="S66" i="16"/>
  <c r="AE66" i="16" s="1"/>
  <c r="AF66" i="16" s="1"/>
  <c r="R66" i="16"/>
  <c r="Q66" i="16"/>
  <c r="AD66" i="16" s="1"/>
  <c r="P66" i="16"/>
  <c r="O66" i="16"/>
  <c r="N66" i="16"/>
  <c r="M66" i="16"/>
  <c r="L66" i="16"/>
  <c r="AA66" i="16" s="1"/>
  <c r="AB66" i="16" s="1"/>
  <c r="K66" i="16"/>
  <c r="AC66" i="16" s="1"/>
  <c r="J66" i="16"/>
  <c r="I66" i="16"/>
  <c r="H66" i="16"/>
  <c r="G66" i="16"/>
  <c r="E66" i="16"/>
  <c r="D66" i="16"/>
  <c r="X66" i="16" s="1"/>
  <c r="AE65" i="16"/>
  <c r="AF65" i="16" s="1"/>
  <c r="AD65" i="16"/>
  <c r="U65" i="16"/>
  <c r="T65" i="16"/>
  <c r="S65" i="16"/>
  <c r="R65" i="16"/>
  <c r="Q65" i="16"/>
  <c r="P65" i="16"/>
  <c r="O65" i="16"/>
  <c r="N65" i="16"/>
  <c r="M65" i="16"/>
  <c r="L65" i="16"/>
  <c r="AA65" i="16" s="1"/>
  <c r="AB65" i="16" s="1"/>
  <c r="K65" i="16"/>
  <c r="AC65" i="16" s="1"/>
  <c r="J65" i="16"/>
  <c r="I65" i="16"/>
  <c r="H65" i="16"/>
  <c r="G65" i="16"/>
  <c r="E65" i="16"/>
  <c r="D65" i="16"/>
  <c r="X65" i="16" s="1"/>
  <c r="AD64" i="16"/>
  <c r="AA64" i="16"/>
  <c r="AB64" i="16" s="1"/>
  <c r="U64" i="16"/>
  <c r="T64" i="16"/>
  <c r="S64" i="16"/>
  <c r="AE64" i="16" s="1"/>
  <c r="AF64" i="16" s="1"/>
  <c r="R64" i="16"/>
  <c r="Q64" i="16"/>
  <c r="P64" i="16"/>
  <c r="O64" i="16"/>
  <c r="N64" i="16"/>
  <c r="M64" i="16"/>
  <c r="L64" i="16"/>
  <c r="K64" i="16"/>
  <c r="AC64" i="16" s="1"/>
  <c r="J64" i="16"/>
  <c r="I64" i="16"/>
  <c r="H64" i="16"/>
  <c r="G64" i="16"/>
  <c r="E64" i="16"/>
  <c r="D64" i="16"/>
  <c r="X64" i="16" s="1"/>
  <c r="U63" i="16"/>
  <c r="T63" i="16"/>
  <c r="S63" i="16"/>
  <c r="AE63" i="16" s="1"/>
  <c r="AF63" i="16" s="1"/>
  <c r="R63" i="16"/>
  <c r="Q63" i="16"/>
  <c r="AD63" i="16" s="1"/>
  <c r="P63" i="16"/>
  <c r="O63" i="16"/>
  <c r="N63" i="16"/>
  <c r="M63" i="16"/>
  <c r="L63" i="16"/>
  <c r="K63" i="16"/>
  <c r="AC63" i="16" s="1"/>
  <c r="J63" i="16"/>
  <c r="I63" i="16"/>
  <c r="AA63" i="16" s="1"/>
  <c r="AB63" i="16" s="1"/>
  <c r="H63" i="16"/>
  <c r="G63" i="16"/>
  <c r="E63" i="16"/>
  <c r="D63" i="16"/>
  <c r="X63" i="16" s="1"/>
  <c r="AF62" i="16"/>
  <c r="AE62" i="16"/>
  <c r="AD62" i="16"/>
  <c r="AC62" i="16"/>
  <c r="U62" i="16"/>
  <c r="T62" i="16"/>
  <c r="S62" i="16"/>
  <c r="R62" i="16"/>
  <c r="Q62" i="16"/>
  <c r="P62" i="16"/>
  <c r="O62" i="16"/>
  <c r="N62" i="16"/>
  <c r="AA62" i="16" s="1"/>
  <c r="AB62" i="16" s="1"/>
  <c r="M62" i="16"/>
  <c r="L62" i="16"/>
  <c r="K62" i="16"/>
  <c r="J62" i="16"/>
  <c r="I62" i="16"/>
  <c r="H62" i="16"/>
  <c r="G62" i="16"/>
  <c r="E62" i="16"/>
  <c r="D62" i="16"/>
  <c r="X62" i="16" s="1"/>
  <c r="AD61" i="16"/>
  <c r="AA61" i="16"/>
  <c r="AB61" i="16" s="1"/>
  <c r="U61" i="16"/>
  <c r="T61" i="16"/>
  <c r="S61" i="16"/>
  <c r="AE61" i="16" s="1"/>
  <c r="AF61" i="16" s="1"/>
  <c r="R61" i="16"/>
  <c r="Q61" i="16"/>
  <c r="P61" i="16"/>
  <c r="O61" i="16"/>
  <c r="N61" i="16"/>
  <c r="M61" i="16"/>
  <c r="L61" i="16"/>
  <c r="K61" i="16"/>
  <c r="AC61" i="16" s="1"/>
  <c r="J61" i="16"/>
  <c r="I61" i="16"/>
  <c r="H61" i="16"/>
  <c r="G61" i="16"/>
  <c r="E61" i="16"/>
  <c r="D61" i="16"/>
  <c r="X61" i="16" s="1"/>
  <c r="AE60" i="16"/>
  <c r="AF60" i="16" s="1"/>
  <c r="U60" i="16"/>
  <c r="T60" i="16"/>
  <c r="S60" i="16"/>
  <c r="R60" i="16"/>
  <c r="Q60" i="16"/>
  <c r="AD60" i="16" s="1"/>
  <c r="P60" i="16"/>
  <c r="O60" i="16"/>
  <c r="N60" i="16"/>
  <c r="M60" i="16"/>
  <c r="L60" i="16"/>
  <c r="K60" i="16"/>
  <c r="AC60" i="16" s="1"/>
  <c r="J60" i="16"/>
  <c r="I60" i="16"/>
  <c r="AA60" i="16" s="1"/>
  <c r="AB60" i="16" s="1"/>
  <c r="H60" i="16"/>
  <c r="G60" i="16"/>
  <c r="E60" i="16"/>
  <c r="D60" i="16"/>
  <c r="X60" i="16" s="1"/>
  <c r="AE59" i="16"/>
  <c r="AF59" i="16" s="1"/>
  <c r="AC59" i="16"/>
  <c r="U59" i="16"/>
  <c r="T59" i="16"/>
  <c r="S59" i="16"/>
  <c r="R59" i="16"/>
  <c r="Q59" i="16"/>
  <c r="P59" i="16"/>
  <c r="O59" i="16"/>
  <c r="AD59" i="16" s="1"/>
  <c r="N59" i="16"/>
  <c r="M59" i="16"/>
  <c r="L59" i="16"/>
  <c r="AA59" i="16" s="1"/>
  <c r="AB59" i="16" s="1"/>
  <c r="K59" i="16"/>
  <c r="J59" i="16"/>
  <c r="I59" i="16"/>
  <c r="H59" i="16"/>
  <c r="G59" i="16"/>
  <c r="E59" i="16"/>
  <c r="D59" i="16"/>
  <c r="X59" i="16" s="1"/>
  <c r="U58" i="16"/>
  <c r="T58" i="16"/>
  <c r="S58" i="16"/>
  <c r="AE58" i="16" s="1"/>
  <c r="AF58" i="16" s="1"/>
  <c r="R58" i="16"/>
  <c r="Q58" i="16"/>
  <c r="AD58" i="16" s="1"/>
  <c r="P58" i="16"/>
  <c r="O58" i="16"/>
  <c r="N58" i="16"/>
  <c r="M58" i="16"/>
  <c r="L58" i="16"/>
  <c r="AA58" i="16" s="1"/>
  <c r="AB58" i="16" s="1"/>
  <c r="K58" i="16"/>
  <c r="AC58" i="16" s="1"/>
  <c r="J58" i="16"/>
  <c r="I58" i="16"/>
  <c r="H58" i="16"/>
  <c r="G58" i="16"/>
  <c r="E58" i="16"/>
  <c r="D58" i="16"/>
  <c r="X58" i="16" s="1"/>
  <c r="AE57" i="16"/>
  <c r="AF57" i="16" s="1"/>
  <c r="AD57" i="16"/>
  <c r="U57" i="16"/>
  <c r="T57" i="16"/>
  <c r="S57" i="16"/>
  <c r="R57" i="16"/>
  <c r="Q57" i="16"/>
  <c r="P57" i="16"/>
  <c r="O57" i="16"/>
  <c r="N57" i="16"/>
  <c r="M57" i="16"/>
  <c r="L57" i="16"/>
  <c r="K57" i="16"/>
  <c r="AC57" i="16" s="1"/>
  <c r="J57" i="16"/>
  <c r="I57" i="16"/>
  <c r="H57" i="16"/>
  <c r="G57" i="16"/>
  <c r="E57" i="16"/>
  <c r="D57" i="16"/>
  <c r="X57" i="16" s="1"/>
  <c r="AD56" i="16"/>
  <c r="AA56" i="16"/>
  <c r="AB56" i="16" s="1"/>
  <c r="U56" i="16"/>
  <c r="T56" i="16"/>
  <c r="S56" i="16"/>
  <c r="AE56" i="16" s="1"/>
  <c r="AF56" i="16" s="1"/>
  <c r="R56" i="16"/>
  <c r="Q56" i="16"/>
  <c r="P56" i="16"/>
  <c r="O56" i="16"/>
  <c r="N56" i="16"/>
  <c r="M56" i="16"/>
  <c r="L56" i="16"/>
  <c r="K56" i="16"/>
  <c r="AC56" i="16" s="1"/>
  <c r="J56" i="16"/>
  <c r="I56" i="16"/>
  <c r="H56" i="16"/>
  <c r="G56" i="16"/>
  <c r="E56" i="16"/>
  <c r="D56" i="16"/>
  <c r="X56" i="16" s="1"/>
  <c r="AF55" i="16"/>
  <c r="U55" i="16"/>
  <c r="T55" i="16"/>
  <c r="S55" i="16"/>
  <c r="AE55" i="16" s="1"/>
  <c r="R55" i="16"/>
  <c r="Q55" i="16"/>
  <c r="AD55" i="16" s="1"/>
  <c r="P55" i="16"/>
  <c r="O55" i="16"/>
  <c r="N55" i="16"/>
  <c r="M55" i="16"/>
  <c r="L55" i="16"/>
  <c r="K55" i="16"/>
  <c r="AC55" i="16" s="1"/>
  <c r="J55" i="16"/>
  <c r="I55" i="16"/>
  <c r="AA55" i="16" s="1"/>
  <c r="AB55" i="16" s="1"/>
  <c r="H55" i="16"/>
  <c r="G55" i="16"/>
  <c r="E55" i="16"/>
  <c r="D55" i="16"/>
  <c r="X55" i="16" s="1"/>
  <c r="AF54" i="16"/>
  <c r="AE54" i="16"/>
  <c r="AD54" i="16"/>
  <c r="AC54" i="16"/>
  <c r="U54" i="16"/>
  <c r="T54" i="16"/>
  <c r="S54" i="16"/>
  <c r="R54" i="16"/>
  <c r="Q54" i="16"/>
  <c r="P54" i="16"/>
  <c r="O54" i="16"/>
  <c r="N54" i="16"/>
  <c r="M54" i="16"/>
  <c r="L54" i="16"/>
  <c r="K54" i="16"/>
  <c r="J54" i="16"/>
  <c r="I54" i="16"/>
  <c r="H54" i="16"/>
  <c r="G54" i="16"/>
  <c r="E54" i="16"/>
  <c r="D54" i="16"/>
  <c r="X54" i="16" s="1"/>
  <c r="AD53" i="16"/>
  <c r="AA53" i="16"/>
  <c r="AB53" i="16" s="1"/>
  <c r="U53" i="16"/>
  <c r="T53" i="16"/>
  <c r="S53" i="16"/>
  <c r="R53" i="16"/>
  <c r="Q53" i="16"/>
  <c r="P53" i="16"/>
  <c r="O53" i="16"/>
  <c r="N53" i="16"/>
  <c r="M53" i="16"/>
  <c r="L53" i="16"/>
  <c r="K53" i="16"/>
  <c r="J53" i="16"/>
  <c r="I53" i="16"/>
  <c r="H53" i="16"/>
  <c r="G53" i="16"/>
  <c r="E53" i="16"/>
  <c r="D53" i="16"/>
  <c r="X53" i="16" s="1"/>
  <c r="AE52" i="16"/>
  <c r="AF52" i="16" s="1"/>
  <c r="U52" i="16"/>
  <c r="T52" i="16"/>
  <c r="S52" i="16"/>
  <c r="R52" i="16"/>
  <c r="Q52" i="16"/>
  <c r="P52" i="16"/>
  <c r="O52" i="16"/>
  <c r="N52" i="16"/>
  <c r="M52" i="16"/>
  <c r="L52" i="16"/>
  <c r="K52" i="16"/>
  <c r="AC52" i="16" s="1"/>
  <c r="J52" i="16"/>
  <c r="I52" i="16"/>
  <c r="AA52" i="16" s="1"/>
  <c r="AB52" i="16" s="1"/>
  <c r="H52" i="16"/>
  <c r="G52" i="16"/>
  <c r="E52" i="16"/>
  <c r="D52" i="16"/>
  <c r="X52" i="16" s="1"/>
  <c r="AE51" i="16"/>
  <c r="AF51" i="16" s="1"/>
  <c r="AC51" i="16"/>
  <c r="U51" i="16"/>
  <c r="T51" i="16"/>
  <c r="S51" i="16"/>
  <c r="R51" i="16"/>
  <c r="Q51" i="16"/>
  <c r="P51" i="16"/>
  <c r="O51" i="16"/>
  <c r="AD51" i="16" s="1"/>
  <c r="N51" i="16"/>
  <c r="M51" i="16"/>
  <c r="L51" i="16"/>
  <c r="K51" i="16"/>
  <c r="J51" i="16"/>
  <c r="I51" i="16"/>
  <c r="H51" i="16"/>
  <c r="G51" i="16"/>
  <c r="E51" i="16"/>
  <c r="D51" i="16"/>
  <c r="X51" i="16" s="1"/>
  <c r="U50" i="16"/>
  <c r="T50" i="16"/>
  <c r="S50" i="16"/>
  <c r="R50" i="16"/>
  <c r="Q50" i="16"/>
  <c r="AD50" i="16" s="1"/>
  <c r="P50" i="16"/>
  <c r="O50" i="16"/>
  <c r="N50" i="16"/>
  <c r="M50" i="16"/>
  <c r="L50" i="16"/>
  <c r="K50" i="16"/>
  <c r="J50" i="16"/>
  <c r="I50" i="16"/>
  <c r="H50" i="16"/>
  <c r="G50" i="16"/>
  <c r="E50" i="16"/>
  <c r="D50" i="16"/>
  <c r="X50" i="16" s="1"/>
  <c r="AE49" i="16"/>
  <c r="AF49" i="16" s="1"/>
  <c r="AD49" i="16"/>
  <c r="U49" i="16"/>
  <c r="T49" i="16"/>
  <c r="S49" i="16"/>
  <c r="R49" i="16"/>
  <c r="Q49" i="16"/>
  <c r="P49" i="16"/>
  <c r="O49" i="16"/>
  <c r="N49" i="16"/>
  <c r="M49" i="16"/>
  <c r="L49" i="16"/>
  <c r="K49" i="16"/>
  <c r="AC49" i="16" s="1"/>
  <c r="J49" i="16"/>
  <c r="I49" i="16"/>
  <c r="H49" i="16"/>
  <c r="G49" i="16"/>
  <c r="E49" i="16"/>
  <c r="D49" i="16"/>
  <c r="X49" i="16" s="1"/>
  <c r="AD48" i="16"/>
  <c r="AA48" i="16"/>
  <c r="AB48" i="16" s="1"/>
  <c r="U48" i="16"/>
  <c r="T48" i="16"/>
  <c r="S48" i="16"/>
  <c r="AE48" i="16" s="1"/>
  <c r="AF48" i="16" s="1"/>
  <c r="R48" i="16"/>
  <c r="Q48" i="16"/>
  <c r="P48" i="16"/>
  <c r="O48" i="16"/>
  <c r="N48" i="16"/>
  <c r="M48" i="16"/>
  <c r="L48" i="16"/>
  <c r="K48" i="16"/>
  <c r="AC48" i="16" s="1"/>
  <c r="J48" i="16"/>
  <c r="I48" i="16"/>
  <c r="H48" i="16"/>
  <c r="G48" i="16"/>
  <c r="E48" i="16"/>
  <c r="D48" i="16"/>
  <c r="X48" i="16" s="1"/>
  <c r="U47" i="16"/>
  <c r="T47" i="16"/>
  <c r="S47" i="16"/>
  <c r="R47" i="16"/>
  <c r="Q47" i="16"/>
  <c r="AD47" i="16" s="1"/>
  <c r="P47" i="16"/>
  <c r="O47" i="16"/>
  <c r="N47" i="16"/>
  <c r="M47" i="16"/>
  <c r="L47" i="16"/>
  <c r="K47" i="16"/>
  <c r="AC47" i="16" s="1"/>
  <c r="J47" i="16"/>
  <c r="I47" i="16"/>
  <c r="AA47" i="16" s="1"/>
  <c r="AB47" i="16" s="1"/>
  <c r="H47" i="16"/>
  <c r="G47" i="16"/>
  <c r="E47" i="16"/>
  <c r="D47" i="16"/>
  <c r="X47" i="16" s="1"/>
  <c r="AE46" i="16"/>
  <c r="AF46" i="16" s="1"/>
  <c r="AD46" i="16"/>
  <c r="AC46" i="16"/>
  <c r="U46" i="16"/>
  <c r="T46" i="16"/>
  <c r="S46" i="16"/>
  <c r="R46" i="16"/>
  <c r="Q46" i="16"/>
  <c r="P46" i="16"/>
  <c r="O46" i="16"/>
  <c r="N46" i="16"/>
  <c r="M46" i="16"/>
  <c r="L46" i="16"/>
  <c r="K46" i="16"/>
  <c r="J46" i="16"/>
  <c r="I46" i="16"/>
  <c r="H46" i="16"/>
  <c r="G46" i="16"/>
  <c r="E46" i="16"/>
  <c r="D46" i="16"/>
  <c r="X46" i="16" s="1"/>
  <c r="AD45" i="16"/>
  <c r="U45" i="16"/>
  <c r="T45" i="16"/>
  <c r="S45" i="16"/>
  <c r="R45" i="16"/>
  <c r="Q45" i="16"/>
  <c r="P45" i="16"/>
  <c r="O45" i="16"/>
  <c r="N45" i="16"/>
  <c r="M45" i="16"/>
  <c r="L45" i="16"/>
  <c r="AA45" i="16" s="1"/>
  <c r="AB45" i="16" s="1"/>
  <c r="K45" i="16"/>
  <c r="J45" i="16"/>
  <c r="AC45" i="16" s="1"/>
  <c r="I45" i="16"/>
  <c r="H45" i="16"/>
  <c r="G45" i="16"/>
  <c r="E45" i="16"/>
  <c r="D45" i="16"/>
  <c r="X45" i="16" s="1"/>
  <c r="U44" i="16"/>
  <c r="T44" i="16"/>
  <c r="S44" i="16"/>
  <c r="R44" i="16"/>
  <c r="Q44" i="16"/>
  <c r="AD44" i="16" s="1"/>
  <c r="P44" i="16"/>
  <c r="O44" i="16"/>
  <c r="N44" i="16"/>
  <c r="M44" i="16"/>
  <c r="L44" i="16"/>
  <c r="K44" i="16"/>
  <c r="J44" i="16"/>
  <c r="AE44" i="16" s="1"/>
  <c r="AF44" i="16" s="1"/>
  <c r="I44" i="16"/>
  <c r="AA44" i="16" s="1"/>
  <c r="AB44" i="16" s="1"/>
  <c r="H44" i="16"/>
  <c r="G44" i="16"/>
  <c r="E44" i="16"/>
  <c r="D44" i="16"/>
  <c r="X44" i="16" s="1"/>
  <c r="AE43" i="16"/>
  <c r="AF43" i="16" s="1"/>
  <c r="AD43" i="16"/>
  <c r="AC43" i="16"/>
  <c r="U43" i="16"/>
  <c r="T43" i="16"/>
  <c r="S43" i="16"/>
  <c r="R43" i="16"/>
  <c r="Q43" i="16"/>
  <c r="P43" i="16"/>
  <c r="O43" i="16"/>
  <c r="N43" i="16"/>
  <c r="M43" i="16"/>
  <c r="L43" i="16"/>
  <c r="AA43" i="16" s="1"/>
  <c r="AB43" i="16" s="1"/>
  <c r="K43" i="16"/>
  <c r="J43" i="16"/>
  <c r="I43" i="16"/>
  <c r="H43" i="16"/>
  <c r="G43" i="16"/>
  <c r="E43" i="16"/>
  <c r="D43" i="16"/>
  <c r="X43" i="16" s="1"/>
  <c r="U42" i="16"/>
  <c r="T42" i="16"/>
  <c r="S42" i="16"/>
  <c r="AE42" i="16" s="1"/>
  <c r="AF42" i="16" s="1"/>
  <c r="R42" i="16"/>
  <c r="Q42" i="16"/>
  <c r="AD42" i="16" s="1"/>
  <c r="P42" i="16"/>
  <c r="O42" i="16"/>
  <c r="N42" i="16"/>
  <c r="M42" i="16"/>
  <c r="L42" i="16"/>
  <c r="AA42" i="16" s="1"/>
  <c r="AB42" i="16" s="1"/>
  <c r="K42" i="16"/>
  <c r="AC42" i="16" s="1"/>
  <c r="J42" i="16"/>
  <c r="I42" i="16"/>
  <c r="H42" i="16"/>
  <c r="G42" i="16"/>
  <c r="E42" i="16"/>
  <c r="D42" i="16"/>
  <c r="X42" i="16" s="1"/>
  <c r="U41" i="16"/>
  <c r="T41" i="16"/>
  <c r="S41" i="16"/>
  <c r="R41" i="16"/>
  <c r="Q41" i="16"/>
  <c r="AD41" i="16" s="1"/>
  <c r="P41" i="16"/>
  <c r="O41" i="16"/>
  <c r="N41" i="16"/>
  <c r="M41" i="16"/>
  <c r="L41" i="16"/>
  <c r="K41" i="16"/>
  <c r="AC41" i="16" s="1"/>
  <c r="J41" i="16"/>
  <c r="AE41" i="16" s="1"/>
  <c r="AF41" i="16" s="1"/>
  <c r="I41" i="16"/>
  <c r="H41" i="16"/>
  <c r="G41" i="16"/>
  <c r="E41" i="16"/>
  <c r="D41" i="16"/>
  <c r="X41" i="16" s="1"/>
  <c r="AD40" i="16"/>
  <c r="U40" i="16"/>
  <c r="T40" i="16"/>
  <c r="S40" i="16"/>
  <c r="AE40" i="16" s="1"/>
  <c r="AF40" i="16" s="1"/>
  <c r="R40" i="16"/>
  <c r="Q40" i="16"/>
  <c r="P40" i="16"/>
  <c r="O40" i="16"/>
  <c r="N40" i="16"/>
  <c r="M40" i="16"/>
  <c r="L40" i="16"/>
  <c r="AA40" i="16" s="1"/>
  <c r="AB40" i="16" s="1"/>
  <c r="K40" i="16"/>
  <c r="AC40" i="16" s="1"/>
  <c r="J40" i="16"/>
  <c r="I40" i="16"/>
  <c r="H40" i="16"/>
  <c r="G40" i="16"/>
  <c r="E40" i="16"/>
  <c r="D40" i="16"/>
  <c r="X40" i="16" s="1"/>
  <c r="U39" i="16"/>
  <c r="T39" i="16"/>
  <c r="S39" i="16"/>
  <c r="AE39" i="16" s="1"/>
  <c r="AF39" i="16" s="1"/>
  <c r="R39" i="16"/>
  <c r="Q39" i="16"/>
  <c r="AD39" i="16" s="1"/>
  <c r="P39" i="16"/>
  <c r="O39" i="16"/>
  <c r="N39" i="16"/>
  <c r="M39" i="16"/>
  <c r="L39" i="16"/>
  <c r="K39" i="16"/>
  <c r="AC39" i="16" s="1"/>
  <c r="J39" i="16"/>
  <c r="I39" i="16"/>
  <c r="AA39" i="16" s="1"/>
  <c r="AB39" i="16" s="1"/>
  <c r="H39" i="16"/>
  <c r="G39" i="16"/>
  <c r="E39" i="16"/>
  <c r="D39" i="16"/>
  <c r="X39" i="16" s="1"/>
  <c r="AF38" i="16"/>
  <c r="AE38" i="16"/>
  <c r="AC38" i="16"/>
  <c r="U38" i="16"/>
  <c r="T38" i="16"/>
  <c r="S38" i="16"/>
  <c r="R38" i="16"/>
  <c r="Q38" i="16"/>
  <c r="P38" i="16"/>
  <c r="O38" i="16"/>
  <c r="AD38" i="16" s="1"/>
  <c r="N38" i="16"/>
  <c r="M38" i="16"/>
  <c r="L38" i="16"/>
  <c r="K38" i="16"/>
  <c r="J38" i="16"/>
  <c r="I38" i="16"/>
  <c r="H38" i="16"/>
  <c r="G38" i="16"/>
  <c r="E38" i="16"/>
  <c r="D38" i="16"/>
  <c r="X38" i="16" s="1"/>
  <c r="AD37" i="16"/>
  <c r="U37" i="16"/>
  <c r="T37" i="16"/>
  <c r="S37" i="16"/>
  <c r="R37" i="16"/>
  <c r="Q37" i="16"/>
  <c r="P37" i="16"/>
  <c r="O37" i="16"/>
  <c r="N37" i="16"/>
  <c r="M37" i="16"/>
  <c r="L37" i="16"/>
  <c r="AA37" i="16" s="1"/>
  <c r="AB37" i="16" s="1"/>
  <c r="K37" i="16"/>
  <c r="J37" i="16"/>
  <c r="AC37" i="16" s="1"/>
  <c r="I37" i="16"/>
  <c r="H37" i="16"/>
  <c r="G37" i="16"/>
  <c r="E37" i="16"/>
  <c r="D37" i="16"/>
  <c r="X37" i="16" s="1"/>
  <c r="U36" i="16"/>
  <c r="T36" i="16"/>
  <c r="S36" i="16"/>
  <c r="AE36" i="16" s="1"/>
  <c r="AF36" i="16" s="1"/>
  <c r="R36" i="16"/>
  <c r="Q36" i="16"/>
  <c r="P36" i="16"/>
  <c r="O36" i="16"/>
  <c r="N36" i="16"/>
  <c r="M36" i="16"/>
  <c r="L36" i="16"/>
  <c r="K36" i="16"/>
  <c r="AC36" i="16" s="1"/>
  <c r="J36" i="16"/>
  <c r="I36" i="16"/>
  <c r="AA36" i="16" s="1"/>
  <c r="AB36" i="16" s="1"/>
  <c r="H36" i="16"/>
  <c r="G36" i="16"/>
  <c r="E36" i="16"/>
  <c r="D36" i="16"/>
  <c r="X36" i="16" s="1"/>
  <c r="AE35" i="16"/>
  <c r="AF35" i="16" s="1"/>
  <c r="AC35" i="16"/>
  <c r="U35" i="16"/>
  <c r="T35" i="16"/>
  <c r="S35" i="16"/>
  <c r="R35" i="16"/>
  <c r="Q35" i="16"/>
  <c r="P35" i="16"/>
  <c r="O35" i="16"/>
  <c r="AD35" i="16" s="1"/>
  <c r="N35" i="16"/>
  <c r="M35" i="16"/>
  <c r="L35" i="16"/>
  <c r="K35" i="16"/>
  <c r="J35" i="16"/>
  <c r="I35" i="16"/>
  <c r="H35" i="16"/>
  <c r="G35" i="16"/>
  <c r="E35" i="16"/>
  <c r="D35" i="16"/>
  <c r="X35" i="16" s="1"/>
  <c r="AA34" i="16"/>
  <c r="AB34" i="16" s="1"/>
  <c r="U34" i="16"/>
  <c r="T34" i="16"/>
  <c r="S34" i="16"/>
  <c r="AE34" i="16" s="1"/>
  <c r="AF34" i="16" s="1"/>
  <c r="R34" i="16"/>
  <c r="Q34" i="16"/>
  <c r="AD34" i="16" s="1"/>
  <c r="P34" i="16"/>
  <c r="O34" i="16"/>
  <c r="N34" i="16"/>
  <c r="M34" i="16"/>
  <c r="L34" i="16"/>
  <c r="K34" i="16"/>
  <c r="AC34" i="16" s="1"/>
  <c r="J34" i="16"/>
  <c r="I34" i="16"/>
  <c r="H34" i="16"/>
  <c r="G34" i="16"/>
  <c r="E34" i="16"/>
  <c r="D34" i="16"/>
  <c r="X34" i="16" s="1"/>
  <c r="U33" i="16"/>
  <c r="T33" i="16"/>
  <c r="S33" i="16"/>
  <c r="R33" i="16"/>
  <c r="Q33" i="16"/>
  <c r="AD33" i="16" s="1"/>
  <c r="P33" i="16"/>
  <c r="O33" i="16"/>
  <c r="N33" i="16"/>
  <c r="M33" i="16"/>
  <c r="L33" i="16"/>
  <c r="K33" i="16"/>
  <c r="J33" i="16"/>
  <c r="AE33" i="16" s="1"/>
  <c r="AF33" i="16" s="1"/>
  <c r="I33" i="16"/>
  <c r="H33" i="16"/>
  <c r="G33" i="16"/>
  <c r="E33" i="16"/>
  <c r="D33" i="16"/>
  <c r="X33" i="16" s="1"/>
  <c r="AD32" i="16"/>
  <c r="AC32" i="16"/>
  <c r="U32" i="16"/>
  <c r="T32" i="16"/>
  <c r="S32" i="16"/>
  <c r="AE32" i="16" s="1"/>
  <c r="AF32" i="16" s="1"/>
  <c r="R32" i="16"/>
  <c r="Q32" i="16"/>
  <c r="P32" i="16"/>
  <c r="O32" i="16"/>
  <c r="N32" i="16"/>
  <c r="M32" i="16"/>
  <c r="L32" i="16"/>
  <c r="AA32" i="16" s="1"/>
  <c r="AB32" i="16" s="1"/>
  <c r="K32" i="16"/>
  <c r="J32" i="16"/>
  <c r="I32" i="16"/>
  <c r="H32" i="16"/>
  <c r="G32" i="16"/>
  <c r="E32" i="16"/>
  <c r="D32" i="16"/>
  <c r="X32" i="16" s="1"/>
  <c r="AD31" i="16"/>
  <c r="U31" i="16"/>
  <c r="T31" i="16"/>
  <c r="S31" i="16"/>
  <c r="AE31" i="16" s="1"/>
  <c r="AF31" i="16" s="1"/>
  <c r="R31" i="16"/>
  <c r="Q31" i="16"/>
  <c r="P31" i="16"/>
  <c r="O31" i="16"/>
  <c r="N31" i="16"/>
  <c r="M31" i="16"/>
  <c r="L31" i="16"/>
  <c r="AA31" i="16" s="1"/>
  <c r="AB31" i="16" s="1"/>
  <c r="K31" i="16"/>
  <c r="AC31" i="16" s="1"/>
  <c r="J31" i="16"/>
  <c r="I31" i="16"/>
  <c r="H31" i="16"/>
  <c r="G31" i="16"/>
  <c r="E31" i="16"/>
  <c r="D31" i="16"/>
  <c r="X31" i="16" s="1"/>
  <c r="AA30" i="16"/>
  <c r="AB30" i="16" s="1"/>
  <c r="U30" i="16"/>
  <c r="T30" i="16"/>
  <c r="S30" i="16"/>
  <c r="AE30" i="16" s="1"/>
  <c r="AF30" i="16" s="1"/>
  <c r="R30" i="16"/>
  <c r="Q30" i="16"/>
  <c r="AD30" i="16" s="1"/>
  <c r="P30" i="16"/>
  <c r="O30" i="16"/>
  <c r="N30" i="16"/>
  <c r="M30" i="16"/>
  <c r="L30" i="16"/>
  <c r="K30" i="16"/>
  <c r="AC30" i="16" s="1"/>
  <c r="J30" i="16"/>
  <c r="I30" i="16"/>
  <c r="H30" i="16"/>
  <c r="G30" i="16"/>
  <c r="E30" i="16"/>
  <c r="D30" i="16"/>
  <c r="X30" i="16" s="1"/>
  <c r="AE29" i="16"/>
  <c r="AF29" i="16" s="1"/>
  <c r="AC29" i="16"/>
  <c r="U29" i="16"/>
  <c r="T29" i="16"/>
  <c r="S29" i="16"/>
  <c r="R29" i="16"/>
  <c r="Q29" i="16"/>
  <c r="P29" i="16"/>
  <c r="O29" i="16"/>
  <c r="AD29" i="16" s="1"/>
  <c r="N29" i="16"/>
  <c r="M29" i="16"/>
  <c r="L29" i="16"/>
  <c r="AA29" i="16" s="1"/>
  <c r="AB29" i="16" s="1"/>
  <c r="K29" i="16"/>
  <c r="J29" i="16"/>
  <c r="I29" i="16"/>
  <c r="H29" i="16"/>
  <c r="G29" i="16"/>
  <c r="E29" i="16"/>
  <c r="D29" i="16"/>
  <c r="X29" i="16" s="1"/>
  <c r="U28" i="16"/>
  <c r="T28" i="16"/>
  <c r="S28" i="16"/>
  <c r="R28" i="16"/>
  <c r="Q28" i="16"/>
  <c r="AD28" i="16" s="1"/>
  <c r="P28" i="16"/>
  <c r="O28" i="16"/>
  <c r="N28" i="16"/>
  <c r="M28" i="16"/>
  <c r="L28" i="16"/>
  <c r="K28" i="16"/>
  <c r="AC28" i="16" s="1"/>
  <c r="J28" i="16"/>
  <c r="AE28" i="16" s="1"/>
  <c r="AF28" i="16" s="1"/>
  <c r="I28" i="16"/>
  <c r="AA28" i="16" s="1"/>
  <c r="AB28" i="16" s="1"/>
  <c r="H28" i="16"/>
  <c r="G28" i="16"/>
  <c r="E28" i="16"/>
  <c r="D28" i="16"/>
  <c r="X28" i="16" s="1"/>
  <c r="AE27" i="16"/>
  <c r="AF27" i="16" s="1"/>
  <c r="AD27" i="16"/>
  <c r="U27" i="16"/>
  <c r="T27" i="16"/>
  <c r="S27" i="16"/>
  <c r="R27" i="16"/>
  <c r="Q27" i="16"/>
  <c r="P27" i="16"/>
  <c r="O27" i="16"/>
  <c r="N27" i="16"/>
  <c r="M27" i="16"/>
  <c r="L27" i="16"/>
  <c r="K27" i="16"/>
  <c r="J27" i="16"/>
  <c r="AC27" i="16" s="1"/>
  <c r="I27" i="16"/>
  <c r="H27" i="16"/>
  <c r="G27" i="16"/>
  <c r="E27" i="16"/>
  <c r="D27" i="16"/>
  <c r="X27" i="16" s="1"/>
  <c r="AE26" i="16"/>
  <c r="AF26" i="16" s="1"/>
  <c r="AC26" i="16"/>
  <c r="U26" i="16"/>
  <c r="T26" i="16"/>
  <c r="S26" i="16"/>
  <c r="R26" i="16"/>
  <c r="Q26" i="16"/>
  <c r="AD26" i="16" s="1"/>
  <c r="P26" i="16"/>
  <c r="O26" i="16"/>
  <c r="N26" i="16"/>
  <c r="M26" i="16"/>
  <c r="L26" i="16"/>
  <c r="AA26" i="16" s="1"/>
  <c r="AB26" i="16" s="1"/>
  <c r="K26" i="16"/>
  <c r="J26" i="16"/>
  <c r="I26" i="16"/>
  <c r="H26" i="16"/>
  <c r="G26" i="16"/>
  <c r="E26" i="16"/>
  <c r="D26" i="16"/>
  <c r="X26" i="16" s="1"/>
  <c r="AD25" i="16"/>
  <c r="U25" i="16"/>
  <c r="T25" i="16"/>
  <c r="S25" i="16"/>
  <c r="AE25" i="16" s="1"/>
  <c r="AF25" i="16" s="1"/>
  <c r="R25" i="16"/>
  <c r="Q25" i="16"/>
  <c r="P25" i="16"/>
  <c r="O25" i="16"/>
  <c r="N25" i="16"/>
  <c r="M25" i="16"/>
  <c r="L25" i="16"/>
  <c r="AA25" i="16" s="1"/>
  <c r="AB25" i="16" s="1"/>
  <c r="K25" i="16"/>
  <c r="J25" i="16"/>
  <c r="I25" i="16"/>
  <c r="H25" i="16"/>
  <c r="G25" i="16"/>
  <c r="E25" i="16"/>
  <c r="D25" i="16"/>
  <c r="X25" i="16" s="1"/>
  <c r="AE24" i="16"/>
  <c r="AF24" i="16" s="1"/>
  <c r="AC24" i="16"/>
  <c r="U24" i="16"/>
  <c r="T24" i="16"/>
  <c r="S24" i="16"/>
  <c r="R24" i="16"/>
  <c r="Q24" i="16"/>
  <c r="AD24" i="16" s="1"/>
  <c r="P24" i="16"/>
  <c r="O24" i="16"/>
  <c r="N24" i="16"/>
  <c r="M24" i="16"/>
  <c r="L24" i="16"/>
  <c r="AA24" i="16" s="1"/>
  <c r="AB24" i="16" s="1"/>
  <c r="K24" i="16"/>
  <c r="J24" i="16"/>
  <c r="I24" i="16"/>
  <c r="H24" i="16"/>
  <c r="G24" i="16"/>
  <c r="E24" i="16"/>
  <c r="D24" i="16"/>
  <c r="X24" i="16" s="1"/>
  <c r="U23" i="16"/>
  <c r="T23" i="16"/>
  <c r="S23" i="16"/>
  <c r="AE23" i="16" s="1"/>
  <c r="AF23" i="16" s="1"/>
  <c r="R23" i="16"/>
  <c r="Q23" i="16"/>
  <c r="AD23" i="16" s="1"/>
  <c r="P23" i="16"/>
  <c r="O23" i="16"/>
  <c r="N23" i="16"/>
  <c r="M23" i="16"/>
  <c r="L23" i="16"/>
  <c r="AA23" i="16" s="1"/>
  <c r="AB23" i="16" s="1"/>
  <c r="K23" i="16"/>
  <c r="AC23" i="16" s="1"/>
  <c r="J23" i="16"/>
  <c r="I23" i="16"/>
  <c r="H23" i="16"/>
  <c r="G23" i="16"/>
  <c r="E23" i="16"/>
  <c r="D23" i="16"/>
  <c r="X23" i="16" s="1"/>
  <c r="AC22" i="16"/>
  <c r="U22" i="16"/>
  <c r="T22" i="16"/>
  <c r="S22" i="16"/>
  <c r="AE22" i="16" s="1"/>
  <c r="AF22" i="16" s="1"/>
  <c r="R22" i="16"/>
  <c r="Q22" i="16"/>
  <c r="P22" i="16"/>
  <c r="O22" i="16"/>
  <c r="AD22" i="16" s="1"/>
  <c r="N22" i="16"/>
  <c r="M22" i="16"/>
  <c r="L22" i="16"/>
  <c r="AA22" i="16" s="1"/>
  <c r="AB22" i="16" s="1"/>
  <c r="K22" i="16"/>
  <c r="J22" i="16"/>
  <c r="I22" i="16"/>
  <c r="H22" i="16"/>
  <c r="G22" i="16"/>
  <c r="E22" i="16"/>
  <c r="D22" i="16"/>
  <c r="X22" i="16" s="1"/>
  <c r="AC21" i="16"/>
  <c r="U21" i="16"/>
  <c r="T21" i="16"/>
  <c r="S21" i="16"/>
  <c r="AE21" i="16" s="1"/>
  <c r="AF21" i="16" s="1"/>
  <c r="R21" i="16"/>
  <c r="Q21" i="16"/>
  <c r="AD21" i="16" s="1"/>
  <c r="P21" i="16"/>
  <c r="O21" i="16"/>
  <c r="N21" i="16"/>
  <c r="M21" i="16"/>
  <c r="L21" i="16"/>
  <c r="AA21" i="16" s="1"/>
  <c r="AB21" i="16" s="1"/>
  <c r="K21" i="16"/>
  <c r="J21" i="16"/>
  <c r="I21" i="16"/>
  <c r="H21" i="16"/>
  <c r="G21" i="16"/>
  <c r="E21" i="16"/>
  <c r="D21" i="16"/>
  <c r="X21" i="16" s="1"/>
  <c r="U20" i="16"/>
  <c r="T20" i="16"/>
  <c r="S20" i="16"/>
  <c r="R20" i="16"/>
  <c r="Q20" i="16"/>
  <c r="AD20" i="16" s="1"/>
  <c r="P20" i="16"/>
  <c r="O20" i="16"/>
  <c r="N20" i="16"/>
  <c r="AA20" i="16" s="1"/>
  <c r="AB20" i="16" s="1"/>
  <c r="M20" i="16"/>
  <c r="L20" i="16"/>
  <c r="K20" i="16"/>
  <c r="J20" i="16"/>
  <c r="I20" i="16"/>
  <c r="H20" i="16"/>
  <c r="G20" i="16"/>
  <c r="E20" i="16"/>
  <c r="D20" i="16"/>
  <c r="X20" i="16" s="1"/>
  <c r="AE19" i="16"/>
  <c r="AF19" i="16" s="1"/>
  <c r="AD19" i="16"/>
  <c r="U19" i="16"/>
  <c r="T19" i="16"/>
  <c r="S19" i="16"/>
  <c r="R19" i="16"/>
  <c r="Q19" i="16"/>
  <c r="P19" i="16"/>
  <c r="O19" i="16"/>
  <c r="N19" i="16"/>
  <c r="M19" i="16"/>
  <c r="L19" i="16"/>
  <c r="AA19" i="16" s="1"/>
  <c r="AB19" i="16" s="1"/>
  <c r="K19" i="16"/>
  <c r="AC19" i="16" s="1"/>
  <c r="J19" i="16"/>
  <c r="I19" i="16"/>
  <c r="H19" i="16"/>
  <c r="G19" i="16"/>
  <c r="E19" i="16"/>
  <c r="D19" i="16"/>
  <c r="X19" i="16" s="1"/>
  <c r="AA18" i="16"/>
  <c r="AB18" i="16" s="1"/>
  <c r="U18" i="16"/>
  <c r="T18" i="16"/>
  <c r="S18" i="16"/>
  <c r="AE18" i="16" s="1"/>
  <c r="AF18" i="16" s="1"/>
  <c r="R18" i="16"/>
  <c r="Q18" i="16"/>
  <c r="AD18" i="16" s="1"/>
  <c r="P18" i="16"/>
  <c r="O18" i="16"/>
  <c r="N18" i="16"/>
  <c r="M18" i="16"/>
  <c r="L18" i="16"/>
  <c r="K18" i="16"/>
  <c r="AC18" i="16" s="1"/>
  <c r="J18" i="16"/>
  <c r="I18" i="16"/>
  <c r="H18" i="16"/>
  <c r="G18" i="16"/>
  <c r="E18" i="16"/>
  <c r="D18" i="16"/>
  <c r="X18" i="16" s="1"/>
  <c r="AF17" i="16"/>
  <c r="AE17" i="16"/>
  <c r="AC17" i="16"/>
  <c r="U17" i="16"/>
  <c r="T17" i="16"/>
  <c r="S17" i="16"/>
  <c r="R17" i="16"/>
  <c r="Q17" i="16"/>
  <c r="AD17" i="16" s="1"/>
  <c r="P17" i="16"/>
  <c r="O17" i="16"/>
  <c r="N17" i="16"/>
  <c r="M17" i="16"/>
  <c r="L17" i="16"/>
  <c r="AA17" i="16" s="1"/>
  <c r="AB17" i="16" s="1"/>
  <c r="K17" i="16"/>
  <c r="J17" i="16"/>
  <c r="I17" i="16"/>
  <c r="H17" i="16"/>
  <c r="G17" i="16"/>
  <c r="E17" i="16"/>
  <c r="D17" i="16"/>
  <c r="X17" i="16" s="1"/>
  <c r="AD16" i="16"/>
  <c r="AC16" i="16"/>
  <c r="U16" i="16"/>
  <c r="T16" i="16"/>
  <c r="S16" i="16"/>
  <c r="AE16" i="16" s="1"/>
  <c r="AF16" i="16" s="1"/>
  <c r="R16" i="16"/>
  <c r="Q16" i="16"/>
  <c r="P16" i="16"/>
  <c r="O16" i="16"/>
  <c r="N16" i="16"/>
  <c r="AA16" i="16" s="1"/>
  <c r="AB16" i="16" s="1"/>
  <c r="M16" i="16"/>
  <c r="L16" i="16"/>
  <c r="K16" i="16"/>
  <c r="J16" i="16"/>
  <c r="I16" i="16"/>
  <c r="H16" i="16"/>
  <c r="G16" i="16"/>
  <c r="E16" i="16"/>
  <c r="D16" i="16"/>
  <c r="X16" i="16" s="1"/>
  <c r="AA15" i="16"/>
  <c r="AB15" i="16" s="1"/>
  <c r="U15" i="16"/>
  <c r="T15" i="16"/>
  <c r="S15" i="16"/>
  <c r="AE15" i="16" s="1"/>
  <c r="AF15" i="16" s="1"/>
  <c r="R15" i="16"/>
  <c r="Q15" i="16"/>
  <c r="P15" i="16"/>
  <c r="O15" i="16"/>
  <c r="AD15" i="16" s="1"/>
  <c r="N15" i="16"/>
  <c r="M15" i="16"/>
  <c r="L15" i="16"/>
  <c r="K15" i="16"/>
  <c r="AC15" i="16" s="1"/>
  <c r="J15" i="16"/>
  <c r="I15" i="16"/>
  <c r="H15" i="16"/>
  <c r="G15" i="16"/>
  <c r="E15" i="16"/>
  <c r="D15" i="16"/>
  <c r="X15" i="16" s="1"/>
  <c r="AE14" i="16"/>
  <c r="AF14" i="16" s="1"/>
  <c r="AC14" i="16"/>
  <c r="U14" i="16"/>
  <c r="T14" i="16"/>
  <c r="S14" i="16"/>
  <c r="R14" i="16"/>
  <c r="Q14" i="16"/>
  <c r="P14" i="16"/>
  <c r="O14" i="16"/>
  <c r="AD14" i="16" s="1"/>
  <c r="N14" i="16"/>
  <c r="M14" i="16"/>
  <c r="L14" i="16"/>
  <c r="AA14" i="16" s="1"/>
  <c r="AB14" i="16" s="1"/>
  <c r="K14" i="16"/>
  <c r="J14" i="16"/>
  <c r="I14" i="16"/>
  <c r="H14" i="16"/>
  <c r="G14" i="16"/>
  <c r="E14" i="16"/>
  <c r="D14" i="16"/>
  <c r="X14" i="16" s="1"/>
  <c r="AC13" i="16"/>
  <c r="U13" i="16"/>
  <c r="T13" i="16"/>
  <c r="S13" i="16"/>
  <c r="AE13" i="16" s="1"/>
  <c r="AF13" i="16" s="1"/>
  <c r="R13" i="16"/>
  <c r="Q13" i="16"/>
  <c r="AD13" i="16" s="1"/>
  <c r="P13" i="16"/>
  <c r="O13" i="16"/>
  <c r="N13" i="16"/>
  <c r="M13" i="16"/>
  <c r="L13" i="16"/>
  <c r="AA13" i="16" s="1"/>
  <c r="AB13" i="16" s="1"/>
  <c r="K13" i="16"/>
  <c r="J13" i="16"/>
  <c r="I13" i="16"/>
  <c r="H13" i="16"/>
  <c r="G13" i="16"/>
  <c r="E13" i="16"/>
  <c r="D13" i="16"/>
  <c r="X13" i="16" s="1"/>
  <c r="U12" i="16"/>
  <c r="T12" i="16"/>
  <c r="S12" i="16"/>
  <c r="R12" i="16"/>
  <c r="Q12" i="16"/>
  <c r="AD12" i="16" s="1"/>
  <c r="P12" i="16"/>
  <c r="O12" i="16"/>
  <c r="N12" i="16"/>
  <c r="AA12" i="16" s="1"/>
  <c r="AB12" i="16" s="1"/>
  <c r="M12" i="16"/>
  <c r="L12" i="16"/>
  <c r="K12" i="16"/>
  <c r="J12" i="16"/>
  <c r="AE12" i="16" s="1"/>
  <c r="AF12" i="16" s="1"/>
  <c r="I12" i="16"/>
  <c r="H12" i="16"/>
  <c r="G12" i="16"/>
  <c r="E12" i="16"/>
  <c r="D12" i="16"/>
  <c r="X12" i="16" s="1"/>
  <c r="AE11" i="16"/>
  <c r="AF11" i="16" s="1"/>
  <c r="AD11" i="16"/>
  <c r="U11" i="16"/>
  <c r="T11" i="16"/>
  <c r="S11" i="16"/>
  <c r="R11" i="16"/>
  <c r="Q11" i="16"/>
  <c r="P11" i="16"/>
  <c r="O11" i="16"/>
  <c r="N11" i="16"/>
  <c r="M11" i="16"/>
  <c r="L11" i="16"/>
  <c r="AA11" i="16" s="1"/>
  <c r="AB11" i="16" s="1"/>
  <c r="K11" i="16"/>
  <c r="AC11" i="16" s="1"/>
  <c r="J11" i="16"/>
  <c r="I11" i="16"/>
  <c r="H11" i="16"/>
  <c r="G11" i="16"/>
  <c r="E11" i="16"/>
  <c r="D11" i="16"/>
  <c r="X11" i="16" s="1"/>
  <c r="AA10" i="16"/>
  <c r="AB10" i="16" s="1"/>
  <c r="U10" i="16"/>
  <c r="T10" i="16"/>
  <c r="Y10" i="16" s="1"/>
  <c r="Z10" i="16" s="1"/>
  <c r="S10" i="16"/>
  <c r="AE10" i="16" s="1"/>
  <c r="AF10" i="16" s="1"/>
  <c r="R10" i="16"/>
  <c r="Q10" i="16"/>
  <c r="AD10" i="16" s="1"/>
  <c r="P10" i="16"/>
  <c r="O10" i="16"/>
  <c r="N10" i="16"/>
  <c r="M10" i="16"/>
  <c r="L10" i="16"/>
  <c r="K10" i="16"/>
  <c r="AC10" i="16" s="1"/>
  <c r="J10" i="16"/>
  <c r="I10" i="16"/>
  <c r="H10" i="16"/>
  <c r="G10" i="16"/>
  <c r="E10" i="16"/>
  <c r="D10" i="16"/>
  <c r="X10" i="16" s="1"/>
  <c r="AF9" i="16"/>
  <c r="AE9" i="16"/>
  <c r="AC9" i="16"/>
  <c r="U9" i="16"/>
  <c r="T9" i="16"/>
  <c r="S9" i="16"/>
  <c r="R9" i="16"/>
  <c r="Q9" i="16"/>
  <c r="AD9" i="16" s="1"/>
  <c r="P9" i="16"/>
  <c r="O9" i="16"/>
  <c r="N9" i="16"/>
  <c r="M9" i="16"/>
  <c r="L9" i="16"/>
  <c r="AA9" i="16" s="1"/>
  <c r="AB9" i="16" s="1"/>
  <c r="K9" i="16"/>
  <c r="J9" i="16"/>
  <c r="I9" i="16"/>
  <c r="H9" i="16"/>
  <c r="G9" i="16"/>
  <c r="E9" i="16"/>
  <c r="D9" i="16"/>
  <c r="X9" i="16" s="1"/>
  <c r="AD8" i="16"/>
  <c r="AC8" i="16"/>
  <c r="U8" i="16"/>
  <c r="T8" i="16"/>
  <c r="S8" i="16"/>
  <c r="AE8" i="16" s="1"/>
  <c r="AF8" i="16" s="1"/>
  <c r="R8" i="16"/>
  <c r="Q8" i="16"/>
  <c r="P8" i="16"/>
  <c r="O8" i="16"/>
  <c r="N8" i="16"/>
  <c r="AA8" i="16" s="1"/>
  <c r="AB8" i="16" s="1"/>
  <c r="M8" i="16"/>
  <c r="L8" i="16"/>
  <c r="K8" i="16"/>
  <c r="J8" i="16"/>
  <c r="I8" i="16"/>
  <c r="H8" i="16"/>
  <c r="G8" i="16"/>
  <c r="E8" i="16"/>
  <c r="D8" i="16"/>
  <c r="X8" i="16" s="1"/>
  <c r="AA7" i="16"/>
  <c r="AB7" i="16" s="1"/>
  <c r="U7" i="16"/>
  <c r="T7" i="16"/>
  <c r="S7" i="16"/>
  <c r="AE7" i="16" s="1"/>
  <c r="AF7" i="16" s="1"/>
  <c r="R7" i="16"/>
  <c r="Q7" i="16"/>
  <c r="P7" i="16"/>
  <c r="O7" i="16"/>
  <c r="AD7" i="16" s="1"/>
  <c r="N7" i="16"/>
  <c r="M7" i="16"/>
  <c r="L7" i="16"/>
  <c r="K7" i="16"/>
  <c r="AC7" i="16" s="1"/>
  <c r="J7" i="16"/>
  <c r="I7" i="16"/>
  <c r="H7" i="16"/>
  <c r="G7" i="16"/>
  <c r="E7" i="16"/>
  <c r="D7" i="16"/>
  <c r="X7" i="16" s="1"/>
  <c r="AE6" i="16"/>
  <c r="AF6" i="16" s="1"/>
  <c r="AC6" i="16"/>
  <c r="U6" i="16"/>
  <c r="T6" i="16"/>
  <c r="S6" i="16"/>
  <c r="R6" i="16"/>
  <c r="Q6" i="16"/>
  <c r="P6" i="16"/>
  <c r="O6" i="16"/>
  <c r="AD6" i="16" s="1"/>
  <c r="N6" i="16"/>
  <c r="M6" i="16"/>
  <c r="L6" i="16"/>
  <c r="AA6" i="16" s="1"/>
  <c r="AB6" i="16" s="1"/>
  <c r="K6" i="16"/>
  <c r="J6" i="16"/>
  <c r="I6" i="16"/>
  <c r="H6" i="16"/>
  <c r="G6" i="16"/>
  <c r="E6" i="16"/>
  <c r="D6" i="16"/>
  <c r="X6" i="16" s="1"/>
  <c r="AC5" i="16"/>
  <c r="U5" i="16"/>
  <c r="T5" i="16"/>
  <c r="S5" i="16"/>
  <c r="AE5" i="16" s="1"/>
  <c r="AF5" i="16" s="1"/>
  <c r="R5" i="16"/>
  <c r="Q5" i="16"/>
  <c r="AD5" i="16" s="1"/>
  <c r="P5" i="16"/>
  <c r="O5" i="16"/>
  <c r="N5" i="16"/>
  <c r="M5" i="16"/>
  <c r="L5" i="16"/>
  <c r="AA5" i="16" s="1"/>
  <c r="AB5" i="16" s="1"/>
  <c r="K5" i="16"/>
  <c r="J5" i="16"/>
  <c r="I5" i="16"/>
  <c r="H5" i="16"/>
  <c r="G5" i="16"/>
  <c r="E5" i="16"/>
  <c r="D5" i="16"/>
  <c r="X5" i="16" s="1"/>
  <c r="Y165" i="16" l="1"/>
  <c r="Z165" i="16" s="1"/>
  <c r="Y786" i="16"/>
  <c r="Z786" i="16" s="1"/>
  <c r="Y382" i="16"/>
  <c r="Z382" i="16" s="1"/>
  <c r="V12" i="16"/>
  <c r="W12" i="16" s="1"/>
  <c r="V118" i="16"/>
  <c r="W118" i="16" s="1"/>
  <c r="V862" i="16"/>
  <c r="W862" i="16" s="1"/>
  <c r="V1070" i="16"/>
  <c r="W1070" i="16" s="1"/>
  <c r="Y1014" i="16"/>
  <c r="Z1014" i="16" s="1"/>
  <c r="Y173" i="16"/>
  <c r="Z173" i="16" s="1"/>
  <c r="Y811" i="16"/>
  <c r="Z811" i="16" s="1"/>
  <c r="Y57" i="16"/>
  <c r="Z57" i="16" s="1"/>
  <c r="V61" i="16"/>
  <c r="W61" i="16" s="1"/>
  <c r="Y66" i="16"/>
  <c r="Z66" i="16" s="1"/>
  <c r="Y97" i="16"/>
  <c r="Z97" i="16" s="1"/>
  <c r="V101" i="16"/>
  <c r="W101" i="16" s="1"/>
  <c r="V204" i="16"/>
  <c r="W204" i="16" s="1"/>
  <c r="Y971" i="16"/>
  <c r="Z971" i="16" s="1"/>
  <c r="V110" i="16"/>
  <c r="Y1013" i="16"/>
  <c r="Z1013" i="16" s="1"/>
  <c r="V956" i="16"/>
  <c r="W956" i="16" s="1"/>
  <c r="V1056" i="16"/>
  <c r="W1056" i="16" s="1"/>
  <c r="Y1087" i="16"/>
  <c r="Z1087" i="16" s="1"/>
  <c r="Y1106" i="16"/>
  <c r="Z1106" i="16" s="1"/>
  <c r="Y444" i="16"/>
  <c r="Z444" i="16" s="1"/>
  <c r="V213" i="16"/>
  <c r="W213" i="16" s="1"/>
  <c r="Y98" i="16"/>
  <c r="Z98" i="16" s="1"/>
  <c r="V119" i="16"/>
  <c r="W119" i="16" s="1"/>
  <c r="V184" i="16"/>
  <c r="W184" i="16" s="1"/>
  <c r="Y205" i="16"/>
  <c r="Z205" i="16" s="1"/>
  <c r="V731" i="16"/>
  <c r="V762" i="16"/>
  <c r="W762" i="16" s="1"/>
  <c r="Y775" i="16"/>
  <c r="Z775" i="16" s="1"/>
  <c r="V788" i="16"/>
  <c r="W788" i="16" s="1"/>
  <c r="Y789" i="16"/>
  <c r="Z789" i="16" s="1"/>
  <c r="Y808" i="16"/>
  <c r="Z808" i="16" s="1"/>
  <c r="V809" i="16"/>
  <c r="W809" i="16" s="1"/>
  <c r="V812" i="16"/>
  <c r="W812" i="16" s="1"/>
  <c r="Y813" i="16"/>
  <c r="Z813" i="16" s="1"/>
  <c r="Y430" i="16"/>
  <c r="Z430" i="16" s="1"/>
  <c r="Y660" i="16"/>
  <c r="Z660" i="16" s="1"/>
  <c r="Y564" i="16"/>
  <c r="Z564" i="16" s="1"/>
  <c r="Y388" i="16"/>
  <c r="Z388" i="16" s="1"/>
  <c r="Y613" i="16"/>
  <c r="Z613" i="16" s="1"/>
  <c r="V1018" i="16"/>
  <c r="W1018" i="16" s="1"/>
  <c r="V578" i="16"/>
  <c r="W578" i="16" s="1"/>
  <c r="V1012" i="16"/>
  <c r="W1012" i="16" s="1"/>
  <c r="V1040" i="16"/>
  <c r="W1040" i="16" s="1"/>
  <c r="V1043" i="16"/>
  <c r="W1043" i="16" s="1"/>
  <c r="V643" i="16"/>
  <c r="W643" i="16" s="1"/>
  <c r="V420" i="16"/>
  <c r="W420" i="16" s="1"/>
  <c r="V726" i="16"/>
  <c r="W726" i="16" s="1"/>
  <c r="V648" i="16"/>
  <c r="W648" i="16" s="1"/>
  <c r="V970" i="16"/>
  <c r="W970" i="16" s="1"/>
  <c r="V1042" i="16"/>
  <c r="W1042" i="16" s="1"/>
  <c r="V8" i="16"/>
  <c r="W8" i="16" s="1"/>
  <c r="V65" i="16"/>
  <c r="W65" i="16" s="1"/>
  <c r="V176" i="16"/>
  <c r="W176" i="16" s="1"/>
  <c r="V770" i="16"/>
  <c r="W770" i="16" s="1"/>
  <c r="V618" i="16"/>
  <c r="W618" i="16" s="1"/>
  <c r="V150" i="16"/>
  <c r="W150" i="16" s="1"/>
  <c r="Y12" i="16"/>
  <c r="Z12" i="16" s="1"/>
  <c r="Y65" i="16"/>
  <c r="Z65" i="16" s="1"/>
  <c r="Y74" i="16"/>
  <c r="Z74" i="16" s="1"/>
  <c r="V126" i="16"/>
  <c r="W126" i="16" s="1"/>
  <c r="V168" i="16"/>
  <c r="Y189" i="16"/>
  <c r="Z189" i="16" s="1"/>
  <c r="V196" i="16"/>
  <c r="W196" i="16" s="1"/>
  <c r="Y343" i="16"/>
  <c r="Z343" i="16" s="1"/>
  <c r="Y355" i="16"/>
  <c r="Z355" i="16" s="1"/>
  <c r="Y367" i="16"/>
  <c r="Z367" i="16" s="1"/>
  <c r="V380" i="16"/>
  <c r="W380" i="16" s="1"/>
  <c r="V387" i="16"/>
  <c r="W387" i="16" s="1"/>
  <c r="Y390" i="16"/>
  <c r="Z390" i="16" s="1"/>
  <c r="Y400" i="16"/>
  <c r="Z400" i="16" s="1"/>
  <c r="V529" i="16"/>
  <c r="W529" i="16" s="1"/>
  <c r="Y533" i="16"/>
  <c r="Z533" i="16" s="1"/>
  <c r="Y538" i="16"/>
  <c r="Z538" i="16" s="1"/>
  <c r="V542" i="16"/>
  <c r="V547" i="16"/>
  <c r="W547" i="16" s="1"/>
  <c r="Y551" i="16"/>
  <c r="Z551" i="16" s="1"/>
  <c r="V552" i="16"/>
  <c r="W552" i="16" s="1"/>
  <c r="Y555" i="16"/>
  <c r="Z555" i="16" s="1"/>
  <c r="V561" i="16"/>
  <c r="W561" i="16" s="1"/>
  <c r="V564" i="16"/>
  <c r="W564" i="16" s="1"/>
  <c r="Y565" i="16"/>
  <c r="Z565" i="16" s="1"/>
  <c r="Y597" i="16"/>
  <c r="Z597" i="16" s="1"/>
  <c r="V671" i="16"/>
  <c r="W671" i="16" s="1"/>
  <c r="Y672" i="16"/>
  <c r="Z672" i="16" s="1"/>
  <c r="V674" i="16"/>
  <c r="Y676" i="16"/>
  <c r="Z676" i="16" s="1"/>
  <c r="Y679" i="16"/>
  <c r="Z679" i="16" s="1"/>
  <c r="Y683" i="16"/>
  <c r="Z683" i="16" s="1"/>
  <c r="Y685" i="16"/>
  <c r="Z685" i="16" s="1"/>
  <c r="V704" i="16"/>
  <c r="W704" i="16" s="1"/>
  <c r="V706" i="16"/>
  <c r="W706" i="16" s="1"/>
  <c r="Y716" i="16"/>
  <c r="Z716" i="16" s="1"/>
  <c r="V721" i="16"/>
  <c r="W721" i="16" s="1"/>
  <c r="V887" i="16"/>
  <c r="W887" i="16" s="1"/>
  <c r="Y913" i="16"/>
  <c r="Z913" i="16" s="1"/>
  <c r="V914" i="16"/>
  <c r="W914" i="16" s="1"/>
  <c r="Y923" i="16"/>
  <c r="Z923" i="16" s="1"/>
  <c r="V982" i="16"/>
  <c r="Y983" i="16"/>
  <c r="Z983" i="16" s="1"/>
  <c r="Y985" i="16"/>
  <c r="Z985" i="16" s="1"/>
  <c r="Y1001" i="16"/>
  <c r="Z1001" i="16" s="1"/>
  <c r="Y1007" i="16"/>
  <c r="Z1007" i="16" s="1"/>
  <c r="Y1065" i="16"/>
  <c r="Z1065" i="16" s="1"/>
  <c r="Y49" i="16"/>
  <c r="Z49" i="16" s="1"/>
  <c r="Y73" i="16"/>
  <c r="Z73" i="16" s="1"/>
  <c r="V137" i="16"/>
  <c r="W137" i="16" s="1"/>
  <c r="V145" i="16"/>
  <c r="W145" i="16" s="1"/>
  <c r="Y149" i="16"/>
  <c r="Z149" i="16" s="1"/>
  <c r="Y247" i="16"/>
  <c r="Z247" i="16" s="1"/>
  <c r="V248" i="16"/>
  <c r="W248" i="16" s="1"/>
  <c r="Y255" i="16"/>
  <c r="Z255" i="16" s="1"/>
  <c r="V259" i="16"/>
  <c r="W259" i="16" s="1"/>
  <c r="Y320" i="16"/>
  <c r="Z320" i="16" s="1"/>
  <c r="V331" i="16"/>
  <c r="W331" i="16" s="1"/>
  <c r="Y335" i="16"/>
  <c r="Z335" i="16" s="1"/>
  <c r="Y352" i="16"/>
  <c r="Z352" i="16" s="1"/>
  <c r="V360" i="16"/>
  <c r="W360" i="16" s="1"/>
  <c r="V363" i="16"/>
  <c r="W363" i="16" s="1"/>
  <c r="Y366" i="16"/>
  <c r="Z366" i="16" s="1"/>
  <c r="V376" i="16"/>
  <c r="W376" i="16" s="1"/>
  <c r="V379" i="16"/>
  <c r="W379" i="16" s="1"/>
  <c r="V383" i="16"/>
  <c r="W383" i="16" s="1"/>
  <c r="V386" i="16"/>
  <c r="W386" i="16" s="1"/>
  <c r="V391" i="16"/>
  <c r="W391" i="16" s="1"/>
  <c r="V394" i="16"/>
  <c r="W394" i="16" s="1"/>
  <c r="Y404" i="16"/>
  <c r="Z404" i="16" s="1"/>
  <c r="Y406" i="16"/>
  <c r="Z406" i="16" s="1"/>
  <c r="Y413" i="16"/>
  <c r="Z413" i="16" s="1"/>
  <c r="Y420" i="16"/>
  <c r="Z420" i="16" s="1"/>
  <c r="Y422" i="16"/>
  <c r="Z422" i="16" s="1"/>
  <c r="V427" i="16"/>
  <c r="W427" i="16" s="1"/>
  <c r="V473" i="16"/>
  <c r="W473" i="16" s="1"/>
  <c r="Y620" i="16"/>
  <c r="Z620" i="16" s="1"/>
  <c r="V622" i="16"/>
  <c r="W622" i="16" s="1"/>
  <c r="Y626" i="16"/>
  <c r="Z626" i="16" s="1"/>
  <c r="V628" i="16"/>
  <c r="W628" i="16" s="1"/>
  <c r="Y629" i="16"/>
  <c r="Z629" i="16" s="1"/>
  <c r="Y647" i="16"/>
  <c r="Z647" i="16" s="1"/>
  <c r="Y650" i="16"/>
  <c r="Z650" i="16" s="1"/>
  <c r="Y653" i="16"/>
  <c r="Z653" i="16" s="1"/>
  <c r="Y658" i="16"/>
  <c r="Z658" i="16" s="1"/>
  <c r="V659" i="16"/>
  <c r="W659" i="16" s="1"/>
  <c r="V733" i="16"/>
  <c r="W733" i="16" s="1"/>
  <c r="V738" i="16"/>
  <c r="W738" i="16" s="1"/>
  <c r="V742" i="16"/>
  <c r="W742" i="16" s="1"/>
  <c r="Y819" i="16"/>
  <c r="Z819" i="16" s="1"/>
  <c r="V831" i="16"/>
  <c r="W831" i="16" s="1"/>
  <c r="Y832" i="16"/>
  <c r="Z832" i="16" s="1"/>
  <c r="V833" i="16"/>
  <c r="W833" i="16" s="1"/>
  <c r="Y835" i="16"/>
  <c r="Z835" i="16" s="1"/>
  <c r="V847" i="16"/>
  <c r="W847" i="16" s="1"/>
  <c r="Y848" i="16"/>
  <c r="Z848" i="16" s="1"/>
  <c r="V849" i="16"/>
  <c r="W849" i="16" s="1"/>
  <c r="V852" i="16"/>
  <c r="W852" i="16" s="1"/>
  <c r="Y853" i="16"/>
  <c r="Z853" i="16" s="1"/>
  <c r="Y858" i="16"/>
  <c r="Z858" i="16" s="1"/>
  <c r="V859" i="16"/>
  <c r="Y865" i="16"/>
  <c r="Z865" i="16" s="1"/>
  <c r="V866" i="16"/>
  <c r="W866" i="16" s="1"/>
  <c r="V869" i="16"/>
  <c r="W869" i="16" s="1"/>
  <c r="V883" i="16"/>
  <c r="W883" i="16" s="1"/>
  <c r="V959" i="16"/>
  <c r="W959" i="16" s="1"/>
  <c r="Y1008" i="16"/>
  <c r="Z1008" i="16" s="1"/>
  <c r="Y1011" i="16"/>
  <c r="Z1011" i="16" s="1"/>
  <c r="V1058" i="16"/>
  <c r="W1058" i="16" s="1"/>
  <c r="Y1071" i="16"/>
  <c r="Z1071" i="16" s="1"/>
  <c r="V222" i="16"/>
  <c r="W222" i="16" s="1"/>
  <c r="Y231" i="16"/>
  <c r="Z231" i="16" s="1"/>
  <c r="V233" i="16"/>
  <c r="W233" i="16" s="1"/>
  <c r="Y240" i="16"/>
  <c r="Z240" i="16" s="1"/>
  <c r="Y244" i="16"/>
  <c r="Z244" i="16" s="1"/>
  <c r="V246" i="16"/>
  <c r="W246" i="16" s="1"/>
  <c r="V256" i="16"/>
  <c r="W256" i="16" s="1"/>
  <c r="Y292" i="16"/>
  <c r="Z292" i="16" s="1"/>
  <c r="V293" i="16"/>
  <c r="W293" i="16" s="1"/>
  <c r="V304" i="16"/>
  <c r="W304" i="16" s="1"/>
  <c r="Y312" i="16"/>
  <c r="Z312" i="16" s="1"/>
  <c r="Y321" i="16"/>
  <c r="Z321" i="16" s="1"/>
  <c r="Y445" i="16"/>
  <c r="Z445" i="16" s="1"/>
  <c r="Y453" i="16"/>
  <c r="Z453" i="16" s="1"/>
  <c r="V456" i="16"/>
  <c r="Y490" i="16"/>
  <c r="Z490" i="16" s="1"/>
  <c r="Y507" i="16"/>
  <c r="Z507" i="16" s="1"/>
  <c r="V511" i="16"/>
  <c r="W511" i="16" s="1"/>
  <c r="Y517" i="16"/>
  <c r="Z517" i="16" s="1"/>
  <c r="Y534" i="16"/>
  <c r="Z534" i="16" s="1"/>
  <c r="V543" i="16"/>
  <c r="W543" i="16" s="1"/>
  <c r="Y544" i="16"/>
  <c r="Z544" i="16" s="1"/>
  <c r="Y549" i="16"/>
  <c r="Z549" i="16" s="1"/>
  <c r="V577" i="16"/>
  <c r="W577" i="16" s="1"/>
  <c r="Y578" i="16"/>
  <c r="Z578" i="16" s="1"/>
  <c r="V581" i="16"/>
  <c r="W581" i="16" s="1"/>
  <c r="Y582" i="16"/>
  <c r="Z582" i="16" s="1"/>
  <c r="Y589" i="16"/>
  <c r="Z589" i="16" s="1"/>
  <c r="V597" i="16"/>
  <c r="W597" i="16" s="1"/>
  <c r="V661" i="16"/>
  <c r="W661" i="16" s="1"/>
  <c r="Y934" i="16"/>
  <c r="Z934" i="16" s="1"/>
  <c r="V952" i="16"/>
  <c r="W952" i="16" s="1"/>
  <c r="Y953" i="16"/>
  <c r="Z953" i="16" s="1"/>
  <c r="Y954" i="16"/>
  <c r="Z954" i="16" s="1"/>
  <c r="Y966" i="16"/>
  <c r="Z966" i="16" s="1"/>
  <c r="Y970" i="16"/>
  <c r="Z970" i="16" s="1"/>
  <c r="V1007" i="16"/>
  <c r="W1007" i="16" s="1"/>
  <c r="V1065" i="16"/>
  <c r="W1065" i="16" s="1"/>
  <c r="Y62" i="16"/>
  <c r="Z62" i="16" s="1"/>
  <c r="V11" i="16"/>
  <c r="W11" i="16" s="1"/>
  <c r="Y30" i="16"/>
  <c r="Z30" i="16" s="1"/>
  <c r="Y114" i="16"/>
  <c r="Z114" i="16" s="1"/>
  <c r="V129" i="16"/>
  <c r="W129" i="16" s="1"/>
  <c r="V142" i="16"/>
  <c r="W142" i="16" s="1"/>
  <c r="V149" i="16"/>
  <c r="W149" i="16" s="1"/>
  <c r="Y258" i="16"/>
  <c r="Z258" i="16" s="1"/>
  <c r="Y322" i="16"/>
  <c r="Z322" i="16" s="1"/>
  <c r="Y324" i="16"/>
  <c r="Z324" i="16" s="1"/>
  <c r="V325" i="16"/>
  <c r="W325" i="16" s="1"/>
  <c r="Y518" i="16"/>
  <c r="Z518" i="16" s="1"/>
  <c r="V520" i="16"/>
  <c r="W520" i="16" s="1"/>
  <c r="Y523" i="16"/>
  <c r="Z523" i="16" s="1"/>
  <c r="V527" i="16"/>
  <c r="W527" i="16" s="1"/>
  <c r="V292" i="16"/>
  <c r="W292" i="16" s="1"/>
  <c r="V294" i="16"/>
  <c r="W294" i="16" s="1"/>
  <c r="V300" i="16"/>
  <c r="W300" i="16" s="1"/>
  <c r="V20" i="16"/>
  <c r="W20" i="16" s="1"/>
  <c r="Y26" i="16"/>
  <c r="Z26" i="16" s="1"/>
  <c r="V66" i="16"/>
  <c r="W66" i="16" s="1"/>
  <c r="AG66" i="16" s="1"/>
  <c r="V86" i="16"/>
  <c r="W86" i="16" s="1"/>
  <c r="Y90" i="16"/>
  <c r="Z90" i="16" s="1"/>
  <c r="Y181" i="16"/>
  <c r="Z181" i="16" s="1"/>
  <c r="V192" i="16"/>
  <c r="Y257" i="16"/>
  <c r="Z257" i="16" s="1"/>
  <c r="V264" i="16"/>
  <c r="W264" i="16" s="1"/>
  <c r="V272" i="16"/>
  <c r="W272" i="16" s="1"/>
  <c r="V273" i="16"/>
  <c r="W273" i="16" s="1"/>
  <c r="Y280" i="16"/>
  <c r="Z280" i="16" s="1"/>
  <c r="Y281" i="16"/>
  <c r="Z281" i="16" s="1"/>
  <c r="Y288" i="16"/>
  <c r="Z288" i="16" s="1"/>
  <c r="Y289" i="16"/>
  <c r="Z289" i="16" s="1"/>
  <c r="Y291" i="16"/>
  <c r="Z291" i="16" s="1"/>
  <c r="Y327" i="16"/>
  <c r="Z327" i="16" s="1"/>
  <c r="V407" i="16"/>
  <c r="W407" i="16" s="1"/>
  <c r="V409" i="16"/>
  <c r="W409" i="16" s="1"/>
  <c r="Y410" i="16"/>
  <c r="Z410" i="16" s="1"/>
  <c r="Y412" i="16"/>
  <c r="Z412" i="16" s="1"/>
  <c r="Y414" i="16"/>
  <c r="Z414" i="16" s="1"/>
  <c r="Y419" i="16"/>
  <c r="Z419" i="16" s="1"/>
  <c r="V423" i="16"/>
  <c r="W423" i="16" s="1"/>
  <c r="V426" i="16"/>
  <c r="W426" i="16" s="1"/>
  <c r="Y436" i="16"/>
  <c r="Z436" i="16" s="1"/>
  <c r="Y473" i="16"/>
  <c r="Z473" i="16" s="1"/>
  <c r="Y480" i="16"/>
  <c r="Z480" i="16" s="1"/>
  <c r="V574" i="16"/>
  <c r="W574" i="16" s="1"/>
  <c r="Y617" i="16"/>
  <c r="Z617" i="16" s="1"/>
  <c r="V625" i="16"/>
  <c r="Y628" i="16"/>
  <c r="Z628" i="16" s="1"/>
  <c r="V637" i="16"/>
  <c r="W637" i="16" s="1"/>
  <c r="V662" i="16"/>
  <c r="W662" i="16" s="1"/>
  <c r="V668" i="16"/>
  <c r="W668" i="16" s="1"/>
  <c r="V678" i="16"/>
  <c r="W678" i="16" s="1"/>
  <c r="Y695" i="16"/>
  <c r="Z695" i="16" s="1"/>
  <c r="V712" i="16"/>
  <c r="W712" i="16" s="1"/>
  <c r="Y713" i="16"/>
  <c r="Z713" i="16" s="1"/>
  <c r="V718" i="16"/>
  <c r="W718" i="16" s="1"/>
  <c r="Y731" i="16"/>
  <c r="Z731" i="16" s="1"/>
  <c r="V734" i="16"/>
  <c r="W734" i="16" s="1"/>
  <c r="V735" i="16"/>
  <c r="W735" i="16" s="1"/>
  <c r="Y739" i="16"/>
  <c r="Z739" i="16" s="1"/>
  <c r="Y743" i="16"/>
  <c r="Z743" i="16" s="1"/>
  <c r="V744" i="16"/>
  <c r="W744" i="16" s="1"/>
  <c r="V746" i="16"/>
  <c r="W746" i="16" s="1"/>
  <c r="Y753" i="16"/>
  <c r="Z753" i="16" s="1"/>
  <c r="Y754" i="16"/>
  <c r="Z754" i="16" s="1"/>
  <c r="Y757" i="16"/>
  <c r="Z757" i="16" s="1"/>
  <c r="V758" i="16"/>
  <c r="W758" i="16" s="1"/>
  <c r="Y759" i="16"/>
  <c r="Z759" i="16" s="1"/>
  <c r="V766" i="16"/>
  <c r="W766" i="16" s="1"/>
  <c r="Y770" i="16"/>
  <c r="Z770" i="16" s="1"/>
  <c r="Y773" i="16"/>
  <c r="Z773" i="16" s="1"/>
  <c r="V774" i="16"/>
  <c r="W774" i="16" s="1"/>
  <c r="Y823" i="16"/>
  <c r="Z823" i="16" s="1"/>
  <c r="Y829" i="16"/>
  <c r="Z829" i="16" s="1"/>
  <c r="Y839" i="16"/>
  <c r="Z839" i="16" s="1"/>
  <c r="Y850" i="16"/>
  <c r="Z850" i="16" s="1"/>
  <c r="V853" i="16"/>
  <c r="W853" i="16" s="1"/>
  <c r="Y855" i="16"/>
  <c r="Z855" i="16" s="1"/>
  <c r="Y868" i="16"/>
  <c r="Z868" i="16" s="1"/>
  <c r="Y870" i="16"/>
  <c r="Z870" i="16" s="1"/>
  <c r="Y871" i="16"/>
  <c r="Z871" i="16" s="1"/>
  <c r="Y878" i="16"/>
  <c r="Z878" i="16" s="1"/>
  <c r="V882" i="16"/>
  <c r="W882" i="16" s="1"/>
  <c r="Y888" i="16"/>
  <c r="Z888" i="16" s="1"/>
  <c r="V917" i="16"/>
  <c r="W917" i="16" s="1"/>
  <c r="Y919" i="16"/>
  <c r="Z919" i="16" s="1"/>
  <c r="Y943" i="16"/>
  <c r="Z943" i="16" s="1"/>
  <c r="Y995" i="16"/>
  <c r="Z995" i="16" s="1"/>
  <c r="Y1003" i="16"/>
  <c r="Z1003" i="16" s="1"/>
  <c r="V1071" i="16"/>
  <c r="W1071" i="16" s="1"/>
  <c r="Y1085" i="16"/>
  <c r="Z1085" i="16" s="1"/>
  <c r="Y1086" i="16"/>
  <c r="Z1086" i="16" s="1"/>
  <c r="Y1103" i="16"/>
  <c r="Z1103" i="16" s="1"/>
  <c r="V1036" i="16"/>
  <c r="V1049" i="16"/>
  <c r="V1051" i="16"/>
  <c r="W1051" i="16" s="1"/>
  <c r="V566" i="16"/>
  <c r="W566" i="16" s="1"/>
  <c r="Y574" i="16"/>
  <c r="Z574" i="16" s="1"/>
  <c r="Y637" i="16"/>
  <c r="Z637" i="16" s="1"/>
  <c r="Y642" i="16"/>
  <c r="Z642" i="16" s="1"/>
  <c r="Y645" i="16"/>
  <c r="Z645" i="16" s="1"/>
  <c r="Y654" i="16"/>
  <c r="Z654" i="16" s="1"/>
  <c r="Y661" i="16"/>
  <c r="Z661" i="16" s="1"/>
  <c r="Y718" i="16"/>
  <c r="Z718" i="16" s="1"/>
  <c r="Y738" i="16"/>
  <c r="Z738" i="16" s="1"/>
  <c r="Y756" i="16"/>
  <c r="Z756" i="16" s="1"/>
  <c r="Y772" i="16"/>
  <c r="Z772" i="16" s="1"/>
  <c r="V791" i="16"/>
  <c r="Y792" i="16"/>
  <c r="Z792" i="16" s="1"/>
  <c r="Y815" i="16"/>
  <c r="Z815" i="16" s="1"/>
  <c r="Y820" i="16"/>
  <c r="Z820" i="16" s="1"/>
  <c r="V829" i="16"/>
  <c r="W829" i="16" s="1"/>
  <c r="Y836" i="16"/>
  <c r="Z836" i="16" s="1"/>
  <c r="Y842" i="16"/>
  <c r="Z842" i="16" s="1"/>
  <c r="V843" i="16"/>
  <c r="W843" i="16" s="1"/>
  <c r="Y847" i="16"/>
  <c r="Z847" i="16" s="1"/>
  <c r="Y852" i="16"/>
  <c r="Z852" i="16" s="1"/>
  <c r="V860" i="16"/>
  <c r="Y861" i="16"/>
  <c r="Z861" i="16" s="1"/>
  <c r="Y866" i="16"/>
  <c r="Z866" i="16" s="1"/>
  <c r="V872" i="16"/>
  <c r="W872" i="16" s="1"/>
  <c r="V891" i="16"/>
  <c r="W891" i="16" s="1"/>
  <c r="Y896" i="16"/>
  <c r="Z896" i="16" s="1"/>
  <c r="Y904" i="16"/>
  <c r="Z904" i="16" s="1"/>
  <c r="V907" i="16"/>
  <c r="W907" i="16" s="1"/>
  <c r="Y912" i="16"/>
  <c r="Z912" i="16" s="1"/>
  <c r="V925" i="16"/>
  <c r="W925" i="16" s="1"/>
  <c r="Y927" i="16"/>
  <c r="Z927" i="16" s="1"/>
  <c r="V928" i="16"/>
  <c r="W928" i="16" s="1"/>
  <c r="Y929" i="16"/>
  <c r="Z929" i="16" s="1"/>
  <c r="Y994" i="16"/>
  <c r="Z994" i="16" s="1"/>
  <c r="Y1015" i="16"/>
  <c r="Z1015" i="16" s="1"/>
  <c r="Y1045" i="16"/>
  <c r="Z1045" i="16" s="1"/>
  <c r="Y1055" i="16"/>
  <c r="Z1055" i="16" s="1"/>
  <c r="Y1057" i="16"/>
  <c r="Z1057" i="16" s="1"/>
  <c r="Y1078" i="16"/>
  <c r="Z1078" i="16" s="1"/>
  <c r="V90" i="16"/>
  <c r="W90" i="16" s="1"/>
  <c r="Y157" i="16"/>
  <c r="Z157" i="16" s="1"/>
  <c r="Y167" i="16"/>
  <c r="Z167" i="16" s="1"/>
  <c r="Y171" i="16"/>
  <c r="Z171" i="16" s="1"/>
  <c r="Y175" i="16"/>
  <c r="Z175" i="16" s="1"/>
  <c r="Y183" i="16"/>
  <c r="Z183" i="16" s="1"/>
  <c r="Y191" i="16"/>
  <c r="Z191" i="16" s="1"/>
  <c r="V205" i="16"/>
  <c r="W205" i="16" s="1"/>
  <c r="Y207" i="16"/>
  <c r="Z207" i="16" s="1"/>
  <c r="Y213" i="16"/>
  <c r="Z213" i="16" s="1"/>
  <c r="Y217" i="16"/>
  <c r="Z217" i="16" s="1"/>
  <c r="Y219" i="16"/>
  <c r="Z219" i="16" s="1"/>
  <c r="Y221" i="16"/>
  <c r="Z221" i="16" s="1"/>
  <c r="Y223" i="16"/>
  <c r="Z223" i="16" s="1"/>
  <c r="Y226" i="16"/>
  <c r="Z226" i="16" s="1"/>
  <c r="V234" i="16"/>
  <c r="W234" i="16" s="1"/>
  <c r="Y235" i="16"/>
  <c r="Z235" i="16" s="1"/>
  <c r="Y237" i="16"/>
  <c r="Z237" i="16" s="1"/>
  <c r="V330" i="16"/>
  <c r="W330" i="16" s="1"/>
  <c r="Y332" i="16"/>
  <c r="Z332" i="16" s="1"/>
  <c r="V336" i="16"/>
  <c r="W336" i="16" s="1"/>
  <c r="V17" i="16"/>
  <c r="W17" i="16" s="1"/>
  <c r="Y317" i="16"/>
  <c r="Z317" i="16" s="1"/>
  <c r="V48" i="16"/>
  <c r="W48" i="16" s="1"/>
  <c r="Y88" i="16"/>
  <c r="Z88" i="16" s="1"/>
  <c r="Y169" i="16"/>
  <c r="Z169" i="16" s="1"/>
  <c r="Y177" i="16"/>
  <c r="Z177" i="16" s="1"/>
  <c r="V180" i="16"/>
  <c r="W180" i="16" s="1"/>
  <c r="Y185" i="16"/>
  <c r="Z185" i="16" s="1"/>
  <c r="V188" i="16"/>
  <c r="W188" i="16" s="1"/>
  <c r="W192" i="16"/>
  <c r="Y299" i="16"/>
  <c r="Z299" i="16" s="1"/>
  <c r="V352" i="16"/>
  <c r="W352" i="16" s="1"/>
  <c r="V32" i="16"/>
  <c r="W32" i="16" s="1"/>
  <c r="V41" i="16"/>
  <c r="W41" i="16" s="1"/>
  <c r="V5" i="16"/>
  <c r="W5" i="16" s="1"/>
  <c r="V15" i="16"/>
  <c r="W15" i="16" s="1"/>
  <c r="V25" i="16"/>
  <c r="W25" i="16" s="1"/>
  <c r="V28" i="16"/>
  <c r="W28" i="16" s="1"/>
  <c r="V30" i="16"/>
  <c r="W30" i="16" s="1"/>
  <c r="Y55" i="16"/>
  <c r="Z55" i="16" s="1"/>
  <c r="V57" i="16"/>
  <c r="W57" i="16" s="1"/>
  <c r="Y58" i="16"/>
  <c r="Z58" i="16" s="1"/>
  <c r="V62" i="16"/>
  <c r="W62" i="16" s="1"/>
  <c r="V69" i="16"/>
  <c r="W69" i="16" s="1"/>
  <c r="Y70" i="16"/>
  <c r="Z70" i="16" s="1"/>
  <c r="V74" i="16"/>
  <c r="W74" i="16" s="1"/>
  <c r="Y77" i="16"/>
  <c r="Z77" i="16" s="1"/>
  <c r="V80" i="16"/>
  <c r="W80" i="16" s="1"/>
  <c r="Y81" i="16"/>
  <c r="Z81" i="16" s="1"/>
  <c r="V93" i="16"/>
  <c r="W93" i="16" s="1"/>
  <c r="Y106" i="16"/>
  <c r="Z106" i="16" s="1"/>
  <c r="V109" i="16"/>
  <c r="W109" i="16" s="1"/>
  <c r="Y110" i="16"/>
  <c r="Z110" i="16" s="1"/>
  <c r="V111" i="16"/>
  <c r="Y112" i="16"/>
  <c r="Z112" i="16" s="1"/>
  <c r="Y125" i="16"/>
  <c r="Z125" i="16" s="1"/>
  <c r="Y126" i="16"/>
  <c r="Z126" i="16" s="1"/>
  <c r="V127" i="16"/>
  <c r="W127" i="16" s="1"/>
  <c r="V130" i="16"/>
  <c r="W130" i="16" s="1"/>
  <c r="Y131" i="16"/>
  <c r="Z131" i="16" s="1"/>
  <c r="V154" i="16"/>
  <c r="W154" i="16" s="1"/>
  <c r="V193" i="16"/>
  <c r="W193" i="16" s="1"/>
  <c r="Y194" i="16"/>
  <c r="Z194" i="16" s="1"/>
  <c r="Y198" i="16"/>
  <c r="Z198" i="16" s="1"/>
  <c r="V199" i="16"/>
  <c r="W199" i="16" s="1"/>
  <c r="Y200" i="16"/>
  <c r="Z200" i="16" s="1"/>
  <c r="Y210" i="16"/>
  <c r="Z210" i="16" s="1"/>
  <c r="Y214" i="16"/>
  <c r="Z214" i="16" s="1"/>
  <c r="V265" i="16"/>
  <c r="W265" i="16" s="1"/>
  <c r="Y271" i="16"/>
  <c r="Z271" i="16" s="1"/>
  <c r="Y274" i="16"/>
  <c r="Z274" i="16" s="1"/>
  <c r="V275" i="16"/>
  <c r="W275" i="16" s="1"/>
  <c r="V277" i="16"/>
  <c r="W277" i="16" s="1"/>
  <c r="Y277" i="16"/>
  <c r="Z277" i="16" s="1"/>
  <c r="V283" i="16"/>
  <c r="W283" i="16" s="1"/>
  <c r="Y285" i="16"/>
  <c r="Z285" i="16" s="1"/>
  <c r="V289" i="16"/>
  <c r="W289" i="16" s="1"/>
  <c r="V297" i="16"/>
  <c r="W297" i="16" s="1"/>
  <c r="Y305" i="16"/>
  <c r="Z305" i="16" s="1"/>
  <c r="Y311" i="16"/>
  <c r="Z311" i="16" s="1"/>
  <c r="Y540" i="16"/>
  <c r="Z540" i="16" s="1"/>
  <c r="V261" i="16"/>
  <c r="W261" i="16" s="1"/>
  <c r="Y261" i="16"/>
  <c r="Z261" i="16" s="1"/>
  <c r="V263" i="16"/>
  <c r="W263" i="16" s="1"/>
  <c r="Y279" i="16"/>
  <c r="Z279" i="16" s="1"/>
  <c r="Y303" i="16"/>
  <c r="Z303" i="16" s="1"/>
  <c r="Y307" i="16"/>
  <c r="Z307" i="16" s="1"/>
  <c r="V308" i="16"/>
  <c r="W308" i="16" s="1"/>
  <c r="Y313" i="16"/>
  <c r="Z313" i="16" s="1"/>
  <c r="V318" i="16"/>
  <c r="W318" i="16" s="1"/>
  <c r="Y328" i="16"/>
  <c r="Z328" i="16" s="1"/>
  <c r="Y329" i="16"/>
  <c r="Z329" i="16" s="1"/>
  <c r="V338" i="16"/>
  <c r="W338" i="16" s="1"/>
  <c r="Y342" i="16"/>
  <c r="Z342" i="16" s="1"/>
  <c r="Y349" i="16"/>
  <c r="Z349" i="16" s="1"/>
  <c r="V355" i="16"/>
  <c r="W355" i="16" s="1"/>
  <c r="V367" i="16"/>
  <c r="W367" i="16" s="1"/>
  <c r="Y379" i="16"/>
  <c r="Z379" i="16" s="1"/>
  <c r="Y381" i="16"/>
  <c r="Z381" i="16" s="1"/>
  <c r="V385" i="16"/>
  <c r="W385" i="16" s="1"/>
  <c r="Y386" i="16"/>
  <c r="Z386" i="16" s="1"/>
  <c r="Y398" i="16"/>
  <c r="Z398" i="16" s="1"/>
  <c r="V400" i="16"/>
  <c r="W400" i="16" s="1"/>
  <c r="AG400" i="16" s="1"/>
  <c r="Y401" i="16"/>
  <c r="Z401" i="16" s="1"/>
  <c r="V403" i="16"/>
  <c r="W403" i="16" s="1"/>
  <c r="V416" i="16"/>
  <c r="W416" i="16" s="1"/>
  <c r="Y417" i="16"/>
  <c r="Z417" i="16" s="1"/>
  <c r="Y429" i="16"/>
  <c r="Z429" i="16" s="1"/>
  <c r="Y446" i="16"/>
  <c r="Z446" i="16" s="1"/>
  <c r="V447" i="16"/>
  <c r="W447" i="16" s="1"/>
  <c r="V449" i="16"/>
  <c r="W449" i="16" s="1"/>
  <c r="Y450" i="16"/>
  <c r="Z450" i="16" s="1"/>
  <c r="V452" i="16"/>
  <c r="W452" i="16" s="1"/>
  <c r="Y452" i="16"/>
  <c r="Z452" i="16" s="1"/>
  <c r="V461" i="16"/>
  <c r="W461" i="16" s="1"/>
  <c r="V464" i="16"/>
  <c r="W464" i="16" s="1"/>
  <c r="V471" i="16"/>
  <c r="W471" i="16" s="1"/>
  <c r="V477" i="16"/>
  <c r="W477" i="16" s="1"/>
  <c r="Y485" i="16"/>
  <c r="Z485" i="16" s="1"/>
  <c r="Y499" i="16"/>
  <c r="Z499" i="16" s="1"/>
  <c r="V503" i="16"/>
  <c r="W503" i="16" s="1"/>
  <c r="Y504" i="16"/>
  <c r="Z504" i="16" s="1"/>
  <c r="Y512" i="16"/>
  <c r="Z512" i="16" s="1"/>
  <c r="Y514" i="16"/>
  <c r="Z514" i="16" s="1"/>
  <c r="V523" i="16"/>
  <c r="W523" i="16" s="1"/>
  <c r="Y526" i="16"/>
  <c r="Z526" i="16" s="1"/>
  <c r="V528" i="16"/>
  <c r="W528" i="16" s="1"/>
  <c r="Y536" i="16"/>
  <c r="Z536" i="16" s="1"/>
  <c r="V537" i="16"/>
  <c r="W537" i="16" s="1"/>
  <c r="V540" i="16"/>
  <c r="W540" i="16" s="1"/>
  <c r="Y541" i="16"/>
  <c r="Z541" i="16" s="1"/>
  <c r="V555" i="16"/>
  <c r="W555" i="16" s="1"/>
  <c r="AG555" i="16" s="1"/>
  <c r="V565" i="16"/>
  <c r="W565" i="16" s="1"/>
  <c r="V575" i="16"/>
  <c r="W575" i="16" s="1"/>
  <c r="V582" i="16"/>
  <c r="W582" i="16" s="1"/>
  <c r="Y601" i="16"/>
  <c r="Z601" i="16" s="1"/>
  <c r="Y603" i="16"/>
  <c r="Z603" i="16" s="1"/>
  <c r="V604" i="16"/>
  <c r="W604" i="16" s="1"/>
  <c r="Y604" i="16"/>
  <c r="Z604" i="16" s="1"/>
  <c r="Y619" i="16"/>
  <c r="Z619" i="16" s="1"/>
  <c r="Y621" i="16"/>
  <c r="Z621" i="16" s="1"/>
  <c r="Y703" i="16"/>
  <c r="Z703" i="16" s="1"/>
  <c r="V728" i="16"/>
  <c r="W728" i="16" s="1"/>
  <c r="V730" i="16"/>
  <c r="W730" i="16" s="1"/>
  <c r="V786" i="16"/>
  <c r="W786" i="16" s="1"/>
  <c r="V999" i="16"/>
  <c r="W999" i="16" s="1"/>
  <c r="Y1095" i="16"/>
  <c r="Z1095" i="16" s="1"/>
  <c r="V702" i="16"/>
  <c r="W702" i="16" s="1"/>
  <c r="V760" i="16"/>
  <c r="Y762" i="16"/>
  <c r="Z762" i="16" s="1"/>
  <c r="Y797" i="16"/>
  <c r="Z797" i="16" s="1"/>
  <c r="V836" i="16"/>
  <c r="W836" i="16" s="1"/>
  <c r="V984" i="16"/>
  <c r="W984" i="16" s="1"/>
  <c r="V1020" i="16"/>
  <c r="W1020" i="16" s="1"/>
  <c r="Y1021" i="16"/>
  <c r="Z1021" i="16" s="1"/>
  <c r="Y1043" i="16"/>
  <c r="Z1043" i="16" s="1"/>
  <c r="V1048" i="16"/>
  <c r="W1048" i="16" s="1"/>
  <c r="Y1050" i="16"/>
  <c r="Z1050" i="16" s="1"/>
  <c r="V1078" i="16"/>
  <c r="W1078" i="16" s="1"/>
  <c r="Y1079" i="16"/>
  <c r="Z1079" i="16" s="1"/>
  <c r="V408" i="16"/>
  <c r="W408" i="16" s="1"/>
  <c r="Y409" i="16"/>
  <c r="Z409" i="16" s="1"/>
  <c r="Y435" i="16"/>
  <c r="Z435" i="16" s="1"/>
  <c r="V439" i="16"/>
  <c r="W439" i="16" s="1"/>
  <c r="V441" i="16"/>
  <c r="W441" i="16" s="1"/>
  <c r="Y442" i="16"/>
  <c r="Z442" i="16" s="1"/>
  <c r="V446" i="16"/>
  <c r="W446" i="16" s="1"/>
  <c r="Y451" i="16"/>
  <c r="Z451" i="16" s="1"/>
  <c r="V492" i="16"/>
  <c r="W492" i="16" s="1"/>
  <c r="Y493" i="16"/>
  <c r="Z493" i="16" s="1"/>
  <c r="Y498" i="16"/>
  <c r="Z498" i="16" s="1"/>
  <c r="V507" i="16"/>
  <c r="W507" i="16" s="1"/>
  <c r="Y510" i="16"/>
  <c r="Z510" i="16" s="1"/>
  <c r="V512" i="16"/>
  <c r="Y543" i="16"/>
  <c r="Z543" i="16" s="1"/>
  <c r="V544" i="16"/>
  <c r="W544" i="16" s="1"/>
  <c r="Y552" i="16"/>
  <c r="Z552" i="16" s="1"/>
  <c r="Y575" i="16"/>
  <c r="Z575" i="16" s="1"/>
  <c r="Y581" i="16"/>
  <c r="Z581" i="16" s="1"/>
  <c r="V586" i="16"/>
  <c r="W586" i="16" s="1"/>
  <c r="V590" i="16"/>
  <c r="W590" i="16" s="1"/>
  <c r="Y612" i="16"/>
  <c r="Z612" i="16" s="1"/>
  <c r="Y634" i="16"/>
  <c r="Z634" i="16" s="1"/>
  <c r="V636" i="16"/>
  <c r="W636" i="16" s="1"/>
  <c r="V663" i="16"/>
  <c r="Y677" i="16"/>
  <c r="Z677" i="16" s="1"/>
  <c r="Y689" i="16"/>
  <c r="Z689" i="16" s="1"/>
  <c r="Y691" i="16"/>
  <c r="Z691" i="16" s="1"/>
  <c r="Y693" i="16"/>
  <c r="Z693" i="16" s="1"/>
  <c r="V698" i="16"/>
  <c r="W698" i="16" s="1"/>
  <c r="V700" i="16"/>
  <c r="W700" i="16" s="1"/>
  <c r="V703" i="16"/>
  <c r="W703" i="16" s="1"/>
  <c r="V710" i="16"/>
  <c r="W710" i="16" s="1"/>
  <c r="Y715" i="16"/>
  <c r="Z715" i="16" s="1"/>
  <c r="V729" i="16"/>
  <c r="W729" i="16" s="1"/>
  <c r="V754" i="16"/>
  <c r="W754" i="16" s="1"/>
  <c r="Y764" i="16"/>
  <c r="Z764" i="16" s="1"/>
  <c r="V777" i="16"/>
  <c r="W777" i="16" s="1"/>
  <c r="Y780" i="16"/>
  <c r="Z780" i="16" s="1"/>
  <c r="V801" i="16"/>
  <c r="W801" i="16" s="1"/>
  <c r="V804" i="16"/>
  <c r="W804" i="16" s="1"/>
  <c r="Y805" i="16"/>
  <c r="Z805" i="16" s="1"/>
  <c r="V814" i="16"/>
  <c r="W814" i="16" s="1"/>
  <c r="V816" i="16"/>
  <c r="W816" i="16" s="1"/>
  <c r="V819" i="16"/>
  <c r="W819" i="16" s="1"/>
  <c r="AG819" i="16" s="1"/>
  <c r="Y845" i="16"/>
  <c r="Z845" i="16" s="1"/>
  <c r="Y894" i="16"/>
  <c r="Z894" i="16" s="1"/>
  <c r="V895" i="16"/>
  <c r="W895" i="16" s="1"/>
  <c r="Y986" i="16"/>
  <c r="Z986" i="16" s="1"/>
  <c r="Y1019" i="16"/>
  <c r="Z1019" i="16" s="1"/>
  <c r="Y1033" i="16"/>
  <c r="Z1033" i="16" s="1"/>
  <c r="V1082" i="16"/>
  <c r="W1082" i="16" s="1"/>
  <c r="Y1084" i="16"/>
  <c r="Z1084" i="16" s="1"/>
  <c r="V1090" i="16"/>
  <c r="W1090" i="16" s="1"/>
  <c r="V1102" i="16"/>
  <c r="W1102" i="16" s="1"/>
  <c r="Y164" i="16"/>
  <c r="Z164" i="16" s="1"/>
  <c r="Y180" i="16"/>
  <c r="Z180" i="16" s="1"/>
  <c r="Y470" i="16"/>
  <c r="Z470" i="16" s="1"/>
  <c r="Y123" i="16"/>
  <c r="Z123" i="16" s="1"/>
  <c r="Y229" i="16"/>
  <c r="Z229" i="16" s="1"/>
  <c r="Y294" i="16"/>
  <c r="Z294" i="16" s="1"/>
  <c r="Y359" i="16"/>
  <c r="Z359" i="16" s="1"/>
  <c r="Y389" i="16"/>
  <c r="Z389" i="16" s="1"/>
  <c r="Y402" i="16"/>
  <c r="Z402" i="16" s="1"/>
  <c r="Y418" i="16"/>
  <c r="Z418" i="16" s="1"/>
  <c r="Y425" i="16"/>
  <c r="Z425" i="16" s="1"/>
  <c r="Y443" i="16"/>
  <c r="Z443" i="16" s="1"/>
  <c r="Y465" i="16"/>
  <c r="Z465" i="16" s="1"/>
  <c r="Y571" i="16"/>
  <c r="Z571" i="16" s="1"/>
  <c r="Y818" i="16"/>
  <c r="Z818" i="16" s="1"/>
  <c r="Y973" i="16"/>
  <c r="Z973" i="16" s="1"/>
  <c r="Y974" i="16"/>
  <c r="Z974" i="16" s="1"/>
  <c r="Y20" i="16"/>
  <c r="Z20" i="16" s="1"/>
  <c r="Y24" i="16"/>
  <c r="Z24" i="16" s="1"/>
  <c r="V27" i="16"/>
  <c r="W27" i="16" s="1"/>
  <c r="Y28" i="16"/>
  <c r="Z28" i="16" s="1"/>
  <c r="V29" i="16"/>
  <c r="W29" i="16" s="1"/>
  <c r="Y31" i="16"/>
  <c r="Z31" i="16" s="1"/>
  <c r="Y34" i="16"/>
  <c r="Z34" i="16" s="1"/>
  <c r="Y41" i="16"/>
  <c r="Z41" i="16" s="1"/>
  <c r="V49" i="16"/>
  <c r="W49" i="16" s="1"/>
  <c r="V51" i="16"/>
  <c r="W51" i="16" s="1"/>
  <c r="Y52" i="16"/>
  <c r="Z52" i="16" s="1"/>
  <c r="V70" i="16"/>
  <c r="W70" i="16" s="1"/>
  <c r="V77" i="16"/>
  <c r="W77" i="16" s="1"/>
  <c r="V81" i="16"/>
  <c r="W81" i="16" s="1"/>
  <c r="Y82" i="16"/>
  <c r="Z82" i="16" s="1"/>
  <c r="V94" i="16"/>
  <c r="W94" i="16" s="1"/>
  <c r="V97" i="16"/>
  <c r="W97" i="16" s="1"/>
  <c r="AG97" i="16" s="1"/>
  <c r="V98" i="16"/>
  <c r="W98" i="16" s="1"/>
  <c r="AG98" i="16" s="1"/>
  <c r="Y101" i="16"/>
  <c r="Z101" i="16" s="1"/>
  <c r="Y103" i="16"/>
  <c r="Z103" i="16" s="1"/>
  <c r="Y105" i="16"/>
  <c r="Z105" i="16" s="1"/>
  <c r="Y121" i="16"/>
  <c r="Z121" i="16" s="1"/>
  <c r="Y141" i="16"/>
  <c r="Z141" i="16" s="1"/>
  <c r="V148" i="16"/>
  <c r="W148" i="16" s="1"/>
  <c r="V194" i="16"/>
  <c r="W194" i="16" s="1"/>
  <c r="V209" i="16"/>
  <c r="W209" i="16" s="1"/>
  <c r="Y323" i="16"/>
  <c r="Z323" i="16" s="1"/>
  <c r="V324" i="16"/>
  <c r="W324" i="16" s="1"/>
  <c r="AG324" i="16" s="1"/>
  <c r="Y337" i="16"/>
  <c r="Z337" i="16" s="1"/>
  <c r="V410" i="16"/>
  <c r="W410" i="16" s="1"/>
  <c r="V415" i="16"/>
  <c r="W415" i="16" s="1"/>
  <c r="Y431" i="16"/>
  <c r="Z431" i="16" s="1"/>
  <c r="Y432" i="16"/>
  <c r="Z432" i="16" s="1"/>
  <c r="Y438" i="16"/>
  <c r="Z438" i="16" s="1"/>
  <c r="V960" i="16"/>
  <c r="W960" i="16" s="1"/>
  <c r="Y111" i="16"/>
  <c r="Z111" i="16" s="1"/>
  <c r="Y188" i="16"/>
  <c r="Z188" i="16" s="1"/>
  <c r="Y225" i="16"/>
  <c r="Z225" i="16" s="1"/>
  <c r="Y558" i="16"/>
  <c r="Z558" i="16" s="1"/>
  <c r="Y563" i="16"/>
  <c r="Z563" i="16" s="1"/>
  <c r="Y800" i="16"/>
  <c r="Z800" i="16" s="1"/>
  <c r="Y906" i="16"/>
  <c r="Z906" i="16" s="1"/>
  <c r="V239" i="16"/>
  <c r="W239" i="16" s="1"/>
  <c r="Y245" i="16"/>
  <c r="Z245" i="16" s="1"/>
  <c r="V247" i="16"/>
  <c r="W247" i="16" s="1"/>
  <c r="Y264" i="16"/>
  <c r="Z264" i="16" s="1"/>
  <c r="V280" i="16"/>
  <c r="W280" i="16" s="1"/>
  <c r="Y319" i="16"/>
  <c r="Z319" i="16" s="1"/>
  <c r="V588" i="16"/>
  <c r="W588" i="16" s="1"/>
  <c r="Y633" i="16"/>
  <c r="Z633" i="16" s="1"/>
  <c r="V638" i="16"/>
  <c r="W638" i="16" s="1"/>
  <c r="Y745" i="16"/>
  <c r="Z745" i="16" s="1"/>
  <c r="Y748" i="16"/>
  <c r="Z748" i="16" s="1"/>
  <c r="Y750" i="16"/>
  <c r="Z750" i="16" s="1"/>
  <c r="V892" i="16"/>
  <c r="W892" i="16" s="1"/>
  <c r="Y6" i="16"/>
  <c r="Z6" i="16" s="1"/>
  <c r="Y136" i="16"/>
  <c r="Z136" i="16" s="1"/>
  <c r="Y172" i="16"/>
  <c r="Z172" i="16" s="1"/>
  <c r="Y218" i="16"/>
  <c r="Z218" i="16" s="1"/>
  <c r="Y227" i="16"/>
  <c r="Z227" i="16" s="1"/>
  <c r="Y290" i="16"/>
  <c r="Z290" i="16" s="1"/>
  <c r="Y298" i="16"/>
  <c r="Z298" i="16" s="1"/>
  <c r="Y300" i="16"/>
  <c r="Z300" i="16" s="1"/>
  <c r="Y461" i="16"/>
  <c r="Z461" i="16" s="1"/>
  <c r="Y477" i="16"/>
  <c r="Z477" i="16" s="1"/>
  <c r="Y573" i="16"/>
  <c r="Z573" i="16" s="1"/>
  <c r="Y720" i="16"/>
  <c r="Z720" i="16" s="1"/>
  <c r="Y898" i="16"/>
  <c r="Z898" i="16" s="1"/>
  <c r="Y915" i="16"/>
  <c r="Z915" i="16" s="1"/>
  <c r="Y21" i="16"/>
  <c r="Z21" i="16" s="1"/>
  <c r="Y79" i="16"/>
  <c r="Z79" i="16" s="1"/>
  <c r="Y94" i="16"/>
  <c r="Z94" i="16" s="1"/>
  <c r="V6" i="16"/>
  <c r="W6" i="16" s="1"/>
  <c r="Y8" i="16"/>
  <c r="Z8" i="16" s="1"/>
  <c r="V13" i="16"/>
  <c r="W13" i="16" s="1"/>
  <c r="V19" i="16"/>
  <c r="W19" i="16" s="1"/>
  <c r="Y27" i="16"/>
  <c r="Z27" i="16" s="1"/>
  <c r="Y33" i="16"/>
  <c r="Z33" i="16" s="1"/>
  <c r="V34" i="16"/>
  <c r="W34" i="16" s="1"/>
  <c r="Y197" i="16"/>
  <c r="Z197" i="16" s="1"/>
  <c r="Y203" i="16"/>
  <c r="Z203" i="16" s="1"/>
  <c r="Y230" i="16"/>
  <c r="Z230" i="16" s="1"/>
  <c r="V231" i="16"/>
  <c r="W231" i="16" s="1"/>
  <c r="Y232" i="16"/>
  <c r="Z232" i="16" s="1"/>
  <c r="Y295" i="16"/>
  <c r="Z295" i="16" s="1"/>
  <c r="Y306" i="16"/>
  <c r="Z306" i="16" s="1"/>
  <c r="Y308" i="16"/>
  <c r="Z308" i="16" s="1"/>
  <c r="V309" i="16"/>
  <c r="W309" i="16" s="1"/>
  <c r="V314" i="16"/>
  <c r="W314" i="16" s="1"/>
  <c r="Y318" i="16"/>
  <c r="Z318" i="16" s="1"/>
  <c r="Y353" i="16"/>
  <c r="Z353" i="16" s="1"/>
  <c r="V371" i="16"/>
  <c r="W371" i="16" s="1"/>
  <c r="Y373" i="16"/>
  <c r="Z373" i="16" s="1"/>
  <c r="V377" i="16"/>
  <c r="W377" i="16" s="1"/>
  <c r="Y378" i="16"/>
  <c r="Z378" i="16" s="1"/>
  <c r="Y387" i="16"/>
  <c r="Z387" i="16" s="1"/>
  <c r="Y395" i="16"/>
  <c r="Z395" i="16" s="1"/>
  <c r="Y397" i="16"/>
  <c r="Z397" i="16" s="1"/>
  <c r="V399" i="16"/>
  <c r="W399" i="16" s="1"/>
  <c r="V402" i="16"/>
  <c r="W402" i="16" s="1"/>
  <c r="AG402" i="16" s="1"/>
  <c r="V454" i="16"/>
  <c r="W454" i="16" s="1"/>
  <c r="Y455" i="16"/>
  <c r="Z455" i="16" s="1"/>
  <c r="Y458" i="16"/>
  <c r="Z458" i="16" s="1"/>
  <c r="V460" i="16"/>
  <c r="W460" i="16" s="1"/>
  <c r="V472" i="16"/>
  <c r="W472" i="16" s="1"/>
  <c r="V482" i="16"/>
  <c r="W482" i="16" s="1"/>
  <c r="Y511" i="16"/>
  <c r="Z511" i="16" s="1"/>
  <c r="V516" i="16"/>
  <c r="W516" i="16" s="1"/>
  <c r="Y521" i="16"/>
  <c r="Z521" i="16" s="1"/>
  <c r="Y568" i="16"/>
  <c r="Z568" i="16" s="1"/>
  <c r="V630" i="16"/>
  <c r="W630" i="16" s="1"/>
  <c r="Y918" i="16"/>
  <c r="Z918" i="16" s="1"/>
  <c r="Y1037" i="16"/>
  <c r="Z1037" i="16" s="1"/>
  <c r="V173" i="16"/>
  <c r="W173" i="16" s="1"/>
  <c r="AG173" i="16" s="1"/>
  <c r="V181" i="16"/>
  <c r="W181" i="16" s="1"/>
  <c r="Y222" i="16"/>
  <c r="Z222" i="16" s="1"/>
  <c r="V226" i="16"/>
  <c r="W226" i="16" s="1"/>
  <c r="Y239" i="16"/>
  <c r="Z239" i="16" s="1"/>
  <c r="Y249" i="16"/>
  <c r="Z249" i="16" s="1"/>
  <c r="Y265" i="16"/>
  <c r="Z265" i="16" s="1"/>
  <c r="V332" i="16"/>
  <c r="W332" i="16" s="1"/>
  <c r="Y375" i="16"/>
  <c r="Z375" i="16" s="1"/>
  <c r="V419" i="16"/>
  <c r="W419" i="16" s="1"/>
  <c r="Y424" i="16"/>
  <c r="Z424" i="16" s="1"/>
  <c r="V444" i="16"/>
  <c r="W444" i="16" s="1"/>
  <c r="Y454" i="16"/>
  <c r="Z454" i="16" s="1"/>
  <c r="Y460" i="16"/>
  <c r="Z460" i="16" s="1"/>
  <c r="Y500" i="16"/>
  <c r="Z500" i="16" s="1"/>
  <c r="Y519" i="16"/>
  <c r="Z519" i="16" s="1"/>
  <c r="V533" i="16"/>
  <c r="W533" i="16" s="1"/>
  <c r="V535" i="16"/>
  <c r="W535" i="16" s="1"/>
  <c r="Y656" i="16"/>
  <c r="Z656" i="16" s="1"/>
  <c r="Y702" i="16"/>
  <c r="Z702" i="16" s="1"/>
  <c r="V707" i="16"/>
  <c r="W707" i="16" s="1"/>
  <c r="V753" i="16"/>
  <c r="W753" i="16" s="1"/>
  <c r="V783" i="16"/>
  <c r="W783" i="16" s="1"/>
  <c r="Y841" i="16"/>
  <c r="Z841" i="16" s="1"/>
  <c r="Y851" i="16"/>
  <c r="Z851" i="16" s="1"/>
  <c r="V861" i="16"/>
  <c r="W861" i="16" s="1"/>
  <c r="V875" i="16"/>
  <c r="W875" i="16" s="1"/>
  <c r="V877" i="16"/>
  <c r="W877" i="16" s="1"/>
  <c r="Y921" i="16"/>
  <c r="Z921" i="16" s="1"/>
  <c r="V922" i="16"/>
  <c r="W922" i="16" s="1"/>
  <c r="Y981" i="16"/>
  <c r="Z981" i="16" s="1"/>
  <c r="Y984" i="16"/>
  <c r="Z984" i="16" s="1"/>
  <c r="V987" i="16"/>
  <c r="W987" i="16" s="1"/>
  <c r="V992" i="16"/>
  <c r="W992" i="16" s="1"/>
  <c r="Y1002" i="16"/>
  <c r="Z1002" i="16" s="1"/>
  <c r="Y1006" i="16"/>
  <c r="Z1006" i="16" s="1"/>
  <c r="Y1017" i="16"/>
  <c r="Z1017" i="16" s="1"/>
  <c r="Y1023" i="16"/>
  <c r="Z1023" i="16" s="1"/>
  <c r="V1034" i="16"/>
  <c r="W1034" i="16" s="1"/>
  <c r="Y1036" i="16"/>
  <c r="Z1036" i="16" s="1"/>
  <c r="Y1046" i="16"/>
  <c r="Z1046" i="16" s="1"/>
  <c r="Y1048" i="16"/>
  <c r="Z1048" i="16" s="1"/>
  <c r="V58" i="16"/>
  <c r="W58" i="16" s="1"/>
  <c r="Y80" i="16"/>
  <c r="Z80" i="16" s="1"/>
  <c r="V82" i="16"/>
  <c r="W82" i="16" s="1"/>
  <c r="V84" i="16"/>
  <c r="W84" i="16" s="1"/>
  <c r="Y104" i="16"/>
  <c r="Z104" i="16" s="1"/>
  <c r="Y117" i="16"/>
  <c r="Z117" i="16" s="1"/>
  <c r="Y120" i="16"/>
  <c r="Z120" i="16" s="1"/>
  <c r="V132" i="16"/>
  <c r="W132" i="16" s="1"/>
  <c r="V135" i="16"/>
  <c r="W135" i="16" s="1"/>
  <c r="Y139" i="16"/>
  <c r="Z139" i="16" s="1"/>
  <c r="V146" i="16"/>
  <c r="W146" i="16" s="1"/>
  <c r="V157" i="16"/>
  <c r="W157" i="16" s="1"/>
  <c r="V158" i="16"/>
  <c r="W158" i="16" s="1"/>
  <c r="Y158" i="16"/>
  <c r="Z158" i="16" s="1"/>
  <c r="V159" i="16"/>
  <c r="W159" i="16" s="1"/>
  <c r="Y161" i="16"/>
  <c r="Z161" i="16" s="1"/>
  <c r="V197" i="16"/>
  <c r="W197" i="16" s="1"/>
  <c r="Y209" i="16"/>
  <c r="Z209" i="16" s="1"/>
  <c r="V212" i="16"/>
  <c r="W212" i="16" s="1"/>
  <c r="Y215" i="16"/>
  <c r="Z215" i="16" s="1"/>
  <c r="V232" i="16"/>
  <c r="W232" i="16" s="1"/>
  <c r="Y248" i="16"/>
  <c r="Z248" i="16" s="1"/>
  <c r="V251" i="16"/>
  <c r="W251" i="16" s="1"/>
  <c r="V253" i="16"/>
  <c r="W253" i="16" s="1"/>
  <c r="Y253" i="16"/>
  <c r="Z253" i="16" s="1"/>
  <c r="Y263" i="16"/>
  <c r="Z263" i="16" s="1"/>
  <c r="Y266" i="16"/>
  <c r="Z266" i="16" s="1"/>
  <c r="Y269" i="16"/>
  <c r="Z269" i="16" s="1"/>
  <c r="Y273" i="16"/>
  <c r="Z273" i="16" s="1"/>
  <c r="V282" i="16"/>
  <c r="W282" i="16" s="1"/>
  <c r="Y287" i="16"/>
  <c r="Z287" i="16" s="1"/>
  <c r="Y296" i="16"/>
  <c r="Z296" i="16" s="1"/>
  <c r="Y297" i="16"/>
  <c r="Z297" i="16" s="1"/>
  <c r="Y304" i="16"/>
  <c r="Z304" i="16" s="1"/>
  <c r="V335" i="16"/>
  <c r="W335" i="16" s="1"/>
  <c r="Y336" i="16"/>
  <c r="Z336" i="16" s="1"/>
  <c r="V350" i="16"/>
  <c r="W350" i="16" s="1"/>
  <c r="Y351" i="16"/>
  <c r="Z351" i="16" s="1"/>
  <c r="V357" i="16"/>
  <c r="W357" i="16" s="1"/>
  <c r="V359" i="16"/>
  <c r="W359" i="16" s="1"/>
  <c r="Y363" i="16"/>
  <c r="Z363" i="16" s="1"/>
  <c r="V370" i="16"/>
  <c r="W370" i="16" s="1"/>
  <c r="V372" i="16"/>
  <c r="W372" i="16" s="1"/>
  <c r="Y374" i="16"/>
  <c r="Z374" i="16" s="1"/>
  <c r="V395" i="16"/>
  <c r="W395" i="16" s="1"/>
  <c r="Y396" i="16"/>
  <c r="Z396" i="16" s="1"/>
  <c r="Y407" i="16"/>
  <c r="Z407" i="16" s="1"/>
  <c r="V411" i="16"/>
  <c r="W411" i="16" s="1"/>
  <c r="V422" i="16"/>
  <c r="W422" i="16" s="1"/>
  <c r="AG422" i="16" s="1"/>
  <c r="Y428" i="16"/>
  <c r="Z428" i="16" s="1"/>
  <c r="V432" i="16"/>
  <c r="W432" i="16" s="1"/>
  <c r="Y433" i="16"/>
  <c r="Z433" i="16" s="1"/>
  <c r="Y434" i="16"/>
  <c r="Z434" i="16" s="1"/>
  <c r="V436" i="16"/>
  <c r="W436" i="16" s="1"/>
  <c r="V438" i="16"/>
  <c r="W438" i="16" s="1"/>
  <c r="Y463" i="16"/>
  <c r="Z463" i="16" s="1"/>
  <c r="V468" i="16"/>
  <c r="W468" i="16" s="1"/>
  <c r="V478" i="16"/>
  <c r="W478" i="16" s="1"/>
  <c r="V483" i="16"/>
  <c r="W483" i="16" s="1"/>
  <c r="V488" i="16"/>
  <c r="W488" i="16" s="1"/>
  <c r="Y492" i="16"/>
  <c r="Z492" i="16" s="1"/>
  <c r="V495" i="16"/>
  <c r="W495" i="16" s="1"/>
  <c r="Y496" i="16"/>
  <c r="Z496" i="16" s="1"/>
  <c r="V500" i="16"/>
  <c r="W500" i="16" s="1"/>
  <c r="Y501" i="16"/>
  <c r="Z501" i="16" s="1"/>
  <c r="Y506" i="16"/>
  <c r="Z506" i="16" s="1"/>
  <c r="V508" i="16"/>
  <c r="W508" i="16" s="1"/>
  <c r="Y509" i="16"/>
  <c r="Z509" i="16" s="1"/>
  <c r="Y515" i="16"/>
  <c r="Z515" i="16" s="1"/>
  <c r="V519" i="16"/>
  <c r="W519" i="16" s="1"/>
  <c r="AG519" i="16" s="1"/>
  <c r="Y520" i="16"/>
  <c r="Z520" i="16" s="1"/>
  <c r="Y528" i="16"/>
  <c r="Z528" i="16" s="1"/>
  <c r="Y530" i="16"/>
  <c r="Z530" i="16" s="1"/>
  <c r="V534" i="16"/>
  <c r="W534" i="16" s="1"/>
  <c r="Y561" i="16"/>
  <c r="Z561" i="16" s="1"/>
  <c r="Y570" i="16"/>
  <c r="Z570" i="16" s="1"/>
  <c r="Y583" i="16"/>
  <c r="Z583" i="16" s="1"/>
  <c r="V596" i="16"/>
  <c r="W596" i="16" s="1"/>
  <c r="Y605" i="16"/>
  <c r="Z605" i="16" s="1"/>
  <c r="Y609" i="16"/>
  <c r="Z609" i="16" s="1"/>
  <c r="Y622" i="16"/>
  <c r="Z622" i="16" s="1"/>
  <c r="Y624" i="16"/>
  <c r="Z624" i="16" s="1"/>
  <c r="V626" i="16"/>
  <c r="W626" i="16" s="1"/>
  <c r="Y630" i="16"/>
  <c r="Z630" i="16" s="1"/>
  <c r="V631" i="16"/>
  <c r="W631" i="16" s="1"/>
  <c r="V633" i="16"/>
  <c r="W633" i="16" s="1"/>
  <c r="Y636" i="16"/>
  <c r="Z636" i="16" s="1"/>
  <c r="Y640" i="16"/>
  <c r="Z640" i="16" s="1"/>
  <c r="V644" i="16"/>
  <c r="W644" i="16" s="1"/>
  <c r="Y644" i="16"/>
  <c r="Z644" i="16" s="1"/>
  <c r="Y649" i="16"/>
  <c r="Z649" i="16" s="1"/>
  <c r="V655" i="16"/>
  <c r="W655" i="16" s="1"/>
  <c r="Y657" i="16"/>
  <c r="Z657" i="16" s="1"/>
  <c r="Y662" i="16"/>
  <c r="Z662" i="16" s="1"/>
  <c r="Y664" i="16"/>
  <c r="Z664" i="16" s="1"/>
  <c r="Y666" i="16"/>
  <c r="Z666" i="16" s="1"/>
  <c r="Y674" i="16"/>
  <c r="Z674" i="16" s="1"/>
  <c r="V691" i="16"/>
  <c r="V692" i="16"/>
  <c r="W692" i="16" s="1"/>
  <c r="V695" i="16"/>
  <c r="W695" i="16" s="1"/>
  <c r="V697" i="16"/>
  <c r="W697" i="16" s="1"/>
  <c r="Y698" i="16"/>
  <c r="Z698" i="16" s="1"/>
  <c r="Y709" i="16"/>
  <c r="Z709" i="16" s="1"/>
  <c r="V771" i="16"/>
  <c r="W771" i="16" s="1"/>
  <c r="V772" i="16"/>
  <c r="W772" i="16" s="1"/>
  <c r="V798" i="16"/>
  <c r="W798" i="16" s="1"/>
  <c r="Y801" i="16"/>
  <c r="Z801" i="16" s="1"/>
  <c r="Y802" i="16"/>
  <c r="Z802" i="16" s="1"/>
  <c r="Y807" i="16"/>
  <c r="Z807" i="16" s="1"/>
  <c r="V820" i="16"/>
  <c r="W820" i="16" s="1"/>
  <c r="Y821" i="16"/>
  <c r="Z821" i="16" s="1"/>
  <c r="V826" i="16"/>
  <c r="W826" i="16" s="1"/>
  <c r="V832" i="16"/>
  <c r="W832" i="16" s="1"/>
  <c r="Y833" i="16"/>
  <c r="Z833" i="16" s="1"/>
  <c r="Y834" i="16"/>
  <c r="Z834" i="16" s="1"/>
  <c r="V838" i="16"/>
  <c r="W838" i="16" s="1"/>
  <c r="V839" i="16"/>
  <c r="W839" i="16" s="1"/>
  <c r="AG839" i="16" s="1"/>
  <c r="Y840" i="16"/>
  <c r="Z840" i="16" s="1"/>
  <c r="Y843" i="16"/>
  <c r="Z843" i="16" s="1"/>
  <c r="V944" i="16"/>
  <c r="W944" i="16" s="1"/>
  <c r="V946" i="16"/>
  <c r="W946" i="16" s="1"/>
  <c r="Y951" i="16"/>
  <c r="Z951" i="16" s="1"/>
  <c r="Y961" i="16"/>
  <c r="Z961" i="16" s="1"/>
  <c r="V963" i="16"/>
  <c r="W963" i="16" s="1"/>
  <c r="V973" i="16"/>
  <c r="W973" i="16" s="1"/>
  <c r="AG973" i="16" s="1"/>
  <c r="Y976" i="16"/>
  <c r="Z976" i="16" s="1"/>
  <c r="V980" i="16"/>
  <c r="W980" i="16" s="1"/>
  <c r="V986" i="16"/>
  <c r="W986" i="16" s="1"/>
  <c r="Y987" i="16"/>
  <c r="Z987" i="16" s="1"/>
  <c r="Y989" i="16"/>
  <c r="Z989" i="16" s="1"/>
  <c r="Y992" i="16"/>
  <c r="Z992" i="16" s="1"/>
  <c r="Y999" i="16"/>
  <c r="Z999" i="16" s="1"/>
  <c r="V1008" i="16"/>
  <c r="W1008" i="16" s="1"/>
  <c r="V1011" i="16"/>
  <c r="W1011" i="16" s="1"/>
  <c r="V1019" i="16"/>
  <c r="W1019" i="16" s="1"/>
  <c r="V1022" i="16"/>
  <c r="W1022" i="16" s="1"/>
  <c r="Y1073" i="16"/>
  <c r="Z1073" i="16" s="1"/>
  <c r="V1062" i="16"/>
  <c r="W1062" i="16" s="1"/>
  <c r="Y1025" i="16"/>
  <c r="Z1025" i="16" s="1"/>
  <c r="Y1029" i="16"/>
  <c r="Z1029" i="16" s="1"/>
  <c r="V1030" i="16"/>
  <c r="W1030" i="16" s="1"/>
  <c r="Y1049" i="16"/>
  <c r="Z1049" i="16" s="1"/>
  <c r="Y1053" i="16"/>
  <c r="Z1053" i="16" s="1"/>
  <c r="Y1064" i="16"/>
  <c r="Z1064" i="16" s="1"/>
  <c r="Y1096" i="16"/>
  <c r="Z1096" i="16" s="1"/>
  <c r="Y1101" i="16"/>
  <c r="Z1101" i="16" s="1"/>
  <c r="V1106" i="16"/>
  <c r="W1106" i="16" s="1"/>
  <c r="Y687" i="16"/>
  <c r="Z687" i="16" s="1"/>
  <c r="V701" i="16"/>
  <c r="W701" i="16" s="1"/>
  <c r="Y701" i="16"/>
  <c r="Z701" i="16" s="1"/>
  <c r="V705" i="16"/>
  <c r="W705" i="16" s="1"/>
  <c r="Y706" i="16"/>
  <c r="Z706" i="16" s="1"/>
  <c r="Y722" i="16"/>
  <c r="Z722" i="16" s="1"/>
  <c r="V723" i="16"/>
  <c r="W723" i="16" s="1"/>
  <c r="V747" i="16"/>
  <c r="W747" i="16" s="1"/>
  <c r="Y751" i="16"/>
  <c r="Z751" i="16" s="1"/>
  <c r="V768" i="16"/>
  <c r="W768" i="16" s="1"/>
  <c r="V775" i="16"/>
  <c r="W775" i="16" s="1"/>
  <c r="Y781" i="16"/>
  <c r="Z781" i="16" s="1"/>
  <c r="Y788" i="16"/>
  <c r="Z788" i="16" s="1"/>
  <c r="Y795" i="16"/>
  <c r="Z795" i="16" s="1"/>
  <c r="Y803" i="16"/>
  <c r="Z803" i="16" s="1"/>
  <c r="Y812" i="16"/>
  <c r="Z812" i="16" s="1"/>
  <c r="V813" i="16"/>
  <c r="W813" i="16" s="1"/>
  <c r="AG813" i="16" s="1"/>
  <c r="Y816" i="16"/>
  <c r="Z816" i="16" s="1"/>
  <c r="V823" i="16"/>
  <c r="W823" i="16" s="1"/>
  <c r="AG823" i="16" s="1"/>
  <c r="Y824" i="16"/>
  <c r="Z824" i="16" s="1"/>
  <c r="Y827" i="16"/>
  <c r="Z827" i="16" s="1"/>
  <c r="V828" i="16"/>
  <c r="W828" i="16" s="1"/>
  <c r="Y831" i="16"/>
  <c r="Z831" i="16" s="1"/>
  <c r="Y837" i="16"/>
  <c r="Z837" i="16" s="1"/>
  <c r="V844" i="16"/>
  <c r="W844" i="16" s="1"/>
  <c r="Y844" i="16"/>
  <c r="Z844" i="16" s="1"/>
  <c r="Y849" i="16"/>
  <c r="Z849" i="16" s="1"/>
  <c r="V850" i="16"/>
  <c r="W850" i="16" s="1"/>
  <c r="V854" i="16"/>
  <c r="W854" i="16" s="1"/>
  <c r="Y856" i="16"/>
  <c r="Z856" i="16" s="1"/>
  <c r="V857" i="16"/>
  <c r="W857" i="16" s="1"/>
  <c r="Y859" i="16"/>
  <c r="Z859" i="16" s="1"/>
  <c r="Y860" i="16"/>
  <c r="Z860" i="16" s="1"/>
  <c r="Y862" i="16"/>
  <c r="Z862" i="16" s="1"/>
  <c r="V863" i="16"/>
  <c r="W863" i="16" s="1"/>
  <c r="V870" i="16"/>
  <c r="W870" i="16" s="1"/>
  <c r="AG870" i="16" s="1"/>
  <c r="V871" i="16"/>
  <c r="W871" i="16" s="1"/>
  <c r="Y885" i="16"/>
  <c r="Z885" i="16" s="1"/>
  <c r="Y886" i="16"/>
  <c r="Z886" i="16" s="1"/>
  <c r="Y893" i="16"/>
  <c r="Z893" i="16" s="1"/>
  <c r="V901" i="16"/>
  <c r="W901" i="16" s="1"/>
  <c r="Y902" i="16"/>
  <c r="Z902" i="16" s="1"/>
  <c r="Y910" i="16"/>
  <c r="Z910" i="16" s="1"/>
  <c r="V911" i="16"/>
  <c r="W911" i="16" s="1"/>
  <c r="Y920" i="16"/>
  <c r="Z920" i="16" s="1"/>
  <c r="V921" i="16"/>
  <c r="W921" i="16" s="1"/>
  <c r="V930" i="16"/>
  <c r="Y948" i="16"/>
  <c r="Z948" i="16" s="1"/>
  <c r="V951" i="16"/>
  <c r="W951" i="16" s="1"/>
  <c r="Y957" i="16"/>
  <c r="Z957" i="16" s="1"/>
  <c r="Y959" i="16"/>
  <c r="Z959" i="16" s="1"/>
  <c r="V961" i="16"/>
  <c r="W961" i="16" s="1"/>
  <c r="Y962" i="16"/>
  <c r="Z962" i="16" s="1"/>
  <c r="Y967" i="16"/>
  <c r="Z967" i="16" s="1"/>
  <c r="Y968" i="16"/>
  <c r="Z968" i="16" s="1"/>
  <c r="V969" i="16"/>
  <c r="W969" i="16" s="1"/>
  <c r="Y977" i="16"/>
  <c r="Z977" i="16" s="1"/>
  <c r="Y993" i="16"/>
  <c r="Z993" i="16" s="1"/>
  <c r="Y1027" i="16"/>
  <c r="Z1027" i="16" s="1"/>
  <c r="V1032" i="16"/>
  <c r="W1032" i="16" s="1"/>
  <c r="Y1035" i="16"/>
  <c r="Z1035" i="16" s="1"/>
  <c r="Y1040" i="16"/>
  <c r="Z1040" i="16" s="1"/>
  <c r="Y1042" i="16"/>
  <c r="Z1042" i="16" s="1"/>
  <c r="Y1063" i="16"/>
  <c r="Z1063" i="16" s="1"/>
  <c r="V1075" i="16"/>
  <c r="W1075" i="16" s="1"/>
  <c r="Y1076" i="16"/>
  <c r="Z1076" i="16" s="1"/>
  <c r="Y1089" i="16"/>
  <c r="Z1089" i="16" s="1"/>
  <c r="Y1094" i="16"/>
  <c r="Z1094" i="16" s="1"/>
  <c r="Y1097" i="16"/>
  <c r="Z1097" i="16" s="1"/>
  <c r="Y1100" i="16"/>
  <c r="Z1100" i="16" s="1"/>
  <c r="Y1083" i="16"/>
  <c r="Z1083" i="16" s="1"/>
  <c r="V1087" i="16"/>
  <c r="W1087" i="16" s="1"/>
  <c r="Y1091" i="16"/>
  <c r="Z1091" i="16" s="1"/>
  <c r="Y22" i="16"/>
  <c r="Z22" i="16" s="1"/>
  <c r="Y35" i="16"/>
  <c r="Z35" i="16" s="1"/>
  <c r="Y85" i="16"/>
  <c r="Z85" i="16" s="1"/>
  <c r="Y147" i="16"/>
  <c r="Z147" i="16" s="1"/>
  <c r="Y411" i="16"/>
  <c r="Z411" i="16" s="1"/>
  <c r="Y546" i="16"/>
  <c r="Z546" i="16" s="1"/>
  <c r="Y728" i="16"/>
  <c r="Z728" i="16" s="1"/>
  <c r="Y730" i="16"/>
  <c r="Z730" i="16" s="1"/>
  <c r="Y767" i="16"/>
  <c r="Z767" i="16" s="1"/>
  <c r="V31" i="16"/>
  <c r="W31" i="16" s="1"/>
  <c r="Y32" i="16"/>
  <c r="Z32" i="16" s="1"/>
  <c r="Y39" i="16"/>
  <c r="Z39" i="16" s="1"/>
  <c r="Y40" i="16"/>
  <c r="Z40" i="16" s="1"/>
  <c r="V46" i="16"/>
  <c r="W46" i="16" s="1"/>
  <c r="V79" i="16"/>
  <c r="W79" i="16" s="1"/>
  <c r="Y142" i="16"/>
  <c r="Z142" i="16" s="1"/>
  <c r="Y7" i="16"/>
  <c r="Z7" i="16" s="1"/>
  <c r="Y25" i="16"/>
  <c r="Z25" i="16" s="1"/>
  <c r="Y75" i="16"/>
  <c r="Z75" i="16" s="1"/>
  <c r="Y87" i="16"/>
  <c r="Z87" i="16" s="1"/>
  <c r="Y91" i="16"/>
  <c r="Z91" i="16" s="1"/>
  <c r="Y133" i="16"/>
  <c r="Z133" i="16" s="1"/>
  <c r="Y140" i="16"/>
  <c r="Z140" i="16" s="1"/>
  <c r="Y155" i="16"/>
  <c r="Z155" i="16" s="1"/>
  <c r="Y195" i="16"/>
  <c r="Z195" i="16" s="1"/>
  <c r="Y341" i="16"/>
  <c r="Z341" i="16" s="1"/>
  <c r="Y361" i="16"/>
  <c r="Z361" i="16" s="1"/>
  <c r="Y369" i="16"/>
  <c r="Z369" i="16" s="1"/>
  <c r="Y405" i="16"/>
  <c r="Z405" i="16" s="1"/>
  <c r="Y623" i="16"/>
  <c r="Z623" i="16" s="1"/>
  <c r="Y639" i="16"/>
  <c r="Z639" i="16" s="1"/>
  <c r="Y641" i="16"/>
  <c r="Z641" i="16" s="1"/>
  <c r="Y669" i="16"/>
  <c r="Z669" i="16" s="1"/>
  <c r="Y684" i="16"/>
  <c r="Z684" i="16" s="1"/>
  <c r="Y692" i="16"/>
  <c r="Z692" i="16" s="1"/>
  <c r="Y732" i="16"/>
  <c r="Z732" i="16" s="1"/>
  <c r="Y765" i="16"/>
  <c r="Z765" i="16" s="1"/>
  <c r="Y5" i="16"/>
  <c r="Z5" i="16" s="1"/>
  <c r="V9" i="16"/>
  <c r="W9" i="16" s="1"/>
  <c r="Y9" i="16"/>
  <c r="Z9" i="16" s="1"/>
  <c r="Y13" i="16"/>
  <c r="Z13" i="16" s="1"/>
  <c r="Y14" i="16"/>
  <c r="Z14" i="16" s="1"/>
  <c r="Y15" i="16"/>
  <c r="Z15" i="16" s="1"/>
  <c r="Y16" i="16"/>
  <c r="Z16" i="16" s="1"/>
  <c r="Y19" i="16"/>
  <c r="Z19" i="16" s="1"/>
  <c r="V21" i="16"/>
  <c r="W21" i="16" s="1"/>
  <c r="V26" i="16"/>
  <c r="W26" i="16" s="1"/>
  <c r="V36" i="16"/>
  <c r="W36" i="16" s="1"/>
  <c r="Y38" i="16"/>
  <c r="Z38" i="16" s="1"/>
  <c r="Y44" i="16"/>
  <c r="Z44" i="16" s="1"/>
  <c r="V45" i="16"/>
  <c r="W45" i="16" s="1"/>
  <c r="V54" i="16"/>
  <c r="W54" i="16" s="1"/>
  <c r="V56" i="16"/>
  <c r="W56" i="16" s="1"/>
  <c r="Y61" i="16"/>
  <c r="Z61" i="16" s="1"/>
  <c r="Y63" i="16"/>
  <c r="Z63" i="16" s="1"/>
  <c r="V64" i="16"/>
  <c r="W64" i="16" s="1"/>
  <c r="Y69" i="16"/>
  <c r="Z69" i="16" s="1"/>
  <c r="Y71" i="16"/>
  <c r="Z71" i="16" s="1"/>
  <c r="V72" i="16"/>
  <c r="W72" i="16" s="1"/>
  <c r="V73" i="16"/>
  <c r="W73" i="16" s="1"/>
  <c r="AG73" i="16" s="1"/>
  <c r="V83" i="16"/>
  <c r="W83" i="16" s="1"/>
  <c r="Y84" i="16"/>
  <c r="Z84" i="16" s="1"/>
  <c r="V88" i="16"/>
  <c r="W88" i="16" s="1"/>
  <c r="V92" i="16"/>
  <c r="W92" i="16" s="1"/>
  <c r="Y93" i="16"/>
  <c r="Z93" i="16" s="1"/>
  <c r="Y95" i="16"/>
  <c r="Z95" i="16" s="1"/>
  <c r="V96" i="16"/>
  <c r="W96" i="16" s="1"/>
  <c r="V100" i="16"/>
  <c r="W100" i="16" s="1"/>
  <c r="V104" i="16"/>
  <c r="W104" i="16" s="1"/>
  <c r="V106" i="16"/>
  <c r="W106" i="16" s="1"/>
  <c r="AG106" i="16" s="1"/>
  <c r="V112" i="16"/>
  <c r="W112" i="16" s="1"/>
  <c r="Y113" i="16"/>
  <c r="Z113" i="16" s="1"/>
  <c r="Y115" i="16"/>
  <c r="Z115" i="16" s="1"/>
  <c r="V120" i="16"/>
  <c r="W120" i="16" s="1"/>
  <c r="Y124" i="16"/>
  <c r="Z124" i="16" s="1"/>
  <c r="V125" i="16"/>
  <c r="W125" i="16" s="1"/>
  <c r="AG125" i="16" s="1"/>
  <c r="Y132" i="16"/>
  <c r="Z132" i="16" s="1"/>
  <c r="Y134" i="16"/>
  <c r="Z134" i="16" s="1"/>
  <c r="Y150" i="16"/>
  <c r="Z150" i="16" s="1"/>
  <c r="V151" i="16"/>
  <c r="W151" i="16" s="1"/>
  <c r="Y152" i="16"/>
  <c r="Z152" i="16" s="1"/>
  <c r="V156" i="16"/>
  <c r="W156" i="16" s="1"/>
  <c r="V165" i="16"/>
  <c r="W165" i="16" s="1"/>
  <c r="AG165" i="16" s="1"/>
  <c r="V166" i="16"/>
  <c r="W166" i="16" s="1"/>
  <c r="Y166" i="16"/>
  <c r="Z166" i="16" s="1"/>
  <c r="Y168" i="16"/>
  <c r="Z168" i="16" s="1"/>
  <c r="V169" i="16"/>
  <c r="W169" i="16" s="1"/>
  <c r="Y67" i="16"/>
  <c r="Z67" i="16" s="1"/>
  <c r="Y78" i="16"/>
  <c r="Z78" i="16" s="1"/>
  <c r="Y99" i="16"/>
  <c r="Z99" i="16" s="1"/>
  <c r="Y160" i="16"/>
  <c r="Z160" i="16" s="1"/>
  <c r="Y372" i="16"/>
  <c r="Z372" i="16" s="1"/>
  <c r="Y393" i="16"/>
  <c r="Z393" i="16" s="1"/>
  <c r="Y408" i="16"/>
  <c r="Z408" i="16" s="1"/>
  <c r="Y466" i="16"/>
  <c r="Z466" i="16" s="1"/>
  <c r="Y468" i="16"/>
  <c r="Z468" i="16" s="1"/>
  <c r="Y554" i="16"/>
  <c r="Z554" i="16" s="1"/>
  <c r="Y681" i="16"/>
  <c r="Z681" i="16" s="1"/>
  <c r="V7" i="16"/>
  <c r="W7" i="16" s="1"/>
  <c r="Y11" i="16"/>
  <c r="Z11" i="16" s="1"/>
  <c r="V16" i="16"/>
  <c r="W16" i="16" s="1"/>
  <c r="Y17" i="16"/>
  <c r="Z17" i="16" s="1"/>
  <c r="Y18" i="16"/>
  <c r="Z18" i="16" s="1"/>
  <c r="Y23" i="16"/>
  <c r="Z23" i="16" s="1"/>
  <c r="Y36" i="16"/>
  <c r="Z36" i="16" s="1"/>
  <c r="V37" i="16"/>
  <c r="W37" i="16" s="1"/>
  <c r="V40" i="16"/>
  <c r="W40" i="16" s="1"/>
  <c r="Y42" i="16"/>
  <c r="Z42" i="16" s="1"/>
  <c r="Y47" i="16"/>
  <c r="Z47" i="16" s="1"/>
  <c r="Y50" i="16"/>
  <c r="Z50" i="16" s="1"/>
  <c r="V53" i="16"/>
  <c r="W53" i="16" s="1"/>
  <c r="V59" i="16"/>
  <c r="W59" i="16" s="1"/>
  <c r="Y60" i="16"/>
  <c r="Z60" i="16" s="1"/>
  <c r="Y64" i="16"/>
  <c r="Z64" i="16" s="1"/>
  <c r="V67" i="16"/>
  <c r="W67" i="16" s="1"/>
  <c r="Y68" i="16"/>
  <c r="Z68" i="16" s="1"/>
  <c r="Y72" i="16"/>
  <c r="Z72" i="16" s="1"/>
  <c r="Y76" i="16"/>
  <c r="Z76" i="16" s="1"/>
  <c r="V78" i="16"/>
  <c r="W78" i="16" s="1"/>
  <c r="Y83" i="16"/>
  <c r="Z83" i="16" s="1"/>
  <c r="V85" i="16"/>
  <c r="W85" i="16" s="1"/>
  <c r="Y86" i="16"/>
  <c r="Z86" i="16" s="1"/>
  <c r="V91" i="16"/>
  <c r="W91" i="16" s="1"/>
  <c r="Y92" i="16"/>
  <c r="Z92" i="16" s="1"/>
  <c r="Y96" i="16"/>
  <c r="Z96" i="16" s="1"/>
  <c r="V99" i="16"/>
  <c r="W99" i="16" s="1"/>
  <c r="AG99" i="16" s="1"/>
  <c r="Y100" i="16"/>
  <c r="Z100" i="16" s="1"/>
  <c r="V140" i="16"/>
  <c r="W140" i="16" s="1"/>
  <c r="Y146" i="16"/>
  <c r="Z146" i="16" s="1"/>
  <c r="V147" i="16"/>
  <c r="W147" i="16" s="1"/>
  <c r="Y151" i="16"/>
  <c r="Z151" i="16" s="1"/>
  <c r="V153" i="16"/>
  <c r="W153" i="16" s="1"/>
  <c r="Y154" i="16"/>
  <c r="Z154" i="16" s="1"/>
  <c r="Y156" i="16"/>
  <c r="Z156" i="16" s="1"/>
  <c r="V160" i="16"/>
  <c r="W160" i="16" s="1"/>
  <c r="Y163" i="16"/>
  <c r="Z163" i="16" s="1"/>
  <c r="Y201" i="16"/>
  <c r="Z201" i="16" s="1"/>
  <c r="V170" i="16"/>
  <c r="W170" i="16" s="1"/>
  <c r="Y170" i="16"/>
  <c r="Z170" i="16" s="1"/>
  <c r="V174" i="16"/>
  <c r="W174" i="16" s="1"/>
  <c r="Y174" i="16"/>
  <c r="Z174" i="16" s="1"/>
  <c r="Y176" i="16"/>
  <c r="Z176" i="16" s="1"/>
  <c r="V177" i="16"/>
  <c r="W177" i="16" s="1"/>
  <c r="Y178" i="16"/>
  <c r="Z178" i="16" s="1"/>
  <c r="Y187" i="16"/>
  <c r="Z187" i="16" s="1"/>
  <c r="V189" i="16"/>
  <c r="W189" i="16" s="1"/>
  <c r="AG189" i="16" s="1"/>
  <c r="V190" i="16"/>
  <c r="W190" i="16" s="1"/>
  <c r="Y190" i="16"/>
  <c r="Z190" i="16" s="1"/>
  <c r="V191" i="16"/>
  <c r="W191" i="16" s="1"/>
  <c r="Y192" i="16"/>
  <c r="Z192" i="16" s="1"/>
  <c r="Y193" i="16"/>
  <c r="Z193" i="16" s="1"/>
  <c r="Y199" i="16"/>
  <c r="Z199" i="16" s="1"/>
  <c r="V201" i="16"/>
  <c r="W201" i="16" s="1"/>
  <c r="V202" i="16"/>
  <c r="W202" i="16" s="1"/>
  <c r="Y202" i="16"/>
  <c r="Z202" i="16" s="1"/>
  <c r="Y204" i="16"/>
  <c r="Z204" i="16" s="1"/>
  <c r="Y211" i="16"/>
  <c r="Z211" i="16" s="1"/>
  <c r="Y216" i="16"/>
  <c r="Z216" i="16" s="1"/>
  <c r="V218" i="16"/>
  <c r="W218" i="16" s="1"/>
  <c r="AG218" i="16" s="1"/>
  <c r="V223" i="16"/>
  <c r="W223" i="16" s="1"/>
  <c r="Y224" i="16"/>
  <c r="Z224" i="16" s="1"/>
  <c r="Y233" i="16"/>
  <c r="Z233" i="16" s="1"/>
  <c r="V236" i="16"/>
  <c r="W236" i="16" s="1"/>
  <c r="Y236" i="16"/>
  <c r="Z236" i="16" s="1"/>
  <c r="Y238" i="16"/>
  <c r="Z238" i="16" s="1"/>
  <c r="V240" i="16"/>
  <c r="W240" i="16" s="1"/>
  <c r="Y241" i="16"/>
  <c r="Z241" i="16" s="1"/>
  <c r="V252" i="16"/>
  <c r="W252" i="16" s="1"/>
  <c r="V254" i="16"/>
  <c r="W254" i="16" s="1"/>
  <c r="Y254" i="16"/>
  <c r="Z254" i="16" s="1"/>
  <c r="V260" i="16"/>
  <c r="W260" i="16" s="1"/>
  <c r="Y260" i="16"/>
  <c r="Z260" i="16" s="1"/>
  <c r="V262" i="16"/>
  <c r="W262" i="16" s="1"/>
  <c r="Y262" i="16"/>
  <c r="Z262" i="16" s="1"/>
  <c r="V266" i="16"/>
  <c r="W266" i="16" s="1"/>
  <c r="V268" i="16"/>
  <c r="Y268" i="16"/>
  <c r="Z268" i="16" s="1"/>
  <c r="V270" i="16"/>
  <c r="W270" i="16" s="1"/>
  <c r="Y270" i="16"/>
  <c r="Z270" i="16" s="1"/>
  <c r="V276" i="16"/>
  <c r="W276" i="16" s="1"/>
  <c r="Y276" i="16"/>
  <c r="Z276" i="16" s="1"/>
  <c r="Y278" i="16"/>
  <c r="Z278" i="16" s="1"/>
  <c r="Y282" i="16"/>
  <c r="Z282" i="16" s="1"/>
  <c r="V284" i="16"/>
  <c r="W284" i="16" s="1"/>
  <c r="Y284" i="16"/>
  <c r="Z284" i="16" s="1"/>
  <c r="V286" i="16"/>
  <c r="W286" i="16" s="1"/>
  <c r="Y286" i="16"/>
  <c r="Z286" i="16" s="1"/>
  <c r="V291" i="16"/>
  <c r="W291" i="16" s="1"/>
  <c r="AG291" i="16" s="1"/>
  <c r="Y293" i="16"/>
  <c r="Z293" i="16" s="1"/>
  <c r="V299" i="16"/>
  <c r="W299" i="16" s="1"/>
  <c r="Y301" i="16"/>
  <c r="Z301" i="16" s="1"/>
  <c r="V307" i="16"/>
  <c r="W307" i="16" s="1"/>
  <c r="AG307" i="16" s="1"/>
  <c r="Y309" i="16"/>
  <c r="Z309" i="16" s="1"/>
  <c r="V311" i="16"/>
  <c r="W311" i="16" s="1"/>
  <c r="V312" i="16"/>
  <c r="W312" i="16" s="1"/>
  <c r="V319" i="16"/>
  <c r="W319" i="16" s="1"/>
  <c r="AG319" i="16" s="1"/>
  <c r="V320" i="16"/>
  <c r="W320" i="16" s="1"/>
  <c r="Y325" i="16"/>
  <c r="Z325" i="16" s="1"/>
  <c r="V327" i="16"/>
  <c r="W327" i="16" s="1"/>
  <c r="AG327" i="16" s="1"/>
  <c r="V328" i="16"/>
  <c r="W328" i="16" s="1"/>
  <c r="V334" i="16"/>
  <c r="W334" i="16" s="1"/>
  <c r="Y334" i="16"/>
  <c r="Z334" i="16" s="1"/>
  <c r="Y345" i="16"/>
  <c r="Z345" i="16" s="1"/>
  <c r="V346" i="16"/>
  <c r="W346" i="16" s="1"/>
  <c r="V348" i="16"/>
  <c r="W348" i="16" s="1"/>
  <c r="Y348" i="16"/>
  <c r="Z348" i="16" s="1"/>
  <c r="Y356" i="16"/>
  <c r="Z356" i="16" s="1"/>
  <c r="Y364" i="16"/>
  <c r="Z364" i="16" s="1"/>
  <c r="V373" i="16"/>
  <c r="W373" i="16" s="1"/>
  <c r="Y384" i="16"/>
  <c r="Z384" i="16" s="1"/>
  <c r="V389" i="16"/>
  <c r="W389" i="16" s="1"/>
  <c r="Y391" i="16"/>
  <c r="Z391" i="16" s="1"/>
  <c r="V404" i="16"/>
  <c r="W404" i="16" s="1"/>
  <c r="V413" i="16"/>
  <c r="W413" i="16" s="1"/>
  <c r="V425" i="16"/>
  <c r="W425" i="16" s="1"/>
  <c r="Y426" i="16"/>
  <c r="Z426" i="16" s="1"/>
  <c r="V428" i="16"/>
  <c r="W428" i="16" s="1"/>
  <c r="V431" i="16"/>
  <c r="W431" i="16" s="1"/>
  <c r="V433" i="16"/>
  <c r="W433" i="16" s="1"/>
  <c r="V434" i="16"/>
  <c r="W434" i="16" s="1"/>
  <c r="V437" i="16"/>
  <c r="W437" i="16" s="1"/>
  <c r="Y437" i="16"/>
  <c r="Z437" i="16" s="1"/>
  <c r="Y439" i="16"/>
  <c r="Z439" i="16" s="1"/>
  <c r="Y440" i="16"/>
  <c r="Z440" i="16" s="1"/>
  <c r="V442" i="16"/>
  <c r="W442" i="16" s="1"/>
  <c r="V445" i="16"/>
  <c r="W445" i="16" s="1"/>
  <c r="Y447" i="16"/>
  <c r="Z447" i="16" s="1"/>
  <c r="Y448" i="16"/>
  <c r="Z448" i="16" s="1"/>
  <c r="V450" i="16"/>
  <c r="W450" i="16" s="1"/>
  <c r="AG450" i="16" s="1"/>
  <c r="Y456" i="16"/>
  <c r="Z456" i="16" s="1"/>
  <c r="Y457" i="16"/>
  <c r="Z457" i="16" s="1"/>
  <c r="V463" i="16"/>
  <c r="W463" i="16" s="1"/>
  <c r="Y464" i="16"/>
  <c r="Z464" i="16" s="1"/>
  <c r="V465" i="16"/>
  <c r="W465" i="16" s="1"/>
  <c r="V469" i="16"/>
  <c r="W469" i="16" s="1"/>
  <c r="Y469" i="16"/>
  <c r="Z469" i="16" s="1"/>
  <c r="Y472" i="16"/>
  <c r="Z472" i="16" s="1"/>
  <c r="V476" i="16"/>
  <c r="W476" i="16" s="1"/>
  <c r="V480" i="16"/>
  <c r="W480" i="16" s="1"/>
  <c r="Y482" i="16"/>
  <c r="Z482" i="16" s="1"/>
  <c r="Y483" i="16"/>
  <c r="Z483" i="16" s="1"/>
  <c r="V486" i="16"/>
  <c r="W486" i="16" s="1"/>
  <c r="Y487" i="16"/>
  <c r="Z487" i="16" s="1"/>
  <c r="V493" i="16"/>
  <c r="W493" i="16" s="1"/>
  <c r="V497" i="16"/>
  <c r="W497" i="16" s="1"/>
  <c r="V501" i="16"/>
  <c r="W501" i="16" s="1"/>
  <c r="Y508" i="16"/>
  <c r="Z508" i="16" s="1"/>
  <c r="Y513" i="16"/>
  <c r="Z513" i="16" s="1"/>
  <c r="V667" i="16"/>
  <c r="W667" i="16" s="1"/>
  <c r="V714" i="16"/>
  <c r="W714" i="16" s="1"/>
  <c r="Y368" i="16"/>
  <c r="Z368" i="16" s="1"/>
  <c r="V388" i="16"/>
  <c r="W388" i="16" s="1"/>
  <c r="AG388" i="16" s="1"/>
  <c r="Y392" i="16"/>
  <c r="Z392" i="16" s="1"/>
  <c r="V397" i="16"/>
  <c r="W397" i="16" s="1"/>
  <c r="Y415" i="16"/>
  <c r="Z415" i="16" s="1"/>
  <c r="W456" i="16"/>
  <c r="Y479" i="16"/>
  <c r="Z479" i="16" s="1"/>
  <c r="V509" i="16"/>
  <c r="W509" i="16" s="1"/>
  <c r="Y516" i="16"/>
  <c r="Z516" i="16" s="1"/>
  <c r="Y527" i="16"/>
  <c r="Z527" i="16" s="1"/>
  <c r="V532" i="16"/>
  <c r="V102" i="16"/>
  <c r="W102" i="16" s="1"/>
  <c r="Y102" i="16"/>
  <c r="Z102" i="16" s="1"/>
  <c r="Y107" i="16"/>
  <c r="Z107" i="16" s="1"/>
  <c r="V108" i="16"/>
  <c r="W108" i="16" s="1"/>
  <c r="Y109" i="16"/>
  <c r="Z109" i="16" s="1"/>
  <c r="V113" i="16"/>
  <c r="W113" i="16" s="1"/>
  <c r="V114" i="16"/>
  <c r="W114" i="16" s="1"/>
  <c r="Y118" i="16"/>
  <c r="Z118" i="16" s="1"/>
  <c r="Y119" i="16"/>
  <c r="Z119" i="16" s="1"/>
  <c r="V121" i="16"/>
  <c r="W121" i="16" s="1"/>
  <c r="Y122" i="16"/>
  <c r="Z122" i="16" s="1"/>
  <c r="Y128" i="16"/>
  <c r="Z128" i="16" s="1"/>
  <c r="Y130" i="16"/>
  <c r="Z130" i="16" s="1"/>
  <c r="V133" i="16"/>
  <c r="W133" i="16" s="1"/>
  <c r="V141" i="16"/>
  <c r="W141" i="16" s="1"/>
  <c r="V144" i="16"/>
  <c r="W144" i="16" s="1"/>
  <c r="Y148" i="16"/>
  <c r="Z148" i="16" s="1"/>
  <c r="Y159" i="16"/>
  <c r="Z159" i="16" s="1"/>
  <c r="V161" i="16"/>
  <c r="W161" i="16" s="1"/>
  <c r="V162" i="16"/>
  <c r="W162" i="16" s="1"/>
  <c r="Y162" i="16"/>
  <c r="Z162" i="16" s="1"/>
  <c r="V164" i="16"/>
  <c r="W164" i="16" s="1"/>
  <c r="V172" i="16"/>
  <c r="W172" i="16" s="1"/>
  <c r="Y179" i="16"/>
  <c r="Z179" i="16" s="1"/>
  <c r="V182" i="16"/>
  <c r="W182" i="16" s="1"/>
  <c r="Y182" i="16"/>
  <c r="Z182" i="16" s="1"/>
  <c r="Y184" i="16"/>
  <c r="Z184" i="16" s="1"/>
  <c r="V185" i="16"/>
  <c r="W185" i="16" s="1"/>
  <c r="AG185" i="16" s="1"/>
  <c r="Y186" i="16"/>
  <c r="Z186" i="16" s="1"/>
  <c r="Y196" i="16"/>
  <c r="Z196" i="16" s="1"/>
  <c r="V200" i="16"/>
  <c r="W200" i="16" s="1"/>
  <c r="V206" i="16"/>
  <c r="W206" i="16" s="1"/>
  <c r="Y206" i="16"/>
  <c r="Z206" i="16" s="1"/>
  <c r="Y208" i="16"/>
  <c r="Z208" i="16" s="1"/>
  <c r="Y212" i="16"/>
  <c r="Z212" i="16" s="1"/>
  <c r="V215" i="16"/>
  <c r="W215" i="16" s="1"/>
  <c r="V216" i="16"/>
  <c r="W216" i="16" s="1"/>
  <c r="V219" i="16"/>
  <c r="W219" i="16" s="1"/>
  <c r="V220" i="16"/>
  <c r="W220" i="16" s="1"/>
  <c r="Y220" i="16"/>
  <c r="Z220" i="16" s="1"/>
  <c r="V224" i="16"/>
  <c r="W224" i="16" s="1"/>
  <c r="V228" i="16"/>
  <c r="W228" i="16" s="1"/>
  <c r="Y228" i="16"/>
  <c r="Z228" i="16" s="1"/>
  <c r="V229" i="16"/>
  <c r="W229" i="16" s="1"/>
  <c r="V230" i="16"/>
  <c r="W230" i="16" s="1"/>
  <c r="Y234" i="16"/>
  <c r="Z234" i="16" s="1"/>
  <c r="Y246" i="16"/>
  <c r="Z246" i="16" s="1"/>
  <c r="Y251" i="16"/>
  <c r="Z251" i="16" s="1"/>
  <c r="V255" i="16"/>
  <c r="W255" i="16" s="1"/>
  <c r="Y256" i="16"/>
  <c r="Z256" i="16" s="1"/>
  <c r="Y259" i="16"/>
  <c r="Z259" i="16" s="1"/>
  <c r="Y267" i="16"/>
  <c r="Z267" i="16" s="1"/>
  <c r="V271" i="16"/>
  <c r="W271" i="16" s="1"/>
  <c r="Y272" i="16"/>
  <c r="Z272" i="16" s="1"/>
  <c r="Y275" i="16"/>
  <c r="Z275" i="16" s="1"/>
  <c r="V279" i="16"/>
  <c r="W279" i="16" s="1"/>
  <c r="Y283" i="16"/>
  <c r="Z283" i="16" s="1"/>
  <c r="V287" i="16"/>
  <c r="W287" i="16" s="1"/>
  <c r="V288" i="16"/>
  <c r="W288" i="16" s="1"/>
  <c r="V290" i="16"/>
  <c r="W290" i="16" s="1"/>
  <c r="V295" i="16"/>
  <c r="W295" i="16" s="1"/>
  <c r="AG295" i="16" s="1"/>
  <c r="V296" i="16"/>
  <c r="W296" i="16" s="1"/>
  <c r="V298" i="16"/>
  <c r="W298" i="16" s="1"/>
  <c r="Y302" i="16"/>
  <c r="Z302" i="16" s="1"/>
  <c r="V303" i="16"/>
  <c r="W303" i="16" s="1"/>
  <c r="V306" i="16"/>
  <c r="W306" i="16" s="1"/>
  <c r="V310" i="16"/>
  <c r="W310" i="16" s="1"/>
  <c r="Y310" i="16"/>
  <c r="Z310" i="16" s="1"/>
  <c r="Y314" i="16"/>
  <c r="Z314" i="16" s="1"/>
  <c r="Y315" i="16"/>
  <c r="Z315" i="16" s="1"/>
  <c r="V316" i="16"/>
  <c r="W316" i="16" s="1"/>
  <c r="Y316" i="16"/>
  <c r="Z316" i="16" s="1"/>
  <c r="V322" i="16"/>
  <c r="W322" i="16" s="1"/>
  <c r="V326" i="16"/>
  <c r="W326" i="16" s="1"/>
  <c r="Y326" i="16"/>
  <c r="Z326" i="16" s="1"/>
  <c r="Y330" i="16"/>
  <c r="Z330" i="16" s="1"/>
  <c r="Y331" i="16"/>
  <c r="Z331" i="16" s="1"/>
  <c r="Y333" i="16"/>
  <c r="Z333" i="16" s="1"/>
  <c r="Y338" i="16"/>
  <c r="Z338" i="16" s="1"/>
  <c r="Y339" i="16"/>
  <c r="Z339" i="16" s="1"/>
  <c r="V340" i="16"/>
  <c r="W340" i="16" s="1"/>
  <c r="Y340" i="16"/>
  <c r="Z340" i="16" s="1"/>
  <c r="Y344" i="16"/>
  <c r="Z344" i="16" s="1"/>
  <c r="V347" i="16"/>
  <c r="W347" i="16" s="1"/>
  <c r="Y347" i="16"/>
  <c r="Z347" i="16" s="1"/>
  <c r="Y350" i="16"/>
  <c r="Z350" i="16" s="1"/>
  <c r="Y358" i="16"/>
  <c r="Z358" i="16" s="1"/>
  <c r="Y360" i="16"/>
  <c r="Z360" i="16" s="1"/>
  <c r="V361" i="16"/>
  <c r="W361" i="16" s="1"/>
  <c r="V366" i="16"/>
  <c r="W366" i="16" s="1"/>
  <c r="AG366" i="16" s="1"/>
  <c r="V369" i="16"/>
  <c r="W369" i="16" s="1"/>
  <c r="V374" i="16"/>
  <c r="W374" i="16" s="1"/>
  <c r="Y376" i="16"/>
  <c r="Z376" i="16" s="1"/>
  <c r="V378" i="16"/>
  <c r="W378" i="16" s="1"/>
  <c r="V384" i="16"/>
  <c r="W384" i="16" s="1"/>
  <c r="Y385" i="16"/>
  <c r="Z385" i="16" s="1"/>
  <c r="V393" i="16"/>
  <c r="W393" i="16" s="1"/>
  <c r="Y394" i="16"/>
  <c r="Z394" i="16" s="1"/>
  <c r="V398" i="16"/>
  <c r="W398" i="16" s="1"/>
  <c r="Y399" i="16"/>
  <c r="Z399" i="16" s="1"/>
  <c r="Y403" i="16"/>
  <c r="Z403" i="16" s="1"/>
  <c r="V414" i="16"/>
  <c r="W414" i="16" s="1"/>
  <c r="Y416" i="16"/>
  <c r="Z416" i="16" s="1"/>
  <c r="V418" i="16"/>
  <c r="W418" i="16" s="1"/>
  <c r="V421" i="16"/>
  <c r="W421" i="16" s="1"/>
  <c r="Y421" i="16"/>
  <c r="Z421" i="16" s="1"/>
  <c r="Y423" i="16"/>
  <c r="Z423" i="16" s="1"/>
  <c r="Y427" i="16"/>
  <c r="Z427" i="16" s="1"/>
  <c r="V435" i="16"/>
  <c r="W435" i="16" s="1"/>
  <c r="Y441" i="16"/>
  <c r="Z441" i="16" s="1"/>
  <c r="V443" i="16"/>
  <c r="W443" i="16" s="1"/>
  <c r="Y449" i="16"/>
  <c r="Z449" i="16" s="1"/>
  <c r="V451" i="16"/>
  <c r="W451" i="16" s="1"/>
  <c r="V453" i="16"/>
  <c r="W453" i="16" s="1"/>
  <c r="V455" i="16"/>
  <c r="W455" i="16" s="1"/>
  <c r="V458" i="16"/>
  <c r="W458" i="16" s="1"/>
  <c r="Y459" i="16"/>
  <c r="Z459" i="16" s="1"/>
  <c r="Y462" i="16"/>
  <c r="Z462" i="16" s="1"/>
  <c r="V466" i="16"/>
  <c r="W466" i="16" s="1"/>
  <c r="Y471" i="16"/>
  <c r="Z471" i="16" s="1"/>
  <c r="V475" i="16"/>
  <c r="W475" i="16" s="1"/>
  <c r="V479" i="16"/>
  <c r="W479" i="16" s="1"/>
  <c r="Y488" i="16"/>
  <c r="Z488" i="16" s="1"/>
  <c r="Y489" i="16"/>
  <c r="Z489" i="16" s="1"/>
  <c r="V491" i="16"/>
  <c r="W491" i="16" s="1"/>
  <c r="Y494" i="16"/>
  <c r="Z494" i="16" s="1"/>
  <c r="Y495" i="16"/>
  <c r="Z495" i="16" s="1"/>
  <c r="V496" i="16"/>
  <c r="W496" i="16" s="1"/>
  <c r="V499" i="16"/>
  <c r="W499" i="16" s="1"/>
  <c r="Y502" i="16"/>
  <c r="Z502" i="16" s="1"/>
  <c r="Y503" i="16"/>
  <c r="Z503" i="16" s="1"/>
  <c r="V504" i="16"/>
  <c r="W504" i="16" s="1"/>
  <c r="Y505" i="16"/>
  <c r="Z505" i="16" s="1"/>
  <c r="V513" i="16"/>
  <c r="W513" i="16" s="1"/>
  <c r="Y539" i="16"/>
  <c r="Z539" i="16" s="1"/>
  <c r="V545" i="16"/>
  <c r="W545" i="16" s="1"/>
  <c r="V546" i="16"/>
  <c r="W546" i="16" s="1"/>
  <c r="V548" i="16"/>
  <c r="W548" i="16" s="1"/>
  <c r="W674" i="16"/>
  <c r="V684" i="16"/>
  <c r="W684" i="16" s="1"/>
  <c r="Y553" i="16"/>
  <c r="Z553" i="16" s="1"/>
  <c r="V559" i="16"/>
  <c r="W559" i="16" s="1"/>
  <c r="V579" i="16"/>
  <c r="W579" i="16" s="1"/>
  <c r="Y591" i="16"/>
  <c r="Z591" i="16" s="1"/>
  <c r="Y599" i="16"/>
  <c r="Z599" i="16" s="1"/>
  <c r="Y600" i="16"/>
  <c r="Z600" i="16" s="1"/>
  <c r="Y606" i="16"/>
  <c r="Z606" i="16" s="1"/>
  <c r="Y611" i="16"/>
  <c r="Z611" i="16" s="1"/>
  <c r="Y614" i="16"/>
  <c r="Z614" i="16" s="1"/>
  <c r="Y615" i="16"/>
  <c r="Z615" i="16" s="1"/>
  <c r="Y616" i="16"/>
  <c r="Z616" i="16" s="1"/>
  <c r="Y635" i="16"/>
  <c r="Z635" i="16" s="1"/>
  <c r="V683" i="16"/>
  <c r="W683" i="16" s="1"/>
  <c r="Y688" i="16"/>
  <c r="Z688" i="16" s="1"/>
  <c r="Y694" i="16"/>
  <c r="Z694" i="16" s="1"/>
  <c r="Y714" i="16"/>
  <c r="Z714" i="16" s="1"/>
  <c r="V743" i="16"/>
  <c r="W743" i="16" s="1"/>
  <c r="Y746" i="16"/>
  <c r="Z746" i="16" s="1"/>
  <c r="Y755" i="16"/>
  <c r="Z755" i="16" s="1"/>
  <c r="V517" i="16"/>
  <c r="W517" i="16" s="1"/>
  <c r="V521" i="16"/>
  <c r="W521" i="16" s="1"/>
  <c r="AG521" i="16" s="1"/>
  <c r="Y524" i="16"/>
  <c r="Z524" i="16" s="1"/>
  <c r="Y529" i="16"/>
  <c r="Z529" i="16" s="1"/>
  <c r="Y535" i="16"/>
  <c r="Z535" i="16" s="1"/>
  <c r="Y545" i="16"/>
  <c r="Z545" i="16" s="1"/>
  <c r="V551" i="16"/>
  <c r="W551" i="16" s="1"/>
  <c r="Y556" i="16"/>
  <c r="Z556" i="16" s="1"/>
  <c r="V560" i="16"/>
  <c r="W560" i="16" s="1"/>
  <c r="V562" i="16"/>
  <c r="W562" i="16" s="1"/>
  <c r="Y566" i="16"/>
  <c r="Z566" i="16" s="1"/>
  <c r="V567" i="16"/>
  <c r="W567" i="16" s="1"/>
  <c r="V583" i="16"/>
  <c r="W583" i="16" s="1"/>
  <c r="V598" i="16"/>
  <c r="W598" i="16" s="1"/>
  <c r="V600" i="16"/>
  <c r="W600" i="16" s="1"/>
  <c r="Y602" i="16"/>
  <c r="Z602" i="16" s="1"/>
  <c r="V605" i="16"/>
  <c r="W605" i="16" s="1"/>
  <c r="Y607" i="16"/>
  <c r="Z607" i="16" s="1"/>
  <c r="Y608" i="16"/>
  <c r="Z608" i="16" s="1"/>
  <c r="V614" i="16"/>
  <c r="W614" i="16" s="1"/>
  <c r="Y618" i="16"/>
  <c r="Z618" i="16" s="1"/>
  <c r="V619" i="16"/>
  <c r="W619" i="16" s="1"/>
  <c r="Y627" i="16"/>
  <c r="Z627" i="16" s="1"/>
  <c r="Y631" i="16"/>
  <c r="Z631" i="16" s="1"/>
  <c r="Y632" i="16"/>
  <c r="Z632" i="16" s="1"/>
  <c r="V653" i="16"/>
  <c r="W653" i="16" s="1"/>
  <c r="V664" i="16"/>
  <c r="W664" i="16" s="1"/>
  <c r="Y670" i="16"/>
  <c r="Z670" i="16" s="1"/>
  <c r="V675" i="16"/>
  <c r="W675" i="16" s="1"/>
  <c r="Y686" i="16"/>
  <c r="Z686" i="16" s="1"/>
  <c r="V687" i="16"/>
  <c r="W687" i="16" s="1"/>
  <c r="V690" i="16"/>
  <c r="Y697" i="16"/>
  <c r="Z697" i="16" s="1"/>
  <c r="V699" i="16"/>
  <c r="W699" i="16" s="1"/>
  <c r="Y700" i="16"/>
  <c r="Z700" i="16" s="1"/>
  <c r="Y705" i="16"/>
  <c r="Z705" i="16" s="1"/>
  <c r="V708" i="16"/>
  <c r="W708" i="16" s="1"/>
  <c r="Y708" i="16"/>
  <c r="Z708" i="16" s="1"/>
  <c r="Y710" i="16"/>
  <c r="Z710" i="16" s="1"/>
  <c r="V711" i="16"/>
  <c r="W711" i="16" s="1"/>
  <c r="Y712" i="16"/>
  <c r="Z712" i="16" s="1"/>
  <c r="Y719" i="16"/>
  <c r="Z719" i="16" s="1"/>
  <c r="V722" i="16"/>
  <c r="W722" i="16" s="1"/>
  <c r="Y723" i="16"/>
  <c r="Z723" i="16" s="1"/>
  <c r="Y724" i="16"/>
  <c r="Z724" i="16" s="1"/>
  <c r="Y726" i="16"/>
  <c r="Z726" i="16" s="1"/>
  <c r="V727" i="16"/>
  <c r="W727" i="16" s="1"/>
  <c r="Y727" i="16"/>
  <c r="Z727" i="16" s="1"/>
  <c r="Y729" i="16"/>
  <c r="Z729" i="16" s="1"/>
  <c r="V737" i="16"/>
  <c r="W737" i="16" s="1"/>
  <c r="Y752" i="16"/>
  <c r="Z752" i="16" s="1"/>
  <c r="Y760" i="16"/>
  <c r="Z760" i="16" s="1"/>
  <c r="Y768" i="16"/>
  <c r="Z768" i="16" s="1"/>
  <c r="Y776" i="16"/>
  <c r="Z776" i="16" s="1"/>
  <c r="V780" i="16"/>
  <c r="W780" i="16" s="1"/>
  <c r="Y782" i="16"/>
  <c r="Z782" i="16" s="1"/>
  <c r="V518" i="16"/>
  <c r="W518" i="16" s="1"/>
  <c r="Y522" i="16"/>
  <c r="Z522" i="16" s="1"/>
  <c r="V524" i="16"/>
  <c r="W524" i="16" s="1"/>
  <c r="Y525" i="16"/>
  <c r="Z525" i="16" s="1"/>
  <c r="Y531" i="16"/>
  <c r="Z531" i="16" s="1"/>
  <c r="Y532" i="16"/>
  <c r="Z532" i="16" s="1"/>
  <c r="V536" i="16"/>
  <c r="W536" i="16" s="1"/>
  <c r="AG536" i="16" s="1"/>
  <c r="Y537" i="16"/>
  <c r="Z537" i="16" s="1"/>
  <c r="V539" i="16"/>
  <c r="W539" i="16" s="1"/>
  <c r="Y542" i="16"/>
  <c r="Z542" i="16" s="1"/>
  <c r="Y547" i="16"/>
  <c r="Z547" i="16" s="1"/>
  <c r="Y548" i="16"/>
  <c r="Z548" i="16" s="1"/>
  <c r="Y550" i="16"/>
  <c r="Z550" i="16" s="1"/>
  <c r="V554" i="16"/>
  <c r="W554" i="16" s="1"/>
  <c r="V556" i="16"/>
  <c r="W556" i="16" s="1"/>
  <c r="V557" i="16"/>
  <c r="W557" i="16" s="1"/>
  <c r="Y557" i="16"/>
  <c r="Z557" i="16" s="1"/>
  <c r="Y559" i="16"/>
  <c r="Z559" i="16" s="1"/>
  <c r="Y560" i="16"/>
  <c r="Z560" i="16" s="1"/>
  <c r="Y562" i="16"/>
  <c r="Z562" i="16" s="1"/>
  <c r="Y567" i="16"/>
  <c r="Z567" i="16" s="1"/>
  <c r="V568" i="16"/>
  <c r="W568" i="16" s="1"/>
  <c r="V573" i="16"/>
  <c r="W573" i="16" s="1"/>
  <c r="Y576" i="16"/>
  <c r="Z576" i="16" s="1"/>
  <c r="Y584" i="16"/>
  <c r="Z584" i="16" s="1"/>
  <c r="V585" i="16"/>
  <c r="W585" i="16" s="1"/>
  <c r="Y587" i="16"/>
  <c r="Z587" i="16" s="1"/>
  <c r="V591" i="16"/>
  <c r="W591" i="16" s="1"/>
  <c r="Y592" i="16"/>
  <c r="Z592" i="16" s="1"/>
  <c r="Y594" i="16"/>
  <c r="Z594" i="16" s="1"/>
  <c r="Y596" i="16"/>
  <c r="Z596" i="16" s="1"/>
  <c r="V606" i="16"/>
  <c r="W606" i="16" s="1"/>
  <c r="V608" i="16"/>
  <c r="W608" i="16" s="1"/>
  <c r="Y610" i="16"/>
  <c r="Z610" i="16" s="1"/>
  <c r="Y625" i="16"/>
  <c r="Z625" i="16" s="1"/>
  <c r="V632" i="16"/>
  <c r="W632" i="16" s="1"/>
  <c r="Y638" i="16"/>
  <c r="Z638" i="16" s="1"/>
  <c r="V641" i="16"/>
  <c r="W641" i="16" s="1"/>
  <c r="V645" i="16"/>
  <c r="W645" i="16" s="1"/>
  <c r="Y646" i="16"/>
  <c r="Z646" i="16" s="1"/>
  <c r="Y648" i="16"/>
  <c r="Z648" i="16" s="1"/>
  <c r="V649" i="16"/>
  <c r="W649" i="16" s="1"/>
  <c r="Y652" i="16"/>
  <c r="Z652" i="16" s="1"/>
  <c r="Y655" i="16"/>
  <c r="Z655" i="16" s="1"/>
  <c r="Y663" i="16"/>
  <c r="Z663" i="16" s="1"/>
  <c r="Y665" i="16"/>
  <c r="Z665" i="16" s="1"/>
  <c r="Y668" i="16"/>
  <c r="Z668" i="16" s="1"/>
  <c r="Y671" i="16"/>
  <c r="Z671" i="16" s="1"/>
  <c r="V672" i="16"/>
  <c r="W672" i="16" s="1"/>
  <c r="AG672" i="16" s="1"/>
  <c r="V681" i="16"/>
  <c r="W681" i="16" s="1"/>
  <c r="Y682" i="16"/>
  <c r="Z682" i="16" s="1"/>
  <c r="V689" i="16"/>
  <c r="W689" i="16" s="1"/>
  <c r="Y690" i="16"/>
  <c r="Z690" i="16" s="1"/>
  <c r="V694" i="16"/>
  <c r="W694" i="16" s="1"/>
  <c r="Y696" i="16"/>
  <c r="Z696" i="16" s="1"/>
  <c r="Y699" i="16"/>
  <c r="Z699" i="16" s="1"/>
  <c r="Y704" i="16"/>
  <c r="Z704" i="16" s="1"/>
  <c r="Y707" i="16"/>
  <c r="Z707" i="16" s="1"/>
  <c r="Y711" i="16"/>
  <c r="Z711" i="16" s="1"/>
  <c r="V716" i="16"/>
  <c r="W716" i="16" s="1"/>
  <c r="Y721" i="16"/>
  <c r="Z721" i="16" s="1"/>
  <c r="Y725" i="16"/>
  <c r="Z725" i="16" s="1"/>
  <c r="Y734" i="16"/>
  <c r="Z734" i="16" s="1"/>
  <c r="Y735" i="16"/>
  <c r="Z735" i="16" s="1"/>
  <c r="V736" i="16"/>
  <c r="W736" i="16" s="1"/>
  <c r="Y737" i="16"/>
  <c r="Z737" i="16" s="1"/>
  <c r="Y740" i="16"/>
  <c r="Z740" i="16" s="1"/>
  <c r="V756" i="16"/>
  <c r="W756" i="16" s="1"/>
  <c r="V763" i="16"/>
  <c r="W763" i="16" s="1"/>
  <c r="V764" i="16"/>
  <c r="W764" i="16" s="1"/>
  <c r="V802" i="16"/>
  <c r="W802" i="16" s="1"/>
  <c r="V978" i="16"/>
  <c r="W978" i="16" s="1"/>
  <c r="Y817" i="16"/>
  <c r="Z817" i="16" s="1"/>
  <c r="V818" i="16"/>
  <c r="W818" i="16" s="1"/>
  <c r="V825" i="16"/>
  <c r="W825" i="16" s="1"/>
  <c r="Y876" i="16"/>
  <c r="Z876" i="16" s="1"/>
  <c r="V900" i="16"/>
  <c r="W900" i="16" s="1"/>
  <c r="V908" i="16"/>
  <c r="W908" i="16" s="1"/>
  <c r="Y911" i="16"/>
  <c r="Z911" i="16" s="1"/>
  <c r="V920" i="16"/>
  <c r="W920" i="16" s="1"/>
  <c r="V927" i="16"/>
  <c r="W927" i="16" s="1"/>
  <c r="AG927" i="16" s="1"/>
  <c r="V934" i="16"/>
  <c r="W934" i="16" s="1"/>
  <c r="V974" i="16"/>
  <c r="Y1000" i="16"/>
  <c r="Z1000" i="16" s="1"/>
  <c r="Y1009" i="16"/>
  <c r="Z1009" i="16" s="1"/>
  <c r="V1035" i="16"/>
  <c r="W1035" i="16" s="1"/>
  <c r="Y1044" i="16"/>
  <c r="Z1044" i="16" s="1"/>
  <c r="Y787" i="16"/>
  <c r="Z787" i="16" s="1"/>
  <c r="W791" i="16"/>
  <c r="Y806" i="16"/>
  <c r="Z806" i="16" s="1"/>
  <c r="Y822" i="16"/>
  <c r="Z822" i="16" s="1"/>
  <c r="Y838" i="16"/>
  <c r="Z838" i="16" s="1"/>
  <c r="Y846" i="16"/>
  <c r="Z846" i="16" s="1"/>
  <c r="Y854" i="16"/>
  <c r="Z854" i="16" s="1"/>
  <c r="V858" i="16"/>
  <c r="W858" i="16" s="1"/>
  <c r="W859" i="16"/>
  <c r="Y864" i="16"/>
  <c r="Z864" i="16" s="1"/>
  <c r="V868" i="16"/>
  <c r="W868" i="16" s="1"/>
  <c r="V874" i="16"/>
  <c r="W874" i="16" s="1"/>
  <c r="Y879" i="16"/>
  <c r="Z879" i="16" s="1"/>
  <c r="Y890" i="16"/>
  <c r="Z890" i="16" s="1"/>
  <c r="V903" i="16"/>
  <c r="W903" i="16" s="1"/>
  <c r="V918" i="16"/>
  <c r="W918" i="16" s="1"/>
  <c r="V941" i="16"/>
  <c r="W941" i="16" s="1"/>
  <c r="V942" i="16"/>
  <c r="W942" i="16" s="1"/>
  <c r="Y942" i="16"/>
  <c r="Z942" i="16" s="1"/>
  <c r="Y944" i="16"/>
  <c r="Z944" i="16" s="1"/>
  <c r="Y956" i="16"/>
  <c r="Z956" i="16" s="1"/>
  <c r="V985" i="16"/>
  <c r="W985" i="16" s="1"/>
  <c r="V994" i="16"/>
  <c r="W994" i="16" s="1"/>
  <c r="V1004" i="16"/>
  <c r="W1004" i="16" s="1"/>
  <c r="V1021" i="16"/>
  <c r="W1021" i="16" s="1"/>
  <c r="Y1030" i="16"/>
  <c r="Z1030" i="16" s="1"/>
  <c r="Y1032" i="16"/>
  <c r="Z1032" i="16" s="1"/>
  <c r="Y758" i="16"/>
  <c r="Z758" i="16" s="1"/>
  <c r="Y761" i="16"/>
  <c r="Z761" i="16" s="1"/>
  <c r="Y763" i="16"/>
  <c r="Z763" i="16" s="1"/>
  <c r="Y766" i="16"/>
  <c r="Z766" i="16" s="1"/>
  <c r="Y769" i="16"/>
  <c r="Z769" i="16" s="1"/>
  <c r="Y771" i="16"/>
  <c r="Z771" i="16" s="1"/>
  <c r="Y774" i="16"/>
  <c r="Z774" i="16" s="1"/>
  <c r="Y777" i="16"/>
  <c r="Z777" i="16" s="1"/>
  <c r="V778" i="16"/>
  <c r="W778" i="16" s="1"/>
  <c r="Y778" i="16"/>
  <c r="Z778" i="16" s="1"/>
  <c r="Y779" i="16"/>
  <c r="Z779" i="16" s="1"/>
  <c r="Y784" i="16"/>
  <c r="Z784" i="16" s="1"/>
  <c r="V787" i="16"/>
  <c r="W787" i="16" s="1"/>
  <c r="Y793" i="16"/>
  <c r="Z793" i="16" s="1"/>
  <c r="V794" i="16"/>
  <c r="W794" i="16" s="1"/>
  <c r="Y794" i="16"/>
  <c r="Z794" i="16" s="1"/>
  <c r="V796" i="16"/>
  <c r="W796" i="16" s="1"/>
  <c r="Y799" i="16"/>
  <c r="Z799" i="16" s="1"/>
  <c r="Y804" i="16"/>
  <c r="Z804" i="16" s="1"/>
  <c r="V806" i="16"/>
  <c r="W806" i="16" s="1"/>
  <c r="Y809" i="16"/>
  <c r="Z809" i="16" s="1"/>
  <c r="V810" i="16"/>
  <c r="W810" i="16" s="1"/>
  <c r="Y810" i="16"/>
  <c r="Z810" i="16" s="1"/>
  <c r="V811" i="16"/>
  <c r="W811" i="16" s="1"/>
  <c r="Y814" i="16"/>
  <c r="Z814" i="16" s="1"/>
  <c r="V817" i="16"/>
  <c r="W817" i="16" s="1"/>
  <c r="V822" i="16"/>
  <c r="W822" i="16" s="1"/>
  <c r="Y825" i="16"/>
  <c r="Z825" i="16" s="1"/>
  <c r="Y826" i="16"/>
  <c r="Z826" i="16" s="1"/>
  <c r="Y828" i="16"/>
  <c r="Z828" i="16" s="1"/>
  <c r="Y830" i="16"/>
  <c r="Z830" i="16" s="1"/>
  <c r="V834" i="16"/>
  <c r="W834" i="16" s="1"/>
  <c r="V856" i="16"/>
  <c r="W856" i="16" s="1"/>
  <c r="Y857" i="16"/>
  <c r="Z857" i="16" s="1"/>
  <c r="Y863" i="16"/>
  <c r="Z863" i="16" s="1"/>
  <c r="V864" i="16"/>
  <c r="W864" i="16" s="1"/>
  <c r="Y869" i="16"/>
  <c r="Z869" i="16" s="1"/>
  <c r="Y872" i="16"/>
  <c r="Z872" i="16" s="1"/>
  <c r="Y873" i="16"/>
  <c r="Z873" i="16" s="1"/>
  <c r="V878" i="16"/>
  <c r="W878" i="16" s="1"/>
  <c r="V879" i="16"/>
  <c r="W879" i="16" s="1"/>
  <c r="Y880" i="16"/>
  <c r="Z880" i="16" s="1"/>
  <c r="Y883" i="16"/>
  <c r="Z883" i="16" s="1"/>
  <c r="Y895" i="16"/>
  <c r="Z895" i="16" s="1"/>
  <c r="V897" i="16"/>
  <c r="W897" i="16" s="1"/>
  <c r="Y901" i="16"/>
  <c r="Z901" i="16" s="1"/>
  <c r="Y935" i="16"/>
  <c r="Z935" i="16" s="1"/>
  <c r="V936" i="16"/>
  <c r="W936" i="16" s="1"/>
  <c r="Y941" i="16"/>
  <c r="Z941" i="16" s="1"/>
  <c r="Y945" i="16"/>
  <c r="Z945" i="16" s="1"/>
  <c r="V954" i="16"/>
  <c r="W954" i="16" s="1"/>
  <c r="Y965" i="16"/>
  <c r="Z965" i="16" s="1"/>
  <c r="V976" i="16"/>
  <c r="W976" i="16" s="1"/>
  <c r="Y979" i="16"/>
  <c r="Z979" i="16" s="1"/>
  <c r="V990" i="16"/>
  <c r="W990" i="16" s="1"/>
  <c r="Y991" i="16"/>
  <c r="Z991" i="16" s="1"/>
  <c r="V993" i="16"/>
  <c r="W993" i="16" s="1"/>
  <c r="AG993" i="16" s="1"/>
  <c r="V1016" i="16"/>
  <c r="W1016" i="16" s="1"/>
  <c r="V1023" i="16"/>
  <c r="W1023" i="16" s="1"/>
  <c r="V1027" i="16"/>
  <c r="W1027" i="16" s="1"/>
  <c r="Y1031" i="16"/>
  <c r="Z1031" i="16" s="1"/>
  <c r="V1044" i="16"/>
  <c r="W1044" i="16" s="1"/>
  <c r="Y903" i="16"/>
  <c r="Z903" i="16" s="1"/>
  <c r="Y909" i="16"/>
  <c r="Z909" i="16" s="1"/>
  <c r="V926" i="16"/>
  <c r="W926" i="16" s="1"/>
  <c r="Y926" i="16"/>
  <c r="Z926" i="16" s="1"/>
  <c r="Y931" i="16"/>
  <c r="Z931" i="16" s="1"/>
  <c r="Y932" i="16"/>
  <c r="Z932" i="16" s="1"/>
  <c r="V933" i="16"/>
  <c r="W933" i="16" s="1"/>
  <c r="Y933" i="16"/>
  <c r="Z933" i="16" s="1"/>
  <c r="V935" i="16"/>
  <c r="W935" i="16" s="1"/>
  <c r="Y937" i="16"/>
  <c r="Z937" i="16" s="1"/>
  <c r="V938" i="16"/>
  <c r="W938" i="16" s="1"/>
  <c r="Y939" i="16"/>
  <c r="Z939" i="16" s="1"/>
  <c r="Y940" i="16"/>
  <c r="Z940" i="16" s="1"/>
  <c r="V943" i="16"/>
  <c r="W943" i="16" s="1"/>
  <c r="V945" i="16"/>
  <c r="W945" i="16" s="1"/>
  <c r="V947" i="16"/>
  <c r="W947" i="16" s="1"/>
  <c r="V948" i="16"/>
  <c r="W948" i="16" s="1"/>
  <c r="Y949" i="16"/>
  <c r="Z949" i="16" s="1"/>
  <c r="V950" i="16"/>
  <c r="W950" i="16" s="1"/>
  <c r="V955" i="16"/>
  <c r="W955" i="16" s="1"/>
  <c r="Y958" i="16"/>
  <c r="Z958" i="16" s="1"/>
  <c r="V965" i="16"/>
  <c r="W965" i="16" s="1"/>
  <c r="Y969" i="16"/>
  <c r="Z969" i="16" s="1"/>
  <c r="V995" i="16"/>
  <c r="W995" i="16" s="1"/>
  <c r="V998" i="16"/>
  <c r="W998" i="16" s="1"/>
  <c r="V1013" i="16"/>
  <c r="W1013" i="16" s="1"/>
  <c r="Y1022" i="16"/>
  <c r="Z1022" i="16" s="1"/>
  <c r="V1024" i="16"/>
  <c r="W1024" i="16" s="1"/>
  <c r="V1026" i="16"/>
  <c r="W1026" i="16" s="1"/>
  <c r="Y1034" i="16"/>
  <c r="Z1034" i="16" s="1"/>
  <c r="Y1039" i="16"/>
  <c r="Z1039" i="16" s="1"/>
  <c r="V1041" i="16"/>
  <c r="W1041" i="16" s="1"/>
  <c r="Y1041" i="16"/>
  <c r="Z1041" i="16" s="1"/>
  <c r="V1045" i="16"/>
  <c r="W1045" i="16" s="1"/>
  <c r="AG1045" i="16" s="1"/>
  <c r="V1047" i="16"/>
  <c r="W1047" i="16" s="1"/>
  <c r="V1052" i="16"/>
  <c r="W1052" i="16" s="1"/>
  <c r="Y1052" i="16"/>
  <c r="Z1052" i="16" s="1"/>
  <c r="Y1054" i="16"/>
  <c r="Z1054" i="16" s="1"/>
  <c r="V1059" i="16"/>
  <c r="W1059" i="16" s="1"/>
  <c r="Y1061" i="16"/>
  <c r="Z1061" i="16" s="1"/>
  <c r="Y1062" i="16"/>
  <c r="Z1062" i="16" s="1"/>
  <c r="V1064" i="16"/>
  <c r="W1064" i="16" s="1"/>
  <c r="Y1066" i="16"/>
  <c r="Z1066" i="16" s="1"/>
  <c r="V1067" i="16"/>
  <c r="W1067" i="16" s="1"/>
  <c r="Y1068" i="16"/>
  <c r="Z1068" i="16" s="1"/>
  <c r="Y1069" i="16"/>
  <c r="Z1069" i="16" s="1"/>
  <c r="Y1072" i="16"/>
  <c r="Z1072" i="16" s="1"/>
  <c r="V1073" i="16"/>
  <c r="W1073" i="16" s="1"/>
  <c r="Y1074" i="16"/>
  <c r="Z1074" i="16" s="1"/>
  <c r="V1077" i="16"/>
  <c r="W1077" i="16" s="1"/>
  <c r="V1085" i="16"/>
  <c r="W1085" i="16" s="1"/>
  <c r="V1086" i="16"/>
  <c r="W1086" i="16" s="1"/>
  <c r="Y1093" i="16"/>
  <c r="Z1093" i="16" s="1"/>
  <c r="V1095" i="16"/>
  <c r="W1095" i="16" s="1"/>
  <c r="AG1095" i="16" s="1"/>
  <c r="V1097" i="16"/>
  <c r="W1097" i="16" s="1"/>
  <c r="Y1098" i="16"/>
  <c r="Z1098" i="16" s="1"/>
  <c r="V1099" i="16"/>
  <c r="W1099" i="16" s="1"/>
  <c r="Y1104" i="16"/>
  <c r="Z1104" i="16" s="1"/>
  <c r="Y1038" i="16"/>
  <c r="Z1038" i="16" s="1"/>
  <c r="Y1047" i="16"/>
  <c r="Z1047" i="16" s="1"/>
  <c r="W1049" i="16"/>
  <c r="V1053" i="16"/>
  <c r="W1053" i="16" s="1"/>
  <c r="Y1070" i="16"/>
  <c r="Z1070" i="16" s="1"/>
  <c r="V1072" i="16"/>
  <c r="W1072" i="16" s="1"/>
  <c r="V1088" i="16"/>
  <c r="W1088" i="16" s="1"/>
  <c r="Y1092" i="16"/>
  <c r="Z1092" i="16" s="1"/>
  <c r="V1094" i="16"/>
  <c r="W1094" i="16" s="1"/>
  <c r="AG1094" i="16" s="1"/>
  <c r="Y1099" i="16"/>
  <c r="Z1099" i="16" s="1"/>
  <c r="Y1102" i="16"/>
  <c r="Z1102" i="16" s="1"/>
  <c r="Y1105" i="16"/>
  <c r="Z1105" i="16" s="1"/>
  <c r="V1061" i="16"/>
  <c r="W1061" i="16" s="1"/>
  <c r="V1063" i="16"/>
  <c r="W1063" i="16" s="1"/>
  <c r="Y1075" i="16"/>
  <c r="Z1075" i="16" s="1"/>
  <c r="Y1077" i="16"/>
  <c r="Z1077" i="16" s="1"/>
  <c r="Y1080" i="16"/>
  <c r="Z1080" i="16" s="1"/>
  <c r="Y1081" i="16"/>
  <c r="Z1081" i="16" s="1"/>
  <c r="Y1082" i="16"/>
  <c r="Z1082" i="16" s="1"/>
  <c r="Y1088" i="16"/>
  <c r="Z1088" i="16" s="1"/>
  <c r="Y1090" i="16"/>
  <c r="Z1090" i="16" s="1"/>
  <c r="V1091" i="16"/>
  <c r="W1091" i="16" s="1"/>
  <c r="V1100" i="16"/>
  <c r="W1100" i="16" s="1"/>
  <c r="AG1100" i="16" s="1"/>
  <c r="V1103" i="16"/>
  <c r="W1103" i="16" s="1"/>
  <c r="AG1103" i="16" s="1"/>
  <c r="V1105" i="16"/>
  <c r="W1105" i="16" s="1"/>
  <c r="V35" i="16"/>
  <c r="W35" i="16" s="1"/>
  <c r="V38" i="16"/>
  <c r="W38" i="16" s="1"/>
  <c r="V43" i="16"/>
  <c r="W43" i="16" s="1"/>
  <c r="V50" i="16"/>
  <c r="W50" i="16" s="1"/>
  <c r="V71" i="16"/>
  <c r="W71" i="16" s="1"/>
  <c r="V76" i="16"/>
  <c r="W76" i="16" s="1"/>
  <c r="V117" i="16"/>
  <c r="W117" i="16" s="1"/>
  <c r="V155" i="16"/>
  <c r="W155" i="16" s="1"/>
  <c r="V210" i="16"/>
  <c r="W210" i="16" s="1"/>
  <c r="V301" i="16"/>
  <c r="W301" i="16" s="1"/>
  <c r="V10" i="16"/>
  <c r="W10" i="16" s="1"/>
  <c r="AG10" i="16" s="1"/>
  <c r="V89" i="16"/>
  <c r="W89" i="16" s="1"/>
  <c r="AG89" i="16" s="1"/>
  <c r="V95" i="16"/>
  <c r="W95" i="16" s="1"/>
  <c r="V105" i="16"/>
  <c r="W105" i="16" s="1"/>
  <c r="V134" i="16"/>
  <c r="W134" i="16" s="1"/>
  <c r="V179" i="16"/>
  <c r="W179" i="16" s="1"/>
  <c r="V208" i="16"/>
  <c r="W208" i="16" s="1"/>
  <c r="V214" i="16"/>
  <c r="W214" i="16" s="1"/>
  <c r="V241" i="16"/>
  <c r="W241" i="16" s="1"/>
  <c r="V244" i="16"/>
  <c r="W244" i="16" s="1"/>
  <c r="V249" i="16"/>
  <c r="W249" i="16" s="1"/>
  <c r="V257" i="16"/>
  <c r="W257" i="16" s="1"/>
  <c r="AG257" i="16" s="1"/>
  <c r="V269" i="16"/>
  <c r="W269" i="16" s="1"/>
  <c r="V281" i="16"/>
  <c r="W281" i="16" s="1"/>
  <c r="V305" i="16"/>
  <c r="W305" i="16" s="1"/>
  <c r="V315" i="16"/>
  <c r="W315" i="16" s="1"/>
  <c r="V329" i="16"/>
  <c r="W329" i="16" s="1"/>
  <c r="V333" i="16"/>
  <c r="W333" i="16" s="1"/>
  <c r="V339" i="16"/>
  <c r="W339" i="16" s="1"/>
  <c r="V343" i="16"/>
  <c r="W343" i="16" s="1"/>
  <c r="V23" i="16"/>
  <c r="W23" i="16" s="1"/>
  <c r="V33" i="16"/>
  <c r="W33" i="16" s="1"/>
  <c r="V55" i="16"/>
  <c r="W55" i="16" s="1"/>
  <c r="AG55" i="16" s="1"/>
  <c r="V63" i="16"/>
  <c r="W63" i="16" s="1"/>
  <c r="AG63" i="16" s="1"/>
  <c r="V68" i="16"/>
  <c r="W68" i="16" s="1"/>
  <c r="V115" i="16"/>
  <c r="W115" i="16" s="1"/>
  <c r="V124" i="16"/>
  <c r="W124" i="16" s="1"/>
  <c r="W168" i="16"/>
  <c r="V175" i="16"/>
  <c r="W175" i="16" s="1"/>
  <c r="V203" i="16"/>
  <c r="W203" i="16" s="1"/>
  <c r="V138" i="16"/>
  <c r="W138" i="16" s="1"/>
  <c r="V152" i="16"/>
  <c r="W152" i="16" s="1"/>
  <c r="AG152" i="16" s="1"/>
  <c r="V163" i="16"/>
  <c r="W163" i="16" s="1"/>
  <c r="V198" i="16"/>
  <c r="W198" i="16" s="1"/>
  <c r="AG198" i="16" s="1"/>
  <c r="V237" i="16"/>
  <c r="W237" i="16" s="1"/>
  <c r="V245" i="16"/>
  <c r="W245" i="16" s="1"/>
  <c r="V274" i="16"/>
  <c r="W274" i="16" s="1"/>
  <c r="V278" i="16"/>
  <c r="W278" i="16" s="1"/>
  <c r="V285" i="16"/>
  <c r="W285" i="16" s="1"/>
  <c r="AG285" i="16" s="1"/>
  <c r="V302" i="16"/>
  <c r="W302" i="16" s="1"/>
  <c r="V313" i="16"/>
  <c r="W313" i="16" s="1"/>
  <c r="AG313" i="16" s="1"/>
  <c r="V337" i="16"/>
  <c r="W337" i="16" s="1"/>
  <c r="V356" i="16"/>
  <c r="W356" i="16" s="1"/>
  <c r="V14" i="16"/>
  <c r="W14" i="16" s="1"/>
  <c r="V18" i="16"/>
  <c r="W18" i="16" s="1"/>
  <c r="V24" i="16"/>
  <c r="W24" i="16" s="1"/>
  <c r="AG24" i="16" s="1"/>
  <c r="V52" i="16"/>
  <c r="W52" i="16" s="1"/>
  <c r="AG52" i="16" s="1"/>
  <c r="V60" i="16"/>
  <c r="W60" i="16" s="1"/>
  <c r="V87" i="16"/>
  <c r="W87" i="16" s="1"/>
  <c r="V122" i="16"/>
  <c r="W122" i="16" s="1"/>
  <c r="V178" i="16"/>
  <c r="W178" i="16" s="1"/>
  <c r="V187" i="16"/>
  <c r="W187" i="16" s="1"/>
  <c r="V217" i="16"/>
  <c r="W217" i="16" s="1"/>
  <c r="V227" i="16"/>
  <c r="W227" i="16" s="1"/>
  <c r="V317" i="16"/>
  <c r="W317" i="16" s="1"/>
  <c r="V323" i="16"/>
  <c r="W323" i="16" s="1"/>
  <c r="V341" i="16"/>
  <c r="W341" i="16" s="1"/>
  <c r="V344" i="16"/>
  <c r="W344" i="16" s="1"/>
  <c r="V349" i="16"/>
  <c r="W349" i="16" s="1"/>
  <c r="V351" i="16"/>
  <c r="W351" i="16" s="1"/>
  <c r="AG351" i="16" s="1"/>
  <c r="V354" i="16"/>
  <c r="W354" i="16" s="1"/>
  <c r="V364" i="16"/>
  <c r="W364" i="16" s="1"/>
  <c r="V75" i="16"/>
  <c r="W75" i="16" s="1"/>
  <c r="AG75" i="16" s="1"/>
  <c r="V103" i="16"/>
  <c r="W103" i="16" s="1"/>
  <c r="V116" i="16"/>
  <c r="W116" i="16" s="1"/>
  <c r="V136" i="16"/>
  <c r="W136" i="16" s="1"/>
  <c r="V183" i="16"/>
  <c r="W183" i="16" s="1"/>
  <c r="V211" i="16"/>
  <c r="W211" i="16" s="1"/>
  <c r="V242" i="16"/>
  <c r="W242" i="16" s="1"/>
  <c r="V250" i="16"/>
  <c r="W250" i="16" s="1"/>
  <c r="V258" i="16"/>
  <c r="W258" i="16" s="1"/>
  <c r="V267" i="16"/>
  <c r="W267" i="16" s="1"/>
  <c r="V362" i="16"/>
  <c r="W362" i="16" s="1"/>
  <c r="V375" i="16"/>
  <c r="W375" i="16" s="1"/>
  <c r="V462" i="16"/>
  <c r="W462" i="16" s="1"/>
  <c r="V484" i="16"/>
  <c r="W484" i="16" s="1"/>
  <c r="V22" i="16"/>
  <c r="W22" i="16" s="1"/>
  <c r="V39" i="16"/>
  <c r="W39" i="16" s="1"/>
  <c r="V42" i="16"/>
  <c r="W42" i="16" s="1"/>
  <c r="V47" i="16"/>
  <c r="W47" i="16" s="1"/>
  <c r="V143" i="16"/>
  <c r="W143" i="16" s="1"/>
  <c r="V171" i="16"/>
  <c r="W171" i="16" s="1"/>
  <c r="AG171" i="16" s="1"/>
  <c r="V207" i="16"/>
  <c r="W207" i="16" s="1"/>
  <c r="V221" i="16"/>
  <c r="W221" i="16" s="1"/>
  <c r="V225" i="16"/>
  <c r="W225" i="16" s="1"/>
  <c r="V235" i="16"/>
  <c r="W235" i="16" s="1"/>
  <c r="V238" i="16"/>
  <c r="W238" i="16" s="1"/>
  <c r="V321" i="16"/>
  <c r="W321" i="16" s="1"/>
  <c r="AG321" i="16" s="1"/>
  <c r="V342" i="16"/>
  <c r="W342" i="16" s="1"/>
  <c r="V365" i="16"/>
  <c r="W365" i="16" s="1"/>
  <c r="V131" i="16"/>
  <c r="W131" i="16" s="1"/>
  <c r="V139" i="16"/>
  <c r="W139" i="16" s="1"/>
  <c r="V167" i="16"/>
  <c r="W167" i="16" s="1"/>
  <c r="AG167" i="16" s="1"/>
  <c r="V186" i="16"/>
  <c r="W186" i="16" s="1"/>
  <c r="V195" i="16"/>
  <c r="W195" i="16" s="1"/>
  <c r="V243" i="16"/>
  <c r="W243" i="16" s="1"/>
  <c r="V358" i="16"/>
  <c r="W358" i="16" s="1"/>
  <c r="V368" i="16"/>
  <c r="W368" i="16" s="1"/>
  <c r="V417" i="16"/>
  <c r="W417" i="16" s="1"/>
  <c r="V457" i="16"/>
  <c r="W457" i="16" s="1"/>
  <c r="V459" i="16"/>
  <c r="W459" i="16" s="1"/>
  <c r="AG459" i="16" s="1"/>
  <c r="V467" i="16"/>
  <c r="W467" i="16" s="1"/>
  <c r="V474" i="16"/>
  <c r="W474" i="16" s="1"/>
  <c r="V498" i="16"/>
  <c r="W498" i="16" s="1"/>
  <c r="AG498" i="16" s="1"/>
  <c r="V390" i="16"/>
  <c r="W390" i="16" s="1"/>
  <c r="AG390" i="16" s="1"/>
  <c r="V392" i="16"/>
  <c r="W392" i="16" s="1"/>
  <c r="V412" i="16"/>
  <c r="W412" i="16" s="1"/>
  <c r="V430" i="16"/>
  <c r="W430" i="16" s="1"/>
  <c r="AG430" i="16" s="1"/>
  <c r="V440" i="16"/>
  <c r="W440" i="16" s="1"/>
  <c r="V448" i="16"/>
  <c r="W448" i="16" s="1"/>
  <c r="V470" i="16"/>
  <c r="W470" i="16" s="1"/>
  <c r="V489" i="16"/>
  <c r="W489" i="16" s="1"/>
  <c r="V494" i="16"/>
  <c r="W494" i="16" s="1"/>
  <c r="V515" i="16"/>
  <c r="W515" i="16" s="1"/>
  <c r="V522" i="16"/>
  <c r="W522" i="16" s="1"/>
  <c r="V541" i="16"/>
  <c r="W541" i="16" s="1"/>
  <c r="V553" i="16"/>
  <c r="W553" i="16" s="1"/>
  <c r="V558" i="16"/>
  <c r="W558" i="16" s="1"/>
  <c r="V570" i="16"/>
  <c r="W570" i="16" s="1"/>
  <c r="V620" i="16"/>
  <c r="W620" i="16" s="1"/>
  <c r="AG620" i="16" s="1"/>
  <c r="V623" i="16"/>
  <c r="W623" i="16" s="1"/>
  <c r="V629" i="16"/>
  <c r="W629" i="16" s="1"/>
  <c r="V640" i="16"/>
  <c r="W640" i="16" s="1"/>
  <c r="V670" i="16"/>
  <c r="W670" i="16" s="1"/>
  <c r="V673" i="16"/>
  <c r="W673" i="16" s="1"/>
  <c r="V677" i="16"/>
  <c r="W677" i="16" s="1"/>
  <c r="V680" i="16"/>
  <c r="W680" i="16" s="1"/>
  <c r="V713" i="16"/>
  <c r="W713" i="16" s="1"/>
  <c r="V715" i="16"/>
  <c r="W715" i="16" s="1"/>
  <c r="V720" i="16"/>
  <c r="W720" i="16" s="1"/>
  <c r="V725" i="16"/>
  <c r="W725" i="16" s="1"/>
  <c r="V745" i="16"/>
  <c r="W745" i="16" s="1"/>
  <c r="AG745" i="16" s="1"/>
  <c r="V761" i="16"/>
  <c r="W761" i="16" s="1"/>
  <c r="V765" i="16"/>
  <c r="W765" i="16" s="1"/>
  <c r="V799" i="16"/>
  <c r="W799" i="16" s="1"/>
  <c r="V855" i="16"/>
  <c r="W855" i="16" s="1"/>
  <c r="V867" i="16"/>
  <c r="W867" i="16" s="1"/>
  <c r="V886" i="16"/>
  <c r="W886" i="16" s="1"/>
  <c r="V919" i="16"/>
  <c r="W919" i="16" s="1"/>
  <c r="V405" i="16"/>
  <c r="W405" i="16" s="1"/>
  <c r="V506" i="16"/>
  <c r="W506" i="16" s="1"/>
  <c r="V525" i="16"/>
  <c r="W525" i="16" s="1"/>
  <c r="W542" i="16"/>
  <c r="V563" i="16"/>
  <c r="W563" i="16" s="1"/>
  <c r="V595" i="16"/>
  <c r="W595" i="16" s="1"/>
  <c r="V603" i="16"/>
  <c r="W603" i="16" s="1"/>
  <c r="V635" i="16"/>
  <c r="W635" i="16" s="1"/>
  <c r="W663" i="16"/>
  <c r="V676" i="16"/>
  <c r="W676" i="16" s="1"/>
  <c r="AG676" i="16" s="1"/>
  <c r="V751" i="16"/>
  <c r="W751" i="16" s="1"/>
  <c r="V381" i="16"/>
  <c r="W381" i="16" s="1"/>
  <c r="AG381" i="16" s="1"/>
  <c r="V487" i="16"/>
  <c r="W487" i="16" s="1"/>
  <c r="V502" i="16"/>
  <c r="W502" i="16" s="1"/>
  <c r="V530" i="16"/>
  <c r="W530" i="16" s="1"/>
  <c r="V549" i="16"/>
  <c r="W549" i="16" s="1"/>
  <c r="AG549" i="16" s="1"/>
  <c r="V571" i="16"/>
  <c r="W571" i="16" s="1"/>
  <c r="V572" i="16"/>
  <c r="W572" i="16" s="1"/>
  <c r="V601" i="16"/>
  <c r="W601" i="16" s="1"/>
  <c r="V609" i="16"/>
  <c r="W609" i="16" s="1"/>
  <c r="V612" i="16"/>
  <c r="W612" i="16" s="1"/>
  <c r="V615" i="16"/>
  <c r="W615" i="16" s="1"/>
  <c r="V621" i="16"/>
  <c r="W621" i="16" s="1"/>
  <c r="V624" i="16"/>
  <c r="W624" i="16" s="1"/>
  <c r="V627" i="16"/>
  <c r="W627" i="16" s="1"/>
  <c r="V646" i="16"/>
  <c r="W646" i="16" s="1"/>
  <c r="V651" i="16"/>
  <c r="W651" i="16" s="1"/>
  <c r="V656" i="16"/>
  <c r="W656" i="16" s="1"/>
  <c r="V686" i="16"/>
  <c r="W686" i="16" s="1"/>
  <c r="V693" i="16"/>
  <c r="W693" i="16" s="1"/>
  <c r="V696" i="16"/>
  <c r="W696" i="16" s="1"/>
  <c r="V740" i="16"/>
  <c r="W740" i="16" s="1"/>
  <c r="V845" i="16"/>
  <c r="W845" i="16" s="1"/>
  <c r="V848" i="16"/>
  <c r="W848" i="16" s="1"/>
  <c r="V899" i="16"/>
  <c r="W899" i="16" s="1"/>
  <c r="V902" i="16"/>
  <c r="W902" i="16" s="1"/>
  <c r="V904" i="16"/>
  <c r="W904" i="16" s="1"/>
  <c r="V906" i="16"/>
  <c r="W906" i="16" s="1"/>
  <c r="V909" i="16"/>
  <c r="W909" i="16" s="1"/>
  <c r="V988" i="16"/>
  <c r="W988" i="16" s="1"/>
  <c r="V406" i="16"/>
  <c r="W406" i="16" s="1"/>
  <c r="V526" i="16"/>
  <c r="W526" i="16" s="1"/>
  <c r="V396" i="16"/>
  <c r="W396" i="16" s="1"/>
  <c r="V401" i="16"/>
  <c r="W401" i="16" s="1"/>
  <c r="V481" i="16"/>
  <c r="W481" i="16" s="1"/>
  <c r="V485" i="16"/>
  <c r="W485" i="16" s="1"/>
  <c r="V514" i="16"/>
  <c r="W514" i="16" s="1"/>
  <c r="AG514" i="16" s="1"/>
  <c r="V550" i="16"/>
  <c r="W550" i="16" s="1"/>
  <c r="V569" i="16"/>
  <c r="W569" i="16" s="1"/>
  <c r="V576" i="16"/>
  <c r="W576" i="16" s="1"/>
  <c r="V587" i="16"/>
  <c r="W587" i="16" s="1"/>
  <c r="V593" i="16"/>
  <c r="W593" i="16" s="1"/>
  <c r="V602" i="16"/>
  <c r="W602" i="16" s="1"/>
  <c r="V610" i="16"/>
  <c r="W610" i="16" s="1"/>
  <c r="V639" i="16"/>
  <c r="W639" i="16" s="1"/>
  <c r="AG639" i="16" s="1"/>
  <c r="V647" i="16"/>
  <c r="W647" i="16" s="1"/>
  <c r="V654" i="16"/>
  <c r="W654" i="16" s="1"/>
  <c r="W690" i="16"/>
  <c r="V767" i="16"/>
  <c r="W767" i="16" s="1"/>
  <c r="AG767" i="16" s="1"/>
  <c r="V785" i="16"/>
  <c r="W785" i="16" s="1"/>
  <c r="V824" i="16"/>
  <c r="W824" i="16" s="1"/>
  <c r="V841" i="16"/>
  <c r="W841" i="16" s="1"/>
  <c r="V876" i="16"/>
  <c r="W876" i="16" s="1"/>
  <c r="V382" i="16"/>
  <c r="W382" i="16" s="1"/>
  <c r="V424" i="16"/>
  <c r="W424" i="16" s="1"/>
  <c r="V429" i="16"/>
  <c r="W429" i="16" s="1"/>
  <c r="V505" i="16"/>
  <c r="W505" i="16" s="1"/>
  <c r="V510" i="16"/>
  <c r="W510" i="16" s="1"/>
  <c r="AG510" i="16" s="1"/>
  <c r="V531" i="16"/>
  <c r="W531" i="16" s="1"/>
  <c r="V538" i="16"/>
  <c r="W538" i="16" s="1"/>
  <c r="AG538" i="16" s="1"/>
  <c r="V580" i="16"/>
  <c r="W580" i="16" s="1"/>
  <c r="V584" i="16"/>
  <c r="W584" i="16" s="1"/>
  <c r="V594" i="16"/>
  <c r="W594" i="16" s="1"/>
  <c r="V599" i="16"/>
  <c r="W599" i="16" s="1"/>
  <c r="V607" i="16"/>
  <c r="W607" i="16" s="1"/>
  <c r="V613" i="16"/>
  <c r="W613" i="16" s="1"/>
  <c r="V616" i="16"/>
  <c r="W616" i="16" s="1"/>
  <c r="V634" i="16"/>
  <c r="W634" i="16" s="1"/>
  <c r="AG634" i="16" s="1"/>
  <c r="V652" i="16"/>
  <c r="W652" i="16" s="1"/>
  <c r="V657" i="16"/>
  <c r="W657" i="16" s="1"/>
  <c r="V717" i="16"/>
  <c r="W717" i="16" s="1"/>
  <c r="V719" i="16"/>
  <c r="W719" i="16" s="1"/>
  <c r="AG719" i="16" s="1"/>
  <c r="V755" i="16"/>
  <c r="W755" i="16" s="1"/>
  <c r="V757" i="16"/>
  <c r="W757" i="16" s="1"/>
  <c r="V781" i="16"/>
  <c r="W781" i="16" s="1"/>
  <c r="V793" i="16"/>
  <c r="W793" i="16" s="1"/>
  <c r="V795" i="16"/>
  <c r="W795" i="16" s="1"/>
  <c r="V803" i="16"/>
  <c r="W803" i="16" s="1"/>
  <c r="V821" i="16"/>
  <c r="W821" i="16" s="1"/>
  <c r="V890" i="16"/>
  <c r="W890" i="16" s="1"/>
  <c r="V893" i="16"/>
  <c r="W893" i="16" s="1"/>
  <c r="V650" i="16"/>
  <c r="W650" i="16" s="1"/>
  <c r="V660" i="16"/>
  <c r="W660" i="16" s="1"/>
  <c r="AG660" i="16" s="1"/>
  <c r="V685" i="16"/>
  <c r="W685" i="16" s="1"/>
  <c r="V739" i="16"/>
  <c r="W739" i="16" s="1"/>
  <c r="V749" i="16"/>
  <c r="W749" i="16" s="1"/>
  <c r="V752" i="16"/>
  <c r="W752" i="16" s="1"/>
  <c r="V759" i="16"/>
  <c r="W759" i="16" s="1"/>
  <c r="AG759" i="16" s="1"/>
  <c r="V769" i="16"/>
  <c r="W769" i="16" s="1"/>
  <c r="AG769" i="16" s="1"/>
  <c r="V776" i="16"/>
  <c r="W776" i="16" s="1"/>
  <c r="V782" i="16"/>
  <c r="W782" i="16" s="1"/>
  <c r="V837" i="16"/>
  <c r="W837" i="16" s="1"/>
  <c r="V840" i="16"/>
  <c r="W840" i="16" s="1"/>
  <c r="V889" i="16"/>
  <c r="W889" i="16" s="1"/>
  <c r="V937" i="16"/>
  <c r="W937" i="16" s="1"/>
  <c r="V953" i="16"/>
  <c r="W953" i="16" s="1"/>
  <c r="V1038" i="16"/>
  <c r="W1038" i="16" s="1"/>
  <c r="V1060" i="16"/>
  <c r="W1060" i="16" s="1"/>
  <c r="V1074" i="16"/>
  <c r="W1074" i="16" s="1"/>
  <c r="V611" i="16"/>
  <c r="W611" i="16" s="1"/>
  <c r="V617" i="16"/>
  <c r="W617" i="16" s="1"/>
  <c r="V642" i="16"/>
  <c r="W642" i="16" s="1"/>
  <c r="V658" i="16"/>
  <c r="W658" i="16" s="1"/>
  <c r="V665" i="16"/>
  <c r="W665" i="16" s="1"/>
  <c r="V669" i="16"/>
  <c r="W669" i="16" s="1"/>
  <c r="AG669" i="16" s="1"/>
  <c r="V679" i="16"/>
  <c r="W679" i="16" s="1"/>
  <c r="V688" i="16"/>
  <c r="W688" i="16" s="1"/>
  <c r="AG688" i="16" s="1"/>
  <c r="V709" i="16"/>
  <c r="W709" i="16" s="1"/>
  <c r="V741" i="16"/>
  <c r="W741" i="16" s="1"/>
  <c r="V750" i="16"/>
  <c r="W750" i="16" s="1"/>
  <c r="V773" i="16"/>
  <c r="W773" i="16" s="1"/>
  <c r="V790" i="16"/>
  <c r="W790" i="16" s="1"/>
  <c r="V797" i="16"/>
  <c r="W797" i="16" s="1"/>
  <c r="V800" i="16"/>
  <c r="W800" i="16" s="1"/>
  <c r="V807" i="16"/>
  <c r="W807" i="16" s="1"/>
  <c r="V830" i="16"/>
  <c r="W830" i="16" s="1"/>
  <c r="V835" i="16"/>
  <c r="W835" i="16" s="1"/>
  <c r="V873" i="16"/>
  <c r="W873" i="16" s="1"/>
  <c r="V880" i="16"/>
  <c r="W880" i="16" s="1"/>
  <c r="W974" i="16"/>
  <c r="AG974" i="16" s="1"/>
  <c r="V1000" i="16"/>
  <c r="W1000" i="16" s="1"/>
  <c r="V1006" i="16"/>
  <c r="W1006" i="16" s="1"/>
  <c r="V1015" i="16"/>
  <c r="W1015" i="16" s="1"/>
  <c r="V1029" i="16"/>
  <c r="W1029" i="16" s="1"/>
  <c r="V1039" i="16"/>
  <c r="W1039" i="16" s="1"/>
  <c r="V1046" i="16"/>
  <c r="W1046" i="16" s="1"/>
  <c r="V1055" i="16"/>
  <c r="W1055" i="16" s="1"/>
  <c r="V1066" i="16"/>
  <c r="W1066" i="16" s="1"/>
  <c r="V1069" i="16"/>
  <c r="W1069" i="16" s="1"/>
  <c r="V1079" i="16"/>
  <c r="W1079" i="16" s="1"/>
  <c r="AG1079" i="16" s="1"/>
  <c r="V1083" i="16"/>
  <c r="W1083" i="16" s="1"/>
  <c r="V1092" i="16"/>
  <c r="W1092" i="16" s="1"/>
  <c r="V1101" i="16"/>
  <c r="W1101" i="16" s="1"/>
  <c r="AG1101" i="16" s="1"/>
  <c r="V929" i="16"/>
  <c r="W929" i="16" s="1"/>
  <c r="AG929" i="16" s="1"/>
  <c r="V931" i="16"/>
  <c r="W931" i="16" s="1"/>
  <c r="V964" i="16"/>
  <c r="W964" i="16" s="1"/>
  <c r="V966" i="16"/>
  <c r="W966" i="16" s="1"/>
  <c r="V972" i="16"/>
  <c r="W972" i="16" s="1"/>
  <c r="V977" i="16"/>
  <c r="W977" i="16" s="1"/>
  <c r="V1098" i="16"/>
  <c r="W1098" i="16" s="1"/>
  <c r="V1104" i="16"/>
  <c r="W1104" i="16" s="1"/>
  <c r="V1009" i="16"/>
  <c r="W1009" i="16" s="1"/>
  <c r="V1084" i="16"/>
  <c r="W1084" i="16" s="1"/>
  <c r="V789" i="16"/>
  <c r="W789" i="16" s="1"/>
  <c r="V805" i="16"/>
  <c r="W805" i="16" s="1"/>
  <c r="V808" i="16"/>
  <c r="W808" i="16" s="1"/>
  <c r="V815" i="16"/>
  <c r="W815" i="16" s="1"/>
  <c r="V865" i="16"/>
  <c r="W865" i="16" s="1"/>
  <c r="V881" i="16"/>
  <c r="W881" i="16" s="1"/>
  <c r="V884" i="16"/>
  <c r="W884" i="16" s="1"/>
  <c r="V888" i="16"/>
  <c r="W888" i="16" s="1"/>
  <c r="V924" i="16"/>
  <c r="W924" i="16" s="1"/>
  <c r="V1037" i="16"/>
  <c r="W1037" i="16" s="1"/>
  <c r="V1080" i="16"/>
  <c r="W1080" i="16" s="1"/>
  <c r="V1089" i="16"/>
  <c r="W1089" i="16" s="1"/>
  <c r="V1093" i="16"/>
  <c r="W1093" i="16" s="1"/>
  <c r="AG1093" i="16" s="1"/>
  <c r="V827" i="16"/>
  <c r="W827" i="16" s="1"/>
  <c r="V842" i="16"/>
  <c r="W842" i="16" s="1"/>
  <c r="V846" i="16"/>
  <c r="W846" i="16" s="1"/>
  <c r="V851" i="16"/>
  <c r="W851" i="16" s="1"/>
  <c r="V885" i="16"/>
  <c r="W885" i="16" s="1"/>
  <c r="V894" i="16"/>
  <c r="W894" i="16" s="1"/>
  <c r="AG894" i="16" s="1"/>
  <c r="V896" i="16"/>
  <c r="W896" i="16" s="1"/>
  <c r="V898" i="16"/>
  <c r="W898" i="16" s="1"/>
  <c r="V905" i="16"/>
  <c r="W905" i="16" s="1"/>
  <c r="V910" i="16"/>
  <c r="W910" i="16" s="1"/>
  <c r="V912" i="16"/>
  <c r="W912" i="16" s="1"/>
  <c r="V915" i="16"/>
  <c r="W915" i="16" s="1"/>
  <c r="V1002" i="16"/>
  <c r="W1002" i="16" s="1"/>
  <c r="V1005" i="16"/>
  <c r="W1005" i="16" s="1"/>
  <c r="V1010" i="16"/>
  <c r="W1010" i="16" s="1"/>
  <c r="V1014" i="16"/>
  <c r="W1014" i="16" s="1"/>
  <c r="V1017" i="16"/>
  <c r="W1017" i="16" s="1"/>
  <c r="V1025" i="16"/>
  <c r="W1025" i="16" s="1"/>
  <c r="V1028" i="16"/>
  <c r="W1028" i="16" s="1"/>
  <c r="V1031" i="16"/>
  <c r="W1031" i="16" s="1"/>
  <c r="V1033" i="16"/>
  <c r="W1033" i="16" s="1"/>
  <c r="V1054" i="16"/>
  <c r="W1054" i="16" s="1"/>
  <c r="V1057" i="16"/>
  <c r="W1057" i="16" s="1"/>
  <c r="V1068" i="16"/>
  <c r="W1068" i="16" s="1"/>
  <c r="V1076" i="16"/>
  <c r="W1076" i="16" s="1"/>
  <c r="V1081" i="16"/>
  <c r="W1081" i="16" s="1"/>
  <c r="V1096" i="16"/>
  <c r="W1096" i="16" s="1"/>
  <c r="AA33" i="16"/>
  <c r="AB33" i="16" s="1"/>
  <c r="V44" i="16"/>
  <c r="W44" i="16" s="1"/>
  <c r="Y46" i="16"/>
  <c r="Z46" i="16" s="1"/>
  <c r="AA49" i="16"/>
  <c r="AB49" i="16" s="1"/>
  <c r="AA50" i="16"/>
  <c r="AB50" i="16" s="1"/>
  <c r="Y54" i="16"/>
  <c r="Z54" i="16" s="1"/>
  <c r="Y56" i="16"/>
  <c r="Z56" i="16" s="1"/>
  <c r="AC12" i="16"/>
  <c r="AC20" i="16"/>
  <c r="AA35" i="16"/>
  <c r="AB35" i="16" s="1"/>
  <c r="Y43" i="16"/>
  <c r="Z43" i="16" s="1"/>
  <c r="Y45" i="16"/>
  <c r="Z45" i="16" s="1"/>
  <c r="Y51" i="16"/>
  <c r="Z51" i="16" s="1"/>
  <c r="Y59" i="16"/>
  <c r="Z59" i="16" s="1"/>
  <c r="AE37" i="16"/>
  <c r="AF37" i="16" s="1"/>
  <c r="AE20" i="16"/>
  <c r="AF20" i="16" s="1"/>
  <c r="AE47" i="16"/>
  <c r="AF47" i="16" s="1"/>
  <c r="Y53" i="16"/>
  <c r="Z53" i="16" s="1"/>
  <c r="AC25" i="16"/>
  <c r="AA27" i="16"/>
  <c r="AB27" i="16" s="1"/>
  <c r="AA38" i="16"/>
  <c r="AB38" i="16" s="1"/>
  <c r="AA41" i="16"/>
  <c r="AB41" i="16" s="1"/>
  <c r="AC44" i="16"/>
  <c r="AE45" i="16"/>
  <c r="AF45" i="16" s="1"/>
  <c r="Y48" i="16"/>
  <c r="Z48" i="16" s="1"/>
  <c r="AA57" i="16"/>
  <c r="AB57" i="16" s="1"/>
  <c r="W111" i="16"/>
  <c r="AG111" i="16" s="1"/>
  <c r="AA51" i="16"/>
  <c r="AB51" i="16" s="1"/>
  <c r="AG104" i="16"/>
  <c r="AA46" i="16"/>
  <c r="AB46" i="16" s="1"/>
  <c r="AC53" i="16"/>
  <c r="AE53" i="16"/>
  <c r="AF53" i="16" s="1"/>
  <c r="AA54" i="16"/>
  <c r="AB54" i="16" s="1"/>
  <c r="Y29" i="16"/>
  <c r="Z29" i="16" s="1"/>
  <c r="AC33" i="16"/>
  <c r="AD36" i="16"/>
  <c r="Y37" i="16"/>
  <c r="Z37" i="16" s="1"/>
  <c r="AC50" i="16"/>
  <c r="AE50" i="16"/>
  <c r="AF50" i="16" s="1"/>
  <c r="AD52" i="16"/>
  <c r="V107" i="16"/>
  <c r="W107" i="16" s="1"/>
  <c r="Y116" i="16"/>
  <c r="Z116" i="16" s="1"/>
  <c r="V123" i="16"/>
  <c r="W123" i="16" s="1"/>
  <c r="AG123" i="16" s="1"/>
  <c r="Y127" i="16"/>
  <c r="Z127" i="16" s="1"/>
  <c r="AE133" i="16"/>
  <c r="AF133" i="16" s="1"/>
  <c r="Y137" i="16"/>
  <c r="Z137" i="16" s="1"/>
  <c r="AA146" i="16"/>
  <c r="AB146" i="16" s="1"/>
  <c r="W110" i="16"/>
  <c r="AA122" i="16"/>
  <c r="AB122" i="16" s="1"/>
  <c r="V128" i="16"/>
  <c r="W128" i="16" s="1"/>
  <c r="AA135" i="16"/>
  <c r="AB135" i="16" s="1"/>
  <c r="AA138" i="16"/>
  <c r="AB138" i="16" s="1"/>
  <c r="AA143" i="16"/>
  <c r="AB143" i="16" s="1"/>
  <c r="Y145" i="16"/>
  <c r="Z145" i="16" s="1"/>
  <c r="Y153" i="16"/>
  <c r="Z153" i="16" s="1"/>
  <c r="Y144" i="16"/>
  <c r="Z144" i="16" s="1"/>
  <c r="AD128" i="16"/>
  <c r="AC142" i="16"/>
  <c r="AE142" i="16"/>
  <c r="AF142" i="16" s="1"/>
  <c r="Y108" i="16"/>
  <c r="Z108" i="16" s="1"/>
  <c r="AC112" i="16"/>
  <c r="AA114" i="16"/>
  <c r="AB114" i="16" s="1"/>
  <c r="AC114" i="16"/>
  <c r="AC128" i="16"/>
  <c r="Y129" i="16"/>
  <c r="Z129" i="16" s="1"/>
  <c r="Y135" i="16"/>
  <c r="Z135" i="16" s="1"/>
  <c r="Y138" i="16"/>
  <c r="Z138" i="16" s="1"/>
  <c r="Y143" i="16"/>
  <c r="Z143" i="16" s="1"/>
  <c r="AC144" i="16"/>
  <c r="AE110" i="16"/>
  <c r="AF110" i="16" s="1"/>
  <c r="AD115" i="16"/>
  <c r="AE129" i="16"/>
  <c r="AF129" i="16" s="1"/>
  <c r="AA130" i="16"/>
  <c r="AB130" i="16" s="1"/>
  <c r="AA141" i="16"/>
  <c r="AB141" i="16" s="1"/>
  <c r="AA149" i="16"/>
  <c r="AB149" i="16" s="1"/>
  <c r="AC131" i="16"/>
  <c r="AE131" i="16"/>
  <c r="AF131" i="16" s="1"/>
  <c r="AD136" i="16"/>
  <c r="AC152" i="16"/>
  <c r="AA240" i="16"/>
  <c r="AB240" i="16" s="1"/>
  <c r="AA241" i="16"/>
  <c r="AB241" i="16" s="1"/>
  <c r="Y243" i="16"/>
  <c r="Z243" i="16" s="1"/>
  <c r="AC243" i="16"/>
  <c r="AE244" i="16"/>
  <c r="AF244" i="16" s="1"/>
  <c r="AA248" i="16"/>
  <c r="AB248" i="16" s="1"/>
  <c r="AA249" i="16"/>
  <c r="AB249" i="16" s="1"/>
  <c r="Y252" i="16"/>
  <c r="Z252" i="16" s="1"/>
  <c r="W268" i="16"/>
  <c r="Y250" i="16"/>
  <c r="Z250" i="16" s="1"/>
  <c r="Y242" i="16"/>
  <c r="Z242" i="16" s="1"/>
  <c r="AC214" i="16"/>
  <c r="AA216" i="16"/>
  <c r="AB216" i="16" s="1"/>
  <c r="AD217" i="16"/>
  <c r="AA219" i="16"/>
  <c r="AB219" i="16" s="1"/>
  <c r="AE220" i="16"/>
  <c r="AF220" i="16" s="1"/>
  <c r="AA224" i="16"/>
  <c r="AB224" i="16" s="1"/>
  <c r="AD225" i="16"/>
  <c r="AA227" i="16"/>
  <c r="AB227" i="16" s="1"/>
  <c r="AE228" i="16"/>
  <c r="AF228" i="16" s="1"/>
  <c r="AA232" i="16"/>
  <c r="AB232" i="16" s="1"/>
  <c r="AD233" i="16"/>
  <c r="AA235" i="16"/>
  <c r="AB235" i="16" s="1"/>
  <c r="AE236" i="16"/>
  <c r="AF236" i="16" s="1"/>
  <c r="AC217" i="16"/>
  <c r="AC225" i="16"/>
  <c r="AC233" i="16"/>
  <c r="AC242" i="16"/>
  <c r="AA243" i="16"/>
  <c r="AB243" i="16" s="1"/>
  <c r="AC222" i="16"/>
  <c r="AC230" i="16"/>
  <c r="AC239" i="16"/>
  <c r="AE239" i="16"/>
  <c r="AF239" i="16" s="1"/>
  <c r="Y346" i="16"/>
  <c r="Z346" i="16" s="1"/>
  <c r="V353" i="16"/>
  <c r="W353" i="16" s="1"/>
  <c r="AA368" i="16"/>
  <c r="AB368" i="16" s="1"/>
  <c r="AC369" i="16"/>
  <c r="AA376" i="16"/>
  <c r="AB376" i="16" s="1"/>
  <c r="AC383" i="16"/>
  <c r="AE383" i="16"/>
  <c r="AF383" i="16" s="1"/>
  <c r="AC331" i="16"/>
  <c r="AA352" i="16"/>
  <c r="AB352" i="16" s="1"/>
  <c r="Y357" i="16"/>
  <c r="Z357" i="16" s="1"/>
  <c r="Y365" i="16"/>
  <c r="Z365" i="16" s="1"/>
  <c r="AA369" i="16"/>
  <c r="AB369" i="16" s="1"/>
  <c r="AE348" i="16"/>
  <c r="AF348" i="16" s="1"/>
  <c r="Y377" i="16"/>
  <c r="Z377" i="16" s="1"/>
  <c r="AA388" i="16"/>
  <c r="AB388" i="16" s="1"/>
  <c r="V345" i="16"/>
  <c r="W345" i="16" s="1"/>
  <c r="Y354" i="16"/>
  <c r="Z354" i="16" s="1"/>
  <c r="Y362" i="16"/>
  <c r="Z362" i="16" s="1"/>
  <c r="AA344" i="16"/>
  <c r="AB344" i="16" s="1"/>
  <c r="AC344" i="16"/>
  <c r="AC353" i="16"/>
  <c r="Y371" i="16"/>
  <c r="Z371" i="16" s="1"/>
  <c r="AE379" i="16"/>
  <c r="AF379" i="16" s="1"/>
  <c r="AC379" i="16"/>
  <c r="Y380" i="16"/>
  <c r="Z380" i="16" s="1"/>
  <c r="AA384" i="16"/>
  <c r="AB384" i="16" s="1"/>
  <c r="Y370" i="16"/>
  <c r="Z370" i="16" s="1"/>
  <c r="AC367" i="16"/>
  <c r="AE367" i="16"/>
  <c r="AF367" i="16" s="1"/>
  <c r="Y383" i="16"/>
  <c r="Z383" i="16" s="1"/>
  <c r="AE453" i="16"/>
  <c r="AF453" i="16" s="1"/>
  <c r="AD458" i="16"/>
  <c r="Y474" i="16"/>
  <c r="Z474" i="16" s="1"/>
  <c r="AA492" i="16"/>
  <c r="AB492" i="16" s="1"/>
  <c r="W512" i="16"/>
  <c r="AG512" i="16" s="1"/>
  <c r="AC387" i="16"/>
  <c r="AC395" i="16"/>
  <c r="AC403" i="16"/>
  <c r="AC411" i="16"/>
  <c r="AC419" i="16"/>
  <c r="AC427" i="16"/>
  <c r="AC435" i="16"/>
  <c r="AC443" i="16"/>
  <c r="AC451" i="16"/>
  <c r="AA489" i="16"/>
  <c r="AB489" i="16" s="1"/>
  <c r="V490" i="16"/>
  <c r="W490" i="16" s="1"/>
  <c r="W532" i="16"/>
  <c r="AC463" i="16"/>
  <c r="AC465" i="16"/>
  <c r="AE488" i="16"/>
  <c r="AF488" i="16" s="1"/>
  <c r="Y497" i="16"/>
  <c r="Z497" i="16" s="1"/>
  <c r="AE461" i="16"/>
  <c r="AF461" i="16" s="1"/>
  <c r="AD466" i="16"/>
  <c r="AA468" i="16"/>
  <c r="AB468" i="16" s="1"/>
  <c r="AE469" i="16"/>
  <c r="AF469" i="16" s="1"/>
  <c r="AA473" i="16"/>
  <c r="AB473" i="16" s="1"/>
  <c r="AC476" i="16"/>
  <c r="Y481" i="16"/>
  <c r="Z481" i="16" s="1"/>
  <c r="AC483" i="16"/>
  <c r="AE483" i="16"/>
  <c r="AF483" i="16" s="1"/>
  <c r="AA485" i="16"/>
  <c r="AB485" i="16" s="1"/>
  <c r="AA488" i="16"/>
  <c r="AB488" i="16" s="1"/>
  <c r="Y467" i="16"/>
  <c r="Z467" i="16" s="1"/>
  <c r="AA477" i="16"/>
  <c r="AB477" i="16" s="1"/>
  <c r="AE480" i="16"/>
  <c r="AF480" i="16" s="1"/>
  <c r="AD482" i="16"/>
  <c r="Y476" i="16"/>
  <c r="Z476" i="16" s="1"/>
  <c r="AA480" i="16"/>
  <c r="AB480" i="16" s="1"/>
  <c r="Y484" i="16"/>
  <c r="Z484" i="16" s="1"/>
  <c r="Y486" i="16"/>
  <c r="Z486" i="16" s="1"/>
  <c r="AA496" i="16"/>
  <c r="AB496" i="16" s="1"/>
  <c r="AC455" i="16"/>
  <c r="AA457" i="16"/>
  <c r="AB457" i="16" s="1"/>
  <c r="AC471" i="16"/>
  <c r="Y475" i="16"/>
  <c r="Z475" i="16" s="1"/>
  <c r="Y478" i="16"/>
  <c r="Z478" i="16" s="1"/>
  <c r="Y491" i="16"/>
  <c r="Z491" i="16" s="1"/>
  <c r="AD560" i="16"/>
  <c r="Y577" i="16"/>
  <c r="Z577" i="16" s="1"/>
  <c r="AA584" i="16"/>
  <c r="AB584" i="16" s="1"/>
  <c r="AE586" i="16"/>
  <c r="AF586" i="16" s="1"/>
  <c r="AE587" i="16"/>
  <c r="AF587" i="16" s="1"/>
  <c r="AC590" i="16"/>
  <c r="AE590" i="16"/>
  <c r="AF590" i="16" s="1"/>
  <c r="V592" i="16"/>
  <c r="W592" i="16" s="1"/>
  <c r="Y598" i="16"/>
  <c r="Z598" i="16" s="1"/>
  <c r="AC573" i="16"/>
  <c r="AC581" i="16"/>
  <c r="AA586" i="16"/>
  <c r="AB586" i="16" s="1"/>
  <c r="AC565" i="16"/>
  <c r="AA567" i="16"/>
  <c r="AB567" i="16" s="1"/>
  <c r="AC567" i="16"/>
  <c r="Y579" i="16"/>
  <c r="Z579" i="16" s="1"/>
  <c r="AD568" i="16"/>
  <c r="AC578" i="16"/>
  <c r="Y586" i="16"/>
  <c r="Z586" i="16" s="1"/>
  <c r="V589" i="16"/>
  <c r="W589" i="16" s="1"/>
  <c r="AC592" i="16"/>
  <c r="Y595" i="16"/>
  <c r="Z595" i="16" s="1"/>
  <c r="W625" i="16"/>
  <c r="Y572" i="16"/>
  <c r="Z572" i="16" s="1"/>
  <c r="Y580" i="16"/>
  <c r="Z580" i="16" s="1"/>
  <c r="Y585" i="16"/>
  <c r="Z585" i="16" s="1"/>
  <c r="Y588" i="16"/>
  <c r="Z588" i="16" s="1"/>
  <c r="AA592" i="16"/>
  <c r="AB592" i="16" s="1"/>
  <c r="Y569" i="16"/>
  <c r="Z569" i="16" s="1"/>
  <c r="AD589" i="16"/>
  <c r="AA559" i="16"/>
  <c r="AB559" i="16" s="1"/>
  <c r="AA570" i="16"/>
  <c r="AB570" i="16" s="1"/>
  <c r="AE571" i="16"/>
  <c r="AF571" i="16" s="1"/>
  <c r="AA575" i="16"/>
  <c r="AB575" i="16" s="1"/>
  <c r="AD576" i="16"/>
  <c r="AA578" i="16"/>
  <c r="AB578" i="16" s="1"/>
  <c r="AE579" i="16"/>
  <c r="AF579" i="16" s="1"/>
  <c r="AA583" i="16"/>
  <c r="AB583" i="16" s="1"/>
  <c r="AC584" i="16"/>
  <c r="Y590" i="16"/>
  <c r="Z590" i="16" s="1"/>
  <c r="AA591" i="16"/>
  <c r="AB591" i="16" s="1"/>
  <c r="Y593" i="16"/>
  <c r="Z593" i="16" s="1"/>
  <c r="AE645" i="16"/>
  <c r="AF645" i="16" s="1"/>
  <c r="AD650" i="16"/>
  <c r="AE661" i="16"/>
  <c r="AF661" i="16" s="1"/>
  <c r="AE667" i="16"/>
  <c r="AF667" i="16" s="1"/>
  <c r="Y651" i="16"/>
  <c r="Z651" i="16" s="1"/>
  <c r="AA671" i="16"/>
  <c r="AB671" i="16" s="1"/>
  <c r="W691" i="16"/>
  <c r="W731" i="16"/>
  <c r="AA641" i="16"/>
  <c r="AB641" i="16" s="1"/>
  <c r="AA657" i="16"/>
  <c r="AB657" i="16" s="1"/>
  <c r="V666" i="16"/>
  <c r="W666" i="16" s="1"/>
  <c r="AA673" i="16"/>
  <c r="AB673" i="16" s="1"/>
  <c r="AC674" i="16"/>
  <c r="Y680" i="16"/>
  <c r="Z680" i="16" s="1"/>
  <c r="AC663" i="16"/>
  <c r="AD666" i="16"/>
  <c r="Y667" i="16"/>
  <c r="Z667" i="16" s="1"/>
  <c r="Y678" i="16"/>
  <c r="Z678" i="16" s="1"/>
  <c r="AD679" i="16"/>
  <c r="V682" i="16"/>
  <c r="W682" i="16" s="1"/>
  <c r="Y643" i="16"/>
  <c r="Z643" i="16" s="1"/>
  <c r="Y659" i="16"/>
  <c r="Z659" i="16" s="1"/>
  <c r="AA663" i="16"/>
  <c r="AB663" i="16" s="1"/>
  <c r="AC647" i="16"/>
  <c r="AA649" i="16"/>
  <c r="AB649" i="16" s="1"/>
  <c r="AE664" i="16"/>
  <c r="AF664" i="16" s="1"/>
  <c r="AA665" i="16"/>
  <c r="AB665" i="16" s="1"/>
  <c r="AC666" i="16"/>
  <c r="Y673" i="16"/>
  <c r="Z673" i="16" s="1"/>
  <c r="Y675" i="16"/>
  <c r="Z675" i="16" s="1"/>
  <c r="Y717" i="16"/>
  <c r="Z717" i="16" s="1"/>
  <c r="V724" i="16"/>
  <c r="W724" i="16" s="1"/>
  <c r="AE730" i="16"/>
  <c r="AF730" i="16" s="1"/>
  <c r="V732" i="16"/>
  <c r="W732" i="16" s="1"/>
  <c r="Y736" i="16"/>
  <c r="Z736" i="16" s="1"/>
  <c r="AC738" i="16"/>
  <c r="AE738" i="16"/>
  <c r="AF738" i="16" s="1"/>
  <c r="AD748" i="16"/>
  <c r="AA750" i="16"/>
  <c r="AB750" i="16" s="1"/>
  <c r="AA723" i="16"/>
  <c r="AB723" i="16" s="1"/>
  <c r="AA739" i="16"/>
  <c r="AB739" i="16" s="1"/>
  <c r="AA731" i="16"/>
  <c r="AB731" i="16" s="1"/>
  <c r="Y733" i="16"/>
  <c r="Z733" i="16" s="1"/>
  <c r="AC713" i="16"/>
  <c r="AA715" i="16"/>
  <c r="AB715" i="16" s="1"/>
  <c r="AC729" i="16"/>
  <c r="AC737" i="16"/>
  <c r="AE711" i="16"/>
  <c r="AF711" i="16" s="1"/>
  <c r="AD716" i="16"/>
  <c r="AE727" i="16"/>
  <c r="AF727" i="16" s="1"/>
  <c r="Y742" i="16"/>
  <c r="Z742" i="16" s="1"/>
  <c r="Y747" i="16"/>
  <c r="Z747" i="16" s="1"/>
  <c r="V748" i="16"/>
  <c r="W748" i="16" s="1"/>
  <c r="Y749" i="16"/>
  <c r="Z749" i="16" s="1"/>
  <c r="W760" i="16"/>
  <c r="AD740" i="16"/>
  <c r="Y741" i="16"/>
  <c r="Z741" i="16" s="1"/>
  <c r="Y744" i="16"/>
  <c r="Z744" i="16" s="1"/>
  <c r="AE777" i="16"/>
  <c r="AF777" i="16" s="1"/>
  <c r="V779" i="16"/>
  <c r="W779" i="16" s="1"/>
  <c r="AE781" i="16"/>
  <c r="AF781" i="16" s="1"/>
  <c r="Y796" i="16"/>
  <c r="Z796" i="16" s="1"/>
  <c r="AA778" i="16"/>
  <c r="AB778" i="16" s="1"/>
  <c r="AA781" i="16"/>
  <c r="AB781" i="16" s="1"/>
  <c r="AE782" i="16"/>
  <c r="AF782" i="16" s="1"/>
  <c r="AA783" i="16"/>
  <c r="AB783" i="16" s="1"/>
  <c r="V792" i="16"/>
  <c r="W792" i="16" s="1"/>
  <c r="Y798" i="16"/>
  <c r="Z798" i="16" s="1"/>
  <c r="AC779" i="16"/>
  <c r="AC798" i="16"/>
  <c r="AE798" i="16"/>
  <c r="AF798" i="16" s="1"/>
  <c r="AC776" i="16"/>
  <c r="V784" i="16"/>
  <c r="W784" i="16" s="1"/>
  <c r="AA788" i="16"/>
  <c r="AB788" i="16" s="1"/>
  <c r="AD797" i="16"/>
  <c r="W860" i="16"/>
  <c r="Y783" i="16"/>
  <c r="Z783" i="16" s="1"/>
  <c r="Y790" i="16"/>
  <c r="Z790" i="16" s="1"/>
  <c r="AE774" i="16"/>
  <c r="AF774" i="16" s="1"/>
  <c r="Y785" i="16"/>
  <c r="Z785" i="16" s="1"/>
  <c r="AA786" i="16"/>
  <c r="AB786" i="16" s="1"/>
  <c r="AD789" i="16"/>
  <c r="AC790" i="16"/>
  <c r="AE790" i="16"/>
  <c r="AF790" i="16" s="1"/>
  <c r="Y791" i="16"/>
  <c r="Z791" i="16" s="1"/>
  <c r="AA794" i="16"/>
  <c r="AB794" i="16" s="1"/>
  <c r="AE865" i="16"/>
  <c r="AF865" i="16" s="1"/>
  <c r="Y874" i="16"/>
  <c r="Z874" i="16" s="1"/>
  <c r="Y877" i="16"/>
  <c r="Z877" i="16" s="1"/>
  <c r="AD881" i="16"/>
  <c r="Y887" i="16"/>
  <c r="Z887" i="16" s="1"/>
  <c r="Y889" i="16"/>
  <c r="Z889" i="16" s="1"/>
  <c r="AA892" i="16"/>
  <c r="AB892" i="16" s="1"/>
  <c r="Y892" i="16"/>
  <c r="Z892" i="16" s="1"/>
  <c r="AA900" i="16"/>
  <c r="AB900" i="16" s="1"/>
  <c r="Y900" i="16"/>
  <c r="Z900" i="16" s="1"/>
  <c r="AA908" i="16"/>
  <c r="AB908" i="16" s="1"/>
  <c r="Y908" i="16"/>
  <c r="Z908" i="16" s="1"/>
  <c r="Y916" i="16"/>
  <c r="Z916" i="16" s="1"/>
  <c r="Y867" i="16"/>
  <c r="Z867" i="16" s="1"/>
  <c r="AE881" i="16"/>
  <c r="AF881" i="16" s="1"/>
  <c r="AE891" i="16"/>
  <c r="AF891" i="16" s="1"/>
  <c r="AC891" i="16"/>
  <c r="AA895" i="16"/>
  <c r="AB895" i="16" s="1"/>
  <c r="AE899" i="16"/>
  <c r="AF899" i="16" s="1"/>
  <c r="AC899" i="16"/>
  <c r="AA903" i="16"/>
  <c r="AB903" i="16" s="1"/>
  <c r="AE907" i="16"/>
  <c r="AF907" i="16" s="1"/>
  <c r="AC907" i="16"/>
  <c r="AA873" i="16"/>
  <c r="AB873" i="16" s="1"/>
  <c r="AD890" i="16"/>
  <c r="AD898" i="16"/>
  <c r="AD906" i="16"/>
  <c r="AA875" i="16"/>
  <c r="AB875" i="16" s="1"/>
  <c r="AE883" i="16"/>
  <c r="AF883" i="16" s="1"/>
  <c r="AC883" i="16"/>
  <c r="Y884" i="16"/>
  <c r="Z884" i="16" s="1"/>
  <c r="AA896" i="16"/>
  <c r="AB896" i="16" s="1"/>
  <c r="AA904" i="16"/>
  <c r="AB904" i="16" s="1"/>
  <c r="AC863" i="16"/>
  <c r="AA865" i="16"/>
  <c r="AB865" i="16" s="1"/>
  <c r="Y882" i="16"/>
  <c r="Z882" i="16" s="1"/>
  <c r="Y897" i="16"/>
  <c r="Z897" i="16" s="1"/>
  <c r="Y905" i="16"/>
  <c r="Z905" i="16" s="1"/>
  <c r="Y922" i="16"/>
  <c r="Z922" i="16" s="1"/>
  <c r="AG922" i="16" s="1"/>
  <c r="AE861" i="16"/>
  <c r="AF861" i="16" s="1"/>
  <c r="AD866" i="16"/>
  <c r="AD873" i="16"/>
  <c r="Y875" i="16"/>
  <c r="Z875" i="16" s="1"/>
  <c r="Y881" i="16"/>
  <c r="Z881" i="16" s="1"/>
  <c r="AD882" i="16"/>
  <c r="AA888" i="16"/>
  <c r="AB888" i="16" s="1"/>
  <c r="Y891" i="16"/>
  <c r="Z891" i="16" s="1"/>
  <c r="Y899" i="16"/>
  <c r="Z899" i="16" s="1"/>
  <c r="Y907" i="16"/>
  <c r="Z907" i="16" s="1"/>
  <c r="Y960" i="16"/>
  <c r="Z960" i="16" s="1"/>
  <c r="AC972" i="16"/>
  <c r="AC889" i="16"/>
  <c r="AC916" i="16"/>
  <c r="AE916" i="16"/>
  <c r="AF916" i="16" s="1"/>
  <c r="AA918" i="16"/>
  <c r="AB918" i="16" s="1"/>
  <c r="AE922" i="16"/>
  <c r="AF922" i="16" s="1"/>
  <c r="Y928" i="16"/>
  <c r="Z928" i="16" s="1"/>
  <c r="Y930" i="16"/>
  <c r="Z930" i="16" s="1"/>
  <c r="AC921" i="16"/>
  <c r="AA922" i="16"/>
  <c r="AB922" i="16" s="1"/>
  <c r="Y924" i="16"/>
  <c r="Z924" i="16" s="1"/>
  <c r="AA926" i="16"/>
  <c r="AB926" i="16" s="1"/>
  <c r="AE930" i="16"/>
  <c r="AF930" i="16" s="1"/>
  <c r="V932" i="16"/>
  <c r="W932" i="16" s="1"/>
  <c r="Y936" i="16"/>
  <c r="Z936" i="16" s="1"/>
  <c r="AD937" i="16"/>
  <c r="Y938" i="16"/>
  <c r="Z938" i="16" s="1"/>
  <c r="AA939" i="16"/>
  <c r="AB939" i="16" s="1"/>
  <c r="V958" i="16"/>
  <c r="W958" i="16" s="1"/>
  <c r="V913" i="16"/>
  <c r="W913" i="16" s="1"/>
  <c r="V923" i="16"/>
  <c r="W923" i="16" s="1"/>
  <c r="AA930" i="16"/>
  <c r="AB930" i="16" s="1"/>
  <c r="AA934" i="16"/>
  <c r="AB934" i="16" s="1"/>
  <c r="V940" i="16"/>
  <c r="W940" i="16" s="1"/>
  <c r="Y946" i="16"/>
  <c r="Z946" i="16" s="1"/>
  <c r="AA947" i="16"/>
  <c r="AB947" i="16" s="1"/>
  <c r="Y952" i="16"/>
  <c r="Z952" i="16" s="1"/>
  <c r="V968" i="16"/>
  <c r="W968" i="16" s="1"/>
  <c r="AA912" i="16"/>
  <c r="AB912" i="16" s="1"/>
  <c r="AD913" i="16"/>
  <c r="V916" i="16"/>
  <c r="W916" i="16" s="1"/>
  <c r="AD923" i="16"/>
  <c r="AC924" i="16"/>
  <c r="AE924" i="16"/>
  <c r="AF924" i="16" s="1"/>
  <c r="W930" i="16"/>
  <c r="V939" i="16"/>
  <c r="W939" i="16" s="1"/>
  <c r="AC945" i="16"/>
  <c r="AA946" i="16"/>
  <c r="AB946" i="16" s="1"/>
  <c r="V967" i="16"/>
  <c r="W967" i="16" s="1"/>
  <c r="Y917" i="16"/>
  <c r="Z917" i="16" s="1"/>
  <c r="AD931" i="16"/>
  <c r="AA936" i="16"/>
  <c r="AB936" i="16" s="1"/>
  <c r="AA956" i="16"/>
  <c r="AB956" i="16" s="1"/>
  <c r="AC913" i="16"/>
  <c r="Y914" i="16"/>
  <c r="Z914" i="16" s="1"/>
  <c r="Y925" i="16"/>
  <c r="Z925" i="16" s="1"/>
  <c r="AD939" i="16"/>
  <c r="AC940" i="16"/>
  <c r="AE940" i="16"/>
  <c r="AF940" i="16" s="1"/>
  <c r="AA944" i="16"/>
  <c r="AB944" i="16" s="1"/>
  <c r="Y947" i="16"/>
  <c r="Z947" i="16" s="1"/>
  <c r="Y950" i="16"/>
  <c r="Z950" i="16" s="1"/>
  <c r="Y955" i="16"/>
  <c r="Z955" i="16" s="1"/>
  <c r="AA976" i="16"/>
  <c r="AB976" i="16" s="1"/>
  <c r="V949" i="16"/>
  <c r="W949" i="16" s="1"/>
  <c r="V957" i="16"/>
  <c r="W957" i="16" s="1"/>
  <c r="V962" i="16"/>
  <c r="W962" i="16" s="1"/>
  <c r="V983" i="16"/>
  <c r="W983" i="16" s="1"/>
  <c r="AG983" i="16" s="1"/>
  <c r="V991" i="16"/>
  <c r="W991" i="16" s="1"/>
  <c r="Y963" i="16"/>
  <c r="Z963" i="16" s="1"/>
  <c r="AD967" i="16"/>
  <c r="AE949" i="16"/>
  <c r="AF949" i="16" s="1"/>
  <c r="AA953" i="16"/>
  <c r="AB953" i="16" s="1"/>
  <c r="AD954" i="16"/>
  <c r="AE957" i="16"/>
  <c r="AF957" i="16" s="1"/>
  <c r="AA961" i="16"/>
  <c r="AB961" i="16" s="1"/>
  <c r="AC962" i="16"/>
  <c r="AC964" i="16"/>
  <c r="AA969" i="16"/>
  <c r="AB969" i="16" s="1"/>
  <c r="AD973" i="16"/>
  <c r="AA979" i="16"/>
  <c r="AB979" i="16" s="1"/>
  <c r="V975" i="16"/>
  <c r="W975" i="16" s="1"/>
  <c r="AE978" i="16"/>
  <c r="AF978" i="16" s="1"/>
  <c r="AC978" i="16"/>
  <c r="Y978" i="16"/>
  <c r="Z978" i="16" s="1"/>
  <c r="AA967" i="16"/>
  <c r="AB967" i="16" s="1"/>
  <c r="Y975" i="16"/>
  <c r="Z975" i="16" s="1"/>
  <c r="V981" i="16"/>
  <c r="W981" i="16" s="1"/>
  <c r="AE986" i="16"/>
  <c r="AF986" i="16" s="1"/>
  <c r="V989" i="16"/>
  <c r="W989" i="16" s="1"/>
  <c r="AE994" i="16"/>
  <c r="AF994" i="16" s="1"/>
  <c r="AD997" i="16"/>
  <c r="AC1000" i="16"/>
  <c r="AA1002" i="16"/>
  <c r="AB1002" i="16" s="1"/>
  <c r="W982" i="16"/>
  <c r="AC996" i="16"/>
  <c r="Y972" i="16"/>
  <c r="Z972" i="16" s="1"/>
  <c r="V979" i="16"/>
  <c r="W979" i="16" s="1"/>
  <c r="AD981" i="16"/>
  <c r="AC984" i="16"/>
  <c r="AE984" i="16"/>
  <c r="AF984" i="16" s="1"/>
  <c r="AD989" i="16"/>
  <c r="AC992" i="16"/>
  <c r="AE992" i="16"/>
  <c r="AF992" i="16" s="1"/>
  <c r="AE998" i="16"/>
  <c r="AF998" i="16" s="1"/>
  <c r="AA1001" i="16"/>
  <c r="AB1001" i="16" s="1"/>
  <c r="AD963" i="16"/>
  <c r="AA978" i="16"/>
  <c r="AB978" i="16" s="1"/>
  <c r="Y982" i="16"/>
  <c r="Z982" i="16" s="1"/>
  <c r="AA988" i="16"/>
  <c r="AB988" i="16" s="1"/>
  <c r="Y990" i="16"/>
  <c r="Z990" i="16" s="1"/>
  <c r="AA996" i="16"/>
  <c r="AB996" i="16" s="1"/>
  <c r="AA1000" i="16"/>
  <c r="AB1000" i="16" s="1"/>
  <c r="Y1005" i="16"/>
  <c r="Z1005" i="16" s="1"/>
  <c r="Y964" i="16"/>
  <c r="Z964" i="16" s="1"/>
  <c r="V971" i="16"/>
  <c r="W971" i="16" s="1"/>
  <c r="AG971" i="16" s="1"/>
  <c r="Y980" i="16"/>
  <c r="Z980" i="16" s="1"/>
  <c r="AE982" i="16"/>
  <c r="AF982" i="16" s="1"/>
  <c r="AE990" i="16"/>
  <c r="AF990" i="16" s="1"/>
  <c r="V996" i="16"/>
  <c r="W996" i="16" s="1"/>
  <c r="V997" i="16"/>
  <c r="W997" i="16" s="1"/>
  <c r="AA986" i="16"/>
  <c r="AB986" i="16" s="1"/>
  <c r="AD987" i="16"/>
  <c r="Y988" i="16"/>
  <c r="Z988" i="16" s="1"/>
  <c r="AA994" i="16"/>
  <c r="AB994" i="16" s="1"/>
  <c r="AD995" i="16"/>
  <c r="Y996" i="16"/>
  <c r="Z996" i="16" s="1"/>
  <c r="Y997" i="16"/>
  <c r="Z997" i="16" s="1"/>
  <c r="Y998" i="16"/>
  <c r="Z998" i="16" s="1"/>
  <c r="Y1016" i="16"/>
  <c r="Z1016" i="16" s="1"/>
  <c r="Y1018" i="16"/>
  <c r="Z1018" i="16" s="1"/>
  <c r="AA1022" i="16"/>
  <c r="AB1022" i="16" s="1"/>
  <c r="AE1026" i="16"/>
  <c r="AF1026" i="16" s="1"/>
  <c r="AC1026" i="16"/>
  <c r="AC1012" i="16"/>
  <c r="AE1012" i="16"/>
  <c r="AF1012" i="16" s="1"/>
  <c r="AD1015" i="16"/>
  <c r="AC1018" i="16"/>
  <c r="AC1020" i="16"/>
  <c r="AE1020" i="16"/>
  <c r="AF1020" i="16" s="1"/>
  <c r="Y1024" i="16"/>
  <c r="Z1024" i="16" s="1"/>
  <c r="AA1008" i="16"/>
  <c r="AB1008" i="16" s="1"/>
  <c r="Y1010" i="16"/>
  <c r="Z1010" i="16" s="1"/>
  <c r="V1003" i="16"/>
  <c r="W1003" i="16" s="1"/>
  <c r="AA1014" i="16"/>
  <c r="AB1014" i="16" s="1"/>
  <c r="AA1019" i="16"/>
  <c r="AB1019" i="16" s="1"/>
  <c r="AC1025" i="16"/>
  <c r="W1036" i="16"/>
  <c r="AA1016" i="16"/>
  <c r="AB1016" i="16" s="1"/>
  <c r="AE1016" i="16"/>
  <c r="AF1016" i="16" s="1"/>
  <c r="AC1017" i="16"/>
  <c r="AA1018" i="16"/>
  <c r="AB1018" i="16" s="1"/>
  <c r="AD1027" i="16"/>
  <c r="V1001" i="16"/>
  <c r="W1001" i="16" s="1"/>
  <c r="AC1006" i="16"/>
  <c r="AE1006" i="16"/>
  <c r="AF1006" i="16" s="1"/>
  <c r="AA1021" i="16"/>
  <c r="AB1021" i="16" s="1"/>
  <c r="Y1004" i="16"/>
  <c r="Z1004" i="16" s="1"/>
  <c r="AA1010" i="16"/>
  <c r="AB1010" i="16" s="1"/>
  <c r="Y1012" i="16"/>
  <c r="Z1012" i="16" s="1"/>
  <c r="Y1020" i="16"/>
  <c r="Z1020" i="16" s="1"/>
  <c r="Y1026" i="16"/>
  <c r="Z1026" i="16" s="1"/>
  <c r="AA1031" i="16"/>
  <c r="AB1031" i="16" s="1"/>
  <c r="Y1028" i="16"/>
  <c r="Z1028" i="16" s="1"/>
  <c r="AC1060" i="16"/>
  <c r="AE1060" i="16"/>
  <c r="AF1060" i="16" s="1"/>
  <c r="AA1061" i="16"/>
  <c r="AB1061" i="16" s="1"/>
  <c r="AE1066" i="16"/>
  <c r="AF1066" i="16" s="1"/>
  <c r="Y1051" i="16"/>
  <c r="Z1051" i="16" s="1"/>
  <c r="AD1057" i="16"/>
  <c r="AE1058" i="16"/>
  <c r="AF1058" i="16" s="1"/>
  <c r="Y1059" i="16"/>
  <c r="Z1059" i="16" s="1"/>
  <c r="AA1054" i="16"/>
  <c r="AB1054" i="16" s="1"/>
  <c r="V1050" i="16"/>
  <c r="W1050" i="16" s="1"/>
  <c r="Y1060" i="16"/>
  <c r="Z1060" i="16" s="1"/>
  <c r="Y1056" i="16"/>
  <c r="Z1056" i="16" s="1"/>
  <c r="Y1058" i="16"/>
  <c r="Z1058" i="16" s="1"/>
  <c r="Y1067" i="16"/>
  <c r="Z1067" i="16" s="1"/>
  <c r="AC1056" i="16"/>
  <c r="AC1064" i="16"/>
  <c r="AE1078" i="16"/>
  <c r="AF1078" i="16" s="1"/>
  <c r="AE1086" i="16"/>
  <c r="AF1086" i="16" s="1"/>
  <c r="AC1096" i="16"/>
  <c r="AC1104" i="16"/>
  <c r="AC1106" i="16"/>
  <c r="AG223" i="16" l="1"/>
  <c r="AG281" i="16"/>
  <c r="AG850" i="16"/>
  <c r="AG361" i="16"/>
  <c r="AG120" i="16"/>
  <c r="AG542" i="16"/>
  <c r="AG207" i="16"/>
  <c r="AG607" i="16"/>
  <c r="AG244" i="16"/>
  <c r="AG299" i="16"/>
  <c r="AG517" i="16"/>
  <c r="AG490" i="16"/>
  <c r="AG968" i="16"/>
  <c r="AG627" i="16"/>
  <c r="AG811" i="16"/>
  <c r="AG1049" i="16"/>
  <c r="AG686" i="16"/>
  <c r="AG792" i="16"/>
  <c r="AG1003" i="16"/>
  <c r="AG626" i="16"/>
  <c r="AG1105" i="16"/>
  <c r="AG312" i="16"/>
  <c r="AG160" i="16"/>
  <c r="AG395" i="16"/>
  <c r="AG703" i="16"/>
  <c r="AG90" i="16"/>
  <c r="AG853" i="16"/>
  <c r="AG303" i="16"/>
  <c r="AG74" i="16"/>
  <c r="AG638" i="16"/>
  <c r="AG290" i="16"/>
  <c r="AG880" i="16"/>
  <c r="AG1071" i="16"/>
  <c r="AG548" i="16"/>
  <c r="AG694" i="16"/>
  <c r="AG311" i="16"/>
  <c r="AG545" i="16"/>
  <c r="AG597" i="16"/>
  <c r="AG332" i="16"/>
  <c r="AG568" i="16"/>
  <c r="AG268" i="16"/>
  <c r="AG238" i="16"/>
  <c r="AG684" i="16"/>
  <c r="AG496" i="16"/>
  <c r="AG191" i="16"/>
  <c r="AG146" i="16"/>
  <c r="AG323" i="16"/>
  <c r="AG375" i="16"/>
  <c r="AG305" i="16"/>
  <c r="AG200" i="16"/>
  <c r="AG161" i="16"/>
  <c r="AG13" i="16"/>
  <c r="AG247" i="16"/>
  <c r="AG600" i="16"/>
  <c r="AG306" i="16"/>
  <c r="AG113" i="16"/>
  <c r="AG433" i="16"/>
  <c r="AG772" i="16"/>
  <c r="AG543" i="16"/>
  <c r="AG269" i="16"/>
  <c r="AG397" i="16"/>
  <c r="AG861" i="16"/>
  <c r="AG821" i="16"/>
  <c r="AG570" i="16"/>
  <c r="AG428" i="16"/>
  <c r="AG410" i="16"/>
  <c r="AG773" i="16"/>
  <c r="AG1074" i="16"/>
  <c r="AG599" i="16"/>
  <c r="AG210" i="16"/>
  <c r="AG689" i="16"/>
  <c r="AG591" i="16"/>
  <c r="AG398" i="16"/>
  <c r="AG298" i="16"/>
  <c r="AG1062" i="16"/>
  <c r="AG441" i="16"/>
  <c r="AG32" i="16"/>
  <c r="AG17" i="16"/>
  <c r="AG661" i="16"/>
  <c r="AG246" i="16"/>
  <c r="AG951" i="16"/>
  <c r="AG205" i="16"/>
  <c r="AG1083" i="16"/>
  <c r="AG328" i="16"/>
  <c r="AG932" i="16"/>
  <c r="AG76" i="16"/>
  <c r="AG179" i="16"/>
  <c r="AG780" i="16"/>
  <c r="AG389" i="16"/>
  <c r="AG266" i="16"/>
  <c r="AG158" i="16"/>
  <c r="AG1033" i="16"/>
  <c r="AG991" i="16"/>
  <c r="AG582" i="16"/>
  <c r="AG1034" i="16"/>
  <c r="AG847" i="16"/>
  <c r="AG700" i="16"/>
  <c r="AG423" i="16"/>
  <c r="AG770" i="16"/>
  <c r="AG876" i="16"/>
  <c r="AG60" i="16"/>
  <c r="AG438" i="16"/>
  <c r="AG372" i="16"/>
  <c r="AG212" i="16"/>
  <c r="AG698" i="16"/>
  <c r="AG477" i="16"/>
  <c r="AG628" i="16"/>
  <c r="AG833" i="16"/>
  <c r="AG1080" i="16"/>
  <c r="AG1022" i="16"/>
  <c r="AG100" i="16"/>
  <c r="AG168" i="16"/>
  <c r="AG820" i="16"/>
  <c r="AG917" i="16"/>
  <c r="AG28" i="16"/>
  <c r="AG37" i="16"/>
  <c r="AG561" i="16"/>
  <c r="AG1102" i="16"/>
  <c r="AG271" i="16"/>
  <c r="AG959" i="16"/>
  <c r="AG176" i="16"/>
  <c r="AG391" i="16"/>
  <c r="AG566" i="16"/>
  <c r="AG264" i="16"/>
  <c r="AG866" i="16"/>
  <c r="AG709" i="16"/>
  <c r="AG919" i="16"/>
  <c r="AG359" i="16"/>
  <c r="AG948" i="16"/>
  <c r="AG1009" i="16"/>
  <c r="AG685" i="16"/>
  <c r="AG1037" i="16"/>
  <c r="AG837" i="16"/>
  <c r="AG640" i="16"/>
  <c r="AG541" i="16"/>
  <c r="AG808" i="16"/>
  <c r="AG412" i="16"/>
  <c r="AG817" i="16"/>
  <c r="AG455" i="16"/>
  <c r="AG493" i="16"/>
  <c r="AG434" i="16"/>
  <c r="AG226" i="16"/>
  <c r="AG472" i="16"/>
  <c r="AG503" i="16"/>
  <c r="AG277" i="16"/>
  <c r="AG712" i="16"/>
  <c r="AG564" i="16"/>
  <c r="AG387" i="16"/>
  <c r="AG211" i="16"/>
  <c r="AG177" i="16"/>
  <c r="AG921" i="16"/>
  <c r="AG691" i="16"/>
  <c r="AG845" i="16"/>
  <c r="AG612" i="16"/>
  <c r="AG868" i="16"/>
  <c r="AG818" i="16"/>
  <c r="AG743" i="16"/>
  <c r="AG322" i="16"/>
  <c r="AG255" i="16"/>
  <c r="AG102" i="16"/>
  <c r="AG1087" i="16"/>
  <c r="AG690" i="16"/>
  <c r="AG504" i="16"/>
  <c r="AG695" i="16"/>
  <c r="AG487" i="16"/>
  <c r="AG245" i="16"/>
  <c r="AG415" i="16"/>
  <c r="AG1023" i="16"/>
  <c r="AG567" i="16"/>
  <c r="AG992" i="16"/>
  <c r="AG658" i="16"/>
  <c r="AG401" i="16"/>
  <c r="AG1046" i="16"/>
  <c r="AG776" i="16"/>
  <c r="AG470" i="16"/>
  <c r="AG466" i="16"/>
  <c r="AG316" i="16"/>
  <c r="AG174" i="16"/>
  <c r="AG452" i="16"/>
  <c r="AG349" i="16"/>
  <c r="AG42" i="16"/>
  <c r="AG1050" i="16"/>
  <c r="AG619" i="16"/>
  <c r="AG532" i="16"/>
  <c r="AG966" i="16"/>
  <c r="AG610" i="16"/>
  <c r="AG1085" i="16"/>
  <c r="AG121" i="16"/>
  <c r="AG350" i="16"/>
  <c r="AG516" i="16"/>
  <c r="AG507" i="16"/>
  <c r="AG1007" i="16"/>
  <c r="AG613" i="16"/>
  <c r="AG563" i="16"/>
  <c r="AG623" i="16"/>
  <c r="AG329" i="16"/>
  <c r="AG134" i="16"/>
  <c r="AG1013" i="16"/>
  <c r="AG943" i="16"/>
  <c r="AG230" i="16"/>
  <c r="AG501" i="16"/>
  <c r="AG30" i="16"/>
  <c r="AG624" i="16"/>
  <c r="AG935" i="16"/>
  <c r="AG451" i="16"/>
  <c r="AG169" i="16"/>
  <c r="AG132" i="16"/>
  <c r="AG500" i="16"/>
  <c r="AG722" i="16"/>
  <c r="AG67" i="16"/>
  <c r="AG754" i="16"/>
  <c r="AG1076" i="16"/>
  <c r="AG805" i="16"/>
  <c r="AG1006" i="16"/>
  <c r="AG871" i="16"/>
  <c r="AG525" i="16"/>
  <c r="AG725" i="16"/>
  <c r="AG195" i="16"/>
  <c r="AG221" i="16"/>
  <c r="AG278" i="16"/>
  <c r="AG315" i="16"/>
  <c r="AG822" i="16"/>
  <c r="AG340" i="16"/>
  <c r="AG157" i="16"/>
  <c r="AG280" i="16"/>
  <c r="AG449" i="16"/>
  <c r="AG283" i="16"/>
  <c r="AG180" i="16"/>
  <c r="AG86" i="16"/>
  <c r="AG852" i="16"/>
  <c r="AG420" i="16"/>
  <c r="AG737" i="16"/>
  <c r="AG1036" i="16"/>
  <c r="AG124" i="16"/>
  <c r="AG287" i="16"/>
  <c r="AG915" i="16"/>
  <c r="AG1038" i="16"/>
  <c r="AG594" i="16"/>
  <c r="AG841" i="16"/>
  <c r="AG646" i="16"/>
  <c r="AG502" i="16"/>
  <c r="AG720" i="16"/>
  <c r="AG87" i="16"/>
  <c r="AG274" i="16"/>
  <c r="AG115" i="16"/>
  <c r="AG1063" i="16"/>
  <c r="AG1044" i="16"/>
  <c r="AG941" i="16"/>
  <c r="AG608" i="16"/>
  <c r="AG605" i="16"/>
  <c r="AG458" i="16"/>
  <c r="AG229" i="16"/>
  <c r="AG373" i="16"/>
  <c r="AG320" i="16"/>
  <c r="AG335" i="16"/>
  <c r="AG360" i="16"/>
  <c r="AG721" i="16"/>
  <c r="AG213" i="16"/>
  <c r="AG1040" i="16"/>
  <c r="AG65" i="16"/>
  <c r="AG139" i="16"/>
  <c r="AG1069" i="16"/>
  <c r="AG810" i="16"/>
  <c r="AG85" i="16"/>
  <c r="AG261" i="16"/>
  <c r="AG557" i="16"/>
  <c r="AG701" i="16"/>
  <c r="AG662" i="16"/>
  <c r="AG292" i="16"/>
  <c r="AG760" i="16"/>
  <c r="AG977" i="16"/>
  <c r="AG1055" i="16"/>
  <c r="AG670" i="16"/>
  <c r="AG489" i="16"/>
  <c r="AG342" i="16"/>
  <c r="AG136" i="16"/>
  <c r="AG317" i="16"/>
  <c r="AG356" i="16"/>
  <c r="AG117" i="16"/>
  <c r="AG834" i="16"/>
  <c r="AG524" i="16"/>
  <c r="AG326" i="16"/>
  <c r="AG219" i="16"/>
  <c r="AG425" i="16"/>
  <c r="AG844" i="16"/>
  <c r="AG832" i="16"/>
  <c r="AG197" i="16"/>
  <c r="AG1070" i="16"/>
  <c r="AG405" i="16"/>
  <c r="AG654" i="16"/>
  <c r="AG885" i="16"/>
  <c r="AG396" i="16"/>
  <c r="AG601" i="16"/>
  <c r="AG417" i="16"/>
  <c r="AG203" i="16"/>
  <c r="AG681" i="16"/>
  <c r="AG554" i="16"/>
  <c r="AG699" i="16"/>
  <c r="AG445" i="16"/>
  <c r="AG753" i="16"/>
  <c r="AG902" i="16"/>
  <c r="AG88" i="16"/>
  <c r="AG835" i="16"/>
  <c r="AG893" i="16"/>
  <c r="AG494" i="16"/>
  <c r="AG856" i="16"/>
  <c r="AG989" i="16"/>
  <c r="AG683" i="16"/>
  <c r="AG851" i="16"/>
  <c r="AG1039" i="16"/>
  <c r="AG616" i="16"/>
  <c r="AG693" i="16"/>
  <c r="AG765" i="16"/>
  <c r="AG629" i="16"/>
  <c r="AG462" i="16"/>
  <c r="AG175" i="16"/>
  <c r="AG208" i="16"/>
  <c r="AG1072" i="16"/>
  <c r="AG442" i="16"/>
  <c r="AG404" i="16"/>
  <c r="AG21" i="16"/>
  <c r="AG31" i="16"/>
  <c r="AG82" i="16"/>
  <c r="AG318" i="16"/>
  <c r="AG970" i="16"/>
  <c r="AG118" i="16"/>
  <c r="AG7" i="16"/>
  <c r="AG355" i="16"/>
  <c r="AG840" i="16"/>
  <c r="AG836" i="16"/>
  <c r="AG1017" i="16"/>
  <c r="AG642" i="16"/>
  <c r="AG784" i="16"/>
  <c r="AG1029" i="16"/>
  <c r="AG611" i="16"/>
  <c r="AG382" i="16"/>
  <c r="AG406" i="16"/>
  <c r="AG235" i="16"/>
  <c r="AG187" i="16"/>
  <c r="AG140" i="16"/>
  <c r="AG1011" i="16"/>
  <c r="AG534" i="16"/>
  <c r="AG194" i="16"/>
  <c r="AG77" i="16"/>
  <c r="AG408" i="16"/>
  <c r="AG1065" i="16"/>
  <c r="AG473" i="16"/>
  <c r="AG126" i="16"/>
  <c r="AG938" i="16"/>
  <c r="AG488" i="16"/>
  <c r="AG749" i="16"/>
  <c r="AG1027" i="16"/>
  <c r="AG595" i="16"/>
  <c r="AG129" i="16"/>
  <c r="AG883" i="16"/>
  <c r="AG461" i="16"/>
  <c r="AG664" i="16"/>
  <c r="AG649" i="16"/>
  <c r="AG936" i="16"/>
  <c r="AG1084" i="16"/>
  <c r="AG877" i="16"/>
  <c r="AG108" i="16"/>
  <c r="AG920" i="16"/>
  <c r="AG294" i="16"/>
  <c r="AG1058" i="16"/>
  <c r="AG137" i="16"/>
  <c r="AG887" i="16"/>
  <c r="AG56" i="16"/>
  <c r="AG575" i="16"/>
  <c r="AG972" i="16"/>
  <c r="AG742" i="16"/>
  <c r="AG899" i="16"/>
  <c r="AG1021" i="16"/>
  <c r="AG855" i="16"/>
  <c r="AG985" i="16"/>
  <c r="AG713" i="16"/>
  <c r="AG937" i="16"/>
  <c r="AG231" i="16"/>
  <c r="AG426" i="16"/>
  <c r="AG1064" i="16"/>
  <c r="AG926" i="16"/>
  <c r="AG788" i="16"/>
  <c r="AG860" i="16"/>
  <c r="AG748" i="16"/>
  <c r="AG625" i="16"/>
  <c r="AG57" i="16"/>
  <c r="AG827" i="16"/>
  <c r="AG446" i="16"/>
  <c r="AG448" i="16"/>
  <c r="AG258" i="16"/>
  <c r="AG178" i="16"/>
  <c r="AG237" i="16"/>
  <c r="AG343" i="16"/>
  <c r="AG539" i="16"/>
  <c r="AG518" i="16"/>
  <c r="AG653" i="16"/>
  <c r="AG674" i="16"/>
  <c r="AG288" i="16"/>
  <c r="AG456" i="16"/>
  <c r="AG147" i="16"/>
  <c r="AG857" i="16"/>
  <c r="AG723" i="16"/>
  <c r="AG508" i="16"/>
  <c r="AG707" i="16"/>
  <c r="AG728" i="16"/>
  <c r="AG829" i="16"/>
  <c r="AG755" i="16"/>
  <c r="AG602" i="16"/>
  <c r="AG786" i="16"/>
  <c r="AG807" i="16"/>
  <c r="AG552" i="16"/>
  <c r="AG492" i="16"/>
  <c r="AG386" i="16"/>
  <c r="AG1014" i="16"/>
  <c r="AG424" i="16"/>
  <c r="AG696" i="16"/>
  <c r="AG621" i="16"/>
  <c r="AG530" i="16"/>
  <c r="AG603" i="16"/>
  <c r="AG440" i="16"/>
  <c r="AG337" i="16"/>
  <c r="AG199" i="16"/>
  <c r="AG68" i="16"/>
  <c r="AG105" i="16"/>
  <c r="AG453" i="16"/>
  <c r="AG81" i="16"/>
  <c r="AG297" i="16"/>
  <c r="AG979" i="16"/>
  <c r="AG491" i="16"/>
  <c r="AG556" i="16"/>
  <c r="AG225" i="16"/>
  <c r="AG188" i="16"/>
  <c r="AG793" i="16"/>
  <c r="AG751" i="16"/>
  <c r="AG186" i="16"/>
  <c r="AG163" i="16"/>
  <c r="AG879" i="16"/>
  <c r="AG764" i="16"/>
  <c r="AG641" i="16"/>
  <c r="AG687" i="16"/>
  <c r="AG551" i="16"/>
  <c r="AG418" i="16"/>
  <c r="AG279" i="16"/>
  <c r="AG206" i="16"/>
  <c r="AG156" i="16"/>
  <c r="AG771" i="16"/>
  <c r="AG181" i="16"/>
  <c r="AG70" i="16"/>
  <c r="AG1082" i="16"/>
  <c r="AG816" i="16"/>
  <c r="AG766" i="16"/>
  <c r="AG574" i="16"/>
  <c r="AG527" i="16"/>
  <c r="AG898" i="16"/>
  <c r="AG553" i="16"/>
  <c r="AG364" i="16"/>
  <c r="AG78" i="16"/>
  <c r="AG815" i="16"/>
  <c r="AG752" i="16"/>
  <c r="AG656" i="16"/>
  <c r="AG515" i="16"/>
  <c r="AG183" i="16"/>
  <c r="AG878" i="16"/>
  <c r="AG413" i="16"/>
  <c r="AG775" i="16"/>
  <c r="AG533" i="16"/>
  <c r="AG1008" i="16"/>
  <c r="AG947" i="16"/>
  <c r="AG444" i="16"/>
  <c r="AG1092" i="16"/>
  <c r="AG617" i="16"/>
  <c r="AG757" i="16"/>
  <c r="AG848" i="16"/>
  <c r="AG23" i="16"/>
  <c r="AG1091" i="16"/>
  <c r="AG1088" i="16"/>
  <c r="AG1099" i="16"/>
  <c r="AG794" i="16"/>
  <c r="AG756" i="16"/>
  <c r="AG716" i="16"/>
  <c r="AG708" i="16"/>
  <c r="AG414" i="16"/>
  <c r="AG437" i="16"/>
  <c r="AG262" i="16"/>
  <c r="AG16" i="16"/>
  <c r="AG436" i="16"/>
  <c r="AG604" i="16"/>
  <c r="AG540" i="16"/>
  <c r="AG93" i="16"/>
  <c r="AG758" i="16"/>
  <c r="AG735" i="16"/>
  <c r="AG409" i="16"/>
  <c r="AG273" i="16"/>
  <c r="AG1073" i="16"/>
  <c r="AG184" i="16"/>
  <c r="AG732" i="16"/>
  <c r="AG363" i="16"/>
  <c r="AG901" i="16"/>
  <c r="AG828" i="16"/>
  <c r="AG705" i="16"/>
  <c r="AG135" i="16"/>
  <c r="AG1081" i="16"/>
  <c r="AG842" i="16"/>
  <c r="AG800" i="16"/>
  <c r="AG909" i="16"/>
  <c r="AG635" i="16"/>
  <c r="AG799" i="16"/>
  <c r="AG39" i="16"/>
  <c r="AG49" i="16"/>
  <c r="AG119" i="16"/>
  <c r="AG1097" i="16"/>
  <c r="AG787" i="16"/>
  <c r="AG918" i="16"/>
  <c r="AG858" i="16"/>
  <c r="AG162" i="16"/>
  <c r="AG714" i="16"/>
  <c r="AG236" i="16"/>
  <c r="AG190" i="16"/>
  <c r="AG91" i="16"/>
  <c r="AG40" i="16"/>
  <c r="AG26" i="16"/>
  <c r="AG9" i="16"/>
  <c r="AG838" i="16"/>
  <c r="AG655" i="16"/>
  <c r="AG630" i="16"/>
  <c r="AG94" i="16"/>
  <c r="AG636" i="16"/>
  <c r="AG730" i="16"/>
  <c r="AG275" i="16"/>
  <c r="AG637" i="16"/>
  <c r="AG325" i="16"/>
  <c r="AG657" i="16"/>
  <c r="AG710" i="16"/>
  <c r="AG368" i="16"/>
  <c r="AG987" i="16"/>
  <c r="AG785" i="16"/>
  <c r="AG1002" i="16"/>
  <c r="AG1066" i="16"/>
  <c r="AG51" i="16"/>
  <c r="AG715" i="16"/>
  <c r="AG1059" i="16"/>
  <c r="AG522" i="16"/>
  <c r="AG215" i="16"/>
  <c r="AG112" i="16"/>
  <c r="AG1068" i="16"/>
  <c r="AG697" i="16"/>
  <c r="AG914" i="16"/>
  <c r="AG217" i="16"/>
  <c r="AG1096" i="16"/>
  <c r="AG371" i="16"/>
  <c r="AG537" i="16"/>
  <c r="AG906" i="16"/>
  <c r="AG897" i="16"/>
  <c r="AG802" i="16"/>
  <c r="AG928" i="16"/>
  <c r="AG1075" i="16"/>
  <c r="AG632" i="16"/>
  <c r="AG908" i="16"/>
  <c r="AG886" i="16"/>
  <c r="AG83" i="16"/>
  <c r="AG945" i="16"/>
  <c r="AG127" i="16"/>
  <c r="AG8" i="16"/>
  <c r="AG762" i="16"/>
  <c r="AG416" i="16"/>
  <c r="AG615" i="16"/>
  <c r="AG528" i="16"/>
  <c r="AG143" i="16"/>
  <c r="AG193" i="16"/>
  <c r="AG61" i="16"/>
  <c r="AG5" i="16"/>
  <c r="AG890" i="16"/>
  <c r="AG618" i="16"/>
  <c r="AG558" i="16"/>
  <c r="AG358" i="16"/>
  <c r="AG347" i="16"/>
  <c r="AG341" i="16"/>
  <c r="AG18" i="16"/>
  <c r="AG301" i="16"/>
  <c r="AG806" i="16"/>
  <c r="AG1035" i="16"/>
  <c r="AG1032" i="16"/>
  <c r="AG460" i="16"/>
  <c r="AG523" i="16"/>
  <c r="AG289" i="16"/>
  <c r="AG11" i="16"/>
  <c r="AG1098" i="16"/>
  <c r="AG14" i="16"/>
  <c r="AG172" i="16"/>
  <c r="AG812" i="16"/>
  <c r="AG34" i="16"/>
  <c r="AG895" i="16"/>
  <c r="AG308" i="16"/>
  <c r="AG109" i="16"/>
  <c r="AG465" i="16"/>
  <c r="AG1090" i="16"/>
  <c r="AG1047" i="16"/>
  <c r="AG791" i="16"/>
  <c r="AG547" i="16"/>
  <c r="AG863" i="16"/>
  <c r="AG711" i="16"/>
  <c r="AG572" i="16"/>
  <c r="AG443" i="16"/>
  <c r="AG383" i="16"/>
  <c r="AG354" i="16"/>
  <c r="AG369" i="16"/>
  <c r="AG107" i="16"/>
  <c r="AG652" i="16"/>
  <c r="AG505" i="16"/>
  <c r="AG333" i="16"/>
  <c r="AG859" i="16"/>
  <c r="AG378" i="16"/>
  <c r="AG164" i="16"/>
  <c r="AG431" i="16"/>
  <c r="AG692" i="16"/>
  <c r="AG432" i="16"/>
  <c r="AG809" i="16"/>
  <c r="AG463" i="16"/>
  <c r="AG933" i="16"/>
  <c r="AG1030" i="16"/>
  <c r="AG999" i="16"/>
  <c r="AG846" i="16"/>
  <c r="AG392" i="16"/>
  <c r="AG84" i="16"/>
  <c r="AG1057" i="16"/>
  <c r="AG976" i="16"/>
  <c r="AG484" i="16"/>
  <c r="AG345" i="16"/>
  <c r="AG241" i="16"/>
  <c r="AG830" i="16"/>
  <c r="AG526" i="16"/>
  <c r="AG734" i="16"/>
  <c r="AG609" i="16"/>
  <c r="AG677" i="16"/>
  <c r="AG606" i="16"/>
  <c r="AG155" i="16"/>
  <c r="AG499" i="16"/>
  <c r="AG421" i="16"/>
  <c r="AG348" i="16"/>
  <c r="AG254" i="16"/>
  <c r="AG633" i="16"/>
  <c r="AG454" i="16"/>
  <c r="AG986" i="16"/>
  <c r="AG955" i="16"/>
  <c r="AG875" i="16"/>
  <c r="AG682" i="16"/>
  <c r="AG704" i="16"/>
  <c r="AG1048" i="16"/>
  <c r="AG803" i="16"/>
  <c r="AG429" i="16"/>
  <c r="AG1053" i="16"/>
  <c r="AG1077" i="16"/>
  <c r="AG374" i="16"/>
  <c r="AG509" i="16"/>
  <c r="AG631" i="16"/>
  <c r="AG58" i="16"/>
  <c r="AG15" i="16"/>
  <c r="AG1016" i="16"/>
  <c r="AG270" i="16"/>
  <c r="AG202" i="16"/>
  <c r="AG1043" i="16"/>
  <c r="AG411" i="16"/>
  <c r="AG239" i="16"/>
  <c r="AG1089" i="16"/>
  <c r="AG778" i="16"/>
  <c r="AG583" i="16"/>
  <c r="AG584" i="16"/>
  <c r="AG95" i="16"/>
  <c r="AG727" i="16"/>
  <c r="AG546" i="16"/>
  <c r="AG334" i="16"/>
  <c r="AG92" i="16"/>
  <c r="AG1042" i="16"/>
  <c r="AG910" i="16"/>
  <c r="AG724" i="16"/>
  <c r="AG958" i="16"/>
  <c r="AG849" i="16"/>
  <c r="AG457" i="16"/>
  <c r="AG447" i="16"/>
  <c r="AG761" i="16"/>
  <c r="AG965" i="16"/>
  <c r="AG864" i="16"/>
  <c r="AG511" i="16"/>
  <c r="AG79" i="16"/>
  <c r="AG535" i="16"/>
  <c r="AG746" i="16"/>
  <c r="AG801" i="16"/>
  <c r="AG544" i="16"/>
  <c r="AG464" i="16"/>
  <c r="AG69" i="16"/>
  <c r="AG256" i="16"/>
  <c r="AG763" i="16"/>
  <c r="AG479" i="16"/>
  <c r="AG296" i="16"/>
  <c r="AG394" i="16"/>
  <c r="AG286" i="16"/>
  <c r="AG170" i="16"/>
  <c r="AG482" i="16"/>
  <c r="AG62" i="16"/>
  <c r="AG872" i="16"/>
  <c r="AG1031" i="16"/>
  <c r="AG1025" i="16"/>
  <c r="AG964" i="16"/>
  <c r="AG944" i="16"/>
  <c r="AG931" i="16"/>
  <c r="AG576" i="16"/>
  <c r="AG781" i="16"/>
  <c r="AG726" i="16"/>
  <c r="AG476" i="16"/>
  <c r="AG101" i="16"/>
  <c r="AG1056" i="16"/>
  <c r="AG740" i="16"/>
  <c r="AG733" i="16"/>
  <c r="AG577" i="16"/>
  <c r="AG379" i="16"/>
  <c r="AG352" i="16"/>
  <c r="AG804" i="16"/>
  <c r="AG797" i="16"/>
  <c r="AG370" i="16"/>
  <c r="AG250" i="16"/>
  <c r="AG192" i="16"/>
  <c r="AG1015" i="16"/>
  <c r="AG865" i="16"/>
  <c r="AG963" i="16"/>
  <c r="AG881" i="16"/>
  <c r="AG435" i="16"/>
  <c r="AG284" i="16"/>
  <c r="AG814" i="16"/>
  <c r="AG729" i="16"/>
  <c r="AG622" i="16"/>
  <c r="AG380" i="16"/>
  <c r="AG36" i="16"/>
  <c r="AG587" i="16"/>
  <c r="AG513" i="16"/>
  <c r="AG64" i="16"/>
  <c r="AG253" i="16"/>
  <c r="AG19" i="16"/>
  <c r="AG562" i="16"/>
  <c r="AG560" i="16"/>
  <c r="AG596" i="16"/>
  <c r="AG495" i="16"/>
  <c r="AG843" i="16"/>
  <c r="AG668" i="16"/>
  <c r="AG520" i="16"/>
  <c r="AG706" i="16"/>
  <c r="AG671" i="16"/>
  <c r="AG960" i="16"/>
  <c r="AG903" i="16"/>
  <c r="AG825" i="16"/>
  <c r="AG310" i="16"/>
  <c r="AG276" i="16"/>
  <c r="AG309" i="16"/>
  <c r="AG6" i="16"/>
  <c r="AG407" i="16"/>
  <c r="AG362" i="16"/>
  <c r="AG777" i="16"/>
  <c r="AG874" i="16"/>
  <c r="AG393" i="16"/>
  <c r="AG304" i="16"/>
  <c r="AG72" i="16"/>
  <c r="AG854" i="16"/>
  <c r="AG338" i="16"/>
  <c r="AG265" i="16"/>
  <c r="AG154" i="16"/>
  <c r="AG234" i="16"/>
  <c r="AG774" i="16"/>
  <c r="AG718" i="16"/>
  <c r="AG300" i="16"/>
  <c r="AG869" i="16"/>
  <c r="AG738" i="16"/>
  <c r="AG376" i="16"/>
  <c r="AG259" i="16"/>
  <c r="AG150" i="16"/>
  <c r="AG648" i="16"/>
  <c r="AG702" i="16"/>
  <c r="AG1054" i="16"/>
  <c r="AG969" i="16"/>
  <c r="AG905" i="16"/>
  <c r="AG750" i="16"/>
  <c r="AG717" i="16"/>
  <c r="AG222" i="16"/>
  <c r="AG663" i="16"/>
  <c r="AG467" i="16"/>
  <c r="AG48" i="16"/>
  <c r="AG399" i="16"/>
  <c r="AG559" i="16"/>
  <c r="AG565" i="16"/>
  <c r="AG25" i="16"/>
  <c r="AG1106" i="16"/>
  <c r="AG994" i="16"/>
  <c r="AG678" i="16"/>
  <c r="AG578" i="16"/>
  <c r="AG53" i="16"/>
  <c r="AG956" i="16"/>
  <c r="AG867" i="16"/>
  <c r="AG900" i="16"/>
  <c r="AG1060" i="16"/>
  <c r="AG984" i="16"/>
  <c r="AG907" i="16"/>
  <c r="AG882" i="16"/>
  <c r="AG468" i="16"/>
  <c r="AG403" i="16"/>
  <c r="AG293" i="16"/>
  <c r="AG471" i="16"/>
  <c r="AG1024" i="16"/>
  <c r="AG581" i="16"/>
  <c r="AG486" i="16"/>
  <c r="AG497" i="16"/>
  <c r="AG114" i="16"/>
  <c r="AG38" i="16"/>
  <c r="AG20" i="16"/>
  <c r="AG529" i="16"/>
  <c r="AG892" i="16"/>
  <c r="AG953" i="16"/>
  <c r="AG585" i="16"/>
  <c r="AG144" i="16"/>
  <c r="AG665" i="16"/>
  <c r="AG427" i="16"/>
  <c r="AG130" i="16"/>
  <c r="AG133" i="16"/>
  <c r="AG891" i="16"/>
  <c r="AG598" i="16"/>
  <c r="AG336" i="16"/>
  <c r="AG651" i="16"/>
  <c r="AG377" i="16"/>
  <c r="AG249" i="16"/>
  <c r="AG260" i="16"/>
  <c r="AG831" i="16"/>
  <c r="AG141" i="16"/>
  <c r="AG795" i="16"/>
  <c r="AG586" i="16"/>
  <c r="AG148" i="16"/>
  <c r="AG196" i="16"/>
  <c r="AG614" i="16"/>
  <c r="AG182" i="16"/>
  <c r="AG439" i="16"/>
  <c r="AG384" i="16"/>
  <c r="AG314" i="16"/>
  <c r="AG263" i="16"/>
  <c r="AG214" i="16"/>
  <c r="AG242" i="16"/>
  <c r="AG240" i="16"/>
  <c r="AG201" i="16"/>
  <c r="AG166" i="16"/>
  <c r="AG204" i="16"/>
  <c r="AG159" i="16"/>
  <c r="AG209" i="16"/>
  <c r="AG80" i="16"/>
  <c r="AG644" i="16"/>
  <c r="AG531" i="16"/>
  <c r="AG824" i="16"/>
  <c r="AG550" i="16"/>
  <c r="AG506" i="16"/>
  <c r="AG22" i="16"/>
  <c r="AG267" i="16"/>
  <c r="AG103" i="16"/>
  <c r="AG302" i="16"/>
  <c r="AG339" i="16"/>
  <c r="AG71" i="16"/>
  <c r="AG282" i="16"/>
  <c r="AG233" i="16"/>
  <c r="AG145" i="16"/>
  <c r="AG45" i="16"/>
  <c r="AG1052" i="16"/>
  <c r="AG942" i="16"/>
  <c r="AG954" i="16"/>
  <c r="AG1004" i="16"/>
  <c r="AG573" i="16"/>
  <c r="AG41" i="16"/>
  <c r="AG35" i="16"/>
  <c r="AG153" i="16"/>
  <c r="AG996" i="16"/>
  <c r="AG884" i="16"/>
  <c r="AG783" i="16"/>
  <c r="AG978" i="16"/>
  <c r="AG916" i="16"/>
  <c r="AG889" i="16"/>
  <c r="AG768" i="16"/>
  <c r="AG997" i="16"/>
  <c r="AG673" i="16"/>
  <c r="AG151" i="16"/>
  <c r="AG790" i="16"/>
  <c r="AG862" i="16"/>
  <c r="AG1067" i="16"/>
  <c r="AG998" i="16"/>
  <c r="AG975" i="16"/>
  <c r="AG1028" i="16"/>
  <c r="AG1020" i="16"/>
  <c r="AG1012" i="16"/>
  <c r="AG741" i="16"/>
  <c r="AG481" i="16"/>
  <c r="AG478" i="16"/>
  <c r="AG1041" i="16"/>
  <c r="AG911" i="16"/>
  <c r="AG826" i="16"/>
  <c r="AG251" i="16"/>
  <c r="AG96" i="16"/>
  <c r="AG952" i="16"/>
  <c r="AG946" i="16"/>
  <c r="AG680" i="16"/>
  <c r="AG590" i="16"/>
  <c r="AG54" i="16"/>
  <c r="AG357" i="16"/>
  <c r="AG385" i="16"/>
  <c r="AG330" i="16"/>
  <c r="AG995" i="16"/>
  <c r="AG925" i="16"/>
  <c r="AG950" i="16"/>
  <c r="AG744" i="16"/>
  <c r="AG675" i="16"/>
  <c r="AG365" i="16"/>
  <c r="AG272" i="16"/>
  <c r="AG29" i="16"/>
  <c r="AG888" i="16"/>
  <c r="AG739" i="16"/>
  <c r="AG647" i="16"/>
  <c r="AG475" i="16"/>
  <c r="AG149" i="16"/>
  <c r="AG138" i="16"/>
  <c r="AG33" i="16"/>
  <c r="AG243" i="16"/>
  <c r="AG1000" i="16"/>
  <c r="AG789" i="16"/>
  <c r="AG679" i="16"/>
  <c r="AG569" i="16"/>
  <c r="AG580" i="16"/>
  <c r="AG474" i="16"/>
  <c r="AG912" i="16"/>
  <c r="AG1061" i="16"/>
  <c r="AG1018" i="16"/>
  <c r="AG990" i="16"/>
  <c r="AG1104" i="16"/>
  <c r="AG1001" i="16"/>
  <c r="AG982" i="16"/>
  <c r="AG949" i="16"/>
  <c r="AG940" i="16"/>
  <c r="AG961" i="16"/>
  <c r="AG904" i="16"/>
  <c r="AG736" i="16"/>
  <c r="AG593" i="16"/>
  <c r="AG485" i="16"/>
  <c r="AG248" i="16"/>
  <c r="AG220" i="16"/>
  <c r="AG131" i="16"/>
  <c r="AG47" i="16"/>
  <c r="AG980" i="16"/>
  <c r="AG967" i="16"/>
  <c r="AG934" i="16"/>
  <c r="AG924" i="16"/>
  <c r="AG873" i="16"/>
  <c r="AG731" i="16"/>
  <c r="AG483" i="16"/>
  <c r="AG419" i="16"/>
  <c r="AG216" i="16"/>
  <c r="AG988" i="16"/>
  <c r="AG659" i="16"/>
  <c r="AG480" i="16"/>
  <c r="AG367" i="16"/>
  <c r="AG331" i="16"/>
  <c r="AG344" i="16"/>
  <c r="AG232" i="16"/>
  <c r="AG44" i="16"/>
  <c r="AG27" i="16"/>
  <c r="AG1005" i="16"/>
  <c r="AG981" i="16"/>
  <c r="AG796" i="16"/>
  <c r="AG667" i="16"/>
  <c r="AG589" i="16"/>
  <c r="AG346" i="16"/>
  <c r="AG122" i="16"/>
  <c r="AG59" i="16"/>
  <c r="AG1086" i="16"/>
  <c r="AG1019" i="16"/>
  <c r="AG923" i="16"/>
  <c r="AG896" i="16"/>
  <c r="AG666" i="16"/>
  <c r="AG224" i="16"/>
  <c r="AG50" i="16"/>
  <c r="AG1026" i="16"/>
  <c r="AG939" i="16"/>
  <c r="AG643" i="16"/>
  <c r="AG579" i="16"/>
  <c r="AG353" i="16"/>
  <c r="AG252" i="16"/>
  <c r="AG227" i="16"/>
  <c r="AG128" i="16"/>
  <c r="AG1078" i="16"/>
  <c r="AG962" i="16"/>
  <c r="AG930" i="16"/>
  <c r="AG913" i="16"/>
  <c r="AG798" i="16"/>
  <c r="AG592" i="16"/>
  <c r="AG46" i="16"/>
  <c r="AG43" i="16"/>
  <c r="AG12" i="16"/>
  <c r="AG1010" i="16"/>
  <c r="AG1051" i="16"/>
  <c r="AG957" i="16"/>
  <c r="AG782" i="16"/>
  <c r="AG779" i="16"/>
  <c r="AG747" i="16"/>
  <c r="AG645" i="16"/>
  <c r="AG650" i="16"/>
  <c r="AG571" i="16"/>
  <c r="AG588" i="16"/>
  <c r="AG469" i="16"/>
  <c r="AG228" i="16"/>
  <c r="AG110" i="16"/>
  <c r="AG142" i="16"/>
  <c r="AG116" i="16"/>
  <c r="J13" i="19" l="1"/>
  <c r="J12" i="19"/>
  <c r="J8" i="19"/>
  <c r="J11" i="19"/>
  <c r="J10" i="19"/>
  <c r="J9" i="19"/>
  <c r="J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Jeannette Noguera</author>
  </authors>
  <commentList>
    <comment ref="E4" authorId="0" shapeId="0" xr:uid="{80100986-2496-4EDB-A5AD-285F66DF69FB}">
      <text>
        <r>
          <rPr>
            <b/>
            <sz val="9"/>
            <color indexed="81"/>
            <rFont val="Tahoma"/>
            <family val="2"/>
          </rPr>
          <t>Ajustado con los grupos del cuatrienio 2020-2024</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Jeannette Noguera</author>
    <author>tc={632D6622-9496-40D0-B1CD-CCF79DFF8440}</author>
    <author>tc={319EE7CF-2666-47AC-AC47-B717D71F0F09}</author>
  </authors>
  <commentList>
    <comment ref="BD4" authorId="0" shapeId="0" xr:uid="{EE2D555A-1BA8-42C9-B74D-3CD03F2A9D37}">
      <text>
        <r>
          <rPr>
            <sz val="9"/>
            <color indexed="81"/>
            <rFont val="Tahoma"/>
            <family val="2"/>
          </rPr>
          <t xml:space="preserve">Actualizado con información del IGAC enero 2021
</t>
        </r>
      </text>
    </comment>
    <comment ref="O220" authorId="1" shapeId="0" xr:uid="{632D6622-9496-40D0-B1CD-CCF79DFF844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Ajustado con info de ET
</t>
      </text>
    </comment>
    <comment ref="O1746" authorId="2" shapeId="0" xr:uid="{319EE7CF-2666-47AC-AC47-B717D71F0F0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Ajustado con info de ET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<sst xmlns="http://schemas.openxmlformats.org/spreadsheetml/2006/main" count="7692" uniqueCount="2546">
  <si>
    <t>Antigua Metodología</t>
  </si>
  <si>
    <t>Informe viabilidad millones</t>
  </si>
  <si>
    <t>Código</t>
  </si>
  <si>
    <t>Departamento</t>
  </si>
  <si>
    <t>Municipio</t>
  </si>
  <si>
    <t>Categorías</t>
  </si>
  <si>
    <t>Dotaciones Iniciales</t>
  </si>
  <si>
    <t>Ciudad capital</t>
  </si>
  <si>
    <t>FUN 2022</t>
  </si>
  <si>
    <t>ICLD 2022</t>
  </si>
  <si>
    <t>A</t>
  </si>
  <si>
    <t>A0</t>
  </si>
  <si>
    <t>A1000</t>
  </si>
  <si>
    <t>A3010</t>
  </si>
  <si>
    <t>D1000</t>
  </si>
  <si>
    <t>D2000</t>
  </si>
  <si>
    <t>B</t>
  </si>
  <si>
    <t>B2000</t>
  </si>
  <si>
    <t>E</t>
  </si>
  <si>
    <t>H1020</t>
  </si>
  <si>
    <t>C</t>
  </si>
  <si>
    <t>SGP APSB</t>
  </si>
  <si>
    <t>SGP Propósito</t>
  </si>
  <si>
    <t>GF / ICLD</t>
  </si>
  <si>
    <t>GF / ICLD *</t>
  </si>
  <si>
    <t>Límite</t>
  </si>
  <si>
    <t>ServD / ID</t>
  </si>
  <si>
    <t>ServD / ID *</t>
  </si>
  <si>
    <t>SGP+RG / IT</t>
  </si>
  <si>
    <t>SGP+RG / IT *</t>
  </si>
  <si>
    <t>ITRIB / IC</t>
  </si>
  <si>
    <t>GK / GT</t>
  </si>
  <si>
    <t>AC / IC</t>
  </si>
  <si>
    <t>AC / IC*</t>
  </si>
  <si>
    <t>Indicador 2022</t>
  </si>
  <si>
    <t>Indicador 2021</t>
  </si>
  <si>
    <t>05001</t>
  </si>
  <si>
    <t>ANTIOQUIA</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</si>
  <si>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</si>
  <si>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</si>
  <si>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</si>
  <si>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</si>
  <si>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</si>
  <si>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</si>
  <si>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</si>
  <si>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</si>
  <si>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</si>
  <si>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</si>
  <si>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</si>
  <si>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</si>
  <si>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</si>
  <si>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</si>
  <si>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</si>
  <si>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</si>
  <si>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</si>
  <si>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</si>
  <si>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</si>
  <si>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</si>
  <si>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SANTAFE DE ANTIOQUIA</t>
  </si>
  <si>
    <t>05044</t>
  </si>
  <si>
    <t>ANZÁ</t>
  </si>
  <si>
    <t>05045</t>
  </si>
  <si>
    <t>APARTADÓ</t>
  </si>
  <si>
    <t>05051</t>
  </si>
  <si>
    <t>ARBOLETES</t>
  </si>
  <si>
    <t>05055</t>
  </si>
  <si>
    <t>ARGELIA - ANTIOQUIA</t>
  </si>
  <si>
    <t>05059</t>
  </si>
  <si>
    <t>ARMENIA - ANTIOQUIA</t>
  </si>
  <si>
    <t>05079</t>
  </si>
  <si>
    <t>BARBOSA - ANTIOQUIA</t>
  </si>
  <si>
    <t>05086</t>
  </si>
  <si>
    <t>BELMIRA</t>
  </si>
  <si>
    <t>05088</t>
  </si>
  <si>
    <t>BELLO</t>
  </si>
  <si>
    <t>05091</t>
  </si>
  <si>
    <t>BETANIA</t>
  </si>
  <si>
    <t>05093</t>
  </si>
  <si>
    <t>BETULIA - ANTIOQUIA</t>
  </si>
  <si>
    <t>05101</t>
  </si>
  <si>
    <t>CIUDAD BOLIVAR</t>
  </si>
  <si>
    <t>05107</t>
  </si>
  <si>
    <t>BRICEÑO - ANTIOQUIA</t>
  </si>
  <si>
    <t>05113</t>
  </si>
  <si>
    <t>BURITICÁ</t>
  </si>
  <si>
    <t>05120</t>
  </si>
  <si>
    <t>CÁCERES</t>
  </si>
  <si>
    <t>05125</t>
  </si>
  <si>
    <t>CAICEDO</t>
  </si>
  <si>
    <t>05129</t>
  </si>
  <si>
    <t>CALDAS - ANTIOQUIA</t>
  </si>
  <si>
    <t>05134</t>
  </si>
  <si>
    <t>CAMPAMENTO</t>
  </si>
  <si>
    <t>05138</t>
  </si>
  <si>
    <t>CAÑASGORDAS</t>
  </si>
  <si>
    <t>05142</t>
  </si>
  <si>
    <t>CARACOLÍ</t>
  </si>
  <si>
    <t>05145</t>
  </si>
  <si>
    <t>CARAMANTA</t>
  </si>
  <si>
    <t>05147</t>
  </si>
  <si>
    <t>CAREPA</t>
  </si>
  <si>
    <t>05148</t>
  </si>
  <si>
    <t>EL CARMEN DE VIBORAL</t>
  </si>
  <si>
    <t>05150</t>
  </si>
  <si>
    <t>CAROLINA DEL PRINCIPE</t>
  </si>
  <si>
    <t>05154</t>
  </si>
  <si>
    <t>CAUCASIA</t>
  </si>
  <si>
    <t>05172</t>
  </si>
  <si>
    <t>CHIGORODÓ</t>
  </si>
  <si>
    <t>05190</t>
  </si>
  <si>
    <t>CISNEROS</t>
  </si>
  <si>
    <t>05197</t>
  </si>
  <si>
    <t>COCORNÁ</t>
  </si>
  <si>
    <t>05206</t>
  </si>
  <si>
    <t>CONCEPCIÓN - ANTIOQUIA</t>
  </si>
  <si>
    <t>05209</t>
  </si>
  <si>
    <t>CONCORDIA - ANTIOQUIA</t>
  </si>
  <si>
    <t>05212</t>
  </si>
  <si>
    <t>COPACABANA</t>
  </si>
  <si>
    <t>05234</t>
  </si>
  <si>
    <t>DABEIBA</t>
  </si>
  <si>
    <t>05237</t>
  </si>
  <si>
    <t>DON MATÍAS</t>
  </si>
  <si>
    <t>05240</t>
  </si>
  <si>
    <t>EBÉJICO</t>
  </si>
  <si>
    <t>05250</t>
  </si>
  <si>
    <t>EL BAGRE</t>
  </si>
  <si>
    <t>05264</t>
  </si>
  <si>
    <t>ENTRERRIOS</t>
  </si>
  <si>
    <t>05266</t>
  </si>
  <si>
    <t>ENVIGADO</t>
  </si>
  <si>
    <t>05282</t>
  </si>
  <si>
    <t>FREDONIA</t>
  </si>
  <si>
    <t>05284</t>
  </si>
  <si>
    <t>FRONTINO</t>
  </si>
  <si>
    <t>05306</t>
  </si>
  <si>
    <t>GIRALDO</t>
  </si>
  <si>
    <t>05308</t>
  </si>
  <si>
    <t>GIRARDOTA</t>
  </si>
  <si>
    <t>05310</t>
  </si>
  <si>
    <t>GÓMEZ PLATA</t>
  </si>
  <si>
    <t>05313</t>
  </si>
  <si>
    <t>GRANADA - ANTIOQUIA</t>
  </si>
  <si>
    <t>05315</t>
  </si>
  <si>
    <t>GUADALUPE - ANTIOQUIA</t>
  </si>
  <si>
    <t>05318</t>
  </si>
  <si>
    <t>GUARNE</t>
  </si>
  <si>
    <t>05321</t>
  </si>
  <si>
    <t>GUATAPÉ</t>
  </si>
  <si>
    <t>05347</t>
  </si>
  <si>
    <t>HELICONIA</t>
  </si>
  <si>
    <t>05353</t>
  </si>
  <si>
    <t>HISPANIA</t>
  </si>
  <si>
    <t>05360</t>
  </si>
  <si>
    <t>ITAGÜÍ</t>
  </si>
  <si>
    <t>05361</t>
  </si>
  <si>
    <t>ITUANGO</t>
  </si>
  <si>
    <t>05364</t>
  </si>
  <si>
    <t>JARDÍN</t>
  </si>
  <si>
    <t>05368</t>
  </si>
  <si>
    <t>JERICÓ - ANTIOQUIA</t>
  </si>
  <si>
    <t>05376</t>
  </si>
  <si>
    <t>LA CEJA DEL TAMBO</t>
  </si>
  <si>
    <t>05380</t>
  </si>
  <si>
    <t>LA ESTRELLA</t>
  </si>
  <si>
    <t>05390</t>
  </si>
  <si>
    <t>LA PINTADA</t>
  </si>
  <si>
    <t>05400</t>
  </si>
  <si>
    <t>LA UNIÓN - ANTIOQUIA</t>
  </si>
  <si>
    <t>05411</t>
  </si>
  <si>
    <t>LIBORINA</t>
  </si>
  <si>
    <t>05425</t>
  </si>
  <si>
    <t>MACEO</t>
  </si>
  <si>
    <t>05440</t>
  </si>
  <si>
    <t>MARINILLA</t>
  </si>
  <si>
    <t>05467</t>
  </si>
  <si>
    <t>MONTEBELLO</t>
  </si>
  <si>
    <t>05475</t>
  </si>
  <si>
    <t>MURINDÓ</t>
  </si>
  <si>
    <t>05480</t>
  </si>
  <si>
    <t>MUTATÁ</t>
  </si>
  <si>
    <t>05483</t>
  </si>
  <si>
    <t>NARIÑO - ANTIOQUIA</t>
  </si>
  <si>
    <t>05490</t>
  </si>
  <si>
    <t>NECOCLÍ</t>
  </si>
  <si>
    <t>05495</t>
  </si>
  <si>
    <t>NECHÍ</t>
  </si>
  <si>
    <t>05501</t>
  </si>
  <si>
    <t>OLAYA</t>
  </si>
  <si>
    <t>05541</t>
  </si>
  <si>
    <t>EL PEÑOL - ANTIOQUIA</t>
  </si>
  <si>
    <t>05543</t>
  </si>
  <si>
    <t>PEQUE</t>
  </si>
  <si>
    <t>05576</t>
  </si>
  <si>
    <t>PUEBLORRICO - ANTIOQUIA</t>
  </si>
  <si>
    <t>05579</t>
  </si>
  <si>
    <t>PUERTO BERRÍO</t>
  </si>
  <si>
    <t>05585</t>
  </si>
  <si>
    <t>PUERTO NARE (LA MAGDALENA)</t>
  </si>
  <si>
    <t>05591</t>
  </si>
  <si>
    <t>PUERTO TRIUNFO</t>
  </si>
  <si>
    <t>05604</t>
  </si>
  <si>
    <t>REMEDIOS</t>
  </si>
  <si>
    <t>05607</t>
  </si>
  <si>
    <t>EL RETIRO</t>
  </si>
  <si>
    <t>05615</t>
  </si>
  <si>
    <t>RIONEGRO - ANTIOQUIA</t>
  </si>
  <si>
    <t>05628</t>
  </si>
  <si>
    <t>SABANALARGA - ANTIOQUIA</t>
  </si>
  <si>
    <t>05631</t>
  </si>
  <si>
    <t>SABANETA</t>
  </si>
  <si>
    <t>05642</t>
  </si>
  <si>
    <t>SALGAR</t>
  </si>
  <si>
    <t>05647</t>
  </si>
  <si>
    <t>SAN ANDRÉS DE CUERQUIA</t>
  </si>
  <si>
    <t>05649</t>
  </si>
  <si>
    <t>SAN CARLOS - ANTIOQUIA</t>
  </si>
  <si>
    <t>05652</t>
  </si>
  <si>
    <t>SAN FRANCISCO - ANTIOQUIA</t>
  </si>
  <si>
    <t>05656</t>
  </si>
  <si>
    <t>SAN JERÓNIMO</t>
  </si>
  <si>
    <t>05658</t>
  </si>
  <si>
    <t>SAN JOSÉ DE LA MONTAÑA</t>
  </si>
  <si>
    <t>05659</t>
  </si>
  <si>
    <t>SAN JUAN DE URABÁ</t>
  </si>
  <si>
    <t>05660</t>
  </si>
  <si>
    <t>SAN LUIS - ANTIOQUIA</t>
  </si>
  <si>
    <t>05664</t>
  </si>
  <si>
    <t>SAN PEDRO DE LOS MILAGROS</t>
  </si>
  <si>
    <t>05665</t>
  </si>
  <si>
    <t>SAN PEDRO DE URABA</t>
  </si>
  <si>
    <t>05667</t>
  </si>
  <si>
    <t>SAN RAFAEL</t>
  </si>
  <si>
    <t>05670</t>
  </si>
  <si>
    <t>SAN ROQUE</t>
  </si>
  <si>
    <t>05674</t>
  </si>
  <si>
    <t>SAN VICENTE</t>
  </si>
  <si>
    <t>05679</t>
  </si>
  <si>
    <t>SANTA BÁRBARA - ANTIOQUIA</t>
  </si>
  <si>
    <t>05686</t>
  </si>
  <si>
    <t>SANTA ROSA DE OSOS</t>
  </si>
  <si>
    <t>05690</t>
  </si>
  <si>
    <t>SANTO DOMINGO</t>
  </si>
  <si>
    <t>05697</t>
  </si>
  <si>
    <t>SANTUARIO - ANTIOQUIA</t>
  </si>
  <si>
    <t>05736</t>
  </si>
  <si>
    <t>SEGOVIA</t>
  </si>
  <si>
    <t>05756</t>
  </si>
  <si>
    <t>SONSÓN</t>
  </si>
  <si>
    <t>05761</t>
  </si>
  <si>
    <t>SOPETRÁN</t>
  </si>
  <si>
    <t>05789</t>
  </si>
  <si>
    <t>TÁMESIS</t>
  </si>
  <si>
    <t>05790</t>
  </si>
  <si>
    <t>TARAZÁ</t>
  </si>
  <si>
    <t>05792</t>
  </si>
  <si>
    <t>TARSO</t>
  </si>
  <si>
    <t>05809</t>
  </si>
  <si>
    <t>TITIRIBÍ</t>
  </si>
  <si>
    <t>05819</t>
  </si>
  <si>
    <t>TOLEDO - ANTIOQUIA</t>
  </si>
  <si>
    <t>05837</t>
  </si>
  <si>
    <t>TURBO</t>
  </si>
  <si>
    <t>05842</t>
  </si>
  <si>
    <t>URAMITA</t>
  </si>
  <si>
    <t>05847</t>
  </si>
  <si>
    <t>URRAO</t>
  </si>
  <si>
    <t>05854</t>
  </si>
  <si>
    <t>VALDIVIA</t>
  </si>
  <si>
    <t>05856</t>
  </si>
  <si>
    <t>VALPARAÍSO - ANTIOQUIA</t>
  </si>
  <si>
    <t>05858</t>
  </si>
  <si>
    <t>VEGACHÍ</t>
  </si>
  <si>
    <t>05861</t>
  </si>
  <si>
    <t>VENECIA - ANTIOQUIA</t>
  </si>
  <si>
    <t>05873</t>
  </si>
  <si>
    <t>VIGÍA DEL FUERTE</t>
  </si>
  <si>
    <t>05885</t>
  </si>
  <si>
    <t>YALÍ</t>
  </si>
  <si>
    <t>05887</t>
  </si>
  <si>
    <t>YARUMAL</t>
  </si>
  <si>
    <t>05890</t>
  </si>
  <si>
    <t>YOLOMBÓ</t>
  </si>
  <si>
    <t>05893</t>
  </si>
  <si>
    <t>YONDÓ (CASABE)</t>
  </si>
  <si>
    <t>05895</t>
  </si>
  <si>
    <t>ZARAGOZA</t>
  </si>
  <si>
    <t>08001</t>
  </si>
  <si>
    <t>ATLÁNTICO</t>
  </si>
  <si>
    <t>BARRANQUILLA, DISTRITO ESPECIAL, INDUSTRIAL Y PORTUARIO</t>
  </si>
  <si>
    <t>08078</t>
  </si>
  <si>
    <t>BARANOA</t>
  </si>
  <si>
    <t>08137</t>
  </si>
  <si>
    <t>CAMPO DE LA CRUZ</t>
  </si>
  <si>
    <t>08141</t>
  </si>
  <si>
    <t>CANDELARIA - ATLÁNTICO</t>
  </si>
  <si>
    <t>08296</t>
  </si>
  <si>
    <t>GALAPA</t>
  </si>
  <si>
    <t>08372</t>
  </si>
  <si>
    <t>JUAN DE ACOSTA</t>
  </si>
  <si>
    <t>08421</t>
  </si>
  <si>
    <t>LURUACO</t>
  </si>
  <si>
    <t>08433</t>
  </si>
  <si>
    <t>MALAMBO</t>
  </si>
  <si>
    <t>08436</t>
  </si>
  <si>
    <t>MANATÍ</t>
  </si>
  <si>
    <t>08520</t>
  </si>
  <si>
    <t>PALMAR DE VARELA</t>
  </si>
  <si>
    <t>08549</t>
  </si>
  <si>
    <t>PIOJÓ</t>
  </si>
  <si>
    <t>08558</t>
  </si>
  <si>
    <t>POLONUEVO</t>
  </si>
  <si>
    <t>08560</t>
  </si>
  <si>
    <t>PONEDERA</t>
  </si>
  <si>
    <t>08573</t>
  </si>
  <si>
    <t>PUERTO COLOMBIA</t>
  </si>
  <si>
    <t>08606</t>
  </si>
  <si>
    <t>REPELÓN</t>
  </si>
  <si>
    <t>08634</t>
  </si>
  <si>
    <t>SABANAGRANDE</t>
  </si>
  <si>
    <t>08638</t>
  </si>
  <si>
    <t>SABANALARGA - ATLANTICO</t>
  </si>
  <si>
    <t>08675</t>
  </si>
  <si>
    <t>SANTA LUCÍA</t>
  </si>
  <si>
    <t>08685</t>
  </si>
  <si>
    <t>SANTO TOMAS</t>
  </si>
  <si>
    <t>08758</t>
  </si>
  <si>
    <t>SOLEDAD</t>
  </si>
  <si>
    <t>08770</t>
  </si>
  <si>
    <t>SUAN</t>
  </si>
  <si>
    <t>08832</t>
  </si>
  <si>
    <t>TUBARÁ</t>
  </si>
  <si>
    <t>08849</t>
  </si>
  <si>
    <t>USIACURÍ</t>
  </si>
  <si>
    <t>11001</t>
  </si>
  <si>
    <t>BOGOTÁ, D.C.</t>
  </si>
  <si>
    <t>BOGOTÁ D.C.</t>
  </si>
  <si>
    <t>13001</t>
  </si>
  <si>
    <t>BOLÍVAR</t>
  </si>
  <si>
    <t>CARTAGENA DE INDIAS, DISTRITO TURISTICO Y CULTURAL</t>
  </si>
  <si>
    <t>13006</t>
  </si>
  <si>
    <t>ACHÍ</t>
  </si>
  <si>
    <t>13030</t>
  </si>
  <si>
    <t>ALTO DEL ROSARIO</t>
  </si>
  <si>
    <t>13042</t>
  </si>
  <si>
    <t>ARENAL</t>
  </si>
  <si>
    <t>13052</t>
  </si>
  <si>
    <t>ARJONA</t>
  </si>
  <si>
    <t>13062</t>
  </si>
  <si>
    <t>ARROYOHONDO</t>
  </si>
  <si>
    <t>13074</t>
  </si>
  <si>
    <t>BARRANCO DE LOBA</t>
  </si>
  <si>
    <t>13140</t>
  </si>
  <si>
    <t>CALAMAR - BOLIVAR</t>
  </si>
  <si>
    <t>13160</t>
  </si>
  <si>
    <t>CANTAGALLO</t>
  </si>
  <si>
    <t>13188</t>
  </si>
  <si>
    <t>CICUCO</t>
  </si>
  <si>
    <t>13212</t>
  </si>
  <si>
    <t>CÓRDOBA - BOLIVAR</t>
  </si>
  <si>
    <t>13222</t>
  </si>
  <si>
    <t>CLEMENCIA</t>
  </si>
  <si>
    <t>13244</t>
  </si>
  <si>
    <t>EL CARMEN DE BOLIVAR</t>
  </si>
  <si>
    <t>13248</t>
  </si>
  <si>
    <t>EL GUAMO - BOLIVAR</t>
  </si>
  <si>
    <t>13268</t>
  </si>
  <si>
    <t>EL PEÑON - BOLIVAR</t>
  </si>
  <si>
    <t>13300</t>
  </si>
  <si>
    <t>HATILLO DE LOBA</t>
  </si>
  <si>
    <t>13430</t>
  </si>
  <si>
    <t>MAGANGUÉ</t>
  </si>
  <si>
    <t>13433</t>
  </si>
  <si>
    <t>MAHATES</t>
  </si>
  <si>
    <t>13440</t>
  </si>
  <si>
    <t>MARGARITA</t>
  </si>
  <si>
    <t>13442</t>
  </si>
  <si>
    <t>MARIA LA BAJA</t>
  </si>
  <si>
    <t>13458</t>
  </si>
  <si>
    <t>MONTECRISTO</t>
  </si>
  <si>
    <t>13468</t>
  </si>
  <si>
    <t>SANTA CRUZ DE MOMPÓX</t>
  </si>
  <si>
    <t>13473</t>
  </si>
  <si>
    <t>MORALES - BOLIVAR</t>
  </si>
  <si>
    <t>13490</t>
  </si>
  <si>
    <t>NOROSI</t>
  </si>
  <si>
    <t>13549</t>
  </si>
  <si>
    <t>PINILLOS</t>
  </si>
  <si>
    <t>13580</t>
  </si>
  <si>
    <t>REGIDOR</t>
  </si>
  <si>
    <t>13600</t>
  </si>
  <si>
    <t>RIOVIEJO</t>
  </si>
  <si>
    <t>13620</t>
  </si>
  <si>
    <t>SAN CRISTÓBAL</t>
  </si>
  <si>
    <t>13647</t>
  </si>
  <si>
    <t>SAN ESTANISLAO</t>
  </si>
  <si>
    <t>13650</t>
  </si>
  <si>
    <t>SAN FERNANDO</t>
  </si>
  <si>
    <t>13654</t>
  </si>
  <si>
    <t>SAN JACINTO - BOLIVAR</t>
  </si>
  <si>
    <t>13655</t>
  </si>
  <si>
    <t>SAN JACINTO DEL CAUCA</t>
  </si>
  <si>
    <t>13657</t>
  </si>
  <si>
    <t>SAN JUAN NEPOMUCENO</t>
  </si>
  <si>
    <t>13667</t>
  </si>
  <si>
    <t>SAN MARTÍN DE LOBA</t>
  </si>
  <si>
    <t>13670</t>
  </si>
  <si>
    <t>SAN PABLO - BOLIVAR</t>
  </si>
  <si>
    <t>13673</t>
  </si>
  <si>
    <t>SANTA CATALINA - BOLIVAR</t>
  </si>
  <si>
    <t>13683</t>
  </si>
  <si>
    <t>SANTA ROSA NORTE</t>
  </si>
  <si>
    <t>13688</t>
  </si>
  <si>
    <t>SANTA ROSA DEL SUR</t>
  </si>
  <si>
    <t>13744</t>
  </si>
  <si>
    <t>SIMITÍ</t>
  </si>
  <si>
    <t>13760</t>
  </si>
  <si>
    <t>SOPLAVIENTO</t>
  </si>
  <si>
    <t>13780</t>
  </si>
  <si>
    <t>TALAIGUA NUEVO</t>
  </si>
  <si>
    <t>13810</t>
  </si>
  <si>
    <t>TIQUISIO</t>
  </si>
  <si>
    <t>13836</t>
  </si>
  <si>
    <t>TURBACO</t>
  </si>
  <si>
    <t>13838</t>
  </si>
  <si>
    <t>TURBANA</t>
  </si>
  <si>
    <t>13873</t>
  </si>
  <si>
    <t>VILLANUEVA - BOLIVAR</t>
  </si>
  <si>
    <t>13894</t>
  </si>
  <si>
    <t>ZAMBRANO</t>
  </si>
  <si>
    <t>15001</t>
  </si>
  <si>
    <t>BOYACÁ</t>
  </si>
  <si>
    <t>TUNJA</t>
  </si>
  <si>
    <t>15022</t>
  </si>
  <si>
    <t>ALMEIDA</t>
  </si>
  <si>
    <t>15047</t>
  </si>
  <si>
    <t>AQUITANIA</t>
  </si>
  <si>
    <t>15051</t>
  </si>
  <si>
    <t>ARCABUCO</t>
  </si>
  <si>
    <t>15087</t>
  </si>
  <si>
    <t>BELÉN - BOYACA</t>
  </si>
  <si>
    <t>15090</t>
  </si>
  <si>
    <t>BERBEO</t>
  </si>
  <si>
    <t>15092</t>
  </si>
  <si>
    <t>BETÉITIVA</t>
  </si>
  <si>
    <t>15097</t>
  </si>
  <si>
    <t>BOAVITA</t>
  </si>
  <si>
    <t>15104</t>
  </si>
  <si>
    <t>15106</t>
  </si>
  <si>
    <t>BRICEÑO - BOYACA</t>
  </si>
  <si>
    <t>15109</t>
  </si>
  <si>
    <t>BUENAVISTA - BOYACA</t>
  </si>
  <si>
    <t>15114</t>
  </si>
  <si>
    <t>BUSBANZÁ</t>
  </si>
  <si>
    <t>15131</t>
  </si>
  <si>
    <t>CALDAS - BOYACA</t>
  </si>
  <si>
    <t>15135</t>
  </si>
  <si>
    <t>CAMPOHERMOSO</t>
  </si>
  <si>
    <t>15162</t>
  </si>
  <si>
    <t>CERINZA</t>
  </si>
  <si>
    <t>15172</t>
  </si>
  <si>
    <t>CHINAVITA</t>
  </si>
  <si>
    <t>15176</t>
  </si>
  <si>
    <t>CHIQUINQUIRÁ</t>
  </si>
  <si>
    <t>15180</t>
  </si>
  <si>
    <t>CHISCAS</t>
  </si>
  <si>
    <t>15183</t>
  </si>
  <si>
    <t>CHITA</t>
  </si>
  <si>
    <t>15185</t>
  </si>
  <si>
    <t>CHITARAQUE</t>
  </si>
  <si>
    <t>15187</t>
  </si>
  <si>
    <t>CHIVATÁ</t>
  </si>
  <si>
    <t>15189</t>
  </si>
  <si>
    <t>CIÉNEGA - BOYACA</t>
  </si>
  <si>
    <t>15204</t>
  </si>
  <si>
    <t>CÓMBITA</t>
  </si>
  <si>
    <t>15212</t>
  </si>
  <si>
    <t>COPER</t>
  </si>
  <si>
    <t>15215</t>
  </si>
  <si>
    <t>CORRALES</t>
  </si>
  <si>
    <t>15218</t>
  </si>
  <si>
    <t>COVARACHÍA</t>
  </si>
  <si>
    <t>15223</t>
  </si>
  <si>
    <t>CUBARÁ</t>
  </si>
  <si>
    <t>15224</t>
  </si>
  <si>
    <t>CUCAITA</t>
  </si>
  <si>
    <t>15226</t>
  </si>
  <si>
    <t>CUÍTIVA</t>
  </si>
  <si>
    <t>15232</t>
  </si>
  <si>
    <t>CHÍQUIZA (SAN PEDRO DE IGUAQUE)</t>
  </si>
  <si>
    <t>15236</t>
  </si>
  <si>
    <t>CHIVOR</t>
  </si>
  <si>
    <t>15238</t>
  </si>
  <si>
    <t>DUITAMA</t>
  </si>
  <si>
    <t>15244</t>
  </si>
  <si>
    <t>EL COCUY</t>
  </si>
  <si>
    <t>15248</t>
  </si>
  <si>
    <t>EL ESPINO</t>
  </si>
  <si>
    <t>15272</t>
  </si>
  <si>
    <t>FIRAVITOBA</t>
  </si>
  <si>
    <t>15276</t>
  </si>
  <si>
    <t>FLORESTA</t>
  </si>
  <si>
    <t>15293</t>
  </si>
  <si>
    <t>GACHANTIVÁ</t>
  </si>
  <si>
    <t>15296</t>
  </si>
  <si>
    <t>GÁMEZA</t>
  </si>
  <si>
    <t>15299</t>
  </si>
  <si>
    <t>GARAGOA</t>
  </si>
  <si>
    <t>15317</t>
  </si>
  <si>
    <t>GUACAMAYAS</t>
  </si>
  <si>
    <t>15322</t>
  </si>
  <si>
    <t>GUATEQUE</t>
  </si>
  <si>
    <t>15325</t>
  </si>
  <si>
    <t>GUAYATÁ</t>
  </si>
  <si>
    <t>15332</t>
  </si>
  <si>
    <t>GÜICÁN</t>
  </si>
  <si>
    <t>15362</t>
  </si>
  <si>
    <t>IZA</t>
  </si>
  <si>
    <t>15367</t>
  </si>
  <si>
    <t>JENESANO</t>
  </si>
  <si>
    <t>15368</t>
  </si>
  <si>
    <t>JERICÓ - BOYACA</t>
  </si>
  <si>
    <t>15377</t>
  </si>
  <si>
    <t>LABRANZAGRANDE</t>
  </si>
  <si>
    <t>15380</t>
  </si>
  <si>
    <t>LA CAPILLA</t>
  </si>
  <si>
    <t>15401</t>
  </si>
  <si>
    <t>LA VICTORIA -BOYACA</t>
  </si>
  <si>
    <t>15403</t>
  </si>
  <si>
    <t>LA UVITA</t>
  </si>
  <si>
    <t>15407</t>
  </si>
  <si>
    <t>VILLA DE LEYVA</t>
  </si>
  <si>
    <t>15425</t>
  </si>
  <si>
    <t>MACANAL</t>
  </si>
  <si>
    <t>15442</t>
  </si>
  <si>
    <t>MARIPÍ</t>
  </si>
  <si>
    <t>15455</t>
  </si>
  <si>
    <t>MIRAFLORES - BOYACÁ</t>
  </si>
  <si>
    <t>15464</t>
  </si>
  <si>
    <t>MONGUA</t>
  </si>
  <si>
    <t>15466</t>
  </si>
  <si>
    <t>MONGUÍ</t>
  </si>
  <si>
    <t>15469</t>
  </si>
  <si>
    <t>MONIQUIRÁ</t>
  </si>
  <si>
    <t>15476</t>
  </si>
  <si>
    <t>MOTAVITA</t>
  </si>
  <si>
    <t>15480</t>
  </si>
  <si>
    <t>MUZO</t>
  </si>
  <si>
    <t>15491</t>
  </si>
  <si>
    <t>NOBSA</t>
  </si>
  <si>
    <t>15494</t>
  </si>
  <si>
    <t>NUEVO COLÓN</t>
  </si>
  <si>
    <t>15500</t>
  </si>
  <si>
    <t>OICATÁ</t>
  </si>
  <si>
    <t>15507</t>
  </si>
  <si>
    <t>OTANCHE</t>
  </si>
  <si>
    <t>15511</t>
  </si>
  <si>
    <t>PACHAVITA</t>
  </si>
  <si>
    <t>15514</t>
  </si>
  <si>
    <t>PÁEZ - BOYACA</t>
  </si>
  <si>
    <t>15516</t>
  </si>
  <si>
    <t>PAIPA</t>
  </si>
  <si>
    <t>15518</t>
  </si>
  <si>
    <t>PAJARITO</t>
  </si>
  <si>
    <t>15522</t>
  </si>
  <si>
    <t>PANQUEBA</t>
  </si>
  <si>
    <t>15531</t>
  </si>
  <si>
    <t>PAUNA</t>
  </si>
  <si>
    <t>15533</t>
  </si>
  <si>
    <t>PAYA</t>
  </si>
  <si>
    <t>15537</t>
  </si>
  <si>
    <t>PAZ DEL RIO</t>
  </si>
  <si>
    <t>15542</t>
  </si>
  <si>
    <t>PESCA</t>
  </si>
  <si>
    <t>15550</t>
  </si>
  <si>
    <t>PISBA</t>
  </si>
  <si>
    <t>15572</t>
  </si>
  <si>
    <t>PUERTO BOYACÁ</t>
  </si>
  <si>
    <t>15580</t>
  </si>
  <si>
    <t>QUÍPAMA</t>
  </si>
  <si>
    <t>15599</t>
  </si>
  <si>
    <t>RAMIRIQUÍ</t>
  </si>
  <si>
    <t>15600</t>
  </si>
  <si>
    <t>RÁQUIRA</t>
  </si>
  <si>
    <t>15621</t>
  </si>
  <si>
    <t>RONDÓN</t>
  </si>
  <si>
    <t>15632</t>
  </si>
  <si>
    <t>SABOYÁ</t>
  </si>
  <si>
    <t>15638</t>
  </si>
  <si>
    <t>SÁCHICA</t>
  </si>
  <si>
    <t>15646</t>
  </si>
  <si>
    <t>SAMACÁ</t>
  </si>
  <si>
    <t>15660</t>
  </si>
  <si>
    <t>SAN EDUARDO</t>
  </si>
  <si>
    <t>15664</t>
  </si>
  <si>
    <t>SAN JOSÉ DE PARE</t>
  </si>
  <si>
    <t>15667</t>
  </si>
  <si>
    <t>SAN LUIS DE GACENO</t>
  </si>
  <si>
    <t>15673</t>
  </si>
  <si>
    <t>SAN MATEO</t>
  </si>
  <si>
    <t>15676</t>
  </si>
  <si>
    <t>SAN MIGUEL DE SEMA</t>
  </si>
  <si>
    <t>15681</t>
  </si>
  <si>
    <t>SAN PABLO DE BORBUR</t>
  </si>
  <si>
    <t>15686</t>
  </si>
  <si>
    <t>SANTANA</t>
  </si>
  <si>
    <t>15690</t>
  </si>
  <si>
    <t>SANTA MARÍA - BOYACÁ</t>
  </si>
  <si>
    <t>15693</t>
  </si>
  <si>
    <t>SANTA ROSA DE VITERBO</t>
  </si>
  <si>
    <t>15696</t>
  </si>
  <si>
    <t>SANTA SOFÍA</t>
  </si>
  <si>
    <t>15720</t>
  </si>
  <si>
    <t>SATIVANORTE</t>
  </si>
  <si>
    <t>15723</t>
  </si>
  <si>
    <t>SATIVASUR</t>
  </si>
  <si>
    <t>15740</t>
  </si>
  <si>
    <t>SIACHOQUE</t>
  </si>
  <si>
    <t>15753</t>
  </si>
  <si>
    <t>SOATÁ</t>
  </si>
  <si>
    <t>15755</t>
  </si>
  <si>
    <t>SOCOTÁ</t>
  </si>
  <si>
    <t>15757</t>
  </si>
  <si>
    <t>SOCHA</t>
  </si>
  <si>
    <t>15759</t>
  </si>
  <si>
    <t>SOGAMOSO</t>
  </si>
  <si>
    <t>15761</t>
  </si>
  <si>
    <t>SOMONDOCO</t>
  </si>
  <si>
    <t>15762</t>
  </si>
  <si>
    <t>SORA</t>
  </si>
  <si>
    <t>15763</t>
  </si>
  <si>
    <t>SOTAQUIRÁ</t>
  </si>
  <si>
    <t>15764</t>
  </si>
  <si>
    <t>SORACÁ</t>
  </si>
  <si>
    <t>15774</t>
  </si>
  <si>
    <t>SUSACÓN</t>
  </si>
  <si>
    <t>15776</t>
  </si>
  <si>
    <t>SUTAMARCHÁN</t>
  </si>
  <si>
    <t>15778</t>
  </si>
  <si>
    <t>SUTATENZA</t>
  </si>
  <si>
    <t>15790</t>
  </si>
  <si>
    <t>TASCO</t>
  </si>
  <si>
    <t>15798</t>
  </si>
  <si>
    <t>TENZA</t>
  </si>
  <si>
    <t>15804</t>
  </si>
  <si>
    <t>TIBANÁ</t>
  </si>
  <si>
    <t>15806</t>
  </si>
  <si>
    <t>TIBASOSA</t>
  </si>
  <si>
    <t>15808</t>
  </si>
  <si>
    <t>TINJACÁ</t>
  </si>
  <si>
    <t>15810</t>
  </si>
  <si>
    <t>TIPACOQUE</t>
  </si>
  <si>
    <t>15814</t>
  </si>
  <si>
    <t>TOCA</t>
  </si>
  <si>
    <t>15816</t>
  </si>
  <si>
    <t>TOGÜÍ</t>
  </si>
  <si>
    <t>15820</t>
  </si>
  <si>
    <t>TÓPAGA</t>
  </si>
  <si>
    <t>15822</t>
  </si>
  <si>
    <t>TOTA</t>
  </si>
  <si>
    <t>15832</t>
  </si>
  <si>
    <t>TUNUNGUÁ</t>
  </si>
  <si>
    <t>15835</t>
  </si>
  <si>
    <t>TURMEQUÉ</t>
  </si>
  <si>
    <t>15837</t>
  </si>
  <si>
    <t>TUTA</t>
  </si>
  <si>
    <t>15839</t>
  </si>
  <si>
    <t>TUTASÁ</t>
  </si>
  <si>
    <t>15842</t>
  </si>
  <si>
    <t>ÚMBITA</t>
  </si>
  <si>
    <t>15861</t>
  </si>
  <si>
    <t>VENTAQUEMADA</t>
  </si>
  <si>
    <t>15879</t>
  </si>
  <si>
    <t>VIRACACHÁ</t>
  </si>
  <si>
    <t>15897</t>
  </si>
  <si>
    <t>ZETAQUIRA</t>
  </si>
  <si>
    <t>17001</t>
  </si>
  <si>
    <t>CALDAS</t>
  </si>
  <si>
    <t>MANIZALES</t>
  </si>
  <si>
    <t>17013</t>
  </si>
  <si>
    <t>AGUADAS - CALDAS</t>
  </si>
  <si>
    <t>17042</t>
  </si>
  <si>
    <t>ANSERMA DE LOS CABALLEROS</t>
  </si>
  <si>
    <t>17050</t>
  </si>
  <si>
    <t>ARANZAZU</t>
  </si>
  <si>
    <t>17088</t>
  </si>
  <si>
    <t>BELALCÁZAR</t>
  </si>
  <si>
    <t>17174</t>
  </si>
  <si>
    <t>CHINCHINÁ</t>
  </si>
  <si>
    <t>17272</t>
  </si>
  <si>
    <t>FILADELFIA</t>
  </si>
  <si>
    <t>17380</t>
  </si>
  <si>
    <t>LA DORADA</t>
  </si>
  <si>
    <t>17388</t>
  </si>
  <si>
    <t>LA MERCED</t>
  </si>
  <si>
    <t>17433</t>
  </si>
  <si>
    <t>MANZANARES</t>
  </si>
  <si>
    <t>17442</t>
  </si>
  <si>
    <t>MARMATO</t>
  </si>
  <si>
    <t>17444</t>
  </si>
  <si>
    <t>MARQUETALIA</t>
  </si>
  <si>
    <t>17446</t>
  </si>
  <si>
    <t>MARULANDA</t>
  </si>
  <si>
    <t>17486</t>
  </si>
  <si>
    <t>NEIRA</t>
  </si>
  <si>
    <t>17495</t>
  </si>
  <si>
    <t>NORCASIA</t>
  </si>
  <si>
    <t>17513</t>
  </si>
  <si>
    <t>PÁCORA</t>
  </si>
  <si>
    <t>17524</t>
  </si>
  <si>
    <t>PALESTINA - CALDAS</t>
  </si>
  <si>
    <t>17541</t>
  </si>
  <si>
    <t>PENSILVANIA</t>
  </si>
  <si>
    <t>17614</t>
  </si>
  <si>
    <t>RIOSUCIO - CALDAS</t>
  </si>
  <si>
    <t>17616</t>
  </si>
  <si>
    <t>RISARALDA</t>
  </si>
  <si>
    <t>17653</t>
  </si>
  <si>
    <t>SALAMINA - CALDAS</t>
  </si>
  <si>
    <t>17662</t>
  </si>
  <si>
    <t>SAMANÁ</t>
  </si>
  <si>
    <t>17665</t>
  </si>
  <si>
    <t>SAN JOSÉ - CALDAS</t>
  </si>
  <si>
    <t>17777</t>
  </si>
  <si>
    <t>SUPÍA</t>
  </si>
  <si>
    <t>17867</t>
  </si>
  <si>
    <t>VICTORIA</t>
  </si>
  <si>
    <t>17873</t>
  </si>
  <si>
    <t>VILLAMARÍA</t>
  </si>
  <si>
    <t>17877</t>
  </si>
  <si>
    <t>VITERBO</t>
  </si>
  <si>
    <t>18001</t>
  </si>
  <si>
    <t>CAQUETÁ</t>
  </si>
  <si>
    <t>FLORENCIA - CAQUETÁ</t>
  </si>
  <si>
    <t>18029</t>
  </si>
  <si>
    <t>ALBANIA - CAQUETA</t>
  </si>
  <si>
    <t>18094</t>
  </si>
  <si>
    <t>BELÉN DE LOS ANDAQUÍES</t>
  </si>
  <si>
    <t>18150</t>
  </si>
  <si>
    <t>CARTAGENA DEL CHAIRÁ</t>
  </si>
  <si>
    <t>18205</t>
  </si>
  <si>
    <t>CURILLO</t>
  </si>
  <si>
    <t>18247</t>
  </si>
  <si>
    <t>EL DONCELLO</t>
  </si>
  <si>
    <t>18256</t>
  </si>
  <si>
    <t>EL PAUJIL</t>
  </si>
  <si>
    <t>18410</t>
  </si>
  <si>
    <t>LA MONTAÑITA</t>
  </si>
  <si>
    <t>18460</t>
  </si>
  <si>
    <t>MILÁN</t>
  </si>
  <si>
    <t>18479</t>
  </si>
  <si>
    <t>MORELIA</t>
  </si>
  <si>
    <t>18592</t>
  </si>
  <si>
    <t>PUERTO RICO - CAQUETA</t>
  </si>
  <si>
    <t>18610</t>
  </si>
  <si>
    <t>SAN JOSÉ DE LA FRAGUA</t>
  </si>
  <si>
    <t>18753</t>
  </si>
  <si>
    <t>SAN VICENTE DEL CAGUÁN</t>
  </si>
  <si>
    <t>18756</t>
  </si>
  <si>
    <t>SOLANO</t>
  </si>
  <si>
    <t>18785</t>
  </si>
  <si>
    <t>SOLITA</t>
  </si>
  <si>
    <t>18860</t>
  </si>
  <si>
    <t>VALPARAÍSO - CAQUETÁ</t>
  </si>
  <si>
    <t>19001</t>
  </si>
  <si>
    <t>CAUCA</t>
  </si>
  <si>
    <t>POPAYÁN</t>
  </si>
  <si>
    <t>19022</t>
  </si>
  <si>
    <t>ALMAGUER</t>
  </si>
  <si>
    <t>19050</t>
  </si>
  <si>
    <t>ARGELIA - CAUCA</t>
  </si>
  <si>
    <t>19075</t>
  </si>
  <si>
    <t>BALBOA - CAUCA</t>
  </si>
  <si>
    <t>19100</t>
  </si>
  <si>
    <t>BOLÍVAR - CAUCA</t>
  </si>
  <si>
    <t>19110</t>
  </si>
  <si>
    <t>BUENOS AIRES</t>
  </si>
  <si>
    <t>19130</t>
  </si>
  <si>
    <t>CAJIBÍO</t>
  </si>
  <si>
    <t>19137</t>
  </si>
  <si>
    <t>CALDONO</t>
  </si>
  <si>
    <t>19142</t>
  </si>
  <si>
    <t>CALOTO</t>
  </si>
  <si>
    <t>19212</t>
  </si>
  <si>
    <t>CORINTO</t>
  </si>
  <si>
    <t>19256</t>
  </si>
  <si>
    <t>EL TAMBO - CAUCA</t>
  </si>
  <si>
    <t>19290</t>
  </si>
  <si>
    <t>FLORENCIA - CAUCA</t>
  </si>
  <si>
    <t>19300</t>
  </si>
  <si>
    <t>GUACHENÉ</t>
  </si>
  <si>
    <t>19318</t>
  </si>
  <si>
    <t>GUAPI</t>
  </si>
  <si>
    <t>19355</t>
  </si>
  <si>
    <t>INZÁ</t>
  </si>
  <si>
    <t>19364</t>
  </si>
  <si>
    <t>JAMBALÓ</t>
  </si>
  <si>
    <t>19392</t>
  </si>
  <si>
    <t>LA SIERRA</t>
  </si>
  <si>
    <t>19397</t>
  </si>
  <si>
    <t>LA VEGA - CAUCA</t>
  </si>
  <si>
    <t>19418</t>
  </si>
  <si>
    <t>LÓPEZ DE MICAY</t>
  </si>
  <si>
    <t>19450</t>
  </si>
  <si>
    <t>MERCADERES</t>
  </si>
  <si>
    <t>19455</t>
  </si>
  <si>
    <t>MIRANDA</t>
  </si>
  <si>
    <t>19473</t>
  </si>
  <si>
    <t>MORALES - CAUCA</t>
  </si>
  <si>
    <t>19513</t>
  </si>
  <si>
    <t>PADILLA</t>
  </si>
  <si>
    <t>19517</t>
  </si>
  <si>
    <t>PÁEZ (BELALCÁZAR) - CAUCA</t>
  </si>
  <si>
    <t>19532</t>
  </si>
  <si>
    <t>PATÍA (EL BORDO)</t>
  </si>
  <si>
    <t>19533</t>
  </si>
  <si>
    <t>PIAMONTE</t>
  </si>
  <si>
    <t>19548</t>
  </si>
  <si>
    <t>PIENDAMÓ</t>
  </si>
  <si>
    <t>19573</t>
  </si>
  <si>
    <t>PUERTO TEJADA</t>
  </si>
  <si>
    <t>19585</t>
  </si>
  <si>
    <t>PURACÉ (COCONUCO)</t>
  </si>
  <si>
    <t>19622</t>
  </si>
  <si>
    <t>ROSAS</t>
  </si>
  <si>
    <t>19693</t>
  </si>
  <si>
    <t>SAN SEBASTIÁN</t>
  </si>
  <si>
    <t>19698</t>
  </si>
  <si>
    <t>SANTANDER DE QUILICHAO</t>
  </si>
  <si>
    <t>19701</t>
  </si>
  <si>
    <t>SANTA ROSA - CAUCA</t>
  </si>
  <si>
    <t>19743</t>
  </si>
  <si>
    <t>SILVIA</t>
  </si>
  <si>
    <t>19760</t>
  </si>
  <si>
    <t>SOTARÁ (PAISPAMBA)</t>
  </si>
  <si>
    <t>19780</t>
  </si>
  <si>
    <t>SUÁREZ - CAUCA</t>
  </si>
  <si>
    <t>19785</t>
  </si>
  <si>
    <t>SUCRE - CAUCA</t>
  </si>
  <si>
    <t>19807</t>
  </si>
  <si>
    <t>TIMBÍO</t>
  </si>
  <si>
    <t>19809</t>
  </si>
  <si>
    <t>TIMBIQUÍ</t>
  </si>
  <si>
    <t>19821</t>
  </si>
  <si>
    <t>TORIBÍO</t>
  </si>
  <si>
    <t>19824</t>
  </si>
  <si>
    <t>TOTORÓ</t>
  </si>
  <si>
    <t>19845</t>
  </si>
  <si>
    <t>VILLARRICA - CAUCA</t>
  </si>
  <si>
    <t>20001</t>
  </si>
  <si>
    <t>CESAR</t>
  </si>
  <si>
    <t>VALLEDUPAR</t>
  </si>
  <si>
    <t>20011</t>
  </si>
  <si>
    <t>AGUACHICA</t>
  </si>
  <si>
    <t>20013</t>
  </si>
  <si>
    <t>AGUSTÍN CODAZZI</t>
  </si>
  <si>
    <t>20032</t>
  </si>
  <si>
    <t>ASTREA</t>
  </si>
  <si>
    <t>20045</t>
  </si>
  <si>
    <t>BECERRIL</t>
  </si>
  <si>
    <t>20060</t>
  </si>
  <si>
    <t>BOSCONIA</t>
  </si>
  <si>
    <t>20175</t>
  </si>
  <si>
    <t>CHIMICHAGUA</t>
  </si>
  <si>
    <t>20178</t>
  </si>
  <si>
    <t>CHIRIGUANÁ</t>
  </si>
  <si>
    <t>20228</t>
  </si>
  <si>
    <t>CURUMANÍ</t>
  </si>
  <si>
    <t>20238</t>
  </si>
  <si>
    <t>EL COPEY</t>
  </si>
  <si>
    <t>20250</t>
  </si>
  <si>
    <t>EL PASO</t>
  </si>
  <si>
    <t>20295</t>
  </si>
  <si>
    <t>GAMARRA</t>
  </si>
  <si>
    <t>20310</t>
  </si>
  <si>
    <t>GONZÁLEZ</t>
  </si>
  <si>
    <t>20383</t>
  </si>
  <si>
    <t>LA GLORIA</t>
  </si>
  <si>
    <t>20400</t>
  </si>
  <si>
    <t>LA JAGUA DE IBIRICO</t>
  </si>
  <si>
    <t>20443</t>
  </si>
  <si>
    <t>MANAURE (BALCÓN DEL CESAR)</t>
  </si>
  <si>
    <t>20517</t>
  </si>
  <si>
    <t>PAILITAS</t>
  </si>
  <si>
    <t>20550</t>
  </si>
  <si>
    <t>PELAYA</t>
  </si>
  <si>
    <t>20570</t>
  </si>
  <si>
    <t>PUEBLO BELLO</t>
  </si>
  <si>
    <t>20614</t>
  </si>
  <si>
    <t>RÍO DE ORO</t>
  </si>
  <si>
    <t>20621</t>
  </si>
  <si>
    <t>LA PAZ (ROBLES) - CESAR</t>
  </si>
  <si>
    <t>20710</t>
  </si>
  <si>
    <t>SAN ALBERTO</t>
  </si>
  <si>
    <t>20750</t>
  </si>
  <si>
    <t>SAN DIEGO</t>
  </si>
  <si>
    <t>20770</t>
  </si>
  <si>
    <t>SAN MARTÍN - CESAR</t>
  </si>
  <si>
    <t>20787</t>
  </si>
  <si>
    <t>TAMALAMEQUE</t>
  </si>
  <si>
    <t>23001</t>
  </si>
  <si>
    <t>CÓRDOBA</t>
  </si>
  <si>
    <t>MONTERÍA</t>
  </si>
  <si>
    <t>23068</t>
  </si>
  <si>
    <t>AYAPEL</t>
  </si>
  <si>
    <t>23079</t>
  </si>
  <si>
    <t>BUENAVISTA - CORDOBA</t>
  </si>
  <si>
    <t>23090</t>
  </si>
  <si>
    <t>CANALETE</t>
  </si>
  <si>
    <t>23162</t>
  </si>
  <si>
    <t>CERETÉ</t>
  </si>
  <si>
    <t>23168</t>
  </si>
  <si>
    <t>CHIMÁ - CORDOBA</t>
  </si>
  <si>
    <t>23182</t>
  </si>
  <si>
    <t>CHINÚ</t>
  </si>
  <si>
    <t>23189</t>
  </si>
  <si>
    <t>CIÉNAGA DE ORO</t>
  </si>
  <si>
    <t>23300</t>
  </si>
  <si>
    <t>COTORRA</t>
  </si>
  <si>
    <t>23350</t>
  </si>
  <si>
    <t>LA APARTADA</t>
  </si>
  <si>
    <t>23417</t>
  </si>
  <si>
    <t>SANTA CRUZ DE LORICA</t>
  </si>
  <si>
    <t>23419</t>
  </si>
  <si>
    <t>LOS CÓRDOBAS</t>
  </si>
  <si>
    <t>23464</t>
  </si>
  <si>
    <t>MOMÍL</t>
  </si>
  <si>
    <t>23466</t>
  </si>
  <si>
    <t>MONTELÍBANO</t>
  </si>
  <si>
    <t>23500</t>
  </si>
  <si>
    <t>MOÑITOS</t>
  </si>
  <si>
    <t>23555</t>
  </si>
  <si>
    <t>PLANETA RICA</t>
  </si>
  <si>
    <t>23570</t>
  </si>
  <si>
    <t>PUEBLO NUEVO</t>
  </si>
  <si>
    <t>23574</t>
  </si>
  <si>
    <t>PUERTO ESCONDIDO</t>
  </si>
  <si>
    <t>23580</t>
  </si>
  <si>
    <t>PUERTO LIBERTADOR</t>
  </si>
  <si>
    <t>23586</t>
  </si>
  <si>
    <t>PURÍSIMA</t>
  </si>
  <si>
    <t>23660</t>
  </si>
  <si>
    <t>SAHAGÚN</t>
  </si>
  <si>
    <t>23670</t>
  </si>
  <si>
    <t>SAN ANDRÉS DE SOTAVENTO</t>
  </si>
  <si>
    <t>23672</t>
  </si>
  <si>
    <t>SAN ANTERO</t>
  </si>
  <si>
    <t>23675</t>
  </si>
  <si>
    <t>SAN BERNARDO DEL VIENTO</t>
  </si>
  <si>
    <t>23678</t>
  </si>
  <si>
    <t>SAN CARLOS - CORDOBA</t>
  </si>
  <si>
    <t>23682</t>
  </si>
  <si>
    <t>SAN JOSE DE URE</t>
  </si>
  <si>
    <t>23686</t>
  </si>
  <si>
    <t>SAN PELAYO</t>
  </si>
  <si>
    <t>23807</t>
  </si>
  <si>
    <t>TIERRALTA</t>
  </si>
  <si>
    <t>23815</t>
  </si>
  <si>
    <t>TUCHIN</t>
  </si>
  <si>
    <t>23855</t>
  </si>
  <si>
    <t>VALENCIA</t>
  </si>
  <si>
    <t>25001</t>
  </si>
  <si>
    <t>CUNDINAMARCA</t>
  </si>
  <si>
    <t>AGUA DE DIOS</t>
  </si>
  <si>
    <t>25019</t>
  </si>
  <si>
    <t>ALBÁN</t>
  </si>
  <si>
    <t>25035</t>
  </si>
  <si>
    <t>ANAPOIMA</t>
  </si>
  <si>
    <t>25040</t>
  </si>
  <si>
    <t>ANOLAIMA</t>
  </si>
  <si>
    <t>25053</t>
  </si>
  <si>
    <t>ARBELÁEZ</t>
  </si>
  <si>
    <t>25086</t>
  </si>
  <si>
    <t>BELTRÁN</t>
  </si>
  <si>
    <t>25095</t>
  </si>
  <si>
    <t>BITUIMA</t>
  </si>
  <si>
    <t>25099</t>
  </si>
  <si>
    <t>BOJACÁ</t>
  </si>
  <si>
    <t>25120</t>
  </si>
  <si>
    <t>CABRERA - CUNDINAMARCA</t>
  </si>
  <si>
    <t>25123</t>
  </si>
  <si>
    <t>CACHIPAY</t>
  </si>
  <si>
    <t>25126</t>
  </si>
  <si>
    <t>CAJICA</t>
  </si>
  <si>
    <t>25148</t>
  </si>
  <si>
    <t>CAPARRAPÍ</t>
  </si>
  <si>
    <t>25151</t>
  </si>
  <si>
    <t>CÁQUEZA</t>
  </si>
  <si>
    <t>25154</t>
  </si>
  <si>
    <t>CARMEN DE CARUPA</t>
  </si>
  <si>
    <t>25168</t>
  </si>
  <si>
    <t>CHAGUANÍ</t>
  </si>
  <si>
    <t>25175</t>
  </si>
  <si>
    <t>CHIA</t>
  </si>
  <si>
    <t>25178</t>
  </si>
  <si>
    <t>CHIPAQUE</t>
  </si>
  <si>
    <t>25181</t>
  </si>
  <si>
    <t>CHOACHÍ</t>
  </si>
  <si>
    <t>25183</t>
  </si>
  <si>
    <t>CHOCONTÁ</t>
  </si>
  <si>
    <t>25200</t>
  </si>
  <si>
    <t>COGUA</t>
  </si>
  <si>
    <t>25214</t>
  </si>
  <si>
    <t>COTA</t>
  </si>
  <si>
    <t>25224</t>
  </si>
  <si>
    <t>CUCUNUBÁ</t>
  </si>
  <si>
    <t>25245</t>
  </si>
  <si>
    <t>MESITAS DEL COLEGIO</t>
  </si>
  <si>
    <t>25258</t>
  </si>
  <si>
    <t>EL PEÑÓN - CUNDINAMARCA</t>
  </si>
  <si>
    <t>25260</t>
  </si>
  <si>
    <t>EL ROSAL</t>
  </si>
  <si>
    <t>25269</t>
  </si>
  <si>
    <t>FACATATIVÁ</t>
  </si>
  <si>
    <t>25279</t>
  </si>
  <si>
    <t>FÓMEQUE</t>
  </si>
  <si>
    <t>25281</t>
  </si>
  <si>
    <t>FOSCA</t>
  </si>
  <si>
    <t>25286</t>
  </si>
  <si>
    <t>FUNZA</t>
  </si>
  <si>
    <t>25288</t>
  </si>
  <si>
    <t>FÚQUENE</t>
  </si>
  <si>
    <t>25290</t>
  </si>
  <si>
    <t>FUSAGASUGÁ</t>
  </si>
  <si>
    <t>25293</t>
  </si>
  <si>
    <t>GACHALÁ</t>
  </si>
  <si>
    <t>25295</t>
  </si>
  <si>
    <t>GACHANCIPÁ</t>
  </si>
  <si>
    <t>25297</t>
  </si>
  <si>
    <t>GACHETÁ</t>
  </si>
  <si>
    <t>25299</t>
  </si>
  <si>
    <t>GAMA</t>
  </si>
  <si>
    <t>25307</t>
  </si>
  <si>
    <t>GIRARDOT</t>
  </si>
  <si>
    <t>25312</t>
  </si>
  <si>
    <t>GRANADA - CUNDINAMARCA</t>
  </si>
  <si>
    <t>25317</t>
  </si>
  <si>
    <t>GUACHETÁ</t>
  </si>
  <si>
    <t>25320</t>
  </si>
  <si>
    <t>GUADUAS</t>
  </si>
  <si>
    <t>25322</t>
  </si>
  <si>
    <t>GUASCA</t>
  </si>
  <si>
    <t>25324</t>
  </si>
  <si>
    <t>GUATAQUÍ</t>
  </si>
  <si>
    <t>25326</t>
  </si>
  <si>
    <t>GUATAVITA</t>
  </si>
  <si>
    <t>25328</t>
  </si>
  <si>
    <t>GUAYABAL DE SÍQUIMA</t>
  </si>
  <si>
    <t>25335</t>
  </si>
  <si>
    <t>GUAYABETAL</t>
  </si>
  <si>
    <t>25339</t>
  </si>
  <si>
    <t>GUTIÉRREZ</t>
  </si>
  <si>
    <t>25368</t>
  </si>
  <si>
    <t>JERUSALÉN</t>
  </si>
  <si>
    <t>25372</t>
  </si>
  <si>
    <t>JUNÍN</t>
  </si>
  <si>
    <t>25377</t>
  </si>
  <si>
    <t>LA CALERA</t>
  </si>
  <si>
    <t>25386</t>
  </si>
  <si>
    <t>LA MESA</t>
  </si>
  <si>
    <t>25394</t>
  </si>
  <si>
    <t>LA PALMA</t>
  </si>
  <si>
    <t>25398</t>
  </si>
  <si>
    <t>LA PEÑA</t>
  </si>
  <si>
    <t>25402</t>
  </si>
  <si>
    <t>LA VEGA - CUNDINAMARCA</t>
  </si>
  <si>
    <t>25407</t>
  </si>
  <si>
    <t>LENGUAZAQUE</t>
  </si>
  <si>
    <t>25426</t>
  </si>
  <si>
    <t>MACHETÁ</t>
  </si>
  <si>
    <t>25430</t>
  </si>
  <si>
    <t>MADRID - CUNDINAMARCA</t>
  </si>
  <si>
    <t>25436</t>
  </si>
  <si>
    <t>MANTA</t>
  </si>
  <si>
    <t>25438</t>
  </si>
  <si>
    <t>MEDINA</t>
  </si>
  <si>
    <t>25473</t>
  </si>
  <si>
    <t>MOSQUERA - CUNDINAMARCA</t>
  </si>
  <si>
    <t>25483</t>
  </si>
  <si>
    <t>NARIÑO - CUNDINAMARCA</t>
  </si>
  <si>
    <t>25486</t>
  </si>
  <si>
    <t>NEMOCÓN</t>
  </si>
  <si>
    <t>25488</t>
  </si>
  <si>
    <t>NILO</t>
  </si>
  <si>
    <t>25489</t>
  </si>
  <si>
    <t>NIMAIMA</t>
  </si>
  <si>
    <t>25491</t>
  </si>
  <si>
    <t>NOCAIMA</t>
  </si>
  <si>
    <t>25506</t>
  </si>
  <si>
    <t>VENECIA - CUNDINAMARCA</t>
  </si>
  <si>
    <t>25513</t>
  </si>
  <si>
    <t>PACHO</t>
  </si>
  <si>
    <t>25518</t>
  </si>
  <si>
    <t>PAIME</t>
  </si>
  <si>
    <t>25524</t>
  </si>
  <si>
    <t>PANDI</t>
  </si>
  <si>
    <t>25530</t>
  </si>
  <si>
    <t>PARATEBUENO</t>
  </si>
  <si>
    <t>25535</t>
  </si>
  <si>
    <t>PASCA</t>
  </si>
  <si>
    <t>25572</t>
  </si>
  <si>
    <t>PUERTO SALGAR</t>
  </si>
  <si>
    <t>25580</t>
  </si>
  <si>
    <t>PULÍ</t>
  </si>
  <si>
    <t>25592</t>
  </si>
  <si>
    <t>QUEBRADANEGRA</t>
  </si>
  <si>
    <t>25594</t>
  </si>
  <si>
    <t>QUETAME</t>
  </si>
  <si>
    <t>25596</t>
  </si>
  <si>
    <t>QUIPILE</t>
  </si>
  <si>
    <t>25599</t>
  </si>
  <si>
    <t>APULO - RAFAEL REYES</t>
  </si>
  <si>
    <t>25612</t>
  </si>
  <si>
    <t>RICAURTE - CUNDINAMARCA</t>
  </si>
  <si>
    <t>25645</t>
  </si>
  <si>
    <t>SAN ANTONIO DEL TEQUENDAMA</t>
  </si>
  <si>
    <t>25649</t>
  </si>
  <si>
    <t>SAN BERNARDO - CUNDINAMARCA</t>
  </si>
  <si>
    <t>25653</t>
  </si>
  <si>
    <t>SAN CAYETANO - CUNDINAMARCA</t>
  </si>
  <si>
    <t>25658</t>
  </si>
  <si>
    <t>SAN FRANCISCO - CUNDINAMARCA</t>
  </si>
  <si>
    <t>25662</t>
  </si>
  <si>
    <t>SAN JUAN DE RIO SECO</t>
  </si>
  <si>
    <t>25718</t>
  </si>
  <si>
    <t>SASAIMA</t>
  </si>
  <si>
    <t>25736</t>
  </si>
  <si>
    <t>SESQUILÉ</t>
  </si>
  <si>
    <t>25740</t>
  </si>
  <si>
    <t>SIBATÉ</t>
  </si>
  <si>
    <t>25743</t>
  </si>
  <si>
    <t>SILVANIA</t>
  </si>
  <si>
    <t>25745</t>
  </si>
  <si>
    <t>SIMIJACA</t>
  </si>
  <si>
    <t>25754</t>
  </si>
  <si>
    <t>SOACHA</t>
  </si>
  <si>
    <t>25758</t>
  </si>
  <si>
    <t>SOPÓ</t>
  </si>
  <si>
    <t>25769</t>
  </si>
  <si>
    <t>SUBACHOQUE</t>
  </si>
  <si>
    <t>25772</t>
  </si>
  <si>
    <t>SUESCA</t>
  </si>
  <si>
    <t>25777</t>
  </si>
  <si>
    <t>SUPATÁ</t>
  </si>
  <si>
    <t>25779</t>
  </si>
  <si>
    <t>SUSA</t>
  </si>
  <si>
    <t>25781</t>
  </si>
  <si>
    <t>SUTATAUSA</t>
  </si>
  <si>
    <t>25785</t>
  </si>
  <si>
    <t>TABIO</t>
  </si>
  <si>
    <t>25793</t>
  </si>
  <si>
    <t>TAUSA</t>
  </si>
  <si>
    <t>25797</t>
  </si>
  <si>
    <t>TENA</t>
  </si>
  <si>
    <t>25799</t>
  </si>
  <si>
    <t>TENJO</t>
  </si>
  <si>
    <t>25805</t>
  </si>
  <si>
    <t>TIBACUY</t>
  </si>
  <si>
    <t>25807</t>
  </si>
  <si>
    <t>TIBIRITA</t>
  </si>
  <si>
    <t>25815</t>
  </si>
  <si>
    <t>TOCAIMA</t>
  </si>
  <si>
    <t>25817</t>
  </si>
  <si>
    <t>TOCANCIPÁ</t>
  </si>
  <si>
    <t>25823</t>
  </si>
  <si>
    <t>TOPAIPÍ</t>
  </si>
  <si>
    <t>25839</t>
  </si>
  <si>
    <t>UBALÁ</t>
  </si>
  <si>
    <t>25841</t>
  </si>
  <si>
    <t>UBAQUE</t>
  </si>
  <si>
    <t>25843</t>
  </si>
  <si>
    <t>UBATÉ</t>
  </si>
  <si>
    <t>25845</t>
  </si>
  <si>
    <t>UNE</t>
  </si>
  <si>
    <t>25851</t>
  </si>
  <si>
    <t>ÚTICA</t>
  </si>
  <si>
    <t>25862</t>
  </si>
  <si>
    <t>VERGARA</t>
  </si>
  <si>
    <t>25867</t>
  </si>
  <si>
    <t>VIANÍ</t>
  </si>
  <si>
    <t>25871</t>
  </si>
  <si>
    <t>VILLAGÓMEZ</t>
  </si>
  <si>
    <t>25873</t>
  </si>
  <si>
    <t>VILLAPINZÓN</t>
  </si>
  <si>
    <t>25875</t>
  </si>
  <si>
    <t>VILLETA</t>
  </si>
  <si>
    <t>25878</t>
  </si>
  <si>
    <t>VIOTÁ</t>
  </si>
  <si>
    <t>25885</t>
  </si>
  <si>
    <t>YACOPÍ</t>
  </si>
  <si>
    <t>25898</t>
  </si>
  <si>
    <t>ZIPACÓN</t>
  </si>
  <si>
    <t>25899</t>
  </si>
  <si>
    <t>ZIPAQUIRÁ</t>
  </si>
  <si>
    <t>27001</t>
  </si>
  <si>
    <t>CHOCÓ</t>
  </si>
  <si>
    <t>QUIBDÓ</t>
  </si>
  <si>
    <t>27006</t>
  </si>
  <si>
    <t>ACANDÍ</t>
  </si>
  <si>
    <t>27025</t>
  </si>
  <si>
    <t>ALTO BAUDÓ  (PIE DE PATO)</t>
  </si>
  <si>
    <t>27050</t>
  </si>
  <si>
    <t>ATRATO</t>
  </si>
  <si>
    <t>27073</t>
  </si>
  <si>
    <t>BAGADÓ</t>
  </si>
  <si>
    <t>27075</t>
  </si>
  <si>
    <t>BAHÍA SOLANO - CIUDAD MUTIS</t>
  </si>
  <si>
    <t>27077</t>
  </si>
  <si>
    <t>BAJO BAUDÓ - PIZARRO</t>
  </si>
  <si>
    <t>27099</t>
  </si>
  <si>
    <t>BOJAYÁ  (BELLAVISTA)</t>
  </si>
  <si>
    <t>27135</t>
  </si>
  <si>
    <t>EL CANTÓN DE SAN PABLO (MANAGRÚ)</t>
  </si>
  <si>
    <t>27150</t>
  </si>
  <si>
    <t>CARMEN DEL DARIEN</t>
  </si>
  <si>
    <t>27160</t>
  </si>
  <si>
    <t>CERTEGUÍ</t>
  </si>
  <si>
    <t>27205</t>
  </si>
  <si>
    <t>CONDOTO</t>
  </si>
  <si>
    <t>27245</t>
  </si>
  <si>
    <t>EL CARMEN DE ATRATO</t>
  </si>
  <si>
    <t>27250</t>
  </si>
  <si>
    <t>LITORAL DEL SAN JUAN  (SANTA GENOVEVA DE D.)</t>
  </si>
  <si>
    <t>27361</t>
  </si>
  <si>
    <t>ISTMINA</t>
  </si>
  <si>
    <t>27372</t>
  </si>
  <si>
    <t>JURADÓ</t>
  </si>
  <si>
    <t>27413</t>
  </si>
  <si>
    <t>LLORÓ</t>
  </si>
  <si>
    <t>27425</t>
  </si>
  <si>
    <t>MEDIO ATRATO</t>
  </si>
  <si>
    <t>27430</t>
  </si>
  <si>
    <t>MEDIO BAUDÓ</t>
  </si>
  <si>
    <t>27450</t>
  </si>
  <si>
    <t>MEDIO SAN JUAN</t>
  </si>
  <si>
    <t>27491</t>
  </si>
  <si>
    <t>NÓVITA</t>
  </si>
  <si>
    <t>27495</t>
  </si>
  <si>
    <t>NUQUÍ</t>
  </si>
  <si>
    <t>27580</t>
  </si>
  <si>
    <t>RIO IRÓ</t>
  </si>
  <si>
    <t>27600</t>
  </si>
  <si>
    <t>RIO QUITO</t>
  </si>
  <si>
    <t>27615</t>
  </si>
  <si>
    <t>RIOSUCIO - CHOCÓ</t>
  </si>
  <si>
    <t>27660</t>
  </si>
  <si>
    <t>SAN JOSÉ DEL PALMAR</t>
  </si>
  <si>
    <t>27745</t>
  </si>
  <si>
    <t>SIPÍ</t>
  </si>
  <si>
    <t>27787</t>
  </si>
  <si>
    <t>TADÓ</t>
  </si>
  <si>
    <t>27800</t>
  </si>
  <si>
    <t>UNGUÍA</t>
  </si>
  <si>
    <t>27810</t>
  </si>
  <si>
    <t>UNIÓN PANAMERICANA</t>
  </si>
  <si>
    <t>41001</t>
  </si>
  <si>
    <t>HUILA</t>
  </si>
  <si>
    <t>NEIVA</t>
  </si>
  <si>
    <t>41006</t>
  </si>
  <si>
    <t>ACEVEDO</t>
  </si>
  <si>
    <t>41013</t>
  </si>
  <si>
    <t>EL AGRADO</t>
  </si>
  <si>
    <t>41016</t>
  </si>
  <si>
    <t>AIPE</t>
  </si>
  <si>
    <t>41020</t>
  </si>
  <si>
    <t>ALGECIRAS</t>
  </si>
  <si>
    <t>41026</t>
  </si>
  <si>
    <t>ALTAMIRA</t>
  </si>
  <si>
    <t>41078</t>
  </si>
  <si>
    <t>BARAYA</t>
  </si>
  <si>
    <t>41132</t>
  </si>
  <si>
    <t>CAMPOALEGRE</t>
  </si>
  <si>
    <t>41206</t>
  </si>
  <si>
    <t>COLOMBIA</t>
  </si>
  <si>
    <t>41244</t>
  </si>
  <si>
    <t>ELÍAS</t>
  </si>
  <si>
    <t>41298</t>
  </si>
  <si>
    <t>GARZÓN</t>
  </si>
  <si>
    <t>41306</t>
  </si>
  <si>
    <t>GIGANTE</t>
  </si>
  <si>
    <t>41319</t>
  </si>
  <si>
    <t>GUADALUPE - HUILA</t>
  </si>
  <si>
    <t>41349</t>
  </si>
  <si>
    <t>HOBO</t>
  </si>
  <si>
    <t>41357</t>
  </si>
  <si>
    <t>IQUIRA</t>
  </si>
  <si>
    <t>41359</t>
  </si>
  <si>
    <t>ISNOS</t>
  </si>
  <si>
    <t>41378</t>
  </si>
  <si>
    <t>LA ARGENTINA</t>
  </si>
  <si>
    <t>41396</t>
  </si>
  <si>
    <t>LA PLATA</t>
  </si>
  <si>
    <t>41483</t>
  </si>
  <si>
    <t>NÁTAGA</t>
  </si>
  <si>
    <t>41503</t>
  </si>
  <si>
    <t>OPORAPA</t>
  </si>
  <si>
    <t>41518</t>
  </si>
  <si>
    <t>PAICOL</t>
  </si>
  <si>
    <t>41524</t>
  </si>
  <si>
    <t>PALERMO</t>
  </si>
  <si>
    <t>41530</t>
  </si>
  <si>
    <t>PALESTINA - HUILA</t>
  </si>
  <si>
    <t>41548</t>
  </si>
  <si>
    <t>EL PITAL</t>
  </si>
  <si>
    <t>41551</t>
  </si>
  <si>
    <t>PITALITO</t>
  </si>
  <si>
    <t>41615</t>
  </si>
  <si>
    <t>RIVERA</t>
  </si>
  <si>
    <t>41660</t>
  </si>
  <si>
    <t>SALADOBLANCO</t>
  </si>
  <si>
    <t>41668</t>
  </si>
  <si>
    <t>SAN AGUSTÍN</t>
  </si>
  <si>
    <t>41676</t>
  </si>
  <si>
    <t>SANTA MARÍA - HUILA</t>
  </si>
  <si>
    <t>41770</t>
  </si>
  <si>
    <t>SUAZA</t>
  </si>
  <si>
    <t>41791</t>
  </si>
  <si>
    <t>TÁRQUI</t>
  </si>
  <si>
    <t>41797</t>
  </si>
  <si>
    <t>TESALIA</t>
  </si>
  <si>
    <t>41799</t>
  </si>
  <si>
    <t>TELLO</t>
  </si>
  <si>
    <t>41801</t>
  </si>
  <si>
    <t>TERUEL</t>
  </si>
  <si>
    <t>41807</t>
  </si>
  <si>
    <t>TIMANÁ</t>
  </si>
  <si>
    <t>41872</t>
  </si>
  <si>
    <t>VILLAVIEJA</t>
  </si>
  <si>
    <t>41885</t>
  </si>
  <si>
    <t>YAGUARA</t>
  </si>
  <si>
    <t>44001</t>
  </si>
  <si>
    <t>LA GUAJIRA</t>
  </si>
  <si>
    <t>RIOHACHA</t>
  </si>
  <si>
    <t>44035</t>
  </si>
  <si>
    <t>ALBANIA - GUAJIRA</t>
  </si>
  <si>
    <t>44078</t>
  </si>
  <si>
    <t>BARRANCAS</t>
  </si>
  <si>
    <t>44090</t>
  </si>
  <si>
    <t>DIBULLA</t>
  </si>
  <si>
    <t>44098</t>
  </si>
  <si>
    <t>DISTRACCIÓN</t>
  </si>
  <si>
    <t>44110</t>
  </si>
  <si>
    <t>EL MOLINO</t>
  </si>
  <si>
    <t>44279</t>
  </si>
  <si>
    <t>FONSECA</t>
  </si>
  <si>
    <t>44378</t>
  </si>
  <si>
    <t>HATO NUEVO</t>
  </si>
  <si>
    <t>44420</t>
  </si>
  <si>
    <t>LA JAGUA DEL PILAR</t>
  </si>
  <si>
    <t>44430</t>
  </si>
  <si>
    <t>MAICAO</t>
  </si>
  <si>
    <t>44560</t>
  </si>
  <si>
    <t>MANAURE</t>
  </si>
  <si>
    <t>44650</t>
  </si>
  <si>
    <t>SAN JUAN DEL CESAR</t>
  </si>
  <si>
    <t>44847</t>
  </si>
  <si>
    <t>URIBIA</t>
  </si>
  <si>
    <t>44855</t>
  </si>
  <si>
    <t>URUMITA</t>
  </si>
  <si>
    <t>44874</t>
  </si>
  <si>
    <t>VILLANUEVA - GUAJIRA</t>
  </si>
  <si>
    <t>47001</t>
  </si>
  <si>
    <t>MAGDALENA</t>
  </si>
  <si>
    <t>SANTA MARTA, DISTRITO TURISTICO, CULTURAL E HISTORICO</t>
  </si>
  <si>
    <t>47030</t>
  </si>
  <si>
    <t>ALGARROBO</t>
  </si>
  <si>
    <t>47053</t>
  </si>
  <si>
    <t>ARACATACA</t>
  </si>
  <si>
    <t>47058</t>
  </si>
  <si>
    <t>ARIGUANÍ</t>
  </si>
  <si>
    <t>47161</t>
  </si>
  <si>
    <t>CERRO DE SAN ANTONIO</t>
  </si>
  <si>
    <t>47170</t>
  </si>
  <si>
    <t>CHIVOLO</t>
  </si>
  <si>
    <t>47189</t>
  </si>
  <si>
    <t>CIÉNAGA</t>
  </si>
  <si>
    <t>47205</t>
  </si>
  <si>
    <t>CONCORDIA - MAGDALENA</t>
  </si>
  <si>
    <t>47245</t>
  </si>
  <si>
    <t>EL BANCO</t>
  </si>
  <si>
    <t>47258</t>
  </si>
  <si>
    <t>EL PIÑÓN</t>
  </si>
  <si>
    <t>47268</t>
  </si>
  <si>
    <t>EL RETÉN</t>
  </si>
  <si>
    <t>47288</t>
  </si>
  <si>
    <t>FUNDACIÓN</t>
  </si>
  <si>
    <t>47318</t>
  </si>
  <si>
    <t>GUAMAL - MAGDALENA</t>
  </si>
  <si>
    <t>47460</t>
  </si>
  <si>
    <t>NUEVA GRANADA</t>
  </si>
  <si>
    <t>47541</t>
  </si>
  <si>
    <t>PEDRAZA</t>
  </si>
  <si>
    <t>47545</t>
  </si>
  <si>
    <t>PIJIÑO DEL CARMEN</t>
  </si>
  <si>
    <t>47551</t>
  </si>
  <si>
    <t>PIVIJAY</t>
  </si>
  <si>
    <t>47555</t>
  </si>
  <si>
    <t>PLATO</t>
  </si>
  <si>
    <t>47570</t>
  </si>
  <si>
    <t>PUEBLOVIEJO</t>
  </si>
  <si>
    <t>47605</t>
  </si>
  <si>
    <t>REMOLINO</t>
  </si>
  <si>
    <t>47660</t>
  </si>
  <si>
    <t>SABANAS DE SAN ANGEL</t>
  </si>
  <si>
    <t>47675</t>
  </si>
  <si>
    <t>SALAMINA - MAGDALENA</t>
  </si>
  <si>
    <t>47692</t>
  </si>
  <si>
    <t>SAN SEBASTIAN DE BUENAVISTA</t>
  </si>
  <si>
    <t>47703</t>
  </si>
  <si>
    <t>SAN ZENÓN</t>
  </si>
  <si>
    <t>47707</t>
  </si>
  <si>
    <t>SANTA ANA</t>
  </si>
  <si>
    <t>47720</t>
  </si>
  <si>
    <t>SANTA BÁRBARA DE PINTO</t>
  </si>
  <si>
    <t>47745</t>
  </si>
  <si>
    <t>SITIONUEVO</t>
  </si>
  <si>
    <t>47798</t>
  </si>
  <si>
    <t>TENERIFE</t>
  </si>
  <si>
    <t>47960</t>
  </si>
  <si>
    <t>ZAPAYÁN</t>
  </si>
  <si>
    <t>47980</t>
  </si>
  <si>
    <t>ZONA BANANERA</t>
  </si>
  <si>
    <t>50001</t>
  </si>
  <si>
    <t>META</t>
  </si>
  <si>
    <t>VILLAVICENCIO</t>
  </si>
  <si>
    <t>50006</t>
  </si>
  <si>
    <t>ACACÍAS</t>
  </si>
  <si>
    <t>50110</t>
  </si>
  <si>
    <t>BARRANCA DE UPÍA</t>
  </si>
  <si>
    <t>50124</t>
  </si>
  <si>
    <t>CABUYARO</t>
  </si>
  <si>
    <t>50150</t>
  </si>
  <si>
    <t>CASTILLA LA NUEVA</t>
  </si>
  <si>
    <t>50223</t>
  </si>
  <si>
    <t>CUBARRAL</t>
  </si>
  <si>
    <t>50226</t>
  </si>
  <si>
    <t>CUMARAL</t>
  </si>
  <si>
    <t>50245</t>
  </si>
  <si>
    <t>EL CALVARIO</t>
  </si>
  <si>
    <t>50251</t>
  </si>
  <si>
    <t>EL CASTILLO</t>
  </si>
  <si>
    <t>50270</t>
  </si>
  <si>
    <t>EL DORADO</t>
  </si>
  <si>
    <t>50287</t>
  </si>
  <si>
    <t>FUENTE DE ORO</t>
  </si>
  <si>
    <t>50313</t>
  </si>
  <si>
    <t>GRANADA - META</t>
  </si>
  <si>
    <t>50318</t>
  </si>
  <si>
    <t>GUAMAL - META</t>
  </si>
  <si>
    <t>50325</t>
  </si>
  <si>
    <t>MAPIRIPÁN</t>
  </si>
  <si>
    <t>50330</t>
  </si>
  <si>
    <t>MESETAS</t>
  </si>
  <si>
    <t>50350</t>
  </si>
  <si>
    <t>LA MACARENA</t>
  </si>
  <si>
    <t>50370</t>
  </si>
  <si>
    <t>LA URIBE</t>
  </si>
  <si>
    <t>50400</t>
  </si>
  <si>
    <t>LEJANÍAS</t>
  </si>
  <si>
    <t>50450</t>
  </si>
  <si>
    <t>PUERTO CONCORDIA</t>
  </si>
  <si>
    <t>50568</t>
  </si>
  <si>
    <t>PUERTO GAITÁN</t>
  </si>
  <si>
    <t>50573</t>
  </si>
  <si>
    <t>PUERTO LÓPEZ</t>
  </si>
  <si>
    <t>50577</t>
  </si>
  <si>
    <t>PUERTO LLERAS</t>
  </si>
  <si>
    <t>50590</t>
  </si>
  <si>
    <t>PUERTO RICO - META</t>
  </si>
  <si>
    <t>50606</t>
  </si>
  <si>
    <t>RESTREPO - META</t>
  </si>
  <si>
    <t>50680</t>
  </si>
  <si>
    <t>SAN CARLOS DE GUAROA</t>
  </si>
  <si>
    <t>50683</t>
  </si>
  <si>
    <t>SAN JUAN DE ARAMA</t>
  </si>
  <si>
    <t>50686</t>
  </si>
  <si>
    <t>SAN JUANITO</t>
  </si>
  <si>
    <t>50689</t>
  </si>
  <si>
    <t>SAN MARTÍN - META</t>
  </si>
  <si>
    <t>50711</t>
  </si>
  <si>
    <t>VISTA HERMOSA</t>
  </si>
  <si>
    <t>52001</t>
  </si>
  <si>
    <t>NARIÑO</t>
  </si>
  <si>
    <t>SAN JUAN DE PASTO</t>
  </si>
  <si>
    <t>52019</t>
  </si>
  <si>
    <t>ALBÁN (SAN JOSÉ)</t>
  </si>
  <si>
    <t>52022</t>
  </si>
  <si>
    <t>ALDANA</t>
  </si>
  <si>
    <t>52036</t>
  </si>
  <si>
    <t>ANCUYA</t>
  </si>
  <si>
    <t>52051</t>
  </si>
  <si>
    <t>ARBOLEDA - BERRUECOS</t>
  </si>
  <si>
    <t>52079</t>
  </si>
  <si>
    <t>BARBACOAS</t>
  </si>
  <si>
    <t>52083</t>
  </si>
  <si>
    <t>BELÉN - NARIÑO</t>
  </si>
  <si>
    <t>52110</t>
  </si>
  <si>
    <t>BUESACO</t>
  </si>
  <si>
    <t>52203</t>
  </si>
  <si>
    <t>COLÓN (GÉNOVA) - NARIÑO</t>
  </si>
  <si>
    <t>52207</t>
  </si>
  <si>
    <t>CONSACÁ</t>
  </si>
  <si>
    <t>52210</t>
  </si>
  <si>
    <t>CONTADERO</t>
  </si>
  <si>
    <t>52215</t>
  </si>
  <si>
    <t>CÓRDOBA - NARIÑO</t>
  </si>
  <si>
    <t>52224</t>
  </si>
  <si>
    <t>CUASPUD (CARLOSAMA)</t>
  </si>
  <si>
    <t>52227</t>
  </si>
  <si>
    <t>CUMBAL</t>
  </si>
  <si>
    <t>52233</t>
  </si>
  <si>
    <t>CUMBITARA</t>
  </si>
  <si>
    <t>52240</t>
  </si>
  <si>
    <t>CHACHAGüÍ</t>
  </si>
  <si>
    <t>52250</t>
  </si>
  <si>
    <t>EL CHARCO</t>
  </si>
  <si>
    <t>52254</t>
  </si>
  <si>
    <t>EL PEÑOL - NARIÑO</t>
  </si>
  <si>
    <t>52256</t>
  </si>
  <si>
    <t>EL ROSARIO</t>
  </si>
  <si>
    <t>52258</t>
  </si>
  <si>
    <t>EL TABLÓN DE GÓMEZ</t>
  </si>
  <si>
    <t>52260</t>
  </si>
  <si>
    <t>EL TAMBO - NARIÑO</t>
  </si>
  <si>
    <t>52287</t>
  </si>
  <si>
    <t>FUNES</t>
  </si>
  <si>
    <t>52317</t>
  </si>
  <si>
    <t>GUACHUCAL</t>
  </si>
  <si>
    <t>52320</t>
  </si>
  <si>
    <t>GUAITARILLA</t>
  </si>
  <si>
    <t>52323</t>
  </si>
  <si>
    <t>GUALMATÁN</t>
  </si>
  <si>
    <t>52352</t>
  </si>
  <si>
    <t>ILES</t>
  </si>
  <si>
    <t>52354</t>
  </si>
  <si>
    <t>IMUÉS</t>
  </si>
  <si>
    <t>52356</t>
  </si>
  <si>
    <t>IPIALES</t>
  </si>
  <si>
    <t>52378</t>
  </si>
  <si>
    <t>LA CRUZ</t>
  </si>
  <si>
    <t>52381</t>
  </si>
  <si>
    <t>LA FLORIDA</t>
  </si>
  <si>
    <t>52385</t>
  </si>
  <si>
    <t>LA LLANADA</t>
  </si>
  <si>
    <t>52390</t>
  </si>
  <si>
    <t>LA TOLA</t>
  </si>
  <si>
    <t>52399</t>
  </si>
  <si>
    <t>LA UNIÓN - NARIÑO</t>
  </si>
  <si>
    <t>52405</t>
  </si>
  <si>
    <t>LEIVA</t>
  </si>
  <si>
    <t>52411</t>
  </si>
  <si>
    <t>LINARES</t>
  </si>
  <si>
    <t>52418</t>
  </si>
  <si>
    <t>LOS ANDES (SOTOMAYOR)</t>
  </si>
  <si>
    <t>52427</t>
  </si>
  <si>
    <t>MAGÜÍ (PAYÁN)</t>
  </si>
  <si>
    <t>52435</t>
  </si>
  <si>
    <t>MALLAMA (PIEDRANCHA)</t>
  </si>
  <si>
    <t>52473</t>
  </si>
  <si>
    <t>MOSQUERA - NARIÑO</t>
  </si>
  <si>
    <t>52480</t>
  </si>
  <si>
    <t>NARIÑO - NARIÑO</t>
  </si>
  <si>
    <t>52490</t>
  </si>
  <si>
    <t>OLAYA HERRERA (BOCAS DE SATINGA)</t>
  </si>
  <si>
    <t>52506</t>
  </si>
  <si>
    <t>OSPINA</t>
  </si>
  <si>
    <t>52520</t>
  </si>
  <si>
    <t>FRANCISCO PIZARRO (SALAHONDA)</t>
  </si>
  <si>
    <t>52540</t>
  </si>
  <si>
    <t>POLICARPA</t>
  </si>
  <si>
    <t>52560</t>
  </si>
  <si>
    <t>POTOSÍ</t>
  </si>
  <si>
    <t>52565</t>
  </si>
  <si>
    <t>PROVIDENCIA - NARIÑO</t>
  </si>
  <si>
    <t>52573</t>
  </si>
  <si>
    <t>PUERRES</t>
  </si>
  <si>
    <t>52585</t>
  </si>
  <si>
    <t>PUPIALES</t>
  </si>
  <si>
    <t>52612</t>
  </si>
  <si>
    <t>RICAURTE - NARIÑO</t>
  </si>
  <si>
    <t>52621</t>
  </si>
  <si>
    <t>ROBERTO PAYÁN (SAN JOSÉ)</t>
  </si>
  <si>
    <t>52678</t>
  </si>
  <si>
    <t>SAMANIEGO</t>
  </si>
  <si>
    <t>52683</t>
  </si>
  <si>
    <t>SANDONÁ</t>
  </si>
  <si>
    <t>52685</t>
  </si>
  <si>
    <t>SAN BERNARDO - NARIÑO</t>
  </si>
  <si>
    <t>52687</t>
  </si>
  <si>
    <t>SAN LORENZO</t>
  </si>
  <si>
    <t>52693</t>
  </si>
  <si>
    <t>SAN PABLO - NARIÑO</t>
  </si>
  <si>
    <t>52694</t>
  </si>
  <si>
    <t>SAN PEDRO DE CARTAGO</t>
  </si>
  <si>
    <t>52696</t>
  </si>
  <si>
    <t>SANTA BÁRBARA  (ISCUANDÉ)</t>
  </si>
  <si>
    <t>52699</t>
  </si>
  <si>
    <t>SANTACRUZ  (GUACHAVÉS)</t>
  </si>
  <si>
    <t>52720</t>
  </si>
  <si>
    <t>SAPUYES</t>
  </si>
  <si>
    <t>52786</t>
  </si>
  <si>
    <t>TAMINANGO</t>
  </si>
  <si>
    <t>52788</t>
  </si>
  <si>
    <t>TANGUA</t>
  </si>
  <si>
    <t>52835</t>
  </si>
  <si>
    <t>TUMACO</t>
  </si>
  <si>
    <t>52838</t>
  </si>
  <si>
    <t>TUQUERRES</t>
  </si>
  <si>
    <t>52885</t>
  </si>
  <si>
    <t>YACUANQUER</t>
  </si>
  <si>
    <t>54001</t>
  </si>
  <si>
    <t>NORTE DE SANTANDER</t>
  </si>
  <si>
    <t>SAN JOSÉ DE CUCUTA</t>
  </si>
  <si>
    <t>54003</t>
  </si>
  <si>
    <t>ÁBREGO</t>
  </si>
  <si>
    <t>54051</t>
  </si>
  <si>
    <t>ARBOLEDAS</t>
  </si>
  <si>
    <t>54099</t>
  </si>
  <si>
    <t>BOCHALEMA</t>
  </si>
  <si>
    <t>54109</t>
  </si>
  <si>
    <t>BUCARASICA</t>
  </si>
  <si>
    <t>54125</t>
  </si>
  <si>
    <t>CÁCOTA</t>
  </si>
  <si>
    <t>54128</t>
  </si>
  <si>
    <t>CÁCHIRA</t>
  </si>
  <si>
    <t>54172</t>
  </si>
  <si>
    <t>CHINÁCOTA</t>
  </si>
  <si>
    <t>54174</t>
  </si>
  <si>
    <t>CHITAGÁ</t>
  </si>
  <si>
    <t>54206</t>
  </si>
  <si>
    <t>CONVENCIÓN</t>
  </si>
  <si>
    <t>54223</t>
  </si>
  <si>
    <t>CUCUTILLA</t>
  </si>
  <si>
    <t>54239</t>
  </si>
  <si>
    <t>DURANIA</t>
  </si>
  <si>
    <t>54245</t>
  </si>
  <si>
    <t>EL CARMEN</t>
  </si>
  <si>
    <t>54250</t>
  </si>
  <si>
    <t>EL TARRA</t>
  </si>
  <si>
    <t>54261</t>
  </si>
  <si>
    <t>EL ZULIA</t>
  </si>
  <si>
    <t>54313</t>
  </si>
  <si>
    <t>GRAMALOTE</t>
  </si>
  <si>
    <t>54344</t>
  </si>
  <si>
    <t>HACARÍ</t>
  </si>
  <si>
    <t>54347</t>
  </si>
  <si>
    <t>HERRÁN</t>
  </si>
  <si>
    <t>54377</t>
  </si>
  <si>
    <t>LABATECA</t>
  </si>
  <si>
    <t>54385</t>
  </si>
  <si>
    <t>LA ESPERANZA</t>
  </si>
  <si>
    <t>54398</t>
  </si>
  <si>
    <t>LA PLAYA DE BELEN</t>
  </si>
  <si>
    <t>54405</t>
  </si>
  <si>
    <t>LOS PATIOS</t>
  </si>
  <si>
    <t>54418</t>
  </si>
  <si>
    <t>LOURDES</t>
  </si>
  <si>
    <t>54480</t>
  </si>
  <si>
    <t>MUTISCUA</t>
  </si>
  <si>
    <t>54498</t>
  </si>
  <si>
    <t>OCAÑA</t>
  </si>
  <si>
    <t>54518</t>
  </si>
  <si>
    <t>PAMPLONA</t>
  </si>
  <si>
    <t>54520</t>
  </si>
  <si>
    <t>PAMPLONITA</t>
  </si>
  <si>
    <t>54553</t>
  </si>
  <si>
    <t>PUERTO SANTANDER</t>
  </si>
  <si>
    <t>54599</t>
  </si>
  <si>
    <t>RAGONVALIA</t>
  </si>
  <si>
    <t>54660</t>
  </si>
  <si>
    <t>SALAZAR DE LAS PALMAS</t>
  </si>
  <si>
    <t>54670</t>
  </si>
  <si>
    <t>SAN CALIXTO</t>
  </si>
  <si>
    <t>54673</t>
  </si>
  <si>
    <t>SAN CAYETANO - NORTE DE SANTANDER</t>
  </si>
  <si>
    <t>54680</t>
  </si>
  <si>
    <t>SANTIAGO - NORTE DE SANTANDER</t>
  </si>
  <si>
    <t>54720</t>
  </si>
  <si>
    <t>SARDINATA</t>
  </si>
  <si>
    <t>54743</t>
  </si>
  <si>
    <t>SANTO DOMINGO DE SILOS</t>
  </si>
  <si>
    <t>54800</t>
  </si>
  <si>
    <t>TEORAMA</t>
  </si>
  <si>
    <t>54810</t>
  </si>
  <si>
    <t>TIBÚ</t>
  </si>
  <si>
    <t>54820</t>
  </si>
  <si>
    <t>TOLEDO - NORTE DE SANTANDER</t>
  </si>
  <si>
    <t>54871</t>
  </si>
  <si>
    <t>VILLACARO</t>
  </si>
  <si>
    <t>54874</t>
  </si>
  <si>
    <t>VILLA DEL ROSARIO</t>
  </si>
  <si>
    <t>63001</t>
  </si>
  <si>
    <t>QUINDIO</t>
  </si>
  <si>
    <t>ARMENIA</t>
  </si>
  <si>
    <t>63111</t>
  </si>
  <si>
    <t>BUENAVISTA - QUINDIO</t>
  </si>
  <si>
    <t>63130</t>
  </si>
  <si>
    <t>CALARCÁ</t>
  </si>
  <si>
    <t>63190</t>
  </si>
  <si>
    <t>CIRCASIA</t>
  </si>
  <si>
    <t>63212</t>
  </si>
  <si>
    <t>CÓRDOBA - QUINDIO</t>
  </si>
  <si>
    <t>63272</t>
  </si>
  <si>
    <t>FILANDIA</t>
  </si>
  <si>
    <t>63302</t>
  </si>
  <si>
    <t>GÉNOVA</t>
  </si>
  <si>
    <t>63401</t>
  </si>
  <si>
    <t>LA TEBAIDA</t>
  </si>
  <si>
    <t>63470</t>
  </si>
  <si>
    <t>MONTENEGRO</t>
  </si>
  <si>
    <t>63548</t>
  </si>
  <si>
    <t>PIJAO</t>
  </si>
  <si>
    <t>63594</t>
  </si>
  <si>
    <t>QUIMBAYA</t>
  </si>
  <si>
    <t>63690</t>
  </si>
  <si>
    <t>SALENTO</t>
  </si>
  <si>
    <t>66001</t>
  </si>
  <si>
    <t>PEREIRA</t>
  </si>
  <si>
    <t>66045</t>
  </si>
  <si>
    <t>APÍA</t>
  </si>
  <si>
    <t>66075</t>
  </si>
  <si>
    <t>BALBOA - RISARALDA</t>
  </si>
  <si>
    <t>66088</t>
  </si>
  <si>
    <t>BELÉN DE UMBRÍA</t>
  </si>
  <si>
    <t>66170</t>
  </si>
  <si>
    <t>DOSQUEBRADAS</t>
  </si>
  <si>
    <t>66318</t>
  </si>
  <si>
    <t>GUÁTICA</t>
  </si>
  <si>
    <t>66383</t>
  </si>
  <si>
    <t>LA CELIA</t>
  </si>
  <si>
    <t>66400</t>
  </si>
  <si>
    <t>LA VIRGINIA</t>
  </si>
  <si>
    <t>66440</t>
  </si>
  <si>
    <t>MARSELLA</t>
  </si>
  <si>
    <t>66456</t>
  </si>
  <si>
    <t>MISTRATÓ</t>
  </si>
  <si>
    <t>66572</t>
  </si>
  <si>
    <t>PUEBLO RICO - RISARALDA</t>
  </si>
  <si>
    <t>66594</t>
  </si>
  <si>
    <t>QUINCHÍA</t>
  </si>
  <si>
    <t>66682</t>
  </si>
  <si>
    <t>SANTA ROSA DE CABAL</t>
  </si>
  <si>
    <t>66687</t>
  </si>
  <si>
    <t>SANTUARIO - RISARALDA</t>
  </si>
  <si>
    <t>68001</t>
  </si>
  <si>
    <t>SANTANDER</t>
  </si>
  <si>
    <t>BUCARAMANGA</t>
  </si>
  <si>
    <t>68013</t>
  </si>
  <si>
    <t>AGUADA - SANTANDER</t>
  </si>
  <si>
    <t>68020</t>
  </si>
  <si>
    <t>ALBANIA - SANTANDER</t>
  </si>
  <si>
    <t>68051</t>
  </si>
  <si>
    <t>ARATOCA</t>
  </si>
  <si>
    <t>68077</t>
  </si>
  <si>
    <t>BARBOSA - SANTANDER</t>
  </si>
  <si>
    <t>68079</t>
  </si>
  <si>
    <t>BARICHARA</t>
  </si>
  <si>
    <t>68081</t>
  </si>
  <si>
    <t>BARRANCABERMEJA</t>
  </si>
  <si>
    <t>68092</t>
  </si>
  <si>
    <t>BETULIA - SANTANDER</t>
  </si>
  <si>
    <t>68101</t>
  </si>
  <si>
    <t>BOLÍVAR - SANTANDER</t>
  </si>
  <si>
    <t>68121</t>
  </si>
  <si>
    <t>CABRERA - SANTANDER</t>
  </si>
  <si>
    <t>68132</t>
  </si>
  <si>
    <t>CALIFORNIA</t>
  </si>
  <si>
    <t>68147</t>
  </si>
  <si>
    <t>CAPITANEJO</t>
  </si>
  <si>
    <t>68152</t>
  </si>
  <si>
    <t>CARCASÍ</t>
  </si>
  <si>
    <t>68160</t>
  </si>
  <si>
    <t>CEPITÁ</t>
  </si>
  <si>
    <t>68162</t>
  </si>
  <si>
    <t>CERRITO</t>
  </si>
  <si>
    <t>68167</t>
  </si>
  <si>
    <t>CHARALÁ</t>
  </si>
  <si>
    <t>68169</t>
  </si>
  <si>
    <t>CHARTA</t>
  </si>
  <si>
    <t>68176</t>
  </si>
  <si>
    <t>CHIMA - SANTANDER</t>
  </si>
  <si>
    <t>68179</t>
  </si>
  <si>
    <t>CHIPATÁ</t>
  </si>
  <si>
    <t>68190</t>
  </si>
  <si>
    <t>CIMITARRA</t>
  </si>
  <si>
    <t>68207</t>
  </si>
  <si>
    <t>CONCEPCIÓN - SANTANDER</t>
  </si>
  <si>
    <t>68209</t>
  </si>
  <si>
    <t>CONFINES</t>
  </si>
  <si>
    <t>68211</t>
  </si>
  <si>
    <t>CONTRATACIÓN</t>
  </si>
  <si>
    <t>68217</t>
  </si>
  <si>
    <t>COROMORO</t>
  </si>
  <si>
    <t>68229</t>
  </si>
  <si>
    <t>CURITÍ</t>
  </si>
  <si>
    <t>68235</t>
  </si>
  <si>
    <t>EL CARMEN DE CHUCURI</t>
  </si>
  <si>
    <t>68245</t>
  </si>
  <si>
    <t>EL GUACAMAYO</t>
  </si>
  <si>
    <t>68250</t>
  </si>
  <si>
    <t>EL PEÑÓN - SANTANDER</t>
  </si>
  <si>
    <t>68255</t>
  </si>
  <si>
    <t>EL PLAYÓN</t>
  </si>
  <si>
    <t>68264</t>
  </si>
  <si>
    <t>ENCINO</t>
  </si>
  <si>
    <t>68266</t>
  </si>
  <si>
    <t>ENCISO</t>
  </si>
  <si>
    <t>68271</t>
  </si>
  <si>
    <t>FLORIÁN</t>
  </si>
  <si>
    <t>68276</t>
  </si>
  <si>
    <t>FLORIDABLANCA</t>
  </si>
  <si>
    <t>68296</t>
  </si>
  <si>
    <t>GALÁN</t>
  </si>
  <si>
    <t>68298</t>
  </si>
  <si>
    <t>GÁMBITA</t>
  </si>
  <si>
    <t>68307</t>
  </si>
  <si>
    <t>GIRÓN</t>
  </si>
  <si>
    <t>68318</t>
  </si>
  <si>
    <t>GUACA</t>
  </si>
  <si>
    <t>68320</t>
  </si>
  <si>
    <t>GUADALUPE - SANTANDER</t>
  </si>
  <si>
    <t>68322</t>
  </si>
  <si>
    <t>GUAPOTÁ</t>
  </si>
  <si>
    <t>68324</t>
  </si>
  <si>
    <t>GUAVATÁ</t>
  </si>
  <si>
    <t>68327</t>
  </si>
  <si>
    <t>GÜEPSA</t>
  </si>
  <si>
    <t>68344</t>
  </si>
  <si>
    <t>HATO</t>
  </si>
  <si>
    <t>68368</t>
  </si>
  <si>
    <t>JESÚS MARÍA</t>
  </si>
  <si>
    <t>68370</t>
  </si>
  <si>
    <t>JORDÁN</t>
  </si>
  <si>
    <t>68377</t>
  </si>
  <si>
    <t>LA BELLEZA</t>
  </si>
  <si>
    <t>68385</t>
  </si>
  <si>
    <t>LANDÁZURI</t>
  </si>
  <si>
    <t>68397</t>
  </si>
  <si>
    <t>LA PAZ - SANTANDER</t>
  </si>
  <si>
    <t>68406</t>
  </si>
  <si>
    <t>LEBRIJA</t>
  </si>
  <si>
    <t>68418</t>
  </si>
  <si>
    <t>LOS SANTOS</t>
  </si>
  <si>
    <t>68425</t>
  </si>
  <si>
    <t>MACARAVITA</t>
  </si>
  <si>
    <t>68432</t>
  </si>
  <si>
    <t>MÁLAGA</t>
  </si>
  <si>
    <t>68444</t>
  </si>
  <si>
    <t>MATANZA</t>
  </si>
  <si>
    <t>68464</t>
  </si>
  <si>
    <t>MOGOTES</t>
  </si>
  <si>
    <t>68468</t>
  </si>
  <si>
    <t>MOLAGAVITA</t>
  </si>
  <si>
    <t>68498</t>
  </si>
  <si>
    <t>OCAMONTE</t>
  </si>
  <si>
    <t>68500</t>
  </si>
  <si>
    <t>OIBA</t>
  </si>
  <si>
    <t>68502</t>
  </si>
  <si>
    <t>ONZAGA</t>
  </si>
  <si>
    <t>68522</t>
  </si>
  <si>
    <t>PALMAR</t>
  </si>
  <si>
    <t>68524</t>
  </si>
  <si>
    <t>PALMAS DEL SOCORRO</t>
  </si>
  <si>
    <t>68533</t>
  </si>
  <si>
    <t>PÁRAMO</t>
  </si>
  <si>
    <t>68547</t>
  </si>
  <si>
    <t>PIEDECUESTA</t>
  </si>
  <si>
    <t>68549</t>
  </si>
  <si>
    <t>PINCHOTE</t>
  </si>
  <si>
    <t>68572</t>
  </si>
  <si>
    <t>PUENTE NACIONAL</t>
  </si>
  <si>
    <t>68573</t>
  </si>
  <si>
    <t>PUERTO PARRA</t>
  </si>
  <si>
    <t>68575</t>
  </si>
  <si>
    <t>PUERTO WILCHES</t>
  </si>
  <si>
    <t>68615</t>
  </si>
  <si>
    <t>RIONEGRO - SANTANDER</t>
  </si>
  <si>
    <t>68655</t>
  </si>
  <si>
    <t>SABANA DE TORRES</t>
  </si>
  <si>
    <t>68669</t>
  </si>
  <si>
    <t>SAN ANDRÉS - SANTANDER</t>
  </si>
  <si>
    <t>68673</t>
  </si>
  <si>
    <t>SAN BENITO</t>
  </si>
  <si>
    <t>68679</t>
  </si>
  <si>
    <t>SAN GIL</t>
  </si>
  <si>
    <t>68682</t>
  </si>
  <si>
    <t>SAN JOAQUÍN</t>
  </si>
  <si>
    <t>68684</t>
  </si>
  <si>
    <t>SAN JOSÉ DE MIRANDA</t>
  </si>
  <si>
    <t>68686</t>
  </si>
  <si>
    <t>SAN MIGUEL - SANTANDER</t>
  </si>
  <si>
    <t>68689</t>
  </si>
  <si>
    <t>SAN VICENTE DE CHUCURÍ</t>
  </si>
  <si>
    <t>68705</t>
  </si>
  <si>
    <t>SANTA BÁRBARA - SANTANDER</t>
  </si>
  <si>
    <t>68720</t>
  </si>
  <si>
    <t>SANTA HELENA DE OPÓN</t>
  </si>
  <si>
    <t>68745</t>
  </si>
  <si>
    <t>SIMACOTA</t>
  </si>
  <si>
    <t>68755</t>
  </si>
  <si>
    <t>SOCORRO</t>
  </si>
  <si>
    <t>68770</t>
  </si>
  <si>
    <t>SUAITA</t>
  </si>
  <si>
    <t>68773</t>
  </si>
  <si>
    <t>SUCRE - SANTANDER</t>
  </si>
  <si>
    <t>68780</t>
  </si>
  <si>
    <t>SURATÁ</t>
  </si>
  <si>
    <t>68820</t>
  </si>
  <si>
    <t>TONA</t>
  </si>
  <si>
    <t>68855</t>
  </si>
  <si>
    <t>VALLE DE SAN JOSÉ</t>
  </si>
  <si>
    <t>68861</t>
  </si>
  <si>
    <t>VÉLEZ</t>
  </si>
  <si>
    <t>68867</t>
  </si>
  <si>
    <t>VETAS</t>
  </si>
  <si>
    <t>68872</t>
  </si>
  <si>
    <t>VILLANUEVA - SANTANDER</t>
  </si>
  <si>
    <t>68895</t>
  </si>
  <si>
    <t>ZAPATOCA</t>
  </si>
  <si>
    <t>70001</t>
  </si>
  <si>
    <t>SUCRE</t>
  </si>
  <si>
    <t>SINCELEJO</t>
  </si>
  <si>
    <t>70110</t>
  </si>
  <si>
    <t>BUENAVISTA - SUCRE</t>
  </si>
  <si>
    <t>70124</t>
  </si>
  <si>
    <t>CAIMITO</t>
  </si>
  <si>
    <t>70204</t>
  </si>
  <si>
    <t>COLOSÓ (RICAURTE)</t>
  </si>
  <si>
    <t>70215</t>
  </si>
  <si>
    <t>COROZAL</t>
  </si>
  <si>
    <t>70221</t>
  </si>
  <si>
    <t>COVEÑAS</t>
  </si>
  <si>
    <t>70230</t>
  </si>
  <si>
    <t>CHALÁN</t>
  </si>
  <si>
    <t>70233</t>
  </si>
  <si>
    <t>EL ROBLE</t>
  </si>
  <si>
    <t>70235</t>
  </si>
  <si>
    <t>GALERAS</t>
  </si>
  <si>
    <t>70265</t>
  </si>
  <si>
    <t>GUARANDA</t>
  </si>
  <si>
    <t>70400</t>
  </si>
  <si>
    <t>LA UNIÓN DE SUCRE</t>
  </si>
  <si>
    <t>70418</t>
  </si>
  <si>
    <t>LOS PALMITOS</t>
  </si>
  <si>
    <t>70429</t>
  </si>
  <si>
    <t>MAJAGUAL</t>
  </si>
  <si>
    <t>70473</t>
  </si>
  <si>
    <t>MORROA</t>
  </si>
  <si>
    <t>70508</t>
  </si>
  <si>
    <t>OVEJAS</t>
  </si>
  <si>
    <t>70523</t>
  </si>
  <si>
    <t>SAN ANTONIO DE PALMITO</t>
  </si>
  <si>
    <t>70670</t>
  </si>
  <si>
    <t>SAMPUÉS</t>
  </si>
  <si>
    <t>70678</t>
  </si>
  <si>
    <t>SAN BENITO ABAD</t>
  </si>
  <si>
    <t>70702</t>
  </si>
  <si>
    <t>SAN JUAN DE BETULIA</t>
  </si>
  <si>
    <t>70708</t>
  </si>
  <si>
    <t>SAN MARCOS</t>
  </si>
  <si>
    <t>70713</t>
  </si>
  <si>
    <t>SAN ONOFRE</t>
  </si>
  <si>
    <t>70717</t>
  </si>
  <si>
    <t>SAN PEDRO - SUCRE</t>
  </si>
  <si>
    <t>70742</t>
  </si>
  <si>
    <t>SINCÉ</t>
  </si>
  <si>
    <t>70771</t>
  </si>
  <si>
    <t>SUCRE - SUCRE</t>
  </si>
  <si>
    <t>70820</t>
  </si>
  <si>
    <t>SANTIAGO DE TOLÚ</t>
  </si>
  <si>
    <t>70823</t>
  </si>
  <si>
    <t>TOLUVIEJO</t>
  </si>
  <si>
    <t>73001</t>
  </si>
  <si>
    <t>TOLIMA</t>
  </si>
  <si>
    <t>IBAGUE</t>
  </si>
  <si>
    <t>73024</t>
  </si>
  <si>
    <t>ALPUJARRA</t>
  </si>
  <si>
    <t>73026</t>
  </si>
  <si>
    <t>ALVARADO</t>
  </si>
  <si>
    <t>73030</t>
  </si>
  <si>
    <t>AMBALEMA</t>
  </si>
  <si>
    <t>73043</t>
  </si>
  <si>
    <t>ANZOÁTEGUI</t>
  </si>
  <si>
    <t>73055</t>
  </si>
  <si>
    <t>ARMERO - GUAYABAL</t>
  </si>
  <si>
    <t>73067</t>
  </si>
  <si>
    <t>ATACO</t>
  </si>
  <si>
    <t>73124</t>
  </si>
  <si>
    <t>CAJAMARCA</t>
  </si>
  <si>
    <t>73148</t>
  </si>
  <si>
    <t>CARMEN DE APICALA</t>
  </si>
  <si>
    <t>73152</t>
  </si>
  <si>
    <t>CASABIANCA</t>
  </si>
  <si>
    <t>73168</t>
  </si>
  <si>
    <t>CHAPARRAL</t>
  </si>
  <si>
    <t>73200</t>
  </si>
  <si>
    <t>COELLO</t>
  </si>
  <si>
    <t>73217</t>
  </si>
  <si>
    <t>COYAIMA</t>
  </si>
  <si>
    <t>73226</t>
  </si>
  <si>
    <t>CUNDAY</t>
  </si>
  <si>
    <t>73236</t>
  </si>
  <si>
    <t>DOLORES</t>
  </si>
  <si>
    <t>73268</t>
  </si>
  <si>
    <t>EL ESPINAL</t>
  </si>
  <si>
    <t>73270</t>
  </si>
  <si>
    <t>FALAN</t>
  </si>
  <si>
    <t>73275</t>
  </si>
  <si>
    <t>FLANDES</t>
  </si>
  <si>
    <t>73283</t>
  </si>
  <si>
    <t>FRESNO</t>
  </si>
  <si>
    <t>73319</t>
  </si>
  <si>
    <t>EL GUAMO - TOLIMA</t>
  </si>
  <si>
    <t>73347</t>
  </si>
  <si>
    <t>HERVEO</t>
  </si>
  <si>
    <t>73349</t>
  </si>
  <si>
    <t>HONDA</t>
  </si>
  <si>
    <t>73352</t>
  </si>
  <si>
    <t>ICONONZO</t>
  </si>
  <si>
    <t>73408</t>
  </si>
  <si>
    <t>LÉRIDA</t>
  </si>
  <si>
    <t>73411</t>
  </si>
  <si>
    <t>LIBANO</t>
  </si>
  <si>
    <t>73443</t>
  </si>
  <si>
    <t>SAN SEBASTIAN DE MARIQUITA</t>
  </si>
  <si>
    <t>73449</t>
  </si>
  <si>
    <t>MELGAR</t>
  </si>
  <si>
    <t>73461</t>
  </si>
  <si>
    <t>MURILLO</t>
  </si>
  <si>
    <t>73483</t>
  </si>
  <si>
    <t>NATAGAIMA</t>
  </si>
  <si>
    <t>73504</t>
  </si>
  <si>
    <t>ORTEGA</t>
  </si>
  <si>
    <t>73520</t>
  </si>
  <si>
    <t>PALOCABILDO</t>
  </si>
  <si>
    <t>73547</t>
  </si>
  <si>
    <t>PIEDRAS</t>
  </si>
  <si>
    <t>73555</t>
  </si>
  <si>
    <t>PLANADAS</t>
  </si>
  <si>
    <t>73563</t>
  </si>
  <si>
    <t>PRADO</t>
  </si>
  <si>
    <t>73585</t>
  </si>
  <si>
    <t>PURIFICACIÓN</t>
  </si>
  <si>
    <t>73616</t>
  </si>
  <si>
    <t>RIOBLANCO</t>
  </si>
  <si>
    <t>73622</t>
  </si>
  <si>
    <t>RONCESVALLES</t>
  </si>
  <si>
    <t>73624</t>
  </si>
  <si>
    <t>ROVIRA</t>
  </si>
  <si>
    <t>73671</t>
  </si>
  <si>
    <t>SALDAÑA</t>
  </si>
  <si>
    <t>73675</t>
  </si>
  <si>
    <t>SAN ANTONIO</t>
  </si>
  <si>
    <t>73678</t>
  </si>
  <si>
    <t>SAN LUIS - TOLIMA</t>
  </si>
  <si>
    <t>73686</t>
  </si>
  <si>
    <t>SANTA ISABEL</t>
  </si>
  <si>
    <t>73770</t>
  </si>
  <si>
    <t>SUÁREZ - TOLIMA</t>
  </si>
  <si>
    <t>73854</t>
  </si>
  <si>
    <t>VALLE DE SAN JUAN</t>
  </si>
  <si>
    <t>73861</t>
  </si>
  <si>
    <t>VENADILLO</t>
  </si>
  <si>
    <t>73870</t>
  </si>
  <si>
    <t>VILLAHERMOSA</t>
  </si>
  <si>
    <t>73873</t>
  </si>
  <si>
    <t>VILLARRICA - TOLIMA</t>
  </si>
  <si>
    <t>76001</t>
  </si>
  <si>
    <t>VALLE DEL CAUCA</t>
  </si>
  <si>
    <t>SANTIAGO DE CALI</t>
  </si>
  <si>
    <t>76020</t>
  </si>
  <si>
    <t>ALCALÁ</t>
  </si>
  <si>
    <t>76036</t>
  </si>
  <si>
    <t>ANDALUCÍA</t>
  </si>
  <si>
    <t>76041</t>
  </si>
  <si>
    <t>ANSERMANUEVO</t>
  </si>
  <si>
    <t>76054</t>
  </si>
  <si>
    <t>ARGELIA - VALLE DEL CAUCA</t>
  </si>
  <si>
    <t>76100</t>
  </si>
  <si>
    <t>BOLÍVAR - VALLE DEL CAUCA</t>
  </si>
  <si>
    <t>76109</t>
  </si>
  <si>
    <t>BUENAVENTURA</t>
  </si>
  <si>
    <t>76111</t>
  </si>
  <si>
    <t>GUADALAJARA DE BUGA</t>
  </si>
  <si>
    <t>76113</t>
  </si>
  <si>
    <t>BUGALAGRANDE</t>
  </si>
  <si>
    <t>76122</t>
  </si>
  <si>
    <t>CAICEDONIA</t>
  </si>
  <si>
    <t>76126</t>
  </si>
  <si>
    <t>CALIMA DEL DARIEN</t>
  </si>
  <si>
    <t>76130</t>
  </si>
  <si>
    <t>CANDELARIA - VALLE DEL CAUCA</t>
  </si>
  <si>
    <t>76147</t>
  </si>
  <si>
    <t>CARTAGO</t>
  </si>
  <si>
    <t>76233</t>
  </si>
  <si>
    <t>DAGUA</t>
  </si>
  <si>
    <t>76243</t>
  </si>
  <si>
    <t>EL AGUILA</t>
  </si>
  <si>
    <t>76246</t>
  </si>
  <si>
    <t>EL CAIRO</t>
  </si>
  <si>
    <t>76248</t>
  </si>
  <si>
    <t>EL CERRITO</t>
  </si>
  <si>
    <t>76250</t>
  </si>
  <si>
    <t>EL DOVIO</t>
  </si>
  <si>
    <t>76275</t>
  </si>
  <si>
    <t>FLORIDA</t>
  </si>
  <si>
    <t>76306</t>
  </si>
  <si>
    <t>GINEBRA</t>
  </si>
  <si>
    <t>76318</t>
  </si>
  <si>
    <t>SAN JUAN BAUTISTA DE GUACARI</t>
  </si>
  <si>
    <t>76364</t>
  </si>
  <si>
    <t>JAMUNDÍ</t>
  </si>
  <si>
    <t>76377</t>
  </si>
  <si>
    <t>LA CUMBRE</t>
  </si>
  <si>
    <t>76400</t>
  </si>
  <si>
    <t>LA UNIÓN - VALLE DEL CAUCA</t>
  </si>
  <si>
    <t>76403</t>
  </si>
  <si>
    <t>LA VICTORIA - VALLE DEL CAUCA</t>
  </si>
  <si>
    <t>76497</t>
  </si>
  <si>
    <t>OBANDO</t>
  </si>
  <si>
    <t>76520</t>
  </si>
  <si>
    <t>PALMIRA</t>
  </si>
  <si>
    <t>76563</t>
  </si>
  <si>
    <t>PRADERA</t>
  </si>
  <si>
    <t>76606</t>
  </si>
  <si>
    <t>RESTREPO - VALLE DEL CAUCA</t>
  </si>
  <si>
    <t>76616</t>
  </si>
  <si>
    <t>RIOFRÍO</t>
  </si>
  <si>
    <t>76622</t>
  </si>
  <si>
    <t>ROLDANILLO</t>
  </si>
  <si>
    <t>76670</t>
  </si>
  <si>
    <t>SAN PEDRO - VALLE DEL CAUCA</t>
  </si>
  <si>
    <t>76736</t>
  </si>
  <si>
    <t>SEVILLA</t>
  </si>
  <si>
    <t>76823</t>
  </si>
  <si>
    <t>TORO</t>
  </si>
  <si>
    <t>76828</t>
  </si>
  <si>
    <t>TRUJILLO</t>
  </si>
  <si>
    <t>76834</t>
  </si>
  <si>
    <t>TULUÁ</t>
  </si>
  <si>
    <t>76845</t>
  </si>
  <si>
    <t>ULLOA</t>
  </si>
  <si>
    <t>76863</t>
  </si>
  <si>
    <t>VERSALLES</t>
  </si>
  <si>
    <t>76869</t>
  </si>
  <si>
    <t>VIJES</t>
  </si>
  <si>
    <t>76890</t>
  </si>
  <si>
    <t>YOTOCO</t>
  </si>
  <si>
    <t>76892</t>
  </si>
  <si>
    <t>YUMBO</t>
  </si>
  <si>
    <t>76895</t>
  </si>
  <si>
    <t>ZARZAL</t>
  </si>
  <si>
    <t>81001</t>
  </si>
  <si>
    <t>ARAUCA</t>
  </si>
  <si>
    <t>81065</t>
  </si>
  <si>
    <t>ARAUQUITA</t>
  </si>
  <si>
    <t>81220</t>
  </si>
  <si>
    <t>CRAVO NORTE</t>
  </si>
  <si>
    <t>81300</t>
  </si>
  <si>
    <t>FORTUL</t>
  </si>
  <si>
    <t>81591</t>
  </si>
  <si>
    <t>PUERTO RONDÓN</t>
  </si>
  <si>
    <t>81736</t>
  </si>
  <si>
    <t>SARAVENA</t>
  </si>
  <si>
    <t>81794</t>
  </si>
  <si>
    <t>TAME</t>
  </si>
  <si>
    <t>85001</t>
  </si>
  <si>
    <t>CASANARE</t>
  </si>
  <si>
    <t>YOPAL</t>
  </si>
  <si>
    <t>85010</t>
  </si>
  <si>
    <t>AGUAZUL</t>
  </si>
  <si>
    <t>85015</t>
  </si>
  <si>
    <t>CHÁMEZA</t>
  </si>
  <si>
    <t>85125</t>
  </si>
  <si>
    <t>HATO COROZAL</t>
  </si>
  <si>
    <t>85136</t>
  </si>
  <si>
    <t>LA SALINA</t>
  </si>
  <si>
    <t>85139</t>
  </si>
  <si>
    <t>MANÍ</t>
  </si>
  <si>
    <t>85162</t>
  </si>
  <si>
    <t>MONTERREY</t>
  </si>
  <si>
    <t>85225</t>
  </si>
  <si>
    <t>NUNCHÍA</t>
  </si>
  <si>
    <t>85230</t>
  </si>
  <si>
    <t>OROCUÉ</t>
  </si>
  <si>
    <t>85250</t>
  </si>
  <si>
    <t>PAZ DE ARIPORO</t>
  </si>
  <si>
    <t>85263</t>
  </si>
  <si>
    <t>PORE</t>
  </si>
  <si>
    <t>85279</t>
  </si>
  <si>
    <t>RECETOR</t>
  </si>
  <si>
    <t>85300</t>
  </si>
  <si>
    <t>SABANALARGA - CASANARE</t>
  </si>
  <si>
    <t>85315</t>
  </si>
  <si>
    <t>SÁCAMA</t>
  </si>
  <si>
    <t>85325</t>
  </si>
  <si>
    <t>SAN LUIS DE PALENQUE</t>
  </si>
  <si>
    <t>85400</t>
  </si>
  <si>
    <t>TÁMARA</t>
  </si>
  <si>
    <t>85410</t>
  </si>
  <si>
    <t>TAURAMENA</t>
  </si>
  <si>
    <t>85430</t>
  </si>
  <si>
    <t>TRINIDAD</t>
  </si>
  <si>
    <t>85440</t>
  </si>
  <si>
    <t>VILLANUEVA - CASANARE</t>
  </si>
  <si>
    <t>86001</t>
  </si>
  <si>
    <t>PUTUMAYO</t>
  </si>
  <si>
    <t>SAN MIGUEL DE MOCOA</t>
  </si>
  <si>
    <t>86219</t>
  </si>
  <si>
    <t>COLÓN - PUTUMAYO</t>
  </si>
  <si>
    <t>86320</t>
  </si>
  <si>
    <t>ORITO</t>
  </si>
  <si>
    <t>86568</t>
  </si>
  <si>
    <t>PUERTO ASÍS</t>
  </si>
  <si>
    <t>86569</t>
  </si>
  <si>
    <t>PUERTO CAICEDO</t>
  </si>
  <si>
    <t>86571</t>
  </si>
  <si>
    <t>PUERTO GUZMÁN</t>
  </si>
  <si>
    <t>86573</t>
  </si>
  <si>
    <t>PUERTO LEGUÍZAMO</t>
  </si>
  <si>
    <t>86749</t>
  </si>
  <si>
    <t>SIBUNDOY</t>
  </si>
  <si>
    <t>86755</t>
  </si>
  <si>
    <t>SAN FRANCISCO - PUTUMAYO</t>
  </si>
  <si>
    <t>86757</t>
  </si>
  <si>
    <t>SAN MIGUEL - PUTUMAYO</t>
  </si>
  <si>
    <t>86760</t>
  </si>
  <si>
    <t>SANTIAGO - PUTUMAYO</t>
  </si>
  <si>
    <t>86865</t>
  </si>
  <si>
    <t>VALLE DEL GUAMUEZ (LA HORMIGA)</t>
  </si>
  <si>
    <t>86885</t>
  </si>
  <si>
    <t>VILLAGARZÓN (VILLA AMAZONICA)</t>
  </si>
  <si>
    <t>88564</t>
  </si>
  <si>
    <t>ARCHIPIÉLAGO DE SAN ANDRÉS, PROVIDENCIA Y SANTA CATALINA</t>
  </si>
  <si>
    <t>PROVIDENCIA</t>
  </si>
  <si>
    <t>91001</t>
  </si>
  <si>
    <t>AMAZONAS</t>
  </si>
  <si>
    <t>LETICIA</t>
  </si>
  <si>
    <t>91540</t>
  </si>
  <si>
    <t>PUERTO NARIÑO</t>
  </si>
  <si>
    <t>94001</t>
  </si>
  <si>
    <t>GUAINÍA</t>
  </si>
  <si>
    <t>PUERTO INÍRIDA</t>
  </si>
  <si>
    <t>94343</t>
  </si>
  <si>
    <t>BARRANCOMINAS</t>
  </si>
  <si>
    <t>95001</t>
  </si>
  <si>
    <t>GUAVIARE</t>
  </si>
  <si>
    <t>SAN JOSÉ DEL GUAVIARE</t>
  </si>
  <si>
    <t>95015</t>
  </si>
  <si>
    <t>CALAMAR - GUAVIARE</t>
  </si>
  <si>
    <t>95025</t>
  </si>
  <si>
    <t>EL RETORNO</t>
  </si>
  <si>
    <t>95200</t>
  </si>
  <si>
    <t>MIRAFLORES - GUAVIARE</t>
  </si>
  <si>
    <t>97001</t>
  </si>
  <si>
    <t>VAUPÉS</t>
  </si>
  <si>
    <t>MITU</t>
  </si>
  <si>
    <t>97161</t>
  </si>
  <si>
    <t>CARURU</t>
  </si>
  <si>
    <t>97666</t>
  </si>
  <si>
    <t>TARAIRA</t>
  </si>
  <si>
    <t>99001</t>
  </si>
  <si>
    <t>VICHADA</t>
  </si>
  <si>
    <t>PUERTO CARREÑO</t>
  </si>
  <si>
    <t>99524</t>
  </si>
  <si>
    <t>LA PRIMAVERA</t>
  </si>
  <si>
    <t>99624</t>
  </si>
  <si>
    <t>SANTA ROSALÍA</t>
  </si>
  <si>
    <t>99773</t>
  </si>
  <si>
    <t>CUMARIBO</t>
  </si>
  <si>
    <t>1/ Autofinanciación del funcionamiento = Gasto funcionamiento/ ICLD * 100% -Informe de viabilidad</t>
  </si>
  <si>
    <t xml:space="preserve">2/ Magnitud de la deuda = Servicio de la deuda / ingresos disponibles * 100% </t>
  </si>
  <si>
    <t xml:space="preserve">3/ Dependencia de las transferencias = Transferencias + Regalías / ingresos totales * 100%. </t>
  </si>
  <si>
    <t>4/ Dependencia de los recursos propios = Ingresos tributarios  / ingresos corrientes * 100%</t>
  </si>
  <si>
    <t>5/ Magnitud de la inversión = Inversión / gasto total * 100%</t>
  </si>
  <si>
    <t>6/ Capacidad de ahorro = Ahorro corriente / ingresos corrientes * 100%</t>
  </si>
  <si>
    <t>7/ Indicador de desempeño Fiscal: Variable que resume los 6 indicadores anteriores en una sola medida,  con escala de 0 a 100.</t>
  </si>
  <si>
    <t>IDF</t>
  </si>
  <si>
    <t>crecimiento</t>
  </si>
  <si>
    <t>Dimensión de resultados</t>
  </si>
  <si>
    <t>%</t>
  </si>
  <si>
    <t>Variables</t>
  </si>
  <si>
    <t>% var</t>
  </si>
  <si>
    <t>SGP + otras transferencias nacionales</t>
  </si>
  <si>
    <t>Ingresos totales</t>
  </si>
  <si>
    <t>Gasto en Formación Bruta de Capital</t>
  </si>
  <si>
    <t>Gasto en Inversión</t>
  </si>
  <si>
    <t>Pasivos totales</t>
  </si>
  <si>
    <t>Activos totales</t>
  </si>
  <si>
    <t>Ahorro corriente</t>
  </si>
  <si>
    <t>Ingreso corriente</t>
  </si>
  <si>
    <t>Déficit o superávit + intereses deuda+RB</t>
  </si>
  <si>
    <t xml:space="preserve">Ingresos totales + desembolsos </t>
  </si>
  <si>
    <t>Dimensión de Gestión</t>
  </si>
  <si>
    <t>Límite Ley 617 de 2000</t>
  </si>
  <si>
    <t>Gastos de funcionamiento / ICLD</t>
  </si>
  <si>
    <t>Recaudo</t>
  </si>
  <si>
    <t>Presupuesto inicial</t>
  </si>
  <si>
    <t>Pagos</t>
  </si>
  <si>
    <t>Compromisos</t>
  </si>
  <si>
    <t>Crecimiento recursos propios</t>
  </si>
  <si>
    <t>Interpretación indicador</t>
  </si>
  <si>
    <t>Aumenta (puntaje)</t>
  </si>
  <si>
    <t>Recomedación</t>
  </si>
  <si>
    <t>Disminuye</t>
  </si>
  <si>
    <t>Dependencia de las transferencias</t>
  </si>
  <si>
    <t>Este indicador da más puntaje</t>
  </si>
  <si>
    <t>se dieron mejoras en el indicador de dependencia de las transferencias que obedece a la disminución de las transferencias y al crecimiento de ingresos tributarios</t>
  </si>
  <si>
    <t>Relevancia FBKF</t>
  </si>
  <si>
    <t>El índice “premia” este tipo de inversión ya que mide la capacidad de una entidad territorial de generar obras y prestar servicios que permitan generar ingresos y beneficios sociales en el largo plazo.</t>
  </si>
  <si>
    <t>Aunque hubo un aumento en el gasto en “Formación Bruta de Capital Fijo- FBKF” como proporción de la inversión, el índice tiene en cuenta la inversión realizada por municipios que estén en el mismo grupo de capacidades. Así, el municipio dedicó un 19,28% de su gasto de inversión a la adquisición de bienes y servicios relacionados con FBKF superior al 18,52% invertido en 2021. Sin embargo, cuando se compara con el G3 de los grupos de capacidades, el máximo porcentaje obtenido fue de 87,65% con lo cual el puntaje final obtenido para El Cocuy por este indicador fue de 22 puntos como se observa en la Ilustración 2.</t>
  </si>
  <si>
    <t>Endeudamiento</t>
  </si>
  <si>
    <t>Un valor alto de este indicador indica que es mayor la probabilidad de la entidad pública de no poder cumplir con sus pasivos</t>
  </si>
  <si>
    <t xml:space="preserve">Así mismo, se incrementó el puntaje por la disminución de la participación de los pasivos totales sobre los activos totales, observándose que este indicador contable pasó de 16,43% a 3,05%. Lo anterior se reflejó en una calificación que pasó de 83,6 a 97,0. </t>
  </si>
  <si>
    <t>Hay una disminución en el puntaje del indicador de endeudamiento que se explica por el incremento de la proporción de pasivos totales sobre activos totales. Un mayor valor de este indicador indica que es mayor la probabilidad de la entidad pública de no poder cumplir con sus pasivos,</t>
  </si>
  <si>
    <t>Este indicador permite conocer la relación existente entre los ingresos corrientes y el déficit o superávit corriente (ingreso corriente – gasto corriente y ajustes de transferencias corrientes)</t>
  </si>
  <si>
    <t xml:space="preserve">Hay una disminución del ahorro corriente que pasó de $x millones en 2021 a $x en 2022 (millones corrientes).
Lo anterior significó que la participación del ahorro corriente sobre el ingreso corriente cayera de x% a x%. Así las cosas, al obtener un resultado del indicador de ahorro corriente de 38,25% la calificación obtenida fue de 50 puntos. </t>
  </si>
  <si>
    <t>Es importante tener en cuenta factores que pueden incidir en el resultado y que deben ser evaluados por la entidad territorial. En este caso, por ejemplo, revisar los aumentos de los gastos de funcionamiento frente la dinámica que presentan los ingresos corrientes.</t>
  </si>
  <si>
    <t>Balance fiscal primario</t>
  </si>
  <si>
    <t>Este indicador “premia” el equilibrio en el balance fiscal de las ET a través de la proporción del déficit o superávit total considerando los recursos del balance sobre los ingresos totales adicionando desembolsos de crédito.</t>
  </si>
  <si>
    <t>la ciudad presentó una reducción del superávit dando cuenta de una mejor capacidad de ejecución.</t>
  </si>
  <si>
    <t>la ciudad presentó un incremento del déficit dando cuenta de una mejor capacidad de ejecución.</t>
  </si>
  <si>
    <t>que hace el indicador. Como se mide</t>
  </si>
  <si>
    <t xml:space="preserve">qué pasó con el indicador </t>
  </si>
  <si>
    <t>como se evalúa. Y concluir entonces el puntaje</t>
  </si>
  <si>
    <t xml:space="preserve">Aumenta </t>
  </si>
  <si>
    <t>Holgura</t>
  </si>
  <si>
    <t>Este indicador mide el grado de suficiencia para cumplir con los límites impuestos por la Ley 617 de 2000 respecto de la participación de los gastos de funcionamiento sobre los Ingresos Corrientes de Libre Destinación</t>
  </si>
  <si>
    <t xml:space="preserve">El indicador de holgura permaneció inalterado al mantenerse constante la relación entre los gastos de funcionamiento y los ingresos corrientes de libre destinación a los que se refiere la Ley 617 de 2000.
Para el año 2021 el gasto de funcionamiento representó un 25% de los ingresos corrientes de libre destinación mientras que en 2022 esta participación pasó a ser del 66%. Lo anterior representó un cambio en la calificación por este indicador de 100 a 54,7 puntos. </t>
  </si>
  <si>
    <t>Capacidad de programación y recaudo de ingresos</t>
  </si>
  <si>
    <t xml:space="preserve">Con este indicador se captura la capacidad de la entidad territorial para hacer una correcta planeación de sus ingresos corrientes y se mide como la proporción de recaudo efectivo en relación con los recursos programados por recursos propios. </t>
  </si>
  <si>
    <t xml:space="preserve">Durante 2021 por cada 100 pesos programados en recaudo, la ciudad efectivamente recibió 130 pesos, mientras que en 2022 la sobre estimación se redujo y la entidad efectivamente recaudó 117 pesos por cada 100 pesos programados. En este sentido se debe resaltar que la medición “premia” a las entidades territoriales por hacer una correcta planeación de sus ingresos corrientes. </t>
  </si>
  <si>
    <t>Durante 2021 por cada 100 pesos programados en recaudo, la ciudad efectivamente recibió 122,2 pesos, mientras que en 2022 se presenta una “sub estimación” de los ingresos si se tiene en cuenta que la entidad efectivamente recaudó 133,9 pesos por cada 100 pesos programados. En este sentido se debe resaltar que la medición “premia” a las entidades territoriales por hacer una correcta planeación de sus ingresos corrientes. El puntaje se obtiene al buscar en Tabla 2 la diferencia entre 100 y 133,9 como en este caso es igual |33,89| que equivale a 60 puntos</t>
  </si>
  <si>
    <t>Capacidad de Ejecución de Inversión</t>
  </si>
  <si>
    <t>Este indicador mide la capacidad de la entidad territorial para ejecutar los recursos comprometidos para inversión y se calcula como la relación entre los pagos de gastos de inversión como proporción de los compromisos.</t>
  </si>
  <si>
    <t>Bonos</t>
  </si>
  <si>
    <t>La medición incorpora dos bonos. El primero por esfuerzo propio que consiste en reconocer en la dimensión de gestión financiera territorial a los municipios que aumenten sus recursos propios durante dos vigencias consecutivas, sumando el crecimiento real promedio de sus ingresos propios durante esas vigencias. En segundo lugar, se “premia” a las entidades que tienen actualizado su catastro otorgando dos puntos sobre esta dimensión.</t>
  </si>
  <si>
    <t>Bono esfuerzo propio</t>
  </si>
  <si>
    <t>Bono catastro</t>
  </si>
  <si>
    <t>Calculo indicador</t>
  </si>
  <si>
    <t xml:space="preserve">Reescalamiento - Calificación </t>
  </si>
  <si>
    <t>variables necesarias</t>
  </si>
  <si>
    <t>algunos Numeradores y denominadores</t>
  </si>
  <si>
    <t>Dimensión de Gestión Financiera Territorial</t>
  </si>
  <si>
    <t>Resultados</t>
  </si>
  <si>
    <t>Año</t>
  </si>
  <si>
    <t>Categoría de ruralidad</t>
  </si>
  <si>
    <t>A3010-Transferencias corrientes de nivel nacional (NO tiene SGR)</t>
  </si>
  <si>
    <t>D1000-Transferencias nacionales (No tiene SGR)</t>
  </si>
  <si>
    <t>A-INGRESOS TOTALES (NO SGR)</t>
  </si>
  <si>
    <t>A1000-Ingresos tributarios (No SGR</t>
  </si>
  <si>
    <t>A2000-Ingresos no tributarios (No SGR)</t>
  </si>
  <si>
    <t>B2000-Intereses de la deuda pública -NO tiene SGR</t>
  </si>
  <si>
    <t>G-Déficit o Superávit Total (No Tiene SGR)</t>
  </si>
  <si>
    <t>Recursos del Balance CUIPO</t>
  </si>
  <si>
    <t>H1010-Desembolsos (No tiene SGR)</t>
  </si>
  <si>
    <t xml:space="preserve">Cumplimiento de Límites </t>
  </si>
  <si>
    <t xml:space="preserve">Presupuesto Inicial </t>
  </si>
  <si>
    <t>Crecimiento recursos propios vigencia evaluada</t>
  </si>
  <si>
    <t>Crecimiento recursos propios vigencia anterior a la evaluada</t>
  </si>
  <si>
    <t>Dependencia de las transferencias "Resultado"</t>
  </si>
  <si>
    <t>Dependencia de las transferencias "Calificación"</t>
  </si>
  <si>
    <t>Relevancia FBKF "Resultado"</t>
  </si>
  <si>
    <t>FBK fijo/ Inversión  (Con SGR)*</t>
  </si>
  <si>
    <t>Endeudamiento "Resultado"</t>
  </si>
  <si>
    <t>Endeudamiento "Calificación"</t>
  </si>
  <si>
    <t>Ahorro corriente "Resultado"</t>
  </si>
  <si>
    <t>Ahorro corriente "Calificación"</t>
  </si>
  <si>
    <t>Balance Fiscal Primario "Resultado"</t>
  </si>
  <si>
    <t>Balance Fiscal Primario "Calificación"</t>
  </si>
  <si>
    <t xml:space="preserve">Calificación Resultados </t>
  </si>
  <si>
    <t>Holgura "Resultado"</t>
  </si>
  <si>
    <t>Holgura "Calificación"</t>
  </si>
  <si>
    <t>Capacidad de programación y recaudo de ingresos "Resultado"</t>
  </si>
  <si>
    <t>Capacidad de programación y recaudo de Ingresos "Calificación"</t>
  </si>
  <si>
    <t>Capacidad de Ejecución de Inversión "Resultado"</t>
  </si>
  <si>
    <t>Capacidad de Ejecución de Inversión "Calificación"</t>
  </si>
  <si>
    <t>Bonificación Esfuerzo Porpio "Calificación"</t>
  </si>
  <si>
    <t>Bono Catastro "Calificación"</t>
  </si>
  <si>
    <t>Resultados Gestión</t>
  </si>
  <si>
    <t>Gestión +Bonos</t>
  </si>
  <si>
    <t>Calificación Resultados Gestión</t>
  </si>
  <si>
    <t>Nuevo IDF (sin bonos)</t>
  </si>
  <si>
    <t>Nuevo IDF</t>
  </si>
  <si>
    <t xml:space="preserve">Rango </t>
  </si>
  <si>
    <t>08</t>
  </si>
  <si>
    <t>4. Solvente (&gt;=70 y &lt;80)</t>
  </si>
  <si>
    <t>25</t>
  </si>
  <si>
    <t>ESP</t>
  </si>
  <si>
    <t>70</t>
  </si>
  <si>
    <t>3. Vulnerable (&gt;=60 y &lt;70)</t>
  </si>
  <si>
    <t>50</t>
  </si>
  <si>
    <t>41</t>
  </si>
  <si>
    <t>95</t>
  </si>
  <si>
    <t>05</t>
  </si>
  <si>
    <t>76</t>
  </si>
  <si>
    <t>VALLE_DEL_CAUCA</t>
  </si>
  <si>
    <t>20</t>
  </si>
  <si>
    <t>17</t>
  </si>
  <si>
    <t>88</t>
  </si>
  <si>
    <t>SAN ANDRES</t>
  </si>
  <si>
    <t>73</t>
  </si>
  <si>
    <t>2. Riesgo (&gt;=40 y &lt;60)</t>
  </si>
  <si>
    <t>81</t>
  </si>
  <si>
    <t>54</t>
  </si>
  <si>
    <t>NORTE_DE_SANTANDER</t>
  </si>
  <si>
    <t>47</t>
  </si>
  <si>
    <t>86</t>
  </si>
  <si>
    <t>66</t>
  </si>
  <si>
    <t>27</t>
  </si>
  <si>
    <t>68</t>
  </si>
  <si>
    <t>44</t>
  </si>
  <si>
    <t>LA_GUAJIRA</t>
  </si>
  <si>
    <t>94</t>
  </si>
  <si>
    <t>18</t>
  </si>
  <si>
    <t>97</t>
  </si>
  <si>
    <t>85</t>
  </si>
  <si>
    <t>19</t>
  </si>
  <si>
    <t>52</t>
  </si>
  <si>
    <t>15</t>
  </si>
  <si>
    <t>23</t>
  </si>
  <si>
    <t>91</t>
  </si>
  <si>
    <t>13</t>
  </si>
  <si>
    <t>99</t>
  </si>
  <si>
    <t>63</t>
  </si>
  <si>
    <t>ESPECIAL</t>
  </si>
  <si>
    <t>1</t>
  </si>
  <si>
    <t>2</t>
  </si>
  <si>
    <t>4</t>
  </si>
  <si>
    <t>3</t>
  </si>
  <si>
    <t>Posición</t>
  </si>
  <si>
    <t>BOGOTÁ</t>
  </si>
  <si>
    <t>SAN_ANDRÉS</t>
  </si>
  <si>
    <t xml:space="preserve">FLORENCIA </t>
  </si>
  <si>
    <t xml:space="preserve">AGUADAS </t>
  </si>
  <si>
    <t xml:space="preserve">ALBANIA </t>
  </si>
  <si>
    <t xml:space="preserve">BUENAVISTA </t>
  </si>
  <si>
    <t xml:space="preserve">AGUADA </t>
  </si>
  <si>
    <t xml:space="preserve">COLÓN </t>
  </si>
  <si>
    <t xml:space="preserve">CALAMAR </t>
  </si>
  <si>
    <t xml:space="preserve">ARGELIA </t>
  </si>
  <si>
    <t xml:space="preserve">BALBOA </t>
  </si>
  <si>
    <t xml:space="preserve">CANDELARIA </t>
  </si>
  <si>
    <t xml:space="preserve">MIRAFLORES </t>
  </si>
  <si>
    <t xml:space="preserve">BELÉN </t>
  </si>
  <si>
    <t xml:space="preserve">BOLÍVAR </t>
  </si>
  <si>
    <t xml:space="preserve">ARBOLEDA </t>
  </si>
  <si>
    <t xml:space="preserve">CÓRDOBA </t>
  </si>
  <si>
    <t xml:space="preserve">BARBOSA </t>
  </si>
  <si>
    <t xml:space="preserve">CHIMÁ </t>
  </si>
  <si>
    <t xml:space="preserve">BAHÍA SOLANO </t>
  </si>
  <si>
    <t xml:space="preserve">ARMERO </t>
  </si>
  <si>
    <t xml:space="preserve">BAJO BAUDÓ </t>
  </si>
  <si>
    <t xml:space="preserve">CONCORDIA </t>
  </si>
  <si>
    <t xml:space="preserve">BETULIA </t>
  </si>
  <si>
    <t xml:space="preserve">CABRERA </t>
  </si>
  <si>
    <t xml:space="preserve">COLÓN (GÉNOVA) </t>
  </si>
  <si>
    <t xml:space="preserve">SAN FRANCISCO </t>
  </si>
  <si>
    <t xml:space="preserve">BRICEÑO </t>
  </si>
  <si>
    <t xml:space="preserve">SAN MIGUEL </t>
  </si>
  <si>
    <t xml:space="preserve">PUERTO RICO </t>
  </si>
  <si>
    <t xml:space="preserve">EL TAMBO </t>
  </si>
  <si>
    <t xml:space="preserve">PUEBLO RICO </t>
  </si>
  <si>
    <t xml:space="preserve">SANTIAGO </t>
  </si>
  <si>
    <t xml:space="preserve">GRANADA </t>
  </si>
  <si>
    <t xml:space="preserve">CALDAS </t>
  </si>
  <si>
    <t xml:space="preserve">GUADALUPE </t>
  </si>
  <si>
    <t xml:space="preserve">GUAMAL </t>
  </si>
  <si>
    <t xml:space="preserve">SABANALARGA </t>
  </si>
  <si>
    <t xml:space="preserve">EL GUAMO </t>
  </si>
  <si>
    <t xml:space="preserve">SANTUARIO </t>
  </si>
  <si>
    <t xml:space="preserve">EL PEÑON </t>
  </si>
  <si>
    <t xml:space="preserve">VILLANUEVA </t>
  </si>
  <si>
    <t xml:space="preserve">ARMENIA </t>
  </si>
  <si>
    <t xml:space="preserve">VALPARAÍSO </t>
  </si>
  <si>
    <t xml:space="preserve">PALESTINA </t>
  </si>
  <si>
    <t xml:space="preserve">LA VEGA </t>
  </si>
  <si>
    <t xml:space="preserve">EL PEÑOL </t>
  </si>
  <si>
    <t xml:space="preserve">CHIMA </t>
  </si>
  <si>
    <t xml:space="preserve">RIOSUCIO </t>
  </si>
  <si>
    <t xml:space="preserve">SALAMINA </t>
  </si>
  <si>
    <t xml:space="preserve">LA PAZ (ROBLES) </t>
  </si>
  <si>
    <t xml:space="preserve">CONCEPCIÓN </t>
  </si>
  <si>
    <t xml:space="preserve">CIÉNEGA </t>
  </si>
  <si>
    <t xml:space="preserve">MORALES </t>
  </si>
  <si>
    <t xml:space="preserve">SAN PEDRO </t>
  </si>
  <si>
    <t xml:space="preserve">SAN JOSÉ </t>
  </si>
  <si>
    <t xml:space="preserve">PÁEZ (BELALCÁZAR) </t>
  </si>
  <si>
    <t xml:space="preserve">SAN MARTÍN </t>
  </si>
  <si>
    <t xml:space="preserve">EL PEÑÓN </t>
  </si>
  <si>
    <t xml:space="preserve">RESTREPO </t>
  </si>
  <si>
    <t xml:space="preserve">SUCRE </t>
  </si>
  <si>
    <t xml:space="preserve">LA UNIÓN </t>
  </si>
  <si>
    <t xml:space="preserve">SAN CARLOS </t>
  </si>
  <si>
    <t xml:space="preserve">LA VICTORIA </t>
  </si>
  <si>
    <t xml:space="preserve">SANTA MARÍA </t>
  </si>
  <si>
    <t xml:space="preserve">SAN JACINTO </t>
  </si>
  <si>
    <t xml:space="preserve">SAN CAYETANO </t>
  </si>
  <si>
    <t xml:space="preserve">SANTA ROSA </t>
  </si>
  <si>
    <t xml:space="preserve">SAN PABLO </t>
  </si>
  <si>
    <t xml:space="preserve">SANTA CATALINA </t>
  </si>
  <si>
    <t xml:space="preserve">SUÁREZ </t>
  </si>
  <si>
    <t xml:space="preserve">TOLEDO </t>
  </si>
  <si>
    <t xml:space="preserve">MOSQUERA </t>
  </si>
  <si>
    <t xml:space="preserve">NARIÑO </t>
  </si>
  <si>
    <t xml:space="preserve">SAN LUIS </t>
  </si>
  <si>
    <t xml:space="preserve">VILLARRICA </t>
  </si>
  <si>
    <t xml:space="preserve">JERICÓ </t>
  </si>
  <si>
    <t xml:space="preserve">PROVIDENCIA </t>
  </si>
  <si>
    <t xml:space="preserve">LA PAZ </t>
  </si>
  <si>
    <t xml:space="preserve">RICAURTE </t>
  </si>
  <si>
    <t xml:space="preserve">SAN BERNARDO </t>
  </si>
  <si>
    <t xml:space="preserve">MADRID </t>
  </si>
  <si>
    <t xml:space="preserve">VENECIA </t>
  </si>
  <si>
    <t xml:space="preserve">PÁEZ </t>
  </si>
  <si>
    <t xml:space="preserve">RIONEGRO </t>
  </si>
  <si>
    <t xml:space="preserve">SAN ANDRÉS </t>
  </si>
  <si>
    <t xml:space="preserve">APULO </t>
  </si>
  <si>
    <t xml:space="preserve">SANTA BÁRBARA </t>
  </si>
  <si>
    <t xml:space="preserve">PUEBLORRICO </t>
  </si>
  <si>
    <t>ÍNDICE(A:A, COINCIDIR(SUMAR.SI.CONJUNTO(D:D, B:B, AñoEspecifico, C:C, DepartamentoEspecifico), D:D, 0))</t>
  </si>
  <si>
    <t>Etiquetas de fila</t>
  </si>
  <si>
    <t>Promedio de Nuevo IDF</t>
  </si>
  <si>
    <t>Rangos de riesgo</t>
  </si>
  <si>
    <t>Total de municipios</t>
  </si>
  <si>
    <t>% de participación</t>
  </si>
  <si>
    <t>1. Deterioro (&lt;40)</t>
  </si>
  <si>
    <t>5. Sostenible (&gt;=80)</t>
  </si>
  <si>
    <t>No Evaluado</t>
  </si>
  <si>
    <t>Total</t>
  </si>
  <si>
    <t>Máximo puntaje</t>
  </si>
  <si>
    <t>Mínimo Puntaje</t>
  </si>
  <si>
    <t>Promedio del Departamento</t>
  </si>
  <si>
    <t>Promedio del país</t>
  </si>
  <si>
    <t>Maximo puntaje</t>
  </si>
  <si>
    <t>INDICE DE DESEMPEÑO FISCAL</t>
  </si>
  <si>
    <t>1. Dimensión resultados fiscales</t>
  </si>
  <si>
    <t>Relevancia de la FBK fijo</t>
  </si>
  <si>
    <t>Balance primario</t>
  </si>
  <si>
    <t>Calificación Resultados  fiscales</t>
  </si>
  <si>
    <t>2. Dimensión gestión financiera</t>
  </si>
  <si>
    <t xml:space="preserve">Capacidad de programación y recaudo de ingresos </t>
  </si>
  <si>
    <t xml:space="preserve">Capacidad de Ejecución de Inversión </t>
  </si>
  <si>
    <t>Bonificación Esfuerzo Propio</t>
  </si>
  <si>
    <t xml:space="preserve">Bono Catastro </t>
  </si>
  <si>
    <t>Total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</si>
</sst>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 #,##0_-;\-&quot;$&quot;\ * #,##0_-;_-&quot;$&quot;\ * &quot;-&quot;??_-;_-@_-"/>
    <numFmt numFmtId="165" formatCode="_-* #,##0.00_-;\-* #,##0.00_-;_-* &quot;-&quot;_-;_-@_-"/>
    <numFmt numFmtId="166" formatCode="_-* #,##0.00\ _€_-;\-* #,##0.00\ _€_-;_-* &quot;-&quot;??\ _€_-;_-@_-"/>
    <numFmt numFmtId="167" formatCode="_-* #,##0_-;\-* #,##0_-;_-* &quot;-&quot;??_-;_-@_-"/>
    <numFmt numFmtId="168" formatCode="0.0"/>
    <numFmt numFmtId="169" formatCode="_-* #,##0.0_-;\-* #,##0.0_-;_-* &quot;-&quot;_-;_-@_-"/>
    <numFmt numFmtId="170" formatCode="_ * #,##0.00_ ;_ * \-#,##0.00_ ;_ * &quot;-&quot;??_ ;_ @_ "/>
    <numFmt numFmtId="171" formatCode="0.0%"/>
  </numFmts>
  <fonts count="38" x14ac:knownFonts="1">
    <font>
      <sz val="11"/>
      <color rgb="FF000000"/>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rgb="FF000000"/>
      <name val="Franklin Gothic Book"/>
      <family val="2"/>
      <scheme val="minor"/>
    </font>
    <font>
      <sz val="9"/>
      <color theme="1"/>
      <name val="Trebuchet MS"/>
      <family val="2"/>
    </font>
    <font>
      <b/>
      <sz val="9"/>
      <color indexed="81"/>
      <name val="Tahoma"/>
      <family val="2"/>
    </font>
    <font>
      <sz val="9"/>
      <color indexed="81"/>
      <name val="Tahoma"/>
      <family val="2"/>
    </font>
    <font>
      <sz val="10"/>
      <color rgb="FF000000"/>
      <name val="Franklin Gothic Book"/>
      <family val="2"/>
      <scheme val="minor"/>
    </font>
    <font>
      <sz val="9"/>
      <name val="Trebuchet MS"/>
      <family val="2"/>
    </font>
    <font>
      <sz val="12"/>
      <color theme="1"/>
      <name val="Franklin Gothic Book"/>
      <family val="2"/>
      <scheme val="minor"/>
    </font>
    <font>
      <b/>
      <sz val="9"/>
      <name val="Trebuchet MS"/>
      <family val="2"/>
    </font>
    <font>
      <sz val="9"/>
      <color rgb="FF000000"/>
      <name val="Trebuchet MS"/>
      <family val="2"/>
    </font>
    <font>
      <sz val="8"/>
      <color theme="1"/>
      <name val="Calibri"/>
      <family val="2"/>
    </font>
    <font>
      <b/>
      <sz val="11"/>
      <color theme="0"/>
      <name val="Franklin Gothic Book"/>
      <family val="2"/>
      <scheme val="minor"/>
    </font>
    <font>
      <sz val="9"/>
      <color rgb="FF000000"/>
      <name val="Franklin Gothic Book"/>
      <family val="2"/>
      <scheme val="minor"/>
    </font>
    <font>
      <sz val="11"/>
      <name val="Franklin Gothic Book"/>
      <family val="2"/>
      <scheme val="minor"/>
    </font>
    <font>
      <sz val="14"/>
      <name val="Franklin Gothic Book"/>
      <family val="2"/>
      <scheme val="minor"/>
    </font>
    <font>
      <sz val="8"/>
      <name val="Arial"/>
      <family val="2"/>
    </font>
    <font>
      <sz val="10"/>
      <name val="Arial"/>
      <family val="2"/>
    </font>
    <font>
      <b/>
      <u/>
      <sz val="22"/>
      <name val="Franklin Gothic Book"/>
      <family val="2"/>
      <scheme val="minor"/>
    </font>
    <font>
      <b/>
      <sz val="11"/>
      <name val="Franklin Gothic Book"/>
      <family val="2"/>
      <scheme val="minor"/>
    </font>
    <font>
      <b/>
      <sz val="14"/>
      <color rgb="FFFFB302"/>
      <name val="Franklin Gothic Book"/>
      <family val="2"/>
      <scheme val="minor"/>
    </font>
    <font>
      <b/>
      <sz val="14"/>
      <name val="Franklin Gothic Book"/>
      <family val="2"/>
      <scheme val="minor"/>
    </font>
    <font>
      <sz val="10"/>
      <color theme="1"/>
      <name val="Trebuchet MS"/>
      <family val="2"/>
    </font>
    <font>
      <b/>
      <sz val="10"/>
      <color rgb="FF000000"/>
      <name val="Franklin Gothic Book"/>
      <family val="2"/>
      <scheme val="minor"/>
    </font>
    <font>
      <b/>
      <sz val="10"/>
      <color theme="0"/>
      <name val="Trebuchet MS"/>
      <family val="2"/>
    </font>
    <font>
      <b/>
      <sz val="18"/>
      <name val="Franklin Gothic Book"/>
      <family val="2"/>
      <scheme val="minor"/>
    </font>
    <font>
      <b/>
      <sz val="16"/>
      <name val="Franklin Gothic Book"/>
      <family val="2"/>
      <scheme val="minor"/>
    </font>
    <font>
      <b/>
      <sz val="14"/>
      <color theme="5" tint="0.79998168889431442"/>
      <name val="Franklin Gothic Book"/>
      <family val="2"/>
      <scheme val="minor"/>
    </font>
    <font>
      <b/>
      <sz val="11"/>
      <color rgb="FF404040"/>
      <name val="Franklin Gothic Book"/>
      <family val="2"/>
      <scheme val="minor"/>
    </font>
    <font>
      <sz val="11"/>
      <color rgb="FF404040"/>
      <name val="Franklin Gothic Book"/>
      <family val="2"/>
      <scheme val="minor"/>
    </font>
    <font>
      <b/>
      <sz val="16"/>
      <color rgb="FFFFB302"/>
      <name val="Franklin Gothic Book"/>
      <family val="2"/>
      <scheme val="minor"/>
    </font>
    <font>
      <b/>
      <sz val="11"/>
      <color rgb="FF000000"/>
      <name val="Franklin Gothic Book"/>
      <family val="2"/>
      <scheme val="minor"/>
    </font>
    <font>
      <b/>
      <sz val="11"/>
      <color theme="1"/>
      <name val="Franklin Gothic Book"/>
      <family val="2"/>
      <scheme val="minor"/>
    </font>
    <font>
      <sz val="12"/>
      <color rgb="FF000000"/>
      <name val="Franklin Gothic Book"/>
      <family val="2"/>
      <scheme val="minor"/>
    </font>
    <font>
      <sz val="11"/>
      <name val="Century Gothic"/>
      <family val="2"/>
    </font>
    <font>
      <sz val="7"/>
      <name val="Courier New"/>
      <family val="3"/>
    </font>
  </fonts>
  <fills count="3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A999C3"/>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FFFF"/>
        <bgColor rgb="FF000000"/>
      </patternFill>
    </fill>
    <fill>
      <patternFill patternType="solid">
        <fgColor theme="4" tint="0.79998168889431442"/>
        <bgColor indexed="64"/>
      </patternFill>
    </fill>
    <fill>
      <patternFill patternType="solid">
        <fgColor theme="8" tint="0.39997558519241921"/>
        <bgColor indexed="64"/>
      </patternFill>
    </fill>
    <fill>
      <patternFill patternType="solid">
        <fgColor rgb="FF404040"/>
        <bgColor indexed="64"/>
      </patternFill>
    </fill>
    <fill>
      <patternFill patternType="solid">
        <fgColor theme="5" tint="0.59999389629810485"/>
        <bgColor indexed="64"/>
      </patternFill>
    </fill>
    <fill>
      <patternFill patternType="solid">
        <fgColor theme="7" tint="0.79998168889431442"/>
        <bgColor theme="7" tint="0.79998168889431442"/>
      </patternFill>
    </fill>
    <fill>
      <patternFill patternType="solid">
        <fgColor theme="7" tint="0.59999389629810485"/>
        <bgColor theme="7" tint="0.79998168889431442"/>
      </patternFill>
    </fill>
    <fill>
      <patternFill patternType="solid">
        <fgColor rgb="FFD3EDBB"/>
        <bgColor theme="7" tint="0.79998168889431442"/>
      </patternFill>
    </fill>
    <fill>
      <patternFill patternType="solid">
        <fgColor rgb="FFFFC000"/>
        <bgColor indexed="64"/>
      </patternFill>
    </fill>
    <fill>
      <patternFill patternType="solid">
        <fgColor theme="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rgb="FFFFC000"/>
      </right>
      <top/>
      <bottom/>
      <diagonal/>
    </border>
    <border>
      <left style="medium">
        <color rgb="FFFFC000"/>
      </left>
      <right style="medium">
        <color rgb="FFFFC000"/>
      </right>
      <top style="medium">
        <color rgb="FFFFC000"/>
      </top>
      <bottom style="medium">
        <color rgb="FFFFC000"/>
      </bottom>
      <diagonal/>
    </border>
    <border>
      <left/>
      <right style="medium">
        <color rgb="FFFFC000"/>
      </right>
      <top style="medium">
        <color rgb="FFFFC000"/>
      </top>
      <bottom style="medium">
        <color rgb="FFFFC000"/>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ck">
        <color theme="5" tint="-0.249977111117893"/>
      </left>
      <right style="thick">
        <color theme="5" tint="-0.249977111117893"/>
      </right>
      <top style="thick">
        <color theme="5" tint="-0.249977111117893"/>
      </top>
      <bottom/>
      <diagonal/>
    </border>
    <border>
      <left style="thick">
        <color theme="5" tint="-0.249977111117893"/>
      </left>
      <right style="thick">
        <color theme="5" tint="-0.249977111117893"/>
      </right>
      <top/>
      <bottom style="thick">
        <color theme="5" tint="-0.249977111117893"/>
      </bottom>
      <diagonal/>
    </border>
    <border>
      <left style="thick">
        <color theme="5" tint="-0.249977111117893"/>
      </left>
      <right/>
      <top style="thick">
        <color theme="5" tint="-0.249977111117893"/>
      </top>
      <bottom/>
      <diagonal/>
    </border>
    <border>
      <left/>
      <right style="thick">
        <color theme="5" tint="-0.249977111117893"/>
      </right>
      <top style="thick">
        <color theme="5" tint="-0.249977111117893"/>
      </top>
      <bottom/>
      <diagonal/>
    </border>
    <border>
      <left style="thick">
        <color theme="5" tint="-0.249977111117893"/>
      </left>
      <right/>
      <top/>
      <bottom style="thick">
        <color theme="5" tint="-0.249977111117893"/>
      </bottom>
      <diagonal/>
    </border>
    <border>
      <left/>
      <right style="thick">
        <color theme="5" tint="-0.249977111117893"/>
      </right>
      <top/>
      <bottom style="thick">
        <color theme="5" tint="-0.249977111117893"/>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0" tint="-0.34998626667073579"/>
      </bottom>
      <diagonal/>
    </border>
  </borders>
  <cellStyleXfs count="23">
    <xf numFmtId="0" fontId="0" fillId="0" borderId="0"/>
    <xf numFmtId="44"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2" fontId="4" fillId="0" borderId="0" applyFont="0" applyFill="0" applyBorder="0" applyAlignment="0" applyProtection="0"/>
    <xf numFmtId="0" fontId="3" fillId="0" borderId="0"/>
    <xf numFmtId="43" fontId="3" fillId="0" borderId="0" applyFont="0" applyFill="0" applyBorder="0" applyAlignment="0" applyProtection="0"/>
    <xf numFmtId="42" fontId="3" fillId="0" borderId="0" applyFont="0" applyFill="0" applyBorder="0" applyAlignment="0" applyProtection="0"/>
    <xf numFmtId="0" fontId="10" fillId="0" borderId="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41"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13" fillId="0" borderId="0"/>
    <xf numFmtId="9" fontId="4" fillId="0" borderId="0" applyFont="0" applyFill="0" applyBorder="0" applyAlignment="0" applyProtection="0"/>
    <xf numFmtId="0" fontId="18" fillId="0" borderId="0"/>
    <xf numFmtId="0" fontId="19" fillId="0" borderId="0">
      <alignment wrapText="1"/>
    </xf>
    <xf numFmtId="0" fontId="1" fillId="0" borderId="0"/>
  </cellStyleXfs>
  <cellXfs count="219">
    <xf numFmtId="0" fontId="0" fillId="0" borderId="0" xfId="0"/>
    <xf numFmtId="164" fontId="0" fillId="0" borderId="0" xfId="1" applyNumberFormat="1" applyFont="1"/>
    <xf numFmtId="164" fontId="4" fillId="3" borderId="0" xfId="1" applyNumberFormat="1" applyFont="1" applyFill="1" applyAlignment="1">
      <alignment horizontal="center" vertical="center" wrapText="1"/>
    </xf>
    <xf numFmtId="164" fontId="4" fillId="3" borderId="0" xfId="1" applyNumberFormat="1" applyFont="1" applyFill="1" applyBorder="1" applyAlignment="1">
      <alignment horizontal="center" vertical="center" wrapText="1"/>
    </xf>
    <xf numFmtId="41" fontId="0" fillId="0" borderId="0" xfId="3" applyFont="1"/>
    <xf numFmtId="165" fontId="8" fillId="0" borderId="0" xfId="3" applyNumberFormat="1" applyFont="1"/>
    <xf numFmtId="2" fontId="8" fillId="0" borderId="0" xfId="0" applyNumberFormat="1" applyFont="1"/>
    <xf numFmtId="1" fontId="8" fillId="0" borderId="0" xfId="0" applyNumberFormat="1" applyFont="1"/>
    <xf numFmtId="42" fontId="8" fillId="0" borderId="0" xfId="4" applyFont="1"/>
    <xf numFmtId="164" fontId="8" fillId="0" borderId="0" xfId="1" applyNumberFormat="1" applyFont="1"/>
    <xf numFmtId="42" fontId="0" fillId="0" borderId="0" xfId="4" applyFont="1"/>
    <xf numFmtId="165" fontId="0" fillId="0" borderId="0" xfId="3" applyNumberFormat="1" applyFont="1"/>
    <xf numFmtId="2" fontId="0" fillId="0" borderId="0" xfId="0" applyNumberFormat="1"/>
    <xf numFmtId="164" fontId="8" fillId="10" borderId="0" xfId="1" applyNumberFormat="1" applyFont="1" applyFill="1" applyBorder="1" applyAlignment="1">
      <alignment horizontal="center" vertical="center" wrapText="1"/>
    </xf>
    <xf numFmtId="167" fontId="8" fillId="0" borderId="0" xfId="2" applyNumberFormat="1" applyFont="1"/>
    <xf numFmtId="41" fontId="8" fillId="0" borderId="0" xfId="3" applyFont="1"/>
    <xf numFmtId="167" fontId="8" fillId="0" borderId="0" xfId="4" applyNumberFormat="1" applyFont="1"/>
    <xf numFmtId="168" fontId="8" fillId="0" borderId="0" xfId="0" applyNumberFormat="1" applyFont="1"/>
    <xf numFmtId="169" fontId="8" fillId="0" borderId="0" xfId="3" applyNumberFormat="1" applyFont="1"/>
    <xf numFmtId="0" fontId="15" fillId="0" borderId="0" xfId="0" applyFont="1"/>
    <xf numFmtId="41" fontId="15" fillId="0" borderId="0" xfId="3" applyFont="1"/>
    <xf numFmtId="44" fontId="8" fillId="0" borderId="0" xfId="1" applyFont="1"/>
    <xf numFmtId="164" fontId="15" fillId="0" borderId="0" xfId="0" applyNumberFormat="1" applyFont="1"/>
    <xf numFmtId="0" fontId="9" fillId="8" borderId="1" xfId="0" applyFont="1" applyFill="1" applyBorder="1" applyAlignment="1">
      <alignment horizontal="center" vertical="center" wrapText="1"/>
    </xf>
    <xf numFmtId="0" fontId="9" fillId="8" borderId="0" xfId="0" applyFont="1" applyFill="1" applyAlignment="1">
      <alignment horizontal="center" vertical="center" wrapText="1"/>
    </xf>
    <xf numFmtId="0" fontId="0" fillId="0" borderId="0" xfId="0" applyAlignment="1">
      <alignment horizontal="center"/>
    </xf>
    <xf numFmtId="0" fontId="11" fillId="18" borderId="1" xfId="20" applyFont="1" applyFill="1" applyBorder="1" applyAlignment="1">
      <alignment horizontal="center" vertical="center" wrapText="1"/>
    </xf>
    <xf numFmtId="170" fontId="11" fillId="4" borderId="4" xfId="2" applyNumberFormat="1" applyFont="1" applyFill="1" applyBorder="1" applyAlignment="1">
      <alignment horizontal="centerContinuous" vertical="center" wrapText="1"/>
    </xf>
    <xf numFmtId="170" fontId="11" fillId="4" borderId="3" xfId="2" applyNumberFormat="1" applyFont="1" applyFill="1" applyBorder="1" applyAlignment="1">
      <alignment horizontal="centerContinuous" vertical="center" wrapText="1"/>
    </xf>
    <xf numFmtId="0" fontId="11" fillId="4" borderId="1" xfId="20" applyFont="1" applyFill="1" applyBorder="1" applyAlignment="1">
      <alignment horizontal="center" vertical="center" wrapText="1"/>
    </xf>
    <xf numFmtId="0" fontId="11" fillId="4" borderId="1" xfId="20" applyFont="1" applyFill="1" applyBorder="1" applyAlignment="1">
      <alignment horizontal="centerContinuous" vertical="center" wrapText="1"/>
    </xf>
    <xf numFmtId="165" fontId="0" fillId="0" borderId="0" xfId="0" applyNumberFormat="1"/>
    <xf numFmtId="0" fontId="9" fillId="0" borderId="0" xfId="21" quotePrefix="1" applyFont="1" applyAlignment="1">
      <alignment horizontal="left"/>
    </xf>
    <xf numFmtId="164" fontId="8" fillId="19" borderId="0" xfId="1" applyNumberFormat="1" applyFont="1" applyFill="1"/>
    <xf numFmtId="49" fontId="9" fillId="20" borderId="7" xfId="0" applyNumberFormat="1" applyFont="1" applyFill="1" applyBorder="1"/>
    <xf numFmtId="49" fontId="12" fillId="20" borderId="7" xfId="0" applyNumberFormat="1" applyFont="1" applyFill="1" applyBorder="1"/>
    <xf numFmtId="49" fontId="9" fillId="20" borderId="8" xfId="0" applyNumberFormat="1" applyFont="1" applyFill="1" applyBorder="1"/>
    <xf numFmtId="0" fontId="9" fillId="20" borderId="0" xfId="0" applyFont="1" applyFill="1" applyAlignment="1">
      <alignment horizontal="center"/>
    </xf>
    <xf numFmtId="2" fontId="5" fillId="2" borderId="7" xfId="0" applyNumberFormat="1" applyFont="1" applyFill="1" applyBorder="1" applyAlignment="1">
      <alignment horizontal="right"/>
    </xf>
    <xf numFmtId="2" fontId="5" fillId="2" borderId="0" xfId="0" applyNumberFormat="1" applyFont="1" applyFill="1" applyAlignment="1">
      <alignment horizontal="right"/>
    </xf>
    <xf numFmtId="0" fontId="5" fillId="2" borderId="0" xfId="0" applyFont="1" applyFill="1" applyAlignment="1">
      <alignment horizontal="right"/>
    </xf>
    <xf numFmtId="1" fontId="5" fillId="2" borderId="0" xfId="0" applyNumberFormat="1" applyFont="1" applyFill="1" applyAlignment="1">
      <alignment horizontal="right"/>
    </xf>
    <xf numFmtId="0" fontId="5" fillId="2" borderId="10" xfId="0" applyFont="1" applyFill="1" applyBorder="1" applyAlignment="1">
      <alignment horizontal="right"/>
    </xf>
    <xf numFmtId="0" fontId="16" fillId="2" borderId="0" xfId="22" applyFont="1" applyFill="1"/>
    <xf numFmtId="0" fontId="21" fillId="2" borderId="12" xfId="22" applyFont="1" applyFill="1" applyBorder="1" applyAlignment="1">
      <alignment vertical="top"/>
    </xf>
    <xf numFmtId="0" fontId="16" fillId="2" borderId="12" xfId="22" applyFont="1" applyFill="1" applyBorder="1"/>
    <xf numFmtId="0" fontId="21" fillId="2" borderId="0" xfId="22" applyFont="1" applyFill="1"/>
    <xf numFmtId="0" fontId="17" fillId="2" borderId="0" xfId="22" applyFont="1" applyFill="1"/>
    <xf numFmtId="0" fontId="22" fillId="2" borderId="0" xfId="22" applyFont="1" applyFill="1" applyAlignment="1">
      <alignment horizontal="center"/>
    </xf>
    <xf numFmtId="0" fontId="22" fillId="2" borderId="0" xfId="22" applyFont="1" applyFill="1"/>
    <xf numFmtId="0" fontId="16" fillId="2" borderId="0" xfId="22" applyFont="1" applyFill="1" applyAlignment="1">
      <alignment horizontal="center"/>
    </xf>
    <xf numFmtId="0" fontId="21" fillId="2" borderId="0" xfId="22" applyFont="1" applyFill="1" applyAlignment="1">
      <alignment horizontal="center" vertical="center" wrapText="1"/>
    </xf>
    <xf numFmtId="0" fontId="16" fillId="2" borderId="0" xfId="22" applyFont="1" applyFill="1" applyAlignment="1">
      <alignment horizontal="center" vertical="center"/>
    </xf>
    <xf numFmtId="3" fontId="16" fillId="2" borderId="0" xfId="22" applyNumberFormat="1" applyFont="1" applyFill="1" applyAlignment="1" applyProtection="1">
      <alignment vertical="center"/>
      <protection hidden="1"/>
    </xf>
    <xf numFmtId="0" fontId="16" fillId="2" borderId="0" xfId="22" applyFont="1" applyFill="1" applyAlignment="1">
      <alignment vertical="center" wrapText="1"/>
    </xf>
    <xf numFmtId="2" fontId="5" fillId="2" borderId="10" xfId="0" applyNumberFormat="1" applyFont="1" applyFill="1" applyBorder="1" applyAlignment="1">
      <alignment horizontal="right"/>
    </xf>
    <xf numFmtId="2" fontId="5" fillId="2" borderId="0" xfId="0" applyNumberFormat="1" applyFont="1" applyFill="1" applyAlignment="1">
      <alignment horizontal="center" vertical="center"/>
    </xf>
    <xf numFmtId="2" fontId="5" fillId="2" borderId="7" xfId="0" applyNumberFormat="1" applyFont="1" applyFill="1" applyBorder="1" applyAlignment="1">
      <alignment horizontal="center" vertical="center"/>
    </xf>
    <xf numFmtId="4" fontId="9" fillId="2" borderId="10" xfId="2" applyNumberFormat="1" applyFont="1" applyFill="1" applyBorder="1" applyAlignment="1"/>
    <xf numFmtId="165" fontId="15" fillId="0" borderId="0" xfId="3" applyNumberFormat="1" applyFont="1"/>
    <xf numFmtId="42" fontId="15" fillId="0" borderId="0" xfId="4" applyFont="1"/>
    <xf numFmtId="164" fontId="8" fillId="22" borderId="16" xfId="1" applyNumberFormat="1" applyFont="1" applyFill="1" applyBorder="1" applyAlignment="1">
      <alignment horizontal="center" vertical="center" wrapText="1"/>
    </xf>
    <xf numFmtId="164" fontId="8" fillId="22" borderId="17" xfId="1" applyNumberFormat="1" applyFont="1" applyFill="1" applyBorder="1" applyAlignment="1">
      <alignment horizontal="center" vertical="center" wrapText="1"/>
    </xf>
    <xf numFmtId="1" fontId="8" fillId="0" borderId="0" xfId="2" applyNumberFormat="1" applyFont="1"/>
    <xf numFmtId="0" fontId="24" fillId="6" borderId="0" xfId="0" applyFont="1" applyFill="1" applyAlignment="1">
      <alignment horizontal="center" vertical="center" wrapText="1"/>
    </xf>
    <xf numFmtId="0" fontId="8" fillId="0" borderId="0" xfId="0" applyFont="1"/>
    <xf numFmtId="0" fontId="24" fillId="7" borderId="0" xfId="0" applyFont="1" applyFill="1" applyAlignment="1">
      <alignment horizontal="center" vertical="center" wrapText="1"/>
    </xf>
    <xf numFmtId="0" fontId="8" fillId="16" borderId="0" xfId="0" applyFont="1" applyFill="1"/>
    <xf numFmtId="164" fontId="8" fillId="3" borderId="0" xfId="1" applyNumberFormat="1" applyFont="1" applyFill="1" applyBorder="1" applyAlignment="1">
      <alignment horizontal="center" vertical="center" wrapText="1"/>
    </xf>
    <xf numFmtId="164" fontId="8" fillId="3" borderId="15" xfId="1" applyNumberFormat="1" applyFont="1" applyFill="1" applyBorder="1" applyAlignment="1">
      <alignment horizontal="center" vertical="center" wrapText="1"/>
    </xf>
    <xf numFmtId="0" fontId="24" fillId="9" borderId="0" xfId="0" applyFont="1" applyFill="1" applyAlignment="1">
      <alignment horizontal="center" vertical="center" wrapText="1"/>
    </xf>
    <xf numFmtId="0" fontId="24" fillId="11" borderId="0" xfId="0" applyFont="1" applyFill="1" applyAlignment="1">
      <alignment horizontal="center" vertical="center" wrapText="1"/>
    </xf>
    <xf numFmtId="0" fontId="24" fillId="12" borderId="0" xfId="0" applyFont="1" applyFill="1" applyAlignment="1">
      <alignment horizontal="center" vertical="center" wrapText="1"/>
    </xf>
    <xf numFmtId="0" fontId="24" fillId="13" borderId="0" xfId="0" applyFont="1" applyFill="1" applyAlignment="1">
      <alignment horizontal="center" vertical="center" wrapText="1"/>
    </xf>
    <xf numFmtId="0" fontId="26" fillId="14" borderId="0" xfId="0" applyFont="1" applyFill="1" applyAlignment="1">
      <alignment horizontal="center" vertical="center" wrapText="1"/>
    </xf>
    <xf numFmtId="0" fontId="26" fillId="14" borderId="0" xfId="0" applyFont="1" applyFill="1" applyAlignment="1">
      <alignment horizontal="center" vertical="center"/>
    </xf>
    <xf numFmtId="1" fontId="8" fillId="0" borderId="0" xfId="3" applyNumberFormat="1" applyFont="1"/>
    <xf numFmtId="1" fontId="8" fillId="0" borderId="0" xfId="1" applyNumberFormat="1" applyFont="1"/>
    <xf numFmtId="2" fontId="27" fillId="2" borderId="0" xfId="22" applyNumberFormat="1" applyFont="1" applyFill="1" applyAlignment="1">
      <alignment horizontal="center" vertical="center"/>
    </xf>
    <xf numFmtId="0" fontId="16" fillId="2" borderId="0" xfId="22" applyFont="1" applyFill="1" applyAlignment="1">
      <alignment vertical="top"/>
    </xf>
    <xf numFmtId="0" fontId="17" fillId="2" borderId="0" xfId="22" applyFont="1" applyFill="1" applyAlignment="1">
      <alignment vertical="top"/>
    </xf>
    <xf numFmtId="0" fontId="21" fillId="2" borderId="0" xfId="22" applyFont="1" applyFill="1" applyAlignment="1">
      <alignment horizontal="center" vertical="top" wrapText="1"/>
    </xf>
    <xf numFmtId="3" fontId="16" fillId="2" borderId="0" xfId="22" applyNumberFormat="1" applyFont="1" applyFill="1" applyAlignment="1" applyProtection="1">
      <alignment vertical="top"/>
      <protection hidden="1"/>
    </xf>
    <xf numFmtId="2" fontId="16" fillId="2" borderId="0" xfId="22" applyNumberFormat="1" applyFont="1" applyFill="1"/>
    <xf numFmtId="2" fontId="16" fillId="2" borderId="0" xfId="22" applyNumberFormat="1" applyFont="1" applyFill="1" applyAlignment="1">
      <alignment horizontal="center"/>
    </xf>
    <xf numFmtId="9" fontId="16" fillId="2" borderId="0" xfId="19" applyFont="1" applyFill="1"/>
    <xf numFmtId="0" fontId="28" fillId="2" borderId="12" xfId="22" applyFont="1" applyFill="1" applyBorder="1" applyAlignment="1">
      <alignment horizontal="left" vertical="center"/>
    </xf>
    <xf numFmtId="2" fontId="29" fillId="23" borderId="0" xfId="22" applyNumberFormat="1" applyFont="1" applyFill="1"/>
    <xf numFmtId="0" fontId="30" fillId="0" borderId="0" xfId="0" applyFont="1" applyAlignment="1">
      <alignment horizontal="left" vertical="center"/>
    </xf>
    <xf numFmtId="0" fontId="30" fillId="0" borderId="0" xfId="0" applyFont="1" applyAlignment="1">
      <alignment horizontal="center" vertical="center"/>
    </xf>
    <xf numFmtId="0" fontId="31" fillId="0" borderId="0" xfId="0" applyFont="1" applyAlignment="1">
      <alignment horizontal="left" vertical="center" wrapText="1"/>
    </xf>
    <xf numFmtId="0" fontId="30" fillId="0" borderId="0" xfId="0" applyFont="1" applyAlignment="1">
      <alignment horizontal="left" vertical="center" wrapText="1"/>
    </xf>
    <xf numFmtId="0" fontId="0" fillId="0" borderId="0" xfId="0" applyAlignment="1">
      <alignment wrapText="1"/>
    </xf>
    <xf numFmtId="0" fontId="28" fillId="8" borderId="12" xfId="22" applyFont="1" applyFill="1" applyBorder="1" applyAlignment="1">
      <alignment horizontal="left" vertical="center"/>
    </xf>
    <xf numFmtId="0" fontId="30" fillId="10" borderId="0" xfId="0" applyFont="1" applyFill="1" applyAlignment="1">
      <alignment horizontal="left" vertical="center" wrapText="1"/>
    </xf>
    <xf numFmtId="0" fontId="0" fillId="10" borderId="0" xfId="0" applyFill="1"/>
    <xf numFmtId="0" fontId="31" fillId="10" borderId="0" xfId="0" applyFont="1" applyFill="1" applyAlignment="1">
      <alignment horizontal="left" vertical="center" wrapText="1"/>
    </xf>
    <xf numFmtId="0" fontId="0" fillId="10" borderId="0" xfId="0" applyFill="1" applyAlignment="1">
      <alignment wrapText="1"/>
    </xf>
    <xf numFmtId="9" fontId="8" fillId="0" borderId="0" xfId="19" applyFont="1"/>
    <xf numFmtId="164" fontId="15" fillId="0" borderId="0" xfId="1" applyNumberFormat="1" applyFont="1"/>
    <xf numFmtId="1" fontId="15" fillId="0" borderId="0" xfId="3" applyNumberFormat="1" applyFont="1"/>
    <xf numFmtId="1" fontId="15" fillId="0" borderId="0" xfId="0" applyNumberFormat="1" applyFont="1"/>
    <xf numFmtId="169" fontId="15" fillId="0" borderId="0" xfId="3" applyNumberFormat="1" applyFont="1"/>
    <xf numFmtId="167" fontId="15" fillId="0" borderId="0" xfId="2" applyNumberFormat="1" applyFont="1"/>
    <xf numFmtId="2" fontId="15" fillId="0" borderId="0" xfId="0" applyNumberFormat="1" applyFont="1"/>
    <xf numFmtId="168" fontId="15" fillId="0" borderId="0" xfId="0" applyNumberFormat="1" applyFont="1"/>
    <xf numFmtId="2" fontId="29" fillId="23" borderId="0" xfId="22" applyNumberFormat="1" applyFont="1" applyFill="1" applyAlignment="1">
      <alignment horizontal="right"/>
    </xf>
    <xf numFmtId="0" fontId="32" fillId="2" borderId="0" xfId="22" applyFont="1" applyFill="1" applyAlignment="1">
      <alignment horizontal="right"/>
    </xf>
    <xf numFmtId="0" fontId="31" fillId="0" borderId="0" xfId="0" applyFont="1" applyAlignment="1">
      <alignment vertical="top" wrapText="1"/>
    </xf>
    <xf numFmtId="0" fontId="31" fillId="0" borderId="0" xfId="0" applyFont="1" applyAlignment="1">
      <alignment vertical="center" wrapText="1"/>
    </xf>
    <xf numFmtId="0" fontId="34" fillId="25" borderId="1" xfId="0" applyFont="1" applyFill="1" applyBorder="1" applyAlignment="1">
      <alignment horizontal="center" vertical="center" wrapText="1"/>
    </xf>
    <xf numFmtId="0" fontId="34" fillId="26" borderId="1" xfId="0" applyFont="1" applyFill="1" applyBorder="1" applyAlignment="1">
      <alignment horizontal="center" vertical="center" wrapText="1"/>
    </xf>
    <xf numFmtId="0" fontId="35" fillId="0" borderId="0" xfId="0" applyFont="1"/>
    <xf numFmtId="0" fontId="0" fillId="0" borderId="0" xfId="0" applyAlignment="1">
      <alignment horizontal="center" vertical="center" wrapText="1"/>
    </xf>
    <xf numFmtId="0" fontId="0" fillId="0" borderId="0" xfId="0" pivotButton="1"/>
    <xf numFmtId="0" fontId="0" fillId="0" borderId="0" xfId="0" applyAlignment="1">
      <alignment horizontal="left"/>
    </xf>
    <xf numFmtId="168" fontId="0" fillId="0" borderId="0" xfId="0" applyNumberFormat="1"/>
    <xf numFmtId="0" fontId="36" fillId="0" borderId="0" xfId="0" applyFont="1"/>
    <xf numFmtId="0" fontId="37" fillId="0" borderId="0" xfId="0" applyFont="1"/>
    <xf numFmtId="2" fontId="8" fillId="0" borderId="0" xfId="0" applyNumberFormat="1" applyFont="1" applyAlignment="1">
      <alignment horizontal="center"/>
    </xf>
    <xf numFmtId="49" fontId="9" fillId="20" borderId="0" xfId="0" applyNumberFormat="1" applyFont="1" applyFill="1"/>
    <xf numFmtId="164" fontId="8" fillId="0" borderId="7" xfId="1" applyNumberFormat="1" applyFont="1" applyBorder="1"/>
    <xf numFmtId="164" fontId="8" fillId="0" borderId="8" xfId="1" applyNumberFormat="1" applyFont="1" applyBorder="1"/>
    <xf numFmtId="49" fontId="12" fillId="20" borderId="0" xfId="0" applyNumberFormat="1" applyFont="1" applyFill="1"/>
    <xf numFmtId="2" fontId="8" fillId="0" borderId="7" xfId="0" applyNumberFormat="1" applyFont="1" applyBorder="1"/>
    <xf numFmtId="165" fontId="8" fillId="0" borderId="7" xfId="3" applyNumberFormat="1" applyFont="1" applyBorder="1"/>
    <xf numFmtId="2" fontId="8" fillId="0" borderId="8" xfId="0" applyNumberFormat="1" applyFont="1" applyBorder="1"/>
    <xf numFmtId="2" fontId="8" fillId="0" borderId="5" xfId="0" applyNumberFormat="1" applyFont="1" applyBorder="1"/>
    <xf numFmtId="2" fontId="8" fillId="0" borderId="2" xfId="0" applyNumberFormat="1" applyFont="1" applyBorder="1"/>
    <xf numFmtId="2" fontId="8" fillId="0" borderId="6" xfId="0" applyNumberFormat="1" applyFont="1" applyBorder="1"/>
    <xf numFmtId="2" fontId="8" fillId="0" borderId="10" xfId="0" applyNumberFormat="1" applyFont="1" applyBorder="1"/>
    <xf numFmtId="2" fontId="8" fillId="0" borderId="11" xfId="0" applyNumberFormat="1" applyFont="1" applyBorder="1"/>
    <xf numFmtId="2" fontId="8" fillId="0" borderId="9" xfId="0" applyNumberFormat="1" applyFont="1" applyBorder="1"/>
    <xf numFmtId="4" fontId="9" fillId="2" borderId="0" xfId="2" applyNumberFormat="1" applyFont="1" applyFill="1" applyBorder="1" applyAlignment="1"/>
    <xf numFmtId="2" fontId="8" fillId="19" borderId="0" xfId="0" applyNumberFormat="1" applyFont="1" applyFill="1" applyAlignment="1">
      <alignment horizontal="center"/>
    </xf>
    <xf numFmtId="164" fontId="8" fillId="0" borderId="0" xfId="1" applyNumberFormat="1" applyFont="1" applyBorder="1"/>
    <xf numFmtId="165" fontId="8" fillId="0" borderId="0" xfId="3" applyNumberFormat="1" applyFont="1" applyBorder="1"/>
    <xf numFmtId="0" fontId="0" fillId="0" borderId="1" xfId="0" applyBorder="1"/>
    <xf numFmtId="0" fontId="0" fillId="0" borderId="1" xfId="0" applyBorder="1" applyAlignment="1">
      <alignment horizontal="left" vertical="center"/>
    </xf>
    <xf numFmtId="9" fontId="0" fillId="0" borderId="1" xfId="19" applyFont="1" applyBorder="1"/>
    <xf numFmtId="0" fontId="33" fillId="0" borderId="1" xfId="0" applyFont="1" applyBorder="1" applyAlignment="1">
      <alignment horizontal="left" vertical="center"/>
    </xf>
    <xf numFmtId="1" fontId="8" fillId="28" borderId="0" xfId="3" applyNumberFormat="1" applyFont="1" applyFill="1"/>
    <xf numFmtId="164" fontId="8" fillId="28" borderId="0" xfId="1" applyNumberFormat="1" applyFont="1" applyFill="1"/>
    <xf numFmtId="165" fontId="8" fillId="28" borderId="0" xfId="3" applyNumberFormat="1" applyFont="1" applyFill="1"/>
    <xf numFmtId="0" fontId="8" fillId="28" borderId="0" xfId="0" applyFont="1" applyFill="1"/>
    <xf numFmtId="2" fontId="8" fillId="28" borderId="0" xfId="0" applyNumberFormat="1" applyFont="1" applyFill="1"/>
    <xf numFmtId="2" fontId="5" fillId="28" borderId="0" xfId="0" applyNumberFormat="1" applyFont="1" applyFill="1" applyAlignment="1">
      <alignment horizontal="right"/>
    </xf>
    <xf numFmtId="41" fontId="0" fillId="2" borderId="32" xfId="3" applyFont="1" applyFill="1" applyBorder="1" applyAlignment="1">
      <alignment wrapText="1"/>
    </xf>
    <xf numFmtId="168" fontId="17" fillId="2" borderId="0" xfId="22" applyNumberFormat="1" applyFont="1" applyFill="1"/>
    <xf numFmtId="0" fontId="8" fillId="17" borderId="0" xfId="0" applyFont="1" applyFill="1" applyAlignment="1">
      <alignment horizontal="center"/>
    </xf>
    <xf numFmtId="2" fontId="17" fillId="2" borderId="0" xfId="22" applyNumberFormat="1" applyFont="1" applyFill="1"/>
    <xf numFmtId="0" fontId="21" fillId="2" borderId="0" xfId="22" applyFont="1" applyFill="1" applyAlignment="1">
      <alignment horizontal="center"/>
    </xf>
    <xf numFmtId="9" fontId="21" fillId="2" borderId="0" xfId="19" applyFont="1" applyFill="1"/>
    <xf numFmtId="168" fontId="23" fillId="2" borderId="0" xfId="22" applyNumberFormat="1" applyFont="1" applyFill="1"/>
    <xf numFmtId="0" fontId="23" fillId="2" borderId="0" xfId="22" applyFont="1" applyFill="1"/>
    <xf numFmtId="9" fontId="21" fillId="2" borderId="0" xfId="19" applyFont="1" applyFill="1" applyAlignment="1">
      <alignment horizontal="center"/>
    </xf>
    <xf numFmtId="168" fontId="23" fillId="2" borderId="0" xfId="22" applyNumberFormat="1" applyFont="1" applyFill="1" applyAlignment="1">
      <alignment horizontal="center"/>
    </xf>
    <xf numFmtId="0" fontId="23" fillId="2" borderId="0" xfId="22" applyFont="1" applyFill="1" applyAlignment="1">
      <alignment horizontal="center"/>
    </xf>
    <xf numFmtId="0" fontId="22" fillId="2" borderId="0" xfId="22" applyFont="1" applyFill="1" applyAlignment="1">
      <alignment wrapText="1"/>
    </xf>
    <xf numFmtId="3" fontId="16" fillId="2" borderId="33" xfId="22" applyNumberFormat="1" applyFont="1" applyFill="1" applyBorder="1" applyAlignment="1" applyProtection="1">
      <alignment vertical="center"/>
      <protection hidden="1"/>
    </xf>
    <xf numFmtId="168" fontId="23" fillId="10" borderId="0" xfId="22" applyNumberFormat="1" applyFont="1" applyFill="1" applyAlignment="1">
      <alignment horizontal="center" vertical="center" wrapText="1"/>
    </xf>
    <xf numFmtId="168" fontId="23" fillId="2" borderId="0" xfId="22" applyNumberFormat="1" applyFont="1" applyFill="1" applyAlignment="1">
      <alignment horizontal="center" vertical="center" wrapText="1"/>
    </xf>
    <xf numFmtId="0" fontId="31" fillId="10" borderId="0" xfId="0" applyFont="1" applyFill="1" applyAlignment="1">
      <alignment horizontal="left" vertical="top" wrapText="1"/>
    </xf>
    <xf numFmtId="171" fontId="16" fillId="2" borderId="0" xfId="19" applyNumberFormat="1" applyFont="1" applyFill="1"/>
    <xf numFmtId="2" fontId="5" fillId="29" borderId="0" xfId="0" applyNumberFormat="1" applyFont="1" applyFill="1" applyAlignment="1">
      <alignment horizontal="right"/>
    </xf>
    <xf numFmtId="164" fontId="8" fillId="22" borderId="0" xfId="1" applyNumberFormat="1" applyFont="1" applyFill="1" applyBorder="1" applyAlignment="1">
      <alignment horizontal="center" vertical="center" wrapText="1"/>
    </xf>
    <xf numFmtId="10" fontId="16" fillId="2" borderId="0" xfId="19" applyNumberFormat="1" applyFont="1" applyFill="1"/>
    <xf numFmtId="0" fontId="22" fillId="2" borderId="0" xfId="22" applyFont="1" applyFill="1" applyAlignment="1">
      <alignment horizontal="center" vertical="center"/>
    </xf>
    <xf numFmtId="0" fontId="0" fillId="0" borderId="0" xfId="0" applyAlignment="1">
      <alignment horizontal="center"/>
    </xf>
    <xf numFmtId="168" fontId="16" fillId="2" borderId="0" xfId="2" applyNumberFormat="1" applyFont="1" applyFill="1" applyAlignment="1">
      <alignment horizontal="center"/>
    </xf>
    <xf numFmtId="168" fontId="16" fillId="2" borderId="0" xfId="22" applyNumberFormat="1" applyFont="1" applyFill="1" applyAlignment="1">
      <alignment horizontal="center"/>
    </xf>
    <xf numFmtId="0" fontId="14" fillId="2" borderId="18" xfId="22" applyFont="1" applyFill="1" applyBorder="1" applyAlignment="1">
      <alignment horizontal="center" vertical="center" wrapText="1"/>
    </xf>
    <xf numFmtId="0" fontId="14" fillId="2" borderId="19" xfId="22" applyFont="1" applyFill="1" applyBorder="1" applyAlignment="1">
      <alignment horizontal="center" vertical="center" wrapText="1"/>
    </xf>
    <xf numFmtId="0" fontId="14" fillId="2" borderId="20" xfId="22" applyFont="1" applyFill="1" applyBorder="1" applyAlignment="1">
      <alignment horizontal="center" vertical="center" wrapText="1"/>
    </xf>
    <xf numFmtId="0" fontId="23" fillId="10" borderId="21" xfId="22" applyFont="1" applyFill="1" applyBorder="1" applyAlignment="1">
      <alignment horizontal="center" vertical="center" wrapText="1"/>
    </xf>
    <xf numFmtId="0" fontId="23" fillId="10" borderId="22" xfId="22" applyFont="1" applyFill="1" applyBorder="1" applyAlignment="1">
      <alignment horizontal="center" vertical="center" wrapText="1"/>
    </xf>
    <xf numFmtId="0" fontId="23" fillId="10" borderId="23" xfId="22" applyFont="1" applyFill="1" applyBorder="1" applyAlignment="1">
      <alignment horizontal="center" vertical="center" wrapText="1"/>
    </xf>
    <xf numFmtId="168" fontId="23" fillId="10" borderId="21" xfId="22" applyNumberFormat="1" applyFont="1" applyFill="1" applyBorder="1" applyAlignment="1">
      <alignment horizontal="center" vertical="center" wrapText="1"/>
    </xf>
    <xf numFmtId="168" fontId="23" fillId="10" borderId="22" xfId="22" applyNumberFormat="1" applyFont="1" applyFill="1" applyBorder="1" applyAlignment="1">
      <alignment horizontal="center" vertical="center" wrapText="1"/>
    </xf>
    <xf numFmtId="168" fontId="23" fillId="10" borderId="23" xfId="22" applyNumberFormat="1" applyFont="1" applyFill="1" applyBorder="1" applyAlignment="1">
      <alignment horizontal="center" vertical="center" wrapText="1"/>
    </xf>
    <xf numFmtId="3" fontId="16" fillId="2" borderId="0" xfId="22" applyNumberFormat="1" applyFont="1" applyFill="1" applyAlignment="1" applyProtection="1">
      <alignment horizontal="right" vertical="top"/>
      <protection hidden="1"/>
    </xf>
    <xf numFmtId="2" fontId="23" fillId="2" borderId="21" xfId="22" applyNumberFormat="1" applyFont="1" applyFill="1" applyBorder="1" applyAlignment="1">
      <alignment horizontal="center" vertical="center" wrapText="1"/>
    </xf>
    <xf numFmtId="2" fontId="23" fillId="2" borderId="22" xfId="22" applyNumberFormat="1" applyFont="1" applyFill="1" applyBorder="1" applyAlignment="1">
      <alignment horizontal="center" vertical="center" wrapText="1"/>
    </xf>
    <xf numFmtId="2" fontId="23" fillId="2" borderId="23" xfId="22" applyNumberFormat="1" applyFont="1" applyFill="1" applyBorder="1" applyAlignment="1">
      <alignment horizontal="center" vertical="center" wrapText="1"/>
    </xf>
    <xf numFmtId="2" fontId="23" fillId="10" borderId="21" xfId="22" applyNumberFormat="1" applyFont="1" applyFill="1" applyBorder="1" applyAlignment="1">
      <alignment horizontal="center" vertical="center" wrapText="1"/>
    </xf>
    <xf numFmtId="2" fontId="23" fillId="10" borderId="22" xfId="22" applyNumberFormat="1" applyFont="1" applyFill="1" applyBorder="1" applyAlignment="1">
      <alignment horizontal="center" vertical="center" wrapText="1"/>
    </xf>
    <xf numFmtId="2" fontId="23" fillId="10" borderId="23" xfId="22" applyNumberFormat="1" applyFont="1" applyFill="1" applyBorder="1" applyAlignment="1">
      <alignment horizontal="center" vertical="center" wrapText="1"/>
    </xf>
    <xf numFmtId="2" fontId="23" fillId="2" borderId="14" xfId="22" applyNumberFormat="1" applyFont="1" applyFill="1" applyBorder="1" applyAlignment="1">
      <alignment horizontal="center" vertical="center" wrapText="1"/>
    </xf>
    <xf numFmtId="2" fontId="23" fillId="10" borderId="14" xfId="22" applyNumberFormat="1" applyFont="1" applyFill="1" applyBorder="1" applyAlignment="1">
      <alignment horizontal="center" vertical="center" wrapText="1"/>
    </xf>
    <xf numFmtId="0" fontId="22" fillId="2" borderId="0" xfId="22" applyFont="1" applyFill="1" applyAlignment="1">
      <alignment horizontal="center"/>
    </xf>
    <xf numFmtId="2" fontId="29" fillId="23" borderId="0" xfId="22" applyNumberFormat="1" applyFont="1" applyFill="1" applyAlignment="1">
      <alignment horizontal="center"/>
    </xf>
    <xf numFmtId="0" fontId="14" fillId="2" borderId="13" xfId="22" applyFont="1" applyFill="1" applyBorder="1" applyAlignment="1">
      <alignment horizontal="center" vertical="center" wrapText="1"/>
    </xf>
    <xf numFmtId="0" fontId="16" fillId="2" borderId="0" xfId="22" applyFont="1" applyFill="1" applyAlignment="1">
      <alignment horizontal="center" vertical="center" wrapText="1"/>
    </xf>
    <xf numFmtId="0" fontId="21" fillId="2" borderId="0" xfId="22" applyFont="1" applyFill="1" applyAlignment="1">
      <alignment horizontal="center"/>
    </xf>
    <xf numFmtId="2" fontId="27" fillId="2" borderId="24" xfId="22" applyNumberFormat="1" applyFont="1" applyFill="1" applyBorder="1" applyAlignment="1">
      <alignment horizontal="center" vertical="center"/>
    </xf>
    <xf numFmtId="2" fontId="27" fillId="2" borderId="25" xfId="22" applyNumberFormat="1" applyFont="1" applyFill="1" applyBorder="1" applyAlignment="1">
      <alignment horizontal="center" vertical="center"/>
    </xf>
    <xf numFmtId="2" fontId="27" fillId="2" borderId="26" xfId="22" applyNumberFormat="1" applyFont="1" applyFill="1" applyBorder="1" applyAlignment="1">
      <alignment horizontal="center" vertical="center"/>
    </xf>
    <xf numFmtId="2" fontId="27" fillId="2" borderId="27" xfId="22" applyNumberFormat="1" applyFont="1" applyFill="1" applyBorder="1" applyAlignment="1">
      <alignment horizontal="center" vertical="center"/>
    </xf>
    <xf numFmtId="2" fontId="27" fillId="2" borderId="28" xfId="22" applyNumberFormat="1" applyFont="1" applyFill="1" applyBorder="1" applyAlignment="1">
      <alignment horizontal="center" vertical="center"/>
    </xf>
    <xf numFmtId="2" fontId="27" fillId="2" borderId="29" xfId="22" applyNumberFormat="1" applyFont="1" applyFill="1" applyBorder="1" applyAlignment="1">
      <alignment horizontal="center" vertical="center"/>
    </xf>
    <xf numFmtId="168" fontId="23" fillId="10" borderId="14" xfId="22" applyNumberFormat="1" applyFont="1" applyFill="1" applyBorder="1" applyAlignment="1">
      <alignment horizontal="center" vertical="center" wrapText="1"/>
    </xf>
    <xf numFmtId="0" fontId="23" fillId="21" borderId="0" xfId="22" applyFont="1" applyFill="1" applyAlignment="1">
      <alignment horizontal="center" vertical="center"/>
    </xf>
    <xf numFmtId="0" fontId="20" fillId="2" borderId="0" xfId="22" applyFont="1" applyFill="1" applyAlignment="1">
      <alignment horizontal="center" vertical="center"/>
    </xf>
    <xf numFmtId="0" fontId="21" fillId="2" borderId="0" xfId="22" applyFont="1" applyFill="1" applyAlignment="1">
      <alignment horizontal="center" vertical="top" wrapText="1"/>
    </xf>
    <xf numFmtId="0" fontId="25" fillId="0" borderId="0" xfId="0" applyFont="1" applyAlignment="1">
      <alignment horizontal="center"/>
    </xf>
    <xf numFmtId="0" fontId="8" fillId="11" borderId="0" xfId="0" applyFont="1" applyFill="1" applyAlignment="1">
      <alignment horizontal="center"/>
    </xf>
    <xf numFmtId="164" fontId="8" fillId="10" borderId="0" xfId="1" applyNumberFormat="1" applyFont="1" applyFill="1" applyBorder="1" applyAlignment="1">
      <alignment horizontal="center" vertical="center" wrapText="1"/>
    </xf>
    <xf numFmtId="0" fontId="24" fillId="6" borderId="0" xfId="0" applyFont="1" applyFill="1" applyAlignment="1">
      <alignment horizontal="center" vertical="center" wrapText="1"/>
    </xf>
    <xf numFmtId="0" fontId="24" fillId="7" borderId="0" xfId="0" applyFont="1" applyFill="1" applyAlignment="1">
      <alignment horizontal="center" vertical="center" wrapText="1"/>
    </xf>
    <xf numFmtId="164" fontId="8" fillId="15" borderId="0" xfId="1" applyNumberFormat="1" applyFont="1" applyFill="1" applyBorder="1" applyAlignment="1">
      <alignment horizontal="center" vertical="center" wrapText="1"/>
    </xf>
    <xf numFmtId="0" fontId="25" fillId="5" borderId="0" xfId="0" applyFont="1" applyFill="1" applyAlignment="1">
      <alignment horizontal="center"/>
    </xf>
    <xf numFmtId="0" fontId="8" fillId="17" borderId="0" xfId="0" applyFont="1" applyFill="1" applyAlignment="1">
      <alignment horizontal="center"/>
    </xf>
    <xf numFmtId="0" fontId="33" fillId="24" borderId="1" xfId="0" applyFont="1" applyFill="1" applyBorder="1" applyAlignment="1">
      <alignment horizontal="center" vertical="center" wrapText="1"/>
    </xf>
    <xf numFmtId="0" fontId="34" fillId="27" borderId="30" xfId="0" applyFont="1" applyFill="1" applyBorder="1" applyAlignment="1">
      <alignment horizontal="center" vertical="center" wrapText="1"/>
    </xf>
    <xf numFmtId="0" fontId="34" fillId="27" borderId="3" xfId="0" applyFont="1" applyFill="1" applyBorder="1" applyAlignment="1">
      <alignment horizontal="center" vertical="center" wrapText="1"/>
    </xf>
    <xf numFmtId="0" fontId="33" fillId="24" borderId="4" xfId="0" applyFont="1" applyFill="1" applyBorder="1" applyAlignment="1">
      <alignment horizontal="center" vertical="center" wrapText="1"/>
    </xf>
    <xf numFmtId="0" fontId="33" fillId="24" borderId="31" xfId="0" applyFont="1" applyFill="1" applyBorder="1" applyAlignment="1">
      <alignment horizontal="center" vertical="center" wrapText="1"/>
    </xf>
    <xf numFmtId="0" fontId="33" fillId="24" borderId="32" xfId="0" applyFont="1" applyFill="1" applyBorder="1" applyAlignment="1">
      <alignment horizontal="center" vertical="center" wrapText="1"/>
    </xf>
    <xf numFmtId="0" fontId="0" fillId="0" borderId="0" xfId="0" applyAlignment="1">
      <alignment horizontal="center" vertical="center" wrapText="1"/>
    </xf>
  </cellXfs>
  <cellStyles count="23">
    <cellStyle name="Millares" xfId="2" builtinId="3"/>
    <cellStyle name="Millares [0]" xfId="3" builtinId="6"/>
    <cellStyle name="Millares [0] 2" xfId="10" xr:uid="{02ED96C7-6932-4222-823B-3D1478252F2B}"/>
    <cellStyle name="Millares [0] 3" xfId="15" xr:uid="{CD650C21-71DD-4A11-80BF-323402884FB7}"/>
    <cellStyle name="Millares 2" xfId="11" xr:uid="{4CDD0CF3-2CE3-43FC-AC45-64CC2330B995}"/>
    <cellStyle name="Millares 3" xfId="12" xr:uid="{D5AC93F9-A869-43D5-96E9-59BFC741901A}"/>
    <cellStyle name="Millares 4" xfId="6" xr:uid="{153F0922-7375-45F7-84A4-B6528C953263}"/>
    <cellStyle name="Millares 5" xfId="13" xr:uid="{19206732-B753-47C7-9FE5-CE9E2746B7DC}"/>
    <cellStyle name="Millares 6" xfId="16" xr:uid="{7B647619-FC36-4017-8346-FEA2C67070CA}"/>
    <cellStyle name="Moneda" xfId="1" builtinId="4"/>
    <cellStyle name="Moneda [0]" xfId="4" builtinId="7"/>
    <cellStyle name="Moneda [0] 2" xfId="7" xr:uid="{F46F7045-3CBD-4A09-BB42-641CE11D9EB7}"/>
    <cellStyle name="Normal" xfId="0" builtinId="0"/>
    <cellStyle name="Normal 2" xfId="8" xr:uid="{4FD18737-DC3D-4F42-A88C-4F74B4D4D9D8}"/>
    <cellStyle name="Normal 2 2" xfId="9" xr:uid="{8D04C5F1-2643-4DA0-B768-06223FDD6756}"/>
    <cellStyle name="Normal 3" xfId="5" xr:uid="{90F810E2-4B44-44F1-B079-FF932EC2E820}"/>
    <cellStyle name="Normal 3 3" xfId="18" xr:uid="{47D6E877-6F51-4B0C-9714-74C7990C1126}"/>
    <cellStyle name="Normal 4" xfId="14" xr:uid="{CC633216-FDDF-4176-82E2-03D62D8CCF3B}"/>
    <cellStyle name="Normal 5" xfId="22" xr:uid="{05E05841-7C86-4054-B330-06C8B7B6C49B}"/>
    <cellStyle name="Normal_Hoja1" xfId="21" xr:uid="{BFA3F9C5-D97E-4C04-AC69-22E244F69418}"/>
    <cellStyle name="Normal_Modelos Fórmula Rafael Aj2a" xfId="20" xr:uid="{A5FFDA46-C113-4B45-BD4A-A46725827538}"/>
    <cellStyle name="Porcentaje" xfId="19" builtinId="5"/>
    <cellStyle name="Porcentaje 2" xfId="17" xr:uid="{DFC35816-7219-4407-9842-0D8E45842540}"/>
  </cellStyles>
  <dxfs count="16">
    <dxf>
      <fill>
        <patternFill>
          <bgColor rgb="FFFF8585"/>
        </patternFill>
      </fill>
    </dxf>
    <dxf>
      <fill>
        <patternFill>
          <bgColor rgb="FFFF8585"/>
        </patternFill>
      </fill>
    </dxf>
    <dxf>
      <fill>
        <patternFill>
          <bgColor rgb="FFFF8585"/>
        </patternFill>
      </fill>
    </dxf>
    <dxf>
      <fill>
        <patternFill>
          <bgColor rgb="FFFF8585"/>
        </patternFill>
      </fill>
    </dxf>
    <dxf>
      <fill>
        <patternFill>
          <bgColor rgb="FFFF8585"/>
        </patternFill>
      </fill>
    </dxf>
    <dxf>
      <fill>
        <patternFill>
          <bgColor rgb="FFFF8585"/>
        </patternFill>
      </fill>
    </dxf>
    <dxf>
      <fill>
        <patternFill>
          <bgColor rgb="FFFF8585"/>
        </patternFill>
      </fill>
    </dxf>
    <dxf>
      <font>
        <color rgb="FF9C0006"/>
      </font>
      <fill>
        <patternFill>
          <bgColor rgb="FFFFC7CE"/>
        </patternFill>
      </fill>
    </dxf>
    <dxf>
      <fill>
        <patternFill>
          <bgColor rgb="FFFF8585"/>
        </patternFill>
      </fill>
    </dxf>
    <dxf>
      <fill>
        <patternFill>
          <bgColor rgb="FFFF8585"/>
        </patternFill>
      </fill>
    </dxf>
    <dxf>
      <fill>
        <patternFill>
          <bgColor rgb="FFFF8585"/>
        </patternFill>
      </fill>
    </dxf>
    <dxf>
      <fill>
        <patternFill>
          <bgColor rgb="FFFF8585"/>
        </patternFill>
      </fill>
    </dxf>
    <dxf>
      <fill>
        <patternFill>
          <bgColor rgb="FFFF8585"/>
        </patternFill>
      </fill>
    </dxf>
    <dxf>
      <numFmt numFmtId="168" formatCode="0.0"/>
    </dxf>
    <dxf>
      <numFmt numFmtId="168" formatCode="0.0"/>
    </dxf>
    <dxf>
      <fill>
        <patternFill>
          <bgColor rgb="FF00CC66"/>
        </patternFill>
      </fill>
    </dxf>
  </dxfs>
  <tableStyles count="1" defaultTableStyle="TableStyleMedium2" defaultPivotStyle="PivotStyleLight16">
    <tableStyle name="Estilo de segmentación de datos 1" pivot="0" table="0" count="2" xr9:uid="{A130A63C-8DB2-412B-AB17-D22391942F78}">
      <tableStyleElement type="headerRow" dxfId="15"/>
    </tableStyle>
  </tableStyles>
  <colors>
    <mruColors>
      <color rgb="FFF9FAEC"/>
      <color rgb="FFFFFAE6"/>
      <color rgb="FFD3EDBB"/>
      <color rgb="FFA999C3"/>
      <color rgb="FFCCFFCC"/>
      <color rgb="FF00CC66"/>
      <color rgb="FFFFFFCC"/>
      <color rgb="FF404040"/>
      <color rgb="FFFFEEE7"/>
    </mruColors>
  </colors>
  <extLst>
    <ext xmlns:x14="http://schemas.microsoft.com/office/spreadsheetml/2009/9/main" uri="{46F421CA-312F-682f-3DD2-61675219B42D}">
      <x14:dxfs count="1">
        <dxf>
          <fill>
            <patternFill patternType="solid">
              <fgColor theme="0" tint="-0.499984740745262"/>
              <bgColor rgb="FFCCFFCC"/>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3.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customXml" Target="../customXml/item2.xml"/><Relationship Id="rId10" Type="http://schemas.openxmlformats.org/officeDocument/2006/relationships/externalLink" Target="externalLinks/externalLink4.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microsoft.com/office/2007/relationships/slicerCache" Target="slicerCaches/slicerCache1.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Resultados IDF</a:t>
            </a:r>
          </a:p>
        </c:rich>
      </c:tx>
      <c:layout>
        <c:manualLayout>
          <c:xMode val="edge"/>
          <c:yMode val="edge"/>
          <c:x val="0.30378350144583388"/>
          <c:y val="2.506647489705186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3132895814952687E-2"/>
          <c:y val="0.28731396154416244"/>
          <c:w val="0.87282306297465317"/>
          <c:h val="0.57001014057726207"/>
        </c:manualLayout>
      </c:layout>
      <c:barChart>
        <c:barDir val="col"/>
        <c:grouping val="clustered"/>
        <c:varyColors val="0"/>
        <c:ser>
          <c:idx val="0"/>
          <c:order val="0"/>
          <c:tx>
            <c:v>Resultados IDF</c:v>
          </c:tx>
          <c:spPr>
            <a:blipFill>
              <a:blip xmlns:r="http://schemas.openxmlformats.org/officeDocument/2006/relationships" r:embed="rId3"/>
              <a:stretch>
                <a:fillRect/>
              </a:stretch>
            </a:blip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 cap="flat" cmpd="sng" algn="in">
                <a:solidFill>
                  <a:schemeClr val="dk1"/>
                </a:solidFill>
                <a:prstDash val="dashDot"/>
              </a:ln>
              <a:effectLst/>
            </c:spPr>
            <c:trendlineType val="linear"/>
            <c:dispRSqr val="0"/>
            <c:dispEq val="0"/>
          </c:trendline>
          <c:cat>
            <c:numRef>
              <c:f>'Visor Departamentos 2022'!$Z$4:$Z$6</c:f>
              <c:numCache>
                <c:formatCode>General</c:formatCode>
                <c:ptCount val="3"/>
                <c:pt idx="0">
                  <c:v>2020</c:v>
                </c:pt>
                <c:pt idx="1">
                  <c:v>2021</c:v>
                </c:pt>
                <c:pt idx="2">
                  <c:v>2022</c:v>
                </c:pt>
              </c:numCache>
            </c:numRef>
          </c:cat>
          <c:val>
            <c:numRef>
              <c:f>'Visor Departamentos 2022'!$AB$4:$AB$6</c:f>
              <c:numCache>
                <c:formatCode>0.00</c:formatCode>
                <c:ptCount val="3"/>
                <c:pt idx="0">
                  <c:v>47.508048714852137</c:v>
                </c:pt>
                <c:pt idx="1">
                  <c:v>56.797822593655226</c:v>
                </c:pt>
                <c:pt idx="2">
                  <c:v>51.349174625630468</c:v>
                </c:pt>
              </c:numCache>
            </c:numRef>
          </c:val>
          <c:extLst>
            <c:ext xmlns:c16="http://schemas.microsoft.com/office/drawing/2014/chart" uri="{C3380CC4-5D6E-409C-BE32-E72D297353CC}">
              <c16:uniqueId val="{00000001-9B50-442D-839B-FDD8087D4432}"/>
            </c:ext>
          </c:extLst>
        </c:ser>
        <c:dLbls>
          <c:showLegendKey val="0"/>
          <c:showVal val="0"/>
          <c:showCatName val="0"/>
          <c:showSerName val="0"/>
          <c:showPercent val="0"/>
          <c:showBubbleSize val="0"/>
        </c:dLbls>
        <c:gapWidth val="140"/>
        <c:overlap val="-27"/>
        <c:axId val="1947362544"/>
        <c:axId val="67871"/>
      </c:barChart>
      <c:catAx>
        <c:axId val="194736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5">
                    <a:lumMod val="50000"/>
                  </a:schemeClr>
                </a:solidFill>
                <a:latin typeface="+mn-lt"/>
                <a:ea typeface="+mn-ea"/>
                <a:cs typeface="+mn-cs"/>
              </a:defRPr>
            </a:pPr>
            <a:endParaRPr lang="es-CO"/>
          </a:p>
        </c:txPr>
        <c:crossAx val="67871"/>
        <c:crosses val="autoZero"/>
        <c:auto val="1"/>
        <c:lblAlgn val="ctr"/>
        <c:lblOffset val="100"/>
        <c:noMultiLvlLbl val="0"/>
      </c:catAx>
      <c:valAx>
        <c:axId val="67871"/>
        <c:scaling>
          <c:orientation val="minMax"/>
        </c:scaling>
        <c:delete val="1"/>
        <c:axPos val="l"/>
        <c:numFmt formatCode="0" sourceLinked="0"/>
        <c:majorTickMark val="none"/>
        <c:minorTickMark val="none"/>
        <c:tickLblPos val="nextTo"/>
        <c:crossAx val="19473625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[Desempeño Fiscal departamentos 2022.xlsx]Municipios!TablaDinámica1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Indice</a:t>
            </a:r>
            <a:r>
              <a:rPr lang="en-US" baseline="0"/>
              <a:t> de Desempeño Fiscal 2022</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lumMod val="60000"/>
              <a:lumOff val="40000"/>
            </a:schemeClr>
          </a:solidFill>
          <a:ln>
            <a:solidFill>
              <a:schemeClr val="accent2">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Municipios!$W$4</c:f>
              <c:strCache>
                <c:ptCount val="1"/>
                <c:pt idx="0">
                  <c:v>Total</c:v>
                </c:pt>
              </c:strCache>
            </c:strRef>
          </c:tx>
          <c:spPr>
            <a:solidFill>
              <a:schemeClr val="accent2">
                <a:lumMod val="60000"/>
                <a:lumOff val="40000"/>
              </a:schemeClr>
            </a:solidFill>
            <a:ln>
              <a:solidFill>
                <a:schemeClr val="accent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Municipios!$V$5:$V$52</c:f>
              <c:strCache>
                <c:ptCount val="47"/>
                <c:pt idx="0">
                  <c:v>SAN LUIS </c:v>
                </c:pt>
                <c:pt idx="1">
                  <c:v>VILLARRICA </c:v>
                </c:pt>
                <c:pt idx="2">
                  <c:v>CUNDAY</c:v>
                </c:pt>
                <c:pt idx="3">
                  <c:v>CASABIANCA</c:v>
                </c:pt>
                <c:pt idx="4">
                  <c:v>ORTEGA</c:v>
                </c:pt>
                <c:pt idx="5">
                  <c:v>COYAIMA</c:v>
                </c:pt>
                <c:pt idx="6">
                  <c:v>CAJAMARCA</c:v>
                </c:pt>
                <c:pt idx="7">
                  <c:v>RONCESVALLES</c:v>
                </c:pt>
                <c:pt idx="8">
                  <c:v>AMBALEMA</c:v>
                </c:pt>
                <c:pt idx="9">
                  <c:v>HONDA</c:v>
                </c:pt>
                <c:pt idx="10">
                  <c:v>ATACO</c:v>
                </c:pt>
                <c:pt idx="11">
                  <c:v>LIBANO</c:v>
                </c:pt>
                <c:pt idx="12">
                  <c:v>NATAGAIMA</c:v>
                </c:pt>
                <c:pt idx="13">
                  <c:v>ALVARADO</c:v>
                </c:pt>
                <c:pt idx="14">
                  <c:v>ANZOÁTEGUI</c:v>
                </c:pt>
                <c:pt idx="15">
                  <c:v>VILLAHERMOSA</c:v>
                </c:pt>
                <c:pt idx="16">
                  <c:v>VENADILLO</c:v>
                </c:pt>
                <c:pt idx="17">
                  <c:v>ARMERO </c:v>
                </c:pt>
                <c:pt idx="18">
                  <c:v>DOLORES</c:v>
                </c:pt>
                <c:pt idx="19">
                  <c:v>VALLE DE SAN JUAN</c:v>
                </c:pt>
                <c:pt idx="20">
                  <c:v>LÉRIDA</c:v>
                </c:pt>
                <c:pt idx="21">
                  <c:v>ROVIRA</c:v>
                </c:pt>
                <c:pt idx="22">
                  <c:v>SUÁREZ </c:v>
                </c:pt>
                <c:pt idx="23">
                  <c:v>ICONONZO</c:v>
                </c:pt>
                <c:pt idx="24">
                  <c:v>MURILLO</c:v>
                </c:pt>
                <c:pt idx="25">
                  <c:v>PLANADAS</c:v>
                </c:pt>
                <c:pt idx="26">
                  <c:v>ALPUJARRA</c:v>
                </c:pt>
                <c:pt idx="27">
                  <c:v>FALAN</c:v>
                </c:pt>
                <c:pt idx="28">
                  <c:v>RIOBLANCO</c:v>
                </c:pt>
                <c:pt idx="29">
                  <c:v>FRESNO</c:v>
                </c:pt>
                <c:pt idx="30">
                  <c:v>IBAGUE</c:v>
                </c:pt>
                <c:pt idx="31">
                  <c:v>CARMEN DE APICALA</c:v>
                </c:pt>
                <c:pt idx="32">
                  <c:v>PRADO</c:v>
                </c:pt>
                <c:pt idx="33">
                  <c:v>SALDAÑA</c:v>
                </c:pt>
                <c:pt idx="34">
                  <c:v>PALOCABILDO</c:v>
                </c:pt>
                <c:pt idx="35">
                  <c:v>HERVEO</c:v>
                </c:pt>
                <c:pt idx="36">
                  <c:v>SANTA ISABEL</c:v>
                </c:pt>
                <c:pt idx="37">
                  <c:v>EL ESPINAL</c:v>
                </c:pt>
                <c:pt idx="38">
                  <c:v>EL GUAMO </c:v>
                </c:pt>
                <c:pt idx="39">
                  <c:v>CHAPARRAL</c:v>
                </c:pt>
                <c:pt idx="40">
                  <c:v>SAN ANTONIO</c:v>
                </c:pt>
                <c:pt idx="41">
                  <c:v>PURIFICACIÓN</c:v>
                </c:pt>
                <c:pt idx="42">
                  <c:v>PIEDRAS</c:v>
                </c:pt>
                <c:pt idx="43">
                  <c:v>FLANDES</c:v>
                </c:pt>
                <c:pt idx="44">
                  <c:v>SAN SEBASTIAN DE MARIQUITA</c:v>
                </c:pt>
                <c:pt idx="45">
                  <c:v>MELGAR</c:v>
                </c:pt>
                <c:pt idx="46">
                  <c:v>COELLO</c:v>
                </c:pt>
              </c:strCache>
            </c:strRef>
          </c:cat>
          <c:val>
            <c:numRef>
              <c:f>Municipios!$W$5:$W$52</c:f>
              <c:numCache>
                <c:formatCode>0.0</c:formatCode>
                <c:ptCount val="47"/>
                <c:pt idx="0">
                  <c:v>32.290413759977838</c:v>
                </c:pt>
                <c:pt idx="1">
                  <c:v>38.890800990210352</c:v>
                </c:pt>
                <c:pt idx="2">
                  <c:v>39.464447152152665</c:v>
                </c:pt>
                <c:pt idx="3">
                  <c:v>42.908674490655386</c:v>
                </c:pt>
                <c:pt idx="4">
                  <c:v>46.376639293125351</c:v>
                </c:pt>
                <c:pt idx="5">
                  <c:v>46.809387771979942</c:v>
                </c:pt>
                <c:pt idx="6">
                  <c:v>46.812359321368419</c:v>
                </c:pt>
                <c:pt idx="7">
                  <c:v>47.409702066643625</c:v>
                </c:pt>
                <c:pt idx="8">
                  <c:v>47.763022960669261</c:v>
                </c:pt>
                <c:pt idx="9">
                  <c:v>48.027687962380796</c:v>
                </c:pt>
                <c:pt idx="10">
                  <c:v>48.376727823058552</c:v>
                </c:pt>
                <c:pt idx="11">
                  <c:v>49.76607889991142</c:v>
                </c:pt>
                <c:pt idx="12">
                  <c:v>49.841408091289615</c:v>
                </c:pt>
                <c:pt idx="13">
                  <c:v>50.201068608772118</c:v>
                </c:pt>
                <c:pt idx="14">
                  <c:v>50.44643624610508</c:v>
                </c:pt>
                <c:pt idx="15">
                  <c:v>50.841623849512139</c:v>
                </c:pt>
                <c:pt idx="16">
                  <c:v>51.433246553513008</c:v>
                </c:pt>
                <c:pt idx="17">
                  <c:v>52.008034743284625</c:v>
                </c:pt>
                <c:pt idx="18">
                  <c:v>52.261787023324445</c:v>
                </c:pt>
                <c:pt idx="19">
                  <c:v>52.746305875092979</c:v>
                </c:pt>
                <c:pt idx="20">
                  <c:v>53.377067341409386</c:v>
                </c:pt>
                <c:pt idx="21">
                  <c:v>53.593600275322473</c:v>
                </c:pt>
                <c:pt idx="22">
                  <c:v>53.675759473699848</c:v>
                </c:pt>
                <c:pt idx="23">
                  <c:v>53.976264347132272</c:v>
                </c:pt>
                <c:pt idx="24">
                  <c:v>54.451609758701338</c:v>
                </c:pt>
                <c:pt idx="25">
                  <c:v>54.54994278619489</c:v>
                </c:pt>
                <c:pt idx="26">
                  <c:v>54.662888670130094</c:v>
                </c:pt>
                <c:pt idx="27">
                  <c:v>55.204929406778241</c:v>
                </c:pt>
                <c:pt idx="28">
                  <c:v>55.407142666508818</c:v>
                </c:pt>
                <c:pt idx="29">
                  <c:v>55.908267233328289</c:v>
                </c:pt>
                <c:pt idx="30">
                  <c:v>56.058816399255477</c:v>
                </c:pt>
                <c:pt idx="31">
                  <c:v>56.752522164409385</c:v>
                </c:pt>
                <c:pt idx="32">
                  <c:v>57.67170116588801</c:v>
                </c:pt>
                <c:pt idx="33">
                  <c:v>59.139363823261945</c:v>
                </c:pt>
                <c:pt idx="34">
                  <c:v>59.528177658390952</c:v>
                </c:pt>
                <c:pt idx="35">
                  <c:v>59.543029479350807</c:v>
                </c:pt>
                <c:pt idx="36">
                  <c:v>59.959327057574797</c:v>
                </c:pt>
                <c:pt idx="37">
                  <c:v>61.026923769874337</c:v>
                </c:pt>
                <c:pt idx="38">
                  <c:v>61.162308232442754</c:v>
                </c:pt>
                <c:pt idx="39">
                  <c:v>62.010949766566839</c:v>
                </c:pt>
                <c:pt idx="40">
                  <c:v>63.010127101923146</c:v>
                </c:pt>
                <c:pt idx="41">
                  <c:v>64.00576137338831</c:v>
                </c:pt>
                <c:pt idx="42">
                  <c:v>64.04110940377123</c:v>
                </c:pt>
                <c:pt idx="43">
                  <c:v>64.300297952061683</c:v>
                </c:pt>
                <c:pt idx="44">
                  <c:v>65.265221694185584</c:v>
                </c:pt>
                <c:pt idx="45">
                  <c:v>68.406912690948502</c:v>
                </c:pt>
                <c:pt idx="46">
                  <c:v>70.255814243489056</c:v>
                </c:pt>
              </c:numCache>
            </c:numRef>
          </c:val>
          <c:extLst>
            <c:ext xmlns:c16="http://schemas.microsoft.com/office/drawing/2014/chart" uri="{C3380CC4-5D6E-409C-BE32-E72D297353CC}">
              <c16:uniqueId val="{00000000-715C-4FFD-AB34-9F59274D7813}"/>
            </c:ext>
          </c:extLst>
        </c:ser>
        <c:dLbls>
          <c:showLegendKey val="0"/>
          <c:showVal val="0"/>
          <c:showCatName val="0"/>
          <c:showSerName val="0"/>
          <c:showPercent val="0"/>
          <c:showBubbleSize val="0"/>
        </c:dLbls>
        <c:gapWidth val="50"/>
        <c:axId val="1922176192"/>
        <c:axId val="1895619568"/>
      </c:barChart>
      <c:catAx>
        <c:axId val="1922176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95619568"/>
        <c:crosses val="autoZero"/>
        <c:auto val="1"/>
        <c:lblAlgn val="ctr"/>
        <c:lblOffset val="100"/>
        <c:tickLblSkip val="1"/>
        <c:noMultiLvlLbl val="0"/>
      </c:catAx>
      <c:valAx>
        <c:axId val="189561956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21761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316779</xdr:colOff>
      <xdr:row>51</xdr:row>
      <xdr:rowOff>27213</xdr:rowOff>
    </xdr:from>
    <xdr:to>
      <xdr:col>2</xdr:col>
      <xdr:colOff>705717</xdr:colOff>
      <xdr:row>67</xdr:row>
      <xdr:rowOff>21167</xdr:rowOff>
    </xdr:to>
    <xdr:sp macro="" textlink="">
      <xdr:nvSpPr>
        <xdr:cNvPr id="29" name="Rectángulo: esquinas redondeadas 28">
          <a:extLst>
            <a:ext uri="{FF2B5EF4-FFF2-40B4-BE49-F238E27FC236}">
              <a16:creationId xmlns:a16="http://schemas.microsoft.com/office/drawing/2014/main" id="{7917791F-83D3-4450-8852-6FF03331E8E8}"/>
            </a:ext>
          </a:extLst>
        </xdr:cNvPr>
        <xdr:cNvSpPr/>
      </xdr:nvSpPr>
      <xdr:spPr>
        <a:xfrm>
          <a:off x="316779" y="8430380"/>
          <a:ext cx="1457855" cy="2798537"/>
        </a:xfrm>
        <a:prstGeom prst="roundRect">
          <a:avLst/>
        </a:prstGeom>
        <a:solidFill>
          <a:srgbClr val="FFEE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225780</xdr:colOff>
      <xdr:row>13</xdr:row>
      <xdr:rowOff>134056</xdr:rowOff>
    </xdr:from>
    <xdr:to>
      <xdr:col>3</xdr:col>
      <xdr:colOff>10586</xdr:colOff>
      <xdr:row>43</xdr:row>
      <xdr:rowOff>87313</xdr:rowOff>
    </xdr:to>
    <xdr:sp macro="" textlink="">
      <xdr:nvSpPr>
        <xdr:cNvPr id="2" name="Rectángulo: esquinas redondeadas 1">
          <a:extLst>
            <a:ext uri="{FF2B5EF4-FFF2-40B4-BE49-F238E27FC236}">
              <a16:creationId xmlns:a16="http://schemas.microsoft.com/office/drawing/2014/main" id="{C5EA3EEE-F6C5-43F9-92FA-04399E10A887}"/>
            </a:ext>
          </a:extLst>
        </xdr:cNvPr>
        <xdr:cNvSpPr/>
      </xdr:nvSpPr>
      <xdr:spPr>
        <a:xfrm>
          <a:off x="225780" y="2751667"/>
          <a:ext cx="1598084" cy="4066646"/>
        </a:xfrm>
        <a:prstGeom prst="roundRect">
          <a:avLst/>
        </a:prstGeom>
        <a:solidFill>
          <a:srgbClr val="FFFAE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738188</xdr:colOff>
      <xdr:row>14</xdr:row>
      <xdr:rowOff>39686</xdr:rowOff>
    </xdr:from>
    <xdr:to>
      <xdr:col>2</xdr:col>
      <xdr:colOff>682625</xdr:colOff>
      <xdr:row>19</xdr:row>
      <xdr:rowOff>39687</xdr:rowOff>
    </xdr:to>
    <xdr:sp macro="" textlink="">
      <xdr:nvSpPr>
        <xdr:cNvPr id="3" name="Rectángulo: esquinas redondeadas 2">
          <a:extLst>
            <a:ext uri="{FF2B5EF4-FFF2-40B4-BE49-F238E27FC236}">
              <a16:creationId xmlns:a16="http://schemas.microsoft.com/office/drawing/2014/main" id="{B4941878-A24F-4E5A-9235-023184BD7B15}"/>
            </a:ext>
          </a:extLst>
        </xdr:cNvPr>
        <xdr:cNvSpPr/>
      </xdr:nvSpPr>
      <xdr:spPr>
        <a:xfrm>
          <a:off x="528638" y="2427286"/>
          <a:ext cx="1436687" cy="628651"/>
        </a:xfrm>
        <a:prstGeom prst="round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1">
              <a:solidFill>
                <a:schemeClr val="tx1">
                  <a:lumMod val="75000"/>
                  <a:lumOff val="25000"/>
                </a:schemeClr>
              </a:solidFill>
            </a:rPr>
            <a:t>Dependencia de las transferencias</a:t>
          </a:r>
        </a:p>
      </xdr:txBody>
    </xdr:sp>
    <xdr:clientData/>
  </xdr:twoCellAnchor>
  <xdr:twoCellAnchor>
    <xdr:from>
      <xdr:col>0</xdr:col>
      <xdr:colOff>317499</xdr:colOff>
      <xdr:row>20</xdr:row>
      <xdr:rowOff>39688</xdr:rowOff>
    </xdr:from>
    <xdr:to>
      <xdr:col>32</xdr:col>
      <xdr:colOff>76249</xdr:colOff>
      <xdr:row>20</xdr:row>
      <xdr:rowOff>47626</xdr:rowOff>
    </xdr:to>
    <xdr:cxnSp macro="">
      <xdr:nvCxnSpPr>
        <xdr:cNvPr id="4" name="Conector recto 3">
          <a:extLst>
            <a:ext uri="{FF2B5EF4-FFF2-40B4-BE49-F238E27FC236}">
              <a16:creationId xmlns:a16="http://schemas.microsoft.com/office/drawing/2014/main" id="{CEB5413F-533E-4BFB-8CE7-27BF1EBC9E3D}"/>
            </a:ext>
          </a:extLst>
        </xdr:cNvPr>
        <xdr:cNvCxnSpPr/>
      </xdr:nvCxnSpPr>
      <xdr:spPr>
        <a:xfrm flipV="1">
          <a:off x="317499" y="3802063"/>
          <a:ext cx="13824000" cy="7938"/>
        </a:xfrm>
        <a:prstGeom prst="line">
          <a:avLst/>
        </a:prstGeom>
        <a:ln>
          <a:prstDash val="sysDash"/>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24</xdr:col>
      <xdr:colOff>200919</xdr:colOff>
      <xdr:row>10</xdr:row>
      <xdr:rowOff>95250</xdr:rowOff>
    </xdr:from>
    <xdr:to>
      <xdr:col>28</xdr:col>
      <xdr:colOff>47625</xdr:colOff>
      <xdr:row>12</xdr:row>
      <xdr:rowOff>127000</xdr:rowOff>
    </xdr:to>
    <xdr:sp macro="" textlink="">
      <xdr:nvSpPr>
        <xdr:cNvPr id="5" name="Rectángulo: esquinas redondeadas 4">
          <a:extLst>
            <a:ext uri="{FF2B5EF4-FFF2-40B4-BE49-F238E27FC236}">
              <a16:creationId xmlns:a16="http://schemas.microsoft.com/office/drawing/2014/main" id="{4E3367FA-2048-4911-A2C7-871E205D5259}"/>
            </a:ext>
          </a:extLst>
        </xdr:cNvPr>
        <xdr:cNvSpPr/>
      </xdr:nvSpPr>
      <xdr:spPr>
        <a:xfrm>
          <a:off x="10710169" y="2286000"/>
          <a:ext cx="1942206" cy="349250"/>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t>Calficación</a:t>
          </a:r>
        </a:p>
      </xdr:txBody>
    </xdr:sp>
    <xdr:clientData/>
  </xdr:twoCellAnchor>
  <xdr:twoCellAnchor>
    <xdr:from>
      <xdr:col>4</xdr:col>
      <xdr:colOff>78638</xdr:colOff>
      <xdr:row>10</xdr:row>
      <xdr:rowOff>95250</xdr:rowOff>
    </xdr:from>
    <xdr:to>
      <xdr:col>15</xdr:col>
      <xdr:colOff>898459</xdr:colOff>
      <xdr:row>12</xdr:row>
      <xdr:rowOff>108323</xdr:rowOff>
    </xdr:to>
    <xdr:sp macro="" textlink="">
      <xdr:nvSpPr>
        <xdr:cNvPr id="6" name="Rectángulo: esquinas redondeadas 5">
          <a:extLst>
            <a:ext uri="{FF2B5EF4-FFF2-40B4-BE49-F238E27FC236}">
              <a16:creationId xmlns:a16="http://schemas.microsoft.com/office/drawing/2014/main" id="{C3DF643E-06B1-406B-9EFE-AA681DE46A08}"/>
            </a:ext>
          </a:extLst>
        </xdr:cNvPr>
        <xdr:cNvSpPr/>
      </xdr:nvSpPr>
      <xdr:spPr>
        <a:xfrm>
          <a:off x="2063013" y="2286000"/>
          <a:ext cx="4915571" cy="330573"/>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t>Variables (millones corrientes)</a:t>
          </a:r>
        </a:p>
      </xdr:txBody>
    </xdr:sp>
    <xdr:clientData/>
  </xdr:twoCellAnchor>
  <xdr:twoCellAnchor>
    <xdr:from>
      <xdr:col>1</xdr:col>
      <xdr:colOff>14108</xdr:colOff>
      <xdr:row>10</xdr:row>
      <xdr:rowOff>95250</xdr:rowOff>
    </xdr:from>
    <xdr:to>
      <xdr:col>2</xdr:col>
      <xdr:colOff>728491</xdr:colOff>
      <xdr:row>12</xdr:row>
      <xdr:rowOff>141282</xdr:rowOff>
    </xdr:to>
    <xdr:sp macro="" textlink="">
      <xdr:nvSpPr>
        <xdr:cNvPr id="7" name="Rectángulo: esquinas redondeadas 6">
          <a:extLst>
            <a:ext uri="{FF2B5EF4-FFF2-40B4-BE49-F238E27FC236}">
              <a16:creationId xmlns:a16="http://schemas.microsoft.com/office/drawing/2014/main" id="{385EDEBA-5301-4D41-8ED3-15745EC25FAB}"/>
            </a:ext>
          </a:extLst>
        </xdr:cNvPr>
        <xdr:cNvSpPr/>
      </xdr:nvSpPr>
      <xdr:spPr>
        <a:xfrm>
          <a:off x="347483" y="2286000"/>
          <a:ext cx="1492258" cy="363532"/>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t>Indicador</a:t>
          </a:r>
        </a:p>
      </xdr:txBody>
    </xdr:sp>
    <xdr:clientData/>
  </xdr:twoCellAnchor>
  <xdr:twoCellAnchor>
    <xdr:from>
      <xdr:col>0</xdr:col>
      <xdr:colOff>317492</xdr:colOff>
      <xdr:row>27</xdr:row>
      <xdr:rowOff>38393</xdr:rowOff>
    </xdr:from>
    <xdr:to>
      <xdr:col>32</xdr:col>
      <xdr:colOff>76242</xdr:colOff>
      <xdr:row>27</xdr:row>
      <xdr:rowOff>46331</xdr:rowOff>
    </xdr:to>
    <xdr:cxnSp macro="">
      <xdr:nvCxnSpPr>
        <xdr:cNvPr id="8" name="Conector recto 7">
          <a:extLst>
            <a:ext uri="{FF2B5EF4-FFF2-40B4-BE49-F238E27FC236}">
              <a16:creationId xmlns:a16="http://schemas.microsoft.com/office/drawing/2014/main" id="{1A0CA708-6EC3-4EF8-9EF5-F97C15314041}"/>
            </a:ext>
          </a:extLst>
        </xdr:cNvPr>
        <xdr:cNvCxnSpPr/>
      </xdr:nvCxnSpPr>
      <xdr:spPr>
        <a:xfrm flipV="1">
          <a:off x="317492" y="4552666"/>
          <a:ext cx="13001386" cy="7938"/>
        </a:xfrm>
        <a:prstGeom prst="line">
          <a:avLst/>
        </a:prstGeom>
        <a:ln>
          <a:prstDash val="sysDash"/>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xdr:col>
      <xdr:colOff>3156</xdr:colOff>
      <xdr:row>32</xdr:row>
      <xdr:rowOff>90499</xdr:rowOff>
    </xdr:from>
    <xdr:to>
      <xdr:col>32</xdr:col>
      <xdr:colOff>95281</xdr:colOff>
      <xdr:row>32</xdr:row>
      <xdr:rowOff>98437</xdr:rowOff>
    </xdr:to>
    <xdr:cxnSp macro="">
      <xdr:nvCxnSpPr>
        <xdr:cNvPr id="9" name="Conector recto 8">
          <a:extLst>
            <a:ext uri="{FF2B5EF4-FFF2-40B4-BE49-F238E27FC236}">
              <a16:creationId xmlns:a16="http://schemas.microsoft.com/office/drawing/2014/main" id="{5CA1938D-B347-437D-BAB7-830D80CB611D}"/>
            </a:ext>
          </a:extLst>
        </xdr:cNvPr>
        <xdr:cNvCxnSpPr/>
      </xdr:nvCxnSpPr>
      <xdr:spPr>
        <a:xfrm flipV="1">
          <a:off x="336531" y="5376874"/>
          <a:ext cx="13824000" cy="7938"/>
        </a:xfrm>
        <a:prstGeom prst="line">
          <a:avLst/>
        </a:prstGeom>
        <a:ln>
          <a:prstDash val="sysDash"/>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315891</xdr:colOff>
      <xdr:row>38</xdr:row>
      <xdr:rowOff>97402</xdr:rowOff>
    </xdr:from>
    <xdr:to>
      <xdr:col>32</xdr:col>
      <xdr:colOff>74641</xdr:colOff>
      <xdr:row>38</xdr:row>
      <xdr:rowOff>118180</xdr:rowOff>
    </xdr:to>
    <xdr:cxnSp macro="">
      <xdr:nvCxnSpPr>
        <xdr:cNvPr id="10" name="Conector recto 9">
          <a:extLst>
            <a:ext uri="{FF2B5EF4-FFF2-40B4-BE49-F238E27FC236}">
              <a16:creationId xmlns:a16="http://schemas.microsoft.com/office/drawing/2014/main" id="{D0EB2F67-E104-44EA-8281-72987E70C3B8}"/>
            </a:ext>
          </a:extLst>
        </xdr:cNvPr>
        <xdr:cNvCxnSpPr/>
      </xdr:nvCxnSpPr>
      <xdr:spPr>
        <a:xfrm>
          <a:off x="315891" y="6145777"/>
          <a:ext cx="13824000" cy="20778"/>
        </a:xfrm>
        <a:prstGeom prst="line">
          <a:avLst/>
        </a:prstGeom>
        <a:ln>
          <a:prstDash val="sysDash"/>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746126</xdr:colOff>
      <xdr:row>20</xdr:row>
      <xdr:rowOff>111126</xdr:rowOff>
    </xdr:from>
    <xdr:to>
      <xdr:col>2</xdr:col>
      <xdr:colOff>690563</xdr:colOff>
      <xdr:row>25</xdr:row>
      <xdr:rowOff>23814</xdr:rowOff>
    </xdr:to>
    <xdr:sp macro="" textlink="">
      <xdr:nvSpPr>
        <xdr:cNvPr id="11" name="Rectángulo: esquinas redondeadas 10">
          <a:extLst>
            <a:ext uri="{FF2B5EF4-FFF2-40B4-BE49-F238E27FC236}">
              <a16:creationId xmlns:a16="http://schemas.microsoft.com/office/drawing/2014/main" id="{3079224D-C2C4-4266-82D6-7C01BAEECA04}"/>
            </a:ext>
          </a:extLst>
        </xdr:cNvPr>
        <xdr:cNvSpPr/>
      </xdr:nvSpPr>
      <xdr:spPr>
        <a:xfrm>
          <a:off x="523876" y="3184526"/>
          <a:ext cx="1449387" cy="623888"/>
        </a:xfrm>
        <a:prstGeom prst="round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1">
              <a:solidFill>
                <a:schemeClr val="tx1">
                  <a:lumMod val="75000"/>
                  <a:lumOff val="25000"/>
                </a:schemeClr>
              </a:solidFill>
            </a:rPr>
            <a:t>Relevancia FBKF</a:t>
          </a:r>
        </a:p>
      </xdr:txBody>
    </xdr:sp>
    <xdr:clientData/>
  </xdr:twoCellAnchor>
  <xdr:twoCellAnchor>
    <xdr:from>
      <xdr:col>0</xdr:col>
      <xdr:colOff>746125</xdr:colOff>
      <xdr:row>26</xdr:row>
      <xdr:rowOff>111126</xdr:rowOff>
    </xdr:from>
    <xdr:to>
      <xdr:col>2</xdr:col>
      <xdr:colOff>690562</xdr:colOff>
      <xdr:row>31</xdr:row>
      <xdr:rowOff>23814</xdr:rowOff>
    </xdr:to>
    <xdr:sp macro="" textlink="">
      <xdr:nvSpPr>
        <xdr:cNvPr id="12" name="Rectángulo: esquinas redondeadas 11">
          <a:extLst>
            <a:ext uri="{FF2B5EF4-FFF2-40B4-BE49-F238E27FC236}">
              <a16:creationId xmlns:a16="http://schemas.microsoft.com/office/drawing/2014/main" id="{17914CEA-E5D8-4D48-92CE-B3AEB2E4F874}"/>
            </a:ext>
          </a:extLst>
        </xdr:cNvPr>
        <xdr:cNvSpPr/>
      </xdr:nvSpPr>
      <xdr:spPr>
        <a:xfrm>
          <a:off x="523875" y="3978276"/>
          <a:ext cx="1449387" cy="604838"/>
        </a:xfrm>
        <a:prstGeom prst="round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1">
              <a:solidFill>
                <a:schemeClr val="tx1">
                  <a:lumMod val="75000"/>
                  <a:lumOff val="25000"/>
                </a:schemeClr>
              </a:solidFill>
            </a:rPr>
            <a:t>Endeudamiento</a:t>
          </a:r>
        </a:p>
      </xdr:txBody>
    </xdr:sp>
    <xdr:clientData/>
  </xdr:twoCellAnchor>
  <xdr:twoCellAnchor>
    <xdr:from>
      <xdr:col>0</xdr:col>
      <xdr:colOff>738188</xdr:colOff>
      <xdr:row>32</xdr:row>
      <xdr:rowOff>103188</xdr:rowOff>
    </xdr:from>
    <xdr:to>
      <xdr:col>2</xdr:col>
      <xdr:colOff>682625</xdr:colOff>
      <xdr:row>37</xdr:row>
      <xdr:rowOff>15876</xdr:rowOff>
    </xdr:to>
    <xdr:sp macro="" textlink="">
      <xdr:nvSpPr>
        <xdr:cNvPr id="13" name="Rectángulo: esquinas redondeadas 12">
          <a:extLst>
            <a:ext uri="{FF2B5EF4-FFF2-40B4-BE49-F238E27FC236}">
              <a16:creationId xmlns:a16="http://schemas.microsoft.com/office/drawing/2014/main" id="{E905AF92-5A79-43C4-9CB6-390144868C4C}"/>
            </a:ext>
          </a:extLst>
        </xdr:cNvPr>
        <xdr:cNvSpPr/>
      </xdr:nvSpPr>
      <xdr:spPr>
        <a:xfrm>
          <a:off x="528638" y="4757738"/>
          <a:ext cx="1436687" cy="598488"/>
        </a:xfrm>
        <a:prstGeom prst="round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1" baseline="0">
              <a:solidFill>
                <a:schemeClr val="tx1">
                  <a:lumMod val="75000"/>
                  <a:lumOff val="25000"/>
                </a:schemeClr>
              </a:solidFill>
              <a:effectLst/>
              <a:latin typeface="+mn-lt"/>
              <a:ea typeface="+mn-ea"/>
              <a:cs typeface="+mn-cs"/>
            </a:rPr>
            <a:t>Ahorro corriente</a:t>
          </a:r>
          <a:endParaRPr lang="es-CO" sz="1100" b="1" baseline="0">
            <a:solidFill>
              <a:schemeClr val="tx1">
                <a:lumMod val="75000"/>
                <a:lumOff val="25000"/>
              </a:schemeClr>
            </a:solidFill>
          </a:endParaRPr>
        </a:p>
      </xdr:txBody>
    </xdr:sp>
    <xdr:clientData/>
  </xdr:twoCellAnchor>
  <xdr:twoCellAnchor>
    <xdr:from>
      <xdr:col>0</xdr:col>
      <xdr:colOff>315910</xdr:colOff>
      <xdr:row>38</xdr:row>
      <xdr:rowOff>233718</xdr:rowOff>
    </xdr:from>
    <xdr:to>
      <xdr:col>2</xdr:col>
      <xdr:colOff>698497</xdr:colOff>
      <xdr:row>43</xdr:row>
      <xdr:rowOff>31750</xdr:rowOff>
    </xdr:to>
    <xdr:sp macro="" textlink="">
      <xdr:nvSpPr>
        <xdr:cNvPr id="14" name="Rectángulo: esquinas redondeadas 13">
          <a:extLst>
            <a:ext uri="{FF2B5EF4-FFF2-40B4-BE49-F238E27FC236}">
              <a16:creationId xmlns:a16="http://schemas.microsoft.com/office/drawing/2014/main" id="{0DFFBC0D-DBB9-4EFE-ABD5-EBBC6C4F1E4C}"/>
            </a:ext>
          </a:extLst>
        </xdr:cNvPr>
        <xdr:cNvSpPr/>
      </xdr:nvSpPr>
      <xdr:spPr>
        <a:xfrm>
          <a:off x="315910" y="6282093"/>
          <a:ext cx="1493837" cy="639407"/>
        </a:xfrm>
        <a:prstGeom prst="round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1">
              <a:solidFill>
                <a:schemeClr val="tx1">
                  <a:lumMod val="75000"/>
                  <a:lumOff val="25000"/>
                </a:schemeClr>
              </a:solidFill>
              <a:latin typeface="+mn-lt"/>
              <a:ea typeface="+mn-ea"/>
              <a:cs typeface="+mn-cs"/>
            </a:rPr>
            <a:t>Balance fiscal primario</a:t>
          </a:r>
        </a:p>
      </xdr:txBody>
    </xdr:sp>
    <xdr:clientData/>
  </xdr:twoCellAnchor>
  <xdr:twoCellAnchor>
    <xdr:from>
      <xdr:col>1</xdr:col>
      <xdr:colOff>106454</xdr:colOff>
      <xdr:row>1</xdr:row>
      <xdr:rowOff>158087</xdr:rowOff>
    </xdr:from>
    <xdr:to>
      <xdr:col>8</xdr:col>
      <xdr:colOff>99786</xdr:colOff>
      <xdr:row>4</xdr:row>
      <xdr:rowOff>16346</xdr:rowOff>
    </xdr:to>
    <xdr:sp macro="" textlink="">
      <xdr:nvSpPr>
        <xdr:cNvPr id="15" name="Rectángulo: esquinas redondeadas 14">
          <a:extLst>
            <a:ext uri="{FF2B5EF4-FFF2-40B4-BE49-F238E27FC236}">
              <a16:creationId xmlns:a16="http://schemas.microsoft.com/office/drawing/2014/main" id="{82756640-3593-4F20-89B7-0A20427116CB}"/>
            </a:ext>
          </a:extLst>
        </xdr:cNvPr>
        <xdr:cNvSpPr/>
      </xdr:nvSpPr>
      <xdr:spPr>
        <a:xfrm>
          <a:off x="423954" y="557230"/>
          <a:ext cx="2578689" cy="493259"/>
        </a:xfrm>
        <a:prstGeom prst="roundRect">
          <a:avLst/>
        </a:prstGeom>
        <a:solidFill>
          <a:schemeClr val="tx1">
            <a:lumMod val="75000"/>
            <a:lumOff val="25000"/>
          </a:schemeClr>
        </a:solidFill>
        <a:ln>
          <a:solidFill>
            <a:schemeClr val="tx1">
              <a:lumMod val="75000"/>
              <a:lumOff val="25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solidFill>
                <a:srgbClr val="FFFAE6"/>
              </a:solidFill>
            </a:rPr>
            <a:t>Departamento</a:t>
          </a:r>
        </a:p>
      </xdr:txBody>
    </xdr:sp>
    <xdr:clientData/>
  </xdr:twoCellAnchor>
  <xdr:twoCellAnchor>
    <xdr:from>
      <xdr:col>0</xdr:col>
      <xdr:colOff>290261</xdr:colOff>
      <xdr:row>51</xdr:row>
      <xdr:rowOff>90714</xdr:rowOff>
    </xdr:from>
    <xdr:to>
      <xdr:col>2</xdr:col>
      <xdr:colOff>700125</xdr:colOff>
      <xdr:row>54</xdr:row>
      <xdr:rowOff>177305</xdr:rowOff>
    </xdr:to>
    <xdr:sp macro="" textlink="">
      <xdr:nvSpPr>
        <xdr:cNvPr id="20" name="Rectángulo: esquinas redondeadas 19">
          <a:extLst>
            <a:ext uri="{FF2B5EF4-FFF2-40B4-BE49-F238E27FC236}">
              <a16:creationId xmlns:a16="http://schemas.microsoft.com/office/drawing/2014/main" id="{0508284D-9FC2-44B6-AEBA-9FE8757859B0}"/>
            </a:ext>
          </a:extLst>
        </xdr:cNvPr>
        <xdr:cNvSpPr/>
      </xdr:nvSpPr>
      <xdr:spPr>
        <a:xfrm>
          <a:off x="290261" y="8490857"/>
          <a:ext cx="1480293" cy="494805"/>
        </a:xfrm>
        <a:prstGeom prst="round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1">
              <a:solidFill>
                <a:schemeClr val="tx1">
                  <a:lumMod val="75000"/>
                  <a:lumOff val="25000"/>
                </a:schemeClr>
              </a:solidFill>
            </a:rPr>
            <a:t>Holgura</a:t>
          </a:r>
        </a:p>
      </xdr:txBody>
    </xdr:sp>
    <xdr:clientData/>
  </xdr:twoCellAnchor>
  <xdr:twoCellAnchor>
    <xdr:from>
      <xdr:col>0</xdr:col>
      <xdr:colOff>290261</xdr:colOff>
      <xdr:row>55</xdr:row>
      <xdr:rowOff>81643</xdr:rowOff>
    </xdr:from>
    <xdr:to>
      <xdr:col>2</xdr:col>
      <xdr:colOff>673043</xdr:colOff>
      <xdr:row>58</xdr:row>
      <xdr:rowOff>181840</xdr:rowOff>
    </xdr:to>
    <xdr:sp macro="" textlink="">
      <xdr:nvSpPr>
        <xdr:cNvPr id="21" name="Rectángulo: esquinas redondeadas 20">
          <a:extLst>
            <a:ext uri="{FF2B5EF4-FFF2-40B4-BE49-F238E27FC236}">
              <a16:creationId xmlns:a16="http://schemas.microsoft.com/office/drawing/2014/main" id="{532C6CC4-6828-4C33-97DC-1FD5E83F84AD}"/>
            </a:ext>
          </a:extLst>
        </xdr:cNvPr>
        <xdr:cNvSpPr/>
      </xdr:nvSpPr>
      <xdr:spPr>
        <a:xfrm>
          <a:off x="290261" y="9116786"/>
          <a:ext cx="1453211" cy="671697"/>
        </a:xfrm>
        <a:prstGeom prst="round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1">
              <a:solidFill>
                <a:schemeClr val="tx1">
                  <a:lumMod val="75000"/>
                  <a:lumOff val="25000"/>
                </a:schemeClr>
              </a:solidFill>
            </a:rPr>
            <a:t>Capacidad de programación y recaudo de ingresos</a:t>
          </a:r>
        </a:p>
      </xdr:txBody>
    </xdr:sp>
    <xdr:clientData/>
  </xdr:twoCellAnchor>
  <xdr:twoCellAnchor>
    <xdr:from>
      <xdr:col>0</xdr:col>
      <xdr:colOff>290261</xdr:colOff>
      <xdr:row>59</xdr:row>
      <xdr:rowOff>145143</xdr:rowOff>
    </xdr:from>
    <xdr:to>
      <xdr:col>2</xdr:col>
      <xdr:colOff>722086</xdr:colOff>
      <xdr:row>63</xdr:row>
      <xdr:rowOff>72570</xdr:rowOff>
    </xdr:to>
    <xdr:sp macro="" textlink="">
      <xdr:nvSpPr>
        <xdr:cNvPr id="22" name="Rectángulo: esquinas redondeadas 21">
          <a:extLst>
            <a:ext uri="{FF2B5EF4-FFF2-40B4-BE49-F238E27FC236}">
              <a16:creationId xmlns:a16="http://schemas.microsoft.com/office/drawing/2014/main" id="{75EE1217-11BA-4D10-B0C9-F93B55FE2E7A}"/>
            </a:ext>
          </a:extLst>
        </xdr:cNvPr>
        <xdr:cNvSpPr/>
      </xdr:nvSpPr>
      <xdr:spPr>
        <a:xfrm>
          <a:off x="290261" y="9942286"/>
          <a:ext cx="1502254" cy="689427"/>
        </a:xfrm>
        <a:prstGeom prst="round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1">
              <a:solidFill>
                <a:schemeClr val="tx1">
                  <a:lumMod val="75000"/>
                  <a:lumOff val="25000"/>
                </a:schemeClr>
              </a:solidFill>
            </a:rPr>
            <a:t>Capacidad de Ejecución de Inversión</a:t>
          </a:r>
        </a:p>
      </xdr:txBody>
    </xdr:sp>
    <xdr:clientData/>
  </xdr:twoCellAnchor>
  <xdr:twoCellAnchor>
    <xdr:from>
      <xdr:col>0</xdr:col>
      <xdr:colOff>290261</xdr:colOff>
      <xdr:row>64</xdr:row>
      <xdr:rowOff>17988</xdr:rowOff>
    </xdr:from>
    <xdr:to>
      <xdr:col>2</xdr:col>
      <xdr:colOff>696686</xdr:colOff>
      <xdr:row>66</xdr:row>
      <xdr:rowOff>45355</xdr:rowOff>
    </xdr:to>
    <xdr:sp macro="" textlink="">
      <xdr:nvSpPr>
        <xdr:cNvPr id="24" name="Rectángulo: esquinas redondeadas 23">
          <a:extLst>
            <a:ext uri="{FF2B5EF4-FFF2-40B4-BE49-F238E27FC236}">
              <a16:creationId xmlns:a16="http://schemas.microsoft.com/office/drawing/2014/main" id="{55A4A10F-250C-4EBE-98E9-8DFF114417E6}"/>
            </a:ext>
          </a:extLst>
        </xdr:cNvPr>
        <xdr:cNvSpPr/>
      </xdr:nvSpPr>
      <xdr:spPr>
        <a:xfrm>
          <a:off x="290261" y="10767631"/>
          <a:ext cx="1476854" cy="372081"/>
        </a:xfrm>
        <a:prstGeom prst="round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1">
              <a:solidFill>
                <a:schemeClr val="tx1">
                  <a:lumMod val="75000"/>
                  <a:lumOff val="25000"/>
                </a:schemeClr>
              </a:solidFill>
            </a:rPr>
            <a:t>Bono esfuerzo propio</a:t>
          </a:r>
        </a:p>
      </xdr:txBody>
    </xdr:sp>
    <xdr:clientData/>
  </xdr:twoCellAnchor>
  <xdr:twoCellAnchor>
    <xdr:from>
      <xdr:col>13</xdr:col>
      <xdr:colOff>58965</xdr:colOff>
      <xdr:row>1</xdr:row>
      <xdr:rowOff>151335</xdr:rowOff>
    </xdr:from>
    <xdr:to>
      <xdr:col>14</xdr:col>
      <xdr:colOff>117929</xdr:colOff>
      <xdr:row>4</xdr:row>
      <xdr:rowOff>2</xdr:rowOff>
    </xdr:to>
    <xdr:sp macro="" textlink="">
      <xdr:nvSpPr>
        <xdr:cNvPr id="17" name="Rectángulo: esquinas redondeadas 16">
          <a:extLst>
            <a:ext uri="{FF2B5EF4-FFF2-40B4-BE49-F238E27FC236}">
              <a16:creationId xmlns:a16="http://schemas.microsoft.com/office/drawing/2014/main" id="{A903602D-E9F1-4EFC-A5F6-103C8E27D20C}"/>
            </a:ext>
          </a:extLst>
        </xdr:cNvPr>
        <xdr:cNvSpPr/>
      </xdr:nvSpPr>
      <xdr:spPr>
        <a:xfrm>
          <a:off x="4943929" y="355442"/>
          <a:ext cx="997857" cy="488203"/>
        </a:xfrm>
        <a:prstGeom prst="roundRect">
          <a:avLst/>
        </a:prstGeom>
        <a:solidFill>
          <a:srgbClr val="FFE681"/>
        </a:solidFill>
        <a:ln>
          <a:solidFill>
            <a:srgbClr val="FFE067"/>
          </a:solid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t>IDF</a:t>
          </a:r>
        </a:p>
        <a:p>
          <a:pPr algn="ctr"/>
          <a:r>
            <a:rPr lang="es-CO" sz="2000" b="1"/>
            <a:t>2022</a:t>
          </a:r>
        </a:p>
      </xdr:txBody>
    </xdr:sp>
    <xdr:clientData/>
  </xdr:twoCellAnchor>
  <xdr:twoCellAnchor>
    <xdr:from>
      <xdr:col>18</xdr:col>
      <xdr:colOff>241651</xdr:colOff>
      <xdr:row>1</xdr:row>
      <xdr:rowOff>54284</xdr:rowOff>
    </xdr:from>
    <xdr:to>
      <xdr:col>21</xdr:col>
      <xdr:colOff>0</xdr:colOff>
      <xdr:row>4</xdr:row>
      <xdr:rowOff>118688</xdr:rowOff>
    </xdr:to>
    <xdr:sp macro="" textlink="">
      <xdr:nvSpPr>
        <xdr:cNvPr id="18" name="Rectángulo: esquinas redondeadas 17">
          <a:extLst>
            <a:ext uri="{FF2B5EF4-FFF2-40B4-BE49-F238E27FC236}">
              <a16:creationId xmlns:a16="http://schemas.microsoft.com/office/drawing/2014/main" id="{E048F3A6-CC12-4FED-9A89-90CC3CB5D57F}"/>
            </a:ext>
          </a:extLst>
        </xdr:cNvPr>
        <xdr:cNvSpPr/>
      </xdr:nvSpPr>
      <xdr:spPr>
        <a:xfrm>
          <a:off x="7766401" y="467034"/>
          <a:ext cx="1663349" cy="715279"/>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1600" b="1"/>
            <a:t>Dimension resultados</a:t>
          </a:r>
        </a:p>
        <a:p>
          <a:pPr algn="ctr"/>
          <a:endParaRPr lang="es-CO" sz="1600" b="1"/>
        </a:p>
        <a:p>
          <a:pPr algn="ctr"/>
          <a:endParaRPr lang="es-CO" sz="1600" b="1"/>
        </a:p>
      </xdr:txBody>
    </xdr:sp>
    <xdr:clientData/>
  </xdr:twoCellAnchor>
  <xdr:twoCellAnchor>
    <xdr:from>
      <xdr:col>18</xdr:col>
      <xdr:colOff>246691</xdr:colOff>
      <xdr:row>4</xdr:row>
      <xdr:rowOff>177937</xdr:rowOff>
    </xdr:from>
    <xdr:to>
      <xdr:col>21</xdr:col>
      <xdr:colOff>15875</xdr:colOff>
      <xdr:row>8</xdr:row>
      <xdr:rowOff>115341</xdr:rowOff>
    </xdr:to>
    <xdr:sp macro="" textlink="">
      <xdr:nvSpPr>
        <xdr:cNvPr id="19" name="Rectángulo: esquinas redondeadas 18">
          <a:extLst>
            <a:ext uri="{FF2B5EF4-FFF2-40B4-BE49-F238E27FC236}">
              <a16:creationId xmlns:a16="http://schemas.microsoft.com/office/drawing/2014/main" id="{EC412562-AA1E-461E-A30C-F7B776EA512B}"/>
            </a:ext>
          </a:extLst>
        </xdr:cNvPr>
        <xdr:cNvSpPr/>
      </xdr:nvSpPr>
      <xdr:spPr>
        <a:xfrm>
          <a:off x="7771441" y="1241562"/>
          <a:ext cx="1674184" cy="620029"/>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1600" b="1"/>
            <a:t>Dimension gestión</a:t>
          </a:r>
        </a:p>
        <a:p>
          <a:pPr algn="ctr"/>
          <a:endParaRPr lang="es-CO" sz="1600" b="1"/>
        </a:p>
      </xdr:txBody>
    </xdr:sp>
    <xdr:clientData/>
  </xdr:twoCellAnchor>
  <xdr:twoCellAnchor>
    <xdr:from>
      <xdr:col>1</xdr:col>
      <xdr:colOff>122</xdr:colOff>
      <xdr:row>55</xdr:row>
      <xdr:rowOff>112889</xdr:rowOff>
    </xdr:from>
    <xdr:to>
      <xdr:col>32</xdr:col>
      <xdr:colOff>92247</xdr:colOff>
      <xdr:row>55</xdr:row>
      <xdr:rowOff>116383</xdr:rowOff>
    </xdr:to>
    <xdr:cxnSp macro="">
      <xdr:nvCxnSpPr>
        <xdr:cNvPr id="30" name="Conector recto 29">
          <a:extLst>
            <a:ext uri="{FF2B5EF4-FFF2-40B4-BE49-F238E27FC236}">
              <a16:creationId xmlns:a16="http://schemas.microsoft.com/office/drawing/2014/main" id="{1C67D936-C364-445F-BD1D-3587411C9258}"/>
            </a:ext>
          </a:extLst>
        </xdr:cNvPr>
        <xdr:cNvCxnSpPr/>
      </xdr:nvCxnSpPr>
      <xdr:spPr>
        <a:xfrm flipV="1">
          <a:off x="333497" y="9209264"/>
          <a:ext cx="13824000" cy="3494"/>
        </a:xfrm>
        <a:prstGeom prst="line">
          <a:avLst/>
        </a:prstGeom>
        <a:ln>
          <a:prstDash val="sysDash"/>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316469</xdr:colOff>
      <xdr:row>59</xdr:row>
      <xdr:rowOff>84667</xdr:rowOff>
    </xdr:from>
    <xdr:to>
      <xdr:col>32</xdr:col>
      <xdr:colOff>75219</xdr:colOff>
      <xdr:row>59</xdr:row>
      <xdr:rowOff>94413</xdr:rowOff>
    </xdr:to>
    <xdr:cxnSp macro="">
      <xdr:nvCxnSpPr>
        <xdr:cNvPr id="31" name="Conector recto 30">
          <a:extLst>
            <a:ext uri="{FF2B5EF4-FFF2-40B4-BE49-F238E27FC236}">
              <a16:creationId xmlns:a16="http://schemas.microsoft.com/office/drawing/2014/main" id="{57B0D781-6468-4377-81C2-0A44B9852F89}"/>
            </a:ext>
          </a:extLst>
        </xdr:cNvPr>
        <xdr:cNvCxnSpPr/>
      </xdr:nvCxnSpPr>
      <xdr:spPr>
        <a:xfrm flipV="1">
          <a:off x="316469" y="9943042"/>
          <a:ext cx="13824000" cy="9746"/>
        </a:xfrm>
        <a:prstGeom prst="line">
          <a:avLst/>
        </a:prstGeom>
        <a:ln>
          <a:prstDash val="sysDash"/>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315314</xdr:colOff>
      <xdr:row>63</xdr:row>
      <xdr:rowOff>101985</xdr:rowOff>
    </xdr:from>
    <xdr:to>
      <xdr:col>32</xdr:col>
      <xdr:colOff>74064</xdr:colOff>
      <xdr:row>63</xdr:row>
      <xdr:rowOff>119944</xdr:rowOff>
    </xdr:to>
    <xdr:cxnSp macro="">
      <xdr:nvCxnSpPr>
        <xdr:cNvPr id="32" name="Conector recto 31">
          <a:extLst>
            <a:ext uri="{FF2B5EF4-FFF2-40B4-BE49-F238E27FC236}">
              <a16:creationId xmlns:a16="http://schemas.microsoft.com/office/drawing/2014/main" id="{490D734F-B488-4BA0-923B-53A95394034A}"/>
            </a:ext>
          </a:extLst>
        </xdr:cNvPr>
        <xdr:cNvCxnSpPr/>
      </xdr:nvCxnSpPr>
      <xdr:spPr>
        <a:xfrm>
          <a:off x="315314" y="10738235"/>
          <a:ext cx="13824000" cy="17959"/>
        </a:xfrm>
        <a:prstGeom prst="line">
          <a:avLst/>
        </a:prstGeom>
        <a:ln>
          <a:prstDash val="sysDash"/>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16</xdr:col>
      <xdr:colOff>236268</xdr:colOff>
      <xdr:row>10</xdr:row>
      <xdr:rowOff>95250</xdr:rowOff>
    </xdr:from>
    <xdr:to>
      <xdr:col>21</xdr:col>
      <xdr:colOff>63500</xdr:colOff>
      <xdr:row>12</xdr:row>
      <xdr:rowOff>142875</xdr:rowOff>
    </xdr:to>
    <xdr:sp macro="" textlink="">
      <xdr:nvSpPr>
        <xdr:cNvPr id="34" name="Rectángulo: esquinas redondeadas 33">
          <a:extLst>
            <a:ext uri="{FF2B5EF4-FFF2-40B4-BE49-F238E27FC236}">
              <a16:creationId xmlns:a16="http://schemas.microsoft.com/office/drawing/2014/main" id="{E6F489FE-87D5-40F8-A276-060062FACF5A}"/>
            </a:ext>
          </a:extLst>
        </xdr:cNvPr>
        <xdr:cNvSpPr/>
      </xdr:nvSpPr>
      <xdr:spPr>
        <a:xfrm>
          <a:off x="7411768" y="2286000"/>
          <a:ext cx="2081482" cy="365125"/>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t>Resultados</a:t>
          </a:r>
          <a:r>
            <a:rPr lang="es-CO" sz="1500" b="1" baseline="0"/>
            <a:t> indicadores</a:t>
          </a:r>
          <a:endParaRPr lang="es-CO" sz="1500" b="1"/>
        </a:p>
      </xdr:txBody>
    </xdr:sp>
    <xdr:clientData/>
  </xdr:twoCellAnchor>
  <xdr:twoCellAnchor>
    <xdr:from>
      <xdr:col>22</xdr:col>
      <xdr:colOff>26723</xdr:colOff>
      <xdr:row>10</xdr:row>
      <xdr:rowOff>95250</xdr:rowOff>
    </xdr:from>
    <xdr:to>
      <xdr:col>23</xdr:col>
      <xdr:colOff>63500</xdr:colOff>
      <xdr:row>12</xdr:row>
      <xdr:rowOff>162862</xdr:rowOff>
    </xdr:to>
    <xdr:sp macro="" textlink="">
      <xdr:nvSpPr>
        <xdr:cNvPr id="35" name="Rectángulo: esquinas redondeadas 34">
          <a:extLst>
            <a:ext uri="{FF2B5EF4-FFF2-40B4-BE49-F238E27FC236}">
              <a16:creationId xmlns:a16="http://schemas.microsoft.com/office/drawing/2014/main" id="{296AB99C-800F-4245-9BBE-5F3F38CA9D04}"/>
            </a:ext>
          </a:extLst>
        </xdr:cNvPr>
        <xdr:cNvSpPr/>
      </xdr:nvSpPr>
      <xdr:spPr>
        <a:xfrm>
          <a:off x="9583473" y="2286000"/>
          <a:ext cx="862277" cy="385112"/>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t>Cambio</a:t>
          </a:r>
        </a:p>
      </xdr:txBody>
    </xdr:sp>
    <xdr:clientData/>
  </xdr:twoCellAnchor>
  <xdr:twoCellAnchor>
    <xdr:from>
      <xdr:col>24</xdr:col>
      <xdr:colOff>94997</xdr:colOff>
      <xdr:row>1</xdr:row>
      <xdr:rowOff>29350</xdr:rowOff>
    </xdr:from>
    <xdr:to>
      <xdr:col>32</xdr:col>
      <xdr:colOff>10584</xdr:colOff>
      <xdr:row>8</xdr:row>
      <xdr:rowOff>212425</xdr:rowOff>
    </xdr:to>
    <xdr:graphicFrame macro="">
      <xdr:nvGraphicFramePr>
        <xdr:cNvPr id="36" name="Gráfico 35">
          <a:extLst>
            <a:ext uri="{FF2B5EF4-FFF2-40B4-BE49-F238E27FC236}">
              <a16:creationId xmlns:a16="http://schemas.microsoft.com/office/drawing/2014/main" id="{B0375C61-44C9-4259-9074-463F2B7C2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7245</xdr:colOff>
      <xdr:row>46</xdr:row>
      <xdr:rowOff>127000</xdr:rowOff>
    </xdr:from>
    <xdr:to>
      <xdr:col>28</xdr:col>
      <xdr:colOff>47626</xdr:colOff>
      <xdr:row>48</xdr:row>
      <xdr:rowOff>158749</xdr:rowOff>
    </xdr:to>
    <xdr:sp macro="" textlink="">
      <xdr:nvSpPr>
        <xdr:cNvPr id="41" name="Rectángulo: esquinas redondeadas 40">
          <a:extLst>
            <a:ext uri="{FF2B5EF4-FFF2-40B4-BE49-F238E27FC236}">
              <a16:creationId xmlns:a16="http://schemas.microsoft.com/office/drawing/2014/main" id="{2AB4B64C-4F4E-4A0D-BE7A-906F8F5CAC14}"/>
            </a:ext>
          </a:extLst>
        </xdr:cNvPr>
        <xdr:cNvSpPr/>
      </xdr:nvSpPr>
      <xdr:spPr>
        <a:xfrm>
          <a:off x="10722870" y="7445375"/>
          <a:ext cx="1929506" cy="333374"/>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t>Calficación</a:t>
          </a:r>
        </a:p>
      </xdr:txBody>
    </xdr:sp>
    <xdr:clientData/>
  </xdr:twoCellAnchor>
  <xdr:twoCellAnchor>
    <xdr:from>
      <xdr:col>4</xdr:col>
      <xdr:colOff>237389</xdr:colOff>
      <xdr:row>46</xdr:row>
      <xdr:rowOff>127000</xdr:rowOff>
    </xdr:from>
    <xdr:to>
      <xdr:col>15</xdr:col>
      <xdr:colOff>620060</xdr:colOff>
      <xdr:row>48</xdr:row>
      <xdr:rowOff>127351</xdr:rowOff>
    </xdr:to>
    <xdr:sp macro="" textlink="">
      <xdr:nvSpPr>
        <xdr:cNvPr id="42" name="Rectángulo: esquinas redondeadas 41">
          <a:extLst>
            <a:ext uri="{FF2B5EF4-FFF2-40B4-BE49-F238E27FC236}">
              <a16:creationId xmlns:a16="http://schemas.microsoft.com/office/drawing/2014/main" id="{131E7F2B-99A2-4497-B3DC-87123BE5F5EF}"/>
            </a:ext>
          </a:extLst>
        </xdr:cNvPr>
        <xdr:cNvSpPr/>
      </xdr:nvSpPr>
      <xdr:spPr>
        <a:xfrm>
          <a:off x="2221764" y="7445375"/>
          <a:ext cx="4478421" cy="301976"/>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solidFill>
                <a:schemeClr val="dk1"/>
              </a:solidFill>
              <a:effectLst/>
              <a:latin typeface="+mn-lt"/>
              <a:ea typeface="+mn-ea"/>
              <a:cs typeface="+mn-cs"/>
            </a:rPr>
            <a:t>Variables (millones corrientes)</a:t>
          </a:r>
          <a:endParaRPr lang="es-CO" sz="1500">
            <a:effectLst/>
          </a:endParaRPr>
        </a:p>
      </xdr:txBody>
    </xdr:sp>
    <xdr:clientData/>
  </xdr:twoCellAnchor>
  <xdr:twoCellAnchor>
    <xdr:from>
      <xdr:col>1</xdr:col>
      <xdr:colOff>14108</xdr:colOff>
      <xdr:row>46</xdr:row>
      <xdr:rowOff>127000</xdr:rowOff>
    </xdr:from>
    <xdr:to>
      <xdr:col>2</xdr:col>
      <xdr:colOff>728491</xdr:colOff>
      <xdr:row>48</xdr:row>
      <xdr:rowOff>112254</xdr:rowOff>
    </xdr:to>
    <xdr:sp macro="" textlink="">
      <xdr:nvSpPr>
        <xdr:cNvPr id="43" name="Rectángulo: esquinas redondeadas 42">
          <a:extLst>
            <a:ext uri="{FF2B5EF4-FFF2-40B4-BE49-F238E27FC236}">
              <a16:creationId xmlns:a16="http://schemas.microsoft.com/office/drawing/2014/main" id="{4575DDDB-C9C8-4B32-BD46-51B50913F48A}"/>
            </a:ext>
          </a:extLst>
        </xdr:cNvPr>
        <xdr:cNvSpPr/>
      </xdr:nvSpPr>
      <xdr:spPr>
        <a:xfrm>
          <a:off x="347483" y="7445375"/>
          <a:ext cx="1492258" cy="286879"/>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t>Indicador</a:t>
          </a:r>
        </a:p>
      </xdr:txBody>
    </xdr:sp>
    <xdr:clientData/>
  </xdr:twoCellAnchor>
  <xdr:twoCellAnchor>
    <xdr:from>
      <xdr:col>17</xdr:col>
      <xdr:colOff>48943</xdr:colOff>
      <xdr:row>46</xdr:row>
      <xdr:rowOff>127000</xdr:rowOff>
    </xdr:from>
    <xdr:to>
      <xdr:col>20</xdr:col>
      <xdr:colOff>857250</xdr:colOff>
      <xdr:row>48</xdr:row>
      <xdr:rowOff>127808</xdr:rowOff>
    </xdr:to>
    <xdr:sp macro="" textlink="">
      <xdr:nvSpPr>
        <xdr:cNvPr id="44" name="Rectángulo: esquinas redondeadas 43">
          <a:extLst>
            <a:ext uri="{FF2B5EF4-FFF2-40B4-BE49-F238E27FC236}">
              <a16:creationId xmlns:a16="http://schemas.microsoft.com/office/drawing/2014/main" id="{2E44778D-9C71-4B76-A82A-8F2AA93DB763}"/>
            </a:ext>
          </a:extLst>
        </xdr:cNvPr>
        <xdr:cNvSpPr/>
      </xdr:nvSpPr>
      <xdr:spPr>
        <a:xfrm>
          <a:off x="7462568" y="7445375"/>
          <a:ext cx="1935432" cy="302433"/>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t>Resultados</a:t>
          </a:r>
          <a:r>
            <a:rPr lang="es-CO" sz="1500" b="1" baseline="0"/>
            <a:t> indicadores</a:t>
          </a:r>
          <a:endParaRPr lang="es-CO" sz="1500" b="1"/>
        </a:p>
      </xdr:txBody>
    </xdr:sp>
    <xdr:clientData/>
  </xdr:twoCellAnchor>
  <xdr:twoCellAnchor>
    <xdr:from>
      <xdr:col>21</xdr:col>
      <xdr:colOff>71174</xdr:colOff>
      <xdr:row>46</xdr:row>
      <xdr:rowOff>127000</xdr:rowOff>
    </xdr:from>
    <xdr:to>
      <xdr:col>24</xdr:col>
      <xdr:colOff>47626</xdr:colOff>
      <xdr:row>48</xdr:row>
      <xdr:rowOff>164038</xdr:rowOff>
    </xdr:to>
    <xdr:sp macro="" textlink="">
      <xdr:nvSpPr>
        <xdr:cNvPr id="45" name="Rectángulo: esquinas redondeadas 44">
          <a:extLst>
            <a:ext uri="{FF2B5EF4-FFF2-40B4-BE49-F238E27FC236}">
              <a16:creationId xmlns:a16="http://schemas.microsoft.com/office/drawing/2014/main" id="{561F3ACA-0CB2-4D1B-9EA9-09F9BA9D3927}"/>
            </a:ext>
          </a:extLst>
        </xdr:cNvPr>
        <xdr:cNvSpPr/>
      </xdr:nvSpPr>
      <xdr:spPr>
        <a:xfrm>
          <a:off x="9500924" y="7445375"/>
          <a:ext cx="1055952" cy="338663"/>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t>Cambio</a:t>
          </a:r>
        </a:p>
      </xdr:txBody>
    </xdr:sp>
    <xdr:clientData/>
  </xdr:twoCellAnchor>
  <xdr:twoCellAnchor>
    <xdr:from>
      <xdr:col>0</xdr:col>
      <xdr:colOff>315314</xdr:colOff>
      <xdr:row>67</xdr:row>
      <xdr:rowOff>41509</xdr:rowOff>
    </xdr:from>
    <xdr:to>
      <xdr:col>32</xdr:col>
      <xdr:colOff>74064</xdr:colOff>
      <xdr:row>67</xdr:row>
      <xdr:rowOff>59468</xdr:rowOff>
    </xdr:to>
    <xdr:cxnSp macro="">
      <xdr:nvCxnSpPr>
        <xdr:cNvPr id="47" name="Conector recto 46">
          <a:extLst>
            <a:ext uri="{FF2B5EF4-FFF2-40B4-BE49-F238E27FC236}">
              <a16:creationId xmlns:a16="http://schemas.microsoft.com/office/drawing/2014/main" id="{65F3F955-A76D-412F-A3CB-2284BA65E066}"/>
            </a:ext>
          </a:extLst>
        </xdr:cNvPr>
        <xdr:cNvCxnSpPr/>
      </xdr:nvCxnSpPr>
      <xdr:spPr>
        <a:xfrm>
          <a:off x="315314" y="11328634"/>
          <a:ext cx="13824000" cy="17959"/>
        </a:xfrm>
        <a:prstGeom prst="line">
          <a:avLst/>
        </a:prstGeom>
        <a:ln>
          <a:prstDash val="sysDash"/>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29</xdr:col>
      <xdr:colOff>31750</xdr:colOff>
      <xdr:row>10</xdr:row>
      <xdr:rowOff>95250</xdr:rowOff>
    </xdr:from>
    <xdr:to>
      <xdr:col>30</xdr:col>
      <xdr:colOff>116152</xdr:colOff>
      <xdr:row>12</xdr:row>
      <xdr:rowOff>146986</xdr:rowOff>
    </xdr:to>
    <xdr:sp macro="" textlink="">
      <xdr:nvSpPr>
        <xdr:cNvPr id="16" name="Rectángulo: esquinas redondeadas 15">
          <a:extLst>
            <a:ext uri="{FF2B5EF4-FFF2-40B4-BE49-F238E27FC236}">
              <a16:creationId xmlns:a16="http://schemas.microsoft.com/office/drawing/2014/main" id="{BEF7CF8C-C083-4CCF-AED4-B6279EA6BFFE}"/>
            </a:ext>
          </a:extLst>
        </xdr:cNvPr>
        <xdr:cNvSpPr/>
      </xdr:nvSpPr>
      <xdr:spPr>
        <a:xfrm>
          <a:off x="12763500" y="2286000"/>
          <a:ext cx="862277" cy="369236"/>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t>Cambio</a:t>
          </a:r>
        </a:p>
      </xdr:txBody>
    </xdr:sp>
    <xdr:clientData/>
  </xdr:twoCellAnchor>
  <xdr:twoCellAnchor>
    <xdr:from>
      <xdr:col>29</xdr:col>
      <xdr:colOff>47625</xdr:colOff>
      <xdr:row>46</xdr:row>
      <xdr:rowOff>127000</xdr:rowOff>
    </xdr:from>
    <xdr:to>
      <xdr:col>30</xdr:col>
      <xdr:colOff>132027</xdr:colOff>
      <xdr:row>48</xdr:row>
      <xdr:rowOff>194611</xdr:rowOff>
    </xdr:to>
    <xdr:sp macro="" textlink="">
      <xdr:nvSpPr>
        <xdr:cNvPr id="23" name="Rectángulo: esquinas redondeadas 22">
          <a:extLst>
            <a:ext uri="{FF2B5EF4-FFF2-40B4-BE49-F238E27FC236}">
              <a16:creationId xmlns:a16="http://schemas.microsoft.com/office/drawing/2014/main" id="{535A3F5D-6ABA-41AB-9231-ECA92FB43AB9}"/>
            </a:ext>
          </a:extLst>
        </xdr:cNvPr>
        <xdr:cNvSpPr/>
      </xdr:nvSpPr>
      <xdr:spPr>
        <a:xfrm>
          <a:off x="12779375" y="7445375"/>
          <a:ext cx="862277" cy="369236"/>
        </a:xfrm>
        <a:prstGeom prst="roundRect">
          <a:avLst/>
        </a:prstGeom>
        <a:ln w="19050">
          <a:solidFill>
            <a:srgbClr val="FFC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CO" sz="1500" b="1"/>
            <a:t>Cambio</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163270</xdr:colOff>
      <xdr:row>0</xdr:row>
      <xdr:rowOff>160855</xdr:rowOff>
    </xdr:from>
    <xdr:to>
      <xdr:col>1</xdr:col>
      <xdr:colOff>627529</xdr:colOff>
      <xdr:row>3</xdr:row>
      <xdr:rowOff>194235</xdr:rowOff>
    </xdr:to>
    <mc:AlternateContent xmlns:mc="http://schemas.openxmlformats.org/markup-compatibility/2006" xmlns:a14="http://schemas.microsoft.com/office/drawing/2010/main">
      <mc:Choice Requires="a14">
        <xdr:graphicFrame macro="">
          <xdr:nvGraphicFramePr>
            <xdr:cNvPr id="3" name="Año">
              <a:extLst>
                <a:ext uri="{FF2B5EF4-FFF2-40B4-BE49-F238E27FC236}">
                  <a16:creationId xmlns:a16="http://schemas.microsoft.com/office/drawing/2014/main" id="{CC9F6B77-7659-EF30-6273-5C279876DF1E}"/>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163270" y="160855"/>
              <a:ext cx="1480259" cy="86795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127440</xdr:colOff>
      <xdr:row>4</xdr:row>
      <xdr:rowOff>31309</xdr:rowOff>
    </xdr:from>
    <xdr:to>
      <xdr:col>2</xdr:col>
      <xdr:colOff>524979</xdr:colOff>
      <xdr:row>8</xdr:row>
      <xdr:rowOff>67188</xdr:rowOff>
    </xdr:to>
    <mc:AlternateContent xmlns:mc="http://schemas.openxmlformats.org/markup-compatibility/2006" xmlns:a14="http://schemas.microsoft.com/office/drawing/2010/main">
      <mc:Choice Requires="a14">
        <xdr:graphicFrame macro="">
          <xdr:nvGraphicFramePr>
            <xdr:cNvPr id="4" name="Departamento">
              <a:extLst>
                <a:ext uri="{FF2B5EF4-FFF2-40B4-BE49-F238E27FC236}">
                  <a16:creationId xmlns:a16="http://schemas.microsoft.com/office/drawing/2014/main" id="{47DA2171-1BCA-B6F6-32BA-BA793F53A161}"/>
                </a:ext>
              </a:extLst>
            </xdr:cNvPr>
            <xdr:cNvGraphicFramePr/>
          </xdr:nvGraphicFramePr>
          <xdr:xfrm>
            <a:off x="0" y="0"/>
            <a:ext cx="0" cy="0"/>
          </xdr:xfrm>
          <a:graphic>
            <a:graphicData uri="http://schemas.microsoft.com/office/drawing/2010/slicer">
              <sle:slicer xmlns:sle="http://schemas.microsoft.com/office/drawing/2010/slicer" name="Departamento"/>
            </a:graphicData>
          </a:graphic>
        </xdr:graphicFrame>
      </mc:Choice>
      <mc:Fallback xmlns="">
        <xdr:sp macro="" textlink="">
          <xdr:nvSpPr>
            <xdr:cNvPr id="0" name=""/>
            <xdr:cNvSpPr>
              <a:spLocks noTextEdit="1"/>
            </xdr:cNvSpPr>
          </xdr:nvSpPr>
          <xdr:spPr>
            <a:xfrm>
              <a:off x="127440" y="1101738"/>
              <a:ext cx="2166468" cy="113352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xdr:col>
      <xdr:colOff>692727</xdr:colOff>
      <xdr:row>5</xdr:row>
      <xdr:rowOff>7471</xdr:rowOff>
    </xdr:from>
    <xdr:to>
      <xdr:col>5</xdr:col>
      <xdr:colOff>669635</xdr:colOff>
      <xdr:row>21</xdr:row>
      <xdr:rowOff>0</xdr:rowOff>
    </xdr:to>
    <xdr:graphicFrame macro="">
      <xdr:nvGraphicFramePr>
        <xdr:cNvPr id="5" name="Gráfico 4">
          <a:extLst>
            <a:ext uri="{FF2B5EF4-FFF2-40B4-BE49-F238E27FC236}">
              <a16:creationId xmlns:a16="http://schemas.microsoft.com/office/drawing/2014/main" id="{DD1BC651-DBE6-24C9-6B23-CB1D9659E1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laneacionnacional-my.sharepoint.com/personal/edperez_dnp_gov_co/Documents/Proyectos/IDF/Visorv4_Envio.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planeacionnacional-my.sharepoint.com/personal/glaverde_dnp_gov_co/Documents/DDDR/Estad&#237;sticas%20Fiscales/IDF%20y%20OEC%202022/Cat&#225;logos/Categor&#237;a%20municipios%20contadur&#237;a%202023.xlsx" TargetMode="External"/><Relationship Id="rId1" Type="http://schemas.openxmlformats.org/officeDocument/2006/relationships/externalLinkPath" Target="https://planeacionnacional-my.sharepoint.com/personal/glaverde_dnp_gov_co/Documents/DDDR/Estad&#237;sticas%20Fiscales/IDF%20y%20OEC%202022/Cat&#225;logos/Categor&#237;a%20municipios%20contadur&#237;a%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planeacionnacional-my.sharepoint.com/personal/glaverde_dnp_gov_co/Documents/DDDR/Estad&#237;sticas%20Fiscales/IDF%20y%20OEC%202022/IDF%202022/OEC%20y%20Desempe&#241;o%20Fiscal%202022%20Municipios%20Borrador.xlsx" TargetMode="External"/><Relationship Id="rId1" Type="http://schemas.openxmlformats.org/officeDocument/2006/relationships/externalLinkPath" Target="https://planeacionnacional-my.sharepoint.com/personal/glaverde_dnp_gov_co/Documents/DDDR/Estad&#237;sticas%20Fiscales/IDF%20y%20OEC%202022/IDF%202022/OEC%20y%20Desempe&#241;o%20Fiscal%202022%20Municipios%20Borrador.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planeacionnacional-my.sharepoint.com/personal/glaverde_dnp_gov_co/Documents/DDDR/Estad&#237;sticas%20Fiscales/IDF%20y%20OEC%202022/Informe%20viabilidad%20definitivo/Viabilidad%20fiscal%20vigencia%202022%20Conciliaciones%20Gobernaciones%2027062023.xlsx" TargetMode="External"/><Relationship Id="rId2" Type="http://schemas.microsoft.com/office/2019/04/relationships/externalLinkLongPath" Target="https://planeacionnacional-my.sharepoint.com/personal/glaverde_dnp_gov_co/Documents/DDDR/Estad&#237;sticas%20Fiscales/IDF%20y%20OEC%202022/Informe%20viabilidad%20definitivo/Viabilidad%20fiscal%20vigencia%202022%20Conciliaciones%20Gobernaciones%2027062023.xlsx?0EE61039" TargetMode="External"/><Relationship Id="rId1" Type="http://schemas.openxmlformats.org/officeDocument/2006/relationships/externalLinkPath" Target="file:///\\0EE61039\Viabilidad%20fiscal%20vigencia%202022%20Conciliaciones%20Gobernaciones%202706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planeacionnacional-my.sharepoint.com/personal/glaverde_dnp_gov_co/Documents/DDDR/Estad&#237;sticas%20Fiscales/IDF%20y%20OEC%202022/IDF%202022/calculos%20variables%20adicionales/Ejecucion%20de%20Ingresos%2020042023%20SGP.xlsx" TargetMode="External"/><Relationship Id="rId1" Type="http://schemas.openxmlformats.org/officeDocument/2006/relationships/externalLinkPath" Target="/Users/USER/OneDrive%20-%20Departamento%20Nacional%20de%20Planeacion/DDDR/Estad&#237;sticas%20Fiscales/IDF%20y%20OEC%202022/IDF%202022/calculos%20variables%20adicionales/Ejecucion%20de%20Ingresos%2020042023%20SGP.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planeacionnacional-my.sharepoint.com/personal/glaverde_dnp_gov_co/Documents/DDDR/Estad&#237;sticas%20Fiscales/IDF%20y%20OEC%202022/Departamentos/IDF%202022/Desempe&#241;o%20Fiscal%202022%2024-10-2023%20Departamentos.xlsx" TargetMode="External"/><Relationship Id="rId1" Type="http://schemas.openxmlformats.org/officeDocument/2006/relationships/externalLinkPath" Target="https://planeacionnacional-my.sharepoint.com/personal/glaverde_dnp_gov_co/Documents/DDFF/Estad&#237;sticas%20Fiscales/IDF%20y%20OEC%202022/Departamentos/IDF%202022/Desempe&#241;o%20Fiscal%202022%2024-10-2023%20Departamen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VISOR"/>
      <sheetName val="Base"/>
      <sheetName val="Listas"/>
      <sheetName val="Gráfico"/>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egoría municipios 2023"/>
      <sheetName val="Categoría departamentos 2023"/>
    </sheetNames>
    <sheetDataSet>
      <sheetData sheetId="0">
        <row r="2">
          <cell r="B2" t="str">
            <v>91001</v>
          </cell>
          <cell r="C2" t="str">
            <v>LETICIA</v>
          </cell>
          <cell r="D2">
            <v>5</v>
          </cell>
        </row>
        <row r="3">
          <cell r="B3" t="str">
            <v>91540</v>
          </cell>
          <cell r="C3" t="str">
            <v>PUERTO NARIÑO</v>
          </cell>
          <cell r="D3">
            <v>6</v>
          </cell>
        </row>
        <row r="4">
          <cell r="B4" t="str">
            <v>05001</v>
          </cell>
          <cell r="C4" t="str">
            <v>MEDELLIN</v>
          </cell>
          <cell r="D4" t="str">
            <v>ESP</v>
          </cell>
        </row>
        <row r="5">
          <cell r="B5" t="str">
            <v>05002</v>
          </cell>
          <cell r="C5" t="str">
            <v>ABEJORRAL</v>
          </cell>
          <cell r="D5">
            <v>6</v>
          </cell>
        </row>
        <row r="6">
          <cell r="B6" t="str">
            <v>05004</v>
          </cell>
          <cell r="C6" t="str">
            <v>ABRIAQUI</v>
          </cell>
          <cell r="D6">
            <v>6</v>
          </cell>
        </row>
        <row r="7">
          <cell r="B7" t="str">
            <v>05021</v>
          </cell>
          <cell r="C7" t="str">
            <v>ALEJANDRIA</v>
          </cell>
          <cell r="D7">
            <v>6</v>
          </cell>
        </row>
        <row r="8">
          <cell r="B8" t="str">
            <v>05030</v>
          </cell>
          <cell r="C8" t="str">
            <v>AMAGA</v>
          </cell>
          <cell r="D8">
            <v>5</v>
          </cell>
        </row>
        <row r="9">
          <cell r="B9" t="str">
            <v>05031</v>
          </cell>
          <cell r="C9" t="str">
            <v>AMALFI</v>
          </cell>
          <cell r="D9">
            <v>6</v>
          </cell>
        </row>
        <row r="10">
          <cell r="B10" t="str">
            <v>05034</v>
          </cell>
          <cell r="C10" t="str">
            <v>ANDES</v>
          </cell>
          <cell r="D10">
            <v>6</v>
          </cell>
        </row>
        <row r="11">
          <cell r="B11" t="str">
            <v>05036</v>
          </cell>
          <cell r="C11" t="str">
            <v>ANGELOPOLIS</v>
          </cell>
          <cell r="D11">
            <v>6</v>
          </cell>
        </row>
        <row r="12">
          <cell r="B12" t="str">
            <v>05038</v>
          </cell>
          <cell r="C12" t="str">
            <v>ANGOSTURA</v>
          </cell>
          <cell r="D12">
            <v>6</v>
          </cell>
        </row>
        <row r="13">
          <cell r="B13" t="str">
            <v>05040</v>
          </cell>
          <cell r="C13" t="str">
            <v>ANORI</v>
          </cell>
          <cell r="D13">
            <v>6</v>
          </cell>
        </row>
        <row r="14">
          <cell r="B14" t="str">
            <v>05042</v>
          </cell>
          <cell r="C14" t="str">
            <v>ANTIOQUIA</v>
          </cell>
          <cell r="D14">
            <v>5</v>
          </cell>
        </row>
        <row r="15">
          <cell r="B15" t="str">
            <v>05044</v>
          </cell>
          <cell r="C15" t="str">
            <v>ANZA</v>
          </cell>
          <cell r="D15">
            <v>6</v>
          </cell>
        </row>
        <row r="16">
          <cell r="B16" t="str">
            <v>05045</v>
          </cell>
          <cell r="C16" t="str">
            <v>APARTADO</v>
          </cell>
          <cell r="D16">
            <v>3</v>
          </cell>
        </row>
        <row r="17">
          <cell r="B17" t="str">
            <v>05051</v>
          </cell>
          <cell r="C17" t="str">
            <v>ARBOLETES</v>
          </cell>
          <cell r="D17">
            <v>6</v>
          </cell>
        </row>
        <row r="18">
          <cell r="B18" t="str">
            <v>05055</v>
          </cell>
          <cell r="C18" t="str">
            <v>ARGELIA</v>
          </cell>
          <cell r="D18">
            <v>6</v>
          </cell>
        </row>
        <row r="19">
          <cell r="B19" t="str">
            <v>05059</v>
          </cell>
          <cell r="C19" t="str">
            <v>ARMENIA</v>
          </cell>
          <cell r="D19">
            <v>6</v>
          </cell>
        </row>
        <row r="20">
          <cell r="B20" t="str">
            <v>05079</v>
          </cell>
          <cell r="C20" t="str">
            <v>BARBOSA</v>
          </cell>
          <cell r="D20">
            <v>5</v>
          </cell>
        </row>
        <row r="21">
          <cell r="B21" t="str">
            <v>05086</v>
          </cell>
          <cell r="C21" t="str">
            <v>BELMIRA</v>
          </cell>
          <cell r="D21">
            <v>6</v>
          </cell>
        </row>
        <row r="22">
          <cell r="B22" t="str">
            <v>05088</v>
          </cell>
          <cell r="C22" t="str">
            <v>BELLO</v>
          </cell>
          <cell r="D22">
            <v>1</v>
          </cell>
        </row>
        <row r="23">
          <cell r="B23" t="str">
            <v>05091</v>
          </cell>
          <cell r="C23" t="str">
            <v>BETANIA</v>
          </cell>
          <cell r="D23">
            <v>6</v>
          </cell>
        </row>
        <row r="24">
          <cell r="B24" t="str">
            <v>05093</v>
          </cell>
          <cell r="C24" t="str">
            <v>BETULIA</v>
          </cell>
          <cell r="D24">
            <v>6</v>
          </cell>
        </row>
        <row r="25">
          <cell r="B25" t="str">
            <v>05101</v>
          </cell>
          <cell r="C25" t="str">
            <v>BOLIVAR</v>
          </cell>
          <cell r="D25">
            <v>6</v>
          </cell>
        </row>
        <row r="26">
          <cell r="B26" t="str">
            <v>05107</v>
          </cell>
          <cell r="C26" t="str">
            <v>BRICEÑO</v>
          </cell>
          <cell r="D26">
            <v>6</v>
          </cell>
        </row>
        <row r="27">
          <cell r="B27" t="str">
            <v>05113</v>
          </cell>
          <cell r="C27" t="str">
            <v>BURITICA</v>
          </cell>
          <cell r="D27">
            <v>6</v>
          </cell>
        </row>
        <row r="28">
          <cell r="B28" t="str">
            <v>05120</v>
          </cell>
          <cell r="C28" t="str">
            <v>CACERES</v>
          </cell>
          <cell r="D28">
            <v>6</v>
          </cell>
        </row>
        <row r="29">
          <cell r="B29" t="str">
            <v>05125</v>
          </cell>
          <cell r="C29" t="str">
            <v>CAICEDO</v>
          </cell>
          <cell r="D29">
            <v>6</v>
          </cell>
        </row>
        <row r="30">
          <cell r="B30" t="str">
            <v>05129</v>
          </cell>
          <cell r="C30" t="str">
            <v>CALDAS</v>
          </cell>
          <cell r="D30">
            <v>3</v>
          </cell>
        </row>
        <row r="31">
          <cell r="B31" t="str">
            <v>05134</v>
          </cell>
          <cell r="C31" t="str">
            <v>CAMPAMENTO</v>
          </cell>
          <cell r="D31">
            <v>6</v>
          </cell>
        </row>
        <row r="32">
          <cell r="B32" t="str">
            <v>05138</v>
          </cell>
          <cell r="C32" t="str">
            <v>CAÑASGORDAS</v>
          </cell>
          <cell r="D32">
            <v>6</v>
          </cell>
        </row>
        <row r="33">
          <cell r="B33" t="str">
            <v>05142</v>
          </cell>
          <cell r="C33" t="str">
            <v>CARACOLI</v>
          </cell>
          <cell r="D33">
            <v>6</v>
          </cell>
        </row>
        <row r="34">
          <cell r="B34" t="str">
            <v>05145</v>
          </cell>
          <cell r="C34" t="str">
            <v>CARAMANTA</v>
          </cell>
          <cell r="D34">
            <v>6</v>
          </cell>
        </row>
        <row r="35">
          <cell r="B35" t="str">
            <v>05147</v>
          </cell>
          <cell r="C35" t="str">
            <v>CAREPA</v>
          </cell>
          <cell r="D35">
            <v>6</v>
          </cell>
        </row>
        <row r="36">
          <cell r="B36" t="str">
            <v>05148</v>
          </cell>
          <cell r="C36" t="str">
            <v>CARMEN DE VIBORAL</v>
          </cell>
          <cell r="D36">
            <v>3</v>
          </cell>
        </row>
        <row r="37">
          <cell r="B37" t="str">
            <v>05150</v>
          </cell>
          <cell r="C37" t="str">
            <v>CAROLINA</v>
          </cell>
          <cell r="D37">
            <v>6</v>
          </cell>
        </row>
        <row r="38">
          <cell r="B38" t="str">
            <v>05154</v>
          </cell>
          <cell r="C38" t="str">
            <v>CAUCASIA</v>
          </cell>
          <cell r="D38">
            <v>5</v>
          </cell>
        </row>
        <row r="39">
          <cell r="B39" t="str">
            <v>05172</v>
          </cell>
          <cell r="C39" t="str">
            <v>CHIGORODO</v>
          </cell>
          <cell r="D39">
            <v>6</v>
          </cell>
        </row>
        <row r="40">
          <cell r="B40" t="str">
            <v>05190</v>
          </cell>
          <cell r="C40" t="str">
            <v>CISNEROS</v>
          </cell>
          <cell r="D40">
            <v>6</v>
          </cell>
        </row>
        <row r="41">
          <cell r="B41" t="str">
            <v>05197</v>
          </cell>
          <cell r="C41" t="str">
            <v>COCORNA</v>
          </cell>
          <cell r="D41">
            <v>6</v>
          </cell>
        </row>
        <row r="42">
          <cell r="B42" t="str">
            <v>05206</v>
          </cell>
          <cell r="C42" t="str">
            <v>CONCEPCION</v>
          </cell>
          <cell r="D42">
            <v>6</v>
          </cell>
        </row>
        <row r="43">
          <cell r="B43" t="str">
            <v>05209</v>
          </cell>
          <cell r="C43" t="str">
            <v>CONCORDIA</v>
          </cell>
          <cell r="D43">
            <v>6</v>
          </cell>
        </row>
        <row r="44">
          <cell r="B44" t="str">
            <v>05212</v>
          </cell>
          <cell r="C44" t="str">
            <v>COPACABANA</v>
          </cell>
          <cell r="D44">
            <v>3</v>
          </cell>
        </row>
        <row r="45">
          <cell r="B45" t="str">
            <v>05234</v>
          </cell>
          <cell r="C45" t="str">
            <v>DABEIBA</v>
          </cell>
          <cell r="D45">
            <v>6</v>
          </cell>
        </row>
        <row r="46">
          <cell r="B46" t="str">
            <v>05237</v>
          </cell>
          <cell r="C46" t="str">
            <v>DON MATIAS</v>
          </cell>
          <cell r="D46">
            <v>6</v>
          </cell>
        </row>
        <row r="47">
          <cell r="B47" t="str">
            <v>05240</v>
          </cell>
          <cell r="C47" t="str">
            <v>EBEJICO</v>
          </cell>
          <cell r="D47">
            <v>6</v>
          </cell>
        </row>
        <row r="48">
          <cell r="B48" t="str">
            <v>05250</v>
          </cell>
          <cell r="C48" t="str">
            <v>EL BAGRE</v>
          </cell>
          <cell r="D48">
            <v>6</v>
          </cell>
        </row>
        <row r="49">
          <cell r="B49" t="str">
            <v>05264</v>
          </cell>
          <cell r="C49" t="str">
            <v>ENTRERRIOS</v>
          </cell>
          <cell r="D49">
            <v>6</v>
          </cell>
        </row>
        <row r="50">
          <cell r="B50" t="str">
            <v>05266</v>
          </cell>
          <cell r="C50" t="str">
            <v>ENVIGADO</v>
          </cell>
          <cell r="D50">
            <v>1</v>
          </cell>
        </row>
        <row r="51">
          <cell r="B51" t="str">
            <v>05282</v>
          </cell>
          <cell r="C51" t="str">
            <v>FREDONIA</v>
          </cell>
          <cell r="D51">
            <v>6</v>
          </cell>
        </row>
        <row r="52">
          <cell r="B52" t="str">
            <v>05284</v>
          </cell>
          <cell r="C52" t="str">
            <v>FRONTINO</v>
          </cell>
          <cell r="D52">
            <v>6</v>
          </cell>
        </row>
        <row r="53">
          <cell r="B53" t="str">
            <v>05306</v>
          </cell>
          <cell r="C53" t="str">
            <v>GIRALDO</v>
          </cell>
          <cell r="D53">
            <v>6</v>
          </cell>
        </row>
        <row r="54">
          <cell r="B54" t="str">
            <v>05308</v>
          </cell>
          <cell r="C54" t="str">
            <v>GIRARDOTA</v>
          </cell>
          <cell r="D54">
            <v>3</v>
          </cell>
        </row>
        <row r="55">
          <cell r="B55" t="str">
            <v>05310</v>
          </cell>
          <cell r="C55" t="str">
            <v>GOMEZ PLATA</v>
          </cell>
          <cell r="D55">
            <v>6</v>
          </cell>
        </row>
        <row r="56">
          <cell r="B56" t="str">
            <v>05313</v>
          </cell>
          <cell r="C56" t="str">
            <v>GRANADA</v>
          </cell>
          <cell r="D56">
            <v>6</v>
          </cell>
        </row>
        <row r="57">
          <cell r="B57" t="str">
            <v>05315</v>
          </cell>
          <cell r="C57" t="str">
            <v>GUADALUPE</v>
          </cell>
          <cell r="D57">
            <v>6</v>
          </cell>
        </row>
        <row r="58">
          <cell r="B58" t="str">
            <v>05318</v>
          </cell>
          <cell r="C58" t="str">
            <v>GUARNE</v>
          </cell>
          <cell r="D58">
            <v>2</v>
          </cell>
        </row>
        <row r="59">
          <cell r="B59" t="str">
            <v>05321</v>
          </cell>
          <cell r="C59" t="str">
            <v>GUATAPE</v>
          </cell>
          <cell r="D59">
            <v>6</v>
          </cell>
        </row>
        <row r="60">
          <cell r="B60" t="str">
            <v>05347</v>
          </cell>
          <cell r="C60" t="str">
            <v>HELICONIA</v>
          </cell>
          <cell r="D60">
            <v>6</v>
          </cell>
        </row>
        <row r="61">
          <cell r="B61" t="str">
            <v>05353</v>
          </cell>
          <cell r="C61" t="str">
            <v>HISPANIA</v>
          </cell>
          <cell r="D61">
            <v>6</v>
          </cell>
        </row>
        <row r="62">
          <cell r="B62" t="str">
            <v>05360</v>
          </cell>
          <cell r="C62" t="str">
            <v>ITAGUI</v>
          </cell>
          <cell r="D62">
            <v>1</v>
          </cell>
        </row>
        <row r="63">
          <cell r="B63" t="str">
            <v>05361</v>
          </cell>
          <cell r="C63" t="str">
            <v>ITUANGO</v>
          </cell>
          <cell r="D63">
            <v>6</v>
          </cell>
        </row>
        <row r="64">
          <cell r="B64" t="str">
            <v>05364</v>
          </cell>
          <cell r="C64" t="str">
            <v>JARDIN</v>
          </cell>
          <cell r="D64">
            <v>6</v>
          </cell>
        </row>
        <row r="65">
          <cell r="B65" t="str">
            <v>05368</v>
          </cell>
          <cell r="C65" t="str">
            <v>JERICO</v>
          </cell>
          <cell r="D65">
            <v>6</v>
          </cell>
        </row>
        <row r="66">
          <cell r="B66" t="str">
            <v>05376</v>
          </cell>
          <cell r="C66" t="str">
            <v>LA CEJA</v>
          </cell>
          <cell r="D66">
            <v>3</v>
          </cell>
        </row>
        <row r="67">
          <cell r="B67" t="str">
            <v>05380</v>
          </cell>
          <cell r="C67" t="str">
            <v>LA ESTRELLA</v>
          </cell>
          <cell r="D67">
            <v>2</v>
          </cell>
        </row>
        <row r="68">
          <cell r="B68" t="str">
            <v>05390</v>
          </cell>
          <cell r="C68" t="str">
            <v>LA PINTADA</v>
          </cell>
          <cell r="D68">
            <v>6</v>
          </cell>
        </row>
        <row r="69">
          <cell r="B69" t="str">
            <v>05400</v>
          </cell>
          <cell r="C69" t="str">
            <v>LA UNION</v>
          </cell>
          <cell r="D69">
            <v>6</v>
          </cell>
        </row>
        <row r="70">
          <cell r="B70" t="str">
            <v>05411</v>
          </cell>
          <cell r="C70" t="str">
            <v>LIBORINA</v>
          </cell>
          <cell r="D70">
            <v>6</v>
          </cell>
        </row>
        <row r="71">
          <cell r="B71" t="str">
            <v>05425</v>
          </cell>
          <cell r="C71" t="str">
            <v>MACEO</v>
          </cell>
          <cell r="D71">
            <v>6</v>
          </cell>
        </row>
        <row r="72">
          <cell r="B72" t="str">
            <v>05440</v>
          </cell>
          <cell r="C72" t="str">
            <v>MARINILLA</v>
          </cell>
          <cell r="D72">
            <v>3</v>
          </cell>
        </row>
        <row r="73">
          <cell r="B73" t="str">
            <v>05467</v>
          </cell>
          <cell r="C73" t="str">
            <v>MONTEBELLO</v>
          </cell>
          <cell r="D73">
            <v>6</v>
          </cell>
        </row>
        <row r="74">
          <cell r="B74" t="str">
            <v>05475</v>
          </cell>
          <cell r="C74" t="str">
            <v>MURINDO</v>
          </cell>
          <cell r="D74">
            <v>6</v>
          </cell>
        </row>
        <row r="75">
          <cell r="B75" t="str">
            <v>05480</v>
          </cell>
          <cell r="C75" t="str">
            <v>MUTATA</v>
          </cell>
          <cell r="D75">
            <v>6</v>
          </cell>
        </row>
        <row r="76">
          <cell r="B76" t="str">
            <v>05483</v>
          </cell>
          <cell r="C76" t="str">
            <v>NARIÑO</v>
          </cell>
          <cell r="D76">
            <v>6</v>
          </cell>
        </row>
        <row r="77">
          <cell r="B77" t="str">
            <v>05490</v>
          </cell>
          <cell r="C77" t="str">
            <v>NECOCLI</v>
          </cell>
          <cell r="D77">
            <v>6</v>
          </cell>
        </row>
        <row r="78">
          <cell r="B78" t="str">
            <v>05495</v>
          </cell>
          <cell r="C78" t="str">
            <v>NECHI</v>
          </cell>
          <cell r="D78">
            <v>6</v>
          </cell>
        </row>
        <row r="79">
          <cell r="B79" t="str">
            <v>05501</v>
          </cell>
          <cell r="C79" t="str">
            <v>OLAYA</v>
          </cell>
          <cell r="D79">
            <v>6</v>
          </cell>
        </row>
        <row r="80">
          <cell r="B80" t="str">
            <v>05541</v>
          </cell>
          <cell r="C80" t="str">
            <v>PEÑOL</v>
          </cell>
          <cell r="D80">
            <v>6</v>
          </cell>
        </row>
        <row r="81">
          <cell r="B81" t="str">
            <v>05543</v>
          </cell>
          <cell r="C81" t="str">
            <v>PEQUE</v>
          </cell>
          <cell r="D81">
            <v>6</v>
          </cell>
        </row>
        <row r="82">
          <cell r="B82" t="str">
            <v>05576</v>
          </cell>
          <cell r="C82" t="str">
            <v>PUEBLORRICO</v>
          </cell>
          <cell r="D82">
            <v>6</v>
          </cell>
        </row>
        <row r="83">
          <cell r="B83" t="str">
            <v>05579</v>
          </cell>
          <cell r="C83" t="str">
            <v>PUERTO BERRIO</v>
          </cell>
          <cell r="D83">
            <v>6</v>
          </cell>
        </row>
        <row r="84">
          <cell r="B84" t="str">
            <v>05585</v>
          </cell>
          <cell r="C84" t="str">
            <v>PUERTO NARE</v>
          </cell>
          <cell r="D84">
            <v>6</v>
          </cell>
        </row>
        <row r="85">
          <cell r="B85" t="str">
            <v>05591</v>
          </cell>
          <cell r="C85" t="str">
            <v>PUERTO TRIUNFO</v>
          </cell>
          <cell r="D85">
            <v>6</v>
          </cell>
        </row>
        <row r="86">
          <cell r="B86" t="str">
            <v>05604</v>
          </cell>
          <cell r="C86" t="str">
            <v>REMEDIOS</v>
          </cell>
          <cell r="D86">
            <v>5</v>
          </cell>
        </row>
        <row r="87">
          <cell r="B87" t="str">
            <v>05607</v>
          </cell>
          <cell r="C87" t="str">
            <v>RETIRO</v>
          </cell>
          <cell r="D87">
            <v>3</v>
          </cell>
        </row>
        <row r="88">
          <cell r="B88" t="str">
            <v>05615</v>
          </cell>
          <cell r="C88" t="str">
            <v>RIONEGRO</v>
          </cell>
          <cell r="D88">
            <v>1</v>
          </cell>
        </row>
        <row r="89">
          <cell r="B89" t="str">
            <v>05628</v>
          </cell>
          <cell r="C89" t="str">
            <v>SABANALARGA</v>
          </cell>
          <cell r="D89">
            <v>6</v>
          </cell>
        </row>
        <row r="90">
          <cell r="B90" t="str">
            <v>05631</v>
          </cell>
          <cell r="C90" t="str">
            <v>SABANETA</v>
          </cell>
          <cell r="D90">
            <v>1</v>
          </cell>
        </row>
        <row r="91">
          <cell r="B91" t="str">
            <v>05642</v>
          </cell>
          <cell r="C91" t="str">
            <v>SALGAR</v>
          </cell>
          <cell r="D91">
            <v>6</v>
          </cell>
        </row>
        <row r="92">
          <cell r="B92" t="str">
            <v>05647</v>
          </cell>
          <cell r="C92" t="str">
            <v>SAN ANDRES</v>
          </cell>
          <cell r="D92">
            <v>6</v>
          </cell>
        </row>
        <row r="93">
          <cell r="B93" t="str">
            <v>05649</v>
          </cell>
          <cell r="C93" t="str">
            <v>SAN CARLOS</v>
          </cell>
          <cell r="D93">
            <v>6</v>
          </cell>
        </row>
        <row r="94">
          <cell r="B94" t="str">
            <v>05652</v>
          </cell>
          <cell r="C94" t="str">
            <v>SAN FRANCISCO</v>
          </cell>
          <cell r="D94">
            <v>6</v>
          </cell>
        </row>
        <row r="95">
          <cell r="B95" t="str">
            <v>05656</v>
          </cell>
          <cell r="C95" t="str">
            <v>SAN JERONIMO</v>
          </cell>
          <cell r="D95">
            <v>6</v>
          </cell>
        </row>
        <row r="96">
          <cell r="B96" t="str">
            <v>05658</v>
          </cell>
          <cell r="C96" t="str">
            <v>SAN JOSE DE LA MONTAÑA</v>
          </cell>
          <cell r="D96">
            <v>6</v>
          </cell>
        </row>
        <row r="97">
          <cell r="B97" t="str">
            <v>05659</v>
          </cell>
          <cell r="C97" t="str">
            <v>SAN JUAN DE URABA</v>
          </cell>
          <cell r="D97">
            <v>6</v>
          </cell>
        </row>
        <row r="98">
          <cell r="B98" t="str">
            <v>05660</v>
          </cell>
          <cell r="C98" t="str">
            <v>SAN LUIS</v>
          </cell>
          <cell r="D98">
            <v>6</v>
          </cell>
        </row>
        <row r="99">
          <cell r="B99" t="str">
            <v>05664</v>
          </cell>
          <cell r="C99" t="str">
            <v>SAN PEDRO</v>
          </cell>
          <cell r="D99">
            <v>6</v>
          </cell>
        </row>
        <row r="100">
          <cell r="B100" t="str">
            <v>05665</v>
          </cell>
          <cell r="C100" t="str">
            <v>SAN PEDRO DE URABA</v>
          </cell>
          <cell r="D100">
            <v>6</v>
          </cell>
        </row>
        <row r="101">
          <cell r="B101" t="str">
            <v>05667</v>
          </cell>
          <cell r="C101" t="str">
            <v>SAN RAFAEL</v>
          </cell>
          <cell r="D101">
            <v>6</v>
          </cell>
        </row>
        <row r="102">
          <cell r="B102" t="str">
            <v>05670</v>
          </cell>
          <cell r="C102" t="str">
            <v>SAN ROQUE</v>
          </cell>
          <cell r="D102">
            <v>6</v>
          </cell>
        </row>
        <row r="103">
          <cell r="B103" t="str">
            <v>05674</v>
          </cell>
          <cell r="C103" t="str">
            <v>SAN VICENTE</v>
          </cell>
          <cell r="D103">
            <v>6</v>
          </cell>
        </row>
        <row r="104">
          <cell r="B104" t="str">
            <v>05679</v>
          </cell>
          <cell r="C104" t="str">
            <v>SANTA BARBARA</v>
          </cell>
          <cell r="D104">
            <v>6</v>
          </cell>
        </row>
        <row r="105">
          <cell r="B105" t="str">
            <v>05686</v>
          </cell>
          <cell r="C105" t="str">
            <v>SANTA ROSA DE OSOS</v>
          </cell>
          <cell r="D105">
            <v>5</v>
          </cell>
        </row>
        <row r="106">
          <cell r="B106" t="str">
            <v>05690</v>
          </cell>
          <cell r="C106" t="str">
            <v>SANTO DOMINGO</v>
          </cell>
          <cell r="D106">
            <v>6</v>
          </cell>
        </row>
        <row r="107">
          <cell r="B107" t="str">
            <v>05697</v>
          </cell>
          <cell r="C107" t="str">
            <v>SANTUARIO</v>
          </cell>
          <cell r="D107">
            <v>6</v>
          </cell>
        </row>
        <row r="108">
          <cell r="B108" t="str">
            <v>05736</v>
          </cell>
          <cell r="C108" t="str">
            <v>SEGOVIA</v>
          </cell>
          <cell r="D108">
            <v>3</v>
          </cell>
        </row>
        <row r="109">
          <cell r="B109" t="str">
            <v>05756</v>
          </cell>
          <cell r="C109" t="str">
            <v>SONSON</v>
          </cell>
          <cell r="D109">
            <v>5</v>
          </cell>
        </row>
        <row r="110">
          <cell r="B110" t="str">
            <v>05761</v>
          </cell>
          <cell r="C110" t="str">
            <v>SOPETRAN</v>
          </cell>
          <cell r="D110">
            <v>6</v>
          </cell>
        </row>
        <row r="111">
          <cell r="B111" t="str">
            <v>05789</v>
          </cell>
          <cell r="C111" t="str">
            <v>TAMESIS</v>
          </cell>
          <cell r="D111">
            <v>6</v>
          </cell>
        </row>
        <row r="112">
          <cell r="B112" t="str">
            <v>05790</v>
          </cell>
          <cell r="C112" t="str">
            <v>TARAZA</v>
          </cell>
          <cell r="D112">
            <v>6</v>
          </cell>
        </row>
        <row r="113">
          <cell r="B113" t="str">
            <v>05792</v>
          </cell>
          <cell r="C113" t="str">
            <v>TARSO</v>
          </cell>
          <cell r="D113">
            <v>6</v>
          </cell>
        </row>
        <row r="114">
          <cell r="B114" t="str">
            <v>05809</v>
          </cell>
          <cell r="C114" t="str">
            <v>TITIRIBI</v>
          </cell>
          <cell r="D114">
            <v>6</v>
          </cell>
        </row>
        <row r="115">
          <cell r="B115" t="str">
            <v>05819</v>
          </cell>
          <cell r="C115" t="str">
            <v>TOLEDO</v>
          </cell>
          <cell r="D115">
            <v>6</v>
          </cell>
        </row>
        <row r="116">
          <cell r="B116" t="str">
            <v>05837</v>
          </cell>
          <cell r="C116" t="str">
            <v>TURBO</v>
          </cell>
          <cell r="D116">
            <v>4</v>
          </cell>
        </row>
        <row r="117">
          <cell r="B117" t="str">
            <v>05842</v>
          </cell>
          <cell r="C117" t="str">
            <v>URAMITA</v>
          </cell>
          <cell r="D117">
            <v>6</v>
          </cell>
        </row>
        <row r="118">
          <cell r="B118" t="str">
            <v>05847</v>
          </cell>
          <cell r="C118" t="str">
            <v>URRAO</v>
          </cell>
          <cell r="D118">
            <v>6</v>
          </cell>
        </row>
        <row r="119">
          <cell r="B119" t="str">
            <v>05854</v>
          </cell>
          <cell r="C119" t="str">
            <v>VALDIVIA</v>
          </cell>
          <cell r="D119">
            <v>6</v>
          </cell>
        </row>
        <row r="120">
          <cell r="B120" t="str">
            <v>05856</v>
          </cell>
          <cell r="C120" t="str">
            <v>VALPARAISO</v>
          </cell>
          <cell r="D120">
            <v>6</v>
          </cell>
        </row>
        <row r="121">
          <cell r="B121" t="str">
            <v>05858</v>
          </cell>
          <cell r="C121" t="str">
            <v>VEGACHI</v>
          </cell>
          <cell r="D121">
            <v>6</v>
          </cell>
        </row>
        <row r="122">
          <cell r="B122" t="str">
            <v>05861</v>
          </cell>
          <cell r="C122" t="str">
            <v>VENECIA</v>
          </cell>
          <cell r="D122">
            <v>6</v>
          </cell>
        </row>
        <row r="123">
          <cell r="B123" t="str">
            <v>05873</v>
          </cell>
          <cell r="C123" t="str">
            <v>VIGIA DEL FUERTE</v>
          </cell>
          <cell r="D123">
            <v>6</v>
          </cell>
        </row>
        <row r="124">
          <cell r="B124" t="str">
            <v>05885</v>
          </cell>
          <cell r="C124" t="str">
            <v>YALI</v>
          </cell>
          <cell r="D124">
            <v>6</v>
          </cell>
        </row>
        <row r="125">
          <cell r="B125" t="str">
            <v>05887</v>
          </cell>
          <cell r="C125" t="str">
            <v>YARUMAL</v>
          </cell>
          <cell r="D125">
            <v>6</v>
          </cell>
        </row>
        <row r="126">
          <cell r="B126" t="str">
            <v>05890</v>
          </cell>
          <cell r="C126" t="str">
            <v>YOLOMBO</v>
          </cell>
          <cell r="D126">
            <v>6</v>
          </cell>
        </row>
        <row r="127">
          <cell r="B127" t="str">
            <v>05893</v>
          </cell>
          <cell r="C127" t="str">
            <v>YONDO</v>
          </cell>
          <cell r="D127">
            <v>5</v>
          </cell>
        </row>
        <row r="128">
          <cell r="B128" t="str">
            <v>05895</v>
          </cell>
          <cell r="C128" t="str">
            <v>ZARAGOZA</v>
          </cell>
          <cell r="D128">
            <v>6</v>
          </cell>
        </row>
        <row r="129">
          <cell r="B129" t="str">
            <v>81001</v>
          </cell>
          <cell r="C129" t="str">
            <v>ARAUCA</v>
          </cell>
          <cell r="D129">
            <v>4</v>
          </cell>
        </row>
        <row r="130">
          <cell r="B130" t="str">
            <v>81065</v>
          </cell>
          <cell r="C130" t="str">
            <v>ARAUQUITA</v>
          </cell>
          <cell r="D130">
            <v>6</v>
          </cell>
        </row>
        <row r="131">
          <cell r="B131" t="str">
            <v>81220</v>
          </cell>
          <cell r="C131" t="str">
            <v>CRAVO NORTE</v>
          </cell>
          <cell r="D131">
            <v>6</v>
          </cell>
        </row>
        <row r="132">
          <cell r="B132" t="str">
            <v>81300</v>
          </cell>
          <cell r="C132" t="str">
            <v>FORTUL</v>
          </cell>
          <cell r="D132">
            <v>6</v>
          </cell>
        </row>
        <row r="133">
          <cell r="B133" t="str">
            <v>81591</v>
          </cell>
          <cell r="C133" t="str">
            <v>PUERTO RONDON</v>
          </cell>
          <cell r="D133">
            <v>6</v>
          </cell>
        </row>
        <row r="134">
          <cell r="B134" t="str">
            <v>81736</v>
          </cell>
          <cell r="C134" t="str">
            <v>SARAVENA</v>
          </cell>
          <cell r="D134">
            <v>6</v>
          </cell>
        </row>
        <row r="135">
          <cell r="B135" t="str">
            <v>81794</v>
          </cell>
          <cell r="C135" t="str">
            <v>TAME</v>
          </cell>
          <cell r="D135">
            <v>6</v>
          </cell>
        </row>
        <row r="136">
          <cell r="B136" t="str">
            <v>08001</v>
          </cell>
          <cell r="C136" t="str">
            <v>BARRANQUILLA</v>
          </cell>
          <cell r="D136" t="str">
            <v>ESP</v>
          </cell>
        </row>
        <row r="137">
          <cell r="B137" t="str">
            <v>08078</v>
          </cell>
          <cell r="C137" t="str">
            <v>BARANOA</v>
          </cell>
          <cell r="D137">
            <v>6</v>
          </cell>
        </row>
        <row r="138">
          <cell r="B138" t="str">
            <v>08137</v>
          </cell>
          <cell r="C138" t="str">
            <v>CAMPO DE LA CRUZ</v>
          </cell>
          <cell r="D138">
            <v>6</v>
          </cell>
        </row>
        <row r="139">
          <cell r="B139" t="str">
            <v>08141</v>
          </cell>
          <cell r="C139" t="str">
            <v>CANDELARIA</v>
          </cell>
          <cell r="D139">
            <v>6</v>
          </cell>
        </row>
        <row r="140">
          <cell r="B140" t="str">
            <v>08296</v>
          </cell>
          <cell r="C140" t="str">
            <v>GALAPA</v>
          </cell>
          <cell r="D140">
            <v>6</v>
          </cell>
        </row>
        <row r="141">
          <cell r="B141" t="str">
            <v>08372</v>
          </cell>
          <cell r="C141" t="str">
            <v>JUAN DE ACOSTA</v>
          </cell>
          <cell r="D141">
            <v>6</v>
          </cell>
        </row>
        <row r="142">
          <cell r="B142" t="str">
            <v>08421</v>
          </cell>
          <cell r="C142" t="str">
            <v>LURUACO</v>
          </cell>
          <cell r="D142">
            <v>6</v>
          </cell>
        </row>
        <row r="143">
          <cell r="B143" t="str">
            <v>08433</v>
          </cell>
          <cell r="C143" t="str">
            <v>MALAMBO</v>
          </cell>
          <cell r="D143">
            <v>4</v>
          </cell>
        </row>
        <row r="144">
          <cell r="B144" t="str">
            <v>08436</v>
          </cell>
          <cell r="C144" t="str">
            <v>MANATI</v>
          </cell>
          <cell r="D144">
            <v>6</v>
          </cell>
        </row>
        <row r="145">
          <cell r="B145" t="str">
            <v>08520</v>
          </cell>
          <cell r="C145" t="str">
            <v>PALMAR DE VARELA</v>
          </cell>
          <cell r="D145">
            <v>6</v>
          </cell>
        </row>
        <row r="146">
          <cell r="B146" t="str">
            <v>08549</v>
          </cell>
          <cell r="C146" t="str">
            <v>PIOJO</v>
          </cell>
          <cell r="D146">
            <v>6</v>
          </cell>
        </row>
        <row r="147">
          <cell r="B147" t="str">
            <v>08558</v>
          </cell>
          <cell r="C147" t="str">
            <v>POLO NUEVO</v>
          </cell>
          <cell r="D147">
            <v>6</v>
          </cell>
        </row>
        <row r="148">
          <cell r="B148" t="str">
            <v>08560</v>
          </cell>
          <cell r="C148" t="str">
            <v>PONEDERA</v>
          </cell>
          <cell r="D148">
            <v>6</v>
          </cell>
        </row>
        <row r="149">
          <cell r="B149" t="str">
            <v>08573</v>
          </cell>
          <cell r="C149" t="str">
            <v>PUERTO COLOMBIA</v>
          </cell>
          <cell r="D149">
            <v>3</v>
          </cell>
        </row>
        <row r="150">
          <cell r="B150" t="str">
            <v>08606</v>
          </cell>
          <cell r="C150" t="str">
            <v>REPELON</v>
          </cell>
          <cell r="D150">
            <v>6</v>
          </cell>
        </row>
        <row r="151">
          <cell r="B151" t="str">
            <v>08634</v>
          </cell>
          <cell r="C151" t="str">
            <v>SABANAGRANDE</v>
          </cell>
          <cell r="D151">
            <v>6</v>
          </cell>
        </row>
        <row r="152">
          <cell r="B152" t="str">
            <v>08638</v>
          </cell>
          <cell r="C152" t="str">
            <v>SABANALARGA</v>
          </cell>
          <cell r="D152">
            <v>5</v>
          </cell>
        </row>
        <row r="153">
          <cell r="B153" t="str">
            <v>08675</v>
          </cell>
          <cell r="C153" t="str">
            <v>SANTA LUCIA</v>
          </cell>
          <cell r="D153">
            <v>6</v>
          </cell>
        </row>
        <row r="154">
          <cell r="B154" t="str">
            <v>08685</v>
          </cell>
          <cell r="C154" t="str">
            <v>SANTO TOMAS</v>
          </cell>
          <cell r="D154">
            <v>6</v>
          </cell>
        </row>
        <row r="155">
          <cell r="B155" t="str">
            <v>08758</v>
          </cell>
          <cell r="C155" t="str">
            <v>SOLEDAD</v>
          </cell>
          <cell r="D155">
            <v>2</v>
          </cell>
        </row>
        <row r="156">
          <cell r="B156" t="str">
            <v>08770</v>
          </cell>
          <cell r="C156" t="str">
            <v>SUAN</v>
          </cell>
          <cell r="D156">
            <v>6</v>
          </cell>
        </row>
        <row r="157">
          <cell r="B157" t="str">
            <v>08832</v>
          </cell>
          <cell r="C157" t="str">
            <v>TUBARA</v>
          </cell>
          <cell r="D157">
            <v>6</v>
          </cell>
        </row>
        <row r="158">
          <cell r="B158" t="str">
            <v>08849</v>
          </cell>
          <cell r="C158" t="str">
            <v>USIACURI</v>
          </cell>
          <cell r="D158">
            <v>6</v>
          </cell>
        </row>
        <row r="159">
          <cell r="B159" t="str">
            <v>11001</v>
          </cell>
          <cell r="C159" t="str">
            <v>BOGOTA D.C.</v>
          </cell>
          <cell r="D159" t="str">
            <v>ESP</v>
          </cell>
        </row>
        <row r="160">
          <cell r="B160" t="str">
            <v>13001</v>
          </cell>
          <cell r="C160" t="str">
            <v>CARTAGENA</v>
          </cell>
          <cell r="D160" t="str">
            <v>ESP</v>
          </cell>
        </row>
        <row r="161">
          <cell r="B161" t="str">
            <v>13006</v>
          </cell>
          <cell r="C161" t="str">
            <v>ACHI</v>
          </cell>
          <cell r="D161">
            <v>6</v>
          </cell>
        </row>
        <row r="162">
          <cell r="B162" t="str">
            <v>13030</v>
          </cell>
          <cell r="C162" t="str">
            <v>ALTOS DEL ROSARIO</v>
          </cell>
          <cell r="D162">
            <v>6</v>
          </cell>
        </row>
        <row r="163">
          <cell r="B163" t="str">
            <v>13042</v>
          </cell>
          <cell r="C163" t="str">
            <v>ARENAL</v>
          </cell>
          <cell r="D163">
            <v>6</v>
          </cell>
        </row>
        <row r="164">
          <cell r="B164" t="str">
            <v>13052</v>
          </cell>
          <cell r="C164" t="str">
            <v>ARJONA</v>
          </cell>
          <cell r="D164">
            <v>6</v>
          </cell>
        </row>
        <row r="165">
          <cell r="B165" t="str">
            <v>13062</v>
          </cell>
          <cell r="C165" t="str">
            <v>ARROYOHONDO</v>
          </cell>
          <cell r="D165">
            <v>6</v>
          </cell>
        </row>
        <row r="166">
          <cell r="B166" t="str">
            <v>13074</v>
          </cell>
          <cell r="C166" t="str">
            <v>BARRANCO DE LOBA</v>
          </cell>
          <cell r="D166">
            <v>6</v>
          </cell>
        </row>
        <row r="167">
          <cell r="B167" t="str">
            <v>13140</v>
          </cell>
          <cell r="C167" t="str">
            <v>CALAMAR</v>
          </cell>
          <cell r="D167">
            <v>6</v>
          </cell>
        </row>
        <row r="168">
          <cell r="B168" t="str">
            <v>13160</v>
          </cell>
          <cell r="C168" t="str">
            <v>CANTAGALLO</v>
          </cell>
          <cell r="D168">
            <v>6</v>
          </cell>
        </row>
        <row r="169">
          <cell r="B169" t="str">
            <v>13188</v>
          </cell>
          <cell r="C169" t="str">
            <v>CICUCO</v>
          </cell>
          <cell r="D169">
            <v>6</v>
          </cell>
        </row>
        <row r="170">
          <cell r="B170" t="str">
            <v>13212</v>
          </cell>
          <cell r="C170" t="str">
            <v>CORDOBA</v>
          </cell>
          <cell r="D170">
            <v>6</v>
          </cell>
        </row>
        <row r="171">
          <cell r="B171" t="str">
            <v>13222</v>
          </cell>
          <cell r="C171" t="str">
            <v>CLEMENCIA</v>
          </cell>
          <cell r="D171">
            <v>6</v>
          </cell>
        </row>
        <row r="172">
          <cell r="B172" t="str">
            <v>13244</v>
          </cell>
          <cell r="C172" t="str">
            <v>EL CARMEN DE BOLIVAR</v>
          </cell>
          <cell r="D172">
            <v>6</v>
          </cell>
        </row>
        <row r="173">
          <cell r="B173" t="str">
            <v>13248</v>
          </cell>
          <cell r="C173" t="str">
            <v>EL GUAMO</v>
          </cell>
          <cell r="D173">
            <v>6</v>
          </cell>
        </row>
        <row r="174">
          <cell r="B174" t="str">
            <v>13268</v>
          </cell>
          <cell r="C174" t="str">
            <v>EL PEÑON</v>
          </cell>
          <cell r="D174">
            <v>6</v>
          </cell>
        </row>
        <row r="175">
          <cell r="B175" t="str">
            <v>13300</v>
          </cell>
          <cell r="C175" t="str">
            <v>HATILLO DE LOBA</v>
          </cell>
          <cell r="D175">
            <v>6</v>
          </cell>
        </row>
        <row r="176">
          <cell r="B176" t="str">
            <v>13430</v>
          </cell>
          <cell r="C176" t="str">
            <v>MAGANGUE</v>
          </cell>
          <cell r="D176">
            <v>5</v>
          </cell>
        </row>
        <row r="177">
          <cell r="B177" t="str">
            <v>13433</v>
          </cell>
          <cell r="C177" t="str">
            <v>MAHATES</v>
          </cell>
          <cell r="D177">
            <v>6</v>
          </cell>
        </row>
        <row r="178">
          <cell r="B178" t="str">
            <v>13440</v>
          </cell>
          <cell r="C178" t="str">
            <v>MARGARITA</v>
          </cell>
          <cell r="D178">
            <v>6</v>
          </cell>
        </row>
        <row r="179">
          <cell r="B179" t="str">
            <v>13442</v>
          </cell>
          <cell r="C179" t="str">
            <v>MARIA LA BAJA</v>
          </cell>
          <cell r="D179">
            <v>6</v>
          </cell>
        </row>
        <row r="180">
          <cell r="B180" t="str">
            <v>13458</v>
          </cell>
          <cell r="C180" t="str">
            <v>MONTECRISTO</v>
          </cell>
          <cell r="D180">
            <v>6</v>
          </cell>
        </row>
        <row r="181">
          <cell r="B181" t="str">
            <v>13468</v>
          </cell>
          <cell r="C181" t="str">
            <v>MOMPOS</v>
          </cell>
          <cell r="D181">
            <v>6</v>
          </cell>
        </row>
        <row r="182">
          <cell r="B182" t="str">
            <v>13473</v>
          </cell>
          <cell r="C182" t="str">
            <v>MORALES</v>
          </cell>
          <cell r="D182">
            <v>6</v>
          </cell>
        </row>
        <row r="183">
          <cell r="B183" t="str">
            <v>13490</v>
          </cell>
          <cell r="C183" t="str">
            <v xml:space="preserve">NOROSI </v>
          </cell>
          <cell r="D183">
            <v>6</v>
          </cell>
        </row>
        <row r="184">
          <cell r="B184" t="str">
            <v>13549</v>
          </cell>
          <cell r="C184" t="str">
            <v>PINILLOS</v>
          </cell>
          <cell r="D184">
            <v>6</v>
          </cell>
        </row>
        <row r="185">
          <cell r="B185" t="str">
            <v>13580</v>
          </cell>
          <cell r="C185" t="str">
            <v>REGIDOR</v>
          </cell>
          <cell r="D185">
            <v>6</v>
          </cell>
        </row>
        <row r="186">
          <cell r="B186" t="str">
            <v>13600</v>
          </cell>
          <cell r="C186" t="str">
            <v>RIO VIEJO</v>
          </cell>
          <cell r="D186">
            <v>6</v>
          </cell>
        </row>
        <row r="187">
          <cell r="B187" t="str">
            <v>13620</v>
          </cell>
          <cell r="C187" t="str">
            <v>SAN CRISTOBAL</v>
          </cell>
          <cell r="D187">
            <v>6</v>
          </cell>
        </row>
        <row r="188">
          <cell r="B188" t="str">
            <v>13647</v>
          </cell>
          <cell r="C188" t="str">
            <v>SAN ESTANISLAO</v>
          </cell>
          <cell r="D188">
            <v>6</v>
          </cell>
        </row>
        <row r="189">
          <cell r="B189" t="str">
            <v>13650</v>
          </cell>
          <cell r="C189" t="str">
            <v>SAN FERNANDO</v>
          </cell>
          <cell r="D189">
            <v>6</v>
          </cell>
        </row>
        <row r="190">
          <cell r="B190" t="str">
            <v>13654</v>
          </cell>
          <cell r="C190" t="str">
            <v>SAN JACINTO</v>
          </cell>
          <cell r="D190">
            <v>6</v>
          </cell>
        </row>
        <row r="191">
          <cell r="B191" t="str">
            <v>13655</v>
          </cell>
          <cell r="C191" t="str">
            <v>SAN JACINTO DEL CAUCA</v>
          </cell>
          <cell r="D191">
            <v>6</v>
          </cell>
        </row>
        <row r="192">
          <cell r="B192" t="str">
            <v>13657</v>
          </cell>
          <cell r="C192" t="str">
            <v>SAN JUAN DE NEPOMUCENO</v>
          </cell>
          <cell r="D192">
            <v>6</v>
          </cell>
        </row>
        <row r="193">
          <cell r="B193" t="str">
            <v>13667</v>
          </cell>
          <cell r="C193" t="str">
            <v>SAN MARTIN DE LOBA</v>
          </cell>
          <cell r="D193">
            <v>6</v>
          </cell>
        </row>
        <row r="194">
          <cell r="B194" t="str">
            <v>13670</v>
          </cell>
          <cell r="C194" t="str">
            <v>SAN PABLO</v>
          </cell>
          <cell r="D194">
            <v>6</v>
          </cell>
        </row>
        <row r="195">
          <cell r="B195" t="str">
            <v>13673</v>
          </cell>
          <cell r="C195" t="str">
            <v>SANTA CATALINA</v>
          </cell>
          <cell r="D195">
            <v>6</v>
          </cell>
        </row>
        <row r="196">
          <cell r="B196" t="str">
            <v>13683</v>
          </cell>
          <cell r="C196" t="str">
            <v>SANTA ROSA</v>
          </cell>
          <cell r="D196">
            <v>6</v>
          </cell>
        </row>
        <row r="197">
          <cell r="B197" t="str">
            <v>13688</v>
          </cell>
          <cell r="C197" t="str">
            <v>SANTA ROSA DEL SUR</v>
          </cell>
          <cell r="D197">
            <v>6</v>
          </cell>
        </row>
        <row r="198">
          <cell r="B198" t="str">
            <v>13744</v>
          </cell>
          <cell r="C198" t="str">
            <v>SIMITI</v>
          </cell>
          <cell r="D198">
            <v>6</v>
          </cell>
        </row>
        <row r="199">
          <cell r="B199" t="str">
            <v>13760</v>
          </cell>
          <cell r="C199" t="str">
            <v>SOPLAVIENTO</v>
          </cell>
          <cell r="D199">
            <v>6</v>
          </cell>
        </row>
        <row r="200">
          <cell r="B200" t="str">
            <v>13780</v>
          </cell>
          <cell r="C200" t="str">
            <v>TALAIGUA NUEVO</v>
          </cell>
          <cell r="D200">
            <v>6</v>
          </cell>
        </row>
        <row r="201">
          <cell r="B201" t="str">
            <v>13810</v>
          </cell>
          <cell r="C201" t="str">
            <v>TIQUISIO</v>
          </cell>
          <cell r="D201">
            <v>6</v>
          </cell>
        </row>
        <row r="202">
          <cell r="B202" t="str">
            <v>13836</v>
          </cell>
          <cell r="C202" t="str">
            <v>TURBACO</v>
          </cell>
          <cell r="D202">
            <v>3</v>
          </cell>
        </row>
        <row r="203">
          <cell r="B203" t="str">
            <v>13838</v>
          </cell>
          <cell r="C203" t="str">
            <v>TURBANA</v>
          </cell>
          <cell r="D203">
            <v>6</v>
          </cell>
        </row>
        <row r="204">
          <cell r="B204" t="str">
            <v>13873</v>
          </cell>
          <cell r="C204" t="str">
            <v>VILLANUEVA</v>
          </cell>
          <cell r="D204">
            <v>6</v>
          </cell>
        </row>
        <row r="205">
          <cell r="B205" t="str">
            <v>13894</v>
          </cell>
          <cell r="C205" t="str">
            <v>ZAMBRANO</v>
          </cell>
          <cell r="D205">
            <v>6</v>
          </cell>
        </row>
        <row r="206">
          <cell r="B206" t="str">
            <v>15001</v>
          </cell>
          <cell r="C206" t="str">
            <v>TUNJA</v>
          </cell>
          <cell r="D206">
            <v>1</v>
          </cell>
        </row>
        <row r="207">
          <cell r="B207" t="str">
            <v>15022</v>
          </cell>
          <cell r="C207" t="str">
            <v>ALMEIDA</v>
          </cell>
          <cell r="D207">
            <v>6</v>
          </cell>
        </row>
        <row r="208">
          <cell r="B208" t="str">
            <v>15047</v>
          </cell>
          <cell r="C208" t="str">
            <v>AQUITANIA</v>
          </cell>
          <cell r="D208">
            <v>6</v>
          </cell>
        </row>
        <row r="209">
          <cell r="B209" t="str">
            <v>15051</v>
          </cell>
          <cell r="C209" t="str">
            <v>ARCABUCO</v>
          </cell>
          <cell r="D209">
            <v>6</v>
          </cell>
        </row>
        <row r="210">
          <cell r="B210" t="str">
            <v>15087</v>
          </cell>
          <cell r="C210" t="str">
            <v>BELEN</v>
          </cell>
          <cell r="D210">
            <v>6</v>
          </cell>
        </row>
        <row r="211">
          <cell r="B211" t="str">
            <v>15090</v>
          </cell>
          <cell r="C211" t="str">
            <v>BERBEO</v>
          </cell>
          <cell r="D211">
            <v>6</v>
          </cell>
        </row>
        <row r="212">
          <cell r="B212" t="str">
            <v>15092</v>
          </cell>
          <cell r="C212" t="str">
            <v>BETEITIVA</v>
          </cell>
          <cell r="D212">
            <v>6</v>
          </cell>
        </row>
        <row r="213">
          <cell r="B213" t="str">
            <v>15097</v>
          </cell>
          <cell r="C213" t="str">
            <v>BOAVITA</v>
          </cell>
          <cell r="D213">
            <v>6</v>
          </cell>
        </row>
        <row r="214">
          <cell r="B214" t="str">
            <v>15104</v>
          </cell>
          <cell r="C214" t="str">
            <v>BOYACA</v>
          </cell>
          <cell r="D214">
            <v>6</v>
          </cell>
        </row>
        <row r="215">
          <cell r="B215" t="str">
            <v>15106</v>
          </cell>
          <cell r="C215" t="str">
            <v>BRICEÑO</v>
          </cell>
          <cell r="D215">
            <v>6</v>
          </cell>
        </row>
        <row r="216">
          <cell r="B216" t="str">
            <v>15109</v>
          </cell>
          <cell r="C216" t="str">
            <v>BUENAVISTA</v>
          </cell>
          <cell r="D216">
            <v>6</v>
          </cell>
        </row>
        <row r="217">
          <cell r="B217" t="str">
            <v>15114</v>
          </cell>
          <cell r="C217" t="str">
            <v>BUSBANZA</v>
          </cell>
          <cell r="D217">
            <v>6</v>
          </cell>
        </row>
        <row r="218">
          <cell r="B218" t="str">
            <v>15131</v>
          </cell>
          <cell r="C218" t="str">
            <v>CALDAS</v>
          </cell>
          <cell r="D218">
            <v>6</v>
          </cell>
        </row>
        <row r="219">
          <cell r="B219" t="str">
            <v>15135</v>
          </cell>
          <cell r="C219" t="str">
            <v>CAMPOHERMOSO</v>
          </cell>
          <cell r="D219">
            <v>6</v>
          </cell>
        </row>
        <row r="220">
          <cell r="B220" t="str">
            <v>15162</v>
          </cell>
          <cell r="C220" t="str">
            <v>CERINZA</v>
          </cell>
          <cell r="D220">
            <v>6</v>
          </cell>
        </row>
        <row r="221">
          <cell r="B221" t="str">
            <v>15172</v>
          </cell>
          <cell r="C221" t="str">
            <v>CHINAVITA</v>
          </cell>
          <cell r="D221">
            <v>6</v>
          </cell>
        </row>
        <row r="222">
          <cell r="B222" t="str">
            <v>15176</v>
          </cell>
          <cell r="C222" t="str">
            <v>CHIQUINQUIRA</v>
          </cell>
          <cell r="D222">
            <v>5</v>
          </cell>
        </row>
        <row r="223">
          <cell r="B223" t="str">
            <v>15180</v>
          </cell>
          <cell r="C223" t="str">
            <v>CHISCAS</v>
          </cell>
          <cell r="D223">
            <v>6</v>
          </cell>
        </row>
        <row r="224">
          <cell r="B224" t="str">
            <v>15183</v>
          </cell>
          <cell r="C224" t="str">
            <v>CHITA</v>
          </cell>
          <cell r="D224">
            <v>6</v>
          </cell>
        </row>
        <row r="225">
          <cell r="B225" t="str">
            <v>15185</v>
          </cell>
          <cell r="C225" t="str">
            <v>CHITARAQUE</v>
          </cell>
          <cell r="D225">
            <v>6</v>
          </cell>
        </row>
        <row r="226">
          <cell r="B226" t="str">
            <v>15187</v>
          </cell>
          <cell r="C226" t="str">
            <v>CHIVATA</v>
          </cell>
          <cell r="D226">
            <v>6</v>
          </cell>
        </row>
        <row r="227">
          <cell r="B227" t="str">
            <v>15189</v>
          </cell>
          <cell r="C227" t="str">
            <v>CIENEGA</v>
          </cell>
          <cell r="D227">
            <v>6</v>
          </cell>
        </row>
        <row r="228">
          <cell r="B228" t="str">
            <v>15204</v>
          </cell>
          <cell r="C228" t="str">
            <v>COMBITA</v>
          </cell>
          <cell r="D228">
            <v>6</v>
          </cell>
        </row>
        <row r="229">
          <cell r="B229" t="str">
            <v>15212</v>
          </cell>
          <cell r="C229" t="str">
            <v>COPER</v>
          </cell>
          <cell r="D229">
            <v>6</v>
          </cell>
        </row>
        <row r="230">
          <cell r="B230" t="str">
            <v>15215</v>
          </cell>
          <cell r="C230" t="str">
            <v>CORRALES</v>
          </cell>
          <cell r="D230">
            <v>6</v>
          </cell>
        </row>
        <row r="231">
          <cell r="B231" t="str">
            <v>15218</v>
          </cell>
          <cell r="C231" t="str">
            <v>COVARACHIA</v>
          </cell>
          <cell r="D231">
            <v>6</v>
          </cell>
        </row>
        <row r="232">
          <cell r="B232" t="str">
            <v>15223</v>
          </cell>
          <cell r="C232" t="str">
            <v>CUBARA</v>
          </cell>
          <cell r="D232">
            <v>6</v>
          </cell>
        </row>
        <row r="233">
          <cell r="B233" t="str">
            <v>15224</v>
          </cell>
          <cell r="C233" t="str">
            <v>CUCAITA</v>
          </cell>
          <cell r="D233">
            <v>6</v>
          </cell>
        </row>
        <row r="234">
          <cell r="B234" t="str">
            <v>15226</v>
          </cell>
          <cell r="C234" t="str">
            <v>CUITIVA</v>
          </cell>
          <cell r="D234">
            <v>6</v>
          </cell>
        </row>
        <row r="235">
          <cell r="B235" t="str">
            <v>15232</v>
          </cell>
          <cell r="C235" t="str">
            <v>CHIQUIZA</v>
          </cell>
          <cell r="D235">
            <v>6</v>
          </cell>
        </row>
        <row r="236">
          <cell r="B236" t="str">
            <v>15236</v>
          </cell>
          <cell r="C236" t="str">
            <v>CHIVOR</v>
          </cell>
          <cell r="D236">
            <v>6</v>
          </cell>
        </row>
        <row r="237">
          <cell r="B237" t="str">
            <v>15238</v>
          </cell>
          <cell r="C237" t="str">
            <v>DUITAMA</v>
          </cell>
          <cell r="D237">
            <v>3</v>
          </cell>
        </row>
        <row r="238">
          <cell r="B238" t="str">
            <v>15244</v>
          </cell>
          <cell r="C238" t="str">
            <v>EL COCUY</v>
          </cell>
          <cell r="D238">
            <v>6</v>
          </cell>
        </row>
        <row r="239">
          <cell r="B239" t="str">
            <v>15248</v>
          </cell>
          <cell r="C239" t="str">
            <v>EL ESPINO</v>
          </cell>
          <cell r="D239">
            <v>6</v>
          </cell>
        </row>
        <row r="240">
          <cell r="B240" t="str">
            <v>15272</v>
          </cell>
          <cell r="C240" t="str">
            <v>FIRAVITOBA</v>
          </cell>
          <cell r="D240">
            <v>6</v>
          </cell>
        </row>
        <row r="241">
          <cell r="B241" t="str">
            <v>15276</v>
          </cell>
          <cell r="C241" t="str">
            <v>FLORESTA</v>
          </cell>
          <cell r="D241">
            <v>6</v>
          </cell>
        </row>
        <row r="242">
          <cell r="B242" t="str">
            <v>15293</v>
          </cell>
          <cell r="C242" t="str">
            <v>GACHANTIVA</v>
          </cell>
          <cell r="D242">
            <v>6</v>
          </cell>
        </row>
        <row r="243">
          <cell r="B243" t="str">
            <v>15296</v>
          </cell>
          <cell r="C243" t="str">
            <v>GAMEZA</v>
          </cell>
          <cell r="D243">
            <v>6</v>
          </cell>
        </row>
        <row r="244">
          <cell r="B244" t="str">
            <v>15299</v>
          </cell>
          <cell r="C244" t="str">
            <v>GARAGOA</v>
          </cell>
          <cell r="D244">
            <v>6</v>
          </cell>
        </row>
        <row r="245">
          <cell r="B245" t="str">
            <v>15317</v>
          </cell>
          <cell r="C245" t="str">
            <v>GUACAMAYAS</v>
          </cell>
          <cell r="D245">
            <v>6</v>
          </cell>
        </row>
        <row r="246">
          <cell r="B246" t="str">
            <v>15322</v>
          </cell>
          <cell r="C246" t="str">
            <v>GUATEQUE</v>
          </cell>
          <cell r="D246">
            <v>6</v>
          </cell>
        </row>
        <row r="247">
          <cell r="B247" t="str">
            <v>15325</v>
          </cell>
          <cell r="C247" t="str">
            <v>GUAYATA</v>
          </cell>
          <cell r="D247">
            <v>6</v>
          </cell>
        </row>
        <row r="248">
          <cell r="B248" t="str">
            <v>15332</v>
          </cell>
          <cell r="C248" t="str">
            <v>GUICAN</v>
          </cell>
          <cell r="D248">
            <v>6</v>
          </cell>
        </row>
        <row r="249">
          <cell r="B249" t="str">
            <v>15362</v>
          </cell>
          <cell r="C249" t="str">
            <v>IZA</v>
          </cell>
          <cell r="D249">
            <v>6</v>
          </cell>
        </row>
        <row r="250">
          <cell r="B250" t="str">
            <v>15367</v>
          </cell>
          <cell r="C250" t="str">
            <v>JENESANO</v>
          </cell>
          <cell r="D250">
            <v>6</v>
          </cell>
        </row>
        <row r="251">
          <cell r="B251" t="str">
            <v>15368</v>
          </cell>
          <cell r="C251" t="str">
            <v>JERICO</v>
          </cell>
          <cell r="D251">
            <v>6</v>
          </cell>
        </row>
        <row r="252">
          <cell r="B252" t="str">
            <v>15377</v>
          </cell>
          <cell r="C252" t="str">
            <v>LABRANZAGRANDE</v>
          </cell>
          <cell r="D252">
            <v>6</v>
          </cell>
        </row>
        <row r="253">
          <cell r="B253" t="str">
            <v>15380</v>
          </cell>
          <cell r="C253" t="str">
            <v>LA CAPILLA</v>
          </cell>
          <cell r="D253">
            <v>6</v>
          </cell>
        </row>
        <row r="254">
          <cell r="B254" t="str">
            <v>15401</v>
          </cell>
          <cell r="C254" t="str">
            <v>LA VICTORIA</v>
          </cell>
          <cell r="D254">
            <v>6</v>
          </cell>
        </row>
        <row r="255">
          <cell r="B255" t="str">
            <v>15403</v>
          </cell>
          <cell r="C255" t="str">
            <v>LA UVITA</v>
          </cell>
          <cell r="D255">
            <v>6</v>
          </cell>
        </row>
        <row r="256">
          <cell r="B256" t="str">
            <v>15407</v>
          </cell>
          <cell r="C256" t="str">
            <v>VILLA DE LEYVA</v>
          </cell>
          <cell r="D256">
            <v>6</v>
          </cell>
        </row>
        <row r="257">
          <cell r="B257" t="str">
            <v>15425</v>
          </cell>
          <cell r="C257" t="str">
            <v>MACANAL</v>
          </cell>
          <cell r="D257">
            <v>6</v>
          </cell>
        </row>
        <row r="258">
          <cell r="B258" t="str">
            <v>15442</v>
          </cell>
          <cell r="C258" t="str">
            <v>MARIPI</v>
          </cell>
          <cell r="D258">
            <v>6</v>
          </cell>
        </row>
        <row r="259">
          <cell r="B259" t="str">
            <v>15455</v>
          </cell>
          <cell r="C259" t="str">
            <v>MIRAFLORES</v>
          </cell>
          <cell r="D259">
            <v>6</v>
          </cell>
        </row>
        <row r="260">
          <cell r="B260" t="str">
            <v>15464</v>
          </cell>
          <cell r="C260" t="str">
            <v>MONGUA</v>
          </cell>
          <cell r="D260">
            <v>6</v>
          </cell>
        </row>
        <row r="261">
          <cell r="B261" t="str">
            <v>15466</v>
          </cell>
          <cell r="C261" t="str">
            <v>MONGUI</v>
          </cell>
          <cell r="D261">
            <v>6</v>
          </cell>
        </row>
        <row r="262">
          <cell r="B262" t="str">
            <v>15469</v>
          </cell>
          <cell r="C262" t="str">
            <v>MONIQUIRA</v>
          </cell>
          <cell r="D262">
            <v>6</v>
          </cell>
        </row>
        <row r="263">
          <cell r="B263" t="str">
            <v>15476</v>
          </cell>
          <cell r="C263" t="str">
            <v>MOTAVITA</v>
          </cell>
          <cell r="D263">
            <v>6</v>
          </cell>
        </row>
        <row r="264">
          <cell r="B264" t="str">
            <v>15480</v>
          </cell>
          <cell r="C264" t="str">
            <v>MUZO</v>
          </cell>
          <cell r="D264">
            <v>6</v>
          </cell>
        </row>
        <row r="265">
          <cell r="B265" t="str">
            <v>15491</v>
          </cell>
          <cell r="C265" t="str">
            <v>NOBSA</v>
          </cell>
          <cell r="D265">
            <v>4</v>
          </cell>
        </row>
        <row r="266">
          <cell r="B266" t="str">
            <v>15494</v>
          </cell>
          <cell r="C266" t="str">
            <v>NUEVO COLON</v>
          </cell>
          <cell r="D266">
            <v>6</v>
          </cell>
        </row>
        <row r="267">
          <cell r="B267" t="str">
            <v>15500</v>
          </cell>
          <cell r="C267" t="str">
            <v>OICATA</v>
          </cell>
          <cell r="D267">
            <v>6</v>
          </cell>
        </row>
        <row r="268">
          <cell r="B268" t="str">
            <v>15507</v>
          </cell>
          <cell r="C268" t="str">
            <v>OTANCHE</v>
          </cell>
          <cell r="D268">
            <v>6</v>
          </cell>
        </row>
        <row r="269">
          <cell r="B269" t="str">
            <v>15511</v>
          </cell>
          <cell r="C269" t="str">
            <v>PACHAVITA</v>
          </cell>
          <cell r="D269">
            <v>6</v>
          </cell>
        </row>
        <row r="270">
          <cell r="B270" t="str">
            <v>15514</v>
          </cell>
          <cell r="C270" t="str">
            <v>PAEZ</v>
          </cell>
          <cell r="D270">
            <v>6</v>
          </cell>
        </row>
        <row r="271">
          <cell r="B271" t="str">
            <v>15516</v>
          </cell>
          <cell r="C271" t="str">
            <v>PAIPA</v>
          </cell>
          <cell r="D271">
            <v>5</v>
          </cell>
        </row>
        <row r="272">
          <cell r="B272" t="str">
            <v>15518</v>
          </cell>
          <cell r="C272" t="str">
            <v>PAJARITO</v>
          </cell>
          <cell r="D272">
            <v>6</v>
          </cell>
        </row>
        <row r="273">
          <cell r="B273" t="str">
            <v>15522</v>
          </cell>
          <cell r="C273" t="str">
            <v>PANQUEBA</v>
          </cell>
          <cell r="D273">
            <v>6</v>
          </cell>
        </row>
        <row r="274">
          <cell r="B274" t="str">
            <v>15531</v>
          </cell>
          <cell r="C274" t="str">
            <v>PAUNA</v>
          </cell>
          <cell r="D274">
            <v>6</v>
          </cell>
        </row>
        <row r="275">
          <cell r="B275" t="str">
            <v>15533</v>
          </cell>
          <cell r="C275" t="str">
            <v>PAYA</v>
          </cell>
          <cell r="D275">
            <v>6</v>
          </cell>
        </row>
        <row r="276">
          <cell r="B276" t="str">
            <v>15537</v>
          </cell>
          <cell r="C276" t="str">
            <v>PAZ DEL RIO</v>
          </cell>
          <cell r="D276">
            <v>6</v>
          </cell>
        </row>
        <row r="277">
          <cell r="B277" t="str">
            <v>15542</v>
          </cell>
          <cell r="C277" t="str">
            <v>PESCA</v>
          </cell>
          <cell r="D277">
            <v>6</v>
          </cell>
        </row>
        <row r="278">
          <cell r="B278" t="str">
            <v>15550</v>
          </cell>
          <cell r="C278" t="str">
            <v>PISBA</v>
          </cell>
          <cell r="D278">
            <v>6</v>
          </cell>
        </row>
        <row r="279">
          <cell r="B279" t="str">
            <v>15572</v>
          </cell>
          <cell r="C279" t="str">
            <v>PUERTO BOYACA</v>
          </cell>
          <cell r="D279">
            <v>3</v>
          </cell>
        </row>
        <row r="280">
          <cell r="B280" t="str">
            <v>15580</v>
          </cell>
          <cell r="C280" t="str">
            <v>QUIPAMA</v>
          </cell>
          <cell r="D280">
            <v>6</v>
          </cell>
        </row>
        <row r="281">
          <cell r="B281" t="str">
            <v>15599</v>
          </cell>
          <cell r="C281" t="str">
            <v>RAMIRIQUI</v>
          </cell>
          <cell r="D281">
            <v>6</v>
          </cell>
        </row>
        <row r="282">
          <cell r="B282" t="str">
            <v>15600</v>
          </cell>
          <cell r="C282" t="str">
            <v>RAQUIRA</v>
          </cell>
          <cell r="D282">
            <v>6</v>
          </cell>
        </row>
        <row r="283">
          <cell r="B283" t="str">
            <v>15621</v>
          </cell>
          <cell r="C283" t="str">
            <v>RONDON</v>
          </cell>
          <cell r="D283">
            <v>6</v>
          </cell>
        </row>
        <row r="284">
          <cell r="B284" t="str">
            <v>15632</v>
          </cell>
          <cell r="C284" t="str">
            <v>SABOYA</v>
          </cell>
          <cell r="D284">
            <v>6</v>
          </cell>
        </row>
        <row r="285">
          <cell r="B285" t="str">
            <v>15638</v>
          </cell>
          <cell r="C285" t="str">
            <v>SACHICA</v>
          </cell>
          <cell r="D285">
            <v>6</v>
          </cell>
        </row>
        <row r="286">
          <cell r="B286" t="str">
            <v>15646</v>
          </cell>
          <cell r="C286" t="str">
            <v>SAMACA</v>
          </cell>
          <cell r="D286">
            <v>6</v>
          </cell>
        </row>
        <row r="287">
          <cell r="B287" t="str">
            <v>15660</v>
          </cell>
          <cell r="C287" t="str">
            <v>SAN EDUARDO</v>
          </cell>
          <cell r="D287">
            <v>6</v>
          </cell>
        </row>
        <row r="288">
          <cell r="B288" t="str">
            <v>15664</v>
          </cell>
          <cell r="C288" t="str">
            <v>SAN JOSE DE PARE</v>
          </cell>
          <cell r="D288">
            <v>6</v>
          </cell>
        </row>
        <row r="289">
          <cell r="B289" t="str">
            <v>15667</v>
          </cell>
          <cell r="C289" t="str">
            <v>SAN LUIS DE GACENO</v>
          </cell>
          <cell r="D289">
            <v>6</v>
          </cell>
        </row>
        <row r="290">
          <cell r="B290" t="str">
            <v>15673</v>
          </cell>
          <cell r="C290" t="str">
            <v>SAN MATEO</v>
          </cell>
          <cell r="D290">
            <v>6</v>
          </cell>
        </row>
        <row r="291">
          <cell r="B291" t="str">
            <v>15676</v>
          </cell>
          <cell r="C291" t="str">
            <v>SAN MIGUEL DE SEMA</v>
          </cell>
          <cell r="D291">
            <v>6</v>
          </cell>
        </row>
        <row r="292">
          <cell r="B292" t="str">
            <v>15681</v>
          </cell>
          <cell r="C292" t="str">
            <v>SAN PABLO DE BORBUR</v>
          </cell>
          <cell r="D292">
            <v>6</v>
          </cell>
        </row>
        <row r="293">
          <cell r="B293" t="str">
            <v>15686</v>
          </cell>
          <cell r="C293" t="str">
            <v>SANTANA</v>
          </cell>
          <cell r="D293">
            <v>6</v>
          </cell>
        </row>
        <row r="294">
          <cell r="B294" t="str">
            <v>15690</v>
          </cell>
          <cell r="C294" t="str">
            <v>SANTA MARIA</v>
          </cell>
          <cell r="D294">
            <v>6</v>
          </cell>
        </row>
        <row r="295">
          <cell r="B295" t="str">
            <v>15693</v>
          </cell>
          <cell r="C295" t="str">
            <v>SANTA ROSA DE VITERBO</v>
          </cell>
          <cell r="D295">
            <v>6</v>
          </cell>
        </row>
        <row r="296">
          <cell r="B296" t="str">
            <v>15696</v>
          </cell>
          <cell r="C296" t="str">
            <v>SANTA SOFIA</v>
          </cell>
          <cell r="D296">
            <v>6</v>
          </cell>
        </row>
        <row r="297">
          <cell r="B297" t="str">
            <v>15720</v>
          </cell>
          <cell r="C297" t="str">
            <v>SATIVANORTE</v>
          </cell>
          <cell r="D297">
            <v>6</v>
          </cell>
        </row>
        <row r="298">
          <cell r="B298" t="str">
            <v>15723</v>
          </cell>
          <cell r="C298" t="str">
            <v>SATIVASUR</v>
          </cell>
          <cell r="D298">
            <v>6</v>
          </cell>
        </row>
        <row r="299">
          <cell r="B299" t="str">
            <v>15740</v>
          </cell>
          <cell r="C299" t="str">
            <v>SIACHOQUE</v>
          </cell>
          <cell r="D299">
            <v>6</v>
          </cell>
        </row>
        <row r="300">
          <cell r="B300" t="str">
            <v>15753</v>
          </cell>
          <cell r="C300" t="str">
            <v>SOATA</v>
          </cell>
          <cell r="D300">
            <v>6</v>
          </cell>
        </row>
        <row r="301">
          <cell r="B301" t="str">
            <v>15755</v>
          </cell>
          <cell r="C301" t="str">
            <v>SOCOTA</v>
          </cell>
          <cell r="D301">
            <v>6</v>
          </cell>
        </row>
        <row r="302">
          <cell r="B302" t="str">
            <v>15757</v>
          </cell>
          <cell r="C302" t="str">
            <v>SOCHA</v>
          </cell>
          <cell r="D302">
            <v>6</v>
          </cell>
        </row>
        <row r="303">
          <cell r="B303" t="str">
            <v>15759</v>
          </cell>
          <cell r="C303" t="str">
            <v>SOGAMOSO</v>
          </cell>
          <cell r="D303">
            <v>2</v>
          </cell>
        </row>
        <row r="304">
          <cell r="B304" t="str">
            <v>15761</v>
          </cell>
          <cell r="C304" t="str">
            <v>SOMONDOCO</v>
          </cell>
          <cell r="D304">
            <v>6</v>
          </cell>
        </row>
        <row r="305">
          <cell r="B305" t="str">
            <v>15762</v>
          </cell>
          <cell r="C305" t="str">
            <v>SORA</v>
          </cell>
          <cell r="D305">
            <v>6</v>
          </cell>
        </row>
        <row r="306">
          <cell r="B306" t="str">
            <v>15763</v>
          </cell>
          <cell r="C306" t="str">
            <v>SOTAQUIRA</v>
          </cell>
          <cell r="D306">
            <v>6</v>
          </cell>
        </row>
        <row r="307">
          <cell r="B307" t="str">
            <v>15764</v>
          </cell>
          <cell r="C307" t="str">
            <v>SORACA</v>
          </cell>
          <cell r="D307">
            <v>6</v>
          </cell>
        </row>
        <row r="308">
          <cell r="B308" t="str">
            <v>15774</v>
          </cell>
          <cell r="C308" t="str">
            <v>SUSACON</v>
          </cell>
          <cell r="D308">
            <v>6</v>
          </cell>
        </row>
        <row r="309">
          <cell r="B309" t="str">
            <v>15776</v>
          </cell>
          <cell r="C309" t="str">
            <v>SUTAMARCHAN</v>
          </cell>
          <cell r="D309">
            <v>6</v>
          </cell>
        </row>
        <row r="310">
          <cell r="B310" t="str">
            <v>15778</v>
          </cell>
          <cell r="C310" t="str">
            <v>SUTATENZA</v>
          </cell>
          <cell r="D310">
            <v>6</v>
          </cell>
        </row>
        <row r="311">
          <cell r="B311" t="str">
            <v>15790</v>
          </cell>
          <cell r="C311" t="str">
            <v>TASCO</v>
          </cell>
          <cell r="D311">
            <v>6</v>
          </cell>
        </row>
        <row r="312">
          <cell r="B312" t="str">
            <v>15798</v>
          </cell>
          <cell r="C312" t="str">
            <v>TENZA</v>
          </cell>
          <cell r="D312">
            <v>6</v>
          </cell>
        </row>
        <row r="313">
          <cell r="B313" t="str">
            <v>15804</v>
          </cell>
          <cell r="C313" t="str">
            <v>TIBANA</v>
          </cell>
          <cell r="D313">
            <v>6</v>
          </cell>
        </row>
        <row r="314">
          <cell r="B314" t="str">
            <v>15806</v>
          </cell>
          <cell r="C314" t="str">
            <v>TIBASOSA</v>
          </cell>
          <cell r="D314">
            <v>6</v>
          </cell>
        </row>
        <row r="315">
          <cell r="B315" t="str">
            <v>15808</v>
          </cell>
          <cell r="C315" t="str">
            <v>TINJACA</v>
          </cell>
          <cell r="D315">
            <v>6</v>
          </cell>
        </row>
        <row r="316">
          <cell r="B316" t="str">
            <v>15810</v>
          </cell>
          <cell r="C316" t="str">
            <v>TIPACOQUE</v>
          </cell>
          <cell r="D316">
            <v>6</v>
          </cell>
        </row>
        <row r="317">
          <cell r="B317" t="str">
            <v>15814</v>
          </cell>
          <cell r="C317" t="str">
            <v>TOCA</v>
          </cell>
          <cell r="D317">
            <v>6</v>
          </cell>
        </row>
        <row r="318">
          <cell r="B318" t="str">
            <v>15816</v>
          </cell>
          <cell r="C318" t="str">
            <v>TOGUI</v>
          </cell>
          <cell r="D318">
            <v>6</v>
          </cell>
        </row>
        <row r="319">
          <cell r="B319" t="str">
            <v>15820</v>
          </cell>
          <cell r="C319" t="str">
            <v>TOPAGA</v>
          </cell>
          <cell r="D319">
            <v>6</v>
          </cell>
        </row>
        <row r="320">
          <cell r="B320" t="str">
            <v>15822</v>
          </cell>
          <cell r="C320" t="str">
            <v>TOTA</v>
          </cell>
          <cell r="D320">
            <v>6</v>
          </cell>
        </row>
        <row r="321">
          <cell r="B321" t="str">
            <v>15832</v>
          </cell>
          <cell r="C321" t="str">
            <v>TUNUNGUA</v>
          </cell>
          <cell r="D321">
            <v>6</v>
          </cell>
        </row>
        <row r="322">
          <cell r="B322" t="str">
            <v>15835</v>
          </cell>
          <cell r="C322" t="str">
            <v>TURMEQUE</v>
          </cell>
          <cell r="D322">
            <v>6</v>
          </cell>
        </row>
        <row r="323">
          <cell r="B323" t="str">
            <v>15837</v>
          </cell>
          <cell r="C323" t="str">
            <v>TUTA</v>
          </cell>
          <cell r="D323">
            <v>6</v>
          </cell>
        </row>
        <row r="324">
          <cell r="B324" t="str">
            <v>15839</v>
          </cell>
          <cell r="C324" t="str">
            <v>TUTASA</v>
          </cell>
          <cell r="D324">
            <v>6</v>
          </cell>
        </row>
        <row r="325">
          <cell r="B325" t="str">
            <v>15842</v>
          </cell>
          <cell r="C325" t="str">
            <v>UMBITA</v>
          </cell>
          <cell r="D325">
            <v>6</v>
          </cell>
        </row>
        <row r="326">
          <cell r="B326" t="str">
            <v>15861</v>
          </cell>
          <cell r="C326" t="str">
            <v>VENTAQUEMADA</v>
          </cell>
          <cell r="D326">
            <v>6</v>
          </cell>
        </row>
        <row r="327">
          <cell r="B327" t="str">
            <v>15879</v>
          </cell>
          <cell r="C327" t="str">
            <v>VIRACACHA</v>
          </cell>
          <cell r="D327">
            <v>6</v>
          </cell>
        </row>
        <row r="328">
          <cell r="B328" t="str">
            <v>15897</v>
          </cell>
          <cell r="C328" t="str">
            <v>ZETAQUIRA</v>
          </cell>
          <cell r="D328">
            <v>6</v>
          </cell>
        </row>
        <row r="329">
          <cell r="B329" t="str">
            <v>17001</v>
          </cell>
          <cell r="C329" t="str">
            <v>MANIZALES</v>
          </cell>
          <cell r="D329">
            <v>1</v>
          </cell>
        </row>
        <row r="330">
          <cell r="B330" t="str">
            <v>17013</v>
          </cell>
          <cell r="C330" t="str">
            <v>AGUADAS</v>
          </cell>
          <cell r="D330">
            <v>6</v>
          </cell>
        </row>
        <row r="331">
          <cell r="B331" t="str">
            <v>17042</v>
          </cell>
          <cell r="C331" t="str">
            <v>ANSERMA</v>
          </cell>
          <cell r="D331">
            <v>6</v>
          </cell>
        </row>
        <row r="332">
          <cell r="B332" t="str">
            <v>17050</v>
          </cell>
          <cell r="C332" t="str">
            <v>ARANZAZU</v>
          </cell>
          <cell r="D332">
            <v>6</v>
          </cell>
        </row>
        <row r="333">
          <cell r="B333" t="str">
            <v>17088</v>
          </cell>
          <cell r="C333" t="str">
            <v>BELALCAZAR</v>
          </cell>
          <cell r="D333">
            <v>6</v>
          </cell>
        </row>
        <row r="334">
          <cell r="B334" t="str">
            <v>17174</v>
          </cell>
          <cell r="C334" t="str">
            <v>CHINCHINA</v>
          </cell>
          <cell r="D334">
            <v>5</v>
          </cell>
        </row>
        <row r="335">
          <cell r="B335" t="str">
            <v>17272</v>
          </cell>
          <cell r="C335" t="str">
            <v>FILADELFIA</v>
          </cell>
          <cell r="D335">
            <v>6</v>
          </cell>
        </row>
        <row r="336">
          <cell r="B336" t="str">
            <v>17380</v>
          </cell>
          <cell r="C336" t="str">
            <v>LA DORADA</v>
          </cell>
          <cell r="D336">
            <v>5</v>
          </cell>
        </row>
        <row r="337">
          <cell r="B337" t="str">
            <v>17388</v>
          </cell>
          <cell r="C337" t="str">
            <v>LA MERCED</v>
          </cell>
          <cell r="D337">
            <v>6</v>
          </cell>
        </row>
        <row r="338">
          <cell r="B338" t="str">
            <v>17433</v>
          </cell>
          <cell r="C338" t="str">
            <v>MANZANARES</v>
          </cell>
          <cell r="D338">
            <v>6</v>
          </cell>
        </row>
        <row r="339">
          <cell r="B339" t="str">
            <v>17442</v>
          </cell>
          <cell r="C339" t="str">
            <v>MARMATO</v>
          </cell>
          <cell r="D339">
            <v>6</v>
          </cell>
        </row>
        <row r="340">
          <cell r="B340" t="str">
            <v>17444</v>
          </cell>
          <cell r="C340" t="str">
            <v>MARQUETALIA</v>
          </cell>
          <cell r="D340">
            <v>6</v>
          </cell>
        </row>
        <row r="341">
          <cell r="B341" t="str">
            <v>17446</v>
          </cell>
          <cell r="C341" t="str">
            <v>MARULANDA</v>
          </cell>
          <cell r="D341">
            <v>6</v>
          </cell>
        </row>
        <row r="342">
          <cell r="B342" t="str">
            <v>17486</v>
          </cell>
          <cell r="C342" t="str">
            <v>NEIRA</v>
          </cell>
          <cell r="D342">
            <v>6</v>
          </cell>
        </row>
        <row r="343">
          <cell r="B343" t="str">
            <v>17495</v>
          </cell>
          <cell r="C343" t="str">
            <v>NORCASIA</v>
          </cell>
          <cell r="D343">
            <v>6</v>
          </cell>
        </row>
        <row r="344">
          <cell r="B344" t="str">
            <v>17513</v>
          </cell>
          <cell r="C344" t="str">
            <v>PACORA</v>
          </cell>
          <cell r="D344">
            <v>6</v>
          </cell>
        </row>
        <row r="345">
          <cell r="B345" t="str">
            <v>17524</v>
          </cell>
          <cell r="C345" t="str">
            <v>PALESTINA</v>
          </cell>
          <cell r="D345">
            <v>6</v>
          </cell>
        </row>
        <row r="346">
          <cell r="B346" t="str">
            <v>17541</v>
          </cell>
          <cell r="C346" t="str">
            <v>PENSILVANIA</v>
          </cell>
          <cell r="D346">
            <v>6</v>
          </cell>
        </row>
        <row r="347">
          <cell r="B347" t="str">
            <v>17614</v>
          </cell>
          <cell r="C347" t="str">
            <v>RIOSUCIO</v>
          </cell>
          <cell r="D347">
            <v>6</v>
          </cell>
        </row>
        <row r="348">
          <cell r="B348" t="str">
            <v>17616</v>
          </cell>
          <cell r="C348" t="str">
            <v>RISARALDA</v>
          </cell>
          <cell r="D348">
            <v>6</v>
          </cell>
        </row>
        <row r="349">
          <cell r="B349" t="str">
            <v>17653</v>
          </cell>
          <cell r="C349" t="str">
            <v>SALAMINA</v>
          </cell>
          <cell r="D349">
            <v>6</v>
          </cell>
        </row>
        <row r="350">
          <cell r="B350" t="str">
            <v>17662</v>
          </cell>
          <cell r="C350" t="str">
            <v>SAMANA</v>
          </cell>
          <cell r="D350">
            <v>6</v>
          </cell>
        </row>
        <row r="351">
          <cell r="B351" t="str">
            <v>17665</v>
          </cell>
          <cell r="C351" t="str">
            <v>SAN JOSE</v>
          </cell>
          <cell r="D351">
            <v>6</v>
          </cell>
        </row>
        <row r="352">
          <cell r="B352" t="str">
            <v>17777</v>
          </cell>
          <cell r="C352" t="str">
            <v>SUPIA</v>
          </cell>
          <cell r="D352">
            <v>6</v>
          </cell>
        </row>
        <row r="353">
          <cell r="B353" t="str">
            <v>17867</v>
          </cell>
          <cell r="C353" t="str">
            <v>VICTORIA</v>
          </cell>
          <cell r="D353">
            <v>6</v>
          </cell>
        </row>
        <row r="354">
          <cell r="B354" t="str">
            <v>17873</v>
          </cell>
          <cell r="C354" t="str">
            <v>VILLAMARIA</v>
          </cell>
          <cell r="D354">
            <v>5</v>
          </cell>
        </row>
        <row r="355">
          <cell r="B355" t="str">
            <v>17877</v>
          </cell>
          <cell r="C355" t="str">
            <v>VITERBO</v>
          </cell>
          <cell r="D355">
            <v>6</v>
          </cell>
        </row>
        <row r="356">
          <cell r="B356" t="str">
            <v>18001</v>
          </cell>
          <cell r="C356" t="str">
            <v>FLORENCIA</v>
          </cell>
          <cell r="D356">
            <v>3</v>
          </cell>
        </row>
        <row r="357">
          <cell r="B357" t="str">
            <v>18029</v>
          </cell>
          <cell r="C357" t="str">
            <v>ALBANIA</v>
          </cell>
          <cell r="D357">
            <v>6</v>
          </cell>
        </row>
        <row r="358">
          <cell r="B358" t="str">
            <v>18094</v>
          </cell>
          <cell r="C358" t="str">
            <v>BELEN ANDAQUIES</v>
          </cell>
          <cell r="D358">
            <v>6</v>
          </cell>
        </row>
        <row r="359">
          <cell r="B359" t="str">
            <v>18150</v>
          </cell>
          <cell r="C359" t="str">
            <v>CARTAGENA DEL CHAIRA</v>
          </cell>
          <cell r="D359">
            <v>6</v>
          </cell>
        </row>
        <row r="360">
          <cell r="B360" t="str">
            <v>18205</v>
          </cell>
          <cell r="C360" t="str">
            <v>CURILLO</v>
          </cell>
          <cell r="D360">
            <v>6</v>
          </cell>
        </row>
        <row r="361">
          <cell r="B361" t="str">
            <v>18247</v>
          </cell>
          <cell r="C361" t="str">
            <v>EL DONCELLO</v>
          </cell>
          <cell r="D361">
            <v>6</v>
          </cell>
        </row>
        <row r="362">
          <cell r="B362" t="str">
            <v>18256</v>
          </cell>
          <cell r="C362" t="str">
            <v>EL PAUJIL</v>
          </cell>
          <cell r="D362">
            <v>6</v>
          </cell>
        </row>
        <row r="363">
          <cell r="B363" t="str">
            <v>18410</v>
          </cell>
          <cell r="C363" t="str">
            <v>LA MONTAÑITA</v>
          </cell>
          <cell r="D363">
            <v>6</v>
          </cell>
        </row>
        <row r="364">
          <cell r="B364" t="str">
            <v>18460</v>
          </cell>
          <cell r="C364" t="str">
            <v>MILAN</v>
          </cell>
          <cell r="D364">
            <v>6</v>
          </cell>
        </row>
        <row r="365">
          <cell r="B365" t="str">
            <v>18479</v>
          </cell>
          <cell r="C365" t="str">
            <v>MORELIA</v>
          </cell>
          <cell r="D365">
            <v>6</v>
          </cell>
        </row>
        <row r="366">
          <cell r="B366" t="str">
            <v>18592</v>
          </cell>
          <cell r="C366" t="str">
            <v>PUERTO RICO</v>
          </cell>
          <cell r="D366">
            <v>6</v>
          </cell>
        </row>
        <row r="367">
          <cell r="B367" t="str">
            <v>18610</v>
          </cell>
          <cell r="C367" t="str">
            <v>SAN JOSE DE FRAGUA</v>
          </cell>
          <cell r="D367">
            <v>6</v>
          </cell>
        </row>
        <row r="368">
          <cell r="B368" t="str">
            <v>18753</v>
          </cell>
          <cell r="C368" t="str">
            <v>SAN  VICENTE DEL CAGUAN</v>
          </cell>
          <cell r="D368">
            <v>6</v>
          </cell>
        </row>
        <row r="369">
          <cell r="B369" t="str">
            <v>18756</v>
          </cell>
          <cell r="C369" t="str">
            <v>SOLANO</v>
          </cell>
          <cell r="D369">
            <v>6</v>
          </cell>
        </row>
        <row r="370">
          <cell r="B370" t="str">
            <v>18785</v>
          </cell>
          <cell r="C370" t="str">
            <v>SOLITA</v>
          </cell>
          <cell r="D370">
            <v>6</v>
          </cell>
        </row>
        <row r="371">
          <cell r="B371" t="str">
            <v>18860</v>
          </cell>
          <cell r="C371" t="str">
            <v>VALPARAISO</v>
          </cell>
          <cell r="D371">
            <v>6</v>
          </cell>
        </row>
        <row r="372">
          <cell r="B372" t="str">
            <v>85001</v>
          </cell>
          <cell r="C372" t="str">
            <v>YOPAL</v>
          </cell>
          <cell r="D372">
            <v>2</v>
          </cell>
        </row>
        <row r="373">
          <cell r="B373" t="str">
            <v>85010</v>
          </cell>
          <cell r="C373" t="str">
            <v>AGUAZUL</v>
          </cell>
          <cell r="D373">
            <v>5</v>
          </cell>
        </row>
        <row r="374">
          <cell r="B374" t="str">
            <v>85015</v>
          </cell>
          <cell r="C374" t="str">
            <v>CHAMEZA</v>
          </cell>
          <cell r="D374">
            <v>6</v>
          </cell>
        </row>
        <row r="375">
          <cell r="B375" t="str">
            <v>85125</v>
          </cell>
          <cell r="C375" t="str">
            <v>HATO COROZAL</v>
          </cell>
          <cell r="D375">
            <v>6</v>
          </cell>
        </row>
        <row r="376">
          <cell r="B376" t="str">
            <v>85136</v>
          </cell>
          <cell r="C376" t="str">
            <v>LA SALINA</v>
          </cell>
          <cell r="D376">
            <v>6</v>
          </cell>
        </row>
        <row r="377">
          <cell r="B377" t="str">
            <v>85139</v>
          </cell>
          <cell r="C377" t="str">
            <v>MANI</v>
          </cell>
          <cell r="D377">
            <v>6</v>
          </cell>
        </row>
        <row r="378">
          <cell r="B378" t="str">
            <v>85162</v>
          </cell>
          <cell r="C378" t="str">
            <v>MONTERREY</v>
          </cell>
          <cell r="D378">
            <v>6</v>
          </cell>
        </row>
        <row r="379">
          <cell r="B379" t="str">
            <v>85225</v>
          </cell>
          <cell r="C379" t="str">
            <v>NUNCHIA</v>
          </cell>
          <cell r="D379">
            <v>6</v>
          </cell>
        </row>
        <row r="380">
          <cell r="B380" t="str">
            <v>85230</v>
          </cell>
          <cell r="C380" t="str">
            <v>OROCUE</v>
          </cell>
          <cell r="D380">
            <v>6</v>
          </cell>
        </row>
        <row r="381">
          <cell r="B381" t="str">
            <v>85250</v>
          </cell>
          <cell r="C381" t="str">
            <v>PAZ DE ARIPORO</v>
          </cell>
          <cell r="D381">
            <v>6</v>
          </cell>
        </row>
        <row r="382">
          <cell r="B382" t="str">
            <v>85263</v>
          </cell>
          <cell r="C382" t="str">
            <v>PORE</v>
          </cell>
          <cell r="D382">
            <v>6</v>
          </cell>
        </row>
        <row r="383">
          <cell r="B383" t="str">
            <v>85279</v>
          </cell>
          <cell r="C383" t="str">
            <v>RECETOR</v>
          </cell>
          <cell r="D383">
            <v>6</v>
          </cell>
        </row>
        <row r="384">
          <cell r="B384" t="str">
            <v>85300</v>
          </cell>
          <cell r="C384" t="str">
            <v>SABANALARGA</v>
          </cell>
          <cell r="D384">
            <v>6</v>
          </cell>
        </row>
        <row r="385">
          <cell r="B385" t="str">
            <v>85315</v>
          </cell>
          <cell r="C385" t="str">
            <v>SACAMA</v>
          </cell>
          <cell r="D385">
            <v>6</v>
          </cell>
        </row>
        <row r="386">
          <cell r="B386" t="str">
            <v>85325</v>
          </cell>
          <cell r="C386" t="str">
            <v>SAN LUIS DE PALENQUE</v>
          </cell>
          <cell r="D386">
            <v>6</v>
          </cell>
        </row>
        <row r="387">
          <cell r="B387" t="str">
            <v>85400</v>
          </cell>
          <cell r="C387" t="str">
            <v>TAMARA</v>
          </cell>
          <cell r="D387">
            <v>6</v>
          </cell>
        </row>
        <row r="388">
          <cell r="B388" t="str">
            <v>85410</v>
          </cell>
          <cell r="C388" t="str">
            <v>TAURAMENA</v>
          </cell>
          <cell r="D388">
            <v>4</v>
          </cell>
        </row>
        <row r="389">
          <cell r="B389" t="str">
            <v>85430</v>
          </cell>
          <cell r="C389" t="str">
            <v>TRINIDAD</v>
          </cell>
          <cell r="D389">
            <v>6</v>
          </cell>
        </row>
        <row r="390">
          <cell r="B390" t="str">
            <v>85440</v>
          </cell>
          <cell r="C390" t="str">
            <v>VILLANUEVA</v>
          </cell>
          <cell r="D390">
            <v>5</v>
          </cell>
        </row>
        <row r="391">
          <cell r="B391" t="str">
            <v>19001</v>
          </cell>
          <cell r="C391" t="str">
            <v>POPAYAN</v>
          </cell>
          <cell r="D391">
            <v>1</v>
          </cell>
        </row>
        <row r="392">
          <cell r="B392" t="str">
            <v>19022</v>
          </cell>
          <cell r="C392" t="str">
            <v>ALMAGUER</v>
          </cell>
          <cell r="D392">
            <v>6</v>
          </cell>
        </row>
        <row r="393">
          <cell r="B393" t="str">
            <v>19050</v>
          </cell>
          <cell r="C393" t="str">
            <v>ARGELIA</v>
          </cell>
          <cell r="D393">
            <v>6</v>
          </cell>
        </row>
        <row r="394">
          <cell r="B394" t="str">
            <v>19075</v>
          </cell>
          <cell r="C394" t="str">
            <v>BALBOA</v>
          </cell>
          <cell r="D394">
            <v>6</v>
          </cell>
        </row>
        <row r="395">
          <cell r="B395" t="str">
            <v>19100</v>
          </cell>
          <cell r="C395" t="str">
            <v>BOLIVAR</v>
          </cell>
          <cell r="D395">
            <v>6</v>
          </cell>
        </row>
        <row r="396">
          <cell r="B396" t="str">
            <v>19110</v>
          </cell>
          <cell r="C396" t="str">
            <v>BUENOS AIRES</v>
          </cell>
          <cell r="D396">
            <v>6</v>
          </cell>
        </row>
        <row r="397">
          <cell r="B397" t="str">
            <v>19130</v>
          </cell>
          <cell r="C397" t="str">
            <v>CAJIBIO</v>
          </cell>
          <cell r="D397">
            <v>6</v>
          </cell>
        </row>
        <row r="398">
          <cell r="B398" t="str">
            <v>19137</v>
          </cell>
          <cell r="C398" t="str">
            <v>CALDONO</v>
          </cell>
          <cell r="D398">
            <v>6</v>
          </cell>
        </row>
        <row r="399">
          <cell r="B399" t="str">
            <v>19142</v>
          </cell>
          <cell r="C399" t="str">
            <v>CALOTO</v>
          </cell>
          <cell r="D399">
            <v>6</v>
          </cell>
        </row>
        <row r="400">
          <cell r="B400" t="str">
            <v>19212</v>
          </cell>
          <cell r="C400" t="str">
            <v>CORINTO</v>
          </cell>
          <cell r="D400">
            <v>6</v>
          </cell>
        </row>
        <row r="401">
          <cell r="B401" t="str">
            <v>19256</v>
          </cell>
          <cell r="C401" t="str">
            <v>EL TAMBO</v>
          </cell>
          <cell r="D401">
            <v>6</v>
          </cell>
        </row>
        <row r="402">
          <cell r="B402" t="str">
            <v>19290</v>
          </cell>
          <cell r="C402" t="str">
            <v>FLORENCIA</v>
          </cell>
          <cell r="D402">
            <v>6</v>
          </cell>
        </row>
        <row r="403">
          <cell r="B403" t="str">
            <v>19300</v>
          </cell>
          <cell r="C403" t="str">
            <v>GUACHENÉ</v>
          </cell>
          <cell r="D403">
            <v>5</v>
          </cell>
        </row>
        <row r="404">
          <cell r="B404" t="str">
            <v>19318</v>
          </cell>
          <cell r="C404" t="str">
            <v>GUAPI</v>
          </cell>
          <cell r="D404">
            <v>6</v>
          </cell>
        </row>
        <row r="405">
          <cell r="B405" t="str">
            <v>19355</v>
          </cell>
          <cell r="C405" t="str">
            <v>INZA</v>
          </cell>
          <cell r="D405">
            <v>6</v>
          </cell>
        </row>
        <row r="406">
          <cell r="B406" t="str">
            <v>19364</v>
          </cell>
          <cell r="C406" t="str">
            <v>JAMBALO</v>
          </cell>
          <cell r="D406">
            <v>6</v>
          </cell>
        </row>
        <row r="407">
          <cell r="B407" t="str">
            <v>19392</v>
          </cell>
          <cell r="C407" t="str">
            <v>LA SIERRA</v>
          </cell>
          <cell r="D407">
            <v>6</v>
          </cell>
        </row>
        <row r="408">
          <cell r="B408" t="str">
            <v>19397</v>
          </cell>
          <cell r="C408" t="str">
            <v>LA VEGA</v>
          </cell>
          <cell r="D408">
            <v>6</v>
          </cell>
        </row>
        <row r="409">
          <cell r="B409" t="str">
            <v>19418</v>
          </cell>
          <cell r="C409" t="str">
            <v>LOPEZ</v>
          </cell>
          <cell r="D409">
            <v>6</v>
          </cell>
        </row>
        <row r="410">
          <cell r="B410" t="str">
            <v>19450</v>
          </cell>
          <cell r="C410" t="str">
            <v>MERCADERES</v>
          </cell>
          <cell r="D410">
            <v>6</v>
          </cell>
        </row>
        <row r="411">
          <cell r="B411" t="str">
            <v>19455</v>
          </cell>
          <cell r="C411" t="str">
            <v>MIRANDA</v>
          </cell>
          <cell r="D411">
            <v>5</v>
          </cell>
        </row>
        <row r="412">
          <cell r="B412" t="str">
            <v>19473</v>
          </cell>
          <cell r="C412" t="str">
            <v>MORALES</v>
          </cell>
          <cell r="D412">
            <v>6</v>
          </cell>
        </row>
        <row r="413">
          <cell r="B413" t="str">
            <v>19513</v>
          </cell>
          <cell r="C413" t="str">
            <v>PADILLA</v>
          </cell>
          <cell r="D413">
            <v>6</v>
          </cell>
        </row>
        <row r="414">
          <cell r="B414" t="str">
            <v>19517</v>
          </cell>
          <cell r="C414" t="str">
            <v>PAEZ</v>
          </cell>
          <cell r="D414">
            <v>6</v>
          </cell>
        </row>
        <row r="415">
          <cell r="B415" t="str">
            <v>19532</v>
          </cell>
          <cell r="C415" t="str">
            <v>PATIA (EL BORDO)</v>
          </cell>
          <cell r="D415">
            <v>6</v>
          </cell>
        </row>
        <row r="416">
          <cell r="B416" t="str">
            <v>19533</v>
          </cell>
          <cell r="C416" t="str">
            <v>PIAMONTE</v>
          </cell>
          <cell r="D416">
            <v>6</v>
          </cell>
        </row>
        <row r="417">
          <cell r="B417" t="str">
            <v>19548</v>
          </cell>
          <cell r="C417" t="str">
            <v>PIENDAMO</v>
          </cell>
          <cell r="D417">
            <v>6</v>
          </cell>
        </row>
        <row r="418">
          <cell r="B418" t="str">
            <v>19573</v>
          </cell>
          <cell r="C418" t="str">
            <v>PUERTO TEJADA</v>
          </cell>
          <cell r="D418">
            <v>5</v>
          </cell>
        </row>
        <row r="419">
          <cell r="B419" t="str">
            <v>19585</v>
          </cell>
          <cell r="C419" t="str">
            <v>PURACE</v>
          </cell>
          <cell r="D419">
            <v>6</v>
          </cell>
        </row>
        <row r="420">
          <cell r="B420" t="str">
            <v>19622</v>
          </cell>
          <cell r="C420" t="str">
            <v>ROSAS</v>
          </cell>
          <cell r="D420">
            <v>6</v>
          </cell>
        </row>
        <row r="421">
          <cell r="B421" t="str">
            <v>19693</v>
          </cell>
          <cell r="C421" t="str">
            <v>SAN SEBASTIAN</v>
          </cell>
          <cell r="D421">
            <v>6</v>
          </cell>
        </row>
        <row r="422">
          <cell r="B422" t="str">
            <v>19698</v>
          </cell>
          <cell r="C422" t="str">
            <v>SANTANDER DE QUILICHAO</v>
          </cell>
          <cell r="D422">
            <v>5</v>
          </cell>
        </row>
        <row r="423">
          <cell r="B423" t="str">
            <v>19701</v>
          </cell>
          <cell r="C423" t="str">
            <v>SANTA ROSA</v>
          </cell>
          <cell r="D423">
            <v>6</v>
          </cell>
        </row>
        <row r="424">
          <cell r="B424" t="str">
            <v>19743</v>
          </cell>
          <cell r="C424" t="str">
            <v>SILVIA</v>
          </cell>
          <cell r="D424">
            <v>6</v>
          </cell>
        </row>
        <row r="425">
          <cell r="B425" t="str">
            <v>19760</v>
          </cell>
          <cell r="C425" t="str">
            <v>SOTARA</v>
          </cell>
          <cell r="D425">
            <v>6</v>
          </cell>
        </row>
        <row r="426">
          <cell r="B426" t="str">
            <v>19780</v>
          </cell>
          <cell r="C426" t="str">
            <v>SUAREZ</v>
          </cell>
          <cell r="D426">
            <v>6</v>
          </cell>
        </row>
        <row r="427">
          <cell r="B427" t="str">
            <v>19785</v>
          </cell>
          <cell r="C427" t="str">
            <v>SUCRE</v>
          </cell>
          <cell r="D427">
            <v>6</v>
          </cell>
        </row>
        <row r="428">
          <cell r="B428" t="str">
            <v>19807</v>
          </cell>
          <cell r="C428" t="str">
            <v>TIMBIO</v>
          </cell>
          <cell r="D428">
            <v>6</v>
          </cell>
        </row>
        <row r="429">
          <cell r="B429" t="str">
            <v>19809</v>
          </cell>
          <cell r="C429" t="str">
            <v>TIMBIQUI</v>
          </cell>
          <cell r="D429">
            <v>6</v>
          </cell>
        </row>
        <row r="430">
          <cell r="B430" t="str">
            <v>19821</v>
          </cell>
          <cell r="C430" t="str">
            <v>TORIBIO</v>
          </cell>
          <cell r="D430">
            <v>6</v>
          </cell>
        </row>
        <row r="431">
          <cell r="B431" t="str">
            <v>19824</v>
          </cell>
          <cell r="C431" t="str">
            <v>TOTORO</v>
          </cell>
          <cell r="D431">
            <v>6</v>
          </cell>
        </row>
        <row r="432">
          <cell r="B432" t="str">
            <v>19845</v>
          </cell>
          <cell r="C432" t="str">
            <v>VILLA RICA</v>
          </cell>
          <cell r="D432">
            <v>5</v>
          </cell>
        </row>
        <row r="433">
          <cell r="B433" t="str">
            <v>20001</v>
          </cell>
          <cell r="C433" t="str">
            <v>VALLEDUPAR</v>
          </cell>
          <cell r="D433">
            <v>1</v>
          </cell>
        </row>
        <row r="434">
          <cell r="B434" t="str">
            <v>20011</v>
          </cell>
          <cell r="C434" t="str">
            <v>AGUACHICA</v>
          </cell>
          <cell r="D434">
            <v>6</v>
          </cell>
        </row>
        <row r="435">
          <cell r="B435" t="str">
            <v>20013</v>
          </cell>
          <cell r="C435" t="str">
            <v>AGUSTIN CODAZZI</v>
          </cell>
          <cell r="D435">
            <v>6</v>
          </cell>
        </row>
        <row r="436">
          <cell r="B436" t="str">
            <v>20032</v>
          </cell>
          <cell r="C436" t="str">
            <v>ASTREA</v>
          </cell>
          <cell r="D436">
            <v>6</v>
          </cell>
        </row>
        <row r="437">
          <cell r="B437" t="str">
            <v>20045</v>
          </cell>
          <cell r="C437" t="str">
            <v>BECERRIL</v>
          </cell>
          <cell r="D437">
            <v>6</v>
          </cell>
        </row>
        <row r="438">
          <cell r="B438" t="str">
            <v>20060</v>
          </cell>
          <cell r="C438" t="str">
            <v>BOSCONIA</v>
          </cell>
          <cell r="D438">
            <v>6</v>
          </cell>
        </row>
        <row r="439">
          <cell r="B439" t="str">
            <v>20175</v>
          </cell>
          <cell r="C439" t="str">
            <v>CHIMICHAGUA</v>
          </cell>
          <cell r="D439">
            <v>6</v>
          </cell>
        </row>
        <row r="440">
          <cell r="B440" t="str">
            <v>20178</v>
          </cell>
          <cell r="C440" t="str">
            <v>CHIRIGUANA</v>
          </cell>
          <cell r="D440">
            <v>6</v>
          </cell>
        </row>
        <row r="441">
          <cell r="B441" t="str">
            <v>20228</v>
          </cell>
          <cell r="C441" t="str">
            <v>CURUMANI</v>
          </cell>
          <cell r="D441">
            <v>6</v>
          </cell>
        </row>
        <row r="442">
          <cell r="B442" t="str">
            <v>20238</v>
          </cell>
          <cell r="C442" t="str">
            <v>EL COPEY</v>
          </cell>
          <cell r="D442">
            <v>6</v>
          </cell>
        </row>
        <row r="443">
          <cell r="B443" t="str">
            <v>20250</v>
          </cell>
          <cell r="C443" t="str">
            <v>EL PASO</v>
          </cell>
          <cell r="D443">
            <v>6</v>
          </cell>
        </row>
        <row r="444">
          <cell r="B444" t="str">
            <v>20295</v>
          </cell>
          <cell r="C444" t="str">
            <v>GAMARRA</v>
          </cell>
          <cell r="D444">
            <v>6</v>
          </cell>
        </row>
        <row r="445">
          <cell r="B445" t="str">
            <v>20310</v>
          </cell>
          <cell r="C445" t="str">
            <v>GONZALEZ</v>
          </cell>
          <cell r="D445">
            <v>6</v>
          </cell>
        </row>
        <row r="446">
          <cell r="B446" t="str">
            <v>20383</v>
          </cell>
          <cell r="C446" t="str">
            <v>LA GLORIA</v>
          </cell>
          <cell r="D446">
            <v>6</v>
          </cell>
        </row>
        <row r="447">
          <cell r="B447" t="str">
            <v>20400</v>
          </cell>
          <cell r="C447" t="str">
            <v>LA JAGUA DE IBIRICO</v>
          </cell>
          <cell r="D447">
            <v>6</v>
          </cell>
        </row>
        <row r="448">
          <cell r="B448" t="str">
            <v>20443</v>
          </cell>
          <cell r="C448" t="str">
            <v>MANAURE</v>
          </cell>
          <cell r="D448">
            <v>6</v>
          </cell>
        </row>
        <row r="449">
          <cell r="B449" t="str">
            <v>20517</v>
          </cell>
          <cell r="C449" t="str">
            <v>PAILITAS</v>
          </cell>
          <cell r="D449">
            <v>6</v>
          </cell>
        </row>
        <row r="450">
          <cell r="B450" t="str">
            <v>20550</v>
          </cell>
          <cell r="C450" t="str">
            <v>PELAYA</v>
          </cell>
          <cell r="D450">
            <v>6</v>
          </cell>
        </row>
        <row r="451">
          <cell r="B451" t="str">
            <v>20570</v>
          </cell>
          <cell r="C451" t="str">
            <v>PUEBLO BELLO</v>
          </cell>
          <cell r="D451">
            <v>6</v>
          </cell>
        </row>
        <row r="452">
          <cell r="B452" t="str">
            <v>20614</v>
          </cell>
          <cell r="C452" t="str">
            <v>RIO DE ORO</v>
          </cell>
          <cell r="D452">
            <v>6</v>
          </cell>
        </row>
        <row r="453">
          <cell r="B453" t="str">
            <v>20621</v>
          </cell>
          <cell r="C453" t="str">
            <v>ROBLES (LA PAZ)</v>
          </cell>
          <cell r="D453">
            <v>6</v>
          </cell>
        </row>
        <row r="454">
          <cell r="B454" t="str">
            <v>20710</v>
          </cell>
          <cell r="C454" t="str">
            <v>SAN ALBERTO</v>
          </cell>
          <cell r="D454">
            <v>6</v>
          </cell>
        </row>
        <row r="455">
          <cell r="B455" t="str">
            <v>20750</v>
          </cell>
          <cell r="C455" t="str">
            <v>SAN DIEGO</v>
          </cell>
          <cell r="D455">
            <v>6</v>
          </cell>
        </row>
        <row r="456">
          <cell r="B456" t="str">
            <v>20770</v>
          </cell>
          <cell r="C456" t="str">
            <v>SAN MARTIN</v>
          </cell>
          <cell r="D456">
            <v>6</v>
          </cell>
        </row>
        <row r="457">
          <cell r="B457" t="str">
            <v>20787</v>
          </cell>
          <cell r="C457" t="str">
            <v>TAMALAMEQUE</v>
          </cell>
          <cell r="D457">
            <v>6</v>
          </cell>
        </row>
        <row r="458">
          <cell r="B458" t="str">
            <v>27001</v>
          </cell>
          <cell r="C458" t="str">
            <v>QUIBDO</v>
          </cell>
          <cell r="D458">
            <v>3</v>
          </cell>
        </row>
        <row r="459">
          <cell r="B459" t="str">
            <v>27006</v>
          </cell>
          <cell r="C459" t="str">
            <v>ACANDI</v>
          </cell>
          <cell r="D459">
            <v>6</v>
          </cell>
        </row>
        <row r="460">
          <cell r="B460" t="str">
            <v>27025</v>
          </cell>
          <cell r="C460" t="str">
            <v>ALTO BAUDO (PIE DE PATO)</v>
          </cell>
          <cell r="D460">
            <v>6</v>
          </cell>
        </row>
        <row r="461">
          <cell r="B461" t="str">
            <v>27050</v>
          </cell>
          <cell r="C461" t="str">
            <v>ATRATO</v>
          </cell>
          <cell r="D461">
            <v>6</v>
          </cell>
        </row>
        <row r="462">
          <cell r="B462" t="str">
            <v>27073</v>
          </cell>
          <cell r="C462" t="str">
            <v>BAGADO</v>
          </cell>
          <cell r="D462">
            <v>6</v>
          </cell>
        </row>
        <row r="463">
          <cell r="B463" t="str">
            <v>27075</v>
          </cell>
          <cell r="C463" t="str">
            <v>BAHIA SOLANO (MUTIS)</v>
          </cell>
          <cell r="D463">
            <v>6</v>
          </cell>
        </row>
        <row r="464">
          <cell r="B464" t="str">
            <v>27077</v>
          </cell>
          <cell r="C464" t="str">
            <v>BAJO BAUDO (PIZARRO)</v>
          </cell>
          <cell r="D464">
            <v>6</v>
          </cell>
        </row>
        <row r="465">
          <cell r="B465" t="str">
            <v>27099</v>
          </cell>
          <cell r="C465" t="str">
            <v>BOJAYA (BELLAVISTA)</v>
          </cell>
          <cell r="D465">
            <v>6</v>
          </cell>
        </row>
        <row r="466">
          <cell r="B466" t="str">
            <v>27135</v>
          </cell>
          <cell r="C466" t="str">
            <v>CANTON DE SAN PABLO</v>
          </cell>
          <cell r="D466">
            <v>6</v>
          </cell>
        </row>
        <row r="467">
          <cell r="B467" t="str">
            <v>27150</v>
          </cell>
          <cell r="C467" t="str">
            <v>CARMEN DEL DARIEN</v>
          </cell>
          <cell r="D467">
            <v>6</v>
          </cell>
        </row>
        <row r="468">
          <cell r="B468" t="str">
            <v>27160</v>
          </cell>
          <cell r="C468" t="str">
            <v>CERTEGUI</v>
          </cell>
          <cell r="D468">
            <v>6</v>
          </cell>
        </row>
        <row r="469">
          <cell r="B469" t="str">
            <v>27205</v>
          </cell>
          <cell r="C469" t="str">
            <v>CONDOTO</v>
          </cell>
          <cell r="D469">
            <v>6</v>
          </cell>
        </row>
        <row r="470">
          <cell r="B470" t="str">
            <v>27245</v>
          </cell>
          <cell r="C470" t="str">
            <v>EL CARMEN</v>
          </cell>
          <cell r="D470">
            <v>6</v>
          </cell>
        </row>
        <row r="471">
          <cell r="B471" t="str">
            <v>27250</v>
          </cell>
          <cell r="C471" t="str">
            <v>LITORAL DEL SAN JUAN</v>
          </cell>
          <cell r="D471">
            <v>6</v>
          </cell>
        </row>
        <row r="472">
          <cell r="B472" t="str">
            <v>27361</v>
          </cell>
          <cell r="C472" t="str">
            <v>ISTMINA</v>
          </cell>
          <cell r="D472">
            <v>6</v>
          </cell>
        </row>
        <row r="473">
          <cell r="B473" t="str">
            <v>27372</v>
          </cell>
          <cell r="C473" t="str">
            <v>JURADO</v>
          </cell>
          <cell r="D473">
            <v>6</v>
          </cell>
        </row>
        <row r="474">
          <cell r="B474" t="str">
            <v>27413</v>
          </cell>
          <cell r="C474" t="str">
            <v>LLORO</v>
          </cell>
          <cell r="D474">
            <v>6</v>
          </cell>
        </row>
        <row r="475">
          <cell r="B475" t="str">
            <v>27425</v>
          </cell>
          <cell r="C475" t="str">
            <v>MEDIO ATRATO</v>
          </cell>
          <cell r="D475">
            <v>6</v>
          </cell>
        </row>
        <row r="476">
          <cell r="B476" t="str">
            <v>27430</v>
          </cell>
          <cell r="C476" t="str">
            <v>MEDIO BAUDO</v>
          </cell>
          <cell r="D476">
            <v>6</v>
          </cell>
        </row>
        <row r="477">
          <cell r="B477" t="str">
            <v>27450</v>
          </cell>
          <cell r="C477" t="str">
            <v>MEDIO SAN JUAN</v>
          </cell>
          <cell r="D477">
            <v>6</v>
          </cell>
        </row>
        <row r="478">
          <cell r="B478" t="str">
            <v>27491</v>
          </cell>
          <cell r="C478" t="str">
            <v>NOVITA</v>
          </cell>
          <cell r="D478">
            <v>6</v>
          </cell>
        </row>
        <row r="479">
          <cell r="B479" t="str">
            <v>27495</v>
          </cell>
          <cell r="C479" t="str">
            <v>NUQUI</v>
          </cell>
          <cell r="D479">
            <v>6</v>
          </cell>
        </row>
        <row r="480">
          <cell r="B480" t="str">
            <v>27580</v>
          </cell>
          <cell r="C480" t="str">
            <v>RIO IRO</v>
          </cell>
          <cell r="D480">
            <v>6</v>
          </cell>
        </row>
        <row r="481">
          <cell r="B481" t="str">
            <v>27600</v>
          </cell>
          <cell r="C481" t="str">
            <v>RIO QUITO</v>
          </cell>
          <cell r="D481">
            <v>6</v>
          </cell>
        </row>
        <row r="482">
          <cell r="B482" t="str">
            <v>27615</v>
          </cell>
          <cell r="C482" t="str">
            <v>RIOSUCIO</v>
          </cell>
          <cell r="D482">
            <v>6</v>
          </cell>
        </row>
        <row r="483">
          <cell r="B483" t="str">
            <v>27660</v>
          </cell>
          <cell r="C483" t="str">
            <v>SAN JOSE DEL PALMAR</v>
          </cell>
          <cell r="D483">
            <v>6</v>
          </cell>
        </row>
        <row r="484">
          <cell r="B484" t="str">
            <v>27745</v>
          </cell>
          <cell r="C484" t="str">
            <v>SIPI</v>
          </cell>
          <cell r="D484">
            <v>6</v>
          </cell>
        </row>
        <row r="485">
          <cell r="B485" t="str">
            <v>27787</v>
          </cell>
          <cell r="C485" t="str">
            <v>TADO</v>
          </cell>
          <cell r="D485">
            <v>6</v>
          </cell>
        </row>
        <row r="486">
          <cell r="B486" t="str">
            <v>27800</v>
          </cell>
          <cell r="C486" t="str">
            <v>UNGUIA</v>
          </cell>
          <cell r="D486">
            <v>6</v>
          </cell>
        </row>
        <row r="487">
          <cell r="B487" t="str">
            <v>27810</v>
          </cell>
          <cell r="C487" t="str">
            <v>UNION PANAMERICANA</v>
          </cell>
          <cell r="D487">
            <v>6</v>
          </cell>
        </row>
        <row r="488">
          <cell r="B488" t="str">
            <v>23001</v>
          </cell>
          <cell r="C488" t="str">
            <v>MONTERIA</v>
          </cell>
          <cell r="D488">
            <v>1</v>
          </cell>
        </row>
        <row r="489">
          <cell r="B489" t="str">
            <v>23068</v>
          </cell>
          <cell r="C489" t="str">
            <v>AYAPEL</v>
          </cell>
          <cell r="D489">
            <v>6</v>
          </cell>
        </row>
        <row r="490">
          <cell r="B490" t="str">
            <v>23079</v>
          </cell>
          <cell r="C490" t="str">
            <v>BUENAVISTA</v>
          </cell>
          <cell r="D490">
            <v>6</v>
          </cell>
        </row>
        <row r="491">
          <cell r="B491" t="str">
            <v>23090</v>
          </cell>
          <cell r="C491" t="str">
            <v>CANALETE</v>
          </cell>
          <cell r="D491">
            <v>6</v>
          </cell>
        </row>
        <row r="492">
          <cell r="B492" t="str">
            <v>23162</v>
          </cell>
          <cell r="C492" t="str">
            <v>CERETE</v>
          </cell>
          <cell r="D492">
            <v>6</v>
          </cell>
        </row>
        <row r="493">
          <cell r="B493" t="str">
            <v>23168</v>
          </cell>
          <cell r="C493" t="str">
            <v>CHIMA</v>
          </cell>
          <cell r="D493">
            <v>6</v>
          </cell>
        </row>
        <row r="494">
          <cell r="B494" t="str">
            <v>23182</v>
          </cell>
          <cell r="C494" t="str">
            <v>CHINU</v>
          </cell>
          <cell r="D494">
            <v>6</v>
          </cell>
        </row>
        <row r="495">
          <cell r="B495" t="str">
            <v>23189</v>
          </cell>
          <cell r="C495" t="str">
            <v>CIENAGA DE ORO</v>
          </cell>
          <cell r="D495">
            <v>6</v>
          </cell>
        </row>
        <row r="496">
          <cell r="B496" t="str">
            <v>23300</v>
          </cell>
          <cell r="C496" t="str">
            <v>COTORRA</v>
          </cell>
          <cell r="D496">
            <v>6</v>
          </cell>
        </row>
        <row r="497">
          <cell r="B497" t="str">
            <v>23350</v>
          </cell>
          <cell r="C497" t="str">
            <v>LA APARTADA</v>
          </cell>
          <cell r="D497">
            <v>6</v>
          </cell>
        </row>
        <row r="498">
          <cell r="B498" t="str">
            <v>23417</v>
          </cell>
          <cell r="C498" t="str">
            <v>LORICA</v>
          </cell>
          <cell r="D498">
            <v>6</v>
          </cell>
        </row>
        <row r="499">
          <cell r="B499" t="str">
            <v>23419</v>
          </cell>
          <cell r="C499" t="str">
            <v>LOS CORDOBAS</v>
          </cell>
          <cell r="D499">
            <v>6</v>
          </cell>
        </row>
        <row r="500">
          <cell r="B500" t="str">
            <v>23464</v>
          </cell>
          <cell r="C500" t="str">
            <v>MOMIL</v>
          </cell>
          <cell r="D500">
            <v>6</v>
          </cell>
        </row>
        <row r="501">
          <cell r="B501" t="str">
            <v>23466</v>
          </cell>
          <cell r="C501" t="str">
            <v>MONTELIBANO</v>
          </cell>
          <cell r="D501">
            <v>6</v>
          </cell>
        </row>
        <row r="502">
          <cell r="B502" t="str">
            <v>23500</v>
          </cell>
          <cell r="C502" t="str">
            <v>MOÑITOS</v>
          </cell>
          <cell r="D502">
            <v>6</v>
          </cell>
        </row>
        <row r="503">
          <cell r="B503" t="str">
            <v>23555</v>
          </cell>
          <cell r="C503" t="str">
            <v>PLANETA RICA</v>
          </cell>
          <cell r="D503">
            <v>6</v>
          </cell>
        </row>
        <row r="504">
          <cell r="B504" t="str">
            <v>23570</v>
          </cell>
          <cell r="C504" t="str">
            <v>PUEBLO NUEVO</v>
          </cell>
          <cell r="D504">
            <v>6</v>
          </cell>
        </row>
        <row r="505">
          <cell r="B505" t="str">
            <v>23574</v>
          </cell>
          <cell r="C505" t="str">
            <v>PUERTO ESCONDIDO</v>
          </cell>
          <cell r="D505">
            <v>6</v>
          </cell>
        </row>
        <row r="506">
          <cell r="B506" t="str">
            <v>23580</v>
          </cell>
          <cell r="C506" t="str">
            <v>PUERTO LIBERTADOR</v>
          </cell>
          <cell r="D506">
            <v>6</v>
          </cell>
        </row>
        <row r="507">
          <cell r="B507" t="str">
            <v>23586</v>
          </cell>
          <cell r="C507" t="str">
            <v>PURISIMA</v>
          </cell>
          <cell r="D507">
            <v>6</v>
          </cell>
        </row>
        <row r="508">
          <cell r="B508" t="str">
            <v>23660</v>
          </cell>
          <cell r="C508" t="str">
            <v>SAHAGUN</v>
          </cell>
          <cell r="D508">
            <v>5</v>
          </cell>
        </row>
        <row r="509">
          <cell r="B509" t="str">
            <v>23670</v>
          </cell>
          <cell r="C509" t="str">
            <v>SAN ANDRES SOTAVENTO</v>
          </cell>
          <cell r="D509">
            <v>6</v>
          </cell>
        </row>
        <row r="510">
          <cell r="B510" t="str">
            <v>23672</v>
          </cell>
          <cell r="C510" t="str">
            <v>SAN ANTERO</v>
          </cell>
          <cell r="D510">
            <v>6</v>
          </cell>
        </row>
        <row r="511">
          <cell r="B511" t="str">
            <v>23675</v>
          </cell>
          <cell r="C511" t="str">
            <v>SAN BERNARDO VIENTO</v>
          </cell>
          <cell r="D511">
            <v>6</v>
          </cell>
        </row>
        <row r="512">
          <cell r="B512" t="str">
            <v>23678</v>
          </cell>
          <cell r="C512" t="str">
            <v>SAN CARLOS</v>
          </cell>
          <cell r="D512">
            <v>6</v>
          </cell>
        </row>
        <row r="513">
          <cell r="B513" t="str">
            <v>23682</v>
          </cell>
          <cell r="C513" t="str">
            <v>SAN JOSE DE URE</v>
          </cell>
          <cell r="D513">
            <v>6</v>
          </cell>
        </row>
        <row r="514">
          <cell r="B514" t="str">
            <v>23686</v>
          </cell>
          <cell r="C514" t="str">
            <v>SAN PELAYO</v>
          </cell>
          <cell r="D514">
            <v>6</v>
          </cell>
        </row>
        <row r="515">
          <cell r="B515" t="str">
            <v>23807</v>
          </cell>
          <cell r="C515" t="str">
            <v>TIERRALTA</v>
          </cell>
          <cell r="D515">
            <v>6</v>
          </cell>
        </row>
        <row r="516">
          <cell r="B516" t="str">
            <v>23815</v>
          </cell>
          <cell r="C516" t="str">
            <v>TUCHIN</v>
          </cell>
          <cell r="D516">
            <v>6</v>
          </cell>
        </row>
        <row r="517">
          <cell r="B517" t="str">
            <v>23855</v>
          </cell>
          <cell r="C517" t="str">
            <v>VALENCIA</v>
          </cell>
          <cell r="D517">
            <v>6</v>
          </cell>
        </row>
        <row r="518">
          <cell r="B518" t="str">
            <v>25001</v>
          </cell>
          <cell r="C518" t="str">
            <v>AGUA DE DIOS</v>
          </cell>
          <cell r="D518">
            <v>6</v>
          </cell>
        </row>
        <row r="519">
          <cell r="B519" t="str">
            <v>25019</v>
          </cell>
          <cell r="C519" t="str">
            <v>ALBAN</v>
          </cell>
          <cell r="D519">
            <v>6</v>
          </cell>
        </row>
        <row r="520">
          <cell r="B520" t="str">
            <v>25035</v>
          </cell>
          <cell r="C520" t="str">
            <v>ANAPOIMA</v>
          </cell>
          <cell r="D520">
            <v>5</v>
          </cell>
        </row>
        <row r="521">
          <cell r="B521" t="str">
            <v>25040</v>
          </cell>
          <cell r="C521" t="str">
            <v>ANOLAIMA</v>
          </cell>
          <cell r="D521">
            <v>6</v>
          </cell>
        </row>
        <row r="522">
          <cell r="B522" t="str">
            <v>25053</v>
          </cell>
          <cell r="C522" t="str">
            <v>ARBELAEZ</v>
          </cell>
          <cell r="D522">
            <v>6</v>
          </cell>
        </row>
        <row r="523">
          <cell r="B523" t="str">
            <v>25086</v>
          </cell>
          <cell r="C523" t="str">
            <v>BELTRAN</v>
          </cell>
          <cell r="D523">
            <v>6</v>
          </cell>
        </row>
        <row r="524">
          <cell r="B524" t="str">
            <v>25095</v>
          </cell>
          <cell r="C524" t="str">
            <v>BITUIMA</v>
          </cell>
          <cell r="D524">
            <v>6</v>
          </cell>
        </row>
        <row r="525">
          <cell r="B525" t="str">
            <v>25099</v>
          </cell>
          <cell r="C525" t="str">
            <v>BOJACA</v>
          </cell>
          <cell r="D525">
            <v>6</v>
          </cell>
        </row>
        <row r="526">
          <cell r="B526" t="str">
            <v>25120</v>
          </cell>
          <cell r="C526" t="str">
            <v>CABRERA</v>
          </cell>
          <cell r="D526">
            <v>6</v>
          </cell>
        </row>
        <row r="527">
          <cell r="B527" t="str">
            <v>25123</v>
          </cell>
          <cell r="C527" t="str">
            <v>CACHIPAY</v>
          </cell>
          <cell r="D527">
            <v>6</v>
          </cell>
        </row>
        <row r="528">
          <cell r="B528" t="str">
            <v>25126</v>
          </cell>
          <cell r="C528" t="str">
            <v>CAJICA</v>
          </cell>
          <cell r="D528">
            <v>2</v>
          </cell>
        </row>
        <row r="529">
          <cell r="B529" t="str">
            <v>25148</v>
          </cell>
          <cell r="C529" t="str">
            <v>CAPARRAPI</v>
          </cell>
          <cell r="D529">
            <v>6</v>
          </cell>
        </row>
        <row r="530">
          <cell r="B530" t="str">
            <v>25151</v>
          </cell>
          <cell r="C530" t="str">
            <v>CAQUEZA</v>
          </cell>
          <cell r="D530">
            <v>6</v>
          </cell>
        </row>
        <row r="531">
          <cell r="B531" t="str">
            <v>25154</v>
          </cell>
          <cell r="C531" t="str">
            <v>CARMEN DE CARUPA</v>
          </cell>
          <cell r="D531">
            <v>6</v>
          </cell>
        </row>
        <row r="532">
          <cell r="B532" t="str">
            <v>25168</v>
          </cell>
          <cell r="C532" t="str">
            <v>CHAGUANI</v>
          </cell>
          <cell r="D532">
            <v>6</v>
          </cell>
        </row>
        <row r="533">
          <cell r="B533" t="str">
            <v>25175</v>
          </cell>
          <cell r="C533" t="str">
            <v>CHIA</v>
          </cell>
          <cell r="D533">
            <v>1</v>
          </cell>
        </row>
        <row r="534">
          <cell r="B534" t="str">
            <v>25178</v>
          </cell>
          <cell r="C534" t="str">
            <v>CHIPAQUE</v>
          </cell>
          <cell r="D534">
            <v>6</v>
          </cell>
        </row>
        <row r="535">
          <cell r="B535" t="str">
            <v>25181</v>
          </cell>
          <cell r="C535" t="str">
            <v>CHOACHI</v>
          </cell>
          <cell r="D535">
            <v>6</v>
          </cell>
        </row>
        <row r="536">
          <cell r="B536" t="str">
            <v>25183</v>
          </cell>
          <cell r="C536" t="str">
            <v>CHOCONTA</v>
          </cell>
          <cell r="D536">
            <v>6</v>
          </cell>
        </row>
        <row r="537">
          <cell r="B537" t="str">
            <v>25200</v>
          </cell>
          <cell r="C537" t="str">
            <v>COGUA</v>
          </cell>
          <cell r="D537">
            <v>5</v>
          </cell>
        </row>
        <row r="538">
          <cell r="B538" t="str">
            <v>25214</v>
          </cell>
          <cell r="C538" t="str">
            <v>COTA</v>
          </cell>
          <cell r="D538">
            <v>2</v>
          </cell>
        </row>
        <row r="539">
          <cell r="B539" t="str">
            <v>25224</v>
          </cell>
          <cell r="C539" t="str">
            <v>CUCUNUBA</v>
          </cell>
          <cell r="D539">
            <v>6</v>
          </cell>
        </row>
        <row r="540">
          <cell r="B540" t="str">
            <v>25245</v>
          </cell>
          <cell r="C540" t="str">
            <v>EL COLEGIO</v>
          </cell>
          <cell r="D540">
            <v>6</v>
          </cell>
        </row>
        <row r="541">
          <cell r="B541" t="str">
            <v>25258</v>
          </cell>
          <cell r="C541" t="str">
            <v>EL PEÑON</v>
          </cell>
          <cell r="D541">
            <v>6</v>
          </cell>
        </row>
        <row r="542">
          <cell r="B542" t="str">
            <v>25260</v>
          </cell>
          <cell r="C542" t="str">
            <v>EL ROSAL</v>
          </cell>
          <cell r="D542">
            <v>6</v>
          </cell>
        </row>
        <row r="543">
          <cell r="B543" t="str">
            <v>25269</v>
          </cell>
          <cell r="C543" t="str">
            <v>FACATATIVA</v>
          </cell>
          <cell r="D543">
            <v>2</v>
          </cell>
        </row>
        <row r="544">
          <cell r="B544" t="str">
            <v>25279</v>
          </cell>
          <cell r="C544" t="str">
            <v>FOMEQUE</v>
          </cell>
          <cell r="D544">
            <v>6</v>
          </cell>
        </row>
        <row r="545">
          <cell r="B545" t="str">
            <v>25281</v>
          </cell>
          <cell r="C545" t="str">
            <v>FOSCA</v>
          </cell>
          <cell r="D545">
            <v>6</v>
          </cell>
        </row>
        <row r="546">
          <cell r="B546" t="str">
            <v>25286</v>
          </cell>
          <cell r="C546" t="str">
            <v>FUNZA</v>
          </cell>
          <cell r="D546">
            <v>1</v>
          </cell>
        </row>
        <row r="547">
          <cell r="B547" t="str">
            <v>25288</v>
          </cell>
          <cell r="C547" t="str">
            <v>FUQUENE</v>
          </cell>
          <cell r="D547">
            <v>6</v>
          </cell>
        </row>
        <row r="548">
          <cell r="B548" t="str">
            <v>25290</v>
          </cell>
          <cell r="C548" t="str">
            <v>FUSAGASUGA</v>
          </cell>
          <cell r="D548">
            <v>2</v>
          </cell>
        </row>
        <row r="549">
          <cell r="B549" t="str">
            <v>25293</v>
          </cell>
          <cell r="C549" t="str">
            <v>GACHALA</v>
          </cell>
          <cell r="D549">
            <v>6</v>
          </cell>
        </row>
        <row r="550">
          <cell r="B550" t="str">
            <v>25295</v>
          </cell>
          <cell r="C550" t="str">
            <v>GACHANCIPA</v>
          </cell>
          <cell r="D550">
            <v>6</v>
          </cell>
        </row>
        <row r="551">
          <cell r="B551" t="str">
            <v>25297</v>
          </cell>
          <cell r="C551" t="str">
            <v>GACHETA</v>
          </cell>
          <cell r="D551">
            <v>6</v>
          </cell>
        </row>
        <row r="552">
          <cell r="B552" t="str">
            <v>25299</v>
          </cell>
          <cell r="C552" t="str">
            <v>GAMA</v>
          </cell>
          <cell r="D552">
            <v>6</v>
          </cell>
        </row>
        <row r="553">
          <cell r="B553" t="str">
            <v>25307</v>
          </cell>
          <cell r="C553" t="str">
            <v>GIRARDOT</v>
          </cell>
          <cell r="D553">
            <v>3</v>
          </cell>
        </row>
        <row r="554">
          <cell r="B554" t="str">
            <v>25312</v>
          </cell>
          <cell r="C554" t="str">
            <v>GRANADA</v>
          </cell>
          <cell r="D554">
            <v>6</v>
          </cell>
        </row>
        <row r="555">
          <cell r="B555" t="str">
            <v>25317</v>
          </cell>
          <cell r="C555" t="str">
            <v>GUACHETA</v>
          </cell>
          <cell r="D555">
            <v>6</v>
          </cell>
        </row>
        <row r="556">
          <cell r="B556" t="str">
            <v>25320</v>
          </cell>
          <cell r="C556" t="str">
            <v>GUADUAS</v>
          </cell>
          <cell r="D556">
            <v>6</v>
          </cell>
        </row>
        <row r="557">
          <cell r="B557" t="str">
            <v>25322</v>
          </cell>
          <cell r="C557" t="str">
            <v>GUASCA</v>
          </cell>
          <cell r="D557">
            <v>6</v>
          </cell>
        </row>
        <row r="558">
          <cell r="B558" t="str">
            <v>25324</v>
          </cell>
          <cell r="C558" t="str">
            <v>GUATAQUI</v>
          </cell>
          <cell r="D558">
            <v>6</v>
          </cell>
        </row>
        <row r="559">
          <cell r="B559" t="str">
            <v>25326</v>
          </cell>
          <cell r="C559" t="str">
            <v>GUATAVITA</v>
          </cell>
          <cell r="D559">
            <v>6</v>
          </cell>
        </row>
        <row r="560">
          <cell r="B560" t="str">
            <v>25328</v>
          </cell>
          <cell r="C560" t="str">
            <v>GUAYABAL DE SIQUIMA</v>
          </cell>
          <cell r="D560">
            <v>6</v>
          </cell>
        </row>
        <row r="561">
          <cell r="B561" t="str">
            <v>25335</v>
          </cell>
          <cell r="C561" t="str">
            <v>GUAYABETAL</v>
          </cell>
          <cell r="D561">
            <v>6</v>
          </cell>
        </row>
        <row r="562">
          <cell r="B562" t="str">
            <v>25339</v>
          </cell>
          <cell r="C562" t="str">
            <v>GUTIERREZ</v>
          </cell>
          <cell r="D562">
            <v>6</v>
          </cell>
        </row>
        <row r="563">
          <cell r="B563" t="str">
            <v>25368</v>
          </cell>
          <cell r="C563" t="str">
            <v>JERUSALEN</v>
          </cell>
          <cell r="D563">
            <v>6</v>
          </cell>
        </row>
        <row r="564">
          <cell r="B564" t="str">
            <v>25372</v>
          </cell>
          <cell r="C564" t="str">
            <v>JUNIN</v>
          </cell>
          <cell r="D564">
            <v>6</v>
          </cell>
        </row>
        <row r="565">
          <cell r="B565" t="str">
            <v>25377</v>
          </cell>
          <cell r="C565" t="str">
            <v>LA CALERA</v>
          </cell>
          <cell r="D565">
            <v>4</v>
          </cell>
        </row>
        <row r="566">
          <cell r="B566" t="str">
            <v>25386</v>
          </cell>
          <cell r="C566" t="str">
            <v>LA MESA</v>
          </cell>
          <cell r="D566">
            <v>5</v>
          </cell>
        </row>
        <row r="567">
          <cell r="B567" t="str">
            <v>25394</v>
          </cell>
          <cell r="C567" t="str">
            <v>LA PALMA</v>
          </cell>
          <cell r="D567">
            <v>6</v>
          </cell>
        </row>
        <row r="568">
          <cell r="B568" t="str">
            <v>25398</v>
          </cell>
          <cell r="C568" t="str">
            <v>LA PEÑA</v>
          </cell>
          <cell r="D568">
            <v>6</v>
          </cell>
        </row>
        <row r="569">
          <cell r="B569" t="str">
            <v>25402</v>
          </cell>
          <cell r="C569" t="str">
            <v>LA VEGA</v>
          </cell>
          <cell r="D569">
            <v>6</v>
          </cell>
        </row>
        <row r="570">
          <cell r="B570" t="str">
            <v>25407</v>
          </cell>
          <cell r="C570" t="str">
            <v>LENGUAZAQUE</v>
          </cell>
          <cell r="D570">
            <v>6</v>
          </cell>
        </row>
        <row r="571">
          <cell r="B571" t="str">
            <v>25426</v>
          </cell>
          <cell r="C571" t="str">
            <v>MACHETA</v>
          </cell>
          <cell r="D571">
            <v>6</v>
          </cell>
        </row>
        <row r="572">
          <cell r="B572" t="str">
            <v>25430</v>
          </cell>
          <cell r="C572" t="str">
            <v>MADRID</v>
          </cell>
          <cell r="D572">
            <v>2</v>
          </cell>
        </row>
        <row r="573">
          <cell r="B573" t="str">
            <v>25436</v>
          </cell>
          <cell r="C573" t="str">
            <v>MANTA</v>
          </cell>
          <cell r="D573">
            <v>6</v>
          </cell>
        </row>
        <row r="574">
          <cell r="B574" t="str">
            <v>25438</v>
          </cell>
          <cell r="C574" t="str">
            <v>MEDINA</v>
          </cell>
          <cell r="D574">
            <v>6</v>
          </cell>
        </row>
        <row r="575">
          <cell r="B575" t="str">
            <v>25473</v>
          </cell>
          <cell r="C575" t="str">
            <v>MOSQUERA</v>
          </cell>
          <cell r="D575">
            <v>1</v>
          </cell>
        </row>
        <row r="576">
          <cell r="B576" t="str">
            <v>25483</v>
          </cell>
          <cell r="C576" t="str">
            <v>NARIÑO</v>
          </cell>
          <cell r="D576">
            <v>6</v>
          </cell>
        </row>
        <row r="577">
          <cell r="B577" t="str">
            <v>25486</v>
          </cell>
          <cell r="C577" t="str">
            <v>NEMOCON</v>
          </cell>
          <cell r="D577">
            <v>6</v>
          </cell>
        </row>
        <row r="578">
          <cell r="B578" t="str">
            <v>25488</v>
          </cell>
          <cell r="C578" t="str">
            <v>NILO</v>
          </cell>
          <cell r="D578">
            <v>6</v>
          </cell>
        </row>
        <row r="579">
          <cell r="B579" t="str">
            <v>25489</v>
          </cell>
          <cell r="C579" t="str">
            <v>NIMAIMA</v>
          </cell>
          <cell r="D579">
            <v>6</v>
          </cell>
        </row>
        <row r="580">
          <cell r="B580" t="str">
            <v>25491</v>
          </cell>
          <cell r="C580" t="str">
            <v>NOCAIMA</v>
          </cell>
          <cell r="D580">
            <v>6</v>
          </cell>
        </row>
        <row r="581">
          <cell r="B581" t="str">
            <v>25506</v>
          </cell>
          <cell r="C581" t="str">
            <v>VENECIA (OSPINA PEREZ)</v>
          </cell>
          <cell r="D581">
            <v>6</v>
          </cell>
        </row>
        <row r="582">
          <cell r="B582" t="str">
            <v>25513</v>
          </cell>
          <cell r="C582" t="str">
            <v>PACHO</v>
          </cell>
          <cell r="D582">
            <v>6</v>
          </cell>
        </row>
        <row r="583">
          <cell r="B583" t="str">
            <v>25518</v>
          </cell>
          <cell r="C583" t="str">
            <v>PAIME</v>
          </cell>
          <cell r="D583">
            <v>6</v>
          </cell>
        </row>
        <row r="584">
          <cell r="B584" t="str">
            <v>25524</v>
          </cell>
          <cell r="C584" t="str">
            <v>PANDI</v>
          </cell>
          <cell r="D584">
            <v>6</v>
          </cell>
        </row>
        <row r="585">
          <cell r="B585" t="str">
            <v>25530</v>
          </cell>
          <cell r="C585" t="str">
            <v>PARATEBUENO</v>
          </cell>
          <cell r="D585">
            <v>6</v>
          </cell>
        </row>
        <row r="586">
          <cell r="B586" t="str">
            <v>25535</v>
          </cell>
          <cell r="C586" t="str">
            <v>PASCA</v>
          </cell>
          <cell r="D586">
            <v>6</v>
          </cell>
        </row>
        <row r="587">
          <cell r="B587" t="str">
            <v>25572</v>
          </cell>
          <cell r="C587" t="str">
            <v>PUERTO SALGAR</v>
          </cell>
          <cell r="D587">
            <v>6</v>
          </cell>
        </row>
        <row r="588">
          <cell r="B588" t="str">
            <v>25580</v>
          </cell>
          <cell r="C588" t="str">
            <v>PULI</v>
          </cell>
          <cell r="D588">
            <v>6</v>
          </cell>
        </row>
        <row r="589">
          <cell r="B589" t="str">
            <v>25592</v>
          </cell>
          <cell r="C589" t="str">
            <v>QUEBRADANEGRA</v>
          </cell>
          <cell r="D589">
            <v>6</v>
          </cell>
        </row>
        <row r="590">
          <cell r="B590" t="str">
            <v>25594</v>
          </cell>
          <cell r="C590" t="str">
            <v>QUETAME</v>
          </cell>
          <cell r="D590">
            <v>6</v>
          </cell>
        </row>
        <row r="591">
          <cell r="B591" t="str">
            <v>25596</v>
          </cell>
          <cell r="C591" t="str">
            <v>QUIPILE</v>
          </cell>
          <cell r="D591">
            <v>6</v>
          </cell>
        </row>
        <row r="592">
          <cell r="B592" t="str">
            <v>25599</v>
          </cell>
          <cell r="C592" t="str">
            <v>APULO</v>
          </cell>
          <cell r="D592">
            <v>6</v>
          </cell>
        </row>
        <row r="593">
          <cell r="B593" t="str">
            <v>25612</v>
          </cell>
          <cell r="C593" t="str">
            <v>RICAURTE</v>
          </cell>
          <cell r="D593">
            <v>4</v>
          </cell>
        </row>
        <row r="594">
          <cell r="B594" t="str">
            <v>25645</v>
          </cell>
          <cell r="C594" t="str">
            <v>SAN  ANTONIO DEL  TEQUENDAMA</v>
          </cell>
          <cell r="D594">
            <v>6</v>
          </cell>
        </row>
        <row r="595">
          <cell r="B595" t="str">
            <v>25649</v>
          </cell>
          <cell r="C595" t="str">
            <v>SAN BERNARDO</v>
          </cell>
          <cell r="D595">
            <v>6</v>
          </cell>
        </row>
        <row r="596">
          <cell r="B596" t="str">
            <v>25653</v>
          </cell>
          <cell r="C596" t="str">
            <v>SAN CAYETANO</v>
          </cell>
          <cell r="D596">
            <v>6</v>
          </cell>
        </row>
        <row r="597">
          <cell r="B597" t="str">
            <v>25658</v>
          </cell>
          <cell r="C597" t="str">
            <v>SAN FRANCISCO</v>
          </cell>
          <cell r="D597">
            <v>6</v>
          </cell>
        </row>
        <row r="598">
          <cell r="B598" t="str">
            <v>25662</v>
          </cell>
          <cell r="C598" t="str">
            <v>SAN JUAN DE RIOSECO</v>
          </cell>
          <cell r="D598">
            <v>6</v>
          </cell>
        </row>
        <row r="599">
          <cell r="B599" t="str">
            <v>25718</v>
          </cell>
          <cell r="C599" t="str">
            <v>SASAIMA</v>
          </cell>
          <cell r="D599">
            <v>6</v>
          </cell>
        </row>
        <row r="600">
          <cell r="B600" t="str">
            <v>25736</v>
          </cell>
          <cell r="C600" t="str">
            <v>SESQUILE</v>
          </cell>
          <cell r="D600">
            <v>6</v>
          </cell>
        </row>
        <row r="601">
          <cell r="B601" t="str">
            <v>25740</v>
          </cell>
          <cell r="C601" t="str">
            <v>SIBATE</v>
          </cell>
          <cell r="D601">
            <v>5</v>
          </cell>
        </row>
        <row r="602">
          <cell r="B602" t="str">
            <v>25743</v>
          </cell>
          <cell r="C602" t="str">
            <v>SILVANIA</v>
          </cell>
          <cell r="D602">
            <v>6</v>
          </cell>
        </row>
        <row r="603">
          <cell r="B603" t="str">
            <v>25745</v>
          </cell>
          <cell r="C603" t="str">
            <v>SIMIJACA</v>
          </cell>
          <cell r="D603">
            <v>6</v>
          </cell>
        </row>
        <row r="604">
          <cell r="B604" t="str">
            <v>25754</v>
          </cell>
          <cell r="C604" t="str">
            <v>SOACHA</v>
          </cell>
          <cell r="D604">
            <v>1</v>
          </cell>
        </row>
        <row r="605">
          <cell r="B605" t="str">
            <v>25758</v>
          </cell>
          <cell r="C605" t="str">
            <v>SOPO</v>
          </cell>
          <cell r="D605">
            <v>3</v>
          </cell>
        </row>
        <row r="606">
          <cell r="B606" t="str">
            <v>25769</v>
          </cell>
          <cell r="C606" t="str">
            <v>SUBACHOQUE</v>
          </cell>
          <cell r="D606">
            <v>6</v>
          </cell>
        </row>
        <row r="607">
          <cell r="B607" t="str">
            <v>25772</v>
          </cell>
          <cell r="C607" t="str">
            <v>SUESCA</v>
          </cell>
          <cell r="D607">
            <v>6</v>
          </cell>
        </row>
        <row r="608">
          <cell r="B608" t="str">
            <v>25777</v>
          </cell>
          <cell r="C608" t="str">
            <v>SUPATA</v>
          </cell>
          <cell r="D608">
            <v>6</v>
          </cell>
        </row>
        <row r="609">
          <cell r="B609" t="str">
            <v>25779</v>
          </cell>
          <cell r="C609" t="str">
            <v>SUSA</v>
          </cell>
          <cell r="D609">
            <v>6</v>
          </cell>
        </row>
        <row r="610">
          <cell r="B610" t="str">
            <v>25781</v>
          </cell>
          <cell r="C610" t="str">
            <v>SUTATAUSA</v>
          </cell>
          <cell r="D610">
            <v>6</v>
          </cell>
        </row>
        <row r="611">
          <cell r="B611" t="str">
            <v>25785</v>
          </cell>
          <cell r="C611" t="str">
            <v>TABIO</v>
          </cell>
          <cell r="D611">
            <v>6</v>
          </cell>
        </row>
        <row r="612">
          <cell r="B612" t="str">
            <v>25793</v>
          </cell>
          <cell r="C612" t="str">
            <v>TAUSA</v>
          </cell>
          <cell r="D612">
            <v>6</v>
          </cell>
        </row>
        <row r="613">
          <cell r="B613" t="str">
            <v>25797</v>
          </cell>
          <cell r="C613" t="str">
            <v>TENA</v>
          </cell>
          <cell r="D613">
            <v>6</v>
          </cell>
        </row>
        <row r="614">
          <cell r="B614" t="str">
            <v>25799</v>
          </cell>
          <cell r="C614" t="str">
            <v>TENJO</v>
          </cell>
          <cell r="D614">
            <v>3</v>
          </cell>
        </row>
        <row r="615">
          <cell r="B615" t="str">
            <v>25805</v>
          </cell>
          <cell r="C615" t="str">
            <v>TIBACUY</v>
          </cell>
          <cell r="D615">
            <v>6</v>
          </cell>
        </row>
        <row r="616">
          <cell r="B616" t="str">
            <v>25807</v>
          </cell>
          <cell r="C616" t="str">
            <v>TIBIRITA</v>
          </cell>
          <cell r="D616">
            <v>6</v>
          </cell>
        </row>
        <row r="617">
          <cell r="B617" t="str">
            <v>25815</v>
          </cell>
          <cell r="C617" t="str">
            <v>TOCAIMA</v>
          </cell>
          <cell r="D617">
            <v>6</v>
          </cell>
        </row>
        <row r="618">
          <cell r="B618" t="str">
            <v>25817</v>
          </cell>
          <cell r="C618" t="str">
            <v>TOCANCIPA</v>
          </cell>
          <cell r="D618">
            <v>2</v>
          </cell>
        </row>
        <row r="619">
          <cell r="B619" t="str">
            <v>25823</v>
          </cell>
          <cell r="C619" t="str">
            <v>TOPAIPI</v>
          </cell>
          <cell r="D619">
            <v>6</v>
          </cell>
        </row>
        <row r="620">
          <cell r="B620" t="str">
            <v>25839</v>
          </cell>
          <cell r="C620" t="str">
            <v>UBALA</v>
          </cell>
          <cell r="D620">
            <v>6</v>
          </cell>
        </row>
        <row r="621">
          <cell r="B621" t="str">
            <v>25841</v>
          </cell>
          <cell r="C621" t="str">
            <v>UBAQUE</v>
          </cell>
          <cell r="D621">
            <v>6</v>
          </cell>
        </row>
        <row r="622">
          <cell r="B622" t="str">
            <v>25843</v>
          </cell>
          <cell r="C622" t="str">
            <v>UBATE</v>
          </cell>
          <cell r="D622">
            <v>6</v>
          </cell>
        </row>
        <row r="623">
          <cell r="B623" t="str">
            <v>25845</v>
          </cell>
          <cell r="C623" t="str">
            <v>UNE</v>
          </cell>
          <cell r="D623">
            <v>6</v>
          </cell>
        </row>
        <row r="624">
          <cell r="B624" t="str">
            <v>25851</v>
          </cell>
          <cell r="C624" t="str">
            <v>UTICA</v>
          </cell>
          <cell r="D624">
            <v>6</v>
          </cell>
        </row>
        <row r="625">
          <cell r="B625" t="str">
            <v>25862</v>
          </cell>
          <cell r="C625" t="str">
            <v>VERGARA</v>
          </cell>
          <cell r="D625">
            <v>6</v>
          </cell>
        </row>
        <row r="626">
          <cell r="B626" t="str">
            <v>25867</v>
          </cell>
          <cell r="C626" t="str">
            <v>VIANI</v>
          </cell>
          <cell r="D626">
            <v>6</v>
          </cell>
        </row>
        <row r="627">
          <cell r="B627" t="str">
            <v>25871</v>
          </cell>
          <cell r="C627" t="str">
            <v>VILLAGOMEZ</v>
          </cell>
          <cell r="D627">
            <v>6</v>
          </cell>
        </row>
        <row r="628">
          <cell r="B628" t="str">
            <v>25873</v>
          </cell>
          <cell r="C628" t="str">
            <v>VILLAPINZON</v>
          </cell>
          <cell r="D628">
            <v>6</v>
          </cell>
        </row>
        <row r="629">
          <cell r="B629" t="str">
            <v>25875</v>
          </cell>
          <cell r="C629" t="str">
            <v>VILLETA</v>
          </cell>
          <cell r="D629">
            <v>6</v>
          </cell>
        </row>
        <row r="630">
          <cell r="B630" t="str">
            <v>25878</v>
          </cell>
          <cell r="C630" t="str">
            <v>VIOTA</v>
          </cell>
          <cell r="D630">
            <v>6</v>
          </cell>
        </row>
        <row r="631">
          <cell r="B631" t="str">
            <v>25885</v>
          </cell>
          <cell r="C631" t="str">
            <v>YACOPI</v>
          </cell>
          <cell r="D631">
            <v>6</v>
          </cell>
        </row>
        <row r="632">
          <cell r="B632" t="str">
            <v>25898</v>
          </cell>
          <cell r="C632" t="str">
            <v>ZIPACON</v>
          </cell>
          <cell r="D632">
            <v>6</v>
          </cell>
        </row>
        <row r="633">
          <cell r="B633" t="str">
            <v>25899</v>
          </cell>
          <cell r="C633" t="str">
            <v>ZIPAQUIRA</v>
          </cell>
          <cell r="D633">
            <v>2</v>
          </cell>
        </row>
        <row r="634">
          <cell r="B634" t="str">
            <v>94001</v>
          </cell>
          <cell r="C634" t="str">
            <v>PUERTO INIRIDA</v>
          </cell>
          <cell r="D634">
            <v>6</v>
          </cell>
        </row>
        <row r="635">
          <cell r="B635" t="str">
            <v>94343</v>
          </cell>
          <cell r="C635" t="str">
            <v>BARRANCOMINAS</v>
          </cell>
          <cell r="D635">
            <v>6</v>
          </cell>
        </row>
        <row r="636">
          <cell r="B636" t="str">
            <v>44001</v>
          </cell>
          <cell r="C636" t="str">
            <v>RIOHACHA</v>
          </cell>
          <cell r="D636">
            <v>3</v>
          </cell>
        </row>
        <row r="637">
          <cell r="B637" t="str">
            <v>44035</v>
          </cell>
          <cell r="C637" t="str">
            <v>ALBANIA</v>
          </cell>
          <cell r="D637">
            <v>5</v>
          </cell>
        </row>
        <row r="638">
          <cell r="B638" t="str">
            <v>44078</v>
          </cell>
          <cell r="C638" t="str">
            <v>BARRANCAS</v>
          </cell>
          <cell r="D638">
            <v>6</v>
          </cell>
        </row>
        <row r="639">
          <cell r="B639" t="str">
            <v>44090</v>
          </cell>
          <cell r="C639" t="str">
            <v>DIBULLA</v>
          </cell>
          <cell r="D639">
            <v>6</v>
          </cell>
        </row>
        <row r="640">
          <cell r="B640" t="str">
            <v>44098</v>
          </cell>
          <cell r="C640" t="str">
            <v>DISTRACCION</v>
          </cell>
          <cell r="D640">
            <v>6</v>
          </cell>
        </row>
        <row r="641">
          <cell r="B641" t="str">
            <v>44110</v>
          </cell>
          <cell r="C641" t="str">
            <v>EL MOLINO</v>
          </cell>
          <cell r="D641">
            <v>6</v>
          </cell>
        </row>
        <row r="642">
          <cell r="B642" t="str">
            <v>44279</v>
          </cell>
          <cell r="C642" t="str">
            <v>FONSECA</v>
          </cell>
          <cell r="D642">
            <v>6</v>
          </cell>
        </row>
        <row r="643">
          <cell r="B643" t="str">
            <v>44378</v>
          </cell>
          <cell r="C643" t="str">
            <v>HATONUEVO</v>
          </cell>
          <cell r="D643">
            <v>6</v>
          </cell>
        </row>
        <row r="644">
          <cell r="B644" t="str">
            <v>44420</v>
          </cell>
          <cell r="C644" t="str">
            <v>LA JAGUA DEL PILAR</v>
          </cell>
          <cell r="D644">
            <v>6</v>
          </cell>
        </row>
        <row r="645">
          <cell r="B645" t="str">
            <v>44430</v>
          </cell>
          <cell r="C645" t="str">
            <v>MAICAO</v>
          </cell>
          <cell r="D645">
            <v>4</v>
          </cell>
        </row>
        <row r="646">
          <cell r="B646" t="str">
            <v>44560</v>
          </cell>
          <cell r="C646" t="str">
            <v>MANAURE</v>
          </cell>
          <cell r="D646">
            <v>4</v>
          </cell>
        </row>
        <row r="647">
          <cell r="B647" t="str">
            <v>44650</v>
          </cell>
          <cell r="C647" t="str">
            <v>SAN JUAN DEL CESAR</v>
          </cell>
          <cell r="D647">
            <v>6</v>
          </cell>
        </row>
        <row r="648">
          <cell r="B648" t="str">
            <v>44847</v>
          </cell>
          <cell r="C648" t="str">
            <v>URIBIA</v>
          </cell>
          <cell r="D648">
            <v>4</v>
          </cell>
        </row>
        <row r="649">
          <cell r="B649" t="str">
            <v>44855</v>
          </cell>
          <cell r="C649" t="str">
            <v>URUMITA</v>
          </cell>
          <cell r="D649">
            <v>6</v>
          </cell>
        </row>
        <row r="650">
          <cell r="B650" t="str">
            <v>44874</v>
          </cell>
          <cell r="C650" t="str">
            <v>VILLANUEVA</v>
          </cell>
          <cell r="D650">
            <v>6</v>
          </cell>
        </row>
        <row r="651">
          <cell r="B651" t="str">
            <v>95001</v>
          </cell>
          <cell r="C651" t="str">
            <v>SAN JOSE DEL GUAVIARE</v>
          </cell>
          <cell r="D651">
            <v>6</v>
          </cell>
        </row>
        <row r="652">
          <cell r="B652" t="str">
            <v>95015</v>
          </cell>
          <cell r="C652" t="str">
            <v>CALAMAR</v>
          </cell>
          <cell r="D652">
            <v>6</v>
          </cell>
        </row>
        <row r="653">
          <cell r="B653" t="str">
            <v>95025</v>
          </cell>
          <cell r="C653" t="str">
            <v>EL RETORNO</v>
          </cell>
          <cell r="D653">
            <v>6</v>
          </cell>
        </row>
        <row r="654">
          <cell r="B654" t="str">
            <v>95200</v>
          </cell>
          <cell r="C654" t="str">
            <v>MIRAFLORES</v>
          </cell>
          <cell r="D654">
            <v>6</v>
          </cell>
        </row>
        <row r="655">
          <cell r="B655" t="str">
            <v>41001</v>
          </cell>
          <cell r="C655" t="str">
            <v>NEIVA</v>
          </cell>
          <cell r="D655">
            <v>1</v>
          </cell>
        </row>
        <row r="656">
          <cell r="B656" t="str">
            <v>41006</v>
          </cell>
          <cell r="C656" t="str">
            <v>ACEVEDO</v>
          </cell>
          <cell r="D656">
            <v>6</v>
          </cell>
        </row>
        <row r="657">
          <cell r="B657" t="str">
            <v>41013</v>
          </cell>
          <cell r="C657" t="str">
            <v>AGRADO</v>
          </cell>
          <cell r="D657">
            <v>6</v>
          </cell>
        </row>
        <row r="658">
          <cell r="B658" t="str">
            <v>41016</v>
          </cell>
          <cell r="C658" t="str">
            <v>AIPE</v>
          </cell>
          <cell r="D658">
            <v>6</v>
          </cell>
        </row>
        <row r="659">
          <cell r="B659" t="str">
            <v>41020</v>
          </cell>
          <cell r="C659" t="str">
            <v>ALGECIRAS</v>
          </cell>
          <cell r="D659">
            <v>6</v>
          </cell>
        </row>
        <row r="660">
          <cell r="B660" t="str">
            <v>41026</v>
          </cell>
          <cell r="C660" t="str">
            <v>ALTAMIRA</v>
          </cell>
          <cell r="D660">
            <v>6</v>
          </cell>
        </row>
        <row r="661">
          <cell r="B661" t="str">
            <v>41078</v>
          </cell>
          <cell r="C661" t="str">
            <v>BARAYA</v>
          </cell>
          <cell r="D661">
            <v>6</v>
          </cell>
        </row>
        <row r="662">
          <cell r="B662" t="str">
            <v>41132</v>
          </cell>
          <cell r="C662" t="str">
            <v>CAMPOALEGRE</v>
          </cell>
          <cell r="D662">
            <v>6</v>
          </cell>
        </row>
        <row r="663">
          <cell r="B663" t="str">
            <v>41206</v>
          </cell>
          <cell r="C663" t="str">
            <v>COLOMBIA</v>
          </cell>
          <cell r="D663">
            <v>6</v>
          </cell>
        </row>
        <row r="664">
          <cell r="B664" t="str">
            <v>41244</v>
          </cell>
          <cell r="C664" t="str">
            <v>ELIAS</v>
          </cell>
          <cell r="D664">
            <v>6</v>
          </cell>
        </row>
        <row r="665">
          <cell r="B665" t="str">
            <v>41298</v>
          </cell>
          <cell r="C665" t="str">
            <v>GARZON</v>
          </cell>
          <cell r="D665">
            <v>6</v>
          </cell>
        </row>
        <row r="666">
          <cell r="B666" t="str">
            <v>41306</v>
          </cell>
          <cell r="C666" t="str">
            <v>GIGANTE</v>
          </cell>
          <cell r="D666">
            <v>6</v>
          </cell>
        </row>
        <row r="667">
          <cell r="B667" t="str">
            <v>41319</v>
          </cell>
          <cell r="C667" t="str">
            <v>GUADALUPE</v>
          </cell>
          <cell r="D667">
            <v>6</v>
          </cell>
        </row>
        <row r="668">
          <cell r="B668" t="str">
            <v>41349</v>
          </cell>
          <cell r="C668" t="str">
            <v>HOBO</v>
          </cell>
          <cell r="D668">
            <v>6</v>
          </cell>
        </row>
        <row r="669">
          <cell r="B669" t="str">
            <v>41357</v>
          </cell>
          <cell r="C669" t="str">
            <v>IQUIRA</v>
          </cell>
          <cell r="D669">
            <v>6</v>
          </cell>
        </row>
        <row r="670">
          <cell r="B670" t="str">
            <v>41359</v>
          </cell>
          <cell r="C670" t="str">
            <v>ISNOS</v>
          </cell>
          <cell r="D670">
            <v>6</v>
          </cell>
        </row>
        <row r="671">
          <cell r="B671" t="str">
            <v>41378</v>
          </cell>
          <cell r="C671" t="str">
            <v>LA ARGENTINA</v>
          </cell>
          <cell r="D671">
            <v>6</v>
          </cell>
        </row>
        <row r="672">
          <cell r="B672" t="str">
            <v>41396</v>
          </cell>
          <cell r="C672" t="str">
            <v>LA PLATA</v>
          </cell>
          <cell r="D672">
            <v>6</v>
          </cell>
        </row>
        <row r="673">
          <cell r="B673" t="str">
            <v>41483</v>
          </cell>
          <cell r="C673" t="str">
            <v>NATAGA</v>
          </cell>
          <cell r="D673">
            <v>6</v>
          </cell>
        </row>
        <row r="674">
          <cell r="B674" t="str">
            <v>41503</v>
          </cell>
          <cell r="C674" t="str">
            <v>OPORAPA</v>
          </cell>
          <cell r="D674">
            <v>6</v>
          </cell>
        </row>
        <row r="675">
          <cell r="B675" t="str">
            <v>41518</v>
          </cell>
          <cell r="C675" t="str">
            <v>PAICOL</v>
          </cell>
          <cell r="D675">
            <v>6</v>
          </cell>
        </row>
        <row r="676">
          <cell r="B676" t="str">
            <v>41524</v>
          </cell>
          <cell r="C676" t="str">
            <v>PALERMO</v>
          </cell>
          <cell r="D676">
            <v>6</v>
          </cell>
        </row>
        <row r="677">
          <cell r="B677" t="str">
            <v>41530</v>
          </cell>
          <cell r="C677" t="str">
            <v>PALESTINA</v>
          </cell>
          <cell r="D677">
            <v>6</v>
          </cell>
        </row>
        <row r="678">
          <cell r="B678" t="str">
            <v>41548</v>
          </cell>
          <cell r="C678" t="str">
            <v>PITAL</v>
          </cell>
          <cell r="D678">
            <v>6</v>
          </cell>
        </row>
        <row r="679">
          <cell r="B679" t="str">
            <v>41551</v>
          </cell>
          <cell r="C679" t="str">
            <v>PITALITO</v>
          </cell>
          <cell r="D679">
            <v>3</v>
          </cell>
        </row>
        <row r="680">
          <cell r="B680" t="str">
            <v>41615</v>
          </cell>
          <cell r="C680" t="str">
            <v>RIVERA</v>
          </cell>
          <cell r="D680">
            <v>6</v>
          </cell>
        </row>
        <row r="681">
          <cell r="B681" t="str">
            <v>41660</v>
          </cell>
          <cell r="C681" t="str">
            <v>SALADOBLANCO</v>
          </cell>
          <cell r="D681">
            <v>6</v>
          </cell>
        </row>
        <row r="682">
          <cell r="B682" t="str">
            <v>41668</v>
          </cell>
          <cell r="C682" t="str">
            <v>SAN AGUSTIN</v>
          </cell>
          <cell r="D682">
            <v>6</v>
          </cell>
        </row>
        <row r="683">
          <cell r="B683" t="str">
            <v>41676</v>
          </cell>
          <cell r="C683" t="str">
            <v>SANTA MARIA</v>
          </cell>
          <cell r="D683">
            <v>6</v>
          </cell>
        </row>
        <row r="684">
          <cell r="B684" t="str">
            <v>41770</v>
          </cell>
          <cell r="C684" t="str">
            <v>SUAZA</v>
          </cell>
          <cell r="D684">
            <v>6</v>
          </cell>
        </row>
        <row r="685">
          <cell r="B685" t="str">
            <v>41791</v>
          </cell>
          <cell r="C685" t="str">
            <v>TARQUI</v>
          </cell>
          <cell r="D685">
            <v>6</v>
          </cell>
        </row>
        <row r="686">
          <cell r="B686" t="str">
            <v>41797</v>
          </cell>
          <cell r="C686" t="str">
            <v>TESALIA</v>
          </cell>
          <cell r="D686">
            <v>6</v>
          </cell>
        </row>
        <row r="687">
          <cell r="B687" t="str">
            <v>41799</v>
          </cell>
          <cell r="C687" t="str">
            <v>TELLO</v>
          </cell>
          <cell r="D687">
            <v>6</v>
          </cell>
        </row>
        <row r="688">
          <cell r="B688" t="str">
            <v>41801</v>
          </cell>
          <cell r="C688" t="str">
            <v>TERUEL</v>
          </cell>
          <cell r="D688">
            <v>6</v>
          </cell>
        </row>
        <row r="689">
          <cell r="B689" t="str">
            <v>41807</v>
          </cell>
          <cell r="C689" t="str">
            <v>TIMANA</v>
          </cell>
          <cell r="D689">
            <v>6</v>
          </cell>
        </row>
        <row r="690">
          <cell r="B690" t="str">
            <v>41872</v>
          </cell>
          <cell r="C690" t="str">
            <v>VILLAVIEJA</v>
          </cell>
          <cell r="D690">
            <v>6</v>
          </cell>
        </row>
        <row r="691">
          <cell r="B691" t="str">
            <v>41885</v>
          </cell>
          <cell r="C691" t="str">
            <v>YAGUARA</v>
          </cell>
          <cell r="D691">
            <v>6</v>
          </cell>
        </row>
        <row r="692">
          <cell r="B692" t="str">
            <v>47001</v>
          </cell>
          <cell r="C692" t="str">
            <v>SANTA MARTA</v>
          </cell>
          <cell r="D692">
            <v>1</v>
          </cell>
        </row>
        <row r="693">
          <cell r="B693" t="str">
            <v>47030</v>
          </cell>
          <cell r="C693" t="str">
            <v>ALGARROBO</v>
          </cell>
          <cell r="D693">
            <v>6</v>
          </cell>
        </row>
        <row r="694">
          <cell r="B694" t="str">
            <v>47053</v>
          </cell>
          <cell r="C694" t="str">
            <v>ARACATACA</v>
          </cell>
          <cell r="D694">
            <v>6</v>
          </cell>
        </row>
        <row r="695">
          <cell r="B695" t="str">
            <v>47058</v>
          </cell>
          <cell r="C695" t="str">
            <v>ARIGUANI</v>
          </cell>
          <cell r="D695">
            <v>6</v>
          </cell>
        </row>
        <row r="696">
          <cell r="B696" t="str">
            <v>47161</v>
          </cell>
          <cell r="C696" t="str">
            <v>CERRO SAN ANTONIO</v>
          </cell>
          <cell r="D696">
            <v>6</v>
          </cell>
        </row>
        <row r="697">
          <cell r="B697" t="str">
            <v>47170</v>
          </cell>
          <cell r="C697" t="str">
            <v>CHIVOLO</v>
          </cell>
          <cell r="D697">
            <v>6</v>
          </cell>
        </row>
        <row r="698">
          <cell r="B698" t="str">
            <v>47189</v>
          </cell>
          <cell r="C698" t="str">
            <v>CIENAGA</v>
          </cell>
          <cell r="D698">
            <v>5</v>
          </cell>
        </row>
        <row r="699">
          <cell r="B699" t="str">
            <v>47205</v>
          </cell>
          <cell r="C699" t="str">
            <v>CONCORDIA</v>
          </cell>
          <cell r="D699">
            <v>6</v>
          </cell>
        </row>
        <row r="700">
          <cell r="B700" t="str">
            <v>47245</v>
          </cell>
          <cell r="C700" t="str">
            <v>EL BANCO</v>
          </cell>
          <cell r="D700">
            <v>6</v>
          </cell>
        </row>
        <row r="701">
          <cell r="B701" t="str">
            <v>47258</v>
          </cell>
          <cell r="C701" t="str">
            <v>EL PIÑON</v>
          </cell>
          <cell r="D701">
            <v>6</v>
          </cell>
        </row>
        <row r="702">
          <cell r="B702" t="str">
            <v>47268</v>
          </cell>
          <cell r="C702" t="str">
            <v>EL RETEN</v>
          </cell>
          <cell r="D702">
            <v>6</v>
          </cell>
        </row>
        <row r="703">
          <cell r="B703" t="str">
            <v>47288</v>
          </cell>
          <cell r="C703" t="str">
            <v>FUNDACION</v>
          </cell>
          <cell r="D703">
            <v>6</v>
          </cell>
        </row>
        <row r="704">
          <cell r="B704" t="str">
            <v>47318</v>
          </cell>
          <cell r="C704" t="str">
            <v>GUAMAL</v>
          </cell>
          <cell r="D704">
            <v>6</v>
          </cell>
        </row>
        <row r="705">
          <cell r="B705" t="str">
            <v>47460</v>
          </cell>
          <cell r="C705" t="str">
            <v>NUEVA GRANADA</v>
          </cell>
          <cell r="D705">
            <v>6</v>
          </cell>
        </row>
        <row r="706">
          <cell r="B706" t="str">
            <v>47541</v>
          </cell>
          <cell r="C706" t="str">
            <v>PEDRAZA</v>
          </cell>
          <cell r="D706">
            <v>6</v>
          </cell>
        </row>
        <row r="707">
          <cell r="B707" t="str">
            <v>47545</v>
          </cell>
          <cell r="C707" t="str">
            <v>PIJIÑO DEL CARMEN</v>
          </cell>
          <cell r="D707">
            <v>6</v>
          </cell>
        </row>
        <row r="708">
          <cell r="B708" t="str">
            <v>47551</v>
          </cell>
          <cell r="C708" t="str">
            <v>PIVIJAY</v>
          </cell>
          <cell r="D708">
            <v>6</v>
          </cell>
        </row>
        <row r="709">
          <cell r="B709" t="str">
            <v>47555</v>
          </cell>
          <cell r="C709" t="str">
            <v>PLATO</v>
          </cell>
          <cell r="D709">
            <v>6</v>
          </cell>
        </row>
        <row r="710">
          <cell r="B710" t="str">
            <v>47570</v>
          </cell>
          <cell r="C710" t="str">
            <v>PUEBLOVIEJO</v>
          </cell>
          <cell r="D710">
            <v>6</v>
          </cell>
        </row>
        <row r="711">
          <cell r="B711" t="str">
            <v>47605</v>
          </cell>
          <cell r="C711" t="str">
            <v>REMOLINO</v>
          </cell>
          <cell r="D711">
            <v>6</v>
          </cell>
        </row>
        <row r="712">
          <cell r="B712" t="str">
            <v>47660</v>
          </cell>
          <cell r="C712" t="str">
            <v>SABANAS DE SAN ANGEL</v>
          </cell>
          <cell r="D712">
            <v>6</v>
          </cell>
        </row>
        <row r="713">
          <cell r="B713" t="str">
            <v>47675</v>
          </cell>
          <cell r="C713" t="str">
            <v>SALAMINA</v>
          </cell>
          <cell r="D713">
            <v>6</v>
          </cell>
        </row>
        <row r="714">
          <cell r="B714" t="str">
            <v>47692</v>
          </cell>
          <cell r="C714" t="str">
            <v>SAN SEBASTIAN DE BUENAVISTA</v>
          </cell>
          <cell r="D714">
            <v>6</v>
          </cell>
        </row>
        <row r="715">
          <cell r="B715" t="str">
            <v>47703</v>
          </cell>
          <cell r="C715" t="str">
            <v>SAN ZENON</v>
          </cell>
          <cell r="D715">
            <v>6</v>
          </cell>
        </row>
        <row r="716">
          <cell r="B716" t="str">
            <v>47707</v>
          </cell>
          <cell r="C716" t="str">
            <v>SANTA ANA</v>
          </cell>
          <cell r="D716">
            <v>6</v>
          </cell>
        </row>
        <row r="717">
          <cell r="B717" t="str">
            <v>47720</v>
          </cell>
          <cell r="C717" t="str">
            <v>SANTA BARBARA DE PINTO</v>
          </cell>
          <cell r="D717">
            <v>6</v>
          </cell>
        </row>
        <row r="718">
          <cell r="B718" t="str">
            <v>47745</v>
          </cell>
          <cell r="C718" t="str">
            <v>SITIONUEVO</v>
          </cell>
          <cell r="D718">
            <v>6</v>
          </cell>
        </row>
        <row r="719">
          <cell r="B719" t="str">
            <v>47798</v>
          </cell>
          <cell r="C719" t="str">
            <v>TENERIFE</v>
          </cell>
          <cell r="D719">
            <v>6</v>
          </cell>
        </row>
        <row r="720">
          <cell r="B720" t="str">
            <v>47960</v>
          </cell>
          <cell r="C720" t="str">
            <v>ZAPAYAN</v>
          </cell>
          <cell r="D720">
            <v>6</v>
          </cell>
        </row>
        <row r="721">
          <cell r="B721" t="str">
            <v>47980</v>
          </cell>
          <cell r="C721" t="str">
            <v>ZONA BANANERA</v>
          </cell>
          <cell r="D721">
            <v>6</v>
          </cell>
        </row>
        <row r="722">
          <cell r="B722" t="str">
            <v>50001</v>
          </cell>
          <cell r="C722" t="str">
            <v>VILLAVICENCIO</v>
          </cell>
          <cell r="D722">
            <v>1</v>
          </cell>
        </row>
        <row r="723">
          <cell r="B723" t="str">
            <v>50006</v>
          </cell>
          <cell r="C723" t="str">
            <v>ACACIAS</v>
          </cell>
          <cell r="D723">
            <v>3</v>
          </cell>
        </row>
        <row r="724">
          <cell r="B724" t="str">
            <v>50110</v>
          </cell>
          <cell r="C724" t="str">
            <v>BARRANCA DE UPIA</v>
          </cell>
          <cell r="D724">
            <v>6</v>
          </cell>
        </row>
        <row r="725">
          <cell r="B725" t="str">
            <v>50124</v>
          </cell>
          <cell r="C725" t="str">
            <v>CABUYARO</v>
          </cell>
          <cell r="D725">
            <v>6</v>
          </cell>
        </row>
        <row r="726">
          <cell r="B726" t="str">
            <v>50150</v>
          </cell>
          <cell r="C726" t="str">
            <v>CASTILLA LA NUEVA</v>
          </cell>
          <cell r="D726">
            <v>6</v>
          </cell>
        </row>
        <row r="727">
          <cell r="B727" t="str">
            <v>50223</v>
          </cell>
          <cell r="C727" t="str">
            <v>CUBARRAL</v>
          </cell>
          <cell r="D727">
            <v>6</v>
          </cell>
        </row>
        <row r="728">
          <cell r="B728" t="str">
            <v>50226</v>
          </cell>
          <cell r="C728" t="str">
            <v>CUMARAL</v>
          </cell>
          <cell r="D728">
            <v>6</v>
          </cell>
        </row>
        <row r="729">
          <cell r="B729" t="str">
            <v>50245</v>
          </cell>
          <cell r="C729" t="str">
            <v>EL CALVARIO</v>
          </cell>
          <cell r="D729">
            <v>6</v>
          </cell>
        </row>
        <row r="730">
          <cell r="B730" t="str">
            <v>50251</v>
          </cell>
          <cell r="C730" t="str">
            <v>EL CASTILLO</v>
          </cell>
          <cell r="D730">
            <v>6</v>
          </cell>
        </row>
        <row r="731">
          <cell r="B731" t="str">
            <v>50270</v>
          </cell>
          <cell r="C731" t="str">
            <v>EL DORADO</v>
          </cell>
          <cell r="D731">
            <v>6</v>
          </cell>
        </row>
        <row r="732">
          <cell r="B732" t="str">
            <v>50287</v>
          </cell>
          <cell r="C732" t="str">
            <v>FUENTE DE ORO</v>
          </cell>
          <cell r="D732">
            <v>6</v>
          </cell>
        </row>
        <row r="733">
          <cell r="B733" t="str">
            <v>50313</v>
          </cell>
          <cell r="C733" t="str">
            <v>GRANADA</v>
          </cell>
          <cell r="D733">
            <v>5</v>
          </cell>
        </row>
        <row r="734">
          <cell r="B734" t="str">
            <v>50318</v>
          </cell>
          <cell r="C734" t="str">
            <v>GUAMAL</v>
          </cell>
          <cell r="D734">
            <v>6</v>
          </cell>
        </row>
        <row r="735">
          <cell r="B735" t="str">
            <v>50325</v>
          </cell>
          <cell r="C735" t="str">
            <v>MAPIRIPAN</v>
          </cell>
          <cell r="D735">
            <v>6</v>
          </cell>
        </row>
        <row r="736">
          <cell r="B736" t="str">
            <v>50330</v>
          </cell>
          <cell r="C736" t="str">
            <v>MESETAS</v>
          </cell>
          <cell r="D736">
            <v>6</v>
          </cell>
        </row>
        <row r="737">
          <cell r="B737" t="str">
            <v>50350</v>
          </cell>
          <cell r="C737" t="str">
            <v>LA MACARENA</v>
          </cell>
          <cell r="D737">
            <v>6</v>
          </cell>
        </row>
        <row r="738">
          <cell r="B738" t="str">
            <v>50370</v>
          </cell>
          <cell r="C738" t="str">
            <v>LA URIBE</v>
          </cell>
          <cell r="D738">
            <v>6</v>
          </cell>
        </row>
        <row r="739">
          <cell r="B739" t="str">
            <v>50400</v>
          </cell>
          <cell r="C739" t="str">
            <v>LEJANIAS</v>
          </cell>
          <cell r="D739">
            <v>6</v>
          </cell>
        </row>
        <row r="740">
          <cell r="B740" t="str">
            <v>50450</v>
          </cell>
          <cell r="C740" t="str">
            <v>PUERTO CONCORDIA</v>
          </cell>
          <cell r="D740">
            <v>6</v>
          </cell>
        </row>
        <row r="741">
          <cell r="B741" t="str">
            <v>50568</v>
          </cell>
          <cell r="C741" t="str">
            <v>PUERTO GAITAN</v>
          </cell>
          <cell r="D741">
            <v>3</v>
          </cell>
        </row>
        <row r="742">
          <cell r="B742" t="str">
            <v>50573</v>
          </cell>
          <cell r="C742" t="str">
            <v>PUERTO LOPEZ</v>
          </cell>
          <cell r="D742">
            <v>5</v>
          </cell>
        </row>
        <row r="743">
          <cell r="B743" t="str">
            <v>50577</v>
          </cell>
          <cell r="C743" t="str">
            <v>PUERTO LLERAS</v>
          </cell>
          <cell r="D743">
            <v>6</v>
          </cell>
        </row>
        <row r="744">
          <cell r="B744" t="str">
            <v>50590</v>
          </cell>
          <cell r="C744" t="str">
            <v>PUERTO RICO</v>
          </cell>
          <cell r="D744">
            <v>6</v>
          </cell>
        </row>
        <row r="745">
          <cell r="B745" t="str">
            <v>50606</v>
          </cell>
          <cell r="C745" t="str">
            <v>RESTREPO</v>
          </cell>
          <cell r="D745">
            <v>6</v>
          </cell>
        </row>
        <row r="746">
          <cell r="B746" t="str">
            <v>50680</v>
          </cell>
          <cell r="C746" t="str">
            <v>SAN CARLOS DE GUAROA</v>
          </cell>
          <cell r="D746">
            <v>6</v>
          </cell>
        </row>
        <row r="747">
          <cell r="B747" t="str">
            <v>50683</v>
          </cell>
          <cell r="C747" t="str">
            <v>SAN JUAN DE ARAMA</v>
          </cell>
          <cell r="D747">
            <v>6</v>
          </cell>
        </row>
        <row r="748">
          <cell r="B748" t="str">
            <v>50686</v>
          </cell>
          <cell r="C748" t="str">
            <v>SAN JUANITO</v>
          </cell>
          <cell r="D748">
            <v>6</v>
          </cell>
        </row>
        <row r="749">
          <cell r="B749" t="str">
            <v>50689</v>
          </cell>
          <cell r="C749" t="str">
            <v>SAN MARTIN</v>
          </cell>
          <cell r="D749">
            <v>6</v>
          </cell>
        </row>
        <row r="750">
          <cell r="B750" t="str">
            <v>50711</v>
          </cell>
          <cell r="C750" t="str">
            <v>VISTA HERMOSA</v>
          </cell>
          <cell r="D750">
            <v>6</v>
          </cell>
        </row>
        <row r="751">
          <cell r="B751" t="str">
            <v>52001</v>
          </cell>
          <cell r="C751" t="str">
            <v>PASTO</v>
          </cell>
          <cell r="D751">
            <v>1</v>
          </cell>
        </row>
        <row r="752">
          <cell r="B752" t="str">
            <v>52019</v>
          </cell>
          <cell r="C752" t="str">
            <v>ALBAN</v>
          </cell>
          <cell r="D752">
            <v>6</v>
          </cell>
        </row>
        <row r="753">
          <cell r="B753" t="str">
            <v>52022</v>
          </cell>
          <cell r="C753" t="str">
            <v>ALDANA</v>
          </cell>
          <cell r="D753">
            <v>6</v>
          </cell>
        </row>
        <row r="754">
          <cell r="B754" t="str">
            <v>52036</v>
          </cell>
          <cell r="C754" t="str">
            <v>ANCUYA</v>
          </cell>
          <cell r="D754">
            <v>6</v>
          </cell>
        </row>
        <row r="755">
          <cell r="B755" t="str">
            <v>52051</v>
          </cell>
          <cell r="C755" t="str">
            <v>ARBOLEDA</v>
          </cell>
          <cell r="D755">
            <v>6</v>
          </cell>
        </row>
        <row r="756">
          <cell r="B756" t="str">
            <v>52079</v>
          </cell>
          <cell r="C756" t="str">
            <v>BARBACOAS</v>
          </cell>
          <cell r="D756">
            <v>6</v>
          </cell>
        </row>
        <row r="757">
          <cell r="B757" t="str">
            <v>52083</v>
          </cell>
          <cell r="C757" t="str">
            <v>BELEN</v>
          </cell>
          <cell r="D757">
            <v>6</v>
          </cell>
        </row>
        <row r="758">
          <cell r="B758" t="str">
            <v>52110</v>
          </cell>
          <cell r="C758" t="str">
            <v>BUESACO</v>
          </cell>
          <cell r="D758">
            <v>6</v>
          </cell>
        </row>
        <row r="759">
          <cell r="B759" t="str">
            <v>52203</v>
          </cell>
          <cell r="C759" t="str">
            <v>COLON-GENOVA</v>
          </cell>
          <cell r="D759">
            <v>6</v>
          </cell>
        </row>
        <row r="760">
          <cell r="B760" t="str">
            <v>52207</v>
          </cell>
          <cell r="C760" t="str">
            <v>CONSACA</v>
          </cell>
          <cell r="D760">
            <v>6</v>
          </cell>
        </row>
        <row r="761">
          <cell r="B761" t="str">
            <v>52210</v>
          </cell>
          <cell r="C761" t="str">
            <v>CONTADERO</v>
          </cell>
          <cell r="D761">
            <v>6</v>
          </cell>
        </row>
        <row r="762">
          <cell r="B762" t="str">
            <v>52215</v>
          </cell>
          <cell r="C762" t="str">
            <v>CORDOBA</v>
          </cell>
          <cell r="D762">
            <v>6</v>
          </cell>
        </row>
        <row r="763">
          <cell r="B763" t="str">
            <v>52224</v>
          </cell>
          <cell r="C763" t="str">
            <v>CUASPUD-CARLOSAMA</v>
          </cell>
          <cell r="D763">
            <v>6</v>
          </cell>
        </row>
        <row r="764">
          <cell r="B764" t="str">
            <v>52227</v>
          </cell>
          <cell r="C764" t="str">
            <v>CUMBAL</v>
          </cell>
          <cell r="D764">
            <v>6</v>
          </cell>
        </row>
        <row r="765">
          <cell r="B765" t="str">
            <v>52233</v>
          </cell>
          <cell r="C765" t="str">
            <v>CUMBITARA</v>
          </cell>
          <cell r="D765">
            <v>6</v>
          </cell>
        </row>
        <row r="766">
          <cell r="B766" t="str">
            <v>52240</v>
          </cell>
          <cell r="C766" t="str">
            <v>CHACHAGUI</v>
          </cell>
          <cell r="D766">
            <v>6</v>
          </cell>
        </row>
        <row r="767">
          <cell r="B767" t="str">
            <v>52250</v>
          </cell>
          <cell r="C767" t="str">
            <v>EL CHARCO</v>
          </cell>
          <cell r="D767">
            <v>6</v>
          </cell>
        </row>
        <row r="768">
          <cell r="B768" t="str">
            <v>52254</v>
          </cell>
          <cell r="C768" t="str">
            <v>EL PEÑOL</v>
          </cell>
          <cell r="D768">
            <v>6</v>
          </cell>
        </row>
        <row r="769">
          <cell r="B769" t="str">
            <v>52256</v>
          </cell>
          <cell r="C769" t="str">
            <v>EL ROSARIO</v>
          </cell>
          <cell r="D769">
            <v>6</v>
          </cell>
        </row>
        <row r="770">
          <cell r="B770" t="str">
            <v>52258</v>
          </cell>
          <cell r="C770" t="str">
            <v>EL TABLON</v>
          </cell>
          <cell r="D770">
            <v>6</v>
          </cell>
        </row>
        <row r="771">
          <cell r="B771" t="str">
            <v>52260</v>
          </cell>
          <cell r="C771" t="str">
            <v>EL TAMBO</v>
          </cell>
          <cell r="D771">
            <v>6</v>
          </cell>
        </row>
        <row r="772">
          <cell r="B772" t="str">
            <v>52287</v>
          </cell>
          <cell r="C772" t="str">
            <v>FUNES</v>
          </cell>
          <cell r="D772">
            <v>6</v>
          </cell>
        </row>
        <row r="773">
          <cell r="B773" t="str">
            <v>52317</v>
          </cell>
          <cell r="C773" t="str">
            <v>GUACHUCAL</v>
          </cell>
          <cell r="D773">
            <v>6</v>
          </cell>
        </row>
        <row r="774">
          <cell r="B774" t="str">
            <v>52320</v>
          </cell>
          <cell r="C774" t="str">
            <v>GUAITARILLA</v>
          </cell>
          <cell r="D774">
            <v>6</v>
          </cell>
        </row>
        <row r="775">
          <cell r="B775" t="str">
            <v>52323</v>
          </cell>
          <cell r="C775" t="str">
            <v>GUALMATAN</v>
          </cell>
          <cell r="D775">
            <v>6</v>
          </cell>
        </row>
        <row r="776">
          <cell r="B776" t="str">
            <v>52352</v>
          </cell>
          <cell r="C776" t="str">
            <v>ILES</v>
          </cell>
          <cell r="D776">
            <v>6</v>
          </cell>
        </row>
        <row r="777">
          <cell r="B777" t="str">
            <v>52354</v>
          </cell>
          <cell r="C777" t="str">
            <v>IMUES</v>
          </cell>
          <cell r="D777">
            <v>6</v>
          </cell>
        </row>
        <row r="778">
          <cell r="B778" t="str">
            <v>52356</v>
          </cell>
          <cell r="C778" t="str">
            <v>IPIALES</v>
          </cell>
          <cell r="D778">
            <v>4</v>
          </cell>
        </row>
        <row r="779">
          <cell r="B779" t="str">
            <v>52378</v>
          </cell>
          <cell r="C779" t="str">
            <v>LA CRUZ</v>
          </cell>
          <cell r="D779">
            <v>6</v>
          </cell>
        </row>
        <row r="780">
          <cell r="B780" t="str">
            <v>52381</v>
          </cell>
          <cell r="C780" t="str">
            <v>LA FLORIDA</v>
          </cell>
          <cell r="D780">
            <v>6</v>
          </cell>
        </row>
        <row r="781">
          <cell r="B781" t="str">
            <v>52385</v>
          </cell>
          <cell r="C781" t="str">
            <v>LA LLANADA</v>
          </cell>
          <cell r="D781">
            <v>6</v>
          </cell>
        </row>
        <row r="782">
          <cell r="B782" t="str">
            <v>52390</v>
          </cell>
          <cell r="C782" t="str">
            <v>LA TOLA</v>
          </cell>
          <cell r="D782">
            <v>6</v>
          </cell>
        </row>
        <row r="783">
          <cell r="B783" t="str">
            <v>52399</v>
          </cell>
          <cell r="C783" t="str">
            <v>LA UNION</v>
          </cell>
          <cell r="D783">
            <v>6</v>
          </cell>
        </row>
        <row r="784">
          <cell r="B784" t="str">
            <v>52405</v>
          </cell>
          <cell r="C784" t="str">
            <v>LEIVA</v>
          </cell>
          <cell r="D784">
            <v>6</v>
          </cell>
        </row>
        <row r="785">
          <cell r="B785" t="str">
            <v>52411</v>
          </cell>
          <cell r="C785" t="str">
            <v>LINARES</v>
          </cell>
          <cell r="D785">
            <v>6</v>
          </cell>
        </row>
        <row r="786">
          <cell r="B786" t="str">
            <v>52418</v>
          </cell>
          <cell r="C786" t="str">
            <v>LOS ANDES</v>
          </cell>
          <cell r="D786">
            <v>6</v>
          </cell>
        </row>
        <row r="787">
          <cell r="B787" t="str">
            <v>52427</v>
          </cell>
          <cell r="C787" t="str">
            <v>MAGUI-PAYAN</v>
          </cell>
          <cell r="D787">
            <v>6</v>
          </cell>
        </row>
        <row r="788">
          <cell r="B788" t="str">
            <v>52435</v>
          </cell>
          <cell r="C788" t="str">
            <v>MALLAMA</v>
          </cell>
          <cell r="D788">
            <v>6</v>
          </cell>
        </row>
        <row r="789">
          <cell r="B789" t="str">
            <v>52473</v>
          </cell>
          <cell r="C789" t="str">
            <v>MOSQUERA</v>
          </cell>
          <cell r="D789">
            <v>6</v>
          </cell>
        </row>
        <row r="790">
          <cell r="B790" t="str">
            <v>52480</v>
          </cell>
          <cell r="C790" t="str">
            <v>NARIÑO</v>
          </cell>
          <cell r="D790">
            <v>6</v>
          </cell>
        </row>
        <row r="791">
          <cell r="B791" t="str">
            <v>52490</v>
          </cell>
          <cell r="C791" t="str">
            <v>OLAYA HERRERA</v>
          </cell>
          <cell r="D791">
            <v>6</v>
          </cell>
        </row>
        <row r="792">
          <cell r="B792" t="str">
            <v>52506</v>
          </cell>
          <cell r="C792" t="str">
            <v>OSPINA</v>
          </cell>
          <cell r="D792">
            <v>6</v>
          </cell>
        </row>
        <row r="793">
          <cell r="B793" t="str">
            <v>52520</v>
          </cell>
          <cell r="C793" t="str">
            <v>FRANCISCO PIZARRO</v>
          </cell>
          <cell r="D793">
            <v>6</v>
          </cell>
        </row>
        <row r="794">
          <cell r="B794" t="str">
            <v>52540</v>
          </cell>
          <cell r="C794" t="str">
            <v>POLICARPA</v>
          </cell>
          <cell r="D794">
            <v>6</v>
          </cell>
        </row>
        <row r="795">
          <cell r="B795" t="str">
            <v>52560</v>
          </cell>
          <cell r="C795" t="str">
            <v>POTOSI</v>
          </cell>
          <cell r="D795">
            <v>6</v>
          </cell>
        </row>
        <row r="796">
          <cell r="B796" t="str">
            <v>52565</v>
          </cell>
          <cell r="C796" t="str">
            <v>PROVIDENCIA</v>
          </cell>
          <cell r="D796">
            <v>6</v>
          </cell>
        </row>
        <row r="797">
          <cell r="B797" t="str">
            <v>52573</v>
          </cell>
          <cell r="C797" t="str">
            <v>PUERRES</v>
          </cell>
          <cell r="D797">
            <v>6</v>
          </cell>
        </row>
        <row r="798">
          <cell r="B798" t="str">
            <v>52585</v>
          </cell>
          <cell r="C798" t="str">
            <v>PUPIALES</v>
          </cell>
          <cell r="D798">
            <v>6</v>
          </cell>
        </row>
        <row r="799">
          <cell r="B799" t="str">
            <v>52612</v>
          </cell>
          <cell r="C799" t="str">
            <v>RICAURTE</v>
          </cell>
          <cell r="D799">
            <v>6</v>
          </cell>
        </row>
        <row r="800">
          <cell r="B800" t="str">
            <v>52621</v>
          </cell>
          <cell r="C800" t="str">
            <v>ROBERTO PAYAN</v>
          </cell>
          <cell r="D800">
            <v>6</v>
          </cell>
        </row>
        <row r="801">
          <cell r="B801" t="str">
            <v>52678</v>
          </cell>
          <cell r="C801" t="str">
            <v>SAMANIEGO</v>
          </cell>
          <cell r="D801">
            <v>6</v>
          </cell>
        </row>
        <row r="802">
          <cell r="B802" t="str">
            <v>52683</v>
          </cell>
          <cell r="C802" t="str">
            <v>SANDONA</v>
          </cell>
          <cell r="D802">
            <v>6</v>
          </cell>
        </row>
        <row r="803">
          <cell r="B803" t="str">
            <v>52685</v>
          </cell>
          <cell r="C803" t="str">
            <v>SAN BERNARDO</v>
          </cell>
          <cell r="D803">
            <v>6</v>
          </cell>
        </row>
        <row r="804">
          <cell r="B804" t="str">
            <v>52687</v>
          </cell>
          <cell r="C804" t="str">
            <v>SAN LORENZO</v>
          </cell>
          <cell r="D804">
            <v>6</v>
          </cell>
        </row>
        <row r="805">
          <cell r="B805" t="str">
            <v>52693</v>
          </cell>
          <cell r="C805" t="str">
            <v>SAN PABLO</v>
          </cell>
          <cell r="D805">
            <v>6</v>
          </cell>
        </row>
        <row r="806">
          <cell r="B806" t="str">
            <v>52694</v>
          </cell>
          <cell r="C806" t="str">
            <v>SAN PEDRO DE CARTAGO</v>
          </cell>
          <cell r="D806">
            <v>6</v>
          </cell>
        </row>
        <row r="807">
          <cell r="B807" t="str">
            <v>52696</v>
          </cell>
          <cell r="C807" t="str">
            <v>SANTA BARBARA</v>
          </cell>
          <cell r="D807">
            <v>6</v>
          </cell>
        </row>
        <row r="808">
          <cell r="B808" t="str">
            <v>52699</v>
          </cell>
          <cell r="C808" t="str">
            <v>SANTACRUZ</v>
          </cell>
          <cell r="D808">
            <v>6</v>
          </cell>
        </row>
        <row r="809">
          <cell r="B809" t="str">
            <v>52720</v>
          </cell>
          <cell r="C809" t="str">
            <v>SAPUYES</v>
          </cell>
          <cell r="D809">
            <v>6</v>
          </cell>
        </row>
        <row r="810">
          <cell r="B810" t="str">
            <v>52786</v>
          </cell>
          <cell r="C810" t="str">
            <v>TAMINANGO</v>
          </cell>
          <cell r="D810">
            <v>6</v>
          </cell>
        </row>
        <row r="811">
          <cell r="B811" t="str">
            <v>52788</v>
          </cell>
          <cell r="C811" t="str">
            <v>TANGUA</v>
          </cell>
          <cell r="D811">
            <v>6</v>
          </cell>
        </row>
        <row r="812">
          <cell r="B812" t="str">
            <v>52835</v>
          </cell>
          <cell r="C812" t="str">
            <v>TUMACO</v>
          </cell>
          <cell r="D812">
            <v>4</v>
          </cell>
        </row>
        <row r="813">
          <cell r="B813" t="str">
            <v>52838</v>
          </cell>
          <cell r="C813" t="str">
            <v>TUQUERRES</v>
          </cell>
          <cell r="D813">
            <v>6</v>
          </cell>
        </row>
        <row r="814">
          <cell r="B814" t="str">
            <v>52885</v>
          </cell>
          <cell r="C814" t="str">
            <v>YACUANQUER</v>
          </cell>
          <cell r="D814">
            <v>6</v>
          </cell>
        </row>
        <row r="815">
          <cell r="B815" t="str">
            <v>54001</v>
          </cell>
          <cell r="C815" t="str">
            <v>CUCUTA</v>
          </cell>
          <cell r="D815">
            <v>1</v>
          </cell>
        </row>
        <row r="816">
          <cell r="B816" t="str">
            <v>54003</v>
          </cell>
          <cell r="C816" t="str">
            <v>ABREGO</v>
          </cell>
          <cell r="D816">
            <v>6</v>
          </cell>
        </row>
        <row r="817">
          <cell r="B817" t="str">
            <v>54051</v>
          </cell>
          <cell r="C817" t="str">
            <v>ARBOLEDAS</v>
          </cell>
          <cell r="D817">
            <v>6</v>
          </cell>
        </row>
        <row r="818">
          <cell r="B818" t="str">
            <v>54099</v>
          </cell>
          <cell r="C818" t="str">
            <v>BOCHALEMA</v>
          </cell>
          <cell r="D818">
            <v>6</v>
          </cell>
        </row>
        <row r="819">
          <cell r="B819" t="str">
            <v>54109</v>
          </cell>
          <cell r="C819" t="str">
            <v>BUCARASICA</v>
          </cell>
          <cell r="D819">
            <v>6</v>
          </cell>
        </row>
        <row r="820">
          <cell r="B820" t="str">
            <v>54125</v>
          </cell>
          <cell r="C820" t="str">
            <v>CACOTA</v>
          </cell>
          <cell r="D820">
            <v>6</v>
          </cell>
        </row>
        <row r="821">
          <cell r="B821" t="str">
            <v>54128</v>
          </cell>
          <cell r="C821" t="str">
            <v>CACHIRA</v>
          </cell>
          <cell r="D821">
            <v>6</v>
          </cell>
        </row>
        <row r="822">
          <cell r="B822" t="str">
            <v>54172</v>
          </cell>
          <cell r="C822" t="str">
            <v>CHINACOTA</v>
          </cell>
          <cell r="D822">
            <v>6</v>
          </cell>
        </row>
        <row r="823">
          <cell r="B823" t="str">
            <v>54174</v>
          </cell>
          <cell r="C823" t="str">
            <v>CHITAGA</v>
          </cell>
          <cell r="D823">
            <v>6</v>
          </cell>
        </row>
        <row r="824">
          <cell r="B824" t="str">
            <v>54206</v>
          </cell>
          <cell r="C824" t="str">
            <v>CONVENCION</v>
          </cell>
          <cell r="D824">
            <v>6</v>
          </cell>
        </row>
        <row r="825">
          <cell r="B825" t="str">
            <v>54223</v>
          </cell>
          <cell r="C825" t="str">
            <v>CUCUTILLA</v>
          </cell>
          <cell r="D825">
            <v>6</v>
          </cell>
        </row>
        <row r="826">
          <cell r="B826" t="str">
            <v>54239</v>
          </cell>
          <cell r="C826" t="str">
            <v>DURANIA</v>
          </cell>
          <cell r="D826">
            <v>6</v>
          </cell>
        </row>
        <row r="827">
          <cell r="B827" t="str">
            <v>54245</v>
          </cell>
          <cell r="C827" t="str">
            <v>EL CARMEN</v>
          </cell>
          <cell r="D827">
            <v>6</v>
          </cell>
        </row>
        <row r="828">
          <cell r="B828" t="str">
            <v>54250</v>
          </cell>
          <cell r="C828" t="str">
            <v>EL TARRA</v>
          </cell>
          <cell r="D828">
            <v>6</v>
          </cell>
        </row>
        <row r="829">
          <cell r="B829" t="str">
            <v>54261</v>
          </cell>
          <cell r="C829" t="str">
            <v>EL ZULIA</v>
          </cell>
          <cell r="D829">
            <v>6</v>
          </cell>
        </row>
        <row r="830">
          <cell r="B830" t="str">
            <v>54313</v>
          </cell>
          <cell r="C830" t="str">
            <v>GRAMALOTE</v>
          </cell>
          <cell r="D830">
            <v>6</v>
          </cell>
        </row>
        <row r="831">
          <cell r="B831" t="str">
            <v>54344</v>
          </cell>
          <cell r="C831" t="str">
            <v>HACARI</v>
          </cell>
          <cell r="D831">
            <v>6</v>
          </cell>
        </row>
        <row r="832">
          <cell r="B832" t="str">
            <v>54347</v>
          </cell>
          <cell r="C832" t="str">
            <v>HERRAN</v>
          </cell>
          <cell r="D832">
            <v>6</v>
          </cell>
        </row>
        <row r="833">
          <cell r="B833" t="str">
            <v>54377</v>
          </cell>
          <cell r="C833" t="str">
            <v>LABATECA</v>
          </cell>
          <cell r="D833">
            <v>6</v>
          </cell>
        </row>
        <row r="834">
          <cell r="B834" t="str">
            <v>54385</v>
          </cell>
          <cell r="C834" t="str">
            <v>LA ESPERANZA</v>
          </cell>
          <cell r="D834">
            <v>6</v>
          </cell>
        </row>
        <row r="835">
          <cell r="B835" t="str">
            <v>54398</v>
          </cell>
          <cell r="C835" t="str">
            <v>LA PLAYA</v>
          </cell>
          <cell r="D835">
            <v>6</v>
          </cell>
        </row>
        <row r="836">
          <cell r="B836" t="str">
            <v>54405</v>
          </cell>
          <cell r="C836" t="str">
            <v>LOS PATIOS</v>
          </cell>
          <cell r="D836">
            <v>4</v>
          </cell>
        </row>
        <row r="837">
          <cell r="B837" t="str">
            <v>54418</v>
          </cell>
          <cell r="C837" t="str">
            <v>LOURDES</v>
          </cell>
          <cell r="D837">
            <v>6</v>
          </cell>
        </row>
        <row r="838">
          <cell r="B838" t="str">
            <v>54480</v>
          </cell>
          <cell r="C838" t="str">
            <v>MUTISCUA</v>
          </cell>
          <cell r="D838">
            <v>6</v>
          </cell>
        </row>
        <row r="839">
          <cell r="B839" t="str">
            <v>54498</v>
          </cell>
          <cell r="C839" t="str">
            <v>OCAÑA</v>
          </cell>
          <cell r="D839">
            <v>5</v>
          </cell>
        </row>
        <row r="840">
          <cell r="B840" t="str">
            <v>54518</v>
          </cell>
          <cell r="C840" t="str">
            <v>PAMPLONA</v>
          </cell>
          <cell r="D840">
            <v>6</v>
          </cell>
        </row>
        <row r="841">
          <cell r="B841" t="str">
            <v>54520</v>
          </cell>
          <cell r="C841" t="str">
            <v>PAMPLONITA</v>
          </cell>
          <cell r="D841">
            <v>6</v>
          </cell>
        </row>
        <row r="842">
          <cell r="B842" t="str">
            <v>54553</v>
          </cell>
          <cell r="C842" t="str">
            <v>PUERTO SANTANDER</v>
          </cell>
          <cell r="D842">
            <v>6</v>
          </cell>
        </row>
        <row r="843">
          <cell r="B843" t="str">
            <v>54599</v>
          </cell>
          <cell r="C843" t="str">
            <v>RAGONVALIA</v>
          </cell>
          <cell r="D843">
            <v>6</v>
          </cell>
        </row>
        <row r="844">
          <cell r="B844" t="str">
            <v>54660</v>
          </cell>
          <cell r="C844" t="str">
            <v>SALAZAR</v>
          </cell>
          <cell r="D844">
            <v>6</v>
          </cell>
        </row>
        <row r="845">
          <cell r="B845" t="str">
            <v>54670</v>
          </cell>
          <cell r="C845" t="str">
            <v>SAN CALIXTO</v>
          </cell>
          <cell r="D845">
            <v>6</v>
          </cell>
        </row>
        <row r="846">
          <cell r="B846" t="str">
            <v>54673</v>
          </cell>
          <cell r="C846" t="str">
            <v>SAN CAYETANO</v>
          </cell>
          <cell r="D846">
            <v>6</v>
          </cell>
        </row>
        <row r="847">
          <cell r="B847" t="str">
            <v>54680</v>
          </cell>
          <cell r="C847" t="str">
            <v>SANTIAGO</v>
          </cell>
          <cell r="D847">
            <v>6</v>
          </cell>
        </row>
        <row r="848">
          <cell r="B848" t="str">
            <v>54720</v>
          </cell>
          <cell r="C848" t="str">
            <v>SARDINATA</v>
          </cell>
          <cell r="D848">
            <v>6</v>
          </cell>
        </row>
        <row r="849">
          <cell r="B849" t="str">
            <v>54743</v>
          </cell>
          <cell r="C849" t="str">
            <v>SILOS</v>
          </cell>
          <cell r="D849">
            <v>6</v>
          </cell>
        </row>
        <row r="850">
          <cell r="B850" t="str">
            <v>54800</v>
          </cell>
          <cell r="C850" t="str">
            <v>TEORAMA</v>
          </cell>
          <cell r="D850">
            <v>6</v>
          </cell>
        </row>
        <row r="851">
          <cell r="B851" t="str">
            <v>54810</v>
          </cell>
          <cell r="C851" t="str">
            <v>TIBU</v>
          </cell>
          <cell r="D851">
            <v>6</v>
          </cell>
        </row>
        <row r="852">
          <cell r="B852" t="str">
            <v>54820</v>
          </cell>
          <cell r="C852" t="str">
            <v>TOLEDO</v>
          </cell>
          <cell r="D852">
            <v>6</v>
          </cell>
        </row>
        <row r="853">
          <cell r="B853" t="str">
            <v>54871</v>
          </cell>
          <cell r="C853" t="str">
            <v>VILLACARO</v>
          </cell>
          <cell r="D853">
            <v>6</v>
          </cell>
        </row>
        <row r="854">
          <cell r="B854" t="str">
            <v>54874</v>
          </cell>
          <cell r="C854" t="str">
            <v>VILLA DEL ROSARIO</v>
          </cell>
          <cell r="D854">
            <v>4</v>
          </cell>
        </row>
        <row r="855">
          <cell r="B855" t="str">
            <v>86001</v>
          </cell>
          <cell r="C855" t="str">
            <v>MOCOA</v>
          </cell>
          <cell r="D855">
            <v>6</v>
          </cell>
        </row>
        <row r="856">
          <cell r="B856" t="str">
            <v>86219</v>
          </cell>
          <cell r="C856" t="str">
            <v>COLON</v>
          </cell>
          <cell r="D856">
            <v>6</v>
          </cell>
        </row>
        <row r="857">
          <cell r="B857" t="str">
            <v>86320</v>
          </cell>
          <cell r="C857" t="str">
            <v>ORITO</v>
          </cell>
          <cell r="D857">
            <v>6</v>
          </cell>
        </row>
        <row r="858">
          <cell r="B858" t="str">
            <v>86568</v>
          </cell>
          <cell r="C858" t="str">
            <v>PUERTO ASIS</v>
          </cell>
          <cell r="D858">
            <v>6</v>
          </cell>
        </row>
        <row r="859">
          <cell r="B859" t="str">
            <v>86569</v>
          </cell>
          <cell r="C859" t="str">
            <v>PUERTO CAYCEDO</v>
          </cell>
          <cell r="D859">
            <v>6</v>
          </cell>
        </row>
        <row r="860">
          <cell r="B860" t="str">
            <v>86571</v>
          </cell>
          <cell r="C860" t="str">
            <v>PUERTO GUZMAN</v>
          </cell>
          <cell r="D860">
            <v>6</v>
          </cell>
        </row>
        <row r="861">
          <cell r="B861" t="str">
            <v>86573</v>
          </cell>
          <cell r="C861" t="str">
            <v>PUERTO LEGUIZAMO</v>
          </cell>
          <cell r="D861">
            <v>6</v>
          </cell>
        </row>
        <row r="862">
          <cell r="B862" t="str">
            <v>86749</v>
          </cell>
          <cell r="C862" t="str">
            <v>SIBUNDOY</v>
          </cell>
          <cell r="D862">
            <v>6</v>
          </cell>
        </row>
        <row r="863">
          <cell r="B863" t="str">
            <v>86755</v>
          </cell>
          <cell r="C863" t="str">
            <v>SAN FRANCISCO</v>
          </cell>
          <cell r="D863">
            <v>6</v>
          </cell>
        </row>
        <row r="864">
          <cell r="B864" t="str">
            <v>86757</v>
          </cell>
          <cell r="C864" t="str">
            <v>SAN MIGUEL</v>
          </cell>
          <cell r="D864">
            <v>6</v>
          </cell>
        </row>
        <row r="865">
          <cell r="B865" t="str">
            <v>86760</v>
          </cell>
          <cell r="C865" t="str">
            <v>SANTIAGO</v>
          </cell>
          <cell r="D865">
            <v>6</v>
          </cell>
        </row>
        <row r="866">
          <cell r="B866" t="str">
            <v>86865</v>
          </cell>
          <cell r="C866" t="str">
            <v>VALLE DEL GUAMUEZ</v>
          </cell>
          <cell r="D866">
            <v>6</v>
          </cell>
        </row>
        <row r="867">
          <cell r="B867" t="str">
            <v>86885</v>
          </cell>
          <cell r="C867" t="str">
            <v>VILLAGARZON</v>
          </cell>
          <cell r="D867">
            <v>6</v>
          </cell>
        </row>
        <row r="868">
          <cell r="B868" t="str">
            <v>63001</v>
          </cell>
          <cell r="C868" t="str">
            <v>ARMENIA</v>
          </cell>
          <cell r="D868">
            <v>1</v>
          </cell>
        </row>
        <row r="869">
          <cell r="B869" t="str">
            <v>63111</v>
          </cell>
          <cell r="C869" t="str">
            <v>BUENAVISTA</v>
          </cell>
          <cell r="D869">
            <v>6</v>
          </cell>
        </row>
        <row r="870">
          <cell r="B870" t="str">
            <v>63130</v>
          </cell>
          <cell r="C870" t="str">
            <v>CALARCA</v>
          </cell>
          <cell r="D870">
            <v>5</v>
          </cell>
        </row>
        <row r="871">
          <cell r="B871" t="str">
            <v>63190</v>
          </cell>
          <cell r="C871" t="str">
            <v>CIRCASIA</v>
          </cell>
          <cell r="D871">
            <v>6</v>
          </cell>
        </row>
        <row r="872">
          <cell r="B872" t="str">
            <v>63212</v>
          </cell>
          <cell r="C872" t="str">
            <v>CORDOBA</v>
          </cell>
          <cell r="D872">
            <v>6</v>
          </cell>
        </row>
        <row r="873">
          <cell r="B873" t="str">
            <v>63272</v>
          </cell>
          <cell r="C873" t="str">
            <v>FILANDIA</v>
          </cell>
          <cell r="D873">
            <v>6</v>
          </cell>
        </row>
        <row r="874">
          <cell r="B874" t="str">
            <v>63302</v>
          </cell>
          <cell r="C874" t="str">
            <v>GENOVA</v>
          </cell>
          <cell r="D874">
            <v>6</v>
          </cell>
        </row>
        <row r="875">
          <cell r="B875" t="str">
            <v>63401</v>
          </cell>
          <cell r="C875" t="str">
            <v>LA TEBAIDA</v>
          </cell>
          <cell r="D875">
            <v>6</v>
          </cell>
        </row>
        <row r="876">
          <cell r="B876" t="str">
            <v>63470</v>
          </cell>
          <cell r="C876" t="str">
            <v>MONTENEGRO</v>
          </cell>
          <cell r="D876">
            <v>6</v>
          </cell>
        </row>
        <row r="877">
          <cell r="B877" t="str">
            <v>63548</v>
          </cell>
          <cell r="C877" t="str">
            <v>PIJAO</v>
          </cell>
          <cell r="D877">
            <v>6</v>
          </cell>
        </row>
        <row r="878">
          <cell r="B878" t="str">
            <v>63594</v>
          </cell>
          <cell r="C878" t="str">
            <v>QUIMBAYA</v>
          </cell>
          <cell r="D878">
            <v>6</v>
          </cell>
        </row>
        <row r="879">
          <cell r="B879" t="str">
            <v>63690</v>
          </cell>
          <cell r="C879" t="str">
            <v>SALENTO</v>
          </cell>
          <cell r="D879">
            <v>6</v>
          </cell>
        </row>
        <row r="880">
          <cell r="B880" t="str">
            <v>66001</v>
          </cell>
          <cell r="C880" t="str">
            <v>PEREIRA</v>
          </cell>
          <cell r="D880">
            <v>1</v>
          </cell>
        </row>
        <row r="881">
          <cell r="B881" t="str">
            <v>66045</v>
          </cell>
          <cell r="C881" t="str">
            <v>APIA</v>
          </cell>
          <cell r="D881">
            <v>6</v>
          </cell>
        </row>
        <row r="882">
          <cell r="B882" t="str">
            <v>66075</v>
          </cell>
          <cell r="C882" t="str">
            <v>BALBOA</v>
          </cell>
          <cell r="D882">
            <v>6</v>
          </cell>
        </row>
        <row r="883">
          <cell r="B883" t="str">
            <v>66088</v>
          </cell>
          <cell r="C883" t="str">
            <v>BELEN DE UMBRIA</v>
          </cell>
          <cell r="D883">
            <v>6</v>
          </cell>
        </row>
        <row r="884">
          <cell r="B884" t="str">
            <v>66170</v>
          </cell>
          <cell r="C884" t="str">
            <v>DOSQUEBRADAS</v>
          </cell>
          <cell r="D884">
            <v>2</v>
          </cell>
        </row>
        <row r="885">
          <cell r="B885" t="str">
            <v>66318</v>
          </cell>
          <cell r="C885" t="str">
            <v>GUATICA</v>
          </cell>
          <cell r="D885">
            <v>6</v>
          </cell>
        </row>
        <row r="886">
          <cell r="B886" t="str">
            <v>66383</v>
          </cell>
          <cell r="C886" t="str">
            <v>LA CELIA</v>
          </cell>
          <cell r="D886">
            <v>6</v>
          </cell>
        </row>
        <row r="887">
          <cell r="B887" t="str">
            <v>66400</v>
          </cell>
          <cell r="C887" t="str">
            <v>LA VIRGINIA</v>
          </cell>
          <cell r="D887">
            <v>6</v>
          </cell>
        </row>
        <row r="888">
          <cell r="B888" t="str">
            <v>66440</v>
          </cell>
          <cell r="C888" t="str">
            <v>MARSELLA</v>
          </cell>
          <cell r="D888">
            <v>6</v>
          </cell>
        </row>
        <row r="889">
          <cell r="B889" t="str">
            <v>66456</v>
          </cell>
          <cell r="C889" t="str">
            <v>MISTRATO</v>
          </cell>
          <cell r="D889">
            <v>6</v>
          </cell>
        </row>
        <row r="890">
          <cell r="B890" t="str">
            <v>66572</v>
          </cell>
          <cell r="C890" t="str">
            <v>PUEBLO RICO</v>
          </cell>
          <cell r="D890">
            <v>6</v>
          </cell>
        </row>
        <row r="891">
          <cell r="B891" t="str">
            <v>66594</v>
          </cell>
          <cell r="C891" t="str">
            <v>QUINCHIA</v>
          </cell>
          <cell r="D891">
            <v>6</v>
          </cell>
        </row>
        <row r="892">
          <cell r="B892" t="str">
            <v>66682</v>
          </cell>
          <cell r="C892" t="str">
            <v>SANTA ROSA DE CABAL</v>
          </cell>
          <cell r="D892">
            <v>5</v>
          </cell>
        </row>
        <row r="893">
          <cell r="B893" t="str">
            <v>66687</v>
          </cell>
          <cell r="C893" t="str">
            <v>SANTUARIO</v>
          </cell>
          <cell r="D893">
            <v>6</v>
          </cell>
        </row>
        <row r="894">
          <cell r="B894" t="str">
            <v>88564</v>
          </cell>
          <cell r="C894" t="str">
            <v>PROVIDENCIA</v>
          </cell>
          <cell r="D894">
            <v>5</v>
          </cell>
        </row>
        <row r="895">
          <cell r="B895" t="str">
            <v>68001</v>
          </cell>
          <cell r="C895" t="str">
            <v>BUCARAMANGA</v>
          </cell>
          <cell r="D895" t="str">
            <v>ESP</v>
          </cell>
        </row>
        <row r="896">
          <cell r="B896" t="str">
            <v>68013</v>
          </cell>
          <cell r="C896" t="str">
            <v>AGUADA</v>
          </cell>
          <cell r="D896">
            <v>6</v>
          </cell>
        </row>
        <row r="897">
          <cell r="B897" t="str">
            <v>68020</v>
          </cell>
          <cell r="C897" t="str">
            <v>ALBANIA</v>
          </cell>
          <cell r="D897">
            <v>6</v>
          </cell>
        </row>
        <row r="898">
          <cell r="B898" t="str">
            <v>68051</v>
          </cell>
          <cell r="C898" t="str">
            <v>ARATOCA</v>
          </cell>
          <cell r="D898">
            <v>6</v>
          </cell>
        </row>
        <row r="899">
          <cell r="B899" t="str">
            <v>68077</v>
          </cell>
          <cell r="C899" t="str">
            <v>BARBOSA</v>
          </cell>
          <cell r="D899">
            <v>6</v>
          </cell>
        </row>
        <row r="900">
          <cell r="B900" t="str">
            <v>68079</v>
          </cell>
          <cell r="C900" t="str">
            <v>BARICHARA</v>
          </cell>
          <cell r="D900">
            <v>6</v>
          </cell>
        </row>
        <row r="901">
          <cell r="B901" t="str">
            <v>68081</v>
          </cell>
          <cell r="C901" t="str">
            <v>BARRANCABERMEJA</v>
          </cell>
          <cell r="D901">
            <v>1</v>
          </cell>
        </row>
        <row r="902">
          <cell r="B902" t="str">
            <v>68092</v>
          </cell>
          <cell r="C902" t="str">
            <v>BETULIA</v>
          </cell>
          <cell r="D902">
            <v>6</v>
          </cell>
        </row>
        <row r="903">
          <cell r="B903" t="str">
            <v>68101</v>
          </cell>
          <cell r="C903" t="str">
            <v>BOLIVAR</v>
          </cell>
          <cell r="D903">
            <v>6</v>
          </cell>
        </row>
        <row r="904">
          <cell r="B904" t="str">
            <v>68121</v>
          </cell>
          <cell r="C904" t="str">
            <v>CABRERA</v>
          </cell>
          <cell r="D904">
            <v>6</v>
          </cell>
        </row>
        <row r="905">
          <cell r="B905" t="str">
            <v>68132</v>
          </cell>
          <cell r="C905" t="str">
            <v>CALIFORNIA</v>
          </cell>
          <cell r="D905">
            <v>6</v>
          </cell>
        </row>
        <row r="906">
          <cell r="B906" t="str">
            <v>68147</v>
          </cell>
          <cell r="C906" t="str">
            <v>CAPITANEJO</v>
          </cell>
          <cell r="D906">
            <v>6</v>
          </cell>
        </row>
        <row r="907">
          <cell r="B907" t="str">
            <v>68152</v>
          </cell>
          <cell r="C907" t="str">
            <v>CARCASI</v>
          </cell>
          <cell r="D907">
            <v>6</v>
          </cell>
        </row>
        <row r="908">
          <cell r="B908" t="str">
            <v>68160</v>
          </cell>
          <cell r="C908" t="str">
            <v>CEPITA</v>
          </cell>
          <cell r="D908">
            <v>6</v>
          </cell>
        </row>
        <row r="909">
          <cell r="B909" t="str">
            <v>68162</v>
          </cell>
          <cell r="C909" t="str">
            <v>CERRITO</v>
          </cell>
          <cell r="D909">
            <v>6</v>
          </cell>
        </row>
        <row r="910">
          <cell r="B910" t="str">
            <v>68167</v>
          </cell>
          <cell r="C910" t="str">
            <v>CHARALA</v>
          </cell>
          <cell r="D910">
            <v>6</v>
          </cell>
        </row>
        <row r="911">
          <cell r="B911" t="str">
            <v>68169</v>
          </cell>
          <cell r="C911" t="str">
            <v>CHARTA</v>
          </cell>
          <cell r="D911">
            <v>6</v>
          </cell>
        </row>
        <row r="912">
          <cell r="B912" t="str">
            <v>68176</v>
          </cell>
          <cell r="C912" t="str">
            <v>CHIMA</v>
          </cell>
          <cell r="D912">
            <v>6</v>
          </cell>
        </row>
        <row r="913">
          <cell r="B913" t="str">
            <v>68179</v>
          </cell>
          <cell r="C913" t="str">
            <v>CHIPATA</v>
          </cell>
          <cell r="D913">
            <v>6</v>
          </cell>
        </row>
        <row r="914">
          <cell r="B914" t="str">
            <v>68190</v>
          </cell>
          <cell r="C914" t="str">
            <v>CIMITARRA</v>
          </cell>
          <cell r="D914">
            <v>6</v>
          </cell>
        </row>
        <row r="915">
          <cell r="B915" t="str">
            <v>68207</v>
          </cell>
          <cell r="C915" t="str">
            <v>CONCEPCION</v>
          </cell>
          <cell r="D915">
            <v>6</v>
          </cell>
        </row>
        <row r="916">
          <cell r="B916" t="str">
            <v>68209</v>
          </cell>
          <cell r="C916" t="str">
            <v>CONFINES</v>
          </cell>
          <cell r="D916">
            <v>6</v>
          </cell>
        </row>
        <row r="917">
          <cell r="B917" t="str">
            <v>68211</v>
          </cell>
          <cell r="C917" t="str">
            <v>CONTRATACION</v>
          </cell>
          <cell r="D917">
            <v>6</v>
          </cell>
        </row>
        <row r="918">
          <cell r="B918" t="str">
            <v>68217</v>
          </cell>
          <cell r="C918" t="str">
            <v>COROMORO</v>
          </cell>
          <cell r="D918">
            <v>6</v>
          </cell>
        </row>
        <row r="919">
          <cell r="B919" t="str">
            <v>68229</v>
          </cell>
          <cell r="C919" t="str">
            <v>CURITI</v>
          </cell>
          <cell r="D919">
            <v>6</v>
          </cell>
        </row>
        <row r="920">
          <cell r="B920" t="str">
            <v>68235</v>
          </cell>
          <cell r="C920" t="str">
            <v>EL CARMEN</v>
          </cell>
          <cell r="D920">
            <v>6</v>
          </cell>
        </row>
        <row r="921">
          <cell r="B921" t="str">
            <v>68245</v>
          </cell>
          <cell r="C921" t="str">
            <v>EL GUACAMAYO</v>
          </cell>
          <cell r="D921">
            <v>6</v>
          </cell>
        </row>
        <row r="922">
          <cell r="B922" t="str">
            <v>68250</v>
          </cell>
          <cell r="C922" t="str">
            <v>EL PEÑON</v>
          </cell>
          <cell r="D922">
            <v>6</v>
          </cell>
        </row>
        <row r="923">
          <cell r="B923" t="str">
            <v>68255</v>
          </cell>
          <cell r="C923" t="str">
            <v>EL PLAYON</v>
          </cell>
          <cell r="D923">
            <v>6</v>
          </cell>
        </row>
        <row r="924">
          <cell r="B924" t="str">
            <v>68264</v>
          </cell>
          <cell r="C924" t="str">
            <v>ENCINO</v>
          </cell>
          <cell r="D924">
            <v>6</v>
          </cell>
        </row>
        <row r="925">
          <cell r="B925" t="str">
            <v>68266</v>
          </cell>
          <cell r="C925" t="str">
            <v>ENCISO</v>
          </cell>
          <cell r="D925">
            <v>6</v>
          </cell>
        </row>
        <row r="926">
          <cell r="B926" t="str">
            <v>68271</v>
          </cell>
          <cell r="C926" t="str">
            <v>FLORIAN</v>
          </cell>
          <cell r="D926">
            <v>6</v>
          </cell>
        </row>
        <row r="927">
          <cell r="B927" t="str">
            <v>68276</v>
          </cell>
          <cell r="C927" t="str">
            <v>FLORIDABLANCA</v>
          </cell>
          <cell r="D927">
            <v>1</v>
          </cell>
        </row>
        <row r="928">
          <cell r="B928" t="str">
            <v>68296</v>
          </cell>
          <cell r="C928" t="str">
            <v>GALAN</v>
          </cell>
          <cell r="D928">
            <v>6</v>
          </cell>
        </row>
        <row r="929">
          <cell r="B929" t="str">
            <v>68298</v>
          </cell>
          <cell r="C929" t="str">
            <v>GAMBITA</v>
          </cell>
          <cell r="D929">
            <v>6</v>
          </cell>
        </row>
        <row r="930">
          <cell r="B930" t="str">
            <v>68307</v>
          </cell>
          <cell r="C930" t="str">
            <v>GIRON</v>
          </cell>
          <cell r="D930">
            <v>2</v>
          </cell>
        </row>
        <row r="931">
          <cell r="B931" t="str">
            <v>68318</v>
          </cell>
          <cell r="C931" t="str">
            <v>GUACA</v>
          </cell>
          <cell r="D931">
            <v>6</v>
          </cell>
        </row>
        <row r="932">
          <cell r="B932" t="str">
            <v>68320</v>
          </cell>
          <cell r="C932" t="str">
            <v>GUADALUPE</v>
          </cell>
          <cell r="D932">
            <v>6</v>
          </cell>
        </row>
        <row r="933">
          <cell r="B933" t="str">
            <v>68322</v>
          </cell>
          <cell r="C933" t="str">
            <v>GUAPOTA</v>
          </cell>
          <cell r="D933">
            <v>6</v>
          </cell>
        </row>
        <row r="934">
          <cell r="B934" t="str">
            <v>68324</v>
          </cell>
          <cell r="C934" t="str">
            <v>GUAVATA</v>
          </cell>
          <cell r="D934">
            <v>6</v>
          </cell>
        </row>
        <row r="935">
          <cell r="B935" t="str">
            <v>68327</v>
          </cell>
          <cell r="C935" t="str">
            <v>GUEPSA</v>
          </cell>
          <cell r="D935">
            <v>6</v>
          </cell>
        </row>
        <row r="936">
          <cell r="B936" t="str">
            <v>68344</v>
          </cell>
          <cell r="C936" t="str">
            <v>HATO</v>
          </cell>
          <cell r="D936">
            <v>6</v>
          </cell>
        </row>
        <row r="937">
          <cell r="B937" t="str">
            <v>68368</v>
          </cell>
          <cell r="C937" t="str">
            <v>JESUS MARIA</v>
          </cell>
          <cell r="D937">
            <v>6</v>
          </cell>
        </row>
        <row r="938">
          <cell r="B938" t="str">
            <v>68370</v>
          </cell>
          <cell r="C938" t="str">
            <v>JORDAN</v>
          </cell>
          <cell r="D938">
            <v>6</v>
          </cell>
        </row>
        <row r="939">
          <cell r="B939" t="str">
            <v>68377</v>
          </cell>
          <cell r="C939" t="str">
            <v>LA BELLEZA</v>
          </cell>
          <cell r="D939">
            <v>6</v>
          </cell>
        </row>
        <row r="940">
          <cell r="B940" t="str">
            <v>68385</v>
          </cell>
          <cell r="C940" t="str">
            <v>LANDAZURI</v>
          </cell>
          <cell r="D940">
            <v>6</v>
          </cell>
        </row>
        <row r="941">
          <cell r="B941" t="str">
            <v>68397</v>
          </cell>
          <cell r="C941" t="str">
            <v>LA PAZ</v>
          </cell>
          <cell r="D941">
            <v>6</v>
          </cell>
        </row>
        <row r="942">
          <cell r="B942" t="str">
            <v>68406</v>
          </cell>
          <cell r="C942" t="str">
            <v>LEBRIJA</v>
          </cell>
          <cell r="D942">
            <v>5</v>
          </cell>
        </row>
        <row r="943">
          <cell r="B943" t="str">
            <v>68418</v>
          </cell>
          <cell r="C943" t="str">
            <v>LOS SANTOS</v>
          </cell>
          <cell r="D943">
            <v>6</v>
          </cell>
        </row>
        <row r="944">
          <cell r="B944" t="str">
            <v>68425</v>
          </cell>
          <cell r="C944" t="str">
            <v>MACARAVITA</v>
          </cell>
          <cell r="D944">
            <v>6</v>
          </cell>
        </row>
        <row r="945">
          <cell r="B945" t="str">
            <v>68432</v>
          </cell>
          <cell r="C945" t="str">
            <v>MALAGA</v>
          </cell>
          <cell r="D945">
            <v>6</v>
          </cell>
        </row>
        <row r="946">
          <cell r="B946" t="str">
            <v>68444</v>
          </cell>
          <cell r="C946" t="str">
            <v>MATANZA</v>
          </cell>
          <cell r="D946">
            <v>6</v>
          </cell>
        </row>
        <row r="947">
          <cell r="B947" t="str">
            <v>68464</v>
          </cell>
          <cell r="C947" t="str">
            <v>MOGOTES</v>
          </cell>
          <cell r="D947">
            <v>6</v>
          </cell>
        </row>
        <row r="948">
          <cell r="B948" t="str">
            <v>68468</v>
          </cell>
          <cell r="C948" t="str">
            <v>MOLAGAVITA</v>
          </cell>
          <cell r="D948">
            <v>6</v>
          </cell>
        </row>
        <row r="949">
          <cell r="B949" t="str">
            <v>68498</v>
          </cell>
          <cell r="C949" t="str">
            <v>OCAMONTE</v>
          </cell>
          <cell r="D949">
            <v>6</v>
          </cell>
        </row>
        <row r="950">
          <cell r="B950" t="str">
            <v>68500</v>
          </cell>
          <cell r="C950" t="str">
            <v>OIBA</v>
          </cell>
          <cell r="D950">
            <v>6</v>
          </cell>
        </row>
        <row r="951">
          <cell r="B951" t="str">
            <v>68502</v>
          </cell>
          <cell r="C951" t="str">
            <v>ONZAGA</v>
          </cell>
          <cell r="D951">
            <v>6</v>
          </cell>
        </row>
        <row r="952">
          <cell r="B952" t="str">
            <v>68522</v>
          </cell>
          <cell r="C952" t="str">
            <v>PALMAR</v>
          </cell>
          <cell r="D952">
            <v>6</v>
          </cell>
        </row>
        <row r="953">
          <cell r="B953" t="str">
            <v>68524</v>
          </cell>
          <cell r="C953" t="str">
            <v>PALMAS DEL SOCORRO</v>
          </cell>
          <cell r="D953">
            <v>6</v>
          </cell>
        </row>
        <row r="954">
          <cell r="B954" t="str">
            <v>68533</v>
          </cell>
          <cell r="C954" t="str">
            <v>PARAMO</v>
          </cell>
          <cell r="D954">
            <v>6</v>
          </cell>
        </row>
        <row r="955">
          <cell r="B955" t="str">
            <v>68547</v>
          </cell>
          <cell r="C955" t="str">
            <v>PIEDECUESTA</v>
          </cell>
          <cell r="D955">
            <v>2</v>
          </cell>
        </row>
        <row r="956">
          <cell r="B956" t="str">
            <v>68549</v>
          </cell>
          <cell r="C956" t="str">
            <v>PINCHOTE</v>
          </cell>
          <cell r="D956">
            <v>6</v>
          </cell>
        </row>
        <row r="957">
          <cell r="B957" t="str">
            <v>68572</v>
          </cell>
          <cell r="C957" t="str">
            <v>PUENTE NACIONAL</v>
          </cell>
          <cell r="D957">
            <v>6</v>
          </cell>
        </row>
        <row r="958">
          <cell r="B958" t="str">
            <v>68573</v>
          </cell>
          <cell r="C958" t="str">
            <v>PUERTO PARRA</v>
          </cell>
          <cell r="D958">
            <v>6</v>
          </cell>
        </row>
        <row r="959">
          <cell r="B959" t="str">
            <v>68575</v>
          </cell>
          <cell r="C959" t="str">
            <v>PUERTO WILCHES</v>
          </cell>
          <cell r="D959">
            <v>6</v>
          </cell>
        </row>
        <row r="960">
          <cell r="B960" t="str">
            <v>68615</v>
          </cell>
          <cell r="C960" t="str">
            <v>RIONEGRO</v>
          </cell>
          <cell r="D960">
            <v>6</v>
          </cell>
        </row>
        <row r="961">
          <cell r="B961" t="str">
            <v>68655</v>
          </cell>
          <cell r="C961" t="str">
            <v>SABANA DE TORRES</v>
          </cell>
          <cell r="D961">
            <v>6</v>
          </cell>
        </row>
        <row r="962">
          <cell r="B962" t="str">
            <v>68669</v>
          </cell>
          <cell r="C962" t="str">
            <v>SAN ANDRES</v>
          </cell>
          <cell r="D962">
            <v>6</v>
          </cell>
        </row>
        <row r="963">
          <cell r="B963" t="str">
            <v>68673</v>
          </cell>
          <cell r="C963" t="str">
            <v>SAN BENITO</v>
          </cell>
          <cell r="D963">
            <v>6</v>
          </cell>
        </row>
        <row r="964">
          <cell r="B964" t="str">
            <v>68679</v>
          </cell>
          <cell r="C964" t="str">
            <v>SAN GIL</v>
          </cell>
          <cell r="D964">
            <v>5</v>
          </cell>
        </row>
        <row r="965">
          <cell r="B965" t="str">
            <v>68682</v>
          </cell>
          <cell r="C965" t="str">
            <v>SAN JOAQUIN</v>
          </cell>
          <cell r="D965">
            <v>6</v>
          </cell>
        </row>
        <row r="966">
          <cell r="B966" t="str">
            <v>68684</v>
          </cell>
          <cell r="C966" t="str">
            <v>SAN JOSE DE MIRANDA</v>
          </cell>
          <cell r="D966">
            <v>6</v>
          </cell>
        </row>
        <row r="967">
          <cell r="B967" t="str">
            <v>68686</v>
          </cell>
          <cell r="C967" t="str">
            <v>SAN MIGUEL</v>
          </cell>
          <cell r="D967">
            <v>6</v>
          </cell>
        </row>
        <row r="968">
          <cell r="B968" t="str">
            <v>68689</v>
          </cell>
          <cell r="C968" t="str">
            <v>SAN VICENTE DE CHUCURI</v>
          </cell>
          <cell r="D968">
            <v>6</v>
          </cell>
        </row>
        <row r="969">
          <cell r="B969" t="str">
            <v>68705</v>
          </cell>
          <cell r="C969" t="str">
            <v>SANTA BARBARA</v>
          </cell>
          <cell r="D969">
            <v>6</v>
          </cell>
        </row>
        <row r="970">
          <cell r="B970" t="str">
            <v>68720</v>
          </cell>
          <cell r="C970" t="str">
            <v>SANTA HELENA</v>
          </cell>
          <cell r="D970">
            <v>6</v>
          </cell>
        </row>
        <row r="971">
          <cell r="B971" t="str">
            <v>68745</v>
          </cell>
          <cell r="C971" t="str">
            <v>SIMACOTA</v>
          </cell>
          <cell r="D971">
            <v>6</v>
          </cell>
        </row>
        <row r="972">
          <cell r="B972" t="str">
            <v>68755</v>
          </cell>
          <cell r="C972" t="str">
            <v>SOCORRO</v>
          </cell>
          <cell r="D972">
            <v>6</v>
          </cell>
        </row>
        <row r="973">
          <cell r="B973" t="str">
            <v>68770</v>
          </cell>
          <cell r="C973" t="str">
            <v>SUAITA</v>
          </cell>
          <cell r="D973">
            <v>6</v>
          </cell>
        </row>
        <row r="974">
          <cell r="B974" t="str">
            <v>68773</v>
          </cell>
          <cell r="C974" t="str">
            <v>SUCRE</v>
          </cell>
          <cell r="D974">
            <v>6</v>
          </cell>
        </row>
        <row r="975">
          <cell r="B975" t="str">
            <v>68780</v>
          </cell>
          <cell r="C975" t="str">
            <v>SURATA</v>
          </cell>
          <cell r="D975">
            <v>6</v>
          </cell>
        </row>
        <row r="976">
          <cell r="B976" t="str">
            <v>68820</v>
          </cell>
          <cell r="C976" t="str">
            <v>TONA</v>
          </cell>
          <cell r="D976">
            <v>6</v>
          </cell>
        </row>
        <row r="977">
          <cell r="B977" t="str">
            <v>68855</v>
          </cell>
          <cell r="C977" t="str">
            <v>VALLE SAN JOSE</v>
          </cell>
          <cell r="D977">
            <v>6</v>
          </cell>
        </row>
        <row r="978">
          <cell r="B978" t="str">
            <v>68861</v>
          </cell>
          <cell r="C978" t="str">
            <v>VELEZ</v>
          </cell>
          <cell r="D978">
            <v>6</v>
          </cell>
        </row>
        <row r="979">
          <cell r="B979" t="str">
            <v>68867</v>
          </cell>
          <cell r="C979" t="str">
            <v>VETAS</v>
          </cell>
          <cell r="D979">
            <v>6</v>
          </cell>
        </row>
        <row r="980">
          <cell r="B980" t="str">
            <v>68872</v>
          </cell>
          <cell r="C980" t="str">
            <v>VILLANUEVA</v>
          </cell>
          <cell r="D980">
            <v>6</v>
          </cell>
        </row>
        <row r="981">
          <cell r="B981" t="str">
            <v>68895</v>
          </cell>
          <cell r="C981" t="str">
            <v>ZAPATOCA</v>
          </cell>
          <cell r="D981">
            <v>6</v>
          </cell>
        </row>
        <row r="982">
          <cell r="B982" t="str">
            <v>70001</v>
          </cell>
          <cell r="C982" t="str">
            <v>SINCELEJO</v>
          </cell>
          <cell r="D982">
            <v>2</v>
          </cell>
        </row>
        <row r="983">
          <cell r="B983" t="str">
            <v>70110</v>
          </cell>
          <cell r="C983" t="str">
            <v>BUENAVISTA</v>
          </cell>
          <cell r="D983">
            <v>6</v>
          </cell>
        </row>
        <row r="984">
          <cell r="B984" t="str">
            <v>70124</v>
          </cell>
          <cell r="C984" t="str">
            <v>CAIMITO</v>
          </cell>
          <cell r="D984">
            <v>6</v>
          </cell>
        </row>
        <row r="985">
          <cell r="B985" t="str">
            <v>70204</v>
          </cell>
          <cell r="C985" t="str">
            <v>COLOSO</v>
          </cell>
          <cell r="D985">
            <v>6</v>
          </cell>
        </row>
        <row r="986">
          <cell r="B986" t="str">
            <v>70215</v>
          </cell>
          <cell r="C986" t="str">
            <v>COROZAL</v>
          </cell>
          <cell r="D986">
            <v>6</v>
          </cell>
        </row>
        <row r="987">
          <cell r="B987" t="str">
            <v>70221</v>
          </cell>
          <cell r="C987" t="str">
            <v>COVEÑAS</v>
          </cell>
          <cell r="D987">
            <v>4</v>
          </cell>
        </row>
        <row r="988">
          <cell r="B988" t="str">
            <v>70230</v>
          </cell>
          <cell r="C988" t="str">
            <v>CHALAN</v>
          </cell>
          <cell r="D988">
            <v>6</v>
          </cell>
        </row>
        <row r="989">
          <cell r="B989" t="str">
            <v>70233</v>
          </cell>
          <cell r="C989" t="str">
            <v>EL ROBLE</v>
          </cell>
          <cell r="D989">
            <v>6</v>
          </cell>
        </row>
        <row r="990">
          <cell r="B990" t="str">
            <v>70235</v>
          </cell>
          <cell r="C990" t="str">
            <v>GALERAS</v>
          </cell>
          <cell r="D990">
            <v>6</v>
          </cell>
        </row>
        <row r="991">
          <cell r="B991" t="str">
            <v>70265</v>
          </cell>
          <cell r="C991" t="str">
            <v>GUARANDA</v>
          </cell>
          <cell r="D991">
            <v>6</v>
          </cell>
        </row>
        <row r="992">
          <cell r="B992" t="str">
            <v>70400</v>
          </cell>
          <cell r="C992" t="str">
            <v>LA UNION</v>
          </cell>
          <cell r="D992">
            <v>6</v>
          </cell>
        </row>
        <row r="993">
          <cell r="B993" t="str">
            <v>70418</v>
          </cell>
          <cell r="C993" t="str">
            <v>LOS PALMITOS</v>
          </cell>
          <cell r="D993">
            <v>6</v>
          </cell>
        </row>
        <row r="994">
          <cell r="B994" t="str">
            <v>70429</v>
          </cell>
          <cell r="C994" t="str">
            <v>MAJAGUAL</v>
          </cell>
          <cell r="D994">
            <v>6</v>
          </cell>
        </row>
        <row r="995">
          <cell r="B995" t="str">
            <v>70473</v>
          </cell>
          <cell r="C995" t="str">
            <v>MORROA</v>
          </cell>
          <cell r="D995">
            <v>6</v>
          </cell>
        </row>
        <row r="996">
          <cell r="B996" t="str">
            <v>70508</v>
          </cell>
          <cell r="C996" t="str">
            <v>OVEJAS</v>
          </cell>
          <cell r="D996">
            <v>6</v>
          </cell>
        </row>
        <row r="997">
          <cell r="B997" t="str">
            <v>70523</v>
          </cell>
          <cell r="C997" t="str">
            <v>PALMITO</v>
          </cell>
          <cell r="D997">
            <v>6</v>
          </cell>
        </row>
        <row r="998">
          <cell r="B998" t="str">
            <v>70670</v>
          </cell>
          <cell r="C998" t="str">
            <v>SAMPUES</v>
          </cell>
          <cell r="D998">
            <v>6</v>
          </cell>
        </row>
        <row r="999">
          <cell r="B999" t="str">
            <v>70678</v>
          </cell>
          <cell r="C999" t="str">
            <v>SAN BENITO ABAD</v>
          </cell>
          <cell r="D999">
            <v>6</v>
          </cell>
        </row>
        <row r="1000">
          <cell r="B1000" t="str">
            <v>70702</v>
          </cell>
          <cell r="C1000" t="str">
            <v>SAN JUAN DE BETULIA</v>
          </cell>
          <cell r="D1000">
            <v>6</v>
          </cell>
        </row>
        <row r="1001">
          <cell r="B1001" t="str">
            <v>70708</v>
          </cell>
          <cell r="C1001" t="str">
            <v>SAN MARCOS</v>
          </cell>
          <cell r="D1001">
            <v>6</v>
          </cell>
        </row>
        <row r="1002">
          <cell r="B1002" t="str">
            <v>70713</v>
          </cell>
          <cell r="C1002" t="str">
            <v>SAN ONOFRE</v>
          </cell>
          <cell r="D1002">
            <v>6</v>
          </cell>
        </row>
        <row r="1003">
          <cell r="B1003" t="str">
            <v>70717</v>
          </cell>
          <cell r="C1003" t="str">
            <v>SAN PEDRO</v>
          </cell>
          <cell r="D1003">
            <v>6</v>
          </cell>
        </row>
        <row r="1004">
          <cell r="B1004" t="str">
            <v>70742</v>
          </cell>
          <cell r="C1004" t="str">
            <v>SINCE</v>
          </cell>
          <cell r="D1004">
            <v>6</v>
          </cell>
        </row>
        <row r="1005">
          <cell r="B1005" t="str">
            <v>70771</v>
          </cell>
          <cell r="C1005" t="str">
            <v>SUCRE</v>
          </cell>
          <cell r="D1005">
            <v>6</v>
          </cell>
        </row>
        <row r="1006">
          <cell r="B1006" t="str">
            <v>70820</v>
          </cell>
          <cell r="C1006" t="str">
            <v>TOLU</v>
          </cell>
          <cell r="D1006">
            <v>6</v>
          </cell>
        </row>
        <row r="1007">
          <cell r="B1007" t="str">
            <v>70823</v>
          </cell>
          <cell r="C1007" t="str">
            <v>TOLUVIEJO</v>
          </cell>
          <cell r="D1007">
            <v>6</v>
          </cell>
        </row>
        <row r="1008">
          <cell r="B1008" t="str">
            <v>73001</v>
          </cell>
          <cell r="C1008" t="str">
            <v>IBAGUE</v>
          </cell>
          <cell r="D1008">
            <v>1</v>
          </cell>
        </row>
        <row r="1009">
          <cell r="B1009" t="str">
            <v>73024</v>
          </cell>
          <cell r="C1009" t="str">
            <v>ALPUJARRA</v>
          </cell>
          <cell r="D1009">
            <v>6</v>
          </cell>
        </row>
        <row r="1010">
          <cell r="B1010" t="str">
            <v>73026</v>
          </cell>
          <cell r="C1010" t="str">
            <v>ALVARADO</v>
          </cell>
          <cell r="D1010">
            <v>6</v>
          </cell>
        </row>
        <row r="1011">
          <cell r="B1011" t="str">
            <v>73030</v>
          </cell>
          <cell r="C1011" t="str">
            <v>AMBALEMA</v>
          </cell>
          <cell r="D1011">
            <v>6</v>
          </cell>
        </row>
        <row r="1012">
          <cell r="B1012" t="str">
            <v>73043</v>
          </cell>
          <cell r="C1012" t="str">
            <v>ANZOATEGUI</v>
          </cell>
          <cell r="D1012">
            <v>6</v>
          </cell>
        </row>
        <row r="1013">
          <cell r="B1013" t="str">
            <v>73055</v>
          </cell>
          <cell r="C1013" t="str">
            <v>ARMERO (GUAYABAL)</v>
          </cell>
          <cell r="D1013">
            <v>6</v>
          </cell>
        </row>
        <row r="1014">
          <cell r="B1014" t="str">
            <v>73067</v>
          </cell>
          <cell r="C1014" t="str">
            <v>ATACO</v>
          </cell>
          <cell r="D1014">
            <v>6</v>
          </cell>
        </row>
        <row r="1015">
          <cell r="B1015" t="str">
            <v>73124</v>
          </cell>
          <cell r="C1015" t="str">
            <v>CAJAMARCA</v>
          </cell>
          <cell r="D1015">
            <v>6</v>
          </cell>
        </row>
        <row r="1016">
          <cell r="B1016" t="str">
            <v>73148</v>
          </cell>
          <cell r="C1016" t="str">
            <v>CARMEN DE APICALA</v>
          </cell>
          <cell r="D1016">
            <v>6</v>
          </cell>
        </row>
        <row r="1017">
          <cell r="B1017" t="str">
            <v>73152</v>
          </cell>
          <cell r="C1017" t="str">
            <v>CASABIANCA**</v>
          </cell>
          <cell r="D1017">
            <v>6</v>
          </cell>
        </row>
        <row r="1018">
          <cell r="B1018" t="str">
            <v>73168</v>
          </cell>
          <cell r="C1018" t="str">
            <v>CHAPARRAL</v>
          </cell>
          <cell r="D1018">
            <v>6</v>
          </cell>
        </row>
        <row r="1019">
          <cell r="B1019" t="str">
            <v>73200</v>
          </cell>
          <cell r="C1019" t="str">
            <v>COELLO</v>
          </cell>
          <cell r="D1019">
            <v>6</v>
          </cell>
        </row>
        <row r="1020">
          <cell r="B1020" t="str">
            <v>73217</v>
          </cell>
          <cell r="C1020" t="str">
            <v>COYAIMA</v>
          </cell>
          <cell r="D1020">
            <v>6</v>
          </cell>
        </row>
        <row r="1021">
          <cell r="B1021" t="str">
            <v>73226</v>
          </cell>
          <cell r="C1021" t="str">
            <v>CUNDAY</v>
          </cell>
          <cell r="D1021">
            <v>6</v>
          </cell>
        </row>
        <row r="1022">
          <cell r="B1022" t="str">
            <v>73236</v>
          </cell>
          <cell r="C1022" t="str">
            <v>DOLORES</v>
          </cell>
          <cell r="D1022">
            <v>6</v>
          </cell>
        </row>
        <row r="1023">
          <cell r="B1023" t="str">
            <v>73268</v>
          </cell>
          <cell r="C1023" t="str">
            <v>ESPINAL</v>
          </cell>
          <cell r="D1023">
            <v>3</v>
          </cell>
        </row>
        <row r="1024">
          <cell r="B1024" t="str">
            <v>73270</v>
          </cell>
          <cell r="C1024" t="str">
            <v>FALAN</v>
          </cell>
          <cell r="D1024">
            <v>6</v>
          </cell>
        </row>
        <row r="1025">
          <cell r="B1025" t="str">
            <v>73275</v>
          </cell>
          <cell r="C1025" t="str">
            <v>FLANDES</v>
          </cell>
          <cell r="D1025">
            <v>6</v>
          </cell>
        </row>
        <row r="1026">
          <cell r="B1026" t="str">
            <v>73283</v>
          </cell>
          <cell r="C1026" t="str">
            <v>FRESNO</v>
          </cell>
          <cell r="D1026">
            <v>6</v>
          </cell>
        </row>
        <row r="1027">
          <cell r="B1027" t="str">
            <v>73319</v>
          </cell>
          <cell r="C1027" t="str">
            <v>GUAMO</v>
          </cell>
          <cell r="D1027">
            <v>6</v>
          </cell>
        </row>
        <row r="1028">
          <cell r="B1028" t="str">
            <v>73347</v>
          </cell>
          <cell r="C1028" t="str">
            <v>HERVEO</v>
          </cell>
          <cell r="D1028">
            <v>6</v>
          </cell>
        </row>
        <row r="1029">
          <cell r="B1029" t="str">
            <v>73349</v>
          </cell>
          <cell r="C1029" t="str">
            <v>HONDA</v>
          </cell>
          <cell r="D1029">
            <v>6</v>
          </cell>
        </row>
        <row r="1030">
          <cell r="B1030" t="str">
            <v>73352</v>
          </cell>
          <cell r="C1030" t="str">
            <v>ICONONZO</v>
          </cell>
          <cell r="D1030">
            <v>6</v>
          </cell>
        </row>
        <row r="1031">
          <cell r="B1031" t="str">
            <v>73408</v>
          </cell>
          <cell r="C1031" t="str">
            <v>LERIDA</v>
          </cell>
          <cell r="D1031">
            <v>6</v>
          </cell>
        </row>
        <row r="1032">
          <cell r="B1032" t="str">
            <v>73411</v>
          </cell>
          <cell r="C1032" t="str">
            <v>LIBANO</v>
          </cell>
          <cell r="D1032">
            <v>6</v>
          </cell>
        </row>
        <row r="1033">
          <cell r="B1033" t="str">
            <v>73443</v>
          </cell>
          <cell r="C1033" t="str">
            <v>MARIQUITA</v>
          </cell>
          <cell r="D1033">
            <v>6</v>
          </cell>
        </row>
        <row r="1034">
          <cell r="B1034" t="str">
            <v>73449</v>
          </cell>
          <cell r="C1034" t="str">
            <v>MELGAR</v>
          </cell>
          <cell r="D1034">
            <v>5</v>
          </cell>
        </row>
        <row r="1035">
          <cell r="B1035" t="str">
            <v>73461</v>
          </cell>
          <cell r="C1035" t="str">
            <v>MURILLO</v>
          </cell>
          <cell r="D1035">
            <v>6</v>
          </cell>
        </row>
        <row r="1036">
          <cell r="B1036" t="str">
            <v>73483</v>
          </cell>
          <cell r="C1036" t="str">
            <v>NATAGAIMA</v>
          </cell>
          <cell r="D1036">
            <v>6</v>
          </cell>
        </row>
        <row r="1037">
          <cell r="B1037" t="str">
            <v>73504</v>
          </cell>
          <cell r="C1037" t="str">
            <v>ORTEGA</v>
          </cell>
          <cell r="D1037">
            <v>6</v>
          </cell>
        </row>
        <row r="1038">
          <cell r="B1038" t="str">
            <v>73520</v>
          </cell>
          <cell r="C1038" t="str">
            <v>PALOCABILDO</v>
          </cell>
          <cell r="D1038">
            <v>6</v>
          </cell>
        </row>
        <row r="1039">
          <cell r="B1039" t="str">
            <v>73547</v>
          </cell>
          <cell r="C1039" t="str">
            <v>PIEDRAS</v>
          </cell>
          <cell r="D1039">
            <v>6</v>
          </cell>
        </row>
        <row r="1040">
          <cell r="B1040" t="str">
            <v>73555</v>
          </cell>
          <cell r="C1040" t="str">
            <v>PLANADAS</v>
          </cell>
          <cell r="D1040">
            <v>6</v>
          </cell>
        </row>
        <row r="1041">
          <cell r="B1041" t="str">
            <v>73563</v>
          </cell>
          <cell r="C1041" t="str">
            <v>PRADO</v>
          </cell>
          <cell r="D1041">
            <v>6</v>
          </cell>
        </row>
        <row r="1042">
          <cell r="B1042" t="str">
            <v>73585</v>
          </cell>
          <cell r="C1042" t="str">
            <v>PURIFICACION</v>
          </cell>
          <cell r="D1042">
            <v>6</v>
          </cell>
        </row>
        <row r="1043">
          <cell r="B1043" t="str">
            <v>73616</v>
          </cell>
          <cell r="C1043" t="str">
            <v>RIOBLANCO</v>
          </cell>
          <cell r="D1043">
            <v>6</v>
          </cell>
        </row>
        <row r="1044">
          <cell r="B1044" t="str">
            <v>73622</v>
          </cell>
          <cell r="C1044" t="str">
            <v>RONCESVALLES</v>
          </cell>
          <cell r="D1044">
            <v>6</v>
          </cell>
        </row>
        <row r="1045">
          <cell r="B1045" t="str">
            <v>73624</v>
          </cell>
          <cell r="C1045" t="str">
            <v>ROVIRA</v>
          </cell>
          <cell r="D1045">
            <v>6</v>
          </cell>
        </row>
        <row r="1046">
          <cell r="B1046" t="str">
            <v>73671</v>
          </cell>
          <cell r="C1046" t="str">
            <v>SALDAÑA</v>
          </cell>
          <cell r="D1046">
            <v>6</v>
          </cell>
        </row>
        <row r="1047">
          <cell r="B1047" t="str">
            <v>73675</v>
          </cell>
          <cell r="C1047" t="str">
            <v>SAN ANTONIO</v>
          </cell>
          <cell r="D1047">
            <v>6</v>
          </cell>
        </row>
        <row r="1048">
          <cell r="B1048" t="str">
            <v>73678</v>
          </cell>
          <cell r="C1048" t="str">
            <v>SAN LUIS</v>
          </cell>
          <cell r="D1048">
            <v>6</v>
          </cell>
        </row>
        <row r="1049">
          <cell r="B1049" t="str">
            <v>73686</v>
          </cell>
          <cell r="C1049" t="str">
            <v>SANTA ISABEL</v>
          </cell>
          <cell r="D1049">
            <v>6</v>
          </cell>
        </row>
        <row r="1050">
          <cell r="B1050" t="str">
            <v>73770</v>
          </cell>
          <cell r="C1050" t="str">
            <v>SUAREZ</v>
          </cell>
          <cell r="D1050">
            <v>6</v>
          </cell>
        </row>
        <row r="1051">
          <cell r="B1051" t="str">
            <v>73854</v>
          </cell>
          <cell r="C1051" t="str">
            <v>VALLE DE S JUAN</v>
          </cell>
          <cell r="D1051">
            <v>6</v>
          </cell>
        </row>
        <row r="1052">
          <cell r="B1052" t="str">
            <v>73861</v>
          </cell>
          <cell r="C1052" t="str">
            <v>VENADILLO</v>
          </cell>
          <cell r="D1052">
            <v>6</v>
          </cell>
        </row>
        <row r="1053">
          <cell r="B1053" t="str">
            <v>73870</v>
          </cell>
          <cell r="C1053" t="str">
            <v>VILLAHERMOSA</v>
          </cell>
          <cell r="D1053">
            <v>6</v>
          </cell>
        </row>
        <row r="1054">
          <cell r="B1054" t="str">
            <v>73873</v>
          </cell>
          <cell r="C1054" t="str">
            <v>VILLARRICA</v>
          </cell>
          <cell r="D1054">
            <v>6</v>
          </cell>
        </row>
        <row r="1055">
          <cell r="B1055" t="str">
            <v>76001</v>
          </cell>
          <cell r="C1055" t="str">
            <v>CALI</v>
          </cell>
          <cell r="D1055" t="str">
            <v>ESP</v>
          </cell>
        </row>
        <row r="1056">
          <cell r="B1056" t="str">
            <v>76020</v>
          </cell>
          <cell r="C1056" t="str">
            <v>ALCALA</v>
          </cell>
          <cell r="D1056">
            <v>6</v>
          </cell>
        </row>
        <row r="1057">
          <cell r="B1057" t="str">
            <v>76036</v>
          </cell>
          <cell r="C1057" t="str">
            <v>ANDALUCIA</v>
          </cell>
          <cell r="D1057">
            <v>6</v>
          </cell>
        </row>
        <row r="1058">
          <cell r="B1058" t="str">
            <v>76041</v>
          </cell>
          <cell r="C1058" t="str">
            <v>ANSERMANUEVO</v>
          </cell>
          <cell r="D1058">
            <v>6</v>
          </cell>
        </row>
        <row r="1059">
          <cell r="B1059" t="str">
            <v>76054</v>
          </cell>
          <cell r="C1059" t="str">
            <v>ARGELIA</v>
          </cell>
          <cell r="D1059">
            <v>6</v>
          </cell>
        </row>
        <row r="1060">
          <cell r="B1060" t="str">
            <v>76100</v>
          </cell>
          <cell r="C1060" t="str">
            <v>BOLIVAR</v>
          </cell>
          <cell r="D1060">
            <v>6</v>
          </cell>
        </row>
        <row r="1061">
          <cell r="B1061" t="str">
            <v>76109</v>
          </cell>
          <cell r="C1061" t="str">
            <v>BUENAVENTURA</v>
          </cell>
          <cell r="D1061">
            <v>1</v>
          </cell>
        </row>
        <row r="1062">
          <cell r="B1062" t="str">
            <v>76111</v>
          </cell>
          <cell r="C1062" t="str">
            <v>BUGA</v>
          </cell>
          <cell r="D1062">
            <v>2</v>
          </cell>
        </row>
        <row r="1063">
          <cell r="B1063" t="str">
            <v>76113</v>
          </cell>
          <cell r="C1063" t="str">
            <v>BUGALAGRANDE</v>
          </cell>
          <cell r="D1063">
            <v>5</v>
          </cell>
        </row>
        <row r="1064">
          <cell r="B1064" t="str">
            <v>76122</v>
          </cell>
          <cell r="C1064" t="str">
            <v>CAICEDONIA</v>
          </cell>
          <cell r="D1064">
            <v>6</v>
          </cell>
        </row>
        <row r="1065">
          <cell r="B1065" t="str">
            <v>76126</v>
          </cell>
          <cell r="C1065" t="str">
            <v>CALIMA-DARIEN</v>
          </cell>
          <cell r="D1065">
            <v>6</v>
          </cell>
        </row>
        <row r="1066">
          <cell r="B1066" t="str">
            <v>76130</v>
          </cell>
          <cell r="C1066" t="str">
            <v>CANDELARIA</v>
          </cell>
          <cell r="D1066">
            <v>3</v>
          </cell>
        </row>
        <row r="1067">
          <cell r="B1067" t="str">
            <v>76147</v>
          </cell>
          <cell r="C1067" t="str">
            <v>CARTAGO</v>
          </cell>
          <cell r="D1067">
            <v>3</v>
          </cell>
        </row>
        <row r="1068">
          <cell r="B1068" t="str">
            <v>76233</v>
          </cell>
          <cell r="C1068" t="str">
            <v>DAGUA</v>
          </cell>
          <cell r="D1068">
            <v>6</v>
          </cell>
        </row>
        <row r="1069">
          <cell r="B1069" t="str">
            <v>76243</v>
          </cell>
          <cell r="C1069" t="str">
            <v>EL AGUILA</v>
          </cell>
          <cell r="D1069">
            <v>6</v>
          </cell>
        </row>
        <row r="1070">
          <cell r="B1070" t="str">
            <v>76246</v>
          </cell>
          <cell r="C1070" t="str">
            <v>EL CAIRO</v>
          </cell>
          <cell r="D1070">
            <v>6</v>
          </cell>
        </row>
        <row r="1071">
          <cell r="B1071" t="str">
            <v>76248</v>
          </cell>
          <cell r="C1071" t="str">
            <v>EL CERRITO</v>
          </cell>
          <cell r="D1071">
            <v>5</v>
          </cell>
        </row>
        <row r="1072">
          <cell r="B1072" t="str">
            <v>76250</v>
          </cell>
          <cell r="C1072" t="str">
            <v>EL DOVIO</v>
          </cell>
          <cell r="D1072">
            <v>6</v>
          </cell>
        </row>
        <row r="1073">
          <cell r="B1073" t="str">
            <v>76275</v>
          </cell>
          <cell r="C1073" t="str">
            <v>FLORIDA</v>
          </cell>
          <cell r="D1073">
            <v>6</v>
          </cell>
        </row>
        <row r="1074">
          <cell r="B1074" t="str">
            <v>76306</v>
          </cell>
          <cell r="C1074" t="str">
            <v>GINEBRA</v>
          </cell>
          <cell r="D1074">
            <v>6</v>
          </cell>
        </row>
        <row r="1075">
          <cell r="B1075" t="str">
            <v>76318</v>
          </cell>
          <cell r="C1075" t="str">
            <v>GUACARI</v>
          </cell>
          <cell r="D1075">
            <v>6</v>
          </cell>
        </row>
        <row r="1076">
          <cell r="B1076" t="str">
            <v>76364</v>
          </cell>
          <cell r="C1076" t="str">
            <v>JAMUNDI</v>
          </cell>
          <cell r="D1076">
            <v>2</v>
          </cell>
        </row>
        <row r="1077">
          <cell r="B1077" t="str">
            <v>76377</v>
          </cell>
          <cell r="C1077" t="str">
            <v>LA CUMBRE</v>
          </cell>
          <cell r="D1077">
            <v>6</v>
          </cell>
        </row>
        <row r="1078">
          <cell r="B1078" t="str">
            <v>76400</v>
          </cell>
          <cell r="C1078" t="str">
            <v>LA UNION</v>
          </cell>
          <cell r="D1078">
            <v>6</v>
          </cell>
        </row>
        <row r="1079">
          <cell r="B1079" t="str">
            <v>76403</v>
          </cell>
          <cell r="C1079" t="str">
            <v>LA VICTORIA</v>
          </cell>
          <cell r="D1079">
            <v>6</v>
          </cell>
        </row>
        <row r="1080">
          <cell r="B1080" t="str">
            <v>76497</v>
          </cell>
          <cell r="C1080" t="str">
            <v>OBANDO</v>
          </cell>
          <cell r="D1080">
            <v>6</v>
          </cell>
        </row>
        <row r="1081">
          <cell r="B1081" t="str">
            <v>76520</v>
          </cell>
          <cell r="C1081" t="str">
            <v>PALMIRA</v>
          </cell>
          <cell r="D1081">
            <v>1</v>
          </cell>
        </row>
        <row r="1082">
          <cell r="B1082" t="str">
            <v>76563</v>
          </cell>
          <cell r="C1082" t="str">
            <v>PRADERA</v>
          </cell>
          <cell r="D1082">
            <v>6</v>
          </cell>
        </row>
        <row r="1083">
          <cell r="B1083" t="str">
            <v>76606</v>
          </cell>
          <cell r="C1083" t="str">
            <v>RESTREPO</v>
          </cell>
          <cell r="D1083">
            <v>6</v>
          </cell>
        </row>
        <row r="1084">
          <cell r="B1084" t="str">
            <v>76616</v>
          </cell>
          <cell r="C1084" t="str">
            <v>RIOFRIO</v>
          </cell>
          <cell r="D1084">
            <v>6</v>
          </cell>
        </row>
        <row r="1085">
          <cell r="B1085" t="str">
            <v>76622</v>
          </cell>
          <cell r="C1085" t="str">
            <v>ROLDANILLO</v>
          </cell>
          <cell r="D1085">
            <v>6</v>
          </cell>
        </row>
        <row r="1086">
          <cell r="B1086" t="str">
            <v>76670</v>
          </cell>
          <cell r="C1086" t="str">
            <v>SAN PEDRO</v>
          </cell>
          <cell r="D1086">
            <v>6</v>
          </cell>
        </row>
        <row r="1087">
          <cell r="B1087" t="str">
            <v>76736</v>
          </cell>
          <cell r="C1087" t="str">
            <v>SEVILLA</v>
          </cell>
          <cell r="D1087">
            <v>6</v>
          </cell>
        </row>
        <row r="1088">
          <cell r="B1088" t="str">
            <v>76823</v>
          </cell>
          <cell r="C1088" t="str">
            <v>TORO</v>
          </cell>
          <cell r="D1088">
            <v>6</v>
          </cell>
        </row>
        <row r="1089">
          <cell r="B1089" t="str">
            <v>76828</v>
          </cell>
          <cell r="C1089" t="str">
            <v>TRUJILLO</v>
          </cell>
          <cell r="D1089">
            <v>6</v>
          </cell>
        </row>
        <row r="1090">
          <cell r="B1090" t="str">
            <v>76834</v>
          </cell>
          <cell r="C1090" t="str">
            <v>TULUA</v>
          </cell>
          <cell r="D1090">
            <v>2</v>
          </cell>
        </row>
        <row r="1091">
          <cell r="B1091" t="str">
            <v>76845</v>
          </cell>
          <cell r="C1091" t="str">
            <v>ULLOA</v>
          </cell>
          <cell r="D1091">
            <v>6</v>
          </cell>
        </row>
        <row r="1092">
          <cell r="B1092" t="str">
            <v>76863</v>
          </cell>
          <cell r="C1092" t="str">
            <v>VERSALLES</v>
          </cell>
          <cell r="D1092">
            <v>6</v>
          </cell>
        </row>
        <row r="1093">
          <cell r="B1093" t="str">
            <v>76869</v>
          </cell>
          <cell r="C1093" t="str">
            <v>VIJES</v>
          </cell>
          <cell r="D1093">
            <v>6</v>
          </cell>
        </row>
        <row r="1094">
          <cell r="B1094" t="str">
            <v>76890</v>
          </cell>
          <cell r="C1094" t="str">
            <v>YOTOCO</v>
          </cell>
          <cell r="D1094">
            <v>6</v>
          </cell>
        </row>
        <row r="1095">
          <cell r="B1095" t="str">
            <v>76892</v>
          </cell>
          <cell r="C1095" t="str">
            <v>YUMBO</v>
          </cell>
          <cell r="D1095">
            <v>1</v>
          </cell>
        </row>
        <row r="1096">
          <cell r="B1096" t="str">
            <v>76895</v>
          </cell>
          <cell r="C1096" t="str">
            <v>ZARZAL</v>
          </cell>
          <cell r="D1096">
            <v>5</v>
          </cell>
        </row>
        <row r="1097">
          <cell r="B1097" t="str">
            <v>97001</v>
          </cell>
          <cell r="C1097" t="str">
            <v>MITU</v>
          </cell>
          <cell r="D1097">
            <v>6</v>
          </cell>
        </row>
        <row r="1098">
          <cell r="B1098" t="str">
            <v>97161</v>
          </cell>
          <cell r="C1098" t="str">
            <v>CARURU</v>
          </cell>
          <cell r="D1098">
            <v>6</v>
          </cell>
        </row>
        <row r="1099">
          <cell r="B1099" t="str">
            <v>97666</v>
          </cell>
          <cell r="C1099" t="str">
            <v>TARAIRA</v>
          </cell>
          <cell r="D1099">
            <v>6</v>
          </cell>
        </row>
        <row r="1100">
          <cell r="B1100" t="str">
            <v>99001</v>
          </cell>
          <cell r="C1100" t="str">
            <v>PUERTO CARREÑO</v>
          </cell>
          <cell r="D1100">
            <v>6</v>
          </cell>
        </row>
        <row r="1101">
          <cell r="B1101" t="str">
            <v>99524</v>
          </cell>
          <cell r="C1101" t="str">
            <v>LA PRIMAVERA</v>
          </cell>
          <cell r="D1101">
            <v>6</v>
          </cell>
        </row>
        <row r="1102">
          <cell r="B1102" t="str">
            <v>99624</v>
          </cell>
          <cell r="C1102" t="str">
            <v>SANTA ROSALIA</v>
          </cell>
          <cell r="D1102">
            <v>6</v>
          </cell>
        </row>
        <row r="1103">
          <cell r="B1103" t="str">
            <v>99773</v>
          </cell>
          <cell r="C1103" t="str">
            <v>CUMARIBO</v>
          </cell>
          <cell r="D1103">
            <v>4</v>
          </cell>
        </row>
      </sheetData>
      <sheetData sheetId="1">
        <row r="2">
          <cell r="A2" t="str">
            <v>91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unicipios 2021_sin SGR"/>
      <sheetName val="Municipios 2021_con SGR"/>
      <sheetName val="Nuevo IDF"/>
      <sheetName val="Ranking Nuevo IDF"/>
      <sheetName val="Municipios Ley 550"/>
      <sheetName val="Ley 358 de 1997"/>
      <sheetName val="Activos y Pasivos "/>
      <sheetName val="Capacidad de Ejecución "/>
      <sheetName val="Bonificación Esfuerzo Propio"/>
      <sheetName val="Bono Catastro "/>
      <sheetName val="OEC 2021_ajustada"/>
      <sheetName val="IDF 2017"/>
    </sheetNames>
    <sheetDataSet>
      <sheetData sheetId="0" refreshError="1"/>
      <sheetData sheetId="1" refreshError="1"/>
      <sheetData sheetId="2" refreshError="1">
        <row r="5">
          <cell r="B5" t="str">
            <v>05001</v>
          </cell>
          <cell r="C5">
            <v>5001</v>
          </cell>
          <cell r="D5" t="str">
            <v>ANTIOQUIA</v>
          </cell>
          <cell r="E5" t="str">
            <v>05</v>
          </cell>
          <cell r="F5" t="str">
            <v>MEDELLIN</v>
          </cell>
          <cell r="G5" t="str">
            <v>E</v>
          </cell>
          <cell r="H5" t="str">
            <v>C</v>
          </cell>
        </row>
        <row r="6">
          <cell r="B6" t="str">
            <v>05002</v>
          </cell>
          <cell r="C6">
            <v>5002</v>
          </cell>
          <cell r="D6" t="str">
            <v>ANTIOQUIA</v>
          </cell>
          <cell r="E6" t="str">
            <v>05</v>
          </cell>
          <cell r="F6" t="str">
            <v>ABEJORRAL</v>
          </cell>
          <cell r="G6">
            <v>6</v>
          </cell>
          <cell r="H6" t="str">
            <v>G4</v>
          </cell>
        </row>
        <row r="7">
          <cell r="B7" t="str">
            <v>05004</v>
          </cell>
          <cell r="C7">
            <v>5004</v>
          </cell>
          <cell r="D7" t="str">
            <v>ANTIOQUIA</v>
          </cell>
          <cell r="E7" t="str">
            <v>05</v>
          </cell>
          <cell r="F7" t="str">
            <v>ABRIAQUI</v>
          </cell>
          <cell r="G7">
            <v>6</v>
          </cell>
          <cell r="H7" t="str">
            <v>G3</v>
          </cell>
        </row>
        <row r="8">
          <cell r="B8" t="str">
            <v>05021</v>
          </cell>
          <cell r="C8">
            <v>5021</v>
          </cell>
          <cell r="D8" t="str">
            <v>ANTIOQUIA</v>
          </cell>
          <cell r="E8" t="str">
            <v>05</v>
          </cell>
          <cell r="F8" t="str">
            <v>ALEJANDRIA</v>
          </cell>
          <cell r="G8">
            <v>6</v>
          </cell>
          <cell r="H8" t="str">
            <v>G2</v>
          </cell>
        </row>
        <row r="9">
          <cell r="B9" t="str">
            <v>05030</v>
          </cell>
          <cell r="C9">
            <v>5030</v>
          </cell>
          <cell r="D9" t="str">
            <v>ANTIOQUIA</v>
          </cell>
          <cell r="E9" t="str">
            <v>05</v>
          </cell>
          <cell r="F9" t="str">
            <v>AMAGA</v>
          </cell>
          <cell r="G9">
            <v>6</v>
          </cell>
          <cell r="H9" t="str">
            <v>G2</v>
          </cell>
        </row>
        <row r="10">
          <cell r="B10" t="str">
            <v>05031</v>
          </cell>
          <cell r="C10">
            <v>5031</v>
          </cell>
          <cell r="D10" t="str">
            <v>ANTIOQUIA</v>
          </cell>
          <cell r="E10" t="str">
            <v>05</v>
          </cell>
          <cell r="F10" t="str">
            <v>AMALFI</v>
          </cell>
          <cell r="G10">
            <v>6</v>
          </cell>
          <cell r="H10" t="str">
            <v>G2</v>
          </cell>
        </row>
        <row r="11">
          <cell r="B11" t="str">
            <v>05034</v>
          </cell>
          <cell r="C11">
            <v>5034</v>
          </cell>
          <cell r="D11" t="str">
            <v>ANTIOQUIA</v>
          </cell>
          <cell r="E11" t="str">
            <v>05</v>
          </cell>
          <cell r="F11" t="str">
            <v>ANDES</v>
          </cell>
          <cell r="G11">
            <v>6</v>
          </cell>
          <cell r="H11" t="str">
            <v>G2</v>
          </cell>
        </row>
        <row r="12">
          <cell r="B12" t="str">
            <v>05036</v>
          </cell>
          <cell r="C12">
            <v>5036</v>
          </cell>
          <cell r="D12" t="str">
            <v>ANTIOQUIA</v>
          </cell>
          <cell r="E12" t="str">
            <v>05</v>
          </cell>
          <cell r="F12" t="str">
            <v>ANGELOPOLIS</v>
          </cell>
          <cell r="G12">
            <v>6</v>
          </cell>
          <cell r="H12" t="str">
            <v>G2</v>
          </cell>
        </row>
        <row r="13">
          <cell r="B13" t="str">
            <v>05038</v>
          </cell>
          <cell r="C13">
            <v>5038</v>
          </cell>
          <cell r="D13" t="str">
            <v>ANTIOQUIA</v>
          </cell>
          <cell r="E13" t="str">
            <v>05</v>
          </cell>
          <cell r="F13" t="str">
            <v>ANGOSTURA</v>
          </cell>
          <cell r="G13">
            <v>6</v>
          </cell>
          <cell r="H13" t="str">
            <v>G3</v>
          </cell>
        </row>
        <row r="14">
          <cell r="B14" t="str">
            <v>05040</v>
          </cell>
          <cell r="C14">
            <v>5040</v>
          </cell>
          <cell r="D14" t="str">
            <v>ANTIOQUIA</v>
          </cell>
          <cell r="E14" t="str">
            <v>05</v>
          </cell>
          <cell r="F14" t="str">
            <v>ANORI</v>
          </cell>
          <cell r="G14">
            <v>6</v>
          </cell>
          <cell r="H14" t="str">
            <v>G4</v>
          </cell>
        </row>
        <row r="15">
          <cell r="B15" t="str">
            <v>05042</v>
          </cell>
          <cell r="C15">
            <v>5042</v>
          </cell>
          <cell r="D15" t="str">
            <v>ANTIOQUIA</v>
          </cell>
          <cell r="E15" t="str">
            <v>05</v>
          </cell>
          <cell r="F15" t="str">
            <v>ANTIOQUIA</v>
          </cell>
          <cell r="G15">
            <v>5</v>
          </cell>
          <cell r="H15" t="str">
            <v>G1</v>
          </cell>
        </row>
        <row r="16">
          <cell r="B16" t="str">
            <v>05044</v>
          </cell>
          <cell r="C16">
            <v>5044</v>
          </cell>
          <cell r="D16" t="str">
            <v>ANTIOQUIA</v>
          </cell>
          <cell r="E16" t="str">
            <v>05</v>
          </cell>
          <cell r="F16" t="str">
            <v>ANZA</v>
          </cell>
          <cell r="G16">
            <v>6</v>
          </cell>
          <cell r="H16" t="str">
            <v>G3</v>
          </cell>
        </row>
        <row r="17">
          <cell r="B17" t="str">
            <v>05045</v>
          </cell>
          <cell r="C17">
            <v>5045</v>
          </cell>
          <cell r="D17" t="str">
            <v>ANTIOQUIA</v>
          </cell>
          <cell r="E17" t="str">
            <v>05</v>
          </cell>
          <cell r="F17" t="str">
            <v>APARTADO</v>
          </cell>
          <cell r="G17">
            <v>3</v>
          </cell>
          <cell r="H17" t="str">
            <v>G1</v>
          </cell>
        </row>
        <row r="18">
          <cell r="B18" t="str">
            <v>05051</v>
          </cell>
          <cell r="C18">
            <v>5051</v>
          </cell>
          <cell r="D18" t="str">
            <v>ANTIOQUIA</v>
          </cell>
          <cell r="E18" t="str">
            <v>05</v>
          </cell>
          <cell r="F18" t="str">
            <v>ARBOLETES</v>
          </cell>
          <cell r="G18">
            <v>6</v>
          </cell>
          <cell r="H18" t="str">
            <v>G4</v>
          </cell>
        </row>
        <row r="19">
          <cell r="B19" t="str">
            <v>05055</v>
          </cell>
          <cell r="C19">
            <v>5055</v>
          </cell>
          <cell r="D19" t="str">
            <v>ANTIOQUIA</v>
          </cell>
          <cell r="E19" t="str">
            <v>05</v>
          </cell>
          <cell r="F19" t="str">
            <v>ARGELIA</v>
          </cell>
          <cell r="G19">
            <v>6</v>
          </cell>
          <cell r="H19" t="str">
            <v>G4</v>
          </cell>
        </row>
        <row r="20">
          <cell r="B20" t="str">
            <v>05059</v>
          </cell>
          <cell r="C20">
            <v>5059</v>
          </cell>
          <cell r="D20" t="str">
            <v>ANTIOQUIA</v>
          </cell>
          <cell r="E20" t="str">
            <v>05</v>
          </cell>
          <cell r="F20" t="str">
            <v>ARMENIA</v>
          </cell>
          <cell r="G20">
            <v>6</v>
          </cell>
          <cell r="H20" t="str">
            <v>G4</v>
          </cell>
        </row>
        <row r="21">
          <cell r="B21" t="str">
            <v>05079</v>
          </cell>
          <cell r="C21">
            <v>5079</v>
          </cell>
          <cell r="D21" t="str">
            <v>ANTIOQUIA</v>
          </cell>
          <cell r="E21" t="str">
            <v>05</v>
          </cell>
          <cell r="F21" t="str">
            <v>BARBOSA</v>
          </cell>
          <cell r="G21">
            <v>4</v>
          </cell>
          <cell r="H21" t="str">
            <v>G1</v>
          </cell>
        </row>
        <row r="22">
          <cell r="B22" t="str">
            <v>05086</v>
          </cell>
          <cell r="C22">
            <v>5086</v>
          </cell>
          <cell r="D22" t="str">
            <v>ANTIOQUIA</v>
          </cell>
          <cell r="E22" t="str">
            <v>05</v>
          </cell>
          <cell r="F22" t="str">
            <v>BELMIRA</v>
          </cell>
          <cell r="G22">
            <v>6</v>
          </cell>
          <cell r="H22" t="str">
            <v>G3</v>
          </cell>
        </row>
        <row r="23">
          <cell r="B23" t="str">
            <v>05088</v>
          </cell>
          <cell r="C23">
            <v>5088</v>
          </cell>
          <cell r="D23" t="str">
            <v>ANTIOQUIA</v>
          </cell>
          <cell r="E23" t="str">
            <v>05</v>
          </cell>
          <cell r="F23" t="str">
            <v>BELLO</v>
          </cell>
          <cell r="G23">
            <v>1</v>
          </cell>
          <cell r="H23" t="str">
            <v>G1</v>
          </cell>
        </row>
        <row r="24">
          <cell r="B24" t="str">
            <v>05091</v>
          </cell>
          <cell r="C24">
            <v>5091</v>
          </cell>
          <cell r="D24" t="str">
            <v>ANTIOQUIA</v>
          </cell>
          <cell r="E24" t="str">
            <v>05</v>
          </cell>
          <cell r="F24" t="str">
            <v>BETANIA</v>
          </cell>
          <cell r="G24">
            <v>6</v>
          </cell>
          <cell r="H24" t="str">
            <v>G3</v>
          </cell>
        </row>
        <row r="25">
          <cell r="B25" t="str">
            <v>05093</v>
          </cell>
          <cell r="C25">
            <v>5093</v>
          </cell>
          <cell r="D25" t="str">
            <v>ANTIOQUIA</v>
          </cell>
          <cell r="E25" t="str">
            <v>05</v>
          </cell>
          <cell r="F25" t="str">
            <v>BETULIA</v>
          </cell>
          <cell r="G25">
            <v>6</v>
          </cell>
          <cell r="H25" t="str">
            <v>G3</v>
          </cell>
        </row>
        <row r="26">
          <cell r="B26" t="str">
            <v>05101</v>
          </cell>
          <cell r="C26">
            <v>5101</v>
          </cell>
          <cell r="D26" t="str">
            <v>ANTIOQUIA</v>
          </cell>
          <cell r="E26" t="str">
            <v>05</v>
          </cell>
          <cell r="F26" t="str">
            <v>BOLIVAR</v>
          </cell>
          <cell r="G26">
            <v>6</v>
          </cell>
          <cell r="H26" t="str">
            <v>G2</v>
          </cell>
        </row>
        <row r="27">
          <cell r="B27" t="str">
            <v>05107</v>
          </cell>
          <cell r="C27">
            <v>5107</v>
          </cell>
          <cell r="D27" t="str">
            <v>ANTIOQUIA</v>
          </cell>
          <cell r="E27" t="str">
            <v>05</v>
          </cell>
          <cell r="F27" t="str">
            <v>BRICEÑO</v>
          </cell>
          <cell r="G27">
            <v>6</v>
          </cell>
          <cell r="H27" t="str">
            <v>G1</v>
          </cell>
        </row>
        <row r="28">
          <cell r="B28" t="str">
            <v>05113</v>
          </cell>
          <cell r="C28">
            <v>5113</v>
          </cell>
          <cell r="D28" t="str">
            <v>ANTIOQUIA</v>
          </cell>
          <cell r="E28" t="str">
            <v>05</v>
          </cell>
          <cell r="F28" t="str">
            <v>BURITICA</v>
          </cell>
          <cell r="G28">
            <v>6</v>
          </cell>
          <cell r="H28" t="str">
            <v>G4</v>
          </cell>
        </row>
        <row r="29">
          <cell r="B29" t="str">
            <v>05120</v>
          </cell>
          <cell r="C29">
            <v>5120</v>
          </cell>
          <cell r="D29" t="str">
            <v>ANTIOQUIA</v>
          </cell>
          <cell r="E29" t="str">
            <v>05</v>
          </cell>
          <cell r="F29" t="str">
            <v>CACERES</v>
          </cell>
          <cell r="G29">
            <v>6</v>
          </cell>
          <cell r="H29" t="str">
            <v>G4</v>
          </cell>
        </row>
        <row r="30">
          <cell r="B30" t="str">
            <v>05125</v>
          </cell>
          <cell r="C30">
            <v>5125</v>
          </cell>
          <cell r="D30" t="str">
            <v>ANTIOQUIA</v>
          </cell>
          <cell r="E30" t="str">
            <v>05</v>
          </cell>
          <cell r="F30" t="str">
            <v>CAICEDO</v>
          </cell>
          <cell r="G30">
            <v>6</v>
          </cell>
          <cell r="H30" t="str">
            <v>G4</v>
          </cell>
        </row>
        <row r="31">
          <cell r="B31" t="str">
            <v>05129</v>
          </cell>
          <cell r="C31">
            <v>5129</v>
          </cell>
          <cell r="D31" t="str">
            <v>ANTIOQUIA</v>
          </cell>
          <cell r="E31" t="str">
            <v>05</v>
          </cell>
          <cell r="F31" t="str">
            <v>CALDAS</v>
          </cell>
          <cell r="G31">
            <v>3</v>
          </cell>
          <cell r="H31" t="str">
            <v>G1</v>
          </cell>
        </row>
        <row r="32">
          <cell r="B32" t="str">
            <v>05134</v>
          </cell>
          <cell r="C32">
            <v>5134</v>
          </cell>
          <cell r="D32" t="str">
            <v>ANTIOQUIA</v>
          </cell>
          <cell r="E32" t="str">
            <v>05</v>
          </cell>
          <cell r="F32" t="str">
            <v>CAMPAMENTO</v>
          </cell>
          <cell r="G32">
            <v>6</v>
          </cell>
          <cell r="H32" t="str">
            <v>G4</v>
          </cell>
        </row>
        <row r="33">
          <cell r="B33" t="str">
            <v>05138</v>
          </cell>
          <cell r="C33">
            <v>5138</v>
          </cell>
          <cell r="D33" t="str">
            <v>ANTIOQUIA</v>
          </cell>
          <cell r="E33" t="str">
            <v>05</v>
          </cell>
          <cell r="F33" t="str">
            <v>CAÑASGORDAS</v>
          </cell>
          <cell r="G33">
            <v>6</v>
          </cell>
          <cell r="H33" t="str">
            <v>G4</v>
          </cell>
        </row>
        <row r="34">
          <cell r="B34" t="str">
            <v>05142</v>
          </cell>
          <cell r="C34">
            <v>5142</v>
          </cell>
          <cell r="D34" t="str">
            <v>ANTIOQUIA</v>
          </cell>
          <cell r="E34" t="str">
            <v>05</v>
          </cell>
          <cell r="F34" t="str">
            <v>CARACOLI</v>
          </cell>
          <cell r="G34">
            <v>6</v>
          </cell>
          <cell r="H34" t="str">
            <v>G3</v>
          </cell>
        </row>
        <row r="35">
          <cell r="B35" t="str">
            <v>05145</v>
          </cell>
          <cell r="C35">
            <v>5145</v>
          </cell>
          <cell r="D35" t="str">
            <v>ANTIOQUIA</v>
          </cell>
          <cell r="E35" t="str">
            <v>05</v>
          </cell>
          <cell r="F35" t="str">
            <v>CARAMANTA</v>
          </cell>
          <cell r="G35">
            <v>6</v>
          </cell>
          <cell r="H35" t="str">
            <v>G3</v>
          </cell>
        </row>
        <row r="36">
          <cell r="B36" t="str">
            <v>05147</v>
          </cell>
          <cell r="C36">
            <v>5147</v>
          </cell>
          <cell r="D36" t="str">
            <v>ANTIOQUIA</v>
          </cell>
          <cell r="E36" t="str">
            <v>05</v>
          </cell>
          <cell r="F36" t="str">
            <v>CAREPA</v>
          </cell>
          <cell r="G36">
            <v>6</v>
          </cell>
          <cell r="H36" t="str">
            <v>G2</v>
          </cell>
        </row>
        <row r="37">
          <cell r="B37" t="str">
            <v>05148</v>
          </cell>
          <cell r="C37">
            <v>5148</v>
          </cell>
          <cell r="D37" t="str">
            <v>ANTIOQUIA</v>
          </cell>
          <cell r="E37" t="str">
            <v>05</v>
          </cell>
          <cell r="F37" t="str">
            <v>CARMEN DE VIBORAL</v>
          </cell>
          <cell r="G37">
            <v>3</v>
          </cell>
          <cell r="H37" t="str">
            <v>G1</v>
          </cell>
        </row>
        <row r="38">
          <cell r="B38" t="str">
            <v>05150</v>
          </cell>
          <cell r="C38">
            <v>5150</v>
          </cell>
          <cell r="D38" t="str">
            <v>ANTIOQUIA</v>
          </cell>
          <cell r="E38" t="str">
            <v>05</v>
          </cell>
          <cell r="F38" t="str">
            <v>CAROLINA</v>
          </cell>
          <cell r="G38">
            <v>6</v>
          </cell>
          <cell r="H38" t="str">
            <v>G2</v>
          </cell>
        </row>
        <row r="39">
          <cell r="B39" t="str">
            <v>05154</v>
          </cell>
          <cell r="C39">
            <v>5154</v>
          </cell>
          <cell r="D39" t="str">
            <v>ANTIOQUIA</v>
          </cell>
          <cell r="E39" t="str">
            <v>05</v>
          </cell>
          <cell r="F39" t="str">
            <v>CAUCASIA</v>
          </cell>
          <cell r="G39">
            <v>5</v>
          </cell>
          <cell r="H39" t="str">
            <v>G1</v>
          </cell>
        </row>
        <row r="40">
          <cell r="B40" t="str">
            <v>05172</v>
          </cell>
          <cell r="C40">
            <v>5172</v>
          </cell>
          <cell r="D40" t="str">
            <v>ANTIOQUIA</v>
          </cell>
          <cell r="E40" t="str">
            <v>05</v>
          </cell>
          <cell r="F40" t="str">
            <v>CHIGORODO</v>
          </cell>
          <cell r="G40">
            <v>6</v>
          </cell>
          <cell r="H40" t="str">
            <v>G2</v>
          </cell>
        </row>
        <row r="41">
          <cell r="B41" t="str">
            <v>05190</v>
          </cell>
          <cell r="C41">
            <v>5190</v>
          </cell>
          <cell r="D41" t="str">
            <v>ANTIOQUIA</v>
          </cell>
          <cell r="E41" t="str">
            <v>05</v>
          </cell>
          <cell r="F41" t="str">
            <v>CISNEROS</v>
          </cell>
          <cell r="G41">
            <v>6</v>
          </cell>
          <cell r="H41" t="str">
            <v>G2</v>
          </cell>
        </row>
        <row r="42">
          <cell r="B42" t="str">
            <v>05197</v>
          </cell>
          <cell r="C42">
            <v>5197</v>
          </cell>
          <cell r="D42" t="str">
            <v>ANTIOQUIA</v>
          </cell>
          <cell r="E42" t="str">
            <v>05</v>
          </cell>
          <cell r="F42" t="str">
            <v>COCORNA</v>
          </cell>
          <cell r="G42">
            <v>6</v>
          </cell>
          <cell r="H42" t="str">
            <v>G3</v>
          </cell>
        </row>
        <row r="43">
          <cell r="B43" t="str">
            <v>05206</v>
          </cell>
          <cell r="C43">
            <v>5206</v>
          </cell>
          <cell r="D43" t="str">
            <v>ANTIOQUIA</v>
          </cell>
          <cell r="E43" t="str">
            <v>05</v>
          </cell>
          <cell r="F43" t="str">
            <v>CONCEPCION</v>
          </cell>
          <cell r="G43">
            <v>6</v>
          </cell>
          <cell r="H43" t="str">
            <v>G3</v>
          </cell>
        </row>
        <row r="44">
          <cell r="B44" t="str">
            <v>05209</v>
          </cell>
          <cell r="C44">
            <v>5209</v>
          </cell>
          <cell r="D44" t="str">
            <v>ANTIOQUIA</v>
          </cell>
          <cell r="E44" t="str">
            <v>05</v>
          </cell>
          <cell r="F44" t="str">
            <v>CONCORDIA</v>
          </cell>
          <cell r="G44">
            <v>6</v>
          </cell>
          <cell r="H44" t="str">
            <v>G3</v>
          </cell>
        </row>
        <row r="45">
          <cell r="B45" t="str">
            <v>05212</v>
          </cell>
          <cell r="C45">
            <v>5212</v>
          </cell>
          <cell r="D45" t="str">
            <v>ANTIOQUIA</v>
          </cell>
          <cell r="E45" t="str">
            <v>05</v>
          </cell>
          <cell r="F45" t="str">
            <v>COPACABANA</v>
          </cell>
          <cell r="G45">
            <v>3</v>
          </cell>
          <cell r="H45" t="str">
            <v>G1</v>
          </cell>
        </row>
        <row r="46">
          <cell r="B46" t="str">
            <v>05234</v>
          </cell>
          <cell r="C46">
            <v>5234</v>
          </cell>
          <cell r="D46" t="str">
            <v>ANTIOQUIA</v>
          </cell>
          <cell r="E46" t="str">
            <v>05</v>
          </cell>
          <cell r="F46" t="str">
            <v>DABEIBA</v>
          </cell>
          <cell r="G46">
            <v>6</v>
          </cell>
          <cell r="H46" t="str">
            <v>G4</v>
          </cell>
        </row>
        <row r="47">
          <cell r="B47" t="str">
            <v>05237</v>
          </cell>
          <cell r="C47">
            <v>5237</v>
          </cell>
          <cell r="D47" t="str">
            <v>ANTIOQUIA</v>
          </cell>
          <cell r="E47" t="str">
            <v>05</v>
          </cell>
          <cell r="F47" t="str">
            <v>DON MATIAS</v>
          </cell>
          <cell r="G47">
            <v>6</v>
          </cell>
          <cell r="H47" t="str">
            <v>G1</v>
          </cell>
        </row>
        <row r="48">
          <cell r="B48" t="str">
            <v>05240</v>
          </cell>
          <cell r="C48">
            <v>5240</v>
          </cell>
          <cell r="D48" t="str">
            <v>ANTIOQUIA</v>
          </cell>
          <cell r="E48" t="str">
            <v>05</v>
          </cell>
          <cell r="F48" t="str">
            <v>EBEJICO</v>
          </cell>
          <cell r="G48">
            <v>6</v>
          </cell>
          <cell r="H48" t="str">
            <v>G3</v>
          </cell>
        </row>
        <row r="49">
          <cell r="B49" t="str">
            <v>05250</v>
          </cell>
          <cell r="C49">
            <v>5250</v>
          </cell>
          <cell r="D49" t="str">
            <v>ANTIOQUIA</v>
          </cell>
          <cell r="E49" t="str">
            <v>05</v>
          </cell>
          <cell r="F49" t="str">
            <v>EL BAGRE</v>
          </cell>
          <cell r="G49">
            <v>5</v>
          </cell>
          <cell r="H49" t="str">
            <v>G2</v>
          </cell>
        </row>
        <row r="50">
          <cell r="B50" t="str">
            <v>05264</v>
          </cell>
          <cell r="C50">
            <v>5264</v>
          </cell>
          <cell r="D50" t="str">
            <v>ANTIOQUIA</v>
          </cell>
          <cell r="E50" t="str">
            <v>05</v>
          </cell>
          <cell r="F50" t="str">
            <v>ENTRERRIOS</v>
          </cell>
          <cell r="G50">
            <v>6</v>
          </cell>
          <cell r="H50" t="str">
            <v>G1</v>
          </cell>
        </row>
        <row r="51">
          <cell r="B51" t="str">
            <v>05266</v>
          </cell>
          <cell r="C51">
            <v>5266</v>
          </cell>
          <cell r="D51" t="str">
            <v>ANTIOQUIA</v>
          </cell>
          <cell r="E51" t="str">
            <v>05</v>
          </cell>
          <cell r="F51" t="str">
            <v>ENVIGADO</v>
          </cell>
          <cell r="G51">
            <v>1</v>
          </cell>
          <cell r="H51" t="str">
            <v>G1</v>
          </cell>
        </row>
        <row r="52">
          <cell r="B52" t="str">
            <v>05282</v>
          </cell>
          <cell r="C52">
            <v>5282</v>
          </cell>
          <cell r="D52" t="str">
            <v>ANTIOQUIA</v>
          </cell>
          <cell r="E52" t="str">
            <v>05</v>
          </cell>
          <cell r="F52" t="str">
            <v>FREDONIA</v>
          </cell>
          <cell r="G52">
            <v>6</v>
          </cell>
          <cell r="H52" t="str">
            <v>G3</v>
          </cell>
        </row>
        <row r="53">
          <cell r="B53" t="str">
            <v>05284</v>
          </cell>
          <cell r="C53">
            <v>5284</v>
          </cell>
          <cell r="D53" t="str">
            <v>ANTIOQUIA</v>
          </cell>
          <cell r="E53" t="str">
            <v>05</v>
          </cell>
          <cell r="F53" t="str">
            <v>FRONTINO</v>
          </cell>
          <cell r="G53">
            <v>6</v>
          </cell>
          <cell r="H53" t="str">
            <v>G4</v>
          </cell>
        </row>
        <row r="54">
          <cell r="B54" t="str">
            <v>05306</v>
          </cell>
          <cell r="C54">
            <v>5306</v>
          </cell>
          <cell r="D54" t="str">
            <v>ANTIOQUIA</v>
          </cell>
          <cell r="E54" t="str">
            <v>05</v>
          </cell>
          <cell r="F54" t="str">
            <v>GIRALDO</v>
          </cell>
          <cell r="G54">
            <v>6</v>
          </cell>
          <cell r="H54" t="str">
            <v>G3</v>
          </cell>
        </row>
        <row r="55">
          <cell r="B55" t="str">
            <v>05308</v>
          </cell>
          <cell r="C55">
            <v>5308</v>
          </cell>
          <cell r="D55" t="str">
            <v>ANTIOQUIA</v>
          </cell>
          <cell r="E55" t="str">
            <v>05</v>
          </cell>
          <cell r="F55" t="str">
            <v>GIRARDOTA</v>
          </cell>
          <cell r="G55">
            <v>3</v>
          </cell>
          <cell r="H55" t="str">
            <v>G1</v>
          </cell>
        </row>
        <row r="56">
          <cell r="B56" t="str">
            <v>05310</v>
          </cell>
          <cell r="C56">
            <v>5310</v>
          </cell>
          <cell r="D56" t="str">
            <v>ANTIOQUIA</v>
          </cell>
          <cell r="E56" t="str">
            <v>05</v>
          </cell>
          <cell r="F56" t="str">
            <v>GOMEZ PLATA</v>
          </cell>
          <cell r="G56">
            <v>6</v>
          </cell>
          <cell r="H56" t="str">
            <v>G2</v>
          </cell>
        </row>
        <row r="57">
          <cell r="B57" t="str">
            <v>05313</v>
          </cell>
          <cell r="C57">
            <v>5313</v>
          </cell>
          <cell r="D57" t="str">
            <v>ANTIOQUIA</v>
          </cell>
          <cell r="E57" t="str">
            <v>05</v>
          </cell>
          <cell r="F57" t="str">
            <v>GRANADA</v>
          </cell>
          <cell r="G57">
            <v>6</v>
          </cell>
          <cell r="H57" t="str">
            <v>G4</v>
          </cell>
        </row>
        <row r="58">
          <cell r="B58" t="str">
            <v>05315</v>
          </cell>
          <cell r="C58">
            <v>5315</v>
          </cell>
          <cell r="D58" t="str">
            <v>ANTIOQUIA</v>
          </cell>
          <cell r="E58" t="str">
            <v>05</v>
          </cell>
          <cell r="F58" t="str">
            <v>GUADALUPE</v>
          </cell>
          <cell r="G58">
            <v>6</v>
          </cell>
          <cell r="H58" t="str">
            <v>G3</v>
          </cell>
        </row>
        <row r="59">
          <cell r="B59" t="str">
            <v>05318</v>
          </cell>
          <cell r="C59">
            <v>5318</v>
          </cell>
          <cell r="D59" t="str">
            <v>ANTIOQUIA</v>
          </cell>
          <cell r="E59" t="str">
            <v>05</v>
          </cell>
          <cell r="F59" t="str">
            <v>GUARNE</v>
          </cell>
          <cell r="G59">
            <v>3</v>
          </cell>
          <cell r="H59" t="str">
            <v>G1</v>
          </cell>
        </row>
        <row r="60">
          <cell r="B60" t="str">
            <v>05321</v>
          </cell>
          <cell r="C60">
            <v>5321</v>
          </cell>
          <cell r="D60" t="str">
            <v>ANTIOQUIA</v>
          </cell>
          <cell r="E60" t="str">
            <v>05</v>
          </cell>
          <cell r="F60" t="str">
            <v>GUATAPE</v>
          </cell>
          <cell r="G60">
            <v>6</v>
          </cell>
          <cell r="H60" t="str">
            <v>G1</v>
          </cell>
        </row>
        <row r="61">
          <cell r="B61" t="str">
            <v>05347</v>
          </cell>
          <cell r="C61">
            <v>5347</v>
          </cell>
          <cell r="D61" t="str">
            <v>ANTIOQUIA</v>
          </cell>
          <cell r="E61" t="str">
            <v>05</v>
          </cell>
          <cell r="F61" t="str">
            <v>HELICONIA</v>
          </cell>
          <cell r="G61">
            <v>6</v>
          </cell>
          <cell r="H61" t="str">
            <v>G3</v>
          </cell>
        </row>
        <row r="62">
          <cell r="B62" t="str">
            <v>05353</v>
          </cell>
          <cell r="C62">
            <v>5353</v>
          </cell>
          <cell r="D62" t="str">
            <v>ANTIOQUIA</v>
          </cell>
          <cell r="E62" t="str">
            <v>05</v>
          </cell>
          <cell r="F62" t="str">
            <v>HISPANIA</v>
          </cell>
          <cell r="G62">
            <v>6</v>
          </cell>
          <cell r="H62" t="str">
            <v>G2</v>
          </cell>
        </row>
        <row r="63">
          <cell r="B63" t="str">
            <v>05360</v>
          </cell>
          <cell r="C63">
            <v>5360</v>
          </cell>
          <cell r="D63" t="str">
            <v>ANTIOQUIA</v>
          </cell>
          <cell r="E63" t="str">
            <v>05</v>
          </cell>
          <cell r="F63" t="str">
            <v>ITAGUI</v>
          </cell>
          <cell r="G63">
            <v>1</v>
          </cell>
          <cell r="H63" t="str">
            <v>G1</v>
          </cell>
        </row>
        <row r="64">
          <cell r="B64" t="str">
            <v>05361</v>
          </cell>
          <cell r="C64">
            <v>5361</v>
          </cell>
          <cell r="D64" t="str">
            <v>ANTIOQUIA</v>
          </cell>
          <cell r="E64" t="str">
            <v>05</v>
          </cell>
          <cell r="F64" t="str">
            <v>ITUANGO</v>
          </cell>
          <cell r="G64">
            <v>6</v>
          </cell>
          <cell r="H64" t="str">
            <v>G4</v>
          </cell>
        </row>
        <row r="65">
          <cell r="B65" t="str">
            <v>05364</v>
          </cell>
          <cell r="C65">
            <v>5364</v>
          </cell>
          <cell r="D65" t="str">
            <v>ANTIOQUIA</v>
          </cell>
          <cell r="E65" t="str">
            <v>05</v>
          </cell>
          <cell r="F65" t="str">
            <v>JARDIN</v>
          </cell>
          <cell r="G65">
            <v>6</v>
          </cell>
          <cell r="H65" t="str">
            <v>G3</v>
          </cell>
        </row>
        <row r="66">
          <cell r="B66" t="str">
            <v>05368</v>
          </cell>
          <cell r="C66">
            <v>5368</v>
          </cell>
          <cell r="D66" t="str">
            <v>ANTIOQUIA</v>
          </cell>
          <cell r="E66" t="str">
            <v>05</v>
          </cell>
          <cell r="F66" t="str">
            <v>JERICO</v>
          </cell>
          <cell r="G66">
            <v>6</v>
          </cell>
          <cell r="H66" t="str">
            <v>G2</v>
          </cell>
        </row>
        <row r="67">
          <cell r="B67" t="str">
            <v>05376</v>
          </cell>
          <cell r="C67">
            <v>5376</v>
          </cell>
          <cell r="D67" t="str">
            <v>ANTIOQUIA</v>
          </cell>
          <cell r="E67" t="str">
            <v>05</v>
          </cell>
          <cell r="F67" t="str">
            <v>LA CEJA</v>
          </cell>
          <cell r="G67">
            <v>3</v>
          </cell>
          <cell r="H67" t="str">
            <v>G1</v>
          </cell>
        </row>
        <row r="68">
          <cell r="B68" t="str">
            <v>05380</v>
          </cell>
          <cell r="C68">
            <v>5380</v>
          </cell>
          <cell r="D68" t="str">
            <v>ANTIOQUIA</v>
          </cell>
          <cell r="E68" t="str">
            <v>05</v>
          </cell>
          <cell r="F68" t="str">
            <v>LA ESTRELLA</v>
          </cell>
          <cell r="G68">
            <v>2</v>
          </cell>
          <cell r="H68" t="str">
            <v>G1</v>
          </cell>
        </row>
        <row r="69">
          <cell r="B69" t="str">
            <v>05390</v>
          </cell>
          <cell r="C69">
            <v>5390</v>
          </cell>
          <cell r="D69" t="str">
            <v>ANTIOQUIA</v>
          </cell>
          <cell r="E69" t="str">
            <v>05</v>
          </cell>
          <cell r="F69" t="str">
            <v>LA PINTADA</v>
          </cell>
          <cell r="G69">
            <v>6</v>
          </cell>
          <cell r="H69" t="str">
            <v>G1</v>
          </cell>
        </row>
        <row r="70">
          <cell r="B70" t="str">
            <v>05400</v>
          </cell>
          <cell r="C70">
            <v>5400</v>
          </cell>
          <cell r="D70" t="str">
            <v>ANTIOQUIA</v>
          </cell>
          <cell r="E70" t="str">
            <v>05</v>
          </cell>
          <cell r="F70" t="str">
            <v>LA UNION</v>
          </cell>
          <cell r="G70">
            <v>6</v>
          </cell>
          <cell r="H70" t="str">
            <v>G2</v>
          </cell>
        </row>
        <row r="71">
          <cell r="B71" t="str">
            <v>05411</v>
          </cell>
          <cell r="C71">
            <v>5411</v>
          </cell>
          <cell r="D71" t="str">
            <v>ANTIOQUIA</v>
          </cell>
          <cell r="E71" t="str">
            <v>05</v>
          </cell>
          <cell r="F71" t="str">
            <v>LIBORINA</v>
          </cell>
          <cell r="G71">
            <v>6</v>
          </cell>
          <cell r="H71" t="str">
            <v>G4</v>
          </cell>
        </row>
        <row r="72">
          <cell r="B72" t="str">
            <v>05425</v>
          </cell>
          <cell r="C72">
            <v>5425</v>
          </cell>
          <cell r="D72" t="str">
            <v>ANTIOQUIA</v>
          </cell>
          <cell r="E72" t="str">
            <v>05</v>
          </cell>
          <cell r="F72" t="str">
            <v>MACEO</v>
          </cell>
          <cell r="G72">
            <v>6</v>
          </cell>
          <cell r="H72" t="str">
            <v>G2</v>
          </cell>
        </row>
        <row r="73">
          <cell r="B73" t="str">
            <v>05440</v>
          </cell>
          <cell r="C73">
            <v>5440</v>
          </cell>
          <cell r="D73" t="str">
            <v>ANTIOQUIA</v>
          </cell>
          <cell r="E73" t="str">
            <v>05</v>
          </cell>
          <cell r="F73" t="str">
            <v>MARINILLA</v>
          </cell>
          <cell r="G73">
            <v>4</v>
          </cell>
          <cell r="H73" t="str">
            <v>G1</v>
          </cell>
        </row>
        <row r="74">
          <cell r="B74" t="str">
            <v>05467</v>
          </cell>
          <cell r="C74">
            <v>5467</v>
          </cell>
          <cell r="D74" t="str">
            <v>ANTIOQUIA</v>
          </cell>
          <cell r="E74" t="str">
            <v>05</v>
          </cell>
          <cell r="F74" t="str">
            <v>MONTEBELLO</v>
          </cell>
          <cell r="G74">
            <v>6</v>
          </cell>
          <cell r="H74" t="str">
            <v>G3</v>
          </cell>
        </row>
        <row r="75">
          <cell r="B75" t="str">
            <v>05475</v>
          </cell>
          <cell r="C75">
            <v>5475</v>
          </cell>
          <cell r="D75" t="str">
            <v>ANTIOQUIA</v>
          </cell>
          <cell r="E75" t="str">
            <v>05</v>
          </cell>
          <cell r="F75" t="str">
            <v>MURINDO</v>
          </cell>
          <cell r="G75">
            <v>6</v>
          </cell>
          <cell r="H75" t="str">
            <v>G3</v>
          </cell>
        </row>
        <row r="76">
          <cell r="B76" t="str">
            <v>05480</v>
          </cell>
          <cell r="C76">
            <v>5480</v>
          </cell>
          <cell r="D76" t="str">
            <v>ANTIOQUIA</v>
          </cell>
          <cell r="E76" t="str">
            <v>05</v>
          </cell>
          <cell r="F76" t="str">
            <v>MUTATA</v>
          </cell>
          <cell r="G76">
            <v>6</v>
          </cell>
          <cell r="H76" t="str">
            <v>G2</v>
          </cell>
        </row>
        <row r="77">
          <cell r="B77" t="str">
            <v>05483</v>
          </cell>
          <cell r="C77">
            <v>5483</v>
          </cell>
          <cell r="D77" t="str">
            <v>ANTIOQUIA</v>
          </cell>
          <cell r="E77" t="str">
            <v>05</v>
          </cell>
          <cell r="F77" t="str">
            <v>NARIÑO</v>
          </cell>
          <cell r="G77">
            <v>6</v>
          </cell>
          <cell r="H77" t="str">
            <v>G4</v>
          </cell>
        </row>
        <row r="78">
          <cell r="B78" t="str">
            <v>05490</v>
          </cell>
          <cell r="C78">
            <v>5490</v>
          </cell>
          <cell r="D78" t="str">
            <v>ANTIOQUIA</v>
          </cell>
          <cell r="E78" t="str">
            <v>05</v>
          </cell>
          <cell r="F78" t="str">
            <v>NECOCLI</v>
          </cell>
          <cell r="G78">
            <v>6</v>
          </cell>
          <cell r="H78" t="str">
            <v>G4</v>
          </cell>
        </row>
        <row r="79">
          <cell r="B79" t="str">
            <v>05495</v>
          </cell>
          <cell r="C79">
            <v>5495</v>
          </cell>
          <cell r="D79" t="str">
            <v>ANTIOQUIA</v>
          </cell>
          <cell r="E79" t="str">
            <v>05</v>
          </cell>
          <cell r="F79" t="str">
            <v>NECHI</v>
          </cell>
          <cell r="G79">
            <v>6</v>
          </cell>
          <cell r="H79" t="str">
            <v>G4</v>
          </cell>
        </row>
        <row r="80">
          <cell r="B80" t="str">
            <v>05501</v>
          </cell>
          <cell r="C80">
            <v>5501</v>
          </cell>
          <cell r="D80" t="str">
            <v>ANTIOQUIA</v>
          </cell>
          <cell r="E80" t="str">
            <v>05</v>
          </cell>
          <cell r="F80" t="str">
            <v>OLAYA</v>
          </cell>
          <cell r="G80">
            <v>6</v>
          </cell>
          <cell r="H80" t="str">
            <v>G2</v>
          </cell>
        </row>
        <row r="81">
          <cell r="B81" t="str">
            <v>05541</v>
          </cell>
          <cell r="C81">
            <v>5541</v>
          </cell>
          <cell r="D81" t="str">
            <v>ANTIOQUIA</v>
          </cell>
          <cell r="E81" t="str">
            <v>05</v>
          </cell>
          <cell r="F81" t="str">
            <v>PEÑOL</v>
          </cell>
          <cell r="G81">
            <v>6</v>
          </cell>
          <cell r="H81" t="str">
            <v>G2</v>
          </cell>
        </row>
        <row r="82">
          <cell r="B82" t="str">
            <v>05543</v>
          </cell>
          <cell r="C82">
            <v>5543</v>
          </cell>
          <cell r="D82" t="str">
            <v>ANTIOQUIA</v>
          </cell>
          <cell r="E82" t="str">
            <v>05</v>
          </cell>
          <cell r="F82" t="str">
            <v>PEQUE</v>
          </cell>
          <cell r="G82">
            <v>6</v>
          </cell>
          <cell r="H82" t="str">
            <v>G4</v>
          </cell>
        </row>
        <row r="83">
          <cell r="B83" t="str">
            <v>05576</v>
          </cell>
          <cell r="C83">
            <v>5576</v>
          </cell>
          <cell r="D83" t="str">
            <v>ANTIOQUIA</v>
          </cell>
          <cell r="E83" t="str">
            <v>05</v>
          </cell>
          <cell r="F83" t="str">
            <v>PUEBLORRICO</v>
          </cell>
          <cell r="G83">
            <v>6</v>
          </cell>
          <cell r="H83" t="str">
            <v>G3</v>
          </cell>
        </row>
        <row r="84">
          <cell r="B84" t="str">
            <v>05579</v>
          </cell>
          <cell r="C84">
            <v>5579</v>
          </cell>
          <cell r="D84" t="str">
            <v>ANTIOQUIA</v>
          </cell>
          <cell r="E84" t="str">
            <v>05</v>
          </cell>
          <cell r="F84" t="str">
            <v>PUERTO BERRIO</v>
          </cell>
          <cell r="G84">
            <v>6</v>
          </cell>
          <cell r="H84" t="str">
            <v>G1</v>
          </cell>
        </row>
        <row r="85">
          <cell r="B85" t="str">
            <v>05585</v>
          </cell>
          <cell r="C85">
            <v>5585</v>
          </cell>
          <cell r="D85" t="str">
            <v>ANTIOQUIA</v>
          </cell>
          <cell r="E85" t="str">
            <v>05</v>
          </cell>
          <cell r="F85" t="str">
            <v>PUERTO NARE</v>
          </cell>
          <cell r="G85">
            <v>6</v>
          </cell>
          <cell r="H85" t="str">
            <v>G1</v>
          </cell>
        </row>
        <row r="86">
          <cell r="B86" t="str">
            <v>05591</v>
          </cell>
          <cell r="C86">
            <v>5591</v>
          </cell>
          <cell r="D86" t="str">
            <v>ANTIOQUIA</v>
          </cell>
          <cell r="E86" t="str">
            <v>05</v>
          </cell>
          <cell r="F86" t="str">
            <v>PUERTO TRIUNFO</v>
          </cell>
          <cell r="G86">
            <v>6</v>
          </cell>
          <cell r="H86" t="str">
            <v>G3</v>
          </cell>
        </row>
        <row r="87">
          <cell r="B87" t="str">
            <v>05604</v>
          </cell>
          <cell r="C87">
            <v>5604</v>
          </cell>
          <cell r="D87" t="str">
            <v>ANTIOQUIA</v>
          </cell>
          <cell r="E87" t="str">
            <v>05</v>
          </cell>
          <cell r="F87" t="str">
            <v>REMEDIOS</v>
          </cell>
          <cell r="G87">
            <v>5</v>
          </cell>
          <cell r="H87" t="str">
            <v>G1</v>
          </cell>
        </row>
        <row r="88">
          <cell r="B88" t="str">
            <v>05607</v>
          </cell>
          <cell r="C88">
            <v>5607</v>
          </cell>
          <cell r="D88" t="str">
            <v>ANTIOQUIA</v>
          </cell>
          <cell r="E88" t="str">
            <v>05</v>
          </cell>
          <cell r="F88" t="str">
            <v>RETIRO</v>
          </cell>
          <cell r="G88">
            <v>3</v>
          </cell>
          <cell r="H88" t="str">
            <v>G1</v>
          </cell>
        </row>
        <row r="89">
          <cell r="B89" t="str">
            <v>05615</v>
          </cell>
          <cell r="C89">
            <v>5615</v>
          </cell>
          <cell r="D89" t="str">
            <v>ANTIOQUIA</v>
          </cell>
          <cell r="E89" t="str">
            <v>05</v>
          </cell>
          <cell r="F89" t="str">
            <v>RIONEGRO</v>
          </cell>
          <cell r="G89">
            <v>1</v>
          </cell>
          <cell r="H89" t="str">
            <v>G1</v>
          </cell>
        </row>
        <row r="90">
          <cell r="B90" t="str">
            <v>05628</v>
          </cell>
          <cell r="C90">
            <v>5628</v>
          </cell>
          <cell r="D90" t="str">
            <v>ANTIOQUIA</v>
          </cell>
          <cell r="E90" t="str">
            <v>05</v>
          </cell>
          <cell r="F90" t="str">
            <v>SABANALARGA</v>
          </cell>
          <cell r="G90">
            <v>6</v>
          </cell>
          <cell r="H90" t="str">
            <v>G4</v>
          </cell>
        </row>
        <row r="91">
          <cell r="B91" t="str">
            <v>05631</v>
          </cell>
          <cell r="C91">
            <v>5631</v>
          </cell>
          <cell r="D91" t="str">
            <v>ANTIOQUIA</v>
          </cell>
          <cell r="E91" t="str">
            <v>05</v>
          </cell>
          <cell r="F91" t="str">
            <v>SABANETA</v>
          </cell>
          <cell r="G91">
            <v>1</v>
          </cell>
          <cell r="H91" t="str">
            <v>G1</v>
          </cell>
        </row>
        <row r="92">
          <cell r="B92" t="str">
            <v>05642</v>
          </cell>
          <cell r="C92">
            <v>5642</v>
          </cell>
          <cell r="D92" t="str">
            <v>ANTIOQUIA</v>
          </cell>
          <cell r="E92" t="str">
            <v>05</v>
          </cell>
          <cell r="F92" t="str">
            <v>SALGAR</v>
          </cell>
          <cell r="G92">
            <v>6</v>
          </cell>
          <cell r="H92" t="str">
            <v>G3</v>
          </cell>
        </row>
        <row r="93">
          <cell r="B93" t="str">
            <v>05647</v>
          </cell>
          <cell r="C93">
            <v>5647</v>
          </cell>
          <cell r="D93" t="str">
            <v>ANTIOQUIA</v>
          </cell>
          <cell r="E93" t="str">
            <v>05</v>
          </cell>
          <cell r="F93" t="str">
            <v>SAN ANDRES</v>
          </cell>
          <cell r="G93">
            <v>6</v>
          </cell>
          <cell r="H93" t="str">
            <v>G4</v>
          </cell>
        </row>
        <row r="94">
          <cell r="B94" t="str">
            <v>05649</v>
          </cell>
          <cell r="C94">
            <v>5649</v>
          </cell>
          <cell r="D94" t="str">
            <v>ANTIOQUIA</v>
          </cell>
          <cell r="E94" t="str">
            <v>05</v>
          </cell>
          <cell r="F94" t="str">
            <v>SAN CARLOS</v>
          </cell>
          <cell r="G94">
            <v>6</v>
          </cell>
          <cell r="H94" t="str">
            <v>G1</v>
          </cell>
        </row>
        <row r="95">
          <cell r="B95" t="str">
            <v>05652</v>
          </cell>
          <cell r="C95">
            <v>5652</v>
          </cell>
          <cell r="D95" t="str">
            <v>ANTIOQUIA</v>
          </cell>
          <cell r="E95" t="str">
            <v>05</v>
          </cell>
          <cell r="F95" t="str">
            <v>SAN FRANCISCO</v>
          </cell>
          <cell r="G95">
            <v>6</v>
          </cell>
          <cell r="H95" t="str">
            <v>G3</v>
          </cell>
        </row>
        <row r="96">
          <cell r="B96" t="str">
            <v>05656</v>
          </cell>
          <cell r="C96">
            <v>5656</v>
          </cell>
          <cell r="D96" t="str">
            <v>ANTIOQUIA</v>
          </cell>
          <cell r="E96" t="str">
            <v>05</v>
          </cell>
          <cell r="F96" t="str">
            <v>SAN JERONIMO</v>
          </cell>
          <cell r="G96">
            <v>6</v>
          </cell>
          <cell r="H96" t="str">
            <v>G1</v>
          </cell>
        </row>
        <row r="97">
          <cell r="B97" t="str">
            <v>05658</v>
          </cell>
          <cell r="C97">
            <v>5658</v>
          </cell>
          <cell r="D97" t="str">
            <v>ANTIOQUIA</v>
          </cell>
          <cell r="E97" t="str">
            <v>05</v>
          </cell>
          <cell r="F97" t="str">
            <v>SAN JOSE DE LA MONTAÑA</v>
          </cell>
          <cell r="G97">
            <v>6</v>
          </cell>
          <cell r="H97" t="str">
            <v>G2</v>
          </cell>
        </row>
        <row r="98">
          <cell r="B98" t="str">
            <v>05659</v>
          </cell>
          <cell r="C98">
            <v>5659</v>
          </cell>
          <cell r="D98" t="str">
            <v>ANTIOQUIA</v>
          </cell>
          <cell r="E98" t="str">
            <v>05</v>
          </cell>
          <cell r="F98" t="str">
            <v>SAN JUAN DE URABA</v>
          </cell>
          <cell r="G98">
            <v>6</v>
          </cell>
          <cell r="H98" t="str">
            <v>G4</v>
          </cell>
        </row>
        <row r="99">
          <cell r="B99" t="str">
            <v>05660</v>
          </cell>
          <cell r="C99">
            <v>5660</v>
          </cell>
          <cell r="D99" t="str">
            <v>ANTIOQUIA</v>
          </cell>
          <cell r="E99" t="str">
            <v>05</v>
          </cell>
          <cell r="F99" t="str">
            <v>SAN LUIS</v>
          </cell>
          <cell r="G99">
            <v>6</v>
          </cell>
          <cell r="H99" t="str">
            <v>G3</v>
          </cell>
        </row>
        <row r="100">
          <cell r="B100" t="str">
            <v>05664</v>
          </cell>
          <cell r="C100">
            <v>5664</v>
          </cell>
          <cell r="D100" t="str">
            <v>ANTIOQUIA</v>
          </cell>
          <cell r="E100" t="str">
            <v>05</v>
          </cell>
          <cell r="F100" t="str">
            <v>SAN PEDRO</v>
          </cell>
          <cell r="G100">
            <v>6</v>
          </cell>
          <cell r="H100" t="str">
            <v>G1</v>
          </cell>
        </row>
        <row r="101">
          <cell r="B101" t="str">
            <v>05665</v>
          </cell>
          <cell r="C101">
            <v>5665</v>
          </cell>
          <cell r="D101" t="str">
            <v>ANTIOQUIA</v>
          </cell>
          <cell r="E101" t="str">
            <v>05</v>
          </cell>
          <cell r="F101" t="str">
            <v>SAN PEDRO DE URABA</v>
          </cell>
          <cell r="G101">
            <v>6</v>
          </cell>
          <cell r="H101" t="str">
            <v>G4</v>
          </cell>
        </row>
        <row r="102">
          <cell r="B102" t="str">
            <v>05667</v>
          </cell>
          <cell r="C102">
            <v>5667</v>
          </cell>
          <cell r="D102" t="str">
            <v>ANTIOQUIA</v>
          </cell>
          <cell r="E102" t="str">
            <v>05</v>
          </cell>
          <cell r="F102" t="str">
            <v>SAN RAFAEL</v>
          </cell>
          <cell r="G102">
            <v>6</v>
          </cell>
          <cell r="H102" t="str">
            <v>G3</v>
          </cell>
        </row>
        <row r="103">
          <cell r="B103" t="str">
            <v>05670</v>
          </cell>
          <cell r="C103">
            <v>5670</v>
          </cell>
          <cell r="D103" t="str">
            <v>ANTIOQUIA</v>
          </cell>
          <cell r="E103" t="str">
            <v>05</v>
          </cell>
          <cell r="F103" t="str">
            <v>SAN ROQUE</v>
          </cell>
          <cell r="G103">
            <v>6</v>
          </cell>
          <cell r="H103" t="str">
            <v>G4</v>
          </cell>
        </row>
        <row r="104">
          <cell r="B104" t="str">
            <v>05674</v>
          </cell>
          <cell r="C104">
            <v>5674</v>
          </cell>
          <cell r="D104" t="str">
            <v>ANTIOQUIA</v>
          </cell>
          <cell r="E104" t="str">
            <v>05</v>
          </cell>
          <cell r="F104" t="str">
            <v>SAN VICENTE</v>
          </cell>
          <cell r="G104">
            <v>6</v>
          </cell>
          <cell r="H104" t="str">
            <v>G3</v>
          </cell>
        </row>
        <row r="105">
          <cell r="B105" t="str">
            <v>05679</v>
          </cell>
          <cell r="C105">
            <v>5679</v>
          </cell>
          <cell r="D105" t="str">
            <v>ANTIOQUIA</v>
          </cell>
          <cell r="E105" t="str">
            <v>05</v>
          </cell>
          <cell r="F105" t="str">
            <v>SANTA BARBARA</v>
          </cell>
          <cell r="G105">
            <v>6</v>
          </cell>
          <cell r="H105" t="str">
            <v>G3</v>
          </cell>
        </row>
        <row r="106">
          <cell r="B106" t="str">
            <v>05686</v>
          </cell>
          <cell r="C106">
            <v>5686</v>
          </cell>
          <cell r="D106" t="str">
            <v>ANTIOQUIA</v>
          </cell>
          <cell r="E106" t="str">
            <v>05</v>
          </cell>
          <cell r="F106" t="str">
            <v>SANTA ROSA DE OSOS</v>
          </cell>
          <cell r="G106">
            <v>5</v>
          </cell>
          <cell r="H106" t="str">
            <v>G1</v>
          </cell>
        </row>
        <row r="107">
          <cell r="B107" t="str">
            <v>05690</v>
          </cell>
          <cell r="C107">
            <v>5690</v>
          </cell>
          <cell r="D107" t="str">
            <v>ANTIOQUIA</v>
          </cell>
          <cell r="E107" t="str">
            <v>05</v>
          </cell>
          <cell r="F107" t="str">
            <v>SANTO DOMINGO</v>
          </cell>
          <cell r="G107">
            <v>6</v>
          </cell>
          <cell r="H107" t="str">
            <v>G1</v>
          </cell>
        </row>
        <row r="108">
          <cell r="B108" t="str">
            <v>05697</v>
          </cell>
          <cell r="C108">
            <v>5697</v>
          </cell>
          <cell r="D108" t="str">
            <v>ANTIOQUIA</v>
          </cell>
          <cell r="E108" t="str">
            <v>05</v>
          </cell>
          <cell r="F108" t="str">
            <v>SANTUARIO</v>
          </cell>
          <cell r="G108">
            <v>6</v>
          </cell>
          <cell r="H108" t="str">
            <v>G2</v>
          </cell>
        </row>
        <row r="109">
          <cell r="B109" t="str">
            <v>05736</v>
          </cell>
          <cell r="C109">
            <v>5736</v>
          </cell>
          <cell r="D109" t="str">
            <v>ANTIOQUIA</v>
          </cell>
          <cell r="E109" t="str">
            <v>05</v>
          </cell>
          <cell r="F109" t="str">
            <v>SEGOVIA</v>
          </cell>
          <cell r="G109">
            <v>4</v>
          </cell>
          <cell r="H109" t="str">
            <v>G1</v>
          </cell>
        </row>
        <row r="110">
          <cell r="B110" t="str">
            <v>05756</v>
          </cell>
          <cell r="C110">
            <v>5756</v>
          </cell>
          <cell r="D110" t="str">
            <v>ANTIOQUIA</v>
          </cell>
          <cell r="E110" t="str">
            <v>05</v>
          </cell>
          <cell r="F110" t="str">
            <v>SONSON</v>
          </cell>
          <cell r="G110">
            <v>5</v>
          </cell>
          <cell r="H110" t="str">
            <v>G1</v>
          </cell>
        </row>
        <row r="111">
          <cell r="B111" t="str">
            <v>05761</v>
          </cell>
          <cell r="C111">
            <v>5761</v>
          </cell>
          <cell r="D111" t="str">
            <v>ANTIOQUIA</v>
          </cell>
          <cell r="E111" t="str">
            <v>05</v>
          </cell>
          <cell r="F111" t="str">
            <v>SOPETRAN</v>
          </cell>
          <cell r="G111">
            <v>6</v>
          </cell>
          <cell r="H111" t="str">
            <v>G2</v>
          </cell>
        </row>
        <row r="112">
          <cell r="B112" t="str">
            <v>05789</v>
          </cell>
          <cell r="C112">
            <v>5789</v>
          </cell>
          <cell r="D112" t="str">
            <v>ANTIOQUIA</v>
          </cell>
          <cell r="E112" t="str">
            <v>05</v>
          </cell>
          <cell r="F112" t="str">
            <v>TAMESIS</v>
          </cell>
          <cell r="G112">
            <v>6</v>
          </cell>
          <cell r="H112" t="str">
            <v>G2</v>
          </cell>
        </row>
        <row r="113">
          <cell r="B113" t="str">
            <v>05790</v>
          </cell>
          <cell r="C113">
            <v>5790</v>
          </cell>
          <cell r="D113" t="str">
            <v>ANTIOQUIA</v>
          </cell>
          <cell r="E113" t="str">
            <v>05</v>
          </cell>
          <cell r="F113" t="str">
            <v>TARAZA</v>
          </cell>
          <cell r="G113">
            <v>6</v>
          </cell>
          <cell r="H113" t="str">
            <v>G4</v>
          </cell>
        </row>
        <row r="114">
          <cell r="B114" t="str">
            <v>05792</v>
          </cell>
          <cell r="C114">
            <v>5792</v>
          </cell>
          <cell r="D114" t="str">
            <v>ANTIOQUIA</v>
          </cell>
          <cell r="E114" t="str">
            <v>05</v>
          </cell>
          <cell r="F114" t="str">
            <v>TARSO</v>
          </cell>
          <cell r="G114">
            <v>6</v>
          </cell>
          <cell r="H114" t="str">
            <v>G1</v>
          </cell>
        </row>
        <row r="115">
          <cell r="B115" t="str">
            <v>05809</v>
          </cell>
          <cell r="C115">
            <v>5809</v>
          </cell>
          <cell r="D115" t="str">
            <v>ANTIOQUIA</v>
          </cell>
          <cell r="E115" t="str">
            <v>05</v>
          </cell>
          <cell r="F115" t="str">
            <v>TITIRIBI</v>
          </cell>
          <cell r="G115">
            <v>6</v>
          </cell>
          <cell r="H115" t="str">
            <v>G2</v>
          </cell>
        </row>
        <row r="116">
          <cell r="B116" t="str">
            <v>05819</v>
          </cell>
          <cell r="C116">
            <v>5819</v>
          </cell>
          <cell r="D116" t="str">
            <v>ANTIOQUIA</v>
          </cell>
          <cell r="E116" t="str">
            <v>05</v>
          </cell>
          <cell r="F116" t="str">
            <v>TOLEDO</v>
          </cell>
          <cell r="G116">
            <v>6</v>
          </cell>
          <cell r="H116" t="str">
            <v>G2</v>
          </cell>
        </row>
        <row r="117">
          <cell r="B117" t="str">
            <v>05837</v>
          </cell>
          <cell r="C117">
            <v>5837</v>
          </cell>
          <cell r="D117" t="str">
            <v>ANTIOQUIA</v>
          </cell>
          <cell r="E117" t="str">
            <v>05</v>
          </cell>
          <cell r="F117" t="str">
            <v>TURBO</v>
          </cell>
          <cell r="G117">
            <v>5</v>
          </cell>
          <cell r="H117" t="str">
            <v>G2</v>
          </cell>
        </row>
        <row r="118">
          <cell r="B118" t="str">
            <v>05842</v>
          </cell>
          <cell r="C118">
            <v>5842</v>
          </cell>
          <cell r="D118" t="str">
            <v>ANTIOQUIA</v>
          </cell>
          <cell r="E118" t="str">
            <v>05</v>
          </cell>
          <cell r="F118" t="str">
            <v>URAMITA</v>
          </cell>
          <cell r="G118">
            <v>6</v>
          </cell>
          <cell r="H118" t="str">
            <v>G4</v>
          </cell>
        </row>
        <row r="119">
          <cell r="B119" t="str">
            <v>05847</v>
          </cell>
          <cell r="C119">
            <v>5847</v>
          </cell>
          <cell r="D119" t="str">
            <v>ANTIOQUIA</v>
          </cell>
          <cell r="E119" t="str">
            <v>05</v>
          </cell>
          <cell r="F119" t="str">
            <v>URRAO</v>
          </cell>
          <cell r="G119">
            <v>6</v>
          </cell>
          <cell r="H119" t="str">
            <v>G3</v>
          </cell>
        </row>
        <row r="120">
          <cell r="B120" t="str">
            <v>05854</v>
          </cell>
          <cell r="C120">
            <v>5854</v>
          </cell>
          <cell r="D120" t="str">
            <v>ANTIOQUIA</v>
          </cell>
          <cell r="E120" t="str">
            <v>05</v>
          </cell>
          <cell r="F120" t="str">
            <v>VALDIVIA</v>
          </cell>
          <cell r="G120">
            <v>6</v>
          </cell>
          <cell r="H120" t="str">
            <v>G4</v>
          </cell>
        </row>
        <row r="121">
          <cell r="B121" t="str">
            <v>05856</v>
          </cell>
          <cell r="C121">
            <v>5856</v>
          </cell>
          <cell r="D121" t="str">
            <v>ANTIOQUIA</v>
          </cell>
          <cell r="E121" t="str">
            <v>05</v>
          </cell>
          <cell r="F121" t="str">
            <v>VALPARAISO</v>
          </cell>
          <cell r="G121">
            <v>6</v>
          </cell>
          <cell r="H121" t="str">
            <v>G1</v>
          </cell>
        </row>
        <row r="122">
          <cell r="B122" t="str">
            <v>05858</v>
          </cell>
          <cell r="C122">
            <v>5858</v>
          </cell>
          <cell r="D122" t="str">
            <v>ANTIOQUIA</v>
          </cell>
          <cell r="E122" t="str">
            <v>05</v>
          </cell>
          <cell r="F122" t="str">
            <v>VEGACHI</v>
          </cell>
          <cell r="G122">
            <v>6</v>
          </cell>
          <cell r="H122" t="str">
            <v>G2</v>
          </cell>
        </row>
        <row r="123">
          <cell r="B123" t="str">
            <v>05861</v>
          </cell>
          <cell r="C123">
            <v>5861</v>
          </cell>
          <cell r="D123" t="str">
            <v>ANTIOQUIA</v>
          </cell>
          <cell r="E123" t="str">
            <v>05</v>
          </cell>
          <cell r="F123" t="str">
            <v>VENECIA</v>
          </cell>
          <cell r="G123">
            <v>6</v>
          </cell>
          <cell r="H123" t="str">
            <v>G1</v>
          </cell>
        </row>
        <row r="124">
          <cell r="B124" t="str">
            <v>05873</v>
          </cell>
          <cell r="C124">
            <v>5873</v>
          </cell>
          <cell r="D124" t="str">
            <v>ANTIOQUIA</v>
          </cell>
          <cell r="E124" t="str">
            <v>05</v>
          </cell>
          <cell r="F124" t="str">
            <v>VIGIA DEL FUERTE</v>
          </cell>
          <cell r="G124">
            <v>6</v>
          </cell>
          <cell r="H124" t="str">
            <v>G4</v>
          </cell>
        </row>
        <row r="125">
          <cell r="B125" t="str">
            <v>05885</v>
          </cell>
          <cell r="C125">
            <v>5885</v>
          </cell>
          <cell r="D125" t="str">
            <v>ANTIOQUIA</v>
          </cell>
          <cell r="E125" t="str">
            <v>05</v>
          </cell>
          <cell r="F125" t="str">
            <v>YALI</v>
          </cell>
          <cell r="G125">
            <v>6</v>
          </cell>
          <cell r="H125" t="str">
            <v>G3</v>
          </cell>
        </row>
        <row r="126">
          <cell r="B126" t="str">
            <v>05887</v>
          </cell>
          <cell r="C126">
            <v>5887</v>
          </cell>
          <cell r="D126" t="str">
            <v>ANTIOQUIA</v>
          </cell>
          <cell r="E126" t="str">
            <v>05</v>
          </cell>
          <cell r="F126" t="str">
            <v>YARUMAL</v>
          </cell>
          <cell r="G126">
            <v>6</v>
          </cell>
          <cell r="H126" t="str">
            <v>G2</v>
          </cell>
        </row>
        <row r="127">
          <cell r="B127" t="str">
            <v>05890</v>
          </cell>
          <cell r="C127">
            <v>5890</v>
          </cell>
          <cell r="D127" t="str">
            <v>ANTIOQUIA</v>
          </cell>
          <cell r="E127" t="str">
            <v>05</v>
          </cell>
          <cell r="F127" t="str">
            <v>YOLOMBO</v>
          </cell>
          <cell r="G127">
            <v>6</v>
          </cell>
          <cell r="H127" t="str">
            <v>G4</v>
          </cell>
        </row>
        <row r="128">
          <cell r="B128" t="str">
            <v>05893</v>
          </cell>
          <cell r="C128">
            <v>5893</v>
          </cell>
          <cell r="D128" t="str">
            <v>ANTIOQUIA</v>
          </cell>
          <cell r="E128" t="str">
            <v>05</v>
          </cell>
          <cell r="F128" t="str">
            <v>YONDO</v>
          </cell>
          <cell r="G128">
            <v>5</v>
          </cell>
          <cell r="H128" t="str">
            <v>G1</v>
          </cell>
        </row>
        <row r="129">
          <cell r="B129" t="str">
            <v>05895</v>
          </cell>
          <cell r="C129">
            <v>5895</v>
          </cell>
          <cell r="D129" t="str">
            <v>ANTIOQUIA</v>
          </cell>
          <cell r="E129" t="str">
            <v>05</v>
          </cell>
          <cell r="F129" t="str">
            <v>ZARAGOZA</v>
          </cell>
          <cell r="G129">
            <v>6</v>
          </cell>
          <cell r="H129" t="str">
            <v>G1</v>
          </cell>
        </row>
        <row r="130">
          <cell r="B130" t="str">
            <v>08001</v>
          </cell>
          <cell r="C130">
            <v>8001</v>
          </cell>
          <cell r="D130" t="str">
            <v>ATLANTICO</v>
          </cell>
          <cell r="E130" t="str">
            <v>08</v>
          </cell>
          <cell r="F130" t="str">
            <v>BARRANQUILLA</v>
          </cell>
          <cell r="G130" t="str">
            <v>E</v>
          </cell>
          <cell r="H130" t="str">
            <v>C</v>
          </cell>
        </row>
        <row r="131">
          <cell r="B131" t="str">
            <v>08078</v>
          </cell>
          <cell r="C131">
            <v>8078</v>
          </cell>
          <cell r="D131" t="str">
            <v>ATLANTICO</v>
          </cell>
          <cell r="E131" t="str">
            <v>08</v>
          </cell>
          <cell r="F131" t="str">
            <v>BARANOA</v>
          </cell>
          <cell r="G131">
            <v>6</v>
          </cell>
          <cell r="H131" t="str">
            <v>G2</v>
          </cell>
        </row>
        <row r="132">
          <cell r="B132" t="str">
            <v>08137</v>
          </cell>
          <cell r="C132">
            <v>8137</v>
          </cell>
          <cell r="D132" t="str">
            <v>ATLANTICO</v>
          </cell>
          <cell r="E132" t="str">
            <v>08</v>
          </cell>
          <cell r="F132" t="str">
            <v>CAMPO DE LA CRUZ</v>
          </cell>
          <cell r="G132">
            <v>6</v>
          </cell>
          <cell r="H132" t="str">
            <v>G4</v>
          </cell>
        </row>
        <row r="133">
          <cell r="B133" t="str">
            <v>08141</v>
          </cell>
          <cell r="C133">
            <v>8141</v>
          </cell>
          <cell r="D133" t="str">
            <v>ATLANTICO</v>
          </cell>
          <cell r="E133" t="str">
            <v>08</v>
          </cell>
          <cell r="F133" t="str">
            <v>CANDELARIA</v>
          </cell>
          <cell r="G133">
            <v>6</v>
          </cell>
          <cell r="H133" t="str">
            <v>G5</v>
          </cell>
        </row>
        <row r="134">
          <cell r="B134" t="str">
            <v>08296</v>
          </cell>
          <cell r="C134">
            <v>8296</v>
          </cell>
          <cell r="D134" t="str">
            <v>ATLANTICO</v>
          </cell>
          <cell r="E134" t="str">
            <v>08</v>
          </cell>
          <cell r="F134" t="str">
            <v>GALAPA</v>
          </cell>
          <cell r="G134">
            <v>5</v>
          </cell>
          <cell r="H134" t="str">
            <v>G1</v>
          </cell>
        </row>
        <row r="135">
          <cell r="B135" t="str">
            <v>08372</v>
          </cell>
          <cell r="C135">
            <v>8372</v>
          </cell>
          <cell r="D135" t="str">
            <v>ATLANTICO</v>
          </cell>
          <cell r="E135" t="str">
            <v>08</v>
          </cell>
          <cell r="F135" t="str">
            <v>JUAN DE ACOSTA</v>
          </cell>
          <cell r="G135">
            <v>6</v>
          </cell>
          <cell r="H135" t="str">
            <v>G4</v>
          </cell>
        </row>
        <row r="136">
          <cell r="B136" t="str">
            <v>08421</v>
          </cell>
          <cell r="C136">
            <v>8421</v>
          </cell>
          <cell r="D136" t="str">
            <v>ATLANTICO</v>
          </cell>
          <cell r="E136" t="str">
            <v>08</v>
          </cell>
          <cell r="F136" t="str">
            <v>LURUACO</v>
          </cell>
          <cell r="G136">
            <v>6</v>
          </cell>
          <cell r="H136" t="str">
            <v>G5</v>
          </cell>
        </row>
        <row r="137">
          <cell r="B137" t="str">
            <v>08433</v>
          </cell>
          <cell r="C137">
            <v>8433</v>
          </cell>
          <cell r="D137" t="str">
            <v>ATLANTICO</v>
          </cell>
          <cell r="E137" t="str">
            <v>08</v>
          </cell>
          <cell r="F137" t="str">
            <v>MALAMBO</v>
          </cell>
          <cell r="G137">
            <v>3</v>
          </cell>
          <cell r="H137" t="str">
            <v>G1</v>
          </cell>
        </row>
        <row r="138">
          <cell r="B138" t="str">
            <v>08436</v>
          </cell>
          <cell r="C138">
            <v>8436</v>
          </cell>
          <cell r="D138" t="str">
            <v>ATLANTICO</v>
          </cell>
          <cell r="E138" t="str">
            <v>08</v>
          </cell>
          <cell r="F138" t="str">
            <v>MANATI</v>
          </cell>
          <cell r="G138">
            <v>6</v>
          </cell>
          <cell r="H138" t="str">
            <v>G4</v>
          </cell>
        </row>
        <row r="139">
          <cell r="B139" t="str">
            <v>08520</v>
          </cell>
          <cell r="C139">
            <v>8520</v>
          </cell>
          <cell r="D139" t="str">
            <v>ATLANTICO</v>
          </cell>
          <cell r="E139" t="str">
            <v>08</v>
          </cell>
          <cell r="F139" t="str">
            <v>PALMAR DE VARELA</v>
          </cell>
          <cell r="G139">
            <v>6</v>
          </cell>
          <cell r="H139" t="str">
            <v>G2</v>
          </cell>
        </row>
        <row r="140">
          <cell r="B140" t="str">
            <v>08549</v>
          </cell>
          <cell r="C140">
            <v>8549</v>
          </cell>
          <cell r="D140" t="str">
            <v>ATLANTICO</v>
          </cell>
          <cell r="E140" t="str">
            <v>08</v>
          </cell>
          <cell r="F140" t="str">
            <v>PIOJO</v>
          </cell>
          <cell r="G140">
            <v>6</v>
          </cell>
          <cell r="H140" t="str">
            <v>G5</v>
          </cell>
        </row>
        <row r="141">
          <cell r="B141" t="str">
            <v>08558</v>
          </cell>
          <cell r="C141">
            <v>8558</v>
          </cell>
          <cell r="D141" t="str">
            <v>ATLANTICO</v>
          </cell>
          <cell r="E141" t="str">
            <v>08</v>
          </cell>
          <cell r="F141" t="str">
            <v>POLO NUEVO</v>
          </cell>
          <cell r="G141">
            <v>6</v>
          </cell>
          <cell r="H141" t="str">
            <v>G3</v>
          </cell>
        </row>
        <row r="142">
          <cell r="B142" t="str">
            <v>08560</v>
          </cell>
          <cell r="C142">
            <v>8560</v>
          </cell>
          <cell r="D142" t="str">
            <v>ATLANTICO</v>
          </cell>
          <cell r="E142" t="str">
            <v>08</v>
          </cell>
          <cell r="F142" t="str">
            <v>PONEDERA</v>
          </cell>
          <cell r="G142">
            <v>6</v>
          </cell>
          <cell r="H142" t="str">
            <v>G4</v>
          </cell>
        </row>
        <row r="143">
          <cell r="B143" t="str">
            <v>08573</v>
          </cell>
          <cell r="C143">
            <v>8573</v>
          </cell>
          <cell r="D143" t="str">
            <v>ATLANTICO</v>
          </cell>
          <cell r="E143" t="str">
            <v>08</v>
          </cell>
          <cell r="F143" t="str">
            <v>PUERTO COLOMBIA</v>
          </cell>
          <cell r="G143">
            <v>3</v>
          </cell>
          <cell r="H143" t="str">
            <v>G1</v>
          </cell>
        </row>
        <row r="144">
          <cell r="B144" t="str">
            <v>08606</v>
          </cell>
          <cell r="C144">
            <v>8606</v>
          </cell>
          <cell r="D144" t="str">
            <v>ATLANTICO</v>
          </cell>
          <cell r="E144" t="str">
            <v>08</v>
          </cell>
          <cell r="F144" t="str">
            <v>REPELON</v>
          </cell>
          <cell r="G144">
            <v>6</v>
          </cell>
          <cell r="H144" t="str">
            <v>G5</v>
          </cell>
        </row>
        <row r="145">
          <cell r="B145" t="str">
            <v>08634</v>
          </cell>
          <cell r="C145">
            <v>8634</v>
          </cell>
          <cell r="D145" t="str">
            <v>ATLANTICO</v>
          </cell>
          <cell r="E145" t="str">
            <v>08</v>
          </cell>
          <cell r="F145" t="str">
            <v>SABANAGRANDE</v>
          </cell>
          <cell r="G145">
            <v>6</v>
          </cell>
          <cell r="H145" t="str">
            <v>G1</v>
          </cell>
        </row>
        <row r="146">
          <cell r="B146" t="str">
            <v>08638</v>
          </cell>
          <cell r="C146">
            <v>8638</v>
          </cell>
          <cell r="D146" t="str">
            <v>ATLANTICO</v>
          </cell>
          <cell r="E146" t="str">
            <v>08</v>
          </cell>
          <cell r="F146" t="str">
            <v>SABANALARGA</v>
          </cell>
          <cell r="G146">
            <v>6</v>
          </cell>
          <cell r="H146" t="str">
            <v>G2</v>
          </cell>
        </row>
        <row r="147">
          <cell r="B147" t="str">
            <v>08675</v>
          </cell>
          <cell r="C147">
            <v>8675</v>
          </cell>
          <cell r="D147" t="str">
            <v>ATLANTICO</v>
          </cell>
          <cell r="E147" t="str">
            <v>08</v>
          </cell>
          <cell r="F147" t="str">
            <v>SANTA LUCIA</v>
          </cell>
          <cell r="G147">
            <v>6</v>
          </cell>
          <cell r="H147" t="str">
            <v>G4</v>
          </cell>
        </row>
        <row r="148">
          <cell r="B148" t="str">
            <v>08685</v>
          </cell>
          <cell r="C148">
            <v>8685</v>
          </cell>
          <cell r="D148" t="str">
            <v>ATLANTICO</v>
          </cell>
          <cell r="E148" t="str">
            <v>08</v>
          </cell>
          <cell r="F148" t="str">
            <v>SANTO TOMAS</v>
          </cell>
          <cell r="G148">
            <v>6</v>
          </cell>
          <cell r="H148" t="str">
            <v>G2</v>
          </cell>
        </row>
        <row r="149">
          <cell r="B149" t="str">
            <v>08758</v>
          </cell>
          <cell r="C149">
            <v>8758</v>
          </cell>
          <cell r="D149" t="str">
            <v>ATLANTICO</v>
          </cell>
          <cell r="E149" t="str">
            <v>08</v>
          </cell>
          <cell r="F149" t="str">
            <v>SOLEDAD</v>
          </cell>
          <cell r="G149">
            <v>2</v>
          </cell>
          <cell r="H149" t="str">
            <v>G1</v>
          </cell>
        </row>
        <row r="150">
          <cell r="B150" t="str">
            <v>08770</v>
          </cell>
          <cell r="C150">
            <v>8770</v>
          </cell>
          <cell r="D150" t="str">
            <v>ATLANTICO</v>
          </cell>
          <cell r="E150" t="str">
            <v>08</v>
          </cell>
          <cell r="F150" t="str">
            <v>SUAN</v>
          </cell>
          <cell r="G150">
            <v>6</v>
          </cell>
          <cell r="H150" t="str">
            <v>G4</v>
          </cell>
        </row>
        <row r="151">
          <cell r="B151" t="str">
            <v>08832</v>
          </cell>
          <cell r="C151">
            <v>8832</v>
          </cell>
          <cell r="D151" t="str">
            <v>ATLANTICO</v>
          </cell>
          <cell r="E151" t="str">
            <v>08</v>
          </cell>
          <cell r="F151" t="str">
            <v>TUBARA</v>
          </cell>
          <cell r="G151">
            <v>6</v>
          </cell>
          <cell r="H151" t="str">
            <v>G2</v>
          </cell>
        </row>
        <row r="152">
          <cell r="B152" t="str">
            <v>08849</v>
          </cell>
          <cell r="C152">
            <v>8849</v>
          </cell>
          <cell r="D152" t="str">
            <v>ATLANTICO</v>
          </cell>
          <cell r="E152" t="str">
            <v>08</v>
          </cell>
          <cell r="F152" t="str">
            <v>USIACURI</v>
          </cell>
          <cell r="G152">
            <v>6</v>
          </cell>
          <cell r="H152" t="str">
            <v>G3</v>
          </cell>
        </row>
        <row r="153">
          <cell r="B153" t="str">
            <v>11001</v>
          </cell>
          <cell r="C153">
            <v>11001</v>
          </cell>
          <cell r="D153" t="str">
            <v>BOGOTA</v>
          </cell>
          <cell r="E153" t="str">
            <v>11</v>
          </cell>
          <cell r="F153" t="str">
            <v>BOGOTA D.C.</v>
          </cell>
          <cell r="G153" t="str">
            <v>E</v>
          </cell>
          <cell r="H153" t="str">
            <v>C</v>
          </cell>
        </row>
        <row r="154">
          <cell r="B154" t="str">
            <v>13001</v>
          </cell>
          <cell r="C154">
            <v>13001</v>
          </cell>
          <cell r="D154" t="str">
            <v>BOLIVAR</v>
          </cell>
          <cell r="E154" t="str">
            <v>13</v>
          </cell>
          <cell r="F154" t="str">
            <v>CARTAGENA</v>
          </cell>
          <cell r="G154" t="str">
            <v>E</v>
          </cell>
          <cell r="H154" t="str">
            <v>C</v>
          </cell>
        </row>
        <row r="155">
          <cell r="B155" t="str">
            <v>13006</v>
          </cell>
          <cell r="C155">
            <v>13006</v>
          </cell>
          <cell r="D155" t="str">
            <v>BOLIVAR</v>
          </cell>
          <cell r="E155" t="str">
            <v>13</v>
          </cell>
          <cell r="F155" t="str">
            <v>ACHI</v>
          </cell>
          <cell r="G155">
            <v>6</v>
          </cell>
          <cell r="H155" t="str">
            <v>G5</v>
          </cell>
        </row>
        <row r="156">
          <cell r="B156" t="str">
            <v>13030</v>
          </cell>
          <cell r="C156">
            <v>13030</v>
          </cell>
          <cell r="D156" t="str">
            <v>BOLIVAR</v>
          </cell>
          <cell r="E156" t="str">
            <v>13</v>
          </cell>
          <cell r="F156" t="str">
            <v>ALTOS DEL ROSARIO</v>
          </cell>
          <cell r="G156">
            <v>6</v>
          </cell>
          <cell r="H156" t="str">
            <v>G5</v>
          </cell>
        </row>
        <row r="157">
          <cell r="B157" t="str">
            <v>13042</v>
          </cell>
          <cell r="C157">
            <v>13042</v>
          </cell>
          <cell r="D157" t="str">
            <v>BOLIVAR</v>
          </cell>
          <cell r="E157" t="str">
            <v>13</v>
          </cell>
          <cell r="F157" t="str">
            <v>ARENAL</v>
          </cell>
          <cell r="G157">
            <v>6</v>
          </cell>
          <cell r="H157" t="str">
            <v>G3</v>
          </cell>
        </row>
        <row r="158">
          <cell r="B158" t="str">
            <v>13052</v>
          </cell>
          <cell r="C158">
            <v>13052</v>
          </cell>
          <cell r="D158" t="str">
            <v>BOLIVAR</v>
          </cell>
          <cell r="E158" t="str">
            <v>13</v>
          </cell>
          <cell r="F158" t="str">
            <v>ARJONA</v>
          </cell>
          <cell r="G158">
            <v>6</v>
          </cell>
          <cell r="H158" t="str">
            <v>G2</v>
          </cell>
        </row>
        <row r="159">
          <cell r="B159" t="str">
            <v>13062</v>
          </cell>
          <cell r="C159">
            <v>13062</v>
          </cell>
          <cell r="D159" t="str">
            <v>BOLIVAR</v>
          </cell>
          <cell r="E159" t="str">
            <v>13</v>
          </cell>
          <cell r="F159" t="str">
            <v>ARROYOHONDO</v>
          </cell>
          <cell r="G159">
            <v>6</v>
          </cell>
          <cell r="H159" t="str">
            <v>G5</v>
          </cell>
        </row>
        <row r="160">
          <cell r="B160" t="str">
            <v>13074</v>
          </cell>
          <cell r="C160">
            <v>13074</v>
          </cell>
          <cell r="D160" t="str">
            <v>BOLIVAR</v>
          </cell>
          <cell r="E160" t="str">
            <v>13</v>
          </cell>
          <cell r="F160" t="str">
            <v>BARRANCO DE LOBA</v>
          </cell>
          <cell r="G160">
            <v>6</v>
          </cell>
          <cell r="H160" t="str">
            <v>G5</v>
          </cell>
        </row>
        <row r="161">
          <cell r="B161" t="str">
            <v>13140</v>
          </cell>
          <cell r="C161">
            <v>13140</v>
          </cell>
          <cell r="D161" t="str">
            <v>BOLIVAR</v>
          </cell>
          <cell r="E161" t="str">
            <v>13</v>
          </cell>
          <cell r="F161" t="str">
            <v>CALAMAR</v>
          </cell>
          <cell r="G161">
            <v>6</v>
          </cell>
          <cell r="H161" t="str">
            <v>G5</v>
          </cell>
        </row>
        <row r="162">
          <cell r="B162" t="str">
            <v>13160</v>
          </cell>
          <cell r="C162">
            <v>13160</v>
          </cell>
          <cell r="D162" t="str">
            <v>BOLIVAR</v>
          </cell>
          <cell r="E162" t="str">
            <v>13</v>
          </cell>
          <cell r="F162" t="str">
            <v>CANTAGALLO</v>
          </cell>
          <cell r="G162">
            <v>6</v>
          </cell>
          <cell r="H162" t="str">
            <v>G1</v>
          </cell>
        </row>
        <row r="163">
          <cell r="B163" t="str">
            <v>13188</v>
          </cell>
          <cell r="C163">
            <v>13188</v>
          </cell>
          <cell r="D163" t="str">
            <v>BOLIVAR</v>
          </cell>
          <cell r="E163" t="str">
            <v>13</v>
          </cell>
          <cell r="F163" t="str">
            <v>CICUCO</v>
          </cell>
          <cell r="G163">
            <v>6</v>
          </cell>
          <cell r="H163" t="str">
            <v>G4</v>
          </cell>
        </row>
        <row r="164">
          <cell r="B164" t="str">
            <v>13212</v>
          </cell>
          <cell r="C164">
            <v>13212</v>
          </cell>
          <cell r="D164" t="str">
            <v>BOLIVAR</v>
          </cell>
          <cell r="E164" t="str">
            <v>13</v>
          </cell>
          <cell r="F164" t="str">
            <v>CORDOBA</v>
          </cell>
          <cell r="G164">
            <v>6</v>
          </cell>
          <cell r="H164" t="str">
            <v>G5</v>
          </cell>
        </row>
        <row r="165">
          <cell r="B165" t="str">
            <v>13222</v>
          </cell>
          <cell r="C165">
            <v>13222</v>
          </cell>
          <cell r="D165" t="str">
            <v>BOLIVAR</v>
          </cell>
          <cell r="E165" t="str">
            <v>13</v>
          </cell>
          <cell r="F165" t="str">
            <v>CLEMENCIA</v>
          </cell>
          <cell r="G165">
            <v>6</v>
          </cell>
          <cell r="H165" t="str">
            <v>G2</v>
          </cell>
        </row>
        <row r="166">
          <cell r="B166" t="str">
            <v>13244</v>
          </cell>
          <cell r="C166">
            <v>13244</v>
          </cell>
          <cell r="D166" t="str">
            <v>BOLIVAR</v>
          </cell>
          <cell r="E166" t="str">
            <v>13</v>
          </cell>
          <cell r="F166" t="str">
            <v>EL CARMEN DE BOLIVAR</v>
          </cell>
          <cell r="G166">
            <v>6</v>
          </cell>
          <cell r="H166" t="str">
            <v>G4</v>
          </cell>
        </row>
        <row r="167">
          <cell r="B167" t="str">
            <v>13248</v>
          </cell>
          <cell r="C167">
            <v>13248</v>
          </cell>
          <cell r="D167" t="str">
            <v>BOLIVAR</v>
          </cell>
          <cell r="E167" t="str">
            <v>13</v>
          </cell>
          <cell r="F167" t="str">
            <v>EL GUAMO</v>
          </cell>
          <cell r="G167">
            <v>6</v>
          </cell>
          <cell r="H167" t="str">
            <v>G4</v>
          </cell>
        </row>
        <row r="168">
          <cell r="B168" t="str">
            <v>13268</v>
          </cell>
          <cell r="C168">
            <v>13268</v>
          </cell>
          <cell r="D168" t="str">
            <v>BOLIVAR</v>
          </cell>
          <cell r="E168" t="str">
            <v>13</v>
          </cell>
          <cell r="F168" t="str">
            <v>EL PEÑON</v>
          </cell>
          <cell r="G168">
            <v>6</v>
          </cell>
          <cell r="H168" t="str">
            <v>G4</v>
          </cell>
        </row>
        <row r="169">
          <cell r="B169" t="str">
            <v>13300</v>
          </cell>
          <cell r="C169">
            <v>13300</v>
          </cell>
          <cell r="D169" t="str">
            <v>BOLIVAR</v>
          </cell>
          <cell r="E169" t="str">
            <v>13</v>
          </cell>
          <cell r="F169" t="str">
            <v>HATILLO DE LOBA</v>
          </cell>
          <cell r="G169">
            <v>6</v>
          </cell>
          <cell r="H169" t="str">
            <v>G5</v>
          </cell>
        </row>
        <row r="170">
          <cell r="B170" t="str">
            <v>13430</v>
          </cell>
          <cell r="C170">
            <v>13430</v>
          </cell>
          <cell r="D170" t="str">
            <v>BOLIVAR</v>
          </cell>
          <cell r="E170" t="str">
            <v>13</v>
          </cell>
          <cell r="F170" t="str">
            <v>MAGANGUE</v>
          </cell>
          <cell r="G170">
            <v>5</v>
          </cell>
          <cell r="H170" t="str">
            <v>G3</v>
          </cell>
        </row>
        <row r="171">
          <cell r="B171" t="str">
            <v>13433</v>
          </cell>
          <cell r="C171">
            <v>13433</v>
          </cell>
          <cell r="D171" t="str">
            <v>BOLIVAR</v>
          </cell>
          <cell r="E171" t="str">
            <v>13</v>
          </cell>
          <cell r="F171" t="str">
            <v>MAHATES</v>
          </cell>
          <cell r="G171">
            <v>6</v>
          </cell>
          <cell r="H171" t="str">
            <v>G5</v>
          </cell>
        </row>
        <row r="172">
          <cell r="B172" t="str">
            <v>13440</v>
          </cell>
          <cell r="C172">
            <v>13440</v>
          </cell>
          <cell r="D172" t="str">
            <v>BOLIVAR</v>
          </cell>
          <cell r="E172" t="str">
            <v>13</v>
          </cell>
          <cell r="F172" t="str">
            <v>MARGARITA</v>
          </cell>
          <cell r="G172">
            <v>6</v>
          </cell>
          <cell r="H172" t="str">
            <v>G5</v>
          </cell>
        </row>
        <row r="173">
          <cell r="B173" t="str">
            <v>13442</v>
          </cell>
          <cell r="C173">
            <v>13442</v>
          </cell>
          <cell r="D173" t="str">
            <v>BOLIVAR</v>
          </cell>
          <cell r="E173" t="str">
            <v>13</v>
          </cell>
          <cell r="F173" t="str">
            <v>MARIA LA BAJA</v>
          </cell>
          <cell r="G173">
            <v>6</v>
          </cell>
          <cell r="H173" t="str">
            <v>G5</v>
          </cell>
        </row>
        <row r="174">
          <cell r="B174" t="str">
            <v>13458</v>
          </cell>
          <cell r="C174">
            <v>13458</v>
          </cell>
          <cell r="D174" t="str">
            <v>BOLIVAR</v>
          </cell>
          <cell r="E174" t="str">
            <v>13</v>
          </cell>
          <cell r="F174" t="str">
            <v>MONTECRISTO</v>
          </cell>
          <cell r="G174">
            <v>6</v>
          </cell>
          <cell r="H174" t="str">
            <v>G5</v>
          </cell>
        </row>
        <row r="175">
          <cell r="B175" t="str">
            <v>13468</v>
          </cell>
          <cell r="C175">
            <v>13468</v>
          </cell>
          <cell r="D175" t="str">
            <v>BOLIVAR</v>
          </cell>
          <cell r="E175" t="str">
            <v>13</v>
          </cell>
          <cell r="F175" t="str">
            <v>MOMPOS</v>
          </cell>
          <cell r="G175">
            <v>6</v>
          </cell>
          <cell r="H175" t="str">
            <v>G4</v>
          </cell>
        </row>
        <row r="176">
          <cell r="B176" t="str">
            <v>13473</v>
          </cell>
          <cell r="C176">
            <v>13473</v>
          </cell>
          <cell r="D176" t="str">
            <v>BOLIVAR</v>
          </cell>
          <cell r="E176" t="str">
            <v>13</v>
          </cell>
          <cell r="F176" t="str">
            <v>MORALES</v>
          </cell>
          <cell r="G176">
            <v>6</v>
          </cell>
          <cell r="H176" t="str">
            <v>G5</v>
          </cell>
        </row>
        <row r="177">
          <cell r="B177" t="str">
            <v>13490</v>
          </cell>
          <cell r="C177">
            <v>13490</v>
          </cell>
          <cell r="D177" t="str">
            <v>BOLIVAR</v>
          </cell>
          <cell r="E177" t="str">
            <v>13</v>
          </cell>
          <cell r="F177" t="str">
            <v xml:space="preserve">NOROSI </v>
          </cell>
          <cell r="G177">
            <v>6</v>
          </cell>
          <cell r="H177" t="str">
            <v>G5</v>
          </cell>
        </row>
        <row r="178">
          <cell r="B178" t="str">
            <v>13549</v>
          </cell>
          <cell r="C178">
            <v>13549</v>
          </cell>
          <cell r="D178" t="str">
            <v>BOLIVAR</v>
          </cell>
          <cell r="E178" t="str">
            <v>13</v>
          </cell>
          <cell r="F178" t="str">
            <v>PINILLOS</v>
          </cell>
          <cell r="G178">
            <v>6</v>
          </cell>
          <cell r="H178" t="str">
            <v>G5</v>
          </cell>
        </row>
        <row r="179">
          <cell r="B179" t="str">
            <v>13580</v>
          </cell>
          <cell r="C179">
            <v>13580</v>
          </cell>
          <cell r="D179" t="str">
            <v>BOLIVAR</v>
          </cell>
          <cell r="E179" t="str">
            <v>13</v>
          </cell>
          <cell r="F179" t="str">
            <v>REGIDOR</v>
          </cell>
          <cell r="G179">
            <v>6</v>
          </cell>
          <cell r="H179" t="str">
            <v>G4</v>
          </cell>
        </row>
        <row r="180">
          <cell r="B180" t="str">
            <v>13600</v>
          </cell>
          <cell r="C180">
            <v>13600</v>
          </cell>
          <cell r="D180" t="str">
            <v>BOLIVAR</v>
          </cell>
          <cell r="E180" t="str">
            <v>13</v>
          </cell>
          <cell r="F180" t="str">
            <v>RIO VIEJO</v>
          </cell>
          <cell r="G180">
            <v>6</v>
          </cell>
          <cell r="H180" t="str">
            <v>G4</v>
          </cell>
        </row>
        <row r="181">
          <cell r="B181" t="str">
            <v>13620</v>
          </cell>
          <cell r="C181">
            <v>13620</v>
          </cell>
          <cell r="D181" t="str">
            <v>BOLIVAR</v>
          </cell>
          <cell r="E181" t="str">
            <v>13</v>
          </cell>
          <cell r="F181" t="str">
            <v>SAN CRISTOBAL</v>
          </cell>
          <cell r="G181">
            <v>6</v>
          </cell>
          <cell r="H181" t="str">
            <v>G3</v>
          </cell>
        </row>
        <row r="182">
          <cell r="B182" t="str">
            <v>13647</v>
          </cell>
          <cell r="C182">
            <v>13647</v>
          </cell>
          <cell r="D182" t="str">
            <v>BOLIVAR</v>
          </cell>
          <cell r="E182" t="str">
            <v>13</v>
          </cell>
          <cell r="F182" t="str">
            <v>SAN ESTANISLAO</v>
          </cell>
          <cell r="G182">
            <v>6</v>
          </cell>
          <cell r="H182" t="str">
            <v>G5</v>
          </cell>
        </row>
        <row r="183">
          <cell r="B183" t="str">
            <v>13650</v>
          </cell>
          <cell r="C183">
            <v>13650</v>
          </cell>
          <cell r="D183" t="str">
            <v>BOLIVAR</v>
          </cell>
          <cell r="E183" t="str">
            <v>13</v>
          </cell>
          <cell r="F183" t="str">
            <v>SAN FERNANDO</v>
          </cell>
          <cell r="G183">
            <v>6</v>
          </cell>
          <cell r="H183" t="str">
            <v>G5</v>
          </cell>
        </row>
        <row r="184">
          <cell r="B184" t="str">
            <v>13654</v>
          </cell>
          <cell r="C184">
            <v>13654</v>
          </cell>
          <cell r="D184" t="str">
            <v>BOLIVAR</v>
          </cell>
          <cell r="E184" t="str">
            <v>13</v>
          </cell>
          <cell r="F184" t="str">
            <v>SAN JACINTO</v>
          </cell>
          <cell r="G184">
            <v>6</v>
          </cell>
          <cell r="H184" t="str">
            <v>G4</v>
          </cell>
        </row>
        <row r="185">
          <cell r="B185" t="str">
            <v>13655</v>
          </cell>
          <cell r="C185">
            <v>13655</v>
          </cell>
          <cell r="D185" t="str">
            <v>BOLIVAR</v>
          </cell>
          <cell r="E185" t="str">
            <v>13</v>
          </cell>
          <cell r="F185" t="str">
            <v>SAN JACINTO DEL CAUCA</v>
          </cell>
          <cell r="G185">
            <v>6</v>
          </cell>
          <cell r="H185" t="str">
            <v>G5</v>
          </cell>
        </row>
        <row r="186">
          <cell r="B186" t="str">
            <v>13657</v>
          </cell>
          <cell r="C186">
            <v>13657</v>
          </cell>
          <cell r="D186" t="str">
            <v>BOLIVAR</v>
          </cell>
          <cell r="E186" t="str">
            <v>13</v>
          </cell>
          <cell r="F186" t="str">
            <v>SAN JUAN DE NEPOMUCENO</v>
          </cell>
          <cell r="G186">
            <v>6</v>
          </cell>
          <cell r="H186" t="str">
            <v>G4</v>
          </cell>
        </row>
        <row r="187">
          <cell r="B187" t="str">
            <v>13667</v>
          </cell>
          <cell r="C187">
            <v>13667</v>
          </cell>
          <cell r="D187" t="str">
            <v>BOLIVAR</v>
          </cell>
          <cell r="E187" t="str">
            <v>13</v>
          </cell>
          <cell r="F187" t="str">
            <v>SAN MARTIN DE LOBA</v>
          </cell>
          <cell r="G187">
            <v>6</v>
          </cell>
          <cell r="H187" t="str">
            <v>G5</v>
          </cell>
        </row>
        <row r="188">
          <cell r="B188" t="str">
            <v>13670</v>
          </cell>
          <cell r="C188">
            <v>13670</v>
          </cell>
          <cell r="D188" t="str">
            <v>BOLIVAR</v>
          </cell>
          <cell r="E188" t="str">
            <v>13</v>
          </cell>
          <cell r="F188" t="str">
            <v>SAN PABLO</v>
          </cell>
          <cell r="G188">
            <v>6</v>
          </cell>
          <cell r="H188" t="str">
            <v>G3</v>
          </cell>
        </row>
        <row r="189">
          <cell r="B189" t="str">
            <v>13673</v>
          </cell>
          <cell r="C189">
            <v>13673</v>
          </cell>
          <cell r="D189" t="str">
            <v>BOLIVAR</v>
          </cell>
          <cell r="E189" t="str">
            <v>13</v>
          </cell>
          <cell r="F189" t="str">
            <v>SANTA CATALINA</v>
          </cell>
          <cell r="G189">
            <v>6</v>
          </cell>
          <cell r="H189" t="str">
            <v>G4</v>
          </cell>
        </row>
        <row r="190">
          <cell r="B190" t="str">
            <v>13683</v>
          </cell>
          <cell r="C190">
            <v>13683</v>
          </cell>
          <cell r="D190" t="str">
            <v>BOLIVAR</v>
          </cell>
          <cell r="E190" t="str">
            <v>13</v>
          </cell>
          <cell r="F190" t="str">
            <v>SANTA ROSA</v>
          </cell>
          <cell r="G190">
            <v>6</v>
          </cell>
          <cell r="H190" t="str">
            <v>G2</v>
          </cell>
        </row>
        <row r="191">
          <cell r="B191" t="str">
            <v>13688</v>
          </cell>
          <cell r="C191">
            <v>13688</v>
          </cell>
          <cell r="D191" t="str">
            <v>BOLIVAR</v>
          </cell>
          <cell r="E191" t="str">
            <v>13</v>
          </cell>
          <cell r="F191" t="str">
            <v>SANTA ROSA DEL SUR</v>
          </cell>
          <cell r="G191">
            <v>6</v>
          </cell>
          <cell r="H191" t="str">
            <v>G4</v>
          </cell>
        </row>
        <row r="192">
          <cell r="B192" t="str">
            <v>13744</v>
          </cell>
          <cell r="C192">
            <v>13744</v>
          </cell>
          <cell r="D192" t="str">
            <v>BOLIVAR</v>
          </cell>
          <cell r="E192" t="str">
            <v>13</v>
          </cell>
          <cell r="F192" t="str">
            <v>SIMITI</v>
          </cell>
          <cell r="G192">
            <v>6</v>
          </cell>
          <cell r="H192" t="str">
            <v>G3</v>
          </cell>
        </row>
        <row r="193">
          <cell r="B193" t="str">
            <v>13760</v>
          </cell>
          <cell r="C193">
            <v>13760</v>
          </cell>
          <cell r="D193" t="str">
            <v>BOLIVAR</v>
          </cell>
          <cell r="E193" t="str">
            <v>13</v>
          </cell>
          <cell r="F193" t="str">
            <v>SOPLAVIENTO</v>
          </cell>
          <cell r="G193">
            <v>6</v>
          </cell>
          <cell r="H193" t="str">
            <v>G4</v>
          </cell>
        </row>
        <row r="194">
          <cell r="B194" t="str">
            <v>13780</v>
          </cell>
          <cell r="C194">
            <v>13780</v>
          </cell>
          <cell r="D194" t="str">
            <v>BOLIVAR</v>
          </cell>
          <cell r="E194" t="str">
            <v>13</v>
          </cell>
          <cell r="F194" t="str">
            <v>TALAIGUA NUEVO</v>
          </cell>
          <cell r="G194">
            <v>6</v>
          </cell>
          <cell r="H194" t="str">
            <v>G4</v>
          </cell>
        </row>
        <row r="195">
          <cell r="B195" t="str">
            <v>13810</v>
          </cell>
          <cell r="C195">
            <v>13810</v>
          </cell>
          <cell r="D195" t="str">
            <v>BOLIVAR</v>
          </cell>
          <cell r="E195" t="str">
            <v>13</v>
          </cell>
          <cell r="F195" t="str">
            <v>TIQUISIO</v>
          </cell>
          <cell r="G195">
            <v>6</v>
          </cell>
          <cell r="H195" t="str">
            <v>G5</v>
          </cell>
        </row>
        <row r="196">
          <cell r="B196" t="str">
            <v>13836</v>
          </cell>
          <cell r="C196">
            <v>13836</v>
          </cell>
          <cell r="D196" t="str">
            <v>BOLIVAR</v>
          </cell>
          <cell r="E196" t="str">
            <v>13</v>
          </cell>
          <cell r="F196" t="str">
            <v>TURBACO</v>
          </cell>
          <cell r="G196">
            <v>4</v>
          </cell>
          <cell r="H196" t="str">
            <v>G1</v>
          </cell>
        </row>
        <row r="197">
          <cell r="B197" t="str">
            <v>13838</v>
          </cell>
          <cell r="C197">
            <v>13838</v>
          </cell>
          <cell r="D197" t="str">
            <v>BOLIVAR</v>
          </cell>
          <cell r="E197" t="str">
            <v>13</v>
          </cell>
          <cell r="F197" t="str">
            <v>TURBANA</v>
          </cell>
          <cell r="G197">
            <v>6</v>
          </cell>
          <cell r="H197" t="str">
            <v>G2</v>
          </cell>
        </row>
        <row r="198">
          <cell r="B198" t="str">
            <v>13873</v>
          </cell>
          <cell r="C198">
            <v>13873</v>
          </cell>
          <cell r="D198" t="str">
            <v>BOLIVAR</v>
          </cell>
          <cell r="E198" t="str">
            <v>13</v>
          </cell>
          <cell r="F198" t="str">
            <v>VILLANUEVA</v>
          </cell>
          <cell r="G198">
            <v>6</v>
          </cell>
          <cell r="H198" t="str">
            <v>G3</v>
          </cell>
        </row>
        <row r="199">
          <cell r="B199" t="str">
            <v>13894</v>
          </cell>
          <cell r="C199">
            <v>13894</v>
          </cell>
          <cell r="D199" t="str">
            <v>BOLIVAR</v>
          </cell>
          <cell r="E199" t="str">
            <v>13</v>
          </cell>
          <cell r="F199" t="str">
            <v>ZAMBRANO</v>
          </cell>
          <cell r="G199">
            <v>6</v>
          </cell>
          <cell r="H199" t="str">
            <v>G3</v>
          </cell>
        </row>
        <row r="200">
          <cell r="B200" t="str">
            <v>15001</v>
          </cell>
          <cell r="C200">
            <v>15001</v>
          </cell>
          <cell r="D200" t="str">
            <v>BOYACA</v>
          </cell>
          <cell r="E200" t="str">
            <v>15</v>
          </cell>
          <cell r="F200" t="str">
            <v>TUNJA</v>
          </cell>
          <cell r="G200">
            <v>1</v>
          </cell>
          <cell r="H200" t="str">
            <v>G1</v>
          </cell>
        </row>
        <row r="201">
          <cell r="B201" t="str">
            <v>15022</v>
          </cell>
          <cell r="C201">
            <v>15022</v>
          </cell>
          <cell r="D201" t="str">
            <v>BOYACA</v>
          </cell>
          <cell r="E201" t="str">
            <v>15</v>
          </cell>
          <cell r="F201" t="str">
            <v>ALMEIDA</v>
          </cell>
          <cell r="G201">
            <v>6</v>
          </cell>
          <cell r="H201" t="str">
            <v>G4</v>
          </cell>
        </row>
        <row r="202">
          <cell r="B202" t="str">
            <v>15047</v>
          </cell>
          <cell r="C202">
            <v>15047</v>
          </cell>
          <cell r="D202" t="str">
            <v>BOYACA</v>
          </cell>
          <cell r="E202" t="str">
            <v>15</v>
          </cell>
          <cell r="F202" t="str">
            <v>AQUITANIA</v>
          </cell>
          <cell r="G202">
            <v>6</v>
          </cell>
          <cell r="H202" t="str">
            <v>G2</v>
          </cell>
        </row>
        <row r="203">
          <cell r="B203" t="str">
            <v>15051</v>
          </cell>
          <cell r="C203">
            <v>15051</v>
          </cell>
          <cell r="D203" t="str">
            <v>BOYACA</v>
          </cell>
          <cell r="E203" t="str">
            <v>15</v>
          </cell>
          <cell r="F203" t="str">
            <v>ARCABUCO</v>
          </cell>
          <cell r="G203">
            <v>6</v>
          </cell>
          <cell r="H203" t="str">
            <v>G2</v>
          </cell>
        </row>
        <row r="204">
          <cell r="B204" t="str">
            <v>15087</v>
          </cell>
          <cell r="C204">
            <v>15087</v>
          </cell>
          <cell r="D204" t="str">
            <v>BOYACA</v>
          </cell>
          <cell r="E204" t="str">
            <v>15</v>
          </cell>
          <cell r="F204" t="str">
            <v>BELEN</v>
          </cell>
          <cell r="G204">
            <v>6</v>
          </cell>
          <cell r="H204" t="str">
            <v>G2</v>
          </cell>
        </row>
        <row r="205">
          <cell r="B205" t="str">
            <v>15090</v>
          </cell>
          <cell r="C205">
            <v>15090</v>
          </cell>
          <cell r="D205" t="str">
            <v>BOYACA</v>
          </cell>
          <cell r="E205" t="str">
            <v>15</v>
          </cell>
          <cell r="F205" t="str">
            <v>BERBEO</v>
          </cell>
          <cell r="G205">
            <v>6</v>
          </cell>
          <cell r="H205" t="str">
            <v>G2</v>
          </cell>
        </row>
        <row r="206">
          <cell r="B206" t="str">
            <v>15092</v>
          </cell>
          <cell r="C206">
            <v>15092</v>
          </cell>
          <cell r="D206" t="str">
            <v>BOYACA</v>
          </cell>
          <cell r="E206" t="str">
            <v>15</v>
          </cell>
          <cell r="F206" t="str">
            <v>BETEITIVA</v>
          </cell>
          <cell r="G206">
            <v>6</v>
          </cell>
          <cell r="H206" t="str">
            <v>G4</v>
          </cell>
        </row>
        <row r="207">
          <cell r="B207" t="str">
            <v>15097</v>
          </cell>
          <cell r="C207">
            <v>15097</v>
          </cell>
          <cell r="D207" t="str">
            <v>BOYACA</v>
          </cell>
          <cell r="E207" t="str">
            <v>15</v>
          </cell>
          <cell r="F207" t="str">
            <v>BOAVITA</v>
          </cell>
          <cell r="G207">
            <v>6</v>
          </cell>
          <cell r="H207" t="str">
            <v>G3</v>
          </cell>
        </row>
        <row r="208">
          <cell r="B208" t="str">
            <v>15104</v>
          </cell>
          <cell r="C208">
            <v>15104</v>
          </cell>
          <cell r="D208" t="str">
            <v>BOYACA</v>
          </cell>
          <cell r="E208" t="str">
            <v>15</v>
          </cell>
          <cell r="F208" t="str">
            <v>BOYACA</v>
          </cell>
          <cell r="G208">
            <v>6</v>
          </cell>
          <cell r="H208" t="str">
            <v>G2</v>
          </cell>
        </row>
        <row r="209">
          <cell r="B209" t="str">
            <v>15106</v>
          </cell>
          <cell r="C209">
            <v>15106</v>
          </cell>
          <cell r="D209" t="str">
            <v>BOYACA</v>
          </cell>
          <cell r="E209" t="str">
            <v>15</v>
          </cell>
          <cell r="F209" t="str">
            <v>BRICEÑO</v>
          </cell>
          <cell r="G209">
            <v>6</v>
          </cell>
          <cell r="H209" t="str">
            <v>G2</v>
          </cell>
        </row>
        <row r="210">
          <cell r="B210" t="str">
            <v>15109</v>
          </cell>
          <cell r="C210">
            <v>15109</v>
          </cell>
          <cell r="D210" t="str">
            <v>BOYACA</v>
          </cell>
          <cell r="E210" t="str">
            <v>15</v>
          </cell>
          <cell r="F210" t="str">
            <v>BUENAVISTA</v>
          </cell>
          <cell r="G210">
            <v>6</v>
          </cell>
          <cell r="H210" t="str">
            <v>G4</v>
          </cell>
        </row>
        <row r="211">
          <cell r="B211" t="str">
            <v>15114</v>
          </cell>
          <cell r="C211">
            <v>15114</v>
          </cell>
          <cell r="D211" t="str">
            <v>BOYACA</v>
          </cell>
          <cell r="E211" t="str">
            <v>15</v>
          </cell>
          <cell r="F211" t="str">
            <v>BUSBANZA</v>
          </cell>
          <cell r="G211">
            <v>6</v>
          </cell>
          <cell r="H211" t="str">
            <v>G1</v>
          </cell>
        </row>
        <row r="212">
          <cell r="B212" t="str">
            <v>15131</v>
          </cell>
          <cell r="C212">
            <v>15131</v>
          </cell>
          <cell r="D212" t="str">
            <v>BOYACA</v>
          </cell>
          <cell r="E212" t="str">
            <v>15</v>
          </cell>
          <cell r="F212" t="str">
            <v>CALDAS</v>
          </cell>
          <cell r="G212">
            <v>6</v>
          </cell>
          <cell r="H212" t="str">
            <v>G3</v>
          </cell>
        </row>
        <row r="213">
          <cell r="B213" t="str">
            <v>15135</v>
          </cell>
          <cell r="C213">
            <v>15135</v>
          </cell>
          <cell r="D213" t="str">
            <v>BOYACA</v>
          </cell>
          <cell r="E213" t="str">
            <v>15</v>
          </cell>
          <cell r="F213" t="str">
            <v>CAMPOHERMOSO</v>
          </cell>
          <cell r="G213">
            <v>6</v>
          </cell>
          <cell r="H213" t="str">
            <v>G1</v>
          </cell>
        </row>
        <row r="214">
          <cell r="B214" t="str">
            <v>15162</v>
          </cell>
          <cell r="C214">
            <v>15162</v>
          </cell>
          <cell r="D214" t="str">
            <v>BOYACA</v>
          </cell>
          <cell r="E214" t="str">
            <v>15</v>
          </cell>
          <cell r="F214" t="str">
            <v>CERINZA</v>
          </cell>
          <cell r="G214">
            <v>6</v>
          </cell>
          <cell r="H214" t="str">
            <v>G3</v>
          </cell>
        </row>
        <row r="215">
          <cell r="B215" t="str">
            <v>15172</v>
          </cell>
          <cell r="C215">
            <v>15172</v>
          </cell>
          <cell r="D215" t="str">
            <v>BOYACA</v>
          </cell>
          <cell r="E215" t="str">
            <v>15</v>
          </cell>
          <cell r="F215" t="str">
            <v>CHINAVITA</v>
          </cell>
          <cell r="G215">
            <v>6</v>
          </cell>
          <cell r="H215" t="str">
            <v>G3</v>
          </cell>
        </row>
        <row r="216">
          <cell r="B216" t="str">
            <v>15176</v>
          </cell>
          <cell r="C216">
            <v>15176</v>
          </cell>
          <cell r="D216" t="str">
            <v>BOYACA</v>
          </cell>
          <cell r="E216" t="str">
            <v>15</v>
          </cell>
          <cell r="F216" t="str">
            <v>CHIQUINQUIRA</v>
          </cell>
          <cell r="G216">
            <v>5</v>
          </cell>
          <cell r="H216" t="str">
            <v>G1</v>
          </cell>
        </row>
        <row r="217">
          <cell r="B217" t="str">
            <v>15180</v>
          </cell>
          <cell r="C217">
            <v>15180</v>
          </cell>
          <cell r="D217" t="str">
            <v>BOYACA</v>
          </cell>
          <cell r="E217" t="str">
            <v>15</v>
          </cell>
          <cell r="F217" t="str">
            <v>CHISCAS</v>
          </cell>
          <cell r="G217">
            <v>6</v>
          </cell>
          <cell r="H217" t="str">
            <v>G4</v>
          </cell>
        </row>
        <row r="218">
          <cell r="B218" t="str">
            <v>15183</v>
          </cell>
          <cell r="C218">
            <v>15183</v>
          </cell>
          <cell r="D218" t="str">
            <v>BOYACA</v>
          </cell>
          <cell r="E218" t="str">
            <v>15</v>
          </cell>
          <cell r="F218" t="str">
            <v>CHITA</v>
          </cell>
          <cell r="G218">
            <v>6</v>
          </cell>
          <cell r="H218" t="str">
            <v>G4</v>
          </cell>
        </row>
        <row r="219">
          <cell r="B219" t="str">
            <v>15185</v>
          </cell>
          <cell r="C219">
            <v>15185</v>
          </cell>
          <cell r="D219" t="str">
            <v>BOYACA</v>
          </cell>
          <cell r="E219" t="str">
            <v>15</v>
          </cell>
          <cell r="F219" t="str">
            <v>CHITARAQUE</v>
          </cell>
          <cell r="G219">
            <v>6</v>
          </cell>
          <cell r="H219" t="str">
            <v>G4</v>
          </cell>
        </row>
        <row r="220">
          <cell r="B220" t="str">
            <v>15187</v>
          </cell>
          <cell r="C220">
            <v>15187</v>
          </cell>
          <cell r="D220" t="str">
            <v>BOYACA</v>
          </cell>
          <cell r="E220" t="str">
            <v>15</v>
          </cell>
          <cell r="F220" t="str">
            <v>CHIVATA</v>
          </cell>
          <cell r="G220">
            <v>6</v>
          </cell>
          <cell r="H220" t="str">
            <v>G2</v>
          </cell>
        </row>
        <row r="221">
          <cell r="B221" t="str">
            <v>15189</v>
          </cell>
          <cell r="C221">
            <v>15189</v>
          </cell>
          <cell r="D221" t="str">
            <v>BOYACA</v>
          </cell>
          <cell r="E221" t="str">
            <v>15</v>
          </cell>
          <cell r="F221" t="str">
            <v>CIENEGA</v>
          </cell>
          <cell r="G221">
            <v>6</v>
          </cell>
          <cell r="H221" t="str">
            <v>G3</v>
          </cell>
        </row>
        <row r="222">
          <cell r="B222" t="str">
            <v>15204</v>
          </cell>
          <cell r="C222">
            <v>15204</v>
          </cell>
          <cell r="D222" t="str">
            <v>BOYACA</v>
          </cell>
          <cell r="E222" t="str">
            <v>15</v>
          </cell>
          <cell r="F222" t="str">
            <v>COMBITA</v>
          </cell>
          <cell r="G222">
            <v>6</v>
          </cell>
          <cell r="H222" t="str">
            <v>G3</v>
          </cell>
        </row>
        <row r="223">
          <cell r="B223" t="str">
            <v>15212</v>
          </cell>
          <cell r="C223">
            <v>15212</v>
          </cell>
          <cell r="D223" t="str">
            <v>BOYACA</v>
          </cell>
          <cell r="E223" t="str">
            <v>15</v>
          </cell>
          <cell r="F223" t="str">
            <v>COPER</v>
          </cell>
          <cell r="G223">
            <v>6</v>
          </cell>
          <cell r="H223" t="str">
            <v>G4</v>
          </cell>
        </row>
        <row r="224">
          <cell r="B224" t="str">
            <v>15215</v>
          </cell>
          <cell r="C224">
            <v>15215</v>
          </cell>
          <cell r="D224" t="str">
            <v>BOYACA</v>
          </cell>
          <cell r="E224" t="str">
            <v>15</v>
          </cell>
          <cell r="F224" t="str">
            <v>CORRALES</v>
          </cell>
          <cell r="G224">
            <v>6</v>
          </cell>
          <cell r="H224" t="str">
            <v>G1</v>
          </cell>
        </row>
        <row r="225">
          <cell r="B225" t="str">
            <v>15218</v>
          </cell>
          <cell r="C225">
            <v>15218</v>
          </cell>
          <cell r="D225" t="str">
            <v>BOYACA</v>
          </cell>
          <cell r="E225" t="str">
            <v>15</v>
          </cell>
          <cell r="F225" t="str">
            <v>COVARACHIA</v>
          </cell>
          <cell r="G225">
            <v>6</v>
          </cell>
          <cell r="H225" t="str">
            <v>G3</v>
          </cell>
        </row>
        <row r="226">
          <cell r="B226" t="str">
            <v>15223</v>
          </cell>
          <cell r="C226">
            <v>15223</v>
          </cell>
          <cell r="D226" t="str">
            <v>BOYACA</v>
          </cell>
          <cell r="E226" t="str">
            <v>15</v>
          </cell>
          <cell r="F226" t="str">
            <v>CUBARA</v>
          </cell>
          <cell r="G226">
            <v>6</v>
          </cell>
          <cell r="H226" t="str">
            <v>G4</v>
          </cell>
        </row>
        <row r="227">
          <cell r="B227" t="str">
            <v>15224</v>
          </cell>
          <cell r="C227">
            <v>15224</v>
          </cell>
          <cell r="D227" t="str">
            <v>BOYACA</v>
          </cell>
          <cell r="E227" t="str">
            <v>15</v>
          </cell>
          <cell r="F227" t="str">
            <v>CUCAITA</v>
          </cell>
          <cell r="G227">
            <v>6</v>
          </cell>
          <cell r="H227" t="str">
            <v>G2</v>
          </cell>
        </row>
        <row r="228">
          <cell r="B228" t="str">
            <v>15226</v>
          </cell>
          <cell r="C228">
            <v>15226</v>
          </cell>
          <cell r="D228" t="str">
            <v>BOYACA</v>
          </cell>
          <cell r="E228" t="str">
            <v>15</v>
          </cell>
          <cell r="F228" t="str">
            <v>CUITIVA</v>
          </cell>
          <cell r="G228">
            <v>6</v>
          </cell>
          <cell r="H228" t="str">
            <v>G3</v>
          </cell>
        </row>
        <row r="229">
          <cell r="B229" t="str">
            <v>15232</v>
          </cell>
          <cell r="C229">
            <v>15232</v>
          </cell>
          <cell r="D229" t="str">
            <v>BOYACA</v>
          </cell>
          <cell r="E229" t="str">
            <v>15</v>
          </cell>
          <cell r="F229" t="str">
            <v>CHIQUIZA</v>
          </cell>
          <cell r="G229">
            <v>6</v>
          </cell>
          <cell r="H229" t="str">
            <v>G3</v>
          </cell>
        </row>
        <row r="230">
          <cell r="B230" t="str">
            <v>15236</v>
          </cell>
          <cell r="C230">
            <v>15236</v>
          </cell>
          <cell r="D230" t="str">
            <v>BOYACA</v>
          </cell>
          <cell r="E230" t="str">
            <v>15</v>
          </cell>
          <cell r="F230" t="str">
            <v>CHIVOR</v>
          </cell>
          <cell r="G230">
            <v>6</v>
          </cell>
          <cell r="H230" t="str">
            <v>G3</v>
          </cell>
        </row>
        <row r="231">
          <cell r="B231" t="str">
            <v>15238</v>
          </cell>
          <cell r="C231">
            <v>15238</v>
          </cell>
          <cell r="D231" t="str">
            <v>BOYACA</v>
          </cell>
          <cell r="E231" t="str">
            <v>15</v>
          </cell>
          <cell r="F231" t="str">
            <v>DUITAMA</v>
          </cell>
          <cell r="G231">
            <v>3</v>
          </cell>
          <cell r="H231" t="str">
            <v>G1</v>
          </cell>
        </row>
        <row r="232">
          <cell r="B232" t="str">
            <v>15244</v>
          </cell>
          <cell r="C232">
            <v>15244</v>
          </cell>
          <cell r="D232" t="str">
            <v>BOYACA</v>
          </cell>
          <cell r="E232" t="str">
            <v>15</v>
          </cell>
          <cell r="F232" t="str">
            <v>EL COCUY</v>
          </cell>
          <cell r="G232">
            <v>6</v>
          </cell>
          <cell r="H232" t="str">
            <v>G3</v>
          </cell>
        </row>
        <row r="233">
          <cell r="B233" t="str">
            <v>15248</v>
          </cell>
          <cell r="C233">
            <v>15248</v>
          </cell>
          <cell r="D233" t="str">
            <v>BOYACA</v>
          </cell>
          <cell r="E233" t="str">
            <v>15</v>
          </cell>
          <cell r="F233" t="str">
            <v>EL ESPINO</v>
          </cell>
          <cell r="G233">
            <v>6</v>
          </cell>
          <cell r="H233" t="str">
            <v>G3</v>
          </cell>
        </row>
        <row r="234">
          <cell r="B234" t="str">
            <v>15272</v>
          </cell>
          <cell r="C234">
            <v>15272</v>
          </cell>
          <cell r="D234" t="str">
            <v>BOYACA</v>
          </cell>
          <cell r="E234" t="str">
            <v>15</v>
          </cell>
          <cell r="F234" t="str">
            <v>FIRAVITOBA</v>
          </cell>
          <cell r="G234">
            <v>6</v>
          </cell>
          <cell r="H234" t="str">
            <v>G2</v>
          </cell>
        </row>
        <row r="235">
          <cell r="B235" t="str">
            <v>15276</v>
          </cell>
          <cell r="C235">
            <v>15276</v>
          </cell>
          <cell r="D235" t="str">
            <v>BOYACA</v>
          </cell>
          <cell r="E235" t="str">
            <v>15</v>
          </cell>
          <cell r="F235" t="str">
            <v>FLORESTA</v>
          </cell>
          <cell r="G235">
            <v>6</v>
          </cell>
          <cell r="H235" t="str">
            <v>G4</v>
          </cell>
        </row>
        <row r="236">
          <cell r="B236" t="str">
            <v>15293</v>
          </cell>
          <cell r="C236">
            <v>15293</v>
          </cell>
          <cell r="D236" t="str">
            <v>BOYACA</v>
          </cell>
          <cell r="E236" t="str">
            <v>15</v>
          </cell>
          <cell r="F236" t="str">
            <v>GACHANTIVA</v>
          </cell>
          <cell r="G236">
            <v>6</v>
          </cell>
          <cell r="H236" t="str">
            <v>G3</v>
          </cell>
        </row>
        <row r="237">
          <cell r="B237" t="str">
            <v>15296</v>
          </cell>
          <cell r="C237">
            <v>15296</v>
          </cell>
          <cell r="D237" t="str">
            <v>BOYACA</v>
          </cell>
          <cell r="E237" t="str">
            <v>15</v>
          </cell>
          <cell r="F237" t="str">
            <v>GAMEZA</v>
          </cell>
          <cell r="G237">
            <v>6</v>
          </cell>
          <cell r="H237" t="str">
            <v>G4</v>
          </cell>
        </row>
        <row r="238">
          <cell r="B238" t="str">
            <v>15299</v>
          </cell>
          <cell r="C238">
            <v>15299</v>
          </cell>
          <cell r="D238" t="str">
            <v>BOYACA</v>
          </cell>
          <cell r="E238" t="str">
            <v>15</v>
          </cell>
          <cell r="F238" t="str">
            <v>GARAGOA</v>
          </cell>
          <cell r="G238">
            <v>6</v>
          </cell>
          <cell r="H238" t="str">
            <v>G2</v>
          </cell>
        </row>
        <row r="239">
          <cell r="B239" t="str">
            <v>15317</v>
          </cell>
          <cell r="C239">
            <v>15317</v>
          </cell>
          <cell r="D239" t="str">
            <v>BOYACA</v>
          </cell>
          <cell r="E239" t="str">
            <v>15</v>
          </cell>
          <cell r="F239" t="str">
            <v>GUACAMAYAS</v>
          </cell>
          <cell r="G239">
            <v>6</v>
          </cell>
          <cell r="H239" t="str">
            <v>G4</v>
          </cell>
        </row>
        <row r="240">
          <cell r="B240" t="str">
            <v>15322</v>
          </cell>
          <cell r="C240">
            <v>15322</v>
          </cell>
          <cell r="D240" t="str">
            <v>BOYACA</v>
          </cell>
          <cell r="E240" t="str">
            <v>15</v>
          </cell>
          <cell r="F240" t="str">
            <v>GUATEQUE</v>
          </cell>
          <cell r="G240">
            <v>6</v>
          </cell>
          <cell r="H240" t="str">
            <v>G2</v>
          </cell>
        </row>
        <row r="241">
          <cell r="B241" t="str">
            <v>15325</v>
          </cell>
          <cell r="C241">
            <v>15325</v>
          </cell>
          <cell r="D241" t="str">
            <v>BOYACA</v>
          </cell>
          <cell r="E241" t="str">
            <v>15</v>
          </cell>
          <cell r="F241" t="str">
            <v>GUAYATA</v>
          </cell>
          <cell r="G241">
            <v>6</v>
          </cell>
          <cell r="H241" t="str">
            <v>G2</v>
          </cell>
        </row>
        <row r="242">
          <cell r="B242" t="str">
            <v>15332</v>
          </cell>
          <cell r="C242">
            <v>15332</v>
          </cell>
          <cell r="D242" t="str">
            <v>BOYACA</v>
          </cell>
          <cell r="E242" t="str">
            <v>15</v>
          </cell>
          <cell r="F242" t="str">
            <v>GUICAN</v>
          </cell>
          <cell r="G242">
            <v>6</v>
          </cell>
          <cell r="H242" t="str">
            <v>G4</v>
          </cell>
        </row>
        <row r="243">
          <cell r="B243" t="str">
            <v>15362</v>
          </cell>
          <cell r="C243">
            <v>15362</v>
          </cell>
          <cell r="D243" t="str">
            <v>BOYACA</v>
          </cell>
          <cell r="E243" t="str">
            <v>15</v>
          </cell>
          <cell r="F243" t="str">
            <v>IZA</v>
          </cell>
          <cell r="G243">
            <v>6</v>
          </cell>
          <cell r="H243" t="str">
            <v>G1</v>
          </cell>
        </row>
        <row r="244">
          <cell r="B244" t="str">
            <v>15367</v>
          </cell>
          <cell r="C244">
            <v>15367</v>
          </cell>
          <cell r="D244" t="str">
            <v>BOYACA</v>
          </cell>
          <cell r="E244" t="str">
            <v>15</v>
          </cell>
          <cell r="F244" t="str">
            <v>JENESANO</v>
          </cell>
          <cell r="G244">
            <v>6</v>
          </cell>
          <cell r="H244" t="str">
            <v>G1</v>
          </cell>
        </row>
        <row r="245">
          <cell r="B245" t="str">
            <v>15368</v>
          </cell>
          <cell r="C245">
            <v>15368</v>
          </cell>
          <cell r="D245" t="str">
            <v>BOYACA</v>
          </cell>
          <cell r="E245" t="str">
            <v>15</v>
          </cell>
          <cell r="F245" t="str">
            <v>JERICO</v>
          </cell>
          <cell r="G245">
            <v>6</v>
          </cell>
          <cell r="H245" t="str">
            <v>G3</v>
          </cell>
        </row>
        <row r="246">
          <cell r="B246" t="str">
            <v>15377</v>
          </cell>
          <cell r="C246">
            <v>15377</v>
          </cell>
          <cell r="D246" t="str">
            <v>BOYACA</v>
          </cell>
          <cell r="E246" t="str">
            <v>15</v>
          </cell>
          <cell r="F246" t="str">
            <v>LABRANZAGRANDE</v>
          </cell>
          <cell r="G246">
            <v>6</v>
          </cell>
          <cell r="H246" t="str">
            <v>G3</v>
          </cell>
        </row>
        <row r="247">
          <cell r="B247" t="str">
            <v>15380</v>
          </cell>
          <cell r="C247">
            <v>15380</v>
          </cell>
          <cell r="D247" t="str">
            <v>BOYACA</v>
          </cell>
          <cell r="E247" t="str">
            <v>15</v>
          </cell>
          <cell r="F247" t="str">
            <v>LA CAPILLA</v>
          </cell>
          <cell r="G247">
            <v>6</v>
          </cell>
          <cell r="H247" t="str">
            <v>G2</v>
          </cell>
        </row>
        <row r="248">
          <cell r="B248" t="str">
            <v>15401</v>
          </cell>
          <cell r="C248">
            <v>15401</v>
          </cell>
          <cell r="D248" t="str">
            <v>BOYACA</v>
          </cell>
          <cell r="E248" t="str">
            <v>15</v>
          </cell>
          <cell r="F248" t="str">
            <v>LA VICTORIA</v>
          </cell>
          <cell r="G248">
            <v>6</v>
          </cell>
          <cell r="H248" t="str">
            <v>G2</v>
          </cell>
        </row>
        <row r="249">
          <cell r="B249" t="str">
            <v>15403</v>
          </cell>
          <cell r="C249">
            <v>15403</v>
          </cell>
          <cell r="D249" t="str">
            <v>BOYACA</v>
          </cell>
          <cell r="E249" t="str">
            <v>15</v>
          </cell>
          <cell r="F249" t="str">
            <v>LA UVITA</v>
          </cell>
          <cell r="G249">
            <v>6</v>
          </cell>
          <cell r="H249" t="str">
            <v>G3</v>
          </cell>
        </row>
        <row r="250">
          <cell r="B250" t="str">
            <v>15407</v>
          </cell>
          <cell r="C250">
            <v>15407</v>
          </cell>
          <cell r="D250" t="str">
            <v>BOYACA</v>
          </cell>
          <cell r="E250" t="str">
            <v>15</v>
          </cell>
          <cell r="F250" t="str">
            <v>VILLA DE LEYVA</v>
          </cell>
          <cell r="G250">
            <v>6</v>
          </cell>
          <cell r="H250" t="str">
            <v>G1</v>
          </cell>
        </row>
        <row r="251">
          <cell r="B251" t="str">
            <v>15425</v>
          </cell>
          <cell r="C251">
            <v>15425</v>
          </cell>
          <cell r="D251" t="str">
            <v>BOYACA</v>
          </cell>
          <cell r="E251" t="str">
            <v>15</v>
          </cell>
          <cell r="F251" t="str">
            <v>MACANAL</v>
          </cell>
          <cell r="G251">
            <v>6</v>
          </cell>
          <cell r="H251" t="str">
            <v>G2</v>
          </cell>
        </row>
        <row r="252">
          <cell r="B252" t="str">
            <v>15442</v>
          </cell>
          <cell r="C252">
            <v>15442</v>
          </cell>
          <cell r="D252" t="str">
            <v>BOYACA</v>
          </cell>
          <cell r="E252" t="str">
            <v>15</v>
          </cell>
          <cell r="F252" t="str">
            <v>MARIPI</v>
          </cell>
          <cell r="G252">
            <v>6</v>
          </cell>
          <cell r="H252" t="str">
            <v>G4</v>
          </cell>
        </row>
        <row r="253">
          <cell r="B253" t="str">
            <v>15455</v>
          </cell>
          <cell r="C253">
            <v>15455</v>
          </cell>
          <cell r="D253" t="str">
            <v>BOYACA</v>
          </cell>
          <cell r="E253" t="str">
            <v>15</v>
          </cell>
          <cell r="F253" t="str">
            <v>MIRAFLORES</v>
          </cell>
          <cell r="G253">
            <v>6</v>
          </cell>
          <cell r="H253" t="str">
            <v>G1</v>
          </cell>
        </row>
        <row r="254">
          <cell r="B254" t="str">
            <v>15464</v>
          </cell>
          <cell r="C254">
            <v>15464</v>
          </cell>
          <cell r="D254" t="str">
            <v>BOYACA</v>
          </cell>
          <cell r="E254" t="str">
            <v>15</v>
          </cell>
          <cell r="F254" t="str">
            <v>MONGUA</v>
          </cell>
          <cell r="G254">
            <v>6</v>
          </cell>
          <cell r="H254" t="str">
            <v>G4</v>
          </cell>
        </row>
        <row r="255">
          <cell r="B255" t="str">
            <v>15466</v>
          </cell>
          <cell r="C255">
            <v>15466</v>
          </cell>
          <cell r="D255" t="str">
            <v>BOYACA</v>
          </cell>
          <cell r="E255" t="str">
            <v>15</v>
          </cell>
          <cell r="F255" t="str">
            <v>MONGUI</v>
          </cell>
          <cell r="G255">
            <v>6</v>
          </cell>
          <cell r="H255" t="str">
            <v>G3</v>
          </cell>
        </row>
        <row r="256">
          <cell r="B256" t="str">
            <v>15469</v>
          </cell>
          <cell r="C256">
            <v>15469</v>
          </cell>
          <cell r="D256" t="str">
            <v>BOYACA</v>
          </cell>
          <cell r="E256" t="str">
            <v>15</v>
          </cell>
          <cell r="F256" t="str">
            <v>MONIQUIRA</v>
          </cell>
          <cell r="G256">
            <v>6</v>
          </cell>
          <cell r="H256" t="str">
            <v>G2</v>
          </cell>
        </row>
        <row r="257">
          <cell r="B257" t="str">
            <v>15476</v>
          </cell>
          <cell r="C257">
            <v>15476</v>
          </cell>
          <cell r="D257" t="str">
            <v>BOYACA</v>
          </cell>
          <cell r="E257" t="str">
            <v>15</v>
          </cell>
          <cell r="F257" t="str">
            <v>MOTAVITA</v>
          </cell>
          <cell r="G257">
            <v>6</v>
          </cell>
          <cell r="H257" t="str">
            <v>G3</v>
          </cell>
        </row>
        <row r="258">
          <cell r="B258" t="str">
            <v>15480</v>
          </cell>
          <cell r="C258">
            <v>15480</v>
          </cell>
          <cell r="D258" t="str">
            <v>BOYACA</v>
          </cell>
          <cell r="E258" t="str">
            <v>15</v>
          </cell>
          <cell r="F258" t="str">
            <v>MUZO</v>
          </cell>
          <cell r="G258">
            <v>6</v>
          </cell>
          <cell r="H258" t="str">
            <v>G2</v>
          </cell>
        </row>
        <row r="259">
          <cell r="B259" t="str">
            <v>15491</v>
          </cell>
          <cell r="C259">
            <v>15491</v>
          </cell>
          <cell r="D259" t="str">
            <v>BOYACA</v>
          </cell>
          <cell r="E259" t="str">
            <v>15</v>
          </cell>
          <cell r="F259" t="str">
            <v>NOBSA</v>
          </cell>
          <cell r="G259">
            <v>5</v>
          </cell>
          <cell r="H259" t="str">
            <v>G1</v>
          </cell>
        </row>
        <row r="260">
          <cell r="B260" t="str">
            <v>15494</v>
          </cell>
          <cell r="C260">
            <v>15494</v>
          </cell>
          <cell r="D260" t="str">
            <v>BOYACA</v>
          </cell>
          <cell r="E260" t="str">
            <v>15</v>
          </cell>
          <cell r="F260" t="str">
            <v>NUEVO COLON</v>
          </cell>
          <cell r="G260">
            <v>6</v>
          </cell>
          <cell r="H260" t="str">
            <v>G2</v>
          </cell>
        </row>
        <row r="261">
          <cell r="B261" t="str">
            <v>15500</v>
          </cell>
          <cell r="C261">
            <v>15500</v>
          </cell>
          <cell r="D261" t="str">
            <v>BOYACA</v>
          </cell>
          <cell r="E261" t="str">
            <v>15</v>
          </cell>
          <cell r="F261" t="str">
            <v>OICATA</v>
          </cell>
          <cell r="G261">
            <v>6</v>
          </cell>
          <cell r="H261" t="str">
            <v>G1</v>
          </cell>
        </row>
        <row r="262">
          <cell r="B262" t="str">
            <v>15507</v>
          </cell>
          <cell r="C262">
            <v>15507</v>
          </cell>
          <cell r="D262" t="str">
            <v>BOYACA</v>
          </cell>
          <cell r="E262" t="str">
            <v>15</v>
          </cell>
          <cell r="F262" t="str">
            <v>OTANCHE</v>
          </cell>
          <cell r="G262">
            <v>6</v>
          </cell>
          <cell r="H262" t="str">
            <v>G1</v>
          </cell>
        </row>
        <row r="263">
          <cell r="B263" t="str">
            <v>15511</v>
          </cell>
          <cell r="C263">
            <v>15511</v>
          </cell>
          <cell r="D263" t="str">
            <v>BOYACA</v>
          </cell>
          <cell r="E263" t="str">
            <v>15</v>
          </cell>
          <cell r="F263" t="str">
            <v>PACHAVITA</v>
          </cell>
          <cell r="G263">
            <v>6</v>
          </cell>
          <cell r="H263" t="str">
            <v>G2</v>
          </cell>
        </row>
        <row r="264">
          <cell r="B264" t="str">
            <v>15514</v>
          </cell>
          <cell r="C264">
            <v>15514</v>
          </cell>
          <cell r="D264" t="str">
            <v>BOYACA</v>
          </cell>
          <cell r="E264" t="str">
            <v>15</v>
          </cell>
          <cell r="F264" t="str">
            <v>PAEZ</v>
          </cell>
          <cell r="G264">
            <v>6</v>
          </cell>
          <cell r="H264" t="str">
            <v>G1</v>
          </cell>
        </row>
        <row r="265">
          <cell r="B265" t="str">
            <v>15516</v>
          </cell>
          <cell r="C265">
            <v>15516</v>
          </cell>
          <cell r="D265" t="str">
            <v>BOYACA</v>
          </cell>
          <cell r="E265" t="str">
            <v>15</v>
          </cell>
          <cell r="F265" t="str">
            <v>PAIPA</v>
          </cell>
          <cell r="G265">
            <v>5</v>
          </cell>
          <cell r="H265" t="str">
            <v>G1</v>
          </cell>
        </row>
        <row r="266">
          <cell r="B266" t="str">
            <v>15518</v>
          </cell>
          <cell r="C266">
            <v>15518</v>
          </cell>
          <cell r="D266" t="str">
            <v>BOYACA</v>
          </cell>
          <cell r="E266" t="str">
            <v>15</v>
          </cell>
          <cell r="F266" t="str">
            <v>PAJARITO</v>
          </cell>
          <cell r="G266">
            <v>6</v>
          </cell>
          <cell r="H266" t="str">
            <v>G2</v>
          </cell>
        </row>
        <row r="267">
          <cell r="B267" t="str">
            <v>15522</v>
          </cell>
          <cell r="C267">
            <v>15522</v>
          </cell>
          <cell r="D267" t="str">
            <v>BOYACA</v>
          </cell>
          <cell r="E267" t="str">
            <v>15</v>
          </cell>
          <cell r="F267" t="str">
            <v>PANQUEBA</v>
          </cell>
          <cell r="G267">
            <v>6</v>
          </cell>
          <cell r="H267" t="str">
            <v>G3</v>
          </cell>
        </row>
        <row r="268">
          <cell r="B268" t="str">
            <v>15531</v>
          </cell>
          <cell r="C268">
            <v>15531</v>
          </cell>
          <cell r="D268" t="str">
            <v>BOYACA</v>
          </cell>
          <cell r="E268" t="str">
            <v>15</v>
          </cell>
          <cell r="F268" t="str">
            <v>PAUNA</v>
          </cell>
          <cell r="G268">
            <v>6</v>
          </cell>
          <cell r="H268" t="str">
            <v>G3</v>
          </cell>
        </row>
        <row r="269">
          <cell r="B269" t="str">
            <v>15533</v>
          </cell>
          <cell r="C269">
            <v>15533</v>
          </cell>
          <cell r="D269" t="str">
            <v>BOYACA</v>
          </cell>
          <cell r="E269" t="str">
            <v>15</v>
          </cell>
          <cell r="F269" t="str">
            <v>PAYA</v>
          </cell>
          <cell r="G269">
            <v>6</v>
          </cell>
          <cell r="H269" t="str">
            <v>G4</v>
          </cell>
        </row>
        <row r="270">
          <cell r="B270" t="str">
            <v>15537</v>
          </cell>
          <cell r="C270">
            <v>15537</v>
          </cell>
          <cell r="D270" t="str">
            <v>BOYACA</v>
          </cell>
          <cell r="E270" t="str">
            <v>15</v>
          </cell>
          <cell r="F270" t="str">
            <v>PAZ DEL RIO</v>
          </cell>
          <cell r="G270">
            <v>6</v>
          </cell>
          <cell r="H270" t="str">
            <v>G2</v>
          </cell>
        </row>
        <row r="271">
          <cell r="B271" t="str">
            <v>15542</v>
          </cell>
          <cell r="C271">
            <v>15542</v>
          </cell>
          <cell r="D271" t="str">
            <v>BOYACA</v>
          </cell>
          <cell r="E271" t="str">
            <v>15</v>
          </cell>
          <cell r="F271" t="str">
            <v>PESCA</v>
          </cell>
          <cell r="G271">
            <v>6</v>
          </cell>
          <cell r="H271" t="str">
            <v>G4</v>
          </cell>
        </row>
        <row r="272">
          <cell r="B272" t="str">
            <v>15550</v>
          </cell>
          <cell r="C272">
            <v>15550</v>
          </cell>
          <cell r="D272" t="str">
            <v>BOYACA</v>
          </cell>
          <cell r="E272" t="str">
            <v>15</v>
          </cell>
          <cell r="F272" t="str">
            <v>PISBA</v>
          </cell>
          <cell r="G272">
            <v>6</v>
          </cell>
          <cell r="H272" t="str">
            <v>G2</v>
          </cell>
        </row>
        <row r="273">
          <cell r="B273" t="str">
            <v>15572</v>
          </cell>
          <cell r="C273">
            <v>15572</v>
          </cell>
          <cell r="D273" t="str">
            <v>BOYACA</v>
          </cell>
          <cell r="E273" t="str">
            <v>15</v>
          </cell>
          <cell r="F273" t="str">
            <v>PUERTO BOYACA</v>
          </cell>
          <cell r="G273">
            <v>5</v>
          </cell>
          <cell r="H273" t="str">
            <v>G1</v>
          </cell>
        </row>
        <row r="274">
          <cell r="B274" t="str">
            <v>15580</v>
          </cell>
          <cell r="C274">
            <v>15580</v>
          </cell>
          <cell r="D274" t="str">
            <v>BOYACA</v>
          </cell>
          <cell r="E274" t="str">
            <v>15</v>
          </cell>
          <cell r="F274" t="str">
            <v>QUIPAMA</v>
          </cell>
          <cell r="G274">
            <v>6</v>
          </cell>
          <cell r="H274" t="str">
            <v>G3</v>
          </cell>
        </row>
        <row r="275">
          <cell r="B275" t="str">
            <v>15599</v>
          </cell>
          <cell r="C275">
            <v>15599</v>
          </cell>
          <cell r="D275" t="str">
            <v>BOYACA</v>
          </cell>
          <cell r="E275" t="str">
            <v>15</v>
          </cell>
          <cell r="F275" t="str">
            <v>RAMIRIQUI</v>
          </cell>
          <cell r="G275">
            <v>6</v>
          </cell>
          <cell r="H275" t="str">
            <v>G1</v>
          </cell>
        </row>
        <row r="276">
          <cell r="B276" t="str">
            <v>15600</v>
          </cell>
          <cell r="C276">
            <v>15600</v>
          </cell>
          <cell r="D276" t="str">
            <v>BOYACA</v>
          </cell>
          <cell r="E276" t="str">
            <v>15</v>
          </cell>
          <cell r="F276" t="str">
            <v>RAQUIRA</v>
          </cell>
          <cell r="G276">
            <v>6</v>
          </cell>
          <cell r="H276" t="str">
            <v>G3</v>
          </cell>
        </row>
        <row r="277">
          <cell r="B277" t="str">
            <v>15621</v>
          </cell>
          <cell r="C277">
            <v>15621</v>
          </cell>
          <cell r="D277" t="str">
            <v>BOYACA</v>
          </cell>
          <cell r="E277" t="str">
            <v>15</v>
          </cell>
          <cell r="F277" t="str">
            <v>RONDON</v>
          </cell>
          <cell r="G277">
            <v>6</v>
          </cell>
          <cell r="H277" t="str">
            <v>G4</v>
          </cell>
        </row>
        <row r="278">
          <cell r="B278" t="str">
            <v>15632</v>
          </cell>
          <cell r="C278">
            <v>15632</v>
          </cell>
          <cell r="D278" t="str">
            <v>BOYACA</v>
          </cell>
          <cell r="E278" t="str">
            <v>15</v>
          </cell>
          <cell r="F278" t="str">
            <v>SABOYA</v>
          </cell>
          <cell r="G278">
            <v>6</v>
          </cell>
          <cell r="H278" t="str">
            <v>G3</v>
          </cell>
        </row>
        <row r="279">
          <cell r="B279" t="str">
            <v>15638</v>
          </cell>
          <cell r="C279">
            <v>15638</v>
          </cell>
          <cell r="D279" t="str">
            <v>BOYACA</v>
          </cell>
          <cell r="E279" t="str">
            <v>15</v>
          </cell>
          <cell r="F279" t="str">
            <v>SACHICA</v>
          </cell>
          <cell r="G279">
            <v>6</v>
          </cell>
          <cell r="H279" t="str">
            <v>G1</v>
          </cell>
        </row>
        <row r="280">
          <cell r="B280" t="str">
            <v>15646</v>
          </cell>
          <cell r="C280">
            <v>15646</v>
          </cell>
          <cell r="D280" t="str">
            <v>BOYACA</v>
          </cell>
          <cell r="E280" t="str">
            <v>15</v>
          </cell>
          <cell r="F280" t="str">
            <v>SAMACA</v>
          </cell>
          <cell r="G280">
            <v>6</v>
          </cell>
          <cell r="H280" t="str">
            <v>G1</v>
          </cell>
        </row>
        <row r="281">
          <cell r="B281" t="str">
            <v>15660</v>
          </cell>
          <cell r="C281">
            <v>15660</v>
          </cell>
          <cell r="D281" t="str">
            <v>BOYACA</v>
          </cell>
          <cell r="E281" t="str">
            <v>15</v>
          </cell>
          <cell r="F281" t="str">
            <v>SAN EDUARDO</v>
          </cell>
          <cell r="G281">
            <v>6</v>
          </cell>
          <cell r="H281" t="str">
            <v>G2</v>
          </cell>
        </row>
        <row r="282">
          <cell r="B282" t="str">
            <v>15664</v>
          </cell>
          <cell r="C282">
            <v>15664</v>
          </cell>
          <cell r="D282" t="str">
            <v>BOYACA</v>
          </cell>
          <cell r="E282" t="str">
            <v>15</v>
          </cell>
          <cell r="F282" t="str">
            <v>SAN JOSE DE PARE</v>
          </cell>
          <cell r="G282">
            <v>6</v>
          </cell>
          <cell r="H282" t="str">
            <v>G3</v>
          </cell>
        </row>
        <row r="283">
          <cell r="B283" t="str">
            <v>15667</v>
          </cell>
          <cell r="C283">
            <v>15667</v>
          </cell>
          <cell r="D283" t="str">
            <v>BOYACA</v>
          </cell>
          <cell r="E283" t="str">
            <v>15</v>
          </cell>
          <cell r="F283" t="str">
            <v>SAN LUIS DE GACENO</v>
          </cell>
          <cell r="G283">
            <v>6</v>
          </cell>
          <cell r="H283" t="str">
            <v>G2</v>
          </cell>
        </row>
        <row r="284">
          <cell r="B284" t="str">
            <v>15673</v>
          </cell>
          <cell r="C284">
            <v>15673</v>
          </cell>
          <cell r="D284" t="str">
            <v>BOYACA</v>
          </cell>
          <cell r="E284" t="str">
            <v>15</v>
          </cell>
          <cell r="F284" t="str">
            <v>SAN MATEO</v>
          </cell>
          <cell r="G284">
            <v>6</v>
          </cell>
          <cell r="H284" t="str">
            <v>G3</v>
          </cell>
        </row>
        <row r="285">
          <cell r="B285" t="str">
            <v>15676</v>
          </cell>
          <cell r="C285">
            <v>15676</v>
          </cell>
          <cell r="D285" t="str">
            <v>BOYACA</v>
          </cell>
          <cell r="E285" t="str">
            <v>15</v>
          </cell>
          <cell r="F285" t="str">
            <v>SAN MIGUEL DE SEMA</v>
          </cell>
          <cell r="G285">
            <v>6</v>
          </cell>
          <cell r="H285" t="str">
            <v>G2</v>
          </cell>
        </row>
        <row r="286">
          <cell r="B286" t="str">
            <v>15681</v>
          </cell>
          <cell r="C286">
            <v>15681</v>
          </cell>
          <cell r="D286" t="str">
            <v>BOYACA</v>
          </cell>
          <cell r="E286" t="str">
            <v>15</v>
          </cell>
          <cell r="F286" t="str">
            <v>SAN PABLO DE BORBUR</v>
          </cell>
          <cell r="G286">
            <v>6</v>
          </cell>
          <cell r="H286" t="str">
            <v>G4</v>
          </cell>
        </row>
        <row r="287">
          <cell r="B287" t="str">
            <v>15686</v>
          </cell>
          <cell r="C287">
            <v>15686</v>
          </cell>
          <cell r="D287" t="str">
            <v>BOYACA</v>
          </cell>
          <cell r="E287" t="str">
            <v>15</v>
          </cell>
          <cell r="F287" t="str">
            <v>SANTANA</v>
          </cell>
          <cell r="G287">
            <v>6</v>
          </cell>
          <cell r="H287" t="str">
            <v>G3</v>
          </cell>
        </row>
        <row r="288">
          <cell r="B288" t="str">
            <v>15690</v>
          </cell>
          <cell r="C288">
            <v>15690</v>
          </cell>
          <cell r="D288" t="str">
            <v>BOYACA</v>
          </cell>
          <cell r="E288" t="str">
            <v>15</v>
          </cell>
          <cell r="F288" t="str">
            <v>SANTA MARIA</v>
          </cell>
          <cell r="G288">
            <v>6</v>
          </cell>
          <cell r="H288" t="str">
            <v>G1</v>
          </cell>
        </row>
        <row r="289">
          <cell r="B289" t="str">
            <v>15693</v>
          </cell>
          <cell r="C289">
            <v>15693</v>
          </cell>
          <cell r="D289" t="str">
            <v>BOYACA</v>
          </cell>
          <cell r="E289" t="str">
            <v>15</v>
          </cell>
          <cell r="F289" t="str">
            <v>SANTA ROSA DE VITERBO</v>
          </cell>
          <cell r="G289">
            <v>6</v>
          </cell>
          <cell r="H289" t="str">
            <v>G4</v>
          </cell>
        </row>
        <row r="290">
          <cell r="B290" t="str">
            <v>15696</v>
          </cell>
          <cell r="C290">
            <v>15696</v>
          </cell>
          <cell r="D290" t="str">
            <v>BOYACA</v>
          </cell>
          <cell r="E290" t="str">
            <v>15</v>
          </cell>
          <cell r="F290" t="str">
            <v>SANTA SOFIA</v>
          </cell>
          <cell r="G290">
            <v>6</v>
          </cell>
          <cell r="H290" t="str">
            <v>G1</v>
          </cell>
        </row>
        <row r="291">
          <cell r="B291" t="str">
            <v>15720</v>
          </cell>
          <cell r="C291">
            <v>15720</v>
          </cell>
          <cell r="D291" t="str">
            <v>BOYACA</v>
          </cell>
          <cell r="E291" t="str">
            <v>15</v>
          </cell>
          <cell r="F291" t="str">
            <v>SATIVANORTE</v>
          </cell>
          <cell r="G291">
            <v>6</v>
          </cell>
          <cell r="H291" t="str">
            <v>G3</v>
          </cell>
        </row>
        <row r="292">
          <cell r="B292" t="str">
            <v>15723</v>
          </cell>
          <cell r="C292">
            <v>15723</v>
          </cell>
          <cell r="D292" t="str">
            <v>BOYACA</v>
          </cell>
          <cell r="E292" t="str">
            <v>15</v>
          </cell>
          <cell r="F292" t="str">
            <v>SATIVASUR</v>
          </cell>
          <cell r="G292">
            <v>6</v>
          </cell>
          <cell r="H292" t="str">
            <v>G2</v>
          </cell>
        </row>
        <row r="293">
          <cell r="B293" t="str">
            <v>15740</v>
          </cell>
          <cell r="C293">
            <v>15740</v>
          </cell>
          <cell r="D293" t="str">
            <v>BOYACA</v>
          </cell>
          <cell r="E293" t="str">
            <v>15</v>
          </cell>
          <cell r="F293" t="str">
            <v>SIACHOQUE</v>
          </cell>
          <cell r="G293">
            <v>6</v>
          </cell>
          <cell r="H293" t="str">
            <v>G3</v>
          </cell>
        </row>
        <row r="294">
          <cell r="B294" t="str">
            <v>15753</v>
          </cell>
          <cell r="C294">
            <v>15753</v>
          </cell>
          <cell r="D294" t="str">
            <v>BOYACA</v>
          </cell>
          <cell r="E294" t="str">
            <v>15</v>
          </cell>
          <cell r="F294" t="str">
            <v>SOATA</v>
          </cell>
          <cell r="G294">
            <v>6</v>
          </cell>
          <cell r="H294" t="str">
            <v>G3</v>
          </cell>
        </row>
        <row r="295">
          <cell r="B295" t="str">
            <v>15755</v>
          </cell>
          <cell r="C295">
            <v>15755</v>
          </cell>
          <cell r="D295" t="str">
            <v>BOYACA</v>
          </cell>
          <cell r="E295" t="str">
            <v>15</v>
          </cell>
          <cell r="F295" t="str">
            <v>SOCOTA</v>
          </cell>
          <cell r="G295">
            <v>6</v>
          </cell>
          <cell r="H295" t="str">
            <v>G3</v>
          </cell>
        </row>
        <row r="296">
          <cell r="B296" t="str">
            <v>15757</v>
          </cell>
          <cell r="C296">
            <v>15757</v>
          </cell>
          <cell r="D296" t="str">
            <v>BOYACA</v>
          </cell>
          <cell r="E296" t="str">
            <v>15</v>
          </cell>
          <cell r="F296" t="str">
            <v>SOCHA</v>
          </cell>
          <cell r="G296">
            <v>6</v>
          </cell>
          <cell r="H296" t="str">
            <v>G2</v>
          </cell>
        </row>
        <row r="297">
          <cell r="B297" t="str">
            <v>15759</v>
          </cell>
          <cell r="C297">
            <v>15759</v>
          </cell>
          <cell r="D297" t="str">
            <v>BOYACA</v>
          </cell>
          <cell r="E297" t="str">
            <v>15</v>
          </cell>
          <cell r="F297" t="str">
            <v>SOGAMOSO</v>
          </cell>
          <cell r="G297">
            <v>2</v>
          </cell>
          <cell r="H297" t="str">
            <v>G1</v>
          </cell>
        </row>
        <row r="298">
          <cell r="B298" t="str">
            <v>15761</v>
          </cell>
          <cell r="C298">
            <v>15761</v>
          </cell>
          <cell r="D298" t="str">
            <v>BOYACA</v>
          </cell>
          <cell r="E298" t="str">
            <v>15</v>
          </cell>
          <cell r="F298" t="str">
            <v>SOMONDOCO</v>
          </cell>
          <cell r="G298">
            <v>6</v>
          </cell>
          <cell r="H298" t="str">
            <v>G3</v>
          </cell>
        </row>
        <row r="299">
          <cell r="B299" t="str">
            <v>15762</v>
          </cell>
          <cell r="C299">
            <v>15762</v>
          </cell>
          <cell r="D299" t="str">
            <v>BOYACA</v>
          </cell>
          <cell r="E299" t="str">
            <v>15</v>
          </cell>
          <cell r="F299" t="str">
            <v>SORA</v>
          </cell>
          <cell r="G299">
            <v>6</v>
          </cell>
          <cell r="H299" t="str">
            <v>G4</v>
          </cell>
        </row>
        <row r="300">
          <cell r="B300" t="str">
            <v>15763</v>
          </cell>
          <cell r="C300">
            <v>15763</v>
          </cell>
          <cell r="D300" t="str">
            <v>BOYACA</v>
          </cell>
          <cell r="E300" t="str">
            <v>15</v>
          </cell>
          <cell r="F300" t="str">
            <v>SOTAQUIRA</v>
          </cell>
          <cell r="G300">
            <v>6</v>
          </cell>
          <cell r="H300" t="str">
            <v>G2</v>
          </cell>
        </row>
        <row r="301">
          <cell r="B301" t="str">
            <v>15764</v>
          </cell>
          <cell r="C301">
            <v>15764</v>
          </cell>
          <cell r="D301" t="str">
            <v>BOYACA</v>
          </cell>
          <cell r="E301" t="str">
            <v>15</v>
          </cell>
          <cell r="F301" t="str">
            <v>SORACA</v>
          </cell>
          <cell r="G301">
            <v>6</v>
          </cell>
          <cell r="H301" t="str">
            <v>G2</v>
          </cell>
        </row>
        <row r="302">
          <cell r="B302" t="str">
            <v>15774</v>
          </cell>
          <cell r="C302">
            <v>15774</v>
          </cell>
          <cell r="D302" t="str">
            <v>BOYACA</v>
          </cell>
          <cell r="E302" t="str">
            <v>15</v>
          </cell>
          <cell r="F302" t="str">
            <v>SUSACON</v>
          </cell>
          <cell r="G302">
            <v>6</v>
          </cell>
          <cell r="H302" t="str">
            <v>G5</v>
          </cell>
        </row>
        <row r="303">
          <cell r="B303" t="str">
            <v>15776</v>
          </cell>
          <cell r="C303">
            <v>15776</v>
          </cell>
          <cell r="D303" t="str">
            <v>BOYACA</v>
          </cell>
          <cell r="E303" t="str">
            <v>15</v>
          </cell>
          <cell r="F303" t="str">
            <v>SUTAMARCHAN</v>
          </cell>
          <cell r="G303">
            <v>6</v>
          </cell>
          <cell r="H303" t="str">
            <v>G2</v>
          </cell>
        </row>
        <row r="304">
          <cell r="B304" t="str">
            <v>15778</v>
          </cell>
          <cell r="C304">
            <v>15778</v>
          </cell>
          <cell r="D304" t="str">
            <v>BOYACA</v>
          </cell>
          <cell r="E304" t="str">
            <v>15</v>
          </cell>
          <cell r="F304" t="str">
            <v>SUTATENZA</v>
          </cell>
          <cell r="G304">
            <v>6</v>
          </cell>
          <cell r="H304" t="str">
            <v>G2</v>
          </cell>
        </row>
        <row r="305">
          <cell r="B305" t="str">
            <v>15790</v>
          </cell>
          <cell r="C305">
            <v>15790</v>
          </cell>
          <cell r="D305" t="str">
            <v>BOYACA</v>
          </cell>
          <cell r="E305" t="str">
            <v>15</v>
          </cell>
          <cell r="F305" t="str">
            <v>TASCO</v>
          </cell>
          <cell r="G305">
            <v>6</v>
          </cell>
          <cell r="H305" t="str">
            <v>G4</v>
          </cell>
        </row>
        <row r="306">
          <cell r="B306" t="str">
            <v>15798</v>
          </cell>
          <cell r="C306">
            <v>15798</v>
          </cell>
          <cell r="D306" t="str">
            <v>BOYACA</v>
          </cell>
          <cell r="E306" t="str">
            <v>15</v>
          </cell>
          <cell r="F306" t="str">
            <v>TENZA</v>
          </cell>
          <cell r="G306">
            <v>6</v>
          </cell>
          <cell r="H306" t="str">
            <v>G2</v>
          </cell>
        </row>
        <row r="307">
          <cell r="B307" t="str">
            <v>15804</v>
          </cell>
          <cell r="C307">
            <v>15804</v>
          </cell>
          <cell r="D307" t="str">
            <v>BOYACA</v>
          </cell>
          <cell r="E307" t="str">
            <v>15</v>
          </cell>
          <cell r="F307" t="str">
            <v>TIBANA</v>
          </cell>
          <cell r="G307">
            <v>6</v>
          </cell>
          <cell r="H307" t="str">
            <v>G3</v>
          </cell>
        </row>
        <row r="308">
          <cell r="B308" t="str">
            <v>15806</v>
          </cell>
          <cell r="C308">
            <v>15806</v>
          </cell>
          <cell r="D308" t="str">
            <v>BOYACA</v>
          </cell>
          <cell r="E308" t="str">
            <v>15</v>
          </cell>
          <cell r="F308" t="str">
            <v>TIBASOSA</v>
          </cell>
          <cell r="G308">
            <v>6</v>
          </cell>
          <cell r="H308" t="str">
            <v>G1</v>
          </cell>
        </row>
        <row r="309">
          <cell r="B309" t="str">
            <v>15808</v>
          </cell>
          <cell r="C309">
            <v>15808</v>
          </cell>
          <cell r="D309" t="str">
            <v>BOYACA</v>
          </cell>
          <cell r="E309" t="str">
            <v>15</v>
          </cell>
          <cell r="F309" t="str">
            <v>TINJACA</v>
          </cell>
          <cell r="G309">
            <v>6</v>
          </cell>
          <cell r="H309" t="str">
            <v>G3</v>
          </cell>
        </row>
        <row r="310">
          <cell r="B310" t="str">
            <v>15810</v>
          </cell>
          <cell r="C310">
            <v>15810</v>
          </cell>
          <cell r="D310" t="str">
            <v>BOYACA</v>
          </cell>
          <cell r="E310" t="str">
            <v>15</v>
          </cell>
          <cell r="F310" t="str">
            <v>TIPACOQUE</v>
          </cell>
          <cell r="G310">
            <v>6</v>
          </cell>
          <cell r="H310" t="str">
            <v>G4</v>
          </cell>
        </row>
        <row r="311">
          <cell r="B311" t="str">
            <v>15814</v>
          </cell>
          <cell r="C311">
            <v>15814</v>
          </cell>
          <cell r="D311" t="str">
            <v>BOYACA</v>
          </cell>
          <cell r="E311" t="str">
            <v>15</v>
          </cell>
          <cell r="F311" t="str">
            <v>TOCA</v>
          </cell>
          <cell r="G311">
            <v>6</v>
          </cell>
          <cell r="H311" t="str">
            <v>G2</v>
          </cell>
        </row>
        <row r="312">
          <cell r="B312" t="str">
            <v>15816</v>
          </cell>
          <cell r="C312">
            <v>15816</v>
          </cell>
          <cell r="D312" t="str">
            <v>BOYACA</v>
          </cell>
          <cell r="E312" t="str">
            <v>15</v>
          </cell>
          <cell r="F312" t="str">
            <v>TOGUI</v>
          </cell>
          <cell r="G312">
            <v>6</v>
          </cell>
          <cell r="H312" t="str">
            <v>G4</v>
          </cell>
        </row>
        <row r="313">
          <cell r="B313" t="str">
            <v>15820</v>
          </cell>
          <cell r="C313">
            <v>15820</v>
          </cell>
          <cell r="D313" t="str">
            <v>BOYACA</v>
          </cell>
          <cell r="E313" t="str">
            <v>15</v>
          </cell>
          <cell r="F313" t="str">
            <v>TOPAGA</v>
          </cell>
          <cell r="G313">
            <v>6</v>
          </cell>
          <cell r="H313" t="str">
            <v>G2</v>
          </cell>
        </row>
        <row r="314">
          <cell r="B314" t="str">
            <v>15822</v>
          </cell>
          <cell r="C314">
            <v>15822</v>
          </cell>
          <cell r="D314" t="str">
            <v>BOYACA</v>
          </cell>
          <cell r="E314" t="str">
            <v>15</v>
          </cell>
          <cell r="F314" t="str">
            <v>TOTA</v>
          </cell>
          <cell r="G314">
            <v>6</v>
          </cell>
          <cell r="H314" t="str">
            <v>G4</v>
          </cell>
        </row>
        <row r="315">
          <cell r="B315" t="str">
            <v>15832</v>
          </cell>
          <cell r="C315">
            <v>15832</v>
          </cell>
          <cell r="D315" t="str">
            <v>BOYACA</v>
          </cell>
          <cell r="E315" t="str">
            <v>15</v>
          </cell>
          <cell r="F315" t="str">
            <v>TUNUNGUA</v>
          </cell>
          <cell r="G315">
            <v>6</v>
          </cell>
          <cell r="H315" t="str">
            <v>G1</v>
          </cell>
        </row>
        <row r="316">
          <cell r="B316" t="str">
            <v>15835</v>
          </cell>
          <cell r="C316">
            <v>15835</v>
          </cell>
          <cell r="D316" t="str">
            <v>BOYACA</v>
          </cell>
          <cell r="E316" t="str">
            <v>15</v>
          </cell>
          <cell r="F316" t="str">
            <v>TURMEQUE</v>
          </cell>
          <cell r="G316">
            <v>6</v>
          </cell>
          <cell r="H316" t="str">
            <v>G3</v>
          </cell>
        </row>
        <row r="317">
          <cell r="B317" t="str">
            <v>15837</v>
          </cell>
          <cell r="C317">
            <v>15837</v>
          </cell>
          <cell r="D317" t="str">
            <v>BOYACA</v>
          </cell>
          <cell r="E317" t="str">
            <v>15</v>
          </cell>
          <cell r="F317" t="str">
            <v>TUTA</v>
          </cell>
          <cell r="G317">
            <v>6</v>
          </cell>
          <cell r="H317" t="str">
            <v>G1</v>
          </cell>
        </row>
        <row r="318">
          <cell r="B318" t="str">
            <v>15839</v>
          </cell>
          <cell r="C318">
            <v>15839</v>
          </cell>
          <cell r="D318" t="str">
            <v>BOYACA</v>
          </cell>
          <cell r="E318" t="str">
            <v>15</v>
          </cell>
          <cell r="F318" t="str">
            <v>TUTASA</v>
          </cell>
          <cell r="G318">
            <v>6</v>
          </cell>
          <cell r="H318" t="str">
            <v>G2</v>
          </cell>
        </row>
        <row r="319">
          <cell r="B319" t="str">
            <v>15842</v>
          </cell>
          <cell r="C319">
            <v>15842</v>
          </cell>
          <cell r="D319" t="str">
            <v>BOYACA</v>
          </cell>
          <cell r="E319" t="str">
            <v>15</v>
          </cell>
          <cell r="F319" t="str">
            <v>UMBITA</v>
          </cell>
          <cell r="G319">
            <v>6</v>
          </cell>
          <cell r="H319" t="str">
            <v>G4</v>
          </cell>
        </row>
        <row r="320">
          <cell r="B320" t="str">
            <v>15861</v>
          </cell>
          <cell r="C320">
            <v>15861</v>
          </cell>
          <cell r="D320" t="str">
            <v>BOYACA</v>
          </cell>
          <cell r="E320" t="str">
            <v>15</v>
          </cell>
          <cell r="F320" t="str">
            <v>VENTAQUEMADA</v>
          </cell>
          <cell r="G320">
            <v>6</v>
          </cell>
          <cell r="H320" t="str">
            <v>G2</v>
          </cell>
        </row>
        <row r="321">
          <cell r="B321" t="str">
            <v>15879</v>
          </cell>
          <cell r="C321">
            <v>15879</v>
          </cell>
          <cell r="D321" t="str">
            <v>BOYACA</v>
          </cell>
          <cell r="E321" t="str">
            <v>15</v>
          </cell>
          <cell r="F321" t="str">
            <v>VIRACACHA</v>
          </cell>
          <cell r="G321">
            <v>6</v>
          </cell>
          <cell r="H321" t="str">
            <v>G4</v>
          </cell>
        </row>
        <row r="322">
          <cell r="B322" t="str">
            <v>15897</v>
          </cell>
          <cell r="C322">
            <v>15897</v>
          </cell>
          <cell r="D322" t="str">
            <v>BOYACA</v>
          </cell>
          <cell r="E322" t="str">
            <v>15</v>
          </cell>
          <cell r="F322" t="str">
            <v>ZETAQUIRA</v>
          </cell>
          <cell r="G322">
            <v>6</v>
          </cell>
          <cell r="H322" t="str">
            <v>G1</v>
          </cell>
        </row>
        <row r="323">
          <cell r="B323" t="str">
            <v>17001</v>
          </cell>
          <cell r="C323">
            <v>17001</v>
          </cell>
          <cell r="D323" t="str">
            <v>CALDAS</v>
          </cell>
          <cell r="E323" t="str">
            <v>17</v>
          </cell>
          <cell r="F323" t="str">
            <v>MANIZALES</v>
          </cell>
          <cell r="G323">
            <v>1</v>
          </cell>
          <cell r="H323" t="str">
            <v>C</v>
          </cell>
        </row>
        <row r="324">
          <cell r="B324" t="str">
            <v>17013</v>
          </cell>
          <cell r="C324">
            <v>17013</v>
          </cell>
          <cell r="D324" t="str">
            <v>CALDAS</v>
          </cell>
          <cell r="E324" t="str">
            <v>17</v>
          </cell>
          <cell r="F324" t="str">
            <v>AGUADAS</v>
          </cell>
          <cell r="G324">
            <v>6</v>
          </cell>
          <cell r="H324" t="str">
            <v>G3</v>
          </cell>
        </row>
        <row r="325">
          <cell r="B325" t="str">
            <v>17042</v>
          </cell>
          <cell r="C325">
            <v>17042</v>
          </cell>
          <cell r="D325" t="str">
            <v>CALDAS</v>
          </cell>
          <cell r="E325" t="str">
            <v>17</v>
          </cell>
          <cell r="F325" t="str">
            <v>ANSERMA</v>
          </cell>
          <cell r="G325">
            <v>6</v>
          </cell>
          <cell r="H325" t="str">
            <v>G3</v>
          </cell>
        </row>
        <row r="326">
          <cell r="B326" t="str">
            <v>17050</v>
          </cell>
          <cell r="C326">
            <v>17050</v>
          </cell>
          <cell r="D326" t="str">
            <v>CALDAS</v>
          </cell>
          <cell r="E326" t="str">
            <v>17</v>
          </cell>
          <cell r="F326" t="str">
            <v>ARANZAZU</v>
          </cell>
          <cell r="G326">
            <v>6</v>
          </cell>
          <cell r="H326" t="str">
            <v>G3</v>
          </cell>
        </row>
        <row r="327">
          <cell r="B327" t="str">
            <v>17088</v>
          </cell>
          <cell r="C327">
            <v>17088</v>
          </cell>
          <cell r="D327" t="str">
            <v>CALDAS</v>
          </cell>
          <cell r="E327" t="str">
            <v>17</v>
          </cell>
          <cell r="F327" t="str">
            <v>BELALCAZAR</v>
          </cell>
          <cell r="G327">
            <v>6</v>
          </cell>
          <cell r="H327" t="str">
            <v>G2</v>
          </cell>
        </row>
        <row r="328">
          <cell r="B328" t="str">
            <v>17174</v>
          </cell>
          <cell r="C328">
            <v>17174</v>
          </cell>
          <cell r="D328" t="str">
            <v>CALDAS</v>
          </cell>
          <cell r="E328" t="str">
            <v>17</v>
          </cell>
          <cell r="F328" t="str">
            <v>CHINCHINA</v>
          </cell>
          <cell r="G328">
            <v>5</v>
          </cell>
          <cell r="H328" t="str">
            <v>G1</v>
          </cell>
        </row>
        <row r="329">
          <cell r="B329" t="str">
            <v>17272</v>
          </cell>
          <cell r="C329">
            <v>17272</v>
          </cell>
          <cell r="D329" t="str">
            <v>CALDAS</v>
          </cell>
          <cell r="E329" t="str">
            <v>17</v>
          </cell>
          <cell r="F329" t="str">
            <v>FILADELFIA</v>
          </cell>
          <cell r="G329">
            <v>6</v>
          </cell>
          <cell r="H329" t="str">
            <v>G4</v>
          </cell>
        </row>
        <row r="330">
          <cell r="B330" t="str">
            <v>17380</v>
          </cell>
          <cell r="C330">
            <v>17380</v>
          </cell>
          <cell r="D330" t="str">
            <v>CALDAS</v>
          </cell>
          <cell r="E330" t="str">
            <v>17</v>
          </cell>
          <cell r="F330" t="str">
            <v>LA DORADA</v>
          </cell>
          <cell r="G330">
            <v>4</v>
          </cell>
          <cell r="H330" t="str">
            <v>G1</v>
          </cell>
        </row>
        <row r="331">
          <cell r="B331" t="str">
            <v>17388</v>
          </cell>
          <cell r="C331">
            <v>17388</v>
          </cell>
          <cell r="D331" t="str">
            <v>CALDAS</v>
          </cell>
          <cell r="E331" t="str">
            <v>17</v>
          </cell>
          <cell r="F331" t="str">
            <v>LA MERCED</v>
          </cell>
          <cell r="G331">
            <v>6</v>
          </cell>
          <cell r="H331" t="str">
            <v>G4</v>
          </cell>
        </row>
        <row r="332">
          <cell r="B332" t="str">
            <v>17433</v>
          </cell>
          <cell r="C332">
            <v>17433</v>
          </cell>
          <cell r="D332" t="str">
            <v>CALDAS</v>
          </cell>
          <cell r="E332" t="str">
            <v>17</v>
          </cell>
          <cell r="F332" t="str">
            <v>MANZANARES</v>
          </cell>
          <cell r="G332">
            <v>6</v>
          </cell>
          <cell r="H332" t="str">
            <v>G4</v>
          </cell>
        </row>
        <row r="333">
          <cell r="B333" t="str">
            <v>17442</v>
          </cell>
          <cell r="C333">
            <v>17442</v>
          </cell>
          <cell r="D333" t="str">
            <v>CALDAS</v>
          </cell>
          <cell r="E333" t="str">
            <v>17</v>
          </cell>
          <cell r="F333" t="str">
            <v>MARMATO</v>
          </cell>
          <cell r="G333">
            <v>6</v>
          </cell>
          <cell r="H333" t="str">
            <v>G3</v>
          </cell>
        </row>
        <row r="334">
          <cell r="B334" t="str">
            <v>17444</v>
          </cell>
          <cell r="C334">
            <v>17444</v>
          </cell>
          <cell r="D334" t="str">
            <v>CALDAS</v>
          </cell>
          <cell r="E334" t="str">
            <v>17</v>
          </cell>
          <cell r="F334" t="str">
            <v>MARQUETALIA</v>
          </cell>
          <cell r="G334">
            <v>6</v>
          </cell>
          <cell r="H334" t="str">
            <v>G4</v>
          </cell>
        </row>
        <row r="335">
          <cell r="B335" t="str">
            <v>17446</v>
          </cell>
          <cell r="C335">
            <v>17446</v>
          </cell>
          <cell r="D335" t="str">
            <v>CALDAS</v>
          </cell>
          <cell r="E335" t="str">
            <v>17</v>
          </cell>
          <cell r="F335" t="str">
            <v>MARULANDA</v>
          </cell>
          <cell r="G335">
            <v>6</v>
          </cell>
          <cell r="H335" t="str">
            <v>G3</v>
          </cell>
        </row>
        <row r="336">
          <cell r="B336" t="str">
            <v>17486</v>
          </cell>
          <cell r="C336">
            <v>17486</v>
          </cell>
          <cell r="D336" t="str">
            <v>CALDAS</v>
          </cell>
          <cell r="E336" t="str">
            <v>17</v>
          </cell>
          <cell r="F336" t="str">
            <v>NEIRA</v>
          </cell>
          <cell r="G336">
            <v>6</v>
          </cell>
          <cell r="H336" t="str">
            <v>G3</v>
          </cell>
        </row>
        <row r="337">
          <cell r="B337" t="str">
            <v>17495</v>
          </cell>
          <cell r="C337">
            <v>17495</v>
          </cell>
          <cell r="D337" t="str">
            <v>CALDAS</v>
          </cell>
          <cell r="E337" t="str">
            <v>17</v>
          </cell>
          <cell r="F337" t="str">
            <v>NORCASIA</v>
          </cell>
          <cell r="G337">
            <v>6</v>
          </cell>
          <cell r="H337" t="str">
            <v>G2</v>
          </cell>
        </row>
        <row r="338">
          <cell r="B338" t="str">
            <v>17513</v>
          </cell>
          <cell r="C338">
            <v>17513</v>
          </cell>
          <cell r="D338" t="str">
            <v>CALDAS</v>
          </cell>
          <cell r="E338" t="str">
            <v>17</v>
          </cell>
          <cell r="F338" t="str">
            <v>PACORA</v>
          </cell>
          <cell r="G338">
            <v>6</v>
          </cell>
          <cell r="H338" t="str">
            <v>G3</v>
          </cell>
        </row>
        <row r="339">
          <cell r="B339" t="str">
            <v>17524</v>
          </cell>
          <cell r="C339">
            <v>17524</v>
          </cell>
          <cell r="D339" t="str">
            <v>CALDAS</v>
          </cell>
          <cell r="E339" t="str">
            <v>17</v>
          </cell>
          <cell r="F339" t="str">
            <v>PALESTINA</v>
          </cell>
          <cell r="G339">
            <v>6</v>
          </cell>
          <cell r="H339" t="str">
            <v>G2</v>
          </cell>
        </row>
        <row r="340">
          <cell r="B340" t="str">
            <v>17541</v>
          </cell>
          <cell r="C340">
            <v>17541</v>
          </cell>
          <cell r="D340" t="str">
            <v>CALDAS</v>
          </cell>
          <cell r="E340" t="str">
            <v>17</v>
          </cell>
          <cell r="F340" t="str">
            <v>PENSILVANIA</v>
          </cell>
          <cell r="G340">
            <v>6</v>
          </cell>
          <cell r="H340" t="str">
            <v>G4</v>
          </cell>
        </row>
        <row r="341">
          <cell r="B341" t="str">
            <v>17614</v>
          </cell>
          <cell r="C341">
            <v>17614</v>
          </cell>
          <cell r="D341" t="str">
            <v>CALDAS</v>
          </cell>
          <cell r="E341" t="str">
            <v>17</v>
          </cell>
          <cell r="F341" t="str">
            <v>RIOSUCIO</v>
          </cell>
          <cell r="G341">
            <v>6</v>
          </cell>
          <cell r="H341" t="str">
            <v>G4</v>
          </cell>
        </row>
        <row r="342">
          <cell r="B342" t="str">
            <v>17616</v>
          </cell>
          <cell r="C342">
            <v>17616</v>
          </cell>
          <cell r="D342" t="str">
            <v>CALDAS</v>
          </cell>
          <cell r="E342" t="str">
            <v>17</v>
          </cell>
          <cell r="F342" t="str">
            <v>RISARALDA</v>
          </cell>
          <cell r="G342">
            <v>6</v>
          </cell>
          <cell r="H342" t="str">
            <v>G3</v>
          </cell>
        </row>
        <row r="343">
          <cell r="B343" t="str">
            <v>17653</v>
          </cell>
          <cell r="C343">
            <v>17653</v>
          </cell>
          <cell r="D343" t="str">
            <v>CALDAS</v>
          </cell>
          <cell r="E343" t="str">
            <v>17</v>
          </cell>
          <cell r="F343" t="str">
            <v>SALAMINA</v>
          </cell>
          <cell r="G343">
            <v>6</v>
          </cell>
          <cell r="H343" t="str">
            <v>G3</v>
          </cell>
        </row>
        <row r="344">
          <cell r="B344" t="str">
            <v>17662</v>
          </cell>
          <cell r="C344">
            <v>17662</v>
          </cell>
          <cell r="D344" t="str">
            <v>CALDAS</v>
          </cell>
          <cell r="E344" t="str">
            <v>17</v>
          </cell>
          <cell r="F344" t="str">
            <v>SAMANA</v>
          </cell>
          <cell r="G344">
            <v>6</v>
          </cell>
          <cell r="H344" t="str">
            <v>G4</v>
          </cell>
        </row>
        <row r="345">
          <cell r="B345" t="str">
            <v>17665</v>
          </cell>
          <cell r="C345">
            <v>17665</v>
          </cell>
          <cell r="D345" t="str">
            <v>CALDAS</v>
          </cell>
          <cell r="E345" t="str">
            <v>17</v>
          </cell>
          <cell r="F345" t="str">
            <v>SAN JOSE</v>
          </cell>
          <cell r="G345">
            <v>6</v>
          </cell>
          <cell r="H345" t="str">
            <v>G2</v>
          </cell>
        </row>
        <row r="346">
          <cell r="B346" t="str">
            <v>17777</v>
          </cell>
          <cell r="C346">
            <v>17777</v>
          </cell>
          <cell r="D346" t="str">
            <v>CALDAS</v>
          </cell>
          <cell r="E346" t="str">
            <v>17</v>
          </cell>
          <cell r="F346" t="str">
            <v>SUPIA</v>
          </cell>
          <cell r="G346">
            <v>6</v>
          </cell>
          <cell r="H346" t="str">
            <v>G3</v>
          </cell>
        </row>
        <row r="347">
          <cell r="B347" t="str">
            <v>17867</v>
          </cell>
          <cell r="C347">
            <v>17867</v>
          </cell>
          <cell r="D347" t="str">
            <v>CALDAS</v>
          </cell>
          <cell r="E347" t="str">
            <v>17</v>
          </cell>
          <cell r="F347" t="str">
            <v>VICTORIA</v>
          </cell>
          <cell r="G347">
            <v>6</v>
          </cell>
          <cell r="H347" t="str">
            <v>G3</v>
          </cell>
        </row>
        <row r="348">
          <cell r="B348" t="str">
            <v>17873</v>
          </cell>
          <cell r="C348">
            <v>17873</v>
          </cell>
          <cell r="D348" t="str">
            <v>CALDAS</v>
          </cell>
          <cell r="E348" t="str">
            <v>17</v>
          </cell>
          <cell r="F348" t="str">
            <v>VILLAMARIA</v>
          </cell>
          <cell r="G348">
            <v>5</v>
          </cell>
          <cell r="H348" t="str">
            <v>G2</v>
          </cell>
        </row>
        <row r="349">
          <cell r="B349" t="str">
            <v>17877</v>
          </cell>
          <cell r="C349">
            <v>17877</v>
          </cell>
          <cell r="D349" t="str">
            <v>CALDAS</v>
          </cell>
          <cell r="E349" t="str">
            <v>17</v>
          </cell>
          <cell r="F349" t="str">
            <v>VITERBO</v>
          </cell>
          <cell r="G349">
            <v>6</v>
          </cell>
          <cell r="H349" t="str">
            <v>G2</v>
          </cell>
        </row>
        <row r="350">
          <cell r="B350" t="str">
            <v>18001</v>
          </cell>
          <cell r="C350">
            <v>18001</v>
          </cell>
          <cell r="D350" t="str">
            <v>CAQUETA</v>
          </cell>
          <cell r="E350" t="str">
            <v>18</v>
          </cell>
          <cell r="F350" t="str">
            <v>FLORENCIA</v>
          </cell>
          <cell r="G350">
            <v>2</v>
          </cell>
          <cell r="H350" t="str">
            <v>G1</v>
          </cell>
        </row>
        <row r="351">
          <cell r="B351" t="str">
            <v>18029</v>
          </cell>
          <cell r="C351">
            <v>18029</v>
          </cell>
          <cell r="D351" t="str">
            <v>CAQUETA</v>
          </cell>
          <cell r="E351" t="str">
            <v>18</v>
          </cell>
          <cell r="F351" t="str">
            <v>ALBANIA</v>
          </cell>
          <cell r="G351">
            <v>6</v>
          </cell>
          <cell r="H351" t="str">
            <v>G3</v>
          </cell>
        </row>
        <row r="352">
          <cell r="B352" t="str">
            <v>18094</v>
          </cell>
          <cell r="C352">
            <v>18094</v>
          </cell>
          <cell r="D352" t="str">
            <v>CAQUETA</v>
          </cell>
          <cell r="E352" t="str">
            <v>18</v>
          </cell>
          <cell r="F352" t="str">
            <v>BELEN ANDAQUIES</v>
          </cell>
          <cell r="G352">
            <v>6</v>
          </cell>
          <cell r="H352" t="str">
            <v>G3</v>
          </cell>
        </row>
        <row r="353">
          <cell r="B353" t="str">
            <v>18150</v>
          </cell>
          <cell r="C353">
            <v>18150</v>
          </cell>
          <cell r="D353" t="str">
            <v>CAQUETA</v>
          </cell>
          <cell r="E353" t="str">
            <v>18</v>
          </cell>
          <cell r="F353" t="str">
            <v>CARTAGENA DEL CHAIRA</v>
          </cell>
          <cell r="G353">
            <v>6</v>
          </cell>
          <cell r="H353" t="str">
            <v>G4</v>
          </cell>
        </row>
        <row r="354">
          <cell r="B354" t="str">
            <v>18205</v>
          </cell>
          <cell r="C354">
            <v>18205</v>
          </cell>
          <cell r="D354" t="str">
            <v>CAQUETA</v>
          </cell>
          <cell r="E354" t="str">
            <v>18</v>
          </cell>
          <cell r="F354" t="str">
            <v>CURILLO</v>
          </cell>
          <cell r="G354">
            <v>6</v>
          </cell>
          <cell r="H354" t="str">
            <v>G3</v>
          </cell>
        </row>
        <row r="355">
          <cell r="B355" t="str">
            <v>18247</v>
          </cell>
          <cell r="C355">
            <v>18247</v>
          </cell>
          <cell r="D355" t="str">
            <v>CAQUETA</v>
          </cell>
          <cell r="E355" t="str">
            <v>18</v>
          </cell>
          <cell r="F355" t="str">
            <v>EL DONCELLO</v>
          </cell>
          <cell r="G355">
            <v>6</v>
          </cell>
          <cell r="H355" t="str">
            <v>G3</v>
          </cell>
        </row>
        <row r="356">
          <cell r="B356" t="str">
            <v>18256</v>
          </cell>
          <cell r="C356">
            <v>18256</v>
          </cell>
          <cell r="D356" t="str">
            <v>CAQUETA</v>
          </cell>
          <cell r="E356" t="str">
            <v>18</v>
          </cell>
          <cell r="F356" t="str">
            <v>EL PAUJIL</v>
          </cell>
          <cell r="G356">
            <v>6</v>
          </cell>
          <cell r="H356" t="str">
            <v>G4</v>
          </cell>
        </row>
        <row r="357">
          <cell r="B357" t="str">
            <v>18410</v>
          </cell>
          <cell r="C357">
            <v>18410</v>
          </cell>
          <cell r="D357" t="str">
            <v>CAQUETA</v>
          </cell>
          <cell r="E357" t="str">
            <v>18</v>
          </cell>
          <cell r="F357" t="str">
            <v>LA MONTAÑITA</v>
          </cell>
          <cell r="G357">
            <v>6</v>
          </cell>
          <cell r="H357" t="str">
            <v>G5</v>
          </cell>
        </row>
        <row r="358">
          <cell r="B358" t="str">
            <v>18460</v>
          </cell>
          <cell r="C358">
            <v>18460</v>
          </cell>
          <cell r="D358" t="str">
            <v>CAQUETA</v>
          </cell>
          <cell r="E358" t="str">
            <v>18</v>
          </cell>
          <cell r="F358" t="str">
            <v>MILAN</v>
          </cell>
          <cell r="G358">
            <v>6</v>
          </cell>
          <cell r="H358" t="str">
            <v>G5</v>
          </cell>
        </row>
        <row r="359">
          <cell r="B359" t="str">
            <v>18479</v>
          </cell>
          <cell r="C359">
            <v>18479</v>
          </cell>
          <cell r="D359" t="str">
            <v>CAQUETA</v>
          </cell>
          <cell r="E359" t="str">
            <v>18</v>
          </cell>
          <cell r="F359" t="str">
            <v>MORELIA</v>
          </cell>
          <cell r="G359">
            <v>6</v>
          </cell>
          <cell r="H359" t="str">
            <v>G3</v>
          </cell>
        </row>
        <row r="360">
          <cell r="B360" t="str">
            <v>18592</v>
          </cell>
          <cell r="C360">
            <v>18592</v>
          </cell>
          <cell r="D360" t="str">
            <v>CAQUETA</v>
          </cell>
          <cell r="E360" t="str">
            <v>18</v>
          </cell>
          <cell r="F360" t="str">
            <v>PUERTO RICO</v>
          </cell>
          <cell r="G360">
            <v>6</v>
          </cell>
          <cell r="H360" t="str">
            <v>G4</v>
          </cell>
        </row>
        <row r="361">
          <cell r="B361" t="str">
            <v>18610</v>
          </cell>
          <cell r="C361">
            <v>18610</v>
          </cell>
          <cell r="D361" t="str">
            <v>CAQUETA</v>
          </cell>
          <cell r="E361" t="str">
            <v>18</v>
          </cell>
          <cell r="F361" t="str">
            <v>SAN JOSE DE FRAGUA</v>
          </cell>
          <cell r="G361">
            <v>6</v>
          </cell>
          <cell r="H361" t="str">
            <v>G4</v>
          </cell>
        </row>
        <row r="362">
          <cell r="B362" t="str">
            <v>18753</v>
          </cell>
          <cell r="C362">
            <v>18753</v>
          </cell>
          <cell r="D362" t="str">
            <v>CAQUETA</v>
          </cell>
          <cell r="E362" t="str">
            <v>18</v>
          </cell>
          <cell r="F362" t="str">
            <v>SAN  VICENTE DEL CAGUAN</v>
          </cell>
          <cell r="G362">
            <v>6</v>
          </cell>
          <cell r="H362" t="str">
            <v>G3</v>
          </cell>
        </row>
        <row r="363">
          <cell r="B363" t="str">
            <v>18756</v>
          </cell>
          <cell r="C363">
            <v>18756</v>
          </cell>
          <cell r="D363" t="str">
            <v>CAQUETA</v>
          </cell>
          <cell r="E363" t="str">
            <v>18</v>
          </cell>
          <cell r="F363" t="str">
            <v>SOLANO</v>
          </cell>
          <cell r="G363">
            <v>6</v>
          </cell>
          <cell r="H363" t="str">
            <v>G5</v>
          </cell>
        </row>
        <row r="364">
          <cell r="B364" t="str">
            <v>18785</v>
          </cell>
          <cell r="C364">
            <v>18785</v>
          </cell>
          <cell r="D364" t="str">
            <v>CAQUETA</v>
          </cell>
          <cell r="E364" t="str">
            <v>18</v>
          </cell>
          <cell r="F364" t="str">
            <v>SOLITA</v>
          </cell>
          <cell r="G364">
            <v>6</v>
          </cell>
          <cell r="H364" t="str">
            <v>G4</v>
          </cell>
        </row>
        <row r="365">
          <cell r="B365" t="str">
            <v>18860</v>
          </cell>
          <cell r="C365">
            <v>18860</v>
          </cell>
          <cell r="D365" t="str">
            <v>CAQUETA</v>
          </cell>
          <cell r="E365" t="str">
            <v>18</v>
          </cell>
          <cell r="F365" t="str">
            <v>VALPARAISO</v>
          </cell>
          <cell r="G365">
            <v>6</v>
          </cell>
          <cell r="H365" t="str">
            <v>G4</v>
          </cell>
        </row>
        <row r="366">
          <cell r="B366" t="str">
            <v>19001</v>
          </cell>
          <cell r="C366">
            <v>19001</v>
          </cell>
          <cell r="D366" t="str">
            <v>CAUCA</v>
          </cell>
          <cell r="E366" t="str">
            <v>19</v>
          </cell>
          <cell r="F366" t="str">
            <v>POPAYAN</v>
          </cell>
          <cell r="G366">
            <v>2</v>
          </cell>
          <cell r="H366" t="str">
            <v>G1</v>
          </cell>
        </row>
        <row r="367">
          <cell r="B367" t="str">
            <v>19022</v>
          </cell>
          <cell r="C367">
            <v>19022</v>
          </cell>
          <cell r="D367" t="str">
            <v>CAUCA</v>
          </cell>
          <cell r="E367" t="str">
            <v>19</v>
          </cell>
          <cell r="F367" t="str">
            <v>ALMAGUER</v>
          </cell>
          <cell r="G367">
            <v>6</v>
          </cell>
          <cell r="H367" t="str">
            <v>G5</v>
          </cell>
        </row>
        <row r="368">
          <cell r="B368" t="str">
            <v>19050</v>
          </cell>
          <cell r="C368">
            <v>19050</v>
          </cell>
          <cell r="D368" t="str">
            <v>CAUCA</v>
          </cell>
          <cell r="E368" t="str">
            <v>19</v>
          </cell>
          <cell r="F368" t="str">
            <v>ARGELIA</v>
          </cell>
          <cell r="G368">
            <v>6</v>
          </cell>
          <cell r="H368" t="str">
            <v>G5</v>
          </cell>
        </row>
        <row r="369">
          <cell r="B369" t="str">
            <v>19075</v>
          </cell>
          <cell r="C369">
            <v>19075</v>
          </cell>
          <cell r="D369" t="str">
            <v>CAUCA</v>
          </cell>
          <cell r="E369" t="str">
            <v>19</v>
          </cell>
          <cell r="F369" t="str">
            <v>BALBOA</v>
          </cell>
          <cell r="G369">
            <v>6</v>
          </cell>
          <cell r="H369" t="str">
            <v>G5</v>
          </cell>
        </row>
        <row r="370">
          <cell r="B370" t="str">
            <v>19100</v>
          </cell>
          <cell r="C370">
            <v>19100</v>
          </cell>
          <cell r="D370" t="str">
            <v>CAUCA</v>
          </cell>
          <cell r="E370" t="str">
            <v>19</v>
          </cell>
          <cell r="F370" t="str">
            <v>BOLIVAR</v>
          </cell>
          <cell r="G370">
            <v>6</v>
          </cell>
          <cell r="H370" t="str">
            <v>G5</v>
          </cell>
        </row>
        <row r="371">
          <cell r="B371" t="str">
            <v>19110</v>
          </cell>
          <cell r="C371">
            <v>19110</v>
          </cell>
          <cell r="D371" t="str">
            <v>CAUCA</v>
          </cell>
          <cell r="E371" t="str">
            <v>19</v>
          </cell>
          <cell r="F371" t="str">
            <v>BUENOS AIRES</v>
          </cell>
          <cell r="G371">
            <v>6</v>
          </cell>
          <cell r="H371" t="str">
            <v>G5</v>
          </cell>
        </row>
        <row r="372">
          <cell r="B372" t="str">
            <v>19130</v>
          </cell>
          <cell r="C372">
            <v>19130</v>
          </cell>
          <cell r="D372" t="str">
            <v>CAUCA</v>
          </cell>
          <cell r="E372" t="str">
            <v>19</v>
          </cell>
          <cell r="F372" t="str">
            <v>CAJIBIO</v>
          </cell>
          <cell r="G372">
            <v>6</v>
          </cell>
          <cell r="H372" t="str">
            <v>G5</v>
          </cell>
        </row>
        <row r="373">
          <cell r="B373" t="str">
            <v>19137</v>
          </cell>
          <cell r="C373">
            <v>19137</v>
          </cell>
          <cell r="D373" t="str">
            <v>CAUCA</v>
          </cell>
          <cell r="E373" t="str">
            <v>19</v>
          </cell>
          <cell r="F373" t="str">
            <v>CALDONO</v>
          </cell>
          <cell r="G373">
            <v>6</v>
          </cell>
          <cell r="H373" t="str">
            <v>G5</v>
          </cell>
        </row>
        <row r="374">
          <cell r="B374" t="str">
            <v>19142</v>
          </cell>
          <cell r="C374">
            <v>19142</v>
          </cell>
          <cell r="D374" t="str">
            <v>CAUCA</v>
          </cell>
          <cell r="E374" t="str">
            <v>19</v>
          </cell>
          <cell r="F374" t="str">
            <v>CALOTO</v>
          </cell>
          <cell r="G374">
            <v>6</v>
          </cell>
          <cell r="H374" t="str">
            <v>G2</v>
          </cell>
        </row>
        <row r="375">
          <cell r="B375" t="str">
            <v>19212</v>
          </cell>
          <cell r="C375">
            <v>19212</v>
          </cell>
          <cell r="D375" t="str">
            <v>CAUCA</v>
          </cell>
          <cell r="E375" t="str">
            <v>19</v>
          </cell>
          <cell r="F375" t="str">
            <v>CORINTO</v>
          </cell>
          <cell r="G375">
            <v>6</v>
          </cell>
          <cell r="H375" t="str">
            <v>G4</v>
          </cell>
        </row>
        <row r="376">
          <cell r="B376" t="str">
            <v>19256</v>
          </cell>
          <cell r="C376">
            <v>19256</v>
          </cell>
          <cell r="D376" t="str">
            <v>CAUCA</v>
          </cell>
          <cell r="E376" t="str">
            <v>19</v>
          </cell>
          <cell r="F376" t="str">
            <v>EL TAMBO</v>
          </cell>
          <cell r="G376">
            <v>6</v>
          </cell>
          <cell r="H376" t="str">
            <v>G5</v>
          </cell>
        </row>
        <row r="377">
          <cell r="B377" t="str">
            <v>19290</v>
          </cell>
          <cell r="C377">
            <v>19290</v>
          </cell>
          <cell r="D377" t="str">
            <v>CAUCA</v>
          </cell>
          <cell r="E377" t="str">
            <v>19</v>
          </cell>
          <cell r="F377" t="str">
            <v>FLORENCIA</v>
          </cell>
          <cell r="G377">
            <v>6</v>
          </cell>
          <cell r="H377" t="str">
            <v>G5</v>
          </cell>
        </row>
        <row r="378">
          <cell r="B378" t="str">
            <v>19300</v>
          </cell>
          <cell r="C378">
            <v>19300</v>
          </cell>
          <cell r="D378" t="str">
            <v>CAUCA</v>
          </cell>
          <cell r="E378" t="str">
            <v>19</v>
          </cell>
          <cell r="F378" t="str">
            <v>GUACHENÉ</v>
          </cell>
          <cell r="G378">
            <v>5</v>
          </cell>
          <cell r="H378" t="str">
            <v>G1</v>
          </cell>
        </row>
        <row r="379">
          <cell r="B379" t="str">
            <v>19318</v>
          </cell>
          <cell r="C379">
            <v>19318</v>
          </cell>
          <cell r="D379" t="str">
            <v>CAUCA</v>
          </cell>
          <cell r="E379" t="str">
            <v>19</v>
          </cell>
          <cell r="F379" t="str">
            <v>GUAPI</v>
          </cell>
          <cell r="G379">
            <v>6</v>
          </cell>
          <cell r="H379" t="str">
            <v>G4</v>
          </cell>
        </row>
        <row r="380">
          <cell r="B380" t="str">
            <v>19355</v>
          </cell>
          <cell r="C380">
            <v>19355</v>
          </cell>
          <cell r="D380" t="str">
            <v>CAUCA</v>
          </cell>
          <cell r="E380" t="str">
            <v>19</v>
          </cell>
          <cell r="F380" t="str">
            <v>INZA</v>
          </cell>
          <cell r="G380">
            <v>6</v>
          </cell>
          <cell r="H380" t="str">
            <v>G5</v>
          </cell>
        </row>
        <row r="381">
          <cell r="B381" t="str">
            <v>19364</v>
          </cell>
          <cell r="C381">
            <v>19364</v>
          </cell>
          <cell r="D381" t="str">
            <v>CAUCA</v>
          </cell>
          <cell r="E381" t="str">
            <v>19</v>
          </cell>
          <cell r="F381" t="str">
            <v>JAMBALO</v>
          </cell>
          <cell r="G381">
            <v>6</v>
          </cell>
          <cell r="H381" t="str">
            <v>G5</v>
          </cell>
        </row>
        <row r="382">
          <cell r="B382" t="str">
            <v>19392</v>
          </cell>
          <cell r="C382">
            <v>19392</v>
          </cell>
          <cell r="D382" t="str">
            <v>CAUCA</v>
          </cell>
          <cell r="E382" t="str">
            <v>19</v>
          </cell>
          <cell r="F382" t="str">
            <v>LA SIERRA</v>
          </cell>
          <cell r="G382">
            <v>6</v>
          </cell>
          <cell r="H382" t="str">
            <v>G5</v>
          </cell>
        </row>
        <row r="383">
          <cell r="B383" t="str">
            <v>19397</v>
          </cell>
          <cell r="C383">
            <v>19397</v>
          </cell>
          <cell r="D383" t="str">
            <v>CAUCA</v>
          </cell>
          <cell r="E383" t="str">
            <v>19</v>
          </cell>
          <cell r="F383" t="str">
            <v>LA VEGA</v>
          </cell>
          <cell r="G383">
            <v>6</v>
          </cell>
          <cell r="H383" t="str">
            <v>G5</v>
          </cell>
        </row>
        <row r="384">
          <cell r="B384" t="str">
            <v>19418</v>
          </cell>
          <cell r="C384">
            <v>19418</v>
          </cell>
          <cell r="D384" t="str">
            <v>CAUCA</v>
          </cell>
          <cell r="E384" t="str">
            <v>19</v>
          </cell>
          <cell r="F384" t="str">
            <v>LOPEZ</v>
          </cell>
          <cell r="G384">
            <v>6</v>
          </cell>
          <cell r="H384" t="str">
            <v>G5</v>
          </cell>
        </row>
        <row r="385">
          <cell r="B385" t="str">
            <v>19450</v>
          </cell>
          <cell r="C385">
            <v>19450</v>
          </cell>
          <cell r="D385" t="str">
            <v>CAUCA</v>
          </cell>
          <cell r="E385" t="str">
            <v>19</v>
          </cell>
          <cell r="F385" t="str">
            <v>MERCADERES</v>
          </cell>
          <cell r="G385">
            <v>6</v>
          </cell>
          <cell r="H385" t="str">
            <v>G5</v>
          </cell>
        </row>
        <row r="386">
          <cell r="B386" t="str">
            <v>19455</v>
          </cell>
          <cell r="C386">
            <v>19455</v>
          </cell>
          <cell r="D386" t="str">
            <v>CAUCA</v>
          </cell>
          <cell r="E386" t="str">
            <v>19</v>
          </cell>
          <cell r="F386" t="str">
            <v>MIRANDA</v>
          </cell>
          <cell r="G386">
            <v>5</v>
          </cell>
          <cell r="H386" t="str">
            <v>G1</v>
          </cell>
        </row>
        <row r="387">
          <cell r="B387" t="str">
            <v>19473</v>
          </cell>
          <cell r="C387">
            <v>19473</v>
          </cell>
          <cell r="D387" t="str">
            <v>CAUCA</v>
          </cell>
          <cell r="E387" t="str">
            <v>19</v>
          </cell>
          <cell r="F387" t="str">
            <v>MORALES</v>
          </cell>
          <cell r="G387">
            <v>6</v>
          </cell>
          <cell r="H387" t="str">
            <v>G5</v>
          </cell>
        </row>
        <row r="388">
          <cell r="B388" t="str">
            <v>19513</v>
          </cell>
          <cell r="C388">
            <v>19513</v>
          </cell>
          <cell r="D388" t="str">
            <v>CAUCA</v>
          </cell>
          <cell r="E388" t="str">
            <v>19</v>
          </cell>
          <cell r="F388" t="str">
            <v>PADILLA</v>
          </cell>
          <cell r="G388">
            <v>6</v>
          </cell>
          <cell r="H388" t="str">
            <v>G2</v>
          </cell>
        </row>
        <row r="389">
          <cell r="B389" t="str">
            <v>19517</v>
          </cell>
          <cell r="C389">
            <v>19517</v>
          </cell>
          <cell r="D389" t="str">
            <v>CAUCA</v>
          </cell>
          <cell r="E389" t="str">
            <v>19</v>
          </cell>
          <cell r="F389" t="str">
            <v>PAEZ</v>
          </cell>
          <cell r="G389">
            <v>6</v>
          </cell>
          <cell r="H389" t="str">
            <v>G5</v>
          </cell>
        </row>
        <row r="390">
          <cell r="B390" t="str">
            <v>19532</v>
          </cell>
          <cell r="C390">
            <v>19532</v>
          </cell>
          <cell r="D390" t="str">
            <v>CAUCA</v>
          </cell>
          <cell r="E390" t="str">
            <v>19</v>
          </cell>
          <cell r="F390" t="str">
            <v>PATIA (EL BORDO)</v>
          </cell>
          <cell r="G390">
            <v>6</v>
          </cell>
          <cell r="H390" t="str">
            <v>G5</v>
          </cell>
        </row>
        <row r="391">
          <cell r="B391" t="str">
            <v>19533</v>
          </cell>
          <cell r="C391">
            <v>19533</v>
          </cell>
          <cell r="D391" t="str">
            <v>CAUCA</v>
          </cell>
          <cell r="E391" t="str">
            <v>19</v>
          </cell>
          <cell r="F391" t="str">
            <v>PIAMONTE</v>
          </cell>
          <cell r="G391">
            <v>6</v>
          </cell>
          <cell r="H391" t="str">
            <v>G5</v>
          </cell>
        </row>
        <row r="392">
          <cell r="B392" t="str">
            <v>19548</v>
          </cell>
          <cell r="C392">
            <v>19548</v>
          </cell>
          <cell r="D392" t="str">
            <v>CAUCA</v>
          </cell>
          <cell r="E392" t="str">
            <v>19</v>
          </cell>
          <cell r="F392" t="str">
            <v>PIENDAMO</v>
          </cell>
          <cell r="G392">
            <v>6</v>
          </cell>
          <cell r="H392" t="str">
            <v>G4</v>
          </cell>
        </row>
        <row r="393">
          <cell r="B393" t="str">
            <v>19573</v>
          </cell>
          <cell r="C393">
            <v>19573</v>
          </cell>
          <cell r="D393" t="str">
            <v>CAUCA</v>
          </cell>
          <cell r="E393" t="str">
            <v>19</v>
          </cell>
          <cell r="F393" t="str">
            <v>PUERTO TEJADA</v>
          </cell>
          <cell r="G393">
            <v>5</v>
          </cell>
          <cell r="H393" t="str">
            <v>G1</v>
          </cell>
        </row>
        <row r="394">
          <cell r="B394" t="str">
            <v>19585</v>
          </cell>
          <cell r="C394">
            <v>19585</v>
          </cell>
          <cell r="D394" t="str">
            <v>CAUCA</v>
          </cell>
          <cell r="E394" t="str">
            <v>19</v>
          </cell>
          <cell r="F394" t="str">
            <v>PURACE</v>
          </cell>
          <cell r="G394">
            <v>6</v>
          </cell>
          <cell r="H394" t="str">
            <v>G5</v>
          </cell>
        </row>
        <row r="395">
          <cell r="B395" t="str">
            <v>19622</v>
          </cell>
          <cell r="C395">
            <v>19622</v>
          </cell>
          <cell r="D395" t="str">
            <v>CAUCA</v>
          </cell>
          <cell r="E395" t="str">
            <v>19</v>
          </cell>
          <cell r="F395" t="str">
            <v>ROSAS</v>
          </cell>
          <cell r="G395">
            <v>6</v>
          </cell>
          <cell r="H395" t="str">
            <v>G5</v>
          </cell>
        </row>
        <row r="396">
          <cell r="B396" t="str">
            <v>19693</v>
          </cell>
          <cell r="C396">
            <v>19693</v>
          </cell>
          <cell r="D396" t="str">
            <v>CAUCA</v>
          </cell>
          <cell r="E396" t="str">
            <v>19</v>
          </cell>
          <cell r="F396" t="str">
            <v>SAN SEBASTIAN</v>
          </cell>
          <cell r="G396">
            <v>6</v>
          </cell>
          <cell r="H396" t="str">
            <v>G5</v>
          </cell>
        </row>
        <row r="397">
          <cell r="B397" t="str">
            <v>19698</v>
          </cell>
          <cell r="C397">
            <v>19698</v>
          </cell>
          <cell r="D397" t="str">
            <v>CAUCA</v>
          </cell>
          <cell r="E397" t="str">
            <v>19</v>
          </cell>
          <cell r="F397" t="str">
            <v>SANTANDER DE QUILICHAO</v>
          </cell>
          <cell r="G397">
            <v>5</v>
          </cell>
          <cell r="H397" t="str">
            <v>G3</v>
          </cell>
        </row>
        <row r="398">
          <cell r="B398" t="str">
            <v>19701</v>
          </cell>
          <cell r="C398">
            <v>19701</v>
          </cell>
          <cell r="D398" t="str">
            <v>CAUCA</v>
          </cell>
          <cell r="E398" t="str">
            <v>19</v>
          </cell>
          <cell r="F398" t="str">
            <v>SANTA ROSA</v>
          </cell>
          <cell r="G398">
            <v>6</v>
          </cell>
          <cell r="H398" t="str">
            <v>G5</v>
          </cell>
        </row>
        <row r="399">
          <cell r="B399" t="str">
            <v>19743</v>
          </cell>
          <cell r="C399">
            <v>19743</v>
          </cell>
          <cell r="D399" t="str">
            <v>CAUCA</v>
          </cell>
          <cell r="E399" t="str">
            <v>19</v>
          </cell>
          <cell r="F399" t="str">
            <v>SILVIA</v>
          </cell>
          <cell r="G399">
            <v>6</v>
          </cell>
          <cell r="H399" t="str">
            <v>G5</v>
          </cell>
        </row>
        <row r="400">
          <cell r="B400" t="str">
            <v>19760</v>
          </cell>
          <cell r="C400">
            <v>19760</v>
          </cell>
          <cell r="D400" t="str">
            <v>CAUCA</v>
          </cell>
          <cell r="E400" t="str">
            <v>19</v>
          </cell>
          <cell r="F400" t="str">
            <v>SOTARA</v>
          </cell>
          <cell r="G400">
            <v>6</v>
          </cell>
          <cell r="H400" t="str">
            <v>G5</v>
          </cell>
        </row>
        <row r="401">
          <cell r="B401" t="str">
            <v>19780</v>
          </cell>
          <cell r="C401">
            <v>19780</v>
          </cell>
          <cell r="D401" t="str">
            <v>CAUCA</v>
          </cell>
          <cell r="E401" t="str">
            <v>19</v>
          </cell>
          <cell r="F401" t="str">
            <v>SUAREZ</v>
          </cell>
          <cell r="G401">
            <v>6</v>
          </cell>
          <cell r="H401" t="str">
            <v>G5</v>
          </cell>
        </row>
        <row r="402">
          <cell r="B402" t="str">
            <v>19785</v>
          </cell>
          <cell r="C402">
            <v>19785</v>
          </cell>
          <cell r="D402" t="str">
            <v>CAUCA</v>
          </cell>
          <cell r="E402" t="str">
            <v>19</v>
          </cell>
          <cell r="F402" t="str">
            <v>SUCRE</v>
          </cell>
          <cell r="G402">
            <v>6</v>
          </cell>
          <cell r="H402" t="str">
            <v>G5</v>
          </cell>
        </row>
        <row r="403">
          <cell r="B403" t="str">
            <v>19807</v>
          </cell>
          <cell r="C403">
            <v>19807</v>
          </cell>
          <cell r="D403" t="str">
            <v>CAUCA</v>
          </cell>
          <cell r="E403" t="str">
            <v>19</v>
          </cell>
          <cell r="F403" t="str">
            <v>TIMBIO</v>
          </cell>
          <cell r="G403">
            <v>6</v>
          </cell>
          <cell r="H403" t="str">
            <v>G4</v>
          </cell>
        </row>
        <row r="404">
          <cell r="B404" t="str">
            <v>19809</v>
          </cell>
          <cell r="C404">
            <v>19809</v>
          </cell>
          <cell r="D404" t="str">
            <v>CAUCA</v>
          </cell>
          <cell r="E404" t="str">
            <v>19</v>
          </cell>
          <cell r="F404" t="str">
            <v>TIMBIQUI</v>
          </cell>
          <cell r="G404">
            <v>6</v>
          </cell>
          <cell r="H404" t="str">
            <v>G5</v>
          </cell>
        </row>
        <row r="405">
          <cell r="B405" t="str">
            <v>19821</v>
          </cell>
          <cell r="C405">
            <v>19821</v>
          </cell>
          <cell r="D405" t="str">
            <v>CAUCA</v>
          </cell>
          <cell r="E405" t="str">
            <v>19</v>
          </cell>
          <cell r="F405" t="str">
            <v>TORIBIO</v>
          </cell>
          <cell r="G405">
            <v>6</v>
          </cell>
          <cell r="H405" t="str">
            <v>G5</v>
          </cell>
        </row>
        <row r="406">
          <cell r="B406" t="str">
            <v>19824</v>
          </cell>
          <cell r="C406">
            <v>19824</v>
          </cell>
          <cell r="D406" t="str">
            <v>CAUCA</v>
          </cell>
          <cell r="E406" t="str">
            <v>19</v>
          </cell>
          <cell r="F406" t="str">
            <v>TOTORO</v>
          </cell>
          <cell r="G406">
            <v>6</v>
          </cell>
          <cell r="H406" t="str">
            <v>G5</v>
          </cell>
        </row>
        <row r="407">
          <cell r="B407" t="str">
            <v>19845</v>
          </cell>
          <cell r="C407">
            <v>19845</v>
          </cell>
          <cell r="D407" t="str">
            <v>CAUCA</v>
          </cell>
          <cell r="E407" t="str">
            <v>19</v>
          </cell>
          <cell r="F407" t="str">
            <v>VILLA RICA</v>
          </cell>
          <cell r="G407">
            <v>5</v>
          </cell>
          <cell r="H407" t="str">
            <v>G1</v>
          </cell>
        </row>
        <row r="408">
          <cell r="B408" t="str">
            <v>20001</v>
          </cell>
          <cell r="C408">
            <v>20001</v>
          </cell>
          <cell r="D408" t="str">
            <v>CESAR</v>
          </cell>
          <cell r="E408" t="str">
            <v>20</v>
          </cell>
          <cell r="F408" t="str">
            <v>VALLEDUPAR</v>
          </cell>
          <cell r="G408">
            <v>1</v>
          </cell>
          <cell r="H408" t="str">
            <v>G1</v>
          </cell>
        </row>
        <row r="409">
          <cell r="B409" t="str">
            <v>20011</v>
          </cell>
          <cell r="C409">
            <v>20011</v>
          </cell>
          <cell r="D409" t="str">
            <v>CESAR</v>
          </cell>
          <cell r="E409" t="str">
            <v>20</v>
          </cell>
          <cell r="F409" t="str">
            <v>AGUACHICA</v>
          </cell>
          <cell r="G409">
            <v>4</v>
          </cell>
          <cell r="H409" t="str">
            <v>G3</v>
          </cell>
        </row>
        <row r="410">
          <cell r="B410" t="str">
            <v>20013</v>
          </cell>
          <cell r="C410">
            <v>20013</v>
          </cell>
          <cell r="D410" t="str">
            <v>CESAR</v>
          </cell>
          <cell r="E410" t="str">
            <v>20</v>
          </cell>
          <cell r="F410" t="str">
            <v>AGUSTIN CODAZZI</v>
          </cell>
          <cell r="G410">
            <v>6</v>
          </cell>
          <cell r="H410" t="str">
            <v>G2</v>
          </cell>
        </row>
        <row r="411">
          <cell r="B411" t="str">
            <v>20032</v>
          </cell>
          <cell r="C411">
            <v>20032</v>
          </cell>
          <cell r="D411" t="str">
            <v>CESAR</v>
          </cell>
          <cell r="E411" t="str">
            <v>20</v>
          </cell>
          <cell r="F411" t="str">
            <v>ASTREA</v>
          </cell>
          <cell r="G411">
            <v>6</v>
          </cell>
          <cell r="H411" t="str">
            <v>G5</v>
          </cell>
        </row>
        <row r="412">
          <cell r="B412" t="str">
            <v>20045</v>
          </cell>
          <cell r="C412">
            <v>20045</v>
          </cell>
          <cell r="D412" t="str">
            <v>CESAR</v>
          </cell>
          <cell r="E412" t="str">
            <v>20</v>
          </cell>
          <cell r="F412" t="str">
            <v>BECERRIL</v>
          </cell>
          <cell r="G412">
            <v>6</v>
          </cell>
          <cell r="H412" t="str">
            <v>G1</v>
          </cell>
        </row>
        <row r="413">
          <cell r="B413" t="str">
            <v>20060</v>
          </cell>
          <cell r="C413">
            <v>20060</v>
          </cell>
          <cell r="D413" t="str">
            <v>CESAR</v>
          </cell>
          <cell r="E413" t="str">
            <v>20</v>
          </cell>
          <cell r="F413" t="str">
            <v>BOSCONIA</v>
          </cell>
          <cell r="G413">
            <v>6</v>
          </cell>
          <cell r="H413" t="str">
            <v>G3</v>
          </cell>
        </row>
        <row r="414">
          <cell r="B414" t="str">
            <v>20175</v>
          </cell>
          <cell r="C414">
            <v>20175</v>
          </cell>
          <cell r="D414" t="str">
            <v>CESAR</v>
          </cell>
          <cell r="E414" t="str">
            <v>20</v>
          </cell>
          <cell r="F414" t="str">
            <v>CHIMICHAGUA</v>
          </cell>
          <cell r="G414">
            <v>6</v>
          </cell>
          <cell r="H414" t="str">
            <v>G5</v>
          </cell>
        </row>
        <row r="415">
          <cell r="B415" t="str">
            <v>20178</v>
          </cell>
          <cell r="C415">
            <v>20178</v>
          </cell>
          <cell r="D415" t="str">
            <v>CESAR</v>
          </cell>
          <cell r="E415" t="str">
            <v>20</v>
          </cell>
          <cell r="F415" t="str">
            <v>CHIRIGUANA</v>
          </cell>
          <cell r="G415">
            <v>6</v>
          </cell>
          <cell r="H415" t="str">
            <v>G2</v>
          </cell>
        </row>
        <row r="416">
          <cell r="B416" t="str">
            <v>20228</v>
          </cell>
          <cell r="C416">
            <v>20228</v>
          </cell>
          <cell r="D416" t="str">
            <v>CESAR</v>
          </cell>
          <cell r="E416" t="str">
            <v>20</v>
          </cell>
          <cell r="F416" t="str">
            <v>CURUMANI</v>
          </cell>
          <cell r="G416">
            <v>6</v>
          </cell>
          <cell r="H416" t="str">
            <v>G4</v>
          </cell>
        </row>
        <row r="417">
          <cell r="B417" t="str">
            <v>20238</v>
          </cell>
          <cell r="C417">
            <v>20238</v>
          </cell>
          <cell r="D417" t="str">
            <v>CESAR</v>
          </cell>
          <cell r="E417" t="str">
            <v>20</v>
          </cell>
          <cell r="F417" t="str">
            <v>EL COPEY</v>
          </cell>
          <cell r="G417">
            <v>6</v>
          </cell>
          <cell r="H417" t="str">
            <v>G3</v>
          </cell>
        </row>
        <row r="418">
          <cell r="B418" t="str">
            <v>20250</v>
          </cell>
          <cell r="C418">
            <v>20250</v>
          </cell>
          <cell r="D418" t="str">
            <v>CESAR</v>
          </cell>
          <cell r="E418" t="str">
            <v>20</v>
          </cell>
          <cell r="F418" t="str">
            <v>EL PASO</v>
          </cell>
          <cell r="G418">
            <v>6</v>
          </cell>
          <cell r="H418" t="str">
            <v>G2</v>
          </cell>
        </row>
        <row r="419">
          <cell r="B419" t="str">
            <v>20295</v>
          </cell>
          <cell r="C419">
            <v>20295</v>
          </cell>
          <cell r="D419" t="str">
            <v>CESAR</v>
          </cell>
          <cell r="E419" t="str">
            <v>20</v>
          </cell>
          <cell r="F419" t="str">
            <v>GAMARRA</v>
          </cell>
          <cell r="G419">
            <v>6</v>
          </cell>
          <cell r="H419" t="str">
            <v>G3</v>
          </cell>
        </row>
        <row r="420">
          <cell r="B420" t="str">
            <v>20310</v>
          </cell>
          <cell r="C420">
            <v>20310</v>
          </cell>
          <cell r="D420" t="str">
            <v>CESAR</v>
          </cell>
          <cell r="E420" t="str">
            <v>20</v>
          </cell>
          <cell r="F420" t="str">
            <v>GONZALEZ</v>
          </cell>
          <cell r="G420">
            <v>6</v>
          </cell>
          <cell r="H420" t="str">
            <v>G5</v>
          </cell>
        </row>
        <row r="421">
          <cell r="B421" t="str">
            <v>20383</v>
          </cell>
          <cell r="C421">
            <v>20383</v>
          </cell>
          <cell r="D421" t="str">
            <v>CESAR</v>
          </cell>
          <cell r="E421" t="str">
            <v>20</v>
          </cell>
          <cell r="F421" t="str">
            <v>LA GLORIA</v>
          </cell>
          <cell r="G421">
            <v>6</v>
          </cell>
          <cell r="H421" t="str">
            <v>G2</v>
          </cell>
        </row>
        <row r="422">
          <cell r="B422" t="str">
            <v>20400</v>
          </cell>
          <cell r="C422">
            <v>20400</v>
          </cell>
          <cell r="D422" t="str">
            <v>CESAR</v>
          </cell>
          <cell r="E422" t="str">
            <v>20</v>
          </cell>
          <cell r="F422" t="str">
            <v>LA JAGUA DE IBIRICO</v>
          </cell>
          <cell r="G422">
            <v>3</v>
          </cell>
          <cell r="H422" t="str">
            <v>G1</v>
          </cell>
        </row>
        <row r="423">
          <cell r="B423" t="str">
            <v>20443</v>
          </cell>
          <cell r="C423">
            <v>20443</v>
          </cell>
          <cell r="D423" t="str">
            <v>CESAR</v>
          </cell>
          <cell r="E423" t="str">
            <v>20</v>
          </cell>
          <cell r="F423" t="str">
            <v>MANAURE</v>
          </cell>
          <cell r="G423">
            <v>6</v>
          </cell>
          <cell r="H423" t="str">
            <v>G4</v>
          </cell>
        </row>
        <row r="424">
          <cell r="B424" t="str">
            <v>20517</v>
          </cell>
          <cell r="C424">
            <v>20517</v>
          </cell>
          <cell r="D424" t="str">
            <v>CESAR</v>
          </cell>
          <cell r="E424" t="str">
            <v>20</v>
          </cell>
          <cell r="F424" t="str">
            <v>PAILITAS</v>
          </cell>
          <cell r="G424">
            <v>6</v>
          </cell>
          <cell r="H424" t="str">
            <v>G4</v>
          </cell>
        </row>
        <row r="425">
          <cell r="B425" t="str">
            <v>20550</v>
          </cell>
          <cell r="C425">
            <v>20550</v>
          </cell>
          <cell r="D425" t="str">
            <v>CESAR</v>
          </cell>
          <cell r="E425" t="str">
            <v>20</v>
          </cell>
          <cell r="F425" t="str">
            <v>PELAYA</v>
          </cell>
          <cell r="G425">
            <v>6</v>
          </cell>
          <cell r="H425" t="str">
            <v>G3</v>
          </cell>
        </row>
        <row r="426">
          <cell r="B426" t="str">
            <v>20570</v>
          </cell>
          <cell r="C426">
            <v>20570</v>
          </cell>
          <cell r="D426" t="str">
            <v>CESAR</v>
          </cell>
          <cell r="E426" t="str">
            <v>20</v>
          </cell>
          <cell r="F426" t="str">
            <v>PUEBLO BELLO</v>
          </cell>
          <cell r="G426">
            <v>6</v>
          </cell>
          <cell r="H426" t="str">
            <v>G5</v>
          </cell>
        </row>
        <row r="427">
          <cell r="B427" t="str">
            <v>20614</v>
          </cell>
          <cell r="C427">
            <v>20614</v>
          </cell>
          <cell r="D427" t="str">
            <v>CESAR</v>
          </cell>
          <cell r="E427" t="str">
            <v>20</v>
          </cell>
          <cell r="F427" t="str">
            <v>RIO DE ORO</v>
          </cell>
          <cell r="G427">
            <v>6</v>
          </cell>
          <cell r="H427" t="str">
            <v>G3</v>
          </cell>
        </row>
        <row r="428">
          <cell r="B428" t="str">
            <v>20621</v>
          </cell>
          <cell r="C428">
            <v>20621</v>
          </cell>
          <cell r="D428" t="str">
            <v>CESAR</v>
          </cell>
          <cell r="E428" t="str">
            <v>20</v>
          </cell>
          <cell r="F428" t="str">
            <v>ROBLES (LA PAZ)</v>
          </cell>
          <cell r="G428">
            <v>6</v>
          </cell>
          <cell r="H428" t="str">
            <v>G3</v>
          </cell>
        </row>
        <row r="429">
          <cell r="B429" t="str">
            <v>20710</v>
          </cell>
          <cell r="C429">
            <v>20710</v>
          </cell>
          <cell r="D429" t="str">
            <v>CESAR</v>
          </cell>
          <cell r="E429" t="str">
            <v>20</v>
          </cell>
          <cell r="F429" t="str">
            <v>SAN ALBERTO</v>
          </cell>
          <cell r="G429">
            <v>6</v>
          </cell>
          <cell r="H429" t="str">
            <v>G1</v>
          </cell>
        </row>
        <row r="430">
          <cell r="B430" t="str">
            <v>20750</v>
          </cell>
          <cell r="C430">
            <v>20750</v>
          </cell>
          <cell r="D430" t="str">
            <v>CESAR</v>
          </cell>
          <cell r="E430" t="str">
            <v>20</v>
          </cell>
          <cell r="F430" t="str">
            <v>SAN DIEGO</v>
          </cell>
          <cell r="G430">
            <v>6</v>
          </cell>
          <cell r="H430" t="str">
            <v>G4</v>
          </cell>
        </row>
        <row r="431">
          <cell r="B431" t="str">
            <v>20770</v>
          </cell>
          <cell r="C431">
            <v>20770</v>
          </cell>
          <cell r="D431" t="str">
            <v>CESAR</v>
          </cell>
          <cell r="E431" t="str">
            <v>20</v>
          </cell>
          <cell r="F431" t="str">
            <v>SAN MARTIN</v>
          </cell>
          <cell r="G431">
            <v>5</v>
          </cell>
          <cell r="H431" t="str">
            <v>G1</v>
          </cell>
        </row>
        <row r="432">
          <cell r="B432" t="str">
            <v>20787</v>
          </cell>
          <cell r="C432">
            <v>20787</v>
          </cell>
          <cell r="D432" t="str">
            <v>CESAR</v>
          </cell>
          <cell r="E432" t="str">
            <v>20</v>
          </cell>
          <cell r="F432" t="str">
            <v>TAMALAMEQUE</v>
          </cell>
          <cell r="G432">
            <v>6</v>
          </cell>
          <cell r="H432" t="str">
            <v>G4</v>
          </cell>
        </row>
        <row r="433">
          <cell r="B433" t="str">
            <v>23001</v>
          </cell>
          <cell r="C433">
            <v>23001</v>
          </cell>
          <cell r="D433" t="str">
            <v>CORDOBA</v>
          </cell>
          <cell r="E433" t="str">
            <v>23</v>
          </cell>
          <cell r="F433" t="str">
            <v>MONTERIA</v>
          </cell>
          <cell r="G433">
            <v>2</v>
          </cell>
          <cell r="H433" t="str">
            <v>C</v>
          </cell>
        </row>
        <row r="434">
          <cell r="B434" t="str">
            <v>23068</v>
          </cell>
          <cell r="C434">
            <v>23068</v>
          </cell>
          <cell r="D434" t="str">
            <v>CORDOBA</v>
          </cell>
          <cell r="E434" t="str">
            <v>23</v>
          </cell>
          <cell r="F434" t="str">
            <v>AYAPEL</v>
          </cell>
          <cell r="G434">
            <v>6</v>
          </cell>
          <cell r="H434" t="str">
            <v>G4</v>
          </cell>
        </row>
        <row r="435">
          <cell r="B435" t="str">
            <v>23079</v>
          </cell>
          <cell r="C435">
            <v>23079</v>
          </cell>
          <cell r="D435" t="str">
            <v>CORDOBA</v>
          </cell>
          <cell r="E435" t="str">
            <v>23</v>
          </cell>
          <cell r="F435" t="str">
            <v>BUENAVISTA</v>
          </cell>
          <cell r="G435">
            <v>6</v>
          </cell>
          <cell r="H435" t="str">
            <v>G3</v>
          </cell>
        </row>
        <row r="436">
          <cell r="B436" t="str">
            <v>23090</v>
          </cell>
          <cell r="C436">
            <v>23090</v>
          </cell>
          <cell r="D436" t="str">
            <v>CORDOBA</v>
          </cell>
          <cell r="E436" t="str">
            <v>23</v>
          </cell>
          <cell r="F436" t="str">
            <v>CANALETE</v>
          </cell>
          <cell r="G436">
            <v>6</v>
          </cell>
          <cell r="H436" t="str">
            <v>G5</v>
          </cell>
        </row>
        <row r="437">
          <cell r="B437" t="str">
            <v>23162</v>
          </cell>
          <cell r="C437">
            <v>23162</v>
          </cell>
          <cell r="D437" t="str">
            <v>CORDOBA</v>
          </cell>
          <cell r="E437" t="str">
            <v>23</v>
          </cell>
          <cell r="F437" t="str">
            <v>CERETE</v>
          </cell>
          <cell r="G437">
            <v>5</v>
          </cell>
          <cell r="H437" t="str">
            <v>G3</v>
          </cell>
        </row>
        <row r="438">
          <cell r="B438" t="str">
            <v>23168</v>
          </cell>
          <cell r="C438">
            <v>23168</v>
          </cell>
          <cell r="D438" t="str">
            <v>CORDOBA</v>
          </cell>
          <cell r="E438" t="str">
            <v>23</v>
          </cell>
          <cell r="F438" t="str">
            <v>CHIMA</v>
          </cell>
          <cell r="G438">
            <v>6</v>
          </cell>
          <cell r="H438" t="str">
            <v>G5</v>
          </cell>
        </row>
        <row r="439">
          <cell r="B439" t="str">
            <v>23182</v>
          </cell>
          <cell r="C439">
            <v>23182</v>
          </cell>
          <cell r="D439" t="str">
            <v>CORDOBA</v>
          </cell>
          <cell r="E439" t="str">
            <v>23</v>
          </cell>
          <cell r="F439" t="str">
            <v>CHINU</v>
          </cell>
          <cell r="G439">
            <v>6</v>
          </cell>
          <cell r="H439" t="str">
            <v>G5</v>
          </cell>
        </row>
        <row r="440">
          <cell r="B440" t="str">
            <v>23189</v>
          </cell>
          <cell r="C440">
            <v>23189</v>
          </cell>
          <cell r="D440" t="str">
            <v>CORDOBA</v>
          </cell>
          <cell r="E440" t="str">
            <v>23</v>
          </cell>
          <cell r="F440" t="str">
            <v>CIENAGA DE ORO</v>
          </cell>
          <cell r="G440">
            <v>6</v>
          </cell>
          <cell r="H440" t="str">
            <v>G3</v>
          </cell>
        </row>
        <row r="441">
          <cell r="B441" t="str">
            <v>23300</v>
          </cell>
          <cell r="C441">
            <v>23300</v>
          </cell>
          <cell r="D441" t="str">
            <v>CORDOBA</v>
          </cell>
          <cell r="E441" t="str">
            <v>23</v>
          </cell>
          <cell r="F441" t="str">
            <v>COTORRA</v>
          </cell>
          <cell r="G441">
            <v>6</v>
          </cell>
          <cell r="H441" t="str">
            <v>G5</v>
          </cell>
        </row>
        <row r="442">
          <cell r="B442" t="str">
            <v>23350</v>
          </cell>
          <cell r="C442">
            <v>23350</v>
          </cell>
          <cell r="D442" t="str">
            <v>CORDOBA</v>
          </cell>
          <cell r="E442" t="str">
            <v>23</v>
          </cell>
          <cell r="F442" t="str">
            <v>LA APARTADA</v>
          </cell>
          <cell r="G442">
            <v>6</v>
          </cell>
          <cell r="H442" t="str">
            <v>G3</v>
          </cell>
        </row>
        <row r="443">
          <cell r="B443" t="str">
            <v>23417</v>
          </cell>
          <cell r="C443">
            <v>23417</v>
          </cell>
          <cell r="D443" t="str">
            <v>CORDOBA</v>
          </cell>
          <cell r="E443" t="str">
            <v>23</v>
          </cell>
          <cell r="F443" t="str">
            <v>LORICA</v>
          </cell>
          <cell r="G443">
            <v>6</v>
          </cell>
          <cell r="H443" t="str">
            <v>G4</v>
          </cell>
        </row>
        <row r="444">
          <cell r="B444" t="str">
            <v>23419</v>
          </cell>
          <cell r="C444">
            <v>23419</v>
          </cell>
          <cell r="D444" t="str">
            <v>CORDOBA</v>
          </cell>
          <cell r="E444" t="str">
            <v>23</v>
          </cell>
          <cell r="F444" t="str">
            <v>LOS CORDOBAS</v>
          </cell>
          <cell r="G444">
            <v>6</v>
          </cell>
          <cell r="H444" t="str">
            <v>G5</v>
          </cell>
        </row>
        <row r="445">
          <cell r="B445" t="str">
            <v>23464</v>
          </cell>
          <cell r="C445">
            <v>23464</v>
          </cell>
          <cell r="D445" t="str">
            <v>CORDOBA</v>
          </cell>
          <cell r="E445" t="str">
            <v>23</v>
          </cell>
          <cell r="F445" t="str">
            <v>MOMIL</v>
          </cell>
          <cell r="G445">
            <v>6</v>
          </cell>
          <cell r="H445" t="str">
            <v>G5</v>
          </cell>
        </row>
        <row r="446">
          <cell r="B446" t="str">
            <v>23466</v>
          </cell>
          <cell r="C446">
            <v>23466</v>
          </cell>
          <cell r="D446" t="str">
            <v>CORDOBA</v>
          </cell>
          <cell r="E446" t="str">
            <v>23</v>
          </cell>
          <cell r="F446" t="str">
            <v>MONTELIBANO</v>
          </cell>
          <cell r="G446">
            <v>6</v>
          </cell>
          <cell r="H446" t="str">
            <v>G2</v>
          </cell>
        </row>
        <row r="447">
          <cell r="B447" t="str">
            <v>23500</v>
          </cell>
          <cell r="C447">
            <v>23500</v>
          </cell>
          <cell r="D447" t="str">
            <v>CORDOBA</v>
          </cell>
          <cell r="E447" t="str">
            <v>23</v>
          </cell>
          <cell r="F447" t="str">
            <v>MOÑITOS</v>
          </cell>
          <cell r="G447">
            <v>6</v>
          </cell>
          <cell r="H447" t="str">
            <v>G5</v>
          </cell>
        </row>
        <row r="448">
          <cell r="B448" t="str">
            <v>23555</v>
          </cell>
          <cell r="C448">
            <v>23555</v>
          </cell>
          <cell r="D448" t="str">
            <v>CORDOBA</v>
          </cell>
          <cell r="E448" t="str">
            <v>23</v>
          </cell>
          <cell r="F448" t="str">
            <v>PLANETA RICA</v>
          </cell>
          <cell r="G448">
            <v>6</v>
          </cell>
          <cell r="H448" t="str">
            <v>G3</v>
          </cell>
        </row>
        <row r="449">
          <cell r="B449" t="str">
            <v>23570</v>
          </cell>
          <cell r="C449">
            <v>23570</v>
          </cell>
          <cell r="D449" t="str">
            <v>CORDOBA</v>
          </cell>
          <cell r="E449" t="str">
            <v>23</v>
          </cell>
          <cell r="F449" t="str">
            <v>PUEBLO NUEVO</v>
          </cell>
          <cell r="G449">
            <v>6</v>
          </cell>
          <cell r="H449" t="str">
            <v>G4</v>
          </cell>
        </row>
        <row r="450">
          <cell r="B450" t="str">
            <v>23574</v>
          </cell>
          <cell r="C450">
            <v>23574</v>
          </cell>
          <cell r="D450" t="str">
            <v>CORDOBA</v>
          </cell>
          <cell r="E450" t="str">
            <v>23</v>
          </cell>
          <cell r="F450" t="str">
            <v>PUERTO ESCONDIDO</v>
          </cell>
          <cell r="G450">
            <v>6</v>
          </cell>
          <cell r="H450" t="str">
            <v>G5</v>
          </cell>
        </row>
        <row r="451">
          <cell r="B451" t="str">
            <v>23580</v>
          </cell>
          <cell r="C451">
            <v>23580</v>
          </cell>
          <cell r="D451" t="str">
            <v>CORDOBA</v>
          </cell>
          <cell r="E451" t="str">
            <v>23</v>
          </cell>
          <cell r="F451" t="str">
            <v>PUERTO LIBERTADOR</v>
          </cell>
          <cell r="G451">
            <v>6</v>
          </cell>
          <cell r="H451" t="str">
            <v>G4</v>
          </cell>
        </row>
        <row r="452">
          <cell r="B452" t="str">
            <v>23586</v>
          </cell>
          <cell r="C452">
            <v>23586</v>
          </cell>
          <cell r="D452" t="str">
            <v>CORDOBA</v>
          </cell>
          <cell r="E452" t="str">
            <v>23</v>
          </cell>
          <cell r="F452" t="str">
            <v>PURISIMA</v>
          </cell>
          <cell r="G452">
            <v>6</v>
          </cell>
          <cell r="H452" t="str">
            <v>G5</v>
          </cell>
        </row>
        <row r="453">
          <cell r="B453" t="str">
            <v>23660</v>
          </cell>
          <cell r="C453">
            <v>23660</v>
          </cell>
          <cell r="D453" t="str">
            <v>CORDOBA</v>
          </cell>
          <cell r="E453" t="str">
            <v>23</v>
          </cell>
          <cell r="F453" t="str">
            <v>SAHAGUN</v>
          </cell>
          <cell r="G453">
            <v>5</v>
          </cell>
          <cell r="H453" t="str">
            <v>G2</v>
          </cell>
        </row>
        <row r="454">
          <cell r="B454" t="str">
            <v>23670</v>
          </cell>
          <cell r="C454">
            <v>23670</v>
          </cell>
          <cell r="D454" t="str">
            <v>CORDOBA</v>
          </cell>
          <cell r="E454" t="str">
            <v>23</v>
          </cell>
          <cell r="F454" t="str">
            <v>SAN ANDRES SOTAVENTO</v>
          </cell>
          <cell r="G454">
            <v>6</v>
          </cell>
          <cell r="H454" t="str">
            <v>G5</v>
          </cell>
        </row>
        <row r="455">
          <cell r="B455" t="str">
            <v>23672</v>
          </cell>
          <cell r="C455">
            <v>23672</v>
          </cell>
          <cell r="D455" t="str">
            <v>CORDOBA</v>
          </cell>
          <cell r="E455" t="str">
            <v>23</v>
          </cell>
          <cell r="F455" t="str">
            <v>SAN ANTERO</v>
          </cell>
          <cell r="G455">
            <v>6</v>
          </cell>
          <cell r="H455" t="str">
            <v>G4</v>
          </cell>
        </row>
        <row r="456">
          <cell r="B456" t="str">
            <v>23675</v>
          </cell>
          <cell r="C456">
            <v>23675</v>
          </cell>
          <cell r="D456" t="str">
            <v>CORDOBA</v>
          </cell>
          <cell r="E456" t="str">
            <v>23</v>
          </cell>
          <cell r="F456" t="str">
            <v>SAN BERNARDO VIENTO</v>
          </cell>
          <cell r="G456">
            <v>6</v>
          </cell>
          <cell r="H456" t="str">
            <v>G5</v>
          </cell>
        </row>
        <row r="457">
          <cell r="B457" t="str">
            <v>23678</v>
          </cell>
          <cell r="C457">
            <v>23678</v>
          </cell>
          <cell r="D457" t="str">
            <v>CORDOBA</v>
          </cell>
          <cell r="E457" t="str">
            <v>23</v>
          </cell>
          <cell r="F457" t="str">
            <v>SAN CARLOS</v>
          </cell>
          <cell r="G457">
            <v>6</v>
          </cell>
          <cell r="H457" t="str">
            <v>G5</v>
          </cell>
        </row>
        <row r="458">
          <cell r="B458" t="str">
            <v>23682</v>
          </cell>
          <cell r="C458">
            <v>23682</v>
          </cell>
          <cell r="D458" t="str">
            <v>CORDOBA</v>
          </cell>
          <cell r="E458" t="str">
            <v>23</v>
          </cell>
          <cell r="F458" t="str">
            <v>SAN JOSE DE URE</v>
          </cell>
          <cell r="G458">
            <v>6</v>
          </cell>
          <cell r="H458" t="str">
            <v>G5</v>
          </cell>
        </row>
        <row r="459">
          <cell r="B459" t="str">
            <v>23686</v>
          </cell>
          <cell r="C459">
            <v>23686</v>
          </cell>
          <cell r="D459" t="str">
            <v>CORDOBA</v>
          </cell>
          <cell r="E459" t="str">
            <v>23</v>
          </cell>
          <cell r="F459" t="str">
            <v>SAN PELAYO</v>
          </cell>
          <cell r="G459">
            <v>6</v>
          </cell>
          <cell r="H459" t="str">
            <v>G5</v>
          </cell>
        </row>
        <row r="460">
          <cell r="B460" t="str">
            <v>23807</v>
          </cell>
          <cell r="C460">
            <v>23807</v>
          </cell>
          <cell r="D460" t="str">
            <v>CORDOBA</v>
          </cell>
          <cell r="E460" t="str">
            <v>23</v>
          </cell>
          <cell r="F460" t="str">
            <v>TIERRALTA</v>
          </cell>
          <cell r="G460">
            <v>6</v>
          </cell>
          <cell r="H460" t="str">
            <v>G4</v>
          </cell>
        </row>
        <row r="461">
          <cell r="B461" t="str">
            <v>23815</v>
          </cell>
          <cell r="C461">
            <v>23815</v>
          </cell>
          <cell r="D461" t="str">
            <v>CORDOBA</v>
          </cell>
          <cell r="E461" t="str">
            <v>23</v>
          </cell>
          <cell r="F461" t="str">
            <v>TUCHIN</v>
          </cell>
          <cell r="G461">
            <v>6</v>
          </cell>
          <cell r="H461" t="str">
            <v>G5</v>
          </cell>
        </row>
        <row r="462">
          <cell r="B462" t="str">
            <v>23855</v>
          </cell>
          <cell r="C462">
            <v>23855</v>
          </cell>
          <cell r="D462" t="str">
            <v>CORDOBA</v>
          </cell>
          <cell r="E462" t="str">
            <v>23</v>
          </cell>
          <cell r="F462" t="str">
            <v>VALENCIA</v>
          </cell>
          <cell r="G462">
            <v>6</v>
          </cell>
          <cell r="H462" t="str">
            <v>G5</v>
          </cell>
        </row>
        <row r="463">
          <cell r="B463" t="str">
            <v>25001</v>
          </cell>
          <cell r="C463">
            <v>25001</v>
          </cell>
          <cell r="D463" t="str">
            <v>CUNDINAMARCA</v>
          </cell>
          <cell r="E463" t="str">
            <v>25</v>
          </cell>
          <cell r="F463" t="str">
            <v>AGUA DE DIOS</v>
          </cell>
          <cell r="G463">
            <v>6</v>
          </cell>
          <cell r="H463" t="str">
            <v>G2</v>
          </cell>
        </row>
        <row r="464">
          <cell r="B464" t="str">
            <v>25019</v>
          </cell>
          <cell r="C464">
            <v>25019</v>
          </cell>
          <cell r="D464" t="str">
            <v>CUNDINAMARCA</v>
          </cell>
          <cell r="E464" t="str">
            <v>25</v>
          </cell>
          <cell r="F464" t="str">
            <v>ALBAN</v>
          </cell>
          <cell r="G464">
            <v>6</v>
          </cell>
          <cell r="H464" t="str">
            <v>G2</v>
          </cell>
        </row>
        <row r="465">
          <cell r="B465" t="str">
            <v>25035</v>
          </cell>
          <cell r="C465">
            <v>25035</v>
          </cell>
          <cell r="D465" t="str">
            <v>CUNDINAMARCA</v>
          </cell>
          <cell r="E465" t="str">
            <v>25</v>
          </cell>
          <cell r="F465" t="str">
            <v>ANAPOIMA</v>
          </cell>
          <cell r="G465">
            <v>4</v>
          </cell>
          <cell r="H465" t="str">
            <v>G1</v>
          </cell>
        </row>
        <row r="466">
          <cell r="B466" t="str">
            <v>25040</v>
          </cell>
          <cell r="C466">
            <v>25040</v>
          </cell>
          <cell r="D466" t="str">
            <v>CUNDINAMARCA</v>
          </cell>
          <cell r="E466" t="str">
            <v>25</v>
          </cell>
          <cell r="F466" t="str">
            <v>ANOLAIMA</v>
          </cell>
          <cell r="G466">
            <v>6</v>
          </cell>
          <cell r="H466" t="str">
            <v>G3</v>
          </cell>
        </row>
        <row r="467">
          <cell r="B467" t="str">
            <v>25053</v>
          </cell>
          <cell r="C467">
            <v>25053</v>
          </cell>
          <cell r="D467" t="str">
            <v>CUNDINAMARCA</v>
          </cell>
          <cell r="E467" t="str">
            <v>25</v>
          </cell>
          <cell r="F467" t="str">
            <v>ARBELAEZ</v>
          </cell>
          <cell r="G467">
            <v>6</v>
          </cell>
          <cell r="H467" t="str">
            <v>G2</v>
          </cell>
        </row>
        <row r="468">
          <cell r="B468" t="str">
            <v>25086</v>
          </cell>
          <cell r="C468">
            <v>25086</v>
          </cell>
          <cell r="D468" t="str">
            <v>CUNDINAMARCA</v>
          </cell>
          <cell r="E468" t="str">
            <v>25</v>
          </cell>
          <cell r="F468" t="str">
            <v>BELTRAN</v>
          </cell>
          <cell r="G468">
            <v>6</v>
          </cell>
          <cell r="H468" t="str">
            <v>G1</v>
          </cell>
        </row>
        <row r="469">
          <cell r="B469" t="str">
            <v>25095</v>
          </cell>
          <cell r="C469">
            <v>25095</v>
          </cell>
          <cell r="D469" t="str">
            <v>CUNDINAMARCA</v>
          </cell>
          <cell r="E469" t="str">
            <v>25</v>
          </cell>
          <cell r="F469" t="str">
            <v>BITUIMA</v>
          </cell>
          <cell r="G469">
            <v>6</v>
          </cell>
          <cell r="H469" t="str">
            <v>G2</v>
          </cell>
        </row>
        <row r="470">
          <cell r="B470" t="str">
            <v>25099</v>
          </cell>
          <cell r="C470">
            <v>25099</v>
          </cell>
          <cell r="D470" t="str">
            <v>CUNDINAMARCA</v>
          </cell>
          <cell r="E470" t="str">
            <v>25</v>
          </cell>
          <cell r="F470" t="str">
            <v>BOJACA</v>
          </cell>
          <cell r="G470">
            <v>6</v>
          </cell>
          <cell r="H470" t="str">
            <v>G1</v>
          </cell>
        </row>
        <row r="471">
          <cell r="B471" t="str">
            <v>25120</v>
          </cell>
          <cell r="C471">
            <v>25120</v>
          </cell>
          <cell r="D471" t="str">
            <v>CUNDINAMARCA</v>
          </cell>
          <cell r="E471" t="str">
            <v>25</v>
          </cell>
          <cell r="F471" t="str">
            <v>CABRERA</v>
          </cell>
          <cell r="G471">
            <v>6</v>
          </cell>
          <cell r="H471" t="str">
            <v>G3</v>
          </cell>
        </row>
        <row r="472">
          <cell r="B472" t="str">
            <v>25123</v>
          </cell>
          <cell r="C472">
            <v>25123</v>
          </cell>
          <cell r="D472" t="str">
            <v>CUNDINAMARCA</v>
          </cell>
          <cell r="E472" t="str">
            <v>25</v>
          </cell>
          <cell r="F472" t="str">
            <v>CACHIPAY</v>
          </cell>
          <cell r="G472">
            <v>6</v>
          </cell>
          <cell r="H472" t="str">
            <v>G2</v>
          </cell>
        </row>
        <row r="473">
          <cell r="B473" t="str">
            <v>25126</v>
          </cell>
          <cell r="C473">
            <v>25126</v>
          </cell>
          <cell r="D473" t="str">
            <v>CUNDINAMARCA</v>
          </cell>
          <cell r="E473" t="str">
            <v>25</v>
          </cell>
          <cell r="F473" t="str">
            <v>CAJICA</v>
          </cell>
          <cell r="G473">
            <v>2</v>
          </cell>
          <cell r="H473" t="str">
            <v>G1</v>
          </cell>
        </row>
        <row r="474">
          <cell r="B474" t="str">
            <v>25148</v>
          </cell>
          <cell r="C474">
            <v>25148</v>
          </cell>
          <cell r="D474" t="str">
            <v>CUNDINAMARCA</v>
          </cell>
          <cell r="E474" t="str">
            <v>25</v>
          </cell>
          <cell r="F474" t="str">
            <v>CAPARRAPI</v>
          </cell>
          <cell r="G474">
            <v>6</v>
          </cell>
          <cell r="H474" t="str">
            <v>G3</v>
          </cell>
        </row>
        <row r="475">
          <cell r="B475" t="str">
            <v>25151</v>
          </cell>
          <cell r="C475">
            <v>25151</v>
          </cell>
          <cell r="D475" t="str">
            <v>CUNDINAMARCA</v>
          </cell>
          <cell r="E475" t="str">
            <v>25</v>
          </cell>
          <cell r="F475" t="str">
            <v>CAQUEZA</v>
          </cell>
          <cell r="G475">
            <v>6</v>
          </cell>
          <cell r="H475" t="str">
            <v>G1</v>
          </cell>
        </row>
        <row r="476">
          <cell r="B476" t="str">
            <v>25154</v>
          </cell>
          <cell r="C476">
            <v>25154</v>
          </cell>
          <cell r="D476" t="str">
            <v>CUNDINAMARCA</v>
          </cell>
          <cell r="E476" t="str">
            <v>25</v>
          </cell>
          <cell r="F476" t="str">
            <v>CARMEN DE CARUPA</v>
          </cell>
          <cell r="G476">
            <v>6</v>
          </cell>
          <cell r="H476" t="str">
            <v>G3</v>
          </cell>
        </row>
        <row r="477">
          <cell r="B477" t="str">
            <v>25168</v>
          </cell>
          <cell r="C477">
            <v>25168</v>
          </cell>
          <cell r="D477" t="str">
            <v>CUNDINAMARCA</v>
          </cell>
          <cell r="E477" t="str">
            <v>25</v>
          </cell>
          <cell r="F477" t="str">
            <v>CHAGUANI</v>
          </cell>
          <cell r="G477">
            <v>6</v>
          </cell>
          <cell r="H477" t="str">
            <v>G3</v>
          </cell>
        </row>
        <row r="478">
          <cell r="B478" t="str">
            <v>25175</v>
          </cell>
          <cell r="C478">
            <v>25175</v>
          </cell>
          <cell r="D478" t="str">
            <v>CUNDINAMARCA</v>
          </cell>
          <cell r="E478" t="str">
            <v>25</v>
          </cell>
          <cell r="F478" t="str">
            <v>CHIA</v>
          </cell>
          <cell r="G478">
            <v>1</v>
          </cell>
          <cell r="H478" t="str">
            <v>G1</v>
          </cell>
        </row>
        <row r="479">
          <cell r="B479" t="str">
            <v>25178</v>
          </cell>
          <cell r="C479">
            <v>25178</v>
          </cell>
          <cell r="D479" t="str">
            <v>CUNDINAMARCA</v>
          </cell>
          <cell r="E479" t="str">
            <v>25</v>
          </cell>
          <cell r="F479" t="str">
            <v>CHIPAQUE</v>
          </cell>
          <cell r="G479">
            <v>6</v>
          </cell>
          <cell r="H479" t="str">
            <v>G2</v>
          </cell>
        </row>
        <row r="480">
          <cell r="B480" t="str">
            <v>25181</v>
          </cell>
          <cell r="C480">
            <v>25181</v>
          </cell>
          <cell r="D480" t="str">
            <v>CUNDINAMARCA</v>
          </cell>
          <cell r="E480" t="str">
            <v>25</v>
          </cell>
          <cell r="F480" t="str">
            <v>CHOACHI</v>
          </cell>
          <cell r="G480">
            <v>6</v>
          </cell>
          <cell r="H480" t="str">
            <v>G2</v>
          </cell>
        </row>
        <row r="481">
          <cell r="B481" t="str">
            <v>25183</v>
          </cell>
          <cell r="C481">
            <v>25183</v>
          </cell>
          <cell r="D481" t="str">
            <v>CUNDINAMARCA</v>
          </cell>
          <cell r="E481" t="str">
            <v>25</v>
          </cell>
          <cell r="F481" t="str">
            <v>CHOCONTA</v>
          </cell>
          <cell r="G481">
            <v>6</v>
          </cell>
          <cell r="H481" t="str">
            <v>G1</v>
          </cell>
        </row>
        <row r="482">
          <cell r="B482" t="str">
            <v>25200</v>
          </cell>
          <cell r="C482">
            <v>25200</v>
          </cell>
          <cell r="D482" t="str">
            <v>CUNDINAMARCA</v>
          </cell>
          <cell r="E482" t="str">
            <v>25</v>
          </cell>
          <cell r="F482" t="str">
            <v>COGUA</v>
          </cell>
          <cell r="G482">
            <v>5</v>
          </cell>
          <cell r="H482" t="str">
            <v>G1</v>
          </cell>
        </row>
        <row r="483">
          <cell r="B483" t="str">
            <v>25214</v>
          </cell>
          <cell r="C483">
            <v>25214</v>
          </cell>
          <cell r="D483" t="str">
            <v>CUNDINAMARCA</v>
          </cell>
          <cell r="E483" t="str">
            <v>25</v>
          </cell>
          <cell r="F483" t="str">
            <v>COTA</v>
          </cell>
          <cell r="G483">
            <v>2</v>
          </cell>
          <cell r="H483" t="str">
            <v>G1</v>
          </cell>
        </row>
        <row r="484">
          <cell r="B484" t="str">
            <v>25224</v>
          </cell>
          <cell r="C484">
            <v>25224</v>
          </cell>
          <cell r="D484" t="str">
            <v>CUNDINAMARCA</v>
          </cell>
          <cell r="E484" t="str">
            <v>25</v>
          </cell>
          <cell r="F484" t="str">
            <v>CUCUNUBA</v>
          </cell>
          <cell r="G484">
            <v>6</v>
          </cell>
          <cell r="H484" t="str">
            <v>G3</v>
          </cell>
        </row>
        <row r="485">
          <cell r="B485" t="str">
            <v>25245</v>
          </cell>
          <cell r="C485">
            <v>25245</v>
          </cell>
          <cell r="D485" t="str">
            <v>CUNDINAMARCA</v>
          </cell>
          <cell r="E485" t="str">
            <v>25</v>
          </cell>
          <cell r="F485" t="str">
            <v>EL COLEGIO</v>
          </cell>
          <cell r="G485">
            <v>6</v>
          </cell>
          <cell r="H485" t="str">
            <v>G2</v>
          </cell>
        </row>
        <row r="486">
          <cell r="B486" t="str">
            <v>25258</v>
          </cell>
          <cell r="C486">
            <v>25258</v>
          </cell>
          <cell r="D486" t="str">
            <v>CUNDINAMARCA</v>
          </cell>
          <cell r="E486" t="str">
            <v>25</v>
          </cell>
          <cell r="F486" t="str">
            <v>EL PEÑON</v>
          </cell>
          <cell r="G486">
            <v>6</v>
          </cell>
          <cell r="H486" t="str">
            <v>G2</v>
          </cell>
        </row>
        <row r="487">
          <cell r="B487" t="str">
            <v>25260</v>
          </cell>
          <cell r="C487">
            <v>25260</v>
          </cell>
          <cell r="D487" t="str">
            <v>CUNDINAMARCA</v>
          </cell>
          <cell r="E487" t="str">
            <v>25</v>
          </cell>
          <cell r="F487" t="str">
            <v>EL ROSAL</v>
          </cell>
          <cell r="G487">
            <v>6</v>
          </cell>
          <cell r="H487" t="str">
            <v>G1</v>
          </cell>
        </row>
        <row r="488">
          <cell r="B488" t="str">
            <v>25269</v>
          </cell>
          <cell r="C488">
            <v>25269</v>
          </cell>
          <cell r="D488" t="str">
            <v>CUNDINAMARCA</v>
          </cell>
          <cell r="E488" t="str">
            <v>25</v>
          </cell>
          <cell r="F488" t="str">
            <v>FACATATIVA</v>
          </cell>
          <cell r="G488">
            <v>2</v>
          </cell>
          <cell r="H488" t="str">
            <v>G1</v>
          </cell>
        </row>
        <row r="489">
          <cell r="B489" t="str">
            <v>25279</v>
          </cell>
          <cell r="C489">
            <v>25279</v>
          </cell>
          <cell r="D489" t="str">
            <v>CUNDINAMARCA</v>
          </cell>
          <cell r="E489" t="str">
            <v>25</v>
          </cell>
          <cell r="F489" t="str">
            <v>FOMEQUE</v>
          </cell>
          <cell r="G489">
            <v>6</v>
          </cell>
          <cell r="H489" t="str">
            <v>G2</v>
          </cell>
        </row>
        <row r="490">
          <cell r="B490" t="str">
            <v>25281</v>
          </cell>
          <cell r="C490">
            <v>25281</v>
          </cell>
          <cell r="D490" t="str">
            <v>CUNDINAMARCA</v>
          </cell>
          <cell r="E490" t="str">
            <v>25</v>
          </cell>
          <cell r="F490" t="str">
            <v>FOSCA</v>
          </cell>
          <cell r="G490">
            <v>6</v>
          </cell>
          <cell r="H490" t="str">
            <v>G2</v>
          </cell>
        </row>
        <row r="491">
          <cell r="B491" t="str">
            <v>25286</v>
          </cell>
          <cell r="C491">
            <v>25286</v>
          </cell>
          <cell r="D491" t="str">
            <v>CUNDINAMARCA</v>
          </cell>
          <cell r="E491" t="str">
            <v>25</v>
          </cell>
          <cell r="F491" t="str">
            <v>FUNZA</v>
          </cell>
          <cell r="G491">
            <v>1</v>
          </cell>
          <cell r="H491" t="str">
            <v>G1</v>
          </cell>
        </row>
        <row r="492">
          <cell r="B492" t="str">
            <v>25288</v>
          </cell>
          <cell r="C492">
            <v>25288</v>
          </cell>
          <cell r="D492" t="str">
            <v>CUNDINAMARCA</v>
          </cell>
          <cell r="E492" t="str">
            <v>25</v>
          </cell>
          <cell r="F492" t="str">
            <v>FUQUENE</v>
          </cell>
          <cell r="G492">
            <v>6</v>
          </cell>
          <cell r="H492" t="str">
            <v>G2</v>
          </cell>
        </row>
        <row r="493">
          <cell r="B493" t="str">
            <v>25290</v>
          </cell>
          <cell r="C493">
            <v>25290</v>
          </cell>
          <cell r="D493" t="str">
            <v>CUNDINAMARCA</v>
          </cell>
          <cell r="E493" t="str">
            <v>25</v>
          </cell>
          <cell r="F493" t="str">
            <v>FUSAGASUGA</v>
          </cell>
          <cell r="G493">
            <v>2</v>
          </cell>
          <cell r="H493" t="str">
            <v>G1</v>
          </cell>
        </row>
        <row r="494">
          <cell r="B494" t="str">
            <v>25293</v>
          </cell>
          <cell r="C494">
            <v>25293</v>
          </cell>
          <cell r="D494" t="str">
            <v>CUNDINAMARCA</v>
          </cell>
          <cell r="E494" t="str">
            <v>25</v>
          </cell>
          <cell r="F494" t="str">
            <v>GACHALA</v>
          </cell>
          <cell r="G494">
            <v>6</v>
          </cell>
          <cell r="H494" t="str">
            <v>G2</v>
          </cell>
        </row>
        <row r="495">
          <cell r="B495" t="str">
            <v>25295</v>
          </cell>
          <cell r="C495">
            <v>25295</v>
          </cell>
          <cell r="D495" t="str">
            <v>CUNDINAMARCA</v>
          </cell>
          <cell r="E495" t="str">
            <v>25</v>
          </cell>
          <cell r="F495" t="str">
            <v>GACHANCIPA</v>
          </cell>
          <cell r="G495">
            <v>6</v>
          </cell>
          <cell r="H495" t="str">
            <v>G1</v>
          </cell>
        </row>
        <row r="496">
          <cell r="B496" t="str">
            <v>25297</v>
          </cell>
          <cell r="C496">
            <v>25297</v>
          </cell>
          <cell r="D496" t="str">
            <v>CUNDINAMARCA</v>
          </cell>
          <cell r="E496" t="str">
            <v>25</v>
          </cell>
          <cell r="F496" t="str">
            <v>GACHETA</v>
          </cell>
          <cell r="G496">
            <v>6</v>
          </cell>
          <cell r="H496" t="str">
            <v>G3</v>
          </cell>
        </row>
        <row r="497">
          <cell r="B497" t="str">
            <v>25299</v>
          </cell>
          <cell r="C497">
            <v>25299</v>
          </cell>
          <cell r="D497" t="str">
            <v>CUNDINAMARCA</v>
          </cell>
          <cell r="E497" t="str">
            <v>25</v>
          </cell>
          <cell r="F497" t="str">
            <v>GAMA</v>
          </cell>
          <cell r="G497">
            <v>6</v>
          </cell>
          <cell r="H497" t="str">
            <v>G3</v>
          </cell>
        </row>
        <row r="498">
          <cell r="B498" t="str">
            <v>25307</v>
          </cell>
          <cell r="C498">
            <v>25307</v>
          </cell>
          <cell r="D498" t="str">
            <v>CUNDINAMARCA</v>
          </cell>
          <cell r="E498" t="str">
            <v>25</v>
          </cell>
          <cell r="F498" t="str">
            <v>GIRARDOT</v>
          </cell>
          <cell r="G498">
            <v>2</v>
          </cell>
          <cell r="H498" t="str">
            <v>G1</v>
          </cell>
        </row>
        <row r="499">
          <cell r="B499" t="str">
            <v>25312</v>
          </cell>
          <cell r="C499">
            <v>25312</v>
          </cell>
          <cell r="D499" t="str">
            <v>CUNDINAMARCA</v>
          </cell>
          <cell r="E499" t="str">
            <v>25</v>
          </cell>
          <cell r="F499" t="str">
            <v>GRANADA</v>
          </cell>
          <cell r="G499">
            <v>6</v>
          </cell>
          <cell r="H499" t="str">
            <v>G2</v>
          </cell>
        </row>
        <row r="500">
          <cell r="B500" t="str">
            <v>25317</v>
          </cell>
          <cell r="C500">
            <v>25317</v>
          </cell>
          <cell r="D500" t="str">
            <v>CUNDINAMARCA</v>
          </cell>
          <cell r="E500" t="str">
            <v>25</v>
          </cell>
          <cell r="F500" t="str">
            <v>GUACHETA</v>
          </cell>
          <cell r="G500">
            <v>6</v>
          </cell>
          <cell r="H500" t="str">
            <v>G2</v>
          </cell>
        </row>
        <row r="501">
          <cell r="B501" t="str">
            <v>25320</v>
          </cell>
          <cell r="C501">
            <v>25320</v>
          </cell>
          <cell r="D501" t="str">
            <v>CUNDINAMARCA</v>
          </cell>
          <cell r="E501" t="str">
            <v>25</v>
          </cell>
          <cell r="F501" t="str">
            <v>GUADUAS</v>
          </cell>
          <cell r="G501">
            <v>6</v>
          </cell>
          <cell r="H501" t="str">
            <v>G2</v>
          </cell>
        </row>
        <row r="502">
          <cell r="B502" t="str">
            <v>25322</v>
          </cell>
          <cell r="C502">
            <v>25322</v>
          </cell>
          <cell r="D502" t="str">
            <v>CUNDINAMARCA</v>
          </cell>
          <cell r="E502" t="str">
            <v>25</v>
          </cell>
          <cell r="F502" t="str">
            <v>GUASCA</v>
          </cell>
          <cell r="G502">
            <v>6</v>
          </cell>
          <cell r="H502" t="str">
            <v>G1</v>
          </cell>
        </row>
        <row r="503">
          <cell r="B503" t="str">
            <v>25324</v>
          </cell>
          <cell r="C503">
            <v>25324</v>
          </cell>
          <cell r="D503" t="str">
            <v>CUNDINAMARCA</v>
          </cell>
          <cell r="E503" t="str">
            <v>25</v>
          </cell>
          <cell r="F503" t="str">
            <v>GUATAQUI</v>
          </cell>
          <cell r="G503">
            <v>6</v>
          </cell>
          <cell r="H503" t="str">
            <v>G2</v>
          </cell>
        </row>
        <row r="504">
          <cell r="B504" t="str">
            <v>25326</v>
          </cell>
          <cell r="C504">
            <v>25326</v>
          </cell>
          <cell r="D504" t="str">
            <v>CUNDINAMARCA</v>
          </cell>
          <cell r="E504" t="str">
            <v>25</v>
          </cell>
          <cell r="F504" t="str">
            <v>GUATAVITA</v>
          </cell>
          <cell r="G504">
            <v>6</v>
          </cell>
          <cell r="H504" t="str">
            <v>G1</v>
          </cell>
        </row>
        <row r="505">
          <cell r="B505" t="str">
            <v>25328</v>
          </cell>
          <cell r="C505">
            <v>25328</v>
          </cell>
          <cell r="D505" t="str">
            <v>CUNDINAMARCA</v>
          </cell>
          <cell r="E505" t="str">
            <v>25</v>
          </cell>
          <cell r="F505" t="str">
            <v>GUAYABAL DE SIQUIMA</v>
          </cell>
          <cell r="G505">
            <v>6</v>
          </cell>
          <cell r="H505" t="str">
            <v>G2</v>
          </cell>
        </row>
        <row r="506">
          <cell r="B506" t="str">
            <v>25335</v>
          </cell>
          <cell r="C506">
            <v>25335</v>
          </cell>
          <cell r="D506" t="str">
            <v>CUNDINAMARCA</v>
          </cell>
          <cell r="E506" t="str">
            <v>25</v>
          </cell>
          <cell r="F506" t="str">
            <v>GUAYABETAL</v>
          </cell>
          <cell r="G506">
            <v>6</v>
          </cell>
          <cell r="H506" t="str">
            <v>G1</v>
          </cell>
        </row>
        <row r="507">
          <cell r="B507" t="str">
            <v>25339</v>
          </cell>
          <cell r="C507">
            <v>25339</v>
          </cell>
          <cell r="D507" t="str">
            <v>CUNDINAMARCA</v>
          </cell>
          <cell r="E507" t="str">
            <v>25</v>
          </cell>
          <cell r="F507" t="str">
            <v>GUTIERREZ</v>
          </cell>
          <cell r="G507">
            <v>6</v>
          </cell>
          <cell r="H507" t="str">
            <v>G3</v>
          </cell>
        </row>
        <row r="508">
          <cell r="B508" t="str">
            <v>25368</v>
          </cell>
          <cell r="C508">
            <v>25368</v>
          </cell>
          <cell r="D508" t="str">
            <v>CUNDINAMARCA</v>
          </cell>
          <cell r="E508" t="str">
            <v>25</v>
          </cell>
          <cell r="F508" t="str">
            <v>JERUSALEN</v>
          </cell>
          <cell r="G508">
            <v>6</v>
          </cell>
          <cell r="H508" t="str">
            <v>G1</v>
          </cell>
        </row>
        <row r="509">
          <cell r="B509" t="str">
            <v>25372</v>
          </cell>
          <cell r="C509">
            <v>25372</v>
          </cell>
          <cell r="D509" t="str">
            <v>CUNDINAMARCA</v>
          </cell>
          <cell r="E509" t="str">
            <v>25</v>
          </cell>
          <cell r="F509" t="str">
            <v>JUNIN</v>
          </cell>
          <cell r="G509">
            <v>6</v>
          </cell>
          <cell r="H509" t="str">
            <v>G4</v>
          </cell>
        </row>
        <row r="510">
          <cell r="B510" t="str">
            <v>25377</v>
          </cell>
          <cell r="C510">
            <v>25377</v>
          </cell>
          <cell r="D510" t="str">
            <v>CUNDINAMARCA</v>
          </cell>
          <cell r="E510" t="str">
            <v>25</v>
          </cell>
          <cell r="F510" t="str">
            <v>LA CALERA</v>
          </cell>
          <cell r="G510">
            <v>4</v>
          </cell>
          <cell r="H510" t="str">
            <v>G1</v>
          </cell>
        </row>
        <row r="511">
          <cell r="B511" t="str">
            <v>25386</v>
          </cell>
          <cell r="C511">
            <v>25386</v>
          </cell>
          <cell r="D511" t="str">
            <v>CUNDINAMARCA</v>
          </cell>
          <cell r="E511" t="str">
            <v>25</v>
          </cell>
          <cell r="F511" t="str">
            <v>LA MESA</v>
          </cell>
          <cell r="G511">
            <v>5</v>
          </cell>
          <cell r="H511" t="str">
            <v>G1</v>
          </cell>
        </row>
        <row r="512">
          <cell r="B512" t="str">
            <v>25394</v>
          </cell>
          <cell r="C512">
            <v>25394</v>
          </cell>
          <cell r="D512" t="str">
            <v>CUNDINAMARCA</v>
          </cell>
          <cell r="E512" t="str">
            <v>25</v>
          </cell>
          <cell r="F512" t="str">
            <v>LA PALMA</v>
          </cell>
          <cell r="G512">
            <v>6</v>
          </cell>
          <cell r="H512" t="str">
            <v>G3</v>
          </cell>
        </row>
        <row r="513">
          <cell r="B513" t="str">
            <v>25398</v>
          </cell>
          <cell r="C513">
            <v>25398</v>
          </cell>
          <cell r="D513" t="str">
            <v>CUNDINAMARCA</v>
          </cell>
          <cell r="E513" t="str">
            <v>25</v>
          </cell>
          <cell r="F513" t="str">
            <v>LA PEÑA</v>
          </cell>
          <cell r="G513">
            <v>6</v>
          </cell>
          <cell r="H513" t="str">
            <v>G4</v>
          </cell>
        </row>
        <row r="514">
          <cell r="B514" t="str">
            <v>25402</v>
          </cell>
          <cell r="C514">
            <v>25402</v>
          </cell>
          <cell r="D514" t="str">
            <v>CUNDINAMARCA</v>
          </cell>
          <cell r="E514" t="str">
            <v>25</v>
          </cell>
          <cell r="F514" t="str">
            <v>LA VEGA</v>
          </cell>
          <cell r="G514">
            <v>6</v>
          </cell>
          <cell r="H514" t="str">
            <v>G1</v>
          </cell>
        </row>
        <row r="515">
          <cell r="B515" t="str">
            <v>25407</v>
          </cell>
          <cell r="C515">
            <v>25407</v>
          </cell>
          <cell r="D515" t="str">
            <v>CUNDINAMARCA</v>
          </cell>
          <cell r="E515" t="str">
            <v>25</v>
          </cell>
          <cell r="F515" t="str">
            <v>LENGUAZAQUE</v>
          </cell>
          <cell r="G515">
            <v>6</v>
          </cell>
          <cell r="H515" t="str">
            <v>G3</v>
          </cell>
        </row>
        <row r="516">
          <cell r="B516" t="str">
            <v>25426</v>
          </cell>
          <cell r="C516">
            <v>25426</v>
          </cell>
          <cell r="D516" t="str">
            <v>CUNDINAMARCA</v>
          </cell>
          <cell r="E516" t="str">
            <v>25</v>
          </cell>
          <cell r="F516" t="str">
            <v>MACHETA</v>
          </cell>
          <cell r="G516">
            <v>6</v>
          </cell>
          <cell r="H516" t="str">
            <v>G3</v>
          </cell>
        </row>
        <row r="517">
          <cell r="B517" t="str">
            <v>25430</v>
          </cell>
          <cell r="C517">
            <v>25430</v>
          </cell>
          <cell r="D517" t="str">
            <v>CUNDINAMARCA</v>
          </cell>
          <cell r="E517" t="str">
            <v>25</v>
          </cell>
          <cell r="F517" t="str">
            <v>MADRID</v>
          </cell>
          <cell r="G517">
            <v>2</v>
          </cell>
          <cell r="H517" t="str">
            <v>G1</v>
          </cell>
        </row>
        <row r="518">
          <cell r="B518" t="str">
            <v>25436</v>
          </cell>
          <cell r="C518">
            <v>25436</v>
          </cell>
          <cell r="D518" t="str">
            <v>CUNDINAMARCA</v>
          </cell>
          <cell r="E518" t="str">
            <v>25</v>
          </cell>
          <cell r="F518" t="str">
            <v>MANTA</v>
          </cell>
          <cell r="G518">
            <v>6</v>
          </cell>
          <cell r="H518" t="str">
            <v>G3</v>
          </cell>
        </row>
        <row r="519">
          <cell r="B519" t="str">
            <v>25438</v>
          </cell>
          <cell r="C519">
            <v>25438</v>
          </cell>
          <cell r="D519" t="str">
            <v>CUNDINAMARCA</v>
          </cell>
          <cell r="E519" t="str">
            <v>25</v>
          </cell>
          <cell r="F519" t="str">
            <v>MEDINA</v>
          </cell>
          <cell r="G519">
            <v>6</v>
          </cell>
          <cell r="H519" t="str">
            <v>G3</v>
          </cell>
        </row>
        <row r="520">
          <cell r="B520" t="str">
            <v>25473</v>
          </cell>
          <cell r="C520">
            <v>25473</v>
          </cell>
          <cell r="D520" t="str">
            <v>CUNDINAMARCA</v>
          </cell>
          <cell r="E520" t="str">
            <v>25</v>
          </cell>
          <cell r="F520" t="str">
            <v>MOSQUERA</v>
          </cell>
          <cell r="G520">
            <v>1</v>
          </cell>
          <cell r="H520" t="str">
            <v>G1</v>
          </cell>
        </row>
        <row r="521">
          <cell r="B521" t="str">
            <v>25483</v>
          </cell>
          <cell r="C521">
            <v>25483</v>
          </cell>
          <cell r="D521" t="str">
            <v>CUNDINAMARCA</v>
          </cell>
          <cell r="E521" t="str">
            <v>25</v>
          </cell>
          <cell r="F521" t="str">
            <v>NARIÑO</v>
          </cell>
          <cell r="G521">
            <v>6</v>
          </cell>
          <cell r="H521" t="str">
            <v>G1</v>
          </cell>
        </row>
        <row r="522">
          <cell r="B522" t="str">
            <v>25486</v>
          </cell>
          <cell r="C522">
            <v>25486</v>
          </cell>
          <cell r="D522" t="str">
            <v>CUNDINAMARCA</v>
          </cell>
          <cell r="E522" t="str">
            <v>25</v>
          </cell>
          <cell r="F522" t="str">
            <v>NEMOCON</v>
          </cell>
          <cell r="G522">
            <v>6</v>
          </cell>
          <cell r="H522" t="str">
            <v>G1</v>
          </cell>
        </row>
        <row r="523">
          <cell r="B523" t="str">
            <v>25488</v>
          </cell>
          <cell r="C523">
            <v>25488</v>
          </cell>
          <cell r="D523" t="str">
            <v>CUNDINAMARCA</v>
          </cell>
          <cell r="E523" t="str">
            <v>25</v>
          </cell>
          <cell r="F523" t="str">
            <v>NILO</v>
          </cell>
          <cell r="G523">
            <v>6</v>
          </cell>
          <cell r="H523" t="str">
            <v>G1</v>
          </cell>
        </row>
        <row r="524">
          <cell r="B524" t="str">
            <v>25489</v>
          </cell>
          <cell r="C524">
            <v>25489</v>
          </cell>
          <cell r="D524" t="str">
            <v>CUNDINAMARCA</v>
          </cell>
          <cell r="E524" t="str">
            <v>25</v>
          </cell>
          <cell r="F524" t="str">
            <v>NIMAIMA</v>
          </cell>
          <cell r="G524">
            <v>6</v>
          </cell>
          <cell r="H524" t="str">
            <v>G3</v>
          </cell>
        </row>
        <row r="525">
          <cell r="B525" t="str">
            <v>25491</v>
          </cell>
          <cell r="C525">
            <v>25491</v>
          </cell>
          <cell r="D525" t="str">
            <v>CUNDINAMARCA</v>
          </cell>
          <cell r="E525" t="str">
            <v>25</v>
          </cell>
          <cell r="F525" t="str">
            <v>NOCAIMA</v>
          </cell>
          <cell r="G525">
            <v>6</v>
          </cell>
          <cell r="H525" t="str">
            <v>G3</v>
          </cell>
        </row>
        <row r="526">
          <cell r="B526" t="str">
            <v>25506</v>
          </cell>
          <cell r="C526">
            <v>25506</v>
          </cell>
          <cell r="D526" t="str">
            <v>CUNDINAMARCA</v>
          </cell>
          <cell r="E526" t="str">
            <v>25</v>
          </cell>
          <cell r="F526" t="str">
            <v>VENECIA (OSPINA PEREZ)</v>
          </cell>
          <cell r="G526">
            <v>6</v>
          </cell>
          <cell r="H526" t="str">
            <v>G3</v>
          </cell>
        </row>
        <row r="527">
          <cell r="B527" t="str">
            <v>25513</v>
          </cell>
          <cell r="C527">
            <v>25513</v>
          </cell>
          <cell r="D527" t="str">
            <v>CUNDINAMARCA</v>
          </cell>
          <cell r="E527" t="str">
            <v>25</v>
          </cell>
          <cell r="F527" t="str">
            <v>PACHO</v>
          </cell>
          <cell r="G527">
            <v>6</v>
          </cell>
          <cell r="H527" t="str">
            <v>G2</v>
          </cell>
        </row>
        <row r="528">
          <cell r="B528" t="str">
            <v>25518</v>
          </cell>
          <cell r="C528">
            <v>25518</v>
          </cell>
          <cell r="D528" t="str">
            <v>CUNDINAMARCA</v>
          </cell>
          <cell r="E528" t="str">
            <v>25</v>
          </cell>
          <cell r="F528" t="str">
            <v>PAIME</v>
          </cell>
          <cell r="G528">
            <v>6</v>
          </cell>
          <cell r="H528" t="str">
            <v>G3</v>
          </cell>
        </row>
        <row r="529">
          <cell r="B529" t="str">
            <v>25524</v>
          </cell>
          <cell r="C529">
            <v>25524</v>
          </cell>
          <cell r="D529" t="str">
            <v>CUNDINAMARCA</v>
          </cell>
          <cell r="E529" t="str">
            <v>25</v>
          </cell>
          <cell r="F529" t="str">
            <v>PANDI</v>
          </cell>
          <cell r="G529">
            <v>6</v>
          </cell>
          <cell r="H529" t="str">
            <v>G2</v>
          </cell>
        </row>
        <row r="530">
          <cell r="B530" t="str">
            <v>25530</v>
          </cell>
          <cell r="C530">
            <v>25530</v>
          </cell>
          <cell r="D530" t="str">
            <v>CUNDINAMARCA</v>
          </cell>
          <cell r="E530" t="str">
            <v>25</v>
          </cell>
          <cell r="F530" t="str">
            <v>PARATEBUENO</v>
          </cell>
          <cell r="G530">
            <v>6</v>
          </cell>
          <cell r="H530" t="str">
            <v>G1</v>
          </cell>
        </row>
        <row r="531">
          <cell r="B531" t="str">
            <v>25535</v>
          </cell>
          <cell r="C531">
            <v>25535</v>
          </cell>
          <cell r="D531" t="str">
            <v>CUNDINAMARCA</v>
          </cell>
          <cell r="E531" t="str">
            <v>25</v>
          </cell>
          <cell r="F531" t="str">
            <v>PASCA</v>
          </cell>
          <cell r="G531">
            <v>6</v>
          </cell>
          <cell r="H531" t="str">
            <v>G3</v>
          </cell>
        </row>
        <row r="532">
          <cell r="B532" t="str">
            <v>25572</v>
          </cell>
          <cell r="C532">
            <v>25572</v>
          </cell>
          <cell r="D532" t="str">
            <v>CUNDINAMARCA</v>
          </cell>
          <cell r="E532" t="str">
            <v>25</v>
          </cell>
          <cell r="F532" t="str">
            <v>PUERTO SALGAR</v>
          </cell>
          <cell r="G532">
            <v>6</v>
          </cell>
          <cell r="H532" t="str">
            <v>G1</v>
          </cell>
        </row>
        <row r="533">
          <cell r="B533" t="str">
            <v>25580</v>
          </cell>
          <cell r="C533">
            <v>25580</v>
          </cell>
          <cell r="D533" t="str">
            <v>CUNDINAMARCA</v>
          </cell>
          <cell r="E533" t="str">
            <v>25</v>
          </cell>
          <cell r="F533" t="str">
            <v>PULI</v>
          </cell>
          <cell r="G533">
            <v>6</v>
          </cell>
          <cell r="H533" t="str">
            <v>G4</v>
          </cell>
        </row>
        <row r="534">
          <cell r="B534" t="str">
            <v>25592</v>
          </cell>
          <cell r="C534">
            <v>25592</v>
          </cell>
          <cell r="D534" t="str">
            <v>CUNDINAMARCA</v>
          </cell>
          <cell r="E534" t="str">
            <v>25</v>
          </cell>
          <cell r="F534" t="str">
            <v>QUEBRADANEGRA</v>
          </cell>
          <cell r="G534">
            <v>6</v>
          </cell>
          <cell r="H534" t="str">
            <v>G2</v>
          </cell>
        </row>
        <row r="535">
          <cell r="B535" t="str">
            <v>25594</v>
          </cell>
          <cell r="C535">
            <v>25594</v>
          </cell>
          <cell r="D535" t="str">
            <v>CUNDINAMARCA</v>
          </cell>
          <cell r="E535" t="str">
            <v>25</v>
          </cell>
          <cell r="F535" t="str">
            <v>QUETAME</v>
          </cell>
          <cell r="G535">
            <v>6</v>
          </cell>
          <cell r="H535" t="str">
            <v>G1</v>
          </cell>
        </row>
        <row r="536">
          <cell r="B536" t="str">
            <v>25596</v>
          </cell>
          <cell r="C536">
            <v>25596</v>
          </cell>
          <cell r="D536" t="str">
            <v>CUNDINAMARCA</v>
          </cell>
          <cell r="E536" t="str">
            <v>25</v>
          </cell>
          <cell r="F536" t="str">
            <v>QUIPILE</v>
          </cell>
          <cell r="G536">
            <v>6</v>
          </cell>
          <cell r="H536" t="str">
            <v>G3</v>
          </cell>
        </row>
        <row r="537">
          <cell r="B537" t="str">
            <v>25599</v>
          </cell>
          <cell r="C537">
            <v>25599</v>
          </cell>
          <cell r="D537" t="str">
            <v>CUNDINAMARCA</v>
          </cell>
          <cell r="E537" t="str">
            <v>25</v>
          </cell>
          <cell r="F537" t="str">
            <v>APULO</v>
          </cell>
          <cell r="G537">
            <v>6</v>
          </cell>
          <cell r="H537" t="str">
            <v>G2</v>
          </cell>
        </row>
        <row r="538">
          <cell r="B538" t="str">
            <v>25612</v>
          </cell>
          <cell r="C538">
            <v>25612</v>
          </cell>
          <cell r="D538" t="str">
            <v>CUNDINAMARCA</v>
          </cell>
          <cell r="E538" t="str">
            <v>25</v>
          </cell>
          <cell r="F538" t="str">
            <v>RICAURTE</v>
          </cell>
          <cell r="G538">
            <v>4</v>
          </cell>
          <cell r="H538" t="str">
            <v>G1</v>
          </cell>
        </row>
        <row r="539">
          <cell r="B539" t="str">
            <v>25645</v>
          </cell>
          <cell r="C539">
            <v>25645</v>
          </cell>
          <cell r="D539" t="str">
            <v>CUNDINAMARCA</v>
          </cell>
          <cell r="E539" t="str">
            <v>25</v>
          </cell>
          <cell r="F539" t="str">
            <v>SAN  ANTONIO DEL  TEQUENDAMA</v>
          </cell>
          <cell r="G539">
            <v>6</v>
          </cell>
          <cell r="H539" t="str">
            <v>G3</v>
          </cell>
        </row>
        <row r="540">
          <cell r="B540" t="str">
            <v>25649</v>
          </cell>
          <cell r="C540">
            <v>25649</v>
          </cell>
          <cell r="D540" t="str">
            <v>CUNDINAMARCA</v>
          </cell>
          <cell r="E540" t="str">
            <v>25</v>
          </cell>
          <cell r="F540" t="str">
            <v>SAN BERNARDO</v>
          </cell>
          <cell r="G540">
            <v>6</v>
          </cell>
          <cell r="H540" t="str">
            <v>G2</v>
          </cell>
        </row>
        <row r="541">
          <cell r="B541" t="str">
            <v>25653</v>
          </cell>
          <cell r="C541">
            <v>25653</v>
          </cell>
          <cell r="D541" t="str">
            <v>CUNDINAMARCA</v>
          </cell>
          <cell r="E541" t="str">
            <v>25</v>
          </cell>
          <cell r="F541" t="str">
            <v>SAN CAYETANO</v>
          </cell>
          <cell r="G541">
            <v>6</v>
          </cell>
          <cell r="H541" t="str">
            <v>G3</v>
          </cell>
        </row>
        <row r="542">
          <cell r="B542" t="str">
            <v>25658</v>
          </cell>
          <cell r="C542">
            <v>25658</v>
          </cell>
          <cell r="D542" t="str">
            <v>CUNDINAMARCA</v>
          </cell>
          <cell r="E542" t="str">
            <v>25</v>
          </cell>
          <cell r="F542" t="str">
            <v>SAN FRANCISCO</v>
          </cell>
          <cell r="G542">
            <v>6</v>
          </cell>
          <cell r="H542" t="str">
            <v>G3</v>
          </cell>
        </row>
        <row r="543">
          <cell r="B543" t="str">
            <v>25662</v>
          </cell>
          <cell r="C543">
            <v>25662</v>
          </cell>
          <cell r="D543" t="str">
            <v>CUNDINAMARCA</v>
          </cell>
          <cell r="E543" t="str">
            <v>25</v>
          </cell>
          <cell r="F543" t="str">
            <v>SAN JUAN DE RIOSECO</v>
          </cell>
          <cell r="G543">
            <v>6</v>
          </cell>
          <cell r="H543" t="str">
            <v>G2</v>
          </cell>
        </row>
        <row r="544">
          <cell r="B544" t="str">
            <v>25718</v>
          </cell>
          <cell r="C544">
            <v>25718</v>
          </cell>
          <cell r="D544" t="str">
            <v>CUNDINAMARCA</v>
          </cell>
          <cell r="E544" t="str">
            <v>25</v>
          </cell>
          <cell r="F544" t="str">
            <v>SASAIMA</v>
          </cell>
          <cell r="G544">
            <v>6</v>
          </cell>
          <cell r="H544" t="str">
            <v>G2</v>
          </cell>
        </row>
        <row r="545">
          <cell r="B545" t="str">
            <v>25736</v>
          </cell>
          <cell r="C545">
            <v>25736</v>
          </cell>
          <cell r="D545" t="str">
            <v>CUNDINAMARCA</v>
          </cell>
          <cell r="E545" t="str">
            <v>25</v>
          </cell>
          <cell r="F545" t="str">
            <v>SESQUILE</v>
          </cell>
          <cell r="G545">
            <v>5</v>
          </cell>
          <cell r="H545" t="str">
            <v>G1</v>
          </cell>
        </row>
        <row r="546">
          <cell r="B546" t="str">
            <v>25740</v>
          </cell>
          <cell r="C546">
            <v>25740</v>
          </cell>
          <cell r="D546" t="str">
            <v>CUNDINAMARCA</v>
          </cell>
          <cell r="E546" t="str">
            <v>25</v>
          </cell>
          <cell r="F546" t="str">
            <v>SIBATE</v>
          </cell>
          <cell r="G546">
            <v>5</v>
          </cell>
          <cell r="H546" t="str">
            <v>G1</v>
          </cell>
        </row>
        <row r="547">
          <cell r="B547" t="str">
            <v>25743</v>
          </cell>
          <cell r="C547">
            <v>25743</v>
          </cell>
          <cell r="D547" t="str">
            <v>CUNDINAMARCA</v>
          </cell>
          <cell r="E547" t="str">
            <v>25</v>
          </cell>
          <cell r="F547" t="str">
            <v>SILVANIA</v>
          </cell>
          <cell r="G547">
            <v>6</v>
          </cell>
          <cell r="H547" t="str">
            <v>G2</v>
          </cell>
        </row>
        <row r="548">
          <cell r="B548" t="str">
            <v>25745</v>
          </cell>
          <cell r="C548">
            <v>25745</v>
          </cell>
          <cell r="D548" t="str">
            <v>CUNDINAMARCA</v>
          </cell>
          <cell r="E548" t="str">
            <v>25</v>
          </cell>
          <cell r="F548" t="str">
            <v>SIMIJACA</v>
          </cell>
          <cell r="G548">
            <v>6</v>
          </cell>
          <cell r="H548" t="str">
            <v>G2</v>
          </cell>
        </row>
        <row r="549">
          <cell r="B549" t="str">
            <v>25754</v>
          </cell>
          <cell r="C549">
            <v>25754</v>
          </cell>
          <cell r="D549" t="str">
            <v>CUNDINAMARCA</v>
          </cell>
          <cell r="E549" t="str">
            <v>25</v>
          </cell>
          <cell r="F549" t="str">
            <v>SOACHA</v>
          </cell>
          <cell r="G549">
            <v>1</v>
          </cell>
          <cell r="H549" t="str">
            <v>G1</v>
          </cell>
        </row>
        <row r="550">
          <cell r="B550" t="str">
            <v>25758</v>
          </cell>
          <cell r="C550">
            <v>25758</v>
          </cell>
          <cell r="D550" t="str">
            <v>CUNDINAMARCA</v>
          </cell>
          <cell r="E550" t="str">
            <v>25</v>
          </cell>
          <cell r="F550" t="str">
            <v>SOPO</v>
          </cell>
          <cell r="G550">
            <v>3</v>
          </cell>
          <cell r="H550" t="str">
            <v>G1</v>
          </cell>
        </row>
        <row r="551">
          <cell r="B551" t="str">
            <v>25769</v>
          </cell>
          <cell r="C551">
            <v>25769</v>
          </cell>
          <cell r="D551" t="str">
            <v>CUNDINAMARCA</v>
          </cell>
          <cell r="E551" t="str">
            <v>25</v>
          </cell>
          <cell r="F551" t="str">
            <v>SUBACHOQUE</v>
          </cell>
          <cell r="G551">
            <v>6</v>
          </cell>
          <cell r="H551" t="str">
            <v>G1</v>
          </cell>
        </row>
        <row r="552">
          <cell r="B552" t="str">
            <v>25772</v>
          </cell>
          <cell r="C552">
            <v>25772</v>
          </cell>
          <cell r="D552" t="str">
            <v>CUNDINAMARCA</v>
          </cell>
          <cell r="E552" t="str">
            <v>25</v>
          </cell>
          <cell r="F552" t="str">
            <v>SUESCA</v>
          </cell>
          <cell r="G552">
            <v>6</v>
          </cell>
          <cell r="H552" t="str">
            <v>G2</v>
          </cell>
        </row>
        <row r="553">
          <cell r="B553" t="str">
            <v>25777</v>
          </cell>
          <cell r="C553">
            <v>25777</v>
          </cell>
          <cell r="D553" t="str">
            <v>CUNDINAMARCA</v>
          </cell>
          <cell r="E553" t="str">
            <v>25</v>
          </cell>
          <cell r="F553" t="str">
            <v>SUPATA</v>
          </cell>
          <cell r="G553">
            <v>6</v>
          </cell>
          <cell r="H553" t="str">
            <v>G3</v>
          </cell>
        </row>
        <row r="554">
          <cell r="B554" t="str">
            <v>25779</v>
          </cell>
          <cell r="C554">
            <v>25779</v>
          </cell>
          <cell r="D554" t="str">
            <v>CUNDINAMARCA</v>
          </cell>
          <cell r="E554" t="str">
            <v>25</v>
          </cell>
          <cell r="F554" t="str">
            <v>SUSA</v>
          </cell>
          <cell r="G554">
            <v>6</v>
          </cell>
          <cell r="H554" t="str">
            <v>G3</v>
          </cell>
        </row>
        <row r="555">
          <cell r="B555" t="str">
            <v>25781</v>
          </cell>
          <cell r="C555">
            <v>25781</v>
          </cell>
          <cell r="D555" t="str">
            <v>CUNDINAMARCA</v>
          </cell>
          <cell r="E555" t="str">
            <v>25</v>
          </cell>
          <cell r="F555" t="str">
            <v>SUTATAUSA</v>
          </cell>
          <cell r="G555">
            <v>6</v>
          </cell>
          <cell r="H555" t="str">
            <v>G1</v>
          </cell>
        </row>
        <row r="556">
          <cell r="B556" t="str">
            <v>25785</v>
          </cell>
          <cell r="C556">
            <v>25785</v>
          </cell>
          <cell r="D556" t="str">
            <v>CUNDINAMARCA</v>
          </cell>
          <cell r="E556" t="str">
            <v>25</v>
          </cell>
          <cell r="F556" t="str">
            <v>TABIO</v>
          </cell>
          <cell r="G556">
            <v>6</v>
          </cell>
          <cell r="H556" t="str">
            <v>G1</v>
          </cell>
        </row>
        <row r="557">
          <cell r="B557" t="str">
            <v>25793</v>
          </cell>
          <cell r="C557">
            <v>25793</v>
          </cell>
          <cell r="D557" t="str">
            <v>CUNDINAMARCA</v>
          </cell>
          <cell r="E557" t="str">
            <v>25</v>
          </cell>
          <cell r="F557" t="str">
            <v>TAUSA</v>
          </cell>
          <cell r="G557">
            <v>6</v>
          </cell>
          <cell r="H557" t="str">
            <v>G1</v>
          </cell>
        </row>
        <row r="558">
          <cell r="B558" t="str">
            <v>25797</v>
          </cell>
          <cell r="C558">
            <v>25797</v>
          </cell>
          <cell r="D558" t="str">
            <v>CUNDINAMARCA</v>
          </cell>
          <cell r="E558" t="str">
            <v>25</v>
          </cell>
          <cell r="F558" t="str">
            <v>TENA</v>
          </cell>
          <cell r="G558">
            <v>6</v>
          </cell>
          <cell r="H558" t="str">
            <v>G3</v>
          </cell>
        </row>
        <row r="559">
          <cell r="B559" t="str">
            <v>25799</v>
          </cell>
          <cell r="C559">
            <v>25799</v>
          </cell>
          <cell r="D559" t="str">
            <v>CUNDINAMARCA</v>
          </cell>
          <cell r="E559" t="str">
            <v>25</v>
          </cell>
          <cell r="F559" t="str">
            <v>TENJO</v>
          </cell>
          <cell r="G559">
            <v>3</v>
          </cell>
          <cell r="H559" t="str">
            <v>G1</v>
          </cell>
        </row>
        <row r="560">
          <cell r="B560" t="str">
            <v>25805</v>
          </cell>
          <cell r="C560">
            <v>25805</v>
          </cell>
          <cell r="D560" t="str">
            <v>CUNDINAMARCA</v>
          </cell>
          <cell r="E560" t="str">
            <v>25</v>
          </cell>
          <cell r="F560" t="str">
            <v>TIBACUY</v>
          </cell>
          <cell r="G560">
            <v>6</v>
          </cell>
          <cell r="H560" t="str">
            <v>G3</v>
          </cell>
        </row>
        <row r="561">
          <cell r="B561" t="str">
            <v>25807</v>
          </cell>
          <cell r="C561">
            <v>25807</v>
          </cell>
          <cell r="D561" t="str">
            <v>CUNDINAMARCA</v>
          </cell>
          <cell r="E561" t="str">
            <v>25</v>
          </cell>
          <cell r="F561" t="str">
            <v>TIBIRITA</v>
          </cell>
          <cell r="G561">
            <v>6</v>
          </cell>
          <cell r="H561" t="str">
            <v>G3</v>
          </cell>
        </row>
        <row r="562">
          <cell r="B562" t="str">
            <v>25815</v>
          </cell>
          <cell r="C562">
            <v>25815</v>
          </cell>
          <cell r="D562" t="str">
            <v>CUNDINAMARCA</v>
          </cell>
          <cell r="E562" t="str">
            <v>25</v>
          </cell>
          <cell r="F562" t="str">
            <v>TOCAIMA</v>
          </cell>
          <cell r="G562">
            <v>6</v>
          </cell>
          <cell r="H562" t="str">
            <v>G2</v>
          </cell>
        </row>
        <row r="563">
          <cell r="B563" t="str">
            <v>25817</v>
          </cell>
          <cell r="C563">
            <v>25817</v>
          </cell>
          <cell r="D563" t="str">
            <v>CUNDINAMARCA</v>
          </cell>
          <cell r="E563" t="str">
            <v>25</v>
          </cell>
          <cell r="F563" t="str">
            <v>TOCANCIPA</v>
          </cell>
          <cell r="G563">
            <v>2</v>
          </cell>
          <cell r="H563" t="str">
            <v>G1</v>
          </cell>
        </row>
        <row r="564">
          <cell r="B564" t="str">
            <v>25823</v>
          </cell>
          <cell r="C564">
            <v>25823</v>
          </cell>
          <cell r="D564" t="str">
            <v>CUNDINAMARCA</v>
          </cell>
          <cell r="E564" t="str">
            <v>25</v>
          </cell>
          <cell r="F564" t="str">
            <v>TOPAIPI</v>
          </cell>
          <cell r="G564">
            <v>6</v>
          </cell>
          <cell r="H564" t="str">
            <v>G5</v>
          </cell>
        </row>
        <row r="565">
          <cell r="B565" t="str">
            <v>25839</v>
          </cell>
          <cell r="C565">
            <v>25839</v>
          </cell>
          <cell r="D565" t="str">
            <v>CUNDINAMARCA</v>
          </cell>
          <cell r="E565" t="str">
            <v>25</v>
          </cell>
          <cell r="F565" t="str">
            <v>UBALA</v>
          </cell>
          <cell r="G565">
            <v>6</v>
          </cell>
          <cell r="H565" t="str">
            <v>G2</v>
          </cell>
        </row>
        <row r="566">
          <cell r="B566" t="str">
            <v>25841</v>
          </cell>
          <cell r="C566">
            <v>25841</v>
          </cell>
          <cell r="D566" t="str">
            <v>CUNDINAMARCA</v>
          </cell>
          <cell r="E566" t="str">
            <v>25</v>
          </cell>
          <cell r="F566" t="str">
            <v>UBAQUE</v>
          </cell>
          <cell r="G566">
            <v>6</v>
          </cell>
          <cell r="H566" t="str">
            <v>G2</v>
          </cell>
        </row>
        <row r="567">
          <cell r="B567" t="str">
            <v>25843</v>
          </cell>
          <cell r="C567">
            <v>25843</v>
          </cell>
          <cell r="D567" t="str">
            <v>CUNDINAMARCA</v>
          </cell>
          <cell r="E567" t="str">
            <v>25</v>
          </cell>
          <cell r="F567" t="str">
            <v>UBATE</v>
          </cell>
          <cell r="G567">
            <v>6</v>
          </cell>
          <cell r="H567" t="str">
            <v>G2</v>
          </cell>
        </row>
        <row r="568">
          <cell r="B568" t="str">
            <v>25845</v>
          </cell>
          <cell r="C568">
            <v>25845</v>
          </cell>
          <cell r="D568" t="str">
            <v>CUNDINAMARCA</v>
          </cell>
          <cell r="E568" t="str">
            <v>25</v>
          </cell>
          <cell r="F568" t="str">
            <v>UNE</v>
          </cell>
          <cell r="G568">
            <v>6</v>
          </cell>
          <cell r="H568" t="str">
            <v>G2</v>
          </cell>
        </row>
        <row r="569">
          <cell r="B569" t="str">
            <v>25851</v>
          </cell>
          <cell r="C569">
            <v>25851</v>
          </cell>
          <cell r="D569" t="str">
            <v>CUNDINAMARCA</v>
          </cell>
          <cell r="E569" t="str">
            <v>25</v>
          </cell>
          <cell r="F569" t="str">
            <v>UTICA</v>
          </cell>
          <cell r="G569">
            <v>6</v>
          </cell>
          <cell r="H569" t="str">
            <v>G2</v>
          </cell>
        </row>
        <row r="570">
          <cell r="B570" t="str">
            <v>25862</v>
          </cell>
          <cell r="C570">
            <v>25862</v>
          </cell>
          <cell r="D570" t="str">
            <v>CUNDINAMARCA</v>
          </cell>
          <cell r="E570" t="str">
            <v>25</v>
          </cell>
          <cell r="F570" t="str">
            <v>VERGARA</v>
          </cell>
          <cell r="G570">
            <v>6</v>
          </cell>
          <cell r="H570" t="str">
            <v>G3</v>
          </cell>
        </row>
        <row r="571">
          <cell r="B571" t="str">
            <v>25867</v>
          </cell>
          <cell r="C571">
            <v>25867</v>
          </cell>
          <cell r="D571" t="str">
            <v>CUNDINAMARCA</v>
          </cell>
          <cell r="E571" t="str">
            <v>25</v>
          </cell>
          <cell r="F571" t="str">
            <v>VIANI</v>
          </cell>
          <cell r="G571">
            <v>6</v>
          </cell>
          <cell r="H571" t="str">
            <v>G3</v>
          </cell>
        </row>
        <row r="572">
          <cell r="B572" t="str">
            <v>25871</v>
          </cell>
          <cell r="C572">
            <v>25871</v>
          </cell>
          <cell r="D572" t="str">
            <v>CUNDINAMARCA</v>
          </cell>
          <cell r="E572" t="str">
            <v>25</v>
          </cell>
          <cell r="F572" t="str">
            <v>VILLAGOMEZ</v>
          </cell>
          <cell r="G572">
            <v>6</v>
          </cell>
          <cell r="H572" t="str">
            <v>G2</v>
          </cell>
        </row>
        <row r="573">
          <cell r="B573" t="str">
            <v>25873</v>
          </cell>
          <cell r="C573">
            <v>25873</v>
          </cell>
          <cell r="D573" t="str">
            <v>CUNDINAMARCA</v>
          </cell>
          <cell r="E573" t="str">
            <v>25</v>
          </cell>
          <cell r="F573" t="str">
            <v>VILLAPINZON</v>
          </cell>
          <cell r="G573">
            <v>6</v>
          </cell>
          <cell r="H573" t="str">
            <v>G2</v>
          </cell>
        </row>
        <row r="574">
          <cell r="B574" t="str">
            <v>25875</v>
          </cell>
          <cell r="C574">
            <v>25875</v>
          </cell>
          <cell r="D574" t="str">
            <v>CUNDINAMARCA</v>
          </cell>
          <cell r="E574" t="str">
            <v>25</v>
          </cell>
          <cell r="F574" t="str">
            <v>VILLETA</v>
          </cell>
          <cell r="G574">
            <v>6</v>
          </cell>
          <cell r="H574" t="str">
            <v>G1</v>
          </cell>
        </row>
        <row r="575">
          <cell r="B575" t="str">
            <v>25878</v>
          </cell>
          <cell r="C575">
            <v>25878</v>
          </cell>
          <cell r="D575" t="str">
            <v>CUNDINAMARCA</v>
          </cell>
          <cell r="E575" t="str">
            <v>25</v>
          </cell>
          <cell r="F575" t="str">
            <v>VIOTA</v>
          </cell>
          <cell r="G575">
            <v>6</v>
          </cell>
          <cell r="H575" t="str">
            <v>G3</v>
          </cell>
        </row>
        <row r="576">
          <cell r="B576" t="str">
            <v>25885</v>
          </cell>
          <cell r="C576">
            <v>25885</v>
          </cell>
          <cell r="D576" t="str">
            <v>CUNDINAMARCA</v>
          </cell>
          <cell r="E576" t="str">
            <v>25</v>
          </cell>
          <cell r="F576" t="str">
            <v>YACOPI</v>
          </cell>
          <cell r="G576">
            <v>6</v>
          </cell>
          <cell r="H576" t="str">
            <v>G4</v>
          </cell>
        </row>
        <row r="577">
          <cell r="B577" t="str">
            <v>25898</v>
          </cell>
          <cell r="C577">
            <v>25898</v>
          </cell>
          <cell r="D577" t="str">
            <v>CUNDINAMARCA</v>
          </cell>
          <cell r="E577" t="str">
            <v>25</v>
          </cell>
          <cell r="F577" t="str">
            <v>ZIPACON</v>
          </cell>
          <cell r="G577">
            <v>6</v>
          </cell>
          <cell r="H577" t="str">
            <v>G2</v>
          </cell>
        </row>
        <row r="578">
          <cell r="B578" t="str">
            <v>25899</v>
          </cell>
          <cell r="C578">
            <v>25899</v>
          </cell>
          <cell r="D578" t="str">
            <v>CUNDINAMARCA</v>
          </cell>
          <cell r="E578" t="str">
            <v>25</v>
          </cell>
          <cell r="F578" t="str">
            <v>ZIPAQUIRA</v>
          </cell>
          <cell r="G578">
            <v>2</v>
          </cell>
          <cell r="H578" t="str">
            <v>G1</v>
          </cell>
        </row>
        <row r="579">
          <cell r="B579" t="str">
            <v>27001</v>
          </cell>
          <cell r="C579">
            <v>27001</v>
          </cell>
          <cell r="D579" t="str">
            <v>CHOCO</v>
          </cell>
          <cell r="E579" t="str">
            <v>27</v>
          </cell>
          <cell r="F579" t="str">
            <v>QUIBDO</v>
          </cell>
          <cell r="G579">
            <v>3</v>
          </cell>
          <cell r="H579" t="str">
            <v>G1</v>
          </cell>
        </row>
        <row r="580">
          <cell r="B580" t="str">
            <v>27006</v>
          </cell>
          <cell r="C580">
            <v>27006</v>
          </cell>
          <cell r="D580" t="str">
            <v>CHOCO</v>
          </cell>
          <cell r="E580" t="str">
            <v>27</v>
          </cell>
          <cell r="F580" t="str">
            <v>ACANDI</v>
          </cell>
          <cell r="G580">
            <v>6</v>
          </cell>
          <cell r="H580" t="str">
            <v>G4</v>
          </cell>
        </row>
        <row r="581">
          <cell r="B581" t="str">
            <v>27025</v>
          </cell>
          <cell r="C581">
            <v>27025</v>
          </cell>
          <cell r="D581" t="str">
            <v>CHOCO</v>
          </cell>
          <cell r="E581" t="str">
            <v>27</v>
          </cell>
          <cell r="F581" t="str">
            <v>ALTO BAUDO (PIE DE PATO)</v>
          </cell>
          <cell r="G581">
            <v>6</v>
          </cell>
          <cell r="H581" t="str">
            <v>G5</v>
          </cell>
        </row>
        <row r="582">
          <cell r="B582" t="str">
            <v>27050</v>
          </cell>
          <cell r="C582">
            <v>27050</v>
          </cell>
          <cell r="D582" t="str">
            <v>CHOCO</v>
          </cell>
          <cell r="E582" t="str">
            <v>27</v>
          </cell>
          <cell r="F582" t="str">
            <v>ATRATO</v>
          </cell>
          <cell r="G582">
            <v>6</v>
          </cell>
          <cell r="H582" t="str">
            <v>G5</v>
          </cell>
        </row>
        <row r="583">
          <cell r="B583" t="str">
            <v>27073</v>
          </cell>
          <cell r="C583">
            <v>27073</v>
          </cell>
          <cell r="D583" t="str">
            <v>CHOCO</v>
          </cell>
          <cell r="E583" t="str">
            <v>27</v>
          </cell>
          <cell r="F583" t="str">
            <v>BAGADO</v>
          </cell>
          <cell r="G583">
            <v>6</v>
          </cell>
          <cell r="H583" t="str">
            <v>G4</v>
          </cell>
        </row>
        <row r="584">
          <cell r="B584" t="str">
            <v>27075</v>
          </cell>
          <cell r="C584">
            <v>27075</v>
          </cell>
          <cell r="D584" t="str">
            <v>CHOCO</v>
          </cell>
          <cell r="E584" t="str">
            <v>27</v>
          </cell>
          <cell r="F584" t="str">
            <v>BAHIA SOLANO (MUTIS)</v>
          </cell>
          <cell r="G584">
            <v>6</v>
          </cell>
          <cell r="H584" t="str">
            <v>G4</v>
          </cell>
        </row>
        <row r="585">
          <cell r="B585" t="str">
            <v>27077</v>
          </cell>
          <cell r="C585">
            <v>27077</v>
          </cell>
          <cell r="D585" t="str">
            <v>CHOCO</v>
          </cell>
          <cell r="E585" t="str">
            <v>27</v>
          </cell>
          <cell r="F585" t="str">
            <v>BAJO BAUDO (PIZARRO)</v>
          </cell>
          <cell r="G585">
            <v>6</v>
          </cell>
          <cell r="H585" t="str">
            <v>G5</v>
          </cell>
        </row>
        <row r="586">
          <cell r="B586" t="str">
            <v>27099</v>
          </cell>
          <cell r="C586">
            <v>27099</v>
          </cell>
          <cell r="D586" t="str">
            <v>CHOCO</v>
          </cell>
          <cell r="E586" t="str">
            <v>27</v>
          </cell>
          <cell r="F586" t="str">
            <v>BOJAYA (BELLAVISTA)</v>
          </cell>
          <cell r="G586">
            <v>6</v>
          </cell>
          <cell r="H586" t="str">
            <v>G5</v>
          </cell>
        </row>
        <row r="587">
          <cell r="B587" t="str">
            <v>27135</v>
          </cell>
          <cell r="C587">
            <v>27135</v>
          </cell>
          <cell r="D587" t="str">
            <v>CHOCO</v>
          </cell>
          <cell r="E587" t="str">
            <v>27</v>
          </cell>
          <cell r="F587" t="str">
            <v>CANTON DE SAN PABLO</v>
          </cell>
          <cell r="G587">
            <v>6</v>
          </cell>
          <cell r="H587" t="str">
            <v>G4</v>
          </cell>
        </row>
        <row r="588">
          <cell r="B588" t="str">
            <v>27150</v>
          </cell>
          <cell r="C588">
            <v>27150</v>
          </cell>
          <cell r="D588" t="str">
            <v>CHOCO</v>
          </cell>
          <cell r="E588" t="str">
            <v>27</v>
          </cell>
          <cell r="F588" t="str">
            <v>CARMEN DEL DARIEN</v>
          </cell>
          <cell r="G588">
            <v>6</v>
          </cell>
          <cell r="H588" t="str">
            <v>G5</v>
          </cell>
        </row>
        <row r="589">
          <cell r="B589" t="str">
            <v>27160</v>
          </cell>
          <cell r="C589">
            <v>27160</v>
          </cell>
          <cell r="D589" t="str">
            <v>CHOCO</v>
          </cell>
          <cell r="E589" t="str">
            <v>27</v>
          </cell>
          <cell r="F589" t="str">
            <v>CERTEGUI</v>
          </cell>
          <cell r="G589">
            <v>6</v>
          </cell>
          <cell r="H589" t="str">
            <v>G5</v>
          </cell>
        </row>
        <row r="590">
          <cell r="B590" t="str">
            <v>27205</v>
          </cell>
          <cell r="C590">
            <v>27205</v>
          </cell>
          <cell r="D590" t="str">
            <v>CHOCO</v>
          </cell>
          <cell r="E590" t="str">
            <v>27</v>
          </cell>
          <cell r="F590" t="str">
            <v>CONDOTO</v>
          </cell>
          <cell r="G590">
            <v>6</v>
          </cell>
          <cell r="H590" t="str">
            <v>G3</v>
          </cell>
        </row>
        <row r="591">
          <cell r="B591" t="str">
            <v>27245</v>
          </cell>
          <cell r="C591">
            <v>27245</v>
          </cell>
          <cell r="D591" t="str">
            <v>CHOCO</v>
          </cell>
          <cell r="E591" t="str">
            <v>27</v>
          </cell>
          <cell r="F591" t="str">
            <v>EL CARMEN</v>
          </cell>
          <cell r="G591">
            <v>6</v>
          </cell>
          <cell r="H591" t="str">
            <v>G4</v>
          </cell>
        </row>
        <row r="592">
          <cell r="B592" t="str">
            <v>27250</v>
          </cell>
          <cell r="C592">
            <v>27250</v>
          </cell>
          <cell r="D592" t="str">
            <v>CHOCO</v>
          </cell>
          <cell r="E592" t="str">
            <v>27</v>
          </cell>
          <cell r="F592" t="str">
            <v>LITORAL DEL SAN JUAN</v>
          </cell>
          <cell r="G592">
            <v>5</v>
          </cell>
          <cell r="H592" t="str">
            <v>G5</v>
          </cell>
        </row>
        <row r="593">
          <cell r="B593" t="str">
            <v>27361</v>
          </cell>
          <cell r="C593">
            <v>27361</v>
          </cell>
          <cell r="D593" t="str">
            <v>CHOCO</v>
          </cell>
          <cell r="E593" t="str">
            <v>27</v>
          </cell>
          <cell r="F593" t="str">
            <v>ISTMINA</v>
          </cell>
          <cell r="G593">
            <v>6</v>
          </cell>
          <cell r="H593" t="str">
            <v>G3</v>
          </cell>
        </row>
        <row r="594">
          <cell r="B594" t="str">
            <v>27372</v>
          </cell>
          <cell r="C594">
            <v>27372</v>
          </cell>
          <cell r="D594" t="str">
            <v>CHOCO</v>
          </cell>
          <cell r="E594" t="str">
            <v>27</v>
          </cell>
          <cell r="F594" t="str">
            <v>JURADO</v>
          </cell>
          <cell r="G594">
            <v>6</v>
          </cell>
          <cell r="H594" t="str">
            <v>G4</v>
          </cell>
        </row>
        <row r="595">
          <cell r="B595" t="str">
            <v>27413</v>
          </cell>
          <cell r="C595">
            <v>27413</v>
          </cell>
          <cell r="D595" t="str">
            <v>CHOCO</v>
          </cell>
          <cell r="E595" t="str">
            <v>27</v>
          </cell>
          <cell r="F595" t="str">
            <v>LLORO</v>
          </cell>
          <cell r="G595">
            <v>6</v>
          </cell>
          <cell r="H595" t="str">
            <v>G4</v>
          </cell>
        </row>
        <row r="596">
          <cell r="B596" t="str">
            <v>27425</v>
          </cell>
          <cell r="C596">
            <v>27425</v>
          </cell>
          <cell r="D596" t="str">
            <v>CHOCO</v>
          </cell>
          <cell r="E596" t="str">
            <v>27</v>
          </cell>
          <cell r="F596" t="str">
            <v>MEDIO ATRATO</v>
          </cell>
          <cell r="G596">
            <v>6</v>
          </cell>
          <cell r="H596" t="str">
            <v>G5</v>
          </cell>
        </row>
        <row r="597">
          <cell r="B597" t="str">
            <v>27430</v>
          </cell>
          <cell r="C597">
            <v>27430</v>
          </cell>
          <cell r="D597" t="str">
            <v>CHOCO</v>
          </cell>
          <cell r="E597" t="str">
            <v>27</v>
          </cell>
          <cell r="F597" t="str">
            <v>MEDIO BAUDO</v>
          </cell>
          <cell r="G597">
            <v>6</v>
          </cell>
          <cell r="H597" t="str">
            <v>G5</v>
          </cell>
        </row>
        <row r="598">
          <cell r="B598" t="str">
            <v>27450</v>
          </cell>
          <cell r="C598">
            <v>27450</v>
          </cell>
          <cell r="D598" t="str">
            <v>CHOCO</v>
          </cell>
          <cell r="E598" t="str">
            <v>27</v>
          </cell>
          <cell r="F598" t="str">
            <v>MEDIO SAN JUAN</v>
          </cell>
          <cell r="G598">
            <v>6</v>
          </cell>
          <cell r="H598" t="str">
            <v>G5</v>
          </cell>
        </row>
        <row r="599">
          <cell r="B599" t="str">
            <v>27491</v>
          </cell>
          <cell r="C599">
            <v>27491</v>
          </cell>
          <cell r="D599" t="str">
            <v>CHOCO</v>
          </cell>
          <cell r="E599" t="str">
            <v>27</v>
          </cell>
          <cell r="F599" t="str">
            <v>NOVITA</v>
          </cell>
          <cell r="G599">
            <v>6</v>
          </cell>
          <cell r="H599" t="str">
            <v>G5</v>
          </cell>
        </row>
        <row r="600">
          <cell r="B600" t="str">
            <v>27495</v>
          </cell>
          <cell r="C600">
            <v>27495</v>
          </cell>
          <cell r="D600" t="str">
            <v>CHOCO</v>
          </cell>
          <cell r="E600" t="str">
            <v>27</v>
          </cell>
          <cell r="F600" t="str">
            <v>NUQUI</v>
          </cell>
          <cell r="G600">
            <v>6</v>
          </cell>
          <cell r="H600" t="str">
            <v>G5</v>
          </cell>
        </row>
        <row r="601">
          <cell r="B601" t="str">
            <v>27580</v>
          </cell>
          <cell r="C601">
            <v>27580</v>
          </cell>
          <cell r="D601" t="str">
            <v>CHOCO</v>
          </cell>
          <cell r="E601" t="str">
            <v>27</v>
          </cell>
          <cell r="F601" t="str">
            <v>RIO IRO</v>
          </cell>
          <cell r="G601">
            <v>6</v>
          </cell>
          <cell r="H601" t="str">
            <v>G5</v>
          </cell>
        </row>
        <row r="602">
          <cell r="B602" t="str">
            <v>27600</v>
          </cell>
          <cell r="C602">
            <v>27600</v>
          </cell>
          <cell r="D602" t="str">
            <v>CHOCO</v>
          </cell>
          <cell r="E602" t="str">
            <v>27</v>
          </cell>
          <cell r="F602" t="str">
            <v>RIO QUITO</v>
          </cell>
          <cell r="G602">
            <v>6</v>
          </cell>
          <cell r="H602" t="str">
            <v>G5</v>
          </cell>
        </row>
        <row r="603">
          <cell r="B603" t="str">
            <v>27615</v>
          </cell>
          <cell r="C603">
            <v>27615</v>
          </cell>
          <cell r="D603" t="str">
            <v>CHOCO</v>
          </cell>
          <cell r="E603" t="str">
            <v>27</v>
          </cell>
          <cell r="F603" t="str">
            <v>RIOSUCIO</v>
          </cell>
          <cell r="G603">
            <v>6</v>
          </cell>
          <cell r="H603" t="str">
            <v>G5</v>
          </cell>
        </row>
        <row r="604">
          <cell r="B604" t="str">
            <v>27660</v>
          </cell>
          <cell r="C604">
            <v>27660</v>
          </cell>
          <cell r="D604" t="str">
            <v>CHOCO</v>
          </cell>
          <cell r="E604" t="str">
            <v>27</v>
          </cell>
          <cell r="F604" t="str">
            <v>SAN JOSE DEL PALMAR</v>
          </cell>
          <cell r="G604">
            <v>6</v>
          </cell>
          <cell r="H604" t="str">
            <v>G4</v>
          </cell>
        </row>
        <row r="605">
          <cell r="B605" t="str">
            <v>27745</v>
          </cell>
          <cell r="C605">
            <v>27745</v>
          </cell>
          <cell r="D605" t="str">
            <v>CHOCO</v>
          </cell>
          <cell r="E605" t="str">
            <v>27</v>
          </cell>
          <cell r="F605" t="str">
            <v>SIPI</v>
          </cell>
          <cell r="G605">
            <v>6</v>
          </cell>
          <cell r="H605" t="str">
            <v>G2</v>
          </cell>
        </row>
        <row r="606">
          <cell r="B606" t="str">
            <v>27787</v>
          </cell>
          <cell r="C606">
            <v>27787</v>
          </cell>
          <cell r="D606" t="str">
            <v>CHOCO</v>
          </cell>
          <cell r="E606" t="str">
            <v>27</v>
          </cell>
          <cell r="F606" t="str">
            <v>TADO</v>
          </cell>
          <cell r="G606">
            <v>6</v>
          </cell>
          <cell r="H606" t="str">
            <v>G4</v>
          </cell>
        </row>
        <row r="607">
          <cell r="B607" t="str">
            <v>27800</v>
          </cell>
          <cell r="C607">
            <v>27800</v>
          </cell>
          <cell r="D607" t="str">
            <v>CHOCO</v>
          </cell>
          <cell r="E607" t="str">
            <v>27</v>
          </cell>
          <cell r="F607" t="str">
            <v>UNGUIA</v>
          </cell>
          <cell r="G607">
            <v>6</v>
          </cell>
          <cell r="H607" t="str">
            <v>G5</v>
          </cell>
        </row>
        <row r="608">
          <cell r="B608" t="str">
            <v>27810</v>
          </cell>
          <cell r="C608">
            <v>27810</v>
          </cell>
          <cell r="D608" t="str">
            <v>CHOCO</v>
          </cell>
          <cell r="E608" t="str">
            <v>27</v>
          </cell>
          <cell r="F608" t="str">
            <v>UNION PANAMERICANA</v>
          </cell>
          <cell r="G608">
            <v>6</v>
          </cell>
          <cell r="H608" t="str">
            <v>G3</v>
          </cell>
        </row>
        <row r="609">
          <cell r="B609" t="str">
            <v>41001</v>
          </cell>
          <cell r="C609">
            <v>41001</v>
          </cell>
          <cell r="D609" t="str">
            <v>HUILA</v>
          </cell>
          <cell r="E609" t="str">
            <v>41</v>
          </cell>
          <cell r="F609" t="str">
            <v>NEIVA</v>
          </cell>
          <cell r="G609">
            <v>1</v>
          </cell>
          <cell r="H609" t="str">
            <v>G1</v>
          </cell>
        </row>
        <row r="610">
          <cell r="B610" t="str">
            <v>41006</v>
          </cell>
          <cell r="C610">
            <v>41006</v>
          </cell>
          <cell r="D610" t="str">
            <v>HUILA</v>
          </cell>
          <cell r="E610" t="str">
            <v>41</v>
          </cell>
          <cell r="F610" t="str">
            <v>ACEVEDO</v>
          </cell>
          <cell r="G610">
            <v>6</v>
          </cell>
          <cell r="H610" t="str">
            <v>G4</v>
          </cell>
        </row>
        <row r="611">
          <cell r="B611" t="str">
            <v>41013</v>
          </cell>
          <cell r="C611">
            <v>41013</v>
          </cell>
          <cell r="D611" t="str">
            <v>HUILA</v>
          </cell>
          <cell r="E611" t="str">
            <v>41</v>
          </cell>
          <cell r="F611" t="str">
            <v>AGRADO</v>
          </cell>
          <cell r="G611">
            <v>6</v>
          </cell>
          <cell r="H611" t="str">
            <v>G3</v>
          </cell>
        </row>
        <row r="612">
          <cell r="B612" t="str">
            <v>41016</v>
          </cell>
          <cell r="C612">
            <v>41016</v>
          </cell>
          <cell r="D612" t="str">
            <v>HUILA</v>
          </cell>
          <cell r="E612" t="str">
            <v>41</v>
          </cell>
          <cell r="F612" t="str">
            <v>AIPE</v>
          </cell>
          <cell r="G612">
            <v>6</v>
          </cell>
          <cell r="H612" t="str">
            <v>G1</v>
          </cell>
        </row>
        <row r="613">
          <cell r="B613" t="str">
            <v>41020</v>
          </cell>
          <cell r="C613">
            <v>41020</v>
          </cell>
          <cell r="D613" t="str">
            <v>HUILA</v>
          </cell>
          <cell r="E613" t="str">
            <v>41</v>
          </cell>
          <cell r="F613" t="str">
            <v>ALGECIRAS</v>
          </cell>
          <cell r="G613">
            <v>6</v>
          </cell>
          <cell r="H613" t="str">
            <v>G4</v>
          </cell>
        </row>
        <row r="614">
          <cell r="B614" t="str">
            <v>41026</v>
          </cell>
          <cell r="C614">
            <v>41026</v>
          </cell>
          <cell r="D614" t="str">
            <v>HUILA</v>
          </cell>
          <cell r="E614" t="str">
            <v>41</v>
          </cell>
          <cell r="F614" t="str">
            <v>ALTAMIRA</v>
          </cell>
          <cell r="G614">
            <v>6</v>
          </cell>
          <cell r="H614" t="str">
            <v>G2</v>
          </cell>
        </row>
        <row r="615">
          <cell r="B615" t="str">
            <v>41078</v>
          </cell>
          <cell r="C615">
            <v>41078</v>
          </cell>
          <cell r="D615" t="str">
            <v>HUILA</v>
          </cell>
          <cell r="E615" t="str">
            <v>41</v>
          </cell>
          <cell r="F615" t="str">
            <v>BARAYA</v>
          </cell>
          <cell r="G615">
            <v>6</v>
          </cell>
          <cell r="H615" t="str">
            <v>G3</v>
          </cell>
        </row>
        <row r="616">
          <cell r="B616" t="str">
            <v>41132</v>
          </cell>
          <cell r="C616">
            <v>41132</v>
          </cell>
          <cell r="D616" t="str">
            <v>HUILA</v>
          </cell>
          <cell r="E616" t="str">
            <v>41</v>
          </cell>
          <cell r="F616" t="str">
            <v>CAMPOALEGRE</v>
          </cell>
          <cell r="G616">
            <v>6</v>
          </cell>
          <cell r="H616" t="str">
            <v>G2</v>
          </cell>
        </row>
        <row r="617">
          <cell r="B617" t="str">
            <v>41206</v>
          </cell>
          <cell r="C617">
            <v>41206</v>
          </cell>
          <cell r="D617" t="str">
            <v>HUILA</v>
          </cell>
          <cell r="E617" t="str">
            <v>41</v>
          </cell>
          <cell r="F617" t="str">
            <v>COLOMBIA</v>
          </cell>
          <cell r="G617">
            <v>6</v>
          </cell>
          <cell r="H617" t="str">
            <v>G4</v>
          </cell>
        </row>
        <row r="618">
          <cell r="B618" t="str">
            <v>41244</v>
          </cell>
          <cell r="C618">
            <v>41244</v>
          </cell>
          <cell r="D618" t="str">
            <v>HUILA</v>
          </cell>
          <cell r="E618" t="str">
            <v>41</v>
          </cell>
          <cell r="F618" t="str">
            <v>ELIAS</v>
          </cell>
          <cell r="G618">
            <v>6</v>
          </cell>
          <cell r="H618" t="str">
            <v>G4</v>
          </cell>
        </row>
        <row r="619">
          <cell r="B619" t="str">
            <v>41298</v>
          </cell>
          <cell r="C619">
            <v>41298</v>
          </cell>
          <cell r="D619" t="str">
            <v>HUILA</v>
          </cell>
          <cell r="E619" t="str">
            <v>41</v>
          </cell>
          <cell r="F619" t="str">
            <v>GARZON</v>
          </cell>
          <cell r="G619">
            <v>6</v>
          </cell>
          <cell r="H619" t="str">
            <v>G3</v>
          </cell>
        </row>
        <row r="620">
          <cell r="B620" t="str">
            <v>41306</v>
          </cell>
          <cell r="C620">
            <v>41306</v>
          </cell>
          <cell r="D620" t="str">
            <v>HUILA</v>
          </cell>
          <cell r="E620" t="str">
            <v>41</v>
          </cell>
          <cell r="F620" t="str">
            <v>GIGANTE</v>
          </cell>
          <cell r="G620">
            <v>6</v>
          </cell>
          <cell r="H620" t="str">
            <v>G2</v>
          </cell>
        </row>
        <row r="621">
          <cell r="B621" t="str">
            <v>41319</v>
          </cell>
          <cell r="C621">
            <v>41319</v>
          </cell>
          <cell r="D621" t="str">
            <v>HUILA</v>
          </cell>
          <cell r="E621" t="str">
            <v>41</v>
          </cell>
          <cell r="F621" t="str">
            <v>GUADALUPE</v>
          </cell>
          <cell r="G621">
            <v>6</v>
          </cell>
          <cell r="H621" t="str">
            <v>G4</v>
          </cell>
        </row>
        <row r="622">
          <cell r="B622" t="str">
            <v>41349</v>
          </cell>
          <cell r="C622">
            <v>41349</v>
          </cell>
          <cell r="D622" t="str">
            <v>HUILA</v>
          </cell>
          <cell r="E622" t="str">
            <v>41</v>
          </cell>
          <cell r="F622" t="str">
            <v>HOBO</v>
          </cell>
          <cell r="G622">
            <v>6</v>
          </cell>
          <cell r="H622" t="str">
            <v>G3</v>
          </cell>
        </row>
        <row r="623">
          <cell r="B623" t="str">
            <v>41357</v>
          </cell>
          <cell r="C623">
            <v>41357</v>
          </cell>
          <cell r="D623" t="str">
            <v>HUILA</v>
          </cell>
          <cell r="E623" t="str">
            <v>41</v>
          </cell>
          <cell r="F623" t="str">
            <v>IQUIRA</v>
          </cell>
          <cell r="G623">
            <v>6</v>
          </cell>
          <cell r="H623" t="str">
            <v>G5</v>
          </cell>
        </row>
        <row r="624">
          <cell r="B624" t="str">
            <v>41359</v>
          </cell>
          <cell r="C624">
            <v>41359</v>
          </cell>
          <cell r="D624" t="str">
            <v>HUILA</v>
          </cell>
          <cell r="E624" t="str">
            <v>41</v>
          </cell>
          <cell r="F624" t="str">
            <v>ISNOS</v>
          </cell>
          <cell r="G624">
            <v>6</v>
          </cell>
          <cell r="H624" t="str">
            <v>G5</v>
          </cell>
        </row>
        <row r="625">
          <cell r="B625" t="str">
            <v>41378</v>
          </cell>
          <cell r="C625">
            <v>41378</v>
          </cell>
          <cell r="D625" t="str">
            <v>HUILA</v>
          </cell>
          <cell r="E625" t="str">
            <v>41</v>
          </cell>
          <cell r="F625" t="str">
            <v>LA ARGENTINA</v>
          </cell>
          <cell r="G625">
            <v>6</v>
          </cell>
          <cell r="H625" t="str">
            <v>G5</v>
          </cell>
        </row>
        <row r="626">
          <cell r="B626" t="str">
            <v>41396</v>
          </cell>
          <cell r="C626">
            <v>41396</v>
          </cell>
          <cell r="D626" t="str">
            <v>HUILA</v>
          </cell>
          <cell r="E626" t="str">
            <v>41</v>
          </cell>
          <cell r="F626" t="str">
            <v>LA PLATA</v>
          </cell>
          <cell r="G626">
            <v>6</v>
          </cell>
          <cell r="H626" t="str">
            <v>G4</v>
          </cell>
        </row>
        <row r="627">
          <cell r="B627" t="str">
            <v>41483</v>
          </cell>
          <cell r="C627">
            <v>41483</v>
          </cell>
          <cell r="D627" t="str">
            <v>HUILA</v>
          </cell>
          <cell r="E627" t="str">
            <v>41</v>
          </cell>
          <cell r="F627" t="str">
            <v>NATAGA</v>
          </cell>
          <cell r="G627">
            <v>6</v>
          </cell>
          <cell r="H627" t="str">
            <v>G4</v>
          </cell>
        </row>
        <row r="628">
          <cell r="B628" t="str">
            <v>41503</v>
          </cell>
          <cell r="C628">
            <v>41503</v>
          </cell>
          <cell r="D628" t="str">
            <v>HUILA</v>
          </cell>
          <cell r="E628" t="str">
            <v>41</v>
          </cell>
          <cell r="F628" t="str">
            <v>OPORAPA</v>
          </cell>
          <cell r="G628">
            <v>6</v>
          </cell>
          <cell r="H628" t="str">
            <v>G5</v>
          </cell>
        </row>
        <row r="629">
          <cell r="B629" t="str">
            <v>41518</v>
          </cell>
          <cell r="C629">
            <v>41518</v>
          </cell>
          <cell r="D629" t="str">
            <v>HUILA</v>
          </cell>
          <cell r="E629" t="str">
            <v>41</v>
          </cell>
          <cell r="F629" t="str">
            <v>PAICOL</v>
          </cell>
          <cell r="G629">
            <v>6</v>
          </cell>
          <cell r="H629" t="str">
            <v>G2</v>
          </cell>
        </row>
        <row r="630">
          <cell r="B630" t="str">
            <v>41524</v>
          </cell>
          <cell r="C630">
            <v>41524</v>
          </cell>
          <cell r="D630" t="str">
            <v>HUILA</v>
          </cell>
          <cell r="E630" t="str">
            <v>41</v>
          </cell>
          <cell r="F630" t="str">
            <v>PALERMO</v>
          </cell>
          <cell r="G630">
            <v>6</v>
          </cell>
          <cell r="H630" t="str">
            <v>G1</v>
          </cell>
        </row>
        <row r="631">
          <cell r="B631" t="str">
            <v>41530</v>
          </cell>
          <cell r="C631">
            <v>41530</v>
          </cell>
          <cell r="D631" t="str">
            <v>HUILA</v>
          </cell>
          <cell r="E631" t="str">
            <v>41</v>
          </cell>
          <cell r="F631" t="str">
            <v>PALESTINA</v>
          </cell>
          <cell r="G631">
            <v>6</v>
          </cell>
          <cell r="H631" t="str">
            <v>G5</v>
          </cell>
        </row>
        <row r="632">
          <cell r="B632" t="str">
            <v>41548</v>
          </cell>
          <cell r="C632">
            <v>41548</v>
          </cell>
          <cell r="D632" t="str">
            <v>HUILA</v>
          </cell>
          <cell r="E632" t="str">
            <v>41</v>
          </cell>
          <cell r="F632" t="str">
            <v>PITAL</v>
          </cell>
          <cell r="G632">
            <v>6</v>
          </cell>
          <cell r="H632" t="str">
            <v>G4</v>
          </cell>
        </row>
        <row r="633">
          <cell r="B633" t="str">
            <v>41551</v>
          </cell>
          <cell r="C633">
            <v>41551</v>
          </cell>
          <cell r="D633" t="str">
            <v>HUILA</v>
          </cell>
          <cell r="E633" t="str">
            <v>41</v>
          </cell>
          <cell r="F633" t="str">
            <v>PITALITO</v>
          </cell>
          <cell r="G633">
            <v>4</v>
          </cell>
          <cell r="H633" t="str">
            <v>G2</v>
          </cell>
        </row>
        <row r="634">
          <cell r="B634" t="str">
            <v>41615</v>
          </cell>
          <cell r="C634">
            <v>41615</v>
          </cell>
          <cell r="D634" t="str">
            <v>HUILA</v>
          </cell>
          <cell r="E634" t="str">
            <v>41</v>
          </cell>
          <cell r="F634" t="str">
            <v>RIVERA</v>
          </cell>
          <cell r="G634">
            <v>6</v>
          </cell>
          <cell r="H634" t="str">
            <v>G2</v>
          </cell>
        </row>
        <row r="635">
          <cell r="B635" t="str">
            <v>41660</v>
          </cell>
          <cell r="C635">
            <v>41660</v>
          </cell>
          <cell r="D635" t="str">
            <v>HUILA</v>
          </cell>
          <cell r="E635" t="str">
            <v>41</v>
          </cell>
          <cell r="F635" t="str">
            <v>SALADOBLANCO</v>
          </cell>
          <cell r="G635">
            <v>6</v>
          </cell>
          <cell r="H635" t="str">
            <v>G5</v>
          </cell>
        </row>
        <row r="636">
          <cell r="B636" t="str">
            <v>41668</v>
          </cell>
          <cell r="C636">
            <v>41668</v>
          </cell>
          <cell r="D636" t="str">
            <v>HUILA</v>
          </cell>
          <cell r="E636" t="str">
            <v>41</v>
          </cell>
          <cell r="F636" t="str">
            <v>SAN AGUSTIN</v>
          </cell>
          <cell r="G636">
            <v>6</v>
          </cell>
          <cell r="H636" t="str">
            <v>G5</v>
          </cell>
        </row>
        <row r="637">
          <cell r="B637" t="str">
            <v>41676</v>
          </cell>
          <cell r="C637">
            <v>41676</v>
          </cell>
          <cell r="D637" t="str">
            <v>HUILA</v>
          </cell>
          <cell r="E637" t="str">
            <v>41</v>
          </cell>
          <cell r="F637" t="str">
            <v>SANTA MARIA</v>
          </cell>
          <cell r="G637">
            <v>6</v>
          </cell>
          <cell r="H637" t="str">
            <v>G4</v>
          </cell>
        </row>
        <row r="638">
          <cell r="B638" t="str">
            <v>41770</v>
          </cell>
          <cell r="C638">
            <v>41770</v>
          </cell>
          <cell r="D638" t="str">
            <v>HUILA</v>
          </cell>
          <cell r="E638" t="str">
            <v>41</v>
          </cell>
          <cell r="F638" t="str">
            <v>SUAZA</v>
          </cell>
          <cell r="G638">
            <v>6</v>
          </cell>
          <cell r="H638" t="str">
            <v>G5</v>
          </cell>
        </row>
        <row r="639">
          <cell r="B639" t="str">
            <v>41791</v>
          </cell>
          <cell r="C639">
            <v>41791</v>
          </cell>
          <cell r="D639" t="str">
            <v>HUILA</v>
          </cell>
          <cell r="E639" t="str">
            <v>41</v>
          </cell>
          <cell r="F639" t="str">
            <v>TARQUI</v>
          </cell>
          <cell r="G639">
            <v>6</v>
          </cell>
          <cell r="H639" t="str">
            <v>G5</v>
          </cell>
        </row>
        <row r="640">
          <cell r="B640" t="str">
            <v>41797</v>
          </cell>
          <cell r="C640">
            <v>41797</v>
          </cell>
          <cell r="D640" t="str">
            <v>HUILA</v>
          </cell>
          <cell r="E640" t="str">
            <v>41</v>
          </cell>
          <cell r="F640" t="str">
            <v>TESALIA</v>
          </cell>
          <cell r="G640">
            <v>6</v>
          </cell>
          <cell r="H640" t="str">
            <v>G3</v>
          </cell>
        </row>
        <row r="641">
          <cell r="B641" t="str">
            <v>41799</v>
          </cell>
          <cell r="C641">
            <v>41799</v>
          </cell>
          <cell r="D641" t="str">
            <v>HUILA</v>
          </cell>
          <cell r="E641" t="str">
            <v>41</v>
          </cell>
          <cell r="F641" t="str">
            <v>TELLO</v>
          </cell>
          <cell r="G641">
            <v>6</v>
          </cell>
          <cell r="H641" t="str">
            <v>G3</v>
          </cell>
        </row>
        <row r="642">
          <cell r="B642" t="str">
            <v>41801</v>
          </cell>
          <cell r="C642">
            <v>41801</v>
          </cell>
          <cell r="D642" t="str">
            <v>HUILA</v>
          </cell>
          <cell r="E642" t="str">
            <v>41</v>
          </cell>
          <cell r="F642" t="str">
            <v>TERUEL</v>
          </cell>
          <cell r="G642">
            <v>6</v>
          </cell>
          <cell r="H642" t="str">
            <v>G4</v>
          </cell>
        </row>
        <row r="643">
          <cell r="B643" t="str">
            <v>41807</v>
          </cell>
          <cell r="C643">
            <v>41807</v>
          </cell>
          <cell r="D643" t="str">
            <v>HUILA</v>
          </cell>
          <cell r="E643" t="str">
            <v>41</v>
          </cell>
          <cell r="F643" t="str">
            <v>TIMANA</v>
          </cell>
          <cell r="G643">
            <v>6</v>
          </cell>
          <cell r="H643" t="str">
            <v>G4</v>
          </cell>
        </row>
        <row r="644">
          <cell r="B644" t="str">
            <v>41872</v>
          </cell>
          <cell r="C644">
            <v>41872</v>
          </cell>
          <cell r="D644" t="str">
            <v>HUILA</v>
          </cell>
          <cell r="E644" t="str">
            <v>41</v>
          </cell>
          <cell r="F644" t="str">
            <v>VILLAVIEJA</v>
          </cell>
          <cell r="G644">
            <v>6</v>
          </cell>
          <cell r="H644" t="str">
            <v>G3</v>
          </cell>
        </row>
        <row r="645">
          <cell r="B645" t="str">
            <v>41885</v>
          </cell>
          <cell r="C645">
            <v>41885</v>
          </cell>
          <cell r="D645" t="str">
            <v>HUILA</v>
          </cell>
          <cell r="E645" t="str">
            <v>41</v>
          </cell>
          <cell r="F645" t="str">
            <v>YAGUARA</v>
          </cell>
          <cell r="G645">
            <v>6</v>
          </cell>
          <cell r="H645" t="str">
            <v>G1</v>
          </cell>
        </row>
        <row r="646">
          <cell r="B646" t="str">
            <v>44001</v>
          </cell>
          <cell r="C646">
            <v>44001</v>
          </cell>
          <cell r="D646" t="str">
            <v>GUAJIRA</v>
          </cell>
          <cell r="E646" t="str">
            <v>44</v>
          </cell>
          <cell r="F646" t="str">
            <v>RIOHACHA</v>
          </cell>
          <cell r="G646">
            <v>4</v>
          </cell>
          <cell r="H646" t="str">
            <v>G1</v>
          </cell>
        </row>
        <row r="647">
          <cell r="B647" t="str">
            <v>44035</v>
          </cell>
          <cell r="C647">
            <v>44035</v>
          </cell>
          <cell r="D647" t="str">
            <v>GUAJIRA</v>
          </cell>
          <cell r="E647" t="str">
            <v>44</v>
          </cell>
          <cell r="F647" t="str">
            <v>ALBANIA</v>
          </cell>
          <cell r="G647">
            <v>5</v>
          </cell>
          <cell r="H647" t="str">
            <v>G1</v>
          </cell>
        </row>
        <row r="648">
          <cell r="B648" t="str">
            <v>44078</v>
          </cell>
          <cell r="C648">
            <v>44078</v>
          </cell>
          <cell r="D648" t="str">
            <v>GUAJIRA</v>
          </cell>
          <cell r="E648" t="str">
            <v>44</v>
          </cell>
          <cell r="F648" t="str">
            <v>BARRANCAS</v>
          </cell>
          <cell r="G648">
            <v>6</v>
          </cell>
          <cell r="H648" t="str">
            <v>G3</v>
          </cell>
        </row>
        <row r="649">
          <cell r="B649" t="str">
            <v>44090</v>
          </cell>
          <cell r="C649">
            <v>44090</v>
          </cell>
          <cell r="D649" t="str">
            <v>GUAJIRA</v>
          </cell>
          <cell r="E649" t="str">
            <v>44</v>
          </cell>
          <cell r="F649" t="str">
            <v>DIBULLA</v>
          </cell>
          <cell r="G649">
            <v>6</v>
          </cell>
          <cell r="H649" t="str">
            <v>G4</v>
          </cell>
        </row>
        <row r="650">
          <cell r="B650" t="str">
            <v>44098</v>
          </cell>
          <cell r="C650">
            <v>44098</v>
          </cell>
          <cell r="D650" t="str">
            <v>GUAJIRA</v>
          </cell>
          <cell r="E650" t="str">
            <v>44</v>
          </cell>
          <cell r="F650" t="str">
            <v>DISTRACCION</v>
          </cell>
          <cell r="G650">
            <v>6</v>
          </cell>
          <cell r="H650" t="str">
            <v>G5</v>
          </cell>
        </row>
        <row r="651">
          <cell r="B651" t="str">
            <v>44110</v>
          </cell>
          <cell r="C651">
            <v>44110</v>
          </cell>
          <cell r="D651" t="str">
            <v>GUAJIRA</v>
          </cell>
          <cell r="E651" t="str">
            <v>44</v>
          </cell>
          <cell r="F651" t="str">
            <v>EL MOLINO</v>
          </cell>
          <cell r="G651">
            <v>6</v>
          </cell>
          <cell r="H651" t="str">
            <v>G2</v>
          </cell>
        </row>
        <row r="652">
          <cell r="B652" t="str">
            <v>44279</v>
          </cell>
          <cell r="C652">
            <v>44279</v>
          </cell>
          <cell r="D652" t="str">
            <v>GUAJIRA</v>
          </cell>
          <cell r="E652" t="str">
            <v>44</v>
          </cell>
          <cell r="F652" t="str">
            <v>FONSECA</v>
          </cell>
          <cell r="G652">
            <v>6</v>
          </cell>
          <cell r="H652" t="str">
            <v>G4</v>
          </cell>
        </row>
        <row r="653">
          <cell r="B653" t="str">
            <v>44378</v>
          </cell>
          <cell r="C653">
            <v>44378</v>
          </cell>
          <cell r="D653" t="str">
            <v>GUAJIRA</v>
          </cell>
          <cell r="E653" t="str">
            <v>44</v>
          </cell>
          <cell r="F653" t="str">
            <v>HATONUEVO</v>
          </cell>
          <cell r="G653">
            <v>6</v>
          </cell>
          <cell r="H653" t="str">
            <v>G2</v>
          </cell>
        </row>
        <row r="654">
          <cell r="B654" t="str">
            <v>44420</v>
          </cell>
          <cell r="C654">
            <v>44420</v>
          </cell>
          <cell r="D654" t="str">
            <v>GUAJIRA</v>
          </cell>
          <cell r="E654" t="str">
            <v>44</v>
          </cell>
          <cell r="F654" t="str">
            <v>LA JAGUA DEL PILAR</v>
          </cell>
          <cell r="G654">
            <v>6</v>
          </cell>
          <cell r="H654" t="str">
            <v>G2</v>
          </cell>
        </row>
        <row r="655">
          <cell r="B655" t="str">
            <v>44430</v>
          </cell>
          <cell r="C655">
            <v>44430</v>
          </cell>
          <cell r="D655" t="str">
            <v>GUAJIRA</v>
          </cell>
          <cell r="E655" t="str">
            <v>44</v>
          </cell>
          <cell r="F655" t="str">
            <v>MAICAO</v>
          </cell>
          <cell r="G655">
            <v>4</v>
          </cell>
          <cell r="H655" t="str">
            <v>G3</v>
          </cell>
        </row>
        <row r="656">
          <cell r="B656" t="str">
            <v>44560</v>
          </cell>
          <cell r="C656">
            <v>44560</v>
          </cell>
          <cell r="D656" t="str">
            <v>GUAJIRA</v>
          </cell>
          <cell r="E656" t="str">
            <v>44</v>
          </cell>
          <cell r="F656" t="str">
            <v>MANAURE</v>
          </cell>
          <cell r="G656">
            <v>4</v>
          </cell>
          <cell r="H656" t="str">
            <v>G5</v>
          </cell>
        </row>
        <row r="657">
          <cell r="B657" t="str">
            <v>44650</v>
          </cell>
          <cell r="C657">
            <v>44650</v>
          </cell>
          <cell r="D657" t="str">
            <v>GUAJIRA</v>
          </cell>
          <cell r="E657" t="str">
            <v>44</v>
          </cell>
          <cell r="F657" t="str">
            <v>SAN JUAN DEL CESAR</v>
          </cell>
          <cell r="G657">
            <v>6</v>
          </cell>
          <cell r="H657" t="str">
            <v>G4</v>
          </cell>
        </row>
        <row r="658">
          <cell r="B658" t="str">
            <v>44847</v>
          </cell>
          <cell r="C658">
            <v>44847</v>
          </cell>
          <cell r="D658" t="str">
            <v>GUAJIRA</v>
          </cell>
          <cell r="E658" t="str">
            <v>44</v>
          </cell>
          <cell r="F658" t="str">
            <v>URIBIA</v>
          </cell>
          <cell r="G658">
            <v>4</v>
          </cell>
          <cell r="H658" t="str">
            <v>G5</v>
          </cell>
        </row>
        <row r="659">
          <cell r="B659" t="str">
            <v>44855</v>
          </cell>
          <cell r="C659">
            <v>44855</v>
          </cell>
          <cell r="D659" t="str">
            <v>GUAJIRA</v>
          </cell>
          <cell r="E659" t="str">
            <v>44</v>
          </cell>
          <cell r="F659" t="str">
            <v>URUMITA</v>
          </cell>
          <cell r="G659">
            <v>6</v>
          </cell>
          <cell r="H659" t="str">
            <v>G4</v>
          </cell>
        </row>
        <row r="660">
          <cell r="B660" t="str">
            <v>44874</v>
          </cell>
          <cell r="C660">
            <v>44874</v>
          </cell>
          <cell r="D660" t="str">
            <v>GUAJIRA</v>
          </cell>
          <cell r="E660" t="str">
            <v>44</v>
          </cell>
          <cell r="F660" t="str">
            <v>VILLANUEVA</v>
          </cell>
          <cell r="G660">
            <v>6</v>
          </cell>
          <cell r="H660" t="str">
            <v>G4</v>
          </cell>
        </row>
        <row r="661">
          <cell r="B661" t="str">
            <v>47001</v>
          </cell>
          <cell r="C661">
            <v>47001</v>
          </cell>
          <cell r="D661" t="str">
            <v>MAGDALENA</v>
          </cell>
          <cell r="E661" t="str">
            <v>47</v>
          </cell>
          <cell r="F661" t="str">
            <v>SANTA MARTA</v>
          </cell>
          <cell r="G661">
            <v>1</v>
          </cell>
          <cell r="H661" t="str">
            <v>G1</v>
          </cell>
        </row>
        <row r="662">
          <cell r="B662" t="str">
            <v>47030</v>
          </cell>
          <cell r="C662">
            <v>47030</v>
          </cell>
          <cell r="D662" t="str">
            <v>MAGDALENA</v>
          </cell>
          <cell r="E662" t="str">
            <v>47</v>
          </cell>
          <cell r="F662" t="str">
            <v>ALGARROBO</v>
          </cell>
          <cell r="G662">
            <v>6</v>
          </cell>
          <cell r="H662" t="str">
            <v>G5</v>
          </cell>
        </row>
        <row r="663">
          <cell r="B663" t="str">
            <v>47053</v>
          </cell>
          <cell r="C663">
            <v>47053</v>
          </cell>
          <cell r="D663" t="str">
            <v>MAGDALENA</v>
          </cell>
          <cell r="E663" t="str">
            <v>47</v>
          </cell>
          <cell r="F663" t="str">
            <v>ARACATACA</v>
          </cell>
          <cell r="G663">
            <v>6</v>
          </cell>
          <cell r="H663" t="str">
            <v>G5</v>
          </cell>
        </row>
        <row r="664">
          <cell r="B664" t="str">
            <v>47058</v>
          </cell>
          <cell r="C664">
            <v>47058</v>
          </cell>
          <cell r="D664" t="str">
            <v>MAGDALENA</v>
          </cell>
          <cell r="E664" t="str">
            <v>47</v>
          </cell>
          <cell r="F664" t="str">
            <v>ARIGUANI</v>
          </cell>
          <cell r="G664">
            <v>6</v>
          </cell>
          <cell r="H664" t="str">
            <v>G4</v>
          </cell>
        </row>
        <row r="665">
          <cell r="B665" t="str">
            <v>47161</v>
          </cell>
          <cell r="C665">
            <v>47161</v>
          </cell>
          <cell r="D665" t="str">
            <v>MAGDALENA</v>
          </cell>
          <cell r="E665" t="str">
            <v>47</v>
          </cell>
          <cell r="F665" t="str">
            <v>CERRO SAN ANTONIO</v>
          </cell>
          <cell r="G665">
            <v>6</v>
          </cell>
          <cell r="H665" t="str">
            <v>G5</v>
          </cell>
        </row>
        <row r="666">
          <cell r="B666" t="str">
            <v>47170</v>
          </cell>
          <cell r="C666">
            <v>47170</v>
          </cell>
          <cell r="D666" t="str">
            <v>MAGDALENA</v>
          </cell>
          <cell r="E666" t="str">
            <v>47</v>
          </cell>
          <cell r="F666" t="str">
            <v>CHIVOLO</v>
          </cell>
          <cell r="G666">
            <v>6</v>
          </cell>
          <cell r="H666" t="str">
            <v>G5</v>
          </cell>
        </row>
        <row r="667">
          <cell r="B667" t="str">
            <v>47189</v>
          </cell>
          <cell r="C667">
            <v>47189</v>
          </cell>
          <cell r="D667" t="str">
            <v>MAGDALENA</v>
          </cell>
          <cell r="E667" t="str">
            <v>47</v>
          </cell>
          <cell r="F667" t="str">
            <v>CIENAGA</v>
          </cell>
          <cell r="G667">
            <v>5</v>
          </cell>
          <cell r="H667" t="str">
            <v>G2</v>
          </cell>
        </row>
        <row r="668">
          <cell r="B668" t="str">
            <v>47205</v>
          </cell>
          <cell r="C668">
            <v>47205</v>
          </cell>
          <cell r="D668" t="str">
            <v>MAGDALENA</v>
          </cell>
          <cell r="E668" t="str">
            <v>47</v>
          </cell>
          <cell r="F668" t="str">
            <v>CONCORDIA</v>
          </cell>
          <cell r="G668">
            <v>6</v>
          </cell>
          <cell r="H668" t="str">
            <v>G5</v>
          </cell>
        </row>
        <row r="669">
          <cell r="B669" t="str">
            <v>47245</v>
          </cell>
          <cell r="C669">
            <v>47245</v>
          </cell>
          <cell r="D669" t="str">
            <v>MAGDALENA</v>
          </cell>
          <cell r="E669" t="str">
            <v>47</v>
          </cell>
          <cell r="F669" t="str">
            <v>EL BANCO</v>
          </cell>
          <cell r="G669">
            <v>6</v>
          </cell>
          <cell r="H669" t="str">
            <v>G4</v>
          </cell>
        </row>
        <row r="670">
          <cell r="B670" t="str">
            <v>47258</v>
          </cell>
          <cell r="C670">
            <v>47258</v>
          </cell>
          <cell r="D670" t="str">
            <v>MAGDALENA</v>
          </cell>
          <cell r="E670" t="str">
            <v>47</v>
          </cell>
          <cell r="F670" t="str">
            <v>EL PIÑON</v>
          </cell>
          <cell r="G670">
            <v>6</v>
          </cell>
          <cell r="H670" t="str">
            <v>G5</v>
          </cell>
        </row>
        <row r="671">
          <cell r="B671" t="str">
            <v>47268</v>
          </cell>
          <cell r="C671">
            <v>47268</v>
          </cell>
          <cell r="D671" t="str">
            <v>MAGDALENA</v>
          </cell>
          <cell r="E671" t="str">
            <v>47</v>
          </cell>
          <cell r="F671" t="str">
            <v>EL RETEN</v>
          </cell>
          <cell r="G671">
            <v>6</v>
          </cell>
          <cell r="H671" t="str">
            <v>G3</v>
          </cell>
        </row>
        <row r="672">
          <cell r="B672" t="str">
            <v>47288</v>
          </cell>
          <cell r="C672">
            <v>47288</v>
          </cell>
          <cell r="D672" t="str">
            <v>MAGDALENA</v>
          </cell>
          <cell r="E672" t="str">
            <v>47</v>
          </cell>
          <cell r="F672" t="str">
            <v>FUNDACION</v>
          </cell>
          <cell r="G672">
            <v>6</v>
          </cell>
          <cell r="H672" t="str">
            <v>G4</v>
          </cell>
        </row>
        <row r="673">
          <cell r="B673" t="str">
            <v>47318</v>
          </cell>
          <cell r="C673">
            <v>47318</v>
          </cell>
          <cell r="D673" t="str">
            <v>MAGDALENA</v>
          </cell>
          <cell r="E673" t="str">
            <v>47</v>
          </cell>
          <cell r="F673" t="str">
            <v>GUAMAL</v>
          </cell>
          <cell r="G673">
            <v>6</v>
          </cell>
          <cell r="H673" t="str">
            <v>G5</v>
          </cell>
        </row>
        <row r="674">
          <cell r="B674" t="str">
            <v>47460</v>
          </cell>
          <cell r="C674">
            <v>47460</v>
          </cell>
          <cell r="D674" t="str">
            <v>MAGDALENA</v>
          </cell>
          <cell r="E674" t="str">
            <v>47</v>
          </cell>
          <cell r="F674" t="str">
            <v>NUEVA GRANADA</v>
          </cell>
          <cell r="G674">
            <v>6</v>
          </cell>
          <cell r="H674" t="str">
            <v>G5</v>
          </cell>
        </row>
        <row r="675">
          <cell r="B675" t="str">
            <v>47541</v>
          </cell>
          <cell r="C675">
            <v>47541</v>
          </cell>
          <cell r="D675" t="str">
            <v>MAGDALENA</v>
          </cell>
          <cell r="E675" t="str">
            <v>47</v>
          </cell>
          <cell r="F675" t="str">
            <v>PEDRAZA</v>
          </cell>
          <cell r="G675">
            <v>6</v>
          </cell>
          <cell r="H675" t="str">
            <v>G4</v>
          </cell>
        </row>
        <row r="676">
          <cell r="B676" t="str">
            <v>47545</v>
          </cell>
          <cell r="C676">
            <v>47545</v>
          </cell>
          <cell r="D676" t="str">
            <v>MAGDALENA</v>
          </cell>
          <cell r="E676" t="str">
            <v>47</v>
          </cell>
          <cell r="F676" t="str">
            <v>PIJIÑO DEL CARMEN</v>
          </cell>
          <cell r="G676">
            <v>6</v>
          </cell>
          <cell r="H676" t="str">
            <v>G4</v>
          </cell>
        </row>
        <row r="677">
          <cell r="B677" t="str">
            <v>47551</v>
          </cell>
          <cell r="C677">
            <v>47551</v>
          </cell>
          <cell r="D677" t="str">
            <v>MAGDALENA</v>
          </cell>
          <cell r="E677" t="str">
            <v>47</v>
          </cell>
          <cell r="F677" t="str">
            <v>PIVIJAY</v>
          </cell>
          <cell r="G677">
            <v>6</v>
          </cell>
          <cell r="H677" t="str">
            <v>G4</v>
          </cell>
        </row>
        <row r="678">
          <cell r="B678" t="str">
            <v>47555</v>
          </cell>
          <cell r="C678">
            <v>47555</v>
          </cell>
          <cell r="D678" t="str">
            <v>MAGDALENA</v>
          </cell>
          <cell r="E678" t="str">
            <v>47</v>
          </cell>
          <cell r="F678" t="str">
            <v>PLATO</v>
          </cell>
          <cell r="G678">
            <v>6</v>
          </cell>
          <cell r="H678" t="str">
            <v>G4</v>
          </cell>
        </row>
        <row r="679">
          <cell r="B679" t="str">
            <v>47570</v>
          </cell>
          <cell r="C679">
            <v>47570</v>
          </cell>
          <cell r="D679" t="str">
            <v>MAGDALENA</v>
          </cell>
          <cell r="E679" t="str">
            <v>47</v>
          </cell>
          <cell r="F679" t="str">
            <v>PUEBLOVIEJO</v>
          </cell>
          <cell r="G679">
            <v>6</v>
          </cell>
          <cell r="H679" t="str">
            <v>G5</v>
          </cell>
        </row>
        <row r="680">
          <cell r="B680" t="str">
            <v>47605</v>
          </cell>
          <cell r="C680">
            <v>47605</v>
          </cell>
          <cell r="D680" t="str">
            <v>MAGDALENA</v>
          </cell>
          <cell r="E680" t="str">
            <v>47</v>
          </cell>
          <cell r="F680" t="str">
            <v>REMOLINO</v>
          </cell>
          <cell r="G680">
            <v>6</v>
          </cell>
          <cell r="H680" t="str">
            <v>G5</v>
          </cell>
        </row>
        <row r="681">
          <cell r="B681" t="str">
            <v>47660</v>
          </cell>
          <cell r="C681">
            <v>47660</v>
          </cell>
          <cell r="D681" t="str">
            <v>MAGDALENA</v>
          </cell>
          <cell r="E681" t="str">
            <v>47</v>
          </cell>
          <cell r="F681" t="str">
            <v>SABANAS DE SAN ANGEL</v>
          </cell>
          <cell r="G681">
            <v>6</v>
          </cell>
          <cell r="H681" t="str">
            <v>G5</v>
          </cell>
        </row>
        <row r="682">
          <cell r="B682" t="str">
            <v>47675</v>
          </cell>
          <cell r="C682">
            <v>47675</v>
          </cell>
          <cell r="D682" t="str">
            <v>MAGDALENA</v>
          </cell>
          <cell r="E682" t="str">
            <v>47</v>
          </cell>
          <cell r="F682" t="str">
            <v>SALAMINA</v>
          </cell>
          <cell r="G682">
            <v>6</v>
          </cell>
          <cell r="H682" t="str">
            <v>G4</v>
          </cell>
        </row>
        <row r="683">
          <cell r="B683" t="str">
            <v>47692</v>
          </cell>
          <cell r="C683">
            <v>47692</v>
          </cell>
          <cell r="D683" t="str">
            <v>MAGDALENA</v>
          </cell>
          <cell r="E683" t="str">
            <v>47</v>
          </cell>
          <cell r="F683" t="str">
            <v>SAN SEBASTIAN DE BUENAVISTA</v>
          </cell>
          <cell r="G683">
            <v>6</v>
          </cell>
          <cell r="H683" t="str">
            <v>G5</v>
          </cell>
        </row>
        <row r="684">
          <cell r="B684" t="str">
            <v>47703</v>
          </cell>
          <cell r="C684">
            <v>47703</v>
          </cell>
          <cell r="D684" t="str">
            <v>MAGDALENA</v>
          </cell>
          <cell r="E684" t="str">
            <v>47</v>
          </cell>
          <cell r="F684" t="str">
            <v>SAN ZENON</v>
          </cell>
          <cell r="G684">
            <v>6</v>
          </cell>
          <cell r="H684" t="str">
            <v>G5</v>
          </cell>
        </row>
        <row r="685">
          <cell r="B685" t="str">
            <v>47707</v>
          </cell>
          <cell r="C685">
            <v>47707</v>
          </cell>
          <cell r="D685" t="str">
            <v>MAGDALENA</v>
          </cell>
          <cell r="E685" t="str">
            <v>47</v>
          </cell>
          <cell r="F685" t="str">
            <v>SANTA ANA</v>
          </cell>
          <cell r="G685">
            <v>6</v>
          </cell>
          <cell r="H685" t="str">
            <v>G5</v>
          </cell>
        </row>
        <row r="686">
          <cell r="B686" t="str">
            <v>47720</v>
          </cell>
          <cell r="C686">
            <v>47720</v>
          </cell>
          <cell r="D686" t="str">
            <v>MAGDALENA</v>
          </cell>
          <cell r="E686" t="str">
            <v>47</v>
          </cell>
          <cell r="F686" t="str">
            <v>SANTA BARBARA DE PINTO</v>
          </cell>
          <cell r="G686">
            <v>6</v>
          </cell>
          <cell r="H686" t="str">
            <v>G4</v>
          </cell>
        </row>
        <row r="687">
          <cell r="B687" t="str">
            <v>47745</v>
          </cell>
          <cell r="C687">
            <v>47745</v>
          </cell>
          <cell r="D687" t="str">
            <v>MAGDALENA</v>
          </cell>
          <cell r="E687" t="str">
            <v>47</v>
          </cell>
          <cell r="F687" t="str">
            <v>SITIONUEVO</v>
          </cell>
          <cell r="G687">
            <v>6</v>
          </cell>
          <cell r="H687" t="str">
            <v>G2</v>
          </cell>
        </row>
        <row r="688">
          <cell r="B688" t="str">
            <v>47798</v>
          </cell>
          <cell r="C688">
            <v>47798</v>
          </cell>
          <cell r="D688" t="str">
            <v>MAGDALENA</v>
          </cell>
          <cell r="E688" t="str">
            <v>47</v>
          </cell>
          <cell r="F688" t="str">
            <v>TENERIFE</v>
          </cell>
          <cell r="G688">
            <v>6</v>
          </cell>
          <cell r="H688" t="str">
            <v>G5</v>
          </cell>
        </row>
        <row r="689">
          <cell r="B689" t="str">
            <v>47960</v>
          </cell>
          <cell r="C689">
            <v>47960</v>
          </cell>
          <cell r="D689" t="str">
            <v>MAGDALENA</v>
          </cell>
          <cell r="E689" t="str">
            <v>47</v>
          </cell>
          <cell r="F689" t="str">
            <v>ZAPAYAN</v>
          </cell>
          <cell r="G689">
            <v>6</v>
          </cell>
          <cell r="H689" t="str">
            <v>G5</v>
          </cell>
        </row>
        <row r="690">
          <cell r="B690" t="str">
            <v>47980</v>
          </cell>
          <cell r="C690">
            <v>47980</v>
          </cell>
          <cell r="D690" t="str">
            <v>MAGDALENA</v>
          </cell>
          <cell r="E690" t="str">
            <v>47</v>
          </cell>
          <cell r="F690" t="str">
            <v>ZONA BANANERA</v>
          </cell>
          <cell r="G690">
            <v>6</v>
          </cell>
          <cell r="H690" t="str">
            <v>G4</v>
          </cell>
        </row>
        <row r="691">
          <cell r="B691" t="str">
            <v>50001</v>
          </cell>
          <cell r="C691">
            <v>50001</v>
          </cell>
          <cell r="D691" t="str">
            <v>META</v>
          </cell>
          <cell r="E691" t="str">
            <v>50</v>
          </cell>
          <cell r="F691" t="str">
            <v>VILLAVICENCIO</v>
          </cell>
          <cell r="G691">
            <v>1</v>
          </cell>
          <cell r="H691" t="str">
            <v>C</v>
          </cell>
        </row>
        <row r="692">
          <cell r="B692" t="str">
            <v>50006</v>
          </cell>
          <cell r="C692">
            <v>50006</v>
          </cell>
          <cell r="D692" t="str">
            <v>META</v>
          </cell>
          <cell r="E692" t="str">
            <v>50</v>
          </cell>
          <cell r="F692" t="str">
            <v>ACACIAS</v>
          </cell>
          <cell r="G692">
            <v>3</v>
          </cell>
          <cell r="H692" t="str">
            <v>G1</v>
          </cell>
        </row>
        <row r="693">
          <cell r="B693" t="str">
            <v>50110</v>
          </cell>
          <cell r="C693">
            <v>50110</v>
          </cell>
          <cell r="D693" t="str">
            <v>META</v>
          </cell>
          <cell r="E693" t="str">
            <v>50</v>
          </cell>
          <cell r="F693" t="str">
            <v>BARRANCA DE UPIA</v>
          </cell>
          <cell r="G693">
            <v>6</v>
          </cell>
          <cell r="H693" t="str">
            <v>G1</v>
          </cell>
        </row>
        <row r="694">
          <cell r="B694" t="str">
            <v>50124</v>
          </cell>
          <cell r="C694">
            <v>50124</v>
          </cell>
          <cell r="D694" t="str">
            <v>META</v>
          </cell>
          <cell r="E694" t="str">
            <v>50</v>
          </cell>
          <cell r="F694" t="str">
            <v>CABUYARO</v>
          </cell>
          <cell r="G694">
            <v>6</v>
          </cell>
          <cell r="H694" t="str">
            <v>G1</v>
          </cell>
        </row>
        <row r="695">
          <cell r="B695" t="str">
            <v>50150</v>
          </cell>
          <cell r="C695">
            <v>50150</v>
          </cell>
          <cell r="D695" t="str">
            <v>META</v>
          </cell>
          <cell r="E695" t="str">
            <v>50</v>
          </cell>
          <cell r="F695" t="str">
            <v>CASTILLA LA NUEVA</v>
          </cell>
          <cell r="G695">
            <v>5</v>
          </cell>
          <cell r="H695" t="str">
            <v>G1</v>
          </cell>
        </row>
        <row r="696">
          <cell r="B696" t="str">
            <v>50223</v>
          </cell>
          <cell r="C696">
            <v>50223</v>
          </cell>
          <cell r="D696" t="str">
            <v>META</v>
          </cell>
          <cell r="E696" t="str">
            <v>50</v>
          </cell>
          <cell r="F696" t="str">
            <v>CUBARRAL</v>
          </cell>
          <cell r="G696">
            <v>6</v>
          </cell>
          <cell r="H696" t="str">
            <v>G3</v>
          </cell>
        </row>
        <row r="697">
          <cell r="B697" t="str">
            <v>50226</v>
          </cell>
          <cell r="C697">
            <v>50226</v>
          </cell>
          <cell r="D697" t="str">
            <v>META</v>
          </cell>
          <cell r="E697" t="str">
            <v>50</v>
          </cell>
          <cell r="F697" t="str">
            <v>CUMARAL</v>
          </cell>
          <cell r="G697">
            <v>6</v>
          </cell>
          <cell r="H697" t="str">
            <v>G1</v>
          </cell>
        </row>
        <row r="698">
          <cell r="B698" t="str">
            <v>50245</v>
          </cell>
          <cell r="C698">
            <v>50245</v>
          </cell>
          <cell r="D698" t="str">
            <v>META</v>
          </cell>
          <cell r="E698" t="str">
            <v>50</v>
          </cell>
          <cell r="F698" t="str">
            <v>EL CALVARIO</v>
          </cell>
          <cell r="G698">
            <v>6</v>
          </cell>
          <cell r="H698" t="str">
            <v>G3</v>
          </cell>
        </row>
        <row r="699">
          <cell r="B699" t="str">
            <v>50251</v>
          </cell>
          <cell r="C699">
            <v>50251</v>
          </cell>
          <cell r="D699" t="str">
            <v>META</v>
          </cell>
          <cell r="E699" t="str">
            <v>50</v>
          </cell>
          <cell r="F699" t="str">
            <v>EL CASTILLO</v>
          </cell>
          <cell r="G699">
            <v>6</v>
          </cell>
          <cell r="H699" t="str">
            <v>G3</v>
          </cell>
        </row>
        <row r="700">
          <cell r="B700" t="str">
            <v>50270</v>
          </cell>
          <cell r="C700">
            <v>50270</v>
          </cell>
          <cell r="D700" t="str">
            <v>META</v>
          </cell>
          <cell r="E700" t="str">
            <v>50</v>
          </cell>
          <cell r="F700" t="str">
            <v>EL DORADO</v>
          </cell>
          <cell r="G700">
            <v>6</v>
          </cell>
          <cell r="H700" t="str">
            <v>G3</v>
          </cell>
        </row>
        <row r="701">
          <cell r="B701" t="str">
            <v>50287</v>
          </cell>
          <cell r="C701">
            <v>50287</v>
          </cell>
          <cell r="D701" t="str">
            <v>META</v>
          </cell>
          <cell r="E701" t="str">
            <v>50</v>
          </cell>
          <cell r="F701" t="str">
            <v>FUENTE DE ORO</v>
          </cell>
          <cell r="G701">
            <v>6</v>
          </cell>
          <cell r="H701" t="str">
            <v>G2</v>
          </cell>
        </row>
        <row r="702">
          <cell r="B702" t="str">
            <v>50313</v>
          </cell>
          <cell r="C702">
            <v>50313</v>
          </cell>
          <cell r="D702" t="str">
            <v>META</v>
          </cell>
          <cell r="E702" t="str">
            <v>50</v>
          </cell>
          <cell r="F702" t="str">
            <v>GRANADA</v>
          </cell>
          <cell r="G702">
            <v>5</v>
          </cell>
          <cell r="H702" t="str">
            <v>G2</v>
          </cell>
        </row>
        <row r="703">
          <cell r="B703" t="str">
            <v>50318</v>
          </cell>
          <cell r="C703">
            <v>50318</v>
          </cell>
          <cell r="D703" t="str">
            <v>META</v>
          </cell>
          <cell r="E703" t="str">
            <v>50</v>
          </cell>
          <cell r="F703" t="str">
            <v>GUAMAL</v>
          </cell>
          <cell r="G703">
            <v>6</v>
          </cell>
          <cell r="H703" t="str">
            <v>G1</v>
          </cell>
        </row>
        <row r="704">
          <cell r="B704" t="str">
            <v>50325</v>
          </cell>
          <cell r="C704">
            <v>50325</v>
          </cell>
          <cell r="D704" t="str">
            <v>META</v>
          </cell>
          <cell r="E704" t="str">
            <v>50</v>
          </cell>
          <cell r="F704" t="str">
            <v>MAPIRIPAN</v>
          </cell>
          <cell r="G704">
            <v>6</v>
          </cell>
          <cell r="H704" t="str">
            <v>G3</v>
          </cell>
        </row>
        <row r="705">
          <cell r="B705" t="str">
            <v>50330</v>
          </cell>
          <cell r="C705">
            <v>50330</v>
          </cell>
          <cell r="D705" t="str">
            <v>META</v>
          </cell>
          <cell r="E705" t="str">
            <v>50</v>
          </cell>
          <cell r="F705" t="str">
            <v>MESETAS</v>
          </cell>
          <cell r="G705">
            <v>6</v>
          </cell>
          <cell r="H705" t="str">
            <v>G3</v>
          </cell>
        </row>
        <row r="706">
          <cell r="B706" t="str">
            <v>50350</v>
          </cell>
          <cell r="C706">
            <v>50350</v>
          </cell>
          <cell r="D706" t="str">
            <v>META</v>
          </cell>
          <cell r="E706" t="str">
            <v>50</v>
          </cell>
          <cell r="F706" t="str">
            <v>LA MACARENA</v>
          </cell>
          <cell r="G706">
            <v>6</v>
          </cell>
          <cell r="H706" t="str">
            <v>G5</v>
          </cell>
        </row>
        <row r="707">
          <cell r="B707" t="str">
            <v>50370</v>
          </cell>
          <cell r="C707">
            <v>50370</v>
          </cell>
          <cell r="D707" t="str">
            <v>META</v>
          </cell>
          <cell r="E707" t="str">
            <v>50</v>
          </cell>
          <cell r="F707" t="str">
            <v>LA URIBE</v>
          </cell>
          <cell r="G707">
            <v>6</v>
          </cell>
          <cell r="H707" t="str">
            <v>G5</v>
          </cell>
        </row>
        <row r="708">
          <cell r="B708" t="str">
            <v>50400</v>
          </cell>
          <cell r="C708">
            <v>50400</v>
          </cell>
          <cell r="D708" t="str">
            <v>META</v>
          </cell>
          <cell r="E708" t="str">
            <v>50</v>
          </cell>
          <cell r="F708" t="str">
            <v>LEJANIAS</v>
          </cell>
          <cell r="G708">
            <v>6</v>
          </cell>
          <cell r="H708" t="str">
            <v>G2</v>
          </cell>
        </row>
        <row r="709">
          <cell r="B709" t="str">
            <v>50450</v>
          </cell>
          <cell r="C709">
            <v>50450</v>
          </cell>
          <cell r="D709" t="str">
            <v>META</v>
          </cell>
          <cell r="E709" t="str">
            <v>50</v>
          </cell>
          <cell r="F709" t="str">
            <v>PUERTO CONCORDIA</v>
          </cell>
          <cell r="G709">
            <v>6</v>
          </cell>
          <cell r="H709" t="str">
            <v>G2</v>
          </cell>
        </row>
        <row r="710">
          <cell r="B710" t="str">
            <v>50568</v>
          </cell>
          <cell r="C710">
            <v>50568</v>
          </cell>
          <cell r="D710" t="str">
            <v>META</v>
          </cell>
          <cell r="E710" t="str">
            <v>50</v>
          </cell>
          <cell r="F710" t="str">
            <v>PUERTO GAITAN</v>
          </cell>
          <cell r="G710">
            <v>3</v>
          </cell>
          <cell r="H710" t="str">
            <v>G1</v>
          </cell>
        </row>
        <row r="711">
          <cell r="B711" t="str">
            <v>50573</v>
          </cell>
          <cell r="C711">
            <v>50573</v>
          </cell>
          <cell r="D711" t="str">
            <v>META</v>
          </cell>
          <cell r="E711" t="str">
            <v>50</v>
          </cell>
          <cell r="F711" t="str">
            <v>PUERTO LOPEZ</v>
          </cell>
          <cell r="G711">
            <v>4</v>
          </cell>
          <cell r="H711" t="str">
            <v>G1</v>
          </cell>
        </row>
        <row r="712">
          <cell r="B712" t="str">
            <v>50577</v>
          </cell>
          <cell r="C712">
            <v>50577</v>
          </cell>
          <cell r="D712" t="str">
            <v>META</v>
          </cell>
          <cell r="E712" t="str">
            <v>50</v>
          </cell>
          <cell r="F712" t="str">
            <v>PUERTO LLERAS</v>
          </cell>
          <cell r="G712">
            <v>6</v>
          </cell>
          <cell r="H712" t="str">
            <v>G2</v>
          </cell>
        </row>
        <row r="713">
          <cell r="B713" t="str">
            <v>50590</v>
          </cell>
          <cell r="C713">
            <v>50590</v>
          </cell>
          <cell r="D713" t="str">
            <v>META</v>
          </cell>
          <cell r="E713" t="str">
            <v>50</v>
          </cell>
          <cell r="F713" t="str">
            <v>PUERTO RICO</v>
          </cell>
          <cell r="G713">
            <v>6</v>
          </cell>
          <cell r="H713" t="str">
            <v>G2</v>
          </cell>
        </row>
        <row r="714">
          <cell r="B714" t="str">
            <v>50606</v>
          </cell>
          <cell r="C714">
            <v>50606</v>
          </cell>
          <cell r="D714" t="str">
            <v>META</v>
          </cell>
          <cell r="E714" t="str">
            <v>50</v>
          </cell>
          <cell r="F714" t="str">
            <v>RESTREPO</v>
          </cell>
          <cell r="G714">
            <v>6</v>
          </cell>
          <cell r="H714" t="str">
            <v>G1</v>
          </cell>
        </row>
        <row r="715">
          <cell r="B715" t="str">
            <v>50680</v>
          </cell>
          <cell r="C715">
            <v>50680</v>
          </cell>
          <cell r="D715" t="str">
            <v>META</v>
          </cell>
          <cell r="E715" t="str">
            <v>50</v>
          </cell>
          <cell r="F715" t="str">
            <v>SAN CARLOS DE GUAROA</v>
          </cell>
          <cell r="G715">
            <v>6</v>
          </cell>
          <cell r="H715" t="str">
            <v>G1</v>
          </cell>
        </row>
        <row r="716">
          <cell r="B716" t="str">
            <v>50683</v>
          </cell>
          <cell r="C716">
            <v>50683</v>
          </cell>
          <cell r="D716" t="str">
            <v>META</v>
          </cell>
          <cell r="E716" t="str">
            <v>50</v>
          </cell>
          <cell r="F716" t="str">
            <v>SAN JUAN DE ARAMA</v>
          </cell>
          <cell r="G716">
            <v>6</v>
          </cell>
          <cell r="H716" t="str">
            <v>G2</v>
          </cell>
        </row>
        <row r="717">
          <cell r="B717" t="str">
            <v>50686</v>
          </cell>
          <cell r="C717">
            <v>50686</v>
          </cell>
          <cell r="D717" t="str">
            <v>META</v>
          </cell>
          <cell r="E717" t="str">
            <v>50</v>
          </cell>
          <cell r="F717" t="str">
            <v>SAN JUANITO</v>
          </cell>
          <cell r="G717">
            <v>6</v>
          </cell>
          <cell r="H717" t="str">
            <v>G1</v>
          </cell>
        </row>
        <row r="718">
          <cell r="B718" t="str">
            <v>50689</v>
          </cell>
          <cell r="C718">
            <v>50689</v>
          </cell>
          <cell r="D718" t="str">
            <v>META</v>
          </cell>
          <cell r="E718" t="str">
            <v>50</v>
          </cell>
          <cell r="F718" t="str">
            <v>SAN MARTIN</v>
          </cell>
          <cell r="G718">
            <v>6</v>
          </cell>
          <cell r="H718" t="str">
            <v>G2</v>
          </cell>
        </row>
        <row r="719">
          <cell r="B719" t="str">
            <v>50711</v>
          </cell>
          <cell r="C719">
            <v>50711</v>
          </cell>
          <cell r="D719" t="str">
            <v>META</v>
          </cell>
          <cell r="E719" t="str">
            <v>50</v>
          </cell>
          <cell r="F719" t="str">
            <v>VISTA HERMOSA</v>
          </cell>
          <cell r="G719">
            <v>6</v>
          </cell>
          <cell r="H719" t="str">
            <v>G3</v>
          </cell>
        </row>
        <row r="720">
          <cell r="B720" t="str">
            <v>52001</v>
          </cell>
          <cell r="C720">
            <v>52001</v>
          </cell>
          <cell r="D720" t="str">
            <v>NARIÑO</v>
          </cell>
          <cell r="E720" t="str">
            <v>52</v>
          </cell>
          <cell r="F720" t="str">
            <v>PASTO</v>
          </cell>
          <cell r="G720">
            <v>1</v>
          </cell>
          <cell r="H720" t="str">
            <v>C</v>
          </cell>
        </row>
        <row r="721">
          <cell r="B721" t="str">
            <v>52019</v>
          </cell>
          <cell r="C721">
            <v>52019</v>
          </cell>
          <cell r="D721" t="str">
            <v>NARIÑO</v>
          </cell>
          <cell r="E721" t="str">
            <v>52</v>
          </cell>
          <cell r="F721" t="str">
            <v>ALBAN</v>
          </cell>
          <cell r="G721">
            <v>6</v>
          </cell>
          <cell r="H721" t="str">
            <v>G4</v>
          </cell>
        </row>
        <row r="722">
          <cell r="B722" t="str">
            <v>52022</v>
          </cell>
          <cell r="C722">
            <v>52022</v>
          </cell>
          <cell r="D722" t="str">
            <v>NARIÑO</v>
          </cell>
          <cell r="E722" t="str">
            <v>52</v>
          </cell>
          <cell r="F722" t="str">
            <v>ALDANA</v>
          </cell>
          <cell r="G722">
            <v>6</v>
          </cell>
          <cell r="H722" t="str">
            <v>G5</v>
          </cell>
        </row>
        <row r="723">
          <cell r="B723" t="str">
            <v>52036</v>
          </cell>
          <cell r="C723">
            <v>52036</v>
          </cell>
          <cell r="D723" t="str">
            <v>NARIÑO</v>
          </cell>
          <cell r="E723" t="str">
            <v>52</v>
          </cell>
          <cell r="F723" t="str">
            <v>ANCUYA</v>
          </cell>
          <cell r="G723">
            <v>6</v>
          </cell>
          <cell r="H723" t="str">
            <v>G5</v>
          </cell>
        </row>
        <row r="724">
          <cell r="B724" t="str">
            <v>52051</v>
          </cell>
          <cell r="C724">
            <v>52051</v>
          </cell>
          <cell r="D724" t="str">
            <v>NARIÑO</v>
          </cell>
          <cell r="E724" t="str">
            <v>52</v>
          </cell>
          <cell r="F724" t="str">
            <v>ARBOLEDA</v>
          </cell>
          <cell r="G724">
            <v>6</v>
          </cell>
          <cell r="H724" t="str">
            <v>G5</v>
          </cell>
        </row>
        <row r="725">
          <cell r="B725" t="str">
            <v>52079</v>
          </cell>
          <cell r="C725">
            <v>52079</v>
          </cell>
          <cell r="D725" t="str">
            <v>NARIÑO</v>
          </cell>
          <cell r="E725" t="str">
            <v>52</v>
          </cell>
          <cell r="F725" t="str">
            <v>BARBACOAS</v>
          </cell>
          <cell r="G725">
            <v>6</v>
          </cell>
          <cell r="H725" t="str">
            <v>G5</v>
          </cell>
        </row>
        <row r="726">
          <cell r="B726" t="str">
            <v>52083</v>
          </cell>
          <cell r="C726">
            <v>52083</v>
          </cell>
          <cell r="D726" t="str">
            <v>NARIÑO</v>
          </cell>
          <cell r="E726" t="str">
            <v>52</v>
          </cell>
          <cell r="F726" t="str">
            <v>BELEN</v>
          </cell>
          <cell r="G726">
            <v>6</v>
          </cell>
          <cell r="H726" t="str">
            <v>G5</v>
          </cell>
        </row>
        <row r="727">
          <cell r="B727" t="str">
            <v>52110</v>
          </cell>
          <cell r="C727">
            <v>52110</v>
          </cell>
          <cell r="D727" t="str">
            <v>NARIÑO</v>
          </cell>
          <cell r="E727" t="str">
            <v>52</v>
          </cell>
          <cell r="F727" t="str">
            <v>BUESACO</v>
          </cell>
          <cell r="G727">
            <v>6</v>
          </cell>
          <cell r="H727" t="str">
            <v>G5</v>
          </cell>
        </row>
        <row r="728">
          <cell r="B728" t="str">
            <v>52203</v>
          </cell>
          <cell r="C728">
            <v>52203</v>
          </cell>
          <cell r="D728" t="str">
            <v>NARIÑO</v>
          </cell>
          <cell r="E728" t="str">
            <v>52</v>
          </cell>
          <cell r="F728" t="str">
            <v>COLON-GENOVA</v>
          </cell>
          <cell r="G728">
            <v>6</v>
          </cell>
          <cell r="H728" t="str">
            <v>G5</v>
          </cell>
        </row>
        <row r="729">
          <cell r="B729" t="str">
            <v>52207</v>
          </cell>
          <cell r="C729">
            <v>52207</v>
          </cell>
          <cell r="D729" t="str">
            <v>NARIÑO</v>
          </cell>
          <cell r="E729" t="str">
            <v>52</v>
          </cell>
          <cell r="F729" t="str">
            <v>CONSACA</v>
          </cell>
          <cell r="G729">
            <v>6</v>
          </cell>
          <cell r="H729" t="str">
            <v>G5</v>
          </cell>
        </row>
        <row r="730">
          <cell r="B730" t="str">
            <v>52210</v>
          </cell>
          <cell r="C730">
            <v>52210</v>
          </cell>
          <cell r="D730" t="str">
            <v>NARIÑO</v>
          </cell>
          <cell r="E730" t="str">
            <v>52</v>
          </cell>
          <cell r="F730" t="str">
            <v>CONTADERO</v>
          </cell>
          <cell r="G730">
            <v>6</v>
          </cell>
          <cell r="H730" t="str">
            <v>G5</v>
          </cell>
        </row>
        <row r="731">
          <cell r="B731" t="str">
            <v>52215</v>
          </cell>
          <cell r="C731">
            <v>52215</v>
          </cell>
          <cell r="D731" t="str">
            <v>NARIÑO</v>
          </cell>
          <cell r="E731" t="str">
            <v>52</v>
          </cell>
          <cell r="F731" t="str">
            <v>CORDOBA</v>
          </cell>
          <cell r="G731">
            <v>6</v>
          </cell>
          <cell r="H731" t="str">
            <v>G5</v>
          </cell>
        </row>
        <row r="732">
          <cell r="B732" t="str">
            <v>52224</v>
          </cell>
          <cell r="C732">
            <v>52224</v>
          </cell>
          <cell r="D732" t="str">
            <v>NARIÑO</v>
          </cell>
          <cell r="E732" t="str">
            <v>52</v>
          </cell>
          <cell r="F732" t="str">
            <v>CUASPUD-CARLOSAMA</v>
          </cell>
          <cell r="G732">
            <v>6</v>
          </cell>
          <cell r="H732" t="str">
            <v>G5</v>
          </cell>
        </row>
        <row r="733">
          <cell r="B733" t="str">
            <v>52227</v>
          </cell>
          <cell r="C733">
            <v>52227</v>
          </cell>
          <cell r="D733" t="str">
            <v>NARIÑO</v>
          </cell>
          <cell r="E733" t="str">
            <v>52</v>
          </cell>
          <cell r="F733" t="str">
            <v>CUMBAL</v>
          </cell>
          <cell r="G733">
            <v>6</v>
          </cell>
          <cell r="H733" t="str">
            <v>G5</v>
          </cell>
        </row>
        <row r="734">
          <cell r="B734" t="str">
            <v>52233</v>
          </cell>
          <cell r="C734">
            <v>52233</v>
          </cell>
          <cell r="D734" t="str">
            <v>NARIÑO</v>
          </cell>
          <cell r="E734" t="str">
            <v>52</v>
          </cell>
          <cell r="F734" t="str">
            <v>CUMBITARA</v>
          </cell>
          <cell r="G734">
            <v>6</v>
          </cell>
          <cell r="H734" t="str">
            <v>G4</v>
          </cell>
        </row>
        <row r="735">
          <cell r="B735" t="str">
            <v>52240</v>
          </cell>
          <cell r="C735">
            <v>52240</v>
          </cell>
          <cell r="D735" t="str">
            <v>NARIÑO</v>
          </cell>
          <cell r="E735" t="str">
            <v>52</v>
          </cell>
          <cell r="F735" t="str">
            <v>CHACHAGUI</v>
          </cell>
          <cell r="G735">
            <v>6</v>
          </cell>
          <cell r="H735" t="str">
            <v>G4</v>
          </cell>
        </row>
        <row r="736">
          <cell r="B736" t="str">
            <v>52250</v>
          </cell>
          <cell r="C736">
            <v>52250</v>
          </cell>
          <cell r="D736" t="str">
            <v>NARIÑO</v>
          </cell>
          <cell r="E736" t="str">
            <v>52</v>
          </cell>
          <cell r="F736" t="str">
            <v>EL CHARCO</v>
          </cell>
          <cell r="G736">
            <v>6</v>
          </cell>
          <cell r="H736" t="str">
            <v>G5</v>
          </cell>
        </row>
        <row r="737">
          <cell r="B737" t="str">
            <v>52254</v>
          </cell>
          <cell r="C737">
            <v>52254</v>
          </cell>
          <cell r="D737" t="str">
            <v>NARIÑO</v>
          </cell>
          <cell r="E737" t="str">
            <v>52</v>
          </cell>
          <cell r="F737" t="str">
            <v>EL PEÑOL</v>
          </cell>
          <cell r="G737">
            <v>6</v>
          </cell>
          <cell r="H737" t="str">
            <v>G5</v>
          </cell>
        </row>
        <row r="738">
          <cell r="B738" t="str">
            <v>52256</v>
          </cell>
          <cell r="C738">
            <v>52256</v>
          </cell>
          <cell r="D738" t="str">
            <v>NARIÑO</v>
          </cell>
          <cell r="E738" t="str">
            <v>52</v>
          </cell>
          <cell r="F738" t="str">
            <v>EL ROSARIO</v>
          </cell>
          <cell r="G738">
            <v>6</v>
          </cell>
          <cell r="H738" t="str">
            <v>G5</v>
          </cell>
        </row>
        <row r="739">
          <cell r="B739" t="str">
            <v>52258</v>
          </cell>
          <cell r="C739">
            <v>52258</v>
          </cell>
          <cell r="D739" t="str">
            <v>NARIÑO</v>
          </cell>
          <cell r="E739" t="str">
            <v>52</v>
          </cell>
          <cell r="F739" t="str">
            <v>EL TABLON</v>
          </cell>
          <cell r="G739">
            <v>6</v>
          </cell>
          <cell r="H739" t="str">
            <v>G5</v>
          </cell>
        </row>
        <row r="740">
          <cell r="B740" t="str">
            <v>52260</v>
          </cell>
          <cell r="C740">
            <v>52260</v>
          </cell>
          <cell r="D740" t="str">
            <v>NARIÑO</v>
          </cell>
          <cell r="E740" t="str">
            <v>52</v>
          </cell>
          <cell r="F740" t="str">
            <v>EL TAMBO</v>
          </cell>
          <cell r="G740">
            <v>6</v>
          </cell>
          <cell r="H740" t="str">
            <v>G5</v>
          </cell>
        </row>
        <row r="741">
          <cell r="B741" t="str">
            <v>52287</v>
          </cell>
          <cell r="C741">
            <v>52287</v>
          </cell>
          <cell r="D741" t="str">
            <v>NARIÑO</v>
          </cell>
          <cell r="E741" t="str">
            <v>52</v>
          </cell>
          <cell r="F741" t="str">
            <v>FUNES</v>
          </cell>
          <cell r="G741">
            <v>6</v>
          </cell>
          <cell r="H741" t="str">
            <v>G5</v>
          </cell>
        </row>
        <row r="742">
          <cell r="B742" t="str">
            <v>52317</v>
          </cell>
          <cell r="C742">
            <v>52317</v>
          </cell>
          <cell r="D742" t="str">
            <v>NARIÑO</v>
          </cell>
          <cell r="E742" t="str">
            <v>52</v>
          </cell>
          <cell r="F742" t="str">
            <v>GUACHUCAL</v>
          </cell>
          <cell r="G742">
            <v>6</v>
          </cell>
          <cell r="H742" t="str">
            <v>G5</v>
          </cell>
        </row>
        <row r="743">
          <cell r="B743" t="str">
            <v>52320</v>
          </cell>
          <cell r="C743">
            <v>52320</v>
          </cell>
          <cell r="D743" t="str">
            <v>NARIÑO</v>
          </cell>
          <cell r="E743" t="str">
            <v>52</v>
          </cell>
          <cell r="F743" t="str">
            <v>GUAITARILLA</v>
          </cell>
          <cell r="G743">
            <v>6</v>
          </cell>
          <cell r="H743" t="str">
            <v>G5</v>
          </cell>
        </row>
        <row r="744">
          <cell r="B744" t="str">
            <v>52323</v>
          </cell>
          <cell r="C744">
            <v>52323</v>
          </cell>
          <cell r="D744" t="str">
            <v>NARIÑO</v>
          </cell>
          <cell r="E744" t="str">
            <v>52</v>
          </cell>
          <cell r="F744" t="str">
            <v>GUALMATAN</v>
          </cell>
          <cell r="G744">
            <v>6</v>
          </cell>
          <cell r="H744" t="str">
            <v>G4</v>
          </cell>
        </row>
        <row r="745">
          <cell r="B745" t="str">
            <v>52352</v>
          </cell>
          <cell r="C745">
            <v>52352</v>
          </cell>
          <cell r="D745" t="str">
            <v>NARIÑO</v>
          </cell>
          <cell r="E745" t="str">
            <v>52</v>
          </cell>
          <cell r="F745" t="str">
            <v>ILES</v>
          </cell>
          <cell r="G745">
            <v>6</v>
          </cell>
          <cell r="H745" t="str">
            <v>G4</v>
          </cell>
        </row>
        <row r="746">
          <cell r="B746" t="str">
            <v>52354</v>
          </cell>
          <cell r="C746">
            <v>52354</v>
          </cell>
          <cell r="D746" t="str">
            <v>NARIÑO</v>
          </cell>
          <cell r="E746" t="str">
            <v>52</v>
          </cell>
          <cell r="F746" t="str">
            <v>IMUES</v>
          </cell>
          <cell r="G746">
            <v>6</v>
          </cell>
          <cell r="H746" t="str">
            <v>G5</v>
          </cell>
        </row>
        <row r="747">
          <cell r="B747" t="str">
            <v>52356</v>
          </cell>
          <cell r="C747">
            <v>52356</v>
          </cell>
          <cell r="D747" t="str">
            <v>NARIÑO</v>
          </cell>
          <cell r="E747" t="str">
            <v>52</v>
          </cell>
          <cell r="F747" t="str">
            <v>IPIALES</v>
          </cell>
          <cell r="G747">
            <v>3</v>
          </cell>
          <cell r="H747" t="str">
            <v>G2</v>
          </cell>
        </row>
        <row r="748">
          <cell r="B748" t="str">
            <v>52378</v>
          </cell>
          <cell r="C748">
            <v>52378</v>
          </cell>
          <cell r="D748" t="str">
            <v>NARIÑO</v>
          </cell>
          <cell r="E748" t="str">
            <v>52</v>
          </cell>
          <cell r="F748" t="str">
            <v>LA CRUZ</v>
          </cell>
          <cell r="G748">
            <v>6</v>
          </cell>
          <cell r="H748" t="str">
            <v>G5</v>
          </cell>
        </row>
        <row r="749">
          <cell r="B749" t="str">
            <v>52381</v>
          </cell>
          <cell r="C749">
            <v>52381</v>
          </cell>
          <cell r="D749" t="str">
            <v>NARIÑO</v>
          </cell>
          <cell r="E749" t="str">
            <v>52</v>
          </cell>
          <cell r="F749" t="str">
            <v>LA FLORIDA</v>
          </cell>
          <cell r="G749">
            <v>6</v>
          </cell>
          <cell r="H749" t="str">
            <v>G5</v>
          </cell>
        </row>
        <row r="750">
          <cell r="B750" t="str">
            <v>52385</v>
          </cell>
          <cell r="C750">
            <v>52385</v>
          </cell>
          <cell r="D750" t="str">
            <v>NARIÑO</v>
          </cell>
          <cell r="E750" t="str">
            <v>52</v>
          </cell>
          <cell r="F750" t="str">
            <v>LA LLANADA</v>
          </cell>
          <cell r="G750">
            <v>6</v>
          </cell>
          <cell r="H750" t="str">
            <v>G5</v>
          </cell>
        </row>
        <row r="751">
          <cell r="B751" t="str">
            <v>52390</v>
          </cell>
          <cell r="C751">
            <v>52390</v>
          </cell>
          <cell r="D751" t="str">
            <v>NARIÑO</v>
          </cell>
          <cell r="E751" t="str">
            <v>52</v>
          </cell>
          <cell r="F751" t="str">
            <v>LA TOLA</v>
          </cell>
          <cell r="G751">
            <v>6</v>
          </cell>
          <cell r="H751" t="str">
            <v>G5</v>
          </cell>
        </row>
        <row r="752">
          <cell r="B752" t="str">
            <v>52399</v>
          </cell>
          <cell r="C752">
            <v>52399</v>
          </cell>
          <cell r="D752" t="str">
            <v>NARIÑO</v>
          </cell>
          <cell r="E752" t="str">
            <v>52</v>
          </cell>
          <cell r="F752" t="str">
            <v>LA UNION</v>
          </cell>
          <cell r="G752">
            <v>6</v>
          </cell>
          <cell r="H752" t="str">
            <v>G5</v>
          </cell>
        </row>
        <row r="753">
          <cell r="B753" t="str">
            <v>52405</v>
          </cell>
          <cell r="C753">
            <v>52405</v>
          </cell>
          <cell r="D753" t="str">
            <v>NARIÑO</v>
          </cell>
          <cell r="E753" t="str">
            <v>52</v>
          </cell>
          <cell r="F753" t="str">
            <v>LEIVA</v>
          </cell>
          <cell r="G753">
            <v>6</v>
          </cell>
          <cell r="H753" t="str">
            <v>G5</v>
          </cell>
        </row>
        <row r="754">
          <cell r="B754" t="str">
            <v>52411</v>
          </cell>
          <cell r="C754">
            <v>52411</v>
          </cell>
          <cell r="D754" t="str">
            <v>NARIÑO</v>
          </cell>
          <cell r="E754" t="str">
            <v>52</v>
          </cell>
          <cell r="F754" t="str">
            <v>LINARES</v>
          </cell>
          <cell r="G754">
            <v>6</v>
          </cell>
          <cell r="H754" t="str">
            <v>G5</v>
          </cell>
        </row>
        <row r="755">
          <cell r="B755" t="str">
            <v>52418</v>
          </cell>
          <cell r="C755">
            <v>52418</v>
          </cell>
          <cell r="D755" t="str">
            <v>NARIÑO</v>
          </cell>
          <cell r="E755" t="str">
            <v>52</v>
          </cell>
          <cell r="F755" t="str">
            <v>LOS ANDES</v>
          </cell>
          <cell r="G755">
            <v>6</v>
          </cell>
          <cell r="H755" t="str">
            <v>G4</v>
          </cell>
        </row>
        <row r="756">
          <cell r="B756" t="str">
            <v>52427</v>
          </cell>
          <cell r="C756">
            <v>52427</v>
          </cell>
          <cell r="D756" t="str">
            <v>NARIÑO</v>
          </cell>
          <cell r="E756" t="str">
            <v>52</v>
          </cell>
          <cell r="F756" t="str">
            <v>MAGUI-PAYAN</v>
          </cell>
          <cell r="G756">
            <v>6</v>
          </cell>
          <cell r="H756" t="str">
            <v>G5</v>
          </cell>
        </row>
        <row r="757">
          <cell r="B757" t="str">
            <v>52435</v>
          </cell>
          <cell r="C757">
            <v>52435</v>
          </cell>
          <cell r="D757" t="str">
            <v>NARIÑO</v>
          </cell>
          <cell r="E757" t="str">
            <v>52</v>
          </cell>
          <cell r="F757" t="str">
            <v>MALLAMA</v>
          </cell>
          <cell r="G757">
            <v>6</v>
          </cell>
          <cell r="H757" t="str">
            <v>G5</v>
          </cell>
        </row>
        <row r="758">
          <cell r="B758" t="str">
            <v>52473</v>
          </cell>
          <cell r="C758">
            <v>52473</v>
          </cell>
          <cell r="D758" t="str">
            <v>NARIÑO</v>
          </cell>
          <cell r="E758" t="str">
            <v>52</v>
          </cell>
          <cell r="F758" t="str">
            <v>MOSQUERA</v>
          </cell>
          <cell r="G758">
            <v>6</v>
          </cell>
          <cell r="H758" t="str">
            <v>G5</v>
          </cell>
        </row>
        <row r="759">
          <cell r="B759" t="str">
            <v>52480</v>
          </cell>
          <cell r="C759">
            <v>52480</v>
          </cell>
          <cell r="D759" t="str">
            <v>NARIÑO</v>
          </cell>
          <cell r="E759" t="str">
            <v>52</v>
          </cell>
          <cell r="F759" t="str">
            <v>NARIÑO</v>
          </cell>
          <cell r="G759">
            <v>6</v>
          </cell>
          <cell r="H759" t="str">
            <v>G2</v>
          </cell>
        </row>
        <row r="760">
          <cell r="B760" t="str">
            <v>52490</v>
          </cell>
          <cell r="C760">
            <v>52490</v>
          </cell>
          <cell r="D760" t="str">
            <v>NARIÑO</v>
          </cell>
          <cell r="E760" t="str">
            <v>52</v>
          </cell>
          <cell r="F760" t="str">
            <v>OLAYA HERRERA</v>
          </cell>
          <cell r="G760">
            <v>6</v>
          </cell>
          <cell r="H760" t="str">
            <v>G5</v>
          </cell>
        </row>
        <row r="761">
          <cell r="B761" t="str">
            <v>52506</v>
          </cell>
          <cell r="C761">
            <v>52506</v>
          </cell>
          <cell r="D761" t="str">
            <v>NARIÑO</v>
          </cell>
          <cell r="E761" t="str">
            <v>52</v>
          </cell>
          <cell r="F761" t="str">
            <v>OSPINA</v>
          </cell>
          <cell r="G761">
            <v>6</v>
          </cell>
          <cell r="H761" t="str">
            <v>G5</v>
          </cell>
        </row>
        <row r="762">
          <cell r="B762" t="str">
            <v>52520</v>
          </cell>
          <cell r="C762">
            <v>52520</v>
          </cell>
          <cell r="D762" t="str">
            <v>NARIÑO</v>
          </cell>
          <cell r="E762" t="str">
            <v>52</v>
          </cell>
          <cell r="F762" t="str">
            <v>FRANCISCO PIZARRO</v>
          </cell>
          <cell r="G762">
            <v>6</v>
          </cell>
          <cell r="H762" t="str">
            <v>G5</v>
          </cell>
        </row>
        <row r="763">
          <cell r="B763" t="str">
            <v>52540</v>
          </cell>
          <cell r="C763">
            <v>52540</v>
          </cell>
          <cell r="D763" t="str">
            <v>NARIÑO</v>
          </cell>
          <cell r="E763" t="str">
            <v>52</v>
          </cell>
          <cell r="F763" t="str">
            <v>POLICARPA</v>
          </cell>
          <cell r="G763">
            <v>6</v>
          </cell>
          <cell r="H763" t="str">
            <v>G5</v>
          </cell>
        </row>
        <row r="764">
          <cell r="B764" t="str">
            <v>52560</v>
          </cell>
          <cell r="C764">
            <v>52560</v>
          </cell>
          <cell r="D764" t="str">
            <v>NARIÑO</v>
          </cell>
          <cell r="E764" t="str">
            <v>52</v>
          </cell>
          <cell r="F764" t="str">
            <v>POTOSI</v>
          </cell>
          <cell r="G764">
            <v>6</v>
          </cell>
          <cell r="H764" t="str">
            <v>G5</v>
          </cell>
        </row>
        <row r="765">
          <cell r="B765" t="str">
            <v>52565</v>
          </cell>
          <cell r="C765">
            <v>52565</v>
          </cell>
          <cell r="D765" t="str">
            <v>NARIÑO</v>
          </cell>
          <cell r="E765" t="str">
            <v>52</v>
          </cell>
          <cell r="F765" t="str">
            <v>PROVIDENCIA</v>
          </cell>
          <cell r="G765">
            <v>6</v>
          </cell>
          <cell r="H765" t="str">
            <v>G5</v>
          </cell>
        </row>
        <row r="766">
          <cell r="B766" t="str">
            <v>52573</v>
          </cell>
          <cell r="C766">
            <v>52573</v>
          </cell>
          <cell r="D766" t="str">
            <v>NARIÑO</v>
          </cell>
          <cell r="E766" t="str">
            <v>52</v>
          </cell>
          <cell r="F766" t="str">
            <v>PUERRES</v>
          </cell>
          <cell r="G766">
            <v>6</v>
          </cell>
          <cell r="H766" t="str">
            <v>G4</v>
          </cell>
        </row>
        <row r="767">
          <cell r="B767" t="str">
            <v>52585</v>
          </cell>
          <cell r="C767">
            <v>52585</v>
          </cell>
          <cell r="D767" t="str">
            <v>NARIÑO</v>
          </cell>
          <cell r="E767" t="str">
            <v>52</v>
          </cell>
          <cell r="F767" t="str">
            <v>PUPIALES</v>
          </cell>
          <cell r="G767">
            <v>6</v>
          </cell>
          <cell r="H767" t="str">
            <v>G4</v>
          </cell>
        </row>
        <row r="768">
          <cell r="B768" t="str">
            <v>52612</v>
          </cell>
          <cell r="C768">
            <v>52612</v>
          </cell>
          <cell r="D768" t="str">
            <v>NARIÑO</v>
          </cell>
          <cell r="E768" t="str">
            <v>52</v>
          </cell>
          <cell r="F768" t="str">
            <v>RICAURTE</v>
          </cell>
          <cell r="G768">
            <v>6</v>
          </cell>
          <cell r="H768" t="str">
            <v>G5</v>
          </cell>
        </row>
        <row r="769">
          <cell r="B769" t="str">
            <v>52621</v>
          </cell>
          <cell r="C769">
            <v>52621</v>
          </cell>
          <cell r="D769" t="str">
            <v>NARIÑO</v>
          </cell>
          <cell r="E769" t="str">
            <v>52</v>
          </cell>
          <cell r="F769" t="str">
            <v>ROBERTO PAYAN</v>
          </cell>
          <cell r="G769">
            <v>6</v>
          </cell>
          <cell r="H769" t="str">
            <v>G5</v>
          </cell>
        </row>
        <row r="770">
          <cell r="B770" t="str">
            <v>52678</v>
          </cell>
          <cell r="C770">
            <v>52678</v>
          </cell>
          <cell r="D770" t="str">
            <v>NARIÑO</v>
          </cell>
          <cell r="E770" t="str">
            <v>52</v>
          </cell>
          <cell r="F770" t="str">
            <v>SAMANIEGO</v>
          </cell>
          <cell r="G770">
            <v>6</v>
          </cell>
          <cell r="H770" t="str">
            <v>G5</v>
          </cell>
        </row>
        <row r="771">
          <cell r="B771" t="str">
            <v>52683</v>
          </cell>
          <cell r="C771">
            <v>52683</v>
          </cell>
          <cell r="D771" t="str">
            <v>NARIÑO</v>
          </cell>
          <cell r="E771" t="str">
            <v>52</v>
          </cell>
          <cell r="F771" t="str">
            <v>SANDONA</v>
          </cell>
          <cell r="G771">
            <v>6</v>
          </cell>
          <cell r="H771" t="str">
            <v>G5</v>
          </cell>
        </row>
        <row r="772">
          <cell r="B772" t="str">
            <v>52685</v>
          </cell>
          <cell r="C772">
            <v>52685</v>
          </cell>
          <cell r="D772" t="str">
            <v>NARIÑO</v>
          </cell>
          <cell r="E772" t="str">
            <v>52</v>
          </cell>
          <cell r="F772" t="str">
            <v>SAN BERNARDO</v>
          </cell>
          <cell r="G772">
            <v>6</v>
          </cell>
          <cell r="H772" t="str">
            <v>G5</v>
          </cell>
        </row>
        <row r="773">
          <cell r="B773" t="str">
            <v>52687</v>
          </cell>
          <cell r="C773">
            <v>52687</v>
          </cell>
          <cell r="D773" t="str">
            <v>NARIÑO</v>
          </cell>
          <cell r="E773" t="str">
            <v>52</v>
          </cell>
          <cell r="F773" t="str">
            <v>SAN LORENZO</v>
          </cell>
          <cell r="G773">
            <v>6</v>
          </cell>
          <cell r="H773" t="str">
            <v>G5</v>
          </cell>
        </row>
        <row r="774">
          <cell r="B774" t="str">
            <v>52693</v>
          </cell>
          <cell r="C774">
            <v>52693</v>
          </cell>
          <cell r="D774" t="str">
            <v>NARIÑO</v>
          </cell>
          <cell r="E774" t="str">
            <v>52</v>
          </cell>
          <cell r="F774" t="str">
            <v>SAN PABLO</v>
          </cell>
          <cell r="G774">
            <v>6</v>
          </cell>
          <cell r="H774" t="str">
            <v>G5</v>
          </cell>
        </row>
        <row r="775">
          <cell r="B775" t="str">
            <v>52694</v>
          </cell>
          <cell r="C775">
            <v>52694</v>
          </cell>
          <cell r="D775" t="str">
            <v>NARIÑO</v>
          </cell>
          <cell r="E775" t="str">
            <v>52</v>
          </cell>
          <cell r="F775" t="str">
            <v>SAN PEDRO DE CARTAGO</v>
          </cell>
          <cell r="G775">
            <v>6</v>
          </cell>
          <cell r="H775" t="str">
            <v>G5</v>
          </cell>
        </row>
        <row r="776">
          <cell r="B776" t="str">
            <v>52696</v>
          </cell>
          <cell r="C776">
            <v>52696</v>
          </cell>
          <cell r="D776" t="str">
            <v>NARIÑO</v>
          </cell>
          <cell r="E776" t="str">
            <v>52</v>
          </cell>
          <cell r="F776" t="str">
            <v>SANTA BARBARA</v>
          </cell>
          <cell r="G776">
            <v>6</v>
          </cell>
          <cell r="H776" t="str">
            <v>G5</v>
          </cell>
        </row>
        <row r="777">
          <cell r="B777" t="str">
            <v>52699</v>
          </cell>
          <cell r="C777">
            <v>52699</v>
          </cell>
          <cell r="D777" t="str">
            <v>NARIÑO</v>
          </cell>
          <cell r="E777" t="str">
            <v>52</v>
          </cell>
          <cell r="F777" t="str">
            <v>SANTACRUZ</v>
          </cell>
          <cell r="G777">
            <v>6</v>
          </cell>
          <cell r="H777" t="str">
            <v>G5</v>
          </cell>
        </row>
        <row r="778">
          <cell r="B778" t="str">
            <v>52720</v>
          </cell>
          <cell r="C778">
            <v>52720</v>
          </cell>
          <cell r="D778" t="str">
            <v>NARIÑO</v>
          </cell>
          <cell r="E778" t="str">
            <v>52</v>
          </cell>
          <cell r="F778" t="str">
            <v>SAPUYES</v>
          </cell>
          <cell r="G778">
            <v>6</v>
          </cell>
          <cell r="H778" t="str">
            <v>G5</v>
          </cell>
        </row>
        <row r="779">
          <cell r="B779" t="str">
            <v>52786</v>
          </cell>
          <cell r="C779">
            <v>52786</v>
          </cell>
          <cell r="D779" t="str">
            <v>NARIÑO</v>
          </cell>
          <cell r="E779" t="str">
            <v>52</v>
          </cell>
          <cell r="F779" t="str">
            <v>TAMINANGO</v>
          </cell>
          <cell r="G779">
            <v>6</v>
          </cell>
          <cell r="H779" t="str">
            <v>G5</v>
          </cell>
        </row>
        <row r="780">
          <cell r="B780" t="str">
            <v>52788</v>
          </cell>
          <cell r="C780">
            <v>52788</v>
          </cell>
          <cell r="D780" t="str">
            <v>NARIÑO</v>
          </cell>
          <cell r="E780" t="str">
            <v>52</v>
          </cell>
          <cell r="F780" t="str">
            <v>TANGUA</v>
          </cell>
          <cell r="G780">
            <v>6</v>
          </cell>
          <cell r="H780" t="str">
            <v>G5</v>
          </cell>
        </row>
        <row r="781">
          <cell r="B781" t="str">
            <v>52835</v>
          </cell>
          <cell r="C781">
            <v>52835</v>
          </cell>
          <cell r="D781" t="str">
            <v>NARIÑO</v>
          </cell>
          <cell r="E781" t="str">
            <v>52</v>
          </cell>
          <cell r="F781" t="str">
            <v>TUMACO</v>
          </cell>
          <cell r="G781">
            <v>4</v>
          </cell>
          <cell r="H781" t="str">
            <v>G4</v>
          </cell>
        </row>
        <row r="782">
          <cell r="B782" t="str">
            <v>52838</v>
          </cell>
          <cell r="C782">
            <v>52838</v>
          </cell>
          <cell r="D782" t="str">
            <v>NARIÑO</v>
          </cell>
          <cell r="E782" t="str">
            <v>52</v>
          </cell>
          <cell r="F782" t="str">
            <v>TUQUERRES</v>
          </cell>
          <cell r="G782">
            <v>6</v>
          </cell>
          <cell r="H782" t="str">
            <v>G5</v>
          </cell>
        </row>
        <row r="783">
          <cell r="B783" t="str">
            <v>52885</v>
          </cell>
          <cell r="C783">
            <v>52885</v>
          </cell>
          <cell r="D783" t="str">
            <v>NARIÑO</v>
          </cell>
          <cell r="E783" t="str">
            <v>52</v>
          </cell>
          <cell r="F783" t="str">
            <v>YACUANQUER</v>
          </cell>
          <cell r="G783">
            <v>6</v>
          </cell>
          <cell r="H783" t="str">
            <v>G5</v>
          </cell>
        </row>
        <row r="784">
          <cell r="B784" t="str">
            <v>54001</v>
          </cell>
          <cell r="C784">
            <v>54001</v>
          </cell>
          <cell r="D784" t="str">
            <v>NORTE DE SANTANDER</v>
          </cell>
          <cell r="E784" t="str">
            <v>54</v>
          </cell>
          <cell r="F784" t="str">
            <v>CUCUTA</v>
          </cell>
          <cell r="G784">
            <v>1</v>
          </cell>
          <cell r="H784" t="str">
            <v>C</v>
          </cell>
        </row>
        <row r="785">
          <cell r="B785" t="str">
            <v>54003</v>
          </cell>
          <cell r="C785">
            <v>54003</v>
          </cell>
          <cell r="D785" t="str">
            <v>NORTE DE SANTANDER</v>
          </cell>
          <cell r="E785" t="str">
            <v>54</v>
          </cell>
          <cell r="F785" t="str">
            <v>ABREGO</v>
          </cell>
          <cell r="G785">
            <v>6</v>
          </cell>
          <cell r="H785" t="str">
            <v>G5</v>
          </cell>
        </row>
        <row r="786">
          <cell r="B786" t="str">
            <v>54051</v>
          </cell>
          <cell r="C786">
            <v>54051</v>
          </cell>
          <cell r="D786" t="str">
            <v>NORTE DE SANTANDER</v>
          </cell>
          <cell r="E786" t="str">
            <v>54</v>
          </cell>
          <cell r="F786" t="str">
            <v>ARBOLEDAS</v>
          </cell>
          <cell r="G786">
            <v>6</v>
          </cell>
          <cell r="H786" t="str">
            <v>G5</v>
          </cell>
        </row>
        <row r="787">
          <cell r="B787" t="str">
            <v>54099</v>
          </cell>
          <cell r="C787">
            <v>54099</v>
          </cell>
          <cell r="D787" t="str">
            <v>NORTE DE SANTANDER</v>
          </cell>
          <cell r="E787" t="str">
            <v>54</v>
          </cell>
          <cell r="F787" t="str">
            <v>BOCHALEMA</v>
          </cell>
          <cell r="G787">
            <v>6</v>
          </cell>
          <cell r="H787" t="str">
            <v>G3</v>
          </cell>
        </row>
        <row r="788">
          <cell r="B788" t="str">
            <v>54109</v>
          </cell>
          <cell r="C788">
            <v>54109</v>
          </cell>
          <cell r="D788" t="str">
            <v>NORTE DE SANTANDER</v>
          </cell>
          <cell r="E788" t="str">
            <v>54</v>
          </cell>
          <cell r="F788" t="str">
            <v>BUCARASICA</v>
          </cell>
          <cell r="G788">
            <v>6</v>
          </cell>
          <cell r="H788" t="str">
            <v>G5</v>
          </cell>
        </row>
        <row r="789">
          <cell r="B789" t="str">
            <v>54125</v>
          </cell>
          <cell r="C789">
            <v>54125</v>
          </cell>
          <cell r="D789" t="str">
            <v>NORTE DE SANTANDER</v>
          </cell>
          <cell r="E789" t="str">
            <v>54</v>
          </cell>
          <cell r="F789" t="str">
            <v>CACOTA</v>
          </cell>
          <cell r="G789">
            <v>6</v>
          </cell>
          <cell r="H789" t="str">
            <v>G4</v>
          </cell>
        </row>
        <row r="790">
          <cell r="B790" t="str">
            <v>54128</v>
          </cell>
          <cell r="C790">
            <v>54128</v>
          </cell>
          <cell r="D790" t="str">
            <v>NORTE DE SANTANDER</v>
          </cell>
          <cell r="E790" t="str">
            <v>54</v>
          </cell>
          <cell r="F790" t="str">
            <v>CACHIRA</v>
          </cell>
          <cell r="G790">
            <v>6</v>
          </cell>
          <cell r="H790" t="str">
            <v>G5</v>
          </cell>
        </row>
        <row r="791">
          <cell r="B791" t="str">
            <v>54172</v>
          </cell>
          <cell r="C791">
            <v>54172</v>
          </cell>
          <cell r="D791" t="str">
            <v>NORTE DE SANTANDER</v>
          </cell>
          <cell r="E791" t="str">
            <v>54</v>
          </cell>
          <cell r="F791" t="str">
            <v>CHINACOTA</v>
          </cell>
          <cell r="G791">
            <v>6</v>
          </cell>
          <cell r="H791" t="str">
            <v>G3</v>
          </cell>
        </row>
        <row r="792">
          <cell r="B792" t="str">
            <v>54174</v>
          </cell>
          <cell r="C792">
            <v>54174</v>
          </cell>
          <cell r="D792" t="str">
            <v>NORTE DE SANTANDER</v>
          </cell>
          <cell r="E792" t="str">
            <v>54</v>
          </cell>
          <cell r="F792" t="str">
            <v>CHITAGA</v>
          </cell>
          <cell r="G792">
            <v>6</v>
          </cell>
          <cell r="H792" t="str">
            <v>G4</v>
          </cell>
        </row>
        <row r="793">
          <cell r="B793" t="str">
            <v>54206</v>
          </cell>
          <cell r="C793">
            <v>54206</v>
          </cell>
          <cell r="D793" t="str">
            <v>NORTE DE SANTANDER</v>
          </cell>
          <cell r="E793" t="str">
            <v>54</v>
          </cell>
          <cell r="F793" t="str">
            <v>CONVENCION</v>
          </cell>
          <cell r="G793">
            <v>6</v>
          </cell>
          <cell r="H793" t="str">
            <v>G5</v>
          </cell>
        </row>
        <row r="794">
          <cell r="B794" t="str">
            <v>54223</v>
          </cell>
          <cell r="C794">
            <v>54223</v>
          </cell>
          <cell r="D794" t="str">
            <v>NORTE DE SANTANDER</v>
          </cell>
          <cell r="E794" t="str">
            <v>54</v>
          </cell>
          <cell r="F794" t="str">
            <v>CUCUTILLA</v>
          </cell>
          <cell r="G794">
            <v>6</v>
          </cell>
          <cell r="H794" t="str">
            <v>G5</v>
          </cell>
        </row>
        <row r="795">
          <cell r="B795" t="str">
            <v>54239</v>
          </cell>
          <cell r="C795">
            <v>54239</v>
          </cell>
          <cell r="D795" t="str">
            <v>NORTE DE SANTANDER</v>
          </cell>
          <cell r="E795" t="str">
            <v>54</v>
          </cell>
          <cell r="F795" t="str">
            <v>DURANIA</v>
          </cell>
          <cell r="G795">
            <v>6</v>
          </cell>
          <cell r="H795" t="str">
            <v>G3</v>
          </cell>
        </row>
        <row r="796">
          <cell r="B796" t="str">
            <v>54245</v>
          </cell>
          <cell r="C796">
            <v>54245</v>
          </cell>
          <cell r="D796" t="str">
            <v>NORTE DE SANTANDER</v>
          </cell>
          <cell r="E796" t="str">
            <v>54</v>
          </cell>
          <cell r="F796" t="str">
            <v>EL CARMEN</v>
          </cell>
          <cell r="G796">
            <v>6</v>
          </cell>
          <cell r="H796" t="str">
            <v>G5</v>
          </cell>
        </row>
        <row r="797">
          <cell r="B797" t="str">
            <v>54250</v>
          </cell>
          <cell r="C797">
            <v>54250</v>
          </cell>
          <cell r="D797" t="str">
            <v>NORTE DE SANTANDER</v>
          </cell>
          <cell r="E797" t="str">
            <v>54</v>
          </cell>
          <cell r="F797" t="str">
            <v>EL TARRA</v>
          </cell>
          <cell r="G797">
            <v>6</v>
          </cell>
          <cell r="H797" t="str">
            <v>G5</v>
          </cell>
        </row>
        <row r="798">
          <cell r="B798" t="str">
            <v>54261</v>
          </cell>
          <cell r="C798">
            <v>54261</v>
          </cell>
          <cell r="D798" t="str">
            <v>NORTE DE SANTANDER</v>
          </cell>
          <cell r="E798" t="str">
            <v>54</v>
          </cell>
          <cell r="F798" t="str">
            <v>EL ZULIA</v>
          </cell>
          <cell r="G798">
            <v>6</v>
          </cell>
          <cell r="H798" t="str">
            <v>G3</v>
          </cell>
        </row>
        <row r="799">
          <cell r="B799" t="str">
            <v>54313</v>
          </cell>
          <cell r="C799">
            <v>54313</v>
          </cell>
          <cell r="D799" t="str">
            <v>NORTE DE SANTANDER</v>
          </cell>
          <cell r="E799" t="str">
            <v>54</v>
          </cell>
          <cell r="F799" t="str">
            <v>GRAMALOTE</v>
          </cell>
          <cell r="G799">
            <v>6</v>
          </cell>
          <cell r="H799" t="str">
            <v>G5</v>
          </cell>
        </row>
        <row r="800">
          <cell r="B800" t="str">
            <v>54344</v>
          </cell>
          <cell r="C800">
            <v>54344</v>
          </cell>
          <cell r="D800" t="str">
            <v>NORTE DE SANTANDER</v>
          </cell>
          <cell r="E800" t="str">
            <v>54</v>
          </cell>
          <cell r="F800" t="str">
            <v>HACARI</v>
          </cell>
          <cell r="G800">
            <v>6</v>
          </cell>
          <cell r="H800" t="str">
            <v>G5</v>
          </cell>
        </row>
        <row r="801">
          <cell r="B801" t="str">
            <v>54347</v>
          </cell>
          <cell r="C801">
            <v>54347</v>
          </cell>
          <cell r="D801" t="str">
            <v>NORTE DE SANTANDER</v>
          </cell>
          <cell r="E801" t="str">
            <v>54</v>
          </cell>
          <cell r="F801" t="str">
            <v>HERRAN</v>
          </cell>
          <cell r="G801">
            <v>6</v>
          </cell>
          <cell r="H801" t="str">
            <v>G5</v>
          </cell>
        </row>
        <row r="802">
          <cell r="B802" t="str">
            <v>54377</v>
          </cell>
          <cell r="C802">
            <v>54377</v>
          </cell>
          <cell r="D802" t="str">
            <v>NORTE DE SANTANDER</v>
          </cell>
          <cell r="E802" t="str">
            <v>54</v>
          </cell>
          <cell r="F802" t="str">
            <v>LABATECA</v>
          </cell>
          <cell r="G802">
            <v>6</v>
          </cell>
          <cell r="H802" t="str">
            <v>G4</v>
          </cell>
        </row>
        <row r="803">
          <cell r="B803" t="str">
            <v>54385</v>
          </cell>
          <cell r="C803">
            <v>54385</v>
          </cell>
          <cell r="D803" t="str">
            <v>NORTE DE SANTANDER</v>
          </cell>
          <cell r="E803" t="str">
            <v>54</v>
          </cell>
          <cell r="F803" t="str">
            <v>LA ESPERANZA</v>
          </cell>
          <cell r="G803">
            <v>6</v>
          </cell>
          <cell r="H803" t="str">
            <v>G4</v>
          </cell>
        </row>
        <row r="804">
          <cell r="B804" t="str">
            <v>54398</v>
          </cell>
          <cell r="C804">
            <v>54398</v>
          </cell>
          <cell r="D804" t="str">
            <v>NORTE DE SANTANDER</v>
          </cell>
          <cell r="E804" t="str">
            <v>54</v>
          </cell>
          <cell r="F804" t="str">
            <v>LA PLAYA</v>
          </cell>
          <cell r="G804">
            <v>6</v>
          </cell>
          <cell r="H804" t="str">
            <v>G5</v>
          </cell>
        </row>
        <row r="805">
          <cell r="B805" t="str">
            <v>54405</v>
          </cell>
          <cell r="C805">
            <v>54405</v>
          </cell>
          <cell r="D805" t="str">
            <v>NORTE DE SANTANDER</v>
          </cell>
          <cell r="E805" t="str">
            <v>54</v>
          </cell>
          <cell r="F805" t="str">
            <v>LOS PATIOS</v>
          </cell>
          <cell r="G805">
            <v>4</v>
          </cell>
          <cell r="H805" t="str">
            <v>G1</v>
          </cell>
        </row>
        <row r="806">
          <cell r="B806" t="str">
            <v>54418</v>
          </cell>
          <cell r="C806">
            <v>54418</v>
          </cell>
          <cell r="D806" t="str">
            <v>NORTE DE SANTANDER</v>
          </cell>
          <cell r="E806" t="str">
            <v>54</v>
          </cell>
          <cell r="F806" t="str">
            <v>LOURDES</v>
          </cell>
          <cell r="G806">
            <v>6</v>
          </cell>
          <cell r="H806" t="str">
            <v>G4</v>
          </cell>
        </row>
        <row r="807">
          <cell r="B807" t="str">
            <v>54480</v>
          </cell>
          <cell r="C807">
            <v>54480</v>
          </cell>
          <cell r="D807" t="str">
            <v>NORTE DE SANTANDER</v>
          </cell>
          <cell r="E807" t="str">
            <v>54</v>
          </cell>
          <cell r="F807" t="str">
            <v>MUTISCUA</v>
          </cell>
          <cell r="G807">
            <v>6</v>
          </cell>
          <cell r="H807" t="str">
            <v>G4</v>
          </cell>
        </row>
        <row r="808">
          <cell r="B808" t="str">
            <v>54498</v>
          </cell>
          <cell r="C808">
            <v>54498</v>
          </cell>
          <cell r="D808" t="str">
            <v>NORTE DE SANTANDER</v>
          </cell>
          <cell r="E808" t="str">
            <v>54</v>
          </cell>
          <cell r="F808" t="str">
            <v>OCAÑA</v>
          </cell>
          <cell r="G808">
            <v>4</v>
          </cell>
          <cell r="H808" t="str">
            <v>G2</v>
          </cell>
        </row>
        <row r="809">
          <cell r="B809" t="str">
            <v>54518</v>
          </cell>
          <cell r="C809">
            <v>54518</v>
          </cell>
          <cell r="D809" t="str">
            <v>NORTE DE SANTANDER</v>
          </cell>
          <cell r="E809" t="str">
            <v>54</v>
          </cell>
          <cell r="F809" t="str">
            <v>PAMPLONA</v>
          </cell>
          <cell r="G809">
            <v>6</v>
          </cell>
          <cell r="H809" t="str">
            <v>G2</v>
          </cell>
        </row>
        <row r="810">
          <cell r="B810" t="str">
            <v>54520</v>
          </cell>
          <cell r="C810">
            <v>54520</v>
          </cell>
          <cell r="D810" t="str">
            <v>NORTE DE SANTANDER</v>
          </cell>
          <cell r="E810" t="str">
            <v>54</v>
          </cell>
          <cell r="F810" t="str">
            <v>PAMPLONITA</v>
          </cell>
          <cell r="G810">
            <v>6</v>
          </cell>
          <cell r="H810" t="str">
            <v>G5</v>
          </cell>
        </row>
        <row r="811">
          <cell r="B811" t="str">
            <v>54553</v>
          </cell>
          <cell r="C811">
            <v>54553</v>
          </cell>
          <cell r="D811" t="str">
            <v>NORTE DE SANTANDER</v>
          </cell>
          <cell r="E811" t="str">
            <v>54</v>
          </cell>
          <cell r="F811" t="str">
            <v>PUERTO SANTANDER</v>
          </cell>
          <cell r="G811">
            <v>6</v>
          </cell>
          <cell r="H811" t="str">
            <v>G3</v>
          </cell>
        </row>
        <row r="812">
          <cell r="B812" t="str">
            <v>54599</v>
          </cell>
          <cell r="C812">
            <v>54599</v>
          </cell>
          <cell r="D812" t="str">
            <v>NORTE DE SANTANDER</v>
          </cell>
          <cell r="E812" t="str">
            <v>54</v>
          </cell>
          <cell r="F812" t="str">
            <v>RAGONVALIA</v>
          </cell>
          <cell r="G812">
            <v>6</v>
          </cell>
          <cell r="H812" t="str">
            <v>G4</v>
          </cell>
        </row>
        <row r="813">
          <cell r="B813" t="str">
            <v>54660</v>
          </cell>
          <cell r="C813">
            <v>54660</v>
          </cell>
          <cell r="D813" t="str">
            <v>NORTE DE SANTANDER</v>
          </cell>
          <cell r="E813" t="str">
            <v>54</v>
          </cell>
          <cell r="F813" t="str">
            <v>SALAZAR</v>
          </cell>
          <cell r="G813">
            <v>6</v>
          </cell>
          <cell r="H813" t="str">
            <v>G5</v>
          </cell>
        </row>
        <row r="814">
          <cell r="B814" t="str">
            <v>54670</v>
          </cell>
          <cell r="C814">
            <v>54670</v>
          </cell>
          <cell r="D814" t="str">
            <v>NORTE DE SANTANDER</v>
          </cell>
          <cell r="E814" t="str">
            <v>54</v>
          </cell>
          <cell r="F814" t="str">
            <v>SAN CALIXTO</v>
          </cell>
          <cell r="G814">
            <v>6</v>
          </cell>
          <cell r="H814" t="str">
            <v>G5</v>
          </cell>
        </row>
        <row r="815">
          <cell r="B815" t="str">
            <v>54673</v>
          </cell>
          <cell r="C815">
            <v>54673</v>
          </cell>
          <cell r="D815" t="str">
            <v>NORTE DE SANTANDER</v>
          </cell>
          <cell r="E815" t="str">
            <v>54</v>
          </cell>
          <cell r="F815" t="str">
            <v>SAN CAYETANO</v>
          </cell>
          <cell r="G815">
            <v>6</v>
          </cell>
          <cell r="H815" t="str">
            <v>G1</v>
          </cell>
        </row>
        <row r="816">
          <cell r="B816" t="str">
            <v>54680</v>
          </cell>
          <cell r="C816">
            <v>54680</v>
          </cell>
          <cell r="D816" t="str">
            <v>NORTE DE SANTANDER</v>
          </cell>
          <cell r="E816" t="str">
            <v>54</v>
          </cell>
          <cell r="F816" t="str">
            <v>SANTIAGO</v>
          </cell>
          <cell r="G816">
            <v>6</v>
          </cell>
          <cell r="H816" t="str">
            <v>G4</v>
          </cell>
        </row>
        <row r="817">
          <cell r="B817" t="str">
            <v>54720</v>
          </cell>
          <cell r="C817">
            <v>54720</v>
          </cell>
          <cell r="D817" t="str">
            <v>NORTE DE SANTANDER</v>
          </cell>
          <cell r="E817" t="str">
            <v>54</v>
          </cell>
          <cell r="F817" t="str">
            <v>SARDINATA</v>
          </cell>
          <cell r="G817">
            <v>6</v>
          </cell>
          <cell r="H817" t="str">
            <v>G4</v>
          </cell>
        </row>
        <row r="818">
          <cell r="B818" t="str">
            <v>54743</v>
          </cell>
          <cell r="C818">
            <v>54743</v>
          </cell>
          <cell r="D818" t="str">
            <v>NORTE DE SANTANDER</v>
          </cell>
          <cell r="E818" t="str">
            <v>54</v>
          </cell>
          <cell r="F818" t="str">
            <v>SILOS</v>
          </cell>
          <cell r="G818">
            <v>6</v>
          </cell>
          <cell r="H818" t="str">
            <v>G4</v>
          </cell>
        </row>
        <row r="819">
          <cell r="B819" t="str">
            <v>54800</v>
          </cell>
          <cell r="C819">
            <v>54800</v>
          </cell>
          <cell r="D819" t="str">
            <v>NORTE DE SANTANDER</v>
          </cell>
          <cell r="E819" t="str">
            <v>54</v>
          </cell>
          <cell r="F819" t="str">
            <v>TEORAMA</v>
          </cell>
          <cell r="G819">
            <v>6</v>
          </cell>
          <cell r="H819" t="str">
            <v>G5</v>
          </cell>
        </row>
        <row r="820">
          <cell r="B820" t="str">
            <v>54810</v>
          </cell>
          <cell r="C820">
            <v>54810</v>
          </cell>
          <cell r="D820" t="str">
            <v>NORTE DE SANTANDER</v>
          </cell>
          <cell r="E820" t="str">
            <v>54</v>
          </cell>
          <cell r="F820" t="str">
            <v>TIBU</v>
          </cell>
          <cell r="G820">
            <v>6</v>
          </cell>
          <cell r="H820" t="str">
            <v>G4</v>
          </cell>
        </row>
        <row r="821">
          <cell r="B821" t="str">
            <v>54820</v>
          </cell>
          <cell r="C821">
            <v>54820</v>
          </cell>
          <cell r="D821" t="str">
            <v>NORTE DE SANTANDER</v>
          </cell>
          <cell r="E821" t="str">
            <v>54</v>
          </cell>
          <cell r="F821" t="str">
            <v>TOLEDO</v>
          </cell>
          <cell r="G821">
            <v>6</v>
          </cell>
          <cell r="H821" t="str">
            <v>G3</v>
          </cell>
        </row>
        <row r="822">
          <cell r="B822" t="str">
            <v>54871</v>
          </cell>
          <cell r="C822">
            <v>54871</v>
          </cell>
          <cell r="D822" t="str">
            <v>NORTE DE SANTANDER</v>
          </cell>
          <cell r="E822" t="str">
            <v>54</v>
          </cell>
          <cell r="F822" t="str">
            <v>VILLACARO</v>
          </cell>
          <cell r="G822">
            <v>6</v>
          </cell>
          <cell r="H822" t="str">
            <v>G5</v>
          </cell>
        </row>
        <row r="823">
          <cell r="B823" t="str">
            <v>54874</v>
          </cell>
          <cell r="C823">
            <v>54874</v>
          </cell>
          <cell r="D823" t="str">
            <v>NORTE DE SANTANDER</v>
          </cell>
          <cell r="E823" t="str">
            <v>54</v>
          </cell>
          <cell r="F823" t="str">
            <v>VILLA DEL ROSARIO</v>
          </cell>
          <cell r="G823">
            <v>4</v>
          </cell>
          <cell r="H823" t="str">
            <v>G2</v>
          </cell>
        </row>
        <row r="824">
          <cell r="B824" t="str">
            <v>63001</v>
          </cell>
          <cell r="C824">
            <v>63001</v>
          </cell>
          <cell r="D824" t="str">
            <v>QUINDIO</v>
          </cell>
          <cell r="E824" t="str">
            <v>63</v>
          </cell>
          <cell r="F824" t="str">
            <v>ARMENIA</v>
          </cell>
          <cell r="G824">
            <v>1</v>
          </cell>
          <cell r="H824" t="str">
            <v>G1</v>
          </cell>
        </row>
        <row r="825">
          <cell r="B825" t="str">
            <v>63111</v>
          </cell>
          <cell r="C825">
            <v>63111</v>
          </cell>
          <cell r="D825" t="str">
            <v>QUINDIO</v>
          </cell>
          <cell r="E825" t="str">
            <v>63</v>
          </cell>
          <cell r="F825" t="str">
            <v>BUENAVISTA</v>
          </cell>
          <cell r="G825">
            <v>6</v>
          </cell>
          <cell r="H825" t="str">
            <v>G2</v>
          </cell>
        </row>
        <row r="826">
          <cell r="B826" t="str">
            <v>63130</v>
          </cell>
          <cell r="C826">
            <v>63130</v>
          </cell>
          <cell r="D826" t="str">
            <v>QUINDIO</v>
          </cell>
          <cell r="E826" t="str">
            <v>63</v>
          </cell>
          <cell r="F826" t="str">
            <v>CALARCA</v>
          </cell>
          <cell r="G826">
            <v>5</v>
          </cell>
          <cell r="H826" t="str">
            <v>G2</v>
          </cell>
        </row>
        <row r="827">
          <cell r="B827" t="str">
            <v>63190</v>
          </cell>
          <cell r="C827">
            <v>63190</v>
          </cell>
          <cell r="D827" t="str">
            <v>QUINDIO</v>
          </cell>
          <cell r="E827" t="str">
            <v>63</v>
          </cell>
          <cell r="F827" t="str">
            <v>CIRCASIA</v>
          </cell>
          <cell r="G827">
            <v>6</v>
          </cell>
          <cell r="H827" t="str">
            <v>G2</v>
          </cell>
        </row>
        <row r="828">
          <cell r="B828" t="str">
            <v>63212</v>
          </cell>
          <cell r="C828">
            <v>63212</v>
          </cell>
          <cell r="D828" t="str">
            <v>QUINDIO</v>
          </cell>
          <cell r="E828" t="str">
            <v>63</v>
          </cell>
          <cell r="F828" t="str">
            <v>CORDOBA</v>
          </cell>
          <cell r="G828">
            <v>6</v>
          </cell>
          <cell r="H828" t="str">
            <v>G3</v>
          </cell>
        </row>
        <row r="829">
          <cell r="B829" t="str">
            <v>63272</v>
          </cell>
          <cell r="C829">
            <v>63272</v>
          </cell>
          <cell r="D829" t="str">
            <v>QUINDIO</v>
          </cell>
          <cell r="E829" t="str">
            <v>63</v>
          </cell>
          <cell r="F829" t="str">
            <v>FILANDIA</v>
          </cell>
          <cell r="G829">
            <v>6</v>
          </cell>
          <cell r="H829" t="str">
            <v>G1</v>
          </cell>
        </row>
        <row r="830">
          <cell r="B830" t="str">
            <v>63302</v>
          </cell>
          <cell r="C830">
            <v>63302</v>
          </cell>
          <cell r="D830" t="str">
            <v>QUINDIO</v>
          </cell>
          <cell r="E830" t="str">
            <v>63</v>
          </cell>
          <cell r="F830" t="str">
            <v>GENOVA</v>
          </cell>
          <cell r="G830">
            <v>6</v>
          </cell>
          <cell r="H830" t="str">
            <v>G3</v>
          </cell>
        </row>
        <row r="831">
          <cell r="B831" t="str">
            <v>63401</v>
          </cell>
          <cell r="C831">
            <v>63401</v>
          </cell>
          <cell r="D831" t="str">
            <v>QUINDIO</v>
          </cell>
          <cell r="E831" t="str">
            <v>63</v>
          </cell>
          <cell r="F831" t="str">
            <v>LA TEBAIDA</v>
          </cell>
          <cell r="G831">
            <v>6</v>
          </cell>
          <cell r="H831" t="str">
            <v>G1</v>
          </cell>
        </row>
        <row r="832">
          <cell r="B832" t="str">
            <v>63470</v>
          </cell>
          <cell r="C832">
            <v>63470</v>
          </cell>
          <cell r="D832" t="str">
            <v>QUINDIO</v>
          </cell>
          <cell r="E832" t="str">
            <v>63</v>
          </cell>
          <cell r="F832" t="str">
            <v>MONTENEGRO</v>
          </cell>
          <cell r="G832">
            <v>6</v>
          </cell>
          <cell r="H832" t="str">
            <v>G2</v>
          </cell>
        </row>
        <row r="833">
          <cell r="B833" t="str">
            <v>63548</v>
          </cell>
          <cell r="C833">
            <v>63548</v>
          </cell>
          <cell r="D833" t="str">
            <v>QUINDIO</v>
          </cell>
          <cell r="E833" t="str">
            <v>63</v>
          </cell>
          <cell r="F833" t="str">
            <v>PIJAO</v>
          </cell>
          <cell r="G833">
            <v>6</v>
          </cell>
          <cell r="H833" t="str">
            <v>G2</v>
          </cell>
        </row>
        <row r="834">
          <cell r="B834" t="str">
            <v>63594</v>
          </cell>
          <cell r="C834">
            <v>63594</v>
          </cell>
          <cell r="D834" t="str">
            <v>QUINDIO</v>
          </cell>
          <cell r="E834" t="str">
            <v>63</v>
          </cell>
          <cell r="F834" t="str">
            <v>QUIMBAYA</v>
          </cell>
          <cell r="G834">
            <v>6</v>
          </cell>
          <cell r="H834" t="str">
            <v>G1</v>
          </cell>
        </row>
        <row r="835">
          <cell r="B835" t="str">
            <v>63690</v>
          </cell>
          <cell r="C835">
            <v>63690</v>
          </cell>
          <cell r="D835" t="str">
            <v>QUINDIO</v>
          </cell>
          <cell r="E835" t="str">
            <v>63</v>
          </cell>
          <cell r="F835" t="str">
            <v>SALENTO</v>
          </cell>
          <cell r="G835">
            <v>6</v>
          </cell>
          <cell r="H835" t="str">
            <v>G2</v>
          </cell>
        </row>
        <row r="836">
          <cell r="B836" t="str">
            <v>66001</v>
          </cell>
          <cell r="C836">
            <v>66001</v>
          </cell>
          <cell r="D836" t="str">
            <v>RISARALDA</v>
          </cell>
          <cell r="E836" t="str">
            <v>66</v>
          </cell>
          <cell r="F836" t="str">
            <v>PEREIRA</v>
          </cell>
          <cell r="G836">
            <v>1</v>
          </cell>
          <cell r="H836" t="str">
            <v>C</v>
          </cell>
        </row>
        <row r="837">
          <cell r="B837" t="str">
            <v>66045</v>
          </cell>
          <cell r="C837">
            <v>66045</v>
          </cell>
          <cell r="D837" t="str">
            <v>RISARALDA</v>
          </cell>
          <cell r="E837" t="str">
            <v>66</v>
          </cell>
          <cell r="F837" t="str">
            <v>APIA</v>
          </cell>
          <cell r="G837">
            <v>6</v>
          </cell>
          <cell r="H837" t="str">
            <v>G3</v>
          </cell>
        </row>
        <row r="838">
          <cell r="B838" t="str">
            <v>66075</v>
          </cell>
          <cell r="C838">
            <v>66075</v>
          </cell>
          <cell r="D838" t="str">
            <v>RISARALDA</v>
          </cell>
          <cell r="E838" t="str">
            <v>66</v>
          </cell>
          <cell r="F838" t="str">
            <v>BALBOA</v>
          </cell>
          <cell r="G838">
            <v>6</v>
          </cell>
          <cell r="H838" t="str">
            <v>G1</v>
          </cell>
        </row>
        <row r="839">
          <cell r="B839" t="str">
            <v>66088</v>
          </cell>
          <cell r="C839">
            <v>66088</v>
          </cell>
          <cell r="D839" t="str">
            <v>RISARALDA</v>
          </cell>
          <cell r="E839" t="str">
            <v>66</v>
          </cell>
          <cell r="F839" t="str">
            <v>BELEN DE UMBRIA</v>
          </cell>
          <cell r="G839">
            <v>6</v>
          </cell>
          <cell r="H839" t="str">
            <v>G3</v>
          </cell>
        </row>
        <row r="840">
          <cell r="B840" t="str">
            <v>66170</v>
          </cell>
          <cell r="C840">
            <v>66170</v>
          </cell>
          <cell r="D840" t="str">
            <v>RISARALDA</v>
          </cell>
          <cell r="E840" t="str">
            <v>66</v>
          </cell>
          <cell r="F840" t="str">
            <v>DOSQUEBRADAS</v>
          </cell>
          <cell r="G840">
            <v>2</v>
          </cell>
          <cell r="H840" t="str">
            <v>G1</v>
          </cell>
        </row>
        <row r="841">
          <cell r="B841" t="str">
            <v>66318</v>
          </cell>
          <cell r="C841">
            <v>66318</v>
          </cell>
          <cell r="D841" t="str">
            <v>RISARALDA</v>
          </cell>
          <cell r="E841" t="str">
            <v>66</v>
          </cell>
          <cell r="F841" t="str">
            <v>GUATICA</v>
          </cell>
          <cell r="G841">
            <v>6</v>
          </cell>
          <cell r="H841" t="str">
            <v>G4</v>
          </cell>
        </row>
        <row r="842">
          <cell r="B842" t="str">
            <v>66383</v>
          </cell>
          <cell r="C842">
            <v>66383</v>
          </cell>
          <cell r="D842" t="str">
            <v>RISARALDA</v>
          </cell>
          <cell r="E842" t="str">
            <v>66</v>
          </cell>
          <cell r="F842" t="str">
            <v>LA CELIA</v>
          </cell>
          <cell r="G842">
            <v>6</v>
          </cell>
          <cell r="H842" t="str">
            <v>G3</v>
          </cell>
        </row>
        <row r="843">
          <cell r="B843" t="str">
            <v>66400</v>
          </cell>
          <cell r="C843">
            <v>66400</v>
          </cell>
          <cell r="D843" t="str">
            <v>RISARALDA</v>
          </cell>
          <cell r="E843" t="str">
            <v>66</v>
          </cell>
          <cell r="F843" t="str">
            <v>LA VIRGINIA</v>
          </cell>
          <cell r="G843">
            <v>6</v>
          </cell>
          <cell r="H843" t="str">
            <v>G2</v>
          </cell>
        </row>
        <row r="844">
          <cell r="B844" t="str">
            <v>66440</v>
          </cell>
          <cell r="C844">
            <v>66440</v>
          </cell>
          <cell r="D844" t="str">
            <v>RISARALDA</v>
          </cell>
          <cell r="E844" t="str">
            <v>66</v>
          </cell>
          <cell r="F844" t="str">
            <v>MARSELLA</v>
          </cell>
          <cell r="G844">
            <v>6</v>
          </cell>
          <cell r="H844" t="str">
            <v>G3</v>
          </cell>
        </row>
        <row r="845">
          <cell r="B845" t="str">
            <v>66456</v>
          </cell>
          <cell r="C845">
            <v>66456</v>
          </cell>
          <cell r="D845" t="str">
            <v>RISARALDA</v>
          </cell>
          <cell r="E845" t="str">
            <v>66</v>
          </cell>
          <cell r="F845" t="str">
            <v>MISTRATO</v>
          </cell>
          <cell r="G845">
            <v>6</v>
          </cell>
          <cell r="H845" t="str">
            <v>G5</v>
          </cell>
        </row>
        <row r="846">
          <cell r="B846" t="str">
            <v>66572</v>
          </cell>
          <cell r="C846">
            <v>66572</v>
          </cell>
          <cell r="D846" t="str">
            <v>RISARALDA</v>
          </cell>
          <cell r="E846" t="str">
            <v>66</v>
          </cell>
          <cell r="F846" t="str">
            <v>PUEBLO RICO</v>
          </cell>
          <cell r="G846">
            <v>6</v>
          </cell>
          <cell r="H846" t="str">
            <v>G5</v>
          </cell>
        </row>
        <row r="847">
          <cell r="B847" t="str">
            <v>66594</v>
          </cell>
          <cell r="C847">
            <v>66594</v>
          </cell>
          <cell r="D847" t="str">
            <v>RISARALDA</v>
          </cell>
          <cell r="E847" t="str">
            <v>66</v>
          </cell>
          <cell r="F847" t="str">
            <v>QUINCHIA</v>
          </cell>
          <cell r="G847">
            <v>6</v>
          </cell>
          <cell r="H847" t="str">
            <v>G4</v>
          </cell>
        </row>
        <row r="848">
          <cell r="B848" t="str">
            <v>66682</v>
          </cell>
          <cell r="C848">
            <v>66682</v>
          </cell>
          <cell r="D848" t="str">
            <v>RISARALDA</v>
          </cell>
          <cell r="E848" t="str">
            <v>66</v>
          </cell>
          <cell r="F848" t="str">
            <v>SANTA ROSA DE CABAL</v>
          </cell>
          <cell r="G848">
            <v>5</v>
          </cell>
          <cell r="H848" t="str">
            <v>G1</v>
          </cell>
        </row>
        <row r="849">
          <cell r="B849" t="str">
            <v>66687</v>
          </cell>
          <cell r="C849">
            <v>66687</v>
          </cell>
          <cell r="D849" t="str">
            <v>RISARALDA</v>
          </cell>
          <cell r="E849" t="str">
            <v>66</v>
          </cell>
          <cell r="F849" t="str">
            <v>SANTUARIO</v>
          </cell>
          <cell r="G849">
            <v>6</v>
          </cell>
          <cell r="H849" t="str">
            <v>G3</v>
          </cell>
        </row>
        <row r="850">
          <cell r="B850" t="str">
            <v>68001</v>
          </cell>
          <cell r="C850">
            <v>68001</v>
          </cell>
          <cell r="D850" t="str">
            <v>SANTANDER</v>
          </cell>
          <cell r="E850" t="str">
            <v>68</v>
          </cell>
          <cell r="F850" t="str">
            <v>BUCARAMANGA</v>
          </cell>
          <cell r="G850" t="str">
            <v>E</v>
          </cell>
          <cell r="H850" t="str">
            <v>C</v>
          </cell>
        </row>
        <row r="851">
          <cell r="B851" t="str">
            <v>68013</v>
          </cell>
          <cell r="C851">
            <v>68013</v>
          </cell>
          <cell r="D851" t="str">
            <v>SANTANDER</v>
          </cell>
          <cell r="E851" t="str">
            <v>68</v>
          </cell>
          <cell r="F851" t="str">
            <v>AGUADA</v>
          </cell>
          <cell r="G851">
            <v>6</v>
          </cell>
          <cell r="H851" t="str">
            <v>G4</v>
          </cell>
        </row>
        <row r="852">
          <cell r="B852" t="str">
            <v>68020</v>
          </cell>
          <cell r="C852">
            <v>68020</v>
          </cell>
          <cell r="D852" t="str">
            <v>SANTANDER</v>
          </cell>
          <cell r="E852" t="str">
            <v>68</v>
          </cell>
          <cell r="F852" t="str">
            <v>ALBANIA</v>
          </cell>
          <cell r="G852">
            <v>6</v>
          </cell>
          <cell r="H852" t="str">
            <v>G1</v>
          </cell>
        </row>
        <row r="853">
          <cell r="B853" t="str">
            <v>68051</v>
          </cell>
          <cell r="C853">
            <v>68051</v>
          </cell>
          <cell r="D853" t="str">
            <v>SANTANDER</v>
          </cell>
          <cell r="E853" t="str">
            <v>68</v>
          </cell>
          <cell r="F853" t="str">
            <v>ARATOCA</v>
          </cell>
          <cell r="G853">
            <v>6</v>
          </cell>
          <cell r="H853" t="str">
            <v>G2</v>
          </cell>
        </row>
        <row r="854">
          <cell r="B854" t="str">
            <v>68077</v>
          </cell>
          <cell r="C854">
            <v>68077</v>
          </cell>
          <cell r="D854" t="str">
            <v>SANTANDER</v>
          </cell>
          <cell r="E854" t="str">
            <v>68</v>
          </cell>
          <cell r="F854" t="str">
            <v>BARBOSA</v>
          </cell>
          <cell r="G854">
            <v>6</v>
          </cell>
          <cell r="H854" t="str">
            <v>G2</v>
          </cell>
        </row>
        <row r="855">
          <cell r="B855" t="str">
            <v>68079</v>
          </cell>
          <cell r="C855">
            <v>68079</v>
          </cell>
          <cell r="D855" t="str">
            <v>SANTANDER</v>
          </cell>
          <cell r="E855" t="str">
            <v>68</v>
          </cell>
          <cell r="F855" t="str">
            <v>BARICHARA</v>
          </cell>
          <cell r="G855">
            <v>6</v>
          </cell>
          <cell r="H855" t="str">
            <v>G2</v>
          </cell>
        </row>
        <row r="856">
          <cell r="B856" t="str">
            <v>68081</v>
          </cell>
          <cell r="C856">
            <v>68081</v>
          </cell>
          <cell r="D856" t="str">
            <v>SANTANDER</v>
          </cell>
          <cell r="E856" t="str">
            <v>68</v>
          </cell>
          <cell r="F856" t="str">
            <v>BARRANCABERMEJA</v>
          </cell>
          <cell r="G856">
            <v>1</v>
          </cell>
          <cell r="H856" t="str">
            <v>G1</v>
          </cell>
        </row>
        <row r="857">
          <cell r="B857" t="str">
            <v>68092</v>
          </cell>
          <cell r="C857">
            <v>68092</v>
          </cell>
          <cell r="D857" t="str">
            <v>SANTANDER</v>
          </cell>
          <cell r="E857" t="str">
            <v>68</v>
          </cell>
          <cell r="F857" t="str">
            <v>BETULIA</v>
          </cell>
          <cell r="G857">
            <v>6</v>
          </cell>
          <cell r="H857" t="str">
            <v>G1</v>
          </cell>
        </row>
        <row r="858">
          <cell r="B858" t="str">
            <v>68101</v>
          </cell>
          <cell r="C858">
            <v>68101</v>
          </cell>
          <cell r="D858" t="str">
            <v>SANTANDER</v>
          </cell>
          <cell r="E858" t="str">
            <v>68</v>
          </cell>
          <cell r="F858" t="str">
            <v>BOLIVAR</v>
          </cell>
          <cell r="G858">
            <v>6</v>
          </cell>
          <cell r="H858" t="str">
            <v>G4</v>
          </cell>
        </row>
        <row r="859">
          <cell r="B859" t="str">
            <v>68121</v>
          </cell>
          <cell r="C859">
            <v>68121</v>
          </cell>
          <cell r="D859" t="str">
            <v>SANTANDER</v>
          </cell>
          <cell r="E859" t="str">
            <v>68</v>
          </cell>
          <cell r="F859" t="str">
            <v>CABRERA</v>
          </cell>
          <cell r="G859">
            <v>6</v>
          </cell>
          <cell r="H859" t="str">
            <v>G3</v>
          </cell>
        </row>
        <row r="860">
          <cell r="B860" t="str">
            <v>68132</v>
          </cell>
          <cell r="C860">
            <v>68132</v>
          </cell>
          <cell r="D860" t="str">
            <v>SANTANDER</v>
          </cell>
          <cell r="E860" t="str">
            <v>68</v>
          </cell>
          <cell r="F860" t="str">
            <v>CALIFORNIA</v>
          </cell>
          <cell r="G860">
            <v>6</v>
          </cell>
          <cell r="H860" t="str">
            <v>G2</v>
          </cell>
        </row>
        <row r="861">
          <cell r="B861" t="str">
            <v>68147</v>
          </cell>
          <cell r="C861">
            <v>68147</v>
          </cell>
          <cell r="D861" t="str">
            <v>SANTANDER</v>
          </cell>
          <cell r="E861" t="str">
            <v>68</v>
          </cell>
          <cell r="F861" t="str">
            <v>CAPITANEJO</v>
          </cell>
          <cell r="G861">
            <v>6</v>
          </cell>
          <cell r="H861" t="str">
            <v>G2</v>
          </cell>
        </row>
        <row r="862">
          <cell r="B862" t="str">
            <v>68152</v>
          </cell>
          <cell r="C862">
            <v>68152</v>
          </cell>
          <cell r="D862" t="str">
            <v>SANTANDER</v>
          </cell>
          <cell r="E862" t="str">
            <v>68</v>
          </cell>
          <cell r="F862" t="str">
            <v>CARCASI</v>
          </cell>
          <cell r="G862">
            <v>6</v>
          </cell>
          <cell r="H862" t="str">
            <v>G4</v>
          </cell>
        </row>
        <row r="863">
          <cell r="B863" t="str">
            <v>68160</v>
          </cell>
          <cell r="C863">
            <v>68160</v>
          </cell>
          <cell r="D863" t="str">
            <v>SANTANDER</v>
          </cell>
          <cell r="E863" t="str">
            <v>68</v>
          </cell>
          <cell r="F863" t="str">
            <v>CEPITA</v>
          </cell>
          <cell r="G863">
            <v>6</v>
          </cell>
          <cell r="H863" t="str">
            <v>G3</v>
          </cell>
        </row>
        <row r="864">
          <cell r="B864" t="str">
            <v>68162</v>
          </cell>
          <cell r="C864">
            <v>68162</v>
          </cell>
          <cell r="D864" t="str">
            <v>SANTANDER</v>
          </cell>
          <cell r="E864" t="str">
            <v>68</v>
          </cell>
          <cell r="F864" t="str">
            <v>CERRITO</v>
          </cell>
          <cell r="G864">
            <v>6</v>
          </cell>
          <cell r="H864" t="str">
            <v>G3</v>
          </cell>
        </row>
        <row r="865">
          <cell r="B865" t="str">
            <v>68167</v>
          </cell>
          <cell r="C865">
            <v>68167</v>
          </cell>
          <cell r="D865" t="str">
            <v>SANTANDER</v>
          </cell>
          <cell r="E865" t="str">
            <v>68</v>
          </cell>
          <cell r="F865" t="str">
            <v>CHARALA</v>
          </cell>
          <cell r="G865">
            <v>6</v>
          </cell>
          <cell r="H865" t="str">
            <v>G2</v>
          </cell>
        </row>
        <row r="866">
          <cell r="B866" t="str">
            <v>68169</v>
          </cell>
          <cell r="C866">
            <v>68169</v>
          </cell>
          <cell r="D866" t="str">
            <v>SANTANDER</v>
          </cell>
          <cell r="E866" t="str">
            <v>68</v>
          </cell>
          <cell r="F866" t="str">
            <v>CHARTA</v>
          </cell>
          <cell r="G866">
            <v>6</v>
          </cell>
          <cell r="H866" t="str">
            <v>G4</v>
          </cell>
        </row>
        <row r="867">
          <cell r="B867" t="str">
            <v>68176</v>
          </cell>
          <cell r="C867">
            <v>68176</v>
          </cell>
          <cell r="D867" t="str">
            <v>SANTANDER</v>
          </cell>
          <cell r="E867" t="str">
            <v>68</v>
          </cell>
          <cell r="F867" t="str">
            <v>CHIMA</v>
          </cell>
          <cell r="G867">
            <v>6</v>
          </cell>
          <cell r="H867" t="str">
            <v>G2</v>
          </cell>
        </row>
        <row r="868">
          <cell r="B868" t="str">
            <v>68179</v>
          </cell>
          <cell r="C868">
            <v>68179</v>
          </cell>
          <cell r="D868" t="str">
            <v>SANTANDER</v>
          </cell>
          <cell r="E868" t="str">
            <v>68</v>
          </cell>
          <cell r="F868" t="str">
            <v>CHIPATA</v>
          </cell>
          <cell r="G868">
            <v>6</v>
          </cell>
          <cell r="H868" t="str">
            <v>G4</v>
          </cell>
        </row>
        <row r="869">
          <cell r="B869" t="str">
            <v>68190</v>
          </cell>
          <cell r="C869">
            <v>68190</v>
          </cell>
          <cell r="D869" t="str">
            <v>SANTANDER</v>
          </cell>
          <cell r="E869" t="str">
            <v>68</v>
          </cell>
          <cell r="F869" t="str">
            <v>CIMITARRA</v>
          </cell>
          <cell r="G869">
            <v>6</v>
          </cell>
          <cell r="H869" t="str">
            <v>G1</v>
          </cell>
        </row>
        <row r="870">
          <cell r="B870" t="str">
            <v>68207</v>
          </cell>
          <cell r="C870">
            <v>68207</v>
          </cell>
          <cell r="D870" t="str">
            <v>SANTANDER</v>
          </cell>
          <cell r="E870" t="str">
            <v>68</v>
          </cell>
          <cell r="F870" t="str">
            <v>CONCEPCION</v>
          </cell>
          <cell r="G870">
            <v>6</v>
          </cell>
          <cell r="H870" t="str">
            <v>G4</v>
          </cell>
        </row>
        <row r="871">
          <cell r="B871" t="str">
            <v>68209</v>
          </cell>
          <cell r="C871">
            <v>68209</v>
          </cell>
          <cell r="D871" t="str">
            <v>SANTANDER</v>
          </cell>
          <cell r="E871" t="str">
            <v>68</v>
          </cell>
          <cell r="F871" t="str">
            <v>CONFINES</v>
          </cell>
          <cell r="G871">
            <v>6</v>
          </cell>
          <cell r="H871" t="str">
            <v>G3</v>
          </cell>
        </row>
        <row r="872">
          <cell r="B872" t="str">
            <v>68211</v>
          </cell>
          <cell r="C872">
            <v>68211</v>
          </cell>
          <cell r="D872" t="str">
            <v>SANTANDER</v>
          </cell>
          <cell r="E872" t="str">
            <v>68</v>
          </cell>
          <cell r="F872" t="str">
            <v>CONTRATACION</v>
          </cell>
          <cell r="G872">
            <v>6</v>
          </cell>
          <cell r="H872" t="str">
            <v>G2</v>
          </cell>
        </row>
        <row r="873">
          <cell r="B873" t="str">
            <v>68217</v>
          </cell>
          <cell r="C873">
            <v>68217</v>
          </cell>
          <cell r="D873" t="str">
            <v>SANTANDER</v>
          </cell>
          <cell r="E873" t="str">
            <v>68</v>
          </cell>
          <cell r="F873" t="str">
            <v>COROMORO</v>
          </cell>
          <cell r="G873">
            <v>6</v>
          </cell>
          <cell r="H873" t="str">
            <v>G4</v>
          </cell>
        </row>
        <row r="874">
          <cell r="B874" t="str">
            <v>68229</v>
          </cell>
          <cell r="C874">
            <v>68229</v>
          </cell>
          <cell r="D874" t="str">
            <v>SANTANDER</v>
          </cell>
          <cell r="E874" t="str">
            <v>68</v>
          </cell>
          <cell r="F874" t="str">
            <v>CURITI</v>
          </cell>
          <cell r="G874">
            <v>6</v>
          </cell>
          <cell r="H874" t="str">
            <v>G3</v>
          </cell>
        </row>
        <row r="875">
          <cell r="B875" t="str">
            <v>68235</v>
          </cell>
          <cell r="C875">
            <v>68235</v>
          </cell>
          <cell r="D875" t="str">
            <v>SANTANDER</v>
          </cell>
          <cell r="E875" t="str">
            <v>68</v>
          </cell>
          <cell r="F875" t="str">
            <v>EL CARMEN</v>
          </cell>
          <cell r="G875">
            <v>6</v>
          </cell>
          <cell r="H875" t="str">
            <v>G5</v>
          </cell>
        </row>
        <row r="876">
          <cell r="B876" t="str">
            <v>68245</v>
          </cell>
          <cell r="C876">
            <v>68245</v>
          </cell>
          <cell r="D876" t="str">
            <v>SANTANDER</v>
          </cell>
          <cell r="E876" t="str">
            <v>68</v>
          </cell>
          <cell r="F876" t="str">
            <v>EL GUACAMAYO</v>
          </cell>
          <cell r="G876">
            <v>6</v>
          </cell>
          <cell r="H876" t="str">
            <v>G3</v>
          </cell>
        </row>
        <row r="877">
          <cell r="B877" t="str">
            <v>68250</v>
          </cell>
          <cell r="C877">
            <v>68250</v>
          </cell>
          <cell r="D877" t="str">
            <v>SANTANDER</v>
          </cell>
          <cell r="E877" t="str">
            <v>68</v>
          </cell>
          <cell r="F877" t="str">
            <v>EL PEÑON</v>
          </cell>
          <cell r="G877">
            <v>6</v>
          </cell>
          <cell r="H877" t="str">
            <v>G5</v>
          </cell>
        </row>
        <row r="878">
          <cell r="B878" t="str">
            <v>68255</v>
          </cell>
          <cell r="C878">
            <v>68255</v>
          </cell>
          <cell r="D878" t="str">
            <v>SANTANDER</v>
          </cell>
          <cell r="E878" t="str">
            <v>68</v>
          </cell>
          <cell r="F878" t="str">
            <v>EL PLAYON</v>
          </cell>
          <cell r="G878">
            <v>6</v>
          </cell>
          <cell r="H878" t="str">
            <v>G3</v>
          </cell>
        </row>
        <row r="879">
          <cell r="B879" t="str">
            <v>68264</v>
          </cell>
          <cell r="C879">
            <v>68264</v>
          </cell>
          <cell r="D879" t="str">
            <v>SANTANDER</v>
          </cell>
          <cell r="E879" t="str">
            <v>68</v>
          </cell>
          <cell r="F879" t="str">
            <v>ENCINO</v>
          </cell>
          <cell r="G879">
            <v>6</v>
          </cell>
          <cell r="H879" t="str">
            <v>G4</v>
          </cell>
        </row>
        <row r="880">
          <cell r="B880" t="str">
            <v>68266</v>
          </cell>
          <cell r="C880">
            <v>68266</v>
          </cell>
          <cell r="D880" t="str">
            <v>SANTANDER</v>
          </cell>
          <cell r="E880" t="str">
            <v>68</v>
          </cell>
          <cell r="F880" t="str">
            <v>ENCISO</v>
          </cell>
          <cell r="G880">
            <v>6</v>
          </cell>
          <cell r="H880" t="str">
            <v>G4</v>
          </cell>
        </row>
        <row r="881">
          <cell r="B881" t="str">
            <v>68271</v>
          </cell>
          <cell r="C881">
            <v>68271</v>
          </cell>
          <cell r="D881" t="str">
            <v>SANTANDER</v>
          </cell>
          <cell r="E881" t="str">
            <v>68</v>
          </cell>
          <cell r="F881" t="str">
            <v>FLORIAN</v>
          </cell>
          <cell r="G881">
            <v>6</v>
          </cell>
          <cell r="H881" t="str">
            <v>G1</v>
          </cell>
        </row>
        <row r="882">
          <cell r="B882" t="str">
            <v>68276</v>
          </cell>
          <cell r="C882">
            <v>68276</v>
          </cell>
          <cell r="D882" t="str">
            <v>SANTANDER</v>
          </cell>
          <cell r="E882" t="str">
            <v>68</v>
          </cell>
          <cell r="F882" t="str">
            <v>FLORIDABLANCA</v>
          </cell>
          <cell r="G882">
            <v>1</v>
          </cell>
          <cell r="H882" t="str">
            <v>G1</v>
          </cell>
        </row>
        <row r="883">
          <cell r="B883" t="str">
            <v>68296</v>
          </cell>
          <cell r="C883">
            <v>68296</v>
          </cell>
          <cell r="D883" t="str">
            <v>SANTANDER</v>
          </cell>
          <cell r="E883" t="str">
            <v>68</v>
          </cell>
          <cell r="F883" t="str">
            <v>GALAN</v>
          </cell>
          <cell r="G883">
            <v>6</v>
          </cell>
          <cell r="H883" t="str">
            <v>G3</v>
          </cell>
        </row>
        <row r="884">
          <cell r="B884" t="str">
            <v>68298</v>
          </cell>
          <cell r="C884">
            <v>68298</v>
          </cell>
          <cell r="D884" t="str">
            <v>SANTANDER</v>
          </cell>
          <cell r="E884" t="str">
            <v>68</v>
          </cell>
          <cell r="F884" t="str">
            <v>GAMBITA</v>
          </cell>
          <cell r="G884">
            <v>6</v>
          </cell>
          <cell r="H884" t="str">
            <v>G4</v>
          </cell>
        </row>
        <row r="885">
          <cell r="B885" t="str">
            <v>68307</v>
          </cell>
          <cell r="C885">
            <v>68307</v>
          </cell>
          <cell r="D885" t="str">
            <v>SANTANDER</v>
          </cell>
          <cell r="E885" t="str">
            <v>68</v>
          </cell>
          <cell r="F885" t="str">
            <v>GIRON</v>
          </cell>
          <cell r="G885">
            <v>2</v>
          </cell>
          <cell r="H885" t="str">
            <v>G1</v>
          </cell>
        </row>
        <row r="886">
          <cell r="B886" t="str">
            <v>68318</v>
          </cell>
          <cell r="C886">
            <v>68318</v>
          </cell>
          <cell r="D886" t="str">
            <v>SANTANDER</v>
          </cell>
          <cell r="E886" t="str">
            <v>68</v>
          </cell>
          <cell r="F886" t="str">
            <v>GUACA</v>
          </cell>
          <cell r="G886">
            <v>6</v>
          </cell>
          <cell r="H886" t="str">
            <v>G4</v>
          </cell>
        </row>
        <row r="887">
          <cell r="B887" t="str">
            <v>68320</v>
          </cell>
          <cell r="C887">
            <v>68320</v>
          </cell>
          <cell r="D887" t="str">
            <v>SANTANDER</v>
          </cell>
          <cell r="E887" t="str">
            <v>68</v>
          </cell>
          <cell r="F887" t="str">
            <v>GUADALUPE</v>
          </cell>
          <cell r="G887">
            <v>6</v>
          </cell>
          <cell r="H887" t="str">
            <v>G3</v>
          </cell>
        </row>
        <row r="888">
          <cell r="B888" t="str">
            <v>68322</v>
          </cell>
          <cell r="C888">
            <v>68322</v>
          </cell>
          <cell r="D888" t="str">
            <v>SANTANDER</v>
          </cell>
          <cell r="E888" t="str">
            <v>68</v>
          </cell>
          <cell r="F888" t="str">
            <v>GUAPOTA</v>
          </cell>
          <cell r="G888">
            <v>6</v>
          </cell>
          <cell r="H888" t="str">
            <v>G2</v>
          </cell>
        </row>
        <row r="889">
          <cell r="B889" t="str">
            <v>68324</v>
          </cell>
          <cell r="C889">
            <v>68324</v>
          </cell>
          <cell r="D889" t="str">
            <v>SANTANDER</v>
          </cell>
          <cell r="E889" t="str">
            <v>68</v>
          </cell>
          <cell r="F889" t="str">
            <v>GUAVATA</v>
          </cell>
          <cell r="G889">
            <v>6</v>
          </cell>
          <cell r="H889" t="str">
            <v>G3</v>
          </cell>
        </row>
        <row r="890">
          <cell r="B890" t="str">
            <v>68327</v>
          </cell>
          <cell r="C890">
            <v>68327</v>
          </cell>
          <cell r="D890" t="str">
            <v>SANTANDER</v>
          </cell>
          <cell r="E890" t="str">
            <v>68</v>
          </cell>
          <cell r="F890" t="str">
            <v>GUEPSA</v>
          </cell>
          <cell r="G890">
            <v>6</v>
          </cell>
          <cell r="H890" t="str">
            <v>G3</v>
          </cell>
        </row>
        <row r="891">
          <cell r="B891" t="str">
            <v>68344</v>
          </cell>
          <cell r="C891">
            <v>68344</v>
          </cell>
          <cell r="D891" t="str">
            <v>SANTANDER</v>
          </cell>
          <cell r="E891" t="str">
            <v>68</v>
          </cell>
          <cell r="F891" t="str">
            <v>HATO</v>
          </cell>
          <cell r="G891">
            <v>6</v>
          </cell>
          <cell r="H891" t="str">
            <v>G3</v>
          </cell>
        </row>
        <row r="892">
          <cell r="B892" t="str">
            <v>68368</v>
          </cell>
          <cell r="C892">
            <v>68368</v>
          </cell>
          <cell r="D892" t="str">
            <v>SANTANDER</v>
          </cell>
          <cell r="E892" t="str">
            <v>68</v>
          </cell>
          <cell r="F892" t="str">
            <v>JESUS MARIA</v>
          </cell>
          <cell r="G892">
            <v>6</v>
          </cell>
          <cell r="H892" t="str">
            <v>G1</v>
          </cell>
        </row>
        <row r="893">
          <cell r="B893" t="str">
            <v>68370</v>
          </cell>
          <cell r="C893">
            <v>68370</v>
          </cell>
          <cell r="D893" t="str">
            <v>SANTANDER</v>
          </cell>
          <cell r="E893" t="str">
            <v>68</v>
          </cell>
          <cell r="F893" t="str">
            <v>JORDAN</v>
          </cell>
          <cell r="G893">
            <v>6</v>
          </cell>
          <cell r="H893" t="str">
            <v>G2</v>
          </cell>
        </row>
        <row r="894">
          <cell r="B894" t="str">
            <v>68377</v>
          </cell>
          <cell r="C894">
            <v>68377</v>
          </cell>
          <cell r="D894" t="str">
            <v>SANTANDER</v>
          </cell>
          <cell r="E894" t="str">
            <v>68</v>
          </cell>
          <cell r="F894" t="str">
            <v>LA BELLEZA</v>
          </cell>
          <cell r="G894">
            <v>6</v>
          </cell>
          <cell r="H894" t="str">
            <v>G2</v>
          </cell>
        </row>
        <row r="895">
          <cell r="B895" t="str">
            <v>68385</v>
          </cell>
          <cell r="C895">
            <v>68385</v>
          </cell>
          <cell r="D895" t="str">
            <v>SANTANDER</v>
          </cell>
          <cell r="E895" t="str">
            <v>68</v>
          </cell>
          <cell r="F895" t="str">
            <v>LANDAZURI</v>
          </cell>
          <cell r="G895">
            <v>6</v>
          </cell>
          <cell r="H895" t="str">
            <v>G3</v>
          </cell>
        </row>
        <row r="896">
          <cell r="B896" t="str">
            <v>68397</v>
          </cell>
          <cell r="C896">
            <v>68397</v>
          </cell>
          <cell r="D896" t="str">
            <v>SANTANDER</v>
          </cell>
          <cell r="E896" t="str">
            <v>68</v>
          </cell>
          <cell r="F896" t="str">
            <v>LA PAZ</v>
          </cell>
          <cell r="G896">
            <v>6</v>
          </cell>
          <cell r="H896" t="str">
            <v>G4</v>
          </cell>
        </row>
        <row r="897">
          <cell r="B897" t="str">
            <v>68406</v>
          </cell>
          <cell r="C897">
            <v>68406</v>
          </cell>
          <cell r="D897" t="str">
            <v>SANTANDER</v>
          </cell>
          <cell r="E897" t="str">
            <v>68</v>
          </cell>
          <cell r="F897" t="str">
            <v>LEBRIJA</v>
          </cell>
          <cell r="G897">
            <v>5</v>
          </cell>
          <cell r="H897" t="str">
            <v>G1</v>
          </cell>
        </row>
        <row r="898">
          <cell r="B898" t="str">
            <v>68418</v>
          </cell>
          <cell r="C898">
            <v>68418</v>
          </cell>
          <cell r="D898" t="str">
            <v>SANTANDER</v>
          </cell>
          <cell r="E898" t="str">
            <v>68</v>
          </cell>
          <cell r="F898" t="str">
            <v>LOS SANTOS</v>
          </cell>
          <cell r="G898">
            <v>6</v>
          </cell>
          <cell r="H898" t="str">
            <v>G2</v>
          </cell>
        </row>
        <row r="899">
          <cell r="B899" t="str">
            <v>68425</v>
          </cell>
          <cell r="C899">
            <v>68425</v>
          </cell>
          <cell r="D899" t="str">
            <v>SANTANDER</v>
          </cell>
          <cell r="E899" t="str">
            <v>68</v>
          </cell>
          <cell r="F899" t="str">
            <v>MACARAVITA</v>
          </cell>
          <cell r="G899">
            <v>6</v>
          </cell>
          <cell r="H899" t="str">
            <v>G3</v>
          </cell>
        </row>
        <row r="900">
          <cell r="B900" t="str">
            <v>68432</v>
          </cell>
          <cell r="C900">
            <v>68432</v>
          </cell>
          <cell r="D900" t="str">
            <v>SANTANDER</v>
          </cell>
          <cell r="E900" t="str">
            <v>68</v>
          </cell>
          <cell r="F900" t="str">
            <v>MALAGA</v>
          </cell>
          <cell r="G900">
            <v>6</v>
          </cell>
          <cell r="H900" t="str">
            <v>G2</v>
          </cell>
        </row>
        <row r="901">
          <cell r="B901" t="str">
            <v>68444</v>
          </cell>
          <cell r="C901">
            <v>68444</v>
          </cell>
          <cell r="D901" t="str">
            <v>SANTANDER</v>
          </cell>
          <cell r="E901" t="str">
            <v>68</v>
          </cell>
          <cell r="F901" t="str">
            <v>MATANZA</v>
          </cell>
          <cell r="G901">
            <v>6</v>
          </cell>
          <cell r="H901" t="str">
            <v>G3</v>
          </cell>
        </row>
        <row r="902">
          <cell r="B902" t="str">
            <v>68464</v>
          </cell>
          <cell r="C902">
            <v>68464</v>
          </cell>
          <cell r="D902" t="str">
            <v>SANTANDER</v>
          </cell>
          <cell r="E902" t="str">
            <v>68</v>
          </cell>
          <cell r="F902" t="str">
            <v>MOGOTES</v>
          </cell>
          <cell r="G902">
            <v>6</v>
          </cell>
          <cell r="H902" t="str">
            <v>G4</v>
          </cell>
        </row>
        <row r="903">
          <cell r="B903" t="str">
            <v>68468</v>
          </cell>
          <cell r="C903">
            <v>68468</v>
          </cell>
          <cell r="D903" t="str">
            <v>SANTANDER</v>
          </cell>
          <cell r="E903" t="str">
            <v>68</v>
          </cell>
          <cell r="F903" t="str">
            <v>MOLAGAVITA</v>
          </cell>
          <cell r="G903">
            <v>6</v>
          </cell>
          <cell r="H903" t="str">
            <v>G4</v>
          </cell>
        </row>
        <row r="904">
          <cell r="B904" t="str">
            <v>68498</v>
          </cell>
          <cell r="C904">
            <v>68498</v>
          </cell>
          <cell r="D904" t="str">
            <v>SANTANDER</v>
          </cell>
          <cell r="E904" t="str">
            <v>68</v>
          </cell>
          <cell r="F904" t="str">
            <v>OCAMONTE</v>
          </cell>
          <cell r="G904">
            <v>6</v>
          </cell>
          <cell r="H904" t="str">
            <v>G4</v>
          </cell>
        </row>
        <row r="905">
          <cell r="B905" t="str">
            <v>68500</v>
          </cell>
          <cell r="C905">
            <v>68500</v>
          </cell>
          <cell r="D905" t="str">
            <v>SANTANDER</v>
          </cell>
          <cell r="E905" t="str">
            <v>68</v>
          </cell>
          <cell r="F905" t="str">
            <v>OIBA</v>
          </cell>
          <cell r="G905">
            <v>6</v>
          </cell>
          <cell r="H905" t="str">
            <v>G3</v>
          </cell>
        </row>
        <row r="906">
          <cell r="B906" t="str">
            <v>68502</v>
          </cell>
          <cell r="C906">
            <v>68502</v>
          </cell>
          <cell r="D906" t="str">
            <v>SANTANDER</v>
          </cell>
          <cell r="E906" t="str">
            <v>68</v>
          </cell>
          <cell r="F906" t="str">
            <v>ONZAGA</v>
          </cell>
          <cell r="G906">
            <v>6</v>
          </cell>
          <cell r="H906" t="str">
            <v>G4</v>
          </cell>
        </row>
        <row r="907">
          <cell r="B907" t="str">
            <v>68522</v>
          </cell>
          <cell r="C907">
            <v>68522</v>
          </cell>
          <cell r="D907" t="str">
            <v>SANTANDER</v>
          </cell>
          <cell r="E907" t="str">
            <v>68</v>
          </cell>
          <cell r="F907" t="str">
            <v>PALMAR</v>
          </cell>
          <cell r="G907">
            <v>6</v>
          </cell>
          <cell r="H907" t="str">
            <v>G2</v>
          </cell>
        </row>
        <row r="908">
          <cell r="B908" t="str">
            <v>68524</v>
          </cell>
          <cell r="C908">
            <v>68524</v>
          </cell>
          <cell r="D908" t="str">
            <v>SANTANDER</v>
          </cell>
          <cell r="E908" t="str">
            <v>68</v>
          </cell>
          <cell r="F908" t="str">
            <v>PALMAS DEL SOCORRO</v>
          </cell>
          <cell r="G908">
            <v>6</v>
          </cell>
          <cell r="H908" t="str">
            <v>G2</v>
          </cell>
        </row>
        <row r="909">
          <cell r="B909" t="str">
            <v>68533</v>
          </cell>
          <cell r="C909">
            <v>68533</v>
          </cell>
          <cell r="D909" t="str">
            <v>SANTANDER</v>
          </cell>
          <cell r="E909" t="str">
            <v>68</v>
          </cell>
          <cell r="F909" t="str">
            <v>PARAMO</v>
          </cell>
          <cell r="G909">
            <v>6</v>
          </cell>
          <cell r="H909" t="str">
            <v>G2</v>
          </cell>
        </row>
        <row r="910">
          <cell r="B910" t="str">
            <v>68547</v>
          </cell>
          <cell r="C910">
            <v>68547</v>
          </cell>
          <cell r="D910" t="str">
            <v>SANTANDER</v>
          </cell>
          <cell r="E910" t="str">
            <v>68</v>
          </cell>
          <cell r="F910" t="str">
            <v>PIEDECUESTA</v>
          </cell>
          <cell r="G910">
            <v>2</v>
          </cell>
          <cell r="H910" t="str">
            <v>G1</v>
          </cell>
        </row>
        <row r="911">
          <cell r="B911" t="str">
            <v>68549</v>
          </cell>
          <cell r="C911">
            <v>68549</v>
          </cell>
          <cell r="D911" t="str">
            <v>SANTANDER</v>
          </cell>
          <cell r="E911" t="str">
            <v>68</v>
          </cell>
          <cell r="F911" t="str">
            <v>PINCHOTE</v>
          </cell>
          <cell r="G911">
            <v>6</v>
          </cell>
          <cell r="H911" t="str">
            <v>G2</v>
          </cell>
        </row>
        <row r="912">
          <cell r="B912" t="str">
            <v>68572</v>
          </cell>
          <cell r="C912">
            <v>68572</v>
          </cell>
          <cell r="D912" t="str">
            <v>SANTANDER</v>
          </cell>
          <cell r="E912" t="str">
            <v>68</v>
          </cell>
          <cell r="F912" t="str">
            <v>PUENTE NACIONAL</v>
          </cell>
          <cell r="G912">
            <v>6</v>
          </cell>
          <cell r="H912" t="str">
            <v>G1</v>
          </cell>
        </row>
        <row r="913">
          <cell r="B913" t="str">
            <v>68573</v>
          </cell>
          <cell r="C913">
            <v>68573</v>
          </cell>
          <cell r="D913" t="str">
            <v>SANTANDER</v>
          </cell>
          <cell r="E913" t="str">
            <v>68</v>
          </cell>
          <cell r="F913" t="str">
            <v>PUERTO PARRA</v>
          </cell>
          <cell r="G913">
            <v>6</v>
          </cell>
          <cell r="H913" t="str">
            <v>G1</v>
          </cell>
        </row>
        <row r="914">
          <cell r="B914" t="str">
            <v>68575</v>
          </cell>
          <cell r="C914">
            <v>68575</v>
          </cell>
          <cell r="D914" t="str">
            <v>SANTANDER</v>
          </cell>
          <cell r="E914" t="str">
            <v>68</v>
          </cell>
          <cell r="F914" t="str">
            <v>PUERTO WILCHES</v>
          </cell>
          <cell r="G914">
            <v>6</v>
          </cell>
          <cell r="H914" t="str">
            <v>G2</v>
          </cell>
        </row>
        <row r="915">
          <cell r="B915" t="str">
            <v>68615</v>
          </cell>
          <cell r="C915">
            <v>68615</v>
          </cell>
          <cell r="D915" t="str">
            <v>SANTANDER</v>
          </cell>
          <cell r="E915" t="str">
            <v>68</v>
          </cell>
          <cell r="F915" t="str">
            <v>RIONEGRO</v>
          </cell>
          <cell r="G915">
            <v>6</v>
          </cell>
          <cell r="H915" t="str">
            <v>G2</v>
          </cell>
        </row>
        <row r="916">
          <cell r="B916" t="str">
            <v>68655</v>
          </cell>
          <cell r="C916">
            <v>68655</v>
          </cell>
          <cell r="D916" t="str">
            <v>SANTANDER</v>
          </cell>
          <cell r="E916" t="str">
            <v>68</v>
          </cell>
          <cell r="F916" t="str">
            <v>SABANA DE TORRES</v>
          </cell>
          <cell r="G916">
            <v>6</v>
          </cell>
          <cell r="H916" t="str">
            <v>G1</v>
          </cell>
        </row>
        <row r="917">
          <cell r="B917" t="str">
            <v>68669</v>
          </cell>
          <cell r="C917">
            <v>68669</v>
          </cell>
          <cell r="D917" t="str">
            <v>SANTANDER</v>
          </cell>
          <cell r="E917" t="str">
            <v>68</v>
          </cell>
          <cell r="F917" t="str">
            <v>SAN ANDRES</v>
          </cell>
          <cell r="G917">
            <v>6</v>
          </cell>
          <cell r="H917" t="str">
            <v>G3</v>
          </cell>
        </row>
        <row r="918">
          <cell r="B918" t="str">
            <v>68673</v>
          </cell>
          <cell r="C918">
            <v>68673</v>
          </cell>
          <cell r="D918" t="str">
            <v>SANTANDER</v>
          </cell>
          <cell r="E918" t="str">
            <v>68</v>
          </cell>
          <cell r="F918" t="str">
            <v>SAN BENITO</v>
          </cell>
          <cell r="G918">
            <v>6</v>
          </cell>
          <cell r="H918" t="str">
            <v>G3</v>
          </cell>
        </row>
        <row r="919">
          <cell r="B919" t="str">
            <v>68679</v>
          </cell>
          <cell r="C919">
            <v>68679</v>
          </cell>
          <cell r="D919" t="str">
            <v>SANTANDER</v>
          </cell>
          <cell r="E919" t="str">
            <v>68</v>
          </cell>
          <cell r="F919" t="str">
            <v>SAN GIL</v>
          </cell>
          <cell r="G919">
            <v>5</v>
          </cell>
          <cell r="H919" t="str">
            <v>G1</v>
          </cell>
        </row>
        <row r="920">
          <cell r="B920" t="str">
            <v>68682</v>
          </cell>
          <cell r="C920">
            <v>68682</v>
          </cell>
          <cell r="D920" t="str">
            <v>SANTANDER</v>
          </cell>
          <cell r="E920" t="str">
            <v>68</v>
          </cell>
          <cell r="F920" t="str">
            <v>SAN JOAQUIN</v>
          </cell>
          <cell r="G920">
            <v>6</v>
          </cell>
          <cell r="H920" t="str">
            <v>G3</v>
          </cell>
        </row>
        <row r="921">
          <cell r="B921" t="str">
            <v>68684</v>
          </cell>
          <cell r="C921">
            <v>68684</v>
          </cell>
          <cell r="D921" t="str">
            <v>SANTANDER</v>
          </cell>
          <cell r="E921" t="str">
            <v>68</v>
          </cell>
          <cell r="F921" t="str">
            <v>SAN JOSE DE MIRANDA</v>
          </cell>
          <cell r="G921">
            <v>6</v>
          </cell>
          <cell r="H921" t="str">
            <v>G4</v>
          </cell>
        </row>
        <row r="922">
          <cell r="B922" t="str">
            <v>68686</v>
          </cell>
          <cell r="C922">
            <v>68686</v>
          </cell>
          <cell r="D922" t="str">
            <v>SANTANDER</v>
          </cell>
          <cell r="E922" t="str">
            <v>68</v>
          </cell>
          <cell r="F922" t="str">
            <v>SAN MIGUEL</v>
          </cell>
          <cell r="G922">
            <v>6</v>
          </cell>
          <cell r="H922" t="str">
            <v>G3</v>
          </cell>
        </row>
        <row r="923">
          <cell r="B923" t="str">
            <v>68689</v>
          </cell>
          <cell r="C923">
            <v>68689</v>
          </cell>
          <cell r="D923" t="str">
            <v>SANTANDER</v>
          </cell>
          <cell r="E923" t="str">
            <v>68</v>
          </cell>
          <cell r="F923" t="str">
            <v>SAN VICENTE DE CHUCURI</v>
          </cell>
          <cell r="G923">
            <v>6</v>
          </cell>
          <cell r="H923" t="str">
            <v>G2</v>
          </cell>
        </row>
        <row r="924">
          <cell r="B924" t="str">
            <v>68705</v>
          </cell>
          <cell r="C924">
            <v>68705</v>
          </cell>
          <cell r="D924" t="str">
            <v>SANTANDER</v>
          </cell>
          <cell r="E924" t="str">
            <v>68</v>
          </cell>
          <cell r="F924" t="str">
            <v>SANTA BARBARA</v>
          </cell>
          <cell r="G924">
            <v>6</v>
          </cell>
          <cell r="H924" t="str">
            <v>G3</v>
          </cell>
        </row>
        <row r="925">
          <cell r="B925" t="str">
            <v>68720</v>
          </cell>
          <cell r="C925">
            <v>68720</v>
          </cell>
          <cell r="D925" t="str">
            <v>SANTANDER</v>
          </cell>
          <cell r="E925" t="str">
            <v>68</v>
          </cell>
          <cell r="F925" t="str">
            <v>SANTA HELENA</v>
          </cell>
          <cell r="G925">
            <v>6</v>
          </cell>
          <cell r="H925" t="str">
            <v>G3</v>
          </cell>
        </row>
        <row r="926">
          <cell r="B926" t="str">
            <v>68745</v>
          </cell>
          <cell r="C926">
            <v>68745</v>
          </cell>
          <cell r="D926" t="str">
            <v>SANTANDER</v>
          </cell>
          <cell r="E926" t="str">
            <v>68</v>
          </cell>
          <cell r="F926" t="str">
            <v>SIMACOTA</v>
          </cell>
          <cell r="G926">
            <v>6</v>
          </cell>
          <cell r="H926" t="str">
            <v>G3</v>
          </cell>
        </row>
        <row r="927">
          <cell r="B927" t="str">
            <v>68755</v>
          </cell>
          <cell r="C927">
            <v>68755</v>
          </cell>
          <cell r="D927" t="str">
            <v>SANTANDER</v>
          </cell>
          <cell r="E927" t="str">
            <v>68</v>
          </cell>
          <cell r="F927" t="str">
            <v>SOCORRO</v>
          </cell>
          <cell r="G927">
            <v>6</v>
          </cell>
          <cell r="H927" t="str">
            <v>G1</v>
          </cell>
        </row>
        <row r="928">
          <cell r="B928" t="str">
            <v>68770</v>
          </cell>
          <cell r="C928">
            <v>68770</v>
          </cell>
          <cell r="D928" t="str">
            <v>SANTANDER</v>
          </cell>
          <cell r="E928" t="str">
            <v>68</v>
          </cell>
          <cell r="F928" t="str">
            <v>SUAITA</v>
          </cell>
          <cell r="G928">
            <v>6</v>
          </cell>
          <cell r="H928" t="str">
            <v>G3</v>
          </cell>
        </row>
        <row r="929">
          <cell r="B929" t="str">
            <v>68773</v>
          </cell>
          <cell r="C929">
            <v>68773</v>
          </cell>
          <cell r="D929" t="str">
            <v>SANTANDER</v>
          </cell>
          <cell r="E929" t="str">
            <v>68</v>
          </cell>
          <cell r="F929" t="str">
            <v>SUCRE</v>
          </cell>
          <cell r="G929">
            <v>6</v>
          </cell>
          <cell r="H929" t="str">
            <v>G5</v>
          </cell>
        </row>
        <row r="930">
          <cell r="B930" t="str">
            <v>68780</v>
          </cell>
          <cell r="C930">
            <v>68780</v>
          </cell>
          <cell r="D930" t="str">
            <v>SANTANDER</v>
          </cell>
          <cell r="E930" t="str">
            <v>68</v>
          </cell>
          <cell r="F930" t="str">
            <v>SURATA</v>
          </cell>
          <cell r="G930">
            <v>6</v>
          </cell>
          <cell r="H930" t="str">
            <v>G4</v>
          </cell>
        </row>
        <row r="931">
          <cell r="B931" t="str">
            <v>68820</v>
          </cell>
          <cell r="C931">
            <v>68820</v>
          </cell>
          <cell r="D931" t="str">
            <v>SANTANDER</v>
          </cell>
          <cell r="E931" t="str">
            <v>68</v>
          </cell>
          <cell r="F931" t="str">
            <v>TONA</v>
          </cell>
          <cell r="G931">
            <v>6</v>
          </cell>
          <cell r="H931" t="str">
            <v>G2</v>
          </cell>
        </row>
        <row r="932">
          <cell r="B932" t="str">
            <v>68855</v>
          </cell>
          <cell r="C932">
            <v>68855</v>
          </cell>
          <cell r="D932" t="str">
            <v>SANTANDER</v>
          </cell>
          <cell r="E932" t="str">
            <v>68</v>
          </cell>
          <cell r="F932" t="str">
            <v>VALLE SAN JOSE</v>
          </cell>
          <cell r="G932">
            <v>6</v>
          </cell>
          <cell r="H932" t="str">
            <v>G3</v>
          </cell>
        </row>
        <row r="933">
          <cell r="B933" t="str">
            <v>68861</v>
          </cell>
          <cell r="C933">
            <v>68861</v>
          </cell>
          <cell r="D933" t="str">
            <v>SANTANDER</v>
          </cell>
          <cell r="E933" t="str">
            <v>68</v>
          </cell>
          <cell r="F933" t="str">
            <v>VELEZ</v>
          </cell>
          <cell r="G933">
            <v>6</v>
          </cell>
          <cell r="H933" t="str">
            <v>G3</v>
          </cell>
        </row>
        <row r="934">
          <cell r="B934" t="str">
            <v>68867</v>
          </cell>
          <cell r="C934">
            <v>68867</v>
          </cell>
          <cell r="D934" t="str">
            <v>SANTANDER</v>
          </cell>
          <cell r="E934" t="str">
            <v>68</v>
          </cell>
          <cell r="F934" t="str">
            <v>VETAS</v>
          </cell>
          <cell r="G934">
            <v>6</v>
          </cell>
          <cell r="H934" t="str">
            <v>G3</v>
          </cell>
        </row>
        <row r="935">
          <cell r="B935" t="str">
            <v>68872</v>
          </cell>
          <cell r="C935">
            <v>68872</v>
          </cell>
          <cell r="D935" t="str">
            <v>SANTANDER</v>
          </cell>
          <cell r="E935" t="str">
            <v>68</v>
          </cell>
          <cell r="F935" t="str">
            <v>VILLANUEVA</v>
          </cell>
          <cell r="G935">
            <v>6</v>
          </cell>
          <cell r="H935" t="str">
            <v>G2</v>
          </cell>
        </row>
        <row r="936">
          <cell r="B936" t="str">
            <v>68895</v>
          </cell>
          <cell r="C936">
            <v>68895</v>
          </cell>
          <cell r="D936" t="str">
            <v>SANTANDER</v>
          </cell>
          <cell r="E936" t="str">
            <v>68</v>
          </cell>
          <cell r="F936" t="str">
            <v>ZAPATOCA</v>
          </cell>
          <cell r="G936">
            <v>6</v>
          </cell>
          <cell r="H936" t="str">
            <v>G1</v>
          </cell>
        </row>
        <row r="937">
          <cell r="B937" t="str">
            <v>70001</v>
          </cell>
          <cell r="C937">
            <v>70001</v>
          </cell>
          <cell r="D937" t="str">
            <v>SUCRE</v>
          </cell>
          <cell r="E937" t="str">
            <v>70</v>
          </cell>
          <cell r="F937" t="str">
            <v>SINCELEJO</v>
          </cell>
          <cell r="G937">
            <v>2</v>
          </cell>
          <cell r="H937" t="str">
            <v>G1</v>
          </cell>
        </row>
        <row r="938">
          <cell r="B938" t="str">
            <v>70110</v>
          </cell>
          <cell r="C938">
            <v>70110</v>
          </cell>
          <cell r="D938" t="str">
            <v>SUCRE</v>
          </cell>
          <cell r="E938" t="str">
            <v>70</v>
          </cell>
          <cell r="F938" t="str">
            <v>BUENAVISTA</v>
          </cell>
          <cell r="G938">
            <v>6</v>
          </cell>
          <cell r="H938" t="str">
            <v>G4</v>
          </cell>
        </row>
        <row r="939">
          <cell r="B939" t="str">
            <v>70124</v>
          </cell>
          <cell r="C939">
            <v>70124</v>
          </cell>
          <cell r="D939" t="str">
            <v>SUCRE</v>
          </cell>
          <cell r="E939" t="str">
            <v>70</v>
          </cell>
          <cell r="F939" t="str">
            <v>CAIMITO</v>
          </cell>
          <cell r="G939">
            <v>6</v>
          </cell>
          <cell r="H939" t="str">
            <v>G5</v>
          </cell>
        </row>
        <row r="940">
          <cell r="B940" t="str">
            <v>70204</v>
          </cell>
          <cell r="C940">
            <v>70204</v>
          </cell>
          <cell r="D940" t="str">
            <v>SUCRE</v>
          </cell>
          <cell r="E940" t="str">
            <v>70</v>
          </cell>
          <cell r="F940" t="str">
            <v>COLOSO</v>
          </cell>
          <cell r="G940">
            <v>6</v>
          </cell>
          <cell r="H940" t="str">
            <v>G5</v>
          </cell>
        </row>
        <row r="941">
          <cell r="B941" t="str">
            <v>70215</v>
          </cell>
          <cell r="C941">
            <v>70215</v>
          </cell>
          <cell r="D941" t="str">
            <v>SUCRE</v>
          </cell>
          <cell r="E941" t="str">
            <v>70</v>
          </cell>
          <cell r="F941" t="str">
            <v>COROZAL</v>
          </cell>
          <cell r="G941">
            <v>6</v>
          </cell>
          <cell r="H941" t="str">
            <v>G3</v>
          </cell>
        </row>
        <row r="942">
          <cell r="B942" t="str">
            <v>70221</v>
          </cell>
          <cell r="C942">
            <v>70221</v>
          </cell>
          <cell r="D942" t="str">
            <v>SUCRE</v>
          </cell>
          <cell r="E942" t="str">
            <v>70</v>
          </cell>
          <cell r="F942" t="str">
            <v>COVEÑAS</v>
          </cell>
          <cell r="G942">
            <v>5</v>
          </cell>
          <cell r="H942" t="str">
            <v>G1</v>
          </cell>
        </row>
        <row r="943">
          <cell r="B943" t="str">
            <v>70230</v>
          </cell>
          <cell r="C943">
            <v>70230</v>
          </cell>
          <cell r="D943" t="str">
            <v>SUCRE</v>
          </cell>
          <cell r="E943" t="str">
            <v>70</v>
          </cell>
          <cell r="F943" t="str">
            <v>CHALAN</v>
          </cell>
          <cell r="G943">
            <v>6</v>
          </cell>
          <cell r="H943" t="str">
            <v>G4</v>
          </cell>
        </row>
        <row r="944">
          <cell r="B944" t="str">
            <v>70233</v>
          </cell>
          <cell r="C944">
            <v>70233</v>
          </cell>
          <cell r="D944" t="str">
            <v>SUCRE</v>
          </cell>
          <cell r="E944" t="str">
            <v>70</v>
          </cell>
          <cell r="F944" t="str">
            <v>EL ROBLE</v>
          </cell>
          <cell r="G944">
            <v>6</v>
          </cell>
          <cell r="H944" t="str">
            <v>G5</v>
          </cell>
        </row>
        <row r="945">
          <cell r="B945" t="str">
            <v>70235</v>
          </cell>
          <cell r="C945">
            <v>70235</v>
          </cell>
          <cell r="D945" t="str">
            <v>SUCRE</v>
          </cell>
          <cell r="E945" t="str">
            <v>70</v>
          </cell>
          <cell r="F945" t="str">
            <v>GALERAS</v>
          </cell>
          <cell r="G945">
            <v>6</v>
          </cell>
          <cell r="H945" t="str">
            <v>G5</v>
          </cell>
        </row>
        <row r="946">
          <cell r="B946" t="str">
            <v>70265</v>
          </cell>
          <cell r="C946">
            <v>70265</v>
          </cell>
          <cell r="D946" t="str">
            <v>SUCRE</v>
          </cell>
          <cell r="E946" t="str">
            <v>70</v>
          </cell>
          <cell r="F946" t="str">
            <v>GUARANDA</v>
          </cell>
          <cell r="G946">
            <v>6</v>
          </cell>
          <cell r="H946" t="str">
            <v>G5</v>
          </cell>
        </row>
        <row r="947">
          <cell r="B947" t="str">
            <v>70400</v>
          </cell>
          <cell r="C947">
            <v>70400</v>
          </cell>
          <cell r="D947" t="str">
            <v>SUCRE</v>
          </cell>
          <cell r="E947" t="str">
            <v>70</v>
          </cell>
          <cell r="F947" t="str">
            <v>LA UNION</v>
          </cell>
          <cell r="G947">
            <v>6</v>
          </cell>
          <cell r="H947" t="str">
            <v>G4</v>
          </cell>
        </row>
        <row r="948">
          <cell r="B948" t="str">
            <v>70418</v>
          </cell>
          <cell r="C948">
            <v>70418</v>
          </cell>
          <cell r="D948" t="str">
            <v>SUCRE</v>
          </cell>
          <cell r="E948" t="str">
            <v>70</v>
          </cell>
          <cell r="F948" t="str">
            <v>LOS PALMITOS</v>
          </cell>
          <cell r="G948">
            <v>6</v>
          </cell>
          <cell r="H948" t="str">
            <v>G5</v>
          </cell>
        </row>
        <row r="949">
          <cell r="B949" t="str">
            <v>70429</v>
          </cell>
          <cell r="C949">
            <v>70429</v>
          </cell>
          <cell r="D949" t="str">
            <v>SUCRE</v>
          </cell>
          <cell r="E949" t="str">
            <v>70</v>
          </cell>
          <cell r="F949" t="str">
            <v>MAJAGUAL</v>
          </cell>
          <cell r="G949">
            <v>6</v>
          </cell>
          <cell r="H949" t="str">
            <v>G5</v>
          </cell>
        </row>
        <row r="950">
          <cell r="B950" t="str">
            <v>70473</v>
          </cell>
          <cell r="C950">
            <v>70473</v>
          </cell>
          <cell r="D950" t="str">
            <v>SUCRE</v>
          </cell>
          <cell r="E950" t="str">
            <v>70</v>
          </cell>
          <cell r="F950" t="str">
            <v>MORROA</v>
          </cell>
          <cell r="G950">
            <v>6</v>
          </cell>
          <cell r="H950" t="str">
            <v>G4</v>
          </cell>
        </row>
        <row r="951">
          <cell r="B951" t="str">
            <v>70508</v>
          </cell>
          <cell r="C951">
            <v>70508</v>
          </cell>
          <cell r="D951" t="str">
            <v>SUCRE</v>
          </cell>
          <cell r="E951" t="str">
            <v>70</v>
          </cell>
          <cell r="F951" t="str">
            <v>OVEJAS</v>
          </cell>
          <cell r="G951">
            <v>6</v>
          </cell>
          <cell r="H951" t="str">
            <v>G4</v>
          </cell>
        </row>
        <row r="952">
          <cell r="B952" t="str">
            <v>70523</v>
          </cell>
          <cell r="C952">
            <v>70523</v>
          </cell>
          <cell r="D952" t="str">
            <v>SUCRE</v>
          </cell>
          <cell r="E952" t="str">
            <v>70</v>
          </cell>
          <cell r="F952" t="str">
            <v>PALMITO</v>
          </cell>
          <cell r="G952">
            <v>6</v>
          </cell>
          <cell r="H952" t="str">
            <v>G5</v>
          </cell>
        </row>
        <row r="953">
          <cell r="B953" t="str">
            <v>70670</v>
          </cell>
          <cell r="C953">
            <v>70670</v>
          </cell>
          <cell r="D953" t="str">
            <v>SUCRE</v>
          </cell>
          <cell r="E953" t="str">
            <v>70</v>
          </cell>
          <cell r="F953" t="str">
            <v>SAMPUES</v>
          </cell>
          <cell r="G953">
            <v>6</v>
          </cell>
          <cell r="H953" t="str">
            <v>G5</v>
          </cell>
        </row>
        <row r="954">
          <cell r="B954" t="str">
            <v>70678</v>
          </cell>
          <cell r="C954">
            <v>70678</v>
          </cell>
          <cell r="D954" t="str">
            <v>SUCRE</v>
          </cell>
          <cell r="E954" t="str">
            <v>70</v>
          </cell>
          <cell r="F954" t="str">
            <v>SAN BENITO ABAD</v>
          </cell>
          <cell r="G954">
            <v>6</v>
          </cell>
          <cell r="H954" t="str">
            <v>G5</v>
          </cell>
        </row>
        <row r="955">
          <cell r="B955" t="str">
            <v>70702</v>
          </cell>
          <cell r="C955">
            <v>70702</v>
          </cell>
          <cell r="D955" t="str">
            <v>SUCRE</v>
          </cell>
          <cell r="E955" t="str">
            <v>70</v>
          </cell>
          <cell r="F955" t="str">
            <v>SAN JUAN DE BETULIA</v>
          </cell>
          <cell r="G955">
            <v>6</v>
          </cell>
          <cell r="H955" t="str">
            <v>G4</v>
          </cell>
        </row>
        <row r="956">
          <cell r="B956" t="str">
            <v>70708</v>
          </cell>
          <cell r="C956">
            <v>70708</v>
          </cell>
          <cell r="D956" t="str">
            <v>SUCRE</v>
          </cell>
          <cell r="E956" t="str">
            <v>70</v>
          </cell>
          <cell r="F956" t="str">
            <v>SAN MARCOS</v>
          </cell>
          <cell r="G956">
            <v>6</v>
          </cell>
          <cell r="H956" t="str">
            <v>G4</v>
          </cell>
        </row>
        <row r="957">
          <cell r="B957" t="str">
            <v>70713</v>
          </cell>
          <cell r="C957">
            <v>70713</v>
          </cell>
          <cell r="D957" t="str">
            <v>SUCRE</v>
          </cell>
          <cell r="E957" t="str">
            <v>70</v>
          </cell>
          <cell r="F957" t="str">
            <v>SAN ONOFRE</v>
          </cell>
          <cell r="G957">
            <v>6</v>
          </cell>
          <cell r="H957" t="str">
            <v>G5</v>
          </cell>
        </row>
        <row r="958">
          <cell r="B958" t="str">
            <v>70717</v>
          </cell>
          <cell r="C958">
            <v>70717</v>
          </cell>
          <cell r="D958" t="str">
            <v>SUCRE</v>
          </cell>
          <cell r="E958" t="str">
            <v>70</v>
          </cell>
          <cell r="F958" t="str">
            <v>SAN PEDRO</v>
          </cell>
          <cell r="G958">
            <v>6</v>
          </cell>
          <cell r="H958" t="str">
            <v>G4</v>
          </cell>
        </row>
        <row r="959">
          <cell r="B959" t="str">
            <v>70742</v>
          </cell>
          <cell r="C959">
            <v>70742</v>
          </cell>
          <cell r="D959" t="str">
            <v>SUCRE</v>
          </cell>
          <cell r="E959" t="str">
            <v>70</v>
          </cell>
          <cell r="F959" t="str">
            <v>SINCE</v>
          </cell>
          <cell r="G959">
            <v>6</v>
          </cell>
          <cell r="H959" t="str">
            <v>G4</v>
          </cell>
        </row>
        <row r="960">
          <cell r="B960" t="str">
            <v>70771</v>
          </cell>
          <cell r="C960">
            <v>70771</v>
          </cell>
          <cell r="D960" t="str">
            <v>SUCRE</v>
          </cell>
          <cell r="E960" t="str">
            <v>70</v>
          </cell>
          <cell r="F960" t="str">
            <v>SUCRE</v>
          </cell>
          <cell r="G960">
            <v>6</v>
          </cell>
          <cell r="H960" t="str">
            <v>G5</v>
          </cell>
        </row>
        <row r="961">
          <cell r="B961" t="str">
            <v>70820</v>
          </cell>
          <cell r="C961">
            <v>70820</v>
          </cell>
          <cell r="D961" t="str">
            <v>SUCRE</v>
          </cell>
          <cell r="E961" t="str">
            <v>70</v>
          </cell>
          <cell r="F961" t="str">
            <v>TOLU</v>
          </cell>
          <cell r="G961">
            <v>6</v>
          </cell>
          <cell r="H961" t="str">
            <v>G3</v>
          </cell>
        </row>
        <row r="962">
          <cell r="B962" t="str">
            <v>70823</v>
          </cell>
          <cell r="C962">
            <v>70823</v>
          </cell>
          <cell r="D962" t="str">
            <v>SUCRE</v>
          </cell>
          <cell r="E962" t="str">
            <v>70</v>
          </cell>
          <cell r="F962" t="str">
            <v>TOLUVIEJO</v>
          </cell>
          <cell r="G962">
            <v>6</v>
          </cell>
          <cell r="H962" t="str">
            <v>G2</v>
          </cell>
        </row>
        <row r="963">
          <cell r="B963" t="str">
            <v>73001</v>
          </cell>
          <cell r="C963">
            <v>73001</v>
          </cell>
          <cell r="D963" t="str">
            <v>TOLIMA</v>
          </cell>
          <cell r="E963" t="str">
            <v>73</v>
          </cell>
          <cell r="F963" t="str">
            <v>IBAGUE</v>
          </cell>
          <cell r="G963">
            <v>1</v>
          </cell>
          <cell r="H963" t="str">
            <v>C</v>
          </cell>
        </row>
        <row r="964">
          <cell r="B964" t="str">
            <v>73024</v>
          </cell>
          <cell r="C964">
            <v>73024</v>
          </cell>
          <cell r="D964" t="str">
            <v>TOLIMA</v>
          </cell>
          <cell r="E964" t="str">
            <v>73</v>
          </cell>
          <cell r="F964" t="str">
            <v>ALPUJARRA</v>
          </cell>
          <cell r="G964">
            <v>6</v>
          </cell>
          <cell r="H964" t="str">
            <v>G2</v>
          </cell>
        </row>
        <row r="965">
          <cell r="B965" t="str">
            <v>73026</v>
          </cell>
          <cell r="C965">
            <v>73026</v>
          </cell>
          <cell r="D965" t="str">
            <v>TOLIMA</v>
          </cell>
          <cell r="E965" t="str">
            <v>73</v>
          </cell>
          <cell r="F965" t="str">
            <v>ALVARADO</v>
          </cell>
          <cell r="G965">
            <v>6</v>
          </cell>
          <cell r="H965" t="str">
            <v>G1</v>
          </cell>
        </row>
        <row r="966">
          <cell r="B966" t="str">
            <v>73030</v>
          </cell>
          <cell r="C966">
            <v>73030</v>
          </cell>
          <cell r="D966" t="str">
            <v>TOLIMA</v>
          </cell>
          <cell r="E966" t="str">
            <v>73</v>
          </cell>
          <cell r="F966" t="str">
            <v>AMBALEMA</v>
          </cell>
          <cell r="G966">
            <v>6</v>
          </cell>
          <cell r="H966" t="str">
            <v>G2</v>
          </cell>
        </row>
        <row r="967">
          <cell r="B967" t="str">
            <v>73043</v>
          </cell>
          <cell r="C967">
            <v>73043</v>
          </cell>
          <cell r="D967" t="str">
            <v>TOLIMA</v>
          </cell>
          <cell r="E967" t="str">
            <v>73</v>
          </cell>
          <cell r="F967" t="str">
            <v>ANZOATEGUI</v>
          </cell>
          <cell r="G967">
            <v>6</v>
          </cell>
          <cell r="H967" t="str">
            <v>G4</v>
          </cell>
        </row>
        <row r="968">
          <cell r="B968" t="str">
            <v>73055</v>
          </cell>
          <cell r="C968">
            <v>73055</v>
          </cell>
          <cell r="D968" t="str">
            <v>TOLIMA</v>
          </cell>
          <cell r="E968" t="str">
            <v>73</v>
          </cell>
          <cell r="F968" t="str">
            <v>ARMERO (GUAYABAL)</v>
          </cell>
          <cell r="G968">
            <v>6</v>
          </cell>
          <cell r="H968" t="str">
            <v>G2</v>
          </cell>
        </row>
        <row r="969">
          <cell r="B969" t="str">
            <v>73067</v>
          </cell>
          <cell r="C969">
            <v>73067</v>
          </cell>
          <cell r="D969" t="str">
            <v>TOLIMA</v>
          </cell>
          <cell r="E969" t="str">
            <v>73</v>
          </cell>
          <cell r="F969" t="str">
            <v>ATACO</v>
          </cell>
          <cell r="G969">
            <v>6</v>
          </cell>
          <cell r="H969" t="str">
            <v>G4</v>
          </cell>
        </row>
        <row r="970">
          <cell r="B970" t="str">
            <v>73124</v>
          </cell>
          <cell r="C970">
            <v>73124</v>
          </cell>
          <cell r="D970" t="str">
            <v>TOLIMA</v>
          </cell>
          <cell r="E970" t="str">
            <v>73</v>
          </cell>
          <cell r="F970" t="str">
            <v>CAJAMARCA</v>
          </cell>
          <cell r="G970">
            <v>5</v>
          </cell>
          <cell r="H970" t="str">
            <v>G2</v>
          </cell>
        </row>
        <row r="971">
          <cell r="B971" t="str">
            <v>73148</v>
          </cell>
          <cell r="C971">
            <v>73148</v>
          </cell>
          <cell r="D971" t="str">
            <v>TOLIMA</v>
          </cell>
          <cell r="E971" t="str">
            <v>73</v>
          </cell>
          <cell r="F971" t="str">
            <v>CARMEN DE APICALA</v>
          </cell>
          <cell r="G971">
            <v>6</v>
          </cell>
          <cell r="H971" t="str">
            <v>G1</v>
          </cell>
        </row>
        <row r="972">
          <cell r="B972" t="str">
            <v>73152</v>
          </cell>
          <cell r="C972">
            <v>73152</v>
          </cell>
          <cell r="D972" t="str">
            <v>TOLIMA</v>
          </cell>
          <cell r="E972" t="str">
            <v>73</v>
          </cell>
          <cell r="F972" t="str">
            <v>CASABIANCA**</v>
          </cell>
          <cell r="G972">
            <v>6</v>
          </cell>
          <cell r="H972" t="str">
            <v>G4</v>
          </cell>
        </row>
        <row r="973">
          <cell r="B973" t="str">
            <v>73168</v>
          </cell>
          <cell r="C973">
            <v>73168</v>
          </cell>
          <cell r="D973" t="str">
            <v>TOLIMA</v>
          </cell>
          <cell r="E973" t="str">
            <v>73</v>
          </cell>
          <cell r="F973" t="str">
            <v>CHAPARRAL</v>
          </cell>
          <cell r="G973">
            <v>6</v>
          </cell>
          <cell r="H973" t="str">
            <v>G3</v>
          </cell>
        </row>
        <row r="974">
          <cell r="B974" t="str">
            <v>73200</v>
          </cell>
          <cell r="C974">
            <v>73200</v>
          </cell>
          <cell r="D974" t="str">
            <v>TOLIMA</v>
          </cell>
          <cell r="E974" t="str">
            <v>73</v>
          </cell>
          <cell r="F974" t="str">
            <v>COELLO</v>
          </cell>
          <cell r="G974">
            <v>6</v>
          </cell>
          <cell r="H974" t="str">
            <v>G1</v>
          </cell>
        </row>
        <row r="975">
          <cell r="B975" t="str">
            <v>73217</v>
          </cell>
          <cell r="C975">
            <v>73217</v>
          </cell>
          <cell r="D975" t="str">
            <v>TOLIMA</v>
          </cell>
          <cell r="E975" t="str">
            <v>73</v>
          </cell>
          <cell r="F975" t="str">
            <v>COYAIMA</v>
          </cell>
          <cell r="G975">
            <v>6</v>
          </cell>
          <cell r="H975" t="str">
            <v>G5</v>
          </cell>
        </row>
        <row r="976">
          <cell r="B976" t="str">
            <v>73226</v>
          </cell>
          <cell r="C976">
            <v>73226</v>
          </cell>
          <cell r="D976" t="str">
            <v>TOLIMA</v>
          </cell>
          <cell r="E976" t="str">
            <v>73</v>
          </cell>
          <cell r="F976" t="str">
            <v>CUNDAY</v>
          </cell>
          <cell r="G976">
            <v>6</v>
          </cell>
          <cell r="H976" t="str">
            <v>G4</v>
          </cell>
        </row>
        <row r="977">
          <cell r="B977" t="str">
            <v>73236</v>
          </cell>
          <cell r="C977">
            <v>73236</v>
          </cell>
          <cell r="D977" t="str">
            <v>TOLIMA</v>
          </cell>
          <cell r="E977" t="str">
            <v>73</v>
          </cell>
          <cell r="F977" t="str">
            <v>DOLORES</v>
          </cell>
          <cell r="G977">
            <v>6</v>
          </cell>
          <cell r="H977" t="str">
            <v>G4</v>
          </cell>
        </row>
        <row r="978">
          <cell r="B978" t="str">
            <v>73268</v>
          </cell>
          <cell r="C978">
            <v>73268</v>
          </cell>
          <cell r="D978" t="str">
            <v>TOLIMA</v>
          </cell>
          <cell r="E978" t="str">
            <v>73</v>
          </cell>
          <cell r="F978" t="str">
            <v>ESPINAL</v>
          </cell>
          <cell r="G978">
            <v>4</v>
          </cell>
          <cell r="H978" t="str">
            <v>G1</v>
          </cell>
        </row>
        <row r="979">
          <cell r="B979" t="str">
            <v>73270</v>
          </cell>
          <cell r="C979">
            <v>73270</v>
          </cell>
          <cell r="D979" t="str">
            <v>TOLIMA</v>
          </cell>
          <cell r="E979" t="str">
            <v>73</v>
          </cell>
          <cell r="F979" t="str">
            <v>FALAN</v>
          </cell>
          <cell r="G979">
            <v>6</v>
          </cell>
          <cell r="H979" t="str">
            <v>G4</v>
          </cell>
        </row>
        <row r="980">
          <cell r="B980" t="str">
            <v>73275</v>
          </cell>
          <cell r="C980">
            <v>73275</v>
          </cell>
          <cell r="D980" t="str">
            <v>TOLIMA</v>
          </cell>
          <cell r="E980" t="str">
            <v>73</v>
          </cell>
          <cell r="F980" t="str">
            <v>FLANDES</v>
          </cell>
          <cell r="G980">
            <v>5</v>
          </cell>
          <cell r="H980" t="str">
            <v>G1</v>
          </cell>
        </row>
        <row r="981">
          <cell r="B981" t="str">
            <v>73283</v>
          </cell>
          <cell r="C981">
            <v>73283</v>
          </cell>
          <cell r="D981" t="str">
            <v>TOLIMA</v>
          </cell>
          <cell r="E981" t="str">
            <v>73</v>
          </cell>
          <cell r="F981" t="str">
            <v>FRESNO</v>
          </cell>
          <cell r="G981">
            <v>6</v>
          </cell>
          <cell r="H981" t="str">
            <v>G3</v>
          </cell>
        </row>
        <row r="982">
          <cell r="B982" t="str">
            <v>73319</v>
          </cell>
          <cell r="C982">
            <v>73319</v>
          </cell>
          <cell r="D982" t="str">
            <v>TOLIMA</v>
          </cell>
          <cell r="E982" t="str">
            <v>73</v>
          </cell>
          <cell r="F982" t="str">
            <v>GUAMO</v>
          </cell>
          <cell r="G982">
            <v>6</v>
          </cell>
          <cell r="H982" t="str">
            <v>G2</v>
          </cell>
        </row>
        <row r="983">
          <cell r="B983" t="str">
            <v>73347</v>
          </cell>
          <cell r="C983">
            <v>73347</v>
          </cell>
          <cell r="D983" t="str">
            <v>TOLIMA</v>
          </cell>
          <cell r="E983" t="str">
            <v>73</v>
          </cell>
          <cell r="F983" t="str">
            <v>HERVEO</v>
          </cell>
          <cell r="G983">
            <v>6</v>
          </cell>
          <cell r="H983" t="str">
            <v>G3</v>
          </cell>
        </row>
        <row r="984">
          <cell r="B984" t="str">
            <v>73349</v>
          </cell>
          <cell r="C984">
            <v>73349</v>
          </cell>
          <cell r="D984" t="str">
            <v>TOLIMA</v>
          </cell>
          <cell r="E984" t="str">
            <v>73</v>
          </cell>
          <cell r="F984" t="str">
            <v>HONDA</v>
          </cell>
          <cell r="G984">
            <v>6</v>
          </cell>
          <cell r="H984" t="str">
            <v>G1</v>
          </cell>
        </row>
        <row r="985">
          <cell r="B985" t="str">
            <v>73352</v>
          </cell>
          <cell r="C985">
            <v>73352</v>
          </cell>
          <cell r="D985" t="str">
            <v>TOLIMA</v>
          </cell>
          <cell r="E985" t="str">
            <v>73</v>
          </cell>
          <cell r="F985" t="str">
            <v>ICONONZO</v>
          </cell>
          <cell r="G985">
            <v>6</v>
          </cell>
          <cell r="H985" t="str">
            <v>G4</v>
          </cell>
        </row>
        <row r="986">
          <cell r="B986" t="str">
            <v>73408</v>
          </cell>
          <cell r="C986">
            <v>73408</v>
          </cell>
          <cell r="D986" t="str">
            <v>TOLIMA</v>
          </cell>
          <cell r="E986" t="str">
            <v>73</v>
          </cell>
          <cell r="F986" t="str">
            <v>LERIDA</v>
          </cell>
          <cell r="G986">
            <v>6</v>
          </cell>
          <cell r="H986" t="str">
            <v>G2</v>
          </cell>
        </row>
        <row r="987">
          <cell r="B987" t="str">
            <v>73411</v>
          </cell>
          <cell r="C987">
            <v>73411</v>
          </cell>
          <cell r="D987" t="str">
            <v>TOLIMA</v>
          </cell>
          <cell r="E987" t="str">
            <v>73</v>
          </cell>
          <cell r="F987" t="str">
            <v>LIBANO</v>
          </cell>
          <cell r="G987">
            <v>6</v>
          </cell>
          <cell r="H987" t="str">
            <v>G3</v>
          </cell>
        </row>
        <row r="988">
          <cell r="B988" t="str">
            <v>73443</v>
          </cell>
          <cell r="C988">
            <v>73443</v>
          </cell>
          <cell r="D988" t="str">
            <v>TOLIMA</v>
          </cell>
          <cell r="E988" t="str">
            <v>73</v>
          </cell>
          <cell r="F988" t="str">
            <v>MARIQUITA</v>
          </cell>
          <cell r="G988">
            <v>6</v>
          </cell>
          <cell r="H988" t="str">
            <v>G2</v>
          </cell>
        </row>
        <row r="989">
          <cell r="B989" t="str">
            <v>73449</v>
          </cell>
          <cell r="C989">
            <v>73449</v>
          </cell>
          <cell r="D989" t="str">
            <v>TOLIMA</v>
          </cell>
          <cell r="E989" t="str">
            <v>73</v>
          </cell>
          <cell r="F989" t="str">
            <v>MELGAR</v>
          </cell>
          <cell r="G989">
            <v>5</v>
          </cell>
          <cell r="H989" t="str">
            <v>G1</v>
          </cell>
        </row>
        <row r="990">
          <cell r="B990" t="str">
            <v>73461</v>
          </cell>
          <cell r="C990">
            <v>73461</v>
          </cell>
          <cell r="D990" t="str">
            <v>TOLIMA</v>
          </cell>
          <cell r="E990" t="str">
            <v>73</v>
          </cell>
          <cell r="F990" t="str">
            <v>MURILLO</v>
          </cell>
          <cell r="G990">
            <v>6</v>
          </cell>
          <cell r="H990" t="str">
            <v>G3</v>
          </cell>
        </row>
        <row r="991">
          <cell r="B991" t="str">
            <v>73483</v>
          </cell>
          <cell r="C991">
            <v>73483</v>
          </cell>
          <cell r="D991" t="str">
            <v>TOLIMA</v>
          </cell>
          <cell r="E991" t="str">
            <v>73</v>
          </cell>
          <cell r="F991" t="str">
            <v>NATAGAIMA</v>
          </cell>
          <cell r="G991">
            <v>6</v>
          </cell>
          <cell r="H991" t="str">
            <v>G3</v>
          </cell>
        </row>
        <row r="992">
          <cell r="B992" t="str">
            <v>73504</v>
          </cell>
          <cell r="C992">
            <v>73504</v>
          </cell>
          <cell r="D992" t="str">
            <v>TOLIMA</v>
          </cell>
          <cell r="E992" t="str">
            <v>73</v>
          </cell>
          <cell r="F992" t="str">
            <v>ORTEGA</v>
          </cell>
          <cell r="G992">
            <v>6</v>
          </cell>
          <cell r="H992" t="str">
            <v>G5</v>
          </cell>
        </row>
        <row r="993">
          <cell r="B993" t="str">
            <v>73520</v>
          </cell>
          <cell r="C993">
            <v>73520</v>
          </cell>
          <cell r="D993" t="str">
            <v>TOLIMA</v>
          </cell>
          <cell r="E993" t="str">
            <v>73</v>
          </cell>
          <cell r="F993" t="str">
            <v>PALOCABILDO</v>
          </cell>
          <cell r="G993">
            <v>6</v>
          </cell>
          <cell r="H993" t="str">
            <v>G4</v>
          </cell>
        </row>
        <row r="994">
          <cell r="B994" t="str">
            <v>73547</v>
          </cell>
          <cell r="C994">
            <v>73547</v>
          </cell>
          <cell r="D994" t="str">
            <v>TOLIMA</v>
          </cell>
          <cell r="E994" t="str">
            <v>73</v>
          </cell>
          <cell r="F994" t="str">
            <v>PIEDRAS</v>
          </cell>
          <cell r="G994">
            <v>6</v>
          </cell>
          <cell r="H994" t="str">
            <v>G1</v>
          </cell>
        </row>
        <row r="995">
          <cell r="B995" t="str">
            <v>73555</v>
          </cell>
          <cell r="C995">
            <v>73555</v>
          </cell>
          <cell r="D995" t="str">
            <v>TOLIMA</v>
          </cell>
          <cell r="E995" t="str">
            <v>73</v>
          </cell>
          <cell r="F995" t="str">
            <v>PLANADAS</v>
          </cell>
          <cell r="G995">
            <v>6</v>
          </cell>
          <cell r="H995" t="str">
            <v>G4</v>
          </cell>
        </row>
        <row r="996">
          <cell r="B996" t="str">
            <v>73563</v>
          </cell>
          <cell r="C996">
            <v>73563</v>
          </cell>
          <cell r="D996" t="str">
            <v>TOLIMA</v>
          </cell>
          <cell r="E996" t="str">
            <v>73</v>
          </cell>
          <cell r="F996" t="str">
            <v>PRADO</v>
          </cell>
          <cell r="G996">
            <v>6</v>
          </cell>
          <cell r="H996" t="str">
            <v>G2</v>
          </cell>
        </row>
        <row r="997">
          <cell r="B997" t="str">
            <v>73585</v>
          </cell>
          <cell r="C997">
            <v>73585</v>
          </cell>
          <cell r="D997" t="str">
            <v>TOLIMA</v>
          </cell>
          <cell r="E997" t="str">
            <v>73</v>
          </cell>
          <cell r="F997" t="str">
            <v>PURIFICACION</v>
          </cell>
          <cell r="G997">
            <v>6</v>
          </cell>
          <cell r="H997" t="str">
            <v>G2</v>
          </cell>
        </row>
        <row r="998">
          <cell r="B998" t="str">
            <v>73616</v>
          </cell>
          <cell r="C998">
            <v>73616</v>
          </cell>
          <cell r="D998" t="str">
            <v>TOLIMA</v>
          </cell>
          <cell r="E998" t="str">
            <v>73</v>
          </cell>
          <cell r="F998" t="str">
            <v>RIOBLANCO</v>
          </cell>
          <cell r="G998">
            <v>6</v>
          </cell>
          <cell r="H998" t="str">
            <v>G5</v>
          </cell>
        </row>
        <row r="999">
          <cell r="B999" t="str">
            <v>73622</v>
          </cell>
          <cell r="C999">
            <v>73622</v>
          </cell>
          <cell r="D999" t="str">
            <v>TOLIMA</v>
          </cell>
          <cell r="E999" t="str">
            <v>73</v>
          </cell>
          <cell r="F999" t="str">
            <v>RONCESVALLES</v>
          </cell>
          <cell r="G999">
            <v>6</v>
          </cell>
          <cell r="H999" t="str">
            <v>G3</v>
          </cell>
        </row>
        <row r="1000">
          <cell r="B1000" t="str">
            <v>73624</v>
          </cell>
          <cell r="C1000">
            <v>73624</v>
          </cell>
          <cell r="D1000" t="str">
            <v>TOLIMA</v>
          </cell>
          <cell r="E1000" t="str">
            <v>73</v>
          </cell>
          <cell r="F1000" t="str">
            <v>ROVIRA</v>
          </cell>
          <cell r="G1000">
            <v>6</v>
          </cell>
          <cell r="H1000" t="str">
            <v>G4</v>
          </cell>
        </row>
        <row r="1001">
          <cell r="B1001" t="str">
            <v>73671</v>
          </cell>
          <cell r="C1001">
            <v>73671</v>
          </cell>
          <cell r="D1001" t="str">
            <v>TOLIMA</v>
          </cell>
          <cell r="E1001" t="str">
            <v>73</v>
          </cell>
          <cell r="F1001" t="str">
            <v>SALDAÑA</v>
          </cell>
          <cell r="G1001">
            <v>6</v>
          </cell>
          <cell r="H1001" t="str">
            <v>G1</v>
          </cell>
        </row>
        <row r="1002">
          <cell r="B1002" t="str">
            <v>73675</v>
          </cell>
          <cell r="C1002">
            <v>73675</v>
          </cell>
          <cell r="D1002" t="str">
            <v>TOLIMA</v>
          </cell>
          <cell r="E1002" t="str">
            <v>73</v>
          </cell>
          <cell r="F1002" t="str">
            <v>SAN ANTONIO</v>
          </cell>
          <cell r="G1002">
            <v>6</v>
          </cell>
          <cell r="H1002" t="str">
            <v>G4</v>
          </cell>
        </row>
        <row r="1003">
          <cell r="B1003" t="str">
            <v>73678</v>
          </cell>
          <cell r="C1003">
            <v>73678</v>
          </cell>
          <cell r="D1003" t="str">
            <v>TOLIMA</v>
          </cell>
          <cell r="E1003" t="str">
            <v>73</v>
          </cell>
          <cell r="F1003" t="str">
            <v>SAN LUIS</v>
          </cell>
          <cell r="G1003">
            <v>6</v>
          </cell>
          <cell r="H1003" t="str">
            <v>G3</v>
          </cell>
        </row>
        <row r="1004">
          <cell r="B1004" t="str">
            <v>73686</v>
          </cell>
          <cell r="C1004">
            <v>73686</v>
          </cell>
          <cell r="D1004" t="str">
            <v>TOLIMA</v>
          </cell>
          <cell r="E1004" t="str">
            <v>73</v>
          </cell>
          <cell r="F1004" t="str">
            <v>SANTA ISABEL</v>
          </cell>
          <cell r="G1004">
            <v>6</v>
          </cell>
          <cell r="H1004" t="str">
            <v>G3</v>
          </cell>
        </row>
        <row r="1005">
          <cell r="B1005" t="str">
            <v>73770</v>
          </cell>
          <cell r="C1005">
            <v>73770</v>
          </cell>
          <cell r="D1005" t="str">
            <v>TOLIMA</v>
          </cell>
          <cell r="E1005" t="str">
            <v>73</v>
          </cell>
          <cell r="F1005" t="str">
            <v>SUAREZ</v>
          </cell>
          <cell r="G1005">
            <v>6</v>
          </cell>
          <cell r="H1005" t="str">
            <v>G2</v>
          </cell>
        </row>
        <row r="1006">
          <cell r="B1006" t="str">
            <v>73854</v>
          </cell>
          <cell r="C1006">
            <v>73854</v>
          </cell>
          <cell r="D1006" t="str">
            <v>TOLIMA</v>
          </cell>
          <cell r="E1006" t="str">
            <v>73</v>
          </cell>
          <cell r="F1006" t="str">
            <v>VALLE DE S JUAN</v>
          </cell>
          <cell r="G1006">
            <v>6</v>
          </cell>
          <cell r="H1006" t="str">
            <v>G4</v>
          </cell>
        </row>
        <row r="1007">
          <cell r="B1007" t="str">
            <v>73861</v>
          </cell>
          <cell r="C1007">
            <v>73861</v>
          </cell>
          <cell r="D1007" t="str">
            <v>TOLIMA</v>
          </cell>
          <cell r="E1007" t="str">
            <v>73</v>
          </cell>
          <cell r="F1007" t="str">
            <v>VENADILLO</v>
          </cell>
          <cell r="G1007">
            <v>6</v>
          </cell>
          <cell r="H1007" t="str">
            <v>G2</v>
          </cell>
        </row>
        <row r="1008">
          <cell r="B1008" t="str">
            <v>73870</v>
          </cell>
          <cell r="C1008">
            <v>73870</v>
          </cell>
          <cell r="D1008" t="str">
            <v>TOLIMA</v>
          </cell>
          <cell r="E1008" t="str">
            <v>73</v>
          </cell>
          <cell r="F1008" t="str">
            <v>VILLAHERMOSA</v>
          </cell>
          <cell r="G1008">
            <v>6</v>
          </cell>
          <cell r="H1008" t="str">
            <v>G4</v>
          </cell>
        </row>
        <row r="1009">
          <cell r="B1009" t="str">
            <v>73873</v>
          </cell>
          <cell r="C1009">
            <v>73873</v>
          </cell>
          <cell r="D1009" t="str">
            <v>TOLIMA</v>
          </cell>
          <cell r="E1009" t="str">
            <v>73</v>
          </cell>
          <cell r="F1009" t="str">
            <v>VILLARRICA</v>
          </cell>
          <cell r="G1009">
            <v>6</v>
          </cell>
          <cell r="H1009" t="str">
            <v>G4</v>
          </cell>
        </row>
        <row r="1010">
          <cell r="B1010" t="str">
            <v>76001</v>
          </cell>
          <cell r="C1010">
            <v>76001</v>
          </cell>
          <cell r="D1010" t="str">
            <v>VALLE DEL CAUCA</v>
          </cell>
          <cell r="E1010" t="str">
            <v>76</v>
          </cell>
          <cell r="F1010" t="str">
            <v>CALI</v>
          </cell>
          <cell r="G1010" t="str">
            <v>E</v>
          </cell>
          <cell r="H1010" t="str">
            <v>C</v>
          </cell>
        </row>
        <row r="1011">
          <cell r="B1011" t="str">
            <v>76020</v>
          </cell>
          <cell r="C1011">
            <v>76020</v>
          </cell>
          <cell r="D1011" t="str">
            <v>VALLE DEL CAUCA</v>
          </cell>
          <cell r="E1011" t="str">
            <v>76</v>
          </cell>
          <cell r="F1011" t="str">
            <v>ALCALA</v>
          </cell>
          <cell r="G1011">
            <v>6</v>
          </cell>
          <cell r="H1011" t="str">
            <v>G2</v>
          </cell>
        </row>
        <row r="1012">
          <cell r="B1012" t="str">
            <v>76036</v>
          </cell>
          <cell r="C1012">
            <v>76036</v>
          </cell>
          <cell r="D1012" t="str">
            <v>VALLE DEL CAUCA</v>
          </cell>
          <cell r="E1012" t="str">
            <v>76</v>
          </cell>
          <cell r="F1012" t="str">
            <v>ANDALUCIA</v>
          </cell>
          <cell r="G1012">
            <v>6</v>
          </cell>
          <cell r="H1012" t="str">
            <v>G1</v>
          </cell>
        </row>
        <row r="1013">
          <cell r="B1013" t="str">
            <v>76041</v>
          </cell>
          <cell r="C1013">
            <v>76041</v>
          </cell>
          <cell r="D1013" t="str">
            <v>VALLE DEL CAUCA</v>
          </cell>
          <cell r="E1013" t="str">
            <v>76</v>
          </cell>
          <cell r="F1013" t="str">
            <v>ANSERMANUEVO</v>
          </cell>
          <cell r="G1013">
            <v>6</v>
          </cell>
          <cell r="H1013" t="str">
            <v>G2</v>
          </cell>
        </row>
        <row r="1014">
          <cell r="B1014" t="str">
            <v>76054</v>
          </cell>
          <cell r="C1014">
            <v>76054</v>
          </cell>
          <cell r="D1014" t="str">
            <v>VALLE DEL CAUCA</v>
          </cell>
          <cell r="E1014" t="str">
            <v>76</v>
          </cell>
          <cell r="F1014" t="str">
            <v>ARGELIA</v>
          </cell>
          <cell r="G1014">
            <v>6</v>
          </cell>
          <cell r="H1014" t="str">
            <v>G3</v>
          </cell>
        </row>
        <row r="1015">
          <cell r="B1015" t="str">
            <v>76100</v>
          </cell>
          <cell r="C1015">
            <v>76100</v>
          </cell>
          <cell r="D1015" t="str">
            <v>VALLE DEL CAUCA</v>
          </cell>
          <cell r="E1015" t="str">
            <v>76</v>
          </cell>
          <cell r="F1015" t="str">
            <v>BOLIVAR</v>
          </cell>
          <cell r="G1015">
            <v>6</v>
          </cell>
          <cell r="H1015" t="str">
            <v>G4</v>
          </cell>
        </row>
        <row r="1016">
          <cell r="B1016" t="str">
            <v>76109</v>
          </cell>
          <cell r="C1016">
            <v>76109</v>
          </cell>
          <cell r="D1016" t="str">
            <v>VALLE DEL CAUCA</v>
          </cell>
          <cell r="E1016" t="str">
            <v>76</v>
          </cell>
          <cell r="F1016" t="str">
            <v>BUENAVENTURA</v>
          </cell>
          <cell r="G1016">
            <v>2</v>
          </cell>
          <cell r="H1016" t="str">
            <v>G1</v>
          </cell>
        </row>
        <row r="1017">
          <cell r="B1017" t="str">
            <v>76111</v>
          </cell>
          <cell r="C1017">
            <v>76111</v>
          </cell>
          <cell r="D1017" t="str">
            <v>VALLE DEL CAUCA</v>
          </cell>
          <cell r="E1017" t="str">
            <v>76</v>
          </cell>
          <cell r="F1017" t="str">
            <v>BUGA</v>
          </cell>
          <cell r="G1017">
            <v>2</v>
          </cell>
          <cell r="H1017" t="str">
            <v>G1</v>
          </cell>
        </row>
        <row r="1018">
          <cell r="B1018" t="str">
            <v>76113</v>
          </cell>
          <cell r="C1018">
            <v>76113</v>
          </cell>
          <cell r="D1018" t="str">
            <v>VALLE DEL CAUCA</v>
          </cell>
          <cell r="E1018" t="str">
            <v>76</v>
          </cell>
          <cell r="F1018" t="str">
            <v>BUGALAGRANDE</v>
          </cell>
          <cell r="G1018">
            <v>5</v>
          </cell>
          <cell r="H1018" t="str">
            <v>G1</v>
          </cell>
        </row>
        <row r="1019">
          <cell r="B1019" t="str">
            <v>76122</v>
          </cell>
          <cell r="C1019">
            <v>76122</v>
          </cell>
          <cell r="D1019" t="str">
            <v>VALLE DEL CAUCA</v>
          </cell>
          <cell r="E1019" t="str">
            <v>76</v>
          </cell>
          <cell r="F1019" t="str">
            <v>CAICEDONIA</v>
          </cell>
          <cell r="G1019">
            <v>6</v>
          </cell>
          <cell r="H1019" t="str">
            <v>G2</v>
          </cell>
        </row>
        <row r="1020">
          <cell r="B1020" t="str">
            <v>76126</v>
          </cell>
          <cell r="C1020">
            <v>76126</v>
          </cell>
          <cell r="D1020" t="str">
            <v>VALLE DEL CAUCA</v>
          </cell>
          <cell r="E1020" t="str">
            <v>76</v>
          </cell>
          <cell r="F1020" t="str">
            <v>CALIMA-DARIEN</v>
          </cell>
          <cell r="G1020">
            <v>6</v>
          </cell>
          <cell r="H1020" t="str">
            <v>G2</v>
          </cell>
        </row>
        <row r="1021">
          <cell r="B1021" t="str">
            <v>76130</v>
          </cell>
          <cell r="C1021">
            <v>76130</v>
          </cell>
          <cell r="D1021" t="str">
            <v>VALLE DEL CAUCA</v>
          </cell>
          <cell r="E1021" t="str">
            <v>76</v>
          </cell>
          <cell r="F1021" t="str">
            <v>CANDELARIA</v>
          </cell>
          <cell r="G1021">
            <v>3</v>
          </cell>
          <cell r="H1021" t="str">
            <v>G1</v>
          </cell>
        </row>
        <row r="1022">
          <cell r="B1022" t="str">
            <v>76147</v>
          </cell>
          <cell r="C1022">
            <v>76147</v>
          </cell>
          <cell r="D1022" t="str">
            <v>VALLE DEL CAUCA</v>
          </cell>
          <cell r="E1022" t="str">
            <v>76</v>
          </cell>
          <cell r="F1022" t="str">
            <v>CARTAGO</v>
          </cell>
          <cell r="G1022">
            <v>4</v>
          </cell>
          <cell r="H1022" t="str">
            <v>G1</v>
          </cell>
        </row>
        <row r="1023">
          <cell r="B1023" t="str">
            <v>76233</v>
          </cell>
          <cell r="C1023">
            <v>76233</v>
          </cell>
          <cell r="D1023" t="str">
            <v>VALLE DEL CAUCA</v>
          </cell>
          <cell r="E1023" t="str">
            <v>76</v>
          </cell>
          <cell r="F1023" t="str">
            <v>DAGUA</v>
          </cell>
          <cell r="G1023">
            <v>6</v>
          </cell>
          <cell r="H1023" t="str">
            <v>G3</v>
          </cell>
        </row>
        <row r="1024">
          <cell r="B1024" t="str">
            <v>76243</v>
          </cell>
          <cell r="C1024">
            <v>76243</v>
          </cell>
          <cell r="D1024" t="str">
            <v>VALLE DEL CAUCA</v>
          </cell>
          <cell r="E1024" t="str">
            <v>76</v>
          </cell>
          <cell r="F1024" t="str">
            <v>EL AGUILA</v>
          </cell>
          <cell r="G1024">
            <v>6</v>
          </cell>
          <cell r="H1024" t="str">
            <v>G4</v>
          </cell>
        </row>
        <row r="1025">
          <cell r="B1025" t="str">
            <v>76246</v>
          </cell>
          <cell r="C1025">
            <v>76246</v>
          </cell>
          <cell r="D1025" t="str">
            <v>VALLE DEL CAUCA</v>
          </cell>
          <cell r="E1025" t="str">
            <v>76</v>
          </cell>
          <cell r="F1025" t="str">
            <v>EL CAIRO</v>
          </cell>
          <cell r="G1025">
            <v>6</v>
          </cell>
          <cell r="H1025" t="str">
            <v>G3</v>
          </cell>
        </row>
        <row r="1026">
          <cell r="B1026" t="str">
            <v>76248</v>
          </cell>
          <cell r="C1026">
            <v>76248</v>
          </cell>
          <cell r="D1026" t="str">
            <v>VALLE DEL CAUCA</v>
          </cell>
          <cell r="E1026" t="str">
            <v>76</v>
          </cell>
          <cell r="F1026" t="str">
            <v>EL CERRITO</v>
          </cell>
          <cell r="G1026">
            <v>5</v>
          </cell>
          <cell r="H1026" t="str">
            <v>G1</v>
          </cell>
        </row>
        <row r="1027">
          <cell r="B1027" t="str">
            <v>76250</v>
          </cell>
          <cell r="C1027">
            <v>76250</v>
          </cell>
          <cell r="D1027" t="str">
            <v>VALLE DEL CAUCA</v>
          </cell>
          <cell r="E1027" t="str">
            <v>76</v>
          </cell>
          <cell r="F1027" t="str">
            <v>EL DOVIO</v>
          </cell>
          <cell r="G1027">
            <v>6</v>
          </cell>
          <cell r="H1027" t="str">
            <v>G3</v>
          </cell>
        </row>
        <row r="1028">
          <cell r="B1028" t="str">
            <v>76275</v>
          </cell>
          <cell r="C1028">
            <v>76275</v>
          </cell>
          <cell r="D1028" t="str">
            <v>VALLE DEL CAUCA</v>
          </cell>
          <cell r="E1028" t="str">
            <v>76</v>
          </cell>
          <cell r="F1028" t="str">
            <v>FLORIDA</v>
          </cell>
          <cell r="G1028">
            <v>6</v>
          </cell>
          <cell r="H1028" t="str">
            <v>G2</v>
          </cell>
        </row>
        <row r="1029">
          <cell r="B1029" t="str">
            <v>76306</v>
          </cell>
          <cell r="C1029">
            <v>76306</v>
          </cell>
          <cell r="D1029" t="str">
            <v>VALLE DEL CAUCA</v>
          </cell>
          <cell r="E1029" t="str">
            <v>76</v>
          </cell>
          <cell r="F1029" t="str">
            <v>GINEBRA</v>
          </cell>
          <cell r="G1029">
            <v>6</v>
          </cell>
          <cell r="H1029" t="str">
            <v>G2</v>
          </cell>
        </row>
        <row r="1030">
          <cell r="B1030" t="str">
            <v>76318</v>
          </cell>
          <cell r="C1030">
            <v>76318</v>
          </cell>
          <cell r="D1030" t="str">
            <v>VALLE DEL CAUCA</v>
          </cell>
          <cell r="E1030" t="str">
            <v>76</v>
          </cell>
          <cell r="F1030" t="str">
            <v>GUACARI</v>
          </cell>
          <cell r="G1030">
            <v>6</v>
          </cell>
          <cell r="H1030" t="str">
            <v>G2</v>
          </cell>
        </row>
        <row r="1031">
          <cell r="B1031" t="str">
            <v>76364</v>
          </cell>
          <cell r="C1031">
            <v>76364</v>
          </cell>
          <cell r="D1031" t="str">
            <v>VALLE DEL CAUCA</v>
          </cell>
          <cell r="E1031" t="str">
            <v>76</v>
          </cell>
          <cell r="F1031" t="str">
            <v>JAMUNDI</v>
          </cell>
          <cell r="G1031">
            <v>2</v>
          </cell>
          <cell r="H1031" t="str">
            <v>G1</v>
          </cell>
        </row>
        <row r="1032">
          <cell r="B1032" t="str">
            <v>76377</v>
          </cell>
          <cell r="C1032">
            <v>76377</v>
          </cell>
          <cell r="D1032" t="str">
            <v>VALLE DEL CAUCA</v>
          </cell>
          <cell r="E1032" t="str">
            <v>76</v>
          </cell>
          <cell r="F1032" t="str">
            <v>LA CUMBRE</v>
          </cell>
          <cell r="G1032">
            <v>6</v>
          </cell>
          <cell r="H1032" t="str">
            <v>G4</v>
          </cell>
        </row>
        <row r="1033">
          <cell r="B1033" t="str">
            <v>76400</v>
          </cell>
          <cell r="C1033">
            <v>76400</v>
          </cell>
          <cell r="D1033" t="str">
            <v>VALLE DEL CAUCA</v>
          </cell>
          <cell r="E1033" t="str">
            <v>76</v>
          </cell>
          <cell r="F1033" t="str">
            <v>LA UNION</v>
          </cell>
          <cell r="G1033">
            <v>6</v>
          </cell>
          <cell r="H1033" t="str">
            <v>G2</v>
          </cell>
        </row>
        <row r="1034">
          <cell r="B1034" t="str">
            <v>76403</v>
          </cell>
          <cell r="C1034">
            <v>76403</v>
          </cell>
          <cell r="D1034" t="str">
            <v>VALLE DEL CAUCA</v>
          </cell>
          <cell r="E1034" t="str">
            <v>76</v>
          </cell>
          <cell r="F1034" t="str">
            <v>LA VICTORIA</v>
          </cell>
          <cell r="G1034">
            <v>6</v>
          </cell>
          <cell r="H1034" t="str">
            <v>G2</v>
          </cell>
        </row>
        <row r="1035">
          <cell r="B1035" t="str">
            <v>76497</v>
          </cell>
          <cell r="C1035">
            <v>76497</v>
          </cell>
          <cell r="D1035" t="str">
            <v>VALLE DEL CAUCA</v>
          </cell>
          <cell r="E1035" t="str">
            <v>76</v>
          </cell>
          <cell r="F1035" t="str">
            <v>OBANDO</v>
          </cell>
          <cell r="G1035">
            <v>6</v>
          </cell>
          <cell r="H1035" t="str">
            <v>G2</v>
          </cell>
        </row>
        <row r="1036">
          <cell r="B1036" t="str">
            <v>76520</v>
          </cell>
          <cell r="C1036">
            <v>76520</v>
          </cell>
          <cell r="D1036" t="str">
            <v>VALLE DEL CAUCA</v>
          </cell>
          <cell r="E1036" t="str">
            <v>76</v>
          </cell>
          <cell r="F1036" t="str">
            <v>PALMIRA</v>
          </cell>
          <cell r="G1036">
            <v>1</v>
          </cell>
          <cell r="H1036" t="str">
            <v>G1</v>
          </cell>
        </row>
        <row r="1037">
          <cell r="B1037" t="str">
            <v>76563</v>
          </cell>
          <cell r="C1037">
            <v>76563</v>
          </cell>
          <cell r="D1037" t="str">
            <v>VALLE DEL CAUCA</v>
          </cell>
          <cell r="E1037" t="str">
            <v>76</v>
          </cell>
          <cell r="F1037" t="str">
            <v>PRADERA</v>
          </cell>
          <cell r="G1037">
            <v>6</v>
          </cell>
          <cell r="H1037" t="str">
            <v>G1</v>
          </cell>
        </row>
        <row r="1038">
          <cell r="B1038" t="str">
            <v>76606</v>
          </cell>
          <cell r="C1038">
            <v>76606</v>
          </cell>
          <cell r="D1038" t="str">
            <v>VALLE DEL CAUCA</v>
          </cell>
          <cell r="E1038" t="str">
            <v>76</v>
          </cell>
          <cell r="F1038" t="str">
            <v>RESTREPO</v>
          </cell>
          <cell r="G1038">
            <v>6</v>
          </cell>
          <cell r="H1038" t="str">
            <v>G2</v>
          </cell>
        </row>
        <row r="1039">
          <cell r="B1039" t="str">
            <v>76616</v>
          </cell>
          <cell r="C1039">
            <v>76616</v>
          </cell>
          <cell r="D1039" t="str">
            <v>VALLE DEL CAUCA</v>
          </cell>
          <cell r="E1039" t="str">
            <v>76</v>
          </cell>
          <cell r="F1039" t="str">
            <v>RIOFRIO</v>
          </cell>
          <cell r="G1039">
            <v>6</v>
          </cell>
          <cell r="H1039" t="str">
            <v>G2</v>
          </cell>
        </row>
        <row r="1040">
          <cell r="B1040" t="str">
            <v>76622</v>
          </cell>
          <cell r="C1040">
            <v>76622</v>
          </cell>
          <cell r="D1040" t="str">
            <v>VALLE DEL CAUCA</v>
          </cell>
          <cell r="E1040" t="str">
            <v>76</v>
          </cell>
          <cell r="F1040" t="str">
            <v>ROLDANILLO</v>
          </cell>
          <cell r="G1040">
            <v>6</v>
          </cell>
          <cell r="H1040" t="str">
            <v>G2</v>
          </cell>
        </row>
        <row r="1041">
          <cell r="B1041" t="str">
            <v>76670</v>
          </cell>
          <cell r="C1041">
            <v>76670</v>
          </cell>
          <cell r="D1041" t="str">
            <v>VALLE DEL CAUCA</v>
          </cell>
          <cell r="E1041" t="str">
            <v>76</v>
          </cell>
          <cell r="F1041" t="str">
            <v>SAN PEDRO</v>
          </cell>
          <cell r="G1041">
            <v>6</v>
          </cell>
          <cell r="H1041" t="str">
            <v>G1</v>
          </cell>
        </row>
        <row r="1042">
          <cell r="B1042" t="str">
            <v>76736</v>
          </cell>
          <cell r="C1042">
            <v>76736</v>
          </cell>
          <cell r="D1042" t="str">
            <v>VALLE DEL CAUCA</v>
          </cell>
          <cell r="E1042" t="str">
            <v>76</v>
          </cell>
          <cell r="F1042" t="str">
            <v>SEVILLA</v>
          </cell>
          <cell r="G1042">
            <v>6</v>
          </cell>
          <cell r="H1042" t="str">
            <v>G2</v>
          </cell>
        </row>
        <row r="1043">
          <cell r="B1043" t="str">
            <v>76823</v>
          </cell>
          <cell r="C1043">
            <v>76823</v>
          </cell>
          <cell r="D1043" t="str">
            <v>VALLE DEL CAUCA</v>
          </cell>
          <cell r="E1043" t="str">
            <v>76</v>
          </cell>
          <cell r="F1043" t="str">
            <v>TORO</v>
          </cell>
          <cell r="G1043">
            <v>6</v>
          </cell>
          <cell r="H1043" t="str">
            <v>G3</v>
          </cell>
        </row>
        <row r="1044">
          <cell r="B1044" t="str">
            <v>76828</v>
          </cell>
          <cell r="C1044">
            <v>76828</v>
          </cell>
          <cell r="D1044" t="str">
            <v>VALLE DEL CAUCA</v>
          </cell>
          <cell r="E1044" t="str">
            <v>76</v>
          </cell>
          <cell r="F1044" t="str">
            <v>TRUJILLO</v>
          </cell>
          <cell r="G1044">
            <v>6</v>
          </cell>
          <cell r="H1044" t="str">
            <v>G3</v>
          </cell>
        </row>
        <row r="1045">
          <cell r="B1045" t="str">
            <v>76834</v>
          </cell>
          <cell r="C1045">
            <v>76834</v>
          </cell>
          <cell r="D1045" t="str">
            <v>VALLE DEL CAUCA</v>
          </cell>
          <cell r="E1045" t="str">
            <v>76</v>
          </cell>
          <cell r="F1045" t="str">
            <v>TULUA</v>
          </cell>
          <cell r="G1045">
            <v>2</v>
          </cell>
          <cell r="H1045" t="str">
            <v>G1</v>
          </cell>
        </row>
        <row r="1046">
          <cell r="B1046" t="str">
            <v>76845</v>
          </cell>
          <cell r="C1046">
            <v>76845</v>
          </cell>
          <cell r="D1046" t="str">
            <v>VALLE DEL CAUCA</v>
          </cell>
          <cell r="E1046" t="str">
            <v>76</v>
          </cell>
          <cell r="F1046" t="str">
            <v>ULLOA</v>
          </cell>
          <cell r="G1046">
            <v>6</v>
          </cell>
          <cell r="H1046" t="str">
            <v>G2</v>
          </cell>
        </row>
        <row r="1047">
          <cell r="B1047" t="str">
            <v>76863</v>
          </cell>
          <cell r="C1047">
            <v>76863</v>
          </cell>
          <cell r="D1047" t="str">
            <v>VALLE DEL CAUCA</v>
          </cell>
          <cell r="E1047" t="str">
            <v>76</v>
          </cell>
          <cell r="F1047" t="str">
            <v>VERSALLES</v>
          </cell>
          <cell r="G1047">
            <v>6</v>
          </cell>
          <cell r="H1047" t="str">
            <v>G3</v>
          </cell>
        </row>
        <row r="1048">
          <cell r="B1048" t="str">
            <v>76869</v>
          </cell>
          <cell r="C1048">
            <v>76869</v>
          </cell>
          <cell r="D1048" t="str">
            <v>VALLE DEL CAUCA</v>
          </cell>
          <cell r="E1048" t="str">
            <v>76</v>
          </cell>
          <cell r="F1048" t="str">
            <v>VIJES</v>
          </cell>
          <cell r="G1048">
            <v>6</v>
          </cell>
          <cell r="H1048" t="str">
            <v>G1</v>
          </cell>
        </row>
        <row r="1049">
          <cell r="B1049" t="str">
            <v>76890</v>
          </cell>
          <cell r="C1049">
            <v>76890</v>
          </cell>
          <cell r="D1049" t="str">
            <v>VALLE DEL CAUCA</v>
          </cell>
          <cell r="E1049" t="str">
            <v>76</v>
          </cell>
          <cell r="F1049" t="str">
            <v>YOTOCO</v>
          </cell>
          <cell r="G1049">
            <v>6</v>
          </cell>
          <cell r="H1049" t="str">
            <v>G1</v>
          </cell>
        </row>
        <row r="1050">
          <cell r="B1050" t="str">
            <v>76892</v>
          </cell>
          <cell r="C1050">
            <v>76892</v>
          </cell>
          <cell r="D1050" t="str">
            <v>VALLE DEL CAUCA</v>
          </cell>
          <cell r="E1050" t="str">
            <v>76</v>
          </cell>
          <cell r="F1050" t="str">
            <v>YUMBO</v>
          </cell>
          <cell r="G1050">
            <v>1</v>
          </cell>
          <cell r="H1050" t="str">
            <v>G1</v>
          </cell>
        </row>
        <row r="1051">
          <cell r="B1051" t="str">
            <v>76895</v>
          </cell>
          <cell r="C1051">
            <v>76895</v>
          </cell>
          <cell r="D1051" t="str">
            <v>VALLE DEL CAUCA</v>
          </cell>
          <cell r="E1051" t="str">
            <v>76</v>
          </cell>
          <cell r="F1051" t="str">
            <v>ZARZAL</v>
          </cell>
          <cell r="G1051">
            <v>5</v>
          </cell>
          <cell r="H1051" t="str">
            <v>G1</v>
          </cell>
        </row>
        <row r="1052">
          <cell r="B1052" t="str">
            <v>81001</v>
          </cell>
          <cell r="C1052">
            <v>81001</v>
          </cell>
          <cell r="D1052" t="str">
            <v>ARAUCA</v>
          </cell>
          <cell r="E1052" t="str">
            <v>81</v>
          </cell>
          <cell r="F1052" t="str">
            <v>ARAUCA</v>
          </cell>
          <cell r="G1052">
            <v>4</v>
          </cell>
          <cell r="H1052" t="str">
            <v>G1</v>
          </cell>
        </row>
        <row r="1053">
          <cell r="B1053" t="str">
            <v>81065</v>
          </cell>
          <cell r="C1053">
            <v>81065</v>
          </cell>
          <cell r="D1053" t="str">
            <v>ARAUCA</v>
          </cell>
          <cell r="E1053" t="str">
            <v>81</v>
          </cell>
          <cell r="F1053" t="str">
            <v>ARAUQUITA</v>
          </cell>
          <cell r="G1053">
            <v>6</v>
          </cell>
          <cell r="H1053" t="str">
            <v>G3</v>
          </cell>
        </row>
        <row r="1054">
          <cell r="B1054" t="str">
            <v>81220</v>
          </cell>
          <cell r="C1054">
            <v>81220</v>
          </cell>
          <cell r="D1054" t="str">
            <v>ARAUCA</v>
          </cell>
          <cell r="E1054" t="str">
            <v>81</v>
          </cell>
          <cell r="F1054" t="str">
            <v>CRAVO NORTE</v>
          </cell>
          <cell r="G1054">
            <v>6</v>
          </cell>
          <cell r="H1054" t="str">
            <v>G3</v>
          </cell>
        </row>
        <row r="1055">
          <cell r="B1055" t="str">
            <v>81300</v>
          </cell>
          <cell r="C1055">
            <v>81300</v>
          </cell>
          <cell r="D1055" t="str">
            <v>ARAUCA</v>
          </cell>
          <cell r="E1055" t="str">
            <v>81</v>
          </cell>
          <cell r="F1055" t="str">
            <v>FORTUL</v>
          </cell>
          <cell r="G1055">
            <v>6</v>
          </cell>
          <cell r="H1055" t="str">
            <v>G3</v>
          </cell>
        </row>
        <row r="1056">
          <cell r="B1056" t="str">
            <v>81591</v>
          </cell>
          <cell r="C1056">
            <v>81591</v>
          </cell>
          <cell r="D1056" t="str">
            <v>ARAUCA</v>
          </cell>
          <cell r="E1056" t="str">
            <v>81</v>
          </cell>
          <cell r="F1056" t="str">
            <v>PUERTO RONDON</v>
          </cell>
          <cell r="G1056">
            <v>6</v>
          </cell>
          <cell r="H1056" t="str">
            <v>G2</v>
          </cell>
        </row>
        <row r="1057">
          <cell r="B1057" t="str">
            <v>81736</v>
          </cell>
          <cell r="C1057">
            <v>81736</v>
          </cell>
          <cell r="D1057" t="str">
            <v>ARAUCA</v>
          </cell>
          <cell r="E1057" t="str">
            <v>81</v>
          </cell>
          <cell r="F1057" t="str">
            <v>SARAVENA</v>
          </cell>
          <cell r="G1057">
            <v>6</v>
          </cell>
          <cell r="H1057" t="str">
            <v>G3</v>
          </cell>
        </row>
        <row r="1058">
          <cell r="B1058" t="str">
            <v>81794</v>
          </cell>
          <cell r="C1058">
            <v>81794</v>
          </cell>
          <cell r="D1058" t="str">
            <v>ARAUCA</v>
          </cell>
          <cell r="E1058" t="str">
            <v>81</v>
          </cell>
          <cell r="F1058" t="str">
            <v>TAME</v>
          </cell>
          <cell r="G1058">
            <v>6</v>
          </cell>
          <cell r="H1058" t="str">
            <v>G2</v>
          </cell>
        </row>
        <row r="1059">
          <cell r="B1059" t="str">
            <v>85001</v>
          </cell>
          <cell r="C1059">
            <v>85001</v>
          </cell>
          <cell r="D1059" t="str">
            <v>CASANARE</v>
          </cell>
          <cell r="E1059" t="str">
            <v>85</v>
          </cell>
          <cell r="F1059" t="str">
            <v>YOPAL</v>
          </cell>
          <cell r="G1059">
            <v>2</v>
          </cell>
          <cell r="H1059" t="str">
            <v>G1</v>
          </cell>
        </row>
        <row r="1060">
          <cell r="B1060" t="str">
            <v>85010</v>
          </cell>
          <cell r="C1060">
            <v>85010</v>
          </cell>
          <cell r="D1060" t="str">
            <v>CASANARE</v>
          </cell>
          <cell r="E1060" t="str">
            <v>85</v>
          </cell>
          <cell r="F1060" t="str">
            <v>AGUAZUL</v>
          </cell>
          <cell r="G1060">
            <v>5</v>
          </cell>
          <cell r="H1060" t="str">
            <v>G1</v>
          </cell>
        </row>
        <row r="1061">
          <cell r="B1061" t="str">
            <v>85015</v>
          </cell>
          <cell r="C1061">
            <v>85015</v>
          </cell>
          <cell r="D1061" t="str">
            <v>CASANARE</v>
          </cell>
          <cell r="E1061" t="str">
            <v>85</v>
          </cell>
          <cell r="F1061" t="str">
            <v>CHAMEZA</v>
          </cell>
          <cell r="G1061">
            <v>6</v>
          </cell>
          <cell r="H1061" t="str">
            <v>G1</v>
          </cell>
        </row>
        <row r="1062">
          <cell r="B1062" t="str">
            <v>85125</v>
          </cell>
          <cell r="C1062">
            <v>85125</v>
          </cell>
          <cell r="D1062" t="str">
            <v>CASANARE</v>
          </cell>
          <cell r="E1062" t="str">
            <v>85</v>
          </cell>
          <cell r="F1062" t="str">
            <v>HATO COROZAL</v>
          </cell>
          <cell r="G1062">
            <v>6</v>
          </cell>
          <cell r="H1062" t="str">
            <v>G2</v>
          </cell>
        </row>
        <row r="1063">
          <cell r="B1063" t="str">
            <v>85136</v>
          </cell>
          <cell r="C1063">
            <v>85136</v>
          </cell>
          <cell r="D1063" t="str">
            <v>CASANARE</v>
          </cell>
          <cell r="E1063" t="str">
            <v>85</v>
          </cell>
          <cell r="F1063" t="str">
            <v>LA SALINA</v>
          </cell>
          <cell r="G1063">
            <v>6</v>
          </cell>
          <cell r="H1063" t="str">
            <v>G2</v>
          </cell>
        </row>
        <row r="1064">
          <cell r="B1064" t="str">
            <v>85139</v>
          </cell>
          <cell r="C1064">
            <v>85139</v>
          </cell>
          <cell r="D1064" t="str">
            <v>CASANARE</v>
          </cell>
          <cell r="E1064" t="str">
            <v>85</v>
          </cell>
          <cell r="F1064" t="str">
            <v>MANI</v>
          </cell>
          <cell r="G1064">
            <v>6</v>
          </cell>
          <cell r="H1064" t="str">
            <v>G1</v>
          </cell>
        </row>
        <row r="1065">
          <cell r="B1065" t="str">
            <v>85162</v>
          </cell>
          <cell r="C1065">
            <v>85162</v>
          </cell>
          <cell r="D1065" t="str">
            <v>CASANARE</v>
          </cell>
          <cell r="E1065" t="str">
            <v>85</v>
          </cell>
          <cell r="F1065" t="str">
            <v>MONTERREY</v>
          </cell>
          <cell r="G1065">
            <v>6</v>
          </cell>
          <cell r="H1065" t="str">
            <v>G1</v>
          </cell>
        </row>
        <row r="1066">
          <cell r="B1066" t="str">
            <v>85225</v>
          </cell>
          <cell r="C1066">
            <v>85225</v>
          </cell>
          <cell r="D1066" t="str">
            <v>CASANARE</v>
          </cell>
          <cell r="E1066" t="str">
            <v>85</v>
          </cell>
          <cell r="F1066" t="str">
            <v>NUNCHIA</v>
          </cell>
          <cell r="G1066">
            <v>6</v>
          </cell>
          <cell r="H1066" t="str">
            <v>G1</v>
          </cell>
        </row>
        <row r="1067">
          <cell r="B1067" t="str">
            <v>85230</v>
          </cell>
          <cell r="C1067">
            <v>85230</v>
          </cell>
          <cell r="D1067" t="str">
            <v>CASANARE</v>
          </cell>
          <cell r="E1067" t="str">
            <v>85</v>
          </cell>
          <cell r="F1067" t="str">
            <v>OROCUE</v>
          </cell>
          <cell r="G1067">
            <v>6</v>
          </cell>
          <cell r="H1067" t="str">
            <v>G1</v>
          </cell>
        </row>
        <row r="1068">
          <cell r="B1068" t="str">
            <v>85250</v>
          </cell>
          <cell r="C1068">
            <v>85250</v>
          </cell>
          <cell r="D1068" t="str">
            <v>CASANARE</v>
          </cell>
          <cell r="E1068" t="str">
            <v>85</v>
          </cell>
          <cell r="F1068" t="str">
            <v>PAZ DE ARIPORO</v>
          </cell>
          <cell r="G1068">
            <v>6</v>
          </cell>
          <cell r="H1068" t="str">
            <v>G2</v>
          </cell>
        </row>
        <row r="1069">
          <cell r="B1069" t="str">
            <v>85263</v>
          </cell>
          <cell r="C1069">
            <v>85263</v>
          </cell>
          <cell r="D1069" t="str">
            <v>CASANARE</v>
          </cell>
          <cell r="E1069" t="str">
            <v>85</v>
          </cell>
          <cell r="F1069" t="str">
            <v>PORE</v>
          </cell>
          <cell r="G1069">
            <v>6</v>
          </cell>
          <cell r="H1069" t="str">
            <v>G2</v>
          </cell>
        </row>
        <row r="1070">
          <cell r="B1070" t="str">
            <v>85279</v>
          </cell>
          <cell r="C1070">
            <v>85279</v>
          </cell>
          <cell r="D1070" t="str">
            <v>CASANARE</v>
          </cell>
          <cell r="E1070" t="str">
            <v>85</v>
          </cell>
          <cell r="F1070" t="str">
            <v>RECETOR</v>
          </cell>
          <cell r="G1070">
            <v>6</v>
          </cell>
          <cell r="H1070" t="str">
            <v>G1</v>
          </cell>
        </row>
        <row r="1071">
          <cell r="B1071" t="str">
            <v>85300</v>
          </cell>
          <cell r="C1071">
            <v>85300</v>
          </cell>
          <cell r="D1071" t="str">
            <v>CASANARE</v>
          </cell>
          <cell r="E1071" t="str">
            <v>85</v>
          </cell>
          <cell r="F1071" t="str">
            <v>SABANALARGA</v>
          </cell>
          <cell r="G1071">
            <v>6</v>
          </cell>
          <cell r="H1071" t="str">
            <v>G1</v>
          </cell>
        </row>
        <row r="1072">
          <cell r="B1072" t="str">
            <v>85315</v>
          </cell>
          <cell r="C1072">
            <v>85315</v>
          </cell>
          <cell r="D1072" t="str">
            <v>CASANARE</v>
          </cell>
          <cell r="E1072" t="str">
            <v>85</v>
          </cell>
          <cell r="F1072" t="str">
            <v>SACAMA</v>
          </cell>
          <cell r="G1072">
            <v>6</v>
          </cell>
          <cell r="H1072" t="str">
            <v>G3</v>
          </cell>
        </row>
        <row r="1073">
          <cell r="B1073" t="str">
            <v>85325</v>
          </cell>
          <cell r="C1073">
            <v>85325</v>
          </cell>
          <cell r="D1073" t="str">
            <v>CASANARE</v>
          </cell>
          <cell r="E1073" t="str">
            <v>85</v>
          </cell>
          <cell r="F1073" t="str">
            <v>SAN LUIS DE PALENQUE</v>
          </cell>
          <cell r="G1073">
            <v>6</v>
          </cell>
          <cell r="H1073" t="str">
            <v>G1</v>
          </cell>
        </row>
        <row r="1074">
          <cell r="B1074" t="str">
            <v>85400</v>
          </cell>
          <cell r="C1074">
            <v>85400</v>
          </cell>
          <cell r="D1074" t="str">
            <v>CASANARE</v>
          </cell>
          <cell r="E1074" t="str">
            <v>85</v>
          </cell>
          <cell r="F1074" t="str">
            <v>TAMARA</v>
          </cell>
          <cell r="G1074">
            <v>6</v>
          </cell>
          <cell r="H1074" t="str">
            <v>G4</v>
          </cell>
        </row>
        <row r="1075">
          <cell r="B1075" t="str">
            <v>85410</v>
          </cell>
          <cell r="C1075">
            <v>85410</v>
          </cell>
          <cell r="D1075" t="str">
            <v>CASANARE</v>
          </cell>
          <cell r="E1075" t="str">
            <v>85</v>
          </cell>
          <cell r="F1075" t="str">
            <v>TAURAMENA</v>
          </cell>
          <cell r="G1075">
            <v>5</v>
          </cell>
          <cell r="H1075" t="str">
            <v>G1</v>
          </cell>
        </row>
        <row r="1076">
          <cell r="B1076" t="str">
            <v>85430</v>
          </cell>
          <cell r="C1076">
            <v>85430</v>
          </cell>
          <cell r="D1076" t="str">
            <v>CASANARE</v>
          </cell>
          <cell r="E1076" t="str">
            <v>85</v>
          </cell>
          <cell r="F1076" t="str">
            <v>TRINIDAD</v>
          </cell>
          <cell r="G1076">
            <v>6</v>
          </cell>
          <cell r="H1076" t="str">
            <v>G2</v>
          </cell>
        </row>
        <row r="1077">
          <cell r="B1077" t="str">
            <v>85440</v>
          </cell>
          <cell r="C1077">
            <v>85440</v>
          </cell>
          <cell r="D1077" t="str">
            <v>CASANARE</v>
          </cell>
          <cell r="E1077" t="str">
            <v>85</v>
          </cell>
          <cell r="F1077" t="str">
            <v>VILLANUEVA</v>
          </cell>
          <cell r="G1077">
            <v>5</v>
          </cell>
          <cell r="H1077" t="str">
            <v>G1</v>
          </cell>
        </row>
        <row r="1078">
          <cell r="B1078" t="str">
            <v>86001</v>
          </cell>
          <cell r="C1078">
            <v>86001</v>
          </cell>
          <cell r="D1078" t="str">
            <v>PUTUMAYO</v>
          </cell>
          <cell r="E1078" t="str">
            <v>86</v>
          </cell>
          <cell r="F1078" t="str">
            <v>MOCOA</v>
          </cell>
          <cell r="G1078">
            <v>6</v>
          </cell>
          <cell r="H1078" t="str">
            <v>G1</v>
          </cell>
        </row>
        <row r="1079">
          <cell r="B1079" t="str">
            <v>86219</v>
          </cell>
          <cell r="C1079">
            <v>86219</v>
          </cell>
          <cell r="D1079" t="str">
            <v>PUTUMAYO</v>
          </cell>
          <cell r="E1079" t="str">
            <v>86</v>
          </cell>
          <cell r="F1079" t="str">
            <v>COLON</v>
          </cell>
          <cell r="G1079">
            <v>6</v>
          </cell>
          <cell r="H1079" t="str">
            <v>G4</v>
          </cell>
        </row>
        <row r="1080">
          <cell r="B1080" t="str">
            <v>86320</v>
          </cell>
          <cell r="C1080">
            <v>86320</v>
          </cell>
          <cell r="D1080" t="str">
            <v>PUTUMAYO</v>
          </cell>
          <cell r="E1080" t="str">
            <v>86</v>
          </cell>
          <cell r="F1080" t="str">
            <v>ORITO</v>
          </cell>
          <cell r="G1080">
            <v>6</v>
          </cell>
          <cell r="H1080" t="str">
            <v>G3</v>
          </cell>
        </row>
        <row r="1081">
          <cell r="B1081" t="str">
            <v>86568</v>
          </cell>
          <cell r="C1081">
            <v>86568</v>
          </cell>
          <cell r="D1081" t="str">
            <v>PUTUMAYO</v>
          </cell>
          <cell r="E1081" t="str">
            <v>86</v>
          </cell>
          <cell r="F1081" t="str">
            <v>PUERTO ASIS</v>
          </cell>
          <cell r="G1081">
            <v>6</v>
          </cell>
          <cell r="H1081" t="str">
            <v>G2</v>
          </cell>
        </row>
        <row r="1082">
          <cell r="B1082" t="str">
            <v>86569</v>
          </cell>
          <cell r="C1082">
            <v>86569</v>
          </cell>
          <cell r="D1082" t="str">
            <v>PUTUMAYO</v>
          </cell>
          <cell r="E1082" t="str">
            <v>86</v>
          </cell>
          <cell r="F1082" t="str">
            <v>PUERTO CAYCEDO</v>
          </cell>
          <cell r="G1082">
            <v>6</v>
          </cell>
          <cell r="H1082" t="str">
            <v>G5</v>
          </cell>
        </row>
        <row r="1083">
          <cell r="B1083" t="str">
            <v>86571</v>
          </cell>
          <cell r="C1083">
            <v>86571</v>
          </cell>
          <cell r="D1083" t="str">
            <v>PUTUMAYO</v>
          </cell>
          <cell r="E1083" t="str">
            <v>86</v>
          </cell>
          <cell r="F1083" t="str">
            <v>PUERTO GUZMAN</v>
          </cell>
          <cell r="G1083">
            <v>6</v>
          </cell>
          <cell r="H1083" t="str">
            <v>G5</v>
          </cell>
        </row>
        <row r="1084">
          <cell r="B1084" t="str">
            <v>86573</v>
          </cell>
          <cell r="C1084">
            <v>86573</v>
          </cell>
          <cell r="D1084" t="str">
            <v>PUTUMAYO</v>
          </cell>
          <cell r="E1084" t="str">
            <v>86</v>
          </cell>
          <cell r="F1084" t="str">
            <v>PUERTO LEGUIZAMO</v>
          </cell>
          <cell r="G1084">
            <v>6</v>
          </cell>
          <cell r="H1084" t="str">
            <v>G5</v>
          </cell>
        </row>
        <row r="1085">
          <cell r="B1085" t="str">
            <v>86749</v>
          </cell>
          <cell r="C1085">
            <v>86749</v>
          </cell>
          <cell r="D1085" t="str">
            <v>PUTUMAYO</v>
          </cell>
          <cell r="E1085" t="str">
            <v>86</v>
          </cell>
          <cell r="F1085" t="str">
            <v>SIBUNDOY</v>
          </cell>
          <cell r="G1085">
            <v>6</v>
          </cell>
          <cell r="H1085" t="str">
            <v>G4</v>
          </cell>
        </row>
        <row r="1086">
          <cell r="B1086" t="str">
            <v>86755</v>
          </cell>
          <cell r="C1086">
            <v>86755</v>
          </cell>
          <cell r="D1086" t="str">
            <v>PUTUMAYO</v>
          </cell>
          <cell r="E1086" t="str">
            <v>86</v>
          </cell>
          <cell r="F1086" t="str">
            <v>SAN FRANCISCO</v>
          </cell>
          <cell r="G1086">
            <v>6</v>
          </cell>
          <cell r="H1086" t="str">
            <v>G4</v>
          </cell>
        </row>
        <row r="1087">
          <cell r="B1087" t="str">
            <v>86757</v>
          </cell>
          <cell r="C1087">
            <v>86757</v>
          </cell>
          <cell r="D1087" t="str">
            <v>PUTUMAYO</v>
          </cell>
          <cell r="E1087" t="str">
            <v>86</v>
          </cell>
          <cell r="F1087" t="str">
            <v>SAN MIGUEL</v>
          </cell>
          <cell r="G1087">
            <v>6</v>
          </cell>
          <cell r="H1087" t="str">
            <v>G4</v>
          </cell>
        </row>
        <row r="1088">
          <cell r="B1088" t="str">
            <v>86760</v>
          </cell>
          <cell r="C1088">
            <v>86760</v>
          </cell>
          <cell r="D1088" t="str">
            <v>PUTUMAYO</v>
          </cell>
          <cell r="E1088" t="str">
            <v>86</v>
          </cell>
          <cell r="F1088" t="str">
            <v>SANTIAGO</v>
          </cell>
          <cell r="G1088">
            <v>6</v>
          </cell>
          <cell r="H1088" t="str">
            <v>G4</v>
          </cell>
        </row>
        <row r="1089">
          <cell r="B1089" t="str">
            <v>86865</v>
          </cell>
          <cell r="C1089">
            <v>86865</v>
          </cell>
          <cell r="D1089" t="str">
            <v>PUTUMAYO</v>
          </cell>
          <cell r="E1089" t="str">
            <v>86</v>
          </cell>
          <cell r="F1089" t="str">
            <v>VALLE DEL GUAMUEZ</v>
          </cell>
          <cell r="G1089">
            <v>6</v>
          </cell>
          <cell r="H1089" t="str">
            <v>G4</v>
          </cell>
        </row>
        <row r="1090">
          <cell r="B1090" t="str">
            <v>86885</v>
          </cell>
          <cell r="C1090">
            <v>86885</v>
          </cell>
          <cell r="D1090" t="str">
            <v>PUTUMAYO</v>
          </cell>
          <cell r="E1090" t="str">
            <v>86</v>
          </cell>
          <cell r="F1090" t="str">
            <v>VILLAGARZON</v>
          </cell>
          <cell r="G1090">
            <v>6</v>
          </cell>
          <cell r="H1090" t="str">
            <v>G2</v>
          </cell>
        </row>
        <row r="1091">
          <cell r="B1091" t="str">
            <v>88564</v>
          </cell>
          <cell r="C1091">
            <v>88564</v>
          </cell>
          <cell r="D1091" t="str">
            <v>SAN ANDRES</v>
          </cell>
          <cell r="E1091" t="str">
            <v>88</v>
          </cell>
          <cell r="F1091" t="str">
            <v>PROVIDENCIA</v>
          </cell>
          <cell r="G1091">
            <v>5</v>
          </cell>
          <cell r="H1091" t="str">
            <v>G1</v>
          </cell>
        </row>
        <row r="1092">
          <cell r="B1092" t="str">
            <v>91001</v>
          </cell>
          <cell r="C1092">
            <v>91001</v>
          </cell>
          <cell r="D1092" t="str">
            <v>AMAZONAS</v>
          </cell>
          <cell r="E1092" t="str">
            <v>91</v>
          </cell>
          <cell r="F1092" t="str">
            <v>LETICIA</v>
          </cell>
          <cell r="G1092">
            <v>5</v>
          </cell>
          <cell r="H1092" t="str">
            <v>G1</v>
          </cell>
        </row>
        <row r="1093">
          <cell r="B1093" t="str">
            <v>91540</v>
          </cell>
          <cell r="C1093">
            <v>91540</v>
          </cell>
          <cell r="D1093" t="str">
            <v>AMAZONAS</v>
          </cell>
          <cell r="E1093" t="str">
            <v>91</v>
          </cell>
          <cell r="F1093" t="str">
            <v>PUERTO NARIÑO</v>
          </cell>
          <cell r="G1093">
            <v>6</v>
          </cell>
          <cell r="H1093" t="str">
            <v>G4</v>
          </cell>
        </row>
        <row r="1094">
          <cell r="B1094" t="str">
            <v>94001</v>
          </cell>
          <cell r="C1094">
            <v>94001</v>
          </cell>
          <cell r="D1094" t="str">
            <v>GUAINIA</v>
          </cell>
          <cell r="E1094" t="str">
            <v>94</v>
          </cell>
          <cell r="F1094" t="str">
            <v>PUERTO INIRIDA</v>
          </cell>
          <cell r="G1094">
            <v>6</v>
          </cell>
          <cell r="H1094" t="str">
            <v>G2</v>
          </cell>
        </row>
        <row r="1095">
          <cell r="B1095" t="str">
            <v>94343</v>
          </cell>
          <cell r="C1095">
            <v>94343</v>
          </cell>
          <cell r="D1095" t="str">
            <v>GUAINIA</v>
          </cell>
          <cell r="E1095" t="str">
            <v>94</v>
          </cell>
          <cell r="F1095" t="str">
            <v>BARRANCOMINAS</v>
          </cell>
          <cell r="G1095">
            <v>6</v>
          </cell>
          <cell r="H1095" t="str">
            <v>G5</v>
          </cell>
        </row>
        <row r="1096">
          <cell r="B1096" t="str">
            <v>95001</v>
          </cell>
          <cell r="C1096">
            <v>95001</v>
          </cell>
          <cell r="D1096" t="str">
            <v>GUAVIARE</v>
          </cell>
          <cell r="E1096" t="str">
            <v>95</v>
          </cell>
          <cell r="F1096" t="str">
            <v>SAN JOSE DEL GUAVIARE</v>
          </cell>
          <cell r="G1096">
            <v>6</v>
          </cell>
          <cell r="H1096" t="str">
            <v>G1</v>
          </cell>
        </row>
        <row r="1097">
          <cell r="B1097" t="str">
            <v>95015</v>
          </cell>
          <cell r="C1097">
            <v>95015</v>
          </cell>
          <cell r="D1097" t="str">
            <v>GUAVIARE</v>
          </cell>
          <cell r="E1097" t="str">
            <v>95</v>
          </cell>
          <cell r="F1097" t="str">
            <v>CALAMAR</v>
          </cell>
          <cell r="G1097">
            <v>6</v>
          </cell>
          <cell r="H1097" t="str">
            <v>G4</v>
          </cell>
        </row>
        <row r="1098">
          <cell r="B1098" t="str">
            <v>95025</v>
          </cell>
          <cell r="C1098">
            <v>95025</v>
          </cell>
          <cell r="D1098" t="str">
            <v>GUAVIARE</v>
          </cell>
          <cell r="E1098" t="str">
            <v>95</v>
          </cell>
          <cell r="F1098" t="str">
            <v>EL RETORNO</v>
          </cell>
          <cell r="G1098">
            <v>6</v>
          </cell>
          <cell r="H1098" t="str">
            <v>G4</v>
          </cell>
        </row>
        <row r="1099">
          <cell r="B1099" t="str">
            <v>95200</v>
          </cell>
          <cell r="C1099">
            <v>95200</v>
          </cell>
          <cell r="D1099" t="str">
            <v>GUAVIARE</v>
          </cell>
          <cell r="E1099" t="str">
            <v>95</v>
          </cell>
          <cell r="F1099" t="str">
            <v>MIRAFLORES</v>
          </cell>
          <cell r="G1099">
            <v>6</v>
          </cell>
          <cell r="H1099" t="str">
            <v>G4</v>
          </cell>
        </row>
        <row r="1100">
          <cell r="B1100" t="str">
            <v>97001</v>
          </cell>
          <cell r="C1100">
            <v>97001</v>
          </cell>
          <cell r="D1100" t="str">
            <v>VAUPES</v>
          </cell>
          <cell r="E1100" t="str">
            <v>97</v>
          </cell>
          <cell r="F1100" t="str">
            <v>MITU</v>
          </cell>
          <cell r="G1100">
            <v>6</v>
          </cell>
          <cell r="H1100" t="str">
            <v>G2</v>
          </cell>
        </row>
        <row r="1101">
          <cell r="B1101" t="str">
            <v>97161</v>
          </cell>
          <cell r="C1101">
            <v>97161</v>
          </cell>
          <cell r="D1101" t="str">
            <v>VAUPES</v>
          </cell>
          <cell r="E1101" t="str">
            <v>97</v>
          </cell>
          <cell r="F1101" t="str">
            <v>CARURU</v>
          </cell>
          <cell r="G1101">
            <v>6</v>
          </cell>
          <cell r="H1101" t="str">
            <v>G2</v>
          </cell>
        </row>
        <row r="1102">
          <cell r="B1102" t="str">
            <v>97666</v>
          </cell>
          <cell r="C1102">
            <v>97666</v>
          </cell>
          <cell r="D1102" t="str">
            <v>VAUPES</v>
          </cell>
          <cell r="E1102" t="str">
            <v>97</v>
          </cell>
          <cell r="F1102" t="str">
            <v>TARAIRA</v>
          </cell>
          <cell r="G1102">
            <v>6</v>
          </cell>
          <cell r="H1102" t="str">
            <v>G1</v>
          </cell>
        </row>
        <row r="1103">
          <cell r="B1103" t="str">
            <v>99001</v>
          </cell>
          <cell r="C1103">
            <v>99001</v>
          </cell>
          <cell r="D1103" t="str">
            <v>VICHADA</v>
          </cell>
          <cell r="E1103" t="str">
            <v>99</v>
          </cell>
          <cell r="F1103" t="str">
            <v>PUERTO CARREÑO</v>
          </cell>
          <cell r="G1103">
            <v>6</v>
          </cell>
          <cell r="H1103" t="str">
            <v>G1</v>
          </cell>
        </row>
        <row r="1104">
          <cell r="B1104" t="str">
            <v>99524</v>
          </cell>
          <cell r="C1104">
            <v>99524</v>
          </cell>
          <cell r="D1104" t="str">
            <v>VICHADA</v>
          </cell>
          <cell r="E1104" t="str">
            <v>99</v>
          </cell>
          <cell r="F1104" t="str">
            <v>LA PRIMAVERA</v>
          </cell>
          <cell r="G1104">
            <v>6</v>
          </cell>
          <cell r="H1104" t="str">
            <v>G2</v>
          </cell>
        </row>
        <row r="1105">
          <cell r="B1105" t="str">
            <v>99624</v>
          </cell>
          <cell r="C1105">
            <v>99624</v>
          </cell>
          <cell r="D1105" t="str">
            <v>VICHADA</v>
          </cell>
          <cell r="E1105" t="str">
            <v>99</v>
          </cell>
          <cell r="F1105" t="str">
            <v>SANTA ROSALIA</v>
          </cell>
          <cell r="G1105">
            <v>6</v>
          </cell>
          <cell r="H1105" t="str">
            <v>G3</v>
          </cell>
        </row>
        <row r="1106">
          <cell r="B1106" t="str">
            <v>99773</v>
          </cell>
          <cell r="C1106">
            <v>99773</v>
          </cell>
          <cell r="D1106" t="str">
            <v>VICHADA</v>
          </cell>
          <cell r="E1106" t="str">
            <v>99</v>
          </cell>
          <cell r="F1106" t="str">
            <v>CUMARIBO</v>
          </cell>
          <cell r="G1106">
            <v>6</v>
          </cell>
          <cell r="H1106" t="str">
            <v>G5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QMcsb4Cc0Uu2pmHS8ouVnPegr_rYEgVNhlgr2VnqHwfKZPbnnM-vQ53ZN0mwOpzz" itemId="01ZHATOP4TRU5OTVGF2BFZJYQHQKYJOW6M">
      <xxl21:absoluteUrl r:id="rId3"/>
    </xxl21:alternateUrls>
    <sheetNames>
      <sheetName val="Informe viabilidad 2022"/>
      <sheetName val="Variables"/>
      <sheetName val="Conciliaciones"/>
    </sheetNames>
    <sheetDataSet>
      <sheetData sheetId="0">
        <row r="4">
          <cell r="A4" t="str">
            <v>05001</v>
          </cell>
          <cell r="B4" t="str">
            <v>ANTIOQUIA</v>
          </cell>
          <cell r="C4" t="str">
            <v>MEDELLIN</v>
          </cell>
          <cell r="D4" t="str">
            <v>E</v>
          </cell>
          <cell r="E4">
            <v>1825713.6663850001</v>
          </cell>
          <cell r="F4">
            <v>1877616.423524</v>
          </cell>
          <cell r="G4">
            <v>699607.29668599996</v>
          </cell>
        </row>
        <row r="5">
          <cell r="A5" t="str">
            <v>05002</v>
          </cell>
          <cell r="B5" t="str">
            <v>ANTIOQUIA</v>
          </cell>
          <cell r="C5" t="str">
            <v>ABEJORRAL</v>
          </cell>
          <cell r="D5">
            <v>6</v>
          </cell>
          <cell r="E5">
            <v>4026.10986328125</v>
          </cell>
          <cell r="F5">
            <v>4528.7721769999998</v>
          </cell>
          <cell r="G5">
            <v>3156.4284870000001</v>
          </cell>
        </row>
        <row r="6">
          <cell r="A6" t="str">
            <v>05004</v>
          </cell>
          <cell r="B6" t="str">
            <v>ANTIOQUIA</v>
          </cell>
          <cell r="C6" t="str">
            <v>ABRIAQUI</v>
          </cell>
          <cell r="D6">
            <v>6</v>
          </cell>
          <cell r="E6">
            <v>1042.8643798000001</v>
          </cell>
          <cell r="F6">
            <v>978.14941699999997</v>
          </cell>
          <cell r="G6">
            <v>755.74783400000001</v>
          </cell>
        </row>
        <row r="7">
          <cell r="A7" t="str">
            <v>05021</v>
          </cell>
          <cell r="B7" t="str">
            <v>ANTIOQUIA</v>
          </cell>
          <cell r="C7" t="str">
            <v>ALEJANDRIA</v>
          </cell>
          <cell r="D7">
            <v>6</v>
          </cell>
          <cell r="E7">
            <v>1510.351259</v>
          </cell>
          <cell r="F7">
            <v>1866.0737655599999</v>
          </cell>
          <cell r="G7">
            <v>1487.9065441700002</v>
          </cell>
        </row>
        <row r="8">
          <cell r="A8" t="str">
            <v>05030</v>
          </cell>
          <cell r="B8" t="str">
            <v>ANTIOQUIA</v>
          </cell>
          <cell r="C8" t="str">
            <v>AMAGA</v>
          </cell>
          <cell r="D8">
            <v>6</v>
          </cell>
          <cell r="E8">
            <v>16150.12490234</v>
          </cell>
          <cell r="F8">
            <v>16384.853998809998</v>
          </cell>
          <cell r="G8">
            <v>5681.2883071300002</v>
          </cell>
        </row>
        <row r="9">
          <cell r="A9" t="str">
            <v>05031</v>
          </cell>
          <cell r="B9" t="str">
            <v>ANTIOQUIA</v>
          </cell>
          <cell r="C9" t="str">
            <v>AMALFI</v>
          </cell>
          <cell r="D9">
            <v>6</v>
          </cell>
          <cell r="E9">
            <v>6269.7556168599995</v>
          </cell>
          <cell r="F9">
            <v>6693.3923322800001</v>
          </cell>
          <cell r="G9">
            <v>5353.36523597</v>
          </cell>
        </row>
        <row r="10">
          <cell r="A10" t="str">
            <v>05034</v>
          </cell>
          <cell r="B10" t="str">
            <v>ANTIOQUIA</v>
          </cell>
          <cell r="C10" t="str">
            <v>ANDES</v>
          </cell>
          <cell r="D10">
            <v>6</v>
          </cell>
          <cell r="E10">
            <v>11272.318813299999</v>
          </cell>
          <cell r="F10">
            <v>11933.209339280002</v>
          </cell>
          <cell r="G10">
            <v>6540.95344733</v>
          </cell>
        </row>
        <row r="11">
          <cell r="A11" t="str">
            <v>05036</v>
          </cell>
          <cell r="B11" t="str">
            <v>ANTIOQUIA</v>
          </cell>
          <cell r="C11" t="str">
            <v>ANGELOPOLIS</v>
          </cell>
          <cell r="D11">
            <v>6</v>
          </cell>
          <cell r="E11">
            <v>1943.5427371600001</v>
          </cell>
          <cell r="F11">
            <v>2288.8819613999999</v>
          </cell>
          <cell r="G11">
            <v>1521.5984850899999</v>
          </cell>
        </row>
        <row r="12">
          <cell r="A12" t="str">
            <v>05038</v>
          </cell>
          <cell r="B12" t="str">
            <v>ANTIOQUIA</v>
          </cell>
          <cell r="C12" t="str">
            <v>ANGOSTURA</v>
          </cell>
          <cell r="D12">
            <v>6</v>
          </cell>
          <cell r="E12">
            <v>3866.6476795600001</v>
          </cell>
          <cell r="F12">
            <v>4017.3590920400002</v>
          </cell>
          <cell r="G12">
            <v>2837.03359456</v>
          </cell>
        </row>
        <row r="13">
          <cell r="A13" t="str">
            <v>05040</v>
          </cell>
          <cell r="B13" t="str">
            <v>ANTIOQUIA</v>
          </cell>
          <cell r="C13" t="str">
            <v>ANORI</v>
          </cell>
          <cell r="D13">
            <v>6</v>
          </cell>
          <cell r="E13">
            <v>5878.1611096800007</v>
          </cell>
          <cell r="F13">
            <v>6077.5465338599997</v>
          </cell>
          <cell r="G13">
            <v>3519.0031962399999</v>
          </cell>
        </row>
        <row r="14">
          <cell r="A14" t="str">
            <v>05042</v>
          </cell>
          <cell r="B14" t="str">
            <v>ANTIOQUIA</v>
          </cell>
          <cell r="C14" t="str">
            <v>SANTAFE DE ANTIOQUIA</v>
          </cell>
          <cell r="D14">
            <v>6</v>
          </cell>
          <cell r="E14">
            <v>15233.549919559999</v>
          </cell>
          <cell r="F14">
            <v>17527.96142566</v>
          </cell>
          <cell r="G14">
            <v>11985.761467320001</v>
          </cell>
        </row>
        <row r="15">
          <cell r="A15" t="str">
            <v>05044</v>
          </cell>
          <cell r="B15" t="str">
            <v>ANTIOQUIA</v>
          </cell>
          <cell r="C15" t="str">
            <v>ANZA</v>
          </cell>
          <cell r="D15">
            <v>6</v>
          </cell>
          <cell r="E15">
            <v>2155.5916309999998</v>
          </cell>
          <cell r="F15">
            <v>2721.4872096500003</v>
          </cell>
          <cell r="G15">
            <v>2082.7460273299998</v>
          </cell>
        </row>
        <row r="16">
          <cell r="A16" t="str">
            <v>05045</v>
          </cell>
          <cell r="B16" t="str">
            <v>ANTIOQUIA</v>
          </cell>
          <cell r="C16" t="str">
            <v>APARTADÓ</v>
          </cell>
          <cell r="D16">
            <v>3</v>
          </cell>
          <cell r="E16">
            <v>36869.052205</v>
          </cell>
          <cell r="F16">
            <v>34990.241107000002</v>
          </cell>
          <cell r="G16">
            <v>21440.187747669999</v>
          </cell>
        </row>
        <row r="17">
          <cell r="A17" t="str">
            <v>05051</v>
          </cell>
          <cell r="B17" t="str">
            <v>ANTIOQUIA</v>
          </cell>
          <cell r="C17" t="str">
            <v>ARBOLETES</v>
          </cell>
          <cell r="D17">
            <v>6</v>
          </cell>
          <cell r="E17">
            <v>4934.2024920000003</v>
          </cell>
          <cell r="F17">
            <v>5384.5840422700003</v>
          </cell>
          <cell r="G17">
            <v>4137.5146314899994</v>
          </cell>
        </row>
        <row r="18">
          <cell r="A18" t="str">
            <v>05055</v>
          </cell>
          <cell r="B18" t="str">
            <v>ANTIOQUIA</v>
          </cell>
          <cell r="C18" t="str">
            <v>ARGELIA</v>
          </cell>
          <cell r="D18">
            <v>6</v>
          </cell>
          <cell r="E18">
            <v>1664.7386791500001</v>
          </cell>
          <cell r="F18">
            <v>1743.6234945799999</v>
          </cell>
          <cell r="G18">
            <v>1359.0366755799998</v>
          </cell>
        </row>
        <row r="19">
          <cell r="A19" t="str">
            <v>05059</v>
          </cell>
          <cell r="B19" t="str">
            <v>ANTIOQUIA</v>
          </cell>
          <cell r="C19" t="str">
            <v>ARMENIA</v>
          </cell>
          <cell r="D19">
            <v>6</v>
          </cell>
          <cell r="E19">
            <v>1726.470703125</v>
          </cell>
          <cell r="F19">
            <v>1447.09915785</v>
          </cell>
          <cell r="G19">
            <v>1082.2161959100001</v>
          </cell>
        </row>
        <row r="20">
          <cell r="A20" t="str">
            <v>05079</v>
          </cell>
          <cell r="B20" t="str">
            <v>ANTIOQUIA</v>
          </cell>
          <cell r="C20" t="str">
            <v>BARBOSA</v>
          </cell>
          <cell r="D20">
            <v>4</v>
          </cell>
          <cell r="E20">
            <v>22412.15076389</v>
          </cell>
          <cell r="F20">
            <v>26429.53477889</v>
          </cell>
          <cell r="G20">
            <v>19083.386802860001</v>
          </cell>
        </row>
        <row r="21">
          <cell r="A21" t="str">
            <v>05086</v>
          </cell>
          <cell r="B21" t="str">
            <v>ANTIOQUIA</v>
          </cell>
          <cell r="C21" t="str">
            <v>BELMIRA</v>
          </cell>
          <cell r="D21">
            <v>6</v>
          </cell>
          <cell r="E21">
            <v>2169.6307459999998</v>
          </cell>
          <cell r="F21">
            <v>2119.3826119300002</v>
          </cell>
          <cell r="G21">
            <v>1584.0566728399999</v>
          </cell>
        </row>
        <row r="22">
          <cell r="A22" t="str">
            <v>05088</v>
          </cell>
          <cell r="B22" t="str">
            <v>ANTIOQUIA</v>
          </cell>
          <cell r="C22" t="str">
            <v>BELLO</v>
          </cell>
          <cell r="D22">
            <v>1</v>
          </cell>
          <cell r="E22">
            <v>158332.872584</v>
          </cell>
          <cell r="F22">
            <v>206275.66756500001</v>
          </cell>
          <cell r="G22">
            <v>103010.444271</v>
          </cell>
        </row>
        <row r="23">
          <cell r="A23" t="str">
            <v>05091</v>
          </cell>
          <cell r="B23" t="str">
            <v>ANTIOQUIA</v>
          </cell>
          <cell r="C23" t="str">
            <v>BETANIA</v>
          </cell>
          <cell r="D23">
            <v>6</v>
          </cell>
          <cell r="E23">
            <v>2445.2844738099998</v>
          </cell>
          <cell r="F23">
            <v>2974.1428506900002</v>
          </cell>
          <cell r="G23">
            <v>1905.8541654600001</v>
          </cell>
        </row>
        <row r="24">
          <cell r="A24" t="str">
            <v>05093</v>
          </cell>
          <cell r="B24" t="str">
            <v>ANTIOQUIA</v>
          </cell>
          <cell r="C24" t="str">
            <v>BETULIA</v>
          </cell>
          <cell r="D24">
            <v>6</v>
          </cell>
          <cell r="E24">
            <v>3301.1682111499999</v>
          </cell>
          <cell r="F24">
            <v>3376.1791581999996</v>
          </cell>
          <cell r="G24">
            <v>2187.38314059</v>
          </cell>
        </row>
        <row r="25">
          <cell r="A25" t="str">
            <v>05101</v>
          </cell>
          <cell r="B25" t="str">
            <v>ANTIOQUIA</v>
          </cell>
          <cell r="C25" t="str">
            <v>CIUDAD BOLIVAR</v>
          </cell>
          <cell r="D25">
            <v>6</v>
          </cell>
          <cell r="E25">
            <v>7045.2799403500003</v>
          </cell>
          <cell r="F25">
            <v>8740.47953882</v>
          </cell>
          <cell r="G25">
            <v>5300.1841398900006</v>
          </cell>
        </row>
        <row r="26">
          <cell r="A26" t="str">
            <v>05107</v>
          </cell>
          <cell r="B26" t="str">
            <v>ANTIOQUIA</v>
          </cell>
          <cell r="C26" t="str">
            <v>BRICEÑO</v>
          </cell>
          <cell r="D26">
            <v>6</v>
          </cell>
          <cell r="E26">
            <v>10696.71227873</v>
          </cell>
          <cell r="F26">
            <v>11253.93503431</v>
          </cell>
          <cell r="G26">
            <v>5529.4531206499996</v>
          </cell>
        </row>
        <row r="27">
          <cell r="A27" t="str">
            <v>05113</v>
          </cell>
          <cell r="B27" t="str">
            <v>ANTIOQUIA</v>
          </cell>
          <cell r="C27" t="str">
            <v>BURITICA</v>
          </cell>
          <cell r="D27">
            <v>6</v>
          </cell>
          <cell r="E27">
            <v>6215.5408475900003</v>
          </cell>
          <cell r="F27">
            <v>8281.7222230000007</v>
          </cell>
          <cell r="G27">
            <v>3049.9427496999997</v>
          </cell>
        </row>
        <row r="28">
          <cell r="A28" t="str">
            <v>05120</v>
          </cell>
          <cell r="B28" t="str">
            <v>ANTIOQUIA</v>
          </cell>
          <cell r="C28" t="str">
            <v>CACERES</v>
          </cell>
          <cell r="D28">
            <v>6</v>
          </cell>
          <cell r="E28">
            <v>4977.7266520100002</v>
          </cell>
          <cell r="F28">
            <v>6195.8773933599996</v>
          </cell>
          <cell r="G28">
            <v>4615.5237569999999</v>
          </cell>
        </row>
        <row r="29">
          <cell r="A29" t="str">
            <v>05125</v>
          </cell>
          <cell r="B29" t="str">
            <v>ANTIOQUIA</v>
          </cell>
          <cell r="C29" t="str">
            <v>CAICEDO</v>
          </cell>
          <cell r="D29">
            <v>6</v>
          </cell>
          <cell r="E29">
            <v>3077.7427329699999</v>
          </cell>
          <cell r="F29">
            <v>2721.31739543</v>
          </cell>
          <cell r="G29">
            <v>2175.4517035100002</v>
          </cell>
        </row>
        <row r="30">
          <cell r="A30" t="str">
            <v>05129</v>
          </cell>
          <cell r="B30" t="str">
            <v>ANTIOQUIA</v>
          </cell>
          <cell r="C30" t="str">
            <v>CALDAS</v>
          </cell>
          <cell r="D30">
            <v>3</v>
          </cell>
          <cell r="E30">
            <v>27932.637896</v>
          </cell>
          <cell r="F30">
            <v>33379.780964999998</v>
          </cell>
          <cell r="G30">
            <v>14274.200295000001</v>
          </cell>
        </row>
        <row r="31">
          <cell r="A31" t="str">
            <v>05134</v>
          </cell>
          <cell r="B31" t="str">
            <v>ANTIOQUIA</v>
          </cell>
          <cell r="C31" t="str">
            <v>CAMPAMENTO</v>
          </cell>
          <cell r="D31">
            <v>6</v>
          </cell>
          <cell r="E31">
            <v>3180.3451770000001</v>
          </cell>
          <cell r="F31">
            <v>2935.88111527</v>
          </cell>
          <cell r="G31">
            <v>2264.9111629699996</v>
          </cell>
        </row>
        <row r="32">
          <cell r="A32" t="str">
            <v>05138</v>
          </cell>
          <cell r="B32" t="str">
            <v>ANTIOQUIA</v>
          </cell>
          <cell r="C32" t="str">
            <v>CAÑASGORDAS</v>
          </cell>
          <cell r="D32">
            <v>6</v>
          </cell>
          <cell r="E32">
            <v>7122.1937285100003</v>
          </cell>
          <cell r="F32">
            <v>8987.5537197000012</v>
          </cell>
          <cell r="G32">
            <v>2978.2173019299998</v>
          </cell>
        </row>
        <row r="33">
          <cell r="A33" t="str">
            <v>05142</v>
          </cell>
          <cell r="B33" t="str">
            <v>ANTIOQUIA</v>
          </cell>
          <cell r="C33" t="str">
            <v>CARACOLI</v>
          </cell>
          <cell r="D33">
            <v>6</v>
          </cell>
          <cell r="E33">
            <v>1907.7516277699999</v>
          </cell>
          <cell r="F33">
            <v>1847.4046145100001</v>
          </cell>
          <cell r="G33">
            <v>1365.3486878399999</v>
          </cell>
        </row>
        <row r="34">
          <cell r="A34" t="str">
            <v>05145</v>
          </cell>
          <cell r="B34" t="str">
            <v>ANTIOQUIA</v>
          </cell>
          <cell r="C34" t="str">
            <v>CARAMANTA</v>
          </cell>
          <cell r="D34">
            <v>6</v>
          </cell>
          <cell r="E34">
            <v>2557.9746934999998</v>
          </cell>
          <cell r="F34">
            <v>1790.4220242700001</v>
          </cell>
          <cell r="G34">
            <v>1261.03146322</v>
          </cell>
        </row>
        <row r="35">
          <cell r="A35" t="str">
            <v>05147</v>
          </cell>
          <cell r="B35" t="str">
            <v>ANTIOQUIA</v>
          </cell>
          <cell r="C35" t="str">
            <v>CAREPA</v>
          </cell>
          <cell r="D35">
            <v>6</v>
          </cell>
          <cell r="E35">
            <v>13105.555611760001</v>
          </cell>
          <cell r="F35">
            <v>13987.72289182</v>
          </cell>
          <cell r="G35">
            <v>8214.8491016200005</v>
          </cell>
        </row>
        <row r="36">
          <cell r="A36" t="str">
            <v>05148</v>
          </cell>
          <cell r="B36" t="str">
            <v>ANTIOQUIA</v>
          </cell>
          <cell r="C36" t="str">
            <v>CARMEN DE VIBORAL</v>
          </cell>
          <cell r="D36">
            <v>3</v>
          </cell>
          <cell r="E36">
            <v>28318.753885669998</v>
          </cell>
          <cell r="F36">
            <v>68113.932364499997</v>
          </cell>
          <cell r="G36">
            <v>16040.869678930001</v>
          </cell>
        </row>
        <row r="37">
          <cell r="A37" t="str">
            <v>05150</v>
          </cell>
          <cell r="B37" t="str">
            <v>ANTIOQUIA</v>
          </cell>
          <cell r="C37" t="str">
            <v>CAROLINA</v>
          </cell>
          <cell r="D37">
            <v>6</v>
          </cell>
          <cell r="E37">
            <v>1670.6755263499999</v>
          </cell>
          <cell r="F37">
            <v>2227.6799016599998</v>
          </cell>
          <cell r="G37">
            <v>1634.8125265799999</v>
          </cell>
        </row>
        <row r="38">
          <cell r="A38" t="str">
            <v>05154</v>
          </cell>
          <cell r="B38" t="str">
            <v>ANTIOQUIA</v>
          </cell>
          <cell r="C38" t="str">
            <v>CAUCASIA</v>
          </cell>
          <cell r="D38">
            <v>5</v>
          </cell>
          <cell r="E38">
            <v>18060.073452000001</v>
          </cell>
          <cell r="F38">
            <v>22970.311536000001</v>
          </cell>
          <cell r="G38">
            <v>16050.290443</v>
          </cell>
        </row>
        <row r="39">
          <cell r="A39" t="str">
            <v>05172</v>
          </cell>
          <cell r="B39" t="str">
            <v>ANTIOQUIA</v>
          </cell>
          <cell r="C39" t="str">
            <v>CHIGORODO</v>
          </cell>
          <cell r="D39">
            <v>6</v>
          </cell>
          <cell r="E39">
            <v>13331.74205744</v>
          </cell>
          <cell r="F39">
            <v>14785.612641989999</v>
          </cell>
          <cell r="G39">
            <v>11500.620900309999</v>
          </cell>
        </row>
        <row r="40">
          <cell r="A40" t="str">
            <v>05190</v>
          </cell>
          <cell r="B40" t="str">
            <v>ANTIOQUIA</v>
          </cell>
          <cell r="C40" t="str">
            <v>CISNEROS</v>
          </cell>
          <cell r="D40">
            <v>6</v>
          </cell>
          <cell r="E40">
            <v>4181.4032900000002</v>
          </cell>
          <cell r="F40">
            <v>4305.75470563</v>
          </cell>
          <cell r="G40">
            <v>2438.1897355000001</v>
          </cell>
        </row>
        <row r="41">
          <cell r="A41" t="str">
            <v>05197</v>
          </cell>
          <cell r="B41" t="str">
            <v>ANTIOQUIA</v>
          </cell>
          <cell r="C41" t="str">
            <v>COCORNA</v>
          </cell>
          <cell r="D41">
            <v>6</v>
          </cell>
          <cell r="E41">
            <v>3819.31226556</v>
          </cell>
          <cell r="F41">
            <v>4227.1407209999998</v>
          </cell>
          <cell r="G41">
            <v>2949.3108228200003</v>
          </cell>
        </row>
        <row r="42">
          <cell r="A42" t="str">
            <v>05206</v>
          </cell>
          <cell r="B42" t="str">
            <v>ANTIOQUIA</v>
          </cell>
          <cell r="C42" t="str">
            <v>CONCEPCION</v>
          </cell>
          <cell r="D42">
            <v>6</v>
          </cell>
          <cell r="E42">
            <v>1585.2017015199999</v>
          </cell>
          <cell r="F42">
            <v>2250.7784340799999</v>
          </cell>
          <cell r="G42">
            <v>1658.0701039999999</v>
          </cell>
        </row>
        <row r="43">
          <cell r="A43" t="str">
            <v>05209</v>
          </cell>
          <cell r="B43" t="str">
            <v>ANTIOQUIA</v>
          </cell>
          <cell r="C43" t="str">
            <v>CONCORDIA</v>
          </cell>
          <cell r="D43">
            <v>6</v>
          </cell>
          <cell r="E43">
            <v>4938.6795463500002</v>
          </cell>
          <cell r="F43">
            <v>5406.9473664799998</v>
          </cell>
          <cell r="G43">
            <v>3877.8714003</v>
          </cell>
        </row>
        <row r="44">
          <cell r="A44" t="str">
            <v>05212</v>
          </cell>
          <cell r="B44" t="str">
            <v>ANTIOQUIA</v>
          </cell>
          <cell r="C44" t="str">
            <v>COPACABANA</v>
          </cell>
          <cell r="D44">
            <v>3</v>
          </cell>
          <cell r="E44">
            <v>32961.5078125</v>
          </cell>
          <cell r="F44">
            <v>41968.473045160004</v>
          </cell>
          <cell r="G44">
            <v>15262.47698702</v>
          </cell>
        </row>
        <row r="45">
          <cell r="A45" t="str">
            <v>05234</v>
          </cell>
          <cell r="B45" t="str">
            <v>ANTIOQUIA</v>
          </cell>
          <cell r="C45" t="str">
            <v>DABEIBA</v>
          </cell>
          <cell r="D45">
            <v>6</v>
          </cell>
          <cell r="E45">
            <v>11316.0283203125</v>
          </cell>
          <cell r="F45">
            <v>14509.99222846</v>
          </cell>
          <cell r="G45">
            <v>4896.8673769699999</v>
          </cell>
        </row>
        <row r="46">
          <cell r="A46" t="str">
            <v>05237</v>
          </cell>
          <cell r="B46" t="str">
            <v>ANTIOQUIA</v>
          </cell>
          <cell r="C46" t="str">
            <v>DON MATIAS</v>
          </cell>
          <cell r="D46">
            <v>6</v>
          </cell>
          <cell r="E46">
            <v>10380.5470236</v>
          </cell>
          <cell r="F46">
            <v>14458.268843010001</v>
          </cell>
          <cell r="G46">
            <v>5610.90325235</v>
          </cell>
        </row>
        <row r="47">
          <cell r="A47" t="str">
            <v>05240</v>
          </cell>
          <cell r="B47" t="str">
            <v>ANTIOQUIA</v>
          </cell>
          <cell r="C47" t="str">
            <v>EBEJICO</v>
          </cell>
          <cell r="D47">
            <v>6</v>
          </cell>
          <cell r="E47">
            <v>2980.26282945</v>
          </cell>
          <cell r="F47">
            <v>2861.5488277700001</v>
          </cell>
          <cell r="G47">
            <v>2173.39482847</v>
          </cell>
        </row>
        <row r="48">
          <cell r="A48" t="str">
            <v>05250</v>
          </cell>
          <cell r="B48" t="str">
            <v>ANTIOQUIA</v>
          </cell>
          <cell r="C48" t="str">
            <v>EL BAGRE</v>
          </cell>
          <cell r="D48">
            <v>6</v>
          </cell>
          <cell r="E48">
            <v>21957.196949770001</v>
          </cell>
          <cell r="F48">
            <v>30138.430672779999</v>
          </cell>
          <cell r="G48">
            <v>11533.845649479999</v>
          </cell>
        </row>
        <row r="49">
          <cell r="A49" t="str">
            <v>05264</v>
          </cell>
          <cell r="B49" t="str">
            <v>ANTIOQUIA</v>
          </cell>
          <cell r="C49" t="str">
            <v>ENTRERRIOS</v>
          </cell>
          <cell r="D49">
            <v>6</v>
          </cell>
          <cell r="E49">
            <v>7157.65380859375</v>
          </cell>
          <cell r="F49">
            <v>7684.8664531699997</v>
          </cell>
          <cell r="G49">
            <v>4422.0223418100004</v>
          </cell>
        </row>
        <row r="50">
          <cell r="A50" t="str">
            <v>05266</v>
          </cell>
          <cell r="B50" t="str">
            <v>ANTIOQUIA</v>
          </cell>
          <cell r="C50" t="str">
            <v>ENVIGADO</v>
          </cell>
          <cell r="D50">
            <v>1</v>
          </cell>
          <cell r="E50">
            <v>268871.09732597001</v>
          </cell>
          <cell r="F50">
            <v>321410.38959062001</v>
          </cell>
          <cell r="G50">
            <v>101249.3568433</v>
          </cell>
        </row>
        <row r="51">
          <cell r="A51" t="str">
            <v>05282</v>
          </cell>
          <cell r="B51" t="str">
            <v>ANTIOQUIA</v>
          </cell>
          <cell r="C51" t="str">
            <v>FREDONIA</v>
          </cell>
          <cell r="D51">
            <v>6</v>
          </cell>
          <cell r="E51">
            <v>7550.6143071500001</v>
          </cell>
          <cell r="F51">
            <v>7977.7281631599999</v>
          </cell>
          <cell r="G51">
            <v>5525.2547345100002</v>
          </cell>
        </row>
        <row r="52">
          <cell r="A52" t="str">
            <v>05284</v>
          </cell>
          <cell r="B52" t="str">
            <v>ANTIOQUIA</v>
          </cell>
          <cell r="C52" t="str">
            <v>FRONTINO</v>
          </cell>
          <cell r="D52">
            <v>6</v>
          </cell>
          <cell r="E52">
            <v>4201.42333984375</v>
          </cell>
          <cell r="F52">
            <v>4368.5581662799996</v>
          </cell>
          <cell r="G52">
            <v>2665.1416429999999</v>
          </cell>
        </row>
        <row r="53">
          <cell r="A53" t="str">
            <v>05306</v>
          </cell>
          <cell r="B53" t="str">
            <v>ANTIOQUIA</v>
          </cell>
          <cell r="C53" t="str">
            <v>GIRALDO</v>
          </cell>
          <cell r="D53">
            <v>6</v>
          </cell>
          <cell r="E53">
            <v>3675.123779296875</v>
          </cell>
          <cell r="F53">
            <v>5746.3328096899995</v>
          </cell>
          <cell r="G53">
            <v>2901.1406958299999</v>
          </cell>
        </row>
        <row r="54">
          <cell r="A54" t="str">
            <v>05308</v>
          </cell>
          <cell r="B54" t="str">
            <v>ANTIOQUIA</v>
          </cell>
          <cell r="C54" t="str">
            <v>GIRARDOTA</v>
          </cell>
          <cell r="D54">
            <v>3</v>
          </cell>
          <cell r="E54">
            <v>42426.45828762</v>
          </cell>
          <cell r="F54">
            <v>54737.211181279999</v>
          </cell>
          <cell r="G54">
            <v>22840.892050310002</v>
          </cell>
        </row>
        <row r="55">
          <cell r="A55" t="str">
            <v>05310</v>
          </cell>
          <cell r="B55" t="str">
            <v>ANTIOQUIA</v>
          </cell>
          <cell r="C55" t="str">
            <v>GOMEZ PLATA</v>
          </cell>
          <cell r="D55">
            <v>6</v>
          </cell>
          <cell r="E55">
            <v>3454.13344237</v>
          </cell>
          <cell r="F55">
            <v>3902.6432174199999</v>
          </cell>
          <cell r="G55">
            <v>2935.84540462</v>
          </cell>
        </row>
        <row r="56">
          <cell r="A56" t="str">
            <v>05313</v>
          </cell>
          <cell r="B56" t="str">
            <v>ANTIOQUIA</v>
          </cell>
          <cell r="C56" t="str">
            <v>GRANADA</v>
          </cell>
          <cell r="D56">
            <v>6</v>
          </cell>
          <cell r="E56">
            <v>2443.4967922199999</v>
          </cell>
          <cell r="F56">
            <v>2591.0094553399999</v>
          </cell>
          <cell r="G56">
            <v>1595.5186175899998</v>
          </cell>
        </row>
        <row r="57">
          <cell r="A57" t="str">
            <v>05315</v>
          </cell>
          <cell r="B57" t="str">
            <v>ANTIOQUIA</v>
          </cell>
          <cell r="C57" t="str">
            <v>GUADALUPE</v>
          </cell>
          <cell r="D57">
            <v>6</v>
          </cell>
          <cell r="E57">
            <v>2628.08070589</v>
          </cell>
          <cell r="F57">
            <v>2474.5102818099999</v>
          </cell>
          <cell r="G57">
            <v>1975.7038316800001</v>
          </cell>
        </row>
        <row r="58">
          <cell r="A58" t="str">
            <v>05318</v>
          </cell>
          <cell r="B58" t="str">
            <v>ANTIOQUIA</v>
          </cell>
          <cell r="C58" t="str">
            <v>GUARNE</v>
          </cell>
          <cell r="D58">
            <v>3</v>
          </cell>
          <cell r="E58">
            <v>46144.44921875</v>
          </cell>
          <cell r="F58">
            <v>52975.772799320002</v>
          </cell>
          <cell r="G58">
            <v>16750.88127256</v>
          </cell>
        </row>
        <row r="59">
          <cell r="A59" t="str">
            <v>05321</v>
          </cell>
          <cell r="B59" t="str">
            <v>ANTIOQUIA</v>
          </cell>
          <cell r="C59" t="str">
            <v>GUATAPE</v>
          </cell>
          <cell r="D59">
            <v>6</v>
          </cell>
          <cell r="E59">
            <v>8138.060117</v>
          </cell>
          <cell r="F59">
            <v>9625.3603420300005</v>
          </cell>
          <cell r="G59">
            <v>4902.1238438800001</v>
          </cell>
        </row>
        <row r="60">
          <cell r="A60" t="str">
            <v>05347</v>
          </cell>
          <cell r="B60" t="str">
            <v>ANTIOQUIA</v>
          </cell>
          <cell r="C60" t="str">
            <v>HELICONIA</v>
          </cell>
          <cell r="D60">
            <v>6</v>
          </cell>
          <cell r="E60">
            <v>2031.11335478</v>
          </cell>
          <cell r="F60">
            <v>2359.0897703999999</v>
          </cell>
          <cell r="G60">
            <v>1881.4400185499999</v>
          </cell>
        </row>
        <row r="61">
          <cell r="A61" t="str">
            <v>05353</v>
          </cell>
          <cell r="B61" t="str">
            <v>ANTIOQUIA</v>
          </cell>
          <cell r="C61" t="str">
            <v>HISPANIA</v>
          </cell>
          <cell r="D61">
            <v>6</v>
          </cell>
          <cell r="E61">
            <v>2543.664794921875</v>
          </cell>
          <cell r="F61">
            <v>2432.6829010799997</v>
          </cell>
          <cell r="G61">
            <v>1803.9042140399999</v>
          </cell>
        </row>
        <row r="62">
          <cell r="A62" t="str">
            <v>05360</v>
          </cell>
          <cell r="B62" t="str">
            <v>ANTIOQUIA</v>
          </cell>
          <cell r="C62" t="str">
            <v>ITAGUI</v>
          </cell>
          <cell r="D62">
            <v>1</v>
          </cell>
          <cell r="E62">
            <v>274201.66755946999</v>
          </cell>
          <cell r="F62">
            <v>332228.11584032001</v>
          </cell>
          <cell r="G62">
            <v>109942.8654294</v>
          </cell>
        </row>
        <row r="63">
          <cell r="A63" t="str">
            <v>05361</v>
          </cell>
          <cell r="B63" t="str">
            <v>ANTIOQUIA</v>
          </cell>
          <cell r="C63" t="str">
            <v>ITUANGO</v>
          </cell>
          <cell r="D63">
            <v>6</v>
          </cell>
          <cell r="E63">
            <v>5191.0732698100001</v>
          </cell>
          <cell r="F63">
            <v>5435.7491396699997</v>
          </cell>
          <cell r="G63">
            <v>4000.7350323600003</v>
          </cell>
        </row>
        <row r="64">
          <cell r="A64" t="str">
            <v>05364</v>
          </cell>
          <cell r="B64" t="str">
            <v>ANTIOQUIA</v>
          </cell>
          <cell r="C64" t="str">
            <v>JARDIN</v>
          </cell>
          <cell r="D64">
            <v>6</v>
          </cell>
          <cell r="E64">
            <v>4849.9426450000001</v>
          </cell>
          <cell r="F64">
            <v>5499.2906991400005</v>
          </cell>
          <cell r="G64">
            <v>2588.4902203800002</v>
          </cell>
        </row>
        <row r="65">
          <cell r="A65" t="str">
            <v>05368</v>
          </cell>
          <cell r="B65" t="str">
            <v>ANTIOQUIA</v>
          </cell>
          <cell r="C65" t="str">
            <v>JERICO</v>
          </cell>
          <cell r="D65">
            <v>6</v>
          </cell>
          <cell r="E65">
            <v>5604.9175268299996</v>
          </cell>
          <cell r="F65">
            <v>6551.3041786499998</v>
          </cell>
          <cell r="G65">
            <v>3810.0507100100003</v>
          </cell>
        </row>
        <row r="66">
          <cell r="A66" t="str">
            <v>05376</v>
          </cell>
          <cell r="B66" t="str">
            <v>ANTIOQUIA</v>
          </cell>
          <cell r="C66" t="str">
            <v>LA CEJA</v>
          </cell>
          <cell r="D66">
            <v>3</v>
          </cell>
          <cell r="E66">
            <v>43344.0505729</v>
          </cell>
          <cell r="F66">
            <v>53031.140714019995</v>
          </cell>
          <cell r="G66">
            <v>16517.5793944</v>
          </cell>
        </row>
        <row r="67">
          <cell r="A67" t="str">
            <v>05380</v>
          </cell>
          <cell r="B67" t="str">
            <v>ANTIOQUIA</v>
          </cell>
          <cell r="C67" t="str">
            <v>LA ESTRELLA</v>
          </cell>
          <cell r="D67">
            <v>2</v>
          </cell>
          <cell r="E67">
            <v>64267.336575760004</v>
          </cell>
          <cell r="F67">
            <v>85019.146277060005</v>
          </cell>
          <cell r="G67">
            <v>33923.332173039998</v>
          </cell>
        </row>
        <row r="68">
          <cell r="A68" t="str">
            <v>05390</v>
          </cell>
          <cell r="B68" t="str">
            <v>ANTIOQUIA</v>
          </cell>
          <cell r="C68" t="str">
            <v>LA PINTADA</v>
          </cell>
          <cell r="D68">
            <v>6</v>
          </cell>
          <cell r="E68">
            <v>4843.59814453125</v>
          </cell>
          <cell r="F68">
            <v>5650.6379811300003</v>
          </cell>
          <cell r="G68">
            <v>4094.4878967600002</v>
          </cell>
        </row>
        <row r="69">
          <cell r="A69" t="str">
            <v>05400</v>
          </cell>
          <cell r="B69" t="str">
            <v>ANTIOQUIA</v>
          </cell>
          <cell r="C69" t="str">
            <v>LA UNION</v>
          </cell>
          <cell r="D69">
            <v>6</v>
          </cell>
          <cell r="E69">
            <v>8921.0963587099995</v>
          </cell>
          <cell r="F69">
            <v>10575.457714549999</v>
          </cell>
          <cell r="G69">
            <v>4975.0057045200001</v>
          </cell>
        </row>
        <row r="70">
          <cell r="A70" t="str">
            <v>05411</v>
          </cell>
          <cell r="B70" t="str">
            <v>ANTIOQUIA</v>
          </cell>
          <cell r="C70" t="str">
            <v>LIBORINA</v>
          </cell>
          <cell r="D70">
            <v>6</v>
          </cell>
          <cell r="E70">
            <v>2590.0513402299998</v>
          </cell>
          <cell r="F70">
            <v>2613.60793642</v>
          </cell>
          <cell r="G70">
            <v>2010.7359008199999</v>
          </cell>
        </row>
        <row r="71">
          <cell r="A71" t="str">
            <v>05425</v>
          </cell>
          <cell r="B71" t="str">
            <v>ANTIOQUIA</v>
          </cell>
          <cell r="C71" t="str">
            <v>MACEO</v>
          </cell>
          <cell r="D71">
            <v>6</v>
          </cell>
          <cell r="E71">
            <v>3451.4644914899995</v>
          </cell>
          <cell r="F71">
            <v>3882.3357295999999</v>
          </cell>
          <cell r="G71">
            <v>2964.20897711</v>
          </cell>
        </row>
        <row r="72">
          <cell r="A72" t="str">
            <v>05440</v>
          </cell>
          <cell r="B72" t="str">
            <v>ANTIOQUIA</v>
          </cell>
          <cell r="C72" t="str">
            <v>MARINILLA</v>
          </cell>
          <cell r="D72">
            <v>3</v>
          </cell>
          <cell r="E72">
            <v>28564.886693</v>
          </cell>
          <cell r="F72">
            <v>32152.775635400001</v>
          </cell>
          <cell r="G72">
            <v>19929.699592299999</v>
          </cell>
        </row>
        <row r="73">
          <cell r="A73" t="str">
            <v>05467</v>
          </cell>
          <cell r="B73" t="str">
            <v>ANTIOQUIA</v>
          </cell>
          <cell r="C73" t="str">
            <v>MONTEBELLO</v>
          </cell>
          <cell r="D73">
            <v>6</v>
          </cell>
          <cell r="E73">
            <v>1635.08931762</v>
          </cell>
          <cell r="F73">
            <v>2063.28639329</v>
          </cell>
          <cell r="G73">
            <v>1969.3717789100001</v>
          </cell>
        </row>
        <row r="74">
          <cell r="A74" t="str">
            <v>05475</v>
          </cell>
          <cell r="B74" t="str">
            <v>ANTIOQUIA</v>
          </cell>
          <cell r="C74" t="str">
            <v>MURINDO</v>
          </cell>
          <cell r="D74">
            <v>6</v>
          </cell>
          <cell r="E74">
            <v>4798.2156050000003</v>
          </cell>
          <cell r="F74">
            <v>4137.86192157</v>
          </cell>
          <cell r="G74">
            <v>3394.0848693899998</v>
          </cell>
        </row>
        <row r="75">
          <cell r="A75" t="str">
            <v>05480</v>
          </cell>
          <cell r="B75" t="str">
            <v>ANTIOQUIA</v>
          </cell>
          <cell r="C75" t="str">
            <v>MUTATA</v>
          </cell>
          <cell r="D75">
            <v>6</v>
          </cell>
          <cell r="E75">
            <v>6788.0315314499994</v>
          </cell>
          <cell r="F75">
            <v>7787.7203175600007</v>
          </cell>
          <cell r="G75">
            <v>4620.4630928199995</v>
          </cell>
        </row>
        <row r="76">
          <cell r="A76" t="str">
            <v>05483</v>
          </cell>
          <cell r="B76" t="str">
            <v>ANTIOQUIA</v>
          </cell>
          <cell r="C76" t="str">
            <v>NARIÑO</v>
          </cell>
          <cell r="D76">
            <v>6</v>
          </cell>
          <cell r="E76">
            <v>1933.7215573800001</v>
          </cell>
          <cell r="F76">
            <v>2247.1859018699997</v>
          </cell>
          <cell r="G76">
            <v>1454.7492703099999</v>
          </cell>
        </row>
        <row r="77">
          <cell r="A77" t="str">
            <v>05490</v>
          </cell>
          <cell r="B77" t="str">
            <v>ANTIOQUIA</v>
          </cell>
          <cell r="C77" t="str">
            <v>NECOCLI</v>
          </cell>
          <cell r="D77">
            <v>6</v>
          </cell>
          <cell r="E77">
            <v>9048.1768425200007</v>
          </cell>
          <cell r="F77">
            <v>10373.614519770001</v>
          </cell>
          <cell r="G77">
            <v>8357.4097029799996</v>
          </cell>
        </row>
        <row r="78">
          <cell r="A78" t="str">
            <v>05495</v>
          </cell>
          <cell r="B78" t="str">
            <v>ANTIOQUIA</v>
          </cell>
          <cell r="C78" t="str">
            <v>NECHI</v>
          </cell>
          <cell r="D78">
            <v>6</v>
          </cell>
          <cell r="E78">
            <v>3943.23779296875</v>
          </cell>
          <cell r="F78">
            <v>4677.60497012</v>
          </cell>
          <cell r="G78">
            <v>3533.7285080000001</v>
          </cell>
        </row>
        <row r="79">
          <cell r="A79" t="str">
            <v>05501</v>
          </cell>
          <cell r="B79" t="str">
            <v>ANTIOQUIA</v>
          </cell>
          <cell r="C79" t="str">
            <v>OLAYA</v>
          </cell>
          <cell r="D79">
            <v>6</v>
          </cell>
          <cell r="E79">
            <v>1841.82107</v>
          </cell>
          <cell r="F79">
            <v>1845.8607356</v>
          </cell>
          <cell r="G79">
            <v>1330.5211020499999</v>
          </cell>
        </row>
        <row r="80">
          <cell r="A80" t="str">
            <v>05541</v>
          </cell>
          <cell r="B80" t="str">
            <v>ANTIOQUIA</v>
          </cell>
          <cell r="C80" t="str">
            <v>PEÑOL</v>
          </cell>
          <cell r="D80">
            <v>6</v>
          </cell>
          <cell r="E80">
            <v>7478.4110129999999</v>
          </cell>
          <cell r="F80">
            <v>8768.5529242000011</v>
          </cell>
          <cell r="G80">
            <v>3537.3217695399999</v>
          </cell>
        </row>
        <row r="81">
          <cell r="A81" t="str">
            <v>05543</v>
          </cell>
          <cell r="B81" t="str">
            <v>ANTIOQUIA</v>
          </cell>
          <cell r="C81" t="str">
            <v>PEQUE</v>
          </cell>
          <cell r="D81">
            <v>6</v>
          </cell>
          <cell r="E81">
            <v>2390.7860992300002</v>
          </cell>
          <cell r="F81">
            <v>2552.6335643100001</v>
          </cell>
          <cell r="G81">
            <v>1791.8831477200001</v>
          </cell>
        </row>
        <row r="82">
          <cell r="A82" t="str">
            <v>05576</v>
          </cell>
          <cell r="B82" t="str">
            <v>ANTIOQUIA</v>
          </cell>
          <cell r="C82" t="str">
            <v>PUEBLORRICO</v>
          </cell>
          <cell r="D82">
            <v>6</v>
          </cell>
          <cell r="E82">
            <v>2372.4937374899996</v>
          </cell>
          <cell r="F82">
            <v>2537.4539000700001</v>
          </cell>
          <cell r="G82">
            <v>1955.3451009400001</v>
          </cell>
        </row>
        <row r="83">
          <cell r="A83" t="str">
            <v>05579</v>
          </cell>
          <cell r="B83" t="str">
            <v>ANTIOQUIA</v>
          </cell>
          <cell r="C83" t="str">
            <v>PUERTO BERRIO</v>
          </cell>
          <cell r="D83">
            <v>6</v>
          </cell>
          <cell r="E83">
            <v>10062.42759979</v>
          </cell>
          <cell r="F83">
            <v>11999.714938629999</v>
          </cell>
          <cell r="G83">
            <v>8113.2230864200001</v>
          </cell>
        </row>
        <row r="84">
          <cell r="A84" t="str">
            <v>05585</v>
          </cell>
          <cell r="B84" t="str">
            <v>ANTIOQUIA</v>
          </cell>
          <cell r="C84" t="str">
            <v>PUERTO NARE</v>
          </cell>
          <cell r="D84">
            <v>6</v>
          </cell>
          <cell r="E84">
            <v>7839.5771484375</v>
          </cell>
          <cell r="F84">
            <v>5967.8373937400002</v>
          </cell>
          <cell r="G84">
            <v>6116.5606107499998</v>
          </cell>
        </row>
        <row r="85">
          <cell r="A85" t="str">
            <v>05591</v>
          </cell>
          <cell r="B85" t="str">
            <v>ANTIOQUIA</v>
          </cell>
          <cell r="C85" t="str">
            <v>PUERTO TRIUNFO</v>
          </cell>
          <cell r="D85">
            <v>6</v>
          </cell>
          <cell r="E85">
            <v>6743.0556640000004</v>
          </cell>
          <cell r="F85">
            <v>8530.9782112700013</v>
          </cell>
          <cell r="G85">
            <v>5096.8793539500002</v>
          </cell>
        </row>
        <row r="86">
          <cell r="A86" t="str">
            <v>05604</v>
          </cell>
          <cell r="B86" t="str">
            <v>ANTIOQUIA</v>
          </cell>
          <cell r="C86" t="str">
            <v>REMEDIOS</v>
          </cell>
          <cell r="D86">
            <v>4</v>
          </cell>
          <cell r="E86">
            <v>26063.798828125</v>
          </cell>
          <cell r="F86">
            <v>21946.852586249999</v>
          </cell>
          <cell r="G86">
            <v>9315.1693009899991</v>
          </cell>
        </row>
        <row r="87">
          <cell r="A87" t="str">
            <v>05607</v>
          </cell>
          <cell r="B87" t="str">
            <v>ANTIOQUIA</v>
          </cell>
          <cell r="C87" t="str">
            <v>RETIRO</v>
          </cell>
          <cell r="D87">
            <v>3</v>
          </cell>
          <cell r="E87">
            <v>71920.241031309997</v>
          </cell>
          <cell r="F87">
            <v>54310.695244540002</v>
          </cell>
          <cell r="G87">
            <v>17010.30217916</v>
          </cell>
        </row>
        <row r="88">
          <cell r="A88" t="str">
            <v>05615</v>
          </cell>
          <cell r="B88" t="str">
            <v>ANTIOQUIA</v>
          </cell>
          <cell r="C88" t="str">
            <v>RIONEGRO</v>
          </cell>
          <cell r="D88">
            <v>1</v>
          </cell>
          <cell r="E88">
            <v>253164.66257399999</v>
          </cell>
          <cell r="F88">
            <v>258317.19876839002</v>
          </cell>
          <cell r="G88">
            <v>61869.348251800002</v>
          </cell>
        </row>
        <row r="89">
          <cell r="A89" t="str">
            <v>05628</v>
          </cell>
          <cell r="B89" t="str">
            <v>ANTIOQUIA</v>
          </cell>
          <cell r="C89" t="str">
            <v>SABANALARGA</v>
          </cell>
          <cell r="D89">
            <v>6</v>
          </cell>
          <cell r="E89">
            <v>2588.6410865600001</v>
          </cell>
          <cell r="F89">
            <v>2674.3579173400003</v>
          </cell>
          <cell r="G89">
            <v>2062.5519304600002</v>
          </cell>
        </row>
        <row r="90">
          <cell r="A90" t="str">
            <v>05631</v>
          </cell>
          <cell r="B90" t="str">
            <v>ANTIOQUIA</v>
          </cell>
          <cell r="C90" t="str">
            <v>SABANETA</v>
          </cell>
          <cell r="D90">
            <v>1</v>
          </cell>
          <cell r="E90">
            <v>135219.5720705</v>
          </cell>
          <cell r="F90">
            <v>200219.53545575001</v>
          </cell>
          <cell r="G90">
            <v>100842.554472</v>
          </cell>
        </row>
        <row r="91">
          <cell r="A91" t="str">
            <v>05642</v>
          </cell>
          <cell r="B91" t="str">
            <v>ANTIOQUIA</v>
          </cell>
          <cell r="C91" t="str">
            <v>SALGAR</v>
          </cell>
          <cell r="D91">
            <v>6</v>
          </cell>
          <cell r="E91">
            <v>3918.0771341899999</v>
          </cell>
          <cell r="F91">
            <v>4288.9046120700004</v>
          </cell>
          <cell r="G91">
            <v>3001.39886312</v>
          </cell>
        </row>
        <row r="92">
          <cell r="A92" t="str">
            <v>05647</v>
          </cell>
          <cell r="B92" t="str">
            <v>ANTIOQUIA</v>
          </cell>
          <cell r="C92" t="str">
            <v>SAN ANDRES</v>
          </cell>
          <cell r="D92">
            <v>6</v>
          </cell>
          <cell r="E92">
            <v>3026.0072500000001</v>
          </cell>
          <cell r="F92">
            <v>3343.3229936900002</v>
          </cell>
          <cell r="G92">
            <v>2204.5069188499997</v>
          </cell>
        </row>
        <row r="93">
          <cell r="A93" t="str">
            <v>05649</v>
          </cell>
          <cell r="B93" t="str">
            <v>ANTIOQUIA</v>
          </cell>
          <cell r="C93" t="str">
            <v>SAN CARLOS</v>
          </cell>
          <cell r="D93">
            <v>6</v>
          </cell>
          <cell r="E93">
            <v>5967.3595781399999</v>
          </cell>
          <cell r="F93">
            <v>5736.2015959999999</v>
          </cell>
          <cell r="G93">
            <v>5811.141541</v>
          </cell>
        </row>
        <row r="94">
          <cell r="A94" t="str">
            <v>05652</v>
          </cell>
          <cell r="B94" t="str">
            <v>ANTIOQUIA</v>
          </cell>
          <cell r="C94" t="str">
            <v>SAN FRANCISCO</v>
          </cell>
          <cell r="D94">
            <v>6</v>
          </cell>
          <cell r="E94">
            <v>1829.4276742300001</v>
          </cell>
          <cell r="F94">
            <v>1879.9662435499999</v>
          </cell>
          <cell r="G94">
            <v>1227.9727817799999</v>
          </cell>
        </row>
        <row r="95">
          <cell r="A95" t="str">
            <v>05656</v>
          </cell>
          <cell r="B95" t="str">
            <v>ANTIOQUIA</v>
          </cell>
          <cell r="C95" t="str">
            <v>SAN JERONIMO</v>
          </cell>
          <cell r="D95">
            <v>6</v>
          </cell>
          <cell r="E95">
            <v>10790.533501469999</v>
          </cell>
          <cell r="F95">
            <v>11214.22654326</v>
          </cell>
          <cell r="G95">
            <v>6112.9527645400003</v>
          </cell>
        </row>
        <row r="96">
          <cell r="A96" t="str">
            <v>05658</v>
          </cell>
          <cell r="B96" t="str">
            <v>ANTIOQUIA</v>
          </cell>
          <cell r="C96" t="str">
            <v>SAN JOSE DE LA MONTAÑA</v>
          </cell>
          <cell r="D96">
            <v>6</v>
          </cell>
          <cell r="E96">
            <v>1462.2942627999998</v>
          </cell>
          <cell r="F96">
            <v>1566.8103643900001</v>
          </cell>
          <cell r="G96">
            <v>1240.5954877300001</v>
          </cell>
        </row>
        <row r="97">
          <cell r="A97" t="str">
            <v>05659</v>
          </cell>
          <cell r="B97" t="str">
            <v>ANTIOQUIA</v>
          </cell>
          <cell r="C97" t="str">
            <v>SAN JUAN DE URABA</v>
          </cell>
          <cell r="D97">
            <v>6</v>
          </cell>
          <cell r="E97">
            <v>5063.7414509300006</v>
          </cell>
          <cell r="F97">
            <v>5628.9115355000004</v>
          </cell>
          <cell r="G97">
            <v>3705.79967511</v>
          </cell>
        </row>
        <row r="98">
          <cell r="A98" t="str">
            <v>05660</v>
          </cell>
          <cell r="B98" t="str">
            <v>ANTIOQUIA</v>
          </cell>
          <cell r="C98" t="str">
            <v>SAN LUIS</v>
          </cell>
          <cell r="D98">
            <v>6</v>
          </cell>
          <cell r="E98">
            <v>3400.8971223000003</v>
          </cell>
          <cell r="F98">
            <v>4113.5273290799996</v>
          </cell>
          <cell r="G98">
            <v>2853.3907369799999</v>
          </cell>
        </row>
        <row r="99">
          <cell r="A99" t="str">
            <v>05664</v>
          </cell>
          <cell r="B99" t="str">
            <v>ANTIOQUIA</v>
          </cell>
          <cell r="C99" t="str">
            <v>SAN PEDRO</v>
          </cell>
          <cell r="D99">
            <v>6</v>
          </cell>
          <cell r="E99">
            <v>12754.144295959999</v>
          </cell>
          <cell r="F99">
            <v>15264.66323511</v>
          </cell>
          <cell r="G99">
            <v>8258.263144479999</v>
          </cell>
        </row>
        <row r="100">
          <cell r="A100" t="str">
            <v>05665</v>
          </cell>
          <cell r="B100" t="str">
            <v>ANTIOQUIA</v>
          </cell>
          <cell r="C100" t="str">
            <v>SAN PEDRO DE URABA</v>
          </cell>
          <cell r="D100">
            <v>6</v>
          </cell>
          <cell r="E100">
            <v>4659.4494486099993</v>
          </cell>
          <cell r="F100">
            <v>5086.9280343400005</v>
          </cell>
          <cell r="G100">
            <v>3210.0630860900001</v>
          </cell>
        </row>
        <row r="101">
          <cell r="A101" t="str">
            <v>05667</v>
          </cell>
          <cell r="B101" t="str">
            <v>ANTIOQUIA</v>
          </cell>
          <cell r="C101" t="str">
            <v>SAN RAFAEL</v>
          </cell>
          <cell r="D101">
            <v>6</v>
          </cell>
          <cell r="E101">
            <v>4098.4345703125</v>
          </cell>
          <cell r="F101">
            <v>4733.4417249999997</v>
          </cell>
          <cell r="G101">
            <v>3982.2450920000001</v>
          </cell>
        </row>
        <row r="102">
          <cell r="A102" t="str">
            <v>05670</v>
          </cell>
          <cell r="B102" t="str">
            <v>ANTIOQUIA</v>
          </cell>
          <cell r="C102" t="str">
            <v>SAN ROQUE</v>
          </cell>
          <cell r="D102">
            <v>6</v>
          </cell>
          <cell r="E102">
            <v>4575.01806640625</v>
          </cell>
          <cell r="F102">
            <v>4751.9222361100001</v>
          </cell>
          <cell r="G102">
            <v>3675.43376386</v>
          </cell>
        </row>
        <row r="103">
          <cell r="A103" t="str">
            <v>05674</v>
          </cell>
          <cell r="B103" t="str">
            <v>ANTIOQUIA</v>
          </cell>
          <cell r="C103" t="str">
            <v>SAN VICENTE</v>
          </cell>
          <cell r="D103">
            <v>6</v>
          </cell>
          <cell r="E103">
            <v>8066.0539780400004</v>
          </cell>
          <cell r="F103">
            <v>7878.5610261599995</v>
          </cell>
          <cell r="G103">
            <v>4888.3874219999998</v>
          </cell>
        </row>
        <row r="104">
          <cell r="A104" t="str">
            <v>05679</v>
          </cell>
          <cell r="B104" t="str">
            <v>ANTIOQUIA</v>
          </cell>
          <cell r="C104" t="str">
            <v>SANTA BARBARA</v>
          </cell>
          <cell r="D104">
            <v>6</v>
          </cell>
          <cell r="E104">
            <v>4265.0581766999994</v>
          </cell>
          <cell r="F104">
            <v>4602.0722560900003</v>
          </cell>
          <cell r="G104">
            <v>3565.1682253700001</v>
          </cell>
        </row>
        <row r="105">
          <cell r="A105" t="str">
            <v>05686</v>
          </cell>
          <cell r="B105" t="str">
            <v>ANTIOQUIA</v>
          </cell>
          <cell r="C105" t="str">
            <v>SANTA ROSA DE OSOS</v>
          </cell>
          <cell r="D105">
            <v>6</v>
          </cell>
          <cell r="E105">
            <v>15271.340652000001</v>
          </cell>
          <cell r="F105">
            <v>16545.505408429999</v>
          </cell>
          <cell r="G105">
            <v>8527.8202762299989</v>
          </cell>
        </row>
        <row r="106">
          <cell r="A106" t="str">
            <v>05690</v>
          </cell>
          <cell r="B106" t="str">
            <v>ANTIOQUIA</v>
          </cell>
          <cell r="C106" t="str">
            <v>SANTO DOMINGO</v>
          </cell>
          <cell r="D106">
            <v>6</v>
          </cell>
          <cell r="E106">
            <v>5547.4569146399999</v>
          </cell>
          <cell r="F106">
            <v>3596.3344496700001</v>
          </cell>
          <cell r="G106">
            <v>2723.0574029899999</v>
          </cell>
        </row>
        <row r="107">
          <cell r="A107" t="str">
            <v>05697</v>
          </cell>
          <cell r="B107" t="str">
            <v>ANTIOQUIA</v>
          </cell>
          <cell r="C107" t="str">
            <v>SANTUARIO</v>
          </cell>
          <cell r="D107">
            <v>6</v>
          </cell>
          <cell r="E107">
            <v>12099.127082249999</v>
          </cell>
          <cell r="F107">
            <v>15152.84536383</v>
          </cell>
          <cell r="G107">
            <v>7040.5993147899999</v>
          </cell>
        </row>
        <row r="108">
          <cell r="A108" t="str">
            <v>05736</v>
          </cell>
          <cell r="B108" t="str">
            <v>ANTIOQUIA</v>
          </cell>
          <cell r="C108" t="str">
            <v>SEGOVIA</v>
          </cell>
          <cell r="D108">
            <v>3</v>
          </cell>
          <cell r="E108">
            <v>34780.518889830004</v>
          </cell>
          <cell r="F108">
            <v>49972.107438370003</v>
          </cell>
          <cell r="G108">
            <v>13822.321353790001</v>
          </cell>
        </row>
        <row r="109">
          <cell r="A109" t="str">
            <v>05756</v>
          </cell>
          <cell r="B109" t="str">
            <v>ANTIOQUIA</v>
          </cell>
          <cell r="C109" t="str">
            <v>SONSON</v>
          </cell>
          <cell r="D109">
            <v>5</v>
          </cell>
          <cell r="E109">
            <v>19643.661044</v>
          </cell>
          <cell r="F109">
            <v>21274.96673</v>
          </cell>
          <cell r="G109">
            <v>9365.0024362000004</v>
          </cell>
        </row>
        <row r="110">
          <cell r="A110" t="str">
            <v>05761</v>
          </cell>
          <cell r="B110" t="str">
            <v>ANTIOQUIA</v>
          </cell>
          <cell r="C110" t="str">
            <v>SOPETRAN</v>
          </cell>
          <cell r="D110">
            <v>6</v>
          </cell>
          <cell r="E110">
            <v>10109.008014999999</v>
          </cell>
          <cell r="F110">
            <v>14500.79333051</v>
          </cell>
          <cell r="G110">
            <v>6181.1414389700003</v>
          </cell>
        </row>
        <row r="111">
          <cell r="A111" t="str">
            <v>05789</v>
          </cell>
          <cell r="B111" t="str">
            <v>ANTIOQUIA</v>
          </cell>
          <cell r="C111" t="str">
            <v>TAMESIS</v>
          </cell>
          <cell r="D111">
            <v>6</v>
          </cell>
          <cell r="E111">
            <v>5005.03955078125</v>
          </cell>
          <cell r="F111">
            <v>5051.7288649299999</v>
          </cell>
          <cell r="G111">
            <v>3023.9925571599997</v>
          </cell>
        </row>
        <row r="112">
          <cell r="A112" t="str">
            <v>05790</v>
          </cell>
          <cell r="B112" t="str">
            <v>ANTIOQUIA</v>
          </cell>
          <cell r="C112" t="str">
            <v>TARAZA</v>
          </cell>
          <cell r="D112">
            <v>6</v>
          </cell>
          <cell r="E112">
            <v>3790.254150390625</v>
          </cell>
          <cell r="F112">
            <v>4545.0005319299999</v>
          </cell>
          <cell r="G112">
            <v>3718.4369946699999</v>
          </cell>
        </row>
        <row r="113">
          <cell r="A113" t="str">
            <v>05792</v>
          </cell>
          <cell r="B113" t="str">
            <v>ANTIOQUIA</v>
          </cell>
          <cell r="C113" t="str">
            <v>TARSO</v>
          </cell>
          <cell r="D113">
            <v>6</v>
          </cell>
          <cell r="E113">
            <v>3458.968601</v>
          </cell>
          <cell r="F113">
            <v>3327.1900659000003</v>
          </cell>
          <cell r="G113">
            <v>2608.4514261899999</v>
          </cell>
        </row>
        <row r="114">
          <cell r="A114" t="str">
            <v>05809</v>
          </cell>
          <cell r="B114" t="str">
            <v>ANTIOQUIA</v>
          </cell>
          <cell r="C114" t="str">
            <v>TITIRIBI</v>
          </cell>
          <cell r="D114">
            <v>6</v>
          </cell>
          <cell r="E114">
            <v>6945.73779296875</v>
          </cell>
          <cell r="F114">
            <v>7057.50893516</v>
          </cell>
          <cell r="G114">
            <v>3506.9672610900002</v>
          </cell>
        </row>
        <row r="115">
          <cell r="A115" t="str">
            <v>05819</v>
          </cell>
          <cell r="B115" t="str">
            <v>ANTIOQUIA</v>
          </cell>
          <cell r="C115" t="str">
            <v>TOLEDO</v>
          </cell>
          <cell r="D115">
            <v>6</v>
          </cell>
          <cell r="E115">
            <v>2766.8636276699999</v>
          </cell>
          <cell r="F115">
            <v>3247.8992368499999</v>
          </cell>
          <cell r="G115">
            <v>3884.1756778099998</v>
          </cell>
        </row>
        <row r="116">
          <cell r="A116" t="str">
            <v>05837</v>
          </cell>
          <cell r="B116" t="str">
            <v>ANTIOQUIA</v>
          </cell>
          <cell r="C116" t="str">
            <v>TURBO</v>
          </cell>
          <cell r="D116">
            <v>4</v>
          </cell>
          <cell r="E116">
            <v>24013.07704534</v>
          </cell>
          <cell r="F116">
            <v>23971.68694512</v>
          </cell>
          <cell r="G116">
            <v>30642.589511229999</v>
          </cell>
        </row>
        <row r="117">
          <cell r="A117" t="str">
            <v>05842</v>
          </cell>
          <cell r="B117" t="str">
            <v>ANTIOQUIA</v>
          </cell>
          <cell r="C117" t="str">
            <v>URAMITA</v>
          </cell>
          <cell r="D117">
            <v>6</v>
          </cell>
          <cell r="E117">
            <v>3935.5842501399998</v>
          </cell>
          <cell r="F117">
            <v>4045.90849432</v>
          </cell>
          <cell r="G117">
            <v>1920.53608046</v>
          </cell>
        </row>
        <row r="118">
          <cell r="A118" t="str">
            <v>05847</v>
          </cell>
          <cell r="B118" t="str">
            <v>ANTIOQUIA</v>
          </cell>
          <cell r="C118" t="str">
            <v>URRAO</v>
          </cell>
          <cell r="D118">
            <v>6</v>
          </cell>
          <cell r="E118">
            <v>6914.6100634899994</v>
          </cell>
          <cell r="F118">
            <v>7157.1157222700003</v>
          </cell>
          <cell r="G118">
            <v>4740.0238273100003</v>
          </cell>
        </row>
        <row r="119">
          <cell r="A119" t="str">
            <v>05854</v>
          </cell>
          <cell r="B119" t="str">
            <v>ANTIOQUIA</v>
          </cell>
          <cell r="C119" t="str">
            <v>VALDIVIA</v>
          </cell>
          <cell r="D119">
            <v>6</v>
          </cell>
          <cell r="E119">
            <v>3901.585693359375</v>
          </cell>
          <cell r="F119">
            <v>4236.13490198</v>
          </cell>
          <cell r="G119">
            <v>2455.2435807399997</v>
          </cell>
        </row>
        <row r="120">
          <cell r="A120" t="str">
            <v>05856</v>
          </cell>
          <cell r="B120" t="str">
            <v>ANTIOQUIA</v>
          </cell>
          <cell r="C120" t="str">
            <v>VALPARAISO</v>
          </cell>
          <cell r="D120">
            <v>6</v>
          </cell>
          <cell r="E120">
            <v>2537.3440797399999</v>
          </cell>
          <cell r="F120">
            <v>3678.94563453</v>
          </cell>
          <cell r="G120">
            <v>2889.9324310399998</v>
          </cell>
        </row>
        <row r="121">
          <cell r="A121" t="str">
            <v>05858</v>
          </cell>
          <cell r="B121" t="str">
            <v>ANTIOQUIA</v>
          </cell>
          <cell r="C121" t="str">
            <v>VEGACHI</v>
          </cell>
          <cell r="D121">
            <v>6</v>
          </cell>
          <cell r="E121">
            <v>4651.1437749999996</v>
          </cell>
          <cell r="F121">
            <v>5130.8785970700001</v>
          </cell>
          <cell r="G121">
            <v>3291.3300181599998</v>
          </cell>
        </row>
        <row r="122">
          <cell r="A122" t="str">
            <v>05861</v>
          </cell>
          <cell r="B122" t="str">
            <v>ANTIOQUIA</v>
          </cell>
          <cell r="C122" t="str">
            <v>VENECIA</v>
          </cell>
          <cell r="D122">
            <v>6</v>
          </cell>
          <cell r="E122">
            <v>9068.8987689999994</v>
          </cell>
          <cell r="F122">
            <v>8270.5869357200008</v>
          </cell>
          <cell r="G122">
            <v>4572.6249846499995</v>
          </cell>
        </row>
        <row r="123">
          <cell r="A123" t="str">
            <v>05873</v>
          </cell>
          <cell r="B123" t="str">
            <v>ANTIOQUIA</v>
          </cell>
          <cell r="C123" t="str">
            <v>VIGIA DEL FUERTE</v>
          </cell>
          <cell r="D123">
            <v>6</v>
          </cell>
          <cell r="E123">
            <v>5874.5146508400003</v>
          </cell>
          <cell r="F123">
            <v>6636.0281500000001</v>
          </cell>
          <cell r="G123">
            <v>3947.7799844000001</v>
          </cell>
        </row>
        <row r="124">
          <cell r="A124" t="str">
            <v>05885</v>
          </cell>
          <cell r="B124" t="str">
            <v>ANTIOQUIA</v>
          </cell>
          <cell r="C124" t="str">
            <v>YALI</v>
          </cell>
          <cell r="D124">
            <v>6</v>
          </cell>
          <cell r="E124">
            <v>2991.02847733</v>
          </cell>
          <cell r="F124">
            <v>2570.3790553499998</v>
          </cell>
          <cell r="G124">
            <v>1995.3535485</v>
          </cell>
        </row>
        <row r="125">
          <cell r="A125" t="str">
            <v>05887</v>
          </cell>
          <cell r="B125" t="str">
            <v>ANTIOQUIA</v>
          </cell>
          <cell r="C125" t="str">
            <v>YARUMAL</v>
          </cell>
          <cell r="D125">
            <v>6</v>
          </cell>
          <cell r="E125">
            <v>12532.290445000001</v>
          </cell>
          <cell r="F125">
            <v>16214.99644422</v>
          </cell>
          <cell r="G125">
            <v>5274.3689351700004</v>
          </cell>
        </row>
        <row r="126">
          <cell r="A126" t="str">
            <v>05890</v>
          </cell>
          <cell r="B126" t="str">
            <v>ANTIOQUIA</v>
          </cell>
          <cell r="C126" t="str">
            <v>YOLOMBO</v>
          </cell>
          <cell r="D126">
            <v>6</v>
          </cell>
          <cell r="E126">
            <v>4963.4080645799995</v>
          </cell>
          <cell r="F126">
            <v>5195.4963240500001</v>
          </cell>
          <cell r="G126">
            <v>2630.3671572800004</v>
          </cell>
        </row>
        <row r="127">
          <cell r="A127" t="str">
            <v>05893</v>
          </cell>
          <cell r="B127" t="str">
            <v>ANTIOQUIA</v>
          </cell>
          <cell r="C127" t="str">
            <v>YONDO</v>
          </cell>
          <cell r="D127">
            <v>6</v>
          </cell>
          <cell r="E127">
            <v>11451.43521715</v>
          </cell>
          <cell r="F127">
            <v>20246.662275619998</v>
          </cell>
          <cell r="G127">
            <v>7267.7859528400004</v>
          </cell>
        </row>
        <row r="128">
          <cell r="A128" t="str">
            <v>05895</v>
          </cell>
          <cell r="B128" t="str">
            <v>ANTIOQUIA</v>
          </cell>
          <cell r="C128" t="str">
            <v>ZARAGOZA</v>
          </cell>
          <cell r="D128">
            <v>6</v>
          </cell>
          <cell r="E128">
            <v>7978.0896151099996</v>
          </cell>
          <cell r="F128">
            <v>7480.8555131899993</v>
          </cell>
          <cell r="G128">
            <v>5753.4102435200002</v>
          </cell>
        </row>
        <row r="129">
          <cell r="A129" t="str">
            <v>08001</v>
          </cell>
          <cell r="B129" t="str">
            <v>ATLANTICO</v>
          </cell>
          <cell r="C129" t="str">
            <v>BARRANQUILLA</v>
          </cell>
          <cell r="D129" t="str">
            <v>E</v>
          </cell>
          <cell r="E129">
            <v>965587.964271</v>
          </cell>
          <cell r="F129">
            <v>1241419.60653183</v>
          </cell>
          <cell r="G129">
            <v>288640.489825</v>
          </cell>
        </row>
        <row r="130">
          <cell r="A130" t="str">
            <v>08078</v>
          </cell>
          <cell r="B130" t="str">
            <v>ATLANTICO</v>
          </cell>
          <cell r="C130" t="str">
            <v>BARANOA</v>
          </cell>
          <cell r="D130">
            <v>6</v>
          </cell>
          <cell r="E130">
            <v>8324.4148735399995</v>
          </cell>
          <cell r="F130">
            <v>12753.792005129999</v>
          </cell>
          <cell r="G130">
            <v>4964.9299000000001</v>
          </cell>
        </row>
        <row r="131">
          <cell r="A131" t="str">
            <v>08137</v>
          </cell>
          <cell r="B131" t="str">
            <v>ATLANTICO</v>
          </cell>
          <cell r="C131" t="str">
            <v>CAMPO DE LA CRUZ</v>
          </cell>
          <cell r="D131">
            <v>6</v>
          </cell>
          <cell r="E131">
            <v>2886.3710362399997</v>
          </cell>
          <cell r="F131">
            <v>3972.0186189999999</v>
          </cell>
          <cell r="G131">
            <v>2370.489294</v>
          </cell>
        </row>
        <row r="132">
          <cell r="A132" t="str">
            <v>08141</v>
          </cell>
          <cell r="B132" t="str">
            <v>ATLANTICO</v>
          </cell>
          <cell r="C132" t="str">
            <v>CANDELARIA</v>
          </cell>
          <cell r="D132">
            <v>6</v>
          </cell>
          <cell r="E132">
            <v>2742.2395080400001</v>
          </cell>
          <cell r="F132">
            <v>3227.2556480999997</v>
          </cell>
          <cell r="G132">
            <v>2369.910249</v>
          </cell>
        </row>
        <row r="133">
          <cell r="A133" t="str">
            <v>08296</v>
          </cell>
          <cell r="B133" t="str">
            <v>ATLANTICO</v>
          </cell>
          <cell r="C133" t="str">
            <v>GALAPA</v>
          </cell>
          <cell r="D133">
            <v>5</v>
          </cell>
          <cell r="E133">
            <v>17401.432118959998</v>
          </cell>
          <cell r="F133">
            <v>25250.130610650001</v>
          </cell>
          <cell r="G133">
            <v>7454.7342099999996</v>
          </cell>
        </row>
        <row r="134">
          <cell r="A134" t="str">
            <v>08372</v>
          </cell>
          <cell r="B134" t="str">
            <v>ATLANTICO</v>
          </cell>
          <cell r="C134" t="str">
            <v>JUAN DE ACOSTA</v>
          </cell>
          <cell r="D134">
            <v>6</v>
          </cell>
          <cell r="E134">
            <v>3969.7797325500001</v>
          </cell>
          <cell r="F134">
            <v>5277.0451308299998</v>
          </cell>
          <cell r="G134">
            <v>2729.46821</v>
          </cell>
        </row>
        <row r="135">
          <cell r="A135" t="str">
            <v>08421</v>
          </cell>
          <cell r="B135" t="str">
            <v>ATLANTICO</v>
          </cell>
          <cell r="C135" t="str">
            <v>LURUACO</v>
          </cell>
          <cell r="D135">
            <v>6</v>
          </cell>
          <cell r="E135">
            <v>2941.9936188500001</v>
          </cell>
          <cell r="F135">
            <v>3208.8211857900001</v>
          </cell>
          <cell r="G135">
            <v>2098.2760720000001</v>
          </cell>
        </row>
        <row r="136">
          <cell r="A136" t="str">
            <v>08433</v>
          </cell>
          <cell r="B136" t="str">
            <v>ATLANTICO</v>
          </cell>
          <cell r="C136" t="str">
            <v>MALAMBO</v>
          </cell>
          <cell r="D136">
            <v>3</v>
          </cell>
          <cell r="E136">
            <v>25529.449429439999</v>
          </cell>
          <cell r="F136">
            <v>33811.759271069997</v>
          </cell>
          <cell r="G136">
            <v>17166.621778000001</v>
          </cell>
        </row>
        <row r="137">
          <cell r="A137" t="str">
            <v>08436</v>
          </cell>
          <cell r="B137" t="str">
            <v>ATLANTICO</v>
          </cell>
          <cell r="C137" t="str">
            <v>MANATI</v>
          </cell>
          <cell r="D137">
            <v>6</v>
          </cell>
          <cell r="E137">
            <v>2698.78332757</v>
          </cell>
          <cell r="F137">
            <v>3181.4488679999999</v>
          </cell>
          <cell r="G137">
            <v>1617.306198</v>
          </cell>
        </row>
        <row r="138">
          <cell r="A138" t="str">
            <v>08520</v>
          </cell>
          <cell r="B138" t="str">
            <v>ATLANTICO</v>
          </cell>
          <cell r="C138" t="str">
            <v>PALMAR DE VARELA</v>
          </cell>
          <cell r="D138">
            <v>6</v>
          </cell>
          <cell r="E138">
            <v>5004.4701588999997</v>
          </cell>
          <cell r="F138">
            <v>3817.1355699999999</v>
          </cell>
          <cell r="G138">
            <v>2196.3604319999999</v>
          </cell>
        </row>
        <row r="139">
          <cell r="A139" t="str">
            <v>08549</v>
          </cell>
          <cell r="B139" t="str">
            <v>ATLANTICO</v>
          </cell>
          <cell r="C139" t="str">
            <v>PIOJO</v>
          </cell>
          <cell r="D139">
            <v>6</v>
          </cell>
          <cell r="E139">
            <v>2651.9287844</v>
          </cell>
          <cell r="F139">
            <v>3313.5418057500001</v>
          </cell>
          <cell r="G139">
            <v>2337.308059</v>
          </cell>
        </row>
        <row r="140">
          <cell r="A140" t="str">
            <v>08558</v>
          </cell>
          <cell r="B140" t="str">
            <v>ATLANTICO</v>
          </cell>
          <cell r="C140" t="str">
            <v>POLONUEVO</v>
          </cell>
          <cell r="D140">
            <v>6</v>
          </cell>
          <cell r="E140">
            <v>2352.2381855100002</v>
          </cell>
          <cell r="F140">
            <v>2562.4306240000001</v>
          </cell>
          <cell r="G140">
            <v>1570.8442910000001</v>
          </cell>
        </row>
        <row r="141">
          <cell r="A141" t="str">
            <v>08560</v>
          </cell>
          <cell r="B141" t="str">
            <v>ATLANTICO</v>
          </cell>
          <cell r="C141" t="str">
            <v>PONEDERA</v>
          </cell>
          <cell r="D141">
            <v>6</v>
          </cell>
          <cell r="E141">
            <v>2598.4034010999999</v>
          </cell>
          <cell r="F141">
            <v>2655.4580660000001</v>
          </cell>
          <cell r="G141">
            <v>1424.5868009999999</v>
          </cell>
        </row>
        <row r="142">
          <cell r="A142" t="str">
            <v>08573</v>
          </cell>
          <cell r="B142" t="str">
            <v>ATLANTICO</v>
          </cell>
          <cell r="C142" t="str">
            <v>PUERTO COLOMBIA</v>
          </cell>
          <cell r="D142">
            <v>3</v>
          </cell>
          <cell r="E142">
            <v>46264.999607050006</v>
          </cell>
          <cell r="F142">
            <v>48759.778096919996</v>
          </cell>
          <cell r="G142">
            <v>29587.598324999999</v>
          </cell>
        </row>
        <row r="143">
          <cell r="A143" t="str">
            <v>08606</v>
          </cell>
          <cell r="B143" t="str">
            <v>ATLANTICO</v>
          </cell>
          <cell r="C143" t="str">
            <v>REPELON</v>
          </cell>
          <cell r="D143">
            <v>6</v>
          </cell>
          <cell r="E143">
            <v>2448.1625761799996</v>
          </cell>
          <cell r="F143">
            <v>3364.7740146900001</v>
          </cell>
          <cell r="G143">
            <v>2405.5330319999998</v>
          </cell>
        </row>
        <row r="144">
          <cell r="A144" t="str">
            <v>08634</v>
          </cell>
          <cell r="B144" t="str">
            <v>ATLANTICO</v>
          </cell>
          <cell r="C144" t="str">
            <v>SABANAGRANDE</v>
          </cell>
          <cell r="D144">
            <v>6</v>
          </cell>
          <cell r="E144">
            <v>3427.6399988400003</v>
          </cell>
          <cell r="F144">
            <v>4363.6676994899999</v>
          </cell>
          <cell r="G144">
            <v>2814.2889919999998</v>
          </cell>
        </row>
        <row r="145">
          <cell r="A145" t="str">
            <v>08638</v>
          </cell>
          <cell r="B145" t="str">
            <v>ATLANTICO</v>
          </cell>
          <cell r="C145" t="str">
            <v>SABANALARGA</v>
          </cell>
          <cell r="D145">
            <v>6</v>
          </cell>
          <cell r="E145">
            <v>14520.72032246</v>
          </cell>
          <cell r="F145">
            <v>16620.193710449999</v>
          </cell>
          <cell r="G145">
            <v>8387.4884099999999</v>
          </cell>
        </row>
        <row r="146">
          <cell r="A146" t="str">
            <v>08675</v>
          </cell>
          <cell r="B146" t="str">
            <v>ATLANTICO</v>
          </cell>
          <cell r="C146" t="str">
            <v>SANTA LUCIA</v>
          </cell>
          <cell r="D146">
            <v>6</v>
          </cell>
          <cell r="E146">
            <v>2226.5534337800004</v>
          </cell>
          <cell r="F146">
            <v>2443.6899926999999</v>
          </cell>
          <cell r="G146">
            <v>1654.806243</v>
          </cell>
        </row>
        <row r="147">
          <cell r="A147" t="str">
            <v>08685</v>
          </cell>
          <cell r="B147" t="str">
            <v>ATLANTICO</v>
          </cell>
          <cell r="C147" t="str">
            <v>SANTO TOMAS</v>
          </cell>
          <cell r="D147">
            <v>6</v>
          </cell>
          <cell r="E147">
            <v>3954.4680872100002</v>
          </cell>
          <cell r="F147">
            <v>4757.5172274300003</v>
          </cell>
          <cell r="G147">
            <v>2951.2644289999998</v>
          </cell>
        </row>
        <row r="148">
          <cell r="A148" t="str">
            <v>08758</v>
          </cell>
          <cell r="B148" t="str">
            <v>ATLANTICO</v>
          </cell>
          <cell r="C148" t="str">
            <v>SOLEDAD</v>
          </cell>
          <cell r="D148">
            <v>2</v>
          </cell>
          <cell r="E148">
            <v>72593.319654139996</v>
          </cell>
          <cell r="F148">
            <v>84372.627334999997</v>
          </cell>
          <cell r="G148">
            <v>34752.659031000003</v>
          </cell>
        </row>
        <row r="149">
          <cell r="A149" t="str">
            <v>08770</v>
          </cell>
          <cell r="B149" t="str">
            <v>ATLANTICO</v>
          </cell>
          <cell r="C149" t="str">
            <v>SUAN</v>
          </cell>
          <cell r="D149">
            <v>6</v>
          </cell>
          <cell r="E149">
            <v>2015.2417053299998</v>
          </cell>
          <cell r="F149">
            <v>1820.3986221300001</v>
          </cell>
          <cell r="G149">
            <v>929.58863299999996</v>
          </cell>
        </row>
        <row r="150">
          <cell r="A150" t="str">
            <v>08832</v>
          </cell>
          <cell r="B150" t="str">
            <v>ATLANTICO</v>
          </cell>
          <cell r="C150" t="str">
            <v>TUBARA</v>
          </cell>
          <cell r="D150">
            <v>6</v>
          </cell>
          <cell r="E150">
            <v>4511.6456966599999</v>
          </cell>
          <cell r="F150">
            <v>4434.0502833</v>
          </cell>
          <cell r="G150">
            <v>2594.336448</v>
          </cell>
        </row>
        <row r="151">
          <cell r="A151" t="str">
            <v>08849</v>
          </cell>
          <cell r="B151" t="str">
            <v>ATLANTICO</v>
          </cell>
          <cell r="C151" t="str">
            <v>USIACURI</v>
          </cell>
          <cell r="D151">
            <v>6</v>
          </cell>
          <cell r="E151">
            <v>2097.6602188299998</v>
          </cell>
          <cell r="F151">
            <v>2287.6986874499999</v>
          </cell>
          <cell r="G151">
            <v>1193.1710390000001</v>
          </cell>
        </row>
        <row r="152">
          <cell r="A152" t="str">
            <v>11001</v>
          </cell>
          <cell r="B152" t="str">
            <v>BOGOTA D.C.</v>
          </cell>
          <cell r="C152" t="str">
            <v>BOGOTA D.C.</v>
          </cell>
          <cell r="D152" t="str">
            <v>E</v>
          </cell>
          <cell r="E152">
            <v>7810805</v>
          </cell>
          <cell r="F152">
            <v>8991403.3411739003</v>
          </cell>
          <cell r="G152">
            <v>2345271.3224809999</v>
          </cell>
        </row>
        <row r="153">
          <cell r="A153" t="str">
            <v>13001</v>
          </cell>
          <cell r="B153" t="str">
            <v>BOLIVAR</v>
          </cell>
          <cell r="C153" t="str">
            <v>CARTAGENA</v>
          </cell>
          <cell r="D153" t="str">
            <v>E</v>
          </cell>
          <cell r="E153">
            <v>572424.5625</v>
          </cell>
          <cell r="F153">
            <v>787668.10287669895</v>
          </cell>
          <cell r="G153">
            <v>233075.31369700001</v>
          </cell>
        </row>
        <row r="154">
          <cell r="A154" t="str">
            <v>13006</v>
          </cell>
          <cell r="B154" t="str">
            <v>BOLIVAR</v>
          </cell>
          <cell r="C154" t="str">
            <v>ACHI</v>
          </cell>
          <cell r="D154">
            <v>6</v>
          </cell>
          <cell r="E154">
            <v>2844.417236328125</v>
          </cell>
          <cell r="F154">
            <v>3560.4315510000001</v>
          </cell>
          <cell r="G154">
            <v>2012.56405</v>
          </cell>
        </row>
        <row r="155">
          <cell r="A155" t="str">
            <v>13030</v>
          </cell>
          <cell r="B155" t="str">
            <v>BOLIVAR</v>
          </cell>
          <cell r="C155" t="str">
            <v>ALTOS DEL ROSARIO</v>
          </cell>
          <cell r="D155">
            <v>6</v>
          </cell>
          <cell r="E155">
            <v>2637.691162109375</v>
          </cell>
          <cell r="F155">
            <v>1663.2478892700001</v>
          </cell>
          <cell r="G155">
            <v>873.43185300000005</v>
          </cell>
        </row>
        <row r="156">
          <cell r="A156" t="str">
            <v>13042</v>
          </cell>
          <cell r="B156" t="str">
            <v>BOLIVAR</v>
          </cell>
          <cell r="C156" t="str">
            <v>ARENAL</v>
          </cell>
          <cell r="D156">
            <v>6</v>
          </cell>
          <cell r="E156">
            <v>2291.326904296875</v>
          </cell>
          <cell r="F156">
            <v>2444.0592122100002</v>
          </cell>
          <cell r="G156">
            <v>1368.043492</v>
          </cell>
        </row>
        <row r="157">
          <cell r="A157" t="str">
            <v>13052</v>
          </cell>
          <cell r="B157" t="str">
            <v>BOLIVAR</v>
          </cell>
          <cell r="C157" t="str">
            <v>ARJONA</v>
          </cell>
          <cell r="D157">
            <v>6</v>
          </cell>
          <cell r="E157">
            <v>7465.98486328125</v>
          </cell>
          <cell r="F157">
            <v>8086.8558620000003</v>
          </cell>
          <cell r="G157">
            <v>6213.6467240000002</v>
          </cell>
        </row>
        <row r="158">
          <cell r="A158" t="str">
            <v>13062</v>
          </cell>
          <cell r="B158" t="str">
            <v>BOLIVAR</v>
          </cell>
          <cell r="C158" t="str">
            <v>ARROYOHONDO</v>
          </cell>
          <cell r="D158">
            <v>6</v>
          </cell>
          <cell r="E158">
            <v>2695.6953125</v>
          </cell>
          <cell r="F158">
            <v>2597.6415108599999</v>
          </cell>
          <cell r="G158">
            <v>1596.0640639999999</v>
          </cell>
        </row>
        <row r="159">
          <cell r="A159" t="str">
            <v>13074</v>
          </cell>
          <cell r="B159" t="str">
            <v>BOLIVAR</v>
          </cell>
          <cell r="C159" t="str">
            <v>BARRANCO DE LOBA</v>
          </cell>
          <cell r="D159">
            <v>6</v>
          </cell>
          <cell r="E159">
            <v>2959.730712890625</v>
          </cell>
          <cell r="F159">
            <v>3041.0808605100001</v>
          </cell>
          <cell r="G159">
            <v>1413.4815160000001</v>
          </cell>
        </row>
        <row r="160">
          <cell r="A160" t="str">
            <v>13140</v>
          </cell>
          <cell r="B160" t="str">
            <v>BOLIVAR</v>
          </cell>
          <cell r="C160" t="str">
            <v>CALAMAR</v>
          </cell>
          <cell r="D160">
            <v>6</v>
          </cell>
          <cell r="E160">
            <v>3426.83203125</v>
          </cell>
          <cell r="F160">
            <v>3896.3299369499996</v>
          </cell>
          <cell r="G160">
            <v>2776.755482</v>
          </cell>
        </row>
        <row r="161">
          <cell r="A161" t="str">
            <v>13160</v>
          </cell>
          <cell r="B161" t="str">
            <v>BOLIVAR</v>
          </cell>
          <cell r="C161" t="str">
            <v>CANTAGALLO</v>
          </cell>
          <cell r="D161">
            <v>6</v>
          </cell>
          <cell r="E161">
            <v>5271.21044921875</v>
          </cell>
          <cell r="F161">
            <v>6490.3356430000003</v>
          </cell>
          <cell r="G161">
            <v>3702.7348320000001</v>
          </cell>
        </row>
        <row r="162">
          <cell r="A162" t="str">
            <v>13188</v>
          </cell>
          <cell r="B162" t="str">
            <v>BOLIVAR</v>
          </cell>
          <cell r="C162" t="str">
            <v>CICUCO</v>
          </cell>
          <cell r="D162">
            <v>6</v>
          </cell>
          <cell r="E162">
            <v>3450.238037109375</v>
          </cell>
          <cell r="F162">
            <v>3325.5304671599997</v>
          </cell>
          <cell r="G162">
            <v>1148.970501</v>
          </cell>
        </row>
        <row r="163">
          <cell r="A163" t="str">
            <v>13212</v>
          </cell>
          <cell r="B163" t="str">
            <v>BOLIVAR</v>
          </cell>
          <cell r="C163" t="str">
            <v>CORDOBA</v>
          </cell>
          <cell r="D163">
            <v>6</v>
          </cell>
          <cell r="E163">
            <v>2821.5712890625</v>
          </cell>
          <cell r="F163">
            <v>3070.3516618499998</v>
          </cell>
          <cell r="G163">
            <v>1308.1297669999999</v>
          </cell>
        </row>
        <row r="164">
          <cell r="A164" t="str">
            <v>13222</v>
          </cell>
          <cell r="B164" t="str">
            <v>BOLIVAR</v>
          </cell>
          <cell r="C164" t="str">
            <v>CLEMENCIA</v>
          </cell>
          <cell r="D164">
            <v>6</v>
          </cell>
          <cell r="E164">
            <v>6057.97216796875</v>
          </cell>
          <cell r="F164">
            <v>6976.7473289999998</v>
          </cell>
          <cell r="G164">
            <v>3735.0117890000001</v>
          </cell>
        </row>
        <row r="165">
          <cell r="A165" t="str">
            <v>13244</v>
          </cell>
          <cell r="B165" t="str">
            <v>BOLIVAR</v>
          </cell>
          <cell r="C165" t="str">
            <v>EL CARMEN DE BOLIVAR</v>
          </cell>
          <cell r="D165">
            <v>6</v>
          </cell>
          <cell r="E165">
            <v>6710.1826171875</v>
          </cell>
          <cell r="F165">
            <v>7982.6717589999998</v>
          </cell>
          <cell r="G165">
            <v>4086.4483620000001</v>
          </cell>
        </row>
        <row r="166">
          <cell r="A166" t="str">
            <v>13248</v>
          </cell>
          <cell r="B166" t="str">
            <v>BOLIVAR</v>
          </cell>
          <cell r="C166" t="str">
            <v>EL GUAMO</v>
          </cell>
          <cell r="D166">
            <v>6</v>
          </cell>
          <cell r="E166">
            <v>1528.362060546875</v>
          </cell>
          <cell r="F166">
            <v>1825.9792719300001</v>
          </cell>
          <cell r="G166">
            <v>1447.5916360000001</v>
          </cell>
        </row>
        <row r="167">
          <cell r="A167" t="str">
            <v>13268</v>
          </cell>
          <cell r="B167" t="str">
            <v>BOLIVAR</v>
          </cell>
          <cell r="C167" t="str">
            <v>EL PEÑON</v>
          </cell>
          <cell r="D167">
            <v>6</v>
          </cell>
          <cell r="E167">
            <v>2326.986572265625</v>
          </cell>
          <cell r="F167">
            <v>2504.6614890000001</v>
          </cell>
          <cell r="G167">
            <v>1672.1125500000001</v>
          </cell>
        </row>
        <row r="168">
          <cell r="A168" t="str">
            <v>13300</v>
          </cell>
          <cell r="B168" t="str">
            <v>BOLIVAR</v>
          </cell>
          <cell r="C168" t="str">
            <v>HATILLO DE LOBA</v>
          </cell>
          <cell r="D168">
            <v>6</v>
          </cell>
          <cell r="E168">
            <v>2904.56298828125</v>
          </cell>
          <cell r="F168">
            <v>3612.6821164499997</v>
          </cell>
          <cell r="G168">
            <v>1120.8818200000001</v>
          </cell>
        </row>
        <row r="169">
          <cell r="A169" t="str">
            <v>13430</v>
          </cell>
          <cell r="B169" t="str">
            <v>BOLIVAR</v>
          </cell>
          <cell r="C169" t="str">
            <v>MAGANGUE</v>
          </cell>
          <cell r="D169">
            <v>5</v>
          </cell>
          <cell r="E169">
            <v>13976.71484375</v>
          </cell>
          <cell r="F169">
            <v>16503.570111600002</v>
          </cell>
          <cell r="G169">
            <v>7361.5632820000001</v>
          </cell>
        </row>
        <row r="170">
          <cell r="A170" t="str">
            <v>13433</v>
          </cell>
          <cell r="B170" t="str">
            <v>BOLIVAR</v>
          </cell>
          <cell r="C170" t="str">
            <v>MAHATES</v>
          </cell>
          <cell r="D170">
            <v>6</v>
          </cell>
          <cell r="E170">
            <v>2792.152099609375</v>
          </cell>
          <cell r="F170">
            <v>2850.8895726300002</v>
          </cell>
          <cell r="G170">
            <v>1965.4810319999999</v>
          </cell>
        </row>
        <row r="171">
          <cell r="A171" t="str">
            <v>13440</v>
          </cell>
          <cell r="B171" t="str">
            <v>BOLIVAR</v>
          </cell>
          <cell r="C171" t="str">
            <v>MARGARITA</v>
          </cell>
          <cell r="D171">
            <v>6</v>
          </cell>
          <cell r="E171">
            <v>2459.003662109375</v>
          </cell>
          <cell r="F171">
            <v>3300.2936019899998</v>
          </cell>
          <cell r="G171">
            <v>1896.446447</v>
          </cell>
        </row>
        <row r="172">
          <cell r="A172" t="str">
            <v>13442</v>
          </cell>
          <cell r="B172" t="str">
            <v>BOLIVAR</v>
          </cell>
          <cell r="C172" t="str">
            <v>MARIA LA BAJA</v>
          </cell>
          <cell r="D172">
            <v>6</v>
          </cell>
          <cell r="E172">
            <v>3700.975341796875</v>
          </cell>
          <cell r="F172">
            <v>2094.99490431</v>
          </cell>
          <cell r="G172">
            <v>764.80103199999996</v>
          </cell>
        </row>
        <row r="173">
          <cell r="A173" t="str">
            <v>13458</v>
          </cell>
          <cell r="B173" t="str">
            <v>BOLIVAR</v>
          </cell>
          <cell r="C173" t="str">
            <v>MONTECRISTO</v>
          </cell>
          <cell r="D173">
            <v>6</v>
          </cell>
          <cell r="E173">
            <v>3541.94482421875</v>
          </cell>
          <cell r="F173">
            <v>4051.91585007</v>
          </cell>
          <cell r="G173">
            <v>2286.5614650000002</v>
          </cell>
        </row>
        <row r="174">
          <cell r="A174" t="str">
            <v>13468</v>
          </cell>
          <cell r="B174" t="str">
            <v>BOLIVAR</v>
          </cell>
          <cell r="C174" t="str">
            <v>MOMPOS</v>
          </cell>
          <cell r="D174">
            <v>6</v>
          </cell>
          <cell r="E174">
            <v>4403.3935546875</v>
          </cell>
          <cell r="F174">
            <v>5346.2224628999993</v>
          </cell>
          <cell r="G174">
            <v>4011.6626679999999</v>
          </cell>
        </row>
        <row r="175">
          <cell r="A175" t="str">
            <v>13473</v>
          </cell>
          <cell r="B175" t="str">
            <v>BOLIVAR</v>
          </cell>
          <cell r="C175" t="str">
            <v>MORALES</v>
          </cell>
          <cell r="D175">
            <v>6</v>
          </cell>
          <cell r="E175">
            <v>4459.85009765625</v>
          </cell>
          <cell r="F175">
            <v>7408.5868039999996</v>
          </cell>
          <cell r="G175">
            <v>2044.0202529999999</v>
          </cell>
        </row>
        <row r="176">
          <cell r="A176" t="str">
            <v>13490</v>
          </cell>
          <cell r="B176" t="str">
            <v>BOLIVAR</v>
          </cell>
          <cell r="C176" t="str">
            <v xml:space="preserve">NOROSI </v>
          </cell>
          <cell r="D176">
            <v>6</v>
          </cell>
          <cell r="E176">
            <v>3236.7763671875</v>
          </cell>
          <cell r="F176">
            <v>3836.00496213</v>
          </cell>
          <cell r="G176">
            <v>1275.061559</v>
          </cell>
        </row>
        <row r="177">
          <cell r="A177" t="str">
            <v>13549</v>
          </cell>
          <cell r="B177" t="str">
            <v>BOLIVAR</v>
          </cell>
          <cell r="C177" t="str">
            <v>PINILLOS</v>
          </cell>
          <cell r="D177">
            <v>6</v>
          </cell>
          <cell r="E177">
            <v>2391.46240234375</v>
          </cell>
          <cell r="F177">
            <v>2887.9824857399999</v>
          </cell>
          <cell r="G177">
            <v>1422.981331</v>
          </cell>
        </row>
        <row r="178">
          <cell r="A178" t="str">
            <v>13580</v>
          </cell>
          <cell r="B178" t="str">
            <v>BOLIVAR</v>
          </cell>
          <cell r="C178" t="str">
            <v>REGIDOR</v>
          </cell>
          <cell r="D178">
            <v>6</v>
          </cell>
          <cell r="E178">
            <v>1951.6507568359375</v>
          </cell>
          <cell r="F178">
            <v>1710.3903399000001</v>
          </cell>
          <cell r="G178">
            <v>1237.43543</v>
          </cell>
        </row>
        <row r="179">
          <cell r="A179" t="str">
            <v>13600</v>
          </cell>
          <cell r="B179" t="str">
            <v>BOLIVAR</v>
          </cell>
          <cell r="C179" t="str">
            <v>RIO VIEJO</v>
          </cell>
          <cell r="D179">
            <v>6</v>
          </cell>
          <cell r="E179">
            <v>2867.19384765625</v>
          </cell>
          <cell r="F179">
            <v>3010.8987910000001</v>
          </cell>
          <cell r="G179">
            <v>2235.7398720000001</v>
          </cell>
        </row>
        <row r="180">
          <cell r="A180" t="str">
            <v>13620</v>
          </cell>
          <cell r="B180" t="str">
            <v>BOLIVAR</v>
          </cell>
          <cell r="C180" t="str">
            <v>SAN CRISTOBAL</v>
          </cell>
          <cell r="D180">
            <v>6</v>
          </cell>
          <cell r="E180">
            <v>1521.7596435546875</v>
          </cell>
          <cell r="F180">
            <v>1860.071862</v>
          </cell>
          <cell r="G180">
            <v>1254.9764439999999</v>
          </cell>
        </row>
        <row r="181">
          <cell r="A181" t="str">
            <v>13647</v>
          </cell>
          <cell r="B181" t="str">
            <v>BOLIVAR</v>
          </cell>
          <cell r="C181" t="str">
            <v>SAN ESTANISLAO</v>
          </cell>
          <cell r="D181">
            <v>6</v>
          </cell>
          <cell r="E181">
            <v>2676.93212890625</v>
          </cell>
          <cell r="F181">
            <v>3413.1638349999998</v>
          </cell>
          <cell r="G181">
            <v>2039.155917</v>
          </cell>
        </row>
        <row r="182">
          <cell r="A182" t="str">
            <v>13650</v>
          </cell>
          <cell r="B182" t="str">
            <v>BOLIVAR</v>
          </cell>
          <cell r="C182" t="str">
            <v>SAN FERNANDO</v>
          </cell>
          <cell r="D182">
            <v>6</v>
          </cell>
          <cell r="E182">
            <v>2824.088623046875</v>
          </cell>
          <cell r="F182">
            <v>3328.0202538000003</v>
          </cell>
          <cell r="G182">
            <v>1962.5346199999999</v>
          </cell>
        </row>
        <row r="183">
          <cell r="A183" t="str">
            <v>13654</v>
          </cell>
          <cell r="B183" t="str">
            <v>BOLIVAR</v>
          </cell>
          <cell r="C183" t="str">
            <v>SAN JACINTO</v>
          </cell>
          <cell r="D183">
            <v>6</v>
          </cell>
          <cell r="E183">
            <v>4894.455078125</v>
          </cell>
          <cell r="F183">
            <v>3867.455062</v>
          </cell>
          <cell r="G183">
            <v>3072.6142869999999</v>
          </cell>
        </row>
        <row r="184">
          <cell r="A184" t="str">
            <v>13655</v>
          </cell>
          <cell r="B184" t="str">
            <v>BOLIVAR</v>
          </cell>
          <cell r="C184" t="str">
            <v>SAN JACINTO DEL CAUCA</v>
          </cell>
          <cell r="D184">
            <v>6</v>
          </cell>
          <cell r="E184">
            <v>3321.83056640625</v>
          </cell>
          <cell r="F184">
            <v>4705.64149473</v>
          </cell>
          <cell r="G184">
            <v>1254.9325899999999</v>
          </cell>
        </row>
        <row r="185">
          <cell r="A185" t="str">
            <v>13657</v>
          </cell>
          <cell r="B185" t="str">
            <v>BOLIVAR</v>
          </cell>
          <cell r="C185" t="str">
            <v>SAN JUAN DE NEPOMUCENO</v>
          </cell>
          <cell r="D185">
            <v>6</v>
          </cell>
          <cell r="E185">
            <v>4004.791259765625</v>
          </cell>
          <cell r="F185">
            <v>4296.3372900000004</v>
          </cell>
          <cell r="G185">
            <v>3128.7848570000001</v>
          </cell>
        </row>
        <row r="186">
          <cell r="A186" t="str">
            <v>13667</v>
          </cell>
          <cell r="B186" t="str">
            <v>BOLIVAR</v>
          </cell>
          <cell r="C186" t="str">
            <v>SAN MARTIN DE LOBA</v>
          </cell>
          <cell r="D186">
            <v>6</v>
          </cell>
          <cell r="E186">
            <v>2699.724853515625</v>
          </cell>
          <cell r="F186">
            <v>2869.5755820599998</v>
          </cell>
          <cell r="G186">
            <v>2007.2857980000001</v>
          </cell>
        </row>
        <row r="187">
          <cell r="A187" t="str">
            <v>13670</v>
          </cell>
          <cell r="B187" t="str">
            <v>BOLIVAR</v>
          </cell>
          <cell r="C187" t="str">
            <v>SAN PABLO</v>
          </cell>
          <cell r="D187">
            <v>6</v>
          </cell>
          <cell r="E187">
            <v>4702.55517578125</v>
          </cell>
          <cell r="F187">
            <v>5305.9009429799999</v>
          </cell>
          <cell r="G187">
            <v>3210.278883</v>
          </cell>
        </row>
        <row r="188">
          <cell r="A188" t="str">
            <v>13673</v>
          </cell>
          <cell r="B188" t="str">
            <v>BOLIVAR</v>
          </cell>
          <cell r="C188" t="str">
            <v>SANTA CATALINA</v>
          </cell>
          <cell r="D188">
            <v>6</v>
          </cell>
          <cell r="E188">
            <v>4333.66796875</v>
          </cell>
          <cell r="F188">
            <v>4429.5933649999997</v>
          </cell>
          <cell r="G188">
            <v>3020.1660769999999</v>
          </cell>
        </row>
        <row r="189">
          <cell r="A189" t="str">
            <v>13683</v>
          </cell>
          <cell r="B189" t="str">
            <v>BOLIVAR</v>
          </cell>
          <cell r="C189" t="str">
            <v>SANTA ROSA</v>
          </cell>
          <cell r="D189">
            <v>6</v>
          </cell>
          <cell r="E189">
            <v>6414.36767578125</v>
          </cell>
          <cell r="F189">
            <v>8511.8611465800004</v>
          </cell>
          <cell r="G189">
            <v>3459.210094</v>
          </cell>
        </row>
        <row r="190">
          <cell r="A190" t="str">
            <v>13688</v>
          </cell>
          <cell r="B190" t="str">
            <v>BOLIVAR</v>
          </cell>
          <cell r="C190" t="str">
            <v>SANTA ROSA DEL SUR</v>
          </cell>
          <cell r="D190">
            <v>6</v>
          </cell>
          <cell r="E190">
            <v>6029.57470703125</v>
          </cell>
          <cell r="F190">
            <v>7376.370038</v>
          </cell>
          <cell r="G190">
            <v>3158.9054729999998</v>
          </cell>
        </row>
        <row r="191">
          <cell r="A191" t="str">
            <v>13744</v>
          </cell>
          <cell r="B191" t="str">
            <v>BOLIVAR</v>
          </cell>
          <cell r="C191" t="str">
            <v>SIMITI</v>
          </cell>
          <cell r="D191">
            <v>6</v>
          </cell>
          <cell r="E191">
            <v>3898.18505859375</v>
          </cell>
          <cell r="F191">
            <v>3990.9568789999998</v>
          </cell>
          <cell r="G191">
            <v>2734.1857530000002</v>
          </cell>
        </row>
        <row r="192">
          <cell r="A192" t="str">
            <v>13760</v>
          </cell>
          <cell r="B192" t="str">
            <v>BOLIVAR</v>
          </cell>
          <cell r="C192" t="str">
            <v>SOPLAVIENTO</v>
          </cell>
          <cell r="D192">
            <v>6</v>
          </cell>
          <cell r="E192">
            <v>1839.8011474609375</v>
          </cell>
          <cell r="F192">
            <v>1924.9858950299999</v>
          </cell>
          <cell r="G192">
            <v>987.34287300000005</v>
          </cell>
        </row>
        <row r="193">
          <cell r="A193" t="str">
            <v>13780</v>
          </cell>
          <cell r="B193" t="str">
            <v>BOLIVAR</v>
          </cell>
          <cell r="C193" t="str">
            <v>TALAIGUA NUEVO</v>
          </cell>
          <cell r="D193">
            <v>6</v>
          </cell>
          <cell r="E193">
            <v>2512.484375</v>
          </cell>
          <cell r="F193">
            <v>2557.11739734</v>
          </cell>
          <cell r="G193">
            <v>1345.077315</v>
          </cell>
        </row>
        <row r="194">
          <cell r="A194" t="str">
            <v>13810</v>
          </cell>
          <cell r="B194" t="str">
            <v>BOLIVAR</v>
          </cell>
          <cell r="C194" t="str">
            <v>TIQUISIO</v>
          </cell>
          <cell r="D194">
            <v>6</v>
          </cell>
          <cell r="E194">
            <v>3335.2626953125</v>
          </cell>
          <cell r="F194">
            <v>126.33844608</v>
          </cell>
          <cell r="G194">
            <v>2110.6516099999999</v>
          </cell>
        </row>
        <row r="195">
          <cell r="A195" t="str">
            <v>13836</v>
          </cell>
          <cell r="B195" t="str">
            <v>BOLIVAR</v>
          </cell>
          <cell r="C195" t="str">
            <v>TURBACO</v>
          </cell>
          <cell r="D195">
            <v>3</v>
          </cell>
          <cell r="E195">
            <v>30085.48046875</v>
          </cell>
          <cell r="F195">
            <v>42296.443150999999</v>
          </cell>
          <cell r="G195">
            <v>14624.41266</v>
          </cell>
        </row>
        <row r="196">
          <cell r="A196" t="str">
            <v>13838</v>
          </cell>
          <cell r="B196" t="str">
            <v>BOLIVAR</v>
          </cell>
          <cell r="C196" t="str">
            <v>TURBANA</v>
          </cell>
          <cell r="D196">
            <v>6</v>
          </cell>
          <cell r="E196">
            <v>4761.54248046875</v>
          </cell>
          <cell r="F196">
            <v>4763.8768220000002</v>
          </cell>
          <cell r="G196">
            <v>3232.4626499999999</v>
          </cell>
        </row>
        <row r="197">
          <cell r="A197" t="str">
            <v>13873</v>
          </cell>
          <cell r="B197" t="str">
            <v>BOLIVAR</v>
          </cell>
          <cell r="C197" t="str">
            <v>VILLANUEVA</v>
          </cell>
          <cell r="D197">
            <v>6</v>
          </cell>
          <cell r="E197">
            <v>2154.43798828125</v>
          </cell>
          <cell r="F197">
            <v>2380.4122815000001</v>
          </cell>
          <cell r="G197">
            <v>1677.1418659999999</v>
          </cell>
        </row>
        <row r="198">
          <cell r="A198" t="str">
            <v>13894</v>
          </cell>
          <cell r="B198" t="str">
            <v>BOLIVAR</v>
          </cell>
          <cell r="C198" t="str">
            <v>ZAMBRANO</v>
          </cell>
          <cell r="D198">
            <v>6</v>
          </cell>
          <cell r="E198">
            <v>3385.129638671875</v>
          </cell>
          <cell r="F198">
            <v>3263.4413589999999</v>
          </cell>
          <cell r="G198">
            <v>2134.9559559999998</v>
          </cell>
        </row>
        <row r="199">
          <cell r="A199" t="str">
            <v>15001</v>
          </cell>
          <cell r="B199" t="str">
            <v>BOYACA</v>
          </cell>
          <cell r="C199" t="str">
            <v>TUNJA</v>
          </cell>
          <cell r="D199">
            <v>1</v>
          </cell>
          <cell r="E199">
            <v>131213.73860800001</v>
          </cell>
          <cell r="F199">
            <v>135571.3860155</v>
          </cell>
          <cell r="G199">
            <v>55562.764502999999</v>
          </cell>
        </row>
        <row r="200">
          <cell r="A200" t="str">
            <v>15022</v>
          </cell>
          <cell r="B200" t="str">
            <v>BOYACA</v>
          </cell>
          <cell r="C200" t="str">
            <v>ALMEIDA</v>
          </cell>
          <cell r="D200">
            <v>6</v>
          </cell>
          <cell r="E200">
            <v>1336.41264</v>
          </cell>
          <cell r="F200">
            <v>1127.5540980000001</v>
          </cell>
          <cell r="G200">
            <v>609.733833</v>
          </cell>
        </row>
        <row r="201">
          <cell r="A201" t="str">
            <v>15047</v>
          </cell>
          <cell r="B201" t="str">
            <v>BOYACA</v>
          </cell>
          <cell r="C201" t="str">
            <v>AQUITANIA</v>
          </cell>
          <cell r="D201">
            <v>6</v>
          </cell>
          <cell r="E201">
            <v>3595.4601080000002</v>
          </cell>
          <cell r="F201">
            <v>3978.5032430000001</v>
          </cell>
          <cell r="G201">
            <v>2077.801293</v>
          </cell>
        </row>
        <row r="202">
          <cell r="A202" t="str">
            <v>15051</v>
          </cell>
          <cell r="B202" t="str">
            <v>BOYACA</v>
          </cell>
          <cell r="C202" t="str">
            <v>ARCABUCO</v>
          </cell>
          <cell r="D202">
            <v>6</v>
          </cell>
          <cell r="E202">
            <v>2377.1559090000001</v>
          </cell>
          <cell r="F202">
            <v>2485.5333701999998</v>
          </cell>
          <cell r="G202">
            <v>1155.894454</v>
          </cell>
        </row>
        <row r="203">
          <cell r="A203" t="str">
            <v>15087</v>
          </cell>
          <cell r="B203" t="str">
            <v>BOYACA</v>
          </cell>
          <cell r="C203" t="str">
            <v>BELEN</v>
          </cell>
          <cell r="D203">
            <v>6</v>
          </cell>
          <cell r="E203">
            <v>2673.417911</v>
          </cell>
          <cell r="F203">
            <v>2933.0757010000002</v>
          </cell>
          <cell r="G203">
            <v>1489.535781</v>
          </cell>
        </row>
        <row r="204">
          <cell r="A204" t="str">
            <v>15090</v>
          </cell>
          <cell r="B204" t="str">
            <v>BOYACA</v>
          </cell>
          <cell r="C204" t="str">
            <v>BERBEO</v>
          </cell>
          <cell r="D204">
            <v>6</v>
          </cell>
          <cell r="E204">
            <v>1341.974281</v>
          </cell>
          <cell r="F204">
            <v>1380.1076399999999</v>
          </cell>
          <cell r="G204">
            <v>727.43631500000004</v>
          </cell>
        </row>
        <row r="205">
          <cell r="A205" t="str">
            <v>15092</v>
          </cell>
          <cell r="B205" t="str">
            <v>BOYACA</v>
          </cell>
          <cell r="C205" t="str">
            <v>BETEITIVA</v>
          </cell>
          <cell r="D205">
            <v>6</v>
          </cell>
          <cell r="E205">
            <v>1897.7682319999999</v>
          </cell>
          <cell r="F205">
            <v>1648.9788243</v>
          </cell>
          <cell r="G205">
            <v>763.14186400000006</v>
          </cell>
        </row>
        <row r="206">
          <cell r="A206" t="str">
            <v>15097</v>
          </cell>
          <cell r="B206" t="str">
            <v>BOYACA</v>
          </cell>
          <cell r="C206" t="str">
            <v>BOAVITA</v>
          </cell>
          <cell r="D206">
            <v>6</v>
          </cell>
          <cell r="E206">
            <v>1814.876769</v>
          </cell>
          <cell r="F206">
            <v>2019.32840835</v>
          </cell>
          <cell r="G206">
            <v>1112.787008</v>
          </cell>
        </row>
        <row r="207">
          <cell r="A207" t="str">
            <v>15104</v>
          </cell>
          <cell r="B207" t="str">
            <v>BOYACA</v>
          </cell>
          <cell r="C207" t="str">
            <v>BOYACA</v>
          </cell>
          <cell r="D207">
            <v>6</v>
          </cell>
          <cell r="E207">
            <v>1906.610414</v>
          </cell>
          <cell r="F207">
            <v>1739.7166447</v>
          </cell>
          <cell r="G207">
            <v>1008.3309850000001</v>
          </cell>
        </row>
        <row r="208">
          <cell r="A208" t="str">
            <v>15106</v>
          </cell>
          <cell r="B208" t="str">
            <v>BOYACA</v>
          </cell>
          <cell r="C208" t="str">
            <v>BRICEÑO</v>
          </cell>
          <cell r="D208">
            <v>6</v>
          </cell>
          <cell r="E208">
            <v>1415.392466</v>
          </cell>
          <cell r="F208">
            <v>1517.0178820000001</v>
          </cell>
          <cell r="G208">
            <v>729.21484799999996</v>
          </cell>
        </row>
        <row r="209">
          <cell r="A209" t="str">
            <v>15109</v>
          </cell>
          <cell r="B209" t="str">
            <v>BOYACA</v>
          </cell>
          <cell r="C209" t="str">
            <v>BUENAVISTA</v>
          </cell>
          <cell r="D209">
            <v>6</v>
          </cell>
          <cell r="E209">
            <v>1780.9921079999999</v>
          </cell>
          <cell r="F209">
            <v>1662.5785007699999</v>
          </cell>
          <cell r="G209">
            <v>902.51874899999996</v>
          </cell>
        </row>
        <row r="210">
          <cell r="A210" t="str">
            <v>15114</v>
          </cell>
          <cell r="B210" t="str">
            <v>BOYACA</v>
          </cell>
          <cell r="C210" t="str">
            <v>BUSBANZA</v>
          </cell>
          <cell r="D210">
            <v>6</v>
          </cell>
          <cell r="E210">
            <v>1920.3219099999999</v>
          </cell>
          <cell r="F210">
            <v>1333.4869339110001</v>
          </cell>
          <cell r="G210">
            <v>553.49250600000005</v>
          </cell>
        </row>
        <row r="211">
          <cell r="A211" t="str">
            <v>15131</v>
          </cell>
          <cell r="B211" t="str">
            <v>BOYACA</v>
          </cell>
          <cell r="C211" t="str">
            <v>CALDAS</v>
          </cell>
          <cell r="D211">
            <v>6</v>
          </cell>
          <cell r="E211">
            <v>1666.720701</v>
          </cell>
          <cell r="F211">
            <v>1674.7323249999999</v>
          </cell>
          <cell r="G211">
            <v>763.37829199999999</v>
          </cell>
        </row>
        <row r="212">
          <cell r="A212" t="str">
            <v>15135</v>
          </cell>
          <cell r="B212" t="str">
            <v>BOYACA</v>
          </cell>
          <cell r="C212" t="str">
            <v>CAMPOHERMOSO</v>
          </cell>
          <cell r="D212">
            <v>6</v>
          </cell>
          <cell r="E212">
            <v>1630.5763529999999</v>
          </cell>
          <cell r="F212">
            <v>1796.6937840000001</v>
          </cell>
          <cell r="G212">
            <v>891.01550499999996</v>
          </cell>
        </row>
        <row r="213">
          <cell r="A213" t="str">
            <v>15162</v>
          </cell>
          <cell r="B213" t="str">
            <v>BOYACA</v>
          </cell>
          <cell r="C213" t="str">
            <v>CERINZA</v>
          </cell>
          <cell r="D213">
            <v>6</v>
          </cell>
          <cell r="E213">
            <v>1187.9925149999999</v>
          </cell>
          <cell r="F213">
            <v>889.56887975999996</v>
          </cell>
          <cell r="G213">
            <v>454.93625700000001</v>
          </cell>
        </row>
        <row r="214">
          <cell r="A214" t="str">
            <v>15172</v>
          </cell>
          <cell r="B214" t="str">
            <v>BOYACA</v>
          </cell>
          <cell r="C214" t="str">
            <v>CHINAVITA</v>
          </cell>
          <cell r="D214">
            <v>6</v>
          </cell>
          <cell r="E214">
            <v>1518.3700899999999</v>
          </cell>
          <cell r="F214">
            <v>1578.2884486380001</v>
          </cell>
          <cell r="G214">
            <v>782.73724100000004</v>
          </cell>
        </row>
        <row r="215">
          <cell r="A215" t="str">
            <v>15176</v>
          </cell>
          <cell r="B215" t="str">
            <v>BOYACA</v>
          </cell>
          <cell r="C215" t="str">
            <v>CHIQUINQUIRA</v>
          </cell>
          <cell r="D215">
            <v>5</v>
          </cell>
          <cell r="E215">
            <v>15636.415064000001</v>
          </cell>
          <cell r="F215">
            <v>16691.802018309001</v>
          </cell>
          <cell r="G215">
            <v>7771.3075859999999</v>
          </cell>
        </row>
        <row r="216">
          <cell r="A216" t="str">
            <v>15180</v>
          </cell>
          <cell r="B216" t="str">
            <v>BOYACA</v>
          </cell>
          <cell r="C216" t="str">
            <v>CHISCAS</v>
          </cell>
          <cell r="D216">
            <v>6</v>
          </cell>
          <cell r="E216">
            <v>1886.6962109999999</v>
          </cell>
          <cell r="F216">
            <v>1903.2986810999998</v>
          </cell>
          <cell r="G216">
            <v>885.72710900000004</v>
          </cell>
        </row>
        <row r="217">
          <cell r="A217" t="str">
            <v>15183</v>
          </cell>
          <cell r="B217" t="str">
            <v>BOYACA</v>
          </cell>
          <cell r="C217" t="str">
            <v>CHITA</v>
          </cell>
          <cell r="D217">
            <v>6</v>
          </cell>
          <cell r="E217">
            <v>3684.7474520000001</v>
          </cell>
          <cell r="F217">
            <v>3546.6205344999998</v>
          </cell>
          <cell r="G217">
            <v>1074.7229400000001</v>
          </cell>
        </row>
        <row r="218">
          <cell r="A218" t="str">
            <v>15185</v>
          </cell>
          <cell r="B218" t="str">
            <v>BOYACA</v>
          </cell>
          <cell r="C218" t="str">
            <v>CHITARAQUE</v>
          </cell>
          <cell r="D218">
            <v>6</v>
          </cell>
          <cell r="E218">
            <v>1909.7209909999999</v>
          </cell>
          <cell r="F218">
            <v>2050.7781423000001</v>
          </cell>
          <cell r="G218">
            <v>1220.428054</v>
          </cell>
        </row>
        <row r="219">
          <cell r="A219" t="str">
            <v>15187</v>
          </cell>
          <cell r="B219" t="str">
            <v>BOYACA</v>
          </cell>
          <cell r="C219" t="str">
            <v>CHIVATA</v>
          </cell>
          <cell r="D219">
            <v>6</v>
          </cell>
          <cell r="E219">
            <v>2096.3741450000002</v>
          </cell>
          <cell r="F219">
            <v>2574.8761625000002</v>
          </cell>
          <cell r="G219">
            <v>1157.910083</v>
          </cell>
        </row>
        <row r="220">
          <cell r="A220" t="str">
            <v>15189</v>
          </cell>
          <cell r="B220" t="str">
            <v>BOYACA</v>
          </cell>
          <cell r="C220" t="str">
            <v>CIENEGA</v>
          </cell>
          <cell r="D220">
            <v>6</v>
          </cell>
          <cell r="E220">
            <v>1454.9562880000001</v>
          </cell>
          <cell r="F220">
            <v>1452.8883542000001</v>
          </cell>
          <cell r="G220">
            <v>913.178361</v>
          </cell>
        </row>
        <row r="221">
          <cell r="A221" t="str">
            <v>15204</v>
          </cell>
          <cell r="B221" t="str">
            <v>BOYACA</v>
          </cell>
          <cell r="C221" t="str">
            <v>COMBITA</v>
          </cell>
          <cell r="D221">
            <v>6</v>
          </cell>
          <cell r="E221">
            <v>4918.8524520000001</v>
          </cell>
          <cell r="F221">
            <v>4958.1475535</v>
          </cell>
          <cell r="G221">
            <v>2510.0216639999999</v>
          </cell>
        </row>
        <row r="222">
          <cell r="A222" t="str">
            <v>15212</v>
          </cell>
          <cell r="B222" t="str">
            <v>BOYACA</v>
          </cell>
          <cell r="C222" t="str">
            <v>COPER</v>
          </cell>
          <cell r="D222">
            <v>6</v>
          </cell>
          <cell r="E222">
            <v>1825.3193759999999</v>
          </cell>
          <cell r="F222">
            <v>1495.7856830000001</v>
          </cell>
          <cell r="G222">
            <v>865.777828</v>
          </cell>
        </row>
        <row r="223">
          <cell r="A223" t="str">
            <v>15215</v>
          </cell>
          <cell r="B223" t="str">
            <v>BOYACA</v>
          </cell>
          <cell r="C223" t="str">
            <v>CORRALES</v>
          </cell>
          <cell r="D223">
            <v>6</v>
          </cell>
          <cell r="E223">
            <v>1699.490726</v>
          </cell>
          <cell r="F223">
            <v>1798.5878797999999</v>
          </cell>
          <cell r="G223">
            <v>555.93284400000005</v>
          </cell>
        </row>
        <row r="224">
          <cell r="A224" t="str">
            <v>15218</v>
          </cell>
          <cell r="B224" t="str">
            <v>BOYACA</v>
          </cell>
          <cell r="C224" t="str">
            <v>COVARACHIA</v>
          </cell>
          <cell r="D224">
            <v>6</v>
          </cell>
          <cell r="E224">
            <v>2146.1619430000001</v>
          </cell>
          <cell r="F224">
            <v>2008.9992906</v>
          </cell>
          <cell r="G224">
            <v>812.32984199999999</v>
          </cell>
        </row>
        <row r="225">
          <cell r="A225" t="str">
            <v>15223</v>
          </cell>
          <cell r="B225" t="str">
            <v>BOYACA</v>
          </cell>
          <cell r="C225" t="str">
            <v>CUBARA</v>
          </cell>
          <cell r="D225">
            <v>6</v>
          </cell>
          <cell r="E225">
            <v>4322.5927199999996</v>
          </cell>
          <cell r="F225">
            <v>5506.6962819999999</v>
          </cell>
          <cell r="G225">
            <v>1589.609132</v>
          </cell>
        </row>
        <row r="226">
          <cell r="A226" t="str">
            <v>15224</v>
          </cell>
          <cell r="B226" t="str">
            <v>BOYACA</v>
          </cell>
          <cell r="C226" t="str">
            <v>CUCAITA</v>
          </cell>
          <cell r="D226">
            <v>6</v>
          </cell>
          <cell r="E226">
            <v>2399.8848240000002</v>
          </cell>
          <cell r="F226">
            <v>2412.3194903610001</v>
          </cell>
          <cell r="G226">
            <v>1097.486433</v>
          </cell>
        </row>
        <row r="227">
          <cell r="A227" t="str">
            <v>15226</v>
          </cell>
          <cell r="B227" t="str">
            <v>BOYACA</v>
          </cell>
          <cell r="C227" t="str">
            <v>CUITIVA</v>
          </cell>
          <cell r="D227">
            <v>6</v>
          </cell>
          <cell r="E227">
            <v>1772.9833630000001</v>
          </cell>
          <cell r="F227">
            <v>1455.375348</v>
          </cell>
          <cell r="G227">
            <v>516.12339099999997</v>
          </cell>
        </row>
        <row r="228">
          <cell r="A228" t="str">
            <v>15232</v>
          </cell>
          <cell r="B228" t="str">
            <v>BOYACA</v>
          </cell>
          <cell r="C228" t="str">
            <v>CHIQUIZA</v>
          </cell>
          <cell r="D228">
            <v>6</v>
          </cell>
          <cell r="E228">
            <v>1965.7505739999999</v>
          </cell>
          <cell r="F228">
            <v>1623.8077047000002</v>
          </cell>
          <cell r="G228">
            <v>912.03403900000001</v>
          </cell>
        </row>
        <row r="229">
          <cell r="A229" t="str">
            <v>15236</v>
          </cell>
          <cell r="B229" t="str">
            <v>BOYACA</v>
          </cell>
          <cell r="C229" t="str">
            <v>CHIVOR</v>
          </cell>
          <cell r="D229">
            <v>6</v>
          </cell>
          <cell r="E229">
            <v>1693.186289</v>
          </cell>
          <cell r="F229">
            <v>1947.3490189000001</v>
          </cell>
          <cell r="G229">
            <v>861.71686399999999</v>
          </cell>
        </row>
        <row r="230">
          <cell r="A230" t="str">
            <v>15238</v>
          </cell>
          <cell r="B230" t="str">
            <v>BOYACA</v>
          </cell>
          <cell r="C230" t="str">
            <v>DUITAMA</v>
          </cell>
          <cell r="D230">
            <v>3</v>
          </cell>
          <cell r="E230">
            <v>36321.069197999997</v>
          </cell>
          <cell r="F230">
            <v>43585.255861400001</v>
          </cell>
          <cell r="G230">
            <v>20786.289335000001</v>
          </cell>
        </row>
        <row r="231">
          <cell r="A231" t="str">
            <v>15244</v>
          </cell>
          <cell r="B231" t="str">
            <v>BOYACA</v>
          </cell>
          <cell r="C231" t="str">
            <v>EL COCUY</v>
          </cell>
          <cell r="D231">
            <v>6</v>
          </cell>
          <cell r="E231">
            <v>2483.6997510000001</v>
          </cell>
          <cell r="F231">
            <v>2345.7367448</v>
          </cell>
          <cell r="G231">
            <v>995.56951000000004</v>
          </cell>
        </row>
        <row r="232">
          <cell r="A232" t="str">
            <v>15248</v>
          </cell>
          <cell r="B232" t="str">
            <v>BOYACA</v>
          </cell>
          <cell r="C232" t="str">
            <v>EL ESPINO</v>
          </cell>
          <cell r="D232">
            <v>6</v>
          </cell>
          <cell r="E232">
            <v>1913.3873060000001</v>
          </cell>
          <cell r="F232">
            <v>1586.747955177</v>
          </cell>
          <cell r="G232">
            <v>936.16175899999996</v>
          </cell>
        </row>
        <row r="233">
          <cell r="A233" t="str">
            <v>15272</v>
          </cell>
          <cell r="B233" t="str">
            <v>BOYACA</v>
          </cell>
          <cell r="C233" t="str">
            <v>FIRAVITOBA</v>
          </cell>
          <cell r="D233">
            <v>6</v>
          </cell>
          <cell r="E233">
            <v>2743.9348519999999</v>
          </cell>
          <cell r="F233">
            <v>2850.7110455339998</v>
          </cell>
          <cell r="G233">
            <v>1164.339273</v>
          </cell>
        </row>
        <row r="234">
          <cell r="A234" t="str">
            <v>15276</v>
          </cell>
          <cell r="B234" t="str">
            <v>BOYACA</v>
          </cell>
          <cell r="C234" t="str">
            <v>FLORESTA</v>
          </cell>
          <cell r="D234">
            <v>6</v>
          </cell>
          <cell r="E234">
            <v>1654.442444</v>
          </cell>
          <cell r="F234">
            <v>1479.0452728</v>
          </cell>
          <cell r="G234">
            <v>706.14007800000002</v>
          </cell>
        </row>
        <row r="235">
          <cell r="A235" t="str">
            <v>15293</v>
          </cell>
          <cell r="B235" t="str">
            <v>BOYACA</v>
          </cell>
          <cell r="C235" t="str">
            <v>GACHANTIVA</v>
          </cell>
          <cell r="D235">
            <v>6</v>
          </cell>
          <cell r="E235">
            <v>1966.476848</v>
          </cell>
          <cell r="F235">
            <v>1931.1348746250001</v>
          </cell>
          <cell r="G235">
            <v>916.09567100000004</v>
          </cell>
        </row>
        <row r="236">
          <cell r="A236" t="str">
            <v>15296</v>
          </cell>
          <cell r="B236" t="str">
            <v>BOYACA</v>
          </cell>
          <cell r="C236" t="str">
            <v>GAMEZA</v>
          </cell>
          <cell r="D236">
            <v>6</v>
          </cell>
          <cell r="E236">
            <v>1731.651341</v>
          </cell>
          <cell r="F236">
            <v>1347.790368078</v>
          </cell>
          <cell r="G236">
            <v>503.24463500000002</v>
          </cell>
        </row>
        <row r="237">
          <cell r="A237" t="str">
            <v>15299</v>
          </cell>
          <cell r="B237" t="str">
            <v>BOYACA</v>
          </cell>
          <cell r="C237" t="str">
            <v>GARAGOA</v>
          </cell>
          <cell r="D237">
            <v>6</v>
          </cell>
          <cell r="E237">
            <v>4547.9025869999996</v>
          </cell>
          <cell r="F237">
            <v>4802.6951415000003</v>
          </cell>
          <cell r="G237">
            <v>2687.789753</v>
          </cell>
        </row>
        <row r="238">
          <cell r="A238" t="str">
            <v>15317</v>
          </cell>
          <cell r="B238" t="str">
            <v>BOYACA</v>
          </cell>
          <cell r="C238" t="str">
            <v>GUACAMAYAS</v>
          </cell>
          <cell r="D238">
            <v>6</v>
          </cell>
          <cell r="E238">
            <v>1563.7171490000001</v>
          </cell>
          <cell r="F238">
            <v>1361.6862478</v>
          </cell>
          <cell r="G238">
            <v>495.300433</v>
          </cell>
        </row>
        <row r="239">
          <cell r="A239" t="str">
            <v>15322</v>
          </cell>
          <cell r="B239" t="str">
            <v>BOYACA</v>
          </cell>
          <cell r="C239" t="str">
            <v>GUATEQUE</v>
          </cell>
          <cell r="D239">
            <v>6</v>
          </cell>
          <cell r="E239">
            <v>4680.6175409999996</v>
          </cell>
          <cell r="F239">
            <v>4874.4400599999999</v>
          </cell>
          <cell r="G239">
            <v>2223.0646320000001</v>
          </cell>
        </row>
        <row r="240">
          <cell r="A240" t="str">
            <v>15325</v>
          </cell>
          <cell r="B240" t="str">
            <v>BOYACA</v>
          </cell>
          <cell r="C240" t="str">
            <v>GUAYATA</v>
          </cell>
          <cell r="D240">
            <v>6</v>
          </cell>
          <cell r="E240">
            <v>2313.560039</v>
          </cell>
          <cell r="F240">
            <v>1875.4223986</v>
          </cell>
          <cell r="G240">
            <v>1036.0446240000001</v>
          </cell>
        </row>
        <row r="241">
          <cell r="A241" t="str">
            <v>15332</v>
          </cell>
          <cell r="B241" t="str">
            <v>BOYACA</v>
          </cell>
          <cell r="C241" t="str">
            <v>GUICAN</v>
          </cell>
          <cell r="D241">
            <v>6</v>
          </cell>
          <cell r="E241">
            <v>2391.7000950000001</v>
          </cell>
          <cell r="F241">
            <v>2457.7064205000001</v>
          </cell>
          <cell r="G241">
            <v>1373.467844</v>
          </cell>
        </row>
        <row r="242">
          <cell r="A242" t="str">
            <v>15362</v>
          </cell>
          <cell r="B242" t="str">
            <v>BOYACA</v>
          </cell>
          <cell r="C242" t="str">
            <v>IZA</v>
          </cell>
          <cell r="D242">
            <v>6</v>
          </cell>
          <cell r="E242">
            <v>1823.0575060000001</v>
          </cell>
          <cell r="F242">
            <v>2380.1990793570003</v>
          </cell>
          <cell r="G242">
            <v>584.47779400000002</v>
          </cell>
        </row>
        <row r="243">
          <cell r="A243" t="str">
            <v>15367</v>
          </cell>
          <cell r="B243" t="str">
            <v>BOYACA</v>
          </cell>
          <cell r="C243" t="str">
            <v>JENESANO</v>
          </cell>
          <cell r="D243">
            <v>6</v>
          </cell>
          <cell r="E243">
            <v>3544.0840159999998</v>
          </cell>
          <cell r="F243">
            <v>3328.7479578000002</v>
          </cell>
          <cell r="G243">
            <v>2327.4826589999998</v>
          </cell>
        </row>
        <row r="244">
          <cell r="A244" t="str">
            <v>15368</v>
          </cell>
          <cell r="B244" t="str">
            <v>BOYACA</v>
          </cell>
          <cell r="C244" t="str">
            <v>JERICO</v>
          </cell>
          <cell r="D244">
            <v>6</v>
          </cell>
          <cell r="E244">
            <v>2054.5723410000001</v>
          </cell>
          <cell r="F244">
            <v>2210.0585424390001</v>
          </cell>
          <cell r="G244">
            <v>1100.0170869999999</v>
          </cell>
        </row>
        <row r="245">
          <cell r="A245" t="str">
            <v>15377</v>
          </cell>
          <cell r="B245" t="str">
            <v>BOYACA</v>
          </cell>
          <cell r="C245" t="str">
            <v>LABRANZAGRANDE</v>
          </cell>
          <cell r="D245">
            <v>6</v>
          </cell>
          <cell r="E245">
            <v>2728.378389</v>
          </cell>
          <cell r="F245">
            <v>2925.0679491000001</v>
          </cell>
          <cell r="G245">
            <v>1023.969301</v>
          </cell>
        </row>
        <row r="246">
          <cell r="A246" t="str">
            <v>15380</v>
          </cell>
          <cell r="B246" t="str">
            <v>BOYACA</v>
          </cell>
          <cell r="C246" t="str">
            <v>LA CAPILLA</v>
          </cell>
          <cell r="D246">
            <v>6</v>
          </cell>
          <cell r="E246">
            <v>1194.9258440000001</v>
          </cell>
          <cell r="F246">
            <v>1124.873527</v>
          </cell>
          <cell r="G246">
            <v>663.30503899999997</v>
          </cell>
        </row>
        <row r="247">
          <cell r="A247" t="str">
            <v>15401</v>
          </cell>
          <cell r="B247" t="str">
            <v>BOYACA</v>
          </cell>
          <cell r="C247" t="str">
            <v>LA VICTORIA</v>
          </cell>
          <cell r="D247">
            <v>6</v>
          </cell>
          <cell r="E247">
            <v>1225.7400709999999</v>
          </cell>
          <cell r="F247">
            <v>1237.9937460000001</v>
          </cell>
          <cell r="G247">
            <v>715.90947000000006</v>
          </cell>
        </row>
        <row r="248">
          <cell r="A248" t="str">
            <v>15403</v>
          </cell>
          <cell r="B248" t="str">
            <v>BOYACA</v>
          </cell>
          <cell r="C248" t="str">
            <v>LA UVITA</v>
          </cell>
          <cell r="D248">
            <v>6</v>
          </cell>
          <cell r="E248">
            <v>1798.6741939999999</v>
          </cell>
          <cell r="F248">
            <v>1715.3326691</v>
          </cell>
          <cell r="G248">
            <v>945.64931999999999</v>
          </cell>
        </row>
        <row r="249">
          <cell r="A249" t="str">
            <v>15407</v>
          </cell>
          <cell r="B249" t="str">
            <v>BOYACA</v>
          </cell>
          <cell r="C249" t="str">
            <v>VILLA DE LEYVA</v>
          </cell>
          <cell r="D249">
            <v>6</v>
          </cell>
          <cell r="E249">
            <v>13810.065382000001</v>
          </cell>
          <cell r="F249">
            <v>12080.1764265</v>
          </cell>
          <cell r="G249">
            <v>4224.3981469999999</v>
          </cell>
        </row>
        <row r="250">
          <cell r="A250" t="str">
            <v>15425</v>
          </cell>
          <cell r="B250" t="str">
            <v>BOYACA</v>
          </cell>
          <cell r="C250" t="str">
            <v>MACANAL</v>
          </cell>
          <cell r="D250">
            <v>6</v>
          </cell>
          <cell r="E250">
            <v>2678.6981430000001</v>
          </cell>
          <cell r="F250">
            <v>2399.6505314000001</v>
          </cell>
          <cell r="G250">
            <v>1199.9196790000001</v>
          </cell>
        </row>
        <row r="251">
          <cell r="A251" t="str">
            <v>15442</v>
          </cell>
          <cell r="B251" t="str">
            <v>BOYACA</v>
          </cell>
          <cell r="C251" t="str">
            <v>MARIPI</v>
          </cell>
          <cell r="D251">
            <v>6</v>
          </cell>
          <cell r="E251">
            <v>2401.7154460000002</v>
          </cell>
          <cell r="F251">
            <v>2327.11979346</v>
          </cell>
          <cell r="G251">
            <v>967.49193400000001</v>
          </cell>
        </row>
        <row r="252">
          <cell r="A252" t="str">
            <v>15455</v>
          </cell>
          <cell r="B252" t="str">
            <v>BOYACA</v>
          </cell>
          <cell r="C252" t="str">
            <v>MIRAFLORES</v>
          </cell>
          <cell r="D252">
            <v>6</v>
          </cell>
          <cell r="E252">
            <v>2628.8851840000002</v>
          </cell>
          <cell r="F252">
            <v>2884.0441969000003</v>
          </cell>
          <cell r="G252">
            <v>1857.926199</v>
          </cell>
        </row>
        <row r="253">
          <cell r="A253" t="str">
            <v>15464</v>
          </cell>
          <cell r="B253" t="str">
            <v>BOYACA</v>
          </cell>
          <cell r="C253" t="str">
            <v>MONGUA</v>
          </cell>
          <cell r="D253">
            <v>6</v>
          </cell>
          <cell r="E253">
            <v>1872.014639</v>
          </cell>
          <cell r="F253">
            <v>1745.6703391999999</v>
          </cell>
          <cell r="G253">
            <v>570.91734399999996</v>
          </cell>
        </row>
        <row r="254">
          <cell r="A254" t="str">
            <v>15466</v>
          </cell>
          <cell r="B254" t="str">
            <v>BOYACA</v>
          </cell>
          <cell r="C254" t="str">
            <v>MONGUI</v>
          </cell>
          <cell r="D254">
            <v>6</v>
          </cell>
          <cell r="E254">
            <v>1297.4500009999999</v>
          </cell>
          <cell r="F254">
            <v>1414.1943454319999</v>
          </cell>
          <cell r="G254">
            <v>616.31590700000004</v>
          </cell>
        </row>
        <row r="255">
          <cell r="A255" t="str">
            <v>15469</v>
          </cell>
          <cell r="B255" t="str">
            <v>BOYACA</v>
          </cell>
          <cell r="C255" t="str">
            <v>MONIQUIRA</v>
          </cell>
          <cell r="D255">
            <v>6</v>
          </cell>
          <cell r="E255">
            <v>7742.7480830000004</v>
          </cell>
          <cell r="F255">
            <v>7106.2919278999998</v>
          </cell>
          <cell r="G255">
            <v>3503.740288</v>
          </cell>
        </row>
        <row r="256">
          <cell r="A256" t="str">
            <v>15476</v>
          </cell>
          <cell r="B256" t="str">
            <v>BOYACA</v>
          </cell>
          <cell r="C256" t="str">
            <v>MOTAVITA</v>
          </cell>
          <cell r="D256">
            <v>6</v>
          </cell>
          <cell r="E256">
            <v>2873.1016279999999</v>
          </cell>
          <cell r="F256">
            <v>2634.7758691999998</v>
          </cell>
          <cell r="G256">
            <v>1458.0359330000001</v>
          </cell>
        </row>
        <row r="257">
          <cell r="A257" t="str">
            <v>15480</v>
          </cell>
          <cell r="B257" t="str">
            <v>BOYACA</v>
          </cell>
          <cell r="C257" t="str">
            <v>MUZO</v>
          </cell>
          <cell r="D257">
            <v>6</v>
          </cell>
          <cell r="E257">
            <v>4458.0007210000003</v>
          </cell>
          <cell r="F257">
            <v>4445.6372027099997</v>
          </cell>
          <cell r="G257">
            <v>1954.8696190000001</v>
          </cell>
        </row>
        <row r="258">
          <cell r="A258" t="str">
            <v>15491</v>
          </cell>
          <cell r="B258" t="str">
            <v>BOYACA</v>
          </cell>
          <cell r="C258" t="str">
            <v>NOBSA</v>
          </cell>
          <cell r="D258">
            <v>5</v>
          </cell>
          <cell r="E258">
            <v>16824.661724000001</v>
          </cell>
          <cell r="F258">
            <v>24035.053789000001</v>
          </cell>
          <cell r="G258">
            <v>6689.9315999999999</v>
          </cell>
        </row>
        <row r="259">
          <cell r="A259" t="str">
            <v>15494</v>
          </cell>
          <cell r="B259" t="str">
            <v>BOYACA</v>
          </cell>
          <cell r="C259" t="str">
            <v>NUEVO COLON</v>
          </cell>
          <cell r="D259">
            <v>6</v>
          </cell>
          <cell r="E259">
            <v>2025.2399339999999</v>
          </cell>
          <cell r="F259">
            <v>2185.3303219999998</v>
          </cell>
          <cell r="G259">
            <v>882.39106000000004</v>
          </cell>
        </row>
        <row r="260">
          <cell r="A260" t="str">
            <v>15500</v>
          </cell>
          <cell r="B260" t="str">
            <v>BOYACA</v>
          </cell>
          <cell r="C260" t="str">
            <v>OICATA</v>
          </cell>
          <cell r="D260">
            <v>6</v>
          </cell>
          <cell r="E260">
            <v>2852.0745189999998</v>
          </cell>
          <cell r="F260">
            <v>2316.426093</v>
          </cell>
          <cell r="G260">
            <v>1270.8231290000001</v>
          </cell>
        </row>
        <row r="261">
          <cell r="A261" t="str">
            <v>15507</v>
          </cell>
          <cell r="B261" t="str">
            <v>BOYACA</v>
          </cell>
          <cell r="C261" t="str">
            <v>OTANCHE</v>
          </cell>
          <cell r="D261">
            <v>6</v>
          </cell>
          <cell r="E261">
            <v>3602.8223979999998</v>
          </cell>
          <cell r="F261">
            <v>2644.3076982299999</v>
          </cell>
          <cell r="G261">
            <v>1042.235917</v>
          </cell>
        </row>
        <row r="262">
          <cell r="A262" t="str">
            <v>15511</v>
          </cell>
          <cell r="B262" t="str">
            <v>BOYACA</v>
          </cell>
          <cell r="C262" t="str">
            <v>PACHAVITA</v>
          </cell>
          <cell r="D262">
            <v>6</v>
          </cell>
          <cell r="E262">
            <v>1459.9128410000001</v>
          </cell>
          <cell r="F262">
            <v>1410.9887567999999</v>
          </cell>
          <cell r="G262">
            <v>805.50369799999999</v>
          </cell>
        </row>
        <row r="263">
          <cell r="A263" t="str">
            <v>15514</v>
          </cell>
          <cell r="B263" t="str">
            <v>BOYACA</v>
          </cell>
          <cell r="C263" t="str">
            <v>PAEZ</v>
          </cell>
          <cell r="D263">
            <v>6</v>
          </cell>
          <cell r="E263">
            <v>1595.086663</v>
          </cell>
          <cell r="F263">
            <v>1581.2175015</v>
          </cell>
          <cell r="G263">
            <v>985.42113700000004</v>
          </cell>
        </row>
        <row r="264">
          <cell r="A264" t="str">
            <v>15516</v>
          </cell>
          <cell r="B264" t="str">
            <v>BOYACA</v>
          </cell>
          <cell r="C264" t="str">
            <v>PAIPA</v>
          </cell>
          <cell r="D264">
            <v>5</v>
          </cell>
          <cell r="E264">
            <v>16160.787985999999</v>
          </cell>
          <cell r="F264">
            <v>19077.948869066997</v>
          </cell>
          <cell r="G264">
            <v>9421.8055459999996</v>
          </cell>
        </row>
        <row r="265">
          <cell r="A265" t="str">
            <v>15518</v>
          </cell>
          <cell r="B265" t="str">
            <v>BOYACA</v>
          </cell>
          <cell r="C265" t="str">
            <v>PAJARITO</v>
          </cell>
          <cell r="D265">
            <v>6</v>
          </cell>
          <cell r="E265">
            <v>1628.6758139999999</v>
          </cell>
          <cell r="F265">
            <v>1302.2864484300001</v>
          </cell>
          <cell r="G265">
            <v>702.789221</v>
          </cell>
        </row>
        <row r="266">
          <cell r="A266" t="str">
            <v>15522</v>
          </cell>
          <cell r="B266" t="str">
            <v>BOYACA</v>
          </cell>
          <cell r="C266" t="str">
            <v>PANQUEBA</v>
          </cell>
          <cell r="D266">
            <v>6</v>
          </cell>
          <cell r="E266">
            <v>1342.818522</v>
          </cell>
          <cell r="F266">
            <v>1453.6794812999999</v>
          </cell>
          <cell r="G266">
            <v>568.48267099999998</v>
          </cell>
        </row>
        <row r="267">
          <cell r="A267" t="str">
            <v>15531</v>
          </cell>
          <cell r="B267" t="str">
            <v>BOYACA</v>
          </cell>
          <cell r="C267" t="str">
            <v>PAUNA</v>
          </cell>
          <cell r="D267">
            <v>6</v>
          </cell>
          <cell r="E267">
            <v>2911.4753300000002</v>
          </cell>
          <cell r="F267">
            <v>3079.3602289999999</v>
          </cell>
          <cell r="G267">
            <v>1742.5397419999999</v>
          </cell>
        </row>
        <row r="268">
          <cell r="A268" t="str">
            <v>15533</v>
          </cell>
          <cell r="B268" t="str">
            <v>BOYACA</v>
          </cell>
          <cell r="C268" t="str">
            <v>PAYA</v>
          </cell>
          <cell r="D268">
            <v>6</v>
          </cell>
          <cell r="E268">
            <v>3816.6033130000001</v>
          </cell>
          <cell r="F268">
            <v>3716.4351529999999</v>
          </cell>
          <cell r="G268">
            <v>901.41369099999997</v>
          </cell>
        </row>
        <row r="269">
          <cell r="A269" t="str">
            <v>15537</v>
          </cell>
          <cell r="B269" t="str">
            <v>BOYACA</v>
          </cell>
          <cell r="C269" t="str">
            <v>PAZ DEL RIO</v>
          </cell>
          <cell r="D269">
            <v>6</v>
          </cell>
          <cell r="E269">
            <v>1001.668934</v>
          </cell>
          <cell r="F269">
            <v>1550.2693542929999</v>
          </cell>
          <cell r="G269">
            <v>1160.6930809999999</v>
          </cell>
        </row>
        <row r="270">
          <cell r="A270" t="str">
            <v>15542</v>
          </cell>
          <cell r="B270" t="str">
            <v>BOYACA</v>
          </cell>
          <cell r="C270" t="str">
            <v>PESCA</v>
          </cell>
          <cell r="D270">
            <v>6</v>
          </cell>
          <cell r="E270">
            <v>2378.8629580000002</v>
          </cell>
          <cell r="F270">
            <v>2578.7676839999999</v>
          </cell>
          <cell r="G270">
            <v>957.41353100000003</v>
          </cell>
        </row>
        <row r="271">
          <cell r="A271" t="str">
            <v>15550</v>
          </cell>
          <cell r="B271" t="str">
            <v>BOYACA</v>
          </cell>
          <cell r="C271" t="str">
            <v>PISBA</v>
          </cell>
          <cell r="D271">
            <v>6</v>
          </cell>
          <cell r="E271">
            <v>1986.7362270000001</v>
          </cell>
          <cell r="F271">
            <v>2090.5880499999998</v>
          </cell>
          <cell r="G271">
            <v>761.39262799999995</v>
          </cell>
        </row>
        <row r="272">
          <cell r="A272" t="str">
            <v>15572</v>
          </cell>
          <cell r="B272" t="str">
            <v>BOYACA</v>
          </cell>
          <cell r="C272" t="str">
            <v>PUERTO BOYACA</v>
          </cell>
          <cell r="D272">
            <v>5</v>
          </cell>
          <cell r="E272">
            <v>45183.974037</v>
          </cell>
          <cell r="F272">
            <v>50345.235676889999</v>
          </cell>
          <cell r="G272">
            <v>14919.876855</v>
          </cell>
        </row>
        <row r="273">
          <cell r="A273" t="str">
            <v>15580</v>
          </cell>
          <cell r="B273" t="str">
            <v>BOYACA</v>
          </cell>
          <cell r="C273" t="str">
            <v>QUIPAMA</v>
          </cell>
          <cell r="D273">
            <v>6</v>
          </cell>
          <cell r="E273">
            <v>3396.5483840000002</v>
          </cell>
          <cell r="F273">
            <v>3356.18221554</v>
          </cell>
          <cell r="G273">
            <v>1064.7630300000001</v>
          </cell>
        </row>
        <row r="274">
          <cell r="A274" t="str">
            <v>15599</v>
          </cell>
          <cell r="B274" t="str">
            <v>BOYACA</v>
          </cell>
          <cell r="C274" t="str">
            <v>RAMIRIQUI</v>
          </cell>
          <cell r="D274">
            <v>6</v>
          </cell>
          <cell r="E274">
            <v>3795.9020009999999</v>
          </cell>
          <cell r="F274">
            <v>3890.4089236</v>
          </cell>
          <cell r="G274">
            <v>2500.5148949999998</v>
          </cell>
        </row>
        <row r="275">
          <cell r="A275" t="str">
            <v>15600</v>
          </cell>
          <cell r="B275" t="str">
            <v>BOYACA</v>
          </cell>
          <cell r="C275" t="str">
            <v>RAQUIRA</v>
          </cell>
          <cell r="D275">
            <v>6</v>
          </cell>
          <cell r="E275">
            <v>3148.137968</v>
          </cell>
          <cell r="F275">
            <v>2751.9507600000002</v>
          </cell>
          <cell r="G275">
            <v>1187.7698580000001</v>
          </cell>
        </row>
        <row r="276">
          <cell r="A276" t="str">
            <v>15621</v>
          </cell>
          <cell r="B276" t="str">
            <v>BOYACA</v>
          </cell>
          <cell r="C276" t="str">
            <v>RONDON</v>
          </cell>
          <cell r="D276">
            <v>6</v>
          </cell>
          <cell r="E276">
            <v>1384.1764049999999</v>
          </cell>
          <cell r="F276">
            <v>1129.746253</v>
          </cell>
          <cell r="G276">
            <v>714.51583400000004</v>
          </cell>
        </row>
        <row r="277">
          <cell r="A277" t="str">
            <v>15632</v>
          </cell>
          <cell r="B277" t="str">
            <v>BOYACA</v>
          </cell>
          <cell r="C277" t="str">
            <v>SABOYA</v>
          </cell>
          <cell r="D277">
            <v>6</v>
          </cell>
          <cell r="E277">
            <v>2850.437817</v>
          </cell>
          <cell r="F277">
            <v>3029.7529280700001</v>
          </cell>
          <cell r="G277">
            <v>1516.6596</v>
          </cell>
        </row>
        <row r="278">
          <cell r="A278" t="str">
            <v>15638</v>
          </cell>
          <cell r="B278" t="str">
            <v>BOYACA</v>
          </cell>
          <cell r="C278" t="str">
            <v>SACHICA</v>
          </cell>
          <cell r="D278">
            <v>6</v>
          </cell>
          <cell r="E278">
            <v>2242.6290130000002</v>
          </cell>
          <cell r="F278">
            <v>2140.0963409999999</v>
          </cell>
          <cell r="G278">
            <v>1081.81457</v>
          </cell>
        </row>
        <row r="279">
          <cell r="A279" t="str">
            <v>15646</v>
          </cell>
          <cell r="B279" t="str">
            <v>BOYACA</v>
          </cell>
          <cell r="C279" t="str">
            <v>SAMACA</v>
          </cell>
          <cell r="D279">
            <v>6</v>
          </cell>
          <cell r="E279">
            <v>7116.7383760000002</v>
          </cell>
          <cell r="F279">
            <v>7425.9989208900006</v>
          </cell>
          <cell r="G279">
            <v>2001.413417</v>
          </cell>
        </row>
        <row r="280">
          <cell r="A280" t="str">
            <v>15660</v>
          </cell>
          <cell r="B280" t="str">
            <v>BOYACA</v>
          </cell>
          <cell r="C280" t="str">
            <v>SAN EDUARDO</v>
          </cell>
          <cell r="D280">
            <v>6</v>
          </cell>
          <cell r="E280">
            <v>1403.2832840000001</v>
          </cell>
          <cell r="F280">
            <v>1463.5987729999999</v>
          </cell>
          <cell r="G280">
            <v>561.22618299999999</v>
          </cell>
        </row>
        <row r="281">
          <cell r="A281" t="str">
            <v>15664</v>
          </cell>
          <cell r="B281" t="str">
            <v>BOYACA</v>
          </cell>
          <cell r="C281" t="str">
            <v>SAN JOSE DE PARE</v>
          </cell>
          <cell r="D281">
            <v>6</v>
          </cell>
          <cell r="E281">
            <v>2229.0881669999999</v>
          </cell>
          <cell r="F281">
            <v>2038.2888266</v>
          </cell>
          <cell r="G281">
            <v>1139.2419729999999</v>
          </cell>
        </row>
        <row r="282">
          <cell r="A282" t="str">
            <v>15667</v>
          </cell>
          <cell r="B282" t="str">
            <v>BOYACA</v>
          </cell>
          <cell r="C282" t="str">
            <v>SAN LUIS DE GACENO</v>
          </cell>
          <cell r="D282">
            <v>6</v>
          </cell>
          <cell r="E282">
            <v>3281.995375</v>
          </cell>
          <cell r="F282">
            <v>2613.4492059999998</v>
          </cell>
          <cell r="G282">
            <v>1800.2913450000001</v>
          </cell>
        </row>
        <row r="283">
          <cell r="A283" t="str">
            <v>15673</v>
          </cell>
          <cell r="B283" t="str">
            <v>BOYACA</v>
          </cell>
          <cell r="C283" t="str">
            <v>SAN MATEO</v>
          </cell>
          <cell r="D283">
            <v>6</v>
          </cell>
          <cell r="E283">
            <v>1519.228697</v>
          </cell>
          <cell r="F283">
            <v>1402.9852262580002</v>
          </cell>
          <cell r="G283">
            <v>922.29775900000004</v>
          </cell>
        </row>
        <row r="284">
          <cell r="A284" t="str">
            <v>15676</v>
          </cell>
          <cell r="B284" t="str">
            <v>BOYACA</v>
          </cell>
          <cell r="C284" t="str">
            <v>SAN MIGUEL DE SEMA</v>
          </cell>
          <cell r="D284">
            <v>6</v>
          </cell>
          <cell r="E284">
            <v>2048.7719120000002</v>
          </cell>
          <cell r="F284">
            <v>1884.9784628069999</v>
          </cell>
          <cell r="G284">
            <v>878.58390199999997</v>
          </cell>
        </row>
        <row r="285">
          <cell r="A285" t="str">
            <v>15681</v>
          </cell>
          <cell r="B285" t="str">
            <v>BOYACA</v>
          </cell>
          <cell r="C285" t="str">
            <v>SAN PABLO DE BORBUR</v>
          </cell>
          <cell r="D285">
            <v>6</v>
          </cell>
          <cell r="E285">
            <v>2985.6456010000002</v>
          </cell>
          <cell r="F285">
            <v>2902.8098820599998</v>
          </cell>
          <cell r="G285">
            <v>1467.4891459999999</v>
          </cell>
        </row>
        <row r="286">
          <cell r="A286" t="str">
            <v>15686</v>
          </cell>
          <cell r="B286" t="str">
            <v>BOYACA</v>
          </cell>
          <cell r="C286" t="str">
            <v>SANTANA</v>
          </cell>
          <cell r="D286">
            <v>6</v>
          </cell>
          <cell r="E286">
            <v>2682.2246610000002</v>
          </cell>
          <cell r="F286">
            <v>2708.4072145999999</v>
          </cell>
          <cell r="G286">
            <v>1272.3290959999999</v>
          </cell>
        </row>
        <row r="287">
          <cell r="A287" t="str">
            <v>15690</v>
          </cell>
          <cell r="B287" t="str">
            <v>BOYACA</v>
          </cell>
          <cell r="C287" t="str">
            <v>SANTA MARIA</v>
          </cell>
          <cell r="D287">
            <v>6</v>
          </cell>
          <cell r="E287">
            <v>4523.7254679999996</v>
          </cell>
          <cell r="F287">
            <v>4415.4267838999995</v>
          </cell>
          <cell r="G287">
            <v>1627.6666760000001</v>
          </cell>
        </row>
        <row r="288">
          <cell r="A288" t="str">
            <v>15693</v>
          </cell>
          <cell r="B288" t="str">
            <v>BOYACA</v>
          </cell>
          <cell r="C288" t="str">
            <v>SANTA ROSA DE VITERBO</v>
          </cell>
          <cell r="D288">
            <v>6</v>
          </cell>
          <cell r="E288">
            <v>2312.7035839999999</v>
          </cell>
          <cell r="F288">
            <v>2857.6351601000001</v>
          </cell>
          <cell r="G288">
            <v>1375.5127669999999</v>
          </cell>
        </row>
        <row r="289">
          <cell r="A289" t="str">
            <v>15696</v>
          </cell>
          <cell r="B289" t="str">
            <v>BOYACA</v>
          </cell>
          <cell r="C289" t="str">
            <v>SANTA SOFIA</v>
          </cell>
          <cell r="D289">
            <v>6</v>
          </cell>
          <cell r="E289">
            <v>1317.7917239999999</v>
          </cell>
          <cell r="F289">
            <v>1249.24044</v>
          </cell>
          <cell r="G289">
            <v>850.66643699999997</v>
          </cell>
        </row>
        <row r="290">
          <cell r="A290" t="str">
            <v>15720</v>
          </cell>
          <cell r="B290" t="str">
            <v>BOYACA</v>
          </cell>
          <cell r="C290" t="str">
            <v>SATIVANORTE</v>
          </cell>
          <cell r="D290">
            <v>6</v>
          </cell>
          <cell r="E290">
            <v>1696.966778</v>
          </cell>
          <cell r="F290">
            <v>1405.9026721</v>
          </cell>
          <cell r="G290">
            <v>896.340059</v>
          </cell>
        </row>
        <row r="291">
          <cell r="A291" t="str">
            <v>15723</v>
          </cell>
          <cell r="B291" t="str">
            <v>BOYACA</v>
          </cell>
          <cell r="C291" t="str">
            <v>SATIVASUR</v>
          </cell>
          <cell r="D291">
            <v>6</v>
          </cell>
          <cell r="E291">
            <v>1289.038462</v>
          </cell>
          <cell r="F291">
            <v>1024.07616828</v>
          </cell>
          <cell r="G291">
            <v>779.13955399999998</v>
          </cell>
        </row>
        <row r="292">
          <cell r="A292" t="str">
            <v>15740</v>
          </cell>
          <cell r="B292" t="str">
            <v>BOYACA</v>
          </cell>
          <cell r="C292" t="str">
            <v>SIACHOQUE</v>
          </cell>
          <cell r="D292">
            <v>6</v>
          </cell>
          <cell r="E292">
            <v>2605.2995860000001</v>
          </cell>
          <cell r="F292">
            <v>2541.731661711</v>
          </cell>
          <cell r="G292">
            <v>1261.8911250000001</v>
          </cell>
        </row>
        <row r="293">
          <cell r="A293" t="str">
            <v>15753</v>
          </cell>
          <cell r="B293" t="str">
            <v>BOYACA</v>
          </cell>
          <cell r="C293" t="str">
            <v>SOATA</v>
          </cell>
          <cell r="D293">
            <v>6</v>
          </cell>
          <cell r="E293">
            <v>2678.4287530000001</v>
          </cell>
          <cell r="F293">
            <v>2932.5068525000002</v>
          </cell>
          <cell r="G293">
            <v>1280.169234</v>
          </cell>
        </row>
        <row r="294">
          <cell r="A294" t="str">
            <v>15755</v>
          </cell>
          <cell r="B294" t="str">
            <v>BOYACA</v>
          </cell>
          <cell r="C294" t="str">
            <v>SOCOTA</v>
          </cell>
          <cell r="D294">
            <v>6</v>
          </cell>
          <cell r="E294">
            <v>2560.7202830000001</v>
          </cell>
          <cell r="F294">
            <v>2367.3593090999998</v>
          </cell>
          <cell r="G294">
            <v>1160.1554940000001</v>
          </cell>
        </row>
        <row r="295">
          <cell r="A295" t="str">
            <v>15757</v>
          </cell>
          <cell r="B295" t="str">
            <v>BOYACA</v>
          </cell>
          <cell r="C295" t="str">
            <v>SOCHA</v>
          </cell>
          <cell r="D295">
            <v>6</v>
          </cell>
          <cell r="E295">
            <v>2961.7969720000001</v>
          </cell>
          <cell r="F295">
            <v>3326.329677231</v>
          </cell>
          <cell r="G295">
            <v>1359.3398890000001</v>
          </cell>
        </row>
        <row r="296">
          <cell r="A296" t="str">
            <v>15759</v>
          </cell>
          <cell r="B296" t="str">
            <v>BOYACA</v>
          </cell>
          <cell r="C296" t="str">
            <v>SOGAMOSO</v>
          </cell>
          <cell r="D296">
            <v>2</v>
          </cell>
          <cell r="E296">
            <v>50396.794757000003</v>
          </cell>
          <cell r="F296">
            <v>53249.395352699998</v>
          </cell>
          <cell r="G296">
            <v>24633.605490000002</v>
          </cell>
        </row>
        <row r="297">
          <cell r="A297" t="str">
            <v>15761</v>
          </cell>
          <cell r="B297" t="str">
            <v>BOYACA</v>
          </cell>
          <cell r="C297" t="str">
            <v>SOMONDOCO</v>
          </cell>
          <cell r="D297">
            <v>6</v>
          </cell>
          <cell r="E297">
            <v>1529.871453</v>
          </cell>
          <cell r="F297">
            <v>1373.4342240000001</v>
          </cell>
          <cell r="G297">
            <v>844.53370299999995</v>
          </cell>
        </row>
        <row r="298">
          <cell r="A298" t="str">
            <v>15762</v>
          </cell>
          <cell r="B298" t="str">
            <v>BOYACA</v>
          </cell>
          <cell r="C298" t="str">
            <v>SORA</v>
          </cell>
          <cell r="D298">
            <v>6</v>
          </cell>
          <cell r="E298">
            <v>1419.3836980000001</v>
          </cell>
          <cell r="F298">
            <v>1378.0116043</v>
          </cell>
          <cell r="G298">
            <v>618.19122000000004</v>
          </cell>
        </row>
        <row r="299">
          <cell r="A299" t="str">
            <v>15763</v>
          </cell>
          <cell r="B299" t="str">
            <v>BOYACA</v>
          </cell>
          <cell r="C299" t="str">
            <v>SOTAQUIRA</v>
          </cell>
          <cell r="D299">
            <v>6</v>
          </cell>
          <cell r="E299">
            <v>4655.3733730000004</v>
          </cell>
          <cell r="F299">
            <v>5006.448526266</v>
          </cell>
          <cell r="G299">
            <v>2116.8240500000002</v>
          </cell>
        </row>
        <row r="300">
          <cell r="A300" t="str">
            <v>15764</v>
          </cell>
          <cell r="B300" t="str">
            <v>BOYACA</v>
          </cell>
          <cell r="C300" t="str">
            <v>SORACA</v>
          </cell>
          <cell r="D300">
            <v>6</v>
          </cell>
          <cell r="E300">
            <v>2664.8250619999999</v>
          </cell>
          <cell r="F300">
            <v>2646.6651121</v>
          </cell>
          <cell r="G300">
            <v>899.03595399999995</v>
          </cell>
        </row>
        <row r="301">
          <cell r="A301" t="str">
            <v>15774</v>
          </cell>
          <cell r="B301" t="str">
            <v>BOYACA</v>
          </cell>
          <cell r="C301" t="str">
            <v>SUSACON</v>
          </cell>
          <cell r="D301">
            <v>6</v>
          </cell>
          <cell r="E301">
            <v>1697.5307909999999</v>
          </cell>
          <cell r="F301">
            <v>1434.4692585999999</v>
          </cell>
          <cell r="G301">
            <v>789.83223399999997</v>
          </cell>
        </row>
        <row r="302">
          <cell r="A302" t="str">
            <v>15776</v>
          </cell>
          <cell r="B302" t="str">
            <v>BOYACA</v>
          </cell>
          <cell r="C302" t="str">
            <v>SUTAMARCHAN</v>
          </cell>
          <cell r="D302">
            <v>6</v>
          </cell>
          <cell r="E302">
            <v>2652.9552990000002</v>
          </cell>
          <cell r="F302">
            <v>2375.6275896999996</v>
          </cell>
          <cell r="G302">
            <v>808.23255099999994</v>
          </cell>
        </row>
        <row r="303">
          <cell r="A303" t="str">
            <v>15778</v>
          </cell>
          <cell r="B303" t="str">
            <v>BOYACA</v>
          </cell>
          <cell r="C303" t="str">
            <v>SUTATENZA</v>
          </cell>
          <cell r="D303">
            <v>6</v>
          </cell>
          <cell r="E303">
            <v>2803.7636010000001</v>
          </cell>
          <cell r="F303">
            <v>2224.2207039999998</v>
          </cell>
          <cell r="G303">
            <v>1142.641067</v>
          </cell>
        </row>
        <row r="304">
          <cell r="A304" t="str">
            <v>15790</v>
          </cell>
          <cell r="B304" t="str">
            <v>BOYACA</v>
          </cell>
          <cell r="C304" t="str">
            <v>TASCO</v>
          </cell>
          <cell r="D304">
            <v>6</v>
          </cell>
          <cell r="E304">
            <v>1668.7742820000001</v>
          </cell>
          <cell r="F304">
            <v>1623.1830059000001</v>
          </cell>
          <cell r="G304">
            <v>881.80423900000005</v>
          </cell>
        </row>
        <row r="305">
          <cell r="A305" t="str">
            <v>15798</v>
          </cell>
          <cell r="B305" t="str">
            <v>BOYACA</v>
          </cell>
          <cell r="C305" t="str">
            <v>TENZA</v>
          </cell>
          <cell r="D305">
            <v>6</v>
          </cell>
          <cell r="E305">
            <v>1508.51448</v>
          </cell>
          <cell r="F305">
            <v>1536.7966663</v>
          </cell>
          <cell r="G305">
            <v>825.66242899999997</v>
          </cell>
        </row>
        <row r="306">
          <cell r="A306" t="str">
            <v>15804</v>
          </cell>
          <cell r="B306" t="str">
            <v>BOYACA</v>
          </cell>
          <cell r="C306" t="str">
            <v>TIBANA</v>
          </cell>
          <cell r="D306">
            <v>6</v>
          </cell>
          <cell r="E306">
            <v>2399.8080209999998</v>
          </cell>
          <cell r="F306">
            <v>2672.1824697810002</v>
          </cell>
          <cell r="G306">
            <v>1084.6307099999999</v>
          </cell>
        </row>
        <row r="307">
          <cell r="A307" t="str">
            <v>15806</v>
          </cell>
          <cell r="B307" t="str">
            <v>BOYACA</v>
          </cell>
          <cell r="C307" t="str">
            <v>TIBASOSA</v>
          </cell>
          <cell r="D307">
            <v>6</v>
          </cell>
          <cell r="E307">
            <v>12174.324602000001</v>
          </cell>
          <cell r="F307">
            <v>15377.05293498</v>
          </cell>
          <cell r="G307">
            <v>3718.0286580000002</v>
          </cell>
        </row>
        <row r="308">
          <cell r="A308" t="str">
            <v>15808</v>
          </cell>
          <cell r="B308" t="str">
            <v>BOYACA</v>
          </cell>
          <cell r="C308" t="str">
            <v>TINJACA</v>
          </cell>
          <cell r="D308">
            <v>6</v>
          </cell>
          <cell r="E308">
            <v>1907.3157200000001</v>
          </cell>
          <cell r="F308">
            <v>1984.2439945000001</v>
          </cell>
          <cell r="G308">
            <v>932.93822399999999</v>
          </cell>
        </row>
        <row r="309">
          <cell r="A309" t="str">
            <v>15810</v>
          </cell>
          <cell r="B309" t="str">
            <v>BOYACA</v>
          </cell>
          <cell r="C309" t="str">
            <v>TIPACOQUE</v>
          </cell>
          <cell r="D309">
            <v>6</v>
          </cell>
          <cell r="E309">
            <v>1962.0185289999999</v>
          </cell>
          <cell r="F309">
            <v>1715.1652291949999</v>
          </cell>
          <cell r="G309">
            <v>1044.045513</v>
          </cell>
        </row>
        <row r="310">
          <cell r="A310" t="str">
            <v>15814</v>
          </cell>
          <cell r="B310" t="str">
            <v>BOYACA</v>
          </cell>
          <cell r="C310" t="str">
            <v>TOCA</v>
          </cell>
          <cell r="D310">
            <v>6</v>
          </cell>
          <cell r="E310">
            <v>2986.8818110000002</v>
          </cell>
          <cell r="F310">
            <v>3175.2068530050001</v>
          </cell>
          <cell r="G310">
            <v>902.36986400000001</v>
          </cell>
        </row>
        <row r="311">
          <cell r="A311" t="str">
            <v>15816</v>
          </cell>
          <cell r="B311" t="str">
            <v>BOYACA</v>
          </cell>
          <cell r="C311" t="str">
            <v>TOGUI</v>
          </cell>
          <cell r="D311">
            <v>6</v>
          </cell>
          <cell r="E311">
            <v>2181.0982720000002</v>
          </cell>
          <cell r="F311">
            <v>2372.3499522689999</v>
          </cell>
          <cell r="G311">
            <v>831.79640800000004</v>
          </cell>
        </row>
        <row r="312">
          <cell r="A312" t="str">
            <v>15820</v>
          </cell>
          <cell r="B312" t="str">
            <v>BOYACA</v>
          </cell>
          <cell r="C312" t="str">
            <v>TOPAGA</v>
          </cell>
          <cell r="D312">
            <v>6</v>
          </cell>
          <cell r="E312">
            <v>1273.4717720000001</v>
          </cell>
          <cell r="F312">
            <v>1602.8513585999999</v>
          </cell>
          <cell r="G312">
            <v>631.52726800000005</v>
          </cell>
        </row>
        <row r="313">
          <cell r="A313" t="str">
            <v>15822</v>
          </cell>
          <cell r="B313" t="str">
            <v>BOYACA</v>
          </cell>
          <cell r="C313" t="str">
            <v>TOTA</v>
          </cell>
          <cell r="D313">
            <v>6</v>
          </cell>
          <cell r="E313">
            <v>2327.74901</v>
          </cell>
          <cell r="F313">
            <v>2237.166424</v>
          </cell>
          <cell r="G313">
            <v>694.06846599999994</v>
          </cell>
        </row>
        <row r="314">
          <cell r="A314" t="str">
            <v>15832</v>
          </cell>
          <cell r="B314" t="str">
            <v>BOYACA</v>
          </cell>
          <cell r="C314" t="str">
            <v>TUNUNGUA</v>
          </cell>
          <cell r="D314">
            <v>6</v>
          </cell>
          <cell r="E314">
            <v>1574.4515389999999</v>
          </cell>
          <cell r="F314">
            <v>1353.16833597</v>
          </cell>
          <cell r="G314">
            <v>597.53478500000006</v>
          </cell>
        </row>
        <row r="315">
          <cell r="A315" t="str">
            <v>15835</v>
          </cell>
          <cell r="B315" t="str">
            <v>BOYACA</v>
          </cell>
          <cell r="C315" t="str">
            <v>TURMEQUE</v>
          </cell>
          <cell r="D315">
            <v>6</v>
          </cell>
          <cell r="E315">
            <v>1639.3449700000001</v>
          </cell>
          <cell r="F315">
            <v>1739.3339410000001</v>
          </cell>
          <cell r="G315">
            <v>937.12481300000002</v>
          </cell>
        </row>
        <row r="316">
          <cell r="A316" t="str">
            <v>15837</v>
          </cell>
          <cell r="B316" t="str">
            <v>BOYACA</v>
          </cell>
          <cell r="C316" t="str">
            <v>TUTA</v>
          </cell>
          <cell r="D316">
            <v>6</v>
          </cell>
          <cell r="E316">
            <v>8723.8174070000005</v>
          </cell>
          <cell r="F316">
            <v>9884.5250192999993</v>
          </cell>
          <cell r="G316">
            <v>2239.9143359999998</v>
          </cell>
        </row>
        <row r="317">
          <cell r="A317" t="str">
            <v>15839</v>
          </cell>
          <cell r="B317" t="str">
            <v>BOYACA</v>
          </cell>
          <cell r="C317" t="str">
            <v>TUTASA</v>
          </cell>
          <cell r="D317">
            <v>6</v>
          </cell>
          <cell r="E317">
            <v>1329.4061300000001</v>
          </cell>
          <cell r="F317">
            <v>1130.6923716330002</v>
          </cell>
          <cell r="G317">
            <v>658.15202399999998</v>
          </cell>
        </row>
        <row r="318">
          <cell r="A318" t="str">
            <v>15842</v>
          </cell>
          <cell r="B318" t="str">
            <v>BOYACA</v>
          </cell>
          <cell r="C318" t="str">
            <v>UMBITA</v>
          </cell>
          <cell r="D318">
            <v>6</v>
          </cell>
          <cell r="E318">
            <v>2463.7823520000002</v>
          </cell>
          <cell r="F318">
            <v>2121.2738740710001</v>
          </cell>
          <cell r="G318">
            <v>844.042238</v>
          </cell>
        </row>
        <row r="319">
          <cell r="A319" t="str">
            <v>15861</v>
          </cell>
          <cell r="B319" t="str">
            <v>BOYACA</v>
          </cell>
          <cell r="C319" t="str">
            <v>VENTAQUEMADA</v>
          </cell>
          <cell r="D319">
            <v>6</v>
          </cell>
          <cell r="E319">
            <v>4154.6967260000001</v>
          </cell>
          <cell r="F319">
            <v>5167.2055965749996</v>
          </cell>
          <cell r="G319">
            <v>1978.235727</v>
          </cell>
        </row>
        <row r="320">
          <cell r="A320" t="str">
            <v>15879</v>
          </cell>
          <cell r="B320" t="str">
            <v>BOYACA</v>
          </cell>
          <cell r="C320" t="str">
            <v>VIRACACHA</v>
          </cell>
          <cell r="D320">
            <v>6</v>
          </cell>
          <cell r="E320">
            <v>1279.9320760000001</v>
          </cell>
          <cell r="F320">
            <v>1412.3070908</v>
          </cell>
          <cell r="G320">
            <v>793.47182599999996</v>
          </cell>
        </row>
        <row r="321">
          <cell r="A321" t="str">
            <v>15897</v>
          </cell>
          <cell r="B321" t="str">
            <v>BOYACA</v>
          </cell>
          <cell r="C321" t="str">
            <v>ZETAQUIRA</v>
          </cell>
          <cell r="D321">
            <v>6</v>
          </cell>
          <cell r="E321">
            <v>2251.4105420000001</v>
          </cell>
          <cell r="F321">
            <v>2390.5963000000002</v>
          </cell>
          <cell r="G321">
            <v>1177.6288500000001</v>
          </cell>
        </row>
        <row r="322">
          <cell r="A322" t="str">
            <v>17001</v>
          </cell>
          <cell r="B322" t="str">
            <v>CALDAS</v>
          </cell>
          <cell r="C322" t="str">
            <v>MANIZALES</v>
          </cell>
          <cell r="D322">
            <v>1</v>
          </cell>
          <cell r="E322">
            <v>165268</v>
          </cell>
          <cell r="F322">
            <v>215233.30179500001</v>
          </cell>
          <cell r="G322">
            <v>61166.268538999997</v>
          </cell>
        </row>
        <row r="323">
          <cell r="A323" t="str">
            <v>17013</v>
          </cell>
          <cell r="B323" t="str">
            <v>CALDAS</v>
          </cell>
          <cell r="C323" t="str">
            <v>AGUADAS</v>
          </cell>
          <cell r="D323">
            <v>6</v>
          </cell>
          <cell r="E323">
            <v>4650.62939453125</v>
          </cell>
          <cell r="F323">
            <v>5334.0767439300007</v>
          </cell>
          <cell r="G323">
            <v>1720.9410909999999</v>
          </cell>
        </row>
        <row r="324">
          <cell r="A324" t="str">
            <v>17042</v>
          </cell>
          <cell r="B324" t="str">
            <v>CALDAS</v>
          </cell>
          <cell r="C324" t="str">
            <v>ANSERMA</v>
          </cell>
          <cell r="D324">
            <v>6</v>
          </cell>
          <cell r="E324">
            <v>7290</v>
          </cell>
          <cell r="F324">
            <v>7730.2997990000003</v>
          </cell>
          <cell r="G324">
            <v>5074.7871949999999</v>
          </cell>
        </row>
        <row r="325">
          <cell r="A325" t="str">
            <v>17050</v>
          </cell>
          <cell r="B325" t="str">
            <v>CALDAS</v>
          </cell>
          <cell r="C325" t="str">
            <v>ARANZAZU</v>
          </cell>
          <cell r="D325">
            <v>6</v>
          </cell>
          <cell r="E325">
            <v>2312.905517578125</v>
          </cell>
          <cell r="F325">
            <v>2497.7478630000001</v>
          </cell>
          <cell r="G325">
            <v>1419.6239820000001</v>
          </cell>
        </row>
        <row r="326">
          <cell r="A326" t="str">
            <v>17088</v>
          </cell>
          <cell r="B326" t="str">
            <v>CALDAS</v>
          </cell>
          <cell r="C326" t="str">
            <v>BELALCAZAR</v>
          </cell>
          <cell r="D326">
            <v>6</v>
          </cell>
          <cell r="E326">
            <v>3309.214111328125</v>
          </cell>
          <cell r="F326">
            <v>3677.3853770000001</v>
          </cell>
          <cell r="G326">
            <v>1464.0335930000001</v>
          </cell>
        </row>
        <row r="327">
          <cell r="A327" t="str">
            <v>17174</v>
          </cell>
          <cell r="B327" t="str">
            <v>CALDAS</v>
          </cell>
          <cell r="C327" t="str">
            <v>CHINCHINA</v>
          </cell>
          <cell r="D327">
            <v>5</v>
          </cell>
          <cell r="E327">
            <v>16543.978515625</v>
          </cell>
          <cell r="F327">
            <v>18701.728376999999</v>
          </cell>
          <cell r="G327">
            <v>6353.9597089999997</v>
          </cell>
        </row>
        <row r="328">
          <cell r="A328" t="str">
            <v>17272</v>
          </cell>
          <cell r="B328" t="str">
            <v>CALDAS</v>
          </cell>
          <cell r="C328" t="str">
            <v>FILADELFIA</v>
          </cell>
          <cell r="D328">
            <v>6</v>
          </cell>
          <cell r="E328">
            <v>2066.742919921875</v>
          </cell>
          <cell r="F328">
            <v>2255.0335749999999</v>
          </cell>
          <cell r="G328">
            <v>1436.986484</v>
          </cell>
        </row>
        <row r="329">
          <cell r="A329" t="str">
            <v>17380</v>
          </cell>
          <cell r="B329" t="str">
            <v>CALDAS</v>
          </cell>
          <cell r="C329" t="str">
            <v>LA DORADA</v>
          </cell>
          <cell r="D329">
            <v>5</v>
          </cell>
          <cell r="E329">
            <v>18981</v>
          </cell>
          <cell r="F329">
            <v>24052.310629</v>
          </cell>
          <cell r="G329">
            <v>14726.48619</v>
          </cell>
        </row>
        <row r="330">
          <cell r="A330" t="str">
            <v>17388</v>
          </cell>
          <cell r="B330" t="str">
            <v>CALDAS</v>
          </cell>
          <cell r="C330" t="str">
            <v>LA MERCED</v>
          </cell>
          <cell r="D330">
            <v>6</v>
          </cell>
          <cell r="E330">
            <v>1292.356201171875</v>
          </cell>
          <cell r="F330">
            <v>1385.87754</v>
          </cell>
          <cell r="G330">
            <v>770.84485099999995</v>
          </cell>
        </row>
        <row r="331">
          <cell r="A331" t="str">
            <v>17433</v>
          </cell>
          <cell r="B331" t="str">
            <v>CALDAS</v>
          </cell>
          <cell r="C331" t="str">
            <v>MANZANARES</v>
          </cell>
          <cell r="D331">
            <v>6</v>
          </cell>
          <cell r="E331">
            <v>3350</v>
          </cell>
          <cell r="F331">
            <v>3488.259043</v>
          </cell>
          <cell r="G331">
            <v>1886.994895</v>
          </cell>
        </row>
        <row r="332">
          <cell r="A332" t="str">
            <v>17442</v>
          </cell>
          <cell r="B332" t="str">
            <v>CALDAS</v>
          </cell>
          <cell r="C332" t="str">
            <v>MARMATO</v>
          </cell>
          <cell r="D332">
            <v>6</v>
          </cell>
          <cell r="E332">
            <v>3666.03271484375</v>
          </cell>
          <cell r="F332">
            <v>4231.1655730000002</v>
          </cell>
          <cell r="G332">
            <v>1561.0778640000001</v>
          </cell>
        </row>
        <row r="333">
          <cell r="A333" t="str">
            <v>17444</v>
          </cell>
          <cell r="B333" t="str">
            <v>CALDAS</v>
          </cell>
          <cell r="C333" t="str">
            <v>MARQUETALIA</v>
          </cell>
          <cell r="D333">
            <v>6</v>
          </cell>
          <cell r="E333">
            <v>2195</v>
          </cell>
          <cell r="F333">
            <v>2593.6894742220002</v>
          </cell>
          <cell r="G333">
            <v>1286.497316</v>
          </cell>
        </row>
        <row r="334">
          <cell r="A334" t="str">
            <v>17446</v>
          </cell>
          <cell r="B334" t="str">
            <v>CALDAS</v>
          </cell>
          <cell r="C334" t="str">
            <v>MARULANDA</v>
          </cell>
          <cell r="D334">
            <v>6</v>
          </cell>
          <cell r="E334">
            <v>1040</v>
          </cell>
          <cell r="F334">
            <v>1058.6442830000001</v>
          </cell>
          <cell r="G334">
            <v>837.373152</v>
          </cell>
        </row>
        <row r="335">
          <cell r="A335" t="str">
            <v>17486</v>
          </cell>
          <cell r="B335" t="str">
            <v>CALDAS</v>
          </cell>
          <cell r="C335" t="str">
            <v>NEIRA</v>
          </cell>
          <cell r="D335">
            <v>6</v>
          </cell>
          <cell r="E335">
            <v>6313.18994140625</v>
          </cell>
          <cell r="F335">
            <v>6688.6370930000003</v>
          </cell>
          <cell r="G335">
            <v>2735.5038669999999</v>
          </cell>
        </row>
        <row r="336">
          <cell r="A336" t="str">
            <v>17495</v>
          </cell>
          <cell r="B336" t="str">
            <v>CALDAS</v>
          </cell>
          <cell r="C336" t="str">
            <v>NORCASIA</v>
          </cell>
          <cell r="D336">
            <v>6</v>
          </cell>
          <cell r="E336">
            <v>2840</v>
          </cell>
          <cell r="F336">
            <v>3131.697705</v>
          </cell>
          <cell r="G336">
            <v>1860.466858</v>
          </cell>
        </row>
        <row r="337">
          <cell r="A337" t="str">
            <v>17513</v>
          </cell>
          <cell r="B337" t="str">
            <v>CALDAS</v>
          </cell>
          <cell r="C337" t="str">
            <v>PACORA</v>
          </cell>
          <cell r="D337">
            <v>6</v>
          </cell>
          <cell r="E337">
            <v>2729.27978515625</v>
          </cell>
          <cell r="F337">
            <v>2971.202996</v>
          </cell>
          <cell r="G337">
            <v>1406.5479319999999</v>
          </cell>
        </row>
        <row r="338">
          <cell r="A338" t="str">
            <v>17524</v>
          </cell>
          <cell r="B338" t="str">
            <v>CALDAS</v>
          </cell>
          <cell r="C338" t="str">
            <v>PALESTINA</v>
          </cell>
          <cell r="D338">
            <v>6</v>
          </cell>
          <cell r="E338">
            <v>5172.4580078125</v>
          </cell>
          <cell r="F338">
            <v>5768.0106349999996</v>
          </cell>
          <cell r="G338">
            <v>3346.5476309999999</v>
          </cell>
        </row>
        <row r="339">
          <cell r="A339" t="str">
            <v>17541</v>
          </cell>
          <cell r="B339" t="str">
            <v>CALDAS</v>
          </cell>
          <cell r="C339" t="str">
            <v>PENSILVANIA</v>
          </cell>
          <cell r="D339">
            <v>6</v>
          </cell>
          <cell r="E339">
            <v>3318.441162109375</v>
          </cell>
          <cell r="F339">
            <v>3898.1080149999998</v>
          </cell>
          <cell r="G339">
            <v>1875.237259</v>
          </cell>
        </row>
        <row r="340">
          <cell r="A340" t="str">
            <v>17614</v>
          </cell>
          <cell r="B340" t="str">
            <v>CALDAS</v>
          </cell>
          <cell r="C340" t="str">
            <v>RIOSUCIO</v>
          </cell>
          <cell r="D340">
            <v>6</v>
          </cell>
          <cell r="E340">
            <v>6295.82421875</v>
          </cell>
          <cell r="F340">
            <v>6685.6245644000001</v>
          </cell>
          <cell r="G340">
            <v>3066.6772169999999</v>
          </cell>
        </row>
        <row r="341">
          <cell r="A341" t="str">
            <v>17616</v>
          </cell>
          <cell r="B341" t="str">
            <v>CALDAS</v>
          </cell>
          <cell r="C341" t="str">
            <v>RISARALDA</v>
          </cell>
          <cell r="D341">
            <v>6</v>
          </cell>
          <cell r="E341">
            <v>2826.612548828125</v>
          </cell>
          <cell r="F341">
            <v>2662.4360620000002</v>
          </cell>
          <cell r="G341">
            <v>1262.9781210000001</v>
          </cell>
        </row>
        <row r="342">
          <cell r="A342" t="str">
            <v>17653</v>
          </cell>
          <cell r="B342" t="str">
            <v>CALDAS</v>
          </cell>
          <cell r="C342" t="str">
            <v>SALAMINA</v>
          </cell>
          <cell r="D342">
            <v>6</v>
          </cell>
          <cell r="E342">
            <v>3520</v>
          </cell>
          <cell r="F342">
            <v>3624.2704570000001</v>
          </cell>
          <cell r="G342">
            <v>1746.387041</v>
          </cell>
        </row>
        <row r="343">
          <cell r="A343" t="str">
            <v>17662</v>
          </cell>
          <cell r="B343" t="str">
            <v>CALDAS</v>
          </cell>
          <cell r="C343" t="str">
            <v>SAMANA</v>
          </cell>
          <cell r="D343">
            <v>6</v>
          </cell>
          <cell r="E343">
            <v>2784.079833984375</v>
          </cell>
          <cell r="F343">
            <v>3332.3275619999999</v>
          </cell>
          <cell r="G343">
            <v>1840.908475</v>
          </cell>
        </row>
        <row r="344">
          <cell r="A344" t="str">
            <v>17665</v>
          </cell>
          <cell r="B344" t="str">
            <v>CALDAS</v>
          </cell>
          <cell r="C344" t="str">
            <v>SAN JOSE</v>
          </cell>
          <cell r="D344">
            <v>6</v>
          </cell>
          <cell r="E344">
            <v>2921.57861328125</v>
          </cell>
          <cell r="F344">
            <v>2499.5170429999998</v>
          </cell>
          <cell r="G344">
            <v>1119.6698980000001</v>
          </cell>
        </row>
        <row r="345">
          <cell r="A345" t="str">
            <v>17777</v>
          </cell>
          <cell r="B345" t="str">
            <v>CALDAS</v>
          </cell>
          <cell r="C345" t="str">
            <v>SUPIA</v>
          </cell>
          <cell r="D345">
            <v>6</v>
          </cell>
          <cell r="E345">
            <v>4746.0703125</v>
          </cell>
          <cell r="F345">
            <v>5697.9497659999997</v>
          </cell>
          <cell r="G345">
            <v>3132.5696429999998</v>
          </cell>
        </row>
        <row r="346">
          <cell r="A346" t="str">
            <v>17867</v>
          </cell>
          <cell r="B346" t="str">
            <v>CALDAS</v>
          </cell>
          <cell r="C346" t="str">
            <v>VICTORIA</v>
          </cell>
          <cell r="D346">
            <v>6</v>
          </cell>
          <cell r="E346">
            <v>2985.172119140625</v>
          </cell>
          <cell r="F346">
            <v>3410.4048469999998</v>
          </cell>
          <cell r="G346">
            <v>2126.802181</v>
          </cell>
        </row>
        <row r="347">
          <cell r="A347" t="str">
            <v>17873</v>
          </cell>
          <cell r="B347" t="str">
            <v>CALDAS</v>
          </cell>
          <cell r="C347" t="str">
            <v>VILLAMARIA</v>
          </cell>
          <cell r="D347">
            <v>5</v>
          </cell>
          <cell r="E347">
            <v>14489</v>
          </cell>
          <cell r="F347">
            <v>17599.508234000001</v>
          </cell>
          <cell r="G347">
            <v>6225.9045779999997</v>
          </cell>
        </row>
        <row r="348">
          <cell r="A348" t="str">
            <v>17877</v>
          </cell>
          <cell r="B348" t="str">
            <v>CALDAS</v>
          </cell>
          <cell r="C348" t="str">
            <v>VITERBO</v>
          </cell>
          <cell r="D348">
            <v>6</v>
          </cell>
          <cell r="E348">
            <v>3651</v>
          </cell>
          <cell r="F348">
            <v>3840.9372750000002</v>
          </cell>
          <cell r="G348">
            <v>2355.9136749999998</v>
          </cell>
        </row>
        <row r="349">
          <cell r="A349" t="str">
            <v>18001</v>
          </cell>
          <cell r="B349" t="str">
            <v>CAQUETA</v>
          </cell>
          <cell r="C349" t="str">
            <v>FLORENCIA</v>
          </cell>
          <cell r="D349">
            <v>3</v>
          </cell>
          <cell r="E349">
            <v>40640.4140625</v>
          </cell>
          <cell r="F349">
            <v>50420.284012999997</v>
          </cell>
          <cell r="G349">
            <v>26646.609132000001</v>
          </cell>
        </row>
        <row r="350">
          <cell r="A350" t="str">
            <v>18029</v>
          </cell>
          <cell r="B350" t="str">
            <v>CAQUETA</v>
          </cell>
          <cell r="C350" t="str">
            <v>ALBANIA</v>
          </cell>
          <cell r="D350">
            <v>6</v>
          </cell>
          <cell r="E350">
            <v>1485.2899169921875</v>
          </cell>
          <cell r="F350">
            <v>1533.006842</v>
          </cell>
          <cell r="G350">
            <v>1100.0790239999999</v>
          </cell>
        </row>
        <row r="351">
          <cell r="A351" t="str">
            <v>18094</v>
          </cell>
          <cell r="B351" t="str">
            <v>CAQUETA</v>
          </cell>
          <cell r="C351" t="str">
            <v>BELEN ANDAQUIES</v>
          </cell>
          <cell r="D351">
            <v>6</v>
          </cell>
          <cell r="E351">
            <v>2375.575439453125</v>
          </cell>
          <cell r="F351">
            <v>3323.1643490000001</v>
          </cell>
          <cell r="G351">
            <v>1594.6633200000001</v>
          </cell>
        </row>
        <row r="352">
          <cell r="A352" t="str">
            <v>18150</v>
          </cell>
          <cell r="B352" t="str">
            <v>CAQUETA</v>
          </cell>
          <cell r="C352" t="str">
            <v>CARTAGENA DEL CHAIRA</v>
          </cell>
          <cell r="D352">
            <v>6</v>
          </cell>
          <cell r="E352">
            <v>6184.97314453125</v>
          </cell>
          <cell r="F352">
            <v>7132.0807235699995</v>
          </cell>
          <cell r="G352">
            <v>3303.2386769999998</v>
          </cell>
        </row>
        <row r="353">
          <cell r="A353" t="str">
            <v>18205</v>
          </cell>
          <cell r="B353" t="str">
            <v>CAQUETA</v>
          </cell>
          <cell r="C353" t="str">
            <v>CURILLO</v>
          </cell>
          <cell r="D353">
            <v>6</v>
          </cell>
          <cell r="E353">
            <v>2462.7763671875</v>
          </cell>
          <cell r="F353">
            <v>2563.93339092</v>
          </cell>
          <cell r="G353">
            <v>1495.1621110000001</v>
          </cell>
        </row>
        <row r="354">
          <cell r="A354" t="str">
            <v>18247</v>
          </cell>
          <cell r="B354" t="str">
            <v>CAQUETA</v>
          </cell>
          <cell r="C354" t="str">
            <v>EL DONCELLO</v>
          </cell>
          <cell r="D354">
            <v>6</v>
          </cell>
          <cell r="E354">
            <v>4158.919921875</v>
          </cell>
          <cell r="F354">
            <v>4437.3770880000002</v>
          </cell>
          <cell r="G354">
            <v>2700.7042289999999</v>
          </cell>
        </row>
        <row r="355">
          <cell r="A355" t="str">
            <v>18256</v>
          </cell>
          <cell r="B355" t="str">
            <v>CAQUETA</v>
          </cell>
          <cell r="C355" t="str">
            <v>EL PAUJIL</v>
          </cell>
          <cell r="D355">
            <v>6</v>
          </cell>
          <cell r="E355">
            <v>3270.69287109375</v>
          </cell>
          <cell r="F355">
            <v>3527.471153</v>
          </cell>
          <cell r="G355">
            <v>1813.7205530000001</v>
          </cell>
        </row>
        <row r="356">
          <cell r="A356" t="str">
            <v>18410</v>
          </cell>
          <cell r="B356" t="str">
            <v>CAQUETA</v>
          </cell>
          <cell r="C356" t="str">
            <v>LA MONTAÑITA</v>
          </cell>
          <cell r="D356">
            <v>6</v>
          </cell>
          <cell r="E356">
            <v>3794.777587890625</v>
          </cell>
          <cell r="F356">
            <v>3568.6187799999998</v>
          </cell>
          <cell r="G356">
            <v>2288.2855749999999</v>
          </cell>
        </row>
        <row r="357">
          <cell r="A357" t="str">
            <v>18460</v>
          </cell>
          <cell r="B357" t="str">
            <v>CAQUETA</v>
          </cell>
          <cell r="C357" t="str">
            <v>MILAN</v>
          </cell>
          <cell r="D357">
            <v>6</v>
          </cell>
          <cell r="E357">
            <v>3517.236083984375</v>
          </cell>
          <cell r="F357">
            <v>4339.84501</v>
          </cell>
          <cell r="G357">
            <v>1974.538501</v>
          </cell>
        </row>
        <row r="358">
          <cell r="A358" t="str">
            <v>18479</v>
          </cell>
          <cell r="B358" t="str">
            <v>CAQUETA</v>
          </cell>
          <cell r="C358" t="str">
            <v>MORELIA</v>
          </cell>
          <cell r="D358">
            <v>6</v>
          </cell>
          <cell r="E358">
            <v>1672.359130859375</v>
          </cell>
          <cell r="F358">
            <v>2010.7341750000001</v>
          </cell>
          <cell r="G358">
            <v>1265.3448760000001</v>
          </cell>
        </row>
        <row r="359">
          <cell r="A359" t="str">
            <v>18592</v>
          </cell>
          <cell r="B359" t="str">
            <v>CAQUETA</v>
          </cell>
          <cell r="C359" t="str">
            <v>PUERTO RICO</v>
          </cell>
          <cell r="D359">
            <v>6</v>
          </cell>
          <cell r="E359">
            <v>4000.51025390625</v>
          </cell>
          <cell r="F359">
            <v>4174.4552110000004</v>
          </cell>
          <cell r="G359">
            <v>2246.2255650000002</v>
          </cell>
        </row>
        <row r="360">
          <cell r="A360" t="str">
            <v>18610</v>
          </cell>
          <cell r="B360" t="str">
            <v>CAQUETA</v>
          </cell>
          <cell r="C360" t="str">
            <v>SAN JOSE DE FRAGUA</v>
          </cell>
          <cell r="D360">
            <v>6</v>
          </cell>
          <cell r="E360">
            <v>2883.7998046875</v>
          </cell>
          <cell r="F360">
            <v>3258.5076180000001</v>
          </cell>
          <cell r="G360">
            <v>1924.730589</v>
          </cell>
        </row>
        <row r="361">
          <cell r="A361" t="str">
            <v>18753</v>
          </cell>
          <cell r="B361" t="str">
            <v>CAQUETA</v>
          </cell>
          <cell r="C361" t="str">
            <v>SAN  VICENTE DEL CAGUAN</v>
          </cell>
          <cell r="D361">
            <v>6</v>
          </cell>
          <cell r="E361">
            <v>4731.97216796875</v>
          </cell>
          <cell r="F361">
            <v>9471.9306940000006</v>
          </cell>
          <cell r="G361">
            <v>5058.5072810000001</v>
          </cell>
        </row>
        <row r="362">
          <cell r="A362" t="str">
            <v>18756</v>
          </cell>
          <cell r="B362" t="str">
            <v>CAQUETA</v>
          </cell>
          <cell r="C362" t="str">
            <v>SOLANO</v>
          </cell>
          <cell r="D362">
            <v>6</v>
          </cell>
          <cell r="E362">
            <v>2928.490478515625</v>
          </cell>
          <cell r="F362">
            <v>4505.4055349999999</v>
          </cell>
          <cell r="G362">
            <v>2098.1902479999999</v>
          </cell>
        </row>
        <row r="363">
          <cell r="A363" t="str">
            <v>18785</v>
          </cell>
          <cell r="B363" t="str">
            <v>CAQUETA</v>
          </cell>
          <cell r="C363" t="str">
            <v>SOLITA</v>
          </cell>
          <cell r="D363">
            <v>6</v>
          </cell>
          <cell r="E363">
            <v>775.5537109375</v>
          </cell>
          <cell r="F363">
            <v>2906.8767280000002</v>
          </cell>
          <cell r="G363">
            <v>1980.4046390000001</v>
          </cell>
        </row>
        <row r="364">
          <cell r="A364" t="str">
            <v>18860</v>
          </cell>
          <cell r="B364" t="str">
            <v>CAQUETA</v>
          </cell>
          <cell r="C364" t="str">
            <v>VALPARAISO</v>
          </cell>
          <cell r="D364">
            <v>6</v>
          </cell>
          <cell r="E364">
            <v>2505.948974609375</v>
          </cell>
          <cell r="F364">
            <v>2825.7723019999999</v>
          </cell>
          <cell r="G364">
            <v>1487.1816309999999</v>
          </cell>
        </row>
        <row r="365">
          <cell r="A365" t="str">
            <v>19001</v>
          </cell>
          <cell r="B365" t="str">
            <v>CAUCA</v>
          </cell>
          <cell r="C365" t="str">
            <v>POPAYAN</v>
          </cell>
          <cell r="D365">
            <v>2</v>
          </cell>
          <cell r="E365">
            <v>99839.850112</v>
          </cell>
          <cell r="F365">
            <v>104355.896003</v>
          </cell>
          <cell r="G365">
            <v>36065.677220999998</v>
          </cell>
        </row>
        <row r="366">
          <cell r="A366" t="str">
            <v>19022</v>
          </cell>
          <cell r="B366" t="str">
            <v>CAUCA</v>
          </cell>
          <cell r="C366" t="str">
            <v>ALMAGUER</v>
          </cell>
          <cell r="D366">
            <v>6</v>
          </cell>
          <cell r="E366">
            <v>3055.3732199999999</v>
          </cell>
          <cell r="F366">
            <v>3223.008988</v>
          </cell>
          <cell r="G366">
            <v>1859.351913</v>
          </cell>
        </row>
        <row r="367">
          <cell r="A367" t="str">
            <v>19050</v>
          </cell>
          <cell r="B367" t="str">
            <v>CAUCA</v>
          </cell>
          <cell r="C367" t="str">
            <v>ARGELIA</v>
          </cell>
          <cell r="D367">
            <v>6</v>
          </cell>
          <cell r="E367">
            <v>5252.08997</v>
          </cell>
          <cell r="F367">
            <v>5907.7577490000003</v>
          </cell>
          <cell r="G367">
            <v>3068.8215078799999</v>
          </cell>
        </row>
        <row r="368">
          <cell r="A368" t="str">
            <v>19075</v>
          </cell>
          <cell r="B368" t="str">
            <v>CAUCA</v>
          </cell>
          <cell r="C368" t="str">
            <v>BALBOA</v>
          </cell>
          <cell r="D368">
            <v>6</v>
          </cell>
          <cell r="E368">
            <v>3026.4983360000001</v>
          </cell>
          <cell r="F368">
            <v>3188.6218050000002</v>
          </cell>
          <cell r="G368">
            <v>2189.1238039999998</v>
          </cell>
        </row>
        <row r="369">
          <cell r="A369" t="str">
            <v>19100</v>
          </cell>
          <cell r="B369" t="str">
            <v>CAUCA</v>
          </cell>
          <cell r="C369" t="str">
            <v>BOLIVAR</v>
          </cell>
          <cell r="D369">
            <v>6</v>
          </cell>
          <cell r="E369">
            <v>3442.67148</v>
          </cell>
          <cell r="F369">
            <v>3439.1871820000001</v>
          </cell>
          <cell r="G369">
            <v>1906.601379</v>
          </cell>
        </row>
        <row r="370">
          <cell r="A370" t="str">
            <v>19110</v>
          </cell>
          <cell r="B370" t="str">
            <v>CAUCA</v>
          </cell>
          <cell r="C370" t="str">
            <v>BUENOS AIRES</v>
          </cell>
          <cell r="D370">
            <v>6</v>
          </cell>
          <cell r="E370">
            <v>3307.8393609999998</v>
          </cell>
          <cell r="F370">
            <v>3770.9578280000001</v>
          </cell>
          <cell r="G370">
            <v>1873.3570540000001</v>
          </cell>
        </row>
        <row r="371">
          <cell r="A371" t="str">
            <v>19130</v>
          </cell>
          <cell r="B371" t="str">
            <v>CAUCA</v>
          </cell>
          <cell r="C371" t="str">
            <v>CAJIBIO</v>
          </cell>
          <cell r="D371">
            <v>6</v>
          </cell>
          <cell r="E371">
            <v>4869.4999550000002</v>
          </cell>
          <cell r="F371">
            <v>5308.1472889999995</v>
          </cell>
          <cell r="G371">
            <v>2421.4794299999999</v>
          </cell>
        </row>
        <row r="372">
          <cell r="A372" t="str">
            <v>19137</v>
          </cell>
          <cell r="B372" t="str">
            <v>CAUCA</v>
          </cell>
          <cell r="C372" t="str">
            <v>CALDONO</v>
          </cell>
          <cell r="D372">
            <v>6</v>
          </cell>
          <cell r="E372">
            <v>2334.9384909999999</v>
          </cell>
          <cell r="F372">
            <v>2712.4765510000002</v>
          </cell>
          <cell r="G372">
            <v>1707.4226880000001</v>
          </cell>
        </row>
        <row r="373">
          <cell r="A373" t="str">
            <v>19142</v>
          </cell>
          <cell r="B373" t="str">
            <v>CAUCA</v>
          </cell>
          <cell r="C373" t="str">
            <v>CALOTO</v>
          </cell>
          <cell r="D373">
            <v>6</v>
          </cell>
          <cell r="E373">
            <v>13020.900927000001</v>
          </cell>
          <cell r="F373">
            <v>15277.662340000001</v>
          </cell>
          <cell r="G373">
            <v>10705.223201000001</v>
          </cell>
        </row>
        <row r="374">
          <cell r="A374" t="str">
            <v>19212</v>
          </cell>
          <cell r="B374" t="str">
            <v>CAUCA</v>
          </cell>
          <cell r="C374" t="str">
            <v>CORINTO</v>
          </cell>
          <cell r="D374">
            <v>6</v>
          </cell>
          <cell r="E374">
            <v>5282.1253150000002</v>
          </cell>
          <cell r="F374">
            <v>4826.8962009999996</v>
          </cell>
          <cell r="G374">
            <v>2624.5723400000002</v>
          </cell>
        </row>
        <row r="375">
          <cell r="A375" t="str">
            <v>19256</v>
          </cell>
          <cell r="B375" t="str">
            <v>CAUCA</v>
          </cell>
          <cell r="C375" t="str">
            <v>EL TAMBO</v>
          </cell>
          <cell r="D375">
            <v>6</v>
          </cell>
          <cell r="E375">
            <v>3796.7908189999998</v>
          </cell>
          <cell r="F375">
            <v>4130.6411969999999</v>
          </cell>
          <cell r="G375">
            <v>2156.6018359999998</v>
          </cell>
        </row>
        <row r="376">
          <cell r="A376" t="str">
            <v>19290</v>
          </cell>
          <cell r="B376" t="str">
            <v>CAUCA</v>
          </cell>
          <cell r="C376" t="str">
            <v>FLORENCIA</v>
          </cell>
          <cell r="D376">
            <v>6</v>
          </cell>
          <cell r="E376">
            <v>1562.777026</v>
          </cell>
          <cell r="F376">
            <v>1215.358682</v>
          </cell>
          <cell r="G376">
            <v>630.915796</v>
          </cell>
        </row>
        <row r="377">
          <cell r="A377" t="str">
            <v>19300</v>
          </cell>
          <cell r="B377" t="str">
            <v>CAUCA</v>
          </cell>
          <cell r="C377" t="str">
            <v>GUACHENÉ</v>
          </cell>
          <cell r="D377">
            <v>5</v>
          </cell>
          <cell r="E377">
            <v>12745.762142</v>
          </cell>
          <cell r="F377">
            <v>26654.027341000001</v>
          </cell>
          <cell r="G377">
            <v>8816.4410129999997</v>
          </cell>
        </row>
        <row r="378">
          <cell r="A378" t="str">
            <v>19318</v>
          </cell>
          <cell r="B378" t="str">
            <v>CAUCA</v>
          </cell>
          <cell r="C378" t="str">
            <v>GUAPI</v>
          </cell>
          <cell r="D378">
            <v>6</v>
          </cell>
          <cell r="E378">
            <v>7188.3602209999999</v>
          </cell>
          <cell r="F378">
            <v>6528.5833739999998</v>
          </cell>
          <cell r="G378">
            <v>3147.009716</v>
          </cell>
        </row>
        <row r="379">
          <cell r="A379" t="str">
            <v>19355</v>
          </cell>
          <cell r="B379" t="str">
            <v>CAUCA</v>
          </cell>
          <cell r="C379" t="str">
            <v>INZA</v>
          </cell>
          <cell r="D379">
            <v>6</v>
          </cell>
          <cell r="E379">
            <v>3833.1344509999999</v>
          </cell>
          <cell r="F379">
            <v>3723.5322590000001</v>
          </cell>
          <cell r="G379">
            <v>2376.0206480000002</v>
          </cell>
        </row>
        <row r="380">
          <cell r="A380" t="str">
            <v>19364</v>
          </cell>
          <cell r="B380" t="str">
            <v>CAUCA</v>
          </cell>
          <cell r="C380" t="str">
            <v>JAMBALO</v>
          </cell>
          <cell r="D380">
            <v>6</v>
          </cell>
          <cell r="E380">
            <v>3700.815521</v>
          </cell>
          <cell r="F380">
            <v>2597.269718</v>
          </cell>
          <cell r="G380">
            <v>1825.3307830000001</v>
          </cell>
        </row>
        <row r="381">
          <cell r="A381" t="str">
            <v>19392</v>
          </cell>
          <cell r="B381" t="str">
            <v>CAUCA</v>
          </cell>
          <cell r="C381" t="str">
            <v>LA SIERRA</v>
          </cell>
          <cell r="D381">
            <v>6</v>
          </cell>
          <cell r="E381">
            <v>2227.6788740000002</v>
          </cell>
          <cell r="F381">
            <v>2301.016615</v>
          </cell>
          <cell r="G381">
            <v>1445.7556930000001</v>
          </cell>
        </row>
        <row r="382">
          <cell r="A382" t="str">
            <v>19397</v>
          </cell>
          <cell r="B382" t="str">
            <v>CAUCA</v>
          </cell>
          <cell r="C382" t="str">
            <v>LA VEGA</v>
          </cell>
          <cell r="D382">
            <v>6</v>
          </cell>
          <cell r="E382">
            <v>2984.3113830000002</v>
          </cell>
          <cell r="F382">
            <v>1977.4744430000001</v>
          </cell>
          <cell r="G382">
            <v>1357.326118</v>
          </cell>
        </row>
        <row r="383">
          <cell r="A383" t="str">
            <v>19418</v>
          </cell>
          <cell r="B383" t="str">
            <v>CAUCA</v>
          </cell>
          <cell r="C383" t="str">
            <v>LOPEZ</v>
          </cell>
          <cell r="D383">
            <v>6</v>
          </cell>
          <cell r="E383">
            <v>11760.134383000001</v>
          </cell>
          <cell r="F383">
            <v>5297.3795120000004</v>
          </cell>
          <cell r="G383">
            <v>3573.9406640000002</v>
          </cell>
        </row>
        <row r="384">
          <cell r="A384" t="str">
            <v>19450</v>
          </cell>
          <cell r="B384" t="str">
            <v>CAUCA</v>
          </cell>
          <cell r="C384" t="str">
            <v>MERCADERES</v>
          </cell>
          <cell r="D384">
            <v>6</v>
          </cell>
          <cell r="E384">
            <v>2539.0696589999998</v>
          </cell>
          <cell r="F384">
            <v>2484.7254469999998</v>
          </cell>
          <cell r="G384">
            <v>1652.1409020000001</v>
          </cell>
        </row>
        <row r="385">
          <cell r="A385" t="str">
            <v>19455</v>
          </cell>
          <cell r="B385" t="str">
            <v>CAUCA</v>
          </cell>
          <cell r="C385" t="str">
            <v>MIRANDA</v>
          </cell>
          <cell r="D385">
            <v>5</v>
          </cell>
          <cell r="E385">
            <v>18307.039462000001</v>
          </cell>
          <cell r="F385">
            <v>15287.684525000001</v>
          </cell>
          <cell r="G385">
            <v>8276.2082279999995</v>
          </cell>
        </row>
        <row r="386">
          <cell r="A386" t="str">
            <v>19473</v>
          </cell>
          <cell r="B386" t="str">
            <v>CAUCA</v>
          </cell>
          <cell r="C386" t="str">
            <v>MORALES</v>
          </cell>
          <cell r="D386">
            <v>6</v>
          </cell>
          <cell r="E386">
            <v>4031.640257</v>
          </cell>
          <cell r="F386">
            <v>5102.2144559999997</v>
          </cell>
          <cell r="G386">
            <v>2675.5862229999998</v>
          </cell>
        </row>
        <row r="387">
          <cell r="A387" t="str">
            <v>19513</v>
          </cell>
          <cell r="B387" t="str">
            <v>CAUCA</v>
          </cell>
          <cell r="C387" t="str">
            <v>PADILLA</v>
          </cell>
          <cell r="D387">
            <v>6</v>
          </cell>
          <cell r="E387">
            <v>1950.9739509999999</v>
          </cell>
          <cell r="F387">
            <v>2046.2731450000001</v>
          </cell>
          <cell r="G387">
            <v>1330.1258909999999</v>
          </cell>
        </row>
        <row r="388">
          <cell r="A388" t="str">
            <v>19517</v>
          </cell>
          <cell r="B388" t="str">
            <v>CAUCA</v>
          </cell>
          <cell r="C388" t="str">
            <v>PAEZ</v>
          </cell>
          <cell r="D388">
            <v>6</v>
          </cell>
          <cell r="E388">
            <v>3583.5210029999998</v>
          </cell>
          <cell r="F388">
            <v>3386.3762099999999</v>
          </cell>
          <cell r="G388">
            <v>2061.4809519999999</v>
          </cell>
        </row>
        <row r="389">
          <cell r="A389" t="str">
            <v>19532</v>
          </cell>
          <cell r="B389" t="str">
            <v>CAUCA</v>
          </cell>
          <cell r="C389" t="str">
            <v>PATIA (EL BORDO)</v>
          </cell>
          <cell r="D389">
            <v>6</v>
          </cell>
          <cell r="E389">
            <v>5720.361081</v>
          </cell>
          <cell r="F389">
            <v>6126.1610360000004</v>
          </cell>
          <cell r="G389">
            <v>3290.5046849999999</v>
          </cell>
        </row>
        <row r="390">
          <cell r="A390" t="str">
            <v>19533</v>
          </cell>
          <cell r="B390" t="str">
            <v>CAUCA</v>
          </cell>
          <cell r="C390" t="str">
            <v>PIAMONTE</v>
          </cell>
          <cell r="D390">
            <v>6</v>
          </cell>
          <cell r="E390">
            <v>2906.9839569999999</v>
          </cell>
          <cell r="F390">
            <v>2739.2952580000001</v>
          </cell>
          <cell r="G390">
            <v>1633.271182</v>
          </cell>
        </row>
        <row r="391">
          <cell r="A391" t="str">
            <v>19548</v>
          </cell>
          <cell r="B391" t="str">
            <v>CAUCA</v>
          </cell>
          <cell r="C391" t="str">
            <v>PIENDAMO</v>
          </cell>
          <cell r="D391">
            <v>6</v>
          </cell>
          <cell r="E391">
            <v>6130.8240930000002</v>
          </cell>
          <cell r="F391">
            <v>6116.9848060000004</v>
          </cell>
          <cell r="G391">
            <v>3620.1076320000002</v>
          </cell>
        </row>
        <row r="392">
          <cell r="A392" t="str">
            <v>19573</v>
          </cell>
          <cell r="B392" t="str">
            <v>CAUCA</v>
          </cell>
          <cell r="C392" t="str">
            <v>PUERTO TEJADA</v>
          </cell>
          <cell r="D392">
            <v>5</v>
          </cell>
          <cell r="E392">
            <v>16216.688408</v>
          </cell>
          <cell r="F392">
            <v>17802.346108000002</v>
          </cell>
          <cell r="G392">
            <v>9902.4740619999993</v>
          </cell>
        </row>
        <row r="393">
          <cell r="A393" t="str">
            <v>19585</v>
          </cell>
          <cell r="B393" t="str">
            <v>CAUCA</v>
          </cell>
          <cell r="C393" t="str">
            <v>PURACE</v>
          </cell>
          <cell r="D393">
            <v>6</v>
          </cell>
          <cell r="E393">
            <v>2334.8725079999999</v>
          </cell>
          <cell r="F393">
            <v>2277.749186</v>
          </cell>
          <cell r="G393">
            <v>1315.5367040000001</v>
          </cell>
        </row>
        <row r="394">
          <cell r="A394" t="str">
            <v>19622</v>
          </cell>
          <cell r="B394" t="str">
            <v>CAUCA</v>
          </cell>
          <cell r="C394" t="str">
            <v>ROSAS</v>
          </cell>
          <cell r="D394">
            <v>6</v>
          </cell>
          <cell r="E394">
            <v>2443.3810790000002</v>
          </cell>
          <cell r="F394">
            <v>2515.0139709999999</v>
          </cell>
          <cell r="G394">
            <v>1330.5402429999999</v>
          </cell>
        </row>
        <row r="395">
          <cell r="A395" t="str">
            <v>19693</v>
          </cell>
          <cell r="B395" t="str">
            <v>CAUCA</v>
          </cell>
          <cell r="C395" t="str">
            <v>SAN SEBASTIAN</v>
          </cell>
          <cell r="D395">
            <v>6</v>
          </cell>
          <cell r="E395">
            <v>2270.581185</v>
          </cell>
          <cell r="F395">
            <v>3511.202726</v>
          </cell>
          <cell r="G395">
            <v>1811.5369659999999</v>
          </cell>
        </row>
        <row r="396">
          <cell r="A396" t="str">
            <v>19698</v>
          </cell>
          <cell r="B396" t="str">
            <v>CAUCA</v>
          </cell>
          <cell r="C396" t="str">
            <v>SANTANDER DE QUILICHAO</v>
          </cell>
          <cell r="D396">
            <v>5</v>
          </cell>
          <cell r="E396">
            <v>20323.399402999999</v>
          </cell>
          <cell r="F396">
            <v>27636.120234000002</v>
          </cell>
          <cell r="G396">
            <v>13385.658044</v>
          </cell>
        </row>
        <row r="397">
          <cell r="A397" t="str">
            <v>19701</v>
          </cell>
          <cell r="B397" t="str">
            <v>CAUCA</v>
          </cell>
          <cell r="C397" t="str">
            <v>SANTA ROSA</v>
          </cell>
          <cell r="D397">
            <v>6</v>
          </cell>
          <cell r="E397">
            <v>2519.8982999999998</v>
          </cell>
          <cell r="F397">
            <v>2248.2806869999999</v>
          </cell>
          <cell r="G397">
            <v>1336.4218659999999</v>
          </cell>
        </row>
        <row r="398">
          <cell r="A398" t="str">
            <v>19743</v>
          </cell>
          <cell r="B398" t="str">
            <v>CAUCA</v>
          </cell>
          <cell r="C398" t="str">
            <v>SILVIA</v>
          </cell>
          <cell r="D398">
            <v>6</v>
          </cell>
          <cell r="E398">
            <v>2699.6290410000001</v>
          </cell>
          <cell r="F398">
            <v>2859.057906</v>
          </cell>
          <cell r="G398">
            <v>2105.675072</v>
          </cell>
        </row>
        <row r="399">
          <cell r="A399" t="str">
            <v>19760</v>
          </cell>
          <cell r="B399" t="str">
            <v>CAUCA</v>
          </cell>
          <cell r="C399" t="str">
            <v>SOTARA</v>
          </cell>
          <cell r="D399">
            <v>6</v>
          </cell>
          <cell r="E399">
            <v>2057.6442630000001</v>
          </cell>
          <cell r="F399">
            <v>2093.2125329999999</v>
          </cell>
          <cell r="G399">
            <v>1278.256543</v>
          </cell>
        </row>
        <row r="400">
          <cell r="A400" t="str">
            <v>19780</v>
          </cell>
          <cell r="B400" t="str">
            <v>CAUCA</v>
          </cell>
          <cell r="C400" t="str">
            <v>SUAREZ</v>
          </cell>
          <cell r="D400">
            <v>6</v>
          </cell>
          <cell r="E400">
            <v>4692.986774</v>
          </cell>
          <cell r="F400">
            <v>4833.3476360000004</v>
          </cell>
          <cell r="G400">
            <v>2033.670603</v>
          </cell>
        </row>
        <row r="401">
          <cell r="A401" t="str">
            <v>19785</v>
          </cell>
          <cell r="B401" t="str">
            <v>CAUCA</v>
          </cell>
          <cell r="C401" t="str">
            <v>SUCRE</v>
          </cell>
          <cell r="D401">
            <v>6</v>
          </cell>
          <cell r="E401">
            <v>2971.627583</v>
          </cell>
          <cell r="F401">
            <v>3104.1268399999999</v>
          </cell>
          <cell r="G401">
            <v>1665.387232</v>
          </cell>
        </row>
        <row r="402">
          <cell r="A402" t="str">
            <v>19807</v>
          </cell>
          <cell r="B402" t="str">
            <v>CAUCA</v>
          </cell>
          <cell r="C402" t="str">
            <v>TIMBIO</v>
          </cell>
          <cell r="D402">
            <v>6</v>
          </cell>
          <cell r="E402">
            <v>5046.0483130000002</v>
          </cell>
          <cell r="F402">
            <v>5904.7398480000002</v>
          </cell>
          <cell r="G402">
            <v>3794.9635830000002</v>
          </cell>
        </row>
        <row r="403">
          <cell r="A403" t="str">
            <v>19809</v>
          </cell>
          <cell r="B403" t="str">
            <v>CAUCA</v>
          </cell>
          <cell r="C403" t="str">
            <v>TIMBIQUI</v>
          </cell>
          <cell r="D403">
            <v>6</v>
          </cell>
          <cell r="E403">
            <v>9948.3694390000001</v>
          </cell>
          <cell r="F403">
            <v>7674.202816</v>
          </cell>
          <cell r="G403">
            <v>4467.7614510000003</v>
          </cell>
        </row>
        <row r="404">
          <cell r="A404" t="str">
            <v>19821</v>
          </cell>
          <cell r="B404" t="str">
            <v>CAUCA</v>
          </cell>
          <cell r="C404" t="str">
            <v>TORIBIO</v>
          </cell>
          <cell r="D404">
            <v>6</v>
          </cell>
          <cell r="E404">
            <v>5689.0318660000003</v>
          </cell>
          <cell r="F404">
            <v>2734.9413</v>
          </cell>
          <cell r="G404">
            <v>1717.4086500000001</v>
          </cell>
        </row>
        <row r="405">
          <cell r="A405" t="str">
            <v>19824</v>
          </cell>
          <cell r="B405" t="str">
            <v>CAUCA</v>
          </cell>
          <cell r="C405" t="str">
            <v>TOTORO</v>
          </cell>
          <cell r="D405">
            <v>6</v>
          </cell>
          <cell r="E405">
            <v>1912.3132230000001</v>
          </cell>
          <cell r="F405">
            <v>2162.4644170000001</v>
          </cell>
          <cell r="G405">
            <v>1682.73015498</v>
          </cell>
        </row>
        <row r="406">
          <cell r="A406" t="str">
            <v>19845</v>
          </cell>
          <cell r="B406" t="str">
            <v>CAUCA</v>
          </cell>
          <cell r="C406" t="str">
            <v>VILLA RICA</v>
          </cell>
          <cell r="D406">
            <v>5</v>
          </cell>
          <cell r="E406">
            <v>16373.03659</v>
          </cell>
          <cell r="F406">
            <v>21517.265459999999</v>
          </cell>
          <cell r="G406">
            <v>8673.8666439999997</v>
          </cell>
        </row>
        <row r="407">
          <cell r="A407" t="str">
            <v>20001</v>
          </cell>
          <cell r="B407" t="str">
            <v>CESAR</v>
          </cell>
          <cell r="C407" t="str">
            <v>VALLEDUPAR</v>
          </cell>
          <cell r="D407">
            <v>1</v>
          </cell>
          <cell r="E407">
            <v>117576.34050000001</v>
          </cell>
          <cell r="F407">
            <v>131783.82028000001</v>
          </cell>
          <cell r="G407">
            <v>53965.693313000003</v>
          </cell>
        </row>
        <row r="408">
          <cell r="A408" t="str">
            <v>20011</v>
          </cell>
          <cell r="B408" t="str">
            <v>CESAR</v>
          </cell>
          <cell r="C408" t="str">
            <v>AGUACHICA</v>
          </cell>
          <cell r="D408">
            <v>6</v>
          </cell>
          <cell r="E408">
            <v>12429.431789</v>
          </cell>
          <cell r="F408">
            <v>2424.6081089999998</v>
          </cell>
          <cell r="G408">
            <v>9000.5355099999997</v>
          </cell>
        </row>
        <row r="409">
          <cell r="A409" t="str">
            <v>20013</v>
          </cell>
          <cell r="B409" t="str">
            <v>CESAR</v>
          </cell>
          <cell r="C409" t="str">
            <v>AGUSTIN CODAZZI</v>
          </cell>
          <cell r="D409">
            <v>6</v>
          </cell>
          <cell r="E409">
            <v>15886.269001000001</v>
          </cell>
          <cell r="F409">
            <v>15839.48042523</v>
          </cell>
          <cell r="G409">
            <v>8798.400678</v>
          </cell>
        </row>
        <row r="410">
          <cell r="A410" t="str">
            <v>20032</v>
          </cell>
          <cell r="B410" t="str">
            <v>CESAR</v>
          </cell>
          <cell r="C410" t="str">
            <v>ASTREA</v>
          </cell>
          <cell r="D410">
            <v>6</v>
          </cell>
          <cell r="E410">
            <v>4069.1875749999999</v>
          </cell>
          <cell r="F410">
            <v>3384.0726399999999</v>
          </cell>
          <cell r="G410">
            <v>2361.0200789999999</v>
          </cell>
        </row>
        <row r="411">
          <cell r="A411" t="str">
            <v>20045</v>
          </cell>
          <cell r="B411" t="str">
            <v>CESAR</v>
          </cell>
          <cell r="C411" t="str">
            <v>BECERRIL</v>
          </cell>
          <cell r="D411">
            <v>6</v>
          </cell>
          <cell r="E411">
            <v>7393.4761769999996</v>
          </cell>
          <cell r="F411">
            <v>8993.9408010000006</v>
          </cell>
          <cell r="G411">
            <v>5442.3591560000004</v>
          </cell>
        </row>
        <row r="412">
          <cell r="A412" t="str">
            <v>20060</v>
          </cell>
          <cell r="B412" t="str">
            <v>CESAR</v>
          </cell>
          <cell r="C412" t="str">
            <v>BOSCONIA</v>
          </cell>
          <cell r="D412">
            <v>6</v>
          </cell>
          <cell r="E412">
            <v>8528.0906329999998</v>
          </cell>
          <cell r="F412">
            <v>9925.3759760100002</v>
          </cell>
          <cell r="G412">
            <v>6127.2968979999996</v>
          </cell>
        </row>
        <row r="413">
          <cell r="A413" t="str">
            <v>20175</v>
          </cell>
          <cell r="B413" t="str">
            <v>CESAR</v>
          </cell>
          <cell r="C413" t="str">
            <v>CHIMICHAGUA</v>
          </cell>
          <cell r="D413">
            <v>6</v>
          </cell>
          <cell r="E413">
            <v>2843.231194</v>
          </cell>
          <cell r="F413">
            <v>3352.8596990000001</v>
          </cell>
          <cell r="G413">
            <v>2034.412131</v>
          </cell>
        </row>
        <row r="414">
          <cell r="A414" t="str">
            <v>20178</v>
          </cell>
          <cell r="B414" t="str">
            <v>CESAR</v>
          </cell>
          <cell r="C414" t="str">
            <v>CHIRIGUANA</v>
          </cell>
          <cell r="D414">
            <v>6</v>
          </cell>
          <cell r="E414">
            <v>12908.620419000001</v>
          </cell>
          <cell r="F414">
            <v>9166.4442409999992</v>
          </cell>
          <cell r="G414">
            <v>6557.523803</v>
          </cell>
        </row>
        <row r="415">
          <cell r="A415" t="str">
            <v>20228</v>
          </cell>
          <cell r="B415" t="str">
            <v>CESAR</v>
          </cell>
          <cell r="C415" t="str">
            <v>CURUMANI</v>
          </cell>
          <cell r="D415">
            <v>6</v>
          </cell>
          <cell r="E415">
            <v>4564.0658819999999</v>
          </cell>
          <cell r="F415">
            <v>4026.676974</v>
          </cell>
          <cell r="G415">
            <v>2363.0685170000002</v>
          </cell>
        </row>
        <row r="416">
          <cell r="A416" t="str">
            <v>20238</v>
          </cell>
          <cell r="B416" t="str">
            <v>CESAR</v>
          </cell>
          <cell r="C416" t="str">
            <v>EL COPEY</v>
          </cell>
          <cell r="D416">
            <v>6</v>
          </cell>
          <cell r="E416">
            <v>5221.2544710000002</v>
          </cell>
          <cell r="F416">
            <v>6813.8395870000004</v>
          </cell>
          <cell r="G416">
            <v>2788.8679659999998</v>
          </cell>
        </row>
        <row r="417">
          <cell r="A417" t="str">
            <v>20250</v>
          </cell>
          <cell r="B417" t="str">
            <v>CESAR</v>
          </cell>
          <cell r="C417" t="str">
            <v>EL PASO</v>
          </cell>
          <cell r="D417">
            <v>6</v>
          </cell>
          <cell r="E417">
            <v>7170.7529290000002</v>
          </cell>
          <cell r="F417">
            <v>9847.9544389999992</v>
          </cell>
          <cell r="G417">
            <v>5384.5437590000001</v>
          </cell>
        </row>
        <row r="418">
          <cell r="A418" t="str">
            <v>20295</v>
          </cell>
          <cell r="B418" t="str">
            <v>CESAR</v>
          </cell>
          <cell r="C418" t="str">
            <v>GAMARRA</v>
          </cell>
          <cell r="D418">
            <v>6</v>
          </cell>
          <cell r="E418">
            <v>2990.5495639999999</v>
          </cell>
          <cell r="F418">
            <v>3136.2204499999998</v>
          </cell>
          <cell r="G418">
            <v>2117.0782020000001</v>
          </cell>
        </row>
        <row r="419">
          <cell r="A419" t="str">
            <v>20310</v>
          </cell>
          <cell r="B419" t="str">
            <v>CESAR</v>
          </cell>
          <cell r="C419" t="str">
            <v>GONZALEZ</v>
          </cell>
          <cell r="D419">
            <v>6</v>
          </cell>
          <cell r="E419">
            <v>1952.7236069999999</v>
          </cell>
          <cell r="F419">
            <v>1765.206353</v>
          </cell>
          <cell r="G419">
            <v>1278.567082</v>
          </cell>
        </row>
        <row r="420">
          <cell r="A420" t="str">
            <v>20383</v>
          </cell>
          <cell r="B420" t="str">
            <v>CESAR</v>
          </cell>
          <cell r="C420" t="str">
            <v>LA GLORIA</v>
          </cell>
          <cell r="D420">
            <v>6</v>
          </cell>
          <cell r="E420">
            <v>5741.3051269999996</v>
          </cell>
          <cell r="F420">
            <v>6899.0816439999999</v>
          </cell>
          <cell r="G420">
            <v>3642.9111699999999</v>
          </cell>
        </row>
        <row r="421">
          <cell r="A421" t="str">
            <v>20400</v>
          </cell>
          <cell r="B421" t="str">
            <v>CESAR</v>
          </cell>
          <cell r="C421" t="str">
            <v>LA JAGUA DE IBIRICO</v>
          </cell>
          <cell r="D421">
            <v>6</v>
          </cell>
          <cell r="E421">
            <v>13016.326363</v>
          </cell>
          <cell r="F421">
            <v>18901.4225864</v>
          </cell>
          <cell r="G421">
            <v>12436.314721999999</v>
          </cell>
        </row>
        <row r="422">
          <cell r="A422" t="str">
            <v>20443</v>
          </cell>
          <cell r="B422" t="str">
            <v>CESAR</v>
          </cell>
          <cell r="C422" t="str">
            <v>MANAURE</v>
          </cell>
          <cell r="D422">
            <v>6</v>
          </cell>
          <cell r="E422">
            <v>2702.9224490000001</v>
          </cell>
          <cell r="F422">
            <v>2468.16071865</v>
          </cell>
          <cell r="G422">
            <v>1808.5462419999999</v>
          </cell>
        </row>
        <row r="423">
          <cell r="A423" t="str">
            <v>20517</v>
          </cell>
          <cell r="B423" t="str">
            <v>CESAR</v>
          </cell>
          <cell r="C423" t="str">
            <v>PAILITAS</v>
          </cell>
          <cell r="D423">
            <v>6</v>
          </cell>
          <cell r="E423">
            <v>3706.8671669999999</v>
          </cell>
          <cell r="F423">
            <v>4105.4249045699999</v>
          </cell>
          <cell r="G423">
            <v>2803.288826</v>
          </cell>
        </row>
        <row r="424">
          <cell r="A424" t="str">
            <v>20550</v>
          </cell>
          <cell r="B424" t="str">
            <v>CESAR</v>
          </cell>
          <cell r="C424" t="str">
            <v>PELAYA</v>
          </cell>
          <cell r="D424">
            <v>6</v>
          </cell>
          <cell r="E424">
            <v>3256.5568280000002</v>
          </cell>
          <cell r="F424">
            <v>3711.6454220999999</v>
          </cell>
          <cell r="G424">
            <v>2488.981049</v>
          </cell>
        </row>
        <row r="425">
          <cell r="A425" t="str">
            <v>20570</v>
          </cell>
          <cell r="B425" t="str">
            <v>CESAR</v>
          </cell>
          <cell r="C425" t="str">
            <v>PUEBLO BELLO</v>
          </cell>
          <cell r="D425">
            <v>6</v>
          </cell>
          <cell r="E425">
            <v>463.74990844726563</v>
          </cell>
          <cell r="F425">
            <v>4316.2657479999998</v>
          </cell>
          <cell r="G425">
            <v>2843.9324200000001</v>
          </cell>
        </row>
        <row r="426">
          <cell r="A426" t="str">
            <v>20614</v>
          </cell>
          <cell r="B426" t="str">
            <v>CESAR</v>
          </cell>
          <cell r="C426" t="str">
            <v>RIO DE ORO</v>
          </cell>
          <cell r="D426">
            <v>6</v>
          </cell>
          <cell r="E426">
            <v>2660.1466190000001</v>
          </cell>
          <cell r="F426">
            <v>4029.866458</v>
          </cell>
          <cell r="G426">
            <v>1882.6757700000001</v>
          </cell>
        </row>
        <row r="427">
          <cell r="A427" t="str">
            <v>20621</v>
          </cell>
          <cell r="B427" t="str">
            <v>CESAR</v>
          </cell>
          <cell r="C427" t="str">
            <v>ROBLES (LA PAZ)</v>
          </cell>
          <cell r="D427">
            <v>6</v>
          </cell>
          <cell r="E427">
            <v>7648.6714910000001</v>
          </cell>
          <cell r="F427">
            <v>9062.7483609999999</v>
          </cell>
          <cell r="G427">
            <v>3504.9525010000002</v>
          </cell>
        </row>
        <row r="428">
          <cell r="A428" t="str">
            <v>20710</v>
          </cell>
          <cell r="B428" t="str">
            <v>CESAR</v>
          </cell>
          <cell r="C428" t="str">
            <v>SAN ALBERTO</v>
          </cell>
          <cell r="D428">
            <v>6</v>
          </cell>
          <cell r="E428">
            <v>6610.0231240000003</v>
          </cell>
          <cell r="F428">
            <v>8770.7116279999991</v>
          </cell>
          <cell r="G428">
            <v>3348.2530430000002</v>
          </cell>
        </row>
        <row r="429">
          <cell r="A429" t="str">
            <v>20750</v>
          </cell>
          <cell r="B429" t="str">
            <v>CESAR</v>
          </cell>
          <cell r="C429" t="str">
            <v>SAN DIEGO</v>
          </cell>
          <cell r="D429">
            <v>6</v>
          </cell>
          <cell r="E429">
            <v>2881.6549759999998</v>
          </cell>
          <cell r="F429">
            <v>3223.3601189999999</v>
          </cell>
          <cell r="G429">
            <v>2384.1606889999998</v>
          </cell>
        </row>
        <row r="430">
          <cell r="A430" t="str">
            <v>20770</v>
          </cell>
          <cell r="B430" t="str">
            <v>CESAR</v>
          </cell>
          <cell r="C430" t="str">
            <v>SAN MARTIN</v>
          </cell>
          <cell r="D430">
            <v>6</v>
          </cell>
          <cell r="E430">
            <v>12203.050926</v>
          </cell>
          <cell r="F430">
            <v>14769.854743</v>
          </cell>
          <cell r="G430">
            <v>5286.2687569999998</v>
          </cell>
        </row>
        <row r="431">
          <cell r="A431" t="str">
            <v>20787</v>
          </cell>
          <cell r="B431" t="str">
            <v>CESAR</v>
          </cell>
          <cell r="C431" t="str">
            <v>TAMALAMEQUE</v>
          </cell>
          <cell r="D431">
            <v>6</v>
          </cell>
          <cell r="E431">
            <v>2889.9185750000001</v>
          </cell>
          <cell r="F431">
            <v>3145.9746949999999</v>
          </cell>
          <cell r="G431">
            <v>1319.78107</v>
          </cell>
        </row>
        <row r="432">
          <cell r="A432" t="str">
            <v>23001</v>
          </cell>
          <cell r="B432" t="str">
            <v>CORDOBA</v>
          </cell>
          <cell r="C432" t="str">
            <v>MONTERIA</v>
          </cell>
          <cell r="D432">
            <v>1</v>
          </cell>
          <cell r="E432">
            <v>174442.14600000001</v>
          </cell>
          <cell r="F432">
            <v>114554.42873622</v>
          </cell>
          <cell r="G432">
            <v>45630.642744999997</v>
          </cell>
        </row>
        <row r="433">
          <cell r="A433" t="str">
            <v>23068</v>
          </cell>
          <cell r="B433" t="str">
            <v>CORDOBA</v>
          </cell>
          <cell r="C433" t="str">
            <v>AYAPEL</v>
          </cell>
          <cell r="D433">
            <v>6</v>
          </cell>
          <cell r="E433">
            <v>7064.6549999999997</v>
          </cell>
          <cell r="F433">
            <v>7224.2526371399999</v>
          </cell>
          <cell r="G433">
            <v>3855.3562590000001</v>
          </cell>
        </row>
        <row r="434">
          <cell r="A434" t="str">
            <v>23079</v>
          </cell>
          <cell r="B434" t="str">
            <v>CORDOBA</v>
          </cell>
          <cell r="C434" t="str">
            <v>BUENAVISTA</v>
          </cell>
          <cell r="D434">
            <v>6</v>
          </cell>
          <cell r="E434">
            <v>3872.1750000000002</v>
          </cell>
          <cell r="F434">
            <v>4755.675467</v>
          </cell>
          <cell r="G434">
            <v>3050.7006900000001</v>
          </cell>
        </row>
        <row r="435">
          <cell r="A435" t="str">
            <v>23090</v>
          </cell>
          <cell r="B435" t="str">
            <v>CORDOBA</v>
          </cell>
          <cell r="C435" t="str">
            <v>CANALETE</v>
          </cell>
          <cell r="D435">
            <v>6</v>
          </cell>
          <cell r="E435">
            <v>5917.09</v>
          </cell>
          <cell r="F435">
            <v>5706.8438500000002</v>
          </cell>
          <cell r="G435">
            <v>3926.6594359999999</v>
          </cell>
        </row>
        <row r="436">
          <cell r="A436" t="str">
            <v>23162</v>
          </cell>
          <cell r="B436" t="str">
            <v>CORDOBA</v>
          </cell>
          <cell r="C436" t="str">
            <v>CERETE</v>
          </cell>
          <cell r="D436">
            <v>6</v>
          </cell>
          <cell r="E436">
            <v>15926.686</v>
          </cell>
          <cell r="F436">
            <v>15450.798914000001</v>
          </cell>
          <cell r="G436">
            <v>7203.1360180000001</v>
          </cell>
        </row>
        <row r="437">
          <cell r="A437" t="str">
            <v>23168</v>
          </cell>
          <cell r="B437" t="str">
            <v>CORDOBA</v>
          </cell>
          <cell r="C437" t="str">
            <v>CHIMA</v>
          </cell>
          <cell r="D437">
            <v>6</v>
          </cell>
          <cell r="E437">
            <v>3952.297</v>
          </cell>
          <cell r="F437">
            <v>4208.0745269999998</v>
          </cell>
          <cell r="G437">
            <v>2708.8818630000001</v>
          </cell>
        </row>
        <row r="438">
          <cell r="A438" t="str">
            <v>23182</v>
          </cell>
          <cell r="B438" t="str">
            <v>CORDOBA</v>
          </cell>
          <cell r="C438" t="str">
            <v>CHINU</v>
          </cell>
          <cell r="D438">
            <v>6</v>
          </cell>
          <cell r="E438">
            <v>8589.59</v>
          </cell>
          <cell r="F438">
            <v>9539.6410840499993</v>
          </cell>
          <cell r="G438">
            <v>4318.5711140000003</v>
          </cell>
        </row>
        <row r="439">
          <cell r="A439" t="str">
            <v>23189</v>
          </cell>
          <cell r="B439" t="str">
            <v>CORDOBA</v>
          </cell>
          <cell r="C439" t="str">
            <v>CIENAGA DE ORO</v>
          </cell>
          <cell r="D439">
            <v>6</v>
          </cell>
          <cell r="E439">
            <v>8027.9290000000001</v>
          </cell>
          <cell r="F439">
            <v>10813.10738112</v>
          </cell>
          <cell r="G439">
            <v>5038.3192220000001</v>
          </cell>
        </row>
        <row r="440">
          <cell r="A440" t="str">
            <v>23300</v>
          </cell>
          <cell r="B440" t="str">
            <v>CORDOBA</v>
          </cell>
          <cell r="C440" t="str">
            <v>COTORRA</v>
          </cell>
          <cell r="D440">
            <v>6</v>
          </cell>
          <cell r="E440">
            <v>2434.4520000000002</v>
          </cell>
          <cell r="F440">
            <v>2843.4108324600002</v>
          </cell>
          <cell r="G440">
            <v>1994.9562490000001</v>
          </cell>
        </row>
        <row r="441">
          <cell r="A441" t="str">
            <v>23350</v>
          </cell>
          <cell r="B441" t="str">
            <v>CORDOBA</v>
          </cell>
          <cell r="C441" t="str">
            <v>LA APARTADA</v>
          </cell>
          <cell r="D441">
            <v>6</v>
          </cell>
          <cell r="E441">
            <v>4272.2960000000003</v>
          </cell>
          <cell r="F441">
            <v>5182.329506</v>
          </cell>
          <cell r="G441">
            <v>3551.8019640000002</v>
          </cell>
        </row>
        <row r="442">
          <cell r="A442" t="str">
            <v>23417</v>
          </cell>
          <cell r="B442" t="str">
            <v>CORDOBA</v>
          </cell>
          <cell r="C442" t="str">
            <v>LORICA</v>
          </cell>
          <cell r="D442">
            <v>6</v>
          </cell>
          <cell r="E442">
            <v>13924.602000000001</v>
          </cell>
          <cell r="F442">
            <v>13103.465673999999</v>
          </cell>
          <cell r="G442">
            <v>9600.6692249999996</v>
          </cell>
        </row>
        <row r="443">
          <cell r="A443" t="str">
            <v>23419</v>
          </cell>
          <cell r="B443" t="str">
            <v>CORDOBA</v>
          </cell>
          <cell r="C443" t="str">
            <v>LOS CORDOBAS</v>
          </cell>
          <cell r="D443">
            <v>6</v>
          </cell>
          <cell r="E443">
            <v>5750.7529999999997</v>
          </cell>
          <cell r="F443">
            <v>6339.6561949999996</v>
          </cell>
          <cell r="G443">
            <v>3937.829283</v>
          </cell>
        </row>
        <row r="444">
          <cell r="A444" t="str">
            <v>23464</v>
          </cell>
          <cell r="B444" t="str">
            <v>CORDOBA</v>
          </cell>
          <cell r="C444" t="str">
            <v>MOMIL</v>
          </cell>
          <cell r="D444">
            <v>6</v>
          </cell>
          <cell r="E444">
            <v>3174.3919999999998</v>
          </cell>
          <cell r="F444">
            <v>2750.8954899999999</v>
          </cell>
          <cell r="G444">
            <v>1770.736089</v>
          </cell>
        </row>
        <row r="445">
          <cell r="A445" t="str">
            <v>23466</v>
          </cell>
          <cell r="B445" t="str">
            <v>CORDOBA</v>
          </cell>
          <cell r="C445" t="str">
            <v>MONTELIBANO</v>
          </cell>
          <cell r="D445">
            <v>6</v>
          </cell>
          <cell r="E445">
            <v>13152.222</v>
          </cell>
          <cell r="F445">
            <v>18530.197976070001</v>
          </cell>
          <cell r="G445">
            <v>10109.117727000001</v>
          </cell>
        </row>
        <row r="446">
          <cell r="A446" t="str">
            <v>23500</v>
          </cell>
          <cell r="B446" t="str">
            <v>CORDOBA</v>
          </cell>
          <cell r="C446" t="str">
            <v>MOÑITOS</v>
          </cell>
          <cell r="D446">
            <v>6</v>
          </cell>
          <cell r="E446">
            <v>4274.4449999999997</v>
          </cell>
          <cell r="F446">
            <v>4663.2290621400007</v>
          </cell>
          <cell r="G446">
            <v>2149.0492610000001</v>
          </cell>
        </row>
        <row r="447">
          <cell r="A447" t="str">
            <v>23555</v>
          </cell>
          <cell r="B447" t="str">
            <v>CORDOBA</v>
          </cell>
          <cell r="C447" t="str">
            <v>PLANETA RICA</v>
          </cell>
          <cell r="D447">
            <v>6</v>
          </cell>
          <cell r="E447">
            <v>12257.552</v>
          </cell>
          <cell r="F447">
            <v>14134.47580215</v>
          </cell>
          <cell r="G447">
            <v>6927.8224200000004</v>
          </cell>
        </row>
        <row r="448">
          <cell r="A448" t="str">
            <v>23570</v>
          </cell>
          <cell r="B448" t="str">
            <v>CORDOBA</v>
          </cell>
          <cell r="C448" t="str">
            <v>PUEBLO NUEVO</v>
          </cell>
          <cell r="D448">
            <v>6</v>
          </cell>
          <cell r="E448">
            <v>7489.6940000000004</v>
          </cell>
          <cell r="F448">
            <v>11423.646454299998</v>
          </cell>
          <cell r="G448">
            <v>4182.0191409999998</v>
          </cell>
        </row>
        <row r="449">
          <cell r="A449" t="str">
            <v>23574</v>
          </cell>
          <cell r="B449" t="str">
            <v>CORDOBA</v>
          </cell>
          <cell r="C449" t="str">
            <v>PUERTO ESCONDIDO</v>
          </cell>
          <cell r="D449">
            <v>6</v>
          </cell>
          <cell r="E449">
            <v>6516.9650000000001</v>
          </cell>
          <cell r="F449">
            <v>6520.5067969799993</v>
          </cell>
          <cell r="G449">
            <v>2991.7341759999999</v>
          </cell>
        </row>
        <row r="450">
          <cell r="A450" t="str">
            <v>23580</v>
          </cell>
          <cell r="B450" t="str">
            <v>CORDOBA</v>
          </cell>
          <cell r="C450" t="str">
            <v>PUERTO LIBERTADOR</v>
          </cell>
          <cell r="D450">
            <v>6</v>
          </cell>
          <cell r="E450">
            <v>9479.5580000000009</v>
          </cell>
          <cell r="F450">
            <v>11604.6316761</v>
          </cell>
          <cell r="G450">
            <v>5950.2703289999999</v>
          </cell>
        </row>
        <row r="451">
          <cell r="A451" t="str">
            <v>23586</v>
          </cell>
          <cell r="B451" t="str">
            <v>CORDOBA</v>
          </cell>
          <cell r="C451" t="str">
            <v>PURISIMA</v>
          </cell>
          <cell r="D451">
            <v>6</v>
          </cell>
          <cell r="E451">
            <v>2508.5439999999999</v>
          </cell>
          <cell r="F451">
            <v>2669.3290229999998</v>
          </cell>
          <cell r="G451">
            <v>1691.236257</v>
          </cell>
        </row>
        <row r="452">
          <cell r="A452" t="str">
            <v>23660</v>
          </cell>
          <cell r="B452" t="str">
            <v>CORDOBA</v>
          </cell>
          <cell r="C452" t="str">
            <v>SAHAGUN</v>
          </cell>
          <cell r="D452">
            <v>5</v>
          </cell>
          <cell r="E452">
            <v>21044.521000000001</v>
          </cell>
          <cell r="F452">
            <v>19564.93419408</v>
          </cell>
          <cell r="G452">
            <v>17618.306012000001</v>
          </cell>
        </row>
        <row r="453">
          <cell r="A453" t="str">
            <v>23670</v>
          </cell>
          <cell r="B453" t="str">
            <v>CORDOBA</v>
          </cell>
          <cell r="C453" t="str">
            <v>SAN ANDRES DE SOTAVENTO</v>
          </cell>
          <cell r="D453">
            <v>6</v>
          </cell>
          <cell r="E453">
            <v>4261.7389999999996</v>
          </cell>
          <cell r="F453">
            <v>4171.5168422400002</v>
          </cell>
          <cell r="G453">
            <v>2869.1823300000001</v>
          </cell>
        </row>
        <row r="454">
          <cell r="A454" t="str">
            <v>23672</v>
          </cell>
          <cell r="B454" t="str">
            <v>CORDOBA</v>
          </cell>
          <cell r="C454" t="str">
            <v>SAN ANTERO</v>
          </cell>
          <cell r="D454">
            <v>6</v>
          </cell>
          <cell r="E454">
            <v>6571.4</v>
          </cell>
          <cell r="F454">
            <v>6995.8386920000003</v>
          </cell>
          <cell r="G454">
            <v>3621.3413129999999</v>
          </cell>
        </row>
        <row r="455">
          <cell r="A455" t="str">
            <v>23675</v>
          </cell>
          <cell r="B455" t="str">
            <v>CORDOBA</v>
          </cell>
          <cell r="C455" t="str">
            <v>SAN BERNARDO DEL VIENTO</v>
          </cell>
          <cell r="D455">
            <v>6</v>
          </cell>
          <cell r="E455">
            <v>3513.9459999999999</v>
          </cell>
          <cell r="F455">
            <v>3821.3711830000002</v>
          </cell>
          <cell r="G455">
            <v>2847.8315149999999</v>
          </cell>
        </row>
        <row r="456">
          <cell r="A456" t="str">
            <v>23678</v>
          </cell>
          <cell r="B456" t="str">
            <v>CORDOBA</v>
          </cell>
          <cell r="C456" t="str">
            <v>SAN CARLOS</v>
          </cell>
          <cell r="D456">
            <v>6</v>
          </cell>
          <cell r="E456">
            <v>2541.799</v>
          </cell>
          <cell r="F456">
            <v>2741.7730497299999</v>
          </cell>
          <cell r="G456">
            <v>1684.2639220000001</v>
          </cell>
        </row>
        <row r="457">
          <cell r="A457" t="str">
            <v>23682</v>
          </cell>
          <cell r="B457" t="str">
            <v>CORDOBA</v>
          </cell>
          <cell r="C457" t="str">
            <v>SAN JOSE DE URE</v>
          </cell>
          <cell r="D457">
            <v>6</v>
          </cell>
          <cell r="E457">
            <v>3932.8490000000002</v>
          </cell>
          <cell r="F457">
            <v>4225.1170279999997</v>
          </cell>
          <cell r="G457">
            <v>2258.0354499999999</v>
          </cell>
        </row>
        <row r="458">
          <cell r="A458" t="str">
            <v>23686</v>
          </cell>
          <cell r="B458" t="str">
            <v>CORDOBA</v>
          </cell>
          <cell r="C458" t="str">
            <v>SAN PELAYO</v>
          </cell>
          <cell r="D458">
            <v>6</v>
          </cell>
          <cell r="E458">
            <v>5387.5479999999998</v>
          </cell>
          <cell r="F458">
            <v>5389.8554020000001</v>
          </cell>
          <cell r="G458">
            <v>3195.8635899999999</v>
          </cell>
        </row>
        <row r="459">
          <cell r="A459" t="str">
            <v>23807</v>
          </cell>
          <cell r="B459" t="str">
            <v>CORDOBA</v>
          </cell>
          <cell r="C459" t="str">
            <v>TIERRALTA</v>
          </cell>
          <cell r="D459">
            <v>6</v>
          </cell>
          <cell r="E459">
            <v>9528.5769999999993</v>
          </cell>
          <cell r="F459">
            <v>9840.6429124410006</v>
          </cell>
          <cell r="G459">
            <v>5800.3365139999996</v>
          </cell>
        </row>
        <row r="460">
          <cell r="A460" t="str">
            <v>23815</v>
          </cell>
          <cell r="B460" t="str">
            <v>CORDOBA</v>
          </cell>
          <cell r="C460" t="str">
            <v>TUCHIN</v>
          </cell>
          <cell r="D460">
            <v>6</v>
          </cell>
          <cell r="E460">
            <v>4111.1930000000002</v>
          </cell>
          <cell r="F460">
            <v>4097.651433</v>
          </cell>
          <cell r="G460">
            <v>2170.501131</v>
          </cell>
        </row>
        <row r="461">
          <cell r="A461" t="str">
            <v>23855</v>
          </cell>
          <cell r="B461" t="str">
            <v>CORDOBA</v>
          </cell>
          <cell r="C461" t="str">
            <v>VALENCIA</v>
          </cell>
          <cell r="D461">
            <v>6</v>
          </cell>
          <cell r="E461">
            <v>4777.8090000000002</v>
          </cell>
          <cell r="F461">
            <v>4852.3993760000003</v>
          </cell>
          <cell r="G461">
            <v>3035.6682580000002</v>
          </cell>
        </row>
        <row r="462">
          <cell r="A462" t="str">
            <v>25001</v>
          </cell>
          <cell r="B462" t="str">
            <v>CUNDINAMARCA</v>
          </cell>
          <cell r="C462" t="str">
            <v>AGUA DE DIOS</v>
          </cell>
          <cell r="D462">
            <v>6</v>
          </cell>
          <cell r="E462">
            <v>3702.0207409999998</v>
          </cell>
          <cell r="F462">
            <v>3998.0404749999998</v>
          </cell>
          <cell r="G462">
            <v>1844.6808080000001</v>
          </cell>
        </row>
        <row r="463">
          <cell r="A463" t="str">
            <v>25019</v>
          </cell>
          <cell r="B463" t="str">
            <v>CUNDINAMARCA</v>
          </cell>
          <cell r="C463" t="str">
            <v>ALBAN</v>
          </cell>
          <cell r="D463">
            <v>6</v>
          </cell>
          <cell r="E463">
            <v>2891.2484119999999</v>
          </cell>
          <cell r="F463">
            <v>3363.04405</v>
          </cell>
          <cell r="G463">
            <v>1254.2145350000001</v>
          </cell>
        </row>
        <row r="464">
          <cell r="A464" t="str">
            <v>25035</v>
          </cell>
          <cell r="B464" t="str">
            <v>CUNDINAMARCA</v>
          </cell>
          <cell r="C464" t="str">
            <v>ANAPOIMA</v>
          </cell>
          <cell r="D464">
            <v>5</v>
          </cell>
          <cell r="E464">
            <v>24067.330153999999</v>
          </cell>
          <cell r="F464">
            <v>26947.673612999999</v>
          </cell>
          <cell r="G464">
            <v>8620.6022549999998</v>
          </cell>
        </row>
        <row r="465">
          <cell r="A465" t="str">
            <v>25040</v>
          </cell>
          <cell r="B465" t="str">
            <v>CUNDINAMARCA</v>
          </cell>
          <cell r="C465" t="str">
            <v>ANOLAIMA</v>
          </cell>
          <cell r="D465">
            <v>6</v>
          </cell>
          <cell r="E465">
            <v>4433.8165840000001</v>
          </cell>
          <cell r="F465">
            <v>5202.0150139999996</v>
          </cell>
          <cell r="G465">
            <v>2679.923088</v>
          </cell>
        </row>
        <row r="466">
          <cell r="A466" t="str">
            <v>25053</v>
          </cell>
          <cell r="B466" t="str">
            <v>CUNDINAMARCA</v>
          </cell>
          <cell r="C466" t="str">
            <v>ARBELAEZ</v>
          </cell>
          <cell r="D466">
            <v>6</v>
          </cell>
          <cell r="E466">
            <v>3820.8652379999999</v>
          </cell>
          <cell r="F466">
            <v>3894.1830580000001</v>
          </cell>
          <cell r="G466">
            <v>2163.925307</v>
          </cell>
        </row>
        <row r="467">
          <cell r="A467" t="str">
            <v>25086</v>
          </cell>
          <cell r="B467" t="str">
            <v>CUNDINAMARCA</v>
          </cell>
          <cell r="C467" t="str">
            <v>BELTRAN</v>
          </cell>
          <cell r="D467">
            <v>6</v>
          </cell>
          <cell r="E467">
            <v>1750.8299529999999</v>
          </cell>
          <cell r="F467">
            <v>1488.764508</v>
          </cell>
          <cell r="G467">
            <v>1027.1865600000001</v>
          </cell>
        </row>
        <row r="468">
          <cell r="A468" t="str">
            <v>25095</v>
          </cell>
          <cell r="B468" t="str">
            <v>CUNDINAMARCA</v>
          </cell>
          <cell r="C468" t="str">
            <v>BITUIMA</v>
          </cell>
          <cell r="D468">
            <v>6</v>
          </cell>
          <cell r="E468">
            <v>1457.6941870000001</v>
          </cell>
          <cell r="F468">
            <v>1404.813251</v>
          </cell>
          <cell r="G468">
            <v>803.069796</v>
          </cell>
        </row>
        <row r="469">
          <cell r="A469" t="str">
            <v>25099</v>
          </cell>
          <cell r="B469" t="str">
            <v>CUNDINAMARCA</v>
          </cell>
          <cell r="C469" t="str">
            <v>BOJACA</v>
          </cell>
          <cell r="D469">
            <v>6</v>
          </cell>
          <cell r="E469">
            <v>5599.2934880000003</v>
          </cell>
          <cell r="F469">
            <v>6527.8553389999997</v>
          </cell>
          <cell r="G469">
            <v>3062.2995139999998</v>
          </cell>
        </row>
        <row r="470">
          <cell r="A470" t="str">
            <v>25120</v>
          </cell>
          <cell r="B470" t="str">
            <v>CUNDINAMARCA</v>
          </cell>
          <cell r="C470" t="str">
            <v>CABRERA</v>
          </cell>
          <cell r="D470">
            <v>6</v>
          </cell>
          <cell r="E470">
            <v>1679.7497599999999</v>
          </cell>
          <cell r="F470">
            <v>1633.754516</v>
          </cell>
          <cell r="G470">
            <v>1226.822582</v>
          </cell>
        </row>
        <row r="471">
          <cell r="A471" t="str">
            <v>25123</v>
          </cell>
          <cell r="B471" t="str">
            <v>CUNDINAMARCA</v>
          </cell>
          <cell r="C471" t="str">
            <v>CACHIPAY</v>
          </cell>
          <cell r="D471">
            <v>6</v>
          </cell>
          <cell r="E471">
            <v>4788.4184100000002</v>
          </cell>
          <cell r="F471">
            <v>5402.4108930000002</v>
          </cell>
          <cell r="G471">
            <v>2836.6238830000002</v>
          </cell>
        </row>
        <row r="472">
          <cell r="A472" t="str">
            <v>25126</v>
          </cell>
          <cell r="B472" t="str">
            <v>CUNDINAMARCA</v>
          </cell>
          <cell r="C472" t="str">
            <v>CAJICA</v>
          </cell>
          <cell r="D472">
            <v>2</v>
          </cell>
          <cell r="E472">
            <v>77879.661556000006</v>
          </cell>
          <cell r="F472">
            <v>96032.837866999995</v>
          </cell>
          <cell r="G472">
            <v>22301.655796999999</v>
          </cell>
        </row>
        <row r="473">
          <cell r="A473" t="str">
            <v>25148</v>
          </cell>
          <cell r="B473" t="str">
            <v>CUNDINAMARCA</v>
          </cell>
          <cell r="C473" t="str">
            <v>CAPARRAPI</v>
          </cell>
          <cell r="D473">
            <v>6</v>
          </cell>
          <cell r="E473">
            <v>3379.7985490000001</v>
          </cell>
          <cell r="F473">
            <v>3929.7503470000001</v>
          </cell>
          <cell r="G473">
            <v>2098.0398580000001</v>
          </cell>
        </row>
        <row r="474">
          <cell r="A474" t="str">
            <v>25151</v>
          </cell>
          <cell r="B474" t="str">
            <v>CUNDINAMARCA</v>
          </cell>
          <cell r="C474" t="str">
            <v>CAQUEZA</v>
          </cell>
          <cell r="D474">
            <v>6</v>
          </cell>
          <cell r="E474">
            <v>4999.3535910000001</v>
          </cell>
          <cell r="F474">
            <v>5930.3660179999997</v>
          </cell>
          <cell r="G474">
            <v>3067.1562699999999</v>
          </cell>
        </row>
        <row r="475">
          <cell r="A475" t="str">
            <v>25154</v>
          </cell>
          <cell r="B475" t="str">
            <v>CUNDINAMARCA</v>
          </cell>
          <cell r="C475" t="str">
            <v>CARMEN DE CARUPA</v>
          </cell>
          <cell r="D475">
            <v>6</v>
          </cell>
          <cell r="E475">
            <v>2321.5054420000001</v>
          </cell>
          <cell r="F475">
            <v>2296.1928149999999</v>
          </cell>
          <cell r="G475">
            <v>1260.844775</v>
          </cell>
        </row>
        <row r="476">
          <cell r="A476" t="str">
            <v>25168</v>
          </cell>
          <cell r="B476" t="str">
            <v>CUNDINAMARCA</v>
          </cell>
          <cell r="C476" t="str">
            <v>CHAGUANI</v>
          </cell>
          <cell r="D476">
            <v>6</v>
          </cell>
          <cell r="E476">
            <v>1503.177893</v>
          </cell>
          <cell r="F476">
            <v>1923.533686</v>
          </cell>
          <cell r="G476">
            <v>891.93267300000002</v>
          </cell>
        </row>
        <row r="477">
          <cell r="A477" t="str">
            <v>25175</v>
          </cell>
          <cell r="B477" t="str">
            <v>CUNDINAMARCA</v>
          </cell>
          <cell r="C477" t="str">
            <v>CHIA</v>
          </cell>
          <cell r="D477">
            <v>1</v>
          </cell>
          <cell r="E477">
            <v>152303.06950799999</v>
          </cell>
          <cell r="F477">
            <v>182344.36567100001</v>
          </cell>
          <cell r="G477">
            <v>93455.063714999997</v>
          </cell>
        </row>
        <row r="478">
          <cell r="A478" t="str">
            <v>25178</v>
          </cell>
          <cell r="B478" t="str">
            <v>CUNDINAMARCA</v>
          </cell>
          <cell r="C478" t="str">
            <v>CHIPAQUE</v>
          </cell>
          <cell r="D478">
            <v>6</v>
          </cell>
          <cell r="E478">
            <v>4463.2858189999997</v>
          </cell>
          <cell r="F478">
            <v>4448.1624650000003</v>
          </cell>
          <cell r="G478">
            <v>1974.1914690000001</v>
          </cell>
        </row>
        <row r="479">
          <cell r="A479" t="str">
            <v>25181</v>
          </cell>
          <cell r="B479" t="str">
            <v>CUNDINAMARCA</v>
          </cell>
          <cell r="C479" t="str">
            <v>CHOACHI</v>
          </cell>
          <cell r="D479">
            <v>6</v>
          </cell>
          <cell r="E479">
            <v>5478.3248089999997</v>
          </cell>
          <cell r="F479">
            <v>5572.9834049999999</v>
          </cell>
          <cell r="G479">
            <v>2158.7062510000001</v>
          </cell>
        </row>
        <row r="480">
          <cell r="A480" t="str">
            <v>25183</v>
          </cell>
          <cell r="B480" t="str">
            <v>CUNDINAMARCA</v>
          </cell>
          <cell r="C480" t="str">
            <v>CHOCONTA</v>
          </cell>
          <cell r="D480">
            <v>6</v>
          </cell>
          <cell r="E480">
            <v>10938.808961000001</v>
          </cell>
          <cell r="F480">
            <v>10252.498342999999</v>
          </cell>
          <cell r="G480">
            <v>4337.5049980000003</v>
          </cell>
        </row>
        <row r="481">
          <cell r="A481" t="str">
            <v>25200</v>
          </cell>
          <cell r="B481" t="str">
            <v>CUNDINAMARCA</v>
          </cell>
          <cell r="C481" t="str">
            <v>COGUA</v>
          </cell>
          <cell r="D481">
            <v>5</v>
          </cell>
          <cell r="E481">
            <v>14903.326739</v>
          </cell>
          <cell r="F481">
            <v>17367.585112000001</v>
          </cell>
          <cell r="G481">
            <v>6059.7807119999998</v>
          </cell>
        </row>
        <row r="482">
          <cell r="A482" t="str">
            <v>25214</v>
          </cell>
          <cell r="B482" t="str">
            <v>CUNDINAMARCA</v>
          </cell>
          <cell r="C482" t="str">
            <v>COTA</v>
          </cell>
          <cell r="D482">
            <v>2</v>
          </cell>
          <cell r="E482">
            <v>134340.48138499999</v>
          </cell>
          <cell r="F482">
            <v>164495.47794400001</v>
          </cell>
          <cell r="G482">
            <v>28968.856446999998</v>
          </cell>
        </row>
        <row r="483">
          <cell r="A483" t="str">
            <v>25224</v>
          </cell>
          <cell r="B483" t="str">
            <v>CUNDINAMARCA</v>
          </cell>
          <cell r="C483" t="str">
            <v>CUCUNUBA</v>
          </cell>
          <cell r="D483">
            <v>6</v>
          </cell>
          <cell r="E483">
            <v>3864.4626899999998</v>
          </cell>
          <cell r="F483">
            <v>4896.6774349999996</v>
          </cell>
          <cell r="G483">
            <v>1813.079174</v>
          </cell>
        </row>
        <row r="484">
          <cell r="A484" t="str">
            <v>25245</v>
          </cell>
          <cell r="B484" t="str">
            <v>CUNDINAMARCA</v>
          </cell>
          <cell r="C484" t="str">
            <v>EL COLEGIO</v>
          </cell>
          <cell r="D484">
            <v>6</v>
          </cell>
          <cell r="E484">
            <v>10166.173058</v>
          </cell>
          <cell r="F484">
            <v>10090.941699999999</v>
          </cell>
          <cell r="G484">
            <v>4608.1585429999996</v>
          </cell>
        </row>
        <row r="485">
          <cell r="A485" t="str">
            <v>25258</v>
          </cell>
          <cell r="B485" t="str">
            <v>CUNDINAMARCA</v>
          </cell>
          <cell r="C485" t="str">
            <v>EL PEÑON</v>
          </cell>
          <cell r="D485">
            <v>6</v>
          </cell>
          <cell r="E485">
            <v>2034.429967</v>
          </cell>
          <cell r="F485">
            <v>1935.5478129999999</v>
          </cell>
          <cell r="G485">
            <v>1006.170588</v>
          </cell>
        </row>
        <row r="486">
          <cell r="A486" t="str">
            <v>25260</v>
          </cell>
          <cell r="B486" t="str">
            <v>CUNDINAMARCA</v>
          </cell>
          <cell r="C486" t="str">
            <v>EL ROSAL</v>
          </cell>
          <cell r="D486">
            <v>6</v>
          </cell>
          <cell r="E486">
            <v>9010.4327809999995</v>
          </cell>
          <cell r="F486">
            <v>9261.0458830000007</v>
          </cell>
          <cell r="G486">
            <v>4470.8990970000004</v>
          </cell>
        </row>
        <row r="487">
          <cell r="A487" t="str">
            <v>25269</v>
          </cell>
          <cell r="B487" t="str">
            <v>CUNDINAMARCA</v>
          </cell>
          <cell r="C487" t="str">
            <v>FACATATIVA</v>
          </cell>
          <cell r="D487">
            <v>2</v>
          </cell>
          <cell r="E487">
            <v>55512.058358000002</v>
          </cell>
          <cell r="F487">
            <v>57716.239559000001</v>
          </cell>
          <cell r="G487">
            <v>22168.711791999998</v>
          </cell>
        </row>
        <row r="488">
          <cell r="A488" t="str">
            <v>25279</v>
          </cell>
          <cell r="B488" t="str">
            <v>CUNDINAMARCA</v>
          </cell>
          <cell r="C488" t="str">
            <v>FOMEQUE</v>
          </cell>
          <cell r="D488">
            <v>6</v>
          </cell>
          <cell r="E488">
            <v>3452.638152</v>
          </cell>
          <cell r="F488">
            <v>4217.201196</v>
          </cell>
          <cell r="G488">
            <v>2314.3399979999999</v>
          </cell>
        </row>
        <row r="489">
          <cell r="A489" t="str">
            <v>25281</v>
          </cell>
          <cell r="B489" t="str">
            <v>CUNDINAMARCA</v>
          </cell>
          <cell r="C489" t="str">
            <v>FOSCA</v>
          </cell>
          <cell r="D489">
            <v>6</v>
          </cell>
          <cell r="E489">
            <v>1832.0731559999999</v>
          </cell>
          <cell r="F489">
            <v>1676.4792520000001</v>
          </cell>
          <cell r="G489">
            <v>684.784043</v>
          </cell>
        </row>
        <row r="490">
          <cell r="A490" t="str">
            <v>25286</v>
          </cell>
          <cell r="B490" t="str">
            <v>CUNDINAMARCA</v>
          </cell>
          <cell r="C490" t="str">
            <v>FUNZA</v>
          </cell>
          <cell r="D490">
            <v>1</v>
          </cell>
          <cell r="E490">
            <v>134664.25958899999</v>
          </cell>
          <cell r="F490">
            <v>157682.072189</v>
          </cell>
          <cell r="G490">
            <v>36122.148615999999</v>
          </cell>
        </row>
        <row r="491">
          <cell r="A491" t="str">
            <v>25288</v>
          </cell>
          <cell r="B491" t="str">
            <v>CUNDINAMARCA</v>
          </cell>
          <cell r="C491" t="str">
            <v>FUQUENE</v>
          </cell>
          <cell r="D491">
            <v>6</v>
          </cell>
          <cell r="E491">
            <v>3309.6342460000001</v>
          </cell>
          <cell r="F491">
            <v>3141.4715179999998</v>
          </cell>
          <cell r="G491">
            <v>1242.678658</v>
          </cell>
        </row>
        <row r="492">
          <cell r="A492" t="str">
            <v>25290</v>
          </cell>
          <cell r="B492" t="str">
            <v>CUNDINAMARCA</v>
          </cell>
          <cell r="C492" t="str">
            <v>FUSAGASUGA</v>
          </cell>
          <cell r="D492">
            <v>2</v>
          </cell>
          <cell r="E492">
            <v>64128.681099000001</v>
          </cell>
          <cell r="F492">
            <v>79448.609119999994</v>
          </cell>
          <cell r="G492">
            <v>30985.145408</v>
          </cell>
        </row>
        <row r="493">
          <cell r="A493" t="str">
            <v>25293</v>
          </cell>
          <cell r="B493" t="str">
            <v>CUNDINAMARCA</v>
          </cell>
          <cell r="C493" t="str">
            <v>GACHALA</v>
          </cell>
          <cell r="D493">
            <v>6</v>
          </cell>
          <cell r="E493">
            <v>2451.9734450000001</v>
          </cell>
          <cell r="F493">
            <v>2783.7805119999998</v>
          </cell>
          <cell r="G493">
            <v>2147.7388249999999</v>
          </cell>
        </row>
        <row r="494">
          <cell r="A494" t="str">
            <v>25295</v>
          </cell>
          <cell r="B494" t="str">
            <v>CUNDINAMARCA</v>
          </cell>
          <cell r="C494" t="str">
            <v>GACHANCIPA</v>
          </cell>
          <cell r="D494">
            <v>6</v>
          </cell>
          <cell r="E494">
            <v>12029.896441999999</v>
          </cell>
          <cell r="F494">
            <v>13872.938155</v>
          </cell>
          <cell r="G494">
            <v>4311.5607970000001</v>
          </cell>
        </row>
        <row r="495">
          <cell r="A495" t="str">
            <v>25297</v>
          </cell>
          <cell r="B495" t="str">
            <v>CUNDINAMARCA</v>
          </cell>
          <cell r="C495" t="str">
            <v>GACHETA</v>
          </cell>
          <cell r="D495">
            <v>6</v>
          </cell>
          <cell r="E495">
            <v>3159.9992130000001</v>
          </cell>
          <cell r="F495">
            <v>3648.1706429999999</v>
          </cell>
          <cell r="G495">
            <v>2018.6384430000001</v>
          </cell>
        </row>
        <row r="496">
          <cell r="A496" t="str">
            <v>25299</v>
          </cell>
          <cell r="B496" t="str">
            <v>CUNDINAMARCA</v>
          </cell>
          <cell r="C496" t="str">
            <v>GAMA</v>
          </cell>
          <cell r="D496">
            <v>6</v>
          </cell>
          <cell r="E496">
            <v>1220.555247</v>
          </cell>
          <cell r="F496">
            <v>1147.783285</v>
          </cell>
          <cell r="G496">
            <v>801.61496399999999</v>
          </cell>
        </row>
        <row r="497">
          <cell r="A497" t="str">
            <v>25307</v>
          </cell>
          <cell r="B497" t="str">
            <v>CUNDINAMARCA</v>
          </cell>
          <cell r="C497" t="str">
            <v>GIRARDOT</v>
          </cell>
          <cell r="D497">
            <v>2</v>
          </cell>
          <cell r="E497">
            <v>43085.102837999999</v>
          </cell>
          <cell r="F497">
            <v>51520.608116000003</v>
          </cell>
          <cell r="G497">
            <v>18253.743113</v>
          </cell>
        </row>
        <row r="498">
          <cell r="A498" t="str">
            <v>25312</v>
          </cell>
          <cell r="B498" t="str">
            <v>CUNDINAMARCA</v>
          </cell>
          <cell r="C498" t="str">
            <v>GRANADA</v>
          </cell>
          <cell r="D498">
            <v>6</v>
          </cell>
          <cell r="E498">
            <v>3927.9089490000001</v>
          </cell>
          <cell r="F498">
            <v>3954.359238</v>
          </cell>
          <cell r="G498">
            <v>1664.8516099999999</v>
          </cell>
        </row>
        <row r="499">
          <cell r="A499" t="str">
            <v>25317</v>
          </cell>
          <cell r="B499" t="str">
            <v>CUNDINAMARCA</v>
          </cell>
          <cell r="C499" t="str">
            <v>GUACHETA</v>
          </cell>
          <cell r="D499">
            <v>6</v>
          </cell>
          <cell r="E499">
            <v>5810.1966700000003</v>
          </cell>
          <cell r="F499">
            <v>7980.6777330000004</v>
          </cell>
          <cell r="G499">
            <v>2497.8668269999998</v>
          </cell>
        </row>
        <row r="500">
          <cell r="A500" t="str">
            <v>25320</v>
          </cell>
          <cell r="B500" t="str">
            <v>CUNDINAMARCA</v>
          </cell>
          <cell r="C500" t="str">
            <v>GUADUAS</v>
          </cell>
          <cell r="D500">
            <v>6</v>
          </cell>
          <cell r="E500">
            <v>8167.0607490000002</v>
          </cell>
          <cell r="F500">
            <v>8682.3622579999992</v>
          </cell>
          <cell r="G500">
            <v>4185.2296580000002</v>
          </cell>
        </row>
        <row r="501">
          <cell r="A501" t="str">
            <v>25322</v>
          </cell>
          <cell r="B501" t="str">
            <v>CUNDINAMARCA</v>
          </cell>
          <cell r="C501" t="str">
            <v>GUASCA</v>
          </cell>
          <cell r="D501">
            <v>6</v>
          </cell>
          <cell r="E501">
            <v>9712.6339709999993</v>
          </cell>
          <cell r="F501">
            <v>9391.6769899999999</v>
          </cell>
          <cell r="G501">
            <v>3128.9145480000002</v>
          </cell>
        </row>
        <row r="502">
          <cell r="A502" t="str">
            <v>25324</v>
          </cell>
          <cell r="B502" t="str">
            <v>CUNDINAMARCA</v>
          </cell>
          <cell r="C502" t="str">
            <v>GUATAQUI</v>
          </cell>
          <cell r="D502">
            <v>6</v>
          </cell>
          <cell r="E502">
            <v>2185.135941</v>
          </cell>
          <cell r="F502">
            <v>1899.4575749999999</v>
          </cell>
          <cell r="G502">
            <v>1182.0691139999999</v>
          </cell>
        </row>
        <row r="503">
          <cell r="A503" t="str">
            <v>25326</v>
          </cell>
          <cell r="B503" t="str">
            <v>CUNDINAMARCA</v>
          </cell>
          <cell r="C503" t="str">
            <v>GUATAVITA</v>
          </cell>
          <cell r="D503">
            <v>6</v>
          </cell>
          <cell r="E503">
            <v>2637.186655</v>
          </cell>
          <cell r="F503">
            <v>2734.560731</v>
          </cell>
          <cell r="G503">
            <v>1530.244784</v>
          </cell>
        </row>
        <row r="504">
          <cell r="A504" t="str">
            <v>25328</v>
          </cell>
          <cell r="B504" t="str">
            <v>CUNDINAMARCA</v>
          </cell>
          <cell r="C504" t="str">
            <v>GUAYABAL DE SIQUIMA</v>
          </cell>
          <cell r="D504">
            <v>6</v>
          </cell>
          <cell r="E504">
            <v>1497.4263619999999</v>
          </cell>
          <cell r="F504">
            <v>2022.5815640000001</v>
          </cell>
          <cell r="G504">
            <v>926.460193</v>
          </cell>
        </row>
        <row r="505">
          <cell r="A505" t="str">
            <v>25335</v>
          </cell>
          <cell r="B505" t="str">
            <v>CUNDINAMARCA</v>
          </cell>
          <cell r="C505" t="str">
            <v>GUAYABETAL</v>
          </cell>
          <cell r="D505">
            <v>6</v>
          </cell>
          <cell r="E505">
            <v>4086.2515819999999</v>
          </cell>
          <cell r="F505">
            <v>3171.075785</v>
          </cell>
          <cell r="G505">
            <v>151.19218409999999</v>
          </cell>
        </row>
        <row r="506">
          <cell r="A506" t="str">
            <v>25339</v>
          </cell>
          <cell r="B506" t="str">
            <v>CUNDINAMARCA</v>
          </cell>
          <cell r="C506" t="str">
            <v>GUTIERREZ</v>
          </cell>
          <cell r="D506">
            <v>6</v>
          </cell>
          <cell r="E506">
            <v>1528.923254</v>
          </cell>
          <cell r="F506">
            <v>1603.1865680000001</v>
          </cell>
          <cell r="G506">
            <v>961.62453600000003</v>
          </cell>
        </row>
        <row r="507">
          <cell r="A507" t="str">
            <v>25368</v>
          </cell>
          <cell r="B507" t="str">
            <v>CUNDINAMARCA</v>
          </cell>
          <cell r="C507" t="str">
            <v>JERUSALEN</v>
          </cell>
          <cell r="D507">
            <v>6</v>
          </cell>
          <cell r="E507">
            <v>2189.2524269999999</v>
          </cell>
          <cell r="F507">
            <v>2031.567628</v>
          </cell>
          <cell r="G507">
            <v>990.718163</v>
          </cell>
        </row>
        <row r="508">
          <cell r="A508" t="str">
            <v>25372</v>
          </cell>
          <cell r="B508" t="str">
            <v>CUNDINAMARCA</v>
          </cell>
          <cell r="C508" t="str">
            <v>JUNIN</v>
          </cell>
          <cell r="D508">
            <v>6</v>
          </cell>
          <cell r="E508">
            <v>1809.43607</v>
          </cell>
          <cell r="F508">
            <v>2071.6723160000001</v>
          </cell>
          <cell r="G508">
            <v>1203.0307330000001</v>
          </cell>
        </row>
        <row r="509">
          <cell r="A509" t="str">
            <v>25377</v>
          </cell>
          <cell r="B509" t="str">
            <v>CUNDINAMARCA</v>
          </cell>
          <cell r="C509" t="str">
            <v>LA CALERA</v>
          </cell>
          <cell r="D509">
            <v>4</v>
          </cell>
          <cell r="E509">
            <v>23070.241658999999</v>
          </cell>
          <cell r="F509">
            <v>25385.188072000001</v>
          </cell>
          <cell r="G509">
            <v>10669.56177</v>
          </cell>
        </row>
        <row r="510">
          <cell r="A510" t="str">
            <v>25386</v>
          </cell>
          <cell r="B510" t="str">
            <v>CUNDINAMARCA</v>
          </cell>
          <cell r="C510" t="str">
            <v>LA MESA</v>
          </cell>
          <cell r="D510">
            <v>5</v>
          </cell>
          <cell r="E510">
            <v>21985.285995999999</v>
          </cell>
          <cell r="F510">
            <v>21865.095653</v>
          </cell>
          <cell r="G510">
            <v>6983.2288150000004</v>
          </cell>
        </row>
        <row r="511">
          <cell r="A511" t="str">
            <v>25394</v>
          </cell>
          <cell r="B511" t="str">
            <v>CUNDINAMARCA</v>
          </cell>
          <cell r="C511" t="str">
            <v>LA PALMA</v>
          </cell>
          <cell r="D511">
            <v>6</v>
          </cell>
          <cell r="E511">
            <v>3089.8827070000002</v>
          </cell>
          <cell r="F511">
            <v>3099.6952190000002</v>
          </cell>
          <cell r="G511">
            <v>1210.0136520000001</v>
          </cell>
        </row>
        <row r="512">
          <cell r="A512" t="str">
            <v>25398</v>
          </cell>
          <cell r="B512" t="str">
            <v>CUNDINAMARCA</v>
          </cell>
          <cell r="C512" t="str">
            <v>LA PEÑA</v>
          </cell>
          <cell r="D512">
            <v>6</v>
          </cell>
          <cell r="E512">
            <v>2740.7497149999999</v>
          </cell>
          <cell r="F512">
            <v>3054.4611150000001</v>
          </cell>
          <cell r="G512">
            <v>1599.1855330000001</v>
          </cell>
        </row>
        <row r="513">
          <cell r="A513" t="str">
            <v>25402</v>
          </cell>
          <cell r="B513" t="str">
            <v>CUNDINAMARCA</v>
          </cell>
          <cell r="C513" t="str">
            <v>LA VEGA</v>
          </cell>
          <cell r="D513">
            <v>6</v>
          </cell>
          <cell r="E513">
            <v>11170.316220999999</v>
          </cell>
          <cell r="F513">
            <v>12886.702278999999</v>
          </cell>
          <cell r="G513">
            <v>3440.0440579999999</v>
          </cell>
        </row>
        <row r="514">
          <cell r="A514" t="str">
            <v>25407</v>
          </cell>
          <cell r="B514" t="str">
            <v>CUNDINAMARCA</v>
          </cell>
          <cell r="C514" t="str">
            <v>LENGUAZAQUE</v>
          </cell>
          <cell r="D514">
            <v>6</v>
          </cell>
          <cell r="E514">
            <v>3459.5103210000002</v>
          </cell>
          <cell r="F514">
            <v>3642.873556</v>
          </cell>
          <cell r="G514">
            <v>1352.9490410000001</v>
          </cell>
        </row>
        <row r="515">
          <cell r="A515" t="str">
            <v>25426</v>
          </cell>
          <cell r="B515" t="str">
            <v>CUNDINAMARCA</v>
          </cell>
          <cell r="C515" t="str">
            <v>MACHETA</v>
          </cell>
          <cell r="D515">
            <v>6</v>
          </cell>
          <cell r="E515">
            <v>2682.7884340000001</v>
          </cell>
          <cell r="F515">
            <v>2234.7169629999999</v>
          </cell>
          <cell r="G515">
            <v>1349.712059</v>
          </cell>
        </row>
        <row r="516">
          <cell r="A516" t="str">
            <v>25430</v>
          </cell>
          <cell r="B516" t="str">
            <v>CUNDINAMARCA</v>
          </cell>
          <cell r="C516" t="str">
            <v>MADRID</v>
          </cell>
          <cell r="D516">
            <v>2</v>
          </cell>
          <cell r="E516">
            <v>54919.787067999998</v>
          </cell>
          <cell r="F516">
            <v>76890.488597000003</v>
          </cell>
          <cell r="G516">
            <v>27497.048051000002</v>
          </cell>
        </row>
        <row r="517">
          <cell r="A517" t="str">
            <v>25436</v>
          </cell>
          <cell r="B517" t="str">
            <v>CUNDINAMARCA</v>
          </cell>
          <cell r="C517" t="str">
            <v>MANTA</v>
          </cell>
          <cell r="D517">
            <v>6</v>
          </cell>
          <cell r="E517">
            <v>1701.774492</v>
          </cell>
          <cell r="F517">
            <v>1521.008388</v>
          </cell>
          <cell r="G517">
            <v>1103.5739510000001</v>
          </cell>
        </row>
        <row r="518">
          <cell r="A518" t="str">
            <v>25438</v>
          </cell>
          <cell r="B518" t="str">
            <v>CUNDINAMARCA</v>
          </cell>
          <cell r="C518" t="str">
            <v>MEDINA</v>
          </cell>
          <cell r="D518">
            <v>6</v>
          </cell>
          <cell r="E518">
            <v>2350.319023</v>
          </cell>
          <cell r="F518">
            <v>3112.0597269999998</v>
          </cell>
          <cell r="G518">
            <v>1816.393787</v>
          </cell>
        </row>
        <row r="519">
          <cell r="A519" t="str">
            <v>25473</v>
          </cell>
          <cell r="B519" t="str">
            <v>CUNDINAMARCA</v>
          </cell>
          <cell r="C519" t="str">
            <v>MOSQUERA</v>
          </cell>
          <cell r="D519">
            <v>1</v>
          </cell>
          <cell r="E519">
            <v>116103.234772</v>
          </cell>
          <cell r="F519">
            <v>142860.79431299999</v>
          </cell>
          <cell r="G519">
            <v>28328.877737999999</v>
          </cell>
        </row>
        <row r="520">
          <cell r="A520" t="str">
            <v>25483</v>
          </cell>
          <cell r="B520" t="str">
            <v>CUNDINAMARCA</v>
          </cell>
          <cell r="C520" t="str">
            <v>NARIÑO</v>
          </cell>
          <cell r="D520">
            <v>6</v>
          </cell>
          <cell r="E520">
            <v>2437.4796080000001</v>
          </cell>
          <cell r="F520">
            <v>2355.4604589999999</v>
          </cell>
          <cell r="G520">
            <v>1145.0310469999999</v>
          </cell>
        </row>
        <row r="521">
          <cell r="A521" t="str">
            <v>25486</v>
          </cell>
          <cell r="B521" t="str">
            <v>CUNDINAMARCA</v>
          </cell>
          <cell r="C521" t="str">
            <v>NEMOCON</v>
          </cell>
          <cell r="D521">
            <v>6</v>
          </cell>
          <cell r="E521">
            <v>5814.4790890000004</v>
          </cell>
          <cell r="F521">
            <v>6212.4887820000004</v>
          </cell>
          <cell r="G521">
            <v>4319.8068590000003</v>
          </cell>
        </row>
        <row r="522">
          <cell r="A522" t="str">
            <v>25488</v>
          </cell>
          <cell r="B522" t="str">
            <v>CUNDINAMARCA</v>
          </cell>
          <cell r="C522" t="str">
            <v>NILO</v>
          </cell>
          <cell r="D522">
            <v>6</v>
          </cell>
          <cell r="E522">
            <v>10612.272285999999</v>
          </cell>
          <cell r="F522">
            <v>10929.377291999999</v>
          </cell>
          <cell r="G522">
            <v>3760.9988480000002</v>
          </cell>
        </row>
        <row r="523">
          <cell r="A523" t="str">
            <v>25489</v>
          </cell>
          <cell r="B523" t="str">
            <v>CUNDINAMARCA</v>
          </cell>
          <cell r="C523" t="str">
            <v>NIMAIMA</v>
          </cell>
          <cell r="D523">
            <v>6</v>
          </cell>
          <cell r="E523">
            <v>2030.72525</v>
          </cell>
          <cell r="F523">
            <v>2174.0547660000002</v>
          </cell>
          <cell r="G523">
            <v>1098.176729</v>
          </cell>
        </row>
        <row r="524">
          <cell r="A524" t="str">
            <v>25491</v>
          </cell>
          <cell r="B524" t="str">
            <v>CUNDINAMARCA</v>
          </cell>
          <cell r="C524" t="str">
            <v>NOCAIMA</v>
          </cell>
          <cell r="D524">
            <v>6</v>
          </cell>
          <cell r="E524">
            <v>2476.0035320000002</v>
          </cell>
          <cell r="F524">
            <v>2603.6557790000002</v>
          </cell>
          <cell r="G524">
            <v>1296.5005209999999</v>
          </cell>
        </row>
        <row r="525">
          <cell r="A525" t="str">
            <v>25506</v>
          </cell>
          <cell r="B525" t="str">
            <v>CUNDINAMARCA</v>
          </cell>
          <cell r="C525" t="str">
            <v>VENECIA</v>
          </cell>
          <cell r="D525">
            <v>6</v>
          </cell>
          <cell r="E525">
            <v>1290.84852</v>
          </cell>
          <cell r="F525">
            <v>1455.837072</v>
          </cell>
          <cell r="G525">
            <v>831.67569200000003</v>
          </cell>
        </row>
        <row r="526">
          <cell r="A526" t="str">
            <v>25513</v>
          </cell>
          <cell r="B526" t="str">
            <v>CUNDINAMARCA</v>
          </cell>
          <cell r="C526" t="str">
            <v>PACHO</v>
          </cell>
          <cell r="D526">
            <v>6</v>
          </cell>
          <cell r="E526">
            <v>7917.1222079999998</v>
          </cell>
          <cell r="F526">
            <v>8064.157631</v>
          </cell>
          <cell r="G526">
            <v>2793.6079540000001</v>
          </cell>
        </row>
        <row r="527">
          <cell r="A527" t="str">
            <v>25518</v>
          </cell>
          <cell r="B527" t="str">
            <v>CUNDINAMARCA</v>
          </cell>
          <cell r="C527" t="str">
            <v>PAIME</v>
          </cell>
          <cell r="D527">
            <v>6</v>
          </cell>
          <cell r="E527">
            <v>2107.4183039999998</v>
          </cell>
          <cell r="F527">
            <v>2351.33925</v>
          </cell>
          <cell r="G527">
            <v>1125.808563</v>
          </cell>
        </row>
        <row r="528">
          <cell r="A528" t="str">
            <v>25524</v>
          </cell>
          <cell r="B528" t="str">
            <v>CUNDINAMARCA</v>
          </cell>
          <cell r="C528" t="str">
            <v>PANDI</v>
          </cell>
          <cell r="D528">
            <v>6</v>
          </cell>
          <cell r="E528">
            <v>1879.749918</v>
          </cell>
          <cell r="F528">
            <v>1927.4104319999999</v>
          </cell>
          <cell r="G528">
            <v>1214.2775369999999</v>
          </cell>
        </row>
        <row r="529">
          <cell r="A529" t="str">
            <v>25530</v>
          </cell>
          <cell r="B529" t="str">
            <v>CUNDINAMARCA</v>
          </cell>
          <cell r="C529" t="str">
            <v>PARATEBUENO</v>
          </cell>
          <cell r="D529">
            <v>6</v>
          </cell>
          <cell r="E529">
            <v>4408.8062840000002</v>
          </cell>
          <cell r="F529">
            <v>4187.7756680000002</v>
          </cell>
          <cell r="G529">
            <v>2304.6020600000002</v>
          </cell>
        </row>
        <row r="530">
          <cell r="A530" t="str">
            <v>25535</v>
          </cell>
          <cell r="B530" t="str">
            <v>CUNDINAMARCA</v>
          </cell>
          <cell r="C530" t="str">
            <v>PASCA</v>
          </cell>
          <cell r="D530">
            <v>6</v>
          </cell>
          <cell r="E530">
            <v>2507.6965500000001</v>
          </cell>
          <cell r="F530">
            <v>2681.8101120000001</v>
          </cell>
          <cell r="G530">
            <v>1770.773144</v>
          </cell>
        </row>
        <row r="531">
          <cell r="A531" t="str">
            <v>25572</v>
          </cell>
          <cell r="B531" t="str">
            <v>CUNDINAMARCA</v>
          </cell>
          <cell r="C531" t="str">
            <v>PUERTO SALGAR</v>
          </cell>
          <cell r="D531">
            <v>6</v>
          </cell>
          <cell r="E531">
            <v>10320.277376</v>
          </cell>
          <cell r="F531">
            <v>10542.304168000001</v>
          </cell>
          <cell r="G531">
            <v>6527.4075249999996</v>
          </cell>
        </row>
        <row r="532">
          <cell r="A532" t="str">
            <v>25580</v>
          </cell>
          <cell r="B532" t="str">
            <v>CUNDINAMARCA</v>
          </cell>
          <cell r="C532" t="str">
            <v>PULI</v>
          </cell>
          <cell r="D532">
            <v>6</v>
          </cell>
          <cell r="E532">
            <v>1218.8702020000001</v>
          </cell>
          <cell r="F532">
            <v>1455.953694</v>
          </cell>
          <cell r="G532">
            <v>807.68743700000005</v>
          </cell>
        </row>
        <row r="533">
          <cell r="A533" t="str">
            <v>25592</v>
          </cell>
          <cell r="B533" t="str">
            <v>CUNDINAMARCA</v>
          </cell>
          <cell r="C533" t="str">
            <v>QUEBRADANEGRA</v>
          </cell>
          <cell r="D533">
            <v>6</v>
          </cell>
          <cell r="E533">
            <v>2568.656039</v>
          </cell>
          <cell r="F533">
            <v>2453.4113600000001</v>
          </cell>
          <cell r="G533">
            <v>1223.918561</v>
          </cell>
        </row>
        <row r="534">
          <cell r="A534" t="str">
            <v>25594</v>
          </cell>
          <cell r="B534" t="str">
            <v>CUNDINAMARCA</v>
          </cell>
          <cell r="C534" t="str">
            <v>QUETAME</v>
          </cell>
          <cell r="D534">
            <v>6</v>
          </cell>
          <cell r="E534">
            <v>1759.0981670000001</v>
          </cell>
          <cell r="F534">
            <v>1666.333879</v>
          </cell>
          <cell r="G534">
            <v>728.14620300000001</v>
          </cell>
        </row>
        <row r="535">
          <cell r="A535" t="str">
            <v>25596</v>
          </cell>
          <cell r="B535" t="str">
            <v>CUNDINAMARCA</v>
          </cell>
          <cell r="C535" t="str">
            <v>QUIPILE</v>
          </cell>
          <cell r="D535">
            <v>6</v>
          </cell>
          <cell r="E535">
            <v>2207.6010120000001</v>
          </cell>
          <cell r="F535">
            <v>2375.588307</v>
          </cell>
          <cell r="G535">
            <v>1369.4713650000001</v>
          </cell>
        </row>
        <row r="536">
          <cell r="A536" t="str">
            <v>25599</v>
          </cell>
          <cell r="B536" t="str">
            <v>CUNDINAMARCA</v>
          </cell>
          <cell r="C536" t="str">
            <v>APULO</v>
          </cell>
          <cell r="D536">
            <v>6</v>
          </cell>
          <cell r="E536">
            <v>3998.21342</v>
          </cell>
          <cell r="F536">
            <v>4229.7275069999996</v>
          </cell>
          <cell r="G536">
            <v>2067.9658399999998</v>
          </cell>
        </row>
        <row r="537">
          <cell r="A537" t="str">
            <v>25612</v>
          </cell>
          <cell r="B537" t="str">
            <v>CUNDINAMARCA</v>
          </cell>
          <cell r="C537" t="str">
            <v>RICAURTE</v>
          </cell>
          <cell r="D537">
            <v>4</v>
          </cell>
          <cell r="E537">
            <v>23900.768941999999</v>
          </cell>
          <cell r="F537">
            <v>30352.538974999999</v>
          </cell>
          <cell r="G537">
            <v>13164.985815</v>
          </cell>
        </row>
        <row r="538">
          <cell r="A538" t="str">
            <v>25645</v>
          </cell>
          <cell r="B538" t="str">
            <v>CUNDINAMARCA</v>
          </cell>
          <cell r="C538" t="str">
            <v>SAN ANTONIO DEL TEQUENDAMA</v>
          </cell>
          <cell r="D538">
            <v>6</v>
          </cell>
          <cell r="E538">
            <v>3752.7064089999999</v>
          </cell>
          <cell r="F538">
            <v>4332.5236130000003</v>
          </cell>
          <cell r="G538">
            <v>1849.467116</v>
          </cell>
        </row>
        <row r="539">
          <cell r="A539" t="str">
            <v>25649</v>
          </cell>
          <cell r="B539" t="str">
            <v>CUNDINAMARCA</v>
          </cell>
          <cell r="C539" t="str">
            <v>SAN BERNARDO</v>
          </cell>
          <cell r="D539">
            <v>6</v>
          </cell>
          <cell r="E539">
            <v>2285.5803289999999</v>
          </cell>
          <cell r="F539">
            <v>2330.727605</v>
          </cell>
          <cell r="G539">
            <v>1517.191153</v>
          </cell>
        </row>
        <row r="540">
          <cell r="A540" t="str">
            <v>25653</v>
          </cell>
          <cell r="B540" t="str">
            <v>CUNDINAMARCA</v>
          </cell>
          <cell r="C540" t="str">
            <v>SAN CAYETANO</v>
          </cell>
          <cell r="D540">
            <v>6</v>
          </cell>
          <cell r="E540">
            <v>1742.112267</v>
          </cell>
          <cell r="F540">
            <v>1576.252459</v>
          </cell>
          <cell r="G540">
            <v>912.33511499999997</v>
          </cell>
        </row>
        <row r="541">
          <cell r="A541" t="str">
            <v>25658</v>
          </cell>
          <cell r="B541" t="str">
            <v>CUNDINAMARCA</v>
          </cell>
          <cell r="C541" t="str">
            <v>SAN FRANCISCO</v>
          </cell>
          <cell r="D541">
            <v>6</v>
          </cell>
          <cell r="E541">
            <v>4345.917367</v>
          </cell>
          <cell r="F541">
            <v>5081.3417799999997</v>
          </cell>
          <cell r="G541">
            <v>1997.9014649999999</v>
          </cell>
        </row>
        <row r="542">
          <cell r="A542" t="str">
            <v>25662</v>
          </cell>
          <cell r="B542" t="str">
            <v>CUNDINAMARCA</v>
          </cell>
          <cell r="C542" t="str">
            <v>SAN JUAN DE RIOSECO</v>
          </cell>
          <cell r="D542">
            <v>6</v>
          </cell>
          <cell r="E542">
            <v>2629.5948870000002</v>
          </cell>
          <cell r="F542">
            <v>2770.6513610000002</v>
          </cell>
          <cell r="G542">
            <v>1563.102433</v>
          </cell>
        </row>
        <row r="543">
          <cell r="A543" t="str">
            <v>25718</v>
          </cell>
          <cell r="B543" t="str">
            <v>CUNDINAMARCA</v>
          </cell>
          <cell r="C543" t="str">
            <v>SASAIMA</v>
          </cell>
          <cell r="D543">
            <v>6</v>
          </cell>
          <cell r="E543">
            <v>3658.28296</v>
          </cell>
          <cell r="F543">
            <v>3879.9800169999999</v>
          </cell>
          <cell r="G543">
            <v>1945.9960900000001</v>
          </cell>
        </row>
        <row r="544">
          <cell r="A544" t="str">
            <v>25736</v>
          </cell>
          <cell r="B544" t="str">
            <v>CUNDINAMARCA</v>
          </cell>
          <cell r="C544" t="str">
            <v>SESQUILE</v>
          </cell>
          <cell r="D544">
            <v>6</v>
          </cell>
          <cell r="E544">
            <v>10682.376752</v>
          </cell>
          <cell r="F544">
            <v>11761.251120000001</v>
          </cell>
          <cell r="G544">
            <v>3463.2178239999998</v>
          </cell>
        </row>
        <row r="545">
          <cell r="A545" t="str">
            <v>25740</v>
          </cell>
          <cell r="B545" t="str">
            <v>CUNDINAMARCA</v>
          </cell>
          <cell r="C545" t="str">
            <v>SIBATE</v>
          </cell>
          <cell r="D545">
            <v>5</v>
          </cell>
          <cell r="E545">
            <v>20645.552642999999</v>
          </cell>
          <cell r="F545">
            <v>27572.552113000002</v>
          </cell>
          <cell r="G545">
            <v>7996.0508970000001</v>
          </cell>
        </row>
        <row r="546">
          <cell r="A546" t="str">
            <v>25743</v>
          </cell>
          <cell r="B546" t="str">
            <v>CUNDINAMARCA</v>
          </cell>
          <cell r="C546" t="str">
            <v>SILVANIA</v>
          </cell>
          <cell r="D546">
            <v>6</v>
          </cell>
          <cell r="E546">
            <v>9753.4225040000001</v>
          </cell>
          <cell r="F546">
            <v>9953.3114590000005</v>
          </cell>
          <cell r="G546">
            <v>4331.5468700000001</v>
          </cell>
        </row>
        <row r="547">
          <cell r="A547" t="str">
            <v>25745</v>
          </cell>
          <cell r="B547" t="str">
            <v>CUNDINAMARCA</v>
          </cell>
          <cell r="C547" t="str">
            <v>SIMIJACA</v>
          </cell>
          <cell r="D547">
            <v>6</v>
          </cell>
          <cell r="E547">
            <v>5666.4035459999996</v>
          </cell>
          <cell r="F547">
            <v>4066.2654090000001</v>
          </cell>
          <cell r="G547">
            <v>1630.4696100000001</v>
          </cell>
        </row>
        <row r="548">
          <cell r="A548" t="str">
            <v>25754</v>
          </cell>
          <cell r="B548" t="str">
            <v>CUNDINAMARCA</v>
          </cell>
          <cell r="C548" t="str">
            <v>SOACHA</v>
          </cell>
          <cell r="D548">
            <v>1</v>
          </cell>
          <cell r="E548">
            <v>157478.539021</v>
          </cell>
          <cell r="F548">
            <v>211782.414877</v>
          </cell>
          <cell r="G548">
            <v>70710.622982000001</v>
          </cell>
        </row>
        <row r="549">
          <cell r="A549" t="str">
            <v>25758</v>
          </cell>
          <cell r="B549" t="str">
            <v>CUNDINAMARCA</v>
          </cell>
          <cell r="C549" t="str">
            <v>SOPO</v>
          </cell>
          <cell r="D549">
            <v>3</v>
          </cell>
          <cell r="E549">
            <v>36780.661142999998</v>
          </cell>
          <cell r="F549">
            <v>42113.76152</v>
          </cell>
          <cell r="G549">
            <v>14118.555495000001</v>
          </cell>
        </row>
        <row r="550">
          <cell r="A550" t="str">
            <v>25769</v>
          </cell>
          <cell r="B550" t="str">
            <v>CUNDINAMARCA</v>
          </cell>
          <cell r="C550" t="str">
            <v>SUBACHOQUE</v>
          </cell>
          <cell r="D550">
            <v>6</v>
          </cell>
          <cell r="E550">
            <v>8544.5507949999992</v>
          </cell>
          <cell r="F550">
            <v>8735.9826290000001</v>
          </cell>
          <cell r="G550">
            <v>3748.4490049999999</v>
          </cell>
        </row>
        <row r="551">
          <cell r="A551" t="str">
            <v>25772</v>
          </cell>
          <cell r="B551" t="str">
            <v>CUNDINAMARCA</v>
          </cell>
          <cell r="C551" t="str">
            <v>SUESCA</v>
          </cell>
          <cell r="D551">
            <v>6</v>
          </cell>
          <cell r="E551">
            <v>4673.6355309999999</v>
          </cell>
          <cell r="F551">
            <v>6234.463737</v>
          </cell>
          <cell r="G551">
            <v>2624.97732</v>
          </cell>
        </row>
        <row r="552">
          <cell r="A552" t="str">
            <v>25777</v>
          </cell>
          <cell r="B552" t="str">
            <v>CUNDINAMARCA</v>
          </cell>
          <cell r="C552" t="str">
            <v>SUPATA</v>
          </cell>
          <cell r="D552">
            <v>6</v>
          </cell>
          <cell r="E552">
            <v>1819.7621240000001</v>
          </cell>
          <cell r="F552">
            <v>1776.641314</v>
          </cell>
          <cell r="G552">
            <v>830.31070299999999</v>
          </cell>
        </row>
        <row r="553">
          <cell r="A553" t="str">
            <v>25779</v>
          </cell>
          <cell r="B553" t="str">
            <v>CUNDINAMARCA</v>
          </cell>
          <cell r="C553" t="str">
            <v>SUSA</v>
          </cell>
          <cell r="D553">
            <v>6</v>
          </cell>
          <cell r="E553">
            <v>2080.3176509999998</v>
          </cell>
          <cell r="F553">
            <v>2413.3959989999998</v>
          </cell>
          <cell r="G553">
            <v>1370.515508</v>
          </cell>
        </row>
        <row r="554">
          <cell r="A554" t="str">
            <v>25781</v>
          </cell>
          <cell r="B554" t="str">
            <v>CUNDINAMARCA</v>
          </cell>
          <cell r="C554" t="str">
            <v>SUTATAUSA</v>
          </cell>
          <cell r="D554">
            <v>6</v>
          </cell>
          <cell r="E554">
            <v>2434.9579990000002</v>
          </cell>
          <cell r="F554">
            <v>2993.0402159999999</v>
          </cell>
          <cell r="G554">
            <v>1222.7769000000001</v>
          </cell>
        </row>
        <row r="555">
          <cell r="A555" t="str">
            <v>25785</v>
          </cell>
          <cell r="B555" t="str">
            <v>CUNDINAMARCA</v>
          </cell>
          <cell r="C555" t="str">
            <v>TABIO</v>
          </cell>
          <cell r="D555">
            <v>6</v>
          </cell>
          <cell r="E555">
            <v>10820.276491000001</v>
          </cell>
          <cell r="F555">
            <v>11622.182977</v>
          </cell>
          <cell r="G555">
            <v>5257.0226899999998</v>
          </cell>
        </row>
        <row r="556">
          <cell r="A556" t="str">
            <v>25793</v>
          </cell>
          <cell r="B556" t="str">
            <v>CUNDINAMARCA</v>
          </cell>
          <cell r="C556" t="str">
            <v>TAUSA</v>
          </cell>
          <cell r="D556">
            <v>6</v>
          </cell>
          <cell r="E556">
            <v>4061.8906139999999</v>
          </cell>
          <cell r="F556">
            <v>4704.1091230000002</v>
          </cell>
          <cell r="G556">
            <v>1799.7591520000001</v>
          </cell>
        </row>
        <row r="557">
          <cell r="A557" t="str">
            <v>25797</v>
          </cell>
          <cell r="B557" t="str">
            <v>CUNDINAMARCA</v>
          </cell>
          <cell r="C557" t="str">
            <v>TENA</v>
          </cell>
          <cell r="D557">
            <v>6</v>
          </cell>
          <cell r="E557">
            <v>3776.5974959999999</v>
          </cell>
          <cell r="F557">
            <v>4215.6515939999999</v>
          </cell>
          <cell r="G557">
            <v>1678.3128099999999</v>
          </cell>
        </row>
        <row r="558">
          <cell r="A558" t="str">
            <v>25799</v>
          </cell>
          <cell r="B558" t="str">
            <v>CUNDINAMARCA</v>
          </cell>
          <cell r="C558" t="str">
            <v>TENJO</v>
          </cell>
          <cell r="D558">
            <v>3</v>
          </cell>
          <cell r="E558">
            <v>60829.462685999999</v>
          </cell>
          <cell r="F558">
            <v>70931.157219000001</v>
          </cell>
          <cell r="G558">
            <v>14551.144348</v>
          </cell>
        </row>
        <row r="559">
          <cell r="A559" t="str">
            <v>25805</v>
          </cell>
          <cell r="B559" t="str">
            <v>CUNDINAMARCA</v>
          </cell>
          <cell r="C559" t="str">
            <v>TIBACUY</v>
          </cell>
          <cell r="D559">
            <v>6</v>
          </cell>
          <cell r="E559">
            <v>1901.0409110000001</v>
          </cell>
          <cell r="F559">
            <v>1661.420599</v>
          </cell>
          <cell r="G559">
            <v>1023.289935</v>
          </cell>
        </row>
        <row r="560">
          <cell r="A560" t="str">
            <v>25807</v>
          </cell>
          <cell r="B560" t="str">
            <v>CUNDINAMARCA</v>
          </cell>
          <cell r="C560" t="str">
            <v>TIBIRITA</v>
          </cell>
          <cell r="D560">
            <v>6</v>
          </cell>
          <cell r="E560">
            <v>1526.9948850000001</v>
          </cell>
          <cell r="F560">
            <v>1405.563418</v>
          </cell>
          <cell r="G560">
            <v>813.01542700000005</v>
          </cell>
        </row>
        <row r="561">
          <cell r="A561" t="str">
            <v>25815</v>
          </cell>
          <cell r="B561" t="str">
            <v>CUNDINAMARCA</v>
          </cell>
          <cell r="C561" t="str">
            <v>TOCAIMA</v>
          </cell>
          <cell r="D561">
            <v>6</v>
          </cell>
          <cell r="E561">
            <v>6860.0029670000004</v>
          </cell>
          <cell r="F561">
            <v>8115.4067210000003</v>
          </cell>
          <cell r="G561">
            <v>3760.7281240000002</v>
          </cell>
        </row>
        <row r="562">
          <cell r="A562" t="str">
            <v>25817</v>
          </cell>
          <cell r="B562" t="str">
            <v>CUNDINAMARCA</v>
          </cell>
          <cell r="C562" t="str">
            <v>TOCANCIPA</v>
          </cell>
          <cell r="D562">
            <v>2</v>
          </cell>
          <cell r="E562">
            <v>95207.609192999997</v>
          </cell>
          <cell r="F562">
            <v>125413.708824</v>
          </cell>
          <cell r="G562">
            <v>28910.084362000001</v>
          </cell>
        </row>
        <row r="563">
          <cell r="A563" t="str">
            <v>25823</v>
          </cell>
          <cell r="B563" t="str">
            <v>CUNDINAMARCA</v>
          </cell>
          <cell r="C563" t="str">
            <v>TOPAIPI</v>
          </cell>
          <cell r="D563">
            <v>6</v>
          </cell>
          <cell r="E563">
            <v>1465.2634720000001</v>
          </cell>
          <cell r="F563">
            <v>1709.5877359999999</v>
          </cell>
          <cell r="G563">
            <v>825.51440400000001</v>
          </cell>
        </row>
        <row r="564">
          <cell r="A564" t="str">
            <v>25839</v>
          </cell>
          <cell r="B564" t="str">
            <v>CUNDINAMARCA</v>
          </cell>
          <cell r="C564" t="str">
            <v>UBALA</v>
          </cell>
          <cell r="D564">
            <v>6</v>
          </cell>
          <cell r="E564">
            <v>3645.9655809999999</v>
          </cell>
          <cell r="F564">
            <v>3619.5638180000001</v>
          </cell>
          <cell r="G564">
            <v>1831.546992</v>
          </cell>
        </row>
        <row r="565">
          <cell r="A565" t="str">
            <v>25841</v>
          </cell>
          <cell r="B565" t="str">
            <v>CUNDINAMARCA</v>
          </cell>
          <cell r="C565" t="str">
            <v>UBAQUE</v>
          </cell>
          <cell r="D565">
            <v>6</v>
          </cell>
          <cell r="E565">
            <v>2299.1054359999998</v>
          </cell>
          <cell r="F565">
            <v>2477.687175</v>
          </cell>
          <cell r="G565">
            <v>1462.499924</v>
          </cell>
        </row>
        <row r="566">
          <cell r="A566" t="str">
            <v>25843</v>
          </cell>
          <cell r="B566" t="str">
            <v>CUNDINAMARCA</v>
          </cell>
          <cell r="C566" t="str">
            <v>UBATE</v>
          </cell>
          <cell r="D566">
            <v>6</v>
          </cell>
          <cell r="E566">
            <v>13309.741536</v>
          </cell>
          <cell r="F566">
            <v>15466.779069</v>
          </cell>
          <cell r="G566">
            <v>6783.6294790000002</v>
          </cell>
        </row>
        <row r="567">
          <cell r="A567" t="str">
            <v>25845</v>
          </cell>
          <cell r="B567" t="str">
            <v>CUNDINAMARCA</v>
          </cell>
          <cell r="C567" t="str">
            <v>UNE</v>
          </cell>
          <cell r="D567">
            <v>6</v>
          </cell>
          <cell r="E567">
            <v>2298.2443429999998</v>
          </cell>
          <cell r="F567">
            <v>2895.1281680000002</v>
          </cell>
          <cell r="G567">
            <v>1104.9268729999999</v>
          </cell>
        </row>
        <row r="568">
          <cell r="A568" t="str">
            <v>25851</v>
          </cell>
          <cell r="B568" t="str">
            <v>CUNDINAMARCA</v>
          </cell>
          <cell r="C568" t="str">
            <v>UTICA</v>
          </cell>
          <cell r="D568">
            <v>6</v>
          </cell>
          <cell r="E568">
            <v>2090.090424</v>
          </cell>
          <cell r="F568">
            <v>2192.0082010000001</v>
          </cell>
          <cell r="G568">
            <v>1195.8466450000001</v>
          </cell>
        </row>
        <row r="569">
          <cell r="A569" t="str">
            <v>25862</v>
          </cell>
          <cell r="B569" t="str">
            <v>CUNDINAMARCA</v>
          </cell>
          <cell r="C569" t="str">
            <v>VERGARA</v>
          </cell>
          <cell r="D569">
            <v>6</v>
          </cell>
          <cell r="E569">
            <v>2473.862869</v>
          </cell>
          <cell r="F569">
            <v>2712.7498399999999</v>
          </cell>
          <cell r="G569">
            <v>1046.8348450000001</v>
          </cell>
        </row>
        <row r="570">
          <cell r="A570" t="str">
            <v>25867</v>
          </cell>
          <cell r="B570" t="str">
            <v>CUNDINAMARCA</v>
          </cell>
          <cell r="C570" t="str">
            <v>VIANÍ</v>
          </cell>
          <cell r="D570">
            <v>6</v>
          </cell>
          <cell r="E570">
            <v>1349.1844860000001</v>
          </cell>
          <cell r="F570">
            <v>1431.547867</v>
          </cell>
          <cell r="G570">
            <v>870.99881700000003</v>
          </cell>
        </row>
        <row r="571">
          <cell r="A571" t="str">
            <v>25871</v>
          </cell>
          <cell r="B571" t="str">
            <v>CUNDINAMARCA</v>
          </cell>
          <cell r="C571" t="str">
            <v>VILLAGOMEZ</v>
          </cell>
          <cell r="D571">
            <v>6</v>
          </cell>
          <cell r="E571">
            <v>1555.0996540000001</v>
          </cell>
          <cell r="F571">
            <v>1289.361598</v>
          </cell>
          <cell r="G571">
            <v>455.21357399999999</v>
          </cell>
        </row>
        <row r="572">
          <cell r="A572" t="str">
            <v>25873</v>
          </cell>
          <cell r="B572" t="str">
            <v>CUNDINAMARCA</v>
          </cell>
          <cell r="C572" t="str">
            <v>VILLAPINZON</v>
          </cell>
          <cell r="D572">
            <v>6</v>
          </cell>
          <cell r="E572">
            <v>7337.8604850000002</v>
          </cell>
          <cell r="F572">
            <v>8228.2811779999993</v>
          </cell>
          <cell r="G572">
            <v>3514.9033810000001</v>
          </cell>
        </row>
        <row r="573">
          <cell r="A573" t="str">
            <v>25875</v>
          </cell>
          <cell r="B573" t="str">
            <v>CUNDINAMARCA</v>
          </cell>
          <cell r="C573" t="str">
            <v>VILLETA</v>
          </cell>
          <cell r="D573">
            <v>6</v>
          </cell>
          <cell r="E573">
            <v>11792.916749</v>
          </cell>
          <cell r="F573">
            <v>13410.393158000001</v>
          </cell>
          <cell r="G573">
            <v>6421.0024590000003</v>
          </cell>
        </row>
        <row r="574">
          <cell r="A574" t="str">
            <v>25878</v>
          </cell>
          <cell r="B574" t="str">
            <v>CUNDINAMARCA</v>
          </cell>
          <cell r="C574" t="str">
            <v>VIOTA</v>
          </cell>
          <cell r="D574">
            <v>6</v>
          </cell>
          <cell r="E574">
            <v>4428.0497720000003</v>
          </cell>
          <cell r="F574">
            <v>4337.6548119999998</v>
          </cell>
          <cell r="G574">
            <v>2624.476439</v>
          </cell>
        </row>
        <row r="575">
          <cell r="A575" t="str">
            <v>25885</v>
          </cell>
          <cell r="B575" t="str">
            <v>CUNDINAMARCA</v>
          </cell>
          <cell r="C575" t="str">
            <v>YACOPI</v>
          </cell>
          <cell r="D575">
            <v>6</v>
          </cell>
          <cell r="E575">
            <v>3368.4526070000002</v>
          </cell>
          <cell r="F575">
            <v>3838.7735160000002</v>
          </cell>
          <cell r="G575">
            <v>1574.6157470000001</v>
          </cell>
        </row>
        <row r="576">
          <cell r="A576" t="str">
            <v>25898</v>
          </cell>
          <cell r="B576" t="str">
            <v>CUNDINAMARCA</v>
          </cell>
          <cell r="C576" t="str">
            <v>ZIPACON</v>
          </cell>
          <cell r="D576">
            <v>6</v>
          </cell>
          <cell r="E576">
            <v>756.00393499999996</v>
          </cell>
          <cell r="F576">
            <v>2067.893587</v>
          </cell>
          <cell r="G576">
            <v>1220.204166</v>
          </cell>
        </row>
        <row r="577">
          <cell r="A577" t="str">
            <v>25899</v>
          </cell>
          <cell r="B577" t="str">
            <v>CUNDINAMARCA</v>
          </cell>
          <cell r="C577" t="str">
            <v>ZIPAQUIRA</v>
          </cell>
          <cell r="D577">
            <v>2</v>
          </cell>
          <cell r="E577">
            <v>57515.125955000003</v>
          </cell>
          <cell r="F577">
            <v>71569.354529000004</v>
          </cell>
          <cell r="G577">
            <v>24905.248284000001</v>
          </cell>
        </row>
        <row r="578">
          <cell r="A578" t="str">
            <v>27001</v>
          </cell>
          <cell r="B578" t="str">
            <v>CHOCO</v>
          </cell>
          <cell r="C578" t="str">
            <v>QUIBDO</v>
          </cell>
          <cell r="D578">
            <v>3</v>
          </cell>
          <cell r="E578">
            <v>32036.0625</v>
          </cell>
          <cell r="F578">
            <v>36503.135406000001</v>
          </cell>
          <cell r="G578">
            <v>19355.178311</v>
          </cell>
        </row>
        <row r="579">
          <cell r="A579" t="str">
            <v>27006</v>
          </cell>
          <cell r="B579" t="str">
            <v>CHOCO</v>
          </cell>
          <cell r="C579" t="str">
            <v>ACANDI</v>
          </cell>
          <cell r="D579">
            <v>6</v>
          </cell>
          <cell r="E579">
            <v>2897.45361328125</v>
          </cell>
          <cell r="F579">
            <v>3206.9736859999998</v>
          </cell>
          <cell r="G579">
            <v>1646.243091</v>
          </cell>
        </row>
        <row r="580">
          <cell r="A580" t="str">
            <v>27025</v>
          </cell>
          <cell r="B580" t="str">
            <v>CHOCO</v>
          </cell>
          <cell r="C580" t="str">
            <v>ALTO BAUDO (PIE DE PATO)</v>
          </cell>
          <cell r="D580">
            <v>6</v>
          </cell>
          <cell r="E580">
            <v>6609.37451171875</v>
          </cell>
          <cell r="F580">
            <v>7983.0975280000002</v>
          </cell>
          <cell r="G580">
            <v>4122.7510089999996</v>
          </cell>
        </row>
        <row r="581">
          <cell r="A581" t="str">
            <v>27050</v>
          </cell>
          <cell r="B581" t="str">
            <v>CHOCO</v>
          </cell>
          <cell r="C581" t="str">
            <v>ATRATO</v>
          </cell>
          <cell r="D581">
            <v>6</v>
          </cell>
          <cell r="E581">
            <v>3674.156982421875</v>
          </cell>
          <cell r="F581">
            <v>4061.1690010000002</v>
          </cell>
          <cell r="G581">
            <v>2171.5096990000002</v>
          </cell>
        </row>
        <row r="582">
          <cell r="A582" t="str">
            <v>27073</v>
          </cell>
          <cell r="B582" t="str">
            <v>CHOCO</v>
          </cell>
          <cell r="C582" t="str">
            <v>BAGADO</v>
          </cell>
          <cell r="D582">
            <v>6</v>
          </cell>
          <cell r="E582">
            <v>5211.71875</v>
          </cell>
          <cell r="F582">
            <v>5757.9793589999999</v>
          </cell>
          <cell r="G582">
            <v>1987.787994</v>
          </cell>
        </row>
        <row r="583">
          <cell r="A583" t="str">
            <v>27075</v>
          </cell>
          <cell r="B583" t="str">
            <v>CHOCO</v>
          </cell>
          <cell r="C583" t="str">
            <v>BAHIA SOLANO (MUTIS)</v>
          </cell>
          <cell r="D583">
            <v>6</v>
          </cell>
          <cell r="E583">
            <v>4074.8193359375</v>
          </cell>
          <cell r="F583">
            <v>5277.6008549999997</v>
          </cell>
          <cell r="G583">
            <v>4133.5882570000003</v>
          </cell>
        </row>
        <row r="584">
          <cell r="A584" t="str">
            <v>27077</v>
          </cell>
          <cell r="B584" t="str">
            <v>CHOCO</v>
          </cell>
          <cell r="C584" t="str">
            <v>BAJO BAUDO (PIZARRO)</v>
          </cell>
          <cell r="D584">
            <v>6</v>
          </cell>
          <cell r="E584">
            <v>10082.3330078125</v>
          </cell>
          <cell r="F584">
            <v>10632.185855</v>
          </cell>
          <cell r="G584">
            <v>2342.1380730000001</v>
          </cell>
        </row>
        <row r="585">
          <cell r="A585" t="str">
            <v>27099</v>
          </cell>
          <cell r="B585" t="str">
            <v>CHOCO</v>
          </cell>
          <cell r="C585" t="str">
            <v>BOJAYA (BELLAVISTA)</v>
          </cell>
          <cell r="D585">
            <v>6</v>
          </cell>
          <cell r="E585">
            <v>5142.9677734375</v>
          </cell>
          <cell r="F585">
            <v>2359.2117096900001</v>
          </cell>
          <cell r="G585">
            <v>3478.2369410000001</v>
          </cell>
        </row>
        <row r="586">
          <cell r="A586" t="str">
            <v>27135</v>
          </cell>
          <cell r="B586" t="str">
            <v>CHOCO</v>
          </cell>
          <cell r="C586" t="str">
            <v>CANTON DE SAN PABLO</v>
          </cell>
          <cell r="D586">
            <v>6</v>
          </cell>
          <cell r="E586">
            <v>3015.654541015625</v>
          </cell>
          <cell r="F586">
            <v>3722.3851370000002</v>
          </cell>
          <cell r="G586">
            <v>1133.6817799999999</v>
          </cell>
        </row>
        <row r="587">
          <cell r="A587" t="str">
            <v>27150</v>
          </cell>
          <cell r="B587" t="str">
            <v>CHOCO</v>
          </cell>
          <cell r="C587" t="str">
            <v>CARMEN DEL DARIEN</v>
          </cell>
          <cell r="D587">
            <v>6</v>
          </cell>
          <cell r="E587">
            <v>7551.64208984375</v>
          </cell>
          <cell r="F587">
            <v>8296.2083920000005</v>
          </cell>
          <cell r="G587">
            <v>3572.0600989999998</v>
          </cell>
        </row>
        <row r="588">
          <cell r="A588" t="str">
            <v>27160</v>
          </cell>
          <cell r="B588" t="str">
            <v>CHOCO</v>
          </cell>
          <cell r="C588" t="str">
            <v>CERTEGUI</v>
          </cell>
          <cell r="D588">
            <v>6</v>
          </cell>
          <cell r="E588">
            <v>3458.958251953125</v>
          </cell>
          <cell r="F588">
            <v>3750.7713119999999</v>
          </cell>
          <cell r="G588">
            <v>2031.676471</v>
          </cell>
        </row>
        <row r="589">
          <cell r="A589" t="str">
            <v>27205</v>
          </cell>
          <cell r="B589" t="str">
            <v>CHOCO</v>
          </cell>
          <cell r="C589" t="str">
            <v>CONDOTO</v>
          </cell>
          <cell r="D589">
            <v>6</v>
          </cell>
          <cell r="E589">
            <v>4706.40185546875</v>
          </cell>
          <cell r="F589">
            <v>5321.2377556800002</v>
          </cell>
          <cell r="G589">
            <v>3004.5042509999998</v>
          </cell>
        </row>
        <row r="590">
          <cell r="A590" t="str">
            <v>27245</v>
          </cell>
          <cell r="B590" t="str">
            <v>CHOCO</v>
          </cell>
          <cell r="C590" t="str">
            <v>EL CARMEN</v>
          </cell>
          <cell r="D590">
            <v>6</v>
          </cell>
          <cell r="E590">
            <v>2772.581787109375</v>
          </cell>
          <cell r="F590">
            <v>5101.4939809999996</v>
          </cell>
          <cell r="G590">
            <v>4040.3196349999998</v>
          </cell>
        </row>
        <row r="591">
          <cell r="A591" t="str">
            <v>27250</v>
          </cell>
          <cell r="B591" t="str">
            <v>CHOCO</v>
          </cell>
          <cell r="C591" t="str">
            <v>LITORAL DEL SAN JUAN</v>
          </cell>
          <cell r="D591">
            <v>6</v>
          </cell>
          <cell r="E591">
            <v>12805.2001953125</v>
          </cell>
          <cell r="F591">
            <v>14048.492054</v>
          </cell>
          <cell r="G591">
            <v>3934.7264770000002</v>
          </cell>
        </row>
        <row r="592">
          <cell r="A592" t="str">
            <v>27361</v>
          </cell>
          <cell r="B592" t="str">
            <v>CHOCO</v>
          </cell>
          <cell r="C592" t="str">
            <v>ISTMINA</v>
          </cell>
          <cell r="D592">
            <v>6</v>
          </cell>
          <cell r="E592">
            <v>7059.0390625</v>
          </cell>
          <cell r="F592">
            <v>7655.0791419999996</v>
          </cell>
          <cell r="G592">
            <v>5052.2414479999998</v>
          </cell>
        </row>
        <row r="593">
          <cell r="A593" t="str">
            <v>27372</v>
          </cell>
          <cell r="B593" t="str">
            <v>CHOCO</v>
          </cell>
          <cell r="C593" t="str">
            <v>JURADO</v>
          </cell>
          <cell r="D593">
            <v>6</v>
          </cell>
          <cell r="E593">
            <v>5227.70068359375</v>
          </cell>
          <cell r="F593">
            <v>5495.5173249999998</v>
          </cell>
          <cell r="G593">
            <v>3206.977206</v>
          </cell>
        </row>
        <row r="594">
          <cell r="A594" t="str">
            <v>27413</v>
          </cell>
          <cell r="B594" t="str">
            <v>CHOCO</v>
          </cell>
          <cell r="C594" t="str">
            <v>LLORO</v>
          </cell>
          <cell r="D594">
            <v>6</v>
          </cell>
          <cell r="E594">
            <v>4705.20556640625</v>
          </cell>
          <cell r="F594">
            <v>5586.6177390000003</v>
          </cell>
          <cell r="G594">
            <v>2827.6250700000001</v>
          </cell>
        </row>
        <row r="595">
          <cell r="A595" t="str">
            <v>27425</v>
          </cell>
          <cell r="B595" t="str">
            <v>CHOCO</v>
          </cell>
          <cell r="C595" t="str">
            <v>MEDIO ATRATO</v>
          </cell>
          <cell r="D595">
            <v>6</v>
          </cell>
          <cell r="E595">
            <v>6811.53515625</v>
          </cell>
          <cell r="F595">
            <v>7115.6588688900001</v>
          </cell>
          <cell r="G595">
            <v>3536.8761760000002</v>
          </cell>
        </row>
        <row r="596">
          <cell r="A596" t="str">
            <v>27430</v>
          </cell>
          <cell r="B596" t="str">
            <v>CHOCO</v>
          </cell>
          <cell r="C596" t="str">
            <v>MEDIO BAUDO</v>
          </cell>
          <cell r="D596">
            <v>6</v>
          </cell>
          <cell r="E596">
            <v>8025.36572265625</v>
          </cell>
          <cell r="F596">
            <v>8837.2128420000008</v>
          </cell>
          <cell r="G596">
            <v>3543.951908</v>
          </cell>
        </row>
        <row r="597">
          <cell r="A597" t="str">
            <v>27450</v>
          </cell>
          <cell r="B597" t="str">
            <v>CHOCO</v>
          </cell>
          <cell r="C597" t="str">
            <v>MEDIO SAN JUAN</v>
          </cell>
          <cell r="D597">
            <v>6</v>
          </cell>
          <cell r="E597">
            <v>5839.41064453125</v>
          </cell>
          <cell r="F597">
            <v>5312.3212549999998</v>
          </cell>
          <cell r="G597">
            <v>2097.6364600000002</v>
          </cell>
        </row>
        <row r="598">
          <cell r="A598" t="str">
            <v>27491</v>
          </cell>
          <cell r="B598" t="str">
            <v>CHOCO</v>
          </cell>
          <cell r="C598" t="str">
            <v>NOVITA</v>
          </cell>
          <cell r="D598">
            <v>6</v>
          </cell>
          <cell r="E598">
            <v>4856.41357421875</v>
          </cell>
          <cell r="F598">
            <v>5568.1979730000003</v>
          </cell>
          <cell r="G598">
            <v>2640.7853230000001</v>
          </cell>
        </row>
        <row r="599">
          <cell r="A599" t="str">
            <v>27495</v>
          </cell>
          <cell r="B599" t="str">
            <v>CHOCO</v>
          </cell>
          <cell r="C599" t="str">
            <v>NUQUI</v>
          </cell>
          <cell r="D599">
            <v>6</v>
          </cell>
          <cell r="E599">
            <v>5005.9970703125</v>
          </cell>
          <cell r="F599">
            <v>4839.6540370000002</v>
          </cell>
          <cell r="G599">
            <v>1980.488175</v>
          </cell>
        </row>
        <row r="600">
          <cell r="A600" t="str">
            <v>27580</v>
          </cell>
          <cell r="B600" t="str">
            <v>CHOCO</v>
          </cell>
          <cell r="C600" t="str">
            <v>RIO IRO</v>
          </cell>
          <cell r="D600">
            <v>6</v>
          </cell>
          <cell r="E600">
            <v>3032.167236328125</v>
          </cell>
          <cell r="F600">
            <v>5553.9654540000001</v>
          </cell>
          <cell r="G600">
            <v>1815.441527</v>
          </cell>
        </row>
        <row r="601">
          <cell r="A601" t="str">
            <v>27600</v>
          </cell>
          <cell r="B601" t="str">
            <v>CHOCO</v>
          </cell>
          <cell r="C601" t="str">
            <v>RIO QUITO</v>
          </cell>
          <cell r="D601">
            <v>6</v>
          </cell>
          <cell r="E601">
            <v>3572.790771484375</v>
          </cell>
          <cell r="F601">
            <v>4264.4932040000003</v>
          </cell>
          <cell r="G601">
            <v>1948.175146</v>
          </cell>
        </row>
        <row r="602">
          <cell r="A602" t="str">
            <v>27615</v>
          </cell>
          <cell r="B602" t="str">
            <v>CHOCO</v>
          </cell>
          <cell r="C602" t="str">
            <v>RIOSUCIO</v>
          </cell>
          <cell r="D602">
            <v>6</v>
          </cell>
          <cell r="E602">
            <v>12861.11328125</v>
          </cell>
          <cell r="F602">
            <v>15204.377865</v>
          </cell>
          <cell r="G602">
            <v>3137.3067190000002</v>
          </cell>
        </row>
        <row r="603">
          <cell r="A603" t="str">
            <v>27660</v>
          </cell>
          <cell r="B603" t="str">
            <v>CHOCO</v>
          </cell>
          <cell r="C603" t="str">
            <v>SAN JOSE DEL PALMAR</v>
          </cell>
          <cell r="D603">
            <v>6</v>
          </cell>
          <cell r="E603">
            <v>2842.330078125</v>
          </cell>
          <cell r="F603">
            <v>2884.07665</v>
          </cell>
          <cell r="G603">
            <v>1120.1370890000001</v>
          </cell>
        </row>
        <row r="604">
          <cell r="A604" t="str">
            <v>27745</v>
          </cell>
          <cell r="B604" t="str">
            <v>CHOCO</v>
          </cell>
          <cell r="C604" t="str">
            <v>SIPI</v>
          </cell>
          <cell r="D604">
            <v>6</v>
          </cell>
          <cell r="E604">
            <v>5348.12890625</v>
          </cell>
          <cell r="F604">
            <v>9825.3842299999997</v>
          </cell>
          <cell r="G604">
            <v>1916.039978</v>
          </cell>
        </row>
        <row r="605">
          <cell r="A605" t="str">
            <v>27787</v>
          </cell>
          <cell r="B605" t="str">
            <v>CHOCO</v>
          </cell>
          <cell r="C605" t="str">
            <v>TADO</v>
          </cell>
          <cell r="D605">
            <v>6</v>
          </cell>
          <cell r="E605">
            <v>5269.6650390625</v>
          </cell>
          <cell r="F605">
            <v>5635.0572330000005</v>
          </cell>
          <cell r="G605">
            <v>3676.8767330000001</v>
          </cell>
        </row>
        <row r="606">
          <cell r="A606" t="str">
            <v>27800</v>
          </cell>
          <cell r="B606" t="str">
            <v>CHOCO</v>
          </cell>
          <cell r="C606" t="str">
            <v>UNGUIA</v>
          </cell>
          <cell r="D606">
            <v>6</v>
          </cell>
          <cell r="E606">
            <v>6248.24169921875</v>
          </cell>
          <cell r="F606">
            <v>4181.3453058300001</v>
          </cell>
          <cell r="G606">
            <v>1994.8664409999999</v>
          </cell>
        </row>
        <row r="607">
          <cell r="A607" t="str">
            <v>27810</v>
          </cell>
          <cell r="B607" t="str">
            <v>CHOCO</v>
          </cell>
          <cell r="C607" t="str">
            <v>UNION PANAMERICANA</v>
          </cell>
          <cell r="D607">
            <v>6</v>
          </cell>
          <cell r="E607">
            <v>3962.63134765625</v>
          </cell>
          <cell r="F607">
            <v>3508.628557</v>
          </cell>
          <cell r="G607">
            <v>2080.9960599999999</v>
          </cell>
        </row>
        <row r="608">
          <cell r="A608" t="str">
            <v>41001</v>
          </cell>
          <cell r="B608" t="str">
            <v>HUILA</v>
          </cell>
          <cell r="C608" t="str">
            <v>NEIVA</v>
          </cell>
          <cell r="D608">
            <v>1</v>
          </cell>
          <cell r="E608">
            <v>132545.39668093348</v>
          </cell>
          <cell r="F608">
            <v>144764.67326776503</v>
          </cell>
          <cell r="G608">
            <v>91624.540166000006</v>
          </cell>
        </row>
        <row r="609">
          <cell r="A609" t="str">
            <v>41006</v>
          </cell>
          <cell r="B609" t="str">
            <v>HUILA</v>
          </cell>
          <cell r="C609" t="str">
            <v>ACEVEDO</v>
          </cell>
          <cell r="D609">
            <v>6</v>
          </cell>
          <cell r="E609">
            <v>3425.3359503263996</v>
          </cell>
          <cell r="F609">
            <v>3309.1907530120002</v>
          </cell>
          <cell r="G609">
            <v>1486.9103359999999</v>
          </cell>
        </row>
        <row r="610">
          <cell r="A610" t="str">
            <v>41013</v>
          </cell>
          <cell r="B610" t="str">
            <v>HUILA</v>
          </cell>
          <cell r="C610" t="str">
            <v>AGRADO</v>
          </cell>
          <cell r="D610">
            <v>6</v>
          </cell>
          <cell r="E610">
            <v>2623.6328232311998</v>
          </cell>
          <cell r="F610">
            <v>3364.0364939999999</v>
          </cell>
          <cell r="G610">
            <v>1600.4782849999999</v>
          </cell>
        </row>
        <row r="611">
          <cell r="A611" t="str">
            <v>41016</v>
          </cell>
          <cell r="B611" t="str">
            <v>HUILA</v>
          </cell>
          <cell r="C611" t="str">
            <v>AIPE</v>
          </cell>
          <cell r="D611">
            <v>6</v>
          </cell>
          <cell r="E611">
            <v>5461.2801363199005</v>
          </cell>
          <cell r="F611">
            <v>5668.8383199999998</v>
          </cell>
          <cell r="G611">
            <v>2869.7495349999999</v>
          </cell>
        </row>
        <row r="612">
          <cell r="A612" t="str">
            <v>41020</v>
          </cell>
          <cell r="B612" t="str">
            <v>HUILA</v>
          </cell>
          <cell r="C612" t="str">
            <v>ALGECIRAS</v>
          </cell>
          <cell r="D612">
            <v>6</v>
          </cell>
          <cell r="E612">
            <v>3695.2989512769</v>
          </cell>
          <cell r="F612">
            <v>3766.3025859999998</v>
          </cell>
          <cell r="G612">
            <v>1711.5640780000001</v>
          </cell>
        </row>
        <row r="613">
          <cell r="A613" t="str">
            <v>41026</v>
          </cell>
          <cell r="B613" t="str">
            <v>HUILA</v>
          </cell>
          <cell r="C613" t="str">
            <v>ALTAMIRA</v>
          </cell>
          <cell r="D613">
            <v>6</v>
          </cell>
          <cell r="E613">
            <v>1790.22921363</v>
          </cell>
          <cell r="F613">
            <v>2086.3121143779999</v>
          </cell>
          <cell r="G613">
            <v>689.89082800000006</v>
          </cell>
        </row>
        <row r="614">
          <cell r="A614" t="str">
            <v>41078</v>
          </cell>
          <cell r="B614" t="str">
            <v>HUILA</v>
          </cell>
          <cell r="C614" t="str">
            <v>BARAYA</v>
          </cell>
          <cell r="D614">
            <v>6</v>
          </cell>
          <cell r="E614">
            <v>2943.9841365000002</v>
          </cell>
          <cell r="F614">
            <v>2871.371971</v>
          </cell>
          <cell r="G614">
            <v>1477.834897</v>
          </cell>
        </row>
        <row r="615">
          <cell r="A615" t="str">
            <v>41132</v>
          </cell>
          <cell r="B615" t="str">
            <v>HUILA</v>
          </cell>
          <cell r="C615" t="str">
            <v>CAMPOALEGRE</v>
          </cell>
          <cell r="D615">
            <v>6</v>
          </cell>
          <cell r="E615">
            <v>5579.0996869278006</v>
          </cell>
          <cell r="F615">
            <v>6220.389101494</v>
          </cell>
          <cell r="G615">
            <v>3514.7896500000002</v>
          </cell>
        </row>
        <row r="616">
          <cell r="A616" t="str">
            <v>41206</v>
          </cell>
          <cell r="B616" t="str">
            <v>HUILA</v>
          </cell>
          <cell r="C616" t="str">
            <v>COLOMBIA</v>
          </cell>
          <cell r="D616">
            <v>6</v>
          </cell>
          <cell r="E616">
            <v>2121.0378462899998</v>
          </cell>
          <cell r="F616">
            <v>2497.561001</v>
          </cell>
          <cell r="G616">
            <v>1307.864861</v>
          </cell>
        </row>
        <row r="617">
          <cell r="A617" t="str">
            <v>41244</v>
          </cell>
          <cell r="B617" t="str">
            <v>HUILA</v>
          </cell>
          <cell r="C617" t="str">
            <v>ELIAS</v>
          </cell>
          <cell r="D617">
            <v>6</v>
          </cell>
          <cell r="E617">
            <v>1869.5484218663998</v>
          </cell>
          <cell r="F617">
            <v>1535.0211419249999</v>
          </cell>
          <cell r="G617">
            <v>1054.7900509999999</v>
          </cell>
        </row>
        <row r="618">
          <cell r="A618" t="str">
            <v>41298</v>
          </cell>
          <cell r="B618" t="str">
            <v>HUILA</v>
          </cell>
          <cell r="C618" t="str">
            <v>GARZON</v>
          </cell>
          <cell r="D618">
            <v>6</v>
          </cell>
          <cell r="E618">
            <v>12285.299255179501</v>
          </cell>
          <cell r="F618">
            <v>15448.353748628999</v>
          </cell>
          <cell r="G618">
            <v>5994.8170749999999</v>
          </cell>
        </row>
        <row r="619">
          <cell r="A619" t="str">
            <v>41306</v>
          </cell>
          <cell r="B619" t="str">
            <v>HUILA</v>
          </cell>
          <cell r="C619" t="str">
            <v>GIGANTE</v>
          </cell>
          <cell r="D619">
            <v>6</v>
          </cell>
          <cell r="E619">
            <v>4322.0393577900004</v>
          </cell>
          <cell r="F619">
            <v>4386.4658927399996</v>
          </cell>
          <cell r="G619">
            <v>2252.9930340000001</v>
          </cell>
        </row>
        <row r="620">
          <cell r="A620" t="str">
            <v>41319</v>
          </cell>
          <cell r="B620" t="str">
            <v>HUILA</v>
          </cell>
          <cell r="C620" t="str">
            <v>GUADALUPE</v>
          </cell>
          <cell r="D620">
            <v>6</v>
          </cell>
          <cell r="E620">
            <v>3177.3934506599999</v>
          </cell>
          <cell r="F620">
            <v>3392.5616256160001</v>
          </cell>
          <cell r="G620">
            <v>1429.7284529999999</v>
          </cell>
        </row>
        <row r="621">
          <cell r="A621" t="str">
            <v>41349</v>
          </cell>
          <cell r="B621" t="str">
            <v>HUILA</v>
          </cell>
          <cell r="C621" t="str">
            <v>HOBO</v>
          </cell>
          <cell r="D621">
            <v>6</v>
          </cell>
          <cell r="E621">
            <v>2445.1829819999998</v>
          </cell>
          <cell r="F621">
            <v>2588.4021856189997</v>
          </cell>
          <cell r="G621">
            <v>1600.0249960000001</v>
          </cell>
        </row>
        <row r="622">
          <cell r="A622" t="str">
            <v>41357</v>
          </cell>
          <cell r="B622" t="str">
            <v>HUILA</v>
          </cell>
          <cell r="C622" t="str">
            <v>IQUIRA</v>
          </cell>
          <cell r="D622">
            <v>6</v>
          </cell>
          <cell r="E622">
            <v>2401.1479422314997</v>
          </cell>
          <cell r="F622">
            <v>2720.9874157310001</v>
          </cell>
          <cell r="G622">
            <v>1397.240352</v>
          </cell>
        </row>
        <row r="623">
          <cell r="A623" t="str">
            <v>41359</v>
          </cell>
          <cell r="B623" t="str">
            <v>HUILA</v>
          </cell>
          <cell r="C623" t="str">
            <v>ISNOS</v>
          </cell>
          <cell r="D623">
            <v>6</v>
          </cell>
          <cell r="E623">
            <v>2959.8442534484998</v>
          </cell>
          <cell r="F623">
            <v>3398.2046694960004</v>
          </cell>
          <cell r="G623">
            <v>1638.7968619999999</v>
          </cell>
        </row>
        <row r="624">
          <cell r="A624" t="str">
            <v>41378</v>
          </cell>
          <cell r="B624" t="str">
            <v>HUILA</v>
          </cell>
          <cell r="C624" t="str">
            <v>LA ARGENTINA</v>
          </cell>
          <cell r="D624">
            <v>6</v>
          </cell>
          <cell r="E624">
            <v>2635.0562764152</v>
          </cell>
          <cell r="F624">
            <v>2618.4814999139999</v>
          </cell>
          <cell r="G624">
            <v>1302.34809</v>
          </cell>
        </row>
        <row r="625">
          <cell r="A625" t="str">
            <v>41396</v>
          </cell>
          <cell r="B625" t="str">
            <v>HUILA</v>
          </cell>
          <cell r="C625" t="str">
            <v>LA PLATA</v>
          </cell>
          <cell r="D625">
            <v>6</v>
          </cell>
          <cell r="E625">
            <v>9406.3434434441988</v>
          </cell>
          <cell r="F625">
            <v>11503.232733785999</v>
          </cell>
          <cell r="G625">
            <v>4319.5496720000001</v>
          </cell>
        </row>
        <row r="626">
          <cell r="A626" t="str">
            <v>41483</v>
          </cell>
          <cell r="B626" t="str">
            <v>HUILA</v>
          </cell>
          <cell r="C626" t="str">
            <v>NATAGA</v>
          </cell>
          <cell r="D626">
            <v>6</v>
          </cell>
          <cell r="E626">
            <v>1505.704095522</v>
          </cell>
          <cell r="F626">
            <v>1701.91502646</v>
          </cell>
          <cell r="G626">
            <v>1085.094006</v>
          </cell>
        </row>
        <row r="627">
          <cell r="A627" t="str">
            <v>41503</v>
          </cell>
          <cell r="B627" t="str">
            <v>HUILA</v>
          </cell>
          <cell r="C627" t="str">
            <v>OPORAPA</v>
          </cell>
          <cell r="D627">
            <v>6</v>
          </cell>
          <cell r="E627">
            <v>2489.7460677407998</v>
          </cell>
          <cell r="F627">
            <v>2475.6383822229996</v>
          </cell>
          <cell r="G627">
            <v>1328.99152</v>
          </cell>
        </row>
        <row r="628">
          <cell r="A628" t="str">
            <v>41518</v>
          </cell>
          <cell r="B628" t="str">
            <v>HUILA</v>
          </cell>
          <cell r="C628" t="str">
            <v>PAICOL</v>
          </cell>
          <cell r="D628">
            <v>6</v>
          </cell>
          <cell r="E628">
            <v>2003.4376955801997</v>
          </cell>
          <cell r="F628">
            <v>2077.1062273450002</v>
          </cell>
          <cell r="G628">
            <v>1163.801168</v>
          </cell>
        </row>
        <row r="629">
          <cell r="A629" t="str">
            <v>41524</v>
          </cell>
          <cell r="B629" t="str">
            <v>HUILA</v>
          </cell>
          <cell r="C629" t="str">
            <v>PALERMO</v>
          </cell>
          <cell r="D629">
            <v>6</v>
          </cell>
          <cell r="E629">
            <v>12526.36763895</v>
          </cell>
          <cell r="F629">
            <v>14767.514756</v>
          </cell>
          <cell r="G629">
            <v>4328.0916260000004</v>
          </cell>
        </row>
        <row r="630">
          <cell r="A630" t="str">
            <v>41530</v>
          </cell>
          <cell r="B630" t="str">
            <v>HUILA</v>
          </cell>
          <cell r="C630" t="str">
            <v>PALESTINA</v>
          </cell>
          <cell r="D630">
            <v>6</v>
          </cell>
          <cell r="E630">
            <v>2292.8098558547636</v>
          </cell>
          <cell r="F630">
            <v>2419.0036490000002</v>
          </cell>
          <cell r="G630">
            <v>1153.2012689999999</v>
          </cell>
        </row>
        <row r="631">
          <cell r="A631" t="str">
            <v>41548</v>
          </cell>
          <cell r="B631" t="str">
            <v>HUILA</v>
          </cell>
          <cell r="C631" t="str">
            <v>PITAL</v>
          </cell>
          <cell r="D631">
            <v>6</v>
          </cell>
          <cell r="E631">
            <v>2287.32723351</v>
          </cell>
          <cell r="F631">
            <v>2441.3604824720001</v>
          </cell>
          <cell r="G631">
            <v>1278.3497319999999</v>
          </cell>
        </row>
        <row r="632">
          <cell r="A632" t="str">
            <v>41551</v>
          </cell>
          <cell r="B632" t="str">
            <v>HUILA</v>
          </cell>
          <cell r="C632" t="str">
            <v>PITALITO</v>
          </cell>
          <cell r="D632">
            <v>3</v>
          </cell>
          <cell r="E632">
            <v>27859.037231520004</v>
          </cell>
          <cell r="F632">
            <v>33237.267274345999</v>
          </cell>
          <cell r="G632">
            <v>15107.510233999999</v>
          </cell>
        </row>
        <row r="633">
          <cell r="A633" t="str">
            <v>41615</v>
          </cell>
          <cell r="B633" t="str">
            <v>HUILA</v>
          </cell>
          <cell r="C633" t="str">
            <v>RIVERA</v>
          </cell>
          <cell r="D633">
            <v>6</v>
          </cell>
          <cell r="E633">
            <v>9241.3725311061007</v>
          </cell>
          <cell r="F633">
            <v>9971.954952</v>
          </cell>
          <cell r="G633">
            <v>3601.6545390000001</v>
          </cell>
        </row>
        <row r="634">
          <cell r="A634" t="str">
            <v>41660</v>
          </cell>
          <cell r="B634" t="str">
            <v>HUILA</v>
          </cell>
          <cell r="C634" t="str">
            <v>SALADOBLANCO</v>
          </cell>
          <cell r="D634">
            <v>6</v>
          </cell>
          <cell r="E634">
            <v>2188.8031453199997</v>
          </cell>
          <cell r="F634">
            <v>2183.4647013989998</v>
          </cell>
          <cell r="G634">
            <v>1328.8240430000001</v>
          </cell>
        </row>
        <row r="635">
          <cell r="A635" t="str">
            <v>41668</v>
          </cell>
          <cell r="B635" t="str">
            <v>HUILA</v>
          </cell>
          <cell r="C635" t="str">
            <v>SAN AGUSTIN</v>
          </cell>
          <cell r="D635">
            <v>6</v>
          </cell>
          <cell r="E635">
            <v>3623.23181583</v>
          </cell>
          <cell r="F635">
            <v>4459.1703453459995</v>
          </cell>
          <cell r="G635">
            <v>2916.535899</v>
          </cell>
        </row>
        <row r="636">
          <cell r="A636" t="str">
            <v>41676</v>
          </cell>
          <cell r="B636" t="str">
            <v>HUILA</v>
          </cell>
          <cell r="C636" t="str">
            <v>SANTA MARIA</v>
          </cell>
          <cell r="D636">
            <v>6</v>
          </cell>
          <cell r="E636">
            <v>2221.1376687918</v>
          </cell>
          <cell r="F636">
            <v>2582.1857930000001</v>
          </cell>
          <cell r="G636">
            <v>1132.538585</v>
          </cell>
        </row>
        <row r="637">
          <cell r="A637" t="str">
            <v>41770</v>
          </cell>
          <cell r="B637" t="str">
            <v>HUILA</v>
          </cell>
          <cell r="C637" t="str">
            <v>SUAZA</v>
          </cell>
          <cell r="D637">
            <v>6</v>
          </cell>
          <cell r="E637">
            <v>4172.9247535140003</v>
          </cell>
          <cell r="F637">
            <v>4222.5094962389994</v>
          </cell>
          <cell r="G637">
            <v>1271.2163149999999</v>
          </cell>
        </row>
        <row r="638">
          <cell r="A638" t="str">
            <v>41791</v>
          </cell>
          <cell r="B638" t="str">
            <v>HUILA</v>
          </cell>
          <cell r="C638" t="str">
            <v>TARQUI</v>
          </cell>
          <cell r="D638">
            <v>6</v>
          </cell>
          <cell r="E638">
            <v>2709.8613085500001</v>
          </cell>
          <cell r="F638">
            <v>2645.7079830900002</v>
          </cell>
          <cell r="G638">
            <v>1428.3736779999999</v>
          </cell>
        </row>
        <row r="639">
          <cell r="A639" t="str">
            <v>41797</v>
          </cell>
          <cell r="B639" t="str">
            <v>HUILA</v>
          </cell>
          <cell r="C639" t="str">
            <v>TESALIA</v>
          </cell>
          <cell r="D639">
            <v>6</v>
          </cell>
          <cell r="E639">
            <v>2794.5799572635997</v>
          </cell>
          <cell r="F639">
            <v>3041.7061849209999</v>
          </cell>
          <cell r="G639">
            <v>1528.4201579999999</v>
          </cell>
        </row>
        <row r="640">
          <cell r="A640" t="str">
            <v>41799</v>
          </cell>
          <cell r="B640" t="str">
            <v>HUILA</v>
          </cell>
          <cell r="C640" t="str">
            <v>TELLO</v>
          </cell>
          <cell r="D640">
            <v>6</v>
          </cell>
          <cell r="E640">
            <v>2623.9286498732999</v>
          </cell>
          <cell r="F640">
            <v>2517.1110290000001</v>
          </cell>
          <cell r="G640">
            <v>1732.635254</v>
          </cell>
        </row>
        <row r="641">
          <cell r="A641" t="str">
            <v>41801</v>
          </cell>
          <cell r="B641" t="str">
            <v>HUILA</v>
          </cell>
          <cell r="C641" t="str">
            <v>TERUEL</v>
          </cell>
          <cell r="D641">
            <v>6</v>
          </cell>
          <cell r="E641">
            <v>1748.2356173699998</v>
          </cell>
          <cell r="F641">
            <v>1973.8312743560002</v>
          </cell>
          <cell r="G641">
            <v>773.23638800000003</v>
          </cell>
        </row>
        <row r="642">
          <cell r="A642" t="str">
            <v>41807</v>
          </cell>
          <cell r="B642" t="str">
            <v>HUILA</v>
          </cell>
          <cell r="C642" t="str">
            <v>TIMANA</v>
          </cell>
          <cell r="D642">
            <v>6</v>
          </cell>
          <cell r="E642">
            <v>3192.7217745059997</v>
          </cell>
          <cell r="F642">
            <v>3742.8277407690002</v>
          </cell>
          <cell r="G642">
            <v>1730.9188939999999</v>
          </cell>
        </row>
        <row r="643">
          <cell r="A643" t="str">
            <v>41872</v>
          </cell>
          <cell r="B643" t="str">
            <v>HUILA</v>
          </cell>
          <cell r="C643" t="str">
            <v>VILLAVIEJA</v>
          </cell>
          <cell r="D643">
            <v>6</v>
          </cell>
          <cell r="E643">
            <v>2263.6996626023997</v>
          </cell>
          <cell r="F643">
            <v>2325.5369893800003</v>
          </cell>
          <cell r="G643">
            <v>1223.1996240000001</v>
          </cell>
        </row>
        <row r="644">
          <cell r="A644" t="str">
            <v>41885</v>
          </cell>
          <cell r="B644" t="str">
            <v>HUILA</v>
          </cell>
          <cell r="C644" t="str">
            <v>YAGUARA</v>
          </cell>
          <cell r="D644">
            <v>6</v>
          </cell>
          <cell r="E644">
            <v>3777.4822053473995</v>
          </cell>
          <cell r="F644">
            <v>4994.4648055499993</v>
          </cell>
          <cell r="G644">
            <v>2396.380564</v>
          </cell>
        </row>
        <row r="645">
          <cell r="A645" t="str">
            <v>44001</v>
          </cell>
          <cell r="B645" t="str">
            <v>GUAJIRA</v>
          </cell>
          <cell r="C645" t="str">
            <v>RIOHACHA</v>
          </cell>
          <cell r="D645">
            <v>3</v>
          </cell>
          <cell r="E645">
            <v>33269.7578125</v>
          </cell>
          <cell r="F645">
            <v>41839.481931000002</v>
          </cell>
          <cell r="G645">
            <v>25372.322925</v>
          </cell>
        </row>
        <row r="646">
          <cell r="A646" t="str">
            <v>44035</v>
          </cell>
          <cell r="B646" t="str">
            <v>GUAJIRA</v>
          </cell>
          <cell r="C646" t="str">
            <v>ALBANIA</v>
          </cell>
          <cell r="D646">
            <v>5</v>
          </cell>
          <cell r="E646">
            <v>14656.4423828125</v>
          </cell>
          <cell r="F646">
            <v>15185.019148200001</v>
          </cell>
          <cell r="G646">
            <v>11769.886241</v>
          </cell>
        </row>
        <row r="647">
          <cell r="A647" t="str">
            <v>44078</v>
          </cell>
          <cell r="B647" t="str">
            <v>GUAJIRA</v>
          </cell>
          <cell r="C647" t="str">
            <v>BARRANCAS</v>
          </cell>
          <cell r="D647">
            <v>6</v>
          </cell>
          <cell r="E647">
            <v>4290.94287109375</v>
          </cell>
          <cell r="F647">
            <v>8152.8825648599995</v>
          </cell>
          <cell r="G647">
            <v>3910.705512</v>
          </cell>
        </row>
        <row r="648">
          <cell r="A648" t="str">
            <v>44090</v>
          </cell>
          <cell r="B648" t="str">
            <v>GUAJIRA</v>
          </cell>
          <cell r="C648" t="str">
            <v>DIBULLA</v>
          </cell>
          <cell r="D648">
            <v>6</v>
          </cell>
          <cell r="E648">
            <v>5489.8273740000004</v>
          </cell>
          <cell r="F648">
            <v>7624.3426169129998</v>
          </cell>
          <cell r="G648">
            <v>3931.2076390000002</v>
          </cell>
        </row>
        <row r="649">
          <cell r="A649" t="str">
            <v>44098</v>
          </cell>
          <cell r="B649" t="str">
            <v>GUAJIRA</v>
          </cell>
          <cell r="C649" t="str">
            <v>DISTRACCION</v>
          </cell>
          <cell r="D649">
            <v>6</v>
          </cell>
          <cell r="E649">
            <v>2199.5927734375</v>
          </cell>
          <cell r="F649">
            <v>2255.4717461099999</v>
          </cell>
          <cell r="G649">
            <v>1688.6144770000001</v>
          </cell>
        </row>
        <row r="650">
          <cell r="A650" t="str">
            <v>44110</v>
          </cell>
          <cell r="B650" t="str">
            <v>GUAJIRA</v>
          </cell>
          <cell r="C650" t="str">
            <v>EL MOLINO</v>
          </cell>
          <cell r="D650">
            <v>6</v>
          </cell>
          <cell r="E650">
            <v>2646.361083984375</v>
          </cell>
          <cell r="F650">
            <v>2907.6234140000001</v>
          </cell>
          <cell r="G650">
            <v>1483.526736</v>
          </cell>
        </row>
        <row r="651">
          <cell r="A651" t="str">
            <v>44279</v>
          </cell>
          <cell r="B651" t="str">
            <v>GUAJIRA</v>
          </cell>
          <cell r="C651" t="str">
            <v>FONSECA</v>
          </cell>
          <cell r="D651">
            <v>6</v>
          </cell>
          <cell r="E651">
            <v>4561.16748046875</v>
          </cell>
          <cell r="F651">
            <v>5872.0809470000004</v>
          </cell>
          <cell r="G651">
            <v>2569.8393700000001</v>
          </cell>
        </row>
        <row r="652">
          <cell r="A652" t="str">
            <v>44378</v>
          </cell>
          <cell r="B652" t="str">
            <v>GUAJIRA</v>
          </cell>
          <cell r="C652" t="str">
            <v>HATONUEVO</v>
          </cell>
          <cell r="D652">
            <v>6</v>
          </cell>
          <cell r="E652">
            <v>8215.083984375</v>
          </cell>
          <cell r="F652">
            <v>6218.8978767299996</v>
          </cell>
          <cell r="G652">
            <v>4192.0833439999997</v>
          </cell>
        </row>
        <row r="653">
          <cell r="A653" t="str">
            <v>44420</v>
          </cell>
          <cell r="B653" t="str">
            <v>GUAJIRA</v>
          </cell>
          <cell r="C653" t="str">
            <v>LA JAGUA DEL PILAR</v>
          </cell>
          <cell r="D653">
            <v>6</v>
          </cell>
          <cell r="E653">
            <v>1969.0989990234375</v>
          </cell>
          <cell r="F653">
            <v>2216.4667979999999</v>
          </cell>
          <cell r="G653">
            <v>1397.3678010000001</v>
          </cell>
        </row>
        <row r="654">
          <cell r="A654" t="str">
            <v>44430</v>
          </cell>
          <cell r="B654" t="str">
            <v>GUAJIRA</v>
          </cell>
          <cell r="C654" t="str">
            <v>MAICAO</v>
          </cell>
          <cell r="D654">
            <v>4</v>
          </cell>
          <cell r="E654">
            <v>15288.1357421875</v>
          </cell>
          <cell r="F654">
            <v>20407.764621999999</v>
          </cell>
          <cell r="G654">
            <v>11766.447624</v>
          </cell>
        </row>
        <row r="655">
          <cell r="A655" t="str">
            <v>44560</v>
          </cell>
          <cell r="B655" t="str">
            <v>GUAJIRA</v>
          </cell>
          <cell r="C655" t="str">
            <v>MANAURE</v>
          </cell>
          <cell r="D655">
            <v>4</v>
          </cell>
          <cell r="E655">
            <v>5808.73583984375</v>
          </cell>
          <cell r="F655">
            <v>7371.4239918000003</v>
          </cell>
          <cell r="G655">
            <v>3802.5662849999999</v>
          </cell>
        </row>
        <row r="656">
          <cell r="A656" t="str">
            <v>44650</v>
          </cell>
          <cell r="B656" t="str">
            <v>GUAJIRA</v>
          </cell>
          <cell r="C656" t="str">
            <v>SAN JUAN DEL CESAR</v>
          </cell>
          <cell r="D656">
            <v>6</v>
          </cell>
          <cell r="E656">
            <v>5394.435546875</v>
          </cell>
          <cell r="F656">
            <v>6743.0181730000004</v>
          </cell>
          <cell r="G656">
            <v>2657.2993409999999</v>
          </cell>
        </row>
        <row r="657">
          <cell r="A657" t="str">
            <v>44847</v>
          </cell>
          <cell r="B657" t="str">
            <v>GUAJIRA</v>
          </cell>
          <cell r="C657" t="str">
            <v>URIBIA</v>
          </cell>
          <cell r="D657">
            <v>4</v>
          </cell>
          <cell r="E657">
            <v>17422.501953125</v>
          </cell>
          <cell r="F657">
            <v>23130.939454919997</v>
          </cell>
          <cell r="G657">
            <v>13591.532216</v>
          </cell>
        </row>
        <row r="658">
          <cell r="A658" t="str">
            <v>44855</v>
          </cell>
          <cell r="B658" t="str">
            <v>GUAJIRA</v>
          </cell>
          <cell r="C658" t="str">
            <v>URUMITA</v>
          </cell>
          <cell r="D658">
            <v>6</v>
          </cell>
          <cell r="E658">
            <v>2539.656005859375</v>
          </cell>
          <cell r="F658">
            <v>2519.2867489999999</v>
          </cell>
          <cell r="G658">
            <v>1892.828837</v>
          </cell>
        </row>
        <row r="659">
          <cell r="A659" t="str">
            <v>44874</v>
          </cell>
          <cell r="B659" t="str">
            <v>GUAJIRA</v>
          </cell>
          <cell r="C659" t="str">
            <v>VILLANUEVA</v>
          </cell>
          <cell r="D659">
            <v>6</v>
          </cell>
          <cell r="E659">
            <v>2832.928955078125</v>
          </cell>
          <cell r="F659">
            <v>3360.638085</v>
          </cell>
          <cell r="G659">
            <v>1807.7988740000001</v>
          </cell>
        </row>
        <row r="660">
          <cell r="A660" t="str">
            <v>47001</v>
          </cell>
          <cell r="B660" t="str">
            <v>MAGDALENA</v>
          </cell>
          <cell r="C660" t="str">
            <v>SANTA MARTA</v>
          </cell>
          <cell r="D660">
            <v>1</v>
          </cell>
          <cell r="E660">
            <v>137910.171875</v>
          </cell>
          <cell r="F660">
            <v>202115.77129500001</v>
          </cell>
          <cell r="G660">
            <v>68679.117557000005</v>
          </cell>
        </row>
        <row r="661">
          <cell r="A661" t="str">
            <v>47030</v>
          </cell>
          <cell r="B661" t="str">
            <v>MAGDALENA</v>
          </cell>
          <cell r="C661" t="str">
            <v>ALGARROBO</v>
          </cell>
          <cell r="D661">
            <v>6</v>
          </cell>
          <cell r="E661">
            <v>2937.07080078125</v>
          </cell>
          <cell r="F661">
            <v>3116.7000560000001</v>
          </cell>
          <cell r="G661">
            <v>1911.7471210000001</v>
          </cell>
        </row>
        <row r="662">
          <cell r="A662" t="str">
            <v>47053</v>
          </cell>
          <cell r="B662" t="str">
            <v>MAGDALENA</v>
          </cell>
          <cell r="C662" t="str">
            <v>ARACATACA</v>
          </cell>
          <cell r="D662">
            <v>6</v>
          </cell>
          <cell r="E662">
            <v>3503.905029296875</v>
          </cell>
          <cell r="F662">
            <v>4694.1112656899995</v>
          </cell>
          <cell r="G662">
            <v>2914.4713889999998</v>
          </cell>
        </row>
        <row r="663">
          <cell r="A663" t="str">
            <v>47058</v>
          </cell>
          <cell r="B663" t="str">
            <v>MAGDALENA</v>
          </cell>
          <cell r="C663" t="str">
            <v>ARIGUANI</v>
          </cell>
          <cell r="D663">
            <v>6</v>
          </cell>
          <cell r="E663">
            <v>5040.408203125</v>
          </cell>
          <cell r="F663">
            <v>5312.3789779999997</v>
          </cell>
          <cell r="G663">
            <v>3956.0590360000001</v>
          </cell>
        </row>
        <row r="664">
          <cell r="A664" t="str">
            <v>47161</v>
          </cell>
          <cell r="B664" t="str">
            <v>MAGDALENA</v>
          </cell>
          <cell r="C664" t="str">
            <v>CERRO SAN ANTONIO</v>
          </cell>
          <cell r="D664">
            <v>6</v>
          </cell>
          <cell r="E664">
            <v>2137.061279296875</v>
          </cell>
          <cell r="F664">
            <v>2318.2304636700001</v>
          </cell>
          <cell r="G664">
            <v>717.36376600000006</v>
          </cell>
        </row>
        <row r="665">
          <cell r="A665" t="str">
            <v>47170</v>
          </cell>
          <cell r="B665" t="str">
            <v>MAGDALENA</v>
          </cell>
          <cell r="C665" t="str">
            <v>CHIVOLO</v>
          </cell>
          <cell r="D665">
            <v>6</v>
          </cell>
          <cell r="E665">
            <v>3655.717041015625</v>
          </cell>
          <cell r="F665">
            <v>4552.6323951899994</v>
          </cell>
          <cell r="G665">
            <v>2773.9033359999999</v>
          </cell>
        </row>
        <row r="666">
          <cell r="A666" t="str">
            <v>47189</v>
          </cell>
          <cell r="B666" t="str">
            <v>MAGDALENA</v>
          </cell>
          <cell r="C666" t="str">
            <v>CIENAGA</v>
          </cell>
          <cell r="D666">
            <v>5</v>
          </cell>
          <cell r="E666">
            <v>14897.62109375</v>
          </cell>
          <cell r="F666">
            <v>17841.826140929999</v>
          </cell>
          <cell r="G666">
            <v>13945.835847</v>
          </cell>
        </row>
        <row r="667">
          <cell r="A667" t="str">
            <v>47205</v>
          </cell>
          <cell r="B667" t="str">
            <v>MAGDALENA</v>
          </cell>
          <cell r="C667" t="str">
            <v>CONCORDIA</v>
          </cell>
          <cell r="D667">
            <v>6</v>
          </cell>
          <cell r="E667">
            <v>1964.5601806640625</v>
          </cell>
          <cell r="F667">
            <v>2207.5243314299996</v>
          </cell>
          <cell r="G667">
            <v>1407.8091899999999</v>
          </cell>
        </row>
        <row r="668">
          <cell r="A668" t="str">
            <v>47245</v>
          </cell>
          <cell r="B668" t="str">
            <v>MAGDALENA</v>
          </cell>
          <cell r="C668" t="str">
            <v>EL BANCO</v>
          </cell>
          <cell r="D668">
            <v>6</v>
          </cell>
          <cell r="E668">
            <v>5136.24267578125</v>
          </cell>
          <cell r="F668">
            <v>5653.0463417999999</v>
          </cell>
          <cell r="G668">
            <v>4339.8715890000003</v>
          </cell>
        </row>
        <row r="669">
          <cell r="A669" t="str">
            <v>47258</v>
          </cell>
          <cell r="B669" t="str">
            <v>MAGDALENA</v>
          </cell>
          <cell r="C669" t="str">
            <v>EL PIÑON</v>
          </cell>
          <cell r="D669">
            <v>6</v>
          </cell>
          <cell r="E669">
            <v>2641.160888671875</v>
          </cell>
          <cell r="F669">
            <v>2845.2748628700001</v>
          </cell>
          <cell r="G669">
            <v>2171.3193350000001</v>
          </cell>
        </row>
        <row r="670">
          <cell r="A670" t="str">
            <v>47268</v>
          </cell>
          <cell r="B670" t="str">
            <v>MAGDALENA</v>
          </cell>
          <cell r="C670" t="str">
            <v>EL RETEN</v>
          </cell>
          <cell r="D670">
            <v>6</v>
          </cell>
          <cell r="E670">
            <v>3752.06005859375</v>
          </cell>
          <cell r="F670">
            <v>4285.7766933299999</v>
          </cell>
          <cell r="G670">
            <v>2008.810647</v>
          </cell>
        </row>
        <row r="671">
          <cell r="A671" t="str">
            <v>47288</v>
          </cell>
          <cell r="B671" t="str">
            <v>MAGDALENA</v>
          </cell>
          <cell r="C671" t="str">
            <v>FUNDACION</v>
          </cell>
          <cell r="D671">
            <v>6</v>
          </cell>
          <cell r="E671">
            <v>7101.1220703125</v>
          </cell>
          <cell r="F671">
            <v>8427.3364058400002</v>
          </cell>
          <cell r="G671">
            <v>5023.3053600000003</v>
          </cell>
        </row>
        <row r="672">
          <cell r="A672" t="str">
            <v>47318</v>
          </cell>
          <cell r="B672" t="str">
            <v>MAGDALENA</v>
          </cell>
          <cell r="C672" t="str">
            <v>GUAMAL</v>
          </cell>
          <cell r="D672">
            <v>6</v>
          </cell>
          <cell r="E672">
            <v>2185.315673828125</v>
          </cell>
          <cell r="F672">
            <v>3049.43503194</v>
          </cell>
          <cell r="G672">
            <v>1685.067902</v>
          </cell>
        </row>
        <row r="673">
          <cell r="A673" t="str">
            <v>47460</v>
          </cell>
          <cell r="B673" t="str">
            <v>MAGDALENA</v>
          </cell>
          <cell r="C673" t="str">
            <v>NUEVA GRANADA</v>
          </cell>
          <cell r="D673">
            <v>6</v>
          </cell>
          <cell r="E673">
            <v>5234.3255360000003</v>
          </cell>
          <cell r="F673">
            <v>2279.0211632099999</v>
          </cell>
          <cell r="G673">
            <v>1710.5421650000001</v>
          </cell>
        </row>
        <row r="674">
          <cell r="A674" t="str">
            <v>47541</v>
          </cell>
          <cell r="B674" t="str">
            <v>MAGDALENA</v>
          </cell>
          <cell r="C674" t="str">
            <v>PEDRAZA</v>
          </cell>
          <cell r="D674">
            <v>6</v>
          </cell>
          <cell r="E674">
            <v>1864.241455078125</v>
          </cell>
          <cell r="F674">
            <v>2065.07687463</v>
          </cell>
          <cell r="G674">
            <v>1494.298532</v>
          </cell>
        </row>
        <row r="675">
          <cell r="A675" t="str">
            <v>47545</v>
          </cell>
          <cell r="B675" t="str">
            <v>MAGDALENA</v>
          </cell>
          <cell r="C675" t="str">
            <v>PIJIÑO DEL CARMEN</v>
          </cell>
          <cell r="D675">
            <v>6</v>
          </cell>
          <cell r="E675">
            <v>3238.25048828125</v>
          </cell>
          <cell r="F675">
            <v>3530.1320209999999</v>
          </cell>
          <cell r="G675">
            <v>2088.4445059999998</v>
          </cell>
        </row>
        <row r="676">
          <cell r="A676" t="str">
            <v>47551</v>
          </cell>
          <cell r="B676" t="str">
            <v>MAGDALENA</v>
          </cell>
          <cell r="C676" t="str">
            <v>PIVIJAY</v>
          </cell>
          <cell r="D676">
            <v>6</v>
          </cell>
          <cell r="E676">
            <v>4194.1537694099998</v>
          </cell>
          <cell r="F676">
            <v>4932.0437067000003</v>
          </cell>
          <cell r="G676">
            <v>3330.4353150000002</v>
          </cell>
        </row>
        <row r="677">
          <cell r="A677" t="str">
            <v>47555</v>
          </cell>
          <cell r="B677" t="str">
            <v>MAGDALENA</v>
          </cell>
          <cell r="C677" t="str">
            <v>PLATO</v>
          </cell>
          <cell r="D677">
            <v>6</v>
          </cell>
          <cell r="E677">
            <v>7641.404296875</v>
          </cell>
          <cell r="F677">
            <v>9177.4273840000005</v>
          </cell>
          <cell r="G677">
            <v>5046.8616300000003</v>
          </cell>
        </row>
        <row r="678">
          <cell r="A678" t="str">
            <v>47570</v>
          </cell>
          <cell r="B678" t="str">
            <v>MAGDALENA</v>
          </cell>
          <cell r="C678" t="str">
            <v>PUEBLOVIEJO</v>
          </cell>
          <cell r="D678">
            <v>6</v>
          </cell>
          <cell r="E678">
            <v>2931.139404296875</v>
          </cell>
          <cell r="F678">
            <v>3148.55036694</v>
          </cell>
          <cell r="G678">
            <v>1885.16488</v>
          </cell>
        </row>
        <row r="679">
          <cell r="A679" t="str">
            <v>47605</v>
          </cell>
          <cell r="B679" t="str">
            <v>MAGDALENA</v>
          </cell>
          <cell r="C679" t="str">
            <v>REMOLINO</v>
          </cell>
          <cell r="D679">
            <v>6</v>
          </cell>
          <cell r="E679">
            <v>2747.828369140625</v>
          </cell>
          <cell r="F679">
            <v>3043.0702863000001</v>
          </cell>
          <cell r="G679">
            <v>1136.5620080000001</v>
          </cell>
        </row>
        <row r="680">
          <cell r="A680" t="str">
            <v>47660</v>
          </cell>
          <cell r="B680" t="str">
            <v>MAGDALENA</v>
          </cell>
          <cell r="C680" t="str">
            <v>SABANAS DE SAN ANGEL</v>
          </cell>
          <cell r="D680">
            <v>6</v>
          </cell>
          <cell r="E680">
            <v>3974.529052734375</v>
          </cell>
          <cell r="F680">
            <v>4488.4794012299999</v>
          </cell>
          <cell r="G680">
            <v>1911.909187</v>
          </cell>
        </row>
        <row r="681">
          <cell r="A681" t="str">
            <v>47675</v>
          </cell>
          <cell r="B681" t="str">
            <v>MAGDALENA</v>
          </cell>
          <cell r="C681" t="str">
            <v>SALAMINA</v>
          </cell>
          <cell r="D681">
            <v>6</v>
          </cell>
          <cell r="E681">
            <v>2823.3720703125</v>
          </cell>
          <cell r="F681">
            <v>2812.7056527899999</v>
          </cell>
          <cell r="G681">
            <v>1847.3502679999999</v>
          </cell>
        </row>
        <row r="682">
          <cell r="A682" t="str">
            <v>47692</v>
          </cell>
          <cell r="B682" t="str">
            <v>MAGDALENA</v>
          </cell>
          <cell r="C682" t="str">
            <v>SAN SEBASTIAN DE BUENAVISTA</v>
          </cell>
          <cell r="D682">
            <v>6</v>
          </cell>
          <cell r="E682">
            <v>2961.92578125</v>
          </cell>
          <cell r="F682">
            <v>3563.41770081</v>
          </cell>
          <cell r="G682">
            <v>2118.0250580000002</v>
          </cell>
        </row>
        <row r="683">
          <cell r="A683" t="str">
            <v>47703</v>
          </cell>
          <cell r="B683" t="str">
            <v>MAGDALENA</v>
          </cell>
          <cell r="C683" t="str">
            <v>SAN ZENON</v>
          </cell>
          <cell r="D683">
            <v>6</v>
          </cell>
          <cell r="E683">
            <v>2791.390869140625</v>
          </cell>
          <cell r="F683">
            <v>2633.0574969999998</v>
          </cell>
          <cell r="G683">
            <v>1606.3795970000001</v>
          </cell>
        </row>
        <row r="684">
          <cell r="A684" t="str">
            <v>47707</v>
          </cell>
          <cell r="B684" t="str">
            <v>MAGDALENA</v>
          </cell>
          <cell r="C684" t="str">
            <v>SANTA ANA</v>
          </cell>
          <cell r="D684">
            <v>6</v>
          </cell>
          <cell r="E684">
            <v>3246.922119140625</v>
          </cell>
          <cell r="F684">
            <v>3505.9316520000002</v>
          </cell>
          <cell r="G684">
            <v>1932.749716</v>
          </cell>
        </row>
        <row r="685">
          <cell r="A685" t="str">
            <v>47720</v>
          </cell>
          <cell r="B685" t="str">
            <v>MAGDALENA</v>
          </cell>
          <cell r="C685" t="str">
            <v>SANTA BARBARA DE PINTO</v>
          </cell>
          <cell r="D685">
            <v>6</v>
          </cell>
          <cell r="E685">
            <v>2464.489990234375</v>
          </cell>
          <cell r="F685">
            <v>2454.8539197600003</v>
          </cell>
          <cell r="G685">
            <v>1418.6415649999999</v>
          </cell>
        </row>
        <row r="686">
          <cell r="A686" t="str">
            <v>47745</v>
          </cell>
          <cell r="B686" t="str">
            <v>MAGDALENA</v>
          </cell>
          <cell r="C686" t="str">
            <v>SITIONUEVO</v>
          </cell>
          <cell r="D686">
            <v>6</v>
          </cell>
          <cell r="E686">
            <v>10404</v>
          </cell>
          <cell r="F686">
            <v>15627.555752</v>
          </cell>
          <cell r="G686">
            <v>5467.1143620000003</v>
          </cell>
        </row>
        <row r="687">
          <cell r="A687" t="str">
            <v>47798</v>
          </cell>
          <cell r="B687" t="str">
            <v>MAGDALENA</v>
          </cell>
          <cell r="C687" t="str">
            <v>TENERIFE</v>
          </cell>
          <cell r="D687">
            <v>6</v>
          </cell>
          <cell r="E687">
            <v>3607.296630859375</v>
          </cell>
          <cell r="F687">
            <v>3703.9868980000001</v>
          </cell>
          <cell r="G687">
            <v>1832.6343019999999</v>
          </cell>
        </row>
        <row r="688">
          <cell r="A688" t="str">
            <v>47960</v>
          </cell>
          <cell r="B688" t="str">
            <v>MAGDALENA</v>
          </cell>
          <cell r="C688" t="str">
            <v>ZAPAYAN</v>
          </cell>
          <cell r="D688">
            <v>6</v>
          </cell>
          <cell r="E688">
            <v>2475.952880859375</v>
          </cell>
          <cell r="F688">
            <v>2809.2386200000001</v>
          </cell>
          <cell r="G688">
            <v>2153.1902289999998</v>
          </cell>
        </row>
        <row r="689">
          <cell r="A689" t="str">
            <v>47980</v>
          </cell>
          <cell r="B689" t="str">
            <v>MAGDALENA</v>
          </cell>
          <cell r="C689" t="str">
            <v>ZONA BANANERA</v>
          </cell>
          <cell r="D689">
            <v>6</v>
          </cell>
          <cell r="E689">
            <v>8142.68310546875</v>
          </cell>
          <cell r="F689">
            <v>10155.002450669999</v>
          </cell>
          <cell r="G689">
            <v>6287.6666800000003</v>
          </cell>
        </row>
        <row r="690">
          <cell r="A690" t="str">
            <v>50001</v>
          </cell>
          <cell r="B690" t="str">
            <v>META</v>
          </cell>
          <cell r="C690" t="str">
            <v>VILLAVICENCIO</v>
          </cell>
          <cell r="D690">
            <v>1</v>
          </cell>
          <cell r="E690">
            <v>159713.80032000001</v>
          </cell>
          <cell r="F690">
            <v>187736.367378</v>
          </cell>
          <cell r="G690">
            <v>108398.16833299999</v>
          </cell>
        </row>
        <row r="691">
          <cell r="A691" t="str">
            <v>50006</v>
          </cell>
          <cell r="B691" t="str">
            <v>META</v>
          </cell>
          <cell r="C691" t="str">
            <v>ACACIAS</v>
          </cell>
          <cell r="D691">
            <v>3</v>
          </cell>
          <cell r="E691">
            <v>36022.022459150001</v>
          </cell>
          <cell r="F691">
            <v>40410.703890999997</v>
          </cell>
          <cell r="G691">
            <v>20496.6177489</v>
          </cell>
        </row>
        <row r="692">
          <cell r="A692" t="str">
            <v>50110</v>
          </cell>
          <cell r="B692" t="str">
            <v>META</v>
          </cell>
          <cell r="C692" t="str">
            <v>BARRANCA DE UPIA</v>
          </cell>
          <cell r="D692">
            <v>6</v>
          </cell>
          <cell r="E692">
            <v>4806.024496</v>
          </cell>
          <cell r="F692">
            <v>5433.3603540000004</v>
          </cell>
          <cell r="G692">
            <v>2615.4384690000002</v>
          </cell>
        </row>
        <row r="693">
          <cell r="A693" t="str">
            <v>50124</v>
          </cell>
          <cell r="B693" t="str">
            <v>META</v>
          </cell>
          <cell r="C693" t="str">
            <v>CABUYARO</v>
          </cell>
          <cell r="D693">
            <v>6</v>
          </cell>
          <cell r="E693">
            <v>9320.6752539999998</v>
          </cell>
          <cell r="F693">
            <v>14093.82531</v>
          </cell>
          <cell r="G693">
            <v>3573.1495850000001</v>
          </cell>
        </row>
        <row r="694">
          <cell r="A694" t="str">
            <v>50150</v>
          </cell>
          <cell r="B694" t="str">
            <v>META</v>
          </cell>
          <cell r="C694" t="str">
            <v>CASTILLA LA NUEVA</v>
          </cell>
          <cell r="D694">
            <v>5</v>
          </cell>
          <cell r="E694">
            <v>11501.227763999999</v>
          </cell>
          <cell r="F694">
            <v>14065.34166</v>
          </cell>
          <cell r="G694">
            <v>8396.1970369999999</v>
          </cell>
        </row>
        <row r="695">
          <cell r="A695" t="str">
            <v>50223</v>
          </cell>
          <cell r="B695" t="str">
            <v>META</v>
          </cell>
          <cell r="C695" t="str">
            <v>CUBARRAL</v>
          </cell>
          <cell r="D695">
            <v>6</v>
          </cell>
          <cell r="E695">
            <v>2042.6568030000001</v>
          </cell>
          <cell r="F695">
            <v>2072.0435029999999</v>
          </cell>
          <cell r="G695">
            <v>1206.628103</v>
          </cell>
        </row>
        <row r="696">
          <cell r="A696" t="str">
            <v>50226</v>
          </cell>
          <cell r="B696" t="str">
            <v>META</v>
          </cell>
          <cell r="C696" t="str">
            <v>CUMARAL</v>
          </cell>
          <cell r="D696">
            <v>6</v>
          </cell>
          <cell r="E696">
            <v>8082.4788799999997</v>
          </cell>
          <cell r="F696">
            <v>8098.9194230000003</v>
          </cell>
          <cell r="G696">
            <v>3203.5611509999999</v>
          </cell>
        </row>
        <row r="697">
          <cell r="A697" t="str">
            <v>50245</v>
          </cell>
          <cell r="B697" t="str">
            <v>META</v>
          </cell>
          <cell r="C697" t="str">
            <v>EL CALVARIO</v>
          </cell>
          <cell r="D697">
            <v>6</v>
          </cell>
          <cell r="E697">
            <v>740.17467899999997</v>
          </cell>
          <cell r="F697">
            <v>718.13291100000004</v>
          </cell>
          <cell r="G697">
            <v>347.34673600000002</v>
          </cell>
        </row>
        <row r="698">
          <cell r="A698" t="str">
            <v>50251</v>
          </cell>
          <cell r="B698" t="str">
            <v>META</v>
          </cell>
          <cell r="C698" t="str">
            <v>EL CASTILLO</v>
          </cell>
          <cell r="D698">
            <v>6</v>
          </cell>
          <cell r="E698">
            <v>2726.2975409999999</v>
          </cell>
          <cell r="F698">
            <v>3427.5037120000002</v>
          </cell>
          <cell r="G698">
            <v>1986.691615</v>
          </cell>
        </row>
        <row r="699">
          <cell r="A699" t="str">
            <v>50270</v>
          </cell>
          <cell r="B699" t="str">
            <v>META</v>
          </cell>
          <cell r="C699" t="str">
            <v>EL DORADO</v>
          </cell>
          <cell r="D699">
            <v>6</v>
          </cell>
          <cell r="E699">
            <v>1709.44</v>
          </cell>
          <cell r="F699">
            <v>1967.8171339999999</v>
          </cell>
          <cell r="G699">
            <v>1121.0097940000001</v>
          </cell>
        </row>
        <row r="700">
          <cell r="A700" t="str">
            <v>50287</v>
          </cell>
          <cell r="B700" t="str">
            <v>META</v>
          </cell>
          <cell r="C700" t="str">
            <v>FUENTE DE ORO</v>
          </cell>
          <cell r="D700">
            <v>6</v>
          </cell>
          <cell r="E700">
            <v>3371.4708089999999</v>
          </cell>
          <cell r="F700">
            <v>4184.4176390000002</v>
          </cell>
          <cell r="G700">
            <v>2548.6158620000001</v>
          </cell>
        </row>
        <row r="701">
          <cell r="A701" t="str">
            <v>50313</v>
          </cell>
          <cell r="B701" t="str">
            <v>META</v>
          </cell>
          <cell r="C701" t="str">
            <v>GRANADA</v>
          </cell>
          <cell r="D701">
            <v>5</v>
          </cell>
          <cell r="E701">
            <v>20176.615784000001</v>
          </cell>
          <cell r="F701">
            <v>22632.814634950002</v>
          </cell>
          <cell r="G701">
            <v>10728.419846999999</v>
          </cell>
        </row>
        <row r="702">
          <cell r="A702" t="str">
            <v>50318</v>
          </cell>
          <cell r="B702" t="str">
            <v>META</v>
          </cell>
          <cell r="C702" t="str">
            <v>GUAMAL</v>
          </cell>
          <cell r="D702">
            <v>6</v>
          </cell>
          <cell r="E702">
            <v>6679.2599389999996</v>
          </cell>
          <cell r="F702">
            <v>9134.5573179999992</v>
          </cell>
          <cell r="G702">
            <v>4171.2549939999999</v>
          </cell>
        </row>
        <row r="703">
          <cell r="A703" t="str">
            <v>50325</v>
          </cell>
          <cell r="B703" t="str">
            <v>META</v>
          </cell>
          <cell r="C703" t="str">
            <v>MAPIRIPAN</v>
          </cell>
          <cell r="D703">
            <v>6</v>
          </cell>
          <cell r="E703">
            <v>3542.3137769999998</v>
          </cell>
          <cell r="F703">
            <v>3863.6359630000002</v>
          </cell>
          <cell r="G703">
            <v>1956.3516629999999</v>
          </cell>
        </row>
        <row r="704">
          <cell r="A704" t="str">
            <v>50330</v>
          </cell>
          <cell r="B704" t="str">
            <v>META</v>
          </cell>
          <cell r="C704" t="str">
            <v>MESETAS</v>
          </cell>
          <cell r="D704">
            <v>6</v>
          </cell>
          <cell r="E704">
            <v>3270.1245629999999</v>
          </cell>
          <cell r="F704">
            <v>4165.4566800000002</v>
          </cell>
          <cell r="G704">
            <v>2348.3807059999999</v>
          </cell>
        </row>
        <row r="705">
          <cell r="A705" t="str">
            <v>50350</v>
          </cell>
          <cell r="B705" t="str">
            <v>META</v>
          </cell>
          <cell r="C705" t="str">
            <v>LA MACARENA</v>
          </cell>
          <cell r="D705">
            <v>6</v>
          </cell>
          <cell r="E705">
            <v>3165.5116619999999</v>
          </cell>
          <cell r="F705">
            <v>3634.213749</v>
          </cell>
          <cell r="G705">
            <v>2145.102414</v>
          </cell>
        </row>
        <row r="706">
          <cell r="A706" t="str">
            <v>50370</v>
          </cell>
          <cell r="B706" t="str">
            <v>META</v>
          </cell>
          <cell r="C706" t="str">
            <v>LA URIBE</v>
          </cell>
          <cell r="D706">
            <v>6</v>
          </cell>
          <cell r="E706">
            <v>3801.9979119999998</v>
          </cell>
          <cell r="F706">
            <v>3790.6986360000001</v>
          </cell>
          <cell r="G706">
            <v>1924.74164</v>
          </cell>
        </row>
        <row r="707">
          <cell r="A707" t="str">
            <v>50400</v>
          </cell>
          <cell r="B707" t="str">
            <v>META</v>
          </cell>
          <cell r="C707" t="str">
            <v>LEJANIAS</v>
          </cell>
          <cell r="D707">
            <v>6</v>
          </cell>
          <cell r="E707">
            <v>2818.4058450000002</v>
          </cell>
          <cell r="F707">
            <v>3421.686909</v>
          </cell>
          <cell r="G707">
            <v>1948.639367</v>
          </cell>
        </row>
        <row r="708">
          <cell r="A708" t="str">
            <v>50450</v>
          </cell>
          <cell r="B708" t="str">
            <v>META</v>
          </cell>
          <cell r="C708" t="str">
            <v>PUERTO CONCORDIA</v>
          </cell>
          <cell r="D708">
            <v>6</v>
          </cell>
          <cell r="E708">
            <v>4398.2669420000002</v>
          </cell>
          <cell r="F708">
            <v>4771.6999919999998</v>
          </cell>
          <cell r="G708">
            <v>2326.2260689999998</v>
          </cell>
        </row>
        <row r="709">
          <cell r="A709" t="str">
            <v>50568</v>
          </cell>
          <cell r="B709" t="str">
            <v>META</v>
          </cell>
          <cell r="C709" t="str">
            <v>PUERTO GAITAN</v>
          </cell>
          <cell r="D709">
            <v>3</v>
          </cell>
          <cell r="E709">
            <v>38859.031458999998</v>
          </cell>
          <cell r="F709">
            <v>54783.612694690004</v>
          </cell>
          <cell r="G709">
            <v>20204.471383</v>
          </cell>
        </row>
        <row r="710">
          <cell r="A710" t="str">
            <v>50573</v>
          </cell>
          <cell r="B710" t="str">
            <v>META</v>
          </cell>
          <cell r="C710" t="str">
            <v>PUERTO LOPEZ</v>
          </cell>
          <cell r="D710">
            <v>5</v>
          </cell>
          <cell r="E710">
            <v>17097.543185999999</v>
          </cell>
          <cell r="F710">
            <v>19560.312750000001</v>
          </cell>
          <cell r="G710">
            <v>8750.2164570000004</v>
          </cell>
        </row>
        <row r="711">
          <cell r="A711" t="str">
            <v>50577</v>
          </cell>
          <cell r="B711" t="str">
            <v>META</v>
          </cell>
          <cell r="C711" t="str">
            <v>PUERTO LLERAS</v>
          </cell>
          <cell r="D711">
            <v>6</v>
          </cell>
          <cell r="E711">
            <v>3856.5636760000002</v>
          </cell>
          <cell r="F711">
            <v>4286.7711650000001</v>
          </cell>
          <cell r="G711">
            <v>2487.8842949999998</v>
          </cell>
        </row>
        <row r="712">
          <cell r="A712" t="str">
            <v>50590</v>
          </cell>
          <cell r="B712" t="str">
            <v>META</v>
          </cell>
          <cell r="C712" t="str">
            <v>PUERTO RICO</v>
          </cell>
          <cell r="D712">
            <v>6</v>
          </cell>
          <cell r="E712">
            <v>5112.1462679099996</v>
          </cell>
          <cell r="F712">
            <v>5764.1947319999999</v>
          </cell>
          <cell r="G712">
            <v>2761.8880589999999</v>
          </cell>
        </row>
        <row r="713">
          <cell r="A713" t="str">
            <v>50606</v>
          </cell>
          <cell r="B713" t="str">
            <v>META</v>
          </cell>
          <cell r="C713" t="str">
            <v>RESTREPO</v>
          </cell>
          <cell r="D713">
            <v>6</v>
          </cell>
          <cell r="E713">
            <v>8770.1792399999995</v>
          </cell>
          <cell r="F713">
            <v>10199.412221</v>
          </cell>
          <cell r="G713">
            <v>4758.571715</v>
          </cell>
        </row>
        <row r="714">
          <cell r="A714" t="str">
            <v>50680</v>
          </cell>
          <cell r="B714" t="str">
            <v>META</v>
          </cell>
          <cell r="C714" t="str">
            <v>SAN CARLOS DE GUAROA</v>
          </cell>
          <cell r="D714">
            <v>6</v>
          </cell>
          <cell r="E714">
            <v>7681.7067280000001</v>
          </cell>
          <cell r="F714">
            <v>14598.228487</v>
          </cell>
          <cell r="G714">
            <v>5834.1431169999996</v>
          </cell>
        </row>
        <row r="715">
          <cell r="A715" t="str">
            <v>50683</v>
          </cell>
          <cell r="B715" t="str">
            <v>META</v>
          </cell>
          <cell r="C715" t="str">
            <v>SAN JUAN DE ARAMA</v>
          </cell>
          <cell r="D715">
            <v>6</v>
          </cell>
          <cell r="E715">
            <v>2653.9744270000001</v>
          </cell>
          <cell r="F715">
            <v>3180.50218</v>
          </cell>
          <cell r="G715">
            <v>1715.285153</v>
          </cell>
        </row>
        <row r="716">
          <cell r="A716" t="str">
            <v>50686</v>
          </cell>
          <cell r="B716" t="str">
            <v>META</v>
          </cell>
          <cell r="C716" t="str">
            <v>SAN JUANITO</v>
          </cell>
          <cell r="D716">
            <v>6</v>
          </cell>
          <cell r="E716">
            <v>865.21093099999996</v>
          </cell>
          <cell r="F716">
            <v>785.72226899999998</v>
          </cell>
          <cell r="G716">
            <v>369.12329199999999</v>
          </cell>
        </row>
        <row r="717">
          <cell r="A717" t="str">
            <v>50689</v>
          </cell>
          <cell r="B717" t="str">
            <v>META</v>
          </cell>
          <cell r="C717" t="str">
            <v>SAN MARTIN</v>
          </cell>
          <cell r="D717">
            <v>6</v>
          </cell>
          <cell r="E717">
            <v>7853.3137881000002</v>
          </cell>
          <cell r="F717">
            <v>8981.6103154800003</v>
          </cell>
          <cell r="G717">
            <v>4430.331897</v>
          </cell>
        </row>
        <row r="718">
          <cell r="A718" t="str">
            <v>50711</v>
          </cell>
          <cell r="B718" t="str">
            <v>META</v>
          </cell>
          <cell r="C718" t="str">
            <v>VISTA HERMOSA</v>
          </cell>
          <cell r="D718">
            <v>6</v>
          </cell>
          <cell r="E718">
            <v>4236.1855150000001</v>
          </cell>
          <cell r="F718">
            <v>4192.2760099999996</v>
          </cell>
          <cell r="G718">
            <v>2437.7039690000001</v>
          </cell>
        </row>
        <row r="719">
          <cell r="A719" t="str">
            <v>52001</v>
          </cell>
          <cell r="B719" t="str">
            <v>NARIÑO</v>
          </cell>
          <cell r="C719" t="str">
            <v>PASTO</v>
          </cell>
          <cell r="D719">
            <v>1</v>
          </cell>
          <cell r="E719">
            <v>110429.390625</v>
          </cell>
          <cell r="F719">
            <v>122687.997795</v>
          </cell>
          <cell r="G719">
            <v>48170.659806000003</v>
          </cell>
        </row>
        <row r="720">
          <cell r="A720" t="str">
            <v>52019</v>
          </cell>
          <cell r="B720" t="str">
            <v>NARIÑO</v>
          </cell>
          <cell r="C720" t="str">
            <v>ALBAN</v>
          </cell>
          <cell r="D720">
            <v>6</v>
          </cell>
          <cell r="E720">
            <v>2206.6630859375</v>
          </cell>
          <cell r="F720">
            <v>1986.9473645999999</v>
          </cell>
          <cell r="G720">
            <v>1166.670914</v>
          </cell>
        </row>
        <row r="721">
          <cell r="A721" t="str">
            <v>52022</v>
          </cell>
          <cell r="B721" t="str">
            <v>NARIÑO</v>
          </cell>
          <cell r="C721" t="str">
            <v>ALDANA</v>
          </cell>
          <cell r="D721">
            <v>6</v>
          </cell>
          <cell r="E721">
            <v>1359.815185546875</v>
          </cell>
          <cell r="F721">
            <v>1199.0484613800002</v>
          </cell>
          <cell r="G721">
            <v>650.677594</v>
          </cell>
        </row>
        <row r="722">
          <cell r="A722" t="str">
            <v>52036</v>
          </cell>
          <cell r="B722" t="str">
            <v>NARIÑO</v>
          </cell>
          <cell r="C722" t="str">
            <v>ANCUYA</v>
          </cell>
          <cell r="D722">
            <v>6</v>
          </cell>
          <cell r="E722">
            <v>1551.627685546875</v>
          </cell>
          <cell r="F722">
            <v>1262.4076000799998</v>
          </cell>
          <cell r="G722">
            <v>727.10078899999996</v>
          </cell>
        </row>
        <row r="723">
          <cell r="A723" t="str">
            <v>52051</v>
          </cell>
          <cell r="B723" t="str">
            <v>NARIÑO</v>
          </cell>
          <cell r="C723" t="str">
            <v>ARBOLEDA</v>
          </cell>
          <cell r="D723">
            <v>6</v>
          </cell>
          <cell r="E723">
            <v>2004.35693359375</v>
          </cell>
          <cell r="F723">
            <v>1771.651251</v>
          </cell>
          <cell r="G723">
            <v>1054.8463079999999</v>
          </cell>
        </row>
        <row r="724">
          <cell r="A724" t="str">
            <v>52079</v>
          </cell>
          <cell r="B724" t="str">
            <v>NARIÑO</v>
          </cell>
          <cell r="C724" t="str">
            <v>BARBACOAS</v>
          </cell>
          <cell r="D724">
            <v>6</v>
          </cell>
          <cell r="E724">
            <v>5968</v>
          </cell>
          <cell r="F724">
            <v>5088.1854190000004</v>
          </cell>
          <cell r="G724">
            <v>2997.8544109999998</v>
          </cell>
        </row>
        <row r="725">
          <cell r="A725" t="str">
            <v>52083</v>
          </cell>
          <cell r="B725" t="str">
            <v>NARIÑO</v>
          </cell>
          <cell r="C725" t="str">
            <v>BELEN</v>
          </cell>
          <cell r="D725">
            <v>6</v>
          </cell>
          <cell r="E725">
            <v>1376.8651123046875</v>
          </cell>
          <cell r="F725">
            <v>1636.9956179999999</v>
          </cell>
          <cell r="G725">
            <v>906.561106</v>
          </cell>
        </row>
        <row r="726">
          <cell r="A726" t="str">
            <v>52110</v>
          </cell>
          <cell r="B726" t="str">
            <v>NARIÑO</v>
          </cell>
          <cell r="C726" t="str">
            <v>BUESACO</v>
          </cell>
          <cell r="D726">
            <v>6</v>
          </cell>
          <cell r="E726">
            <v>2783.066162109375</v>
          </cell>
          <cell r="F726">
            <v>2772.2622459999998</v>
          </cell>
          <cell r="G726">
            <v>1462.8007399999999</v>
          </cell>
        </row>
        <row r="727">
          <cell r="A727" t="str">
            <v>52203</v>
          </cell>
          <cell r="B727" t="str">
            <v>NARIÑO</v>
          </cell>
          <cell r="C727" t="str">
            <v>COLON-GENOVA</v>
          </cell>
          <cell r="D727">
            <v>6</v>
          </cell>
          <cell r="E727">
            <v>1526.143798828125</v>
          </cell>
          <cell r="F727">
            <v>1416.5427854000002</v>
          </cell>
          <cell r="G727">
            <v>757.63087399999995</v>
          </cell>
        </row>
        <row r="728">
          <cell r="A728" t="str">
            <v>52207</v>
          </cell>
          <cell r="B728" t="str">
            <v>NARIÑO</v>
          </cell>
          <cell r="C728" t="str">
            <v>CONSACA</v>
          </cell>
          <cell r="D728">
            <v>6</v>
          </cell>
          <cell r="E728">
            <v>1996.720947265625</v>
          </cell>
          <cell r="F728">
            <v>1824.469486</v>
          </cell>
          <cell r="G728">
            <v>1026.7317479999999</v>
          </cell>
        </row>
        <row r="729">
          <cell r="A729" t="str">
            <v>52210</v>
          </cell>
          <cell r="B729" t="str">
            <v>NARIÑO</v>
          </cell>
          <cell r="C729" t="str">
            <v>CONTADERO</v>
          </cell>
          <cell r="D729">
            <v>6</v>
          </cell>
          <cell r="E729">
            <v>3526.619873046875</v>
          </cell>
          <cell r="F729">
            <v>3788.2778165100003</v>
          </cell>
          <cell r="G729">
            <v>869.73237500000005</v>
          </cell>
        </row>
        <row r="730">
          <cell r="A730" t="str">
            <v>52215</v>
          </cell>
          <cell r="B730" t="str">
            <v>NARIÑO</v>
          </cell>
          <cell r="C730" t="str">
            <v>CORDOBA</v>
          </cell>
          <cell r="D730">
            <v>6</v>
          </cell>
          <cell r="E730">
            <v>2036.79345703125</v>
          </cell>
          <cell r="F730">
            <v>2117.9177068499998</v>
          </cell>
          <cell r="G730">
            <v>1157.7737420000001</v>
          </cell>
        </row>
        <row r="731">
          <cell r="A731" t="str">
            <v>52224</v>
          </cell>
          <cell r="B731" t="str">
            <v>NARIÑO</v>
          </cell>
          <cell r="C731" t="str">
            <v>CUASPUD-CARLOSAMA</v>
          </cell>
          <cell r="D731">
            <v>6</v>
          </cell>
          <cell r="E731">
            <v>1780.47509765625</v>
          </cell>
          <cell r="F731">
            <v>1970.3150889999999</v>
          </cell>
          <cell r="G731">
            <v>869.22394199999997</v>
          </cell>
        </row>
        <row r="732">
          <cell r="A732" t="str">
            <v>52227</v>
          </cell>
          <cell r="B732" t="str">
            <v>NARIÑO</v>
          </cell>
          <cell r="C732" t="str">
            <v>CUMBAL</v>
          </cell>
          <cell r="D732">
            <v>6</v>
          </cell>
          <cell r="E732">
            <v>2623.699462890625</v>
          </cell>
          <cell r="F732">
            <v>2456.8280930000001</v>
          </cell>
          <cell r="G732">
            <v>1238.4836740000001</v>
          </cell>
        </row>
        <row r="733">
          <cell r="A733" t="str">
            <v>52233</v>
          </cell>
          <cell r="B733" t="str">
            <v>NARIÑO</v>
          </cell>
          <cell r="C733" t="str">
            <v>CUMBITARA</v>
          </cell>
          <cell r="D733">
            <v>6</v>
          </cell>
          <cell r="E733">
            <v>3667.18359375</v>
          </cell>
          <cell r="F733">
            <v>3223.2604773600001</v>
          </cell>
          <cell r="G733">
            <v>1027.465735</v>
          </cell>
        </row>
        <row r="734">
          <cell r="A734" t="str">
            <v>52240</v>
          </cell>
          <cell r="B734" t="str">
            <v>NARIÑO</v>
          </cell>
          <cell r="C734" t="str">
            <v>CHACHAGUI</v>
          </cell>
          <cell r="D734">
            <v>6</v>
          </cell>
          <cell r="E734">
            <v>5495.3388671875</v>
          </cell>
          <cell r="F734">
            <v>6282.7942540000004</v>
          </cell>
          <cell r="G734">
            <v>2454.5237299999999</v>
          </cell>
        </row>
        <row r="735">
          <cell r="A735" t="str">
            <v>52250</v>
          </cell>
          <cell r="B735" t="str">
            <v>NARIÑO</v>
          </cell>
          <cell r="C735" t="str">
            <v>EL CHARCO</v>
          </cell>
          <cell r="D735">
            <v>6</v>
          </cell>
          <cell r="E735">
            <v>5436.75390625</v>
          </cell>
          <cell r="F735">
            <v>4964.6677200000004</v>
          </cell>
          <cell r="G735">
            <v>2668.465514</v>
          </cell>
        </row>
        <row r="736">
          <cell r="A736" t="str">
            <v>52254</v>
          </cell>
          <cell r="B736" t="str">
            <v>NARIÑO</v>
          </cell>
          <cell r="C736" t="str">
            <v>EL PEÑOL</v>
          </cell>
          <cell r="D736">
            <v>6</v>
          </cell>
          <cell r="E736">
            <v>1593.8231201171875</v>
          </cell>
          <cell r="F736">
            <v>1366.2081279000001</v>
          </cell>
          <cell r="G736">
            <v>642.97211600000003</v>
          </cell>
        </row>
        <row r="737">
          <cell r="A737" t="str">
            <v>52256</v>
          </cell>
          <cell r="B737" t="str">
            <v>NARIÑO</v>
          </cell>
          <cell r="C737" t="str">
            <v>EL ROSARIO</v>
          </cell>
          <cell r="D737">
            <v>6</v>
          </cell>
          <cell r="E737">
            <v>2547.15087890625</v>
          </cell>
          <cell r="F737">
            <v>2397.6408219999998</v>
          </cell>
          <cell r="G737">
            <v>1126.3624159999999</v>
          </cell>
        </row>
        <row r="738">
          <cell r="A738" t="str">
            <v>52258</v>
          </cell>
          <cell r="B738" t="str">
            <v>NARIÑO</v>
          </cell>
          <cell r="C738" t="str">
            <v>EL TABLON</v>
          </cell>
          <cell r="D738">
            <v>6</v>
          </cell>
          <cell r="E738">
            <v>2321.309326171875</v>
          </cell>
          <cell r="F738">
            <v>2617.158492</v>
          </cell>
          <cell r="G738">
            <v>956.75002400000005</v>
          </cell>
        </row>
        <row r="739">
          <cell r="A739" t="str">
            <v>52260</v>
          </cell>
          <cell r="B739" t="str">
            <v>NARIÑO</v>
          </cell>
          <cell r="C739" t="str">
            <v>EL TAMBO</v>
          </cell>
          <cell r="D739">
            <v>6</v>
          </cell>
          <cell r="E739">
            <v>2072.205078125</v>
          </cell>
          <cell r="F739">
            <v>2757.266462</v>
          </cell>
          <cell r="G739">
            <v>1532.642981</v>
          </cell>
        </row>
        <row r="740">
          <cell r="A740" t="str">
            <v>52287</v>
          </cell>
          <cell r="B740" t="str">
            <v>NARIÑO</v>
          </cell>
          <cell r="C740" t="str">
            <v>FUNES</v>
          </cell>
          <cell r="D740">
            <v>6</v>
          </cell>
          <cell r="E740">
            <v>2198.0439453125</v>
          </cell>
          <cell r="F740">
            <v>2305.4266986299999</v>
          </cell>
          <cell r="G740">
            <v>1515.4507799999999</v>
          </cell>
        </row>
        <row r="741">
          <cell r="A741" t="str">
            <v>52317</v>
          </cell>
          <cell r="B741" t="str">
            <v>NARIÑO</v>
          </cell>
          <cell r="C741" t="str">
            <v>GUACHUCAL</v>
          </cell>
          <cell r="D741">
            <v>6</v>
          </cell>
          <cell r="E741">
            <v>2763.261474609375</v>
          </cell>
          <cell r="F741">
            <v>2709.9010050000002</v>
          </cell>
          <cell r="G741">
            <v>1577.0721619999999</v>
          </cell>
        </row>
        <row r="742">
          <cell r="A742" t="str">
            <v>52320</v>
          </cell>
          <cell r="B742" t="str">
            <v>NARIÑO</v>
          </cell>
          <cell r="C742" t="str">
            <v>GUAITARILLA</v>
          </cell>
          <cell r="D742">
            <v>6</v>
          </cell>
          <cell r="E742">
            <v>2239.097412109375</v>
          </cell>
          <cell r="F742">
            <v>2182.0641103800003</v>
          </cell>
          <cell r="G742">
            <v>1270.4137499999999</v>
          </cell>
        </row>
        <row r="743">
          <cell r="A743" t="str">
            <v>52323</v>
          </cell>
          <cell r="B743" t="str">
            <v>NARIÑO</v>
          </cell>
          <cell r="C743" t="str">
            <v>GUALMATAN</v>
          </cell>
          <cell r="D743">
            <v>6</v>
          </cell>
          <cell r="E743">
            <v>1858.13232421875</v>
          </cell>
          <cell r="F743">
            <v>1602.0214840000001</v>
          </cell>
          <cell r="G743">
            <v>700.69381599999997</v>
          </cell>
        </row>
        <row r="744">
          <cell r="A744" t="str">
            <v>52352</v>
          </cell>
          <cell r="B744" t="str">
            <v>NARIÑO</v>
          </cell>
          <cell r="C744" t="str">
            <v>ILES</v>
          </cell>
          <cell r="D744">
            <v>6</v>
          </cell>
          <cell r="E744">
            <v>4638.16650390625</v>
          </cell>
          <cell r="F744">
            <v>4500.0590339999999</v>
          </cell>
          <cell r="G744">
            <v>1145.9179449999999</v>
          </cell>
        </row>
        <row r="745">
          <cell r="A745" t="str">
            <v>52354</v>
          </cell>
          <cell r="B745" t="str">
            <v>NARIÑO</v>
          </cell>
          <cell r="C745" t="str">
            <v>IMUES</v>
          </cell>
          <cell r="D745">
            <v>6</v>
          </cell>
          <cell r="E745">
            <v>2318.3671875</v>
          </cell>
          <cell r="F745">
            <v>2531.4491950000001</v>
          </cell>
          <cell r="G745">
            <v>845.41014700000005</v>
          </cell>
        </row>
        <row r="746">
          <cell r="A746" t="str">
            <v>52356</v>
          </cell>
          <cell r="B746" t="str">
            <v>NARIÑO</v>
          </cell>
          <cell r="C746" t="str">
            <v>IPIALES</v>
          </cell>
          <cell r="D746">
            <v>4</v>
          </cell>
          <cell r="E746">
            <v>21936.017578125</v>
          </cell>
          <cell r="F746">
            <v>28698.055702470003</v>
          </cell>
          <cell r="G746">
            <v>17192.85195</v>
          </cell>
        </row>
        <row r="747">
          <cell r="A747" t="str">
            <v>52378</v>
          </cell>
          <cell r="B747" t="str">
            <v>NARIÑO</v>
          </cell>
          <cell r="C747" t="str">
            <v>LA CRUZ</v>
          </cell>
          <cell r="D747">
            <v>6</v>
          </cell>
          <cell r="E747">
            <v>3121.21875</v>
          </cell>
          <cell r="F747">
            <v>2889.0404006999997</v>
          </cell>
          <cell r="G747">
            <v>1563.8439599999999</v>
          </cell>
        </row>
        <row r="748">
          <cell r="A748" t="str">
            <v>52381</v>
          </cell>
          <cell r="B748" t="str">
            <v>NARIÑO</v>
          </cell>
          <cell r="C748" t="str">
            <v>LA FLORIDA</v>
          </cell>
          <cell r="D748">
            <v>6</v>
          </cell>
          <cell r="E748">
            <v>2576.248046875</v>
          </cell>
          <cell r="F748">
            <v>2508.4330089999999</v>
          </cell>
          <cell r="G748">
            <v>953.50154699999996</v>
          </cell>
        </row>
        <row r="749">
          <cell r="A749" t="str">
            <v>52385</v>
          </cell>
          <cell r="B749" t="str">
            <v>NARIÑO</v>
          </cell>
          <cell r="C749" t="str">
            <v>LA LLANADA</v>
          </cell>
          <cell r="D749">
            <v>6</v>
          </cell>
          <cell r="E749">
            <v>1438.370849609375</v>
          </cell>
          <cell r="F749">
            <v>1712.83044636</v>
          </cell>
          <cell r="G749">
            <v>1028.022563</v>
          </cell>
        </row>
        <row r="750">
          <cell r="A750" t="str">
            <v>52390</v>
          </cell>
          <cell r="B750" t="str">
            <v>NARIÑO</v>
          </cell>
          <cell r="C750" t="str">
            <v>LA TOLA</v>
          </cell>
          <cell r="D750">
            <v>6</v>
          </cell>
          <cell r="E750">
            <v>5209.119140625</v>
          </cell>
          <cell r="F750">
            <v>4376.0186999999996</v>
          </cell>
          <cell r="G750">
            <v>1983.4378509999999</v>
          </cell>
        </row>
        <row r="751">
          <cell r="A751" t="str">
            <v>52399</v>
          </cell>
          <cell r="B751" t="str">
            <v>NARIÑO</v>
          </cell>
          <cell r="C751" t="str">
            <v>LA UNION</v>
          </cell>
          <cell r="D751">
            <v>6</v>
          </cell>
          <cell r="E751">
            <v>3451.189453125</v>
          </cell>
          <cell r="F751">
            <v>4034.7653970000001</v>
          </cell>
          <cell r="G751">
            <v>1416.5961279999999</v>
          </cell>
        </row>
        <row r="752">
          <cell r="A752" t="str">
            <v>52405</v>
          </cell>
          <cell r="B752" t="str">
            <v>NARIÑO</v>
          </cell>
          <cell r="C752" t="str">
            <v>LEIVA</v>
          </cell>
          <cell r="D752">
            <v>6</v>
          </cell>
          <cell r="E752">
            <v>3299.82421875</v>
          </cell>
          <cell r="F752">
            <v>3406.6784320000002</v>
          </cell>
          <cell r="G752">
            <v>1528.070966</v>
          </cell>
        </row>
        <row r="753">
          <cell r="A753" t="str">
            <v>52411</v>
          </cell>
          <cell r="B753" t="str">
            <v>NARIÑO</v>
          </cell>
          <cell r="C753" t="str">
            <v>LINARES</v>
          </cell>
          <cell r="D753">
            <v>6</v>
          </cell>
          <cell r="E753">
            <v>2106.59912109375</v>
          </cell>
          <cell r="F753">
            <v>2140.175941</v>
          </cell>
          <cell r="G753">
            <v>860.305519</v>
          </cell>
        </row>
        <row r="754">
          <cell r="A754" t="str">
            <v>52418</v>
          </cell>
          <cell r="B754" t="str">
            <v>NARIÑO</v>
          </cell>
          <cell r="C754" t="str">
            <v>LOS ANDES</v>
          </cell>
          <cell r="D754">
            <v>6</v>
          </cell>
          <cell r="E754">
            <v>3174.696533203125</v>
          </cell>
          <cell r="F754">
            <v>3165.9741039999999</v>
          </cell>
          <cell r="G754">
            <v>962.80981599999996</v>
          </cell>
        </row>
        <row r="755">
          <cell r="A755" t="str">
            <v>52427</v>
          </cell>
          <cell r="B755" t="str">
            <v>NARIÑO</v>
          </cell>
          <cell r="C755" t="str">
            <v>MAGUI-PAYAN</v>
          </cell>
          <cell r="D755">
            <v>6</v>
          </cell>
          <cell r="E755">
            <v>3291</v>
          </cell>
          <cell r="F755">
            <v>4071.5227220000002</v>
          </cell>
          <cell r="G755">
            <v>1989.587125</v>
          </cell>
        </row>
        <row r="756">
          <cell r="A756" t="str">
            <v>52435</v>
          </cell>
          <cell r="B756" t="str">
            <v>NARIÑO</v>
          </cell>
          <cell r="C756" t="str">
            <v>MALLAMA</v>
          </cell>
          <cell r="D756">
            <v>6</v>
          </cell>
          <cell r="E756">
            <v>1745.2442626953125</v>
          </cell>
          <cell r="F756">
            <v>1407.282555</v>
          </cell>
          <cell r="G756">
            <v>723.17499899999996</v>
          </cell>
        </row>
        <row r="757">
          <cell r="A757" t="str">
            <v>52473</v>
          </cell>
          <cell r="B757" t="str">
            <v>NARIÑO</v>
          </cell>
          <cell r="C757" t="str">
            <v>MOSQUERA</v>
          </cell>
          <cell r="D757">
            <v>6</v>
          </cell>
          <cell r="E757">
            <v>4046.239013671875</v>
          </cell>
          <cell r="F757">
            <v>4393.9712120000004</v>
          </cell>
          <cell r="G757">
            <v>2377.3758130000001</v>
          </cell>
        </row>
        <row r="758">
          <cell r="A758" t="str">
            <v>52480</v>
          </cell>
          <cell r="B758" t="str">
            <v>NARIÑO</v>
          </cell>
          <cell r="C758" t="str">
            <v>NARIÑO</v>
          </cell>
          <cell r="D758">
            <v>6</v>
          </cell>
          <cell r="E758">
            <v>1675.9788818359375</v>
          </cell>
          <cell r="F758">
            <v>1883.0238220000001</v>
          </cell>
          <cell r="G758">
            <v>1074.3349909999999</v>
          </cell>
        </row>
        <row r="759">
          <cell r="A759" t="str">
            <v>52490</v>
          </cell>
          <cell r="B759" t="str">
            <v>NARIÑO</v>
          </cell>
          <cell r="C759" t="str">
            <v>OLAYA HERRERA</v>
          </cell>
          <cell r="D759">
            <v>6</v>
          </cell>
          <cell r="E759">
            <v>4891.62353515625</v>
          </cell>
          <cell r="F759">
            <v>5195.0335625100006</v>
          </cell>
          <cell r="G759">
            <v>1429.7670499999999</v>
          </cell>
        </row>
        <row r="760">
          <cell r="A760" t="str">
            <v>52506</v>
          </cell>
          <cell r="B760" t="str">
            <v>NARIÑO</v>
          </cell>
          <cell r="C760" t="str">
            <v>OSPINA</v>
          </cell>
          <cell r="D760">
            <v>6</v>
          </cell>
          <cell r="E760">
            <v>1888.3826904296875</v>
          </cell>
          <cell r="F760">
            <v>1752.6468689999999</v>
          </cell>
          <cell r="G760">
            <v>668.14177800000004</v>
          </cell>
        </row>
        <row r="761">
          <cell r="A761" t="str">
            <v>52520</v>
          </cell>
          <cell r="B761" t="str">
            <v>NARIÑO</v>
          </cell>
          <cell r="C761" t="str">
            <v>FRANCISCO PIZARRO</v>
          </cell>
          <cell r="D761">
            <v>6</v>
          </cell>
          <cell r="E761">
            <v>3171.891357421875</v>
          </cell>
          <cell r="F761">
            <v>3916.9684889999999</v>
          </cell>
          <cell r="G761">
            <v>1590.615513</v>
          </cell>
        </row>
        <row r="762">
          <cell r="A762" t="str">
            <v>52540</v>
          </cell>
          <cell r="B762" t="str">
            <v>NARIÑO</v>
          </cell>
          <cell r="C762" t="str">
            <v>POLICARPA</v>
          </cell>
          <cell r="D762">
            <v>6</v>
          </cell>
          <cell r="E762">
            <v>3356.140625</v>
          </cell>
          <cell r="F762">
            <v>3652.521103</v>
          </cell>
          <cell r="G762">
            <v>1371.5931840000001</v>
          </cell>
        </row>
        <row r="763">
          <cell r="A763" t="str">
            <v>52560</v>
          </cell>
          <cell r="B763" t="str">
            <v>NARIÑO</v>
          </cell>
          <cell r="C763" t="str">
            <v>POTOSI</v>
          </cell>
          <cell r="D763">
            <v>6</v>
          </cell>
          <cell r="E763">
            <v>1643.0479736328125</v>
          </cell>
          <cell r="F763">
            <v>1886.4184155299999</v>
          </cell>
          <cell r="G763">
            <v>684.51857099999995</v>
          </cell>
        </row>
        <row r="764">
          <cell r="A764" t="str">
            <v>52565</v>
          </cell>
          <cell r="B764" t="str">
            <v>NARIÑO</v>
          </cell>
          <cell r="C764" t="str">
            <v>PROVIDENCIA</v>
          </cell>
          <cell r="D764">
            <v>6</v>
          </cell>
          <cell r="E764">
            <v>1736.36328125</v>
          </cell>
          <cell r="F764">
            <v>1589.8006620000001</v>
          </cell>
          <cell r="G764">
            <v>886.85667899999999</v>
          </cell>
        </row>
        <row r="765">
          <cell r="A765" t="str">
            <v>52573</v>
          </cell>
          <cell r="B765" t="str">
            <v>NARIÑO</v>
          </cell>
          <cell r="C765" t="str">
            <v>PUERRES</v>
          </cell>
          <cell r="D765">
            <v>6</v>
          </cell>
          <cell r="E765">
            <v>1974.6500244140625</v>
          </cell>
          <cell r="F765">
            <v>1849.2733373399999</v>
          </cell>
          <cell r="G765">
            <v>1032.8771770000001</v>
          </cell>
        </row>
        <row r="766">
          <cell r="A766" t="str">
            <v>52585</v>
          </cell>
          <cell r="B766" t="str">
            <v>NARIÑO</v>
          </cell>
          <cell r="C766" t="str">
            <v>PUPIALES</v>
          </cell>
          <cell r="D766">
            <v>6</v>
          </cell>
          <cell r="E766">
            <v>2735.33544921875</v>
          </cell>
          <cell r="F766">
            <v>2882.8142976599997</v>
          </cell>
          <cell r="G766">
            <v>1879.623879</v>
          </cell>
        </row>
        <row r="767">
          <cell r="A767" t="str">
            <v>52612</v>
          </cell>
          <cell r="B767" t="str">
            <v>NARIÑO</v>
          </cell>
          <cell r="C767" t="str">
            <v>RICAURTE</v>
          </cell>
          <cell r="D767">
            <v>6</v>
          </cell>
          <cell r="E767">
            <v>4339.2392578125</v>
          </cell>
          <cell r="F767">
            <v>5423.0446840000004</v>
          </cell>
          <cell r="G767">
            <v>1792.263884</v>
          </cell>
        </row>
        <row r="768">
          <cell r="A768" t="str">
            <v>52621</v>
          </cell>
          <cell r="B768" t="str">
            <v>NARIÑO</v>
          </cell>
          <cell r="C768" t="str">
            <v>ROBERTO PAYAN</v>
          </cell>
          <cell r="D768">
            <v>6</v>
          </cell>
          <cell r="E768">
            <v>3265.68603515625</v>
          </cell>
          <cell r="F768">
            <v>3642.1982635500003</v>
          </cell>
          <cell r="G768">
            <v>1199.78827</v>
          </cell>
        </row>
        <row r="769">
          <cell r="A769" t="str">
            <v>52678</v>
          </cell>
          <cell r="B769" t="str">
            <v>NARIÑO</v>
          </cell>
          <cell r="C769" t="str">
            <v>SAMANIEGO</v>
          </cell>
          <cell r="D769">
            <v>6</v>
          </cell>
          <cell r="E769">
            <v>4573.7451171875</v>
          </cell>
          <cell r="F769">
            <v>4609.9584450000002</v>
          </cell>
          <cell r="G769">
            <v>2363.2412469999999</v>
          </cell>
        </row>
        <row r="770">
          <cell r="A770" t="str">
            <v>52683</v>
          </cell>
          <cell r="B770" t="str">
            <v>NARIÑO</v>
          </cell>
          <cell r="C770" t="str">
            <v>SANDONA</v>
          </cell>
          <cell r="D770">
            <v>6</v>
          </cell>
          <cell r="E770">
            <v>2646.21533203125</v>
          </cell>
          <cell r="F770">
            <v>2732.4726439999999</v>
          </cell>
          <cell r="G770">
            <v>1632.340974</v>
          </cell>
        </row>
        <row r="771">
          <cell r="A771" t="str">
            <v>52685</v>
          </cell>
          <cell r="B771" t="str">
            <v>NARIÑO</v>
          </cell>
          <cell r="C771" t="str">
            <v>SAN BERNARDO</v>
          </cell>
          <cell r="D771">
            <v>6</v>
          </cell>
          <cell r="E771">
            <v>2241.57958984375</v>
          </cell>
          <cell r="F771">
            <v>2264.176829</v>
          </cell>
          <cell r="G771">
            <v>1062.8625119999999</v>
          </cell>
        </row>
        <row r="772">
          <cell r="A772" t="str">
            <v>52687</v>
          </cell>
          <cell r="B772" t="str">
            <v>NARIÑO</v>
          </cell>
          <cell r="C772" t="str">
            <v>SAN LORENZO</v>
          </cell>
          <cell r="D772">
            <v>6</v>
          </cell>
          <cell r="E772">
            <v>2264.639892578125</v>
          </cell>
          <cell r="F772">
            <v>2254.9480490000001</v>
          </cell>
          <cell r="G772">
            <v>920.89255000000003</v>
          </cell>
        </row>
        <row r="773">
          <cell r="A773" t="str">
            <v>52693</v>
          </cell>
          <cell r="B773" t="str">
            <v>NARIÑO</v>
          </cell>
          <cell r="C773" t="str">
            <v>SAN PABLO</v>
          </cell>
          <cell r="D773">
            <v>6</v>
          </cell>
          <cell r="E773">
            <v>2255.892578125</v>
          </cell>
          <cell r="F773">
            <v>2182.6676859999998</v>
          </cell>
          <cell r="G773">
            <v>1206.560375</v>
          </cell>
        </row>
        <row r="774">
          <cell r="A774" t="str">
            <v>52694</v>
          </cell>
          <cell r="B774" t="str">
            <v>NARIÑO</v>
          </cell>
          <cell r="C774" t="str">
            <v>SAN PEDRO DE CARTAGO</v>
          </cell>
          <cell r="D774">
            <v>6</v>
          </cell>
          <cell r="E774">
            <v>1589.8322448730469</v>
          </cell>
          <cell r="F774">
            <v>2025.714246</v>
          </cell>
          <cell r="G774">
            <v>887.47835599999996</v>
          </cell>
        </row>
        <row r="775">
          <cell r="A775" t="str">
            <v>52696</v>
          </cell>
          <cell r="B775" t="str">
            <v>NARIÑO</v>
          </cell>
          <cell r="C775" t="str">
            <v>SANTA BARBARA</v>
          </cell>
          <cell r="D775">
            <v>6</v>
          </cell>
          <cell r="E775">
            <v>4508.7021484375</v>
          </cell>
          <cell r="F775">
            <v>5056.7742859999998</v>
          </cell>
          <cell r="G775">
            <v>1578.2129</v>
          </cell>
        </row>
        <row r="776">
          <cell r="A776" t="str">
            <v>52699</v>
          </cell>
          <cell r="B776" t="str">
            <v>NARIÑO</v>
          </cell>
          <cell r="C776" t="str">
            <v>SANTACRUZ</v>
          </cell>
          <cell r="D776">
            <v>6</v>
          </cell>
          <cell r="E776">
            <v>3902.73681640625</v>
          </cell>
          <cell r="F776">
            <v>4064.7787870000002</v>
          </cell>
          <cell r="G776">
            <v>1390.07232</v>
          </cell>
        </row>
        <row r="777">
          <cell r="A777" t="str">
            <v>52720</v>
          </cell>
          <cell r="B777" t="str">
            <v>NARIÑO</v>
          </cell>
          <cell r="C777" t="str">
            <v>SAPUYES</v>
          </cell>
          <cell r="D777">
            <v>6</v>
          </cell>
          <cell r="E777">
            <v>1919.612060546875</v>
          </cell>
          <cell r="F777">
            <v>2377.9458789999999</v>
          </cell>
          <cell r="G777">
            <v>912.05318499999998</v>
          </cell>
        </row>
        <row r="778">
          <cell r="A778" t="str">
            <v>52786</v>
          </cell>
          <cell r="B778" t="str">
            <v>NARIÑO</v>
          </cell>
          <cell r="C778" t="str">
            <v>TAMINANGO</v>
          </cell>
          <cell r="D778">
            <v>6</v>
          </cell>
          <cell r="E778">
            <v>3204.610595703125</v>
          </cell>
          <cell r="F778">
            <v>3134.5343349999998</v>
          </cell>
          <cell r="G778">
            <v>1803.2385730000001</v>
          </cell>
        </row>
        <row r="779">
          <cell r="A779" t="str">
            <v>52788</v>
          </cell>
          <cell r="B779" t="str">
            <v>NARIÑO</v>
          </cell>
          <cell r="C779" t="str">
            <v>TANGUA</v>
          </cell>
          <cell r="D779">
            <v>6</v>
          </cell>
          <cell r="E779">
            <v>3128.38623046875</v>
          </cell>
          <cell r="F779">
            <v>3779.8447540000002</v>
          </cell>
          <cell r="G779">
            <v>1452.3603700000001</v>
          </cell>
        </row>
        <row r="780">
          <cell r="A780" t="str">
            <v>52835</v>
          </cell>
          <cell r="B780" t="str">
            <v>NARIÑO</v>
          </cell>
          <cell r="C780" t="str">
            <v>TUMACO</v>
          </cell>
          <cell r="D780">
            <v>4</v>
          </cell>
          <cell r="E780">
            <v>24422.1640625</v>
          </cell>
          <cell r="F780">
            <v>25331.508956000001</v>
          </cell>
          <cell r="G780">
            <v>16510.445002</v>
          </cell>
        </row>
        <row r="781">
          <cell r="A781" t="str">
            <v>52838</v>
          </cell>
          <cell r="B781" t="str">
            <v>NARIÑO</v>
          </cell>
          <cell r="C781" t="str">
            <v>TUQUERRES</v>
          </cell>
          <cell r="D781">
            <v>6</v>
          </cell>
          <cell r="E781">
            <v>4933.67626953125</v>
          </cell>
          <cell r="F781">
            <v>5323.4409145500003</v>
          </cell>
          <cell r="G781">
            <v>2482.7904410000001</v>
          </cell>
        </row>
        <row r="782">
          <cell r="A782" t="str">
            <v>52885</v>
          </cell>
          <cell r="B782" t="str">
            <v>NARIÑO</v>
          </cell>
          <cell r="C782" t="str">
            <v>YACUANQUER</v>
          </cell>
          <cell r="D782">
            <v>6</v>
          </cell>
          <cell r="E782">
            <v>2241.7060546875</v>
          </cell>
          <cell r="F782">
            <v>2567.7469070000002</v>
          </cell>
          <cell r="G782">
            <v>1485.463064</v>
          </cell>
        </row>
        <row r="783">
          <cell r="A783" t="str">
            <v>54001</v>
          </cell>
          <cell r="B783" t="str">
            <v>NORTE DE SANTANDER</v>
          </cell>
          <cell r="C783" t="str">
            <v>CUCUTA</v>
          </cell>
          <cell r="D783">
            <v>1</v>
          </cell>
          <cell r="E783">
            <v>185530.4375</v>
          </cell>
          <cell r="F783">
            <v>238029.91399999999</v>
          </cell>
          <cell r="G783">
            <v>105584.648822</v>
          </cell>
        </row>
        <row r="784">
          <cell r="A784" t="str">
            <v>54003</v>
          </cell>
          <cell r="B784" t="str">
            <v>NORTE DE SANTANDER</v>
          </cell>
          <cell r="C784" t="str">
            <v>ABREGO</v>
          </cell>
          <cell r="D784">
            <v>6</v>
          </cell>
          <cell r="E784">
            <v>3484.939208984375</v>
          </cell>
          <cell r="F784">
            <v>3744.881476</v>
          </cell>
          <cell r="G784">
            <v>1878.4591399999999</v>
          </cell>
        </row>
        <row r="785">
          <cell r="A785" t="str">
            <v>54051</v>
          </cell>
          <cell r="B785" t="str">
            <v>NORTE DE SANTANDER</v>
          </cell>
          <cell r="C785" t="str">
            <v>ARBOLEDAS</v>
          </cell>
          <cell r="D785">
            <v>6</v>
          </cell>
          <cell r="E785">
            <v>2104.616943359375</v>
          </cell>
          <cell r="F785">
            <v>2915.693291</v>
          </cell>
          <cell r="G785">
            <v>1112.22</v>
          </cell>
        </row>
        <row r="786">
          <cell r="A786" t="str">
            <v>54099</v>
          </cell>
          <cell r="B786" t="str">
            <v>NORTE DE SANTANDER</v>
          </cell>
          <cell r="C786" t="str">
            <v>BOCHALEMA</v>
          </cell>
          <cell r="D786">
            <v>6</v>
          </cell>
          <cell r="E786">
            <v>2877.639404296875</v>
          </cell>
          <cell r="F786">
            <v>3387.3530000000001</v>
          </cell>
          <cell r="G786">
            <v>1737.383</v>
          </cell>
        </row>
        <row r="787">
          <cell r="A787" t="str">
            <v>54109</v>
          </cell>
          <cell r="B787" t="str">
            <v>NORTE DE SANTANDER</v>
          </cell>
          <cell r="C787" t="str">
            <v>BUCARASICA</v>
          </cell>
          <cell r="D787">
            <v>6</v>
          </cell>
          <cell r="E787">
            <v>2158.91943359375</v>
          </cell>
          <cell r="F787">
            <v>2739.9211409999998</v>
          </cell>
          <cell r="G787">
            <v>887.20863999999995</v>
          </cell>
        </row>
        <row r="788">
          <cell r="A788" t="str">
            <v>54125</v>
          </cell>
          <cell r="B788" t="str">
            <v>NORTE DE SANTANDER</v>
          </cell>
          <cell r="C788" t="str">
            <v>CACOTA</v>
          </cell>
          <cell r="D788">
            <v>6</v>
          </cell>
          <cell r="E788">
            <v>1628.8070068359375</v>
          </cell>
          <cell r="F788">
            <v>1736.5084179999999</v>
          </cell>
          <cell r="G788">
            <v>1075.7018370000001</v>
          </cell>
        </row>
        <row r="789">
          <cell r="A789" t="str">
            <v>54128</v>
          </cell>
          <cell r="B789" t="str">
            <v>NORTE DE SANTANDER</v>
          </cell>
          <cell r="C789" t="str">
            <v>CACHIRA</v>
          </cell>
          <cell r="D789">
            <v>6</v>
          </cell>
          <cell r="E789">
            <v>2021.51806640625</v>
          </cell>
          <cell r="F789">
            <v>2138.3420999999998</v>
          </cell>
          <cell r="G789">
            <v>1285.577395</v>
          </cell>
        </row>
        <row r="790">
          <cell r="A790" t="str">
            <v>54172</v>
          </cell>
          <cell r="B790" t="str">
            <v>NORTE DE SANTANDER</v>
          </cell>
          <cell r="C790" t="str">
            <v>CHINACOTA</v>
          </cell>
          <cell r="D790">
            <v>6</v>
          </cell>
          <cell r="E790">
            <v>5415.22119140625</v>
          </cell>
          <cell r="F790">
            <v>7261.88519</v>
          </cell>
          <cell r="G790">
            <v>2286.9363720000001</v>
          </cell>
        </row>
        <row r="791">
          <cell r="A791" t="str">
            <v>54174</v>
          </cell>
          <cell r="B791" t="str">
            <v>NORTE DE SANTANDER</v>
          </cell>
          <cell r="C791" t="str">
            <v>CHITAGA</v>
          </cell>
          <cell r="D791">
            <v>6</v>
          </cell>
          <cell r="E791">
            <v>2709.370849609375</v>
          </cell>
          <cell r="F791">
            <v>2718.3929880000001</v>
          </cell>
          <cell r="G791">
            <v>1391.5662830000001</v>
          </cell>
        </row>
        <row r="792">
          <cell r="A792" t="str">
            <v>54206</v>
          </cell>
          <cell r="B792" t="str">
            <v>NORTE DE SANTANDER</v>
          </cell>
          <cell r="C792" t="str">
            <v>CONVENCION</v>
          </cell>
          <cell r="D792">
            <v>6</v>
          </cell>
          <cell r="E792">
            <v>2681.938720703125</v>
          </cell>
          <cell r="F792">
            <v>3028.2634640000001</v>
          </cell>
          <cell r="G792">
            <v>2042.9593580000001</v>
          </cell>
        </row>
        <row r="793">
          <cell r="A793" t="str">
            <v>54223</v>
          </cell>
          <cell r="B793" t="str">
            <v>NORTE DE SANTANDER</v>
          </cell>
          <cell r="C793" t="str">
            <v>CUCUTILLA</v>
          </cell>
          <cell r="D793">
            <v>6</v>
          </cell>
          <cell r="E793">
            <v>2295.017333984375</v>
          </cell>
          <cell r="F793">
            <v>2758.6510269999999</v>
          </cell>
          <cell r="G793">
            <v>1206.915544</v>
          </cell>
        </row>
        <row r="794">
          <cell r="A794" t="str">
            <v>54239</v>
          </cell>
          <cell r="B794" t="str">
            <v>NORTE DE SANTANDER</v>
          </cell>
          <cell r="C794" t="str">
            <v>DURANIA</v>
          </cell>
          <cell r="D794">
            <v>6</v>
          </cell>
          <cell r="E794">
            <v>1718.084228515625</v>
          </cell>
          <cell r="F794">
            <v>2432.065505</v>
          </cell>
          <cell r="G794">
            <v>917.93798800000002</v>
          </cell>
        </row>
        <row r="795">
          <cell r="A795" t="str">
            <v>54245</v>
          </cell>
          <cell r="B795" t="str">
            <v>NORTE DE SANTANDER</v>
          </cell>
          <cell r="C795" t="str">
            <v>EL CARMEN</v>
          </cell>
          <cell r="D795">
            <v>6</v>
          </cell>
          <cell r="E795">
            <v>3931.867919921875</v>
          </cell>
          <cell r="F795">
            <v>4722.9190609999996</v>
          </cell>
          <cell r="G795">
            <v>2151.4957439999998</v>
          </cell>
        </row>
        <row r="796">
          <cell r="A796" t="str">
            <v>54250</v>
          </cell>
          <cell r="B796" t="str">
            <v>NORTE DE SANTANDER</v>
          </cell>
          <cell r="C796" t="str">
            <v>EL TARRA</v>
          </cell>
          <cell r="D796">
            <v>6</v>
          </cell>
          <cell r="E796">
            <v>4267.5703125</v>
          </cell>
          <cell r="F796">
            <v>4528.907706</v>
          </cell>
          <cell r="G796">
            <v>2359.5222739999999</v>
          </cell>
        </row>
        <row r="797">
          <cell r="A797" t="str">
            <v>54261</v>
          </cell>
          <cell r="B797" t="str">
            <v>NORTE DE SANTANDER</v>
          </cell>
          <cell r="C797" t="str">
            <v>EL ZULIA</v>
          </cell>
          <cell r="D797">
            <v>6</v>
          </cell>
          <cell r="E797">
            <v>6560.55908203125</v>
          </cell>
          <cell r="F797">
            <v>6546.1365059999998</v>
          </cell>
          <cell r="G797">
            <v>2902.182221</v>
          </cell>
        </row>
        <row r="798">
          <cell r="A798" t="str">
            <v>54313</v>
          </cell>
          <cell r="B798" t="str">
            <v>NORTE DE SANTANDER</v>
          </cell>
          <cell r="C798" t="str">
            <v>GRAMALOTE</v>
          </cell>
          <cell r="D798">
            <v>6</v>
          </cell>
          <cell r="E798">
            <v>1679.207476</v>
          </cell>
          <cell r="F798">
            <v>1696.985471</v>
          </cell>
          <cell r="G798">
            <v>870.22476600000005</v>
          </cell>
        </row>
        <row r="799">
          <cell r="A799" t="str">
            <v>54344</v>
          </cell>
          <cell r="B799" t="str">
            <v>NORTE DE SANTANDER</v>
          </cell>
          <cell r="C799" t="str">
            <v>HACARI</v>
          </cell>
          <cell r="D799">
            <v>6</v>
          </cell>
          <cell r="E799">
            <v>2662.91943359375</v>
          </cell>
          <cell r="F799">
            <v>2699.1745099999998</v>
          </cell>
          <cell r="G799">
            <v>1659.7005369999999</v>
          </cell>
        </row>
        <row r="800">
          <cell r="A800" t="str">
            <v>54347</v>
          </cell>
          <cell r="B800" t="str">
            <v>NORTE DE SANTANDER</v>
          </cell>
          <cell r="C800" t="str">
            <v>HERRAN</v>
          </cell>
          <cell r="D800">
            <v>6</v>
          </cell>
          <cell r="E800">
            <v>1707.7860107421875</v>
          </cell>
          <cell r="F800">
            <v>2094.8659429999998</v>
          </cell>
          <cell r="G800">
            <v>876.13348499999995</v>
          </cell>
        </row>
        <row r="801">
          <cell r="A801" t="str">
            <v>54377</v>
          </cell>
          <cell r="B801" t="str">
            <v>NORTE DE SANTANDER</v>
          </cell>
          <cell r="C801" t="str">
            <v>LABATECA</v>
          </cell>
          <cell r="D801">
            <v>6</v>
          </cell>
          <cell r="E801">
            <v>1140.561767578125</v>
          </cell>
          <cell r="F801">
            <v>1402.853341</v>
          </cell>
          <cell r="G801">
            <v>881.70087100000001</v>
          </cell>
        </row>
        <row r="802">
          <cell r="A802" t="str">
            <v>54385</v>
          </cell>
          <cell r="B802" t="str">
            <v>NORTE DE SANTANDER</v>
          </cell>
          <cell r="C802" t="str">
            <v>LA ESPERANZA</v>
          </cell>
          <cell r="D802">
            <v>6</v>
          </cell>
          <cell r="E802">
            <v>2956.485595703125</v>
          </cell>
          <cell r="F802">
            <v>4425.55</v>
          </cell>
          <cell r="G802">
            <v>1462.975659</v>
          </cell>
        </row>
        <row r="803">
          <cell r="A803" t="str">
            <v>54398</v>
          </cell>
          <cell r="B803" t="str">
            <v>NORTE DE SANTANDER</v>
          </cell>
          <cell r="C803" t="str">
            <v>LA PLAYA</v>
          </cell>
          <cell r="D803">
            <v>6</v>
          </cell>
          <cell r="E803">
            <v>2215.601806640625</v>
          </cell>
          <cell r="F803">
            <v>2470.80511656</v>
          </cell>
          <cell r="G803">
            <v>702.414897</v>
          </cell>
        </row>
        <row r="804">
          <cell r="A804" t="str">
            <v>54405</v>
          </cell>
          <cell r="B804" t="str">
            <v>NORTE DE SANTANDER</v>
          </cell>
          <cell r="C804" t="str">
            <v>LOS PATIOS</v>
          </cell>
          <cell r="D804">
            <v>4</v>
          </cell>
          <cell r="E804">
            <v>27475.056640625</v>
          </cell>
          <cell r="F804">
            <v>29327.960016000001</v>
          </cell>
          <cell r="G804">
            <v>13101.955698</v>
          </cell>
        </row>
        <row r="805">
          <cell r="A805" t="str">
            <v>54418</v>
          </cell>
          <cell r="B805" t="str">
            <v>NORTE DE SANTANDER</v>
          </cell>
          <cell r="C805" t="str">
            <v>LOURDES</v>
          </cell>
          <cell r="D805">
            <v>6</v>
          </cell>
          <cell r="E805">
            <v>1549.4061279296875</v>
          </cell>
          <cell r="F805">
            <v>1947.7439999999999</v>
          </cell>
          <cell r="G805">
            <v>1075.168803</v>
          </cell>
        </row>
        <row r="806">
          <cell r="A806" t="str">
            <v>54480</v>
          </cell>
          <cell r="B806" t="str">
            <v>NORTE DE SANTANDER</v>
          </cell>
          <cell r="C806" t="str">
            <v>MUTISCUA</v>
          </cell>
          <cell r="D806">
            <v>6</v>
          </cell>
          <cell r="E806">
            <v>1189.9862060546875</v>
          </cell>
          <cell r="F806">
            <v>1379.94732</v>
          </cell>
          <cell r="G806">
            <v>664.57056399999999</v>
          </cell>
        </row>
        <row r="807">
          <cell r="A807" t="str">
            <v>54498</v>
          </cell>
          <cell r="B807" t="str">
            <v>NORTE DE SANTANDER</v>
          </cell>
          <cell r="C807" t="str">
            <v>OCAÑA</v>
          </cell>
          <cell r="D807">
            <v>4</v>
          </cell>
          <cell r="E807">
            <v>15052.1123046875</v>
          </cell>
          <cell r="F807">
            <v>16910.315901999998</v>
          </cell>
          <cell r="G807">
            <v>9525.0677919999998</v>
          </cell>
        </row>
        <row r="808">
          <cell r="A808" t="str">
            <v>54518</v>
          </cell>
          <cell r="B808" t="str">
            <v>NORTE DE SANTANDER</v>
          </cell>
          <cell r="C808" t="str">
            <v>PAMPLONA</v>
          </cell>
          <cell r="D808">
            <v>6</v>
          </cell>
          <cell r="E808">
            <v>9030.5732421875</v>
          </cell>
          <cell r="F808">
            <v>9155.0949999999993</v>
          </cell>
          <cell r="G808">
            <v>4584.6378850000001</v>
          </cell>
        </row>
        <row r="809">
          <cell r="A809" t="str">
            <v>54520</v>
          </cell>
          <cell r="B809" t="str">
            <v>NORTE DE SANTANDER</v>
          </cell>
          <cell r="C809" t="str">
            <v>PAMPLONITA</v>
          </cell>
          <cell r="D809">
            <v>6</v>
          </cell>
          <cell r="E809">
            <v>2454.88037109375</v>
          </cell>
          <cell r="F809">
            <v>3059.7289999999998</v>
          </cell>
          <cell r="G809">
            <v>1346.398919</v>
          </cell>
        </row>
        <row r="810">
          <cell r="A810" t="str">
            <v>54553</v>
          </cell>
          <cell r="B810" t="str">
            <v>NORTE DE SANTANDER</v>
          </cell>
          <cell r="C810" t="str">
            <v>PUERTO SANTANDER</v>
          </cell>
          <cell r="D810">
            <v>6</v>
          </cell>
          <cell r="E810">
            <v>1758.0958251953125</v>
          </cell>
          <cell r="F810">
            <v>2093.0895390000001</v>
          </cell>
          <cell r="G810">
            <v>1186.1075699999999</v>
          </cell>
        </row>
        <row r="811">
          <cell r="A811" t="str">
            <v>54599</v>
          </cell>
          <cell r="B811" t="str">
            <v>NORTE DE SANTANDER</v>
          </cell>
          <cell r="C811" t="str">
            <v>RAGONVALIA</v>
          </cell>
          <cell r="D811">
            <v>6</v>
          </cell>
          <cell r="E811">
            <v>1813.8153076171875</v>
          </cell>
          <cell r="F811">
            <v>1965.6855390000001</v>
          </cell>
          <cell r="G811">
            <v>750.15899999999999</v>
          </cell>
        </row>
        <row r="812">
          <cell r="A812" t="str">
            <v>54660</v>
          </cell>
          <cell r="B812" t="str">
            <v>NORTE DE SANTANDER</v>
          </cell>
          <cell r="C812" t="str">
            <v>SALAZAR</v>
          </cell>
          <cell r="D812">
            <v>6</v>
          </cell>
          <cell r="E812">
            <v>2080.4208984375</v>
          </cell>
          <cell r="F812">
            <v>2054.5346500000001</v>
          </cell>
          <cell r="G812">
            <v>999.13089200000002</v>
          </cell>
        </row>
        <row r="813">
          <cell r="A813" t="str">
            <v>54670</v>
          </cell>
          <cell r="B813" t="str">
            <v>NORTE DE SANTANDER</v>
          </cell>
          <cell r="C813" t="str">
            <v>SAN CALIXTO</v>
          </cell>
          <cell r="D813">
            <v>6</v>
          </cell>
          <cell r="E813">
            <v>3230.375244140625</v>
          </cell>
          <cell r="F813">
            <v>3413.8187509999998</v>
          </cell>
          <cell r="G813">
            <v>1778.9193499999999</v>
          </cell>
        </row>
        <row r="814">
          <cell r="A814" t="str">
            <v>54673</v>
          </cell>
          <cell r="B814" t="str">
            <v>NORTE DE SANTANDER</v>
          </cell>
          <cell r="C814" t="str">
            <v>SAN CAYETANO</v>
          </cell>
          <cell r="D814">
            <v>6</v>
          </cell>
          <cell r="E814">
            <v>4115.83154296875</v>
          </cell>
          <cell r="F814">
            <v>5257.345609</v>
          </cell>
          <cell r="G814">
            <v>2538.926156</v>
          </cell>
        </row>
        <row r="815">
          <cell r="A815" t="str">
            <v>54680</v>
          </cell>
          <cell r="B815" t="str">
            <v>NORTE DE SANTANDER</v>
          </cell>
          <cell r="C815" t="str">
            <v>SANTIAGO</v>
          </cell>
          <cell r="D815">
            <v>6</v>
          </cell>
          <cell r="E815">
            <v>1575.67626953125</v>
          </cell>
          <cell r="F815">
            <v>1801.685414</v>
          </cell>
          <cell r="G815">
            <v>642.25905499999999</v>
          </cell>
        </row>
        <row r="816">
          <cell r="A816" t="str">
            <v>54720</v>
          </cell>
          <cell r="B816" t="str">
            <v>NORTE DE SANTANDER</v>
          </cell>
          <cell r="C816" t="str">
            <v>SARDINATA</v>
          </cell>
          <cell r="D816">
            <v>6</v>
          </cell>
          <cell r="E816">
            <v>3933.40625</v>
          </cell>
          <cell r="F816">
            <v>5250.3296600000003</v>
          </cell>
          <cell r="G816">
            <v>2031.9537330000001</v>
          </cell>
        </row>
        <row r="817">
          <cell r="A817" t="str">
            <v>54743</v>
          </cell>
          <cell r="B817" t="str">
            <v>NORTE DE SANTANDER</v>
          </cell>
          <cell r="C817" t="str">
            <v>SILOS</v>
          </cell>
          <cell r="D817">
            <v>6</v>
          </cell>
          <cell r="E817">
            <v>1794.0849609375</v>
          </cell>
          <cell r="F817">
            <v>1821.5640000000001</v>
          </cell>
          <cell r="G817">
            <v>1061.45073</v>
          </cell>
        </row>
        <row r="818">
          <cell r="A818" t="str">
            <v>54800</v>
          </cell>
          <cell r="B818" t="str">
            <v>NORTE DE SANTANDER</v>
          </cell>
          <cell r="C818" t="str">
            <v>TEORAMA</v>
          </cell>
          <cell r="D818">
            <v>6</v>
          </cell>
          <cell r="E818">
            <v>3261.887451171875</v>
          </cell>
          <cell r="F818">
            <v>3252.5185700000002</v>
          </cell>
          <cell r="G818">
            <v>1315.6480919999999</v>
          </cell>
        </row>
        <row r="819">
          <cell r="A819" t="str">
            <v>54810</v>
          </cell>
          <cell r="B819" t="str">
            <v>NORTE DE SANTANDER</v>
          </cell>
          <cell r="C819" t="str">
            <v>TIBU</v>
          </cell>
          <cell r="D819">
            <v>6</v>
          </cell>
          <cell r="E819">
            <v>10570.0068359375</v>
          </cell>
          <cell r="F819">
            <v>12288.339523000001</v>
          </cell>
          <cell r="G819">
            <v>4685.4080000000004</v>
          </cell>
        </row>
        <row r="820">
          <cell r="A820" t="str">
            <v>54820</v>
          </cell>
          <cell r="B820" t="str">
            <v>NORTE DE SANTANDER</v>
          </cell>
          <cell r="C820" t="str">
            <v>TOLEDO</v>
          </cell>
          <cell r="D820">
            <v>6</v>
          </cell>
          <cell r="E820">
            <v>4594.4150390625</v>
          </cell>
          <cell r="F820">
            <v>5500.2790510000004</v>
          </cell>
          <cell r="G820">
            <v>2205.075855</v>
          </cell>
        </row>
        <row r="821">
          <cell r="A821" t="str">
            <v>54871</v>
          </cell>
          <cell r="B821" t="str">
            <v>NORTE DE SANTANDER</v>
          </cell>
          <cell r="C821" t="str">
            <v>VILLACARO</v>
          </cell>
          <cell r="D821">
            <v>6</v>
          </cell>
          <cell r="E821">
            <v>2481.963623046875</v>
          </cell>
          <cell r="F821">
            <v>2574.6779999999999</v>
          </cell>
          <cell r="G821">
            <v>998.41618600000004</v>
          </cell>
        </row>
        <row r="822">
          <cell r="A822" t="str">
            <v>54874</v>
          </cell>
          <cell r="B822" t="str">
            <v>NORTE DE SANTANDER</v>
          </cell>
          <cell r="C822" t="str">
            <v>VILLA DEL ROSARIO</v>
          </cell>
          <cell r="D822">
            <v>4</v>
          </cell>
          <cell r="E822">
            <v>21556.1953125</v>
          </cell>
          <cell r="F822">
            <v>27268.704694</v>
          </cell>
          <cell r="G822">
            <v>7266.7992880000002</v>
          </cell>
        </row>
        <row r="823">
          <cell r="A823" t="str">
            <v>63001</v>
          </cell>
          <cell r="B823" t="str">
            <v>QUINDIO</v>
          </cell>
          <cell r="C823" t="str">
            <v>ARMENIA</v>
          </cell>
          <cell r="D823">
            <v>1</v>
          </cell>
          <cell r="E823">
            <v>117330.8671875</v>
          </cell>
          <cell r="F823">
            <v>132585.21798687</v>
          </cell>
          <cell r="G823">
            <v>57644.738295000003</v>
          </cell>
        </row>
        <row r="824">
          <cell r="A824" t="str">
            <v>63111</v>
          </cell>
          <cell r="B824" t="str">
            <v>QUINDIO</v>
          </cell>
          <cell r="C824" t="str">
            <v>BUENAVISTA</v>
          </cell>
          <cell r="D824">
            <v>6</v>
          </cell>
          <cell r="E824">
            <v>1321.5386962890625</v>
          </cell>
          <cell r="F824">
            <v>1262.49564276</v>
          </cell>
          <cell r="G824">
            <v>918.61432500000001</v>
          </cell>
        </row>
        <row r="825">
          <cell r="A825" t="str">
            <v>63130</v>
          </cell>
          <cell r="B825" t="str">
            <v>QUINDIO</v>
          </cell>
          <cell r="C825" t="str">
            <v>CALARCA</v>
          </cell>
          <cell r="D825">
            <v>5</v>
          </cell>
          <cell r="E825">
            <v>16401.708984375</v>
          </cell>
          <cell r="F825">
            <v>20141.460935999999</v>
          </cell>
          <cell r="G825">
            <v>9236.0793219999996</v>
          </cell>
        </row>
        <row r="826">
          <cell r="A826" t="str">
            <v>63190</v>
          </cell>
          <cell r="B826" t="str">
            <v>QUINDIO</v>
          </cell>
          <cell r="C826" t="str">
            <v>CIRCASIA</v>
          </cell>
          <cell r="D826">
            <v>6</v>
          </cell>
          <cell r="E826">
            <v>5830.30078125</v>
          </cell>
          <cell r="F826">
            <v>6145.2667366200003</v>
          </cell>
          <cell r="G826">
            <v>3405.1116849999999</v>
          </cell>
        </row>
        <row r="827">
          <cell r="A827" t="str">
            <v>63212</v>
          </cell>
          <cell r="B827" t="str">
            <v>QUINDIO</v>
          </cell>
          <cell r="C827" t="str">
            <v>CORDOBA</v>
          </cell>
          <cell r="D827">
            <v>6</v>
          </cell>
          <cell r="E827">
            <v>1330.699462890625</v>
          </cell>
          <cell r="F827">
            <v>1271.026916</v>
          </cell>
          <cell r="G827">
            <v>787.22893399999998</v>
          </cell>
        </row>
        <row r="828">
          <cell r="A828" t="str">
            <v>63272</v>
          </cell>
          <cell r="B828" t="str">
            <v>QUINDIO</v>
          </cell>
          <cell r="C828" t="str">
            <v>FILANDIA</v>
          </cell>
          <cell r="D828">
            <v>6</v>
          </cell>
          <cell r="E828">
            <v>4781.5986328125</v>
          </cell>
          <cell r="F828">
            <v>4803.2400420000004</v>
          </cell>
          <cell r="G828">
            <v>2111.8847989999999</v>
          </cell>
        </row>
        <row r="829">
          <cell r="A829" t="str">
            <v>63302</v>
          </cell>
          <cell r="B829" t="str">
            <v>QUINDIO</v>
          </cell>
          <cell r="C829" t="str">
            <v>GENOVA</v>
          </cell>
          <cell r="D829">
            <v>6</v>
          </cell>
          <cell r="E829">
            <v>1839.841064453125</v>
          </cell>
          <cell r="F829">
            <v>1778.3887099999999</v>
          </cell>
          <cell r="G829">
            <v>1325.0462500000001</v>
          </cell>
        </row>
        <row r="830">
          <cell r="A830" t="str">
            <v>63401</v>
          </cell>
          <cell r="B830" t="str">
            <v>QUINDIO</v>
          </cell>
          <cell r="C830" t="str">
            <v>LA TEBAIDA</v>
          </cell>
          <cell r="D830">
            <v>6</v>
          </cell>
          <cell r="E830">
            <v>11512.0517578125</v>
          </cell>
          <cell r="F830">
            <v>14730.057720000001</v>
          </cell>
          <cell r="G830">
            <v>5585.5658979999998</v>
          </cell>
        </row>
        <row r="831">
          <cell r="A831" t="str">
            <v>63470</v>
          </cell>
          <cell r="B831" t="str">
            <v>QUINDIO</v>
          </cell>
          <cell r="C831" t="str">
            <v>MONTENEGRO</v>
          </cell>
          <cell r="D831">
            <v>6</v>
          </cell>
          <cell r="E831">
            <v>7817.71826171875</v>
          </cell>
          <cell r="F831">
            <v>8297.4901927499996</v>
          </cell>
          <cell r="G831">
            <v>4365.7138960000002</v>
          </cell>
        </row>
        <row r="832">
          <cell r="A832" t="str">
            <v>63548</v>
          </cell>
          <cell r="B832" t="str">
            <v>QUINDIO</v>
          </cell>
          <cell r="C832" t="str">
            <v>PIJAO</v>
          </cell>
          <cell r="D832">
            <v>6</v>
          </cell>
          <cell r="E832">
            <v>1437.9544677734375</v>
          </cell>
          <cell r="F832">
            <v>1490.7420306900001</v>
          </cell>
          <cell r="G832">
            <v>712.46530800000005</v>
          </cell>
        </row>
        <row r="833">
          <cell r="A833" t="str">
            <v>63594</v>
          </cell>
          <cell r="B833" t="str">
            <v>QUINDIO</v>
          </cell>
          <cell r="C833" t="str">
            <v>QUIMBAYA</v>
          </cell>
          <cell r="D833">
            <v>6</v>
          </cell>
          <cell r="E833">
            <v>7563.20849609375</v>
          </cell>
          <cell r="F833">
            <v>7981.22361</v>
          </cell>
          <cell r="G833">
            <v>5055.1756660000001</v>
          </cell>
        </row>
        <row r="834">
          <cell r="A834" t="str">
            <v>63690</v>
          </cell>
          <cell r="B834" t="str">
            <v>QUINDIO</v>
          </cell>
          <cell r="C834" t="str">
            <v>SALENTO</v>
          </cell>
          <cell r="D834">
            <v>6</v>
          </cell>
          <cell r="E834">
            <v>4604.26416015625</v>
          </cell>
          <cell r="F834">
            <v>5839.7253819300004</v>
          </cell>
          <cell r="G834">
            <v>2511.271162</v>
          </cell>
        </row>
        <row r="835">
          <cell r="A835" t="str">
            <v>66001</v>
          </cell>
          <cell r="B835" t="str">
            <v>RISARALDA</v>
          </cell>
          <cell r="C835" t="str">
            <v>PEREIRA</v>
          </cell>
          <cell r="D835">
            <v>1</v>
          </cell>
          <cell r="E835">
            <v>288169.0625</v>
          </cell>
          <cell r="F835">
            <v>382695.19633200002</v>
          </cell>
          <cell r="G835">
            <v>132296.55894399999</v>
          </cell>
        </row>
        <row r="836">
          <cell r="A836" t="str">
            <v>66045</v>
          </cell>
          <cell r="B836" t="str">
            <v>RISARALDA</v>
          </cell>
          <cell r="C836" t="str">
            <v>APIA</v>
          </cell>
          <cell r="D836">
            <v>6</v>
          </cell>
          <cell r="E836">
            <v>2699.835693359375</v>
          </cell>
          <cell r="F836">
            <v>2636.0124308099998</v>
          </cell>
          <cell r="G836">
            <v>1576.2818589999999</v>
          </cell>
        </row>
        <row r="837">
          <cell r="A837" t="str">
            <v>66075</v>
          </cell>
          <cell r="B837" t="str">
            <v>RISARALDA</v>
          </cell>
          <cell r="C837" t="str">
            <v>BALBOA</v>
          </cell>
          <cell r="D837">
            <v>6</v>
          </cell>
          <cell r="E837">
            <v>4523.548828125</v>
          </cell>
          <cell r="F837">
            <v>5528.3690483999999</v>
          </cell>
          <cell r="G837">
            <v>2522.8950220000002</v>
          </cell>
        </row>
        <row r="838">
          <cell r="A838" t="str">
            <v>66088</v>
          </cell>
          <cell r="B838" t="str">
            <v>RISARALDA</v>
          </cell>
          <cell r="C838" t="str">
            <v>BELEN DE UMBRIA</v>
          </cell>
          <cell r="D838">
            <v>6</v>
          </cell>
          <cell r="E838">
            <v>5426.8310546875</v>
          </cell>
          <cell r="F838">
            <v>5500.12944393</v>
          </cell>
          <cell r="G838">
            <v>2476.214473</v>
          </cell>
        </row>
        <row r="839">
          <cell r="A839" t="str">
            <v>66170</v>
          </cell>
          <cell r="B839" t="str">
            <v>RISARALDA</v>
          </cell>
          <cell r="C839" t="str">
            <v>DOSQUEBRADAS</v>
          </cell>
          <cell r="D839">
            <v>2</v>
          </cell>
          <cell r="E839">
            <v>73786.125</v>
          </cell>
          <cell r="F839">
            <v>96309.252419490003</v>
          </cell>
          <cell r="G839">
            <v>42118.377163999998</v>
          </cell>
        </row>
        <row r="840">
          <cell r="A840" t="str">
            <v>66318</v>
          </cell>
          <cell r="B840" t="str">
            <v>RISARALDA</v>
          </cell>
          <cell r="C840" t="str">
            <v>GUATICA</v>
          </cell>
          <cell r="D840">
            <v>6</v>
          </cell>
          <cell r="E840">
            <v>2340.9990234375</v>
          </cell>
          <cell r="F840">
            <v>2576.2005556999998</v>
          </cell>
          <cell r="G840">
            <v>1246.6958689999999</v>
          </cell>
        </row>
        <row r="841">
          <cell r="A841" t="str">
            <v>66383</v>
          </cell>
          <cell r="B841" t="str">
            <v>RISARALDA</v>
          </cell>
          <cell r="C841" t="str">
            <v>LA CELIA</v>
          </cell>
          <cell r="D841">
            <v>6</v>
          </cell>
          <cell r="E841">
            <v>1820.3323974609375</v>
          </cell>
          <cell r="F841">
            <v>1927.29558978</v>
          </cell>
          <cell r="G841">
            <v>1035.2296690000001</v>
          </cell>
        </row>
        <row r="842">
          <cell r="A842" t="str">
            <v>66400</v>
          </cell>
          <cell r="B842" t="str">
            <v>RISARALDA</v>
          </cell>
          <cell r="C842" t="str">
            <v>LA VIRGINIA</v>
          </cell>
          <cell r="D842">
            <v>6</v>
          </cell>
          <cell r="E842">
            <v>6099.95556640625</v>
          </cell>
          <cell r="F842">
            <v>7548.6201309999997</v>
          </cell>
          <cell r="G842">
            <v>5039.2293419999996</v>
          </cell>
        </row>
        <row r="843">
          <cell r="A843" t="str">
            <v>66440</v>
          </cell>
          <cell r="B843" t="str">
            <v>RISARALDA</v>
          </cell>
          <cell r="C843" t="str">
            <v>MARSELLA</v>
          </cell>
          <cell r="D843">
            <v>6</v>
          </cell>
          <cell r="E843">
            <v>3549.442138671875</v>
          </cell>
          <cell r="F843">
            <v>4293.6086633000004</v>
          </cell>
          <cell r="G843">
            <v>2685.630995</v>
          </cell>
        </row>
        <row r="844">
          <cell r="A844" t="str">
            <v>66456</v>
          </cell>
          <cell r="B844" t="str">
            <v>RISARALDA</v>
          </cell>
          <cell r="C844" t="str">
            <v>MISTRATO</v>
          </cell>
          <cell r="D844">
            <v>6</v>
          </cell>
          <cell r="E844">
            <v>3213.537109375</v>
          </cell>
          <cell r="F844">
            <v>3516.1096694000003</v>
          </cell>
          <cell r="G844">
            <v>1674.3157249999999</v>
          </cell>
        </row>
        <row r="845">
          <cell r="A845" t="str">
            <v>66572</v>
          </cell>
          <cell r="B845" t="str">
            <v>RISARALDA</v>
          </cell>
          <cell r="C845" t="str">
            <v>PUEBLO RICO</v>
          </cell>
          <cell r="D845">
            <v>6</v>
          </cell>
          <cell r="E845">
            <v>3759.635498046875</v>
          </cell>
          <cell r="F845">
            <v>5118.7891461300005</v>
          </cell>
          <cell r="G845">
            <v>1959.9622300000001</v>
          </cell>
        </row>
        <row r="846">
          <cell r="A846" t="str">
            <v>66594</v>
          </cell>
          <cell r="B846" t="str">
            <v>RISARALDA</v>
          </cell>
          <cell r="C846" t="str">
            <v>QUINCHIA</v>
          </cell>
          <cell r="D846">
            <v>6</v>
          </cell>
          <cell r="E846">
            <v>3111.487060546875</v>
          </cell>
          <cell r="F846">
            <v>3155.4632308999999</v>
          </cell>
          <cell r="G846">
            <v>2045.0851909999999</v>
          </cell>
        </row>
        <row r="847">
          <cell r="A847" t="str">
            <v>66682</v>
          </cell>
          <cell r="B847" t="str">
            <v>RISARALDA</v>
          </cell>
          <cell r="C847" t="str">
            <v>SANTA ROSA DE CABAL</v>
          </cell>
          <cell r="D847">
            <v>5</v>
          </cell>
          <cell r="E847">
            <v>19491.15234375</v>
          </cell>
          <cell r="F847">
            <v>26348.422451999999</v>
          </cell>
          <cell r="G847">
            <v>11412.615433000001</v>
          </cell>
        </row>
        <row r="848">
          <cell r="A848" t="str">
            <v>66687</v>
          </cell>
          <cell r="B848" t="str">
            <v>RISARALDA</v>
          </cell>
          <cell r="C848" t="str">
            <v>SANTUARIO</v>
          </cell>
          <cell r="D848">
            <v>6</v>
          </cell>
          <cell r="E848">
            <v>3116.398681640625</v>
          </cell>
          <cell r="F848">
            <v>3684.0260526300003</v>
          </cell>
          <cell r="G848">
            <v>1897.483673</v>
          </cell>
        </row>
        <row r="849">
          <cell r="A849" t="str">
            <v>68001</v>
          </cell>
          <cell r="B849" t="str">
            <v>SANTANDER</v>
          </cell>
          <cell r="C849" t="str">
            <v>BUCARAMANGA</v>
          </cell>
          <cell r="D849" t="str">
            <v>E</v>
          </cell>
          <cell r="E849">
            <v>408243.0625</v>
          </cell>
          <cell r="F849">
            <v>446959.78652140003</v>
          </cell>
          <cell r="G849">
            <v>97313.218515999994</v>
          </cell>
        </row>
        <row r="850">
          <cell r="A850" t="str">
            <v>68013</v>
          </cell>
          <cell r="B850" t="str">
            <v>SANTANDER</v>
          </cell>
          <cell r="C850" t="str">
            <v>AGUADA</v>
          </cell>
          <cell r="D850">
            <v>6</v>
          </cell>
          <cell r="E850">
            <v>1373.6273193359375</v>
          </cell>
          <cell r="F850">
            <v>1485.694872</v>
          </cell>
          <cell r="G850">
            <v>625.55451000000005</v>
          </cell>
        </row>
        <row r="851">
          <cell r="A851" t="str">
            <v>68020</v>
          </cell>
          <cell r="B851" t="str">
            <v>SANTANDER</v>
          </cell>
          <cell r="C851" t="str">
            <v>ALBANIA</v>
          </cell>
          <cell r="D851">
            <v>6</v>
          </cell>
          <cell r="E851">
            <v>1091.707275390625</v>
          </cell>
          <cell r="F851">
            <v>1226.0160841500001</v>
          </cell>
          <cell r="G851">
            <v>561.76578400000005</v>
          </cell>
        </row>
        <row r="852">
          <cell r="A852" t="str">
            <v>68051</v>
          </cell>
          <cell r="B852" t="str">
            <v>SANTANDER</v>
          </cell>
          <cell r="C852" t="str">
            <v>ARATOCA</v>
          </cell>
          <cell r="D852">
            <v>6</v>
          </cell>
          <cell r="E852">
            <v>1376.2493896484375</v>
          </cell>
          <cell r="F852">
            <v>2573.3765831400001</v>
          </cell>
          <cell r="G852">
            <v>1007.65055</v>
          </cell>
        </row>
        <row r="853">
          <cell r="A853" t="str">
            <v>68077</v>
          </cell>
          <cell r="B853" t="str">
            <v>SANTANDER</v>
          </cell>
          <cell r="C853" t="str">
            <v>BARBOSA</v>
          </cell>
          <cell r="D853">
            <v>6</v>
          </cell>
          <cell r="E853">
            <v>6283.33544921875</v>
          </cell>
          <cell r="F853">
            <v>6663.8110201</v>
          </cell>
          <cell r="G853">
            <v>3972.7635260000002</v>
          </cell>
        </row>
        <row r="854">
          <cell r="A854" t="str">
            <v>68079</v>
          </cell>
          <cell r="B854" t="str">
            <v>SANTANDER</v>
          </cell>
          <cell r="C854" t="str">
            <v>BARICHARA</v>
          </cell>
          <cell r="D854">
            <v>6</v>
          </cell>
          <cell r="E854">
            <v>5020.67138671875</v>
          </cell>
          <cell r="F854">
            <v>5839.3203659999999</v>
          </cell>
          <cell r="G854">
            <v>1205.219173</v>
          </cell>
        </row>
        <row r="855">
          <cell r="A855" t="str">
            <v>68081</v>
          </cell>
          <cell r="B855" t="str">
            <v>SANTANDER</v>
          </cell>
          <cell r="C855" t="str">
            <v>BARRANCABERMEJA</v>
          </cell>
          <cell r="D855">
            <v>1</v>
          </cell>
          <cell r="E855">
            <v>224475.365143</v>
          </cell>
          <cell r="F855">
            <v>278401.3147164</v>
          </cell>
          <cell r="G855">
            <v>106611.695013</v>
          </cell>
        </row>
        <row r="856">
          <cell r="A856" t="str">
            <v>68092</v>
          </cell>
          <cell r="B856" t="str">
            <v>SANTANDER</v>
          </cell>
          <cell r="C856" t="str">
            <v>BETULIA</v>
          </cell>
          <cell r="D856">
            <v>6</v>
          </cell>
          <cell r="E856">
            <v>5482.98046875</v>
          </cell>
          <cell r="F856">
            <v>5828.2168586000007</v>
          </cell>
          <cell r="G856">
            <v>1548.6946330000001</v>
          </cell>
        </row>
        <row r="857">
          <cell r="A857" t="str">
            <v>68101</v>
          </cell>
          <cell r="B857" t="str">
            <v>SANTANDER</v>
          </cell>
          <cell r="C857" t="str">
            <v>BOLIVAR</v>
          </cell>
          <cell r="D857">
            <v>6</v>
          </cell>
          <cell r="E857">
            <v>2495.9580078125</v>
          </cell>
          <cell r="F857">
            <v>2531.7248853599999</v>
          </cell>
          <cell r="G857">
            <v>1732.673773</v>
          </cell>
        </row>
        <row r="858">
          <cell r="A858" t="str">
            <v>68121</v>
          </cell>
          <cell r="B858" t="str">
            <v>SANTANDER</v>
          </cell>
          <cell r="C858" t="str">
            <v>CABRERA</v>
          </cell>
          <cell r="D858">
            <v>6</v>
          </cell>
          <cell r="E858">
            <v>1402.93994140625</v>
          </cell>
          <cell r="F858">
            <v>1320.491668419</v>
          </cell>
          <cell r="G858">
            <v>761.00117799999998</v>
          </cell>
        </row>
        <row r="859">
          <cell r="A859" t="str">
            <v>68132</v>
          </cell>
          <cell r="B859" t="str">
            <v>SANTANDER</v>
          </cell>
          <cell r="C859" t="str">
            <v>CALIFORNIA</v>
          </cell>
          <cell r="D859">
            <v>6</v>
          </cell>
          <cell r="E859">
            <v>1010.412841796875</v>
          </cell>
          <cell r="F859">
            <v>979.73575969500007</v>
          </cell>
          <cell r="G859">
            <v>578.61692300000004</v>
          </cell>
        </row>
        <row r="860">
          <cell r="A860" t="str">
            <v>68147</v>
          </cell>
          <cell r="B860" t="str">
            <v>SANTANDER</v>
          </cell>
          <cell r="C860" t="str">
            <v>CAPITANEJO</v>
          </cell>
          <cell r="D860">
            <v>6</v>
          </cell>
          <cell r="E860">
            <v>2327.92578125</v>
          </cell>
          <cell r="F860">
            <v>2483.8720472610003</v>
          </cell>
          <cell r="G860">
            <v>1372.327323</v>
          </cell>
        </row>
        <row r="861">
          <cell r="A861" t="str">
            <v>68152</v>
          </cell>
          <cell r="B861" t="str">
            <v>SANTANDER</v>
          </cell>
          <cell r="C861" t="str">
            <v>CARCASI</v>
          </cell>
          <cell r="D861">
            <v>6</v>
          </cell>
          <cell r="E861">
            <v>1967.1058349609375</v>
          </cell>
          <cell r="F861">
            <v>2186.2433070000002</v>
          </cell>
          <cell r="G861">
            <v>1078.951118</v>
          </cell>
        </row>
        <row r="862">
          <cell r="A862" t="str">
            <v>68160</v>
          </cell>
          <cell r="B862" t="str">
            <v>SANTANDER</v>
          </cell>
          <cell r="C862" t="str">
            <v>CEPITA</v>
          </cell>
          <cell r="D862">
            <v>6</v>
          </cell>
          <cell r="E862">
            <v>1221.58837890625</v>
          </cell>
          <cell r="F862">
            <v>1155.342882375</v>
          </cell>
          <cell r="G862">
            <v>569.24064799999996</v>
          </cell>
        </row>
        <row r="863">
          <cell r="A863" t="str">
            <v>68162</v>
          </cell>
          <cell r="B863" t="str">
            <v>SANTANDER</v>
          </cell>
          <cell r="C863" t="str">
            <v>CERRITO</v>
          </cell>
          <cell r="D863">
            <v>6</v>
          </cell>
          <cell r="E863">
            <v>1729.3524169921875</v>
          </cell>
          <cell r="F863">
            <v>2031.7092103</v>
          </cell>
          <cell r="G863">
            <v>799.97374300000001</v>
          </cell>
        </row>
        <row r="864">
          <cell r="A864" t="str">
            <v>68167</v>
          </cell>
          <cell r="B864" t="str">
            <v>SANTANDER</v>
          </cell>
          <cell r="C864" t="str">
            <v>CHARALA</v>
          </cell>
          <cell r="D864">
            <v>6</v>
          </cell>
          <cell r="E864">
            <v>2989.48681640625</v>
          </cell>
          <cell r="F864">
            <v>3348.1644118000004</v>
          </cell>
          <cell r="G864">
            <v>1681.1713540000001</v>
          </cell>
        </row>
        <row r="865">
          <cell r="A865" t="str">
            <v>68169</v>
          </cell>
          <cell r="B865" t="str">
            <v>SANTANDER</v>
          </cell>
          <cell r="C865" t="str">
            <v>CHARTA</v>
          </cell>
          <cell r="D865">
            <v>6</v>
          </cell>
          <cell r="E865">
            <v>1229.0767822265625</v>
          </cell>
          <cell r="F865">
            <v>1273.3338073499999</v>
          </cell>
          <cell r="G865">
            <v>797.64717800000005</v>
          </cell>
        </row>
        <row r="866">
          <cell r="A866" t="str">
            <v>68176</v>
          </cell>
          <cell r="B866" t="str">
            <v>SANTANDER</v>
          </cell>
          <cell r="C866" t="str">
            <v>CHIMA</v>
          </cell>
          <cell r="D866">
            <v>6</v>
          </cell>
          <cell r="E866">
            <v>1616.7718505859375</v>
          </cell>
          <cell r="F866">
            <v>1773.6600255999999</v>
          </cell>
          <cell r="G866">
            <v>735.21060499999999</v>
          </cell>
        </row>
        <row r="867">
          <cell r="A867" t="str">
            <v>68179</v>
          </cell>
          <cell r="B867" t="str">
            <v>SANTANDER</v>
          </cell>
          <cell r="C867" t="str">
            <v>CHIPATA</v>
          </cell>
          <cell r="D867">
            <v>6</v>
          </cell>
          <cell r="E867">
            <v>1540.30908203125</v>
          </cell>
          <cell r="F867">
            <v>1874.9600092999999</v>
          </cell>
          <cell r="G867">
            <v>722.26532199999997</v>
          </cell>
        </row>
        <row r="868">
          <cell r="A868" t="str">
            <v>68190</v>
          </cell>
          <cell r="B868" t="str">
            <v>SANTANDER</v>
          </cell>
          <cell r="C868" t="str">
            <v>CIMITARRA</v>
          </cell>
          <cell r="D868">
            <v>6</v>
          </cell>
          <cell r="E868">
            <v>8875.291015625</v>
          </cell>
          <cell r="F868">
            <v>8819.462558610001</v>
          </cell>
          <cell r="G868">
            <v>4807.0508739999996</v>
          </cell>
        </row>
        <row r="869">
          <cell r="A869" t="str">
            <v>68207</v>
          </cell>
          <cell r="B869" t="str">
            <v>SANTANDER</v>
          </cell>
          <cell r="C869" t="str">
            <v>CONCEPCION</v>
          </cell>
          <cell r="D869">
            <v>6</v>
          </cell>
          <cell r="E869">
            <v>1366.029052734375</v>
          </cell>
          <cell r="F869">
            <v>1409.6071563749999</v>
          </cell>
          <cell r="G869">
            <v>729.56843000000003</v>
          </cell>
        </row>
        <row r="870">
          <cell r="A870" t="str">
            <v>68209</v>
          </cell>
          <cell r="B870" t="str">
            <v>SANTANDER</v>
          </cell>
          <cell r="C870" t="str">
            <v>CONFINES</v>
          </cell>
          <cell r="D870">
            <v>6</v>
          </cell>
          <cell r="E870">
            <v>1367.20654296875</v>
          </cell>
          <cell r="F870">
            <v>1423.0535309000002</v>
          </cell>
          <cell r="G870">
            <v>623.35208399999999</v>
          </cell>
        </row>
        <row r="871">
          <cell r="A871" t="str">
            <v>68211</v>
          </cell>
          <cell r="B871" t="str">
            <v>SANTANDER</v>
          </cell>
          <cell r="C871" t="str">
            <v>CONTRATACION</v>
          </cell>
          <cell r="D871">
            <v>6</v>
          </cell>
          <cell r="E871">
            <v>1518.2032470703125</v>
          </cell>
          <cell r="F871">
            <v>1235.8327042999999</v>
          </cell>
          <cell r="G871">
            <v>572.96900600000004</v>
          </cell>
        </row>
        <row r="872">
          <cell r="A872" t="str">
            <v>68217</v>
          </cell>
          <cell r="B872" t="str">
            <v>SANTANDER</v>
          </cell>
          <cell r="C872" t="str">
            <v>COROMORO</v>
          </cell>
          <cell r="D872">
            <v>6</v>
          </cell>
          <cell r="E872">
            <v>2049.6513671875</v>
          </cell>
          <cell r="F872">
            <v>2210.0538413000004</v>
          </cell>
          <cell r="G872">
            <v>891.478881</v>
          </cell>
        </row>
        <row r="873">
          <cell r="A873" t="str">
            <v>68229</v>
          </cell>
          <cell r="B873" t="str">
            <v>SANTANDER</v>
          </cell>
          <cell r="C873" t="str">
            <v>CURITI</v>
          </cell>
          <cell r="D873">
            <v>6</v>
          </cell>
          <cell r="E873">
            <v>3388.9638671875</v>
          </cell>
          <cell r="F873">
            <v>3864.9336233000004</v>
          </cell>
          <cell r="G873">
            <v>1213.7171080000001</v>
          </cell>
        </row>
        <row r="874">
          <cell r="A874" t="str">
            <v>68235</v>
          </cell>
          <cell r="B874" t="str">
            <v>SANTANDER</v>
          </cell>
          <cell r="C874" t="str">
            <v>EL CARMEN</v>
          </cell>
          <cell r="D874">
            <v>6</v>
          </cell>
          <cell r="E874">
            <v>5144.87744140625</v>
          </cell>
          <cell r="F874">
            <v>5055.3079676000007</v>
          </cell>
          <cell r="G874">
            <v>2362.062406</v>
          </cell>
        </row>
        <row r="875">
          <cell r="A875" t="str">
            <v>68245</v>
          </cell>
          <cell r="B875" t="str">
            <v>SANTANDER</v>
          </cell>
          <cell r="C875" t="str">
            <v>EL GUACAMAYO</v>
          </cell>
          <cell r="D875">
            <v>6</v>
          </cell>
          <cell r="E875">
            <v>1117.22705078125</v>
          </cell>
          <cell r="F875">
            <v>933.53911140000002</v>
          </cell>
          <cell r="G875">
            <v>436.27833600000002</v>
          </cell>
        </row>
        <row r="876">
          <cell r="A876" t="str">
            <v>68250</v>
          </cell>
          <cell r="B876" t="str">
            <v>SANTANDER</v>
          </cell>
          <cell r="C876" t="str">
            <v>EL PEÑON</v>
          </cell>
          <cell r="D876">
            <v>6</v>
          </cell>
          <cell r="E876">
            <v>2380.303955078125</v>
          </cell>
          <cell r="F876">
            <v>2702.4089235000001</v>
          </cell>
          <cell r="G876">
            <v>904.47664499999996</v>
          </cell>
        </row>
        <row r="877">
          <cell r="A877" t="str">
            <v>68255</v>
          </cell>
          <cell r="B877" t="str">
            <v>SANTANDER</v>
          </cell>
          <cell r="C877" t="str">
            <v>EL PLAYON</v>
          </cell>
          <cell r="D877">
            <v>6</v>
          </cell>
          <cell r="E877">
            <v>3161.64990234375</v>
          </cell>
          <cell r="F877">
            <v>3236.2740880000001</v>
          </cell>
          <cell r="G877">
            <v>1517.020489</v>
          </cell>
        </row>
        <row r="878">
          <cell r="A878" t="str">
            <v>68264</v>
          </cell>
          <cell r="B878" t="str">
            <v>SANTANDER</v>
          </cell>
          <cell r="C878" t="str">
            <v>ENCINO</v>
          </cell>
          <cell r="D878">
            <v>6</v>
          </cell>
          <cell r="E878">
            <v>1297.2171630859375</v>
          </cell>
          <cell r="F878">
            <v>1197.9509332</v>
          </cell>
          <cell r="G878">
            <v>604.16463299999998</v>
          </cell>
        </row>
        <row r="879">
          <cell r="A879" t="str">
            <v>68266</v>
          </cell>
          <cell r="B879" t="str">
            <v>SANTANDER</v>
          </cell>
          <cell r="C879" t="str">
            <v>ENCISO</v>
          </cell>
          <cell r="D879">
            <v>6</v>
          </cell>
          <cell r="E879">
            <v>1627.117431640625</v>
          </cell>
          <cell r="F879">
            <v>1716.1640752000001</v>
          </cell>
          <cell r="G879">
            <v>865.92906200000004</v>
          </cell>
        </row>
        <row r="880">
          <cell r="A880" t="str">
            <v>68271</v>
          </cell>
          <cell r="B880" t="str">
            <v>SANTANDER</v>
          </cell>
          <cell r="C880" t="str">
            <v>FLORIAN</v>
          </cell>
          <cell r="D880">
            <v>6</v>
          </cell>
          <cell r="E880">
            <v>2213.6513671875</v>
          </cell>
          <cell r="F880">
            <v>2329.5665841999999</v>
          </cell>
          <cell r="G880">
            <v>1044.9643060000001</v>
          </cell>
        </row>
        <row r="881">
          <cell r="A881" t="str">
            <v>68276</v>
          </cell>
          <cell r="B881" t="str">
            <v>SANTANDER</v>
          </cell>
          <cell r="C881" t="str">
            <v>FLORIDABLANCA</v>
          </cell>
          <cell r="D881">
            <v>1</v>
          </cell>
          <cell r="E881">
            <v>127749.046875</v>
          </cell>
          <cell r="F881">
            <v>136525.63760760002</v>
          </cell>
          <cell r="G881">
            <v>49598.770929999999</v>
          </cell>
        </row>
        <row r="882">
          <cell r="A882" t="str">
            <v>68296</v>
          </cell>
          <cell r="B882" t="str">
            <v>SANTANDER</v>
          </cell>
          <cell r="C882" t="str">
            <v>GALAN</v>
          </cell>
          <cell r="D882">
            <v>6</v>
          </cell>
          <cell r="E882">
            <v>1694.9212646484375</v>
          </cell>
          <cell r="F882">
            <v>1789.5775125</v>
          </cell>
          <cell r="G882">
            <v>883.17286200000001</v>
          </cell>
        </row>
        <row r="883">
          <cell r="A883" t="str">
            <v>68298</v>
          </cell>
          <cell r="B883" t="str">
            <v>SANTANDER</v>
          </cell>
          <cell r="C883" t="str">
            <v>GAMBITA</v>
          </cell>
          <cell r="D883">
            <v>6</v>
          </cell>
          <cell r="E883">
            <v>1656.1142578125</v>
          </cell>
          <cell r="F883">
            <v>2180.3000196779999</v>
          </cell>
          <cell r="G883">
            <v>1220.512735</v>
          </cell>
        </row>
        <row r="884">
          <cell r="A884" t="str">
            <v>68307</v>
          </cell>
          <cell r="B884" t="str">
            <v>SANTANDER</v>
          </cell>
          <cell r="C884" t="str">
            <v>GIRON</v>
          </cell>
          <cell r="D884">
            <v>2</v>
          </cell>
          <cell r="E884">
            <v>68035.84375</v>
          </cell>
          <cell r="F884">
            <v>79489.027474000002</v>
          </cell>
          <cell r="G884">
            <v>35273.989996999997</v>
          </cell>
        </row>
        <row r="885">
          <cell r="A885" t="str">
            <v>68318</v>
          </cell>
          <cell r="B885" t="str">
            <v>SANTANDER</v>
          </cell>
          <cell r="C885" t="str">
            <v>GUACA</v>
          </cell>
          <cell r="D885">
            <v>6</v>
          </cell>
          <cell r="E885">
            <v>1726.856689453125</v>
          </cell>
          <cell r="F885">
            <v>1788.0958512449999</v>
          </cell>
          <cell r="G885">
            <v>1109.135434</v>
          </cell>
        </row>
        <row r="886">
          <cell r="A886" t="str">
            <v>68320</v>
          </cell>
          <cell r="B886" t="str">
            <v>SANTANDER</v>
          </cell>
          <cell r="C886" t="str">
            <v>GUADALUPE</v>
          </cell>
          <cell r="D886">
            <v>6</v>
          </cell>
          <cell r="E886">
            <v>1507.912109375</v>
          </cell>
          <cell r="F886">
            <v>1805.2555520000001</v>
          </cell>
          <cell r="G886">
            <v>953.72650799999997</v>
          </cell>
        </row>
        <row r="887">
          <cell r="A887" t="str">
            <v>68322</v>
          </cell>
          <cell r="B887" t="str">
            <v>SANTANDER</v>
          </cell>
          <cell r="C887" t="str">
            <v>GUAPOTA</v>
          </cell>
          <cell r="D887">
            <v>6</v>
          </cell>
          <cell r="E887">
            <v>1956.483642578125</v>
          </cell>
          <cell r="F887">
            <v>2164.6593090000001</v>
          </cell>
          <cell r="G887">
            <v>721.04369799999995</v>
          </cell>
        </row>
        <row r="888">
          <cell r="A888" t="str">
            <v>68324</v>
          </cell>
          <cell r="B888" t="str">
            <v>SANTANDER</v>
          </cell>
          <cell r="C888" t="str">
            <v>GUAVATA</v>
          </cell>
          <cell r="D888">
            <v>6</v>
          </cell>
          <cell r="E888">
            <v>1584.5689697265625</v>
          </cell>
          <cell r="F888">
            <v>1371.3957750999998</v>
          </cell>
          <cell r="G888">
            <v>706.97802200000001</v>
          </cell>
        </row>
        <row r="889">
          <cell r="A889" t="str">
            <v>68327</v>
          </cell>
          <cell r="B889" t="str">
            <v>SANTANDER</v>
          </cell>
          <cell r="C889" t="str">
            <v>GUEPSA</v>
          </cell>
          <cell r="D889">
            <v>6</v>
          </cell>
          <cell r="E889">
            <v>2087.205810546875</v>
          </cell>
          <cell r="F889">
            <v>1984.360008312</v>
          </cell>
          <cell r="G889">
            <v>1176.7744</v>
          </cell>
        </row>
        <row r="890">
          <cell r="A890" t="str">
            <v>68344</v>
          </cell>
          <cell r="B890" t="str">
            <v>SANTANDER</v>
          </cell>
          <cell r="C890" t="str">
            <v>HATO</v>
          </cell>
          <cell r="D890">
            <v>6</v>
          </cell>
          <cell r="E890">
            <v>1533.75537109375</v>
          </cell>
          <cell r="F890">
            <v>1653.6698468</v>
          </cell>
          <cell r="G890">
            <v>709.15134399999999</v>
          </cell>
        </row>
        <row r="891">
          <cell r="A891" t="str">
            <v>68368</v>
          </cell>
          <cell r="B891" t="str">
            <v>SANTANDER</v>
          </cell>
          <cell r="C891" t="str">
            <v>JESUS MARIA</v>
          </cell>
          <cell r="D891">
            <v>6</v>
          </cell>
          <cell r="E891">
            <v>1855.8731689453125</v>
          </cell>
          <cell r="F891">
            <v>1420.6123682</v>
          </cell>
          <cell r="G891">
            <v>872.39969900000006</v>
          </cell>
        </row>
        <row r="892">
          <cell r="A892" t="str">
            <v>68370</v>
          </cell>
          <cell r="B892" t="str">
            <v>SANTANDER</v>
          </cell>
          <cell r="C892" t="str">
            <v>JORDAN</v>
          </cell>
          <cell r="D892">
            <v>6</v>
          </cell>
          <cell r="E892">
            <v>1553.869873046875</v>
          </cell>
          <cell r="F892">
            <v>1485.1565832000001</v>
          </cell>
          <cell r="G892">
            <v>744.11099400000001</v>
          </cell>
        </row>
        <row r="893">
          <cell r="A893" t="str">
            <v>68377</v>
          </cell>
          <cell r="B893" t="str">
            <v>SANTANDER</v>
          </cell>
          <cell r="C893" t="str">
            <v>LA BELLEZA</v>
          </cell>
          <cell r="D893">
            <v>6</v>
          </cell>
          <cell r="E893">
            <v>1747.218017578125</v>
          </cell>
          <cell r="F893">
            <v>1607.2819428599998</v>
          </cell>
          <cell r="G893">
            <v>836.15177700000004</v>
          </cell>
        </row>
        <row r="894">
          <cell r="A894" t="str">
            <v>68385</v>
          </cell>
          <cell r="B894" t="str">
            <v>SANTANDER</v>
          </cell>
          <cell r="C894" t="str">
            <v>LANDAZURI</v>
          </cell>
          <cell r="D894">
            <v>6</v>
          </cell>
          <cell r="E894">
            <v>2580.901123046875</v>
          </cell>
          <cell r="F894">
            <v>3123.313169</v>
          </cell>
          <cell r="G894">
            <v>1609.0880299999999</v>
          </cell>
        </row>
        <row r="895">
          <cell r="A895" t="str">
            <v>68397</v>
          </cell>
          <cell r="B895" t="str">
            <v>SANTANDER</v>
          </cell>
          <cell r="C895" t="str">
            <v>LA PAZ</v>
          </cell>
          <cell r="D895">
            <v>6</v>
          </cell>
          <cell r="E895">
            <v>1563.049072265625</v>
          </cell>
          <cell r="F895">
            <v>1405.6062075</v>
          </cell>
          <cell r="G895">
            <v>752.86188400000003</v>
          </cell>
        </row>
        <row r="896">
          <cell r="A896" t="str">
            <v>68406</v>
          </cell>
          <cell r="B896" t="str">
            <v>SANTANDER</v>
          </cell>
          <cell r="C896" t="str">
            <v>LEBRIJA</v>
          </cell>
          <cell r="D896">
            <v>5</v>
          </cell>
          <cell r="E896">
            <v>19636.087890625</v>
          </cell>
          <cell r="F896">
            <v>20821.7950542</v>
          </cell>
          <cell r="G896">
            <v>7240.9769079999996</v>
          </cell>
        </row>
        <row r="897">
          <cell r="A897" t="str">
            <v>68418</v>
          </cell>
          <cell r="B897" t="str">
            <v>SANTANDER</v>
          </cell>
          <cell r="C897" t="str">
            <v>LOS SANTOS</v>
          </cell>
          <cell r="D897">
            <v>6</v>
          </cell>
          <cell r="E897">
            <v>5768.89794921875</v>
          </cell>
          <cell r="F897">
            <v>5880.5125816999998</v>
          </cell>
          <cell r="G897">
            <v>1796.2565750000001</v>
          </cell>
        </row>
        <row r="898">
          <cell r="A898" t="str">
            <v>68425</v>
          </cell>
          <cell r="B898" t="str">
            <v>SANTANDER</v>
          </cell>
          <cell r="C898" t="str">
            <v>MACARAVITA</v>
          </cell>
          <cell r="D898">
            <v>6</v>
          </cell>
          <cell r="E898">
            <v>1901.3194580078125</v>
          </cell>
          <cell r="F898">
            <v>1932.8835523</v>
          </cell>
          <cell r="G898">
            <v>1148.7527279999999</v>
          </cell>
        </row>
        <row r="899">
          <cell r="A899" t="str">
            <v>68432</v>
          </cell>
          <cell r="B899" t="str">
            <v>SANTANDER</v>
          </cell>
          <cell r="C899" t="str">
            <v>MALAGA</v>
          </cell>
          <cell r="D899">
            <v>6</v>
          </cell>
          <cell r="E899">
            <v>4807.98828125</v>
          </cell>
          <cell r="F899">
            <v>5264.3241333000005</v>
          </cell>
          <cell r="G899">
            <v>2303.1154780000002</v>
          </cell>
        </row>
        <row r="900">
          <cell r="A900" t="str">
            <v>68444</v>
          </cell>
          <cell r="B900" t="str">
            <v>SANTANDER</v>
          </cell>
          <cell r="C900" t="str">
            <v>MATANZA</v>
          </cell>
          <cell r="D900">
            <v>6</v>
          </cell>
          <cell r="E900">
            <v>1530.74560546875</v>
          </cell>
          <cell r="F900">
            <v>1476.95877</v>
          </cell>
          <cell r="G900">
            <v>835.86253199999999</v>
          </cell>
        </row>
        <row r="901">
          <cell r="A901" t="str">
            <v>68464</v>
          </cell>
          <cell r="B901" t="str">
            <v>SANTANDER</v>
          </cell>
          <cell r="C901" t="str">
            <v>MOGOTES</v>
          </cell>
          <cell r="D901">
            <v>6</v>
          </cell>
          <cell r="E901">
            <v>3173.560546875</v>
          </cell>
          <cell r="F901">
            <v>3256.3695862</v>
          </cell>
          <cell r="G901">
            <v>1434.499712</v>
          </cell>
        </row>
        <row r="902">
          <cell r="A902" t="str">
            <v>68468</v>
          </cell>
          <cell r="B902" t="str">
            <v>SANTANDER</v>
          </cell>
          <cell r="C902" t="str">
            <v>MOLAGAVITA</v>
          </cell>
          <cell r="D902">
            <v>6</v>
          </cell>
          <cell r="E902">
            <v>1976.0831298828125</v>
          </cell>
          <cell r="F902">
            <v>2281.6768870000001</v>
          </cell>
          <cell r="G902">
            <v>1010.032322</v>
          </cell>
        </row>
        <row r="903">
          <cell r="A903" t="str">
            <v>68498</v>
          </cell>
          <cell r="B903" t="str">
            <v>SANTANDER</v>
          </cell>
          <cell r="C903" t="str">
            <v>OCAMONTE</v>
          </cell>
          <cell r="D903">
            <v>6</v>
          </cell>
          <cell r="E903">
            <v>1713.2119140625</v>
          </cell>
          <cell r="F903">
            <v>1761.3426685999998</v>
          </cell>
          <cell r="G903">
            <v>656.28941799999996</v>
          </cell>
        </row>
        <row r="904">
          <cell r="A904" t="str">
            <v>68500</v>
          </cell>
          <cell r="B904" t="str">
            <v>SANTANDER</v>
          </cell>
          <cell r="C904" t="str">
            <v>OIBA</v>
          </cell>
          <cell r="D904">
            <v>6</v>
          </cell>
          <cell r="E904">
            <v>3656.06689453125</v>
          </cell>
          <cell r="F904">
            <v>3521.6352109620002</v>
          </cell>
          <cell r="G904">
            <v>1885.8978609999999</v>
          </cell>
        </row>
        <row r="905">
          <cell r="A905" t="str">
            <v>68502</v>
          </cell>
          <cell r="B905" t="str">
            <v>SANTANDER</v>
          </cell>
          <cell r="C905" t="str">
            <v>ONZAGA</v>
          </cell>
          <cell r="D905">
            <v>6</v>
          </cell>
          <cell r="E905">
            <v>1928.1676025390625</v>
          </cell>
          <cell r="F905">
            <v>1889.0035829000001</v>
          </cell>
          <cell r="G905">
            <v>844.57453499999997</v>
          </cell>
        </row>
        <row r="906">
          <cell r="A906" t="str">
            <v>68522</v>
          </cell>
          <cell r="B906" t="str">
            <v>SANTANDER</v>
          </cell>
          <cell r="C906" t="str">
            <v>PALMAR</v>
          </cell>
          <cell r="D906">
            <v>6</v>
          </cell>
          <cell r="E906">
            <v>1739.40673828125</v>
          </cell>
          <cell r="F906">
            <v>1622.5400704000001</v>
          </cell>
          <cell r="G906">
            <v>672.23799399999996</v>
          </cell>
        </row>
        <row r="907">
          <cell r="A907" t="str">
            <v>68524</v>
          </cell>
          <cell r="B907" t="str">
            <v>SANTANDER</v>
          </cell>
          <cell r="C907" t="str">
            <v>PALMAS DEL SOCORRO</v>
          </cell>
          <cell r="D907">
            <v>6</v>
          </cell>
          <cell r="E907">
            <v>1289.6536865234375</v>
          </cell>
          <cell r="F907">
            <v>1158.8858787000001</v>
          </cell>
          <cell r="G907">
            <v>642.98436800000002</v>
          </cell>
        </row>
        <row r="908">
          <cell r="A908" t="str">
            <v>68533</v>
          </cell>
          <cell r="B908" t="str">
            <v>SANTANDER</v>
          </cell>
          <cell r="C908" t="str">
            <v>PARAMO</v>
          </cell>
          <cell r="D908">
            <v>6</v>
          </cell>
          <cell r="E908">
            <v>1651.7578125</v>
          </cell>
          <cell r="F908">
            <v>1766.4038462000001</v>
          </cell>
          <cell r="G908">
            <v>862.77165500000001</v>
          </cell>
        </row>
        <row r="909">
          <cell r="A909" t="str">
            <v>68547</v>
          </cell>
          <cell r="B909" t="str">
            <v>SANTANDER</v>
          </cell>
          <cell r="C909" t="str">
            <v>PIEDECUESTA</v>
          </cell>
          <cell r="D909">
            <v>2</v>
          </cell>
          <cell r="E909">
            <v>62305.28125</v>
          </cell>
          <cell r="F909">
            <v>66272.838687900003</v>
          </cell>
          <cell r="G909">
            <v>27938.466954</v>
          </cell>
        </row>
        <row r="910">
          <cell r="A910" t="str">
            <v>68549</v>
          </cell>
          <cell r="B910" t="str">
            <v>SANTANDER</v>
          </cell>
          <cell r="C910" t="str">
            <v>PINCHOTE</v>
          </cell>
          <cell r="D910">
            <v>6</v>
          </cell>
          <cell r="E910">
            <v>2517.7607421875</v>
          </cell>
          <cell r="F910">
            <v>3029.3389560000001</v>
          </cell>
          <cell r="G910">
            <v>1080.34013</v>
          </cell>
        </row>
        <row r="911">
          <cell r="A911" t="str">
            <v>68572</v>
          </cell>
          <cell r="B911" t="str">
            <v>SANTANDER</v>
          </cell>
          <cell r="C911" t="str">
            <v>PUENTE NACIONAL</v>
          </cell>
          <cell r="D911">
            <v>6</v>
          </cell>
          <cell r="E911">
            <v>3917.183837890625</v>
          </cell>
          <cell r="F911">
            <v>4350.3520902999999</v>
          </cell>
          <cell r="G911">
            <v>1933.006668</v>
          </cell>
        </row>
        <row r="912">
          <cell r="A912" t="str">
            <v>68573</v>
          </cell>
          <cell r="B912" t="str">
            <v>SANTANDER</v>
          </cell>
          <cell r="C912" t="str">
            <v>PUERTO PARRA</v>
          </cell>
          <cell r="D912">
            <v>6</v>
          </cell>
          <cell r="E912">
            <v>3735.009033203125</v>
          </cell>
          <cell r="F912">
            <v>3952.2554239999999</v>
          </cell>
          <cell r="G912">
            <v>1927.7985920000001</v>
          </cell>
        </row>
        <row r="913">
          <cell r="A913" t="str">
            <v>68575</v>
          </cell>
          <cell r="B913" t="str">
            <v>SANTANDER</v>
          </cell>
          <cell r="C913" t="str">
            <v>PUERTO WILCHES</v>
          </cell>
          <cell r="D913">
            <v>6</v>
          </cell>
          <cell r="E913">
            <v>6902.87646484375</v>
          </cell>
          <cell r="F913">
            <v>13195.004268000001</v>
          </cell>
          <cell r="G913">
            <v>3871.9768690000001</v>
          </cell>
        </row>
        <row r="914">
          <cell r="A914" t="str">
            <v>68615</v>
          </cell>
          <cell r="B914" t="str">
            <v>SANTANDER</v>
          </cell>
          <cell r="C914" t="str">
            <v>RIONEGRO</v>
          </cell>
          <cell r="D914">
            <v>6</v>
          </cell>
          <cell r="E914">
            <v>5421.6999303499997</v>
          </cell>
          <cell r="F914">
            <v>6397.6282213000004</v>
          </cell>
          <cell r="G914">
            <v>3861.2116919999999</v>
          </cell>
        </row>
        <row r="915">
          <cell r="A915" t="str">
            <v>68655</v>
          </cell>
          <cell r="B915" t="str">
            <v>SANTANDER</v>
          </cell>
          <cell r="C915" t="str">
            <v>SABANA DE TORRES</v>
          </cell>
          <cell r="D915">
            <v>6</v>
          </cell>
          <cell r="E915">
            <v>8015.6826171875</v>
          </cell>
          <cell r="F915">
            <v>8934.7847450000008</v>
          </cell>
          <cell r="G915">
            <v>3880.0072399999999</v>
          </cell>
        </row>
        <row r="916">
          <cell r="A916" t="str">
            <v>68669</v>
          </cell>
          <cell r="B916" t="str">
            <v>SANTANDER</v>
          </cell>
          <cell r="C916" t="str">
            <v>SAN ANDRES</v>
          </cell>
          <cell r="D916">
            <v>6</v>
          </cell>
          <cell r="E916">
            <v>2140.7451171875</v>
          </cell>
          <cell r="F916">
            <v>2152.7326950000001</v>
          </cell>
          <cell r="G916">
            <v>1687.269943</v>
          </cell>
        </row>
        <row r="917">
          <cell r="A917" t="str">
            <v>68673</v>
          </cell>
          <cell r="B917" t="str">
            <v>SANTANDER</v>
          </cell>
          <cell r="C917" t="str">
            <v>SAN BENITO</v>
          </cell>
          <cell r="D917">
            <v>6</v>
          </cell>
          <cell r="E917">
            <v>1110.1739501953125</v>
          </cell>
          <cell r="F917">
            <v>1000.10371428</v>
          </cell>
          <cell r="G917">
            <v>489.38014299999998</v>
          </cell>
        </row>
        <row r="918">
          <cell r="A918" t="str">
            <v>68679</v>
          </cell>
          <cell r="B918" t="str">
            <v>SANTANDER</v>
          </cell>
          <cell r="C918" t="str">
            <v>SAN GIL</v>
          </cell>
          <cell r="D918">
            <v>5</v>
          </cell>
          <cell r="E918">
            <v>18093.173828125</v>
          </cell>
          <cell r="F918">
            <v>19568.9188593</v>
          </cell>
          <cell r="G918">
            <v>8475.7285680000005</v>
          </cell>
        </row>
        <row r="919">
          <cell r="A919" t="str">
            <v>68682</v>
          </cell>
          <cell r="B919" t="str">
            <v>SANTANDER</v>
          </cell>
          <cell r="C919" t="str">
            <v>SAN JOAQUIN</v>
          </cell>
          <cell r="D919">
            <v>6</v>
          </cell>
          <cell r="E919">
            <v>1108.04296875</v>
          </cell>
          <cell r="F919">
            <v>990.01404710999998</v>
          </cell>
          <cell r="G919">
            <v>506.961521</v>
          </cell>
        </row>
        <row r="920">
          <cell r="A920" t="str">
            <v>68684</v>
          </cell>
          <cell r="B920" t="str">
            <v>SANTANDER</v>
          </cell>
          <cell r="C920" t="str">
            <v>SAN JOSE DE MIRANDA</v>
          </cell>
          <cell r="D920">
            <v>6</v>
          </cell>
          <cell r="E920">
            <v>1748.252685546875</v>
          </cell>
          <cell r="F920">
            <v>1916.3776458</v>
          </cell>
          <cell r="G920">
            <v>954.20535500000005</v>
          </cell>
        </row>
        <row r="921">
          <cell r="A921" t="str">
            <v>68686</v>
          </cell>
          <cell r="B921" t="str">
            <v>SANTANDER</v>
          </cell>
          <cell r="C921" t="str">
            <v>SAN MIGUEL</v>
          </cell>
          <cell r="D921">
            <v>6</v>
          </cell>
          <cell r="E921">
            <v>1406.4310302734375</v>
          </cell>
          <cell r="F921">
            <v>1140.5242869000001</v>
          </cell>
          <cell r="G921">
            <v>670.66221599999994</v>
          </cell>
        </row>
        <row r="922">
          <cell r="A922" t="str">
            <v>68689</v>
          </cell>
          <cell r="B922" t="str">
            <v>SANTANDER</v>
          </cell>
          <cell r="C922" t="str">
            <v>SAN VICENTE DE CHUCURI</v>
          </cell>
          <cell r="D922">
            <v>6</v>
          </cell>
          <cell r="E922">
            <v>7754.58251953125</v>
          </cell>
          <cell r="F922">
            <v>9187.2892548999989</v>
          </cell>
          <cell r="G922">
            <v>4804.8024999999998</v>
          </cell>
        </row>
        <row r="923">
          <cell r="A923" t="str">
            <v>68705</v>
          </cell>
          <cell r="B923" t="str">
            <v>SANTANDER</v>
          </cell>
          <cell r="C923" t="str">
            <v>SANTA BARBARA</v>
          </cell>
          <cell r="D923">
            <v>6</v>
          </cell>
          <cell r="E923">
            <v>1296.1156005859375</v>
          </cell>
          <cell r="F923">
            <v>1298.2632189999999</v>
          </cell>
          <cell r="G923">
            <v>684.48728600000004</v>
          </cell>
        </row>
        <row r="924">
          <cell r="A924" t="str">
            <v>68720</v>
          </cell>
          <cell r="B924" t="str">
            <v>SANTANDER</v>
          </cell>
          <cell r="C924" t="str">
            <v>SANTA HELENA</v>
          </cell>
          <cell r="D924">
            <v>6</v>
          </cell>
          <cell r="E924">
            <v>1467.55615234375</v>
          </cell>
          <cell r="F924">
            <v>1591.2097759999999</v>
          </cell>
          <cell r="G924">
            <v>810.12006799999995</v>
          </cell>
        </row>
        <row r="925">
          <cell r="A925" t="str">
            <v>68745</v>
          </cell>
          <cell r="B925" t="str">
            <v>SANTANDER</v>
          </cell>
          <cell r="C925" t="str">
            <v>SIMACOTA</v>
          </cell>
          <cell r="D925">
            <v>6</v>
          </cell>
          <cell r="E925">
            <v>3132.331298828125</v>
          </cell>
          <cell r="F925">
            <v>4816.6326790000003</v>
          </cell>
          <cell r="G925">
            <v>1888.7247460000001</v>
          </cell>
        </row>
        <row r="926">
          <cell r="A926" t="str">
            <v>68755</v>
          </cell>
          <cell r="B926" t="str">
            <v>SANTANDER</v>
          </cell>
          <cell r="C926" t="str">
            <v>SOCORRO</v>
          </cell>
          <cell r="D926">
            <v>6</v>
          </cell>
          <cell r="E926">
            <v>11140.6552734375</v>
          </cell>
          <cell r="F926">
            <v>11497.623420491998</v>
          </cell>
          <cell r="G926">
            <v>5046.628952</v>
          </cell>
        </row>
        <row r="927">
          <cell r="A927" t="str">
            <v>68770</v>
          </cell>
          <cell r="B927" t="str">
            <v>SANTANDER</v>
          </cell>
          <cell r="C927" t="str">
            <v>SUAITA</v>
          </cell>
          <cell r="D927">
            <v>6</v>
          </cell>
          <cell r="E927">
            <v>2689.7869970000002</v>
          </cell>
          <cell r="F927">
            <v>2793.963204054</v>
          </cell>
          <cell r="G927">
            <v>1299.6735960000001</v>
          </cell>
        </row>
        <row r="928">
          <cell r="A928" t="str">
            <v>68773</v>
          </cell>
          <cell r="B928" t="str">
            <v>SANTANDER</v>
          </cell>
          <cell r="C928" t="str">
            <v>SUCRE</v>
          </cell>
          <cell r="D928">
            <v>6</v>
          </cell>
          <cell r="E928">
            <v>1719.2120361328125</v>
          </cell>
          <cell r="F928">
            <v>1582.4888188</v>
          </cell>
          <cell r="G928">
            <v>797.96774300000004</v>
          </cell>
        </row>
        <row r="929">
          <cell r="A929" t="str">
            <v>68780</v>
          </cell>
          <cell r="B929" t="str">
            <v>SANTANDER</v>
          </cell>
          <cell r="C929" t="str">
            <v>SURATA</v>
          </cell>
          <cell r="D929">
            <v>6</v>
          </cell>
          <cell r="E929">
            <v>1551.8907470703125</v>
          </cell>
          <cell r="F929">
            <v>1504.3024279799999</v>
          </cell>
          <cell r="G929">
            <v>897.17831699999999</v>
          </cell>
        </row>
        <row r="930">
          <cell r="A930" t="str">
            <v>68820</v>
          </cell>
          <cell r="B930" t="str">
            <v>SANTANDER</v>
          </cell>
          <cell r="C930" t="str">
            <v>TONA</v>
          </cell>
          <cell r="D930">
            <v>6</v>
          </cell>
          <cell r="E930">
            <v>1734.4559326171875</v>
          </cell>
          <cell r="F930">
            <v>1666.6045644999999</v>
          </cell>
          <cell r="G930">
            <v>875.19761100000005</v>
          </cell>
        </row>
        <row r="931">
          <cell r="A931" t="str">
            <v>68855</v>
          </cell>
          <cell r="B931" t="str">
            <v>SANTANDER</v>
          </cell>
          <cell r="C931" t="str">
            <v>VALLE SAN JOSE</v>
          </cell>
          <cell r="D931">
            <v>6</v>
          </cell>
          <cell r="E931">
            <v>1836.6463623046875</v>
          </cell>
          <cell r="F931">
            <v>1895.4393697</v>
          </cell>
          <cell r="G931">
            <v>859.47979999999995</v>
          </cell>
        </row>
        <row r="932">
          <cell r="A932" t="str">
            <v>68861</v>
          </cell>
          <cell r="B932" t="str">
            <v>SANTANDER</v>
          </cell>
          <cell r="C932" t="str">
            <v>VELEZ</v>
          </cell>
          <cell r="D932">
            <v>6</v>
          </cell>
          <cell r="E932">
            <v>3673.13427734375</v>
          </cell>
          <cell r="F932">
            <v>5036.0411723489997</v>
          </cell>
          <cell r="G932">
            <v>2330.2239319999999</v>
          </cell>
        </row>
        <row r="933">
          <cell r="A933" t="str">
            <v>68867</v>
          </cell>
          <cell r="B933" t="str">
            <v>SANTANDER</v>
          </cell>
          <cell r="C933" t="str">
            <v>VETAS</v>
          </cell>
          <cell r="D933">
            <v>6</v>
          </cell>
          <cell r="E933">
            <v>712.84625244140625</v>
          </cell>
          <cell r="F933">
            <v>913.55406614999993</v>
          </cell>
          <cell r="G933">
            <v>446.57680199999999</v>
          </cell>
        </row>
        <row r="934">
          <cell r="A934" t="str">
            <v>68872</v>
          </cell>
          <cell r="B934" t="str">
            <v>SANTANDER</v>
          </cell>
          <cell r="C934" t="str">
            <v>VILLANUEVA</v>
          </cell>
          <cell r="D934">
            <v>6</v>
          </cell>
          <cell r="E934">
            <v>2458.55029296875</v>
          </cell>
          <cell r="F934">
            <v>2350.3420239000002</v>
          </cell>
          <cell r="G934">
            <v>888.709159</v>
          </cell>
        </row>
        <row r="935">
          <cell r="A935" t="str">
            <v>68895</v>
          </cell>
          <cell r="B935" t="str">
            <v>SANTANDER</v>
          </cell>
          <cell r="C935" t="str">
            <v>ZAPATOCA</v>
          </cell>
          <cell r="D935">
            <v>6</v>
          </cell>
          <cell r="E935">
            <v>3085.744873046875</v>
          </cell>
          <cell r="F935">
            <v>3325.2683195999998</v>
          </cell>
          <cell r="G935">
            <v>1591.925622</v>
          </cell>
        </row>
        <row r="936">
          <cell r="A936" t="str">
            <v>70001</v>
          </cell>
          <cell r="B936" t="str">
            <v>SUCRE</v>
          </cell>
          <cell r="C936" t="str">
            <v>SINCELEJO</v>
          </cell>
          <cell r="D936">
            <v>2</v>
          </cell>
          <cell r="E936">
            <v>67966.5078125</v>
          </cell>
          <cell r="F936">
            <v>86161.156141500003</v>
          </cell>
          <cell r="G936">
            <v>59775.148799000002</v>
          </cell>
        </row>
        <row r="937">
          <cell r="A937" t="str">
            <v>70110</v>
          </cell>
          <cell r="B937" t="str">
            <v>SUCRE</v>
          </cell>
          <cell r="C937" t="str">
            <v>BUENAVISTA</v>
          </cell>
          <cell r="D937">
            <v>6</v>
          </cell>
          <cell r="E937">
            <v>2354.095703125</v>
          </cell>
          <cell r="F937">
            <v>3156.4893373200002</v>
          </cell>
          <cell r="G937">
            <v>1964.4757199999999</v>
          </cell>
        </row>
        <row r="938">
          <cell r="A938" t="str">
            <v>70124</v>
          </cell>
          <cell r="B938" t="str">
            <v>SUCRE</v>
          </cell>
          <cell r="C938" t="str">
            <v>CAIMITO</v>
          </cell>
          <cell r="D938">
            <v>6</v>
          </cell>
          <cell r="E938">
            <v>3173.021728515625</v>
          </cell>
          <cell r="F938">
            <v>3310.7720728499999</v>
          </cell>
          <cell r="G938">
            <v>2653.9326759999999</v>
          </cell>
        </row>
        <row r="939">
          <cell r="A939" t="str">
            <v>70204</v>
          </cell>
          <cell r="B939" t="str">
            <v>SUCRE</v>
          </cell>
          <cell r="C939" t="str">
            <v>COLOSO</v>
          </cell>
          <cell r="D939">
            <v>6</v>
          </cell>
          <cell r="E939">
            <v>4002.640869140625</v>
          </cell>
          <cell r="F939">
            <v>4162.045083</v>
          </cell>
          <cell r="G939">
            <v>2706.8694839999998</v>
          </cell>
        </row>
        <row r="940">
          <cell r="A940" t="str">
            <v>70215</v>
          </cell>
          <cell r="B940" t="str">
            <v>SUCRE</v>
          </cell>
          <cell r="C940" t="str">
            <v>COROZAL</v>
          </cell>
          <cell r="D940">
            <v>6</v>
          </cell>
          <cell r="E940">
            <v>9274.6513671875</v>
          </cell>
          <cell r="F940">
            <v>11464.91680752</v>
          </cell>
          <cell r="G940">
            <v>7173.012968</v>
          </cell>
        </row>
        <row r="941">
          <cell r="A941" t="str">
            <v>70221</v>
          </cell>
          <cell r="B941" t="str">
            <v>SUCRE</v>
          </cell>
          <cell r="C941" t="str">
            <v>COVEÑAS</v>
          </cell>
          <cell r="D941">
            <v>4</v>
          </cell>
          <cell r="E941">
            <v>48690.56640625</v>
          </cell>
          <cell r="F941">
            <v>94516.354353999996</v>
          </cell>
          <cell r="G941">
            <v>8821.4059809999999</v>
          </cell>
        </row>
        <row r="942">
          <cell r="A942" t="str">
            <v>70230</v>
          </cell>
          <cell r="B942" t="str">
            <v>SUCRE</v>
          </cell>
          <cell r="C942" t="str">
            <v>CHALAN</v>
          </cell>
          <cell r="D942">
            <v>6</v>
          </cell>
          <cell r="E942">
            <v>2712.218017578125</v>
          </cell>
          <cell r="F942">
            <v>3015.2574866700002</v>
          </cell>
          <cell r="G942">
            <v>1783.8480999999999</v>
          </cell>
        </row>
        <row r="943">
          <cell r="A943" t="str">
            <v>70233</v>
          </cell>
          <cell r="B943" t="str">
            <v>SUCRE</v>
          </cell>
          <cell r="C943" t="str">
            <v>EL ROBLE</v>
          </cell>
          <cell r="D943">
            <v>6</v>
          </cell>
          <cell r="E943">
            <v>2425.17431640625</v>
          </cell>
          <cell r="F943">
            <v>2987.8160795999997</v>
          </cell>
          <cell r="G943">
            <v>1533.015292</v>
          </cell>
        </row>
        <row r="944">
          <cell r="A944" t="str">
            <v>70235</v>
          </cell>
          <cell r="B944" t="str">
            <v>SUCRE</v>
          </cell>
          <cell r="C944" t="str">
            <v>GALERAS</v>
          </cell>
          <cell r="D944">
            <v>6</v>
          </cell>
          <cell r="E944">
            <v>304.61171895000001</v>
          </cell>
          <cell r="F944">
            <v>3517.3566519999999</v>
          </cell>
          <cell r="G944">
            <v>2443.9899650000002</v>
          </cell>
        </row>
        <row r="945">
          <cell r="A945" t="str">
            <v>70265</v>
          </cell>
          <cell r="B945" t="str">
            <v>SUCRE</v>
          </cell>
          <cell r="C945" t="str">
            <v>GUARANDA</v>
          </cell>
          <cell r="D945">
            <v>6</v>
          </cell>
          <cell r="E945">
            <v>4867.7705078125</v>
          </cell>
          <cell r="F945">
            <v>4794.7002493500004</v>
          </cell>
          <cell r="G945">
            <v>2188.6858029999999</v>
          </cell>
        </row>
        <row r="946">
          <cell r="A946" t="str">
            <v>70400</v>
          </cell>
          <cell r="B946" t="str">
            <v>SUCRE</v>
          </cell>
          <cell r="C946" t="str">
            <v>LA UNION</v>
          </cell>
          <cell r="D946">
            <v>6</v>
          </cell>
          <cell r="E946">
            <v>3243.71240234375</v>
          </cell>
          <cell r="F946">
            <v>4441.06396305</v>
          </cell>
          <cell r="G946">
            <v>2355.2612079999999</v>
          </cell>
        </row>
        <row r="947">
          <cell r="A947" t="str">
            <v>70418</v>
          </cell>
          <cell r="B947" t="str">
            <v>SUCRE</v>
          </cell>
          <cell r="C947" t="str">
            <v>LOS PALMITOS</v>
          </cell>
          <cell r="D947">
            <v>6</v>
          </cell>
          <cell r="E947">
            <v>2562.784423828125</v>
          </cell>
          <cell r="F947">
            <v>3185.35073109</v>
          </cell>
          <cell r="G947">
            <v>2264.250466</v>
          </cell>
        </row>
        <row r="948">
          <cell r="A948" t="str">
            <v>70429</v>
          </cell>
          <cell r="B948" t="str">
            <v>SUCRE</v>
          </cell>
          <cell r="C948" t="str">
            <v>MAJAGUAL</v>
          </cell>
          <cell r="D948">
            <v>6</v>
          </cell>
          <cell r="E948">
            <v>3826.853271484375</v>
          </cell>
          <cell r="F948">
            <v>4145.8144058099997</v>
          </cell>
          <cell r="G948">
            <v>2897.031637</v>
          </cell>
        </row>
        <row r="949">
          <cell r="A949" t="str">
            <v>70473</v>
          </cell>
          <cell r="B949" t="str">
            <v>SUCRE</v>
          </cell>
          <cell r="C949" t="str">
            <v>MORROA</v>
          </cell>
          <cell r="D949">
            <v>6</v>
          </cell>
          <cell r="E949">
            <v>2781.0869140625</v>
          </cell>
          <cell r="F949">
            <v>3236.4036630000001</v>
          </cell>
          <cell r="G949">
            <v>1958.5159880000001</v>
          </cell>
        </row>
        <row r="950">
          <cell r="A950" t="str">
            <v>70508</v>
          </cell>
          <cell r="B950" t="str">
            <v>SUCRE</v>
          </cell>
          <cell r="C950" t="str">
            <v>OVEJAS</v>
          </cell>
          <cell r="D950">
            <v>6</v>
          </cell>
          <cell r="E950">
            <v>3879.375244140625</v>
          </cell>
          <cell r="F950">
            <v>4478.5272940000004</v>
          </cell>
          <cell r="G950">
            <v>2267.0172189999998</v>
          </cell>
        </row>
        <row r="951">
          <cell r="A951" t="str">
            <v>70523</v>
          </cell>
          <cell r="B951" t="str">
            <v>SUCRE</v>
          </cell>
          <cell r="C951" t="str">
            <v>PALMITO</v>
          </cell>
          <cell r="D951">
            <v>6</v>
          </cell>
          <cell r="E951">
            <v>2687.39208984375</v>
          </cell>
          <cell r="F951">
            <v>3112.2458334000003</v>
          </cell>
          <cell r="G951">
            <v>2442.8870980000002</v>
          </cell>
        </row>
        <row r="952">
          <cell r="A952" t="str">
            <v>70670</v>
          </cell>
          <cell r="B952" t="str">
            <v>SUCRE</v>
          </cell>
          <cell r="C952" t="str">
            <v>SAMPUES</v>
          </cell>
          <cell r="D952">
            <v>6</v>
          </cell>
          <cell r="E952">
            <v>4132.54638671875</v>
          </cell>
          <cell r="F952">
            <v>4471.6278469499994</v>
          </cell>
          <cell r="G952">
            <v>3338.8962219999999</v>
          </cell>
        </row>
        <row r="953">
          <cell r="A953" t="str">
            <v>70678</v>
          </cell>
          <cell r="B953" t="str">
            <v>SUCRE</v>
          </cell>
          <cell r="C953" t="str">
            <v>SAN BENITO ABAD</v>
          </cell>
          <cell r="D953">
            <v>6</v>
          </cell>
          <cell r="E953">
            <v>3333.274169921875</v>
          </cell>
          <cell r="F953">
            <v>3331.53756045</v>
          </cell>
          <cell r="G953">
            <v>2602.8087110000001</v>
          </cell>
        </row>
        <row r="954">
          <cell r="A954" t="str">
            <v>70702</v>
          </cell>
          <cell r="B954" t="str">
            <v>SUCRE</v>
          </cell>
          <cell r="C954" t="str">
            <v>SAN JUAN DE BETULIA</v>
          </cell>
          <cell r="D954">
            <v>6</v>
          </cell>
          <cell r="E954">
            <v>2194.71337890625</v>
          </cell>
          <cell r="F954">
            <v>2350.1090952899999</v>
          </cell>
          <cell r="G954">
            <v>1510.1506429999999</v>
          </cell>
        </row>
        <row r="955">
          <cell r="A955" t="str">
            <v>70708</v>
          </cell>
          <cell r="B955" t="str">
            <v>SUCRE</v>
          </cell>
          <cell r="C955" t="str">
            <v>SAN MARCOS</v>
          </cell>
          <cell r="D955">
            <v>6</v>
          </cell>
          <cell r="E955">
            <v>6979.1318359375</v>
          </cell>
          <cell r="F955">
            <v>7682.1594181199998</v>
          </cell>
          <cell r="G955">
            <v>5438.5057429999997</v>
          </cell>
        </row>
        <row r="956">
          <cell r="A956" t="str">
            <v>70713</v>
          </cell>
          <cell r="B956" t="str">
            <v>SUCRE</v>
          </cell>
          <cell r="C956" t="str">
            <v>SAN ONOFRE</v>
          </cell>
          <cell r="D956">
            <v>6</v>
          </cell>
          <cell r="E956">
            <v>4795.6611328125</v>
          </cell>
          <cell r="F956">
            <v>5009.7265317000001</v>
          </cell>
          <cell r="G956">
            <v>2508.1441589999999</v>
          </cell>
        </row>
        <row r="957">
          <cell r="A957" t="str">
            <v>70717</v>
          </cell>
          <cell r="B957" t="str">
            <v>SUCRE</v>
          </cell>
          <cell r="C957" t="str">
            <v>SAN PEDRO</v>
          </cell>
          <cell r="D957">
            <v>6</v>
          </cell>
          <cell r="E957">
            <v>3299.985595703125</v>
          </cell>
          <cell r="F957">
            <v>3441.1740956999997</v>
          </cell>
          <cell r="G957">
            <v>2525.1780629999998</v>
          </cell>
        </row>
        <row r="958">
          <cell r="A958" t="str">
            <v>70742</v>
          </cell>
          <cell r="B958" t="str">
            <v>SUCRE</v>
          </cell>
          <cell r="C958" t="str">
            <v>SINCE</v>
          </cell>
          <cell r="D958">
            <v>6</v>
          </cell>
          <cell r="E958">
            <v>4862.22607421875</v>
          </cell>
          <cell r="F958">
            <v>5526.5177088</v>
          </cell>
          <cell r="G958">
            <v>3517.79333</v>
          </cell>
        </row>
        <row r="959">
          <cell r="A959" t="str">
            <v>70771</v>
          </cell>
          <cell r="B959" t="str">
            <v>SUCRE</v>
          </cell>
          <cell r="C959" t="str">
            <v>SUCRE</v>
          </cell>
          <cell r="D959">
            <v>6</v>
          </cell>
          <cell r="E959" t="str">
            <v>N.D.</v>
          </cell>
          <cell r="F959">
            <v>2327.2618832100002</v>
          </cell>
          <cell r="G959">
            <v>1880.320502</v>
          </cell>
        </row>
        <row r="960">
          <cell r="A960" t="str">
            <v>70820</v>
          </cell>
          <cell r="B960" t="str">
            <v>SUCRE</v>
          </cell>
          <cell r="C960" t="str">
            <v>TOLU</v>
          </cell>
          <cell r="D960">
            <v>6</v>
          </cell>
          <cell r="E960">
            <v>8639.9462890625</v>
          </cell>
          <cell r="F960">
            <v>11894.353398180001</v>
          </cell>
          <cell r="G960">
            <v>7650.3899659999997</v>
          </cell>
        </row>
        <row r="961">
          <cell r="A961" t="str">
            <v>70823</v>
          </cell>
          <cell r="B961" t="str">
            <v>SUCRE</v>
          </cell>
          <cell r="C961" t="str">
            <v>TOLUVIEJO</v>
          </cell>
          <cell r="D961">
            <v>6</v>
          </cell>
          <cell r="E961">
            <v>4534.9111328125</v>
          </cell>
          <cell r="F961">
            <v>6902.2370231099994</v>
          </cell>
          <cell r="G961">
            <v>4262.5621000000001</v>
          </cell>
        </row>
        <row r="962">
          <cell r="A962" t="str">
            <v>73001</v>
          </cell>
          <cell r="B962" t="str">
            <v>TOLIMA</v>
          </cell>
          <cell r="C962" t="str">
            <v>IBAGUE</v>
          </cell>
          <cell r="D962">
            <v>1</v>
          </cell>
          <cell r="E962">
            <v>226578</v>
          </cell>
          <cell r="F962">
            <v>265099.68422599998</v>
          </cell>
          <cell r="G962">
            <v>102931.635971</v>
          </cell>
        </row>
        <row r="963">
          <cell r="A963" t="str">
            <v>73024</v>
          </cell>
          <cell r="B963" t="str">
            <v>TOLIMA</v>
          </cell>
          <cell r="C963" t="str">
            <v>ALPUJARRA</v>
          </cell>
          <cell r="D963">
            <v>6</v>
          </cell>
          <cell r="E963">
            <v>1487</v>
          </cell>
          <cell r="F963">
            <v>1587.7816889999999</v>
          </cell>
          <cell r="G963">
            <v>1034.763858</v>
          </cell>
        </row>
        <row r="964">
          <cell r="A964" t="str">
            <v>73026</v>
          </cell>
          <cell r="B964" t="str">
            <v>TOLIMA</v>
          </cell>
          <cell r="C964" t="str">
            <v>ALVARADO</v>
          </cell>
          <cell r="D964">
            <v>6</v>
          </cell>
          <cell r="E964">
            <v>4647</v>
          </cell>
          <cell r="F964">
            <v>5599.0419940000002</v>
          </cell>
          <cell r="G964">
            <v>2407.2547300000001</v>
          </cell>
        </row>
        <row r="965">
          <cell r="A965" t="str">
            <v>73030</v>
          </cell>
          <cell r="B965" t="str">
            <v>TOLIMA</v>
          </cell>
          <cell r="C965" t="str">
            <v>AMBALEMA</v>
          </cell>
          <cell r="D965">
            <v>6</v>
          </cell>
          <cell r="E965">
            <v>2389</v>
          </cell>
          <cell r="F965">
            <v>2355.1226230000002</v>
          </cell>
          <cell r="G965">
            <v>1600.82484</v>
          </cell>
        </row>
        <row r="966">
          <cell r="A966" t="str">
            <v>73043</v>
          </cell>
          <cell r="B966" t="str">
            <v>TOLIMA</v>
          </cell>
          <cell r="C966" t="str">
            <v>ANZOATEGUI</v>
          </cell>
          <cell r="D966">
            <v>6</v>
          </cell>
          <cell r="E966">
            <v>2768</v>
          </cell>
          <cell r="F966">
            <v>2514.5088909999999</v>
          </cell>
          <cell r="G966">
            <v>1684.392756</v>
          </cell>
        </row>
        <row r="967">
          <cell r="A967" t="str">
            <v>73055</v>
          </cell>
          <cell r="B967" t="str">
            <v>TOLIMA</v>
          </cell>
          <cell r="C967" t="str">
            <v>ARMERO (GUAYABAL)</v>
          </cell>
          <cell r="D967">
            <v>6</v>
          </cell>
          <cell r="E967">
            <v>4905</v>
          </cell>
          <cell r="F967">
            <v>5518.6659120000004</v>
          </cell>
          <cell r="G967">
            <v>2201.9707939999998</v>
          </cell>
        </row>
        <row r="968">
          <cell r="A968" t="str">
            <v>73067</v>
          </cell>
          <cell r="B968" t="str">
            <v>TOLIMA</v>
          </cell>
          <cell r="C968" t="str">
            <v>ATACO</v>
          </cell>
          <cell r="D968">
            <v>6</v>
          </cell>
          <cell r="E968">
            <v>3832</v>
          </cell>
          <cell r="F968">
            <v>4316.4335419999998</v>
          </cell>
          <cell r="G968">
            <v>2117.9671600000001</v>
          </cell>
        </row>
        <row r="969">
          <cell r="A969" t="str">
            <v>73124</v>
          </cell>
          <cell r="B969" t="str">
            <v>TOLIMA</v>
          </cell>
          <cell r="C969" t="str">
            <v>CAJAMARCA</v>
          </cell>
          <cell r="D969">
            <v>6</v>
          </cell>
          <cell r="E969">
            <v>9559</v>
          </cell>
          <cell r="F969">
            <v>8852.8392079999994</v>
          </cell>
          <cell r="G969">
            <v>6144.9252290000004</v>
          </cell>
        </row>
        <row r="970">
          <cell r="A970" t="str">
            <v>73148</v>
          </cell>
          <cell r="B970" t="str">
            <v>TOLIMA</v>
          </cell>
          <cell r="C970" t="str">
            <v>CARMEN DE APICALA</v>
          </cell>
          <cell r="D970">
            <v>6</v>
          </cell>
          <cell r="E970">
            <v>7759</v>
          </cell>
          <cell r="F970">
            <v>7720.7677549999999</v>
          </cell>
          <cell r="G970">
            <v>3827.4474489999998</v>
          </cell>
        </row>
        <row r="971">
          <cell r="A971" t="str">
            <v>73152</v>
          </cell>
          <cell r="B971" t="str">
            <v>TOLIMA</v>
          </cell>
          <cell r="C971" t="str">
            <v>CASABIANCA**</v>
          </cell>
          <cell r="D971">
            <v>6</v>
          </cell>
          <cell r="E971">
            <v>1426</v>
          </cell>
          <cell r="F971">
            <v>1340.5581279999999</v>
          </cell>
          <cell r="G971">
            <v>710.39534200000003</v>
          </cell>
        </row>
        <row r="972">
          <cell r="A972" t="str">
            <v>73168</v>
          </cell>
          <cell r="B972" t="str">
            <v>TOLIMA</v>
          </cell>
          <cell r="C972" t="str">
            <v>CHAPARRAL</v>
          </cell>
          <cell r="D972">
            <v>6</v>
          </cell>
          <cell r="E972">
            <v>8210</v>
          </cell>
          <cell r="F972">
            <v>8974.5173869999999</v>
          </cell>
          <cell r="G972">
            <v>4313.2944340000004</v>
          </cell>
        </row>
        <row r="973">
          <cell r="A973" t="str">
            <v>73200</v>
          </cell>
          <cell r="B973" t="str">
            <v>TOLIMA</v>
          </cell>
          <cell r="C973" t="str">
            <v>COELLO</v>
          </cell>
          <cell r="D973">
            <v>6</v>
          </cell>
          <cell r="E973">
            <v>3937</v>
          </cell>
          <cell r="F973">
            <v>4428.8017639999998</v>
          </cell>
          <cell r="G973">
            <v>2711.8623149999999</v>
          </cell>
        </row>
        <row r="974">
          <cell r="A974" t="str">
            <v>73217</v>
          </cell>
          <cell r="B974" t="str">
            <v>TOLIMA</v>
          </cell>
          <cell r="C974" t="str">
            <v>COYAIMA</v>
          </cell>
          <cell r="D974">
            <v>6</v>
          </cell>
          <cell r="E974">
            <v>3858</v>
          </cell>
          <cell r="F974">
            <v>4365.1553249999997</v>
          </cell>
          <cell r="G974">
            <v>3019.8229799999999</v>
          </cell>
        </row>
        <row r="975">
          <cell r="A975" t="str">
            <v>73226</v>
          </cell>
          <cell r="B975" t="str">
            <v>TOLIMA</v>
          </cell>
          <cell r="C975" t="str">
            <v>CUNDAY</v>
          </cell>
          <cell r="D975">
            <v>6</v>
          </cell>
          <cell r="E975">
            <v>1940</v>
          </cell>
          <cell r="F975">
            <v>2014.4198610000001</v>
          </cell>
          <cell r="G975">
            <v>1357.6061890000001</v>
          </cell>
        </row>
        <row r="976">
          <cell r="A976" t="str">
            <v>73236</v>
          </cell>
          <cell r="B976" t="str">
            <v>TOLIMA</v>
          </cell>
          <cell r="C976" t="str">
            <v>DOLORES</v>
          </cell>
          <cell r="D976">
            <v>6</v>
          </cell>
          <cell r="E976">
            <v>1780</v>
          </cell>
          <cell r="F976">
            <v>1890.649735</v>
          </cell>
          <cell r="G976">
            <v>1177.0185329999999</v>
          </cell>
        </row>
        <row r="977">
          <cell r="A977" t="str">
            <v>73268</v>
          </cell>
          <cell r="B977" t="str">
            <v>TOLIMA</v>
          </cell>
          <cell r="C977" t="str">
            <v>ESPINAL</v>
          </cell>
          <cell r="D977">
            <v>4</v>
          </cell>
          <cell r="E977">
            <v>28146</v>
          </cell>
          <cell r="F977">
            <v>34373.715978</v>
          </cell>
          <cell r="G977">
            <v>15983.745105</v>
          </cell>
        </row>
        <row r="978">
          <cell r="A978" t="str">
            <v>73270</v>
          </cell>
          <cell r="B978" t="str">
            <v>TOLIMA</v>
          </cell>
          <cell r="C978" t="str">
            <v>FALAN</v>
          </cell>
          <cell r="D978">
            <v>6</v>
          </cell>
          <cell r="E978">
            <v>1506</v>
          </cell>
          <cell r="F978">
            <v>1620.0046160100001</v>
          </cell>
          <cell r="G978">
            <v>1029.888888</v>
          </cell>
        </row>
        <row r="979">
          <cell r="A979" t="str">
            <v>73275</v>
          </cell>
          <cell r="B979" t="str">
            <v>TOLIMA</v>
          </cell>
          <cell r="C979" t="str">
            <v>FLANDES</v>
          </cell>
          <cell r="D979">
            <v>6</v>
          </cell>
          <cell r="E979">
            <v>13305</v>
          </cell>
          <cell r="F979">
            <v>13700.083689999999</v>
          </cell>
          <cell r="G979">
            <v>5957.2515169999997</v>
          </cell>
        </row>
        <row r="980">
          <cell r="A980" t="str">
            <v>73283</v>
          </cell>
          <cell r="B980" t="str">
            <v>TOLIMA</v>
          </cell>
          <cell r="C980" t="str">
            <v>FRESNO</v>
          </cell>
          <cell r="D980">
            <v>6</v>
          </cell>
          <cell r="E980">
            <v>3713</v>
          </cell>
          <cell r="F980">
            <v>4405.5786509999998</v>
          </cell>
          <cell r="G980">
            <v>2547.965674</v>
          </cell>
        </row>
        <row r="981">
          <cell r="A981" t="str">
            <v>73319</v>
          </cell>
          <cell r="B981" t="str">
            <v>TOLIMA</v>
          </cell>
          <cell r="C981" t="str">
            <v>GUAMO</v>
          </cell>
          <cell r="D981">
            <v>6</v>
          </cell>
          <cell r="E981">
            <v>9700</v>
          </cell>
          <cell r="F981">
            <v>9764.3860449999993</v>
          </cell>
          <cell r="G981">
            <v>4314.9671200000003</v>
          </cell>
        </row>
        <row r="982">
          <cell r="A982" t="str">
            <v>73347</v>
          </cell>
          <cell r="B982" t="str">
            <v>TOLIMA</v>
          </cell>
          <cell r="C982" t="str">
            <v>HERVEO</v>
          </cell>
          <cell r="D982">
            <v>6</v>
          </cell>
          <cell r="E982">
            <v>2086</v>
          </cell>
          <cell r="F982">
            <v>2075.359606</v>
          </cell>
          <cell r="G982">
            <v>1022.037948</v>
          </cell>
        </row>
        <row r="983">
          <cell r="A983" t="str">
            <v>73349</v>
          </cell>
          <cell r="B983" t="str">
            <v>TOLIMA</v>
          </cell>
          <cell r="C983" t="str">
            <v>HONDA</v>
          </cell>
          <cell r="D983">
            <v>6</v>
          </cell>
          <cell r="E983">
            <v>6915</v>
          </cell>
          <cell r="F983">
            <v>7322.3930970000001</v>
          </cell>
          <cell r="G983">
            <v>4316.1214110000001</v>
          </cell>
        </row>
        <row r="984">
          <cell r="A984" t="str">
            <v>73352</v>
          </cell>
          <cell r="B984" t="str">
            <v>TOLIMA</v>
          </cell>
          <cell r="C984" t="str">
            <v>ICONONZO</v>
          </cell>
          <cell r="D984">
            <v>6</v>
          </cell>
          <cell r="E984">
            <v>2094</v>
          </cell>
          <cell r="F984">
            <v>2402.9962049999999</v>
          </cell>
          <cell r="G984">
            <v>1674.9073370000001</v>
          </cell>
        </row>
        <row r="985">
          <cell r="A985" t="str">
            <v>73408</v>
          </cell>
          <cell r="B985" t="str">
            <v>TOLIMA</v>
          </cell>
          <cell r="C985" t="str">
            <v>LERIDA</v>
          </cell>
          <cell r="D985">
            <v>6</v>
          </cell>
          <cell r="E985">
            <v>6289</v>
          </cell>
          <cell r="F985">
            <v>6399.3388770000001</v>
          </cell>
          <cell r="G985">
            <v>2568.2552489999998</v>
          </cell>
        </row>
        <row r="986">
          <cell r="A986" t="str">
            <v>73411</v>
          </cell>
          <cell r="B986" t="str">
            <v>TOLIMA</v>
          </cell>
          <cell r="C986" t="str">
            <v>LIBANO</v>
          </cell>
          <cell r="D986">
            <v>6</v>
          </cell>
          <cell r="E986">
            <v>6836</v>
          </cell>
          <cell r="F986">
            <v>6995.4507560000002</v>
          </cell>
          <cell r="G986">
            <v>3965.0004920000001</v>
          </cell>
        </row>
        <row r="987">
          <cell r="A987" t="str">
            <v>73443</v>
          </cell>
          <cell r="B987" t="str">
            <v>TOLIMA</v>
          </cell>
          <cell r="C987" t="str">
            <v>MARIQUITA</v>
          </cell>
          <cell r="D987">
            <v>6</v>
          </cell>
          <cell r="E987">
            <v>10707.726984999999</v>
          </cell>
          <cell r="F987">
            <v>10707.726984999999</v>
          </cell>
          <cell r="G987">
            <v>5456.9049240000004</v>
          </cell>
        </row>
        <row r="988">
          <cell r="A988" t="str">
            <v>73449</v>
          </cell>
          <cell r="B988" t="str">
            <v>TOLIMA</v>
          </cell>
          <cell r="C988" t="str">
            <v>MELGAR</v>
          </cell>
          <cell r="D988">
            <v>5</v>
          </cell>
          <cell r="E988">
            <v>20738</v>
          </cell>
          <cell r="F988">
            <v>25053.180817</v>
          </cell>
          <cell r="G988">
            <v>9387.5461780000005</v>
          </cell>
        </row>
        <row r="989">
          <cell r="A989" t="str">
            <v>73461</v>
          </cell>
          <cell r="B989" t="str">
            <v>TOLIMA</v>
          </cell>
          <cell r="C989" t="str">
            <v>MURILLO</v>
          </cell>
          <cell r="D989">
            <v>6</v>
          </cell>
          <cell r="E989">
            <v>1626</v>
          </cell>
          <cell r="F989">
            <v>1698.235508</v>
          </cell>
          <cell r="G989">
            <v>1104.325139</v>
          </cell>
        </row>
        <row r="990">
          <cell r="A990" t="str">
            <v>73483</v>
          </cell>
          <cell r="B990" t="str">
            <v>TOLIMA</v>
          </cell>
          <cell r="C990" t="str">
            <v>NATAGAIMA</v>
          </cell>
          <cell r="D990">
            <v>6</v>
          </cell>
          <cell r="E990">
            <v>3642</v>
          </cell>
          <cell r="F990">
            <v>3365.9774349999998</v>
          </cell>
          <cell r="G990">
            <v>2023.7704799999999</v>
          </cell>
        </row>
        <row r="991">
          <cell r="A991" t="str">
            <v>73504</v>
          </cell>
          <cell r="B991" t="str">
            <v>TOLIMA</v>
          </cell>
          <cell r="C991" t="str">
            <v>ORTEGA</v>
          </cell>
          <cell r="D991">
            <v>6</v>
          </cell>
          <cell r="E991">
            <v>3060</v>
          </cell>
          <cell r="F991">
            <v>4459.5525680000001</v>
          </cell>
          <cell r="G991">
            <v>2908.9762820000001</v>
          </cell>
        </row>
        <row r="992">
          <cell r="A992" t="str">
            <v>73520</v>
          </cell>
          <cell r="B992" t="str">
            <v>TOLIMA</v>
          </cell>
          <cell r="C992" t="str">
            <v>PALOCABILDO</v>
          </cell>
          <cell r="D992">
            <v>6</v>
          </cell>
          <cell r="E992">
            <v>1922</v>
          </cell>
          <cell r="F992">
            <v>2098.548315</v>
          </cell>
          <cell r="G992">
            <v>1045.157753</v>
          </cell>
        </row>
        <row r="993">
          <cell r="A993" t="str">
            <v>73547</v>
          </cell>
          <cell r="B993" t="str">
            <v>TOLIMA</v>
          </cell>
          <cell r="C993" t="str">
            <v>PIEDRAS</v>
          </cell>
          <cell r="D993">
            <v>6</v>
          </cell>
          <cell r="E993">
            <v>2659</v>
          </cell>
          <cell r="F993">
            <v>3133.1179940000002</v>
          </cell>
          <cell r="G993">
            <v>1542.104276</v>
          </cell>
        </row>
        <row r="994">
          <cell r="A994" t="str">
            <v>73555</v>
          </cell>
          <cell r="B994" t="str">
            <v>TOLIMA</v>
          </cell>
          <cell r="C994" t="str">
            <v>PLANADAS</v>
          </cell>
          <cell r="D994">
            <v>6</v>
          </cell>
          <cell r="E994">
            <v>3946</v>
          </cell>
          <cell r="F994">
            <v>4969.0589419999997</v>
          </cell>
          <cell r="G994">
            <v>2733.5485269999999</v>
          </cell>
        </row>
        <row r="995">
          <cell r="A995" t="str">
            <v>73563</v>
          </cell>
          <cell r="B995" t="str">
            <v>TOLIMA</v>
          </cell>
          <cell r="C995" t="str">
            <v>PRADO</v>
          </cell>
          <cell r="D995">
            <v>6</v>
          </cell>
          <cell r="E995">
            <v>2504</v>
          </cell>
          <cell r="F995">
            <v>2949.3980000000001</v>
          </cell>
          <cell r="G995">
            <v>1815.2475509999999</v>
          </cell>
        </row>
        <row r="996">
          <cell r="A996" t="str">
            <v>73585</v>
          </cell>
          <cell r="B996" t="str">
            <v>TOLIMA</v>
          </cell>
          <cell r="C996" t="str">
            <v>PURIFICACION</v>
          </cell>
          <cell r="D996">
            <v>6</v>
          </cell>
          <cell r="E996">
            <v>6581</v>
          </cell>
          <cell r="F996">
            <v>8193.6242560400005</v>
          </cell>
          <cell r="G996">
            <v>4688.6350009999996</v>
          </cell>
        </row>
        <row r="997">
          <cell r="A997" t="str">
            <v>73616</v>
          </cell>
          <cell r="B997" t="str">
            <v>TOLIMA</v>
          </cell>
          <cell r="C997" t="str">
            <v>RIOBLANCO</v>
          </cell>
          <cell r="D997">
            <v>6</v>
          </cell>
          <cell r="E997">
            <v>3982</v>
          </cell>
          <cell r="F997">
            <v>3650.7887420000002</v>
          </cell>
          <cell r="G997">
            <v>2035.383186</v>
          </cell>
        </row>
        <row r="998">
          <cell r="A998" t="str">
            <v>73622</v>
          </cell>
          <cell r="B998" t="str">
            <v>TOLIMA</v>
          </cell>
          <cell r="C998" t="str">
            <v>RONCESVALLES</v>
          </cell>
          <cell r="D998">
            <v>6</v>
          </cell>
          <cell r="E998">
            <v>1321</v>
          </cell>
          <cell r="F998">
            <v>1561.844877</v>
          </cell>
          <cell r="G998">
            <v>1076.432139</v>
          </cell>
        </row>
        <row r="999">
          <cell r="A999" t="str">
            <v>73624</v>
          </cell>
          <cell r="B999" t="str">
            <v>TOLIMA</v>
          </cell>
          <cell r="C999" t="str">
            <v>ROVIRA</v>
          </cell>
          <cell r="D999">
            <v>6</v>
          </cell>
          <cell r="E999">
            <v>3501</v>
          </cell>
          <cell r="F999">
            <v>4015.5294359999998</v>
          </cell>
          <cell r="G999">
            <v>2169.637099</v>
          </cell>
        </row>
        <row r="1000">
          <cell r="A1000" t="str">
            <v>73671</v>
          </cell>
          <cell r="B1000" t="str">
            <v>TOLIMA</v>
          </cell>
          <cell r="C1000" t="str">
            <v>SALDAÑA</v>
          </cell>
          <cell r="D1000">
            <v>6</v>
          </cell>
          <cell r="E1000">
            <v>6284</v>
          </cell>
          <cell r="F1000">
            <v>7327.4834959999998</v>
          </cell>
          <cell r="G1000">
            <v>4867.6063649999996</v>
          </cell>
        </row>
        <row r="1001">
          <cell r="A1001" t="str">
            <v>73675</v>
          </cell>
          <cell r="B1001" t="str">
            <v>TOLIMA</v>
          </cell>
          <cell r="C1001" t="str">
            <v>SAN ANTONIO</v>
          </cell>
          <cell r="D1001">
            <v>6</v>
          </cell>
          <cell r="E1001">
            <v>2289</v>
          </cell>
          <cell r="F1001">
            <v>2658.4040810000001</v>
          </cell>
          <cell r="G1001">
            <v>1446.2691480000001</v>
          </cell>
        </row>
        <row r="1002">
          <cell r="A1002" t="str">
            <v>73678</v>
          </cell>
          <cell r="B1002" t="str">
            <v>TOLIMA</v>
          </cell>
          <cell r="C1002" t="str">
            <v>SAN LUIS</v>
          </cell>
          <cell r="D1002">
            <v>6</v>
          </cell>
          <cell r="E1002">
            <v>3164</v>
          </cell>
          <cell r="F1002">
            <v>4124.1709350000001</v>
          </cell>
          <cell r="G1002">
            <v>2789.8470130000001</v>
          </cell>
        </row>
        <row r="1003">
          <cell r="A1003" t="str">
            <v>73686</v>
          </cell>
          <cell r="B1003" t="str">
            <v>TOLIMA</v>
          </cell>
          <cell r="C1003" t="str">
            <v>SANTA ISABEL</v>
          </cell>
          <cell r="D1003">
            <v>6</v>
          </cell>
          <cell r="E1003">
            <v>1106</v>
          </cell>
          <cell r="F1003">
            <v>1302.263434</v>
          </cell>
          <cell r="G1003">
            <v>743.29269999999997</v>
          </cell>
        </row>
        <row r="1004">
          <cell r="A1004" t="str">
            <v>73770</v>
          </cell>
          <cell r="B1004" t="str">
            <v>TOLIMA</v>
          </cell>
          <cell r="C1004" t="str">
            <v>SUAREZ</v>
          </cell>
          <cell r="D1004">
            <v>6</v>
          </cell>
          <cell r="E1004">
            <v>1986</v>
          </cell>
          <cell r="F1004">
            <v>2141.050937</v>
          </cell>
          <cell r="G1004">
            <v>1546.9857609999999</v>
          </cell>
        </row>
        <row r="1005">
          <cell r="A1005" t="str">
            <v>73854</v>
          </cell>
          <cell r="B1005" t="str">
            <v>TOLIMA</v>
          </cell>
          <cell r="C1005" t="str">
            <v>VALLE DE S JUAN</v>
          </cell>
          <cell r="D1005">
            <v>6</v>
          </cell>
          <cell r="E1005">
            <v>1946</v>
          </cell>
          <cell r="F1005">
            <v>2027.2240629999999</v>
          </cell>
          <cell r="G1005">
            <v>971.55185200000005</v>
          </cell>
        </row>
        <row r="1006">
          <cell r="A1006" t="str">
            <v>73861</v>
          </cell>
          <cell r="B1006" t="str">
            <v>TOLIMA</v>
          </cell>
          <cell r="C1006" t="str">
            <v>VENADILLO</v>
          </cell>
          <cell r="D1006">
            <v>6</v>
          </cell>
          <cell r="E1006">
            <v>3891</v>
          </cell>
          <cell r="F1006">
            <v>3942.3898960000001</v>
          </cell>
          <cell r="G1006">
            <v>2368.4722959999999</v>
          </cell>
        </row>
        <row r="1007">
          <cell r="A1007" t="str">
            <v>73870</v>
          </cell>
          <cell r="B1007" t="str">
            <v>TOLIMA</v>
          </cell>
          <cell r="C1007" t="str">
            <v>VILLAHERMOSA</v>
          </cell>
          <cell r="D1007">
            <v>6</v>
          </cell>
          <cell r="E1007">
            <v>1666</v>
          </cell>
          <cell r="F1007">
            <v>1861.1025910000001</v>
          </cell>
          <cell r="G1007">
            <v>942.31725500000005</v>
          </cell>
        </row>
        <row r="1008">
          <cell r="A1008" t="str">
            <v>73873</v>
          </cell>
          <cell r="B1008" t="str">
            <v>TOLIMA</v>
          </cell>
          <cell r="C1008" t="str">
            <v>VILLARRICA</v>
          </cell>
          <cell r="D1008">
            <v>6</v>
          </cell>
          <cell r="E1008">
            <v>1557</v>
          </cell>
          <cell r="F1008">
            <v>1799.917684</v>
          </cell>
          <cell r="G1008">
            <v>781.85029599999996</v>
          </cell>
        </row>
        <row r="1009">
          <cell r="A1009" t="str">
            <v>76001</v>
          </cell>
          <cell r="B1009" t="str">
            <v>VALLE DEL CAUCA</v>
          </cell>
          <cell r="C1009" t="str">
            <v>CALI</v>
          </cell>
          <cell r="D1009" t="str">
            <v>E</v>
          </cell>
          <cell r="E1009">
            <v>1178072.75028</v>
          </cell>
          <cell r="F1009">
            <v>1352941.2403837109</v>
          </cell>
          <cell r="G1009">
            <v>517999.17775899998</v>
          </cell>
        </row>
        <row r="1010">
          <cell r="A1010" t="str">
            <v>76020</v>
          </cell>
          <cell r="B1010" t="str">
            <v>VALLE DEL CAUCA</v>
          </cell>
          <cell r="C1010" t="str">
            <v>ALCALA</v>
          </cell>
          <cell r="D1010">
            <v>6</v>
          </cell>
          <cell r="E1010">
            <v>3965.36474609375</v>
          </cell>
          <cell r="F1010">
            <v>4942.6913408400005</v>
          </cell>
          <cell r="G1010">
            <v>3108.8511619999999</v>
          </cell>
        </row>
        <row r="1011">
          <cell r="A1011" t="str">
            <v>76036</v>
          </cell>
          <cell r="B1011" t="str">
            <v>VALLE DEL CAUCA</v>
          </cell>
          <cell r="C1011" t="str">
            <v>ANDALUCIA</v>
          </cell>
          <cell r="D1011">
            <v>6</v>
          </cell>
          <cell r="E1011">
            <v>5976.09375</v>
          </cell>
          <cell r="F1011">
            <v>7380.5570100000004</v>
          </cell>
          <cell r="G1011">
            <v>4043.493054</v>
          </cell>
        </row>
        <row r="1012">
          <cell r="A1012" t="str">
            <v>76041</v>
          </cell>
          <cell r="B1012" t="str">
            <v>VALLE DEL CAUCA</v>
          </cell>
          <cell r="C1012" t="str">
            <v>ANSERMANUEVO</v>
          </cell>
          <cell r="D1012">
            <v>6</v>
          </cell>
          <cell r="E1012">
            <v>3894.248779296875</v>
          </cell>
          <cell r="F1012">
            <v>4421.6834220000001</v>
          </cell>
          <cell r="G1012">
            <v>2822.059835</v>
          </cell>
        </row>
        <row r="1013">
          <cell r="A1013" t="str">
            <v>76054</v>
          </cell>
          <cell r="B1013" t="str">
            <v>VALLE DEL CAUCA</v>
          </cell>
          <cell r="C1013" t="str">
            <v>ARGELIA</v>
          </cell>
          <cell r="D1013">
            <v>6</v>
          </cell>
          <cell r="E1013">
            <v>1854.04296875</v>
          </cell>
          <cell r="F1013">
            <v>1941.3367969999999</v>
          </cell>
          <cell r="G1013">
            <v>1102.89249</v>
          </cell>
        </row>
        <row r="1014">
          <cell r="A1014" t="str">
            <v>76100</v>
          </cell>
          <cell r="B1014" t="str">
            <v>VALLE DEL CAUCA</v>
          </cell>
          <cell r="C1014" t="str">
            <v>BOLIVAR</v>
          </cell>
          <cell r="D1014">
            <v>6</v>
          </cell>
          <cell r="E1014">
            <v>2728.479977</v>
          </cell>
          <cell r="F1014">
            <v>2991.6123177600002</v>
          </cell>
          <cell r="G1014">
            <v>1761.596364</v>
          </cell>
        </row>
        <row r="1015">
          <cell r="A1015" t="str">
            <v>76109</v>
          </cell>
          <cell r="B1015" t="str">
            <v>VALLE DEL CAUCA</v>
          </cell>
          <cell r="C1015" t="str">
            <v>BUENAVENTURA</v>
          </cell>
          <cell r="D1015">
            <v>1</v>
          </cell>
          <cell r="E1015">
            <v>100114.5390625</v>
          </cell>
          <cell r="F1015">
            <v>132685.48591848</v>
          </cell>
          <cell r="G1015">
            <v>100425.578693</v>
          </cell>
        </row>
        <row r="1016">
          <cell r="A1016" t="str">
            <v>76111</v>
          </cell>
          <cell r="B1016" t="str">
            <v>VALLE DEL CAUCA</v>
          </cell>
          <cell r="C1016" t="str">
            <v>BUGA</v>
          </cell>
          <cell r="D1016">
            <v>2</v>
          </cell>
          <cell r="E1016">
            <v>52371.90625</v>
          </cell>
          <cell r="F1016">
            <v>64083.581597277</v>
          </cell>
          <cell r="G1016">
            <v>30999.480678</v>
          </cell>
        </row>
        <row r="1017">
          <cell r="A1017" t="str">
            <v>76113</v>
          </cell>
          <cell r="B1017" t="str">
            <v>VALLE DEL CAUCA</v>
          </cell>
          <cell r="C1017" t="str">
            <v>BUGALAGRANDE</v>
          </cell>
          <cell r="D1017">
            <v>5</v>
          </cell>
          <cell r="E1017">
            <v>13516.3330078125</v>
          </cell>
          <cell r="F1017">
            <v>15660.130840200001</v>
          </cell>
          <cell r="G1017">
            <v>7708.7374659999996</v>
          </cell>
        </row>
        <row r="1018">
          <cell r="A1018" t="str">
            <v>76122</v>
          </cell>
          <cell r="B1018" t="str">
            <v>VALLE DEL CAUCA</v>
          </cell>
          <cell r="C1018" t="str">
            <v>CAICEDONIA</v>
          </cell>
          <cell r="D1018">
            <v>6</v>
          </cell>
          <cell r="E1018">
            <v>5876.0322265625</v>
          </cell>
          <cell r="F1018">
            <v>6237.9910424700001</v>
          </cell>
          <cell r="G1018">
            <v>3532.2236969999999</v>
          </cell>
        </row>
        <row r="1019">
          <cell r="A1019" t="str">
            <v>76126</v>
          </cell>
          <cell r="B1019" t="str">
            <v>VALLE DEL CAUCA</v>
          </cell>
          <cell r="C1019" t="str">
            <v>CALIMA-DARIEN</v>
          </cell>
          <cell r="D1019">
            <v>6</v>
          </cell>
          <cell r="E1019">
            <v>8073.5335767899996</v>
          </cell>
          <cell r="F1019">
            <v>8869.1663587999992</v>
          </cell>
          <cell r="G1019">
            <v>5049.9494850000001</v>
          </cell>
        </row>
        <row r="1020">
          <cell r="A1020" t="str">
            <v>76130</v>
          </cell>
          <cell r="B1020" t="str">
            <v>VALLE DEL CAUCA</v>
          </cell>
          <cell r="C1020" t="str">
            <v>CANDELARIA</v>
          </cell>
          <cell r="D1020">
            <v>3</v>
          </cell>
          <cell r="E1020">
            <v>43124.9375</v>
          </cell>
          <cell r="F1020">
            <v>50583.4775257</v>
          </cell>
          <cell r="G1020">
            <v>23193.986714999999</v>
          </cell>
        </row>
        <row r="1021">
          <cell r="A1021" t="str">
            <v>76147</v>
          </cell>
          <cell r="B1021" t="str">
            <v>VALLE DEL CAUCA</v>
          </cell>
          <cell r="C1021" t="str">
            <v>CARTAGO</v>
          </cell>
          <cell r="D1021">
            <v>3</v>
          </cell>
          <cell r="E1021">
            <v>42905.44921875</v>
          </cell>
          <cell r="F1021">
            <v>51392.917076999998</v>
          </cell>
          <cell r="G1021">
            <v>26084.413847</v>
          </cell>
        </row>
        <row r="1022">
          <cell r="A1022" t="str">
            <v>76233</v>
          </cell>
          <cell r="B1022" t="str">
            <v>VALLE DEL CAUCA</v>
          </cell>
          <cell r="C1022" t="str">
            <v>DAGUA</v>
          </cell>
          <cell r="D1022">
            <v>6</v>
          </cell>
          <cell r="E1022">
            <v>9433.1313609999997</v>
          </cell>
          <cell r="F1022">
            <v>12152.684047299999</v>
          </cell>
          <cell r="G1022">
            <v>4016.1119060000001</v>
          </cell>
        </row>
        <row r="1023">
          <cell r="A1023" t="str">
            <v>76243</v>
          </cell>
          <cell r="B1023" t="str">
            <v>VALLE DEL CAUCA</v>
          </cell>
          <cell r="C1023" t="str">
            <v>EL AGUILA</v>
          </cell>
          <cell r="D1023">
            <v>6</v>
          </cell>
          <cell r="E1023">
            <v>1774.05712890625</v>
          </cell>
          <cell r="F1023">
            <v>2100.2107727699999</v>
          </cell>
          <cell r="G1023">
            <v>1425.3398480000001</v>
          </cell>
        </row>
        <row r="1024">
          <cell r="A1024" t="str">
            <v>76246</v>
          </cell>
          <cell r="B1024" t="str">
            <v>VALLE DEL CAUCA</v>
          </cell>
          <cell r="C1024" t="str">
            <v>EL CAIRO</v>
          </cell>
          <cell r="D1024">
            <v>6</v>
          </cell>
          <cell r="E1024">
            <v>1538.1917724609375</v>
          </cell>
          <cell r="F1024">
            <v>1590.1572430000001</v>
          </cell>
          <cell r="G1024">
            <v>912.99430099999995</v>
          </cell>
        </row>
        <row r="1025">
          <cell r="A1025" t="str">
            <v>76248</v>
          </cell>
          <cell r="B1025" t="str">
            <v>VALLE DEL CAUCA</v>
          </cell>
          <cell r="C1025" t="str">
            <v>EL CERRITO</v>
          </cell>
          <cell r="D1025">
            <v>5</v>
          </cell>
          <cell r="E1025">
            <v>18353.18359375</v>
          </cell>
          <cell r="F1025">
            <v>20131.181366099998</v>
          </cell>
          <cell r="G1025">
            <v>11169.415741000001</v>
          </cell>
        </row>
        <row r="1026">
          <cell r="A1026" t="str">
            <v>76250</v>
          </cell>
          <cell r="B1026" t="str">
            <v>VALLE DEL CAUCA</v>
          </cell>
          <cell r="C1026" t="str">
            <v>EL DOVIO</v>
          </cell>
          <cell r="D1026">
            <v>6</v>
          </cell>
          <cell r="E1026">
            <v>2424.526123046875</v>
          </cell>
          <cell r="F1026">
            <v>2681.8962736500002</v>
          </cell>
          <cell r="G1026">
            <v>1556.9600849999999</v>
          </cell>
        </row>
        <row r="1027">
          <cell r="A1027" t="str">
            <v>76275</v>
          </cell>
          <cell r="B1027" t="str">
            <v>VALLE DEL CAUCA</v>
          </cell>
          <cell r="C1027" t="str">
            <v>FLORIDA</v>
          </cell>
          <cell r="D1027">
            <v>6</v>
          </cell>
          <cell r="E1027">
            <v>11224.95384681</v>
          </cell>
          <cell r="F1027">
            <v>10960.570956059999</v>
          </cell>
          <cell r="G1027">
            <v>8205.8475080000007</v>
          </cell>
        </row>
        <row r="1028">
          <cell r="A1028" t="str">
            <v>76306</v>
          </cell>
          <cell r="B1028" t="str">
            <v>VALLE DEL CAUCA</v>
          </cell>
          <cell r="C1028" t="str">
            <v>GINEBRA</v>
          </cell>
          <cell r="D1028">
            <v>6</v>
          </cell>
          <cell r="E1028">
            <v>6461.18994140625</v>
          </cell>
          <cell r="F1028">
            <v>8116.6579220000003</v>
          </cell>
          <cell r="G1028">
            <v>4235.8577509999996</v>
          </cell>
        </row>
        <row r="1029">
          <cell r="A1029" t="str">
            <v>76318</v>
          </cell>
          <cell r="B1029" t="str">
            <v>VALLE DEL CAUCA</v>
          </cell>
          <cell r="C1029" t="str">
            <v>GUACARI</v>
          </cell>
          <cell r="D1029">
            <v>6</v>
          </cell>
          <cell r="E1029">
            <v>9263.955078125</v>
          </cell>
          <cell r="F1029">
            <v>10500.384902</v>
          </cell>
          <cell r="G1029">
            <v>6809.6445180000001</v>
          </cell>
        </row>
        <row r="1030">
          <cell r="A1030" t="str">
            <v>76364</v>
          </cell>
          <cell r="B1030" t="str">
            <v>VALLE DEL CAUCA</v>
          </cell>
          <cell r="C1030" t="str">
            <v>JAMUNDI</v>
          </cell>
          <cell r="D1030">
            <v>2</v>
          </cell>
          <cell r="E1030">
            <v>66173.717445000002</v>
          </cell>
          <cell r="F1030">
            <v>74663.030094999995</v>
          </cell>
          <cell r="G1030">
            <v>49114.362354999997</v>
          </cell>
        </row>
        <row r="1031">
          <cell r="A1031" t="str">
            <v>76377</v>
          </cell>
          <cell r="B1031" t="str">
            <v>VALLE DEL CAUCA</v>
          </cell>
          <cell r="C1031" t="str">
            <v>LA CUMBRE</v>
          </cell>
          <cell r="D1031">
            <v>6</v>
          </cell>
          <cell r="E1031">
            <v>3079.29052734375</v>
          </cell>
          <cell r="F1031">
            <v>3737.2499979999998</v>
          </cell>
          <cell r="G1031">
            <v>2099.1211149999999</v>
          </cell>
        </row>
        <row r="1032">
          <cell r="A1032" t="str">
            <v>76400</v>
          </cell>
          <cell r="B1032" t="str">
            <v>VALLE DEL CAUCA</v>
          </cell>
          <cell r="C1032" t="str">
            <v>LA UNION</v>
          </cell>
          <cell r="D1032">
            <v>6</v>
          </cell>
          <cell r="E1032">
            <v>8759.865234375</v>
          </cell>
          <cell r="F1032">
            <v>10314.81996336</v>
          </cell>
          <cell r="G1032">
            <v>5879.648819</v>
          </cell>
        </row>
        <row r="1033">
          <cell r="A1033" t="str">
            <v>76403</v>
          </cell>
          <cell r="B1033" t="str">
            <v>VALLE DEL CAUCA</v>
          </cell>
          <cell r="C1033" t="str">
            <v>LA VICTORIA</v>
          </cell>
          <cell r="D1033">
            <v>6</v>
          </cell>
          <cell r="E1033">
            <v>3327.685302734375</v>
          </cell>
          <cell r="F1033">
            <v>3807.6587709999999</v>
          </cell>
          <cell r="G1033">
            <v>2533.7898260000002</v>
          </cell>
        </row>
        <row r="1034">
          <cell r="A1034" t="str">
            <v>76497</v>
          </cell>
          <cell r="B1034" t="str">
            <v>VALLE DEL CAUCA</v>
          </cell>
          <cell r="C1034" t="str">
            <v>OBANDO</v>
          </cell>
          <cell r="D1034">
            <v>6</v>
          </cell>
          <cell r="E1034">
            <v>3720.554931640625</v>
          </cell>
          <cell r="F1034">
            <v>4749.3353051099994</v>
          </cell>
          <cell r="G1034">
            <v>2912.3862319999998</v>
          </cell>
        </row>
        <row r="1035">
          <cell r="A1035" t="str">
            <v>76520</v>
          </cell>
          <cell r="B1035" t="str">
            <v>VALLE DEL CAUCA</v>
          </cell>
          <cell r="C1035" t="str">
            <v>PALMIRA</v>
          </cell>
          <cell r="D1035">
            <v>1</v>
          </cell>
          <cell r="E1035">
            <v>161032.203125</v>
          </cell>
          <cell r="F1035">
            <v>197727.83365029999</v>
          </cell>
          <cell r="G1035">
            <v>80241.286699000004</v>
          </cell>
        </row>
        <row r="1036">
          <cell r="A1036" t="str">
            <v>76563</v>
          </cell>
          <cell r="B1036" t="str">
            <v>VALLE DEL CAUCA</v>
          </cell>
          <cell r="C1036" t="str">
            <v>PRADERA</v>
          </cell>
          <cell r="D1036">
            <v>6</v>
          </cell>
          <cell r="E1036">
            <v>10920.698293437899</v>
          </cell>
          <cell r="F1036">
            <v>13213.215686</v>
          </cell>
          <cell r="G1036">
            <v>7788.6517679999997</v>
          </cell>
        </row>
        <row r="1037">
          <cell r="A1037" t="str">
            <v>76606</v>
          </cell>
          <cell r="B1037" t="str">
            <v>VALLE DEL CAUCA</v>
          </cell>
          <cell r="C1037" t="str">
            <v>RESTREPO</v>
          </cell>
          <cell r="D1037">
            <v>6</v>
          </cell>
          <cell r="E1037">
            <v>3691.51806640625</v>
          </cell>
          <cell r="F1037">
            <v>4070.0757010000002</v>
          </cell>
          <cell r="G1037">
            <v>2296.8296420000001</v>
          </cell>
        </row>
        <row r="1038">
          <cell r="A1038" t="str">
            <v>76616</v>
          </cell>
          <cell r="B1038" t="str">
            <v>VALLE DEL CAUCA</v>
          </cell>
          <cell r="C1038" t="str">
            <v>RIOFRIO</v>
          </cell>
          <cell r="D1038">
            <v>6</v>
          </cell>
          <cell r="E1038">
            <v>5719.138671875</v>
          </cell>
          <cell r="F1038">
            <v>6008.5340416999998</v>
          </cell>
          <cell r="G1038">
            <v>3126.8848779999998</v>
          </cell>
        </row>
        <row r="1039">
          <cell r="A1039" t="str">
            <v>76622</v>
          </cell>
          <cell r="B1039" t="str">
            <v>VALLE DEL CAUCA</v>
          </cell>
          <cell r="C1039" t="str">
            <v>ROLDANILLO</v>
          </cell>
          <cell r="D1039">
            <v>6</v>
          </cell>
          <cell r="E1039">
            <v>8069.052734375</v>
          </cell>
          <cell r="F1039">
            <v>8808.8470249999991</v>
          </cell>
          <cell r="G1039">
            <v>4821.2230550000004</v>
          </cell>
        </row>
        <row r="1040">
          <cell r="A1040" t="str">
            <v>76670</v>
          </cell>
          <cell r="B1040" t="str">
            <v>VALLE DEL CAUCA</v>
          </cell>
          <cell r="C1040" t="str">
            <v>SAN PEDRO</v>
          </cell>
          <cell r="D1040">
            <v>6</v>
          </cell>
          <cell r="E1040">
            <v>5911.532313869161</v>
          </cell>
          <cell r="F1040">
            <v>6608.4423841999997</v>
          </cell>
          <cell r="G1040">
            <v>4353.9635689999996</v>
          </cell>
        </row>
        <row r="1041">
          <cell r="A1041" t="str">
            <v>76736</v>
          </cell>
          <cell r="B1041" t="str">
            <v>VALLE DEL CAUCA</v>
          </cell>
          <cell r="C1041" t="str">
            <v>SEVILLA</v>
          </cell>
          <cell r="D1041">
            <v>6</v>
          </cell>
          <cell r="E1041">
            <v>6238.1611328125</v>
          </cell>
          <cell r="F1041">
            <v>6962.4742631400004</v>
          </cell>
          <cell r="G1041">
            <v>3671.6149150000001</v>
          </cell>
        </row>
        <row r="1042">
          <cell r="A1042" t="str">
            <v>76823</v>
          </cell>
          <cell r="B1042" t="str">
            <v>VALLE DEL CAUCA</v>
          </cell>
          <cell r="C1042" t="str">
            <v>TORO</v>
          </cell>
          <cell r="D1042">
            <v>6</v>
          </cell>
          <cell r="E1042">
            <v>3090.64501953125</v>
          </cell>
          <cell r="F1042">
            <v>3226.77260037</v>
          </cell>
          <cell r="G1042">
            <v>2143.975261</v>
          </cell>
        </row>
        <row r="1043">
          <cell r="A1043" t="str">
            <v>76828</v>
          </cell>
          <cell r="B1043" t="str">
            <v>VALLE DEL CAUCA</v>
          </cell>
          <cell r="C1043" t="str">
            <v>TRUJILLO</v>
          </cell>
          <cell r="D1043">
            <v>6</v>
          </cell>
          <cell r="E1043">
            <v>3502.8596929999999</v>
          </cell>
          <cell r="F1043">
            <v>3735.9895219999999</v>
          </cell>
          <cell r="G1043">
            <v>1866.508403</v>
          </cell>
        </row>
        <row r="1044">
          <cell r="A1044" t="str">
            <v>76834</v>
          </cell>
          <cell r="B1044" t="str">
            <v>VALLE DEL CAUCA</v>
          </cell>
          <cell r="C1044" t="str">
            <v>TULUA</v>
          </cell>
          <cell r="D1044">
            <v>2</v>
          </cell>
          <cell r="E1044">
            <v>59866.571856959999</v>
          </cell>
          <cell r="F1044">
            <v>63475.564185989999</v>
          </cell>
          <cell r="G1044">
            <v>23899.969584999999</v>
          </cell>
        </row>
        <row r="1045">
          <cell r="A1045" t="str">
            <v>76845</v>
          </cell>
          <cell r="B1045" t="str">
            <v>VALLE DEL CAUCA</v>
          </cell>
          <cell r="C1045" t="str">
            <v>ULLOA</v>
          </cell>
          <cell r="D1045">
            <v>6</v>
          </cell>
          <cell r="E1045">
            <v>1495.053955078125</v>
          </cell>
          <cell r="F1045">
            <v>1832.2626019500001</v>
          </cell>
          <cell r="G1045">
            <v>1067.961159</v>
          </cell>
        </row>
        <row r="1046">
          <cell r="A1046" t="str">
            <v>76863</v>
          </cell>
          <cell r="B1046" t="str">
            <v>VALLE DEL CAUCA</v>
          </cell>
          <cell r="C1046" t="str">
            <v>VERSALLES</v>
          </cell>
          <cell r="D1046">
            <v>6</v>
          </cell>
          <cell r="E1046">
            <v>1298.27099609375</v>
          </cell>
          <cell r="F1046">
            <v>1770.1441302599999</v>
          </cell>
          <cell r="G1046">
            <v>1024.621752</v>
          </cell>
        </row>
        <row r="1047">
          <cell r="A1047" t="str">
            <v>76869</v>
          </cell>
          <cell r="B1047" t="str">
            <v>VALLE DEL CAUCA</v>
          </cell>
          <cell r="C1047" t="str">
            <v>VIJES</v>
          </cell>
          <cell r="D1047">
            <v>6</v>
          </cell>
          <cell r="E1047">
            <v>3357.47607421875</v>
          </cell>
          <cell r="F1047">
            <v>2968.7258264400002</v>
          </cell>
          <cell r="G1047">
            <v>1968.4272490000001</v>
          </cell>
        </row>
        <row r="1048">
          <cell r="A1048" t="str">
            <v>76890</v>
          </cell>
          <cell r="B1048" t="str">
            <v>VALLE DEL CAUCA</v>
          </cell>
          <cell r="C1048" t="str">
            <v>YOTOCO</v>
          </cell>
          <cell r="D1048">
            <v>6</v>
          </cell>
          <cell r="E1048">
            <v>7573.529296875</v>
          </cell>
          <cell r="F1048">
            <v>11825.191319435999</v>
          </cell>
          <cell r="G1048">
            <v>3924.4533510000001</v>
          </cell>
        </row>
        <row r="1049">
          <cell r="A1049" t="str">
            <v>76892</v>
          </cell>
          <cell r="B1049" t="str">
            <v>VALLE DEL CAUCA</v>
          </cell>
          <cell r="C1049" t="str">
            <v>YUMBO</v>
          </cell>
          <cell r="D1049">
            <v>1</v>
          </cell>
          <cell r="E1049">
            <v>193747.40625</v>
          </cell>
          <cell r="F1049">
            <v>233133.56227140001</v>
          </cell>
          <cell r="G1049">
            <v>70945.115535999998</v>
          </cell>
        </row>
        <row r="1050">
          <cell r="A1050" t="str">
            <v>76895</v>
          </cell>
          <cell r="B1050" t="str">
            <v>VALLE DEL CAUCA</v>
          </cell>
          <cell r="C1050" t="str">
            <v>ZARZAL</v>
          </cell>
          <cell r="D1050">
            <v>5</v>
          </cell>
          <cell r="E1050">
            <v>19782.083984375</v>
          </cell>
          <cell r="F1050">
            <v>21562.283821000001</v>
          </cell>
          <cell r="G1050">
            <v>12393.965655</v>
          </cell>
        </row>
        <row r="1051">
          <cell r="A1051" t="str">
            <v>81001</v>
          </cell>
          <cell r="B1051" t="str">
            <v>ARAUCA</v>
          </cell>
          <cell r="C1051" t="str">
            <v>ARAUCA</v>
          </cell>
          <cell r="D1051">
            <v>4</v>
          </cell>
          <cell r="E1051">
            <v>26127</v>
          </cell>
          <cell r="F1051">
            <v>24564.950708599998</v>
          </cell>
          <cell r="G1051">
            <v>19211.597000999998</v>
          </cell>
        </row>
        <row r="1052">
          <cell r="A1052" t="str">
            <v>81065</v>
          </cell>
          <cell r="B1052" t="str">
            <v>ARAUCA</v>
          </cell>
          <cell r="C1052" t="str">
            <v>ARAUQUITA</v>
          </cell>
          <cell r="D1052">
            <v>6</v>
          </cell>
          <cell r="E1052">
            <v>11240.457955</v>
          </cell>
          <cell r="F1052">
            <v>9424.7776746090003</v>
          </cell>
          <cell r="G1052">
            <v>4490.0404630000003</v>
          </cell>
        </row>
        <row r="1053">
          <cell r="A1053" t="str">
            <v>81220</v>
          </cell>
          <cell r="B1053" t="str">
            <v>ARAUCA</v>
          </cell>
          <cell r="C1053" t="str">
            <v>CRAVO NORTE</v>
          </cell>
          <cell r="D1053">
            <v>6</v>
          </cell>
          <cell r="E1053">
            <v>1659.0009669999999</v>
          </cell>
          <cell r="F1053">
            <v>1834.918801</v>
          </cell>
          <cell r="G1053">
            <v>1120.9133830000001</v>
          </cell>
        </row>
        <row r="1054">
          <cell r="A1054" t="str">
            <v>81300</v>
          </cell>
          <cell r="B1054" t="str">
            <v>ARAUCA</v>
          </cell>
          <cell r="C1054" t="str">
            <v>FORTUL</v>
          </cell>
          <cell r="D1054">
            <v>6</v>
          </cell>
          <cell r="E1054">
            <v>3793.1162539999996</v>
          </cell>
          <cell r="F1054">
            <v>3523.2717148200004</v>
          </cell>
          <cell r="G1054">
            <v>2120.5153650000002</v>
          </cell>
        </row>
        <row r="1055">
          <cell r="A1055" t="str">
            <v>81591</v>
          </cell>
          <cell r="B1055" t="str">
            <v>ARAUCA</v>
          </cell>
          <cell r="C1055" t="str">
            <v>PUERTO RONDON</v>
          </cell>
          <cell r="D1055">
            <v>6</v>
          </cell>
          <cell r="E1055">
            <v>1460.2519790000001</v>
          </cell>
          <cell r="F1055">
            <v>1798.038366</v>
          </cell>
          <cell r="G1055">
            <v>1066.39157</v>
          </cell>
        </row>
        <row r="1056">
          <cell r="A1056" t="str">
            <v>81736</v>
          </cell>
          <cell r="B1056" t="str">
            <v>ARAUCA</v>
          </cell>
          <cell r="C1056" t="str">
            <v>SARAVENA</v>
          </cell>
          <cell r="D1056">
            <v>6</v>
          </cell>
          <cell r="E1056">
            <v>9170.8928749999995</v>
          </cell>
          <cell r="F1056">
            <v>8618.48660079</v>
          </cell>
          <cell r="G1056">
            <v>4772.7720900000004</v>
          </cell>
        </row>
        <row r="1057">
          <cell r="A1057" t="str">
            <v>81794</v>
          </cell>
          <cell r="B1057" t="str">
            <v>ARAUCA</v>
          </cell>
          <cell r="C1057" t="str">
            <v>TAME</v>
          </cell>
          <cell r="D1057">
            <v>6</v>
          </cell>
          <cell r="E1057">
            <v>7756.0327699999998</v>
          </cell>
          <cell r="F1057">
            <v>9227.8862860000008</v>
          </cell>
          <cell r="G1057">
            <v>5216.1008590000001</v>
          </cell>
        </row>
        <row r="1058">
          <cell r="A1058" t="str">
            <v>85001</v>
          </cell>
          <cell r="B1058" t="str">
            <v>CASANARE</v>
          </cell>
          <cell r="C1058" t="str">
            <v>YOPAL</v>
          </cell>
          <cell r="D1058">
            <v>2</v>
          </cell>
          <cell r="E1058">
            <v>72501.631315999999</v>
          </cell>
          <cell r="F1058">
            <v>107872.96796539999</v>
          </cell>
          <cell r="G1058">
            <v>60107.872511000001</v>
          </cell>
        </row>
        <row r="1059">
          <cell r="A1059" t="str">
            <v>85010</v>
          </cell>
          <cell r="B1059" t="str">
            <v>CASANARE</v>
          </cell>
          <cell r="C1059" t="str">
            <v>AGUAZUL</v>
          </cell>
          <cell r="D1059">
            <v>5</v>
          </cell>
          <cell r="E1059">
            <v>22253.516594100001</v>
          </cell>
          <cell r="F1059">
            <v>25512.187695000001</v>
          </cell>
          <cell r="G1059">
            <v>12858.916557</v>
          </cell>
        </row>
        <row r="1060">
          <cell r="A1060" t="str">
            <v>85015</v>
          </cell>
          <cell r="B1060" t="str">
            <v>CASANARE</v>
          </cell>
          <cell r="C1060" t="str">
            <v>CHAMEZA</v>
          </cell>
          <cell r="D1060">
            <v>6</v>
          </cell>
          <cell r="E1060">
            <v>1746.7324251300001</v>
          </cell>
          <cell r="F1060">
            <v>1688.1757419999999</v>
          </cell>
          <cell r="G1060">
            <v>895.767923</v>
          </cell>
        </row>
        <row r="1061">
          <cell r="A1061" t="str">
            <v>85125</v>
          </cell>
          <cell r="B1061" t="str">
            <v>CASANARE</v>
          </cell>
          <cell r="C1061" t="str">
            <v>HATO COROZAL</v>
          </cell>
          <cell r="D1061">
            <v>6</v>
          </cell>
          <cell r="E1061">
            <v>2555.90834202</v>
          </cell>
          <cell r="F1061">
            <v>2955.1959430000002</v>
          </cell>
          <cell r="G1061">
            <v>1985.675512</v>
          </cell>
        </row>
        <row r="1062">
          <cell r="A1062" t="str">
            <v>85136</v>
          </cell>
          <cell r="B1062" t="str">
            <v>CASANARE</v>
          </cell>
          <cell r="C1062" t="str">
            <v>LA SALINA</v>
          </cell>
          <cell r="D1062">
            <v>6</v>
          </cell>
          <cell r="E1062">
            <v>1266.86647197</v>
          </cell>
          <cell r="F1062">
            <v>1489.4356680000001</v>
          </cell>
          <cell r="G1062">
            <v>861.25133500000004</v>
          </cell>
        </row>
        <row r="1063">
          <cell r="A1063" t="str">
            <v>85139</v>
          </cell>
          <cell r="B1063" t="str">
            <v>CASANARE</v>
          </cell>
          <cell r="C1063" t="str">
            <v>MANI</v>
          </cell>
          <cell r="D1063">
            <v>6</v>
          </cell>
          <cell r="E1063">
            <v>7889.3225284500004</v>
          </cell>
          <cell r="F1063">
            <v>9574.7331174999999</v>
          </cell>
          <cell r="G1063">
            <v>5152.1786460000003</v>
          </cell>
        </row>
        <row r="1064">
          <cell r="A1064" t="str">
            <v>85162</v>
          </cell>
          <cell r="B1064" t="str">
            <v>CASANARE</v>
          </cell>
          <cell r="C1064" t="str">
            <v>MONTERREY</v>
          </cell>
          <cell r="D1064">
            <v>6</v>
          </cell>
          <cell r="E1064">
            <v>10483.26620715</v>
          </cell>
          <cell r="F1064">
            <v>8002.9699268000004</v>
          </cell>
          <cell r="G1064">
            <v>4724.5169960000003</v>
          </cell>
        </row>
        <row r="1065">
          <cell r="A1065" t="str">
            <v>85225</v>
          </cell>
          <cell r="B1065" t="str">
            <v>CASANARE</v>
          </cell>
          <cell r="C1065" t="str">
            <v>NUNCHIA</v>
          </cell>
          <cell r="D1065">
            <v>6</v>
          </cell>
          <cell r="E1065">
            <v>3772.05623784</v>
          </cell>
          <cell r="F1065">
            <v>3930.6279394799999</v>
          </cell>
          <cell r="G1065">
            <v>2459.534396</v>
          </cell>
        </row>
        <row r="1066">
          <cell r="A1066" t="str">
            <v>85230</v>
          </cell>
          <cell r="B1066" t="str">
            <v>CASANARE</v>
          </cell>
          <cell r="C1066" t="str">
            <v>OROCUE</v>
          </cell>
          <cell r="D1066">
            <v>6</v>
          </cell>
          <cell r="E1066">
            <v>7994.5988128400004</v>
          </cell>
          <cell r="F1066">
            <v>10058.541928000001</v>
          </cell>
          <cell r="G1066">
            <v>4945.9079540000002</v>
          </cell>
        </row>
        <row r="1067">
          <cell r="A1067" t="str">
            <v>85250</v>
          </cell>
          <cell r="B1067" t="str">
            <v>CASANARE</v>
          </cell>
          <cell r="C1067" t="str">
            <v>PAZ DE ARIPORO</v>
          </cell>
          <cell r="D1067">
            <v>6</v>
          </cell>
          <cell r="E1067">
            <v>6747.7154213699987</v>
          </cell>
          <cell r="F1067">
            <v>8036.6390019999999</v>
          </cell>
          <cell r="G1067">
            <v>4931.5126179999997</v>
          </cell>
        </row>
        <row r="1068">
          <cell r="A1068" t="str">
            <v>85263</v>
          </cell>
          <cell r="B1068" t="str">
            <v>CASANARE</v>
          </cell>
          <cell r="C1068" t="str">
            <v>PORE</v>
          </cell>
          <cell r="D1068">
            <v>6</v>
          </cell>
          <cell r="E1068">
            <v>6453.4525753499984</v>
          </cell>
          <cell r="F1068">
            <v>6634.2277069199999</v>
          </cell>
          <cell r="G1068">
            <v>2813.0395840000001</v>
          </cell>
        </row>
        <row r="1069">
          <cell r="A1069" t="str">
            <v>85279</v>
          </cell>
          <cell r="B1069" t="str">
            <v>CASANARE</v>
          </cell>
          <cell r="C1069" t="str">
            <v>RECETOR</v>
          </cell>
          <cell r="D1069">
            <v>6</v>
          </cell>
          <cell r="E1069">
            <v>1969.2911511899997</v>
          </cell>
          <cell r="F1069">
            <v>2207.9255328899999</v>
          </cell>
          <cell r="G1069">
            <v>1007.117</v>
          </cell>
        </row>
        <row r="1070">
          <cell r="A1070" t="str">
            <v>85300</v>
          </cell>
          <cell r="B1070" t="str">
            <v>CASANARE</v>
          </cell>
          <cell r="C1070" t="str">
            <v>SABANALARGA</v>
          </cell>
          <cell r="D1070">
            <v>6</v>
          </cell>
          <cell r="E1070">
            <v>2453.9573609099998</v>
          </cell>
          <cell r="F1070">
            <v>2395.4957629999999</v>
          </cell>
          <cell r="G1070">
            <v>1025.602672</v>
          </cell>
        </row>
        <row r="1071">
          <cell r="A1071" t="str">
            <v>85315</v>
          </cell>
          <cell r="B1071" t="str">
            <v>CASANARE</v>
          </cell>
          <cell r="C1071" t="str">
            <v>SACAMA</v>
          </cell>
          <cell r="D1071">
            <v>6</v>
          </cell>
          <cell r="E1071">
            <v>1951.38201456</v>
          </cell>
          <cell r="F1071">
            <v>2148.8470139999999</v>
          </cell>
          <cell r="G1071">
            <v>771.40266699999995</v>
          </cell>
        </row>
        <row r="1072">
          <cell r="A1072" t="str">
            <v>85325</v>
          </cell>
          <cell r="B1072" t="str">
            <v>CASANARE</v>
          </cell>
          <cell r="C1072" t="str">
            <v>SAN LUIS DE PALENQUE</v>
          </cell>
          <cell r="D1072">
            <v>6</v>
          </cell>
          <cell r="E1072">
            <v>3797.96805722</v>
          </cell>
          <cell r="F1072">
            <v>4042.1299610000001</v>
          </cell>
          <cell r="G1072">
            <v>2264.1472950000002</v>
          </cell>
        </row>
        <row r="1073">
          <cell r="A1073" t="str">
            <v>85400</v>
          </cell>
          <cell r="B1073" t="str">
            <v>CASANARE</v>
          </cell>
          <cell r="C1073" t="str">
            <v>TAMARA</v>
          </cell>
          <cell r="D1073">
            <v>6</v>
          </cell>
          <cell r="E1073">
            <v>2757.0499060500001</v>
          </cell>
          <cell r="F1073">
            <v>2812.9838610000002</v>
          </cell>
          <cell r="G1073">
            <v>1899.0262640000001</v>
          </cell>
        </row>
        <row r="1074">
          <cell r="A1074" t="str">
            <v>85410</v>
          </cell>
          <cell r="B1074" t="str">
            <v>CASANARE</v>
          </cell>
          <cell r="C1074" t="str">
            <v>TAURAMENA</v>
          </cell>
          <cell r="D1074">
            <v>5</v>
          </cell>
          <cell r="E1074">
            <v>23484.438700469993</v>
          </cell>
          <cell r="F1074">
            <v>23510.161472</v>
          </cell>
          <cell r="G1074">
            <v>11978.336162</v>
          </cell>
        </row>
        <row r="1075">
          <cell r="A1075" t="str">
            <v>85430</v>
          </cell>
          <cell r="B1075" t="str">
            <v>CASANARE</v>
          </cell>
          <cell r="C1075" t="str">
            <v>TRINIDAD</v>
          </cell>
          <cell r="D1075">
            <v>6</v>
          </cell>
          <cell r="E1075">
            <v>3979.5902437500004</v>
          </cell>
          <cell r="F1075">
            <v>4593.5136343800004</v>
          </cell>
          <cell r="G1075">
            <v>2367.9284539999999</v>
          </cell>
        </row>
        <row r="1076">
          <cell r="A1076" t="str">
            <v>85440</v>
          </cell>
          <cell r="B1076" t="str">
            <v>CASANARE</v>
          </cell>
          <cell r="C1076" t="str">
            <v>VILLANUEVA</v>
          </cell>
          <cell r="D1076">
            <v>5</v>
          </cell>
          <cell r="E1076">
            <v>14105.45430558</v>
          </cell>
          <cell r="F1076">
            <v>17856.861061</v>
          </cell>
          <cell r="G1076">
            <v>9548.979867</v>
          </cell>
        </row>
        <row r="1077">
          <cell r="A1077" t="str">
            <v>86001</v>
          </cell>
          <cell r="B1077" t="str">
            <v>PUTUMAYO</v>
          </cell>
          <cell r="C1077" t="str">
            <v>MOCOA</v>
          </cell>
          <cell r="D1077">
            <v>6</v>
          </cell>
          <cell r="E1077">
            <v>10397.056218</v>
          </cell>
          <cell r="F1077">
            <v>13696.248575790001</v>
          </cell>
          <cell r="G1077">
            <v>9255.6836370000001</v>
          </cell>
        </row>
        <row r="1078">
          <cell r="A1078" t="str">
            <v>86219</v>
          </cell>
          <cell r="B1078" t="str">
            <v>PUTUMAYO</v>
          </cell>
          <cell r="C1078" t="str">
            <v>COLON</v>
          </cell>
          <cell r="D1078">
            <v>6</v>
          </cell>
          <cell r="E1078">
            <v>1283.39013671875</v>
          </cell>
          <cell r="F1078">
            <v>1223.980843</v>
          </cell>
          <cell r="G1078">
            <v>676.40493600000002</v>
          </cell>
        </row>
        <row r="1079">
          <cell r="A1079" t="str">
            <v>86320</v>
          </cell>
          <cell r="B1079" t="str">
            <v>PUTUMAYO</v>
          </cell>
          <cell r="C1079" t="str">
            <v>ORITO</v>
          </cell>
          <cell r="D1079">
            <v>6</v>
          </cell>
          <cell r="E1079">
            <v>7621.0815460000003</v>
          </cell>
          <cell r="F1079">
            <v>6362.6106554999997</v>
          </cell>
          <cell r="G1079">
            <v>5037.1489970000002</v>
          </cell>
        </row>
        <row r="1080">
          <cell r="A1080" t="str">
            <v>86568</v>
          </cell>
          <cell r="B1080" t="str">
            <v>PUTUMAYO</v>
          </cell>
          <cell r="C1080" t="str">
            <v>PUERTO ASIS</v>
          </cell>
          <cell r="D1080">
            <v>6</v>
          </cell>
          <cell r="E1080">
            <v>11215.949701</v>
          </cell>
          <cell r="F1080">
            <v>14106.17506023</v>
          </cell>
          <cell r="G1080">
            <v>7313.4623039999997</v>
          </cell>
        </row>
        <row r="1081">
          <cell r="A1081" t="str">
            <v>86569</v>
          </cell>
          <cell r="B1081" t="str">
            <v>PUTUMAYO</v>
          </cell>
          <cell r="C1081" t="str">
            <v>PUERTO CAYCEDO</v>
          </cell>
          <cell r="D1081">
            <v>6</v>
          </cell>
          <cell r="E1081">
            <v>3246.406982421875</v>
          </cell>
          <cell r="F1081">
            <v>4230.7640753400001</v>
          </cell>
          <cell r="G1081">
            <v>2249.8704309999998</v>
          </cell>
        </row>
        <row r="1082">
          <cell r="A1082" t="str">
            <v>86571</v>
          </cell>
          <cell r="B1082" t="str">
            <v>PUTUMAYO</v>
          </cell>
          <cell r="C1082" t="str">
            <v>PUERTO GUZMAN</v>
          </cell>
          <cell r="D1082">
            <v>6</v>
          </cell>
          <cell r="E1082">
            <v>3250.547119140625</v>
          </cell>
          <cell r="F1082">
            <v>2924.5807730700003</v>
          </cell>
          <cell r="G1082">
            <v>2330.9420150000001</v>
          </cell>
        </row>
        <row r="1083">
          <cell r="A1083" t="str">
            <v>86573</v>
          </cell>
          <cell r="B1083" t="str">
            <v>PUTUMAYO</v>
          </cell>
          <cell r="C1083" t="str">
            <v>PUERTO LEGUIZAMO</v>
          </cell>
          <cell r="D1083">
            <v>6</v>
          </cell>
          <cell r="E1083">
            <v>5543.65576171875</v>
          </cell>
          <cell r="F1083">
            <v>5976.7484327100001</v>
          </cell>
          <cell r="G1083">
            <v>3612.5568499999999</v>
          </cell>
        </row>
        <row r="1084">
          <cell r="A1084" t="str">
            <v>86749</v>
          </cell>
          <cell r="B1084" t="str">
            <v>PUTUMAYO</v>
          </cell>
          <cell r="C1084" t="str">
            <v>SIBUNDOY</v>
          </cell>
          <cell r="D1084">
            <v>6</v>
          </cell>
          <cell r="E1084">
            <v>2593.1953125</v>
          </cell>
          <cell r="F1084">
            <v>2290.1505778800001</v>
          </cell>
          <cell r="G1084">
            <v>1703.025738</v>
          </cell>
        </row>
        <row r="1085">
          <cell r="A1085" t="str">
            <v>86755</v>
          </cell>
          <cell r="B1085" t="str">
            <v>PUTUMAYO</v>
          </cell>
          <cell r="C1085" t="str">
            <v>SAN FRANCISCO</v>
          </cell>
          <cell r="D1085">
            <v>6</v>
          </cell>
          <cell r="E1085">
            <v>633.431396484375</v>
          </cell>
          <cell r="F1085">
            <v>1076.6586420000001</v>
          </cell>
          <cell r="G1085">
            <v>719.12676699999997</v>
          </cell>
        </row>
        <row r="1086">
          <cell r="A1086" t="str">
            <v>86757</v>
          </cell>
          <cell r="B1086" t="str">
            <v>PUTUMAYO</v>
          </cell>
          <cell r="C1086" t="str">
            <v>SAN MIGUEL</v>
          </cell>
          <cell r="D1086">
            <v>6</v>
          </cell>
          <cell r="E1086">
            <v>4416.4730369999997</v>
          </cell>
          <cell r="F1086">
            <v>3933.9167511599999</v>
          </cell>
          <cell r="G1086">
            <v>2394.3217420000001</v>
          </cell>
        </row>
        <row r="1087">
          <cell r="A1087" t="str">
            <v>86760</v>
          </cell>
          <cell r="B1087" t="str">
            <v>PUTUMAYO</v>
          </cell>
          <cell r="C1087" t="str">
            <v>SANTIAGO</v>
          </cell>
          <cell r="D1087">
            <v>6</v>
          </cell>
          <cell r="E1087">
            <v>1630.180302</v>
          </cell>
          <cell r="F1087">
            <v>1728.7611491700002</v>
          </cell>
          <cell r="G1087">
            <v>1311.6738</v>
          </cell>
        </row>
        <row r="1088">
          <cell r="A1088" t="str">
            <v>86865</v>
          </cell>
          <cell r="B1088" t="str">
            <v>PUTUMAYO</v>
          </cell>
          <cell r="C1088" t="str">
            <v>VALLE DEL GUAMUEZ</v>
          </cell>
          <cell r="D1088">
            <v>6</v>
          </cell>
          <cell r="E1088">
            <v>6298.5492039999999</v>
          </cell>
          <cell r="F1088">
            <v>7231.0143668400005</v>
          </cell>
          <cell r="G1088">
            <v>4100.0414689999998</v>
          </cell>
        </row>
        <row r="1089">
          <cell r="A1089" t="str">
            <v>86885</v>
          </cell>
          <cell r="B1089" t="str">
            <v>PUTUMAYO</v>
          </cell>
          <cell r="C1089" t="str">
            <v>VILLAGARZON</v>
          </cell>
          <cell r="D1089">
            <v>6</v>
          </cell>
          <cell r="E1089">
            <v>6744.6116599999996</v>
          </cell>
          <cell r="F1089">
            <v>7840.2263009399994</v>
          </cell>
          <cell r="G1089">
            <v>3686.1135749999999</v>
          </cell>
        </row>
        <row r="1090">
          <cell r="A1090" t="str">
            <v>88564</v>
          </cell>
          <cell r="B1090" t="str">
            <v>ARCHIPIÉLAGO DE SAN ANDRÉS, PROVIDENCIA Y SANTA CATALINA</v>
          </cell>
          <cell r="C1090" t="str">
            <v>PROVIDENCIA Y SANTA CATALINA</v>
          </cell>
          <cell r="D1090">
            <v>5</v>
          </cell>
          <cell r="E1090">
            <v>40071.85546875</v>
          </cell>
          <cell r="F1090">
            <v>65325.267972360001</v>
          </cell>
          <cell r="G1090">
            <v>28131.475778</v>
          </cell>
        </row>
        <row r="1091">
          <cell r="A1091" t="str">
            <v>91001</v>
          </cell>
          <cell r="B1091" t="str">
            <v>AMAZONAS</v>
          </cell>
          <cell r="C1091" t="str">
            <v>LETICIA</v>
          </cell>
          <cell r="D1091">
            <v>5</v>
          </cell>
          <cell r="E1091">
            <v>13691.017578125</v>
          </cell>
          <cell r="F1091">
            <v>15708.804963389999</v>
          </cell>
          <cell r="G1091">
            <v>7611.4715859999997</v>
          </cell>
        </row>
        <row r="1092">
          <cell r="A1092" t="str">
            <v>91540</v>
          </cell>
          <cell r="B1092" t="str">
            <v>AMAZONAS</v>
          </cell>
          <cell r="C1092" t="str">
            <v>PUERTO NARIÑO</v>
          </cell>
          <cell r="D1092">
            <v>6</v>
          </cell>
          <cell r="E1092">
            <v>2273.68359375</v>
          </cell>
          <cell r="F1092">
            <v>2639.9613249899999</v>
          </cell>
          <cell r="G1092">
            <v>1808.032197</v>
          </cell>
        </row>
        <row r="1093">
          <cell r="A1093" t="str">
            <v>94001</v>
          </cell>
          <cell r="B1093" t="str">
            <v>GUAINIA</v>
          </cell>
          <cell r="C1093" t="str">
            <v>PUERTO INIRIDA</v>
          </cell>
          <cell r="D1093">
            <v>6</v>
          </cell>
          <cell r="E1093">
            <v>6383.49853515625</v>
          </cell>
          <cell r="F1093">
            <v>8837.152063739999</v>
          </cell>
          <cell r="G1093">
            <v>4491.2287200000001</v>
          </cell>
        </row>
        <row r="1094">
          <cell r="A1094" t="str">
            <v>94343</v>
          </cell>
          <cell r="B1094" t="str">
            <v>GUAINIA</v>
          </cell>
          <cell r="C1094" t="str">
            <v>BARRANCOMINAS</v>
          </cell>
          <cell r="D1094">
            <v>6</v>
          </cell>
          <cell r="E1094">
            <v>7677.6796875</v>
          </cell>
          <cell r="F1094">
            <v>3854.7238039200001</v>
          </cell>
          <cell r="G1094">
            <v>2077.8990779999999</v>
          </cell>
        </row>
        <row r="1095">
          <cell r="A1095" t="str">
            <v>95001</v>
          </cell>
          <cell r="B1095" t="str">
            <v>GUAVIARE</v>
          </cell>
          <cell r="C1095" t="str">
            <v>SAN JOSE DEL GUAVIARE</v>
          </cell>
          <cell r="D1095">
            <v>6</v>
          </cell>
          <cell r="E1095">
            <v>12054.356981999999</v>
          </cell>
          <cell r="F1095">
            <v>14951.104646</v>
          </cell>
          <cell r="G1095">
            <v>8017.6350050000001</v>
          </cell>
        </row>
        <row r="1096">
          <cell r="A1096" t="str">
            <v>95015</v>
          </cell>
          <cell r="B1096" t="str">
            <v>GUAVIARE</v>
          </cell>
          <cell r="C1096" t="str">
            <v>CALAMAR</v>
          </cell>
          <cell r="D1096">
            <v>6</v>
          </cell>
          <cell r="E1096">
            <v>3543.4354760000001</v>
          </cell>
          <cell r="F1096">
            <v>4219.0334240000002</v>
          </cell>
          <cell r="G1096">
            <v>2434.047861</v>
          </cell>
        </row>
        <row r="1097">
          <cell r="A1097" t="str">
            <v>95025</v>
          </cell>
          <cell r="B1097" t="str">
            <v>GUAVIARE</v>
          </cell>
          <cell r="C1097" t="str">
            <v>EL RETORNO</v>
          </cell>
          <cell r="D1097">
            <v>6</v>
          </cell>
          <cell r="E1097">
            <v>4043.5492260000001</v>
          </cell>
          <cell r="F1097">
            <v>5567.845053</v>
          </cell>
          <cell r="G1097">
            <v>2851.0356390000002</v>
          </cell>
        </row>
        <row r="1098">
          <cell r="A1098" t="str">
            <v>95200</v>
          </cell>
          <cell r="B1098" t="str">
            <v>GUAVIARE</v>
          </cell>
          <cell r="C1098" t="str">
            <v>MIRAFLORES</v>
          </cell>
          <cell r="D1098">
            <v>6</v>
          </cell>
          <cell r="E1098">
            <v>2516.5263399999999</v>
          </cell>
          <cell r="F1098">
            <v>3179.2779453600001</v>
          </cell>
          <cell r="G1098">
            <v>1623.012694</v>
          </cell>
        </row>
        <row r="1099">
          <cell r="A1099" t="str">
            <v>97001</v>
          </cell>
          <cell r="B1099" t="str">
            <v>VAUPES</v>
          </cell>
          <cell r="C1099" t="str">
            <v>MITU</v>
          </cell>
          <cell r="D1099">
            <v>6</v>
          </cell>
          <cell r="E1099">
            <v>5912.6240234375</v>
          </cell>
          <cell r="F1099">
            <v>6859.9168208999999</v>
          </cell>
          <cell r="G1099">
            <v>2903.0548690000001</v>
          </cell>
        </row>
        <row r="1100">
          <cell r="A1100" t="str">
            <v>97161</v>
          </cell>
          <cell r="B1100" t="str">
            <v>VAUPES</v>
          </cell>
          <cell r="C1100" t="str">
            <v>CARURU</v>
          </cell>
          <cell r="D1100">
            <v>6</v>
          </cell>
          <cell r="E1100">
            <v>2538.9591019999998</v>
          </cell>
          <cell r="F1100">
            <v>2532.6124579799998</v>
          </cell>
          <cell r="G1100">
            <v>1338.3928129999999</v>
          </cell>
        </row>
        <row r="1101">
          <cell r="A1101" t="str">
            <v>97666</v>
          </cell>
          <cell r="B1101" t="str">
            <v>VAUPES</v>
          </cell>
          <cell r="C1101" t="str">
            <v>TARAIRA</v>
          </cell>
          <cell r="D1101">
            <v>6</v>
          </cell>
          <cell r="E1101">
            <v>5172.1748046875</v>
          </cell>
          <cell r="F1101">
            <v>7283.3389749999997</v>
          </cell>
          <cell r="G1101">
            <v>3537.6731850000001</v>
          </cell>
        </row>
        <row r="1102">
          <cell r="A1102" t="str">
            <v>99001</v>
          </cell>
          <cell r="B1102" t="str">
            <v>VICHADA</v>
          </cell>
          <cell r="C1102" t="str">
            <v>PUERTO CARREÑO</v>
          </cell>
          <cell r="D1102">
            <v>6</v>
          </cell>
          <cell r="E1102">
            <v>8274.4697265625</v>
          </cell>
          <cell r="F1102">
            <v>8523.6175399999993</v>
          </cell>
          <cell r="G1102">
            <v>4718.3177459999997</v>
          </cell>
        </row>
        <row r="1103">
          <cell r="A1103" t="str">
            <v>99524</v>
          </cell>
          <cell r="B1103" t="str">
            <v>VICHADA</v>
          </cell>
          <cell r="C1103" t="str">
            <v>LA PRIMAVERA</v>
          </cell>
          <cell r="D1103">
            <v>6</v>
          </cell>
          <cell r="E1103">
            <v>4248.439453125</v>
          </cell>
          <cell r="F1103">
            <v>4328.9556629999997</v>
          </cell>
          <cell r="G1103">
            <v>2677.7706199999998</v>
          </cell>
        </row>
        <row r="1104">
          <cell r="A1104" t="str">
            <v>99624</v>
          </cell>
          <cell r="B1104" t="str">
            <v>VICHADA</v>
          </cell>
          <cell r="C1104" t="str">
            <v>SANTA ROSALIA</v>
          </cell>
          <cell r="D1104">
            <v>6</v>
          </cell>
          <cell r="E1104">
            <v>2466.8037109375</v>
          </cell>
          <cell r="F1104">
            <v>2736.3322619999999</v>
          </cell>
          <cell r="G1104">
            <v>1741.9256150000001</v>
          </cell>
        </row>
        <row r="1105">
          <cell r="A1105" t="str">
            <v>99773</v>
          </cell>
          <cell r="B1105" t="str">
            <v>VICHADA</v>
          </cell>
          <cell r="C1105" t="str">
            <v>CUMARIBO</v>
          </cell>
          <cell r="D1105">
            <v>4</v>
          </cell>
          <cell r="E1105">
            <v>6114.65478515625</v>
          </cell>
          <cell r="F1105">
            <v>9824.8897699999998</v>
          </cell>
          <cell r="G1105">
            <v>4304.5948580000004</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jecución de Ingresos"/>
      <sheetName val="Cuentas SGP"/>
      <sheetName val="Cálculo SGP"/>
    </sheetNames>
    <sheetDataSet>
      <sheetData sheetId="0"/>
      <sheetData sheetId="1"/>
      <sheetData sheetId="2">
        <row r="3">
          <cell r="N3" t="str">
            <v>05000</v>
          </cell>
          <cell r="O3" t="str">
            <v xml:space="preserve">Antioquia                                                                                                                                                                                               </v>
          </cell>
          <cell r="P3">
            <v>40148074127</v>
          </cell>
          <cell r="Q3"/>
          <cell r="R3"/>
          <cell r="S3"/>
          <cell r="T3"/>
          <cell r="U3">
            <v>1443790764340</v>
          </cell>
          <cell r="V3">
            <v>64501260693</v>
          </cell>
          <cell r="W3"/>
          <cell r="X3"/>
        </row>
        <row r="4">
          <cell r="N4" t="str">
            <v>08000</v>
          </cell>
          <cell r="O4" t="str">
            <v xml:space="preserve">Atlántico                                                                                                                                                                                               </v>
          </cell>
          <cell r="P4">
            <v>22160498829</v>
          </cell>
          <cell r="Q4">
            <v>24953812144</v>
          </cell>
          <cell r="R4"/>
          <cell r="S4"/>
          <cell r="T4"/>
          <cell r="U4">
            <v>363494254499</v>
          </cell>
          <cell r="V4">
            <v>25445255621</v>
          </cell>
          <cell r="W4"/>
          <cell r="X4"/>
        </row>
        <row r="5">
          <cell r="N5" t="str">
            <v>13000</v>
          </cell>
          <cell r="O5" t="str">
            <v xml:space="preserve">Bolívar                                                                                                                                                                                                 </v>
          </cell>
          <cell r="P5">
            <v>22698413070</v>
          </cell>
          <cell r="Q5"/>
          <cell r="R5"/>
          <cell r="S5"/>
          <cell r="T5"/>
          <cell r="U5">
            <v>775512059320</v>
          </cell>
          <cell r="V5">
            <v>29637512019</v>
          </cell>
          <cell r="W5"/>
          <cell r="X5"/>
        </row>
        <row r="6">
          <cell r="N6" t="str">
            <v>15000</v>
          </cell>
          <cell r="O6" t="str">
            <v xml:space="preserve">Boyacá                                                                                                                                                                                                  </v>
          </cell>
          <cell r="P6">
            <v>9879449727</v>
          </cell>
          <cell r="Q6"/>
          <cell r="R6"/>
          <cell r="S6"/>
          <cell r="T6"/>
          <cell r="U6">
            <v>671550797137</v>
          </cell>
          <cell r="V6">
            <v>38309795108</v>
          </cell>
          <cell r="W6"/>
          <cell r="X6"/>
        </row>
        <row r="7">
          <cell r="N7" t="str">
            <v>17000</v>
          </cell>
          <cell r="O7" t="str">
            <v xml:space="preserve">Caldas                                                                                                                                                                                                  </v>
          </cell>
          <cell r="P7">
            <v>5915821519</v>
          </cell>
          <cell r="Q7">
            <v>21204935714</v>
          </cell>
          <cell r="R7"/>
          <cell r="S7"/>
          <cell r="T7"/>
          <cell r="U7">
            <v>370858999121</v>
          </cell>
          <cell r="V7">
            <v>12524227669</v>
          </cell>
          <cell r="W7"/>
          <cell r="X7"/>
        </row>
        <row r="8">
          <cell r="N8" t="str">
            <v>18000</v>
          </cell>
          <cell r="O8" t="str">
            <v xml:space="preserve">Caquetá                                                                                                                                                                                                 </v>
          </cell>
          <cell r="P8">
            <v>5217186328</v>
          </cell>
          <cell r="Q8"/>
          <cell r="R8"/>
          <cell r="S8"/>
          <cell r="T8"/>
          <cell r="U8">
            <v>217239431647</v>
          </cell>
          <cell r="V8">
            <v>19382089899</v>
          </cell>
          <cell r="W8"/>
          <cell r="X8"/>
        </row>
        <row r="9">
          <cell r="N9" t="str">
            <v>19000</v>
          </cell>
          <cell r="O9" t="str">
            <v xml:space="preserve">Cauca                                                                                                                                                                                                   </v>
          </cell>
          <cell r="P9">
            <v>16792773923</v>
          </cell>
          <cell r="Q9"/>
          <cell r="R9"/>
          <cell r="S9"/>
          <cell r="T9"/>
          <cell r="U9">
            <v>955070416924</v>
          </cell>
          <cell r="V9">
            <v>29641260319</v>
          </cell>
          <cell r="W9"/>
          <cell r="X9"/>
        </row>
        <row r="10">
          <cell r="N10" t="str">
            <v>20000</v>
          </cell>
          <cell r="O10" t="str">
            <v xml:space="preserve">Cesar                                                                                                                                                                                                   </v>
          </cell>
          <cell r="P10">
            <v>12536198728</v>
          </cell>
          <cell r="Q10"/>
          <cell r="R10"/>
          <cell r="S10"/>
          <cell r="T10"/>
          <cell r="U10">
            <v>492447838505</v>
          </cell>
          <cell r="V10">
            <v>14218492331</v>
          </cell>
          <cell r="W10"/>
          <cell r="X10"/>
        </row>
        <row r="11">
          <cell r="N11" t="str">
            <v>23000</v>
          </cell>
          <cell r="O11" t="str">
            <v xml:space="preserve">Córdoba                                                                                                                                                                                                 </v>
          </cell>
          <cell r="P11">
            <v>23719587653</v>
          </cell>
          <cell r="Q11"/>
          <cell r="R11"/>
          <cell r="S11"/>
          <cell r="T11"/>
          <cell r="U11">
            <v>858630821419</v>
          </cell>
          <cell r="V11">
            <v>26151394309</v>
          </cell>
          <cell r="W11"/>
          <cell r="X11"/>
        </row>
        <row r="12">
          <cell r="N12" t="str">
            <v>25000</v>
          </cell>
          <cell r="O12" t="str">
            <v xml:space="preserve">Cundinamarca                                                                                                                                                                                            </v>
          </cell>
          <cell r="P12">
            <v>21518357124</v>
          </cell>
          <cell r="Q12"/>
          <cell r="R12"/>
          <cell r="S12"/>
          <cell r="T12"/>
          <cell r="U12">
            <v>863304758764</v>
          </cell>
          <cell r="V12">
            <v>47203574061</v>
          </cell>
          <cell r="W12"/>
          <cell r="X12"/>
        </row>
        <row r="13">
          <cell r="N13" t="str">
            <v>27000</v>
          </cell>
          <cell r="O13" t="str">
            <v xml:space="preserve">Chocó                                                                                                                                                                                                   </v>
          </cell>
          <cell r="P13">
            <v>8865124347</v>
          </cell>
          <cell r="Q13">
            <v>34002303910</v>
          </cell>
          <cell r="R13"/>
          <cell r="S13"/>
          <cell r="T13"/>
          <cell r="U13">
            <v>397292089062</v>
          </cell>
          <cell r="V13">
            <v>22558215908</v>
          </cell>
          <cell r="W13"/>
          <cell r="X13"/>
        </row>
        <row r="14">
          <cell r="N14" t="str">
            <v>41000</v>
          </cell>
          <cell r="O14" t="str">
            <v xml:space="preserve">Huila                                                                                                                                                                                                   </v>
          </cell>
          <cell r="P14">
            <v>10220420921</v>
          </cell>
          <cell r="Q14"/>
          <cell r="R14"/>
          <cell r="S14"/>
          <cell r="T14"/>
          <cell r="U14">
            <v>485160650000</v>
          </cell>
          <cell r="V14">
            <v>12141222248</v>
          </cell>
          <cell r="W14"/>
          <cell r="X14"/>
        </row>
        <row r="15">
          <cell r="N15" t="str">
            <v>44000</v>
          </cell>
          <cell r="O15" t="str">
            <v xml:space="preserve">La Guajira                                                                                                                                                                                              </v>
          </cell>
          <cell r="P15">
            <v>13355392405</v>
          </cell>
          <cell r="Q15">
            <v>32456367133</v>
          </cell>
          <cell r="R15"/>
          <cell r="S15"/>
          <cell r="T15"/>
          <cell r="U15">
            <v>295951229625</v>
          </cell>
          <cell r="V15">
            <v>15688366437</v>
          </cell>
          <cell r="W15"/>
          <cell r="X15"/>
        </row>
        <row r="16">
          <cell r="N16" t="str">
            <v>47000</v>
          </cell>
          <cell r="O16" t="str">
            <v xml:space="preserve">Magdalena                                                                                                                                                                                               </v>
          </cell>
          <cell r="P16">
            <v>14887391382</v>
          </cell>
          <cell r="Q16">
            <v>25688021214</v>
          </cell>
          <cell r="R16"/>
          <cell r="S16"/>
          <cell r="T16"/>
          <cell r="U16">
            <v>626613665027</v>
          </cell>
          <cell r="V16">
            <v>21915237393</v>
          </cell>
          <cell r="W16"/>
          <cell r="X16"/>
        </row>
        <row r="17">
          <cell r="N17" t="str">
            <v>50000</v>
          </cell>
          <cell r="O17" t="str">
            <v xml:space="preserve">Meta                                                                                                                                                                                                    </v>
          </cell>
          <cell r="P17">
            <v>9441608187</v>
          </cell>
          <cell r="Q17"/>
          <cell r="R17"/>
          <cell r="S17"/>
          <cell r="T17"/>
          <cell r="U17">
            <v>305885700946</v>
          </cell>
          <cell r="V17">
            <v>18933981948</v>
          </cell>
          <cell r="W17"/>
          <cell r="X17"/>
        </row>
        <row r="18">
          <cell r="N18" t="str">
            <v>52000</v>
          </cell>
          <cell r="O18" t="str">
            <v xml:space="preserve">Nariño                                                                                                                                                                                                  </v>
          </cell>
          <cell r="P18">
            <v>18705669217</v>
          </cell>
          <cell r="Q18">
            <v>2326739247</v>
          </cell>
          <cell r="R18"/>
          <cell r="S18"/>
          <cell r="T18"/>
          <cell r="U18">
            <v>701136342813</v>
          </cell>
          <cell r="V18"/>
          <cell r="W18"/>
          <cell r="X18"/>
        </row>
        <row r="19">
          <cell r="N19" t="str">
            <v>54000</v>
          </cell>
          <cell r="O19" t="str">
            <v xml:space="preserve">Norte de Santander                                                                                                                                                                                      </v>
          </cell>
          <cell r="P19">
            <v>13509212162</v>
          </cell>
          <cell r="Q19"/>
          <cell r="R19"/>
          <cell r="S19"/>
          <cell r="T19"/>
          <cell r="U19">
            <v>536259959322</v>
          </cell>
          <cell r="V19">
            <v>24620251538</v>
          </cell>
          <cell r="W19"/>
          <cell r="X19"/>
        </row>
        <row r="20">
          <cell r="N20" t="str">
            <v>63000</v>
          </cell>
          <cell r="O20" t="str">
            <v xml:space="preserve">Quindío                                                                                                                                                                                                 </v>
          </cell>
          <cell r="P20">
            <v>2866923608</v>
          </cell>
          <cell r="Q20"/>
          <cell r="R20"/>
          <cell r="S20"/>
          <cell r="T20"/>
          <cell r="U20">
            <v>166857497228</v>
          </cell>
          <cell r="V20">
            <v>6376889770</v>
          </cell>
          <cell r="W20"/>
          <cell r="X20"/>
        </row>
        <row r="21">
          <cell r="N21" t="str">
            <v>66000</v>
          </cell>
          <cell r="O21" t="str">
            <v xml:space="preserve">Risaralda                                                                                                                                                                                               </v>
          </cell>
          <cell r="P21">
            <v>4757678971</v>
          </cell>
          <cell r="Q21"/>
          <cell r="R21"/>
          <cell r="S21"/>
          <cell r="T21"/>
          <cell r="U21">
            <v>184484133357</v>
          </cell>
          <cell r="V21">
            <v>9638189523</v>
          </cell>
          <cell r="W21"/>
          <cell r="X21"/>
        </row>
        <row r="22">
          <cell r="N22" t="str">
            <v>68000</v>
          </cell>
          <cell r="O22" t="str">
            <v xml:space="preserve">Santander                                                                                                                                                                                               </v>
          </cell>
          <cell r="P22">
            <v>14379325376</v>
          </cell>
          <cell r="Q22">
            <v>3276218614</v>
          </cell>
          <cell r="R22"/>
          <cell r="S22"/>
          <cell r="T22"/>
          <cell r="U22">
            <v>645618505943</v>
          </cell>
          <cell r="V22">
            <v>32318380547</v>
          </cell>
          <cell r="W22"/>
          <cell r="X22"/>
        </row>
        <row r="23">
          <cell r="N23" t="str">
            <v>70000</v>
          </cell>
          <cell r="O23" t="str">
            <v xml:space="preserve">Sucre                                                                                                                                                                                                   </v>
          </cell>
          <cell r="P23">
            <v>9944113314</v>
          </cell>
          <cell r="Q23">
            <v>19015106362</v>
          </cell>
          <cell r="R23"/>
          <cell r="S23"/>
          <cell r="T23"/>
          <cell r="U23">
            <v>532863063902</v>
          </cell>
          <cell r="V23">
            <v>16877180100</v>
          </cell>
          <cell r="W23"/>
          <cell r="X23"/>
        </row>
        <row r="24">
          <cell r="N24" t="str">
            <v>73000</v>
          </cell>
          <cell r="O24" t="str">
            <v xml:space="preserve">Tolima                                                                                                                                                                                                  </v>
          </cell>
          <cell r="P24">
            <v>10393421134</v>
          </cell>
          <cell r="Q24">
            <v>36603660546</v>
          </cell>
          <cell r="R24"/>
          <cell r="S24"/>
          <cell r="T24"/>
          <cell r="U24">
            <v>626659587014</v>
          </cell>
          <cell r="V24">
            <v>19225077327</v>
          </cell>
          <cell r="W24"/>
          <cell r="X24"/>
        </row>
        <row r="25">
          <cell r="N25" t="str">
            <v>76000</v>
          </cell>
          <cell r="O25" t="str">
            <v xml:space="preserve">Valle del Cauca                                                                                                                                                                                         </v>
          </cell>
          <cell r="P25">
            <v>24509835203</v>
          </cell>
          <cell r="Q25"/>
          <cell r="R25"/>
          <cell r="S25"/>
          <cell r="T25"/>
          <cell r="U25">
            <v>540381886679</v>
          </cell>
          <cell r="V25">
            <v>42733990133</v>
          </cell>
          <cell r="W25"/>
          <cell r="X25"/>
        </row>
        <row r="26">
          <cell r="N26" t="str">
            <v>81000</v>
          </cell>
          <cell r="O26" t="str">
            <v xml:space="preserve">Arauca                                                                                                                                                                                                  </v>
          </cell>
          <cell r="P26">
            <v>3742638582</v>
          </cell>
          <cell r="Q26">
            <v>200622318</v>
          </cell>
          <cell r="R26"/>
          <cell r="S26"/>
          <cell r="T26"/>
          <cell r="U26">
            <v>211186601483</v>
          </cell>
          <cell r="V26"/>
          <cell r="W26"/>
          <cell r="X26"/>
        </row>
        <row r="27">
          <cell r="N27" t="str">
            <v>85000</v>
          </cell>
          <cell r="O27" t="str">
            <v xml:space="preserve">Casanare                                                                                                                                                                                                </v>
          </cell>
          <cell r="P27">
            <v>4903870219</v>
          </cell>
          <cell r="Q27"/>
          <cell r="R27"/>
          <cell r="S27"/>
          <cell r="T27"/>
          <cell r="U27">
            <v>187741057710</v>
          </cell>
          <cell r="V27">
            <v>11773242863</v>
          </cell>
          <cell r="W27"/>
          <cell r="X27"/>
        </row>
        <row r="28">
          <cell r="N28" t="str">
            <v>86000</v>
          </cell>
          <cell r="O28" t="str">
            <v xml:space="preserve">Putumayo                                                                                                                                                                                                </v>
          </cell>
          <cell r="P28">
            <v>5073207802</v>
          </cell>
          <cell r="Q28"/>
          <cell r="R28"/>
          <cell r="S28"/>
          <cell r="T28"/>
          <cell r="U28">
            <v>309554865879</v>
          </cell>
          <cell r="V28">
            <v>13299098584</v>
          </cell>
          <cell r="W28"/>
          <cell r="X28"/>
        </row>
        <row r="29">
          <cell r="N29" t="str">
            <v>88001</v>
          </cell>
          <cell r="O29" t="str">
            <v xml:space="preserve">San Andrés                                                                                                                                                                                              </v>
          </cell>
          <cell r="P29">
            <v>4028662945</v>
          </cell>
          <cell r="Q29">
            <v>319859555</v>
          </cell>
          <cell r="R29"/>
          <cell r="S29">
            <v>186805980</v>
          </cell>
          <cell r="T29">
            <v>249074643</v>
          </cell>
          <cell r="U29">
            <v>33438797363</v>
          </cell>
          <cell r="V29">
            <v>16206442222</v>
          </cell>
          <cell r="W29"/>
          <cell r="X29">
            <v>3036753737</v>
          </cell>
        </row>
        <row r="30">
          <cell r="N30" t="str">
            <v>91000</v>
          </cell>
          <cell r="O30" t="str">
            <v xml:space="preserve">Amazonas                                                                                                                                                                                                </v>
          </cell>
          <cell r="P30">
            <v>10953142985</v>
          </cell>
          <cell r="Q30">
            <v>5608200620</v>
          </cell>
          <cell r="R30"/>
          <cell r="S30"/>
          <cell r="T30"/>
          <cell r="U30">
            <v>70002963712</v>
          </cell>
          <cell r="V30">
            <v>60813382756</v>
          </cell>
          <cell r="W30"/>
          <cell r="X30"/>
        </row>
        <row r="31">
          <cell r="N31" t="str">
            <v>94000</v>
          </cell>
          <cell r="O31" t="str">
            <v xml:space="preserve">Guainía                                                                                                                                                                                                 </v>
          </cell>
          <cell r="P31">
            <v>10372164696</v>
          </cell>
          <cell r="Q31"/>
          <cell r="R31"/>
          <cell r="S31"/>
          <cell r="T31"/>
          <cell r="U31">
            <v>70880685810</v>
          </cell>
          <cell r="V31">
            <v>28256089741</v>
          </cell>
          <cell r="W31"/>
          <cell r="X31"/>
        </row>
        <row r="32">
          <cell r="N32" t="str">
            <v>95000</v>
          </cell>
          <cell r="O32" t="str">
            <v xml:space="preserve">Guaviare                                                                                                                                                                                                </v>
          </cell>
          <cell r="P32">
            <v>1481170611</v>
          </cell>
          <cell r="Q32">
            <v>6874010984</v>
          </cell>
          <cell r="R32"/>
          <cell r="S32"/>
          <cell r="T32"/>
          <cell r="U32">
            <v>83596079141</v>
          </cell>
          <cell r="V32">
            <v>11703665171</v>
          </cell>
          <cell r="W32"/>
          <cell r="X32"/>
        </row>
        <row r="33">
          <cell r="N33" t="str">
            <v>97000</v>
          </cell>
          <cell r="O33" t="str">
            <v xml:space="preserve">Vaupés                                                                                                                                                                                                  </v>
          </cell>
          <cell r="P33">
            <v>5518104565</v>
          </cell>
          <cell r="Q33">
            <v>5119890753</v>
          </cell>
          <cell r="R33"/>
          <cell r="S33"/>
          <cell r="T33"/>
          <cell r="U33">
            <v>52083230684</v>
          </cell>
          <cell r="V33">
            <v>25171430332</v>
          </cell>
          <cell r="W33"/>
          <cell r="X33"/>
        </row>
        <row r="34">
          <cell r="N34" t="str">
            <v>99000</v>
          </cell>
          <cell r="O34" t="str">
            <v xml:space="preserve">Vichada                                                                                                                                                                                                 </v>
          </cell>
          <cell r="P34">
            <v>1691798306</v>
          </cell>
          <cell r="Q34"/>
          <cell r="R34"/>
          <cell r="S34"/>
          <cell r="T34"/>
          <cell r="U34">
            <v>69662395274</v>
          </cell>
          <cell r="V34">
            <v>13364877481</v>
          </cell>
          <cell r="W34"/>
          <cell r="X34"/>
        </row>
        <row r="35">
          <cell r="N35" t="str">
            <v>05400</v>
          </cell>
          <cell r="O35" t="str">
            <v xml:space="preserve">La Unión                                                                                                                                                                                                </v>
          </cell>
          <cell r="P35">
            <v>1041059776</v>
          </cell>
          <cell r="Q35">
            <v>58817081</v>
          </cell>
          <cell r="R35"/>
          <cell r="S35">
            <v>52533345</v>
          </cell>
          <cell r="T35">
            <v>70044460</v>
          </cell>
          <cell r="U35">
            <v>478886368</v>
          </cell>
          <cell r="V35">
            <v>4207837546</v>
          </cell>
          <cell r="W35">
            <v>1556389805</v>
          </cell>
          <cell r="X35">
            <v>1939167240</v>
          </cell>
        </row>
        <row r="36">
          <cell r="N36" t="str">
            <v>13300</v>
          </cell>
          <cell r="O36" t="str">
            <v xml:space="preserve">Hatillo De Loba                                                                                                                                                                                         </v>
          </cell>
          <cell r="P36">
            <v>1529709159</v>
          </cell>
          <cell r="Q36">
            <v>837294179</v>
          </cell>
          <cell r="R36"/>
          <cell r="S36">
            <v>107708603</v>
          </cell>
          <cell r="T36">
            <v>143611470</v>
          </cell>
          <cell r="U36">
            <v>453489890</v>
          </cell>
          <cell r="V36">
            <v>5644625173</v>
          </cell>
          <cell r="W36">
            <v>2941843664</v>
          </cell>
          <cell r="X36">
            <v>3631711600</v>
          </cell>
        </row>
        <row r="37">
          <cell r="N37" t="str">
            <v>13600</v>
          </cell>
          <cell r="O37" t="str">
            <v xml:space="preserve">Rioviejo                                                                                                                                                                                                </v>
          </cell>
          <cell r="P37">
            <v>1431685807</v>
          </cell>
          <cell r="Q37">
            <v>507622143</v>
          </cell>
          <cell r="R37"/>
          <cell r="S37">
            <v>81036711</v>
          </cell>
          <cell r="T37">
            <v>108048588</v>
          </cell>
          <cell r="U37">
            <v>377571776</v>
          </cell>
          <cell r="V37">
            <v>3654817592</v>
          </cell>
          <cell r="W37">
            <v>2385337211</v>
          </cell>
          <cell r="X37">
            <v>2969891343</v>
          </cell>
        </row>
        <row r="38">
          <cell r="N38" t="str">
            <v>15500</v>
          </cell>
          <cell r="O38" t="str">
            <v xml:space="preserve">Oicatá                                                                                                                                                                                                  </v>
          </cell>
          <cell r="P38">
            <v>478872203</v>
          </cell>
          <cell r="Q38">
            <v>10256043</v>
          </cell>
          <cell r="R38"/>
          <cell r="S38">
            <v>41831113</v>
          </cell>
          <cell r="T38">
            <v>55774810</v>
          </cell>
          <cell r="U38">
            <v>51885012</v>
          </cell>
          <cell r="V38">
            <v>686518518</v>
          </cell>
          <cell r="W38">
            <v>933259516</v>
          </cell>
          <cell r="X38">
            <v>1125292157</v>
          </cell>
        </row>
        <row r="39">
          <cell r="N39" t="str">
            <v>15600</v>
          </cell>
          <cell r="O39" t="str">
            <v xml:space="preserve">Ráquira                                                                                                                                                                                                 </v>
          </cell>
          <cell r="P39">
            <v>883744836</v>
          </cell>
          <cell r="Q39">
            <v>36925261</v>
          </cell>
          <cell r="R39"/>
          <cell r="S39">
            <v>77530295</v>
          </cell>
          <cell r="T39">
            <v>103373726</v>
          </cell>
          <cell r="U39">
            <v>168531853</v>
          </cell>
          <cell r="V39">
            <v>2011752798</v>
          </cell>
          <cell r="W39">
            <v>1606109628</v>
          </cell>
          <cell r="X39">
            <v>1907839736</v>
          </cell>
        </row>
        <row r="40">
          <cell r="N40" t="str">
            <v>19100</v>
          </cell>
          <cell r="O40" t="str">
            <v xml:space="preserve">Bolívar                                                                                                                                                                                                 </v>
          </cell>
          <cell r="P40">
            <v>2725074967</v>
          </cell>
          <cell r="Q40">
            <v>276364332</v>
          </cell>
          <cell r="R40"/>
          <cell r="S40">
            <v>129220932</v>
          </cell>
          <cell r="T40">
            <v>172294577</v>
          </cell>
          <cell r="U40">
            <v>964285095</v>
          </cell>
          <cell r="V40">
            <v>15076643489</v>
          </cell>
          <cell r="W40">
            <v>1559562974</v>
          </cell>
          <cell r="X40">
            <v>1636798473</v>
          </cell>
        </row>
        <row r="41">
          <cell r="N41" t="str">
            <v>20400</v>
          </cell>
          <cell r="O41" t="str">
            <v xml:space="preserve">La Jagua De Ibirico                                                                                                                                                                                     </v>
          </cell>
          <cell r="P41">
            <v>2744245555</v>
          </cell>
          <cell r="Q41">
            <v>403502495</v>
          </cell>
          <cell r="R41"/>
          <cell r="S41">
            <v>129960031</v>
          </cell>
          <cell r="T41">
            <v>173280042</v>
          </cell>
          <cell r="U41">
            <v>1578289707</v>
          </cell>
          <cell r="V41">
            <v>12089301432</v>
          </cell>
          <cell r="W41">
            <v>1346756071</v>
          </cell>
          <cell r="X41">
            <v>1646160401</v>
          </cell>
        </row>
        <row r="42">
          <cell r="N42" t="str">
            <v>23300</v>
          </cell>
          <cell r="O42" t="str">
            <v xml:space="preserve">Cotorra                                                                                                                                                                                                 </v>
          </cell>
          <cell r="P42">
            <v>1354111842</v>
          </cell>
          <cell r="Q42">
            <v>133233251</v>
          </cell>
          <cell r="R42"/>
          <cell r="S42">
            <v>44306228</v>
          </cell>
          <cell r="T42">
            <v>59074972</v>
          </cell>
          <cell r="U42">
            <v>578373301</v>
          </cell>
          <cell r="V42">
            <v>6956427295</v>
          </cell>
          <cell r="W42">
            <v>1767146506</v>
          </cell>
          <cell r="X42">
            <v>2336963975</v>
          </cell>
        </row>
        <row r="43">
          <cell r="N43" t="str">
            <v>23500</v>
          </cell>
          <cell r="O43" t="str">
            <v xml:space="preserve">Moñitos                                                                                                                                                                                                 </v>
          </cell>
          <cell r="P43">
            <v>2564192486</v>
          </cell>
          <cell r="Q43">
            <v>621353331</v>
          </cell>
          <cell r="R43"/>
          <cell r="S43">
            <v>197043255</v>
          </cell>
          <cell r="T43">
            <v>262724339</v>
          </cell>
          <cell r="U43">
            <v>1561847799</v>
          </cell>
          <cell r="V43">
            <v>10016189093</v>
          </cell>
          <cell r="W43">
            <v>2864458595</v>
          </cell>
          <cell r="X43">
            <v>2495881217</v>
          </cell>
        </row>
        <row r="44">
          <cell r="N44" t="str">
            <v>25200</v>
          </cell>
          <cell r="O44" t="str">
            <v xml:space="preserve">Cogua                                                                                                                                                                                                   </v>
          </cell>
          <cell r="P44">
            <v>923802528</v>
          </cell>
          <cell r="Q44">
            <v>39274035</v>
          </cell>
          <cell r="R44"/>
          <cell r="S44">
            <v>84690006</v>
          </cell>
          <cell r="T44">
            <v>112920008</v>
          </cell>
          <cell r="U44">
            <v>548793449</v>
          </cell>
          <cell r="V44">
            <v>2222097935</v>
          </cell>
          <cell r="W44">
            <v>1022120757</v>
          </cell>
          <cell r="X44">
            <v>1072740069</v>
          </cell>
        </row>
        <row r="45">
          <cell r="N45" t="str">
            <v>27600</v>
          </cell>
          <cell r="O45" t="str">
            <v xml:space="preserve">Rio Quito                                                                                                                                                                                               </v>
          </cell>
          <cell r="P45">
            <v>1660834352</v>
          </cell>
          <cell r="Q45">
            <v>192617605</v>
          </cell>
          <cell r="R45"/>
          <cell r="S45">
            <v>117008170</v>
          </cell>
          <cell r="T45">
            <v>156010893</v>
          </cell>
          <cell r="U45">
            <v>487552785</v>
          </cell>
          <cell r="V45">
            <v>3275408046</v>
          </cell>
          <cell r="W45">
            <v>3084786740</v>
          </cell>
          <cell r="X45">
            <v>3791910915</v>
          </cell>
        </row>
        <row r="46">
          <cell r="N46" t="str">
            <v>27800</v>
          </cell>
          <cell r="O46" t="str">
            <v xml:space="preserve">Unguía                                                                                                                                                                                                  </v>
          </cell>
          <cell r="P46">
            <v>1511937154</v>
          </cell>
          <cell r="Q46">
            <v>277049244</v>
          </cell>
          <cell r="R46">
            <v>1012297940</v>
          </cell>
          <cell r="S46">
            <v>93026539</v>
          </cell>
          <cell r="T46">
            <v>124035386</v>
          </cell>
          <cell r="U46">
            <v>645550066</v>
          </cell>
          <cell r="V46">
            <v>4393428550</v>
          </cell>
          <cell r="W46">
            <v>2709602498</v>
          </cell>
          <cell r="X46">
            <v>3369725863</v>
          </cell>
        </row>
        <row r="47">
          <cell r="N47" t="str">
            <v>50400</v>
          </cell>
          <cell r="O47" t="str">
            <v xml:space="preserve">Lejanías                                                                                                                                                                                                </v>
          </cell>
          <cell r="P47">
            <v>906509055</v>
          </cell>
          <cell r="Q47">
            <v>83635639</v>
          </cell>
          <cell r="R47"/>
          <cell r="S47">
            <v>81229215</v>
          </cell>
          <cell r="T47">
            <v>108305613</v>
          </cell>
          <cell r="U47">
            <v>336636979</v>
          </cell>
          <cell r="V47">
            <v>4297386260</v>
          </cell>
          <cell r="W47">
            <v>1841151543</v>
          </cell>
          <cell r="X47">
            <v>2353007777</v>
          </cell>
        </row>
        <row r="48">
          <cell r="N48" t="str">
            <v>54800</v>
          </cell>
          <cell r="O48" t="str">
            <v xml:space="preserve">Teorama                                                                                                                                                                                                 </v>
          </cell>
          <cell r="P48">
            <v>1795591884</v>
          </cell>
          <cell r="Q48">
            <v>305630191</v>
          </cell>
          <cell r="R48"/>
          <cell r="S48">
            <v>93738166</v>
          </cell>
          <cell r="T48">
            <v>124984221</v>
          </cell>
          <cell r="U48">
            <v>902996500</v>
          </cell>
          <cell r="V48">
            <v>7121670172</v>
          </cell>
          <cell r="W48">
            <v>2637069507</v>
          </cell>
          <cell r="X48">
            <v>3266714751</v>
          </cell>
        </row>
        <row r="49">
          <cell r="N49" t="str">
            <v>66400</v>
          </cell>
          <cell r="O49" t="str">
            <v xml:space="preserve">La Virginia                                                                                                                                                                                             </v>
          </cell>
          <cell r="P49">
            <v>1146854426</v>
          </cell>
          <cell r="Q49">
            <v>80855403</v>
          </cell>
          <cell r="R49"/>
          <cell r="S49">
            <v>53962352</v>
          </cell>
          <cell r="T49">
            <v>71949805</v>
          </cell>
          <cell r="U49">
            <v>722085717</v>
          </cell>
          <cell r="V49">
            <v>8246735192</v>
          </cell>
          <cell r="W49">
            <v>651269788</v>
          </cell>
          <cell r="X49">
            <v>690730444</v>
          </cell>
        </row>
        <row r="50">
          <cell r="N50" t="str">
            <v>68500</v>
          </cell>
          <cell r="O50" t="str">
            <v xml:space="preserve">Oiba                                                                                                                                                                                                    </v>
          </cell>
          <cell r="P50">
            <v>789260734</v>
          </cell>
          <cell r="Q50">
            <v>52498414</v>
          </cell>
          <cell r="R50"/>
          <cell r="S50">
            <v>53257674</v>
          </cell>
          <cell r="T50">
            <v>71010232</v>
          </cell>
          <cell r="U50">
            <v>324708736</v>
          </cell>
          <cell r="V50">
            <v>3342887737</v>
          </cell>
          <cell r="W50">
            <v>1307727576</v>
          </cell>
          <cell r="X50">
            <v>1611120326</v>
          </cell>
        </row>
        <row r="51">
          <cell r="N51" t="str">
            <v>70400</v>
          </cell>
          <cell r="O51" t="str">
            <v xml:space="preserve">La Unión                                                                                                                                                                                                </v>
          </cell>
          <cell r="P51">
            <v>1252940036</v>
          </cell>
          <cell r="Q51">
            <v>158413722</v>
          </cell>
          <cell r="R51"/>
          <cell r="S51">
            <v>125233749</v>
          </cell>
          <cell r="T51">
            <v>191030322</v>
          </cell>
          <cell r="U51">
            <v>288747855</v>
          </cell>
          <cell r="V51">
            <v>4783312263</v>
          </cell>
          <cell r="W51">
            <v>2746823892</v>
          </cell>
          <cell r="X51">
            <v>3292297994</v>
          </cell>
        </row>
        <row r="52">
          <cell r="N52" t="str">
            <v>73200</v>
          </cell>
          <cell r="O52" t="str">
            <v xml:space="preserve">Coello                                                                                                                                                                                                  </v>
          </cell>
          <cell r="P52">
            <v>767374504</v>
          </cell>
          <cell r="Q52">
            <v>391069761</v>
          </cell>
          <cell r="R52"/>
          <cell r="S52">
            <v>40461264</v>
          </cell>
          <cell r="T52">
            <v>53948352</v>
          </cell>
          <cell r="U52">
            <v>213917842</v>
          </cell>
          <cell r="V52">
            <v>1943642227</v>
          </cell>
          <cell r="W52">
            <v>1140747736</v>
          </cell>
          <cell r="X52">
            <v>1413473246</v>
          </cell>
        </row>
        <row r="53">
          <cell r="N53" t="str">
            <v>76100</v>
          </cell>
          <cell r="O53" t="str">
            <v xml:space="preserve">Bolívar                                                                                                                                                                                                 </v>
          </cell>
          <cell r="P53">
            <v>1064698389</v>
          </cell>
          <cell r="Q53">
            <v>77264974</v>
          </cell>
          <cell r="R53"/>
          <cell r="S53">
            <v>42713860</v>
          </cell>
          <cell r="T53">
            <v>56951806</v>
          </cell>
          <cell r="U53">
            <v>414298815</v>
          </cell>
          <cell r="V53">
            <v>4174509996</v>
          </cell>
          <cell r="W53">
            <v>1415020905</v>
          </cell>
          <cell r="X53">
            <v>1783222496</v>
          </cell>
        </row>
        <row r="54">
          <cell r="N54" t="str">
            <v>76400</v>
          </cell>
          <cell r="O54" t="str">
            <v xml:space="preserve">La Unión                                                                                                                                                                                                </v>
          </cell>
          <cell r="P54">
            <v>1374600109</v>
          </cell>
          <cell r="Q54">
            <v>90470762</v>
          </cell>
          <cell r="R54"/>
          <cell r="S54">
            <v>105782608</v>
          </cell>
          <cell r="T54">
            <v>141043479</v>
          </cell>
          <cell r="U54">
            <v>616999433</v>
          </cell>
          <cell r="V54">
            <v>9509938780</v>
          </cell>
          <cell r="W54">
            <v>1276686639</v>
          </cell>
          <cell r="X54">
            <v>1339913027</v>
          </cell>
        </row>
        <row r="55">
          <cell r="N55" t="str">
            <v>81300</v>
          </cell>
          <cell r="O55" t="str">
            <v xml:space="preserve">Fortul                                                                                                                                                                                                  </v>
          </cell>
          <cell r="P55">
            <v>2009800859</v>
          </cell>
          <cell r="Q55">
            <v>311913768</v>
          </cell>
          <cell r="R55"/>
          <cell r="S55">
            <v>83041123</v>
          </cell>
          <cell r="T55">
            <v>110721497</v>
          </cell>
          <cell r="U55">
            <v>926249973</v>
          </cell>
          <cell r="V55">
            <v>8538000247</v>
          </cell>
          <cell r="W55">
            <v>2510297345</v>
          </cell>
          <cell r="X55">
            <v>3272838475</v>
          </cell>
        </row>
        <row r="56">
          <cell r="N56" t="str">
            <v>85300</v>
          </cell>
          <cell r="O56" t="str">
            <v xml:space="preserve">Sabanalarga                                                                                                                                                                                             </v>
          </cell>
          <cell r="P56">
            <v>496887384</v>
          </cell>
          <cell r="Q56">
            <v>16157506</v>
          </cell>
          <cell r="R56"/>
          <cell r="S56">
            <v>30041314</v>
          </cell>
          <cell r="T56">
            <v>40055086</v>
          </cell>
          <cell r="U56">
            <v>113761187</v>
          </cell>
          <cell r="V56">
            <v>962749341</v>
          </cell>
          <cell r="W56">
            <v>762133922</v>
          </cell>
          <cell r="X56">
            <v>932305396</v>
          </cell>
        </row>
        <row r="57">
          <cell r="N57" t="str">
            <v>85400</v>
          </cell>
          <cell r="O57" t="str">
            <v xml:space="preserve">Támara                                                                                                                                                                                                  </v>
          </cell>
          <cell r="P57">
            <v>1113568667</v>
          </cell>
          <cell r="Q57">
            <v>92707064</v>
          </cell>
          <cell r="R57"/>
          <cell r="S57">
            <v>105364478</v>
          </cell>
          <cell r="T57">
            <v>140485970</v>
          </cell>
          <cell r="U57">
            <v>287571067</v>
          </cell>
          <cell r="V57">
            <v>2565999657</v>
          </cell>
          <cell r="W57">
            <v>2386300024</v>
          </cell>
          <cell r="X57">
            <v>2889020740</v>
          </cell>
        </row>
        <row r="58">
          <cell r="N58" t="str">
            <v>95200</v>
          </cell>
          <cell r="O58" t="str">
            <v xml:space="preserve">Miraflores                                                                                                                                                                                              </v>
          </cell>
          <cell r="P58">
            <v>1345881953</v>
          </cell>
          <cell r="Q58">
            <v>59640453</v>
          </cell>
          <cell r="R58"/>
          <cell r="S58">
            <v>139811287</v>
          </cell>
          <cell r="T58">
            <v>186415049</v>
          </cell>
          <cell r="U58">
            <v>145625555</v>
          </cell>
          <cell r="V58">
            <v>2282916670</v>
          </cell>
          <cell r="W58">
            <v>2940675504</v>
          </cell>
          <cell r="X58">
            <v>3734706503</v>
          </cell>
        </row>
        <row r="59">
          <cell r="N59" t="str">
            <v>05001</v>
          </cell>
          <cell r="O59" t="str">
            <v xml:space="preserve">Medellín                                                                                                                                                                                                </v>
          </cell>
          <cell r="P59">
            <v>31230601711</v>
          </cell>
          <cell r="Q59">
            <v>3934371937</v>
          </cell>
          <cell r="R59"/>
          <cell r="S59">
            <v>5600193453</v>
          </cell>
          <cell r="T59">
            <v>7466924603</v>
          </cell>
          <cell r="U59">
            <v>954548801834</v>
          </cell>
          <cell r="V59">
            <v>300705744585</v>
          </cell>
          <cell r="W59"/>
          <cell r="X59">
            <v>70935783724</v>
          </cell>
        </row>
        <row r="60">
          <cell r="N60" t="str">
            <v>05101</v>
          </cell>
          <cell r="O60" t="str">
            <v xml:space="preserve">Ciudad Bolívar                                                                                                                                                                                          </v>
          </cell>
          <cell r="P60">
            <v>1513334324</v>
          </cell>
          <cell r="Q60">
            <v>89779534</v>
          </cell>
          <cell r="R60"/>
          <cell r="S60">
            <v>91162432</v>
          </cell>
          <cell r="T60">
            <v>121549913</v>
          </cell>
          <cell r="U60">
            <v>581043227</v>
          </cell>
          <cell r="V60">
            <v>8452691418</v>
          </cell>
          <cell r="W60">
            <v>1100236238</v>
          </cell>
          <cell r="X60">
            <v>1154724133</v>
          </cell>
        </row>
        <row r="61">
          <cell r="N61" t="str">
            <v>05501</v>
          </cell>
          <cell r="O61" t="str">
            <v xml:space="preserve">Olaya                                                                                                                                                                                                   </v>
          </cell>
          <cell r="P61">
            <v>564716109</v>
          </cell>
          <cell r="Q61">
            <v>100072229</v>
          </cell>
          <cell r="R61"/>
          <cell r="S61">
            <v>48462087</v>
          </cell>
          <cell r="T61">
            <v>64616120</v>
          </cell>
          <cell r="U61">
            <v>76451144</v>
          </cell>
          <cell r="V61">
            <v>1018642455</v>
          </cell>
          <cell r="W61">
            <v>981773553</v>
          </cell>
          <cell r="X61">
            <v>1161934170</v>
          </cell>
        </row>
        <row r="62">
          <cell r="N62" t="str">
            <v>08001</v>
          </cell>
          <cell r="O62" t="str">
            <v xml:space="preserve">Barranquilla                                                                                                                                                                                            </v>
          </cell>
          <cell r="P62">
            <v>27369726645</v>
          </cell>
          <cell r="Q62">
            <v>4013659528</v>
          </cell>
          <cell r="R62"/>
          <cell r="S62">
            <v>2863234986</v>
          </cell>
          <cell r="T62">
            <v>3817646648</v>
          </cell>
          <cell r="U62">
            <v>652526652480</v>
          </cell>
          <cell r="V62">
            <v>296852765322</v>
          </cell>
          <cell r="W62"/>
          <cell r="X62">
            <v>36267643159</v>
          </cell>
        </row>
        <row r="63">
          <cell r="N63" t="str">
            <v>11001</v>
          </cell>
          <cell r="O63" t="str">
            <v xml:space="preserve">Bogotá, D.C.                                                                                                                                                                                            </v>
          </cell>
          <cell r="P63">
            <v>136084927092</v>
          </cell>
          <cell r="Q63">
            <v>7805156588</v>
          </cell>
          <cell r="R63"/>
          <cell r="S63">
            <v>16839948498</v>
          </cell>
          <cell r="T63">
            <v>22453264660</v>
          </cell>
          <cell r="U63">
            <v>2609828546235</v>
          </cell>
          <cell r="V63">
            <v>718740908861</v>
          </cell>
          <cell r="W63"/>
          <cell r="X63">
            <v>213306014275</v>
          </cell>
        </row>
        <row r="64">
          <cell r="N64" t="str">
            <v>13001</v>
          </cell>
          <cell r="O64" t="str">
            <v xml:space="preserve">Cartagena De Indias                                                                                                                                                                                     </v>
          </cell>
          <cell r="P64">
            <v>30803148284</v>
          </cell>
          <cell r="Q64">
            <v>3827318578</v>
          </cell>
          <cell r="R64"/>
          <cell r="S64">
            <v>2334122437</v>
          </cell>
          <cell r="T64">
            <v>3112163249</v>
          </cell>
          <cell r="U64">
            <v>510009396423</v>
          </cell>
          <cell r="V64">
            <v>257083358644</v>
          </cell>
          <cell r="W64"/>
          <cell r="X64">
            <v>29565550871</v>
          </cell>
        </row>
        <row r="65">
          <cell r="N65" t="str">
            <v>15001</v>
          </cell>
          <cell r="O65" t="str">
            <v xml:space="preserve">Tunja                                                                                                                                                                                                   </v>
          </cell>
          <cell r="P65">
            <v>2912586312</v>
          </cell>
          <cell r="Q65">
            <v>240191474</v>
          </cell>
          <cell r="R65"/>
          <cell r="S65">
            <v>457892957</v>
          </cell>
          <cell r="T65">
            <v>610523943</v>
          </cell>
          <cell r="U65">
            <v>84831392105</v>
          </cell>
          <cell r="V65">
            <v>25371495593</v>
          </cell>
          <cell r="W65"/>
          <cell r="X65">
            <v>5799977465</v>
          </cell>
        </row>
        <row r="66">
          <cell r="N66" t="str">
            <v>15401</v>
          </cell>
          <cell r="O66" t="str">
            <v xml:space="preserve">La Victoria                                                                                                                                                                                             </v>
          </cell>
          <cell r="P66">
            <v>552946842</v>
          </cell>
          <cell r="Q66">
            <v>5657531</v>
          </cell>
          <cell r="R66"/>
          <cell r="S66">
            <v>51556655</v>
          </cell>
          <cell r="T66">
            <v>68742206</v>
          </cell>
          <cell r="U66">
            <v>27978804</v>
          </cell>
          <cell r="V66">
            <v>485043590</v>
          </cell>
          <cell r="W66">
            <v>1061509981</v>
          </cell>
          <cell r="X66">
            <v>1259668118</v>
          </cell>
        </row>
        <row r="67">
          <cell r="N67" t="str">
            <v>17001</v>
          </cell>
          <cell r="O67" t="str">
            <v xml:space="preserve">Manizales                                                                                                                                                                                               </v>
          </cell>
          <cell r="P67">
            <v>5196044700</v>
          </cell>
          <cell r="Q67">
            <v>586034245</v>
          </cell>
          <cell r="R67"/>
          <cell r="S67">
            <v>1070620958</v>
          </cell>
          <cell r="T67">
            <v>1427494619</v>
          </cell>
          <cell r="U67">
            <v>176844441990</v>
          </cell>
          <cell r="V67">
            <v>36633010111</v>
          </cell>
          <cell r="W67"/>
          <cell r="X67">
            <v>13561198826</v>
          </cell>
        </row>
        <row r="68">
          <cell r="N68" t="str">
            <v>18001</v>
          </cell>
          <cell r="O68" t="str">
            <v xml:space="preserve">Florencia                                                                                                                                                                                               </v>
          </cell>
          <cell r="P68">
            <v>7162142958</v>
          </cell>
          <cell r="Q68">
            <v>840335079</v>
          </cell>
          <cell r="R68"/>
          <cell r="S68">
            <v>500686336</v>
          </cell>
          <cell r="T68">
            <v>667581790</v>
          </cell>
          <cell r="U68">
            <v>116965112371</v>
          </cell>
          <cell r="V68">
            <v>51083138640</v>
          </cell>
          <cell r="W68"/>
          <cell r="X68">
            <v>6342026950</v>
          </cell>
        </row>
        <row r="69">
          <cell r="N69" t="str">
            <v>19001</v>
          </cell>
          <cell r="O69" t="str">
            <v xml:space="preserve">Popayán                                                                                                                                                                                                 </v>
          </cell>
          <cell r="P69">
            <v>8255782809</v>
          </cell>
          <cell r="Q69">
            <v>736176306</v>
          </cell>
          <cell r="R69"/>
          <cell r="S69">
            <v>794220116</v>
          </cell>
          <cell r="T69">
            <v>1058960155</v>
          </cell>
          <cell r="U69">
            <v>161075849993</v>
          </cell>
          <cell r="V69">
            <v>66127425360</v>
          </cell>
          <cell r="W69"/>
          <cell r="X69">
            <v>10065662500</v>
          </cell>
        </row>
        <row r="70">
          <cell r="N70" t="str">
            <v>19701</v>
          </cell>
          <cell r="O70" t="str">
            <v xml:space="preserve">Santa Rosa                                                                                                                                                                                              </v>
          </cell>
          <cell r="P70">
            <v>1107709244</v>
          </cell>
          <cell r="Q70">
            <v>57690365</v>
          </cell>
          <cell r="R70"/>
          <cell r="S70">
            <v>86391518</v>
          </cell>
          <cell r="T70">
            <v>115188697</v>
          </cell>
          <cell r="U70">
            <v>176402231</v>
          </cell>
          <cell r="V70">
            <v>1716280342</v>
          </cell>
          <cell r="W70">
            <v>2098578336</v>
          </cell>
          <cell r="X70">
            <v>2792105793</v>
          </cell>
        </row>
        <row r="71">
          <cell r="N71" t="str">
            <v>20001</v>
          </cell>
          <cell r="O71" t="str">
            <v xml:space="preserve">Valledupar                                                                                                                                                                                              </v>
          </cell>
          <cell r="P71">
            <v>17597054263</v>
          </cell>
          <cell r="Q71">
            <v>2596847184</v>
          </cell>
          <cell r="R71"/>
          <cell r="S71">
            <v>1337146884</v>
          </cell>
          <cell r="T71">
            <v>1782862512</v>
          </cell>
          <cell r="U71">
            <v>236911146319</v>
          </cell>
          <cell r="V71">
            <v>137326022266</v>
          </cell>
          <cell r="W71"/>
          <cell r="X71">
            <v>19165772003</v>
          </cell>
        </row>
        <row r="72">
          <cell r="N72" t="str">
            <v>23001</v>
          </cell>
          <cell r="O72" t="str">
            <v xml:space="preserve">Montería                                                                                                                                                                                                </v>
          </cell>
          <cell r="P72">
            <v>25393762557</v>
          </cell>
          <cell r="Q72">
            <v>2680629695</v>
          </cell>
          <cell r="R72"/>
          <cell r="S72">
            <v>1226170045</v>
          </cell>
          <cell r="T72">
            <v>1634893393</v>
          </cell>
          <cell r="U72">
            <v>306376840601</v>
          </cell>
          <cell r="V72">
            <v>135709169763</v>
          </cell>
          <cell r="W72"/>
          <cell r="X72">
            <v>15531487226</v>
          </cell>
        </row>
        <row r="73">
          <cell r="N73" t="str">
            <v>25001</v>
          </cell>
          <cell r="O73" t="str">
            <v xml:space="preserve">Agua De Dios                                                                                                                                                                                            </v>
          </cell>
          <cell r="P73">
            <v>860791475</v>
          </cell>
          <cell r="Q73">
            <v>23746584</v>
          </cell>
          <cell r="R73"/>
          <cell r="S73">
            <v>49004613</v>
          </cell>
          <cell r="T73">
            <v>65339491</v>
          </cell>
          <cell r="U73">
            <v>82010045</v>
          </cell>
          <cell r="V73">
            <v>2332298283</v>
          </cell>
          <cell r="W73">
            <v>1219852849</v>
          </cell>
          <cell r="X73">
            <v>1488540233</v>
          </cell>
        </row>
        <row r="74">
          <cell r="N74" t="str">
            <v>27001</v>
          </cell>
          <cell r="O74" t="str">
            <v xml:space="preserve">Quibdó                                                                                                                                                                                                  </v>
          </cell>
          <cell r="P74">
            <v>10018199117</v>
          </cell>
          <cell r="Q74">
            <v>14049975271</v>
          </cell>
          <cell r="R74"/>
          <cell r="S74">
            <v>462767213</v>
          </cell>
          <cell r="T74">
            <v>617022951</v>
          </cell>
          <cell r="U74">
            <v>132541300642</v>
          </cell>
          <cell r="V74">
            <v>106843042764</v>
          </cell>
          <cell r="W74">
            <v>4932730605</v>
          </cell>
          <cell r="X74">
            <v>6632996722</v>
          </cell>
        </row>
        <row r="75">
          <cell r="N75" t="str">
            <v>41001</v>
          </cell>
          <cell r="O75" t="str">
            <v xml:space="preserve">Neiva                                                                                                                                                                                                   </v>
          </cell>
          <cell r="P75">
            <v>10092495260</v>
          </cell>
          <cell r="Q75">
            <v>1322836600</v>
          </cell>
          <cell r="R75"/>
          <cell r="S75">
            <v>825005479</v>
          </cell>
          <cell r="T75">
            <v>1100007305</v>
          </cell>
          <cell r="U75">
            <v>210476797206</v>
          </cell>
          <cell r="V75">
            <v>77541720928</v>
          </cell>
          <cell r="W75"/>
          <cell r="X75">
            <v>10450069396</v>
          </cell>
        </row>
        <row r="76">
          <cell r="N76" t="str">
            <v>41801</v>
          </cell>
          <cell r="O76" t="str">
            <v xml:space="preserve">Teruel                                                                                                                                                                                                  </v>
          </cell>
          <cell r="P76">
            <v>734079406</v>
          </cell>
          <cell r="Q76">
            <v>35154497</v>
          </cell>
          <cell r="R76"/>
          <cell r="S76">
            <v>52233190</v>
          </cell>
          <cell r="T76">
            <v>69644253</v>
          </cell>
          <cell r="U76">
            <v>221334078</v>
          </cell>
          <cell r="V76">
            <v>2972552774</v>
          </cell>
          <cell r="W76">
            <v>1167387578</v>
          </cell>
          <cell r="X76">
            <v>1403173890</v>
          </cell>
        </row>
        <row r="77">
          <cell r="N77" t="str">
            <v>44001</v>
          </cell>
          <cell r="O77" t="str">
            <v xml:space="preserve">Riohacha                                                                                                                                                                                                </v>
          </cell>
          <cell r="P77">
            <v>10743008321</v>
          </cell>
          <cell r="Q77">
            <v>2886090221</v>
          </cell>
          <cell r="R77"/>
          <cell r="S77">
            <v>358404471</v>
          </cell>
          <cell r="T77">
            <v>477872628</v>
          </cell>
          <cell r="U77">
            <v>173108311533</v>
          </cell>
          <cell r="V77">
            <v>86776076424</v>
          </cell>
          <cell r="W77">
            <v>4325571204</v>
          </cell>
          <cell r="X77">
            <v>4539789968</v>
          </cell>
        </row>
        <row r="78">
          <cell r="N78" t="str">
            <v>47001</v>
          </cell>
          <cell r="O78" t="str">
            <v xml:space="preserve">Santa Marta                                                                                                                                                                                             </v>
          </cell>
          <cell r="P78">
            <v>16307991338</v>
          </cell>
          <cell r="Q78">
            <v>2522814943</v>
          </cell>
          <cell r="R78"/>
          <cell r="S78">
            <v>1251373645</v>
          </cell>
          <cell r="T78">
            <v>1668498197</v>
          </cell>
          <cell r="U78">
            <v>276265086964</v>
          </cell>
          <cell r="V78">
            <v>127175255337</v>
          </cell>
          <cell r="W78"/>
          <cell r="X78">
            <v>15850732834</v>
          </cell>
        </row>
        <row r="79">
          <cell r="N79" t="str">
            <v>50001</v>
          </cell>
          <cell r="O79" t="str">
            <v xml:space="preserve">Villavicencio                                                                                                                                                                                           </v>
          </cell>
          <cell r="P79">
            <v>14027608986</v>
          </cell>
          <cell r="Q79">
            <v>1103487047</v>
          </cell>
          <cell r="R79"/>
          <cell r="S79">
            <v>1247045410</v>
          </cell>
          <cell r="T79">
            <v>1662727214</v>
          </cell>
          <cell r="U79">
            <v>255308353539</v>
          </cell>
          <cell r="V79">
            <v>97534887383</v>
          </cell>
          <cell r="W79"/>
          <cell r="X79">
            <v>17874317545</v>
          </cell>
        </row>
        <row r="80">
          <cell r="N80" t="str">
            <v>52001</v>
          </cell>
          <cell r="O80" t="str">
            <v xml:space="preserve">Pasto                                                                                                                                                                                                   </v>
          </cell>
          <cell r="P80">
            <v>9852456387</v>
          </cell>
          <cell r="Q80">
            <v>840331767</v>
          </cell>
          <cell r="R80"/>
          <cell r="S80">
            <v>965748013</v>
          </cell>
          <cell r="T80">
            <v>1287664014</v>
          </cell>
          <cell r="U80">
            <v>231030569394</v>
          </cell>
          <cell r="V80">
            <v>99287141698</v>
          </cell>
          <cell r="W80"/>
          <cell r="X80">
            <v>12368358131</v>
          </cell>
        </row>
        <row r="81">
          <cell r="N81" t="str">
            <v>54001</v>
          </cell>
          <cell r="O81" t="str">
            <v xml:space="preserve">Cúcuta                                                                                                                                                                                                  </v>
          </cell>
          <cell r="P81">
            <v>19140536489</v>
          </cell>
          <cell r="Q81">
            <v>3140728932</v>
          </cell>
          <cell r="R81"/>
          <cell r="S81">
            <v>1792441378</v>
          </cell>
          <cell r="T81">
            <v>2389921849</v>
          </cell>
          <cell r="U81">
            <v>379930248230</v>
          </cell>
          <cell r="V81">
            <v>215168876124</v>
          </cell>
          <cell r="W81"/>
          <cell r="X81">
            <v>22704257499</v>
          </cell>
        </row>
        <row r="82">
          <cell r="N82" t="str">
            <v>63001</v>
          </cell>
          <cell r="O82" t="str">
            <v xml:space="preserve">Armenia                                                                                                                                                                                                 </v>
          </cell>
          <cell r="P82">
            <v>5077919542</v>
          </cell>
          <cell r="Q82">
            <v>8590904039</v>
          </cell>
          <cell r="R82">
            <v>0</v>
          </cell>
          <cell r="S82">
            <v>695034337</v>
          </cell>
          <cell r="T82">
            <v>926712454</v>
          </cell>
          <cell r="U82">
            <v>143823792770</v>
          </cell>
          <cell r="V82">
            <v>48222292955</v>
          </cell>
          <cell r="W82"/>
          <cell r="X82">
            <v>8803768263</v>
          </cell>
        </row>
        <row r="83">
          <cell r="N83" t="str">
            <v>63401</v>
          </cell>
          <cell r="O83" t="str">
            <v xml:space="preserve">La Tebaida                                                                                                                                                                                              </v>
          </cell>
          <cell r="P83">
            <v>1604156724</v>
          </cell>
          <cell r="Q83">
            <v>118977219</v>
          </cell>
          <cell r="R83"/>
          <cell r="S83">
            <v>119125147</v>
          </cell>
          <cell r="T83">
            <v>158833530</v>
          </cell>
          <cell r="U83">
            <v>845319856</v>
          </cell>
          <cell r="V83">
            <v>9415298778</v>
          </cell>
          <cell r="W83">
            <v>1437717291</v>
          </cell>
          <cell r="X83">
            <v>1508918527</v>
          </cell>
        </row>
        <row r="84">
          <cell r="N84" t="str">
            <v>66001</v>
          </cell>
          <cell r="O84" t="str">
            <v xml:space="preserve">Pereira                                                                                                                                                                                                 </v>
          </cell>
          <cell r="P84">
            <v>6481130504</v>
          </cell>
          <cell r="Q84">
            <v>909756831</v>
          </cell>
          <cell r="R84"/>
          <cell r="S84">
            <v>1138693930</v>
          </cell>
          <cell r="T84">
            <v>1518258573</v>
          </cell>
          <cell r="U84">
            <v>255180918866</v>
          </cell>
          <cell r="V84">
            <v>74266066708</v>
          </cell>
          <cell r="W84"/>
          <cell r="X84">
            <v>14423456446</v>
          </cell>
        </row>
        <row r="85">
          <cell r="N85" t="str">
            <v>68001</v>
          </cell>
          <cell r="O85" t="str">
            <v xml:space="preserve">Bucaramanga                                                                                                                                                                                             </v>
          </cell>
          <cell r="P85">
            <v>6699873458</v>
          </cell>
          <cell r="Q85">
            <v>1022782532</v>
          </cell>
          <cell r="R85"/>
          <cell r="S85">
            <v>1424864267</v>
          </cell>
          <cell r="T85">
            <v>1899819023</v>
          </cell>
          <cell r="U85">
            <v>246483858479</v>
          </cell>
          <cell r="V85">
            <v>91205294607</v>
          </cell>
          <cell r="W85"/>
          <cell r="X85">
            <v>18048280719</v>
          </cell>
        </row>
        <row r="86">
          <cell r="N86" t="str">
            <v>68101</v>
          </cell>
          <cell r="O86" t="str">
            <v xml:space="preserve">Bolívar                                                                                                                                                                                                 </v>
          </cell>
          <cell r="P86">
            <v>1010294465</v>
          </cell>
          <cell r="Q86">
            <v>139450955</v>
          </cell>
          <cell r="R86"/>
          <cell r="S86">
            <v>59176174</v>
          </cell>
          <cell r="T86">
            <v>78901566</v>
          </cell>
          <cell r="U86">
            <v>355066929</v>
          </cell>
          <cell r="V86">
            <v>3104158242</v>
          </cell>
          <cell r="W86">
            <v>1696151199</v>
          </cell>
          <cell r="X86">
            <v>2105599339</v>
          </cell>
        </row>
        <row r="87">
          <cell r="N87" t="str">
            <v>70001</v>
          </cell>
          <cell r="O87" t="str">
            <v xml:space="preserve">Sincelejo                                                                                                                                                                                               </v>
          </cell>
          <cell r="P87">
            <v>11766486432</v>
          </cell>
          <cell r="Q87">
            <v>1728790099</v>
          </cell>
          <cell r="R87"/>
          <cell r="S87">
            <v>809474655</v>
          </cell>
          <cell r="T87">
            <v>1079299539</v>
          </cell>
          <cell r="U87">
            <v>181156187072</v>
          </cell>
          <cell r="V87">
            <v>98881169124</v>
          </cell>
          <cell r="W87"/>
          <cell r="X87">
            <v>11602470048</v>
          </cell>
        </row>
        <row r="88">
          <cell r="N88" t="str">
            <v>73001</v>
          </cell>
          <cell r="O88" t="str">
            <v xml:space="preserve">Ibagué                                                                                                                                                                                                  </v>
          </cell>
          <cell r="P88">
            <v>10624112705</v>
          </cell>
          <cell r="Q88">
            <v>1090994613</v>
          </cell>
          <cell r="R88"/>
          <cell r="S88">
            <v>1252030356</v>
          </cell>
          <cell r="T88">
            <v>1669373809</v>
          </cell>
          <cell r="U88">
            <v>287244043171</v>
          </cell>
          <cell r="V88">
            <v>288800594346</v>
          </cell>
          <cell r="W88"/>
          <cell r="X88">
            <v>15859051185</v>
          </cell>
        </row>
        <row r="89">
          <cell r="N89" t="str">
            <v>76001</v>
          </cell>
          <cell r="O89" t="str">
            <v xml:space="preserve">Cali                                                                                                                                                                                                    </v>
          </cell>
          <cell r="P89">
            <v>31839740529</v>
          </cell>
          <cell r="Q89">
            <v>2271976971</v>
          </cell>
          <cell r="R89"/>
          <cell r="S89">
            <v>5002712320</v>
          </cell>
          <cell r="T89">
            <v>6670283092</v>
          </cell>
          <cell r="U89">
            <v>694943027214</v>
          </cell>
          <cell r="V89">
            <v>345219133449</v>
          </cell>
          <cell r="W89"/>
          <cell r="X89">
            <v>63367689374</v>
          </cell>
        </row>
        <row r="90">
          <cell r="N90" t="str">
            <v>81001</v>
          </cell>
          <cell r="O90" t="str">
            <v xml:space="preserve">Arauca                                                                                                                                                                                                  </v>
          </cell>
          <cell r="P90">
            <v>5106645362</v>
          </cell>
          <cell r="Q90">
            <v>1010963857</v>
          </cell>
          <cell r="R90"/>
          <cell r="S90">
            <v>247590479</v>
          </cell>
          <cell r="T90">
            <v>330120638</v>
          </cell>
          <cell r="U90">
            <v>3238342379</v>
          </cell>
          <cell r="V90">
            <v>28775700681</v>
          </cell>
          <cell r="W90">
            <v>2988160950</v>
          </cell>
          <cell r="X90">
            <v>3136146063</v>
          </cell>
        </row>
        <row r="91">
          <cell r="N91" t="str">
            <v>85001</v>
          </cell>
          <cell r="O91" t="str">
            <v xml:space="preserve">Yopal                                                                                                                                                                                                   </v>
          </cell>
          <cell r="P91">
            <v>8085129305</v>
          </cell>
          <cell r="Q91">
            <v>726757078</v>
          </cell>
          <cell r="R91"/>
          <cell r="S91">
            <v>483511891</v>
          </cell>
          <cell r="T91">
            <v>644682531</v>
          </cell>
          <cell r="U91">
            <v>107319012178</v>
          </cell>
          <cell r="V91">
            <v>35594641739</v>
          </cell>
          <cell r="W91"/>
          <cell r="X91">
            <v>6124484047</v>
          </cell>
        </row>
        <row r="92">
          <cell r="N92" t="str">
            <v>86001</v>
          </cell>
          <cell r="O92" t="str">
            <v xml:space="preserve">Mocoa                                                                                                                                                                                                   </v>
          </cell>
          <cell r="P92">
            <v>2279581890</v>
          </cell>
          <cell r="Q92">
            <v>221678686</v>
          </cell>
          <cell r="R92"/>
          <cell r="S92">
            <v>103143918</v>
          </cell>
          <cell r="T92">
            <v>137525224</v>
          </cell>
          <cell r="U92">
            <v>1415398534</v>
          </cell>
          <cell r="V92">
            <v>16847656158</v>
          </cell>
          <cell r="W92">
            <v>1244840390</v>
          </cell>
          <cell r="X92">
            <v>1306489630</v>
          </cell>
        </row>
        <row r="93">
          <cell r="N93" t="str">
            <v>91001</v>
          </cell>
          <cell r="O93" t="str">
            <v xml:space="preserve">Leticia                                                                                                                                                                                                 </v>
          </cell>
          <cell r="P93">
            <v>3463297998</v>
          </cell>
          <cell r="Q93">
            <v>613129793</v>
          </cell>
          <cell r="R93"/>
          <cell r="S93">
            <v>174342489</v>
          </cell>
          <cell r="T93">
            <v>210228327</v>
          </cell>
          <cell r="U93">
            <v>2108574458</v>
          </cell>
          <cell r="V93">
            <v>17369870089</v>
          </cell>
          <cell r="W93">
            <v>1902928860</v>
          </cell>
          <cell r="X93">
            <v>1997169131</v>
          </cell>
        </row>
        <row r="94">
          <cell r="N94" t="str">
            <v>94001</v>
          </cell>
          <cell r="O94" t="str">
            <v xml:space="preserve">Inírida                                                                                                                                                                                                 </v>
          </cell>
          <cell r="P94">
            <v>3153668642</v>
          </cell>
          <cell r="Q94">
            <v>619513881</v>
          </cell>
          <cell r="R94"/>
          <cell r="S94">
            <v>187562456</v>
          </cell>
          <cell r="T94">
            <v>250083276</v>
          </cell>
          <cell r="U94">
            <v>1611531619</v>
          </cell>
          <cell r="V94">
            <v>12905859420</v>
          </cell>
          <cell r="W94">
            <v>2263684820</v>
          </cell>
          <cell r="X94">
            <v>2375791117</v>
          </cell>
        </row>
        <row r="95">
          <cell r="N95" t="str">
            <v>95001</v>
          </cell>
          <cell r="O95" t="str">
            <v xml:space="preserve">San José Del Guaviare                                                                                                                                                                                   </v>
          </cell>
          <cell r="P95">
            <v>3956761823</v>
          </cell>
          <cell r="Q95">
            <v>521358395</v>
          </cell>
          <cell r="R95"/>
          <cell r="S95">
            <v>178775462</v>
          </cell>
          <cell r="T95">
            <v>238367283</v>
          </cell>
          <cell r="U95">
            <v>1930694737</v>
          </cell>
          <cell r="V95">
            <v>18538543572</v>
          </cell>
          <cell r="W95">
            <v>2157634888</v>
          </cell>
          <cell r="X95">
            <v>2264489190</v>
          </cell>
        </row>
        <row r="96">
          <cell r="N96" t="str">
            <v>97001</v>
          </cell>
          <cell r="O96" t="str">
            <v xml:space="preserve">Mitú                                                                                                                                                                                                    </v>
          </cell>
          <cell r="P96">
            <v>3166488275</v>
          </cell>
          <cell r="Q96">
            <v>850131959</v>
          </cell>
          <cell r="R96"/>
          <cell r="S96">
            <v>233955076</v>
          </cell>
          <cell r="T96">
            <v>311940100</v>
          </cell>
          <cell r="U96">
            <v>1721582364</v>
          </cell>
          <cell r="V96">
            <v>9332323426</v>
          </cell>
          <cell r="W96">
            <v>2823595740</v>
          </cell>
          <cell r="X96">
            <v>2963430957</v>
          </cell>
        </row>
        <row r="97">
          <cell r="N97" t="str">
            <v>99001</v>
          </cell>
          <cell r="O97" t="str">
            <v xml:space="preserve">Puerto Carreño                                                                                                                                                                                          </v>
          </cell>
          <cell r="P97">
            <v>1910942457</v>
          </cell>
          <cell r="Q97">
            <v>445164126</v>
          </cell>
          <cell r="R97"/>
          <cell r="S97">
            <v>99652630</v>
          </cell>
          <cell r="T97">
            <v>132870170</v>
          </cell>
          <cell r="U97">
            <v>1153097404</v>
          </cell>
          <cell r="V97">
            <v>7548496598</v>
          </cell>
          <cell r="W97">
            <v>2888755531</v>
          </cell>
          <cell r="X97">
            <v>3590623320</v>
          </cell>
        </row>
        <row r="98">
          <cell r="N98" t="str">
            <v>05002</v>
          </cell>
          <cell r="O98" t="str">
            <v xml:space="preserve">Abejorral                                                                                                                                                                                               </v>
          </cell>
          <cell r="P98">
            <v>1251916206</v>
          </cell>
          <cell r="Q98">
            <v>79355510</v>
          </cell>
          <cell r="R98"/>
          <cell r="S98">
            <v>42510481</v>
          </cell>
          <cell r="T98">
            <v>56680634</v>
          </cell>
          <cell r="U98">
            <v>477676837</v>
          </cell>
          <cell r="V98">
            <v>5570926942</v>
          </cell>
          <cell r="W98">
            <v>1537410224</v>
          </cell>
          <cell r="X98">
            <v>1953048396</v>
          </cell>
        </row>
        <row r="99">
          <cell r="N99" t="str">
            <v>25402</v>
          </cell>
          <cell r="O99" t="str">
            <v xml:space="preserve">La Vega                                                                                                                                                                                                 </v>
          </cell>
          <cell r="P99">
            <v>1029004268</v>
          </cell>
          <cell r="Q99">
            <v>49563389</v>
          </cell>
          <cell r="R99"/>
          <cell r="S99">
            <v>35441302</v>
          </cell>
          <cell r="T99">
            <v>47255070</v>
          </cell>
          <cell r="U99">
            <v>429825917</v>
          </cell>
          <cell r="V99">
            <v>3643344595</v>
          </cell>
          <cell r="W99">
            <v>1268103667</v>
          </cell>
          <cell r="X99">
            <v>1609425570</v>
          </cell>
        </row>
        <row r="100">
          <cell r="N100" t="str">
            <v>63302</v>
          </cell>
          <cell r="O100" t="str">
            <v xml:space="preserve">Génova                                                                                                                                                                                                  </v>
          </cell>
          <cell r="P100">
            <v>736193405</v>
          </cell>
          <cell r="Q100">
            <v>329759488</v>
          </cell>
          <cell r="R100"/>
          <cell r="S100">
            <v>34899731</v>
          </cell>
          <cell r="T100">
            <v>46532975</v>
          </cell>
          <cell r="U100">
            <v>193332507</v>
          </cell>
          <cell r="V100">
            <v>2587941283</v>
          </cell>
          <cell r="W100">
            <v>945344620</v>
          </cell>
          <cell r="X100">
            <v>1165876979</v>
          </cell>
        </row>
        <row r="101">
          <cell r="N101" t="str">
            <v>68502</v>
          </cell>
          <cell r="O101" t="str">
            <v xml:space="preserve">Onzaga                                                                                                                                                                                                  </v>
          </cell>
          <cell r="P101">
            <v>813160891</v>
          </cell>
          <cell r="Q101">
            <v>27778786</v>
          </cell>
          <cell r="R101"/>
          <cell r="S101">
            <v>62535270</v>
          </cell>
          <cell r="T101">
            <v>83380361</v>
          </cell>
          <cell r="U101">
            <v>106316085</v>
          </cell>
          <cell r="V101">
            <v>1722294193</v>
          </cell>
          <cell r="W101">
            <v>1512291193</v>
          </cell>
          <cell r="X101">
            <v>1838261041</v>
          </cell>
        </row>
        <row r="102">
          <cell r="N102" t="str">
            <v>70702</v>
          </cell>
          <cell r="O102" t="str">
            <v xml:space="preserve">San Juan De Betulia                                                                                                                                                                                     </v>
          </cell>
          <cell r="P102">
            <v>1206057418</v>
          </cell>
          <cell r="Q102">
            <v>111658614</v>
          </cell>
          <cell r="R102"/>
          <cell r="S102">
            <v>57756992</v>
          </cell>
          <cell r="T102">
            <v>77009322</v>
          </cell>
          <cell r="U102">
            <v>433509817</v>
          </cell>
          <cell r="V102">
            <v>5318720007</v>
          </cell>
          <cell r="W102">
            <v>1782770560</v>
          </cell>
          <cell r="X102">
            <v>2230893280</v>
          </cell>
        </row>
        <row r="103">
          <cell r="N103" t="str">
            <v>15403</v>
          </cell>
          <cell r="O103" t="str">
            <v xml:space="preserve">La Uvita                                                                                                                                                                                                </v>
          </cell>
          <cell r="P103">
            <v>528361725</v>
          </cell>
          <cell r="Q103">
            <v>12780056</v>
          </cell>
          <cell r="R103"/>
          <cell r="S103">
            <v>67594170</v>
          </cell>
          <cell r="T103">
            <v>90125560</v>
          </cell>
          <cell r="U103">
            <v>60730167</v>
          </cell>
          <cell r="V103">
            <v>842231696</v>
          </cell>
          <cell r="W103">
            <v>1237999262</v>
          </cell>
          <cell r="X103">
            <v>1439241349</v>
          </cell>
        </row>
        <row r="104">
          <cell r="N104" t="str">
            <v>41503</v>
          </cell>
          <cell r="O104" t="str">
            <v xml:space="preserve">Oporapa                                                                                                                                                                                                 </v>
          </cell>
          <cell r="P104">
            <v>1053766047</v>
          </cell>
          <cell r="Q104">
            <v>148341711</v>
          </cell>
          <cell r="R104"/>
          <cell r="S104">
            <v>63940441</v>
          </cell>
          <cell r="T104">
            <v>85253922</v>
          </cell>
          <cell r="U104">
            <v>402724560</v>
          </cell>
          <cell r="V104">
            <v>4884036669</v>
          </cell>
          <cell r="W104">
            <v>1612112290</v>
          </cell>
          <cell r="X104">
            <v>1970488541</v>
          </cell>
        </row>
        <row r="105">
          <cell r="N105" t="str">
            <v>47703</v>
          </cell>
          <cell r="O105" t="str">
            <v xml:space="preserve">San Zenón                                                                                                                                                                                               </v>
          </cell>
          <cell r="P105">
            <v>1126286347</v>
          </cell>
          <cell r="Q105">
            <v>342693085</v>
          </cell>
          <cell r="R105"/>
          <cell r="S105">
            <v>100335121</v>
          </cell>
          <cell r="T105">
            <v>133780162</v>
          </cell>
          <cell r="U105">
            <v>553023382</v>
          </cell>
          <cell r="V105">
            <v>3990894771</v>
          </cell>
          <cell r="W105">
            <v>2282377770</v>
          </cell>
          <cell r="X105">
            <v>2750514532</v>
          </cell>
        </row>
        <row r="106">
          <cell r="N106" t="str">
            <v>52203</v>
          </cell>
          <cell r="O106" t="str">
            <v xml:space="preserve">Colón                                                                                                                                                                                                   </v>
          </cell>
          <cell r="P106">
            <v>807239561</v>
          </cell>
          <cell r="Q106">
            <v>42230715</v>
          </cell>
          <cell r="R106"/>
          <cell r="S106">
            <v>48787739</v>
          </cell>
          <cell r="T106">
            <v>65050319</v>
          </cell>
          <cell r="U106">
            <v>182410350</v>
          </cell>
          <cell r="V106">
            <v>3458732643</v>
          </cell>
          <cell r="W106">
            <v>1243904185</v>
          </cell>
          <cell r="X106">
            <v>1522621492</v>
          </cell>
        </row>
        <row r="107">
          <cell r="N107" t="str">
            <v>54003</v>
          </cell>
          <cell r="O107" t="str">
            <v xml:space="preserve">Ábrego                                                                                                                                                                                                  </v>
          </cell>
          <cell r="P107">
            <v>2375137535</v>
          </cell>
          <cell r="Q107">
            <v>349895242</v>
          </cell>
          <cell r="R107"/>
          <cell r="S107">
            <v>145358372</v>
          </cell>
          <cell r="T107">
            <v>193811159</v>
          </cell>
          <cell r="U107">
            <v>1252957007</v>
          </cell>
          <cell r="V107">
            <v>12828540984</v>
          </cell>
          <cell r="W107">
            <v>1754325143</v>
          </cell>
          <cell r="X107">
            <v>1841206000</v>
          </cell>
        </row>
        <row r="108">
          <cell r="N108" t="str">
            <v>76403</v>
          </cell>
          <cell r="O108" t="str">
            <v xml:space="preserve">La Victoria                                                                                                                                                                                             </v>
          </cell>
          <cell r="P108">
            <v>822752537</v>
          </cell>
          <cell r="Q108">
            <v>33469471</v>
          </cell>
          <cell r="R108"/>
          <cell r="S108">
            <v>40142909</v>
          </cell>
          <cell r="T108">
            <v>53523875</v>
          </cell>
          <cell r="U108">
            <v>259973202</v>
          </cell>
          <cell r="V108">
            <v>3259946138</v>
          </cell>
          <cell r="W108">
            <v>1080827640</v>
          </cell>
          <cell r="X108">
            <v>1331999868</v>
          </cell>
        </row>
        <row r="109">
          <cell r="N109" t="str">
            <v>05004</v>
          </cell>
          <cell r="O109" t="str">
            <v xml:space="preserve">Abriaquí                                                                                                                                                                                                </v>
          </cell>
          <cell r="P109">
            <v>466940504</v>
          </cell>
          <cell r="Q109">
            <v>9179167</v>
          </cell>
          <cell r="R109"/>
          <cell r="S109">
            <v>29369173</v>
          </cell>
          <cell r="T109">
            <v>39158897</v>
          </cell>
          <cell r="U109">
            <v>52461672</v>
          </cell>
          <cell r="V109">
            <v>821672780</v>
          </cell>
          <cell r="W109">
            <v>725498687</v>
          </cell>
          <cell r="X109">
            <v>884402444</v>
          </cell>
        </row>
        <row r="110">
          <cell r="N110" t="str">
            <v>05604</v>
          </cell>
          <cell r="O110" t="str">
            <v xml:space="preserve">Remedios                                                                                                                                                                                                </v>
          </cell>
          <cell r="P110">
            <v>1928329444</v>
          </cell>
          <cell r="Q110">
            <v>304062614</v>
          </cell>
          <cell r="R110"/>
          <cell r="S110">
            <v>131451934</v>
          </cell>
          <cell r="T110">
            <v>175269246</v>
          </cell>
          <cell r="U110">
            <v>1215715921</v>
          </cell>
          <cell r="V110">
            <v>9839310851</v>
          </cell>
          <cell r="W110">
            <v>1586488859</v>
          </cell>
          <cell r="X110">
            <v>1665057830</v>
          </cell>
        </row>
        <row r="111">
          <cell r="N111" t="str">
            <v>15104</v>
          </cell>
          <cell r="O111" t="str">
            <v xml:space="preserve">Boyacá                                                                                                                                                                                                  </v>
          </cell>
          <cell r="P111">
            <v>709365627</v>
          </cell>
          <cell r="Q111">
            <v>22035409</v>
          </cell>
          <cell r="R111"/>
          <cell r="S111">
            <v>45172648</v>
          </cell>
          <cell r="T111">
            <v>60230198</v>
          </cell>
          <cell r="U111">
            <v>108588518</v>
          </cell>
          <cell r="V111">
            <v>1730976091</v>
          </cell>
          <cell r="W111">
            <v>1053660523</v>
          </cell>
          <cell r="X111">
            <v>1274364416</v>
          </cell>
        </row>
        <row r="112">
          <cell r="N112" t="str">
            <v>15204</v>
          </cell>
          <cell r="O112" t="str">
            <v xml:space="preserve">Cómbita                                                                                                                                                                                                 </v>
          </cell>
          <cell r="P112">
            <v>846885742</v>
          </cell>
          <cell r="Q112">
            <v>33525661</v>
          </cell>
          <cell r="R112"/>
          <cell r="S112">
            <v>67338981</v>
          </cell>
          <cell r="T112">
            <v>89785308</v>
          </cell>
          <cell r="U112">
            <v>222856590</v>
          </cell>
          <cell r="V112">
            <v>2899752282</v>
          </cell>
          <cell r="W112">
            <v>1515386257</v>
          </cell>
          <cell r="X112">
            <v>1818350334</v>
          </cell>
        </row>
        <row r="113">
          <cell r="N113" t="str">
            <v>15804</v>
          </cell>
          <cell r="O113" t="str">
            <v xml:space="preserve">Tibaná                                                                                                                                                                                                  </v>
          </cell>
          <cell r="P113">
            <v>982347793</v>
          </cell>
          <cell r="Q113">
            <v>41284369</v>
          </cell>
          <cell r="R113"/>
          <cell r="S113">
            <v>70447785</v>
          </cell>
          <cell r="T113">
            <v>95108203</v>
          </cell>
          <cell r="U113">
            <v>214732762</v>
          </cell>
          <cell r="V113">
            <v>2865665290</v>
          </cell>
          <cell r="W113">
            <v>1590818525</v>
          </cell>
          <cell r="X113">
            <v>1861673517</v>
          </cell>
        </row>
        <row r="114">
          <cell r="N114" t="str">
            <v>70204</v>
          </cell>
          <cell r="O114" t="str">
            <v xml:space="preserve">Colosó                                                                                                                                                                                                  </v>
          </cell>
          <cell r="P114">
            <v>1665585785</v>
          </cell>
          <cell r="Q114">
            <v>166028694</v>
          </cell>
          <cell r="R114"/>
          <cell r="S114">
            <v>172787343</v>
          </cell>
          <cell r="T114">
            <v>230383120</v>
          </cell>
          <cell r="U114">
            <v>428935044</v>
          </cell>
          <cell r="V114">
            <v>3239522643</v>
          </cell>
          <cell r="W114">
            <v>3833269396</v>
          </cell>
          <cell r="X114">
            <v>4602413127</v>
          </cell>
        </row>
        <row r="115">
          <cell r="N115" t="str">
            <v>73504</v>
          </cell>
          <cell r="O115" t="str">
            <v xml:space="preserve">Ortega                                                                                                                                                                                                  </v>
          </cell>
          <cell r="P115">
            <v>2112299798</v>
          </cell>
          <cell r="Q115">
            <v>293969045</v>
          </cell>
          <cell r="R115"/>
          <cell r="S115">
            <v>160033246</v>
          </cell>
          <cell r="T115">
            <v>213377661</v>
          </cell>
          <cell r="U115">
            <v>1055971827</v>
          </cell>
          <cell r="V115">
            <v>10568591126</v>
          </cell>
          <cell r="W115">
            <v>1931435723</v>
          </cell>
          <cell r="X115">
            <v>2027087778</v>
          </cell>
        </row>
        <row r="116">
          <cell r="N116" t="str">
            <v>18205</v>
          </cell>
          <cell r="O116" t="str">
            <v xml:space="preserve">Curillo                                                                                                                                                                                                 </v>
          </cell>
          <cell r="P116">
            <v>1092743176</v>
          </cell>
          <cell r="Q116">
            <v>71550509</v>
          </cell>
          <cell r="R116"/>
          <cell r="S116">
            <v>49984055</v>
          </cell>
          <cell r="T116">
            <v>61919385</v>
          </cell>
          <cell r="U116">
            <v>296329789</v>
          </cell>
          <cell r="V116">
            <v>4220716839</v>
          </cell>
          <cell r="W116">
            <v>1306530093</v>
          </cell>
          <cell r="X116">
            <v>1740063014</v>
          </cell>
        </row>
        <row r="117">
          <cell r="N117" t="str">
            <v>25805</v>
          </cell>
          <cell r="O117" t="str">
            <v xml:space="preserve">Tibacuy                                                                                                                                                                                                 </v>
          </cell>
          <cell r="P117">
            <v>454023661</v>
          </cell>
          <cell r="Q117">
            <v>17734527</v>
          </cell>
          <cell r="R117"/>
          <cell r="S117">
            <v>48485677</v>
          </cell>
          <cell r="T117">
            <v>64647570</v>
          </cell>
          <cell r="U117">
            <v>127303975</v>
          </cell>
          <cell r="V117">
            <v>1243208633</v>
          </cell>
          <cell r="W117">
            <v>1016186995</v>
          </cell>
          <cell r="X117">
            <v>1209363141</v>
          </cell>
        </row>
        <row r="118">
          <cell r="N118" t="str">
            <v>27205</v>
          </cell>
          <cell r="O118" t="str">
            <v xml:space="preserve">Condoto                                                                                                                                                                                                 </v>
          </cell>
          <cell r="P118">
            <v>2101492393</v>
          </cell>
          <cell r="Q118">
            <v>305592356</v>
          </cell>
          <cell r="R118"/>
          <cell r="S118">
            <v>222457373</v>
          </cell>
          <cell r="T118">
            <v>296609830</v>
          </cell>
          <cell r="U118">
            <v>772446210</v>
          </cell>
          <cell r="V118">
            <v>4409124956</v>
          </cell>
          <cell r="W118">
            <v>4681956933</v>
          </cell>
          <cell r="X118">
            <v>5575730084</v>
          </cell>
        </row>
        <row r="119">
          <cell r="N119" t="str">
            <v>47205</v>
          </cell>
          <cell r="O119" t="str">
            <v xml:space="preserve">Concordia                                                                                                                                                                                               </v>
          </cell>
          <cell r="P119">
            <v>1102199297</v>
          </cell>
          <cell r="Q119">
            <v>130405491</v>
          </cell>
          <cell r="R119"/>
          <cell r="S119">
            <v>65960711</v>
          </cell>
          <cell r="T119">
            <v>87947614</v>
          </cell>
          <cell r="U119">
            <v>432619472</v>
          </cell>
          <cell r="V119">
            <v>3383395153</v>
          </cell>
          <cell r="W119">
            <v>1931527697</v>
          </cell>
          <cell r="X119">
            <v>2403504930</v>
          </cell>
        </row>
        <row r="120">
          <cell r="N120" t="str">
            <v>47605</v>
          </cell>
          <cell r="O120" t="str">
            <v xml:space="preserve">Remolino                                                                                                                                                                                                </v>
          </cell>
          <cell r="P120">
            <v>934608022</v>
          </cell>
          <cell r="Q120">
            <v>494071926</v>
          </cell>
          <cell r="R120"/>
          <cell r="S120">
            <v>98133428</v>
          </cell>
          <cell r="T120">
            <v>130844564</v>
          </cell>
          <cell r="U120">
            <v>276320877</v>
          </cell>
          <cell r="V120">
            <v>3157932891</v>
          </cell>
          <cell r="W120">
            <v>2094323118</v>
          </cell>
          <cell r="X120">
            <v>6473654408</v>
          </cell>
        </row>
        <row r="121">
          <cell r="N121" t="str">
            <v>52405</v>
          </cell>
          <cell r="O121" t="str">
            <v xml:space="preserve">Leiva                                                                                                                                                                                                   </v>
          </cell>
          <cell r="P121">
            <v>1114672213</v>
          </cell>
          <cell r="Q121">
            <v>71511171</v>
          </cell>
          <cell r="R121"/>
          <cell r="S121">
            <v>110391012</v>
          </cell>
          <cell r="T121">
            <v>147188013</v>
          </cell>
          <cell r="U121">
            <v>293998089</v>
          </cell>
          <cell r="V121">
            <v>3838292939</v>
          </cell>
          <cell r="W121">
            <v>2292707574</v>
          </cell>
          <cell r="X121">
            <v>2722306785</v>
          </cell>
        </row>
        <row r="122">
          <cell r="N122" t="str">
            <v>54405</v>
          </cell>
          <cell r="O122" t="str">
            <v xml:space="preserve">Los Patios                                                                                                                                                                                              </v>
          </cell>
          <cell r="P122">
            <v>2607201224</v>
          </cell>
          <cell r="Q122">
            <v>248813199</v>
          </cell>
          <cell r="R122"/>
          <cell r="S122">
            <v>176590339</v>
          </cell>
          <cell r="T122">
            <v>235453787</v>
          </cell>
          <cell r="U122">
            <v>1539424850</v>
          </cell>
          <cell r="V122">
            <v>19135214011</v>
          </cell>
          <cell r="W122">
            <v>2131262719</v>
          </cell>
          <cell r="X122">
            <v>2236810967</v>
          </cell>
        </row>
        <row r="123">
          <cell r="N123" t="str">
            <v>68705</v>
          </cell>
          <cell r="O123" t="str">
            <v xml:space="preserve">Santa Bárbara                                                                                                                                                                                           </v>
          </cell>
          <cell r="P123">
            <v>533460074</v>
          </cell>
          <cell r="Q123">
            <v>10916029</v>
          </cell>
          <cell r="R123"/>
          <cell r="S123">
            <v>46667044</v>
          </cell>
          <cell r="T123">
            <v>62222725</v>
          </cell>
          <cell r="U123">
            <v>58720014</v>
          </cell>
          <cell r="V123">
            <v>734700846</v>
          </cell>
          <cell r="W123">
            <v>1044012713</v>
          </cell>
          <cell r="X123">
            <v>1262210953</v>
          </cell>
        </row>
        <row r="124">
          <cell r="N124" t="str">
            <v>05206</v>
          </cell>
          <cell r="O124" t="str">
            <v xml:space="preserve">Concepción                                                                                                                                                                                              </v>
          </cell>
          <cell r="P124">
            <v>653635357</v>
          </cell>
          <cell r="Q124">
            <v>15215499</v>
          </cell>
          <cell r="R124"/>
          <cell r="S124">
            <v>28209822</v>
          </cell>
          <cell r="T124">
            <v>37613100</v>
          </cell>
          <cell r="U124">
            <v>83335720</v>
          </cell>
          <cell r="V124">
            <v>1418170820</v>
          </cell>
          <cell r="W124">
            <v>799179655</v>
          </cell>
          <cell r="X124">
            <v>990789744</v>
          </cell>
        </row>
        <row r="125">
          <cell r="N125" t="str">
            <v>05306</v>
          </cell>
          <cell r="O125" t="str">
            <v xml:space="preserve">Giraldo                                                                                                                                                                                                 </v>
          </cell>
          <cell r="P125">
            <v>711582723</v>
          </cell>
          <cell r="Q125">
            <v>36359164</v>
          </cell>
          <cell r="R125"/>
          <cell r="S125">
            <v>63799672</v>
          </cell>
          <cell r="T125">
            <v>85066229</v>
          </cell>
          <cell r="U125">
            <v>178591386</v>
          </cell>
          <cell r="V125">
            <v>1848447875</v>
          </cell>
          <cell r="W125">
            <v>1333917846</v>
          </cell>
          <cell r="X125">
            <v>1586878337</v>
          </cell>
        </row>
        <row r="126">
          <cell r="N126" t="str">
            <v>08606</v>
          </cell>
          <cell r="O126" t="str">
            <v xml:space="preserve">Repelón                                                                                                                                                                                                 </v>
          </cell>
          <cell r="P126">
            <v>1864193369</v>
          </cell>
          <cell r="Q126">
            <v>280744807</v>
          </cell>
          <cell r="R126"/>
          <cell r="S126">
            <v>149870251</v>
          </cell>
          <cell r="T126">
            <v>199827001</v>
          </cell>
          <cell r="U126">
            <v>1009459518</v>
          </cell>
          <cell r="V126">
            <v>9741878181</v>
          </cell>
          <cell r="W126">
            <v>1808778888</v>
          </cell>
          <cell r="X126">
            <v>1898356507</v>
          </cell>
        </row>
        <row r="127">
          <cell r="N127" t="str">
            <v>13006</v>
          </cell>
          <cell r="O127" t="str">
            <v xml:space="preserve">Achí                                                                                                                                                                                                    </v>
          </cell>
          <cell r="P127">
            <v>2272690624</v>
          </cell>
          <cell r="Q127">
            <v>513749823</v>
          </cell>
          <cell r="R127"/>
          <cell r="S127">
            <v>190691421</v>
          </cell>
          <cell r="T127">
            <v>254255226</v>
          </cell>
          <cell r="U127">
            <v>1435234415</v>
          </cell>
          <cell r="V127">
            <v>9699162964</v>
          </cell>
          <cell r="W127">
            <v>2301448185</v>
          </cell>
          <cell r="X127">
            <v>2415424665</v>
          </cell>
        </row>
        <row r="128">
          <cell r="N128" t="str">
            <v>15106</v>
          </cell>
          <cell r="O128" t="str">
            <v xml:space="preserve">Briceño                                                                                                                                                                                                 </v>
          </cell>
          <cell r="P128">
            <v>556048729</v>
          </cell>
          <cell r="Q128">
            <v>11964519</v>
          </cell>
          <cell r="R128"/>
          <cell r="S128">
            <v>70235944</v>
          </cell>
          <cell r="T128">
            <v>93647926</v>
          </cell>
          <cell r="U128">
            <v>56518524</v>
          </cell>
          <cell r="V128">
            <v>853746458</v>
          </cell>
          <cell r="W128">
            <v>1293233924</v>
          </cell>
          <cell r="X128">
            <v>1513402359</v>
          </cell>
        </row>
        <row r="129">
          <cell r="N129" t="str">
            <v>15806</v>
          </cell>
          <cell r="O129" t="str">
            <v xml:space="preserve">Tibasosa                                                                                                                                                                                                </v>
          </cell>
          <cell r="P129">
            <v>760017926</v>
          </cell>
          <cell r="Q129">
            <v>30124628</v>
          </cell>
          <cell r="R129"/>
          <cell r="S129">
            <v>48114409</v>
          </cell>
          <cell r="T129">
            <v>64152546</v>
          </cell>
          <cell r="U129">
            <v>248804748</v>
          </cell>
          <cell r="V129">
            <v>2299477581</v>
          </cell>
          <cell r="W129">
            <v>1196367684</v>
          </cell>
          <cell r="X129">
            <v>1459669164</v>
          </cell>
        </row>
        <row r="130">
          <cell r="N130" t="str">
            <v>25506</v>
          </cell>
          <cell r="O130" t="str">
            <v xml:space="preserve">Venecia                                                                                                                                                                                                 </v>
          </cell>
          <cell r="P130">
            <v>497023530</v>
          </cell>
          <cell r="Q130">
            <v>21234978</v>
          </cell>
          <cell r="R130"/>
          <cell r="S130">
            <v>28724281</v>
          </cell>
          <cell r="T130">
            <v>38299042</v>
          </cell>
          <cell r="U130">
            <v>136300022</v>
          </cell>
          <cell r="V130">
            <v>1747188423</v>
          </cell>
          <cell r="W130">
            <v>822945298</v>
          </cell>
          <cell r="X130">
            <v>1021551145</v>
          </cell>
        </row>
        <row r="131">
          <cell r="N131" t="str">
            <v>27006</v>
          </cell>
          <cell r="O131" t="str">
            <v xml:space="preserve">Acandí                                                                                                                                                                                                  </v>
          </cell>
          <cell r="P131">
            <v>1383243430</v>
          </cell>
          <cell r="Q131">
            <v>206029676</v>
          </cell>
          <cell r="R131"/>
          <cell r="S131">
            <v>83652886</v>
          </cell>
          <cell r="T131">
            <v>111537182</v>
          </cell>
          <cell r="U131">
            <v>589365768</v>
          </cell>
          <cell r="V131">
            <v>4859806442</v>
          </cell>
          <cell r="W131">
            <v>2352656076</v>
          </cell>
          <cell r="X131">
            <v>2914294464</v>
          </cell>
        </row>
        <row r="132">
          <cell r="N132" t="str">
            <v>41006</v>
          </cell>
          <cell r="O132" t="str">
            <v xml:space="preserve">Acevedo                                                                                                                                                                                                 </v>
          </cell>
          <cell r="P132">
            <v>2183284845</v>
          </cell>
          <cell r="Q132">
            <v>244365759</v>
          </cell>
          <cell r="R132"/>
          <cell r="S132">
            <v>106488383</v>
          </cell>
          <cell r="T132">
            <v>141984511</v>
          </cell>
          <cell r="U132">
            <v>1186322840</v>
          </cell>
          <cell r="V132">
            <v>13194540954</v>
          </cell>
          <cell r="W132">
            <v>1285204628</v>
          </cell>
          <cell r="X132">
            <v>1526333491</v>
          </cell>
        </row>
        <row r="133">
          <cell r="N133" t="str">
            <v>41206</v>
          </cell>
          <cell r="O133" t="str">
            <v xml:space="preserve">Colombia                                                                                                                                                                                                </v>
          </cell>
          <cell r="P133">
            <v>1040655796</v>
          </cell>
          <cell r="Q133">
            <v>64813148</v>
          </cell>
          <cell r="R133"/>
          <cell r="S133">
            <v>105773609</v>
          </cell>
          <cell r="T133">
            <v>141031478</v>
          </cell>
          <cell r="U133">
            <v>231923106</v>
          </cell>
          <cell r="V133">
            <v>3048342578</v>
          </cell>
          <cell r="W133">
            <v>2152808447</v>
          </cell>
          <cell r="X133">
            <v>2549831515</v>
          </cell>
        </row>
        <row r="134">
          <cell r="N134" t="str">
            <v>41306</v>
          </cell>
          <cell r="O134" t="str">
            <v xml:space="preserve">Gigante                                                                                                                                                                                                 </v>
          </cell>
          <cell r="P134">
            <v>1521310313</v>
          </cell>
          <cell r="Q134">
            <v>494140809</v>
          </cell>
          <cell r="R134"/>
          <cell r="S134">
            <v>84241492</v>
          </cell>
          <cell r="T134">
            <v>112321989</v>
          </cell>
          <cell r="U134">
            <v>889053048</v>
          </cell>
          <cell r="V134">
            <v>8392443874</v>
          </cell>
          <cell r="W134">
            <v>1103122843</v>
          </cell>
          <cell r="X134">
            <v>1186394150</v>
          </cell>
        </row>
        <row r="135">
          <cell r="N135" t="str">
            <v>50006</v>
          </cell>
          <cell r="O135" t="str">
            <v xml:space="preserve">Acacías                                                                                                                                                                                                 </v>
          </cell>
          <cell r="P135">
            <v>3216723942</v>
          </cell>
          <cell r="Q135">
            <v>213093547</v>
          </cell>
          <cell r="R135"/>
          <cell r="S135">
            <v>256867025</v>
          </cell>
          <cell r="T135">
            <v>342489366</v>
          </cell>
          <cell r="U135">
            <v>1835880780</v>
          </cell>
          <cell r="V135">
            <v>17175670615</v>
          </cell>
          <cell r="W135"/>
          <cell r="X135">
            <v>3253648978</v>
          </cell>
        </row>
        <row r="136">
          <cell r="N136" t="str">
            <v>50606</v>
          </cell>
          <cell r="O136" t="str">
            <v xml:space="preserve">Restrepo                                                                                                                                                                                                </v>
          </cell>
          <cell r="P136">
            <v>1006106130</v>
          </cell>
          <cell r="Q136">
            <v>54972540</v>
          </cell>
          <cell r="R136"/>
          <cell r="S136">
            <v>30243472</v>
          </cell>
          <cell r="T136">
            <v>40324630</v>
          </cell>
          <cell r="U136">
            <v>468302079</v>
          </cell>
          <cell r="V136">
            <v>3608636276</v>
          </cell>
          <cell r="W136">
            <v>1136541839</v>
          </cell>
          <cell r="X136">
            <v>1448536269</v>
          </cell>
        </row>
        <row r="137">
          <cell r="N137" t="str">
            <v>52506</v>
          </cell>
          <cell r="O137" t="str">
            <v xml:space="preserve">Ospina                                                                                                                                                                                                  </v>
          </cell>
          <cell r="P137">
            <v>713910295</v>
          </cell>
          <cell r="Q137">
            <v>31194739</v>
          </cell>
          <cell r="R137"/>
          <cell r="S137">
            <v>62562136</v>
          </cell>
          <cell r="T137">
            <v>83416178</v>
          </cell>
          <cell r="U137">
            <v>140987261</v>
          </cell>
          <cell r="V137">
            <v>2661824713</v>
          </cell>
          <cell r="W137">
            <v>1381249956</v>
          </cell>
          <cell r="X137">
            <v>1657191875</v>
          </cell>
        </row>
        <row r="138">
          <cell r="N138" t="str">
            <v>54206</v>
          </cell>
          <cell r="O138" t="str">
            <v xml:space="preserve">Convención                                                                                                                                                                                              </v>
          </cell>
          <cell r="P138">
            <v>1640534939</v>
          </cell>
          <cell r="Q138">
            <v>266303269</v>
          </cell>
          <cell r="R138"/>
          <cell r="S138">
            <v>88187490</v>
          </cell>
          <cell r="T138">
            <v>117583319</v>
          </cell>
          <cell r="U138">
            <v>973678303</v>
          </cell>
          <cell r="V138">
            <v>7848031812</v>
          </cell>
          <cell r="W138">
            <v>2470081344</v>
          </cell>
          <cell r="X138">
            <v>3058314754</v>
          </cell>
        </row>
        <row r="139">
          <cell r="N139" t="str">
            <v>68406</v>
          </cell>
          <cell r="O139" t="str">
            <v xml:space="preserve">Lebrija                                                                                                                                                                                                 </v>
          </cell>
          <cell r="P139">
            <v>2048616377</v>
          </cell>
          <cell r="Q139">
            <v>135151925</v>
          </cell>
          <cell r="R139"/>
          <cell r="S139">
            <v>146961654</v>
          </cell>
          <cell r="T139">
            <v>195948872</v>
          </cell>
          <cell r="U139">
            <v>951689171</v>
          </cell>
          <cell r="V139">
            <v>10287844546</v>
          </cell>
          <cell r="W139">
            <v>1773675136</v>
          </cell>
          <cell r="X139">
            <v>1861514286</v>
          </cell>
        </row>
        <row r="140">
          <cell r="N140" t="str">
            <v>76306</v>
          </cell>
          <cell r="O140" t="str">
            <v xml:space="preserve">Ginebra                                                                                                                                                                                                 </v>
          </cell>
          <cell r="P140">
            <v>1040535628</v>
          </cell>
          <cell r="Q140">
            <v>54838599</v>
          </cell>
          <cell r="R140"/>
          <cell r="S140">
            <v>21729031</v>
          </cell>
          <cell r="T140">
            <v>28972049</v>
          </cell>
          <cell r="U140">
            <v>450038270</v>
          </cell>
          <cell r="V140">
            <v>5492517689</v>
          </cell>
          <cell r="W140">
            <v>1177208528</v>
          </cell>
          <cell r="X140">
            <v>1538752785</v>
          </cell>
        </row>
        <row r="141">
          <cell r="N141" t="str">
            <v>76606</v>
          </cell>
          <cell r="O141" t="str">
            <v xml:space="preserve">Restrepo                                                                                                                                                                                                </v>
          </cell>
          <cell r="P141">
            <v>888671923</v>
          </cell>
          <cell r="Q141">
            <v>55676149</v>
          </cell>
          <cell r="R141"/>
          <cell r="S141">
            <v>42587616</v>
          </cell>
          <cell r="T141">
            <v>56783487</v>
          </cell>
          <cell r="U141">
            <v>421088802</v>
          </cell>
          <cell r="V141">
            <v>4678804040</v>
          </cell>
          <cell r="W141">
            <v>1245800461</v>
          </cell>
          <cell r="X141">
            <v>1550040650</v>
          </cell>
        </row>
        <row r="142">
          <cell r="N142" t="str">
            <v>05107</v>
          </cell>
          <cell r="O142" t="str">
            <v xml:space="preserve">Briceño                                                                                                                                                                                                 </v>
          </cell>
          <cell r="P142">
            <v>972313718</v>
          </cell>
          <cell r="Q142">
            <v>59980277</v>
          </cell>
          <cell r="R142"/>
          <cell r="S142">
            <v>62895055</v>
          </cell>
          <cell r="T142">
            <v>83860081</v>
          </cell>
          <cell r="U142">
            <v>215495671</v>
          </cell>
          <cell r="V142">
            <v>2877585774</v>
          </cell>
          <cell r="W142">
            <v>1646461765</v>
          </cell>
          <cell r="X142">
            <v>2126930162</v>
          </cell>
        </row>
        <row r="143">
          <cell r="N143" t="str">
            <v>05607</v>
          </cell>
          <cell r="O143" t="str">
            <v xml:space="preserve">El Retiro                                                                                                                                                                                               </v>
          </cell>
          <cell r="P143">
            <v>676068086</v>
          </cell>
          <cell r="Q143">
            <v>33876190</v>
          </cell>
          <cell r="R143"/>
          <cell r="S143">
            <v>106880318</v>
          </cell>
          <cell r="T143">
            <v>143443980</v>
          </cell>
          <cell r="U143">
            <v>132638146</v>
          </cell>
          <cell r="V143">
            <v>1738157934</v>
          </cell>
          <cell r="W143"/>
          <cell r="X143">
            <v>1366837316</v>
          </cell>
        </row>
        <row r="144">
          <cell r="N144" t="str">
            <v>15407</v>
          </cell>
          <cell r="O144" t="str">
            <v xml:space="preserve">Villa De Leiva                                                                                                                                                                                          </v>
          </cell>
          <cell r="P144">
            <v>886013239</v>
          </cell>
          <cell r="Q144">
            <v>45331967</v>
          </cell>
          <cell r="R144"/>
          <cell r="S144">
            <v>58384916</v>
          </cell>
          <cell r="T144">
            <v>77846554</v>
          </cell>
          <cell r="U144">
            <v>331976101</v>
          </cell>
          <cell r="V144">
            <v>3595388600</v>
          </cell>
          <cell r="W144">
            <v>1471838350</v>
          </cell>
          <cell r="X144">
            <v>1896307204</v>
          </cell>
        </row>
        <row r="145">
          <cell r="N145" t="str">
            <v>15507</v>
          </cell>
          <cell r="O145" t="str">
            <v xml:space="preserve">Otanche                                                                                                                                                                                                 </v>
          </cell>
          <cell r="P145">
            <v>1072017253</v>
          </cell>
          <cell r="Q145">
            <v>66322351</v>
          </cell>
          <cell r="R145"/>
          <cell r="S145">
            <v>90188988</v>
          </cell>
          <cell r="T145">
            <v>120251983</v>
          </cell>
          <cell r="U145">
            <v>249455323</v>
          </cell>
          <cell r="V145">
            <v>2510595690</v>
          </cell>
          <cell r="W145">
            <v>2013037570</v>
          </cell>
          <cell r="X145">
            <v>2569468052</v>
          </cell>
        </row>
        <row r="146">
          <cell r="N146" t="str">
            <v>19807</v>
          </cell>
          <cell r="O146" t="str">
            <v xml:space="preserve">Timbío                                                                                                                                                                                                  </v>
          </cell>
          <cell r="P146">
            <v>1832509434</v>
          </cell>
          <cell r="Q146">
            <v>166710208</v>
          </cell>
          <cell r="R146"/>
          <cell r="S146">
            <v>103677283</v>
          </cell>
          <cell r="T146">
            <v>138236376</v>
          </cell>
          <cell r="U146">
            <v>803585141</v>
          </cell>
          <cell r="V146">
            <v>11650236987</v>
          </cell>
          <cell r="W146">
            <v>1251277544</v>
          </cell>
          <cell r="X146">
            <v>1313245573</v>
          </cell>
        </row>
        <row r="147">
          <cell r="N147" t="str">
            <v>23807</v>
          </cell>
          <cell r="O147" t="str">
            <v xml:space="preserve">Tierralta                                                                                                                                                                                               </v>
          </cell>
          <cell r="P147">
            <v>6508384413</v>
          </cell>
          <cell r="Q147">
            <v>2260596569</v>
          </cell>
          <cell r="R147"/>
          <cell r="S147">
            <v>268324914</v>
          </cell>
          <cell r="T147">
            <v>357766553</v>
          </cell>
          <cell r="U147">
            <v>5165305329</v>
          </cell>
          <cell r="V147">
            <v>39234918308</v>
          </cell>
          <cell r="W147">
            <v>3238404139</v>
          </cell>
          <cell r="X147">
            <v>3398782250</v>
          </cell>
        </row>
        <row r="148">
          <cell r="N148" t="str">
            <v>25307</v>
          </cell>
          <cell r="O148" t="str">
            <v xml:space="preserve">Girardot                                                                                                                                                                                                </v>
          </cell>
          <cell r="P148">
            <v>1993438554</v>
          </cell>
          <cell r="Q148">
            <v>475484475</v>
          </cell>
          <cell r="R148"/>
          <cell r="S148">
            <v>301849330</v>
          </cell>
          <cell r="T148">
            <v>402465766</v>
          </cell>
          <cell r="U148">
            <v>42546072042</v>
          </cell>
          <cell r="V148">
            <v>17944869981</v>
          </cell>
          <cell r="W148"/>
          <cell r="X148">
            <v>3823424797</v>
          </cell>
        </row>
        <row r="149">
          <cell r="N149" t="str">
            <v>25407</v>
          </cell>
          <cell r="O149" t="str">
            <v xml:space="preserve">Lenguazaque                                                                                                                                                                                             </v>
          </cell>
          <cell r="P149">
            <v>786278845</v>
          </cell>
          <cell r="Q149">
            <v>40492615</v>
          </cell>
          <cell r="R149"/>
          <cell r="S149">
            <v>57513127</v>
          </cell>
          <cell r="T149">
            <v>76684169</v>
          </cell>
          <cell r="U149">
            <v>294237416</v>
          </cell>
          <cell r="V149">
            <v>2006382392</v>
          </cell>
          <cell r="W149">
            <v>1322293959</v>
          </cell>
          <cell r="X149">
            <v>1595972483</v>
          </cell>
        </row>
        <row r="150">
          <cell r="N150" t="str">
            <v>25807</v>
          </cell>
          <cell r="O150" t="str">
            <v xml:space="preserve">Tibirita                                                                                                                                                                                                </v>
          </cell>
          <cell r="P150">
            <v>535954595</v>
          </cell>
          <cell r="Q150">
            <v>8837363</v>
          </cell>
          <cell r="R150"/>
          <cell r="S150">
            <v>55084862</v>
          </cell>
          <cell r="T150">
            <v>73446483</v>
          </cell>
          <cell r="U150">
            <v>62888514</v>
          </cell>
          <cell r="V150">
            <v>829339170</v>
          </cell>
          <cell r="W150">
            <v>1058807995</v>
          </cell>
          <cell r="X150">
            <v>1241823972</v>
          </cell>
        </row>
        <row r="151">
          <cell r="N151" t="str">
            <v>41807</v>
          </cell>
          <cell r="O151" t="str">
            <v xml:space="preserve">Timaná                                                                                                                                                                                                  </v>
          </cell>
          <cell r="P151">
            <v>1190850048</v>
          </cell>
          <cell r="Q151">
            <v>92934064</v>
          </cell>
          <cell r="R151"/>
          <cell r="S151">
            <v>50518855</v>
          </cell>
          <cell r="T151">
            <v>67358474</v>
          </cell>
          <cell r="U151">
            <v>644694374</v>
          </cell>
          <cell r="V151">
            <v>7489386276</v>
          </cell>
          <cell r="W151">
            <v>1616056230</v>
          </cell>
          <cell r="X151">
            <v>2029621279</v>
          </cell>
        </row>
        <row r="152">
          <cell r="N152" t="str">
            <v>47707</v>
          </cell>
          <cell r="O152" t="str">
            <v xml:space="preserve">Santa Ana                                                                                                                                                                                               </v>
          </cell>
          <cell r="P152">
            <v>1831063587</v>
          </cell>
          <cell r="Q152">
            <v>734209779</v>
          </cell>
          <cell r="R152"/>
          <cell r="S152">
            <v>145996809</v>
          </cell>
          <cell r="T152">
            <v>194662409</v>
          </cell>
          <cell r="U152">
            <v>1126580035</v>
          </cell>
          <cell r="V152">
            <v>8892307968</v>
          </cell>
          <cell r="W152">
            <v>1762030422</v>
          </cell>
          <cell r="X152">
            <v>1849292882</v>
          </cell>
        </row>
        <row r="153">
          <cell r="N153" t="str">
            <v>52207</v>
          </cell>
          <cell r="O153" t="str">
            <v xml:space="preserve">Consacá                                                                                                                                                                                                 </v>
          </cell>
          <cell r="P153">
            <v>968973717</v>
          </cell>
          <cell r="Q153">
            <v>46472225</v>
          </cell>
          <cell r="R153"/>
          <cell r="S153">
            <v>53028415</v>
          </cell>
          <cell r="T153">
            <v>70704553</v>
          </cell>
          <cell r="U153">
            <v>217572412</v>
          </cell>
          <cell r="V153">
            <v>3835332944</v>
          </cell>
          <cell r="W153">
            <v>1476544175</v>
          </cell>
          <cell r="X153">
            <v>1826923534</v>
          </cell>
        </row>
        <row r="154">
          <cell r="N154" t="str">
            <v>68207</v>
          </cell>
          <cell r="O154" t="str">
            <v xml:space="preserve">Concepción                                                                                                                                                                                              </v>
          </cell>
          <cell r="P154">
            <v>639731975</v>
          </cell>
          <cell r="Q154">
            <v>24692776</v>
          </cell>
          <cell r="R154"/>
          <cell r="S154">
            <v>44174245</v>
          </cell>
          <cell r="T154">
            <v>58898994</v>
          </cell>
          <cell r="U154">
            <v>146729935</v>
          </cell>
          <cell r="V154">
            <v>2608273118</v>
          </cell>
          <cell r="W154">
            <v>1135258335</v>
          </cell>
          <cell r="X154">
            <v>1368945480</v>
          </cell>
        </row>
        <row r="155">
          <cell r="N155" t="str">
            <v>68307</v>
          </cell>
          <cell r="O155" t="str">
            <v xml:space="preserve">Girón                                                                                                                                                                                                   </v>
          </cell>
          <cell r="P155">
            <v>5382975015</v>
          </cell>
          <cell r="Q155">
            <v>419392744</v>
          </cell>
          <cell r="R155"/>
          <cell r="S155">
            <v>468239843</v>
          </cell>
          <cell r="T155">
            <v>624319791</v>
          </cell>
          <cell r="U155">
            <v>88377457194</v>
          </cell>
          <cell r="V155">
            <v>30576437603</v>
          </cell>
          <cell r="W155"/>
          <cell r="X155">
            <v>5931038015</v>
          </cell>
        </row>
        <row r="156">
          <cell r="N156" t="str">
            <v>05308</v>
          </cell>
          <cell r="O156" t="str">
            <v xml:space="preserve">Girardota                                                                                                                                                                                               </v>
          </cell>
          <cell r="P156">
            <v>1922332451</v>
          </cell>
          <cell r="Q156">
            <v>78074191</v>
          </cell>
          <cell r="R156"/>
          <cell r="S156">
            <v>145208552</v>
          </cell>
          <cell r="T156">
            <v>193611403</v>
          </cell>
          <cell r="U156">
            <v>795969013</v>
          </cell>
          <cell r="V156">
            <v>6691492775</v>
          </cell>
          <cell r="W156"/>
          <cell r="X156">
            <v>1839308325</v>
          </cell>
        </row>
        <row r="157">
          <cell r="N157" t="str">
            <v>15808</v>
          </cell>
          <cell r="O157" t="str">
            <v xml:space="preserve">Tinjacá                                                                                                                                                                                                 </v>
          </cell>
          <cell r="P157">
            <v>613394077</v>
          </cell>
          <cell r="Q157">
            <v>13109495</v>
          </cell>
          <cell r="R157"/>
          <cell r="S157">
            <v>58094436</v>
          </cell>
          <cell r="T157">
            <v>77459248</v>
          </cell>
          <cell r="U157">
            <v>71479826</v>
          </cell>
          <cell r="V157">
            <v>947120893</v>
          </cell>
          <cell r="W157">
            <v>1132802977</v>
          </cell>
          <cell r="X157">
            <v>1331969224</v>
          </cell>
        </row>
        <row r="158">
          <cell r="N158" t="str">
            <v>70508</v>
          </cell>
          <cell r="O158" t="str">
            <v xml:space="preserve">Ovejas                                                                                                                                                                                                  </v>
          </cell>
          <cell r="P158">
            <v>1732331779</v>
          </cell>
          <cell r="Q158">
            <v>256141540</v>
          </cell>
          <cell r="R158"/>
          <cell r="S158">
            <v>72604132</v>
          </cell>
          <cell r="T158">
            <v>96805511</v>
          </cell>
          <cell r="U158">
            <v>819613214</v>
          </cell>
          <cell r="V158">
            <v>10058861119</v>
          </cell>
          <cell r="W158">
            <v>2366847301</v>
          </cell>
          <cell r="X158">
            <v>2978086881</v>
          </cell>
        </row>
        <row r="159">
          <cell r="N159" t="str">
            <v>70708</v>
          </cell>
          <cell r="O159" t="str">
            <v xml:space="preserve">San Marcos                                                                                                                                                                                              </v>
          </cell>
          <cell r="P159">
            <v>3286325906</v>
          </cell>
          <cell r="Q159">
            <v>629136430</v>
          </cell>
          <cell r="R159"/>
          <cell r="S159">
            <v>156652073</v>
          </cell>
          <cell r="T159">
            <v>208869417</v>
          </cell>
          <cell r="U159">
            <v>2139189255</v>
          </cell>
          <cell r="V159">
            <v>26000979655</v>
          </cell>
          <cell r="W159">
            <v>1890628419</v>
          </cell>
          <cell r="X159">
            <v>1984259545</v>
          </cell>
        </row>
        <row r="160">
          <cell r="N160" t="str">
            <v>73408</v>
          </cell>
          <cell r="O160" t="str">
            <v xml:space="preserve">Lérida                                                                                                                                                                                                  </v>
          </cell>
          <cell r="P160">
            <v>1061443991</v>
          </cell>
          <cell r="Q160">
            <v>77265856</v>
          </cell>
          <cell r="R160"/>
          <cell r="S160">
            <v>50682899</v>
          </cell>
          <cell r="T160">
            <v>67577199</v>
          </cell>
          <cell r="U160">
            <v>416758282</v>
          </cell>
          <cell r="V160">
            <v>4812114700</v>
          </cell>
          <cell r="W160">
            <v>1557421517</v>
          </cell>
          <cell r="X160">
            <v>1947993356</v>
          </cell>
        </row>
        <row r="161">
          <cell r="N161" t="str">
            <v>05209</v>
          </cell>
          <cell r="O161" t="str">
            <v xml:space="preserve">Concordia                                                                                                                                                                                               </v>
          </cell>
          <cell r="P161">
            <v>1491940734</v>
          </cell>
          <cell r="Q161">
            <v>140292030</v>
          </cell>
          <cell r="R161"/>
          <cell r="S161">
            <v>45806394</v>
          </cell>
          <cell r="T161">
            <v>61075193</v>
          </cell>
          <cell r="U161">
            <v>389054241</v>
          </cell>
          <cell r="V161">
            <v>6243778998</v>
          </cell>
          <cell r="W161">
            <v>1733529574</v>
          </cell>
          <cell r="X161">
            <v>2210686215</v>
          </cell>
        </row>
        <row r="162">
          <cell r="N162" t="str">
            <v>05809</v>
          </cell>
          <cell r="O162" t="str">
            <v xml:space="preserve">Titiribí                                                                                                                                                                                                </v>
          </cell>
          <cell r="P162">
            <v>879535560</v>
          </cell>
          <cell r="Q162">
            <v>29708288</v>
          </cell>
          <cell r="R162"/>
          <cell r="S162">
            <v>62297743</v>
          </cell>
          <cell r="T162">
            <v>83063657</v>
          </cell>
          <cell r="U162">
            <v>180639005</v>
          </cell>
          <cell r="V162">
            <v>1783470667</v>
          </cell>
          <cell r="W162">
            <v>1385030010</v>
          </cell>
          <cell r="X162">
            <v>1670070951</v>
          </cell>
        </row>
        <row r="163">
          <cell r="N163" t="str">
            <v>15109</v>
          </cell>
          <cell r="O163" t="str">
            <v xml:space="preserve">Buenavista                                                                                                                                                                                              </v>
          </cell>
          <cell r="P163">
            <v>631624659</v>
          </cell>
          <cell r="Q163">
            <v>23679432</v>
          </cell>
          <cell r="R163"/>
          <cell r="S163">
            <v>61240868</v>
          </cell>
          <cell r="T163">
            <v>81654491</v>
          </cell>
          <cell r="U163">
            <v>134360797</v>
          </cell>
          <cell r="V163">
            <v>1440424675</v>
          </cell>
          <cell r="W163">
            <v>1236302137</v>
          </cell>
          <cell r="X163">
            <v>1462310908</v>
          </cell>
        </row>
        <row r="164">
          <cell r="N164" t="str">
            <v>19809</v>
          </cell>
          <cell r="O164" t="str">
            <v xml:space="preserve">Timbiquí                                                                                                                                                                                                </v>
          </cell>
          <cell r="P164">
            <v>2829949440</v>
          </cell>
          <cell r="Q164">
            <v>671964274</v>
          </cell>
          <cell r="R164"/>
          <cell r="S164">
            <v>203503724</v>
          </cell>
          <cell r="T164">
            <v>271338298</v>
          </cell>
          <cell r="U164">
            <v>1467093771</v>
          </cell>
          <cell r="V164">
            <v>9537466646</v>
          </cell>
          <cell r="W164">
            <v>2456079424</v>
          </cell>
          <cell r="X164">
            <v>2577713833</v>
          </cell>
        </row>
        <row r="165">
          <cell r="N165" t="str">
            <v>54109</v>
          </cell>
          <cell r="O165" t="str">
            <v xml:space="preserve">Bucarasica                                                                                                                                                                                              </v>
          </cell>
          <cell r="P165">
            <v>1078638350</v>
          </cell>
          <cell r="Q165">
            <v>69758514</v>
          </cell>
          <cell r="R165"/>
          <cell r="S165">
            <v>82888728</v>
          </cell>
          <cell r="T165">
            <v>110518304</v>
          </cell>
          <cell r="U165">
            <v>207406949</v>
          </cell>
          <cell r="V165">
            <v>2022768146</v>
          </cell>
          <cell r="W165">
            <v>2096467292</v>
          </cell>
          <cell r="X165">
            <v>2563566587</v>
          </cell>
        </row>
        <row r="166">
          <cell r="N166" t="str">
            <v>68209</v>
          </cell>
          <cell r="O166" t="str">
            <v xml:space="preserve">Confines                                                                                                                                                                                                </v>
          </cell>
          <cell r="P166">
            <v>440833087</v>
          </cell>
          <cell r="Q166">
            <v>11092088</v>
          </cell>
          <cell r="R166"/>
          <cell r="S166"/>
          <cell r="T166">
            <v>87425575</v>
          </cell>
          <cell r="U166">
            <v>81272604</v>
          </cell>
          <cell r="V166">
            <v>1150081793</v>
          </cell>
          <cell r="W166">
            <v>821544952</v>
          </cell>
          <cell r="X166">
            <v>984642038</v>
          </cell>
        </row>
        <row r="167">
          <cell r="N167" t="str">
            <v>76109</v>
          </cell>
          <cell r="O167" t="str">
            <v xml:space="preserve">Buenaventura                                                                                                                                                                                            </v>
          </cell>
          <cell r="P167">
            <v>15573973068</v>
          </cell>
          <cell r="Q167">
            <v>1496153195</v>
          </cell>
          <cell r="R167"/>
          <cell r="S167">
            <v>754502303</v>
          </cell>
          <cell r="T167">
            <v>1006003068</v>
          </cell>
          <cell r="U167">
            <v>206192353633</v>
          </cell>
          <cell r="V167">
            <v>94785542677</v>
          </cell>
          <cell r="W167"/>
          <cell r="X167">
            <v>9557029149</v>
          </cell>
        </row>
        <row r="168">
          <cell r="N168" t="str">
            <v>05310</v>
          </cell>
          <cell r="O168" t="str">
            <v xml:space="preserve">Gómez Plata                                                                                                                                                                                             </v>
          </cell>
          <cell r="P168">
            <v>832565736</v>
          </cell>
          <cell r="Q168">
            <v>30933661</v>
          </cell>
          <cell r="R168"/>
          <cell r="S168">
            <v>46545229</v>
          </cell>
          <cell r="T168">
            <v>62060306</v>
          </cell>
          <cell r="U168">
            <v>179569796</v>
          </cell>
          <cell r="V168">
            <v>2126354503</v>
          </cell>
          <cell r="W168">
            <v>1163918896</v>
          </cell>
          <cell r="X168">
            <v>1421135653</v>
          </cell>
        </row>
        <row r="169">
          <cell r="N169" t="str">
            <v>13810</v>
          </cell>
          <cell r="O169" t="str">
            <v xml:space="preserve">Tiquisio                                                                                                                                                                                                </v>
          </cell>
          <cell r="P169">
            <v>2157082110</v>
          </cell>
          <cell r="Q169">
            <v>546053131</v>
          </cell>
          <cell r="R169"/>
          <cell r="S169">
            <v>121794124</v>
          </cell>
          <cell r="T169">
            <v>162392160</v>
          </cell>
          <cell r="U169">
            <v>1418987450</v>
          </cell>
          <cell r="V169">
            <v>8980883155</v>
          </cell>
          <cell r="W169">
            <v>3550757244</v>
          </cell>
          <cell r="X169">
            <v>4416250184</v>
          </cell>
        </row>
        <row r="170">
          <cell r="N170" t="str">
            <v>15810</v>
          </cell>
          <cell r="O170" t="str">
            <v xml:space="preserve">Tipacoque                                                                                                                                                                                               </v>
          </cell>
          <cell r="P170">
            <v>791378119</v>
          </cell>
          <cell r="Q170">
            <v>21898023</v>
          </cell>
          <cell r="R170"/>
          <cell r="S170">
            <v>59062748</v>
          </cell>
          <cell r="T170">
            <v>78750330</v>
          </cell>
          <cell r="U170">
            <v>97337198</v>
          </cell>
          <cell r="V170">
            <v>1336249695</v>
          </cell>
          <cell r="W170">
            <v>1401598652</v>
          </cell>
          <cell r="X170">
            <v>1699290003</v>
          </cell>
        </row>
        <row r="171">
          <cell r="N171" t="str">
            <v>18410</v>
          </cell>
          <cell r="O171" t="str">
            <v xml:space="preserve">Montañita                                                                                                                                                                                               </v>
          </cell>
          <cell r="P171">
            <v>1624830130</v>
          </cell>
          <cell r="Q171">
            <v>170563620</v>
          </cell>
          <cell r="R171"/>
          <cell r="S171">
            <v>77599823</v>
          </cell>
          <cell r="T171">
            <v>103466430</v>
          </cell>
          <cell r="U171">
            <v>595893715</v>
          </cell>
          <cell r="V171">
            <v>5854233238</v>
          </cell>
          <cell r="W171">
            <v>2216253674</v>
          </cell>
          <cell r="X171">
            <v>2879474535</v>
          </cell>
        </row>
        <row r="172">
          <cell r="N172" t="str">
            <v>18610</v>
          </cell>
          <cell r="O172" t="str">
            <v xml:space="preserve">San José Del Fragua                                                                                                                                                                                     </v>
          </cell>
          <cell r="P172">
            <v>1254559139</v>
          </cell>
          <cell r="Q172">
            <v>138624180</v>
          </cell>
          <cell r="R172"/>
          <cell r="S172">
            <v>56184521</v>
          </cell>
          <cell r="T172">
            <v>74912695</v>
          </cell>
          <cell r="U172">
            <v>515903234</v>
          </cell>
          <cell r="V172">
            <v>5146846866</v>
          </cell>
          <cell r="W172">
            <v>1755819640</v>
          </cell>
          <cell r="X172">
            <v>2293606099</v>
          </cell>
        </row>
        <row r="173">
          <cell r="N173" t="str">
            <v>19110</v>
          </cell>
          <cell r="O173" t="str">
            <v xml:space="preserve">Buenos Aires                                                                                                                                                                                            </v>
          </cell>
          <cell r="P173">
            <v>2004002753</v>
          </cell>
          <cell r="Q173">
            <v>168761958</v>
          </cell>
          <cell r="R173"/>
          <cell r="S173">
            <v>133989274</v>
          </cell>
          <cell r="T173">
            <v>178652365</v>
          </cell>
          <cell r="U173">
            <v>820074299</v>
          </cell>
          <cell r="V173">
            <v>10003582829</v>
          </cell>
          <cell r="W173">
            <v>1617111929</v>
          </cell>
          <cell r="X173">
            <v>1920512930</v>
          </cell>
        </row>
        <row r="174">
          <cell r="N174" t="str">
            <v>20310</v>
          </cell>
          <cell r="O174" t="str">
            <v xml:space="preserve">González                                                                                                                                                                                                </v>
          </cell>
          <cell r="P174">
            <v>828499880</v>
          </cell>
          <cell r="Q174">
            <v>31913806</v>
          </cell>
          <cell r="R174"/>
          <cell r="S174">
            <v>84064644</v>
          </cell>
          <cell r="T174">
            <v>112086193</v>
          </cell>
          <cell r="U174">
            <v>130486857</v>
          </cell>
          <cell r="V174">
            <v>1908318349</v>
          </cell>
          <cell r="W174">
            <v>1679936983</v>
          </cell>
          <cell r="X174">
            <v>1983654399</v>
          </cell>
        </row>
        <row r="175">
          <cell r="N175" t="str">
            <v>20710</v>
          </cell>
          <cell r="O175" t="str">
            <v xml:space="preserve">San Alberto                                                                                                                                                                                             </v>
          </cell>
          <cell r="P175">
            <v>1667177938</v>
          </cell>
          <cell r="Q175">
            <v>136529719</v>
          </cell>
          <cell r="R175"/>
          <cell r="S175">
            <v>74039647</v>
          </cell>
          <cell r="T175">
            <v>98719529</v>
          </cell>
          <cell r="U175">
            <v>705938205</v>
          </cell>
          <cell r="V175">
            <v>7171084959</v>
          </cell>
          <cell r="W175">
            <v>893581945</v>
          </cell>
          <cell r="X175">
            <v>937835528</v>
          </cell>
        </row>
        <row r="176">
          <cell r="N176" t="str">
            <v>27810</v>
          </cell>
          <cell r="O176" t="str">
            <v xml:space="preserve">Unión Panamericana                                                                                                                                                                                      </v>
          </cell>
          <cell r="P176">
            <v>1462184933</v>
          </cell>
          <cell r="Q176">
            <v>125721729</v>
          </cell>
          <cell r="R176"/>
          <cell r="S176">
            <v>111454595</v>
          </cell>
          <cell r="T176">
            <v>148606123</v>
          </cell>
          <cell r="U176">
            <v>357590045</v>
          </cell>
          <cell r="V176">
            <v>2357222957</v>
          </cell>
          <cell r="W176">
            <v>2821060326</v>
          </cell>
          <cell r="X176">
            <v>3449931618</v>
          </cell>
        </row>
        <row r="177">
          <cell r="N177" t="str">
            <v>44110</v>
          </cell>
          <cell r="O177" t="str">
            <v xml:space="preserve">El Molino                                                                                                                                                                                               </v>
          </cell>
          <cell r="P177">
            <v>1051438271</v>
          </cell>
          <cell r="Q177">
            <v>63138555</v>
          </cell>
          <cell r="R177"/>
          <cell r="S177">
            <v>107179423</v>
          </cell>
          <cell r="T177">
            <v>142905898</v>
          </cell>
          <cell r="U177">
            <v>224463423</v>
          </cell>
          <cell r="V177">
            <v>2798545854</v>
          </cell>
          <cell r="W177">
            <v>2198670556</v>
          </cell>
          <cell r="X177">
            <v>2607541646</v>
          </cell>
        </row>
        <row r="178">
          <cell r="N178" t="str">
            <v>50110</v>
          </cell>
          <cell r="O178" t="str">
            <v xml:space="preserve">Barranca De Upía                                                                                                                                                                                        </v>
          </cell>
          <cell r="P178">
            <v>804108967</v>
          </cell>
          <cell r="Q178">
            <v>46108495</v>
          </cell>
          <cell r="R178"/>
          <cell r="S178">
            <v>76453652</v>
          </cell>
          <cell r="T178">
            <v>101938202</v>
          </cell>
          <cell r="U178">
            <v>241498506</v>
          </cell>
          <cell r="V178">
            <v>1507289664</v>
          </cell>
          <cell r="W178">
            <v>1530612979</v>
          </cell>
          <cell r="X178">
            <v>1807889033</v>
          </cell>
        </row>
        <row r="179">
          <cell r="N179" t="str">
            <v>52110</v>
          </cell>
          <cell r="O179" t="str">
            <v xml:space="preserve">Buesaco                                                                                                                                                                                                 </v>
          </cell>
          <cell r="P179">
            <v>1562521600</v>
          </cell>
          <cell r="Q179">
            <v>107661013</v>
          </cell>
          <cell r="R179"/>
          <cell r="S179">
            <v>43021771</v>
          </cell>
          <cell r="T179">
            <v>57362361</v>
          </cell>
          <cell r="U179">
            <v>485394531</v>
          </cell>
          <cell r="V179">
            <v>8241589651</v>
          </cell>
          <cell r="W179">
            <v>1707464407</v>
          </cell>
          <cell r="X179">
            <v>2185839951</v>
          </cell>
        </row>
        <row r="180">
          <cell r="N180" t="str">
            <v>52210</v>
          </cell>
          <cell r="O180" t="str">
            <v xml:space="preserve">Contadero                                                                                                                                                                                               </v>
          </cell>
          <cell r="P180">
            <v>714725094</v>
          </cell>
          <cell r="Q180">
            <v>26632904</v>
          </cell>
          <cell r="R180"/>
          <cell r="S180">
            <v>91201591</v>
          </cell>
          <cell r="T180">
            <v>121602121</v>
          </cell>
          <cell r="U180">
            <v>122369215</v>
          </cell>
          <cell r="V180">
            <v>2827277501</v>
          </cell>
          <cell r="W180">
            <v>1783082225</v>
          </cell>
          <cell r="X180">
            <v>2097545281</v>
          </cell>
        </row>
        <row r="181">
          <cell r="N181" t="str">
            <v>54810</v>
          </cell>
          <cell r="O181" t="str">
            <v xml:space="preserve">Tibú                                                                                                                                                                                                    </v>
          </cell>
          <cell r="P181">
            <v>3937022948</v>
          </cell>
          <cell r="Q181">
            <v>1264139314</v>
          </cell>
          <cell r="R181"/>
          <cell r="S181">
            <v>236526417</v>
          </cell>
          <cell r="T181">
            <v>315368557</v>
          </cell>
          <cell r="U181">
            <v>3498491642</v>
          </cell>
          <cell r="V181">
            <v>20380039114</v>
          </cell>
          <cell r="W181">
            <v>2854629177</v>
          </cell>
          <cell r="X181">
            <v>2996001290</v>
          </cell>
        </row>
        <row r="182">
          <cell r="N182" t="str">
            <v>70110</v>
          </cell>
          <cell r="O182" t="str">
            <v xml:space="preserve">Buenavista                                                                                                                                                                                              </v>
          </cell>
          <cell r="P182">
            <v>1298617958</v>
          </cell>
          <cell r="Q182">
            <v>118260179</v>
          </cell>
          <cell r="R182"/>
          <cell r="S182">
            <v>110339957</v>
          </cell>
          <cell r="T182">
            <v>147119942</v>
          </cell>
          <cell r="U182">
            <v>339442595</v>
          </cell>
          <cell r="V182">
            <v>4130825805</v>
          </cell>
          <cell r="W182">
            <v>2573363643</v>
          </cell>
          <cell r="X182">
            <v>3112332823</v>
          </cell>
        </row>
        <row r="183">
          <cell r="N183" t="str">
            <v>85010</v>
          </cell>
          <cell r="O183" t="str">
            <v xml:space="preserve">Aguazul                                                                                                                                                                                                 </v>
          </cell>
          <cell r="P183">
            <v>1927270020</v>
          </cell>
          <cell r="Q183">
            <v>182408615</v>
          </cell>
          <cell r="R183"/>
          <cell r="S183">
            <v>108727804</v>
          </cell>
          <cell r="T183">
            <v>144970405</v>
          </cell>
          <cell r="U183">
            <v>1135049069</v>
          </cell>
          <cell r="V183">
            <v>9201309934</v>
          </cell>
          <cell r="W183">
            <v>1312232116</v>
          </cell>
          <cell r="X183">
            <v>1377218848</v>
          </cell>
        </row>
        <row r="184">
          <cell r="N184" t="str">
            <v>85410</v>
          </cell>
          <cell r="O184" t="str">
            <v xml:space="preserve">Tauramena                                                                                                                                                                                               </v>
          </cell>
          <cell r="P184">
            <v>1677094236</v>
          </cell>
          <cell r="Q184">
            <v>147979404</v>
          </cell>
          <cell r="R184"/>
          <cell r="S184">
            <v>106889622</v>
          </cell>
          <cell r="T184">
            <v>142519496</v>
          </cell>
          <cell r="U184">
            <v>825561699</v>
          </cell>
          <cell r="V184">
            <v>5842414554</v>
          </cell>
          <cell r="W184">
            <v>1290047159</v>
          </cell>
          <cell r="X184">
            <v>1353935209</v>
          </cell>
        </row>
        <row r="185">
          <cell r="N185" t="str">
            <v>05411</v>
          </cell>
          <cell r="O185" t="str">
            <v xml:space="preserve">Liborina                                                                                                                                                                                                </v>
          </cell>
          <cell r="P185">
            <v>915084399</v>
          </cell>
          <cell r="Q185">
            <v>42795880</v>
          </cell>
          <cell r="R185"/>
          <cell r="S185">
            <v>57587542</v>
          </cell>
          <cell r="T185">
            <v>76783389</v>
          </cell>
          <cell r="U185">
            <v>264007155</v>
          </cell>
          <cell r="V185">
            <v>3511261798</v>
          </cell>
          <cell r="W185">
            <v>1369261369</v>
          </cell>
          <cell r="X185">
            <v>1660534577</v>
          </cell>
        </row>
        <row r="186">
          <cell r="N186" t="str">
            <v>15511</v>
          </cell>
          <cell r="O186" t="str">
            <v xml:space="preserve">Pachavita                                                                                                                                                                                               </v>
          </cell>
          <cell r="P186">
            <v>471423884</v>
          </cell>
          <cell r="Q186">
            <v>7018574</v>
          </cell>
          <cell r="R186"/>
          <cell r="S186">
            <v>50852328</v>
          </cell>
          <cell r="T186">
            <v>67803104</v>
          </cell>
          <cell r="U186">
            <v>43312629</v>
          </cell>
          <cell r="V186">
            <v>705467021</v>
          </cell>
          <cell r="W186">
            <v>940558453</v>
          </cell>
          <cell r="X186">
            <v>1095457121</v>
          </cell>
        </row>
        <row r="187">
          <cell r="N187" t="str">
            <v>20011</v>
          </cell>
          <cell r="O187" t="str">
            <v xml:space="preserve">Aguachica                                                                                                                                                                                               </v>
          </cell>
          <cell r="P187">
            <v>4313048516</v>
          </cell>
          <cell r="Q187">
            <v>694031415</v>
          </cell>
          <cell r="R187"/>
          <cell r="S187">
            <v>202925354</v>
          </cell>
          <cell r="T187">
            <v>270567138</v>
          </cell>
          <cell r="U187">
            <v>2683189180</v>
          </cell>
          <cell r="V187">
            <v>35845988137</v>
          </cell>
          <cell r="W187">
            <v>2449099100</v>
          </cell>
          <cell r="X187">
            <v>2570387817</v>
          </cell>
        </row>
        <row r="188">
          <cell r="N188" t="str">
            <v>50711</v>
          </cell>
          <cell r="O188" t="str">
            <v xml:space="preserve">Vistahermosa                                                                                                                                                                                            </v>
          </cell>
          <cell r="P188">
            <v>1785030614</v>
          </cell>
          <cell r="Q188">
            <v>230358815</v>
          </cell>
          <cell r="R188"/>
          <cell r="S188">
            <v>76441337</v>
          </cell>
          <cell r="T188">
            <v>101921782</v>
          </cell>
          <cell r="U188">
            <v>675578514</v>
          </cell>
          <cell r="V188">
            <v>7138581874</v>
          </cell>
          <cell r="W188">
            <v>2331735178</v>
          </cell>
          <cell r="X188">
            <v>2914249899</v>
          </cell>
        </row>
        <row r="189">
          <cell r="N189" t="str">
            <v>52411</v>
          </cell>
          <cell r="O189" t="str">
            <v xml:space="preserve">Linares                                                                                                                                                                                                 </v>
          </cell>
          <cell r="P189">
            <v>815896589</v>
          </cell>
          <cell r="Q189">
            <v>41556937</v>
          </cell>
          <cell r="R189"/>
          <cell r="S189">
            <v>76834858</v>
          </cell>
          <cell r="T189">
            <v>102446478</v>
          </cell>
          <cell r="U189">
            <v>202987329</v>
          </cell>
          <cell r="V189">
            <v>3872998418</v>
          </cell>
          <cell r="W189">
            <v>1618468279</v>
          </cell>
          <cell r="X189">
            <v>1927688198</v>
          </cell>
        </row>
        <row r="190">
          <cell r="N190" t="str">
            <v>63111</v>
          </cell>
          <cell r="O190" t="str">
            <v xml:space="preserve">Buenavista                                                                                                                                                                                              </v>
          </cell>
          <cell r="P190">
            <v>587391222</v>
          </cell>
          <cell r="Q190">
            <v>9407982</v>
          </cell>
          <cell r="R190"/>
          <cell r="S190">
            <v>31668894</v>
          </cell>
          <cell r="T190">
            <v>42225192</v>
          </cell>
          <cell r="U190">
            <v>67145096</v>
          </cell>
          <cell r="V190">
            <v>851559759</v>
          </cell>
          <cell r="W190">
            <v>765435426</v>
          </cell>
          <cell r="X190">
            <v>930354297</v>
          </cell>
        </row>
        <row r="191">
          <cell r="N191" t="str">
            <v>68211</v>
          </cell>
          <cell r="O191" t="str">
            <v xml:space="preserve">Contratación                                                                                                                                                                                            </v>
          </cell>
          <cell r="P191">
            <v>491733645</v>
          </cell>
          <cell r="Q191">
            <v>11214670</v>
          </cell>
          <cell r="R191"/>
          <cell r="S191">
            <v>30967464</v>
          </cell>
          <cell r="T191">
            <v>41289952</v>
          </cell>
          <cell r="U191">
            <v>38286411</v>
          </cell>
          <cell r="V191">
            <v>1097792822</v>
          </cell>
          <cell r="W191">
            <v>707786227</v>
          </cell>
          <cell r="X191">
            <v>853549222</v>
          </cell>
        </row>
        <row r="192">
          <cell r="N192" t="str">
            <v>73411</v>
          </cell>
          <cell r="O192" t="str">
            <v xml:space="preserve">Líbano                                                                                                                                                                                                  </v>
          </cell>
          <cell r="P192">
            <v>1683278168</v>
          </cell>
          <cell r="Q192">
            <v>144736798</v>
          </cell>
          <cell r="R192"/>
          <cell r="S192">
            <v>90678597</v>
          </cell>
          <cell r="T192">
            <v>121461215</v>
          </cell>
          <cell r="U192">
            <v>961600943</v>
          </cell>
          <cell r="V192">
            <v>12313382792</v>
          </cell>
          <cell r="W192">
            <v>1094396855</v>
          </cell>
          <cell r="X192">
            <v>1148595557</v>
          </cell>
        </row>
        <row r="193">
          <cell r="N193" t="str">
            <v>76111</v>
          </cell>
          <cell r="O193" t="str">
            <v xml:space="preserve">Buga                                                                                                                                                                                                    </v>
          </cell>
          <cell r="P193">
            <v>3000095835</v>
          </cell>
          <cell r="Q193">
            <v>181374071</v>
          </cell>
          <cell r="R193"/>
          <cell r="S193">
            <v>308535443</v>
          </cell>
          <cell r="T193">
            <v>411380591</v>
          </cell>
          <cell r="U193">
            <v>57118755666</v>
          </cell>
          <cell r="V193">
            <v>24757475097</v>
          </cell>
          <cell r="W193"/>
          <cell r="X193">
            <v>3908115613</v>
          </cell>
        </row>
        <row r="194">
          <cell r="N194" t="str">
            <v>05212</v>
          </cell>
          <cell r="O194" t="str">
            <v xml:space="preserve">Copacabana                                                                                                                                                                                              </v>
          </cell>
          <cell r="P194">
            <v>2315977078</v>
          </cell>
          <cell r="Q194">
            <v>117381612</v>
          </cell>
          <cell r="R194"/>
          <cell r="S194">
            <v>258929142</v>
          </cell>
          <cell r="T194">
            <v>345238855</v>
          </cell>
          <cell r="U194">
            <v>1392954630</v>
          </cell>
          <cell r="V194">
            <v>8404568888</v>
          </cell>
          <cell r="W194"/>
          <cell r="X194">
            <v>3279769186</v>
          </cell>
        </row>
        <row r="195">
          <cell r="N195" t="str">
            <v>13212</v>
          </cell>
          <cell r="O195" t="str">
            <v xml:space="preserve">Córdoba                                                                                                                                                                                                 </v>
          </cell>
          <cell r="P195">
            <v>1315289934</v>
          </cell>
          <cell r="Q195">
            <v>526920610</v>
          </cell>
          <cell r="R195"/>
          <cell r="S195">
            <v>109356366</v>
          </cell>
          <cell r="T195">
            <v>145808489</v>
          </cell>
          <cell r="U195">
            <v>1010150173</v>
          </cell>
          <cell r="V195">
            <v>6479853583</v>
          </cell>
          <cell r="W195">
            <v>2591556773</v>
          </cell>
          <cell r="X195">
            <v>3141391033</v>
          </cell>
        </row>
        <row r="196">
          <cell r="N196" t="str">
            <v>15212</v>
          </cell>
          <cell r="O196" t="str">
            <v xml:space="preserve">Coper                                                                                                                                                                                                   </v>
          </cell>
          <cell r="P196">
            <v>597838342</v>
          </cell>
          <cell r="Q196">
            <v>16631657</v>
          </cell>
          <cell r="R196"/>
          <cell r="S196">
            <v>57789177</v>
          </cell>
          <cell r="T196">
            <v>77052244</v>
          </cell>
          <cell r="U196">
            <v>74098384</v>
          </cell>
          <cell r="V196">
            <v>1126308263</v>
          </cell>
          <cell r="W196">
            <v>1150056923</v>
          </cell>
          <cell r="X196">
            <v>1357017127</v>
          </cell>
        </row>
        <row r="197">
          <cell r="N197" t="str">
            <v>19212</v>
          </cell>
          <cell r="O197" t="str">
            <v xml:space="preserve">Corinto                                                                                                                                                                                                 </v>
          </cell>
          <cell r="P197">
            <v>1984893357</v>
          </cell>
          <cell r="Q197">
            <v>166834257</v>
          </cell>
          <cell r="R197"/>
          <cell r="S197">
            <v>133820612</v>
          </cell>
          <cell r="T197">
            <v>178427482</v>
          </cell>
          <cell r="U197">
            <v>748668347</v>
          </cell>
          <cell r="V197">
            <v>9893872843</v>
          </cell>
          <cell r="W197">
            <v>1615076349</v>
          </cell>
          <cell r="X197">
            <v>1695061082</v>
          </cell>
        </row>
        <row r="198">
          <cell r="N198" t="str">
            <v>25312</v>
          </cell>
          <cell r="O198" t="str">
            <v xml:space="preserve">Granada                                                                                                                                                                                                 </v>
          </cell>
          <cell r="P198">
            <v>597546272</v>
          </cell>
          <cell r="Q198">
            <v>18203250</v>
          </cell>
          <cell r="R198"/>
          <cell r="S198">
            <v>34979010</v>
          </cell>
          <cell r="T198">
            <v>46638679</v>
          </cell>
          <cell r="U198">
            <v>187190856</v>
          </cell>
          <cell r="V198">
            <v>1749970577</v>
          </cell>
          <cell r="W198">
            <v>825352122</v>
          </cell>
          <cell r="X198">
            <v>1058154288</v>
          </cell>
        </row>
        <row r="199">
          <cell r="N199" t="str">
            <v>25612</v>
          </cell>
          <cell r="O199" t="str">
            <v xml:space="preserve">Ricaurte                                                                                                                                                                                                </v>
          </cell>
          <cell r="P199">
            <v>806607383</v>
          </cell>
          <cell r="Q199">
            <v>70357631</v>
          </cell>
          <cell r="R199"/>
          <cell r="S199">
            <v>35992554</v>
          </cell>
          <cell r="T199">
            <v>47990075</v>
          </cell>
          <cell r="U199">
            <v>225532963</v>
          </cell>
          <cell r="V199">
            <v>2041665367</v>
          </cell>
          <cell r="W199">
            <v>1185977530</v>
          </cell>
          <cell r="X199">
            <v>1493808269</v>
          </cell>
        </row>
        <row r="200">
          <cell r="N200" t="str">
            <v>52612</v>
          </cell>
          <cell r="O200" t="str">
            <v xml:space="preserve">Ricaurte                                                                                                                                                                                                </v>
          </cell>
          <cell r="P200">
            <v>2378136553</v>
          </cell>
          <cell r="Q200">
            <v>385015456</v>
          </cell>
          <cell r="R200"/>
          <cell r="S200">
            <v>183390442</v>
          </cell>
          <cell r="T200">
            <v>244520579</v>
          </cell>
          <cell r="U200">
            <v>939426801</v>
          </cell>
          <cell r="V200">
            <v>8948451762</v>
          </cell>
          <cell r="W200">
            <v>4360421736</v>
          </cell>
          <cell r="X200">
            <v>5287973036</v>
          </cell>
        </row>
        <row r="201">
          <cell r="N201" t="str">
            <v>63212</v>
          </cell>
          <cell r="O201" t="str">
            <v xml:space="preserve">Córdoba                                                                                                                                                                                                 </v>
          </cell>
          <cell r="P201">
            <v>670699810</v>
          </cell>
          <cell r="Q201">
            <v>17033847</v>
          </cell>
          <cell r="R201"/>
          <cell r="S201">
            <v>33042847</v>
          </cell>
          <cell r="T201">
            <v>44057130</v>
          </cell>
          <cell r="U201">
            <v>124770223</v>
          </cell>
          <cell r="V201">
            <v>1728734913</v>
          </cell>
          <cell r="W201">
            <v>833290269</v>
          </cell>
          <cell r="X201">
            <v>1020562791</v>
          </cell>
        </row>
        <row r="202">
          <cell r="N202" t="str">
            <v>05113</v>
          </cell>
          <cell r="O202" t="str">
            <v xml:space="preserve">Buriticá                                                                                                                                                                                                </v>
          </cell>
          <cell r="P202">
            <v>1041788852</v>
          </cell>
          <cell r="Q202">
            <v>77596180</v>
          </cell>
          <cell r="R202"/>
          <cell r="S202">
            <v>119909865</v>
          </cell>
          <cell r="T202">
            <v>159879819</v>
          </cell>
          <cell r="U202">
            <v>272500951</v>
          </cell>
          <cell r="V202">
            <v>3014894566</v>
          </cell>
          <cell r="W202">
            <v>2469596891</v>
          </cell>
          <cell r="X202">
            <v>2930756248</v>
          </cell>
        </row>
        <row r="203">
          <cell r="N203" t="str">
            <v>05313</v>
          </cell>
          <cell r="O203" t="str">
            <v xml:space="preserve">Granada                                                                                                                                                                                                 </v>
          </cell>
          <cell r="P203">
            <v>836973948</v>
          </cell>
          <cell r="Q203">
            <v>38546855</v>
          </cell>
          <cell r="R203"/>
          <cell r="S203">
            <v>54035961</v>
          </cell>
          <cell r="T203">
            <v>72047948</v>
          </cell>
          <cell r="U203">
            <v>231646588</v>
          </cell>
          <cell r="V203">
            <v>3188598422</v>
          </cell>
          <cell r="W203">
            <v>1248495022</v>
          </cell>
          <cell r="X203">
            <v>1507968329</v>
          </cell>
        </row>
        <row r="204">
          <cell r="N204" t="str">
            <v>17013</v>
          </cell>
          <cell r="O204" t="str">
            <v xml:space="preserve">Aguadas                                                                                                                                                                                                 </v>
          </cell>
          <cell r="P204">
            <v>1197238023</v>
          </cell>
          <cell r="Q204">
            <v>77357073</v>
          </cell>
          <cell r="R204"/>
          <cell r="S204">
            <v>36651930</v>
          </cell>
          <cell r="T204">
            <v>48869239</v>
          </cell>
          <cell r="U204">
            <v>552725621</v>
          </cell>
          <cell r="V204">
            <v>6340558319</v>
          </cell>
          <cell r="W204">
            <v>1552192506</v>
          </cell>
          <cell r="X204">
            <v>1814504532</v>
          </cell>
        </row>
        <row r="205">
          <cell r="N205" t="str">
            <v>17513</v>
          </cell>
          <cell r="O205" t="str">
            <v xml:space="preserve">Pácora                                                                                                                                                                                                  </v>
          </cell>
          <cell r="P205">
            <v>984438590</v>
          </cell>
          <cell r="Q205">
            <v>51060391</v>
          </cell>
          <cell r="R205"/>
          <cell r="S205">
            <v>38653190</v>
          </cell>
          <cell r="T205">
            <v>51537586</v>
          </cell>
          <cell r="U205">
            <v>327764083</v>
          </cell>
          <cell r="V205">
            <v>4046626915</v>
          </cell>
          <cell r="W205">
            <v>1297911444</v>
          </cell>
          <cell r="X205">
            <v>1637741141</v>
          </cell>
        </row>
        <row r="206">
          <cell r="N206" t="str">
            <v>19513</v>
          </cell>
          <cell r="O206" t="str">
            <v xml:space="preserve">Padilla                                                                                                                                                                                                 </v>
          </cell>
          <cell r="P206">
            <v>766449916</v>
          </cell>
          <cell r="Q206">
            <v>29949489</v>
          </cell>
          <cell r="R206"/>
          <cell r="S206">
            <v>23055439</v>
          </cell>
          <cell r="T206">
            <v>30740585</v>
          </cell>
          <cell r="U206">
            <v>237568400</v>
          </cell>
          <cell r="V206">
            <v>2348617858</v>
          </cell>
          <cell r="W206">
            <v>812319333</v>
          </cell>
          <cell r="X206">
            <v>1029552563</v>
          </cell>
        </row>
        <row r="207">
          <cell r="N207" t="str">
            <v>20013</v>
          </cell>
          <cell r="O207" t="str">
            <v xml:space="preserve">Agustín Codazzi                                                                                                                                                                                         </v>
          </cell>
          <cell r="P207">
            <v>3603302150</v>
          </cell>
          <cell r="Q207">
            <v>760876562</v>
          </cell>
          <cell r="R207"/>
          <cell r="S207">
            <v>158117271</v>
          </cell>
          <cell r="T207">
            <v>210823029</v>
          </cell>
          <cell r="U207">
            <v>2324189708</v>
          </cell>
          <cell r="V207">
            <v>23328027824</v>
          </cell>
          <cell r="W207">
            <v>1908311900</v>
          </cell>
          <cell r="X207">
            <v>2002818776</v>
          </cell>
        </row>
        <row r="208">
          <cell r="N208" t="str">
            <v>25513</v>
          </cell>
          <cell r="O208" t="str">
            <v xml:space="preserve">Pacho                                                                                                                                                                                                   </v>
          </cell>
          <cell r="P208">
            <v>1401107026</v>
          </cell>
          <cell r="Q208">
            <v>78302227</v>
          </cell>
          <cell r="R208"/>
          <cell r="S208">
            <v>96646460</v>
          </cell>
          <cell r="T208">
            <v>128861950</v>
          </cell>
          <cell r="U208">
            <v>667476364</v>
          </cell>
          <cell r="V208">
            <v>6335457826</v>
          </cell>
          <cell r="W208">
            <v>1166422823</v>
          </cell>
          <cell r="X208">
            <v>1224188535</v>
          </cell>
        </row>
        <row r="209">
          <cell r="N209" t="str">
            <v>27413</v>
          </cell>
          <cell r="O209" t="str">
            <v xml:space="preserve">Lloró                                                                                                                                                                                                   </v>
          </cell>
          <cell r="P209">
            <v>1986910362</v>
          </cell>
          <cell r="Q209">
            <v>378394272</v>
          </cell>
          <cell r="R209"/>
          <cell r="S209">
            <v>157756133</v>
          </cell>
          <cell r="T209">
            <v>210341512</v>
          </cell>
          <cell r="U209">
            <v>839601045</v>
          </cell>
          <cell r="V209">
            <v>4459560356</v>
          </cell>
          <cell r="W209">
            <v>4058704567</v>
          </cell>
          <cell r="X209">
            <v>4973853200</v>
          </cell>
        </row>
        <row r="210">
          <cell r="N210" t="str">
            <v>41013</v>
          </cell>
          <cell r="O210" t="str">
            <v xml:space="preserve">Agrado                                                                                                                                                                                                  </v>
          </cell>
          <cell r="P210">
            <v>906987924</v>
          </cell>
          <cell r="Q210">
            <v>400014887</v>
          </cell>
          <cell r="R210"/>
          <cell r="S210">
            <v>77223056</v>
          </cell>
          <cell r="T210">
            <v>102964074</v>
          </cell>
          <cell r="U210">
            <v>289652724</v>
          </cell>
          <cell r="V210">
            <v>3320841909</v>
          </cell>
          <cell r="W210">
            <v>1668982540</v>
          </cell>
          <cell r="X210">
            <v>2124598283</v>
          </cell>
        </row>
        <row r="211">
          <cell r="N211" t="str">
            <v>50313</v>
          </cell>
          <cell r="O211" t="str">
            <v xml:space="preserve">Granada                                                                                                                                                                                                 </v>
          </cell>
          <cell r="P211">
            <v>3561973762</v>
          </cell>
          <cell r="Q211">
            <v>314574537</v>
          </cell>
          <cell r="R211"/>
          <cell r="S211">
            <v>161604810</v>
          </cell>
          <cell r="T211">
            <v>215473080</v>
          </cell>
          <cell r="U211">
            <v>1995778776</v>
          </cell>
          <cell r="V211">
            <v>30160093573</v>
          </cell>
          <cell r="W211">
            <v>1950402879</v>
          </cell>
          <cell r="X211">
            <v>2046994259</v>
          </cell>
        </row>
        <row r="212">
          <cell r="N212" t="str">
            <v>54313</v>
          </cell>
          <cell r="O212" t="str">
            <v xml:space="preserve">Gramalote                                                                                                                                                                                               </v>
          </cell>
          <cell r="P212">
            <v>810141291</v>
          </cell>
          <cell r="Q212">
            <v>30343372</v>
          </cell>
          <cell r="R212"/>
          <cell r="S212">
            <v>42057103</v>
          </cell>
          <cell r="T212">
            <v>56076138</v>
          </cell>
          <cell r="U212">
            <v>156300040</v>
          </cell>
          <cell r="V212">
            <v>2044827708</v>
          </cell>
          <cell r="W212">
            <v>1105925182</v>
          </cell>
          <cell r="X212">
            <v>1359001602</v>
          </cell>
        </row>
        <row r="213">
          <cell r="N213" t="str">
            <v>68013</v>
          </cell>
          <cell r="O213" t="str">
            <v xml:space="preserve">Aguada                                                                                                                                                                                                  </v>
          </cell>
          <cell r="P213">
            <v>387484830</v>
          </cell>
          <cell r="Q213">
            <v>6970073</v>
          </cell>
          <cell r="R213"/>
          <cell r="S213">
            <v>74121250</v>
          </cell>
          <cell r="T213">
            <v>98828333</v>
          </cell>
          <cell r="U213">
            <v>35846580</v>
          </cell>
          <cell r="V213">
            <v>784509551</v>
          </cell>
          <cell r="W213">
            <v>1351036761</v>
          </cell>
          <cell r="X213">
            <v>1569232433</v>
          </cell>
        </row>
        <row r="214">
          <cell r="N214" t="str">
            <v>70713</v>
          </cell>
          <cell r="O214" t="str">
            <v xml:space="preserve">San Onofre                                                                                                                                                                                              </v>
          </cell>
          <cell r="P214">
            <v>3173612140</v>
          </cell>
          <cell r="Q214">
            <v>902637459</v>
          </cell>
          <cell r="R214"/>
          <cell r="S214">
            <v>210731622</v>
          </cell>
          <cell r="T214">
            <v>280975495</v>
          </cell>
          <cell r="U214">
            <v>2601931426</v>
          </cell>
          <cell r="V214">
            <v>23774280446</v>
          </cell>
          <cell r="W214">
            <v>2543312676</v>
          </cell>
          <cell r="X214">
            <v>2669267210</v>
          </cell>
        </row>
        <row r="215">
          <cell r="N215" t="str">
            <v>76113</v>
          </cell>
          <cell r="O215" t="str">
            <v xml:space="preserve">Bugalagrande                                                                                                                                                                                            </v>
          </cell>
          <cell r="P215">
            <v>1164456027</v>
          </cell>
          <cell r="Q215">
            <v>94832831</v>
          </cell>
          <cell r="R215"/>
          <cell r="S215">
            <v>45755968</v>
          </cell>
          <cell r="T215">
            <v>61007957</v>
          </cell>
          <cell r="U215">
            <v>488780314</v>
          </cell>
          <cell r="V215">
            <v>5035945934</v>
          </cell>
          <cell r="W215">
            <v>1620206600</v>
          </cell>
          <cell r="X215">
            <v>2054404290</v>
          </cell>
        </row>
        <row r="216">
          <cell r="N216" t="str">
            <v>15114</v>
          </cell>
          <cell r="O216" t="str">
            <v xml:space="preserve">Busbanzá                                                                                                                                                                                                </v>
          </cell>
          <cell r="P216">
            <v>552144579</v>
          </cell>
          <cell r="Q216">
            <v>3167771</v>
          </cell>
          <cell r="R216"/>
          <cell r="S216">
            <v>54010413</v>
          </cell>
          <cell r="T216">
            <v>72013884</v>
          </cell>
          <cell r="U216">
            <v>18283003</v>
          </cell>
          <cell r="V216">
            <v>268217753</v>
          </cell>
          <cell r="W216">
            <v>1069942334</v>
          </cell>
          <cell r="X216">
            <v>1261497762</v>
          </cell>
        </row>
        <row r="217">
          <cell r="N217" t="str">
            <v>15514</v>
          </cell>
          <cell r="O217" t="str">
            <v xml:space="preserve">Páez                                                                                                                                                                                                    </v>
          </cell>
          <cell r="P217">
            <v>656481819</v>
          </cell>
          <cell r="Q217">
            <v>14309467</v>
          </cell>
          <cell r="R217"/>
          <cell r="S217">
            <v>36529312</v>
          </cell>
          <cell r="T217">
            <v>48705753</v>
          </cell>
          <cell r="U217">
            <v>71067806</v>
          </cell>
          <cell r="V217">
            <v>1020870272</v>
          </cell>
          <cell r="W217">
            <v>865986181</v>
          </cell>
          <cell r="X217">
            <v>1049768418</v>
          </cell>
        </row>
        <row r="218">
          <cell r="N218" t="str">
            <v>15814</v>
          </cell>
          <cell r="O218" t="str">
            <v xml:space="preserve">Toca                                                                                                                                                                                                    </v>
          </cell>
          <cell r="P218">
            <v>773949389</v>
          </cell>
          <cell r="Q218">
            <v>48075341</v>
          </cell>
          <cell r="R218"/>
          <cell r="S218">
            <v>68722128</v>
          </cell>
          <cell r="T218">
            <v>91629515</v>
          </cell>
          <cell r="U218">
            <v>259127012</v>
          </cell>
          <cell r="V218">
            <v>2918304779</v>
          </cell>
          <cell r="W218">
            <v>1421778526</v>
          </cell>
          <cell r="X218">
            <v>1694885369</v>
          </cell>
        </row>
        <row r="219">
          <cell r="N219" t="str">
            <v>17614</v>
          </cell>
          <cell r="O219" t="str">
            <v xml:space="preserve">Riosucio                                                                                                                                                                                                </v>
          </cell>
          <cell r="P219">
            <v>2648821380</v>
          </cell>
          <cell r="Q219">
            <v>175842585</v>
          </cell>
          <cell r="R219"/>
          <cell r="S219">
            <v>163351757</v>
          </cell>
          <cell r="T219">
            <v>217802343</v>
          </cell>
          <cell r="U219">
            <v>1201658095</v>
          </cell>
          <cell r="V219">
            <v>16069219471</v>
          </cell>
          <cell r="W219">
            <v>1971486726</v>
          </cell>
          <cell r="X219">
            <v>2069122260</v>
          </cell>
        </row>
        <row r="220">
          <cell r="N220" t="str">
            <v>20614</v>
          </cell>
          <cell r="O220" t="str">
            <v xml:space="preserve">Río De Oro                                                                                                                                                                                              </v>
          </cell>
          <cell r="P220">
            <v>1385283949</v>
          </cell>
          <cell r="Q220">
            <v>132164212</v>
          </cell>
          <cell r="R220"/>
          <cell r="S220">
            <v>60921183</v>
          </cell>
          <cell r="T220">
            <v>81228240</v>
          </cell>
          <cell r="U220">
            <v>512084986</v>
          </cell>
          <cell r="V220">
            <v>4554618817</v>
          </cell>
          <cell r="W220">
            <v>1860582424</v>
          </cell>
          <cell r="X220">
            <v>2325690990</v>
          </cell>
        </row>
        <row r="221">
          <cell r="N221" t="str">
            <v>25214</v>
          </cell>
          <cell r="O221" t="str">
            <v xml:space="preserve">Cota                                                                                                                                                                                                    </v>
          </cell>
          <cell r="P221">
            <v>745328087</v>
          </cell>
          <cell r="Q221">
            <v>37864433</v>
          </cell>
          <cell r="R221"/>
          <cell r="S221">
            <v>152644718</v>
          </cell>
          <cell r="T221">
            <v>203526291</v>
          </cell>
          <cell r="U221">
            <v>481442172</v>
          </cell>
          <cell r="V221">
            <v>342762973</v>
          </cell>
          <cell r="W221"/>
          <cell r="X221">
            <v>1933499766</v>
          </cell>
        </row>
        <row r="222">
          <cell r="N222" t="str">
            <v>05315</v>
          </cell>
          <cell r="O222" t="str">
            <v xml:space="preserve">Guadalupe                                                                                                                                                                                               </v>
          </cell>
          <cell r="P222">
            <v>851019698</v>
          </cell>
          <cell r="Q222">
            <v>28139866</v>
          </cell>
          <cell r="R222"/>
          <cell r="S222">
            <v>58820176</v>
          </cell>
          <cell r="T222">
            <v>78426902</v>
          </cell>
          <cell r="U222">
            <v>138970929</v>
          </cell>
          <cell r="V222">
            <v>1978795444</v>
          </cell>
          <cell r="W222">
            <v>1303916469</v>
          </cell>
          <cell r="X222">
            <v>1565365845</v>
          </cell>
        </row>
        <row r="223">
          <cell r="N223" t="str">
            <v>05615</v>
          </cell>
          <cell r="O223" t="str">
            <v xml:space="preserve">Rionegro                                                                                                                                                                                                </v>
          </cell>
          <cell r="P223">
            <v>2574606360</v>
          </cell>
          <cell r="Q223">
            <v>213265858</v>
          </cell>
          <cell r="R223"/>
          <cell r="S223">
            <v>410270551</v>
          </cell>
          <cell r="T223">
            <v>547027405</v>
          </cell>
          <cell r="U223">
            <v>57930427533</v>
          </cell>
          <cell r="V223">
            <v>13240991888</v>
          </cell>
          <cell r="W223"/>
          <cell r="X223">
            <v>5196760366</v>
          </cell>
        </row>
        <row r="224">
          <cell r="N224" t="str">
            <v>15215</v>
          </cell>
          <cell r="O224" t="str">
            <v xml:space="preserve">Corrales                                                                                                                                                                                                </v>
          </cell>
          <cell r="P224">
            <v>538625287</v>
          </cell>
          <cell r="Q224">
            <v>10346391</v>
          </cell>
          <cell r="R224"/>
          <cell r="S224">
            <v>36912594</v>
          </cell>
          <cell r="T224">
            <v>49216792</v>
          </cell>
          <cell r="U224">
            <v>59855193</v>
          </cell>
          <cell r="V224">
            <v>540984270</v>
          </cell>
          <cell r="W224">
            <v>876381160</v>
          </cell>
          <cell r="X224">
            <v>1069274604</v>
          </cell>
        </row>
        <row r="225">
          <cell r="N225" t="str">
            <v>25815</v>
          </cell>
          <cell r="O225" t="str">
            <v xml:space="preserve">Tocaima                                                                                                                                                                                                 </v>
          </cell>
          <cell r="P225">
            <v>1096426319</v>
          </cell>
          <cell r="Q225">
            <v>47477500</v>
          </cell>
          <cell r="R225"/>
          <cell r="S225">
            <v>60782120</v>
          </cell>
          <cell r="T225">
            <v>81042827</v>
          </cell>
          <cell r="U225">
            <v>317235648</v>
          </cell>
          <cell r="V225">
            <v>3710682159</v>
          </cell>
          <cell r="W225">
            <v>1589017615</v>
          </cell>
          <cell r="X225">
            <v>1956841367</v>
          </cell>
        </row>
        <row r="226">
          <cell r="N226" t="str">
            <v>27615</v>
          </cell>
          <cell r="O226" t="str">
            <v xml:space="preserve">Riosucio                                                                                                                                                                                                </v>
          </cell>
          <cell r="P226">
            <v>4995895696</v>
          </cell>
          <cell r="Q226">
            <v>1416452888</v>
          </cell>
          <cell r="R226"/>
          <cell r="S226">
            <v>342440650</v>
          </cell>
          <cell r="T226">
            <v>456587533</v>
          </cell>
          <cell r="U226">
            <v>3113145992</v>
          </cell>
          <cell r="V226">
            <v>10867316863</v>
          </cell>
          <cell r="W226">
            <v>4132904392</v>
          </cell>
          <cell r="X226">
            <v>4337581561</v>
          </cell>
        </row>
        <row r="227">
          <cell r="N227" t="str">
            <v>41615</v>
          </cell>
          <cell r="O227" t="str">
            <v xml:space="preserve">Rivera                                                                                                                                                                                                  </v>
          </cell>
          <cell r="P227">
            <v>1409796693</v>
          </cell>
          <cell r="Q227">
            <v>242521431</v>
          </cell>
          <cell r="R227"/>
          <cell r="S227">
            <v>84418068</v>
          </cell>
          <cell r="T227">
            <v>112557425</v>
          </cell>
          <cell r="U227">
            <v>673328731</v>
          </cell>
          <cell r="V227">
            <v>6230773092</v>
          </cell>
          <cell r="W227">
            <v>1018838754</v>
          </cell>
          <cell r="X227">
            <v>1069295521</v>
          </cell>
        </row>
        <row r="228">
          <cell r="N228" t="str">
            <v>52215</v>
          </cell>
          <cell r="O228" t="str">
            <v xml:space="preserve">Córdoba                                                                                                                                                                                                 </v>
          </cell>
          <cell r="P228">
            <v>1098234274</v>
          </cell>
          <cell r="Q228">
            <v>95501905</v>
          </cell>
          <cell r="R228"/>
          <cell r="S228">
            <v>57508630</v>
          </cell>
          <cell r="T228">
            <v>76678174</v>
          </cell>
          <cell r="U228">
            <v>360198538</v>
          </cell>
          <cell r="V228">
            <v>5915141334</v>
          </cell>
          <cell r="W228">
            <v>1687256938</v>
          </cell>
          <cell r="X228">
            <v>2099986964</v>
          </cell>
        </row>
        <row r="229">
          <cell r="N229" t="str">
            <v>68615</v>
          </cell>
          <cell r="O229" t="str">
            <v xml:space="preserve">Rionegro                                                                                                                                                                                                </v>
          </cell>
          <cell r="P229">
            <v>1660767970</v>
          </cell>
          <cell r="Q229">
            <v>169209385</v>
          </cell>
          <cell r="R229"/>
          <cell r="S229">
            <v>86617523</v>
          </cell>
          <cell r="T229">
            <v>115490042</v>
          </cell>
          <cell r="U229">
            <v>838217850</v>
          </cell>
          <cell r="V229">
            <v>7819296039</v>
          </cell>
          <cell r="W229">
            <v>1045383971</v>
          </cell>
          <cell r="X229">
            <v>1097155356</v>
          </cell>
        </row>
        <row r="230">
          <cell r="N230" t="str">
            <v>70215</v>
          </cell>
          <cell r="O230" t="str">
            <v xml:space="preserve">Corozal                                                                                                                                                                                                 </v>
          </cell>
          <cell r="P230">
            <v>3039126981</v>
          </cell>
          <cell r="Q230">
            <v>446843944</v>
          </cell>
          <cell r="R230"/>
          <cell r="S230">
            <v>162363360</v>
          </cell>
          <cell r="T230">
            <v>216484479</v>
          </cell>
          <cell r="U230">
            <v>1920534930</v>
          </cell>
          <cell r="V230">
            <v>19977833190</v>
          </cell>
          <cell r="W230">
            <v>1959557792</v>
          </cell>
          <cell r="X230">
            <v>2056602559</v>
          </cell>
        </row>
        <row r="231">
          <cell r="N231" t="str">
            <v>85015</v>
          </cell>
          <cell r="O231" t="str">
            <v xml:space="preserve">Chámeza                                                                                                                                                                                                 </v>
          </cell>
          <cell r="P231">
            <v>571052634</v>
          </cell>
          <cell r="Q231">
            <v>12886528</v>
          </cell>
          <cell r="R231"/>
          <cell r="S231">
            <v>59468231</v>
          </cell>
          <cell r="T231">
            <v>79290974</v>
          </cell>
          <cell r="U231">
            <v>65821632</v>
          </cell>
          <cell r="V231">
            <v>792762163</v>
          </cell>
          <cell r="W231">
            <v>1221793385</v>
          </cell>
          <cell r="X231">
            <v>1548479281</v>
          </cell>
        </row>
        <row r="232">
          <cell r="N232" t="str">
            <v>85315</v>
          </cell>
          <cell r="O232" t="str">
            <v xml:space="preserve">Sácama                                                                                                                                                                                                  </v>
          </cell>
          <cell r="P232">
            <v>665968995</v>
          </cell>
          <cell r="Q232">
            <v>13418543</v>
          </cell>
          <cell r="R232"/>
          <cell r="S232">
            <v>102238794</v>
          </cell>
          <cell r="T232">
            <v>136318392</v>
          </cell>
          <cell r="U232">
            <v>49382327</v>
          </cell>
          <cell r="V232">
            <v>721499821</v>
          </cell>
          <cell r="W232">
            <v>2029749844</v>
          </cell>
          <cell r="X232">
            <v>2564430694</v>
          </cell>
        </row>
        <row r="233">
          <cell r="N233" t="str">
            <v>95015</v>
          </cell>
          <cell r="O233" t="str">
            <v xml:space="preserve">Calamar                                                                                                                                                                                                 </v>
          </cell>
          <cell r="P233">
            <v>1518085548</v>
          </cell>
          <cell r="Q233">
            <v>132810886</v>
          </cell>
          <cell r="R233"/>
          <cell r="S233">
            <v>128368204</v>
          </cell>
          <cell r="T233">
            <v>171157605</v>
          </cell>
          <cell r="U233">
            <v>327598840</v>
          </cell>
          <cell r="V233">
            <v>3486155898</v>
          </cell>
          <cell r="W233">
            <v>2850858723</v>
          </cell>
          <cell r="X233">
            <v>3637374331</v>
          </cell>
        </row>
        <row r="234">
          <cell r="N234" t="str">
            <v>15516</v>
          </cell>
          <cell r="O234" t="str">
            <v xml:space="preserve">Paipa                                                                                                                                                                                                   </v>
          </cell>
          <cell r="P234">
            <v>1382400427</v>
          </cell>
          <cell r="Q234">
            <v>73980072</v>
          </cell>
          <cell r="R234"/>
          <cell r="S234">
            <v>86641801</v>
          </cell>
          <cell r="T234">
            <v>115522402</v>
          </cell>
          <cell r="U234">
            <v>726616944</v>
          </cell>
          <cell r="V234">
            <v>6580203045</v>
          </cell>
          <cell r="W234">
            <v>1045676910</v>
          </cell>
          <cell r="X234">
            <v>1097462813</v>
          </cell>
        </row>
        <row r="235">
          <cell r="N235" t="str">
            <v>15816</v>
          </cell>
          <cell r="O235" t="str">
            <v xml:space="preserve">Togüí                                                                                                                                                                                                   </v>
          </cell>
          <cell r="P235">
            <v>749529776</v>
          </cell>
          <cell r="Q235">
            <v>36257137</v>
          </cell>
          <cell r="R235"/>
          <cell r="S235">
            <v>101941869</v>
          </cell>
          <cell r="T235">
            <v>135922492</v>
          </cell>
          <cell r="U235">
            <v>147206539</v>
          </cell>
          <cell r="V235">
            <v>1762375144</v>
          </cell>
          <cell r="W235">
            <v>1978845298</v>
          </cell>
          <cell r="X235">
            <v>2324923651</v>
          </cell>
        </row>
        <row r="236">
          <cell r="N236" t="str">
            <v>17616</v>
          </cell>
          <cell r="O236" t="str">
            <v xml:space="preserve">Risaralda                                                                                                                                                                                               </v>
          </cell>
          <cell r="P236">
            <v>1009159330</v>
          </cell>
          <cell r="Q236">
            <v>40294634</v>
          </cell>
          <cell r="R236"/>
          <cell r="S236">
            <v>55981863</v>
          </cell>
          <cell r="T236">
            <v>74642484</v>
          </cell>
          <cell r="U236">
            <v>255214298</v>
          </cell>
          <cell r="V236">
            <v>3467907158</v>
          </cell>
          <cell r="W236">
            <v>1304492026</v>
          </cell>
          <cell r="X236">
            <v>1577513915</v>
          </cell>
        </row>
        <row r="237">
          <cell r="N237" t="str">
            <v>41016</v>
          </cell>
          <cell r="O237" t="str">
            <v xml:space="preserve">Aipe                                                                                                                                                                                                    </v>
          </cell>
          <cell r="P237">
            <v>1273789744</v>
          </cell>
          <cell r="Q237">
            <v>553188889</v>
          </cell>
          <cell r="R237"/>
          <cell r="S237">
            <v>38710045</v>
          </cell>
          <cell r="T237">
            <v>51613389</v>
          </cell>
          <cell r="U237">
            <v>490961981</v>
          </cell>
          <cell r="V237">
            <v>5113380115</v>
          </cell>
          <cell r="W237">
            <v>1385038444</v>
          </cell>
          <cell r="X237">
            <v>1757831967</v>
          </cell>
        </row>
        <row r="238">
          <cell r="N238" t="str">
            <v>73616</v>
          </cell>
          <cell r="O238" t="str">
            <v xml:space="preserve">Rioblanco                                                                                                                                                                                               </v>
          </cell>
          <cell r="P238">
            <v>1879220191</v>
          </cell>
          <cell r="Q238">
            <v>282293250</v>
          </cell>
          <cell r="R238"/>
          <cell r="S238">
            <v>77512096</v>
          </cell>
          <cell r="T238">
            <v>103349461</v>
          </cell>
          <cell r="U238">
            <v>917493106</v>
          </cell>
          <cell r="V238">
            <v>9848191794</v>
          </cell>
          <cell r="W238">
            <v>2496016170</v>
          </cell>
          <cell r="X238">
            <v>3140973949</v>
          </cell>
        </row>
        <row r="239">
          <cell r="N239" t="str">
            <v>76616</v>
          </cell>
          <cell r="O239" t="str">
            <v xml:space="preserve">Riofrío                                                                                                                                                                                                 </v>
          </cell>
          <cell r="P239">
            <v>926541817</v>
          </cell>
          <cell r="Q239">
            <v>51616652</v>
          </cell>
          <cell r="R239"/>
          <cell r="S239">
            <v>35376928</v>
          </cell>
          <cell r="T239">
            <v>47169236</v>
          </cell>
          <cell r="U239">
            <v>338208611</v>
          </cell>
          <cell r="V239">
            <v>4813986861</v>
          </cell>
          <cell r="W239">
            <v>1164193414</v>
          </cell>
          <cell r="X239">
            <v>1466187960</v>
          </cell>
        </row>
        <row r="240">
          <cell r="N240" t="str">
            <v>15317</v>
          </cell>
          <cell r="O240" t="str">
            <v xml:space="preserve">Guacamayas                                                                                                                                                                                              </v>
          </cell>
          <cell r="P240">
            <v>576404314</v>
          </cell>
          <cell r="Q240">
            <v>8666027</v>
          </cell>
          <cell r="R240"/>
          <cell r="S240">
            <v>60644289</v>
          </cell>
          <cell r="T240">
            <v>80859051</v>
          </cell>
          <cell r="U240">
            <v>35413682</v>
          </cell>
          <cell r="V240">
            <v>573294790</v>
          </cell>
          <cell r="W240">
            <v>1202837494</v>
          </cell>
          <cell r="X240">
            <v>1423015656</v>
          </cell>
        </row>
        <row r="241">
          <cell r="N241" t="str">
            <v>19517</v>
          </cell>
          <cell r="O241" t="str">
            <v xml:space="preserve">Páez                                                                                                                                                                                                    </v>
          </cell>
          <cell r="P241">
            <v>3488394095</v>
          </cell>
          <cell r="Q241">
            <v>329238387</v>
          </cell>
          <cell r="R241"/>
          <cell r="S241">
            <v>165958387</v>
          </cell>
          <cell r="T241">
            <v>221277856</v>
          </cell>
          <cell r="U241">
            <v>1649499635</v>
          </cell>
          <cell r="V241">
            <v>14641757325</v>
          </cell>
          <cell r="W241">
            <v>2002946098</v>
          </cell>
          <cell r="X241">
            <v>2127074569</v>
          </cell>
        </row>
        <row r="242">
          <cell r="N242" t="str">
            <v>20517</v>
          </cell>
          <cell r="O242" t="str">
            <v xml:space="preserve">Pailitas                                                                                                                                                                                                </v>
          </cell>
          <cell r="P242">
            <v>1502642149</v>
          </cell>
          <cell r="Q242">
            <v>163330023</v>
          </cell>
          <cell r="R242"/>
          <cell r="S242">
            <v>68531736</v>
          </cell>
          <cell r="T242">
            <v>91375648</v>
          </cell>
          <cell r="U242">
            <v>575993701</v>
          </cell>
          <cell r="V242">
            <v>8516595504</v>
          </cell>
          <cell r="W242">
            <v>2110426707</v>
          </cell>
          <cell r="X242">
            <v>2640271842</v>
          </cell>
        </row>
        <row r="243">
          <cell r="N243" t="str">
            <v>23417</v>
          </cell>
          <cell r="O243" t="str">
            <v xml:space="preserve">Lorica                                                                                                                                                                                                  </v>
          </cell>
          <cell r="P243">
            <v>5698914674</v>
          </cell>
          <cell r="Q243">
            <v>1233605472</v>
          </cell>
          <cell r="R243"/>
          <cell r="S243">
            <v>237234088</v>
          </cell>
          <cell r="T243">
            <v>316312118</v>
          </cell>
          <cell r="U243">
            <v>107834667945</v>
          </cell>
          <cell r="V243">
            <v>41803631685</v>
          </cell>
          <cell r="W243">
            <v>2863170029</v>
          </cell>
          <cell r="X243">
            <v>3004965115</v>
          </cell>
        </row>
        <row r="244">
          <cell r="N244" t="str">
            <v>25317</v>
          </cell>
          <cell r="O244" t="str">
            <v xml:space="preserve">Guachetá                                                                                                                                                                                                </v>
          </cell>
          <cell r="P244">
            <v>871178883</v>
          </cell>
          <cell r="Q244">
            <v>66876660</v>
          </cell>
          <cell r="R244"/>
          <cell r="S244">
            <v>65032684</v>
          </cell>
          <cell r="T244">
            <v>86710246</v>
          </cell>
          <cell r="U244">
            <v>375628432</v>
          </cell>
          <cell r="V244">
            <v>2005751449</v>
          </cell>
          <cell r="W244">
            <v>1572527095</v>
          </cell>
          <cell r="X244">
            <v>1911454300</v>
          </cell>
        </row>
        <row r="245">
          <cell r="N245" t="str">
            <v>25817</v>
          </cell>
          <cell r="O245" t="str">
            <v xml:space="preserve">Tocancipá                                                                                                                                                                                               </v>
          </cell>
          <cell r="P245">
            <v>1317661681</v>
          </cell>
          <cell r="Q245">
            <v>94736976</v>
          </cell>
          <cell r="R245"/>
          <cell r="S245">
            <v>183803657</v>
          </cell>
          <cell r="T245">
            <v>245071539</v>
          </cell>
          <cell r="U245">
            <v>1013419084</v>
          </cell>
          <cell r="V245">
            <v>2617820415</v>
          </cell>
          <cell r="W245"/>
          <cell r="X245">
            <v>2328179665</v>
          </cell>
        </row>
        <row r="246">
          <cell r="N246" t="str">
            <v>52317</v>
          </cell>
          <cell r="O246" t="str">
            <v xml:space="preserve">Guachucal                                                                                                                                                                                               </v>
          </cell>
          <cell r="P246">
            <v>1142863540</v>
          </cell>
          <cell r="Q246">
            <v>62138009</v>
          </cell>
          <cell r="R246"/>
          <cell r="S246">
            <v>69370217</v>
          </cell>
          <cell r="T246">
            <v>92493626</v>
          </cell>
          <cell r="U246">
            <v>387003673</v>
          </cell>
          <cell r="V246">
            <v>7221757401</v>
          </cell>
          <cell r="W246">
            <v>1811069036</v>
          </cell>
          <cell r="X246">
            <v>2223519221</v>
          </cell>
        </row>
        <row r="247">
          <cell r="N247" t="str">
            <v>68217</v>
          </cell>
          <cell r="O247" t="str">
            <v xml:space="preserve">Coromoro                                                                                                                                                                                                </v>
          </cell>
          <cell r="P247">
            <v>773762480</v>
          </cell>
          <cell r="Q247">
            <v>34886731</v>
          </cell>
          <cell r="R247"/>
          <cell r="S247">
            <v>88423894</v>
          </cell>
          <cell r="T247">
            <v>117898526</v>
          </cell>
          <cell r="U247">
            <v>160625366</v>
          </cell>
          <cell r="V247">
            <v>2248481624</v>
          </cell>
          <cell r="W247">
            <v>1750189573</v>
          </cell>
          <cell r="X247">
            <v>2063232879</v>
          </cell>
        </row>
        <row r="248">
          <cell r="N248" t="str">
            <v>70717</v>
          </cell>
          <cell r="O248" t="str">
            <v xml:space="preserve">San Pedro                                                                                                                                                                                               </v>
          </cell>
          <cell r="P248">
            <v>1609336794</v>
          </cell>
          <cell r="Q248">
            <v>203723657</v>
          </cell>
          <cell r="R248"/>
          <cell r="S248">
            <v>95937366</v>
          </cell>
          <cell r="T248">
            <v>71824765</v>
          </cell>
          <cell r="U248">
            <v>394075989</v>
          </cell>
          <cell r="V248">
            <v>7671776814</v>
          </cell>
          <cell r="W248">
            <v>2205020306</v>
          </cell>
          <cell r="X248">
            <v>2757557968</v>
          </cell>
        </row>
        <row r="249">
          <cell r="N249" t="str">
            <v>73217</v>
          </cell>
          <cell r="O249" t="str">
            <v xml:space="preserve">Coyaima                                                                                                                                                                                                 </v>
          </cell>
          <cell r="P249">
            <v>2017295184</v>
          </cell>
          <cell r="Q249">
            <v>479975201</v>
          </cell>
          <cell r="R249"/>
          <cell r="S249">
            <v>73272316</v>
          </cell>
          <cell r="T249">
            <v>97696421</v>
          </cell>
          <cell r="U249">
            <v>1003066514</v>
          </cell>
          <cell r="V249">
            <v>9385882167</v>
          </cell>
          <cell r="W249">
            <v>2523398354</v>
          </cell>
          <cell r="X249">
            <v>3191603700</v>
          </cell>
        </row>
        <row r="250">
          <cell r="N250" t="str">
            <v>05318</v>
          </cell>
          <cell r="O250" t="str">
            <v xml:space="preserve">Guarne                                                                                                                                                                                                  </v>
          </cell>
          <cell r="P250">
            <v>2084219590</v>
          </cell>
          <cell r="Q250">
            <v>101794496</v>
          </cell>
          <cell r="R250"/>
          <cell r="S250">
            <v>228231263</v>
          </cell>
          <cell r="T250">
            <v>304308350</v>
          </cell>
          <cell r="U250">
            <v>877597402</v>
          </cell>
          <cell r="V250">
            <v>17219812618</v>
          </cell>
          <cell r="W250"/>
          <cell r="X250">
            <v>2894027881</v>
          </cell>
        </row>
        <row r="251">
          <cell r="N251" t="str">
            <v>15218</v>
          </cell>
          <cell r="O251" t="str">
            <v xml:space="preserve">Covarachía                                                                                                                                                                                              </v>
          </cell>
          <cell r="P251">
            <v>652980012</v>
          </cell>
          <cell r="Q251">
            <v>21577718</v>
          </cell>
          <cell r="R251"/>
          <cell r="S251">
            <v>84865425</v>
          </cell>
          <cell r="T251">
            <v>113153896</v>
          </cell>
          <cell r="U251">
            <v>86688626</v>
          </cell>
          <cell r="V251">
            <v>1184370528</v>
          </cell>
          <cell r="W251">
            <v>1756604865</v>
          </cell>
          <cell r="X251">
            <v>2227768347</v>
          </cell>
        </row>
        <row r="252">
          <cell r="N252" t="str">
            <v>15518</v>
          </cell>
          <cell r="O252" t="str">
            <v xml:space="preserve">Pajarito                                                                                                                                                                                                </v>
          </cell>
          <cell r="P252">
            <v>558105232</v>
          </cell>
          <cell r="Q252">
            <v>9670542</v>
          </cell>
          <cell r="R252"/>
          <cell r="S252">
            <v>41255730</v>
          </cell>
          <cell r="T252">
            <v>55007641</v>
          </cell>
          <cell r="U252">
            <v>59785972</v>
          </cell>
          <cell r="V252">
            <v>684363587</v>
          </cell>
          <cell r="W252">
            <v>857791222</v>
          </cell>
          <cell r="X252">
            <v>1019545907</v>
          </cell>
        </row>
        <row r="253">
          <cell r="N253" t="str">
            <v>19318</v>
          </cell>
          <cell r="O253" t="str">
            <v xml:space="preserve">Guapi                                                                                                                                                                                                   </v>
          </cell>
          <cell r="P253">
            <v>3287705166</v>
          </cell>
          <cell r="Q253">
            <v>871637201</v>
          </cell>
          <cell r="R253"/>
          <cell r="S253">
            <v>287625040</v>
          </cell>
          <cell r="T253">
            <v>386692424</v>
          </cell>
          <cell r="U253">
            <v>2512026896</v>
          </cell>
          <cell r="V253">
            <v>9676633804</v>
          </cell>
          <cell r="W253">
            <v>3312008796</v>
          </cell>
          <cell r="X253">
            <v>4566889346</v>
          </cell>
        </row>
        <row r="254">
          <cell r="N254" t="str">
            <v>19418</v>
          </cell>
          <cell r="O254" t="str">
            <v xml:space="preserve">López                                                                                                                                                                                                   </v>
          </cell>
          <cell r="P254">
            <v>2091833614</v>
          </cell>
          <cell r="Q254">
            <v>395374282</v>
          </cell>
          <cell r="R254"/>
          <cell r="S254">
            <v>166121300</v>
          </cell>
          <cell r="T254">
            <v>221495066</v>
          </cell>
          <cell r="U254">
            <v>987633973</v>
          </cell>
          <cell r="V254">
            <v>5172805333</v>
          </cell>
          <cell r="W254">
            <v>3658735171</v>
          </cell>
          <cell r="X254">
            <v>4388053847</v>
          </cell>
        </row>
        <row r="255">
          <cell r="N255" t="str">
            <v>25518</v>
          </cell>
          <cell r="O255" t="str">
            <v xml:space="preserve">Paime                                                                                                                                                                                                   </v>
          </cell>
          <cell r="P255">
            <v>971710000</v>
          </cell>
          <cell r="Q255">
            <v>37330692</v>
          </cell>
          <cell r="R255"/>
          <cell r="S255">
            <v>83570561</v>
          </cell>
          <cell r="T255">
            <v>111427415</v>
          </cell>
          <cell r="U255">
            <v>115704098</v>
          </cell>
          <cell r="V255">
            <v>1502976818</v>
          </cell>
          <cell r="W255">
            <v>2002676808</v>
          </cell>
          <cell r="X255">
            <v>2431319069</v>
          </cell>
        </row>
        <row r="256">
          <cell r="N256" t="str">
            <v>25718</v>
          </cell>
          <cell r="O256" t="str">
            <v xml:space="preserve">Sasaima                                                                                                                                                                                                 </v>
          </cell>
          <cell r="P256">
            <v>827324676</v>
          </cell>
          <cell r="Q256">
            <v>34828997</v>
          </cell>
          <cell r="R256"/>
          <cell r="S256">
            <v>46662807</v>
          </cell>
          <cell r="T256">
            <v>62217070</v>
          </cell>
          <cell r="U256">
            <v>280336539</v>
          </cell>
          <cell r="V256">
            <v>2313991144</v>
          </cell>
          <cell r="W256">
            <v>1174520819</v>
          </cell>
          <cell r="X256">
            <v>1441683276</v>
          </cell>
        </row>
        <row r="257">
          <cell r="N257" t="str">
            <v>41518</v>
          </cell>
          <cell r="O257" t="str">
            <v xml:space="preserve">Paicol                                                                                                                                                                                                  </v>
          </cell>
          <cell r="P257">
            <v>705013759</v>
          </cell>
          <cell r="Q257">
            <v>56648911</v>
          </cell>
          <cell r="R257"/>
          <cell r="S257">
            <v>56219635</v>
          </cell>
          <cell r="T257">
            <v>74959513</v>
          </cell>
          <cell r="U257">
            <v>211114138</v>
          </cell>
          <cell r="V257">
            <v>2055119188</v>
          </cell>
          <cell r="W257">
            <v>1177976541</v>
          </cell>
          <cell r="X257">
            <v>1495550361</v>
          </cell>
        </row>
        <row r="258">
          <cell r="N258" t="str">
            <v>47318</v>
          </cell>
          <cell r="O258" t="str">
            <v xml:space="preserve">Guamal                                                                                                                                                                                                  </v>
          </cell>
          <cell r="P258">
            <v>1962120673</v>
          </cell>
          <cell r="Q258">
            <v>404738197</v>
          </cell>
          <cell r="R258"/>
          <cell r="S258">
            <v>132552379</v>
          </cell>
          <cell r="T258">
            <v>176736502</v>
          </cell>
          <cell r="U258">
            <v>613750299</v>
          </cell>
          <cell r="V258">
            <v>10590821814</v>
          </cell>
          <cell r="W258">
            <v>1599770069</v>
          </cell>
          <cell r="X258">
            <v>1678996767</v>
          </cell>
        </row>
        <row r="259">
          <cell r="N259" t="str">
            <v>50318</v>
          </cell>
          <cell r="O259" t="str">
            <v xml:space="preserve">Guamal                                                                                                                                                                                                  </v>
          </cell>
          <cell r="P259">
            <v>1012875583</v>
          </cell>
          <cell r="Q259">
            <v>38512717</v>
          </cell>
          <cell r="R259"/>
          <cell r="S259">
            <v>30233471</v>
          </cell>
          <cell r="T259">
            <v>40311293</v>
          </cell>
          <cell r="U259">
            <v>266318520</v>
          </cell>
          <cell r="V259">
            <v>3044098832</v>
          </cell>
          <cell r="W259">
            <v>1057900073</v>
          </cell>
          <cell r="X259">
            <v>1339975744</v>
          </cell>
        </row>
        <row r="260">
          <cell r="N260" t="str">
            <v>52418</v>
          </cell>
          <cell r="O260" t="str">
            <v xml:space="preserve">Los Andes                                                                                                                                                                                               </v>
          </cell>
          <cell r="P260">
            <v>1240621229</v>
          </cell>
          <cell r="Q260">
            <v>70243075</v>
          </cell>
          <cell r="R260"/>
          <cell r="S260">
            <v>106059452</v>
          </cell>
          <cell r="T260">
            <v>141412607</v>
          </cell>
          <cell r="U260">
            <v>289698538</v>
          </cell>
          <cell r="V260">
            <v>4016698652</v>
          </cell>
          <cell r="W260">
            <v>2241393825</v>
          </cell>
          <cell r="X260">
            <v>2671020316</v>
          </cell>
        </row>
        <row r="261">
          <cell r="N261" t="str">
            <v>54418</v>
          </cell>
          <cell r="O261" t="str">
            <v xml:space="preserve">Lourdes                                                                                                                                                                                                 </v>
          </cell>
          <cell r="P261">
            <v>713308172</v>
          </cell>
          <cell r="Q261">
            <v>25789792</v>
          </cell>
          <cell r="R261"/>
          <cell r="S261">
            <v>85204878</v>
          </cell>
          <cell r="T261">
            <v>113606503</v>
          </cell>
          <cell r="U261">
            <v>117848710</v>
          </cell>
          <cell r="V261">
            <v>1463393613</v>
          </cell>
          <cell r="W261">
            <v>1691915730</v>
          </cell>
          <cell r="X261">
            <v>1995635546</v>
          </cell>
        </row>
        <row r="262">
          <cell r="N262" t="str">
            <v>54518</v>
          </cell>
          <cell r="O262" t="str">
            <v xml:space="preserve">Pamplona                                                                                                                                                                                                </v>
          </cell>
          <cell r="P262">
            <v>1748719715</v>
          </cell>
          <cell r="Q262">
            <v>143778914</v>
          </cell>
          <cell r="R262"/>
          <cell r="S262">
            <v>105261259</v>
          </cell>
          <cell r="T262">
            <v>140348344</v>
          </cell>
          <cell r="U262">
            <v>1012264788</v>
          </cell>
          <cell r="V262">
            <v>12413593279</v>
          </cell>
          <cell r="W262">
            <v>1270394494</v>
          </cell>
          <cell r="X262">
            <v>1333309269</v>
          </cell>
        </row>
        <row r="263">
          <cell r="N263" t="str">
            <v>66318</v>
          </cell>
          <cell r="O263" t="str">
            <v xml:space="preserve">Guática                                                                                                                                                                                                 </v>
          </cell>
          <cell r="P263">
            <v>856194540</v>
          </cell>
          <cell r="Q263">
            <v>43745456</v>
          </cell>
          <cell r="R263"/>
          <cell r="S263">
            <v>58294340</v>
          </cell>
          <cell r="T263">
            <v>77725787</v>
          </cell>
          <cell r="U263">
            <v>359044031</v>
          </cell>
          <cell r="V263">
            <v>4176138922</v>
          </cell>
          <cell r="W263">
            <v>1371854012</v>
          </cell>
          <cell r="X263">
            <v>1661287703</v>
          </cell>
        </row>
        <row r="264">
          <cell r="N264" t="str">
            <v>68318</v>
          </cell>
          <cell r="O264" t="str">
            <v xml:space="preserve">Guaca                                                                                                                                                                                                   </v>
          </cell>
          <cell r="P264">
            <v>279912245</v>
          </cell>
          <cell r="Q264">
            <v>35119064</v>
          </cell>
          <cell r="R264">
            <v>419868367</v>
          </cell>
          <cell r="S264">
            <v>59973717</v>
          </cell>
          <cell r="T264">
            <v>79964957</v>
          </cell>
          <cell r="U264">
            <v>170458915</v>
          </cell>
          <cell r="V264">
            <v>2321434236</v>
          </cell>
          <cell r="W264">
            <v>1364821223</v>
          </cell>
          <cell r="X264">
            <v>1644858249</v>
          </cell>
        </row>
        <row r="265">
          <cell r="N265" t="str">
            <v>68418</v>
          </cell>
          <cell r="O265" t="str">
            <v xml:space="preserve">Los Santos                                                                                                                                                                                              </v>
          </cell>
          <cell r="P265">
            <v>1248434763</v>
          </cell>
          <cell r="Q265">
            <v>91774685</v>
          </cell>
          <cell r="R265"/>
          <cell r="S265">
            <v>64427205</v>
          </cell>
          <cell r="T265">
            <v>85902939</v>
          </cell>
          <cell r="U265">
            <v>399053315</v>
          </cell>
          <cell r="V265">
            <v>3469944781</v>
          </cell>
          <cell r="W265">
            <v>1778717480</v>
          </cell>
          <cell r="X265">
            <v>2198615321</v>
          </cell>
        </row>
        <row r="266">
          <cell r="N266" t="str">
            <v>70418</v>
          </cell>
          <cell r="O266" t="str">
            <v xml:space="preserve">Los Palmitos                                                                                                                                                                                            </v>
          </cell>
          <cell r="P266">
            <v>1643235784</v>
          </cell>
          <cell r="Q266">
            <v>187563893</v>
          </cell>
          <cell r="R266"/>
          <cell r="S266">
            <v>65203196</v>
          </cell>
          <cell r="T266">
            <v>86937594</v>
          </cell>
          <cell r="U266">
            <v>804070189</v>
          </cell>
          <cell r="V266">
            <v>9279212508</v>
          </cell>
          <cell r="W266">
            <v>2125545746</v>
          </cell>
          <cell r="X266">
            <v>2674464674</v>
          </cell>
        </row>
        <row r="267">
          <cell r="N267" t="str">
            <v>76318</v>
          </cell>
          <cell r="O267" t="str">
            <v xml:space="preserve">Guacarí                                                                                                                                                                                                 </v>
          </cell>
          <cell r="P267">
            <v>1318712017</v>
          </cell>
          <cell r="Q267">
            <v>85190080</v>
          </cell>
          <cell r="R267"/>
          <cell r="S267">
            <v>65912356</v>
          </cell>
          <cell r="T267">
            <v>87883134</v>
          </cell>
          <cell r="U267">
            <v>624482905</v>
          </cell>
          <cell r="V267">
            <v>6825568264</v>
          </cell>
          <cell r="W267">
            <v>795493923</v>
          </cell>
          <cell r="X267">
            <v>834889818</v>
          </cell>
        </row>
        <row r="268">
          <cell r="N268" t="str">
            <v>05819</v>
          </cell>
          <cell r="O268" t="str">
            <v xml:space="preserve">Toledo                                                                                                                                                                                                  </v>
          </cell>
          <cell r="P268">
            <v>816411287</v>
          </cell>
          <cell r="Q268">
            <v>217172655</v>
          </cell>
          <cell r="R268"/>
          <cell r="S268">
            <v>90855323</v>
          </cell>
          <cell r="T268">
            <v>124579132</v>
          </cell>
          <cell r="U268">
            <v>165697620</v>
          </cell>
          <cell r="V268">
            <v>1768579568</v>
          </cell>
          <cell r="W268">
            <v>1838178063</v>
          </cell>
          <cell r="X268">
            <v>2319136034</v>
          </cell>
        </row>
        <row r="269">
          <cell r="N269" t="str">
            <v>23419</v>
          </cell>
          <cell r="O269" t="str">
            <v xml:space="preserve">Los Córdobas                                                                                                                                                                                            </v>
          </cell>
          <cell r="P269">
            <v>2557700975</v>
          </cell>
          <cell r="Q269">
            <v>438238178</v>
          </cell>
          <cell r="R269"/>
          <cell r="S269">
            <v>147259166</v>
          </cell>
          <cell r="T269">
            <v>196345555</v>
          </cell>
          <cell r="U269">
            <v>1033379637</v>
          </cell>
          <cell r="V269">
            <v>7194410433</v>
          </cell>
          <cell r="W269">
            <v>4106827719</v>
          </cell>
          <cell r="X269">
            <v>5082296852</v>
          </cell>
        </row>
        <row r="270">
          <cell r="N270" t="str">
            <v>25019</v>
          </cell>
          <cell r="O270" t="str">
            <v xml:space="preserve">Albán                                                                                                                                                                                                   </v>
          </cell>
          <cell r="P270">
            <v>679744014</v>
          </cell>
          <cell r="Q270">
            <v>20582101</v>
          </cell>
          <cell r="R270"/>
          <cell r="S270">
            <v>52523622</v>
          </cell>
          <cell r="T270">
            <v>70031496</v>
          </cell>
          <cell r="U270">
            <v>136396869</v>
          </cell>
          <cell r="V270">
            <v>1130670919</v>
          </cell>
          <cell r="W270">
            <v>1114333724</v>
          </cell>
          <cell r="X270">
            <v>1328747321</v>
          </cell>
        </row>
        <row r="271">
          <cell r="N271" t="str">
            <v>41319</v>
          </cell>
          <cell r="O271" t="str">
            <v xml:space="preserve">Guadalupe                                                                                                                                                                                               </v>
          </cell>
          <cell r="P271">
            <v>1386620287</v>
          </cell>
          <cell r="Q271">
            <v>120642425</v>
          </cell>
          <cell r="R271"/>
          <cell r="S271">
            <v>79253472</v>
          </cell>
          <cell r="T271">
            <v>105671296</v>
          </cell>
          <cell r="U271">
            <v>615965196</v>
          </cell>
          <cell r="V271">
            <v>7583021285</v>
          </cell>
          <cell r="W271">
            <v>2010868293</v>
          </cell>
          <cell r="X271">
            <v>2591988589</v>
          </cell>
        </row>
        <row r="272">
          <cell r="N272" t="str">
            <v>52019</v>
          </cell>
          <cell r="O272" t="str">
            <v xml:space="preserve">Albán                                                                                                                                                                                                   </v>
          </cell>
          <cell r="P272">
            <v>1283448044</v>
          </cell>
          <cell r="Q272">
            <v>36732078</v>
          </cell>
          <cell r="R272"/>
          <cell r="S272">
            <v>70042965</v>
          </cell>
          <cell r="T272">
            <v>93390619</v>
          </cell>
          <cell r="U272">
            <v>205835774</v>
          </cell>
          <cell r="V272">
            <v>3290549225</v>
          </cell>
          <cell r="W272">
            <v>1663232552</v>
          </cell>
          <cell r="X272">
            <v>2016673094</v>
          </cell>
        </row>
        <row r="273">
          <cell r="N273" t="str">
            <v>73319</v>
          </cell>
          <cell r="O273" t="str">
            <v xml:space="preserve">Guamo                                                                                                                                                                                                   </v>
          </cell>
          <cell r="P273">
            <v>1768391253</v>
          </cell>
          <cell r="Q273">
            <v>266973531</v>
          </cell>
          <cell r="R273"/>
          <cell r="S273">
            <v>90645573</v>
          </cell>
          <cell r="T273">
            <v>120860765</v>
          </cell>
          <cell r="U273">
            <v>773773183</v>
          </cell>
          <cell r="V273">
            <v>8866523717</v>
          </cell>
          <cell r="W273">
            <v>1093998300</v>
          </cell>
          <cell r="X273">
            <v>1148177264</v>
          </cell>
        </row>
        <row r="274">
          <cell r="N274" t="str">
            <v>86219</v>
          </cell>
          <cell r="O274" t="str">
            <v xml:space="preserve">Colón                                                                                                                                                                                                   </v>
          </cell>
          <cell r="P274">
            <v>489612105</v>
          </cell>
          <cell r="Q274">
            <v>16979346</v>
          </cell>
          <cell r="R274"/>
          <cell r="S274">
            <v>30400748</v>
          </cell>
          <cell r="T274">
            <v>40534345</v>
          </cell>
          <cell r="U274">
            <v>107293705</v>
          </cell>
          <cell r="V274">
            <v>1975354183</v>
          </cell>
          <cell r="W274">
            <v>789628535</v>
          </cell>
          <cell r="X274">
            <v>968836389</v>
          </cell>
        </row>
        <row r="275">
          <cell r="N275" t="str">
            <v>05120</v>
          </cell>
          <cell r="O275" t="str">
            <v xml:space="preserve">Cáceres                                                                                                                                                                                                 </v>
          </cell>
          <cell r="P275">
            <v>2895488724</v>
          </cell>
          <cell r="Q275">
            <v>502319402</v>
          </cell>
          <cell r="R275"/>
          <cell r="S275">
            <v>178989484</v>
          </cell>
          <cell r="T275">
            <v>238652645</v>
          </cell>
          <cell r="U275">
            <v>1241924836</v>
          </cell>
          <cell r="V275">
            <v>10222467197</v>
          </cell>
          <cell r="W275">
            <v>2160217960</v>
          </cell>
          <cell r="X275">
            <v>2267200179</v>
          </cell>
        </row>
        <row r="276">
          <cell r="N276" t="str">
            <v>08520</v>
          </cell>
          <cell r="O276" t="str">
            <v xml:space="preserve">Palmar De Varela                                                                                                                                                                                        </v>
          </cell>
          <cell r="P276">
            <v>1933733008</v>
          </cell>
          <cell r="Q276">
            <v>347677352</v>
          </cell>
          <cell r="R276"/>
          <cell r="S276">
            <v>102791842</v>
          </cell>
          <cell r="T276">
            <v>137055789</v>
          </cell>
          <cell r="U276">
            <v>796412717</v>
          </cell>
          <cell r="V276">
            <v>7458552971</v>
          </cell>
          <cell r="W276">
            <v>1240591195</v>
          </cell>
          <cell r="X276">
            <v>1302029995</v>
          </cell>
        </row>
        <row r="277">
          <cell r="N277" t="str">
            <v>13620</v>
          </cell>
          <cell r="O277" t="str">
            <v xml:space="preserve">San Cristóbal                                                                                                                                                                                           </v>
          </cell>
          <cell r="P277">
            <v>937066304</v>
          </cell>
          <cell r="Q277">
            <v>75655674</v>
          </cell>
          <cell r="R277"/>
          <cell r="S277">
            <v>62159523</v>
          </cell>
          <cell r="T277">
            <v>82879362</v>
          </cell>
          <cell r="U277">
            <v>288251023</v>
          </cell>
          <cell r="V277">
            <v>3139928447</v>
          </cell>
          <cell r="W277">
            <v>1649875458</v>
          </cell>
          <cell r="X277">
            <v>2133360551</v>
          </cell>
        </row>
        <row r="278">
          <cell r="N278" t="str">
            <v>15720</v>
          </cell>
          <cell r="O278" t="str">
            <v xml:space="preserve">Sativanorte                                                                                                                                                                                             </v>
          </cell>
          <cell r="P278">
            <v>651137300</v>
          </cell>
          <cell r="Q278">
            <v>12497989</v>
          </cell>
          <cell r="R278"/>
          <cell r="S278">
            <v>55480823</v>
          </cell>
          <cell r="T278">
            <v>73974430</v>
          </cell>
          <cell r="U278">
            <v>56041905</v>
          </cell>
          <cell r="V278">
            <v>770970803</v>
          </cell>
          <cell r="W278">
            <v>1245859746</v>
          </cell>
          <cell r="X278">
            <v>1498549692</v>
          </cell>
        </row>
        <row r="279">
          <cell r="N279" t="str">
            <v>15820</v>
          </cell>
          <cell r="O279" t="str">
            <v xml:space="preserve">Tópaga                                                                                                                                                                                                  </v>
          </cell>
          <cell r="P279">
            <v>561713842</v>
          </cell>
          <cell r="Q279">
            <v>16131235</v>
          </cell>
          <cell r="R279"/>
          <cell r="S279">
            <v>56205022</v>
          </cell>
          <cell r="T279">
            <v>74940030</v>
          </cell>
          <cell r="U279">
            <v>113773382</v>
          </cell>
          <cell r="V279">
            <v>894072435</v>
          </cell>
          <cell r="W279">
            <v>1091652031</v>
          </cell>
          <cell r="X279">
            <v>1282699382</v>
          </cell>
        </row>
        <row r="280">
          <cell r="N280" t="str">
            <v>25120</v>
          </cell>
          <cell r="O280" t="str">
            <v xml:space="preserve">Cabrera                                                                                                                                                                                                 </v>
          </cell>
          <cell r="P280">
            <v>563045067</v>
          </cell>
          <cell r="Q280">
            <v>18984124</v>
          </cell>
          <cell r="R280"/>
          <cell r="S280">
            <v>29689928</v>
          </cell>
          <cell r="T280">
            <v>39586571</v>
          </cell>
          <cell r="U280">
            <v>127923688</v>
          </cell>
          <cell r="V280">
            <v>1624752552</v>
          </cell>
          <cell r="W280">
            <v>788416922</v>
          </cell>
          <cell r="X280">
            <v>970006514</v>
          </cell>
        </row>
        <row r="281">
          <cell r="N281" t="str">
            <v>25320</v>
          </cell>
          <cell r="O281" t="str">
            <v xml:space="preserve">Guaduas                                                                                                                                                                                                 </v>
          </cell>
          <cell r="P281">
            <v>1779327212</v>
          </cell>
          <cell r="Q281">
            <v>844859898</v>
          </cell>
          <cell r="R281"/>
          <cell r="S281">
            <v>97324934</v>
          </cell>
          <cell r="T281">
            <v>129766579</v>
          </cell>
          <cell r="U281">
            <v>545229029</v>
          </cell>
          <cell r="V281">
            <v>6188948779</v>
          </cell>
          <cell r="W281">
            <v>1174611270</v>
          </cell>
          <cell r="X281">
            <v>1232782494</v>
          </cell>
        </row>
        <row r="282">
          <cell r="N282" t="str">
            <v>41020</v>
          </cell>
          <cell r="O282" t="str">
            <v xml:space="preserve">Algeciras                                                                                                                                                                                               </v>
          </cell>
          <cell r="P282">
            <v>1619513338</v>
          </cell>
          <cell r="Q282">
            <v>157326947</v>
          </cell>
          <cell r="R282"/>
          <cell r="S282">
            <v>58654624</v>
          </cell>
          <cell r="T282">
            <v>78206166</v>
          </cell>
          <cell r="U282">
            <v>715355704</v>
          </cell>
          <cell r="V282">
            <v>9632508174</v>
          </cell>
          <cell r="W282">
            <v>1947345286</v>
          </cell>
          <cell r="X282">
            <v>2454572612</v>
          </cell>
        </row>
        <row r="283">
          <cell r="N283" t="str">
            <v>44420</v>
          </cell>
          <cell r="O283" t="str">
            <v xml:space="preserve">La Jagua Del Pilar                                                                                                                                                                                      </v>
          </cell>
          <cell r="P283">
            <v>843873085</v>
          </cell>
          <cell r="Q283">
            <v>33416422</v>
          </cell>
          <cell r="R283"/>
          <cell r="S283">
            <v>74197914</v>
          </cell>
          <cell r="T283">
            <v>98930552</v>
          </cell>
          <cell r="U283">
            <v>175226327</v>
          </cell>
          <cell r="V283">
            <v>1813717143</v>
          </cell>
          <cell r="W283">
            <v>1688682229</v>
          </cell>
          <cell r="X283">
            <v>2158861280</v>
          </cell>
        </row>
        <row r="284">
          <cell r="N284" t="str">
            <v>47720</v>
          </cell>
          <cell r="O284" t="str">
            <v xml:space="preserve">Santa Bárbara De Pinto                                                                                                                                                                                  </v>
          </cell>
          <cell r="P284">
            <v>1391239377</v>
          </cell>
          <cell r="Q284">
            <v>466747635</v>
          </cell>
          <cell r="R284"/>
          <cell r="S284">
            <v>73131684</v>
          </cell>
          <cell r="T284">
            <v>97508911</v>
          </cell>
          <cell r="U284">
            <v>544978570</v>
          </cell>
          <cell r="V284">
            <v>4273504021</v>
          </cell>
          <cell r="W284">
            <v>2180775682</v>
          </cell>
          <cell r="X284">
            <v>2719020637</v>
          </cell>
        </row>
        <row r="285">
          <cell r="N285" t="str">
            <v>52320</v>
          </cell>
          <cell r="O285" t="str">
            <v xml:space="preserve">Guaitarilla                                                                                                                                                                                             </v>
          </cell>
          <cell r="P285">
            <v>787729475</v>
          </cell>
          <cell r="Q285">
            <v>48000363</v>
          </cell>
          <cell r="R285"/>
          <cell r="S285">
            <v>60436570</v>
          </cell>
          <cell r="T285">
            <v>80582089</v>
          </cell>
          <cell r="U285">
            <v>233885151</v>
          </cell>
          <cell r="V285">
            <v>4580486172</v>
          </cell>
          <cell r="W285">
            <v>1465783683</v>
          </cell>
          <cell r="X285">
            <v>1782431186</v>
          </cell>
        </row>
        <row r="286">
          <cell r="N286" t="str">
            <v>52520</v>
          </cell>
          <cell r="O286" t="str">
            <v xml:space="preserve">Francisco Pizarro                                                                                                                                                                                       </v>
          </cell>
          <cell r="P286">
            <v>1846192309</v>
          </cell>
          <cell r="Q286">
            <v>149492259</v>
          </cell>
          <cell r="R286"/>
          <cell r="S286">
            <v>157883999</v>
          </cell>
          <cell r="T286">
            <v>210511992</v>
          </cell>
          <cell r="U286">
            <v>298097869</v>
          </cell>
          <cell r="V286">
            <v>3025569704</v>
          </cell>
          <cell r="W286">
            <v>3562986527</v>
          </cell>
          <cell r="X286">
            <v>4288778741</v>
          </cell>
        </row>
        <row r="287">
          <cell r="N287" t="str">
            <v>52720</v>
          </cell>
          <cell r="O287" t="str">
            <v xml:space="preserve">Sapuyes                                                                                                                                                                                                 </v>
          </cell>
          <cell r="P287">
            <v>829066087</v>
          </cell>
          <cell r="Q287">
            <v>38219671</v>
          </cell>
          <cell r="R287"/>
          <cell r="S287">
            <v>86942726</v>
          </cell>
          <cell r="T287">
            <v>115923635</v>
          </cell>
          <cell r="U287">
            <v>175060399</v>
          </cell>
          <cell r="V287">
            <v>2499596409</v>
          </cell>
          <cell r="W287">
            <v>1901471884</v>
          </cell>
          <cell r="X287">
            <v>2278071218</v>
          </cell>
        </row>
        <row r="288">
          <cell r="N288" t="str">
            <v>54520</v>
          </cell>
          <cell r="O288" t="str">
            <v xml:space="preserve">Pamplonita                                                                                                                                                                                              </v>
          </cell>
          <cell r="P288">
            <v>702628076</v>
          </cell>
          <cell r="Q288">
            <v>32180996</v>
          </cell>
          <cell r="R288"/>
          <cell r="S288">
            <v>72799452</v>
          </cell>
          <cell r="T288">
            <v>97065936</v>
          </cell>
          <cell r="U288">
            <v>165939743</v>
          </cell>
          <cell r="V288">
            <v>1748090544</v>
          </cell>
          <cell r="W288">
            <v>1456780558</v>
          </cell>
          <cell r="X288">
            <v>1720546774</v>
          </cell>
        </row>
        <row r="289">
          <cell r="N289" t="str">
            <v>54720</v>
          </cell>
          <cell r="O289" t="str">
            <v xml:space="preserve">Sardinata                                                                                                                                                                                               </v>
          </cell>
          <cell r="P289">
            <v>2092538120</v>
          </cell>
          <cell r="Q289">
            <v>352592958</v>
          </cell>
          <cell r="R289"/>
          <cell r="S289">
            <v>213748545</v>
          </cell>
          <cell r="T289">
            <v>284998052</v>
          </cell>
          <cell r="U289">
            <v>1053303165</v>
          </cell>
          <cell r="V289">
            <v>9081341256</v>
          </cell>
          <cell r="W289">
            <v>2579723748</v>
          </cell>
          <cell r="X289">
            <v>2707481495</v>
          </cell>
        </row>
        <row r="290">
          <cell r="N290" t="str">
            <v>54820</v>
          </cell>
          <cell r="O290" t="str">
            <v xml:space="preserve">Toledo                                                                                                                                                                                                  </v>
          </cell>
          <cell r="P290">
            <v>1419827740</v>
          </cell>
          <cell r="Q290">
            <v>191913164</v>
          </cell>
          <cell r="R290"/>
          <cell r="S290">
            <v>109505074</v>
          </cell>
          <cell r="T290">
            <v>146006765</v>
          </cell>
          <cell r="U290">
            <v>670550425</v>
          </cell>
          <cell r="V290">
            <v>5477603957</v>
          </cell>
          <cell r="W290">
            <v>2659868222</v>
          </cell>
          <cell r="X290">
            <v>3235131058</v>
          </cell>
        </row>
        <row r="291">
          <cell r="N291" t="str">
            <v>68020</v>
          </cell>
          <cell r="O291" t="str">
            <v xml:space="preserve">Albania                                                                                                                                                                                                 </v>
          </cell>
          <cell r="P291">
            <v>575241906</v>
          </cell>
          <cell r="Q291">
            <v>17179598</v>
          </cell>
          <cell r="R291"/>
          <cell r="S291">
            <v>33917316</v>
          </cell>
          <cell r="T291">
            <v>45223089</v>
          </cell>
          <cell r="U291">
            <v>99909335</v>
          </cell>
          <cell r="V291">
            <v>1323041498</v>
          </cell>
          <cell r="W291">
            <v>925008526</v>
          </cell>
          <cell r="X291">
            <v>1141723461</v>
          </cell>
        </row>
        <row r="292">
          <cell r="N292" t="str">
            <v>68320</v>
          </cell>
          <cell r="O292" t="str">
            <v xml:space="preserve">Guadalupe                                                                                                                                                                                               </v>
          </cell>
          <cell r="P292">
            <v>626580068</v>
          </cell>
          <cell r="Q292">
            <v>22632278</v>
          </cell>
          <cell r="R292"/>
          <cell r="S292">
            <v>62387232</v>
          </cell>
          <cell r="T292">
            <v>83182976</v>
          </cell>
          <cell r="U292">
            <v>93916380</v>
          </cell>
          <cell r="V292">
            <v>1542630521</v>
          </cell>
          <cell r="W292">
            <v>1236624326</v>
          </cell>
          <cell r="X292">
            <v>1562149100</v>
          </cell>
        </row>
        <row r="293">
          <cell r="N293" t="str">
            <v>68720</v>
          </cell>
          <cell r="O293" t="str">
            <v xml:space="preserve">Santa Helena Del Opón                                                                                                                                                                                   </v>
          </cell>
          <cell r="P293">
            <v>680924140</v>
          </cell>
          <cell r="Q293">
            <v>27930603</v>
          </cell>
          <cell r="R293"/>
          <cell r="S293">
            <v>49129071</v>
          </cell>
          <cell r="T293">
            <v>65505428</v>
          </cell>
          <cell r="U293">
            <v>135650486</v>
          </cell>
          <cell r="V293">
            <v>1733442924</v>
          </cell>
          <cell r="W293">
            <v>1248272616</v>
          </cell>
          <cell r="X293">
            <v>1609170543</v>
          </cell>
        </row>
        <row r="294">
          <cell r="N294" t="str">
            <v>68820</v>
          </cell>
          <cell r="O294" t="str">
            <v xml:space="preserve">Tona                                                                                                                                                                                                    </v>
          </cell>
          <cell r="P294">
            <v>776460822</v>
          </cell>
          <cell r="Q294">
            <v>36582237</v>
          </cell>
          <cell r="R294"/>
          <cell r="S294">
            <v>38711925</v>
          </cell>
          <cell r="T294">
            <v>51615900</v>
          </cell>
          <cell r="U294">
            <v>195419181</v>
          </cell>
          <cell r="V294">
            <v>2365200949</v>
          </cell>
          <cell r="W294">
            <v>1048089360</v>
          </cell>
          <cell r="X294">
            <v>1292513797</v>
          </cell>
        </row>
        <row r="295">
          <cell r="N295" t="str">
            <v>70820</v>
          </cell>
          <cell r="O295" t="str">
            <v xml:space="preserve">Tolú                                                                                                                                                                                                    </v>
          </cell>
          <cell r="P295">
            <v>2147218061</v>
          </cell>
          <cell r="Q295">
            <v>272750260</v>
          </cell>
          <cell r="R295"/>
          <cell r="S295">
            <v>115752051</v>
          </cell>
          <cell r="T295">
            <v>154336067</v>
          </cell>
          <cell r="U295">
            <v>1032187561</v>
          </cell>
          <cell r="V295">
            <v>11243182746</v>
          </cell>
          <cell r="W295">
            <v>1397007503</v>
          </cell>
          <cell r="X295">
            <v>1466192636</v>
          </cell>
        </row>
        <row r="296">
          <cell r="N296" t="str">
            <v>73520</v>
          </cell>
          <cell r="O296" t="str">
            <v xml:space="preserve">Palocabildo                                                                                                                                                                                             </v>
          </cell>
          <cell r="P296">
            <v>873973044</v>
          </cell>
          <cell r="Q296">
            <v>48048184</v>
          </cell>
          <cell r="R296"/>
          <cell r="S296">
            <v>48005996</v>
          </cell>
          <cell r="T296">
            <v>64007994</v>
          </cell>
          <cell r="U296">
            <v>246099238</v>
          </cell>
          <cell r="V296">
            <v>3944265352</v>
          </cell>
          <cell r="W296">
            <v>1317533046</v>
          </cell>
          <cell r="X296">
            <v>1707436407</v>
          </cell>
        </row>
        <row r="297">
          <cell r="N297" t="str">
            <v>76020</v>
          </cell>
          <cell r="O297" t="str">
            <v xml:space="preserve">Alcalá                                                                                                                                                                                                  </v>
          </cell>
          <cell r="P297">
            <v>975523280</v>
          </cell>
          <cell r="Q297">
            <v>46705963</v>
          </cell>
          <cell r="R297"/>
          <cell r="S297">
            <v>57912271</v>
          </cell>
          <cell r="T297">
            <v>77216363</v>
          </cell>
          <cell r="U297">
            <v>320365851</v>
          </cell>
          <cell r="V297">
            <v>3713028051</v>
          </cell>
          <cell r="W297">
            <v>1456573162</v>
          </cell>
          <cell r="X297">
            <v>1819809094</v>
          </cell>
        </row>
        <row r="298">
          <cell r="N298" t="str">
            <v>76520</v>
          </cell>
          <cell r="O298" t="str">
            <v xml:space="preserve">Palmira                                                                                                                                                                                                 </v>
          </cell>
          <cell r="P298">
            <v>7960794736</v>
          </cell>
          <cell r="Q298">
            <v>515989137</v>
          </cell>
          <cell r="R298"/>
          <cell r="S298">
            <v>827050656</v>
          </cell>
          <cell r="T298">
            <v>1102734209</v>
          </cell>
          <cell r="U298">
            <v>136740964952</v>
          </cell>
          <cell r="V298">
            <v>57207927185</v>
          </cell>
          <cell r="W298"/>
          <cell r="X298">
            <v>10475974976</v>
          </cell>
        </row>
        <row r="299">
          <cell r="N299" t="str">
            <v>81220</v>
          </cell>
          <cell r="O299" t="str">
            <v xml:space="preserve">Cravo Norte                                                                                                                                                                                             </v>
          </cell>
          <cell r="P299">
            <v>865622480</v>
          </cell>
          <cell r="Q299">
            <v>49598779</v>
          </cell>
          <cell r="R299"/>
          <cell r="S299">
            <v>53822514</v>
          </cell>
          <cell r="T299">
            <v>71763351</v>
          </cell>
          <cell r="U299">
            <v>143733924</v>
          </cell>
          <cell r="V299">
            <v>1852861505</v>
          </cell>
          <cell r="W299">
            <v>1501323823</v>
          </cell>
          <cell r="X299">
            <v>1947670843</v>
          </cell>
        </row>
        <row r="300">
          <cell r="N300" t="str">
            <v>86320</v>
          </cell>
          <cell r="O300" t="str">
            <v xml:space="preserve">Orito                                                                                                                                                                                                   </v>
          </cell>
          <cell r="P300">
            <v>2763723002</v>
          </cell>
          <cell r="Q300">
            <v>359454544</v>
          </cell>
          <cell r="R300"/>
          <cell r="S300">
            <v>117790156</v>
          </cell>
          <cell r="T300">
            <v>157053541</v>
          </cell>
          <cell r="U300">
            <v>1612721514</v>
          </cell>
          <cell r="V300">
            <v>14403487934</v>
          </cell>
          <cell r="W300">
            <v>1421605329</v>
          </cell>
          <cell r="X300">
            <v>1492008640</v>
          </cell>
        </row>
        <row r="301">
          <cell r="N301" t="str">
            <v>05021</v>
          </cell>
          <cell r="O301" t="str">
            <v xml:space="preserve">Alejandría                                                                                                                                                                                              </v>
          </cell>
          <cell r="P301">
            <v>679113445</v>
          </cell>
          <cell r="Q301">
            <v>16656097</v>
          </cell>
          <cell r="R301"/>
          <cell r="S301">
            <v>23215794</v>
          </cell>
          <cell r="T301">
            <v>30954392</v>
          </cell>
          <cell r="U301">
            <v>93915082</v>
          </cell>
          <cell r="V301">
            <v>1477863208</v>
          </cell>
          <cell r="W301">
            <v>742685283</v>
          </cell>
          <cell r="X301">
            <v>932749834</v>
          </cell>
        </row>
        <row r="302">
          <cell r="N302" t="str">
            <v>05321</v>
          </cell>
          <cell r="O302" t="str">
            <v xml:space="preserve">Guatapé                                                                                                                                                                                                 </v>
          </cell>
          <cell r="P302">
            <v>547833725</v>
          </cell>
          <cell r="Q302">
            <v>17317087</v>
          </cell>
          <cell r="R302"/>
          <cell r="S302">
            <v>19670200</v>
          </cell>
          <cell r="T302">
            <v>26226933</v>
          </cell>
          <cell r="U302">
            <v>177157924</v>
          </cell>
          <cell r="V302">
            <v>1552355541</v>
          </cell>
          <cell r="W302">
            <v>638785294</v>
          </cell>
          <cell r="X302">
            <v>803451273</v>
          </cell>
        </row>
        <row r="303">
          <cell r="N303" t="str">
            <v>08421</v>
          </cell>
          <cell r="O303" t="str">
            <v xml:space="preserve">Luruaco                                                                                                                                                                                                 </v>
          </cell>
          <cell r="P303">
            <v>1878225596</v>
          </cell>
          <cell r="Q303">
            <v>260102702</v>
          </cell>
          <cell r="R303"/>
          <cell r="S303">
            <v>120066528</v>
          </cell>
          <cell r="T303">
            <v>160088701</v>
          </cell>
          <cell r="U303">
            <v>1061031581</v>
          </cell>
          <cell r="V303">
            <v>9771709254</v>
          </cell>
          <cell r="W303">
            <v>1449078769</v>
          </cell>
          <cell r="X303">
            <v>1520842671</v>
          </cell>
        </row>
        <row r="304">
          <cell r="N304" t="str">
            <v>15621</v>
          </cell>
          <cell r="O304" t="str">
            <v xml:space="preserve">Rondón                                                                                                                                                                                                  </v>
          </cell>
          <cell r="P304">
            <v>556705137</v>
          </cell>
          <cell r="Q304">
            <v>9693358</v>
          </cell>
          <cell r="R304"/>
          <cell r="S304">
            <v>43004963</v>
          </cell>
          <cell r="T304">
            <v>57339951</v>
          </cell>
          <cell r="U304">
            <v>61856770</v>
          </cell>
          <cell r="V304">
            <v>855026379</v>
          </cell>
          <cell r="W304">
            <v>871975189</v>
          </cell>
          <cell r="X304">
            <v>1032136362</v>
          </cell>
        </row>
        <row r="305">
          <cell r="N305" t="str">
            <v>19821</v>
          </cell>
          <cell r="O305" t="str">
            <v xml:space="preserve">Toribío                                                                                                                                                                                                 </v>
          </cell>
          <cell r="P305">
            <v>2165581440</v>
          </cell>
          <cell r="Q305">
            <v>235552246</v>
          </cell>
          <cell r="R305"/>
          <cell r="S305">
            <v>134271762</v>
          </cell>
          <cell r="T305">
            <v>179029009</v>
          </cell>
          <cell r="U305">
            <v>1014012422</v>
          </cell>
          <cell r="V305">
            <v>13535961730</v>
          </cell>
          <cell r="W305">
            <v>1620521234</v>
          </cell>
          <cell r="X305">
            <v>1700775636</v>
          </cell>
        </row>
        <row r="306">
          <cell r="N306" t="str">
            <v>20621</v>
          </cell>
          <cell r="O306" t="str">
            <v xml:space="preserve">La Paz                                                                                                                                                                                                  </v>
          </cell>
          <cell r="P306">
            <v>1947830660</v>
          </cell>
          <cell r="Q306">
            <v>337528665</v>
          </cell>
          <cell r="R306"/>
          <cell r="S306">
            <v>120290538</v>
          </cell>
          <cell r="T306">
            <v>160387384</v>
          </cell>
          <cell r="U306">
            <v>1223144944</v>
          </cell>
          <cell r="V306">
            <v>9858612921</v>
          </cell>
          <cell r="W306">
            <v>1451782356</v>
          </cell>
          <cell r="X306">
            <v>1523680148</v>
          </cell>
        </row>
        <row r="307">
          <cell r="N307" t="str">
            <v>52621</v>
          </cell>
          <cell r="O307" t="str">
            <v xml:space="preserve">Roberto Payán                                                                                                                                                                                           </v>
          </cell>
          <cell r="P307">
            <v>1933837355</v>
          </cell>
          <cell r="Q307">
            <v>211340440</v>
          </cell>
          <cell r="R307"/>
          <cell r="S307">
            <v>99824446</v>
          </cell>
          <cell r="T307">
            <v>133099263</v>
          </cell>
          <cell r="U307">
            <v>616618308</v>
          </cell>
          <cell r="V307">
            <v>5015586847</v>
          </cell>
          <cell r="W307">
            <v>2680053388</v>
          </cell>
          <cell r="X307">
            <v>3301728322</v>
          </cell>
        </row>
        <row r="308">
          <cell r="N308" t="str">
            <v>68121</v>
          </cell>
          <cell r="O308" t="str">
            <v xml:space="preserve">Cabrera                                                                                                                                                                                                 </v>
          </cell>
          <cell r="P308">
            <v>491017611</v>
          </cell>
          <cell r="Q308">
            <v>7200596</v>
          </cell>
          <cell r="R308"/>
          <cell r="S308">
            <v>56488157</v>
          </cell>
          <cell r="T308">
            <v>75317543</v>
          </cell>
          <cell r="U308">
            <v>42208360</v>
          </cell>
          <cell r="V308">
            <v>779534016</v>
          </cell>
          <cell r="W308">
            <v>1057520318</v>
          </cell>
          <cell r="X308">
            <v>1234432574</v>
          </cell>
        </row>
        <row r="309">
          <cell r="N309" t="str">
            <v>13222</v>
          </cell>
          <cell r="O309" t="str">
            <v xml:space="preserve">Clemencia                                                                                                                                                                                               </v>
          </cell>
          <cell r="P309">
            <v>2551805857</v>
          </cell>
          <cell r="Q309">
            <v>415183759</v>
          </cell>
          <cell r="R309"/>
          <cell r="S309">
            <v>188593210</v>
          </cell>
          <cell r="T309">
            <v>251457613</v>
          </cell>
          <cell r="U309">
            <v>899977619</v>
          </cell>
          <cell r="V309">
            <v>5196914497</v>
          </cell>
          <cell r="W309">
            <v>4819593039</v>
          </cell>
          <cell r="X309">
            <v>6215577658</v>
          </cell>
        </row>
        <row r="310">
          <cell r="N310" t="str">
            <v>15022</v>
          </cell>
          <cell r="O310" t="str">
            <v xml:space="preserve">Almeida                                                                                                                                                                                                 </v>
          </cell>
          <cell r="P310">
            <v>479357733</v>
          </cell>
          <cell r="Q310">
            <v>4953365</v>
          </cell>
          <cell r="R310"/>
          <cell r="S310">
            <v>35002102</v>
          </cell>
          <cell r="T310">
            <v>46669470</v>
          </cell>
          <cell r="U310">
            <v>32223752</v>
          </cell>
          <cell r="V310">
            <v>552888913</v>
          </cell>
          <cell r="W310">
            <v>728279885</v>
          </cell>
          <cell r="X310">
            <v>865711431</v>
          </cell>
        </row>
        <row r="311">
          <cell r="N311" t="str">
            <v>15322</v>
          </cell>
          <cell r="O311" t="str">
            <v xml:space="preserve">Guateque                                                                                                                                                                                                </v>
          </cell>
          <cell r="P311">
            <v>778165751</v>
          </cell>
          <cell r="Q311">
            <v>28400680</v>
          </cell>
          <cell r="R311"/>
          <cell r="S311">
            <v>46716801</v>
          </cell>
          <cell r="T311">
            <v>62289068</v>
          </cell>
          <cell r="U311">
            <v>212939976</v>
          </cell>
          <cell r="V311">
            <v>2224060009</v>
          </cell>
          <cell r="W311">
            <v>1102920146</v>
          </cell>
          <cell r="X311">
            <v>1414074332</v>
          </cell>
        </row>
        <row r="312">
          <cell r="N312" t="str">
            <v>15522</v>
          </cell>
          <cell r="O312" t="str">
            <v xml:space="preserve">Panqueba                                                                                                                                                                                                </v>
          </cell>
          <cell r="P312">
            <v>551458034</v>
          </cell>
          <cell r="Q312">
            <v>8510193</v>
          </cell>
          <cell r="R312"/>
          <cell r="S312">
            <v>67396410</v>
          </cell>
          <cell r="T312">
            <v>89861880</v>
          </cell>
          <cell r="U312">
            <v>46847214</v>
          </cell>
          <cell r="V312">
            <v>612921720</v>
          </cell>
          <cell r="W312">
            <v>1233895916</v>
          </cell>
          <cell r="X312">
            <v>1440953515</v>
          </cell>
        </row>
        <row r="313">
          <cell r="N313" t="str">
            <v>15822</v>
          </cell>
          <cell r="O313" t="str">
            <v xml:space="preserve">Tota                                                                                                                                                                                                    </v>
          </cell>
          <cell r="P313">
            <v>686580497</v>
          </cell>
          <cell r="Q313">
            <v>46969043</v>
          </cell>
          <cell r="R313"/>
          <cell r="S313">
            <v>77661516</v>
          </cell>
          <cell r="T313">
            <v>103548688</v>
          </cell>
          <cell r="U313">
            <v>145123980</v>
          </cell>
          <cell r="V313">
            <v>1910582485</v>
          </cell>
          <cell r="W313">
            <v>1519657577</v>
          </cell>
          <cell r="X313">
            <v>1787928685</v>
          </cell>
        </row>
        <row r="314">
          <cell r="N314" t="str">
            <v>19022</v>
          </cell>
          <cell r="O314" t="str">
            <v xml:space="preserve">Almaguer                                                                                                                                                                                                </v>
          </cell>
          <cell r="P314">
            <v>1802094258</v>
          </cell>
          <cell r="Q314">
            <v>131258007</v>
          </cell>
          <cell r="R314"/>
          <cell r="S314">
            <v>90365619</v>
          </cell>
          <cell r="T314">
            <v>120487492</v>
          </cell>
          <cell r="U314">
            <v>461172110</v>
          </cell>
          <cell r="V314">
            <v>6864083694</v>
          </cell>
          <cell r="W314">
            <v>2503544572</v>
          </cell>
          <cell r="X314">
            <v>3414181427</v>
          </cell>
        </row>
        <row r="315">
          <cell r="N315" t="str">
            <v>19622</v>
          </cell>
          <cell r="O315" t="str">
            <v xml:space="preserve">Rosas                                                                                                                                                                                                   </v>
          </cell>
          <cell r="P315">
            <v>1163660515</v>
          </cell>
          <cell r="Q315">
            <v>60516328</v>
          </cell>
          <cell r="R315"/>
          <cell r="S315">
            <v>82967292</v>
          </cell>
          <cell r="T315">
            <v>110623060</v>
          </cell>
          <cell r="U315">
            <v>229548339</v>
          </cell>
          <cell r="V315">
            <v>3764974487</v>
          </cell>
          <cell r="W315">
            <v>1831261103</v>
          </cell>
          <cell r="X315">
            <v>2197015209</v>
          </cell>
        </row>
        <row r="316">
          <cell r="N316" t="str">
            <v>25322</v>
          </cell>
          <cell r="O316" t="str">
            <v xml:space="preserve">Guasca                                                                                                                                                                                                  </v>
          </cell>
          <cell r="P316">
            <v>783668713</v>
          </cell>
          <cell r="Q316">
            <v>43517165</v>
          </cell>
          <cell r="R316"/>
          <cell r="S316">
            <v>36862465</v>
          </cell>
          <cell r="T316">
            <v>49149954</v>
          </cell>
          <cell r="U316">
            <v>469220194</v>
          </cell>
          <cell r="V316">
            <v>1585466188</v>
          </cell>
          <cell r="W316">
            <v>1167907356</v>
          </cell>
          <cell r="X316">
            <v>1465374581</v>
          </cell>
        </row>
        <row r="317">
          <cell r="N317" t="str">
            <v>52022</v>
          </cell>
          <cell r="O317" t="str">
            <v xml:space="preserve">Aldana                                                                                                                                                                                                  </v>
          </cell>
          <cell r="P317">
            <v>719853506</v>
          </cell>
          <cell r="Q317">
            <v>30943238</v>
          </cell>
          <cell r="R317"/>
          <cell r="S317">
            <v>32730507</v>
          </cell>
          <cell r="T317">
            <v>43640665</v>
          </cell>
          <cell r="U317">
            <v>228558568</v>
          </cell>
          <cell r="V317">
            <v>3215847321</v>
          </cell>
          <cell r="W317">
            <v>917487205</v>
          </cell>
          <cell r="X317">
            <v>1136084138</v>
          </cell>
        </row>
        <row r="318">
          <cell r="N318" t="str">
            <v>68322</v>
          </cell>
          <cell r="O318" t="str">
            <v xml:space="preserve">Guapotá                                                                                                                                                                                                 </v>
          </cell>
          <cell r="P318">
            <v>431980596</v>
          </cell>
          <cell r="Q318">
            <v>8764884</v>
          </cell>
          <cell r="R318"/>
          <cell r="S318">
            <v>57637328</v>
          </cell>
          <cell r="T318">
            <v>76849771</v>
          </cell>
          <cell r="U318">
            <v>55149399</v>
          </cell>
          <cell r="V318">
            <v>782405315</v>
          </cell>
          <cell r="W318">
            <v>1076407450</v>
          </cell>
          <cell r="X318">
            <v>1351980333</v>
          </cell>
        </row>
        <row r="319">
          <cell r="N319" t="str">
            <v>68522</v>
          </cell>
          <cell r="O319" t="str">
            <v xml:space="preserve">Palmar                                                                                                                                                                                                  </v>
          </cell>
          <cell r="P319">
            <v>417290546</v>
          </cell>
          <cell r="Q319">
            <v>6870459</v>
          </cell>
          <cell r="R319"/>
          <cell r="S319">
            <v>65128444</v>
          </cell>
          <cell r="T319">
            <v>86837926</v>
          </cell>
          <cell r="U319">
            <v>42021974</v>
          </cell>
          <cell r="V319">
            <v>526490396</v>
          </cell>
          <cell r="W319">
            <v>1194032205</v>
          </cell>
          <cell r="X319">
            <v>1388387838</v>
          </cell>
        </row>
        <row r="320">
          <cell r="N320" t="str">
            <v>73622</v>
          </cell>
          <cell r="O320" t="str">
            <v xml:space="preserve">Roncesvalles                                                                                                                                                                                            </v>
          </cell>
          <cell r="P320">
            <v>641182386</v>
          </cell>
          <cell r="Q320">
            <v>34730977</v>
          </cell>
          <cell r="R320"/>
          <cell r="S320">
            <v>41601699</v>
          </cell>
          <cell r="T320">
            <v>55468932</v>
          </cell>
          <cell r="U320">
            <v>174941189</v>
          </cell>
          <cell r="V320">
            <v>2094906195</v>
          </cell>
          <cell r="W320">
            <v>1081263307</v>
          </cell>
          <cell r="X320">
            <v>1326766342</v>
          </cell>
        </row>
        <row r="321">
          <cell r="N321" t="str">
            <v>76122</v>
          </cell>
          <cell r="O321" t="str">
            <v xml:space="preserve">Caicedonia                                                                                                                                                                                              </v>
          </cell>
          <cell r="P321">
            <v>1132084551</v>
          </cell>
          <cell r="Q321">
            <v>68057572</v>
          </cell>
          <cell r="R321"/>
          <cell r="S321">
            <v>91790089</v>
          </cell>
          <cell r="T321">
            <v>122386785</v>
          </cell>
          <cell r="U321">
            <v>476118651</v>
          </cell>
          <cell r="V321">
            <v>8077657569</v>
          </cell>
          <cell r="W321">
            <v>1107811434</v>
          </cell>
          <cell r="X321">
            <v>1162674481</v>
          </cell>
        </row>
        <row r="322">
          <cell r="N322" t="str">
            <v>76622</v>
          </cell>
          <cell r="O322" t="str">
            <v xml:space="preserve">Roldanillo                                                                                                                                                                                              </v>
          </cell>
          <cell r="P322">
            <v>1508607249</v>
          </cell>
          <cell r="Q322">
            <v>71322142</v>
          </cell>
          <cell r="R322"/>
          <cell r="S322">
            <v>101874242</v>
          </cell>
          <cell r="T322">
            <v>135832319</v>
          </cell>
          <cell r="U322">
            <v>625622374</v>
          </cell>
          <cell r="V322">
            <v>9541712349</v>
          </cell>
          <cell r="W322">
            <v>1229516686</v>
          </cell>
          <cell r="X322">
            <v>1290407026</v>
          </cell>
        </row>
        <row r="323">
          <cell r="N323" t="str">
            <v>15223</v>
          </cell>
          <cell r="O323" t="str">
            <v xml:space="preserve">Cubará                                                                                                                                                                                                  </v>
          </cell>
          <cell r="P323">
            <v>1774016063</v>
          </cell>
          <cell r="Q323">
            <v>142426826</v>
          </cell>
          <cell r="R323"/>
          <cell r="S323">
            <v>204270075</v>
          </cell>
          <cell r="T323">
            <v>272360100</v>
          </cell>
          <cell r="U323">
            <v>363395529</v>
          </cell>
          <cell r="V323">
            <v>3760426029</v>
          </cell>
          <cell r="W323">
            <v>4277683315</v>
          </cell>
          <cell r="X323">
            <v>5090196661</v>
          </cell>
        </row>
        <row r="324">
          <cell r="N324" t="str">
            <v>15723</v>
          </cell>
          <cell r="O324" t="str">
            <v xml:space="preserve">Sativasur                                                                                                                                                                                               </v>
          </cell>
          <cell r="P324">
            <v>526142752</v>
          </cell>
          <cell r="Q324">
            <v>4997104</v>
          </cell>
          <cell r="R324"/>
          <cell r="S324">
            <v>55484831</v>
          </cell>
          <cell r="T324">
            <v>73979775</v>
          </cell>
          <cell r="U324">
            <v>27381960</v>
          </cell>
          <cell r="V324">
            <v>346742889</v>
          </cell>
          <cell r="W324">
            <v>1006740181</v>
          </cell>
          <cell r="X324">
            <v>1168320902</v>
          </cell>
        </row>
        <row r="325">
          <cell r="N325" t="str">
            <v>25123</v>
          </cell>
          <cell r="O325" t="str">
            <v xml:space="preserve">Cachipay                                                                                                                                                                                                </v>
          </cell>
          <cell r="P325">
            <v>685961621</v>
          </cell>
          <cell r="Q325">
            <v>24005439</v>
          </cell>
          <cell r="R325"/>
          <cell r="S325">
            <v>41307850</v>
          </cell>
          <cell r="T325">
            <v>55077133</v>
          </cell>
          <cell r="U325">
            <v>175178809</v>
          </cell>
          <cell r="V325">
            <v>2293294364</v>
          </cell>
          <cell r="W325">
            <v>1100759818</v>
          </cell>
          <cell r="X325">
            <v>1354865491</v>
          </cell>
        </row>
        <row r="326">
          <cell r="N326" t="str">
            <v>25823</v>
          </cell>
          <cell r="O326" t="str">
            <v xml:space="preserve">Topaipí                                                                                                                                                                                                 </v>
          </cell>
          <cell r="P326">
            <v>874844651</v>
          </cell>
          <cell r="Q326">
            <v>29370393</v>
          </cell>
          <cell r="R326"/>
          <cell r="S326">
            <v>63498819</v>
          </cell>
          <cell r="T326">
            <v>84665082</v>
          </cell>
          <cell r="U326">
            <v>120906771</v>
          </cell>
          <cell r="V326">
            <v>4063718292</v>
          </cell>
          <cell r="W326">
            <v>1571541992</v>
          </cell>
          <cell r="X326">
            <v>1916229398</v>
          </cell>
        </row>
        <row r="327">
          <cell r="N327" t="str">
            <v>50223</v>
          </cell>
          <cell r="O327" t="str">
            <v xml:space="preserve">Cubarral                                                                                                                                                                                                </v>
          </cell>
          <cell r="P327">
            <v>628927219</v>
          </cell>
          <cell r="Q327">
            <v>23997627</v>
          </cell>
          <cell r="R327"/>
          <cell r="S327">
            <v>45446420</v>
          </cell>
          <cell r="T327">
            <v>60595226</v>
          </cell>
          <cell r="U327">
            <v>168225459</v>
          </cell>
          <cell r="V327">
            <v>1883091873</v>
          </cell>
          <cell r="W327">
            <v>993146118</v>
          </cell>
          <cell r="X327">
            <v>1265445850</v>
          </cell>
        </row>
        <row r="328">
          <cell r="N328" t="str">
            <v>52323</v>
          </cell>
          <cell r="O328" t="str">
            <v xml:space="preserve">Gualmatán                                                                                                                                                                                               </v>
          </cell>
          <cell r="P328">
            <v>695447180</v>
          </cell>
          <cell r="Q328">
            <v>29196261</v>
          </cell>
          <cell r="R328"/>
          <cell r="S328">
            <v>48716102</v>
          </cell>
          <cell r="T328">
            <v>64954804</v>
          </cell>
          <cell r="U328">
            <v>160309687</v>
          </cell>
          <cell r="V328">
            <v>2510811968</v>
          </cell>
          <cell r="W328">
            <v>1194222370</v>
          </cell>
          <cell r="X328">
            <v>1454299813</v>
          </cell>
        </row>
        <row r="329">
          <cell r="N329" t="str">
            <v>54223</v>
          </cell>
          <cell r="O329" t="str">
            <v xml:space="preserve">Cucutilla                                                                                                                                                                                               </v>
          </cell>
          <cell r="P329">
            <v>1208965373</v>
          </cell>
          <cell r="Q329">
            <v>80247208</v>
          </cell>
          <cell r="R329"/>
          <cell r="S329">
            <v>110041391</v>
          </cell>
          <cell r="T329">
            <v>146721856</v>
          </cell>
          <cell r="U329">
            <v>252688434</v>
          </cell>
          <cell r="V329">
            <v>3035642420</v>
          </cell>
          <cell r="W329">
            <v>2473933539</v>
          </cell>
          <cell r="X329">
            <v>2976218844</v>
          </cell>
        </row>
        <row r="330">
          <cell r="N330" t="str">
            <v>70523</v>
          </cell>
          <cell r="O330" t="str">
            <v xml:space="preserve">Palmito                                                                                                                                                                                                 </v>
          </cell>
          <cell r="P330">
            <v>1545576845</v>
          </cell>
          <cell r="Q330">
            <v>210125294</v>
          </cell>
          <cell r="R330"/>
          <cell r="S330">
            <v>80463199</v>
          </cell>
          <cell r="T330">
            <v>187334869</v>
          </cell>
          <cell r="U330">
            <v>855620039</v>
          </cell>
          <cell r="V330">
            <v>5737351138</v>
          </cell>
          <cell r="W330">
            <v>2554296068</v>
          </cell>
          <cell r="X330">
            <v>3205507753</v>
          </cell>
        </row>
        <row r="331">
          <cell r="N331" t="str">
            <v>70823</v>
          </cell>
          <cell r="O331" t="str">
            <v xml:space="preserve">Toluviejo                                                                                                                                                                                               </v>
          </cell>
          <cell r="P331">
            <v>1698912728</v>
          </cell>
          <cell r="Q331">
            <v>252186514</v>
          </cell>
          <cell r="R331"/>
          <cell r="S331">
            <v>61103739</v>
          </cell>
          <cell r="T331">
            <v>81471659</v>
          </cell>
          <cell r="U331">
            <v>860584312</v>
          </cell>
          <cell r="V331">
            <v>7894298104</v>
          </cell>
          <cell r="W331">
            <v>2222265826</v>
          </cell>
          <cell r="X331">
            <v>2824428312</v>
          </cell>
        </row>
        <row r="332">
          <cell r="N332" t="str">
            <v>76823</v>
          </cell>
          <cell r="O332" t="str">
            <v xml:space="preserve">Toro                                                                                                                                                                                                    </v>
          </cell>
          <cell r="P332">
            <v>1025768321</v>
          </cell>
          <cell r="Q332">
            <v>51143767</v>
          </cell>
          <cell r="R332"/>
          <cell r="S332">
            <v>47082548</v>
          </cell>
          <cell r="T332">
            <v>62776731</v>
          </cell>
          <cell r="U332">
            <v>318392104</v>
          </cell>
          <cell r="V332">
            <v>4409373145</v>
          </cell>
          <cell r="W332">
            <v>1308980109</v>
          </cell>
          <cell r="X332">
            <v>1627907750</v>
          </cell>
        </row>
        <row r="333">
          <cell r="N333" t="str">
            <v>15224</v>
          </cell>
          <cell r="O333" t="str">
            <v xml:space="preserve">Cucaita                                                                                                                                                                                                 </v>
          </cell>
          <cell r="P333">
            <v>571687031</v>
          </cell>
          <cell r="Q333">
            <v>18328346</v>
          </cell>
          <cell r="R333"/>
          <cell r="S333">
            <v>60792598</v>
          </cell>
          <cell r="T333">
            <v>81056797</v>
          </cell>
          <cell r="U333">
            <v>127852813</v>
          </cell>
          <cell r="V333">
            <v>1341270555</v>
          </cell>
          <cell r="W333">
            <v>1146949670</v>
          </cell>
          <cell r="X333">
            <v>1442033482</v>
          </cell>
        </row>
        <row r="334">
          <cell r="N334" t="str">
            <v>17524</v>
          </cell>
          <cell r="O334" t="str">
            <v xml:space="preserve">Palestina                                                                                                                                                                                               </v>
          </cell>
          <cell r="P334">
            <v>810380496</v>
          </cell>
          <cell r="Q334">
            <v>55959721</v>
          </cell>
          <cell r="R334"/>
          <cell r="S334">
            <v>43137141</v>
          </cell>
          <cell r="T334">
            <v>57516188</v>
          </cell>
          <cell r="U334">
            <v>355475049</v>
          </cell>
          <cell r="V334">
            <v>3420126621</v>
          </cell>
          <cell r="W334">
            <v>1269274422</v>
          </cell>
          <cell r="X334">
            <v>1583316141</v>
          </cell>
        </row>
        <row r="335">
          <cell r="N335" t="str">
            <v>19824</v>
          </cell>
          <cell r="O335" t="str">
            <v xml:space="preserve">Totoró                                                                                                                                                                                                  </v>
          </cell>
          <cell r="P335">
            <v>2316234394</v>
          </cell>
          <cell r="Q335">
            <v>171770546</v>
          </cell>
          <cell r="R335">
            <v>0</v>
          </cell>
          <cell r="S335">
            <v>99212345</v>
          </cell>
          <cell r="T335">
            <v>132283126</v>
          </cell>
          <cell r="U335">
            <v>688297898</v>
          </cell>
          <cell r="V335">
            <v>8209624543</v>
          </cell>
          <cell r="W335">
            <v>1197390366</v>
          </cell>
          <cell r="X335">
            <v>1256689696</v>
          </cell>
        </row>
        <row r="336">
          <cell r="N336" t="str">
            <v>25224</v>
          </cell>
          <cell r="O336" t="str">
            <v xml:space="preserve">Cucunubá                                                                                                                                                                                                </v>
          </cell>
          <cell r="P336">
            <v>711972777</v>
          </cell>
          <cell r="Q336">
            <v>36126777</v>
          </cell>
          <cell r="R336"/>
          <cell r="S336">
            <v>64778062</v>
          </cell>
          <cell r="T336">
            <v>86370748</v>
          </cell>
          <cell r="U336">
            <v>236695345</v>
          </cell>
          <cell r="V336">
            <v>1177116885</v>
          </cell>
          <cell r="W336">
            <v>1350869320</v>
          </cell>
          <cell r="X336">
            <v>1606373957</v>
          </cell>
        </row>
        <row r="337">
          <cell r="N337" t="str">
            <v>25324</v>
          </cell>
          <cell r="O337" t="str">
            <v xml:space="preserve">Guataquí                                                                                                                                                                                                </v>
          </cell>
          <cell r="P337">
            <v>595938805</v>
          </cell>
          <cell r="Q337">
            <v>290402361</v>
          </cell>
          <cell r="R337"/>
          <cell r="S337">
            <v>53104091</v>
          </cell>
          <cell r="T337">
            <v>70805454</v>
          </cell>
          <cell r="U337">
            <v>64195787</v>
          </cell>
          <cell r="V337">
            <v>665263226</v>
          </cell>
          <cell r="W337">
            <v>1050489297</v>
          </cell>
          <cell r="X337">
            <v>1326766151</v>
          </cell>
        </row>
        <row r="338">
          <cell r="N338" t="str">
            <v>25524</v>
          </cell>
          <cell r="O338" t="str">
            <v xml:space="preserve">Pandi                                                                                                                                                                                                   </v>
          </cell>
          <cell r="P338">
            <v>728752994</v>
          </cell>
          <cell r="Q338">
            <v>21094112</v>
          </cell>
          <cell r="R338"/>
          <cell r="S338">
            <v>54892937</v>
          </cell>
          <cell r="T338">
            <v>73190583</v>
          </cell>
          <cell r="U338">
            <v>132352228</v>
          </cell>
          <cell r="V338">
            <v>1487811136</v>
          </cell>
          <cell r="W338">
            <v>1158277629</v>
          </cell>
          <cell r="X338">
            <v>1379954502</v>
          </cell>
        </row>
        <row r="339">
          <cell r="N339" t="str">
            <v>41524</v>
          </cell>
          <cell r="O339" t="str">
            <v xml:space="preserve">Palermo                                                                                                                                                                                                 </v>
          </cell>
          <cell r="P339">
            <v>1528915586</v>
          </cell>
          <cell r="Q339">
            <v>589358978</v>
          </cell>
          <cell r="R339"/>
          <cell r="S339">
            <v>127612718</v>
          </cell>
          <cell r="T339">
            <v>170150290</v>
          </cell>
          <cell r="U339">
            <v>770687534</v>
          </cell>
          <cell r="V339">
            <v>6703417582</v>
          </cell>
          <cell r="W339">
            <v>1540153485</v>
          </cell>
          <cell r="X339">
            <v>1616427751</v>
          </cell>
        </row>
        <row r="340">
          <cell r="N340" t="str">
            <v>50124</v>
          </cell>
          <cell r="O340" t="str">
            <v xml:space="preserve">Cabuyaro                                                                                                                                                                                                </v>
          </cell>
          <cell r="P340">
            <v>703772475</v>
          </cell>
          <cell r="Q340">
            <v>45886799</v>
          </cell>
          <cell r="R340"/>
          <cell r="S340">
            <v>51348587</v>
          </cell>
          <cell r="T340">
            <v>68464782</v>
          </cell>
          <cell r="U340">
            <v>206556746</v>
          </cell>
          <cell r="V340">
            <v>1634197188</v>
          </cell>
          <cell r="W340">
            <v>1247304336</v>
          </cell>
          <cell r="X340">
            <v>1517073546</v>
          </cell>
        </row>
        <row r="341">
          <cell r="N341" t="str">
            <v>52224</v>
          </cell>
          <cell r="O341" t="str">
            <v xml:space="preserve">Cuaspud                                                                                                                                                                                                 </v>
          </cell>
          <cell r="P341">
            <v>1059559013</v>
          </cell>
          <cell r="Q341">
            <v>46548544</v>
          </cell>
          <cell r="R341"/>
          <cell r="S341">
            <v>66814232</v>
          </cell>
          <cell r="T341">
            <v>89085643</v>
          </cell>
          <cell r="U341">
            <v>180707856</v>
          </cell>
          <cell r="V341">
            <v>4199198363</v>
          </cell>
          <cell r="W341">
            <v>1749073561</v>
          </cell>
          <cell r="X341">
            <v>2148130372</v>
          </cell>
        </row>
        <row r="342">
          <cell r="N342" t="str">
            <v>68324</v>
          </cell>
          <cell r="O342" t="str">
            <v xml:space="preserve">Guavatá                                                                                                                                                                                                 </v>
          </cell>
          <cell r="P342">
            <v>585119894</v>
          </cell>
          <cell r="Q342">
            <v>9983806</v>
          </cell>
          <cell r="R342"/>
          <cell r="S342">
            <v>44202735</v>
          </cell>
          <cell r="T342">
            <v>58936982</v>
          </cell>
          <cell r="U342">
            <v>62671027</v>
          </cell>
          <cell r="V342">
            <v>1462054948</v>
          </cell>
          <cell r="W342">
            <v>993639604</v>
          </cell>
          <cell r="X342">
            <v>1195358033</v>
          </cell>
        </row>
        <row r="343">
          <cell r="N343" t="str">
            <v>68524</v>
          </cell>
          <cell r="O343" t="str">
            <v xml:space="preserve">Palmas Del Socorro                                                                                                                                                                                      </v>
          </cell>
          <cell r="P343">
            <v>544615362</v>
          </cell>
          <cell r="Q343">
            <v>11194871</v>
          </cell>
          <cell r="R343"/>
          <cell r="S343">
            <v>30282298</v>
          </cell>
          <cell r="T343">
            <v>40376397</v>
          </cell>
          <cell r="U343">
            <v>72365197</v>
          </cell>
          <cell r="V343">
            <v>881923458</v>
          </cell>
          <cell r="W343">
            <v>742030019</v>
          </cell>
          <cell r="X343">
            <v>903578928</v>
          </cell>
        </row>
        <row r="344">
          <cell r="N344" t="str">
            <v>70124</v>
          </cell>
          <cell r="O344" t="str">
            <v xml:space="preserve">Caimito                                                                                                                                                                                                 </v>
          </cell>
          <cell r="P344">
            <v>1364066475</v>
          </cell>
          <cell r="Q344">
            <v>157840388</v>
          </cell>
          <cell r="R344"/>
          <cell r="S344">
            <v>62848264</v>
          </cell>
          <cell r="T344">
            <v>83797684</v>
          </cell>
          <cell r="U344">
            <v>491383675</v>
          </cell>
          <cell r="V344">
            <v>5105339899</v>
          </cell>
          <cell r="W344">
            <v>2066939452</v>
          </cell>
          <cell r="X344">
            <v>2602951905</v>
          </cell>
        </row>
        <row r="345">
          <cell r="N345" t="str">
            <v>73024</v>
          </cell>
          <cell r="O345" t="str">
            <v xml:space="preserve">Alpujarra                                                                                                                                                                                               </v>
          </cell>
          <cell r="P345">
            <v>527886940</v>
          </cell>
          <cell r="Q345">
            <v>18207289</v>
          </cell>
          <cell r="R345"/>
          <cell r="S345">
            <v>38142141</v>
          </cell>
          <cell r="T345">
            <v>50856188</v>
          </cell>
          <cell r="U345">
            <v>125186120</v>
          </cell>
          <cell r="V345">
            <v>1547798299</v>
          </cell>
          <cell r="W345">
            <v>906903188</v>
          </cell>
          <cell r="X345">
            <v>1099821552</v>
          </cell>
        </row>
        <row r="346">
          <cell r="N346" t="str">
            <v>73124</v>
          </cell>
          <cell r="O346" t="str">
            <v xml:space="preserve">Cajamarca                                                                                                                                                                                               </v>
          </cell>
          <cell r="P346">
            <v>1035545810</v>
          </cell>
          <cell r="Q346">
            <v>78999639</v>
          </cell>
          <cell r="R346"/>
          <cell r="S346">
            <v>39922426</v>
          </cell>
          <cell r="T346">
            <v>53229898</v>
          </cell>
          <cell r="U346">
            <v>486674902</v>
          </cell>
          <cell r="V346">
            <v>6127100200</v>
          </cell>
          <cell r="W346">
            <v>1362779128</v>
          </cell>
          <cell r="X346">
            <v>1722243392</v>
          </cell>
        </row>
        <row r="347">
          <cell r="N347" t="str">
            <v>73624</v>
          </cell>
          <cell r="O347" t="str">
            <v xml:space="preserve">Rovira                                                                                                                                                                                                  </v>
          </cell>
          <cell r="P347">
            <v>1619430456</v>
          </cell>
          <cell r="Q347">
            <v>179726713</v>
          </cell>
          <cell r="R347"/>
          <cell r="S347">
            <v>67005264</v>
          </cell>
          <cell r="T347">
            <v>89340352</v>
          </cell>
          <cell r="U347">
            <v>845267585</v>
          </cell>
          <cell r="V347">
            <v>10044667353</v>
          </cell>
          <cell r="W347">
            <v>2019392308</v>
          </cell>
          <cell r="X347">
            <v>2520663562</v>
          </cell>
        </row>
        <row r="348">
          <cell r="N348" t="str">
            <v>99524</v>
          </cell>
          <cell r="O348" t="str">
            <v xml:space="preserve">La Primavera                                                                                                                                                                                            </v>
          </cell>
          <cell r="P348">
            <v>1524690703</v>
          </cell>
          <cell r="Q348">
            <v>243331894</v>
          </cell>
          <cell r="R348"/>
          <cell r="S348">
            <v>116618648</v>
          </cell>
          <cell r="T348">
            <v>155491531</v>
          </cell>
          <cell r="U348">
            <v>557686117</v>
          </cell>
          <cell r="V348">
            <v>4323168170</v>
          </cell>
          <cell r="W348">
            <v>2855865245</v>
          </cell>
          <cell r="X348">
            <v>3477339317</v>
          </cell>
        </row>
        <row r="349">
          <cell r="N349" t="str">
            <v>99624</v>
          </cell>
          <cell r="O349" t="str">
            <v xml:space="preserve">Santa Rosalía                                                                                                                                                                                           </v>
          </cell>
          <cell r="P349">
            <v>878917153</v>
          </cell>
          <cell r="Q349">
            <v>70886311</v>
          </cell>
          <cell r="R349"/>
          <cell r="S349">
            <v>75218854</v>
          </cell>
          <cell r="T349">
            <v>100291809</v>
          </cell>
          <cell r="U349">
            <v>194930974</v>
          </cell>
          <cell r="V349">
            <v>1520351572</v>
          </cell>
          <cell r="W349">
            <v>1928685383</v>
          </cell>
          <cell r="X349">
            <v>2487911993</v>
          </cell>
        </row>
        <row r="350">
          <cell r="N350" t="str">
            <v>05125</v>
          </cell>
          <cell r="O350" t="str">
            <v xml:space="preserve">Caicedo                                                                                                                                                                                                 </v>
          </cell>
          <cell r="P350">
            <v>874099505</v>
          </cell>
          <cell r="Q350">
            <v>50567297</v>
          </cell>
          <cell r="R350"/>
          <cell r="S350">
            <v>80055927</v>
          </cell>
          <cell r="T350">
            <v>106741244</v>
          </cell>
          <cell r="U350">
            <v>231163198</v>
          </cell>
          <cell r="V350">
            <v>3102412365</v>
          </cell>
          <cell r="W350">
            <v>1704581854</v>
          </cell>
          <cell r="X350">
            <v>2033722617</v>
          </cell>
        </row>
        <row r="351">
          <cell r="N351" t="str">
            <v>05425</v>
          </cell>
          <cell r="O351" t="str">
            <v xml:space="preserve">Maceo                                                                                                                                                                                                   </v>
          </cell>
          <cell r="P351">
            <v>903700218</v>
          </cell>
          <cell r="Q351">
            <v>40598957</v>
          </cell>
          <cell r="R351"/>
          <cell r="S351">
            <v>41083727</v>
          </cell>
          <cell r="T351">
            <v>54778305</v>
          </cell>
          <cell r="U351">
            <v>229737693</v>
          </cell>
          <cell r="V351">
            <v>2766443009</v>
          </cell>
          <cell r="W351">
            <v>1090933505</v>
          </cell>
          <cell r="X351">
            <v>1342192313</v>
          </cell>
        </row>
        <row r="352">
          <cell r="N352" t="str">
            <v>15325</v>
          </cell>
          <cell r="O352" t="str">
            <v xml:space="preserve">Guayatá                                                                                                                                                                                                 </v>
          </cell>
          <cell r="P352">
            <v>572871048</v>
          </cell>
          <cell r="Q352">
            <v>12705790</v>
          </cell>
          <cell r="R352"/>
          <cell r="S352">
            <v>68235402</v>
          </cell>
          <cell r="T352">
            <v>90980543</v>
          </cell>
          <cell r="U352">
            <v>64129801</v>
          </cell>
          <cell r="V352">
            <v>1074142126</v>
          </cell>
          <cell r="W352">
            <v>1253796948</v>
          </cell>
          <cell r="X352">
            <v>1458492263</v>
          </cell>
        </row>
        <row r="353">
          <cell r="N353" t="str">
            <v>15425</v>
          </cell>
          <cell r="O353" t="str">
            <v xml:space="preserve">Macanal                                                                                                                                                                                                 </v>
          </cell>
          <cell r="P353">
            <v>599276941</v>
          </cell>
          <cell r="Q353">
            <v>12805778</v>
          </cell>
          <cell r="R353"/>
          <cell r="S353">
            <v>52200480</v>
          </cell>
          <cell r="T353">
            <v>69600639</v>
          </cell>
          <cell r="U353">
            <v>99135431</v>
          </cell>
          <cell r="V353">
            <v>1266742819</v>
          </cell>
          <cell r="W353">
            <v>1033302605</v>
          </cell>
          <cell r="X353">
            <v>1218139777</v>
          </cell>
        </row>
        <row r="354">
          <cell r="N354" t="str">
            <v>27025</v>
          </cell>
          <cell r="O354" t="str">
            <v xml:space="preserve">Alto Baudó                                                                                                                                                                                              </v>
          </cell>
          <cell r="P354">
            <v>3278358931</v>
          </cell>
          <cell r="Q354">
            <v>847738387</v>
          </cell>
          <cell r="R354"/>
          <cell r="S354">
            <v>316114415</v>
          </cell>
          <cell r="T354">
            <v>421485886</v>
          </cell>
          <cell r="U354">
            <v>1919719136</v>
          </cell>
          <cell r="V354">
            <v>9641057319</v>
          </cell>
          <cell r="W354">
            <v>3815173968</v>
          </cell>
          <cell r="X354">
            <v>4004115917</v>
          </cell>
        </row>
        <row r="355">
          <cell r="N355" t="str">
            <v>27425</v>
          </cell>
          <cell r="O355" t="str">
            <v xml:space="preserve">Medio Atrato                                                                                                                                                                                            </v>
          </cell>
          <cell r="P355">
            <v>2325972955</v>
          </cell>
          <cell r="Q355">
            <v>146370438</v>
          </cell>
          <cell r="R355"/>
          <cell r="S355">
            <v>124189236</v>
          </cell>
          <cell r="T355">
            <v>165585647</v>
          </cell>
          <cell r="U355">
            <v>402317202</v>
          </cell>
          <cell r="V355">
            <v>3249618065</v>
          </cell>
          <cell r="W355">
            <v>3092068197</v>
          </cell>
          <cell r="X355">
            <v>3980224054</v>
          </cell>
        </row>
        <row r="356">
          <cell r="N356" t="str">
            <v>50325</v>
          </cell>
          <cell r="O356" t="str">
            <v xml:space="preserve">Mapiripán                                                                                                                                                                                               </v>
          </cell>
          <cell r="P356">
            <v>1865774744</v>
          </cell>
          <cell r="Q356">
            <v>157710895</v>
          </cell>
          <cell r="R356"/>
          <cell r="S356">
            <v>108926152</v>
          </cell>
          <cell r="T356">
            <v>145234873</v>
          </cell>
          <cell r="U356">
            <v>329979155</v>
          </cell>
          <cell r="V356">
            <v>3037720508</v>
          </cell>
          <cell r="W356">
            <v>2921298039</v>
          </cell>
          <cell r="X356">
            <v>3780012466</v>
          </cell>
        </row>
        <row r="357">
          <cell r="N357" t="str">
            <v>54125</v>
          </cell>
          <cell r="O357" t="str">
            <v xml:space="preserve">Cácota                                                                                                                                                                                                  </v>
          </cell>
          <cell r="P357">
            <v>774748851</v>
          </cell>
          <cell r="Q357">
            <v>23645857</v>
          </cell>
          <cell r="R357"/>
          <cell r="S357">
            <v>60322031</v>
          </cell>
          <cell r="T357">
            <v>80429375</v>
          </cell>
          <cell r="U357">
            <v>93602557</v>
          </cell>
          <cell r="V357">
            <v>1212561231</v>
          </cell>
          <cell r="W357">
            <v>1393812094</v>
          </cell>
          <cell r="X357">
            <v>1692082251</v>
          </cell>
        </row>
        <row r="358">
          <cell r="N358" t="str">
            <v>68425</v>
          </cell>
          <cell r="O358" t="str">
            <v xml:space="preserve">Macaravita                                                                                                                                                                                              </v>
          </cell>
          <cell r="P358">
            <v>664403589</v>
          </cell>
          <cell r="Q358">
            <v>16252270</v>
          </cell>
          <cell r="R358"/>
          <cell r="S358">
            <v>91541835</v>
          </cell>
          <cell r="T358">
            <v>122055779</v>
          </cell>
          <cell r="U358">
            <v>66540474</v>
          </cell>
          <cell r="V358">
            <v>1106774382</v>
          </cell>
          <cell r="W358">
            <v>1754967271</v>
          </cell>
          <cell r="X358">
            <v>2057358891</v>
          </cell>
        </row>
        <row r="359">
          <cell r="N359" t="str">
            <v>85125</v>
          </cell>
          <cell r="O359" t="str">
            <v xml:space="preserve">Hato Corozal                                                                                                                                                                                            </v>
          </cell>
          <cell r="P359">
            <v>1298070899</v>
          </cell>
          <cell r="Q359">
            <v>194560078</v>
          </cell>
          <cell r="R359"/>
          <cell r="S359">
            <v>67277420</v>
          </cell>
          <cell r="T359">
            <v>91059381</v>
          </cell>
          <cell r="U359">
            <v>597283205</v>
          </cell>
          <cell r="V359">
            <v>4399839982</v>
          </cell>
          <cell r="W359">
            <v>2016127096</v>
          </cell>
          <cell r="X359">
            <v>2666767173</v>
          </cell>
        </row>
        <row r="360">
          <cell r="N360" t="str">
            <v>85225</v>
          </cell>
          <cell r="O360" t="str">
            <v xml:space="preserve">Nunchía                                                                                                                                                                                                 </v>
          </cell>
          <cell r="P360">
            <v>1261954374</v>
          </cell>
          <cell r="Q360">
            <v>94238132</v>
          </cell>
          <cell r="R360"/>
          <cell r="S360">
            <v>62017242</v>
          </cell>
          <cell r="T360">
            <v>82689656</v>
          </cell>
          <cell r="U360">
            <v>344179331</v>
          </cell>
          <cell r="V360">
            <v>2946339558</v>
          </cell>
          <cell r="W360">
            <v>1851261880</v>
          </cell>
          <cell r="X360">
            <v>2308435533</v>
          </cell>
        </row>
        <row r="361">
          <cell r="N361" t="str">
            <v>85325</v>
          </cell>
          <cell r="O361" t="str">
            <v xml:space="preserve">San Luis De Palenque                                                                                                                                                                                    </v>
          </cell>
          <cell r="P361">
            <v>846535258</v>
          </cell>
          <cell r="Q361">
            <v>57569459</v>
          </cell>
          <cell r="R361"/>
          <cell r="S361">
            <v>80570739</v>
          </cell>
          <cell r="T361">
            <v>107427652</v>
          </cell>
          <cell r="U361">
            <v>249998962</v>
          </cell>
          <cell r="V361">
            <v>2811252040</v>
          </cell>
          <cell r="W361">
            <v>1690205304</v>
          </cell>
          <cell r="X361">
            <v>2146094648</v>
          </cell>
        </row>
        <row r="362">
          <cell r="N362" t="str">
            <v>95025</v>
          </cell>
          <cell r="O362" t="str">
            <v xml:space="preserve">El Retorno                                                                                                                                                                                              </v>
          </cell>
          <cell r="P362">
            <v>1955210220</v>
          </cell>
          <cell r="Q362">
            <v>162519492</v>
          </cell>
          <cell r="R362"/>
          <cell r="S362">
            <v>115004022</v>
          </cell>
          <cell r="T362">
            <v>153338696</v>
          </cell>
          <cell r="U362">
            <v>541276291</v>
          </cell>
          <cell r="V362">
            <v>5177671064</v>
          </cell>
          <cell r="W362">
            <v>2626980148</v>
          </cell>
          <cell r="X362">
            <v>3359391772</v>
          </cell>
        </row>
        <row r="363">
          <cell r="N363" t="str">
            <v>15226</v>
          </cell>
          <cell r="O363" t="str">
            <v xml:space="preserve">Cuítiva                                                                                                                                                                                                 </v>
          </cell>
          <cell r="P363">
            <v>485725568</v>
          </cell>
          <cell r="Q363">
            <v>7760771</v>
          </cell>
          <cell r="R363"/>
          <cell r="S363">
            <v>61713242</v>
          </cell>
          <cell r="T363">
            <v>82284323</v>
          </cell>
          <cell r="U363">
            <v>52249648</v>
          </cell>
          <cell r="V363">
            <v>597362980</v>
          </cell>
          <cell r="W363">
            <v>1109748661</v>
          </cell>
          <cell r="X363">
            <v>1285657087</v>
          </cell>
        </row>
        <row r="364">
          <cell r="N364" t="str">
            <v>25126</v>
          </cell>
          <cell r="O364" t="str">
            <v xml:space="preserve">Cajicá                                                                                                                                                                                                  </v>
          </cell>
          <cell r="P364">
            <v>1068435547</v>
          </cell>
          <cell r="Q364">
            <v>81430763</v>
          </cell>
          <cell r="R364"/>
          <cell r="S364">
            <v>267191648</v>
          </cell>
          <cell r="T364">
            <v>356255533</v>
          </cell>
          <cell r="U364">
            <v>1136656947</v>
          </cell>
          <cell r="V364">
            <v>6174407526</v>
          </cell>
          <cell r="W364"/>
          <cell r="X364">
            <v>3384427604</v>
          </cell>
        </row>
        <row r="365">
          <cell r="N365" t="str">
            <v>25326</v>
          </cell>
          <cell r="O365" t="str">
            <v xml:space="preserve">Guatavita                                                                                                                                                                                               </v>
          </cell>
          <cell r="P365">
            <v>511386914</v>
          </cell>
          <cell r="Q365">
            <v>18211252</v>
          </cell>
          <cell r="R365"/>
          <cell r="S365">
            <v>29677962</v>
          </cell>
          <cell r="T365">
            <v>39570616</v>
          </cell>
          <cell r="U365">
            <v>145414578</v>
          </cell>
          <cell r="V365">
            <v>1275886352</v>
          </cell>
          <cell r="W365">
            <v>785809873</v>
          </cell>
          <cell r="X365">
            <v>966454166</v>
          </cell>
        </row>
        <row r="366">
          <cell r="N366" t="str">
            <v>25426</v>
          </cell>
          <cell r="O366" t="str">
            <v xml:space="preserve">Machetá                                                                                                                                                                                                 </v>
          </cell>
          <cell r="P366">
            <v>714305194</v>
          </cell>
          <cell r="Q366">
            <v>26031648</v>
          </cell>
          <cell r="R366"/>
          <cell r="S366">
            <v>45829016</v>
          </cell>
          <cell r="T366">
            <v>61105356</v>
          </cell>
          <cell r="U366">
            <v>156899699</v>
          </cell>
          <cell r="V366">
            <v>1894705616</v>
          </cell>
          <cell r="W366">
            <v>1082380524</v>
          </cell>
          <cell r="X366">
            <v>1319372218</v>
          </cell>
        </row>
        <row r="367">
          <cell r="N367" t="str">
            <v>41026</v>
          </cell>
          <cell r="O367" t="str">
            <v xml:space="preserve">Altamira                                                                                                                                                                                                </v>
          </cell>
          <cell r="P367">
            <v>689963227</v>
          </cell>
          <cell r="Q367">
            <v>374289447</v>
          </cell>
          <cell r="R367"/>
          <cell r="S367">
            <v>44479886</v>
          </cell>
          <cell r="T367">
            <v>59306518</v>
          </cell>
          <cell r="U367">
            <v>88856886</v>
          </cell>
          <cell r="V367">
            <v>1000057427</v>
          </cell>
          <cell r="W367">
            <v>895909699</v>
          </cell>
          <cell r="X367">
            <v>1059289077</v>
          </cell>
        </row>
        <row r="368">
          <cell r="N368" t="str">
            <v>50226</v>
          </cell>
          <cell r="O368" t="str">
            <v xml:space="preserve">Cumaral                                                                                                                                                                                                 </v>
          </cell>
          <cell r="P368">
            <v>1203623091</v>
          </cell>
          <cell r="Q368">
            <v>86815061</v>
          </cell>
          <cell r="R368"/>
          <cell r="S368">
            <v>54591532</v>
          </cell>
          <cell r="T368">
            <v>72788709</v>
          </cell>
          <cell r="U368">
            <v>631943382</v>
          </cell>
          <cell r="V368">
            <v>4850443917</v>
          </cell>
          <cell r="W368">
            <v>1637754626</v>
          </cell>
          <cell r="X368">
            <v>2134280910</v>
          </cell>
        </row>
        <row r="369">
          <cell r="N369" t="str">
            <v>73026</v>
          </cell>
          <cell r="O369" t="str">
            <v xml:space="preserve">Alvarado                                                                                                                                                                                                </v>
          </cell>
          <cell r="P369">
            <v>725991396</v>
          </cell>
          <cell r="Q369">
            <v>40971184</v>
          </cell>
          <cell r="R369"/>
          <cell r="S369">
            <v>47883827</v>
          </cell>
          <cell r="T369">
            <v>63845102</v>
          </cell>
          <cell r="U369">
            <v>223695206</v>
          </cell>
          <cell r="V369">
            <v>2634735553</v>
          </cell>
          <cell r="W369">
            <v>1205150227</v>
          </cell>
          <cell r="X369">
            <v>1472719768</v>
          </cell>
        </row>
        <row r="370">
          <cell r="N370" t="str">
            <v>73226</v>
          </cell>
          <cell r="O370" t="str">
            <v xml:space="preserve">Cunday                                                                                                                                                                                                  </v>
          </cell>
          <cell r="P370">
            <v>757995940</v>
          </cell>
          <cell r="Q370">
            <v>59467560</v>
          </cell>
          <cell r="R370"/>
          <cell r="S370">
            <v>63007131</v>
          </cell>
          <cell r="T370">
            <v>84009512</v>
          </cell>
          <cell r="U370">
            <v>292835837</v>
          </cell>
          <cell r="V370">
            <v>2744026916</v>
          </cell>
          <cell r="W370">
            <v>1533047654</v>
          </cell>
          <cell r="X370">
            <v>1778868718</v>
          </cell>
        </row>
        <row r="371">
          <cell r="N371" t="str">
            <v>76126</v>
          </cell>
          <cell r="O371" t="str">
            <v xml:space="preserve">Calima                                                                                                                                                                                                  </v>
          </cell>
          <cell r="P371">
            <v>958356220</v>
          </cell>
          <cell r="Q371">
            <v>52950779</v>
          </cell>
          <cell r="R371"/>
          <cell r="S371">
            <v>27055998</v>
          </cell>
          <cell r="T371">
            <v>36074661</v>
          </cell>
          <cell r="U371">
            <v>345264913</v>
          </cell>
          <cell r="V371">
            <v>4745752935</v>
          </cell>
          <cell r="W371">
            <v>1146146011</v>
          </cell>
          <cell r="X371">
            <v>1474549076</v>
          </cell>
        </row>
        <row r="372">
          <cell r="N372" t="str">
            <v>52227</v>
          </cell>
          <cell r="O372" t="str">
            <v xml:space="preserve">Cumbal                                                                                                                                                                                                  </v>
          </cell>
          <cell r="P372">
            <v>1903180327</v>
          </cell>
          <cell r="Q372">
            <v>159668387</v>
          </cell>
          <cell r="R372"/>
          <cell r="S372">
            <v>109874824</v>
          </cell>
          <cell r="T372">
            <v>146499766</v>
          </cell>
          <cell r="U372">
            <v>923360781</v>
          </cell>
          <cell r="V372">
            <v>13835563549</v>
          </cell>
          <cell r="W372">
            <v>1326075467</v>
          </cell>
          <cell r="X372">
            <v>1391747776</v>
          </cell>
        </row>
        <row r="373">
          <cell r="N373" t="str">
            <v>52427</v>
          </cell>
          <cell r="O373" t="str">
            <v xml:space="preserve">Magüí                                                                                                                                                                                                   </v>
          </cell>
          <cell r="P373">
            <v>3224072329</v>
          </cell>
          <cell r="Q373">
            <v>313305835</v>
          </cell>
          <cell r="R373"/>
          <cell r="S373">
            <v>271810176</v>
          </cell>
          <cell r="T373">
            <v>362413569</v>
          </cell>
          <cell r="U373">
            <v>702730459</v>
          </cell>
          <cell r="V373">
            <v>3971588714</v>
          </cell>
          <cell r="W373">
            <v>3280467648</v>
          </cell>
          <cell r="X373">
            <v>3442928904</v>
          </cell>
        </row>
        <row r="374">
          <cell r="N374" t="str">
            <v>68327</v>
          </cell>
          <cell r="O374" t="str">
            <v xml:space="preserve">Guepsa                                                                                                                                                                                                  </v>
          </cell>
          <cell r="P374">
            <v>649305809</v>
          </cell>
          <cell r="Q374">
            <v>18209304</v>
          </cell>
          <cell r="R374">
            <v>0</v>
          </cell>
          <cell r="S374">
            <v>37224561</v>
          </cell>
          <cell r="T374">
            <v>49632749</v>
          </cell>
          <cell r="U374">
            <v>117018536</v>
          </cell>
          <cell r="V374">
            <v>1638021722</v>
          </cell>
          <cell r="W374">
            <v>885423209</v>
          </cell>
          <cell r="X374">
            <v>1073829043</v>
          </cell>
        </row>
        <row r="375">
          <cell r="N375" t="str">
            <v>05628</v>
          </cell>
          <cell r="O375" t="str">
            <v xml:space="preserve">Sabanalarga                                                                                                                                                                                             </v>
          </cell>
          <cell r="P375">
            <v>1053308734</v>
          </cell>
          <cell r="Q375">
            <v>73985522</v>
          </cell>
          <cell r="R375"/>
          <cell r="S375">
            <v>79344862</v>
          </cell>
          <cell r="T375">
            <v>105793149</v>
          </cell>
          <cell r="U375">
            <v>271428280</v>
          </cell>
          <cell r="V375">
            <v>3476346597</v>
          </cell>
          <cell r="W375">
            <v>1930838218</v>
          </cell>
          <cell r="X375">
            <v>2349016187</v>
          </cell>
        </row>
        <row r="376">
          <cell r="N376" t="str">
            <v>20228</v>
          </cell>
          <cell r="O376" t="str">
            <v xml:space="preserve">Curumaní                                                                                                                                                                                                </v>
          </cell>
          <cell r="P376">
            <v>2426485103</v>
          </cell>
          <cell r="Q376">
            <v>429550774</v>
          </cell>
          <cell r="R376"/>
          <cell r="S376">
            <v>143970213</v>
          </cell>
          <cell r="T376">
            <v>191960284</v>
          </cell>
          <cell r="U376">
            <v>1486737182</v>
          </cell>
          <cell r="V376">
            <v>14578748182</v>
          </cell>
          <cell r="W376">
            <v>1737571548</v>
          </cell>
          <cell r="X376">
            <v>1823622706</v>
          </cell>
        </row>
        <row r="377">
          <cell r="N377" t="str">
            <v>25328</v>
          </cell>
          <cell r="O377" t="str">
            <v xml:space="preserve">Guayabal De Síquima                                                                                                                                                                                     </v>
          </cell>
          <cell r="P377">
            <v>478266958</v>
          </cell>
          <cell r="Q377">
            <v>16087046</v>
          </cell>
          <cell r="R377"/>
          <cell r="S377">
            <v>47570975</v>
          </cell>
          <cell r="T377">
            <v>63427959</v>
          </cell>
          <cell r="U377">
            <v>104742998</v>
          </cell>
          <cell r="V377">
            <v>977047517</v>
          </cell>
          <cell r="W377">
            <v>988410177</v>
          </cell>
          <cell r="X377">
            <v>1174663506</v>
          </cell>
        </row>
        <row r="378">
          <cell r="N378" t="str">
            <v>54128</v>
          </cell>
          <cell r="O378" t="str">
            <v xml:space="preserve">Cáchira                                                                                                                                                                                                 </v>
          </cell>
          <cell r="P378">
            <v>1310772823</v>
          </cell>
          <cell r="Q378">
            <v>85035328</v>
          </cell>
          <cell r="R378"/>
          <cell r="S378">
            <v>61591036</v>
          </cell>
          <cell r="T378">
            <v>82121389</v>
          </cell>
          <cell r="U378">
            <v>336844150</v>
          </cell>
          <cell r="V378">
            <v>3085904515</v>
          </cell>
          <cell r="W378">
            <v>1716393549</v>
          </cell>
          <cell r="X378">
            <v>2123893592</v>
          </cell>
        </row>
        <row r="379">
          <cell r="N379" t="str">
            <v>76828</v>
          </cell>
          <cell r="O379" t="str">
            <v xml:space="preserve">Trujillo                                                                                                                                                                                                </v>
          </cell>
          <cell r="P379">
            <v>1202582978</v>
          </cell>
          <cell r="Q379">
            <v>78490683</v>
          </cell>
          <cell r="R379"/>
          <cell r="S379">
            <v>45568351</v>
          </cell>
          <cell r="T379">
            <v>60757809</v>
          </cell>
          <cell r="U379">
            <v>456529166</v>
          </cell>
          <cell r="V379">
            <v>6341977834</v>
          </cell>
          <cell r="W379">
            <v>1541380752</v>
          </cell>
          <cell r="X379">
            <v>1946300013</v>
          </cell>
        </row>
        <row r="380">
          <cell r="N380" t="str">
            <v>05129</v>
          </cell>
          <cell r="O380" t="str">
            <v xml:space="preserve">Caldas                                                                                                                                                                                                  </v>
          </cell>
          <cell r="P380">
            <v>2173660504</v>
          </cell>
          <cell r="Q380">
            <v>146719103</v>
          </cell>
          <cell r="R380"/>
          <cell r="S380">
            <v>271534539</v>
          </cell>
          <cell r="T380">
            <v>362046053</v>
          </cell>
          <cell r="U380">
            <v>1313320497</v>
          </cell>
          <cell r="V380">
            <v>8191910210</v>
          </cell>
          <cell r="W380"/>
          <cell r="X380">
            <v>3439437496</v>
          </cell>
        </row>
        <row r="381">
          <cell r="N381" t="str">
            <v>18029</v>
          </cell>
          <cell r="O381" t="str">
            <v xml:space="preserve">Albania                                                                                                                                                                                                 </v>
          </cell>
          <cell r="P381">
            <v>689743998</v>
          </cell>
          <cell r="Q381">
            <v>30980429</v>
          </cell>
          <cell r="R381"/>
          <cell r="S381">
            <v>40493562</v>
          </cell>
          <cell r="T381">
            <v>53991416</v>
          </cell>
          <cell r="U381">
            <v>138431098</v>
          </cell>
          <cell r="V381">
            <v>1830549840</v>
          </cell>
          <cell r="W381">
            <v>1116754152</v>
          </cell>
          <cell r="X381">
            <v>1447699328</v>
          </cell>
        </row>
        <row r="382">
          <cell r="N382" t="str">
            <v>68229</v>
          </cell>
          <cell r="O382" t="str">
            <v xml:space="preserve">Curití                                                                                                                                                                                                  </v>
          </cell>
          <cell r="P382">
            <v>885538820</v>
          </cell>
          <cell r="Q382">
            <v>55833667</v>
          </cell>
          <cell r="R382"/>
          <cell r="S382">
            <v>72555026</v>
          </cell>
          <cell r="T382">
            <v>96740035</v>
          </cell>
          <cell r="U382">
            <v>320763502</v>
          </cell>
          <cell r="V382">
            <v>3456424239</v>
          </cell>
          <cell r="W382">
            <v>1657970628</v>
          </cell>
          <cell r="X382">
            <v>1999358382</v>
          </cell>
        </row>
        <row r="383">
          <cell r="N383" t="str">
            <v>70429</v>
          </cell>
          <cell r="O383" t="str">
            <v xml:space="preserve">Majagual                                                                                                                                                                                                </v>
          </cell>
          <cell r="P383">
            <v>2662513833</v>
          </cell>
          <cell r="Q383">
            <v>779515284</v>
          </cell>
          <cell r="R383"/>
          <cell r="S383">
            <v>186996850</v>
          </cell>
          <cell r="T383">
            <v>249045312</v>
          </cell>
          <cell r="U383">
            <v>2123903883</v>
          </cell>
          <cell r="V383">
            <v>16227352848</v>
          </cell>
          <cell r="W383">
            <v>2256388833</v>
          </cell>
          <cell r="X383">
            <v>2368059184</v>
          </cell>
        </row>
        <row r="384">
          <cell r="N384" t="str">
            <v>05030</v>
          </cell>
          <cell r="O384" t="str">
            <v xml:space="preserve">Amagá                                                                                                                                                                                                   </v>
          </cell>
          <cell r="P384">
            <v>1190387081</v>
          </cell>
          <cell r="Q384">
            <v>81895899</v>
          </cell>
          <cell r="R384"/>
          <cell r="S384">
            <v>115631799</v>
          </cell>
          <cell r="T384">
            <v>154175734</v>
          </cell>
          <cell r="U384">
            <v>548196705</v>
          </cell>
          <cell r="V384">
            <v>4579800109</v>
          </cell>
          <cell r="W384">
            <v>1395556197</v>
          </cell>
          <cell r="X384">
            <v>1464669457</v>
          </cell>
        </row>
        <row r="385">
          <cell r="N385" t="str">
            <v>13030</v>
          </cell>
          <cell r="O385" t="str">
            <v xml:space="preserve">Altos Del Rosario                                                                                                                                                                                       </v>
          </cell>
          <cell r="P385">
            <v>857703921</v>
          </cell>
          <cell r="Q385">
            <v>230102078</v>
          </cell>
          <cell r="R385">
            <v>0</v>
          </cell>
          <cell r="S385">
            <v>59541266</v>
          </cell>
          <cell r="T385">
            <v>79388356</v>
          </cell>
          <cell r="U385">
            <v>105873620</v>
          </cell>
          <cell r="V385">
            <v>2461128876</v>
          </cell>
          <cell r="W385">
            <v>1603418466</v>
          </cell>
          <cell r="X385">
            <v>1976078574</v>
          </cell>
        </row>
        <row r="386">
          <cell r="N386" t="str">
            <v>13430</v>
          </cell>
          <cell r="O386" t="str">
            <v xml:space="preserve">Magangué                                                                                                                                                                                                </v>
          </cell>
          <cell r="P386">
            <v>6669622804</v>
          </cell>
          <cell r="Q386">
            <v>2392591554</v>
          </cell>
          <cell r="R386"/>
          <cell r="S386">
            <v>301752239</v>
          </cell>
          <cell r="T386">
            <v>402336319</v>
          </cell>
          <cell r="U386">
            <v>96210975859</v>
          </cell>
          <cell r="V386">
            <v>51456982802</v>
          </cell>
          <cell r="W386">
            <v>3641837368</v>
          </cell>
          <cell r="X386">
            <v>4325115426</v>
          </cell>
        </row>
        <row r="387">
          <cell r="N387" t="str">
            <v>19130</v>
          </cell>
          <cell r="O387" t="str">
            <v xml:space="preserve">Cajibío                                                                                                                                                                                                 </v>
          </cell>
          <cell r="P387">
            <v>2848875738</v>
          </cell>
          <cell r="Q387">
            <v>235726449</v>
          </cell>
          <cell r="R387"/>
          <cell r="S387">
            <v>150545051</v>
          </cell>
          <cell r="T387">
            <v>200726734</v>
          </cell>
          <cell r="U387">
            <v>1160952996</v>
          </cell>
          <cell r="V387">
            <v>14295078443</v>
          </cell>
          <cell r="W387">
            <v>1816923017</v>
          </cell>
          <cell r="X387">
            <v>1906903965</v>
          </cell>
        </row>
        <row r="388">
          <cell r="N388" t="str">
            <v>25430</v>
          </cell>
          <cell r="O388" t="str">
            <v xml:space="preserve">Madrid                                                                                                                                                                                                  </v>
          </cell>
          <cell r="P388">
            <v>2342620933</v>
          </cell>
          <cell r="Q388">
            <v>136550068</v>
          </cell>
          <cell r="R388"/>
          <cell r="S388">
            <v>336955765</v>
          </cell>
          <cell r="T388">
            <v>449274354</v>
          </cell>
          <cell r="U388">
            <v>1525164468</v>
          </cell>
          <cell r="V388">
            <v>8481309370</v>
          </cell>
          <cell r="W388"/>
          <cell r="X388">
            <v>4268106357</v>
          </cell>
        </row>
        <row r="389">
          <cell r="N389" t="str">
            <v>25530</v>
          </cell>
          <cell r="O389" t="str">
            <v xml:space="preserve">Paratebueno                                                                                                                                                                                             </v>
          </cell>
          <cell r="P389">
            <v>867113084</v>
          </cell>
          <cell r="Q389">
            <v>63116747</v>
          </cell>
          <cell r="R389"/>
          <cell r="S389">
            <v>37318806</v>
          </cell>
          <cell r="T389">
            <v>49758408</v>
          </cell>
          <cell r="U389">
            <v>333243486</v>
          </cell>
          <cell r="V389">
            <v>1623720614</v>
          </cell>
          <cell r="W389">
            <v>1147612214</v>
          </cell>
          <cell r="X389">
            <v>1435522594</v>
          </cell>
        </row>
        <row r="390">
          <cell r="N390" t="str">
            <v>27430</v>
          </cell>
          <cell r="O390" t="str">
            <v xml:space="preserve">Medio Baudó                                                                                                                                                                                             </v>
          </cell>
          <cell r="P390">
            <v>2090293734</v>
          </cell>
          <cell r="Q390">
            <v>299074451</v>
          </cell>
          <cell r="R390"/>
          <cell r="S390">
            <v>222538742</v>
          </cell>
          <cell r="T390">
            <v>296718326</v>
          </cell>
          <cell r="U390">
            <v>749526549</v>
          </cell>
          <cell r="V390">
            <v>4792539196</v>
          </cell>
          <cell r="W390">
            <v>4717578642</v>
          </cell>
          <cell r="X390">
            <v>5652167158</v>
          </cell>
        </row>
        <row r="391">
          <cell r="N391" t="str">
            <v>41530</v>
          </cell>
          <cell r="O391" t="str">
            <v xml:space="preserve">Palestina                                                                                                                                                                                               </v>
          </cell>
          <cell r="P391">
            <v>971238575</v>
          </cell>
          <cell r="Q391">
            <v>88027155</v>
          </cell>
          <cell r="R391"/>
          <cell r="S391">
            <v>71758239</v>
          </cell>
          <cell r="T391">
            <v>95677649</v>
          </cell>
          <cell r="U391">
            <v>399434958</v>
          </cell>
          <cell r="V391">
            <v>5031425700</v>
          </cell>
          <cell r="W391">
            <v>1725460474</v>
          </cell>
          <cell r="X391">
            <v>2095745798</v>
          </cell>
        </row>
        <row r="392">
          <cell r="N392" t="str">
            <v>44430</v>
          </cell>
          <cell r="O392" t="str">
            <v xml:space="preserve">Maicao                                                                                                                                                                                                  </v>
          </cell>
          <cell r="P392">
            <v>11198832924</v>
          </cell>
          <cell r="Q392">
            <v>4380534668</v>
          </cell>
          <cell r="R392"/>
          <cell r="S392">
            <v>405291399</v>
          </cell>
          <cell r="T392">
            <v>2236069108</v>
          </cell>
          <cell r="U392">
            <v>22711777253</v>
          </cell>
          <cell r="V392">
            <v>2118874029</v>
          </cell>
          <cell r="W392">
            <v>4891447926</v>
          </cell>
          <cell r="X392">
            <v>5133691060</v>
          </cell>
        </row>
        <row r="393">
          <cell r="N393" t="str">
            <v>47030</v>
          </cell>
          <cell r="O393" t="str">
            <v xml:space="preserve">Algarrobo                                                                                                                                                                                               </v>
          </cell>
          <cell r="P393">
            <v>1345794047</v>
          </cell>
          <cell r="Q393">
            <v>193035022</v>
          </cell>
          <cell r="R393"/>
          <cell r="S393">
            <v>64004365</v>
          </cell>
          <cell r="T393">
            <v>85339153</v>
          </cell>
          <cell r="U393">
            <v>662555712</v>
          </cell>
          <cell r="V393">
            <v>3995491473</v>
          </cell>
          <cell r="W393">
            <v>2043015843</v>
          </cell>
          <cell r="X393">
            <v>2671964075</v>
          </cell>
        </row>
        <row r="394">
          <cell r="N394" t="str">
            <v>50330</v>
          </cell>
          <cell r="O394" t="str">
            <v xml:space="preserve">Mesetas                                                                                                                                                                                                 </v>
          </cell>
          <cell r="P394">
            <v>1262628740</v>
          </cell>
          <cell r="Q394">
            <v>110845414</v>
          </cell>
          <cell r="R394"/>
          <cell r="S394">
            <v>111047857</v>
          </cell>
          <cell r="T394">
            <v>148063809</v>
          </cell>
          <cell r="U394">
            <v>334200228</v>
          </cell>
          <cell r="V394">
            <v>4261431028</v>
          </cell>
          <cell r="W394">
            <v>2411210176</v>
          </cell>
          <cell r="X394">
            <v>2885575006</v>
          </cell>
        </row>
        <row r="395">
          <cell r="N395" t="str">
            <v>63130</v>
          </cell>
          <cell r="O395" t="str">
            <v xml:space="preserve">Calarcá                                                                                                                                                                                                 </v>
          </cell>
          <cell r="P395">
            <v>2176142307</v>
          </cell>
          <cell r="Q395">
            <v>162461032</v>
          </cell>
          <cell r="R395"/>
          <cell r="S395">
            <v>142248723</v>
          </cell>
          <cell r="T395">
            <v>189664964</v>
          </cell>
          <cell r="U395">
            <v>1443189691</v>
          </cell>
          <cell r="V395">
            <v>15052674273</v>
          </cell>
          <cell r="W395">
            <v>1716794926</v>
          </cell>
          <cell r="X395">
            <v>1801817150</v>
          </cell>
        </row>
        <row r="396">
          <cell r="N396" t="str">
            <v>70230</v>
          </cell>
          <cell r="O396" t="str">
            <v xml:space="preserve">Chalán                                                                                                                                                                                                  </v>
          </cell>
          <cell r="P396">
            <v>1381832369</v>
          </cell>
          <cell r="Q396">
            <v>79021003</v>
          </cell>
          <cell r="R396"/>
          <cell r="S396">
            <v>112678248</v>
          </cell>
          <cell r="T396">
            <v>150237663</v>
          </cell>
          <cell r="U396">
            <v>190987097</v>
          </cell>
          <cell r="V396">
            <v>2179675837</v>
          </cell>
          <cell r="W396">
            <v>2949348212</v>
          </cell>
          <cell r="X396">
            <v>3622196445</v>
          </cell>
        </row>
        <row r="397">
          <cell r="N397" t="str">
            <v>73030</v>
          </cell>
          <cell r="O397" t="str">
            <v xml:space="preserve">Ambalema                                                                                                                                                                                                </v>
          </cell>
          <cell r="P397">
            <v>708352097</v>
          </cell>
          <cell r="Q397">
            <v>434131489</v>
          </cell>
          <cell r="R397"/>
          <cell r="S397">
            <v>35970513</v>
          </cell>
          <cell r="T397">
            <v>47960685</v>
          </cell>
          <cell r="U397">
            <v>143994759</v>
          </cell>
          <cell r="V397">
            <v>1642535493</v>
          </cell>
          <cell r="W397">
            <v>1044123298</v>
          </cell>
          <cell r="X397">
            <v>1298002502</v>
          </cell>
        </row>
        <row r="398">
          <cell r="N398" t="str">
            <v>76130</v>
          </cell>
          <cell r="O398" t="str">
            <v xml:space="preserve">Candelaria                                                                                                                                                                                              </v>
          </cell>
          <cell r="P398">
            <v>3365813160</v>
          </cell>
          <cell r="Q398">
            <v>190424415</v>
          </cell>
          <cell r="R398"/>
          <cell r="S398">
            <v>309434062</v>
          </cell>
          <cell r="T398">
            <v>412578748</v>
          </cell>
          <cell r="U398">
            <v>1758410889</v>
          </cell>
          <cell r="V398">
            <v>15468956622</v>
          </cell>
          <cell r="W398"/>
          <cell r="X398">
            <v>3919498114</v>
          </cell>
        </row>
        <row r="399">
          <cell r="N399" t="str">
            <v>85230</v>
          </cell>
          <cell r="O399" t="str">
            <v xml:space="preserve">Orocué                                                                                                                                                                                                  </v>
          </cell>
          <cell r="P399">
            <v>1411930277</v>
          </cell>
          <cell r="Q399">
            <v>143628763</v>
          </cell>
          <cell r="R399"/>
          <cell r="S399">
            <v>64241484</v>
          </cell>
          <cell r="T399">
            <v>85655315</v>
          </cell>
          <cell r="U399">
            <v>457498370</v>
          </cell>
          <cell r="V399">
            <v>3853890280</v>
          </cell>
          <cell r="W399">
            <v>1911604814</v>
          </cell>
          <cell r="X399">
            <v>2382869263</v>
          </cell>
        </row>
        <row r="400">
          <cell r="N400" t="str">
            <v>85430</v>
          </cell>
          <cell r="O400" t="str">
            <v xml:space="preserve">Trinidad                                                                                                                                                                                                </v>
          </cell>
          <cell r="P400">
            <v>1321250566</v>
          </cell>
          <cell r="Q400">
            <v>122496472</v>
          </cell>
          <cell r="R400"/>
          <cell r="S400">
            <v>89593939</v>
          </cell>
          <cell r="T400">
            <v>119458585</v>
          </cell>
          <cell r="U400">
            <v>529059215</v>
          </cell>
          <cell r="V400">
            <v>4472115118</v>
          </cell>
          <cell r="W400">
            <v>2045284229</v>
          </cell>
          <cell r="X400">
            <v>2466064370</v>
          </cell>
        </row>
        <row r="401">
          <cell r="N401" t="str">
            <v>05031</v>
          </cell>
          <cell r="O401" t="str">
            <v xml:space="preserve">Amalfi                                                                                                                                                                                                  </v>
          </cell>
          <cell r="P401">
            <v>1871297254</v>
          </cell>
          <cell r="Q401">
            <v>162877318</v>
          </cell>
          <cell r="R401"/>
          <cell r="S401">
            <v>98931489</v>
          </cell>
          <cell r="T401">
            <v>131908656</v>
          </cell>
          <cell r="U401">
            <v>712137715</v>
          </cell>
          <cell r="V401">
            <v>7994256590</v>
          </cell>
          <cell r="W401">
            <v>1194000794</v>
          </cell>
          <cell r="X401">
            <v>1253132258</v>
          </cell>
        </row>
        <row r="402">
          <cell r="N402" t="str">
            <v>05631</v>
          </cell>
          <cell r="O402" t="str">
            <v xml:space="preserve">Sabaneta                                                                                                                                                                                                </v>
          </cell>
          <cell r="P402">
            <v>1196415389</v>
          </cell>
          <cell r="Q402">
            <v>64416142</v>
          </cell>
          <cell r="R402"/>
          <cell r="S402">
            <v>219270924</v>
          </cell>
          <cell r="T402">
            <v>292361232</v>
          </cell>
          <cell r="U402">
            <v>22224451855</v>
          </cell>
          <cell r="V402">
            <v>4637548732</v>
          </cell>
          <cell r="W402"/>
          <cell r="X402">
            <v>4812915236</v>
          </cell>
        </row>
        <row r="403">
          <cell r="N403" t="str">
            <v>15131</v>
          </cell>
          <cell r="O403" t="str">
            <v xml:space="preserve">Caldas                                                                                                                                                                                                  </v>
          </cell>
          <cell r="P403">
            <v>487101125</v>
          </cell>
          <cell r="Q403">
            <v>14079932</v>
          </cell>
          <cell r="R403"/>
          <cell r="S403">
            <v>48292113</v>
          </cell>
          <cell r="T403">
            <v>64389476</v>
          </cell>
          <cell r="U403">
            <v>71593422</v>
          </cell>
          <cell r="V403">
            <v>1019426776</v>
          </cell>
          <cell r="W403">
            <v>1053437475</v>
          </cell>
          <cell r="X403">
            <v>1261578552</v>
          </cell>
        </row>
        <row r="404">
          <cell r="N404" t="str">
            <v>15531</v>
          </cell>
          <cell r="O404" t="str">
            <v xml:space="preserve">Pauna                                                                                                                                                                                                   </v>
          </cell>
          <cell r="P404">
            <v>1047721868</v>
          </cell>
          <cell r="Q404">
            <v>58765054</v>
          </cell>
          <cell r="R404"/>
          <cell r="S404">
            <v>100030443</v>
          </cell>
          <cell r="T404">
            <v>133373923</v>
          </cell>
          <cell r="U404">
            <v>215119221</v>
          </cell>
          <cell r="V404">
            <v>2646508770</v>
          </cell>
          <cell r="W404">
            <v>2067109240</v>
          </cell>
          <cell r="X404">
            <v>2621175060</v>
          </cell>
        </row>
        <row r="405">
          <cell r="N405" t="str">
            <v>08832</v>
          </cell>
          <cell r="O405" t="str">
            <v xml:space="preserve">Tubará                                                                                                                                                                                                  </v>
          </cell>
          <cell r="P405">
            <v>1466214018</v>
          </cell>
          <cell r="Q405">
            <v>67488746</v>
          </cell>
          <cell r="R405"/>
          <cell r="S405">
            <v>58490423</v>
          </cell>
          <cell r="T405">
            <v>77967564</v>
          </cell>
          <cell r="U405">
            <v>321310650</v>
          </cell>
          <cell r="V405">
            <v>3534068402</v>
          </cell>
          <cell r="W405">
            <v>1732481937</v>
          </cell>
          <cell r="X405">
            <v>2158525978</v>
          </cell>
        </row>
        <row r="406">
          <cell r="N406" t="str">
            <v>15232</v>
          </cell>
          <cell r="O406" t="str">
            <v xml:space="preserve">Chíquiza                                                                                                                                                                                                </v>
          </cell>
          <cell r="P406">
            <v>746796915</v>
          </cell>
          <cell r="Q406">
            <v>22870273</v>
          </cell>
          <cell r="R406"/>
          <cell r="S406">
            <v>52774635</v>
          </cell>
          <cell r="T406">
            <v>70366181</v>
          </cell>
          <cell r="U406">
            <v>116828424</v>
          </cell>
          <cell r="V406">
            <v>1856216512</v>
          </cell>
          <cell r="W406">
            <v>1218952712</v>
          </cell>
          <cell r="X406">
            <v>1472217107</v>
          </cell>
        </row>
        <row r="407">
          <cell r="N407" t="str">
            <v>15332</v>
          </cell>
          <cell r="O407" t="str">
            <v xml:space="preserve">Güicán De La Sierra                                                                                                                                                                                     </v>
          </cell>
          <cell r="P407">
            <v>882404775</v>
          </cell>
          <cell r="Q407">
            <v>34777485</v>
          </cell>
          <cell r="R407"/>
          <cell r="S407">
            <v>104247381</v>
          </cell>
          <cell r="T407">
            <v>138996508</v>
          </cell>
          <cell r="U407">
            <v>126461128</v>
          </cell>
          <cell r="V407">
            <v>1773178486</v>
          </cell>
          <cell r="W407">
            <v>2110433943</v>
          </cell>
          <cell r="X407">
            <v>2671164889</v>
          </cell>
        </row>
        <row r="408">
          <cell r="N408" t="str">
            <v>15632</v>
          </cell>
          <cell r="O408" t="str">
            <v xml:space="preserve">Saboyá                                                                                                                                                                                                  </v>
          </cell>
          <cell r="P408">
            <v>1147962307</v>
          </cell>
          <cell r="Q408">
            <v>65526008</v>
          </cell>
          <cell r="R408"/>
          <cell r="S408">
            <v>46304582</v>
          </cell>
          <cell r="T408">
            <v>61739443</v>
          </cell>
          <cell r="U408">
            <v>322760245</v>
          </cell>
          <cell r="V408">
            <v>4105213149</v>
          </cell>
          <cell r="W408">
            <v>1406059669</v>
          </cell>
          <cell r="X408">
            <v>1756483119</v>
          </cell>
        </row>
        <row r="409">
          <cell r="N409" t="str">
            <v>15832</v>
          </cell>
          <cell r="O409" t="str">
            <v xml:space="preserve">Tununguá                                                                                                                                                                                                </v>
          </cell>
          <cell r="P409">
            <v>1302249075</v>
          </cell>
          <cell r="Q409">
            <v>10595185</v>
          </cell>
          <cell r="R409"/>
          <cell r="S409">
            <v>59593543</v>
          </cell>
          <cell r="T409">
            <v>79458058</v>
          </cell>
          <cell r="U409">
            <v>50824529</v>
          </cell>
          <cell r="V409">
            <v>664823795</v>
          </cell>
          <cell r="W409">
            <v>1267225851</v>
          </cell>
          <cell r="X409">
            <v>1518076748</v>
          </cell>
        </row>
        <row r="410">
          <cell r="N410" t="str">
            <v>19532</v>
          </cell>
          <cell r="O410" t="str">
            <v xml:space="preserve">Patía                                                                                                                                                                                                   </v>
          </cell>
          <cell r="P410">
            <v>2779612918</v>
          </cell>
          <cell r="Q410">
            <v>209708732</v>
          </cell>
          <cell r="R410"/>
          <cell r="S410">
            <v>111376493</v>
          </cell>
          <cell r="T410">
            <v>148501991</v>
          </cell>
          <cell r="U410">
            <v>1065241193</v>
          </cell>
          <cell r="V410">
            <v>12555594525</v>
          </cell>
          <cell r="W410">
            <v>1344199052</v>
          </cell>
          <cell r="X410">
            <v>1410768907</v>
          </cell>
        </row>
        <row r="411">
          <cell r="N411" t="str">
            <v>20032</v>
          </cell>
          <cell r="O411" t="str">
            <v xml:space="preserve">Astrea                                                                                                                                                                                                  </v>
          </cell>
          <cell r="P411">
            <v>1764933533</v>
          </cell>
          <cell r="Q411">
            <v>313200834</v>
          </cell>
          <cell r="R411"/>
          <cell r="S411">
            <v>73233503</v>
          </cell>
          <cell r="T411">
            <v>106325786</v>
          </cell>
          <cell r="U411">
            <v>919332786</v>
          </cell>
          <cell r="V411">
            <v>8297053986</v>
          </cell>
          <cell r="W411">
            <v>2579231747</v>
          </cell>
          <cell r="X411">
            <v>3404936861</v>
          </cell>
        </row>
        <row r="412">
          <cell r="N412" t="str">
            <v>41132</v>
          </cell>
          <cell r="O412" t="str">
            <v xml:space="preserve">Campoalegre                                                                                                                                                                                             </v>
          </cell>
          <cell r="P412">
            <v>1762854491</v>
          </cell>
          <cell r="Q412">
            <v>376979918</v>
          </cell>
          <cell r="R412"/>
          <cell r="S412">
            <v>103105817</v>
          </cell>
          <cell r="T412">
            <v>137474422</v>
          </cell>
          <cell r="U412">
            <v>801708777</v>
          </cell>
          <cell r="V412">
            <v>10299202735</v>
          </cell>
          <cell r="W412">
            <v>1244380546</v>
          </cell>
          <cell r="X412">
            <v>1306007011</v>
          </cell>
        </row>
        <row r="413">
          <cell r="N413" t="str">
            <v>68132</v>
          </cell>
          <cell r="O413" t="str">
            <v xml:space="preserve">California                                                                                                                                                                                              </v>
          </cell>
          <cell r="P413">
            <v>444646192</v>
          </cell>
          <cell r="Q413">
            <v>5849449</v>
          </cell>
          <cell r="R413"/>
          <cell r="S413">
            <v>23265083</v>
          </cell>
          <cell r="T413">
            <v>31020107</v>
          </cell>
          <cell r="U413">
            <v>49993461</v>
          </cell>
          <cell r="V413">
            <v>445351696</v>
          </cell>
          <cell r="W413">
            <v>533563967</v>
          </cell>
          <cell r="X413">
            <v>643766100</v>
          </cell>
        </row>
        <row r="414">
          <cell r="N414" t="str">
            <v>68432</v>
          </cell>
          <cell r="O414" t="str">
            <v xml:space="preserve">Málaga                                                                                                                                                                                                  </v>
          </cell>
          <cell r="P414">
            <v>954017528</v>
          </cell>
          <cell r="Q414">
            <v>77312433</v>
          </cell>
          <cell r="R414"/>
          <cell r="S414">
            <v>34335472</v>
          </cell>
          <cell r="T414">
            <v>45780629</v>
          </cell>
          <cell r="U414">
            <v>635858680</v>
          </cell>
          <cell r="V414">
            <v>5991809872</v>
          </cell>
          <cell r="W414">
            <v>1326678074</v>
          </cell>
          <cell r="X414">
            <v>1694737357</v>
          </cell>
        </row>
        <row r="415">
          <cell r="N415" t="str">
            <v>08433</v>
          </cell>
          <cell r="O415" t="str">
            <v xml:space="preserve">Malambo                                                                                                                                                                                                 </v>
          </cell>
          <cell r="P415">
            <v>6738608986</v>
          </cell>
          <cell r="Q415">
            <v>532915901</v>
          </cell>
          <cell r="R415"/>
          <cell r="S415">
            <v>383024703</v>
          </cell>
          <cell r="T415">
            <v>510699605</v>
          </cell>
          <cell r="U415">
            <v>66014509972</v>
          </cell>
          <cell r="V415">
            <v>33631556853</v>
          </cell>
          <cell r="W415"/>
          <cell r="X415">
            <v>4851646249</v>
          </cell>
        </row>
        <row r="416">
          <cell r="N416" t="str">
            <v>13433</v>
          </cell>
          <cell r="O416" t="str">
            <v xml:space="preserve">Mahates                                                                                                                                                                                                 </v>
          </cell>
          <cell r="P416">
            <v>1743317269</v>
          </cell>
          <cell r="Q416">
            <v>299268707</v>
          </cell>
          <cell r="R416"/>
          <cell r="S416">
            <v>119494421</v>
          </cell>
          <cell r="T416">
            <v>159325905</v>
          </cell>
          <cell r="U416">
            <v>602567215</v>
          </cell>
          <cell r="V416">
            <v>10619760877</v>
          </cell>
          <cell r="W416">
            <v>1442174075</v>
          </cell>
          <cell r="X416">
            <v>1513596043</v>
          </cell>
        </row>
        <row r="417">
          <cell r="N417" t="str">
            <v>15533</v>
          </cell>
          <cell r="O417" t="str">
            <v xml:space="preserve">Paya                                                                                                                                                                                                    </v>
          </cell>
          <cell r="P417">
            <v>1315634726</v>
          </cell>
          <cell r="Q417">
            <v>129701613</v>
          </cell>
          <cell r="R417"/>
          <cell r="S417">
            <v>171325086</v>
          </cell>
          <cell r="T417">
            <v>228433449</v>
          </cell>
          <cell r="U417">
            <v>100543826</v>
          </cell>
          <cell r="V417">
            <v>1062478423</v>
          </cell>
          <cell r="W417">
            <v>3568315727</v>
          </cell>
          <cell r="X417">
            <v>4268378249</v>
          </cell>
        </row>
        <row r="418">
          <cell r="N418" t="str">
            <v>17433</v>
          </cell>
          <cell r="O418" t="str">
            <v xml:space="preserve">Manzanares                                                                                                                                                                                              </v>
          </cell>
          <cell r="P418">
            <v>1206365306</v>
          </cell>
          <cell r="Q418">
            <v>81221268</v>
          </cell>
          <cell r="R418"/>
          <cell r="S418">
            <v>61726598</v>
          </cell>
          <cell r="T418">
            <v>82302130</v>
          </cell>
          <cell r="U418">
            <v>443074357</v>
          </cell>
          <cell r="V418">
            <v>5916461440</v>
          </cell>
          <cell r="W418">
            <v>1752002463</v>
          </cell>
          <cell r="X418">
            <v>2172525582</v>
          </cell>
        </row>
        <row r="419">
          <cell r="N419" t="str">
            <v>19533</v>
          </cell>
          <cell r="O419" t="str">
            <v xml:space="preserve">Piamonte                                                                                                                                                                                                </v>
          </cell>
          <cell r="P419">
            <v>1277784576</v>
          </cell>
          <cell r="Q419">
            <v>89564729</v>
          </cell>
          <cell r="R419"/>
          <cell r="S419">
            <v>75437317</v>
          </cell>
          <cell r="T419">
            <v>100583089</v>
          </cell>
          <cell r="U419">
            <v>225045488</v>
          </cell>
          <cell r="V419">
            <v>3444667336</v>
          </cell>
          <cell r="W419">
            <v>1880629540</v>
          </cell>
          <cell r="X419">
            <v>2421039434</v>
          </cell>
        </row>
        <row r="420">
          <cell r="N420" t="str">
            <v>52233</v>
          </cell>
          <cell r="O420" t="str">
            <v xml:space="preserve">Cumbitara                                                                                                                                                                                               </v>
          </cell>
          <cell r="P420">
            <v>1427930428</v>
          </cell>
          <cell r="Q420">
            <v>71890997</v>
          </cell>
          <cell r="R420"/>
          <cell r="S420">
            <v>119613896</v>
          </cell>
          <cell r="T420">
            <v>159485195</v>
          </cell>
          <cell r="U420">
            <v>212953026</v>
          </cell>
          <cell r="V420">
            <v>3261260009</v>
          </cell>
          <cell r="W420">
            <v>2419276465</v>
          </cell>
          <cell r="X420">
            <v>2862450007</v>
          </cell>
        </row>
        <row r="421">
          <cell r="N421" t="str">
            <v>68533</v>
          </cell>
          <cell r="O421" t="str">
            <v xml:space="preserve">Páramo                                                                                                                                                                                                  </v>
          </cell>
          <cell r="P421">
            <v>462606647</v>
          </cell>
          <cell r="Q421">
            <v>17817174</v>
          </cell>
          <cell r="R421"/>
          <cell r="S421">
            <v>35129110</v>
          </cell>
          <cell r="T421">
            <v>46838814</v>
          </cell>
          <cell r="U421">
            <v>122625998</v>
          </cell>
          <cell r="V421">
            <v>1606359627</v>
          </cell>
          <cell r="W421">
            <v>835907490</v>
          </cell>
          <cell r="X421">
            <v>1013831999</v>
          </cell>
        </row>
        <row r="422">
          <cell r="N422" t="str">
            <v>70233</v>
          </cell>
          <cell r="O422" t="str">
            <v xml:space="preserve">El Roble                                                                                                                                                                                                </v>
          </cell>
          <cell r="P422">
            <v>1347745833</v>
          </cell>
          <cell r="Q422">
            <v>122645188</v>
          </cell>
          <cell r="R422"/>
          <cell r="S422">
            <v>111996651</v>
          </cell>
          <cell r="T422">
            <v>149328891</v>
          </cell>
          <cell r="U422">
            <v>423044919</v>
          </cell>
          <cell r="V422">
            <v>3975215575</v>
          </cell>
          <cell r="W422">
            <v>2532707781</v>
          </cell>
          <cell r="X422">
            <v>3049562262</v>
          </cell>
        </row>
        <row r="423">
          <cell r="N423" t="str">
            <v>76233</v>
          </cell>
          <cell r="O423" t="str">
            <v xml:space="preserve">Dagua                                                                                                                                                                                                   </v>
          </cell>
          <cell r="P423">
            <v>2079915655</v>
          </cell>
          <cell r="Q423">
            <v>140133964</v>
          </cell>
          <cell r="R423"/>
          <cell r="S423">
            <v>108061605</v>
          </cell>
          <cell r="T423">
            <v>144082141</v>
          </cell>
          <cell r="U423">
            <v>867510216</v>
          </cell>
          <cell r="V423">
            <v>11653503171</v>
          </cell>
          <cell r="W423">
            <v>1304191789</v>
          </cell>
          <cell r="X423">
            <v>1368780336</v>
          </cell>
        </row>
        <row r="424">
          <cell r="N424" t="str">
            <v>05034</v>
          </cell>
          <cell r="O424" t="str">
            <v xml:space="preserve">Andes                                                                                                                                                                                                   </v>
          </cell>
          <cell r="P424">
            <v>2039482654</v>
          </cell>
          <cell r="Q424">
            <v>167401056</v>
          </cell>
          <cell r="R424"/>
          <cell r="S424">
            <v>109403138</v>
          </cell>
          <cell r="T424">
            <v>145870847</v>
          </cell>
          <cell r="U424">
            <v>930855259</v>
          </cell>
          <cell r="V424">
            <v>12729698790</v>
          </cell>
          <cell r="W424">
            <v>1320382688</v>
          </cell>
          <cell r="X424">
            <v>1385773063</v>
          </cell>
        </row>
        <row r="425">
          <cell r="N425" t="str">
            <v>05134</v>
          </cell>
          <cell r="O425" t="str">
            <v xml:space="preserve">Campamento                                                                                                                                                                                              </v>
          </cell>
          <cell r="P425">
            <v>1175334533</v>
          </cell>
          <cell r="Q425">
            <v>81127106</v>
          </cell>
          <cell r="R425"/>
          <cell r="S425">
            <v>70804135</v>
          </cell>
          <cell r="T425">
            <v>94405513</v>
          </cell>
          <cell r="U425">
            <v>252255423</v>
          </cell>
          <cell r="V425">
            <v>3121344353</v>
          </cell>
          <cell r="W425">
            <v>1835310581</v>
          </cell>
          <cell r="X425">
            <v>2251259976</v>
          </cell>
        </row>
        <row r="426">
          <cell r="N426" t="str">
            <v>05234</v>
          </cell>
          <cell r="O426" t="str">
            <v xml:space="preserve">Dabeiba                                                                                                                                                                                                 </v>
          </cell>
          <cell r="P426">
            <v>2303906063</v>
          </cell>
          <cell r="Q426">
            <v>404629668</v>
          </cell>
          <cell r="R426"/>
          <cell r="S426">
            <v>181641286</v>
          </cell>
          <cell r="T426">
            <v>242188381</v>
          </cell>
          <cell r="U426">
            <v>1041318231</v>
          </cell>
          <cell r="V426">
            <v>9259320343</v>
          </cell>
          <cell r="W426">
            <v>4118190144</v>
          </cell>
          <cell r="X426">
            <v>4960459344</v>
          </cell>
        </row>
        <row r="427">
          <cell r="N427" t="str">
            <v>08634</v>
          </cell>
          <cell r="O427" t="str">
            <v xml:space="preserve">Sabanagrande                                                                                                                                                                                            </v>
          </cell>
          <cell r="P427">
            <v>1951803687</v>
          </cell>
          <cell r="Q427">
            <v>283191186</v>
          </cell>
          <cell r="R427"/>
          <cell r="S427">
            <v>102799307</v>
          </cell>
          <cell r="T427">
            <v>137065743</v>
          </cell>
          <cell r="U427">
            <v>875842560</v>
          </cell>
          <cell r="V427">
            <v>8663413906</v>
          </cell>
          <cell r="W427">
            <v>1240681296</v>
          </cell>
          <cell r="X427">
            <v>1302124560</v>
          </cell>
        </row>
        <row r="428">
          <cell r="N428" t="str">
            <v>76834</v>
          </cell>
          <cell r="O428" t="str">
            <v xml:space="preserve">Tuluá                                                                                                                                                                                                   </v>
          </cell>
          <cell r="P428">
            <v>5101826172</v>
          </cell>
          <cell r="Q428">
            <v>376259285</v>
          </cell>
          <cell r="R428"/>
          <cell r="S428">
            <v>575262977</v>
          </cell>
          <cell r="T428">
            <v>767017303</v>
          </cell>
          <cell r="U428">
            <v>91496504052</v>
          </cell>
          <cell r="V428">
            <v>47424804005</v>
          </cell>
          <cell r="W428"/>
          <cell r="X428">
            <v>7286664381</v>
          </cell>
        </row>
        <row r="429">
          <cell r="N429" t="str">
            <v>15135</v>
          </cell>
          <cell r="O429" t="str">
            <v xml:space="preserve">Campohermoso                                                                                                                                                                                            </v>
          </cell>
          <cell r="P429">
            <v>701672552</v>
          </cell>
          <cell r="Q429">
            <v>16216907</v>
          </cell>
          <cell r="R429"/>
          <cell r="S429">
            <v>65681754</v>
          </cell>
          <cell r="T429">
            <v>87575672</v>
          </cell>
          <cell r="U429">
            <v>79405688</v>
          </cell>
          <cell r="V429">
            <v>1021434201</v>
          </cell>
          <cell r="W429">
            <v>1389996832</v>
          </cell>
          <cell r="X429">
            <v>1664146490</v>
          </cell>
        </row>
        <row r="430">
          <cell r="N430" t="str">
            <v>15835</v>
          </cell>
          <cell r="O430" t="str">
            <v xml:space="preserve">Turmequé                                                                                                                                                                                                </v>
          </cell>
          <cell r="P430">
            <v>632109342</v>
          </cell>
          <cell r="Q430">
            <v>33758508</v>
          </cell>
          <cell r="R430"/>
          <cell r="S430">
            <v>39875556</v>
          </cell>
          <cell r="T430">
            <v>53167407</v>
          </cell>
          <cell r="U430">
            <v>212803424</v>
          </cell>
          <cell r="V430">
            <v>2066480753</v>
          </cell>
          <cell r="W430">
            <v>975959733</v>
          </cell>
          <cell r="X430">
            <v>1188251694</v>
          </cell>
        </row>
        <row r="431">
          <cell r="N431" t="str">
            <v>25035</v>
          </cell>
          <cell r="O431" t="str">
            <v xml:space="preserve">Anapoima                                                                                                                                                                                                </v>
          </cell>
          <cell r="P431">
            <v>725408668</v>
          </cell>
          <cell r="Q431">
            <v>48247370</v>
          </cell>
          <cell r="R431"/>
          <cell r="S431">
            <v>44138748</v>
          </cell>
          <cell r="T431">
            <v>58851664</v>
          </cell>
          <cell r="U431">
            <v>350029029</v>
          </cell>
          <cell r="V431">
            <v>2657910902</v>
          </cell>
          <cell r="W431">
            <v>1348501648</v>
          </cell>
          <cell r="X431">
            <v>1685661571</v>
          </cell>
        </row>
        <row r="432">
          <cell r="N432" t="str">
            <v>25335</v>
          </cell>
          <cell r="O432" t="str">
            <v xml:space="preserve">Guayabetal                                                                                                                                                                                              </v>
          </cell>
          <cell r="P432">
            <v>723985264</v>
          </cell>
          <cell r="Q432">
            <v>24750341</v>
          </cell>
          <cell r="R432"/>
          <cell r="S432">
            <v>36561966</v>
          </cell>
          <cell r="T432">
            <v>48749289</v>
          </cell>
          <cell r="U432">
            <v>187554471</v>
          </cell>
          <cell r="V432">
            <v>1525024329</v>
          </cell>
          <cell r="W432">
            <v>916551528</v>
          </cell>
          <cell r="X432">
            <v>1173935157</v>
          </cell>
        </row>
        <row r="433">
          <cell r="N433" t="str">
            <v>25535</v>
          </cell>
          <cell r="O433" t="str">
            <v xml:space="preserve">Pasca                                                                                                                                                                                                   </v>
          </cell>
          <cell r="P433">
            <v>682485498</v>
          </cell>
          <cell r="Q433">
            <v>43002622</v>
          </cell>
          <cell r="R433"/>
          <cell r="S433">
            <v>38927043</v>
          </cell>
          <cell r="T433">
            <v>51902725</v>
          </cell>
          <cell r="U433">
            <v>296190106</v>
          </cell>
          <cell r="V433">
            <v>3031669166</v>
          </cell>
          <cell r="W433">
            <v>1006029344</v>
          </cell>
          <cell r="X433">
            <v>1233570446</v>
          </cell>
        </row>
        <row r="434">
          <cell r="N434" t="str">
            <v>27135</v>
          </cell>
          <cell r="O434" t="str">
            <v xml:space="preserve">El Cantón Del San Pablo                                                                                                                                                                                 </v>
          </cell>
          <cell r="P434">
            <v>1259639443</v>
          </cell>
          <cell r="Q434">
            <v>96786088</v>
          </cell>
          <cell r="R434"/>
          <cell r="S434">
            <v>94875853</v>
          </cell>
          <cell r="T434">
            <v>126501138</v>
          </cell>
          <cell r="U434">
            <v>293558223</v>
          </cell>
          <cell r="V434">
            <v>2250970118</v>
          </cell>
          <cell r="W434">
            <v>2400713095</v>
          </cell>
          <cell r="X434">
            <v>3081703807</v>
          </cell>
        </row>
        <row r="435">
          <cell r="N435" t="str">
            <v>44035</v>
          </cell>
          <cell r="O435" t="str">
            <v xml:space="preserve">Albania                                                                                                                                                                                                 </v>
          </cell>
          <cell r="P435">
            <v>2466334759</v>
          </cell>
          <cell r="Q435">
            <v>441580077</v>
          </cell>
          <cell r="R435"/>
          <cell r="S435">
            <v>152354519</v>
          </cell>
          <cell r="T435">
            <v>203139359</v>
          </cell>
          <cell r="U435">
            <v>1289346731</v>
          </cell>
          <cell r="V435">
            <v>8032961350</v>
          </cell>
          <cell r="W435">
            <v>1838761434</v>
          </cell>
          <cell r="X435">
            <v>2183748107</v>
          </cell>
        </row>
        <row r="436">
          <cell r="N436" t="str">
            <v>52435</v>
          </cell>
          <cell r="O436" t="str">
            <v xml:space="preserve">Mallama                                                                                                                                                                                                 </v>
          </cell>
          <cell r="P436">
            <v>841683780</v>
          </cell>
          <cell r="Q436">
            <v>37727901</v>
          </cell>
          <cell r="R436"/>
          <cell r="S436">
            <v>44999185</v>
          </cell>
          <cell r="T436">
            <v>59998913</v>
          </cell>
          <cell r="U436">
            <v>177493703</v>
          </cell>
          <cell r="V436">
            <v>3164537456</v>
          </cell>
          <cell r="W436">
            <v>1146559979</v>
          </cell>
          <cell r="X436">
            <v>1403347993</v>
          </cell>
        </row>
        <row r="437">
          <cell r="N437" t="str">
            <v>52835</v>
          </cell>
          <cell r="O437" t="str">
            <v xml:space="preserve">Tumaco                                                                                                                                                                                                  </v>
          </cell>
          <cell r="P437">
            <v>16003504630</v>
          </cell>
          <cell r="Q437">
            <v>2009854691</v>
          </cell>
          <cell r="R437"/>
          <cell r="S437">
            <v>394059481</v>
          </cell>
          <cell r="T437">
            <v>525412641</v>
          </cell>
          <cell r="U437">
            <v>147572006975</v>
          </cell>
          <cell r="V437">
            <v>67415821751</v>
          </cell>
          <cell r="W437">
            <v>4755890283</v>
          </cell>
          <cell r="X437">
            <v>4991420087</v>
          </cell>
        </row>
        <row r="438">
          <cell r="N438" t="str">
            <v>68235</v>
          </cell>
          <cell r="O438" t="str">
            <v xml:space="preserve">El Carmen                                                                                                                                                                                               </v>
          </cell>
          <cell r="P438">
            <v>2091830673</v>
          </cell>
          <cell r="Q438">
            <v>197004969</v>
          </cell>
          <cell r="R438"/>
          <cell r="S438">
            <v>90207479</v>
          </cell>
          <cell r="T438">
            <v>120276639</v>
          </cell>
          <cell r="U438">
            <v>607216171</v>
          </cell>
          <cell r="V438">
            <v>879442873</v>
          </cell>
          <cell r="W438">
            <v>2848546963</v>
          </cell>
          <cell r="X438">
            <v>3572877792</v>
          </cell>
        </row>
        <row r="439">
          <cell r="N439" t="str">
            <v>70235</v>
          </cell>
          <cell r="O439" t="str">
            <v xml:space="preserve">Galeras                                                                                                                                                                                                 </v>
          </cell>
          <cell r="P439">
            <v>1703375152</v>
          </cell>
          <cell r="Q439">
            <v>223229321</v>
          </cell>
          <cell r="R439"/>
          <cell r="S439">
            <v>50341539</v>
          </cell>
          <cell r="T439">
            <v>67122051</v>
          </cell>
          <cell r="U439">
            <v>770950138</v>
          </cell>
          <cell r="V439">
            <v>8783622182</v>
          </cell>
          <cell r="W439">
            <v>2036433600</v>
          </cell>
          <cell r="X439">
            <v>2610851675</v>
          </cell>
        </row>
        <row r="440">
          <cell r="N440" t="str">
            <v>05036</v>
          </cell>
          <cell r="O440" t="str">
            <v xml:space="preserve">Angelópolis                                                                                                                                                                                             </v>
          </cell>
          <cell r="P440">
            <v>733369697</v>
          </cell>
          <cell r="Q440">
            <v>22658203</v>
          </cell>
          <cell r="R440">
            <v>5</v>
          </cell>
          <cell r="S440">
            <v>34211302</v>
          </cell>
          <cell r="T440">
            <v>45615073</v>
          </cell>
          <cell r="U440">
            <v>136784338</v>
          </cell>
          <cell r="V440">
            <v>1375044412</v>
          </cell>
          <cell r="W440">
            <v>922636181</v>
          </cell>
          <cell r="X440">
            <v>1137271417</v>
          </cell>
        </row>
        <row r="441">
          <cell r="N441" t="str">
            <v>05736</v>
          </cell>
          <cell r="O441" t="str">
            <v xml:space="preserve">Segovia                                                                                                                                                                                                 </v>
          </cell>
          <cell r="P441">
            <v>2381747569</v>
          </cell>
          <cell r="Q441">
            <v>318335183</v>
          </cell>
          <cell r="R441"/>
          <cell r="S441">
            <v>139618014</v>
          </cell>
          <cell r="T441">
            <v>186157353</v>
          </cell>
          <cell r="U441">
            <v>1024763636</v>
          </cell>
          <cell r="V441">
            <v>11257045528</v>
          </cell>
          <cell r="W441">
            <v>1685045001</v>
          </cell>
          <cell r="X441">
            <v>1768494848</v>
          </cell>
        </row>
        <row r="442">
          <cell r="N442" t="str">
            <v>08436</v>
          </cell>
          <cell r="O442" t="str">
            <v xml:space="preserve">Manatí                                                                                                                                                                                                  </v>
          </cell>
          <cell r="P442">
            <v>1830703917</v>
          </cell>
          <cell r="Q442">
            <v>188301649</v>
          </cell>
          <cell r="R442"/>
          <cell r="S442">
            <v>62059070</v>
          </cell>
          <cell r="T442">
            <v>82745426</v>
          </cell>
          <cell r="U442">
            <v>686421417</v>
          </cell>
          <cell r="V442">
            <v>7475146587</v>
          </cell>
          <cell r="W442">
            <v>2047337745</v>
          </cell>
          <cell r="X442">
            <v>2579039645</v>
          </cell>
        </row>
        <row r="443">
          <cell r="N443" t="str">
            <v>13836</v>
          </cell>
          <cell r="O443" t="str">
            <v xml:space="preserve">Turbaco                                                                                                                                                                                                 </v>
          </cell>
          <cell r="P443">
            <v>6255549264</v>
          </cell>
          <cell r="Q443">
            <v>461007993</v>
          </cell>
          <cell r="R443"/>
          <cell r="S443">
            <v>204672803</v>
          </cell>
          <cell r="T443">
            <v>272897078</v>
          </cell>
          <cell r="U443">
            <v>2115526954</v>
          </cell>
          <cell r="V443">
            <v>23178205912</v>
          </cell>
          <cell r="W443">
            <v>2470189038</v>
          </cell>
          <cell r="X443">
            <v>2592522203</v>
          </cell>
        </row>
        <row r="444">
          <cell r="N444" t="str">
            <v>15236</v>
          </cell>
          <cell r="O444" t="str">
            <v xml:space="preserve">Chivor                                                                                                                                                                                                  </v>
          </cell>
          <cell r="P444">
            <v>486488366</v>
          </cell>
          <cell r="Q444">
            <v>10495355</v>
          </cell>
          <cell r="R444"/>
          <cell r="S444">
            <v>71154552</v>
          </cell>
          <cell r="T444">
            <v>94872735</v>
          </cell>
          <cell r="U444">
            <v>50152574</v>
          </cell>
          <cell r="V444">
            <v>755372692</v>
          </cell>
          <cell r="W444">
            <v>1343894664</v>
          </cell>
          <cell r="X444">
            <v>1689827250</v>
          </cell>
        </row>
        <row r="445">
          <cell r="N445" t="str">
            <v>25436</v>
          </cell>
          <cell r="O445" t="str">
            <v xml:space="preserve">Manta                                                                                                                                                                                                   </v>
          </cell>
          <cell r="P445">
            <v>526055629</v>
          </cell>
          <cell r="Q445">
            <v>12022453</v>
          </cell>
          <cell r="R445"/>
          <cell r="S445">
            <v>30048939</v>
          </cell>
          <cell r="T445">
            <v>40065252</v>
          </cell>
          <cell r="U445">
            <v>65279548</v>
          </cell>
          <cell r="V445">
            <v>1064363244</v>
          </cell>
          <cell r="W445">
            <v>747322159</v>
          </cell>
          <cell r="X445">
            <v>911820558</v>
          </cell>
        </row>
        <row r="446">
          <cell r="N446" t="str">
            <v>25736</v>
          </cell>
          <cell r="O446" t="str">
            <v xml:space="preserve">Sesquilé                                                                                                                                                                                                </v>
          </cell>
          <cell r="P446">
            <v>767773844</v>
          </cell>
          <cell r="Q446">
            <v>33265205</v>
          </cell>
          <cell r="R446"/>
          <cell r="S446">
            <v>42845565</v>
          </cell>
          <cell r="T446">
            <v>57127420</v>
          </cell>
          <cell r="U446">
            <v>288504400</v>
          </cell>
          <cell r="V446">
            <v>1344577115</v>
          </cell>
          <cell r="W446">
            <v>1102289325</v>
          </cell>
          <cell r="X446">
            <v>1356225602</v>
          </cell>
        </row>
        <row r="447">
          <cell r="N447" t="str">
            <v>52036</v>
          </cell>
          <cell r="O447" t="str">
            <v xml:space="preserve">Ancuya                                                                                                                                                                                                  </v>
          </cell>
          <cell r="P447">
            <v>721333864</v>
          </cell>
          <cell r="Q447">
            <v>29939702</v>
          </cell>
          <cell r="R447"/>
          <cell r="S447">
            <v>42436627</v>
          </cell>
          <cell r="T447">
            <v>56582165</v>
          </cell>
          <cell r="U447">
            <v>136267996</v>
          </cell>
          <cell r="V447">
            <v>2991496098</v>
          </cell>
          <cell r="W447">
            <v>1100956333</v>
          </cell>
          <cell r="X447">
            <v>1350621721</v>
          </cell>
        </row>
        <row r="448">
          <cell r="N448" t="str">
            <v>73236</v>
          </cell>
          <cell r="O448" t="str">
            <v xml:space="preserve">Dolores                                                                                                                                                                                                 </v>
          </cell>
          <cell r="P448">
            <v>782650265</v>
          </cell>
          <cell r="Q448">
            <v>50427999</v>
          </cell>
          <cell r="R448"/>
          <cell r="S448">
            <v>42792810</v>
          </cell>
          <cell r="T448">
            <v>57057081</v>
          </cell>
          <cell r="U448">
            <v>226369437</v>
          </cell>
          <cell r="V448">
            <v>3002034602</v>
          </cell>
          <cell r="W448">
            <v>1216915613</v>
          </cell>
          <cell r="X448">
            <v>1509331273</v>
          </cell>
        </row>
        <row r="449">
          <cell r="N449" t="str">
            <v>76036</v>
          </cell>
          <cell r="O449" t="str">
            <v xml:space="preserve">Andalucía                                                                                                                                                                                               </v>
          </cell>
          <cell r="P449">
            <v>1007797106</v>
          </cell>
          <cell r="Q449">
            <v>35384400</v>
          </cell>
          <cell r="R449"/>
          <cell r="S449">
            <v>23420535</v>
          </cell>
          <cell r="T449">
            <v>31227368</v>
          </cell>
          <cell r="U449">
            <v>331975390</v>
          </cell>
          <cell r="V449">
            <v>4329825855</v>
          </cell>
          <cell r="W449">
            <v>1179596877</v>
          </cell>
          <cell r="X449">
            <v>1535285014</v>
          </cell>
        </row>
        <row r="450">
          <cell r="N450" t="str">
            <v>76736</v>
          </cell>
          <cell r="O450" t="str">
            <v xml:space="preserve">Sevilla                                                                                                                                                                                                 </v>
          </cell>
          <cell r="P450">
            <v>1694601172</v>
          </cell>
          <cell r="Q450">
            <v>103900366</v>
          </cell>
          <cell r="R450"/>
          <cell r="S450">
            <v>96533506</v>
          </cell>
          <cell r="T450">
            <v>128711331</v>
          </cell>
          <cell r="U450">
            <v>752060279</v>
          </cell>
          <cell r="V450">
            <v>13622589261</v>
          </cell>
          <cell r="W450">
            <v>1165059501</v>
          </cell>
          <cell r="X450">
            <v>1222757679</v>
          </cell>
        </row>
        <row r="451">
          <cell r="N451" t="str">
            <v>81736</v>
          </cell>
          <cell r="O451" t="str">
            <v xml:space="preserve">Saravena                                                                                                                                                                                                </v>
          </cell>
          <cell r="P451">
            <v>3283785924</v>
          </cell>
          <cell r="Q451">
            <v>577130284</v>
          </cell>
          <cell r="R451"/>
          <cell r="S451">
            <v>174472309</v>
          </cell>
          <cell r="T451">
            <v>232629745</v>
          </cell>
          <cell r="U451">
            <v>2037762354</v>
          </cell>
          <cell r="V451">
            <v>21695363939</v>
          </cell>
          <cell r="W451">
            <v>2105700278</v>
          </cell>
          <cell r="X451">
            <v>2209982576</v>
          </cell>
        </row>
        <row r="452">
          <cell r="N452" t="str">
            <v>85136</v>
          </cell>
          <cell r="O452" t="str">
            <v xml:space="preserve">La Salina                                                                                                                                                                                               </v>
          </cell>
          <cell r="P452">
            <v>717189747</v>
          </cell>
          <cell r="Q452">
            <v>11033156</v>
          </cell>
          <cell r="R452"/>
          <cell r="S452">
            <v>63429868</v>
          </cell>
          <cell r="T452">
            <v>84573158</v>
          </cell>
          <cell r="U452">
            <v>48924621</v>
          </cell>
          <cell r="V452">
            <v>466497323</v>
          </cell>
          <cell r="W452">
            <v>1386343155</v>
          </cell>
          <cell r="X452">
            <v>1766470855</v>
          </cell>
        </row>
        <row r="453">
          <cell r="N453" t="str">
            <v>05237</v>
          </cell>
          <cell r="O453" t="str">
            <v xml:space="preserve">Donmatías                                                                                                                                                                                               </v>
          </cell>
          <cell r="P453">
            <v>1029688349</v>
          </cell>
          <cell r="Q453">
            <v>51958102</v>
          </cell>
          <cell r="R453"/>
          <cell r="S453">
            <v>45206997</v>
          </cell>
          <cell r="T453">
            <v>60275995</v>
          </cell>
          <cell r="U453">
            <v>415390094</v>
          </cell>
          <cell r="V453">
            <v>3086985719</v>
          </cell>
          <cell r="W453">
            <v>1363808749</v>
          </cell>
          <cell r="X453">
            <v>1702526952</v>
          </cell>
        </row>
        <row r="454">
          <cell r="N454" t="str">
            <v>05837</v>
          </cell>
          <cell r="O454" t="str">
            <v xml:space="preserve">Turbo                                                                                                                                                                                                   </v>
          </cell>
          <cell r="P454">
            <v>7403584572</v>
          </cell>
          <cell r="Q454">
            <v>2042731745</v>
          </cell>
          <cell r="R454"/>
          <cell r="S454">
            <v>267490457</v>
          </cell>
          <cell r="T454">
            <v>356653942</v>
          </cell>
          <cell r="U454">
            <v>123649700936</v>
          </cell>
          <cell r="V454">
            <v>43274456253</v>
          </cell>
          <cell r="W454">
            <v>3228333097</v>
          </cell>
          <cell r="X454">
            <v>3388212449</v>
          </cell>
        </row>
        <row r="455">
          <cell r="N455" t="str">
            <v>08137</v>
          </cell>
          <cell r="O455" t="str">
            <v xml:space="preserve">Campo De La Cruz                                                                                                                                                                                        </v>
          </cell>
          <cell r="P455">
            <v>1903190061</v>
          </cell>
          <cell r="Q455">
            <v>540571870</v>
          </cell>
          <cell r="R455"/>
          <cell r="S455">
            <v>127224516</v>
          </cell>
          <cell r="T455">
            <v>169632688</v>
          </cell>
          <cell r="U455">
            <v>981706023</v>
          </cell>
          <cell r="V455">
            <v>10616094037</v>
          </cell>
          <cell r="W455">
            <v>3170402449</v>
          </cell>
          <cell r="X455">
            <v>3869276746</v>
          </cell>
        </row>
        <row r="456">
          <cell r="N456" t="str">
            <v>15537</v>
          </cell>
          <cell r="O456" t="str">
            <v xml:space="preserve">Paz De Rio                                                                                                                                                                                              </v>
          </cell>
          <cell r="P456">
            <v>528390389</v>
          </cell>
          <cell r="Q456">
            <v>11382503</v>
          </cell>
          <cell r="R456"/>
          <cell r="S456">
            <v>28498037</v>
          </cell>
          <cell r="T456">
            <v>37997378</v>
          </cell>
          <cell r="U456">
            <v>78305378</v>
          </cell>
          <cell r="V456">
            <v>784762036</v>
          </cell>
          <cell r="W456">
            <v>668670265</v>
          </cell>
          <cell r="X456">
            <v>809409660</v>
          </cell>
        </row>
        <row r="457">
          <cell r="N457" t="str">
            <v>15837</v>
          </cell>
          <cell r="O457" t="str">
            <v xml:space="preserve">Tuta                                                                                                                                                                                                    </v>
          </cell>
          <cell r="P457"/>
          <cell r="Q457">
            <v>43145051</v>
          </cell>
          <cell r="R457"/>
          <cell r="S457">
            <v>62314257</v>
          </cell>
          <cell r="T457">
            <v>83085676</v>
          </cell>
          <cell r="U457">
            <v>300087304</v>
          </cell>
          <cell r="V457">
            <v>2232647959</v>
          </cell>
          <cell r="W457">
            <v>1315768967</v>
          </cell>
          <cell r="X457">
            <v>1567757261</v>
          </cell>
        </row>
        <row r="458">
          <cell r="N458" t="str">
            <v>19137</v>
          </cell>
          <cell r="O458" t="str">
            <v xml:space="preserve">Caldono                                                                                                                                                                                                 </v>
          </cell>
          <cell r="P458">
            <v>2166807699</v>
          </cell>
          <cell r="Q458">
            <v>362772791</v>
          </cell>
          <cell r="R458"/>
          <cell r="S458">
            <v>114513560</v>
          </cell>
          <cell r="T458">
            <v>152684748</v>
          </cell>
          <cell r="U458">
            <v>1685723807</v>
          </cell>
          <cell r="V458">
            <v>15356069115</v>
          </cell>
          <cell r="W458">
            <v>1382060186</v>
          </cell>
          <cell r="X458">
            <v>1450505075</v>
          </cell>
        </row>
        <row r="459">
          <cell r="N459" t="str">
            <v>05038</v>
          </cell>
          <cell r="O459" t="str">
            <v xml:space="preserve">Angostura                                                                                                                                                                                               </v>
          </cell>
          <cell r="P459">
            <v>1052631595</v>
          </cell>
          <cell r="Q459">
            <v>79252733</v>
          </cell>
          <cell r="R459"/>
          <cell r="S459">
            <v>78667843</v>
          </cell>
          <cell r="T459">
            <v>104890458</v>
          </cell>
          <cell r="U459">
            <v>283948102</v>
          </cell>
          <cell r="V459">
            <v>4036055874</v>
          </cell>
          <cell r="W459">
            <v>1831196052</v>
          </cell>
          <cell r="X459">
            <v>2214123177</v>
          </cell>
        </row>
        <row r="460">
          <cell r="N460" t="str">
            <v>05138</v>
          </cell>
          <cell r="O460" t="str">
            <v xml:space="preserve">Cañasgordas                                                                                                                                                                                             </v>
          </cell>
          <cell r="P460">
            <v>1335879875</v>
          </cell>
          <cell r="Q460">
            <v>115108607</v>
          </cell>
          <cell r="R460"/>
          <cell r="S460">
            <v>107713369</v>
          </cell>
          <cell r="T460">
            <v>143617829</v>
          </cell>
          <cell r="U460">
            <v>472212576</v>
          </cell>
          <cell r="V460">
            <v>5153716600</v>
          </cell>
          <cell r="W460">
            <v>2373676665</v>
          </cell>
          <cell r="X460">
            <v>2847080957</v>
          </cell>
        </row>
        <row r="461">
          <cell r="N461" t="str">
            <v>08638</v>
          </cell>
          <cell r="O461" t="str">
            <v xml:space="preserve">Sabanalarga                                                                                                                                                                                             </v>
          </cell>
          <cell r="P461">
            <v>5181590353</v>
          </cell>
          <cell r="Q461">
            <v>836753346</v>
          </cell>
          <cell r="R461"/>
          <cell r="S461">
            <v>225169190</v>
          </cell>
          <cell r="T461">
            <v>491136133</v>
          </cell>
          <cell r="U461">
            <v>2867148765</v>
          </cell>
          <cell r="V461">
            <v>29500851284</v>
          </cell>
          <cell r="W461">
            <v>2717559191</v>
          </cell>
          <cell r="X461">
            <v>3428395918</v>
          </cell>
        </row>
        <row r="462">
          <cell r="N462" t="str">
            <v>13838</v>
          </cell>
          <cell r="O462" t="str">
            <v xml:space="preserve">Turbana                                                                                                                                                                                                 </v>
          </cell>
          <cell r="P462">
            <v>1844134117</v>
          </cell>
          <cell r="Q462">
            <v>271909562</v>
          </cell>
          <cell r="R462"/>
          <cell r="S462">
            <v>97929543</v>
          </cell>
          <cell r="T462">
            <v>130572725</v>
          </cell>
          <cell r="U462">
            <v>692099357</v>
          </cell>
          <cell r="V462">
            <v>5344341245</v>
          </cell>
          <cell r="W462">
            <v>2927816091</v>
          </cell>
          <cell r="X462">
            <v>3651456429</v>
          </cell>
        </row>
        <row r="463">
          <cell r="N463" t="str">
            <v>15238</v>
          </cell>
          <cell r="O463" t="str">
            <v xml:space="preserve">Duitama                                                                                                                                                                                                 </v>
          </cell>
          <cell r="P463">
            <v>3165897078</v>
          </cell>
          <cell r="Q463">
            <v>192180772</v>
          </cell>
          <cell r="R463"/>
          <cell r="S463">
            <v>342817781</v>
          </cell>
          <cell r="T463">
            <v>457090375</v>
          </cell>
          <cell r="U463">
            <v>67016489917</v>
          </cell>
          <cell r="V463">
            <v>20448153062</v>
          </cell>
          <cell r="W463"/>
          <cell r="X463">
            <v>4913721538</v>
          </cell>
        </row>
        <row r="464">
          <cell r="N464" t="str">
            <v>15638</v>
          </cell>
          <cell r="O464" t="str">
            <v xml:space="preserve">Sáchica                                                                                                                                                                                                 </v>
          </cell>
          <cell r="P464">
            <v>548231099</v>
          </cell>
          <cell r="Q464">
            <v>17036207</v>
          </cell>
          <cell r="R464"/>
          <cell r="S464">
            <v>35040415</v>
          </cell>
          <cell r="T464">
            <v>46720554</v>
          </cell>
          <cell r="U464">
            <v>109118122</v>
          </cell>
          <cell r="V464">
            <v>1730631603</v>
          </cell>
          <cell r="W464">
            <v>915685596</v>
          </cell>
          <cell r="X464">
            <v>1129125528</v>
          </cell>
        </row>
        <row r="465">
          <cell r="N465" t="str">
            <v>20238</v>
          </cell>
          <cell r="O465" t="str">
            <v xml:space="preserve">El Copey                                                                                                                                                                                                </v>
          </cell>
          <cell r="P465">
            <v>2294450756</v>
          </cell>
          <cell r="Q465">
            <v>351570110</v>
          </cell>
          <cell r="R465"/>
          <cell r="S465">
            <v>121681220</v>
          </cell>
          <cell r="T465">
            <v>162241627</v>
          </cell>
          <cell r="U465">
            <v>1116427465</v>
          </cell>
          <cell r="V465">
            <v>10465518585</v>
          </cell>
          <cell r="W465">
            <v>1468566456</v>
          </cell>
          <cell r="X465">
            <v>1541295461</v>
          </cell>
        </row>
        <row r="466">
          <cell r="N466" t="str">
            <v>25438</v>
          </cell>
          <cell r="O466" t="str">
            <v xml:space="preserve">Medina                                                                                                                                                                                                  </v>
          </cell>
          <cell r="P466">
            <v>883746752</v>
          </cell>
          <cell r="Q466">
            <v>54985728</v>
          </cell>
          <cell r="R466"/>
          <cell r="S466">
            <v>76372988</v>
          </cell>
          <cell r="T466">
            <v>101830652</v>
          </cell>
          <cell r="U466">
            <v>238142867</v>
          </cell>
          <cell r="V466">
            <v>2593317708</v>
          </cell>
          <cell r="W466">
            <v>1716928932</v>
          </cell>
          <cell r="X466">
            <v>2065505141</v>
          </cell>
        </row>
        <row r="467">
          <cell r="N467" t="str">
            <v>52838</v>
          </cell>
          <cell r="O467" t="str">
            <v xml:space="preserve">Túquerres                                                                                                                                                                                               </v>
          </cell>
          <cell r="P467">
            <v>2339431096</v>
          </cell>
          <cell r="Q467">
            <v>176113261</v>
          </cell>
          <cell r="R467"/>
          <cell r="S467">
            <v>152584670</v>
          </cell>
          <cell r="T467">
            <v>203446230</v>
          </cell>
          <cell r="U467">
            <v>962775630</v>
          </cell>
          <cell r="V467">
            <v>16155823677</v>
          </cell>
          <cell r="W467">
            <v>1841539152</v>
          </cell>
          <cell r="X467">
            <v>1932739186</v>
          </cell>
        </row>
        <row r="468">
          <cell r="N468" t="str">
            <v>15839</v>
          </cell>
          <cell r="O468" t="str">
            <v xml:space="preserve">Tutazá                                                                                                                                                                                                  </v>
          </cell>
          <cell r="P468">
            <v>547213295</v>
          </cell>
          <cell r="Q468">
            <v>10563667</v>
          </cell>
          <cell r="R468"/>
          <cell r="S468">
            <v>44183913</v>
          </cell>
          <cell r="T468">
            <v>58911866</v>
          </cell>
          <cell r="U468">
            <v>58534212</v>
          </cell>
          <cell r="V468">
            <v>742637970</v>
          </cell>
          <cell r="W468">
            <v>984111552</v>
          </cell>
          <cell r="X468">
            <v>1182275548</v>
          </cell>
        </row>
        <row r="469">
          <cell r="N469" t="str">
            <v>25339</v>
          </cell>
          <cell r="O469" t="str">
            <v xml:space="preserve">Gutiérrez                                                                                                                                                                                               </v>
          </cell>
          <cell r="P469">
            <v>583756784</v>
          </cell>
          <cell r="Q469">
            <v>17256387</v>
          </cell>
          <cell r="R469"/>
          <cell r="S469">
            <v>52337280</v>
          </cell>
          <cell r="T469">
            <v>69783041</v>
          </cell>
          <cell r="U469">
            <v>101277865</v>
          </cell>
          <cell r="V469">
            <v>1222928578</v>
          </cell>
          <cell r="W469">
            <v>1067121193</v>
          </cell>
          <cell r="X469">
            <v>1264294431</v>
          </cell>
        </row>
        <row r="470">
          <cell r="N470" t="str">
            <v>25839</v>
          </cell>
          <cell r="O470" t="str">
            <v xml:space="preserve">Ubalá                                                                                                                                                                                                   </v>
          </cell>
          <cell r="P470">
            <v>984214358</v>
          </cell>
          <cell r="Q470">
            <v>58203204</v>
          </cell>
          <cell r="R470"/>
          <cell r="S470">
            <v>68029247</v>
          </cell>
          <cell r="T470">
            <v>90705666</v>
          </cell>
          <cell r="U470">
            <v>273611789</v>
          </cell>
          <cell r="V470">
            <v>2658509241</v>
          </cell>
          <cell r="W470">
            <v>1600818625</v>
          </cell>
          <cell r="X470">
            <v>1938537301</v>
          </cell>
        </row>
        <row r="471">
          <cell r="N471" t="str">
            <v>54239</v>
          </cell>
          <cell r="O471" t="str">
            <v xml:space="preserve">Durania                                                                                                                                                                                                 </v>
          </cell>
          <cell r="P471">
            <v>819999527</v>
          </cell>
          <cell r="Q471">
            <v>34810312</v>
          </cell>
          <cell r="R471"/>
          <cell r="S471">
            <v>85679874</v>
          </cell>
          <cell r="T471">
            <v>114239841</v>
          </cell>
          <cell r="U471">
            <v>128230353</v>
          </cell>
          <cell r="V471">
            <v>1756253289</v>
          </cell>
          <cell r="W471">
            <v>1765541959</v>
          </cell>
          <cell r="X471">
            <v>2095409816</v>
          </cell>
        </row>
        <row r="472">
          <cell r="N472" t="str">
            <v>85139</v>
          </cell>
          <cell r="O472" t="str">
            <v xml:space="preserve">Maní                                                                                                                                                                                                    </v>
          </cell>
          <cell r="P472">
            <v>1503972933</v>
          </cell>
          <cell r="Q472">
            <v>101454559</v>
          </cell>
          <cell r="R472"/>
          <cell r="S472">
            <v>43203739</v>
          </cell>
          <cell r="T472">
            <v>57604974</v>
          </cell>
          <cell r="U472">
            <v>479178594</v>
          </cell>
          <cell r="V472">
            <v>4282572090</v>
          </cell>
          <cell r="W472">
            <v>1482797513</v>
          </cell>
          <cell r="X472">
            <v>1874857818</v>
          </cell>
        </row>
        <row r="473">
          <cell r="N473" t="str">
            <v>05040</v>
          </cell>
          <cell r="O473" t="str">
            <v xml:space="preserve">Anorí                                                                                                                                                                                                   </v>
          </cell>
          <cell r="P473">
            <v>1603703909</v>
          </cell>
          <cell r="Q473">
            <v>873343384</v>
          </cell>
          <cell r="R473"/>
          <cell r="S473">
            <v>96227391</v>
          </cell>
          <cell r="T473">
            <v>128303188</v>
          </cell>
          <cell r="U473">
            <v>569382095</v>
          </cell>
          <cell r="V473">
            <v>16794254479</v>
          </cell>
          <cell r="W473">
            <v>2478555515</v>
          </cell>
          <cell r="X473">
            <v>3045446970</v>
          </cell>
        </row>
        <row r="474">
          <cell r="N474" t="str">
            <v>05240</v>
          </cell>
          <cell r="O474" t="str">
            <v xml:space="preserve">Ebéjico                                                                                                                                                                                                 </v>
          </cell>
          <cell r="P474">
            <v>842824441</v>
          </cell>
          <cell r="Q474">
            <v>41537269</v>
          </cell>
          <cell r="R474"/>
          <cell r="S474">
            <v>39526076</v>
          </cell>
          <cell r="T474">
            <v>52701435</v>
          </cell>
          <cell r="U474">
            <v>237097320</v>
          </cell>
          <cell r="V474">
            <v>3310487177</v>
          </cell>
          <cell r="W474">
            <v>1223238672</v>
          </cell>
          <cell r="X474">
            <v>1530039442</v>
          </cell>
        </row>
        <row r="475">
          <cell r="N475" t="str">
            <v>05440</v>
          </cell>
          <cell r="O475" t="str">
            <v xml:space="preserve">Marinilla                                                                                                                                                                                               </v>
          </cell>
          <cell r="P475">
            <v>1745779659</v>
          </cell>
          <cell r="Q475">
            <v>134820901</v>
          </cell>
          <cell r="R475"/>
          <cell r="S475">
            <v>118592832</v>
          </cell>
          <cell r="T475">
            <v>158123776</v>
          </cell>
          <cell r="U475">
            <v>1366866858</v>
          </cell>
          <cell r="V475">
            <v>8718214715</v>
          </cell>
          <cell r="W475">
            <v>1431292802</v>
          </cell>
          <cell r="X475">
            <v>1502175873</v>
          </cell>
        </row>
        <row r="476">
          <cell r="N476" t="str">
            <v>13140</v>
          </cell>
          <cell r="O476" t="str">
            <v xml:space="preserve">Calamar                                                                                                                                                                                                 </v>
          </cell>
          <cell r="P476">
            <v>2054356911</v>
          </cell>
          <cell r="Q476">
            <v>585809105</v>
          </cell>
          <cell r="R476"/>
          <cell r="S476">
            <v>94110071</v>
          </cell>
          <cell r="T476">
            <v>125480094</v>
          </cell>
          <cell r="U476">
            <v>1207855743</v>
          </cell>
          <cell r="V476">
            <v>9646028127</v>
          </cell>
          <cell r="W476">
            <v>2890007906</v>
          </cell>
          <cell r="X476">
            <v>3614523017</v>
          </cell>
        </row>
        <row r="477">
          <cell r="N477" t="str">
            <v>13440</v>
          </cell>
          <cell r="O477" t="str">
            <v xml:space="preserve">Margarita                                                                                                                                                                                               </v>
          </cell>
          <cell r="P477">
            <v>1190851846</v>
          </cell>
          <cell r="Q477">
            <v>645372784</v>
          </cell>
          <cell r="R477"/>
          <cell r="S477">
            <v>124501847</v>
          </cell>
          <cell r="T477">
            <v>166002463</v>
          </cell>
          <cell r="U477">
            <v>421818290</v>
          </cell>
          <cell r="V477">
            <v>4271658024</v>
          </cell>
          <cell r="W477">
            <v>2752093931</v>
          </cell>
          <cell r="X477">
            <v>3302503292</v>
          </cell>
        </row>
        <row r="478">
          <cell r="N478" t="str">
            <v>15740</v>
          </cell>
          <cell r="O478" t="str">
            <v xml:space="preserve">Siachoque                                                                                                                                                                                               </v>
          </cell>
          <cell r="P478">
            <v>875378901</v>
          </cell>
          <cell r="Q478">
            <v>52325031</v>
          </cell>
          <cell r="R478"/>
          <cell r="S478">
            <v>65834571</v>
          </cell>
          <cell r="T478">
            <v>87779428</v>
          </cell>
          <cell r="U478">
            <v>255027232</v>
          </cell>
          <cell r="V478">
            <v>2579483497</v>
          </cell>
          <cell r="W478">
            <v>1493278129</v>
          </cell>
          <cell r="X478">
            <v>1798807705</v>
          </cell>
        </row>
        <row r="479">
          <cell r="N479" t="str">
            <v>25040</v>
          </cell>
          <cell r="O479" t="str">
            <v xml:space="preserve">Anolaima                                                                                                                                                                                                </v>
          </cell>
          <cell r="P479">
            <v>773748289</v>
          </cell>
          <cell r="Q479">
            <v>49053328</v>
          </cell>
          <cell r="R479"/>
          <cell r="S479">
            <v>41317276</v>
          </cell>
          <cell r="T479">
            <v>55089701</v>
          </cell>
          <cell r="U479">
            <v>343125118</v>
          </cell>
          <cell r="V479">
            <v>3221964140</v>
          </cell>
          <cell r="W479">
            <v>1248486618</v>
          </cell>
          <cell r="X479">
            <v>1558831463</v>
          </cell>
        </row>
        <row r="480">
          <cell r="N480" t="str">
            <v>25740</v>
          </cell>
          <cell r="O480" t="str">
            <v xml:space="preserve">Sibaté                                                                                                                                                                                                  </v>
          </cell>
          <cell r="P480">
            <v>1329828085</v>
          </cell>
          <cell r="Q480">
            <v>77180303</v>
          </cell>
          <cell r="R480"/>
          <cell r="S480">
            <v>91338102</v>
          </cell>
          <cell r="T480">
            <v>121784128</v>
          </cell>
          <cell r="U480">
            <v>662470539</v>
          </cell>
          <cell r="V480">
            <v>4945917059</v>
          </cell>
          <cell r="W480">
            <v>1102356244</v>
          </cell>
          <cell r="X480">
            <v>1156949307</v>
          </cell>
        </row>
        <row r="481">
          <cell r="N481" t="str">
            <v>52240</v>
          </cell>
          <cell r="O481" t="str">
            <v xml:space="preserve">Chachagüí                                                                                                                                                                                               </v>
          </cell>
          <cell r="P481">
            <v>981812842</v>
          </cell>
          <cell r="Q481">
            <v>66183175</v>
          </cell>
          <cell r="R481"/>
          <cell r="S481">
            <v>93516663</v>
          </cell>
          <cell r="T481">
            <v>124688892</v>
          </cell>
          <cell r="U481">
            <v>315883973</v>
          </cell>
          <cell r="V481">
            <v>4431234114</v>
          </cell>
          <cell r="W481">
            <v>2065128114</v>
          </cell>
          <cell r="X481">
            <v>2477776914</v>
          </cell>
        </row>
        <row r="482">
          <cell r="N482" t="str">
            <v>52540</v>
          </cell>
          <cell r="O482" t="str">
            <v xml:space="preserve">Policarpa                                                                                                                                                                                               </v>
          </cell>
          <cell r="P482">
            <v>959977902</v>
          </cell>
          <cell r="Q482">
            <v>67907217</v>
          </cell>
          <cell r="R482"/>
          <cell r="S482">
            <v>80344251</v>
          </cell>
          <cell r="T482">
            <v>107125669</v>
          </cell>
          <cell r="U482">
            <v>352360969</v>
          </cell>
          <cell r="V482">
            <v>5399065138</v>
          </cell>
          <cell r="W482">
            <v>1713523433</v>
          </cell>
          <cell r="X482">
            <v>2044917258</v>
          </cell>
        </row>
        <row r="483">
          <cell r="N483" t="str">
            <v>66440</v>
          </cell>
          <cell r="O483" t="str">
            <v xml:space="preserve">Marsella                                                                                                                                                                                                </v>
          </cell>
          <cell r="P483">
            <v>1031913948</v>
          </cell>
          <cell r="Q483">
            <v>88940100</v>
          </cell>
          <cell r="R483"/>
          <cell r="S483">
            <v>73138510</v>
          </cell>
          <cell r="T483">
            <v>97518014</v>
          </cell>
          <cell r="U483">
            <v>463347640</v>
          </cell>
          <cell r="V483">
            <v>4995533793</v>
          </cell>
          <cell r="W483">
            <v>1857505064</v>
          </cell>
          <cell r="X483">
            <v>2272572001</v>
          </cell>
        </row>
        <row r="484">
          <cell r="N484" t="str">
            <v>85440</v>
          </cell>
          <cell r="O484" t="str">
            <v xml:space="preserve">Villanueva                                                                                                                                                                                              </v>
          </cell>
          <cell r="P484">
            <v>1960183388</v>
          </cell>
          <cell r="Q484">
            <v>157954424</v>
          </cell>
          <cell r="R484"/>
          <cell r="S484">
            <v>95416097</v>
          </cell>
          <cell r="T484">
            <v>127221455</v>
          </cell>
          <cell r="U484">
            <v>1022494561</v>
          </cell>
          <cell r="V484">
            <v>7683693779</v>
          </cell>
          <cell r="W484">
            <v>1151573557</v>
          </cell>
          <cell r="X484">
            <v>1367630696</v>
          </cell>
        </row>
        <row r="485">
          <cell r="N485" t="str">
            <v>91540</v>
          </cell>
          <cell r="O485" t="str">
            <v xml:space="preserve">Puerto Nariño                                                                                                                                                                                           </v>
          </cell>
          <cell r="P485">
            <v>1387898005</v>
          </cell>
          <cell r="Q485">
            <v>119887674</v>
          </cell>
          <cell r="R485"/>
          <cell r="S485">
            <v>77215548</v>
          </cell>
          <cell r="T485">
            <v>102954063</v>
          </cell>
          <cell r="U485">
            <v>217588747</v>
          </cell>
          <cell r="V485">
            <v>3220974612</v>
          </cell>
          <cell r="W485">
            <v>2277392926</v>
          </cell>
          <cell r="X485">
            <v>2846449493</v>
          </cell>
        </row>
        <row r="486">
          <cell r="N486" t="str">
            <v>05541</v>
          </cell>
          <cell r="O486" t="str">
            <v xml:space="preserve">Peñol                                                                                                                                                                                                   </v>
          </cell>
          <cell r="P486">
            <v>1173688989</v>
          </cell>
          <cell r="Q486">
            <v>51951213</v>
          </cell>
          <cell r="R486"/>
          <cell r="S486">
            <v>55233061</v>
          </cell>
          <cell r="T486">
            <v>73644091</v>
          </cell>
          <cell r="U486">
            <v>446638512</v>
          </cell>
          <cell r="V486">
            <v>5359332929</v>
          </cell>
          <cell r="W486">
            <v>1572815426</v>
          </cell>
          <cell r="X486">
            <v>2043106040</v>
          </cell>
        </row>
        <row r="487">
          <cell r="N487" t="str">
            <v>08141</v>
          </cell>
          <cell r="O487" t="str">
            <v xml:space="preserve">Candelaria                                                                                                                                                                                              </v>
          </cell>
          <cell r="P487">
            <v>1687566165</v>
          </cell>
          <cell r="Q487">
            <v>187977789</v>
          </cell>
          <cell r="R487"/>
          <cell r="S487">
            <v>66178785</v>
          </cell>
          <cell r="T487">
            <v>88238381</v>
          </cell>
          <cell r="U487">
            <v>645291691</v>
          </cell>
          <cell r="V487">
            <v>6575510128</v>
          </cell>
          <cell r="W487">
            <v>2169188169</v>
          </cell>
          <cell r="X487">
            <v>2730830424</v>
          </cell>
        </row>
        <row r="488">
          <cell r="N488" t="str">
            <v>17541</v>
          </cell>
          <cell r="O488" t="str">
            <v xml:space="preserve">Pensilvania                                                                                                                                                                                             </v>
          </cell>
          <cell r="P488">
            <v>1334935004</v>
          </cell>
          <cell r="Q488">
            <v>68303803</v>
          </cell>
          <cell r="R488"/>
          <cell r="S488">
            <v>52005509</v>
          </cell>
          <cell r="T488">
            <v>69340693</v>
          </cell>
          <cell r="U488">
            <v>532136577</v>
          </cell>
          <cell r="V488">
            <v>6046810367</v>
          </cell>
          <cell r="W488">
            <v>1546402989</v>
          </cell>
          <cell r="X488">
            <v>1927486831</v>
          </cell>
        </row>
        <row r="489">
          <cell r="N489" t="str">
            <v>25841</v>
          </cell>
          <cell r="O489" t="str">
            <v xml:space="preserve">Ubaque                                                                                                                                                                                                  </v>
          </cell>
          <cell r="P489">
            <v>676733987</v>
          </cell>
          <cell r="Q489">
            <v>29688806</v>
          </cell>
          <cell r="R489"/>
          <cell r="S489">
            <v>36695434</v>
          </cell>
          <cell r="T489">
            <v>48927233</v>
          </cell>
          <cell r="U489">
            <v>171655022</v>
          </cell>
          <cell r="V489">
            <v>1979913124</v>
          </cell>
          <cell r="W489">
            <v>1057752714</v>
          </cell>
          <cell r="X489">
            <v>1313924411</v>
          </cell>
        </row>
        <row r="490">
          <cell r="N490" t="str">
            <v>47541</v>
          </cell>
          <cell r="O490" t="str">
            <v xml:space="preserve">Pedraza                                                                                                                                                                                                 </v>
          </cell>
          <cell r="P490">
            <v>1035129295</v>
          </cell>
          <cell r="Q490">
            <v>486767907</v>
          </cell>
          <cell r="R490"/>
          <cell r="S490">
            <v>68199043</v>
          </cell>
          <cell r="T490">
            <v>90932057</v>
          </cell>
          <cell r="U490">
            <v>386574216</v>
          </cell>
          <cell r="V490">
            <v>3766179901</v>
          </cell>
          <cell r="W490">
            <v>1971335846</v>
          </cell>
          <cell r="X490">
            <v>2449524757</v>
          </cell>
        </row>
        <row r="491">
          <cell r="N491" t="str">
            <v>76041</v>
          </cell>
          <cell r="O491" t="str">
            <v xml:space="preserve">Ansermanuevo                                                                                                                                                                                            </v>
          </cell>
          <cell r="P491">
            <v>1128835994</v>
          </cell>
          <cell r="Q491">
            <v>101117138</v>
          </cell>
          <cell r="R491"/>
          <cell r="S491">
            <v>31138794</v>
          </cell>
          <cell r="T491">
            <v>41518400</v>
          </cell>
          <cell r="U491">
            <v>355473711</v>
          </cell>
          <cell r="V491">
            <v>5329420035</v>
          </cell>
          <cell r="W491">
            <v>1259256041</v>
          </cell>
          <cell r="X491">
            <v>1614417433</v>
          </cell>
        </row>
        <row r="492">
          <cell r="N492" t="str">
            <v>05042</v>
          </cell>
          <cell r="O492" t="str">
            <v xml:space="preserve">Santa Fe De Antioquia                                                                                                                                                                                   </v>
          </cell>
          <cell r="P492">
            <v>1378968968</v>
          </cell>
          <cell r="Q492">
            <v>131895443</v>
          </cell>
          <cell r="R492"/>
          <cell r="S492">
            <v>78756684</v>
          </cell>
          <cell r="T492">
            <v>105008916</v>
          </cell>
          <cell r="U492">
            <v>704881137</v>
          </cell>
          <cell r="V492">
            <v>7857704291</v>
          </cell>
          <cell r="W492">
            <v>950511744</v>
          </cell>
          <cell r="X492">
            <v>997584716</v>
          </cell>
        </row>
        <row r="493">
          <cell r="N493" t="str">
            <v>05142</v>
          </cell>
          <cell r="O493" t="str">
            <v xml:space="preserve">Caracolí                                                                                                                                                                                                </v>
          </cell>
          <cell r="P493">
            <v>679154531</v>
          </cell>
          <cell r="Q493">
            <v>15068301</v>
          </cell>
          <cell r="R493"/>
          <cell r="S493">
            <v>27407491</v>
          </cell>
          <cell r="T493">
            <v>36543321</v>
          </cell>
          <cell r="U493">
            <v>85014713</v>
          </cell>
          <cell r="V493">
            <v>1520908831</v>
          </cell>
          <cell r="W493">
            <v>774239084</v>
          </cell>
          <cell r="X493">
            <v>959557344</v>
          </cell>
        </row>
        <row r="494">
          <cell r="N494" t="str">
            <v>05642</v>
          </cell>
          <cell r="O494" t="str">
            <v xml:space="preserve">Salgar                                                                                                                                                                                                  </v>
          </cell>
          <cell r="P494">
            <v>1390817124</v>
          </cell>
          <cell r="Q494">
            <v>79547712</v>
          </cell>
          <cell r="R494"/>
          <cell r="S494">
            <v>73748440</v>
          </cell>
          <cell r="T494">
            <v>98331255</v>
          </cell>
          <cell r="U494">
            <v>375068222</v>
          </cell>
          <cell r="V494">
            <v>5965910781</v>
          </cell>
          <cell r="W494">
            <v>1907596957</v>
          </cell>
          <cell r="X494">
            <v>2339306803</v>
          </cell>
        </row>
        <row r="495">
          <cell r="N495" t="str">
            <v>05842</v>
          </cell>
          <cell r="O495" t="str">
            <v xml:space="preserve">Uramita                                                                                                                                                                                                 </v>
          </cell>
          <cell r="P495">
            <v>916908350</v>
          </cell>
          <cell r="Q495">
            <v>58415076</v>
          </cell>
          <cell r="R495"/>
          <cell r="S495">
            <v>73468046</v>
          </cell>
          <cell r="T495">
            <v>97957394</v>
          </cell>
          <cell r="U495">
            <v>227970919</v>
          </cell>
          <cell r="V495">
            <v>2453723203</v>
          </cell>
          <cell r="W495">
            <v>1767753106</v>
          </cell>
          <cell r="X495">
            <v>2147310680</v>
          </cell>
        </row>
        <row r="496">
          <cell r="N496" t="str">
            <v>13042</v>
          </cell>
          <cell r="O496" t="str">
            <v xml:space="preserve">Arenal                                                                                                                                                                                                  </v>
          </cell>
          <cell r="P496">
            <v>1500653583</v>
          </cell>
          <cell r="Q496">
            <v>235172020</v>
          </cell>
          <cell r="R496"/>
          <cell r="S496">
            <v>76618793</v>
          </cell>
          <cell r="T496">
            <v>102158391</v>
          </cell>
          <cell r="U496">
            <v>347454607</v>
          </cell>
          <cell r="V496">
            <v>3669940322</v>
          </cell>
          <cell r="W496">
            <v>2174112519</v>
          </cell>
          <cell r="X496">
            <v>2695870686</v>
          </cell>
        </row>
        <row r="497">
          <cell r="N497" t="str">
            <v>13442</v>
          </cell>
          <cell r="O497" t="str">
            <v xml:space="preserve">María La Baja                                                                                                                                                                                           </v>
          </cell>
          <cell r="P497">
            <v>2902709029</v>
          </cell>
          <cell r="Q497">
            <v>679261076</v>
          </cell>
          <cell r="R497"/>
          <cell r="S497">
            <v>146225890</v>
          </cell>
          <cell r="T497">
            <v>194967854</v>
          </cell>
          <cell r="U497">
            <v>1786917680</v>
          </cell>
          <cell r="V497">
            <v>15365866639</v>
          </cell>
          <cell r="W497">
            <v>1764795209</v>
          </cell>
          <cell r="X497">
            <v>1814343395</v>
          </cell>
        </row>
        <row r="498">
          <cell r="N498" t="str">
            <v>15442</v>
          </cell>
          <cell r="O498" t="str">
            <v xml:space="preserve">Maripí                                                                                                                                                                                                  </v>
          </cell>
          <cell r="P498">
            <v>1019359066</v>
          </cell>
          <cell r="Q498">
            <v>48090502</v>
          </cell>
          <cell r="R498"/>
          <cell r="S498">
            <v>82633643</v>
          </cell>
          <cell r="T498">
            <v>110178190</v>
          </cell>
          <cell r="U498">
            <v>181154109</v>
          </cell>
          <cell r="V498">
            <v>2039747085</v>
          </cell>
          <cell r="W498">
            <v>1950086448</v>
          </cell>
          <cell r="X498">
            <v>2362441950</v>
          </cell>
        </row>
        <row r="499">
          <cell r="N499" t="str">
            <v>15542</v>
          </cell>
          <cell r="O499" t="str">
            <v xml:space="preserve">Pesca                                                                                                                                                                                                   </v>
          </cell>
          <cell r="P499">
            <v>641998387</v>
          </cell>
          <cell r="Q499">
            <v>36139961</v>
          </cell>
          <cell r="R499"/>
          <cell r="S499">
            <v>71276946</v>
          </cell>
          <cell r="T499">
            <v>95035928</v>
          </cell>
          <cell r="U499">
            <v>196947372</v>
          </cell>
          <cell r="V499">
            <v>2389626229</v>
          </cell>
          <cell r="W499">
            <v>1420556044</v>
          </cell>
          <cell r="X499">
            <v>1676612466</v>
          </cell>
        </row>
        <row r="500">
          <cell r="N500" t="str">
            <v>15842</v>
          </cell>
          <cell r="O500" t="str">
            <v xml:space="preserve">Úmbita                                                                                                                                                                                                  </v>
          </cell>
          <cell r="P500">
            <v>793617295</v>
          </cell>
          <cell r="Q500">
            <v>31599909</v>
          </cell>
          <cell r="R500"/>
          <cell r="S500">
            <v>70957084</v>
          </cell>
          <cell r="T500">
            <v>94609445</v>
          </cell>
          <cell r="U500">
            <v>184365606</v>
          </cell>
          <cell r="V500">
            <v>2304074163</v>
          </cell>
          <cell r="W500">
            <v>1422313284</v>
          </cell>
          <cell r="X500">
            <v>1680318579</v>
          </cell>
        </row>
        <row r="501">
          <cell r="N501" t="str">
            <v>17042</v>
          </cell>
          <cell r="O501" t="str">
            <v xml:space="preserve">Anserma                                                                                                                                                                                                 </v>
          </cell>
          <cell r="P501">
            <v>1843128768</v>
          </cell>
          <cell r="Q501">
            <v>104539606</v>
          </cell>
          <cell r="R501"/>
          <cell r="S501">
            <v>83579964</v>
          </cell>
          <cell r="T501">
            <v>111439948</v>
          </cell>
          <cell r="U501">
            <v>721874932</v>
          </cell>
          <cell r="V501">
            <v>10119218611</v>
          </cell>
          <cell r="W501">
            <v>1008723684</v>
          </cell>
          <cell r="X501">
            <v>1058679531</v>
          </cell>
        </row>
        <row r="502">
          <cell r="N502" t="str">
            <v>17442</v>
          </cell>
          <cell r="O502" t="str">
            <v xml:space="preserve">Marmato                                                                                                                                                                                                 </v>
          </cell>
          <cell r="P502">
            <v>856032105</v>
          </cell>
          <cell r="Q502">
            <v>47676158</v>
          </cell>
          <cell r="R502"/>
          <cell r="S502">
            <v>64050082</v>
          </cell>
          <cell r="T502">
            <v>85400109</v>
          </cell>
          <cell r="U502">
            <v>268978153</v>
          </cell>
          <cell r="V502">
            <v>2266957210</v>
          </cell>
          <cell r="W502">
            <v>1431000259</v>
          </cell>
          <cell r="X502">
            <v>1719942886</v>
          </cell>
        </row>
        <row r="503">
          <cell r="N503" t="str">
            <v>19142</v>
          </cell>
          <cell r="O503" t="str">
            <v xml:space="preserve">Caloto                                                                                                                                                                                                  </v>
          </cell>
          <cell r="P503">
            <v>1952485594</v>
          </cell>
          <cell r="Q503">
            <v>266231956</v>
          </cell>
          <cell r="R503">
            <v>93623857</v>
          </cell>
          <cell r="S503">
            <v>112053323</v>
          </cell>
          <cell r="T503">
            <v>149408431</v>
          </cell>
          <cell r="U503">
            <v>1104292189</v>
          </cell>
          <cell r="V503">
            <v>8209556085</v>
          </cell>
          <cell r="W503">
            <v>1352403901</v>
          </cell>
          <cell r="X503">
            <v>1419380095</v>
          </cell>
        </row>
        <row r="504">
          <cell r="N504" t="str">
            <v>70742</v>
          </cell>
          <cell r="O504" t="str">
            <v xml:space="preserve">Sincé                                                                                                                                                                                                   </v>
          </cell>
          <cell r="P504">
            <v>2107501826</v>
          </cell>
          <cell r="Q504">
            <v>291545809</v>
          </cell>
          <cell r="R504"/>
          <cell r="S504">
            <v>168884086</v>
          </cell>
          <cell r="T504">
            <v>225178781</v>
          </cell>
          <cell r="U504">
            <v>1025020869</v>
          </cell>
          <cell r="V504">
            <v>12035243628</v>
          </cell>
          <cell r="W504">
            <v>2038256209</v>
          </cell>
          <cell r="X504">
            <v>2420671899</v>
          </cell>
        </row>
        <row r="505">
          <cell r="N505" t="str">
            <v>05543</v>
          </cell>
          <cell r="O505" t="str">
            <v xml:space="preserve">Peque                                                                                                                                                                                                   </v>
          </cell>
          <cell r="P505">
            <v>1063160204</v>
          </cell>
          <cell r="Q505">
            <v>65498597</v>
          </cell>
          <cell r="R505"/>
          <cell r="S505">
            <v>102054468</v>
          </cell>
          <cell r="T505">
            <v>136072623</v>
          </cell>
          <cell r="U505">
            <v>247617279</v>
          </cell>
          <cell r="V505">
            <v>3232475769</v>
          </cell>
          <cell r="W505">
            <v>2166873794</v>
          </cell>
          <cell r="X505">
            <v>2584131655</v>
          </cell>
        </row>
        <row r="506">
          <cell r="N506" t="str">
            <v>19743</v>
          </cell>
          <cell r="O506" t="str">
            <v xml:space="preserve">Silvia                                                                                                                                                                                                  </v>
          </cell>
          <cell r="P506">
            <v>2521244876</v>
          </cell>
          <cell r="Q506">
            <v>168232285</v>
          </cell>
          <cell r="R506"/>
          <cell r="S506">
            <v>136263929</v>
          </cell>
          <cell r="T506">
            <v>181685236</v>
          </cell>
          <cell r="U506">
            <v>991702280</v>
          </cell>
          <cell r="V506">
            <v>14146600065</v>
          </cell>
          <cell r="W506">
            <v>1644564643</v>
          </cell>
          <cell r="X506">
            <v>1953116294</v>
          </cell>
        </row>
        <row r="507">
          <cell r="N507" t="str">
            <v>20443</v>
          </cell>
          <cell r="O507" t="str">
            <v xml:space="preserve">Manaure Balcón Del Cesar                                                                                                                                                                                </v>
          </cell>
          <cell r="P507">
            <v>1209255771</v>
          </cell>
          <cell r="Q507">
            <v>130415329</v>
          </cell>
          <cell r="R507"/>
          <cell r="S507">
            <v>63314923</v>
          </cell>
          <cell r="T507">
            <v>84419898</v>
          </cell>
          <cell r="U507">
            <v>464352133</v>
          </cell>
          <cell r="V507">
            <v>4235975544</v>
          </cell>
          <cell r="W507">
            <v>1792733463</v>
          </cell>
          <cell r="X507">
            <v>2222419850</v>
          </cell>
        </row>
        <row r="508">
          <cell r="N508" t="str">
            <v>25743</v>
          </cell>
          <cell r="O508" t="str">
            <v xml:space="preserve">Silvania                                                                                                                                                                                                </v>
          </cell>
          <cell r="P508">
            <v>1254188648</v>
          </cell>
          <cell r="Q508">
            <v>66179525</v>
          </cell>
          <cell r="R508"/>
          <cell r="S508">
            <v>91635607</v>
          </cell>
          <cell r="T508">
            <v>122180809</v>
          </cell>
          <cell r="U508">
            <v>509105802</v>
          </cell>
          <cell r="V508">
            <v>6350139424</v>
          </cell>
          <cell r="W508">
            <v>1181461074</v>
          </cell>
          <cell r="X508">
            <v>1264999057</v>
          </cell>
        </row>
        <row r="509">
          <cell r="N509" t="str">
            <v>25843</v>
          </cell>
          <cell r="O509" t="str">
            <v xml:space="preserve">Ubaté                                                                                                                                                                                                   </v>
          </cell>
          <cell r="P509">
            <v>1606712956</v>
          </cell>
          <cell r="Q509">
            <v>90238754</v>
          </cell>
          <cell r="R509"/>
          <cell r="S509">
            <v>105994363</v>
          </cell>
          <cell r="T509">
            <v>141325818</v>
          </cell>
          <cell r="U509">
            <v>901486248</v>
          </cell>
          <cell r="V509">
            <v>6802603572</v>
          </cell>
          <cell r="W509">
            <v>1279242350</v>
          </cell>
          <cell r="X509">
            <v>1342595242</v>
          </cell>
        </row>
        <row r="510">
          <cell r="N510" t="str">
            <v>54743</v>
          </cell>
          <cell r="O510" t="str">
            <v xml:space="preserve">Silos                                                                                                                                                                                                   </v>
          </cell>
          <cell r="P510">
            <v>699979107</v>
          </cell>
          <cell r="Q510">
            <v>36289573</v>
          </cell>
          <cell r="R510"/>
          <cell r="S510">
            <v>41426220</v>
          </cell>
          <cell r="T510">
            <v>55234960</v>
          </cell>
          <cell r="U510">
            <v>196861798</v>
          </cell>
          <cell r="V510">
            <v>2010434433</v>
          </cell>
          <cell r="W510">
            <v>1073350984</v>
          </cell>
          <cell r="X510">
            <v>1316541718</v>
          </cell>
        </row>
        <row r="511">
          <cell r="N511" t="str">
            <v>73043</v>
          </cell>
          <cell r="O511" t="str">
            <v xml:space="preserve">Anzoátegui                                                                                                                                                                                              </v>
          </cell>
          <cell r="P511">
            <v>1342299131</v>
          </cell>
          <cell r="Q511">
            <v>93791766</v>
          </cell>
          <cell r="R511"/>
          <cell r="S511">
            <v>74962600</v>
          </cell>
          <cell r="T511">
            <v>99950130</v>
          </cell>
          <cell r="U511">
            <v>299220867</v>
          </cell>
          <cell r="V511">
            <v>3928836712</v>
          </cell>
          <cell r="W511">
            <v>1881384239</v>
          </cell>
          <cell r="X511">
            <v>2369321009</v>
          </cell>
        </row>
        <row r="512">
          <cell r="N512" t="str">
            <v>73443</v>
          </cell>
          <cell r="O512" t="str">
            <v xml:space="preserve">Mariquita                                                                                                                                                                                               </v>
          </cell>
          <cell r="P512">
            <v>1920214690</v>
          </cell>
          <cell r="Q512">
            <v>150043450</v>
          </cell>
          <cell r="R512"/>
          <cell r="S512">
            <v>96513375</v>
          </cell>
          <cell r="T512">
            <v>128684507</v>
          </cell>
          <cell r="U512">
            <v>887488919</v>
          </cell>
          <cell r="V512">
            <v>10237477256</v>
          </cell>
          <cell r="W512">
            <v>1164816630</v>
          </cell>
          <cell r="X512">
            <v>1222502793</v>
          </cell>
        </row>
        <row r="513">
          <cell r="N513" t="str">
            <v>76243</v>
          </cell>
          <cell r="O513" t="str">
            <v xml:space="preserve">El Águila                                                                                                                                                                                               </v>
          </cell>
          <cell r="P513">
            <v>860707108</v>
          </cell>
          <cell r="Q513">
            <v>41437488</v>
          </cell>
          <cell r="R513"/>
          <cell r="S513">
            <v>59521605</v>
          </cell>
          <cell r="T513">
            <v>79362140</v>
          </cell>
          <cell r="U513">
            <v>209070989</v>
          </cell>
          <cell r="V513">
            <v>2952768540</v>
          </cell>
          <cell r="W513">
            <v>1337423867</v>
          </cell>
          <cell r="X513">
            <v>1608832253</v>
          </cell>
        </row>
        <row r="514">
          <cell r="N514" t="str">
            <v>05044</v>
          </cell>
          <cell r="O514" t="str">
            <v xml:space="preserve">Anzá                                                                                                                                                                                                    </v>
          </cell>
          <cell r="P514">
            <v>761464091</v>
          </cell>
          <cell r="Q514">
            <v>39843155</v>
          </cell>
          <cell r="R514"/>
          <cell r="S514">
            <v>37440870</v>
          </cell>
          <cell r="T514">
            <v>49921160</v>
          </cell>
          <cell r="U514">
            <v>182502179</v>
          </cell>
          <cell r="V514">
            <v>2655524508</v>
          </cell>
          <cell r="W514">
            <v>1087476621</v>
          </cell>
          <cell r="X514">
            <v>1351989947</v>
          </cell>
        </row>
        <row r="515">
          <cell r="N515" t="str">
            <v>13244</v>
          </cell>
          <cell r="O515" t="str">
            <v xml:space="preserve">El Carmen De Bolívar                                                                                                                                                                                    </v>
          </cell>
          <cell r="P515">
            <v>5244265012</v>
          </cell>
          <cell r="Q515">
            <v>1022814343</v>
          </cell>
          <cell r="R515"/>
          <cell r="S515">
            <v>268791588</v>
          </cell>
          <cell r="T515">
            <v>358388776</v>
          </cell>
          <cell r="U515">
            <v>3248990259</v>
          </cell>
          <cell r="V515">
            <v>29660740711</v>
          </cell>
          <cell r="W515">
            <v>3244036362</v>
          </cell>
          <cell r="X515">
            <v>3404693398</v>
          </cell>
        </row>
        <row r="516">
          <cell r="N516" t="str">
            <v>13744</v>
          </cell>
          <cell r="O516" t="str">
            <v xml:space="preserve">Simití                                                                                                                                                                                                  </v>
          </cell>
          <cell r="P516">
            <v>1650940737</v>
          </cell>
          <cell r="Q516">
            <v>764081078</v>
          </cell>
          <cell r="R516"/>
          <cell r="S516">
            <v>125922766</v>
          </cell>
          <cell r="T516">
            <v>167897028</v>
          </cell>
          <cell r="U516">
            <v>713253858</v>
          </cell>
          <cell r="V516">
            <v>7587093432</v>
          </cell>
          <cell r="W516">
            <v>2992435310</v>
          </cell>
          <cell r="X516">
            <v>3628719591</v>
          </cell>
        </row>
        <row r="517">
          <cell r="N517" t="str">
            <v>15244</v>
          </cell>
          <cell r="O517" t="str">
            <v xml:space="preserve">El Cocuy                                                                                                                                                                                                </v>
          </cell>
          <cell r="P517">
            <v>861577353</v>
          </cell>
          <cell r="Q517">
            <v>40578561</v>
          </cell>
          <cell r="R517"/>
          <cell r="S517">
            <v>74204090</v>
          </cell>
          <cell r="T517">
            <v>98938786</v>
          </cell>
          <cell r="U517">
            <v>153479190</v>
          </cell>
          <cell r="V517">
            <v>1531736358</v>
          </cell>
          <cell r="W517">
            <v>1767130702</v>
          </cell>
          <cell r="X517">
            <v>2143506993</v>
          </cell>
        </row>
        <row r="518">
          <cell r="N518" t="str">
            <v>17444</v>
          </cell>
          <cell r="O518" t="str">
            <v xml:space="preserve">Marquetalia                                                                                                                                                                                             </v>
          </cell>
          <cell r="P518">
            <v>1081524472</v>
          </cell>
          <cell r="Q518">
            <v>64235682</v>
          </cell>
          <cell r="R518"/>
          <cell r="S518">
            <v>35412189</v>
          </cell>
          <cell r="T518">
            <v>47216252</v>
          </cell>
          <cell r="U518">
            <v>410346538</v>
          </cell>
          <cell r="V518">
            <v>4512689269</v>
          </cell>
          <cell r="W518">
            <v>1184254399</v>
          </cell>
          <cell r="X518">
            <v>1493750175</v>
          </cell>
        </row>
        <row r="519">
          <cell r="N519" t="str">
            <v>41244</v>
          </cell>
          <cell r="O519" t="str">
            <v xml:space="preserve">Elías                                                                                                                                                                                                   </v>
          </cell>
          <cell r="P519">
            <v>632226942</v>
          </cell>
          <cell r="Q519">
            <v>295378055</v>
          </cell>
          <cell r="R519"/>
          <cell r="S519">
            <v>49062999</v>
          </cell>
          <cell r="T519">
            <v>65417331</v>
          </cell>
          <cell r="U519">
            <v>111387187</v>
          </cell>
          <cell r="V519">
            <v>1626499809</v>
          </cell>
          <cell r="W519">
            <v>969233396</v>
          </cell>
          <cell r="X519">
            <v>1142213174</v>
          </cell>
        </row>
        <row r="520">
          <cell r="N520" t="str">
            <v>54344</v>
          </cell>
          <cell r="O520" t="str">
            <v xml:space="preserve">Hacarí                                                                                                                                                                                                  </v>
          </cell>
          <cell r="P520">
            <v>1470909061</v>
          </cell>
          <cell r="Q520">
            <v>187776269</v>
          </cell>
          <cell r="R520"/>
          <cell r="S520">
            <v>120806882</v>
          </cell>
          <cell r="T520">
            <v>161075843</v>
          </cell>
          <cell r="U520">
            <v>547469771</v>
          </cell>
          <cell r="V520">
            <v>4596845379</v>
          </cell>
          <cell r="W520">
            <v>2823837216</v>
          </cell>
          <cell r="X520">
            <v>3416356702</v>
          </cell>
        </row>
        <row r="521">
          <cell r="N521" t="str">
            <v>68344</v>
          </cell>
          <cell r="O521" t="str">
            <v xml:space="preserve">Hato                                                                                                                                                                                                    </v>
          </cell>
          <cell r="P521">
            <v>518884575</v>
          </cell>
          <cell r="Q521">
            <v>13110254</v>
          </cell>
          <cell r="R521"/>
          <cell r="S521">
            <v>57841618</v>
          </cell>
          <cell r="T521">
            <v>77122158</v>
          </cell>
          <cell r="U521">
            <v>61850309</v>
          </cell>
          <cell r="V521">
            <v>864680807</v>
          </cell>
          <cell r="W521">
            <v>1248406236</v>
          </cell>
          <cell r="X521">
            <v>1492623090</v>
          </cell>
        </row>
        <row r="522">
          <cell r="N522" t="str">
            <v>68444</v>
          </cell>
          <cell r="O522" t="str">
            <v xml:space="preserve">Matanza                                                                                                                                                                                                 </v>
          </cell>
          <cell r="P522">
            <v>551414815</v>
          </cell>
          <cell r="Q522">
            <v>32204382</v>
          </cell>
          <cell r="R522"/>
          <cell r="S522">
            <v>51408058</v>
          </cell>
          <cell r="T522">
            <v>68544077</v>
          </cell>
          <cell r="U522">
            <v>172042216</v>
          </cell>
          <cell r="V522">
            <v>1498769189</v>
          </cell>
          <cell r="W522">
            <v>1121868246</v>
          </cell>
          <cell r="X522">
            <v>1343614391</v>
          </cell>
        </row>
        <row r="523">
          <cell r="N523" t="str">
            <v>05045</v>
          </cell>
          <cell r="O523" t="str">
            <v xml:space="preserve">Apartadó                                                                                                                                                                                                </v>
          </cell>
          <cell r="P523">
            <v>6144697312</v>
          </cell>
          <cell r="Q523">
            <v>688417863</v>
          </cell>
          <cell r="R523"/>
          <cell r="S523">
            <v>416205125</v>
          </cell>
          <cell r="T523">
            <v>554940166</v>
          </cell>
          <cell r="U523">
            <v>75409361628</v>
          </cell>
          <cell r="V523">
            <v>26090987427</v>
          </cell>
          <cell r="W523"/>
          <cell r="X523">
            <v>5271931572</v>
          </cell>
        </row>
        <row r="524">
          <cell r="N524" t="str">
            <v>05145</v>
          </cell>
          <cell r="O524" t="str">
            <v xml:space="preserve">Caramanta                                                                                                                                                                                               </v>
          </cell>
          <cell r="P524">
            <v>503609377</v>
          </cell>
          <cell r="Q524">
            <v>13699311</v>
          </cell>
          <cell r="R524"/>
          <cell r="S524">
            <v>19849685</v>
          </cell>
          <cell r="T524">
            <v>26466247</v>
          </cell>
          <cell r="U524">
            <v>103957014</v>
          </cell>
          <cell r="V524">
            <v>1709209880</v>
          </cell>
          <cell r="W524">
            <v>611113038</v>
          </cell>
          <cell r="X524">
            <v>764519263</v>
          </cell>
        </row>
        <row r="525">
          <cell r="N525" t="str">
            <v>19845</v>
          </cell>
          <cell r="O525" t="str">
            <v xml:space="preserve">Villa Rica                                                                                                                                                                                              </v>
          </cell>
          <cell r="P525">
            <v>1440762492</v>
          </cell>
          <cell r="Q525">
            <v>60602655</v>
          </cell>
          <cell r="R525"/>
          <cell r="S525">
            <v>63239417</v>
          </cell>
          <cell r="T525">
            <v>84319222</v>
          </cell>
          <cell r="U525">
            <v>423918340</v>
          </cell>
          <cell r="V525">
            <v>3731025105</v>
          </cell>
          <cell r="W525">
            <v>1746679909</v>
          </cell>
          <cell r="X525">
            <v>2159124101</v>
          </cell>
        </row>
        <row r="526">
          <cell r="N526" t="str">
            <v>20045</v>
          </cell>
          <cell r="O526" t="str">
            <v xml:space="preserve">Becerrill                                                                                                                                                                                               </v>
          </cell>
          <cell r="P526">
            <v>1842894021</v>
          </cell>
          <cell r="Q526">
            <v>350675856</v>
          </cell>
          <cell r="R526"/>
          <cell r="S526">
            <v>173805809</v>
          </cell>
          <cell r="T526"/>
          <cell r="U526">
            <v>1007976508</v>
          </cell>
          <cell r="V526">
            <v>7429190673</v>
          </cell>
          <cell r="W526">
            <v>2542330142</v>
          </cell>
          <cell r="X526">
            <v>3187181781</v>
          </cell>
        </row>
        <row r="527">
          <cell r="N527" t="str">
            <v>25245</v>
          </cell>
          <cell r="O527" t="str">
            <v xml:space="preserve">El Colegio                                                                                                                                                                                              </v>
          </cell>
          <cell r="P527">
            <v>1115123323</v>
          </cell>
          <cell r="Q527">
            <v>63458496</v>
          </cell>
          <cell r="R527"/>
          <cell r="S527">
            <v>78459880</v>
          </cell>
          <cell r="T527">
            <v>104613173</v>
          </cell>
          <cell r="U527">
            <v>591883299</v>
          </cell>
          <cell r="V527">
            <v>5214806718</v>
          </cell>
          <cell r="W527">
            <v>946929587</v>
          </cell>
          <cell r="X527">
            <v>993825149</v>
          </cell>
        </row>
        <row r="528">
          <cell r="N528" t="str">
            <v>25645</v>
          </cell>
          <cell r="O528" t="str">
            <v xml:space="preserve">San Antonio Del Tequendama                                                                                                                                                                              </v>
          </cell>
          <cell r="P528">
            <v>822111261</v>
          </cell>
          <cell r="Q528">
            <v>32147890</v>
          </cell>
          <cell r="R528"/>
          <cell r="S528">
            <v>32820951</v>
          </cell>
          <cell r="T528">
            <v>43761268</v>
          </cell>
          <cell r="U528">
            <v>246926085</v>
          </cell>
          <cell r="V528">
            <v>2542554875</v>
          </cell>
          <cell r="W528">
            <v>1035002147</v>
          </cell>
          <cell r="X528">
            <v>1298004876</v>
          </cell>
        </row>
        <row r="529">
          <cell r="N529" t="str">
            <v>25745</v>
          </cell>
          <cell r="O529" t="str">
            <v xml:space="preserve">Simijaca                                                                                                                                                                                                </v>
          </cell>
          <cell r="P529">
            <v>779013897</v>
          </cell>
          <cell r="Q529">
            <v>29318276</v>
          </cell>
          <cell r="R529"/>
          <cell r="S529">
            <v>42885688</v>
          </cell>
          <cell r="T529">
            <v>57180917</v>
          </cell>
          <cell r="U529">
            <v>290851111</v>
          </cell>
          <cell r="V529">
            <v>2489707924</v>
          </cell>
          <cell r="W529">
            <v>1161511110</v>
          </cell>
          <cell r="X529">
            <v>1432448781</v>
          </cell>
        </row>
        <row r="530">
          <cell r="N530" t="str">
            <v>25845</v>
          </cell>
          <cell r="O530" t="str">
            <v xml:space="preserve">Une                                                                                                                                                                                                     </v>
          </cell>
          <cell r="P530">
            <v>620683297</v>
          </cell>
          <cell r="Q530">
            <v>26006566</v>
          </cell>
          <cell r="R530"/>
          <cell r="S530">
            <v>60066437</v>
          </cell>
          <cell r="T530">
            <v>80088583</v>
          </cell>
          <cell r="U530">
            <v>171603157</v>
          </cell>
          <cell r="V530">
            <v>2492379850</v>
          </cell>
          <cell r="W530">
            <v>1270027535</v>
          </cell>
          <cell r="X530">
            <v>1513581797</v>
          </cell>
        </row>
        <row r="531">
          <cell r="N531" t="str">
            <v>27245</v>
          </cell>
          <cell r="O531" t="str">
            <v xml:space="preserve">El Carmen                                                                                                                                                                                               </v>
          </cell>
          <cell r="P531">
            <v>1142723382</v>
          </cell>
          <cell r="Q531">
            <v>148962510</v>
          </cell>
          <cell r="R531"/>
          <cell r="S531">
            <v>68028362</v>
          </cell>
          <cell r="T531">
            <v>90704487</v>
          </cell>
          <cell r="U531">
            <v>468973808</v>
          </cell>
          <cell r="V531">
            <v>6810791895</v>
          </cell>
          <cell r="W531">
            <v>1977252840</v>
          </cell>
          <cell r="X531">
            <v>2458378557</v>
          </cell>
        </row>
        <row r="532">
          <cell r="N532" t="str">
            <v>27745</v>
          </cell>
          <cell r="O532" t="str">
            <v xml:space="preserve">Sipí                                                                                                                                                                                                    </v>
          </cell>
          <cell r="P532">
            <v>1149651483</v>
          </cell>
          <cell r="Q532">
            <v>64982191</v>
          </cell>
          <cell r="R532"/>
          <cell r="S532">
            <v>118399190</v>
          </cell>
          <cell r="T532">
            <v>157865586</v>
          </cell>
          <cell r="U532">
            <v>160636807</v>
          </cell>
          <cell r="V532">
            <v>1768815722</v>
          </cell>
          <cell r="W532">
            <v>2734634042</v>
          </cell>
          <cell r="X532">
            <v>3302802631</v>
          </cell>
        </row>
        <row r="533">
          <cell r="N533" t="str">
            <v>47245</v>
          </cell>
          <cell r="O533" t="str">
            <v xml:space="preserve">El Banco                                                                                                                                                                                                </v>
          </cell>
          <cell r="P533">
            <v>4366134532</v>
          </cell>
          <cell r="Q533">
            <v>1622850073</v>
          </cell>
          <cell r="R533"/>
          <cell r="S533">
            <v>177444465</v>
          </cell>
          <cell r="T533">
            <v>236592620</v>
          </cell>
          <cell r="U533">
            <v>3188376671</v>
          </cell>
          <cell r="V533">
            <v>25154450611</v>
          </cell>
          <cell r="W533">
            <v>2141571134</v>
          </cell>
          <cell r="X533">
            <v>2247629896</v>
          </cell>
        </row>
        <row r="534">
          <cell r="N534" t="str">
            <v>47545</v>
          </cell>
          <cell r="O534" t="str">
            <v xml:space="preserve">Pijiño Del Carmen                                                                                                                                                                                       </v>
          </cell>
          <cell r="P534">
            <v>1660692129</v>
          </cell>
          <cell r="Q534">
            <v>327668676</v>
          </cell>
          <cell r="R534"/>
          <cell r="S534">
            <v>91974934</v>
          </cell>
          <cell r="T534">
            <v>122633244</v>
          </cell>
          <cell r="U534">
            <v>861421304</v>
          </cell>
          <cell r="V534">
            <v>4601788180</v>
          </cell>
          <cell r="W534">
            <v>2711614808</v>
          </cell>
          <cell r="X534">
            <v>3376711190</v>
          </cell>
        </row>
        <row r="535">
          <cell r="N535" t="str">
            <v>47745</v>
          </cell>
          <cell r="O535" t="str">
            <v xml:space="preserve">Sitionuevo                                                                                                                                                                                              </v>
          </cell>
          <cell r="P535">
            <v>2487940771</v>
          </cell>
          <cell r="Q535">
            <v>1075258238</v>
          </cell>
          <cell r="R535"/>
          <cell r="S535">
            <v>224725036</v>
          </cell>
          <cell r="T535">
            <v>299633382</v>
          </cell>
          <cell r="U535">
            <v>1174641892</v>
          </cell>
          <cell r="V535">
            <v>7876209976</v>
          </cell>
          <cell r="W535">
            <v>2712198714</v>
          </cell>
          <cell r="X535">
            <v>2846517126</v>
          </cell>
        </row>
        <row r="536">
          <cell r="N536" t="str">
            <v>50245</v>
          </cell>
          <cell r="O536" t="str">
            <v xml:space="preserve">El Calvario                                                                                                                                                                                             </v>
          </cell>
          <cell r="P536">
            <v>232730442</v>
          </cell>
          <cell r="Q536">
            <v>6872959</v>
          </cell>
          <cell r="R536"/>
          <cell r="S536">
            <v>28195386</v>
          </cell>
          <cell r="T536">
            <v>37593848</v>
          </cell>
          <cell r="U536">
            <v>64252567</v>
          </cell>
          <cell r="V536">
            <v>576037694</v>
          </cell>
          <cell r="W536">
            <v>529223787</v>
          </cell>
          <cell r="X536">
            <v>618051303</v>
          </cell>
        </row>
        <row r="537">
          <cell r="N537" t="str">
            <v>54245</v>
          </cell>
          <cell r="O537" t="str">
            <v xml:space="preserve">El Carmen                                                                                                                                                                                               </v>
          </cell>
          <cell r="P537">
            <v>1726406517</v>
          </cell>
          <cell r="Q537">
            <v>223249262</v>
          </cell>
          <cell r="R537"/>
          <cell r="S537">
            <v>138246245</v>
          </cell>
          <cell r="T537">
            <v>184328326</v>
          </cell>
          <cell r="U537">
            <v>579659430</v>
          </cell>
          <cell r="V537">
            <v>5524474759</v>
          </cell>
          <cell r="W537">
            <v>3301267384</v>
          </cell>
          <cell r="X537">
            <v>4005908076</v>
          </cell>
        </row>
        <row r="538">
          <cell r="N538" t="str">
            <v>66045</v>
          </cell>
          <cell r="O538" t="str">
            <v xml:space="preserve">Apía                                                                                                                                                                                                    </v>
          </cell>
          <cell r="P538">
            <v>1031175971</v>
          </cell>
          <cell r="Q538">
            <v>35575093</v>
          </cell>
          <cell r="R538"/>
          <cell r="S538">
            <v>53410890</v>
          </cell>
          <cell r="T538">
            <v>71214520</v>
          </cell>
          <cell r="U538">
            <v>267886988</v>
          </cell>
          <cell r="V538">
            <v>4060693006</v>
          </cell>
          <cell r="W538">
            <v>1285172999</v>
          </cell>
          <cell r="X538">
            <v>1561119154</v>
          </cell>
        </row>
        <row r="539">
          <cell r="N539" t="str">
            <v>68245</v>
          </cell>
          <cell r="O539" t="str">
            <v xml:space="preserve">El Guacamayo                                                                                                                                                                                            </v>
          </cell>
          <cell r="P539">
            <v>410760922</v>
          </cell>
          <cell r="Q539">
            <v>7720823</v>
          </cell>
          <cell r="R539"/>
          <cell r="S539">
            <v>34918062</v>
          </cell>
          <cell r="T539">
            <v>46557416</v>
          </cell>
          <cell r="U539">
            <v>44970680</v>
          </cell>
          <cell r="V539">
            <v>820256737</v>
          </cell>
          <cell r="W539">
            <v>733515031</v>
          </cell>
          <cell r="X539">
            <v>873277082</v>
          </cell>
        </row>
        <row r="540">
          <cell r="N540" t="str">
            <v>68745</v>
          </cell>
          <cell r="O540" t="str">
            <v xml:space="preserve">Simacota                                                                                                                                                                                                </v>
          </cell>
          <cell r="P540">
            <v>1026330712</v>
          </cell>
          <cell r="Q540">
            <v>78409297</v>
          </cell>
          <cell r="R540"/>
          <cell r="S540">
            <v>78372414</v>
          </cell>
          <cell r="T540">
            <v>104496552</v>
          </cell>
          <cell r="U540">
            <v>318312185</v>
          </cell>
          <cell r="V540">
            <v>3001228506</v>
          </cell>
          <cell r="W540">
            <v>1880210140</v>
          </cell>
          <cell r="X540">
            <v>2282991015</v>
          </cell>
        </row>
        <row r="541">
          <cell r="N541" t="str">
            <v>76845</v>
          </cell>
          <cell r="O541" t="str">
            <v xml:space="preserve">Ulloa                                                                                                                                                                                                   </v>
          </cell>
          <cell r="P541">
            <v>652458036</v>
          </cell>
          <cell r="Q541">
            <v>13602788</v>
          </cell>
          <cell r="R541"/>
          <cell r="S541">
            <v>40840331</v>
          </cell>
          <cell r="T541">
            <v>54453775</v>
          </cell>
          <cell r="U541">
            <v>105889331</v>
          </cell>
          <cell r="V541">
            <v>1289570952</v>
          </cell>
          <cell r="W541">
            <v>862847935</v>
          </cell>
          <cell r="X541">
            <v>1028190585</v>
          </cell>
        </row>
        <row r="542">
          <cell r="N542" t="str">
            <v>15646</v>
          </cell>
          <cell r="O542" t="str">
            <v xml:space="preserve">Samacá                                                                                                                                                                                                  </v>
          </cell>
          <cell r="P542">
            <v>1670976680</v>
          </cell>
          <cell r="Q542">
            <v>79238942</v>
          </cell>
          <cell r="R542"/>
          <cell r="S542">
            <v>61631423</v>
          </cell>
          <cell r="T542">
            <v>82175231</v>
          </cell>
          <cell r="U542">
            <v>613064395</v>
          </cell>
          <cell r="V542">
            <v>3184011445</v>
          </cell>
          <cell r="W542">
            <v>1597665862</v>
          </cell>
          <cell r="X542">
            <v>1959774783</v>
          </cell>
        </row>
        <row r="543">
          <cell r="N543" t="str">
            <v>17446</v>
          </cell>
          <cell r="O543" t="str">
            <v xml:space="preserve">Marulanda                                                                                                                                                                                               </v>
          </cell>
          <cell r="P543">
            <v>510710924</v>
          </cell>
          <cell r="Q543">
            <v>6036945</v>
          </cell>
          <cell r="R543"/>
          <cell r="S543">
            <v>35774966</v>
          </cell>
          <cell r="T543">
            <v>47699955</v>
          </cell>
          <cell r="U543">
            <v>45524609</v>
          </cell>
          <cell r="V543">
            <v>710614147</v>
          </cell>
          <cell r="W543">
            <v>705462756</v>
          </cell>
          <cell r="X543">
            <v>831110609</v>
          </cell>
        </row>
        <row r="544">
          <cell r="N544" t="str">
            <v>76246</v>
          </cell>
          <cell r="O544" t="str">
            <v xml:space="preserve">El Cairo                                                                                                                                                                                                </v>
          </cell>
          <cell r="P544">
            <v>768864369</v>
          </cell>
          <cell r="Q544">
            <v>25382890</v>
          </cell>
          <cell r="R544"/>
          <cell r="S544">
            <v>51217438</v>
          </cell>
          <cell r="T544">
            <v>68289917</v>
          </cell>
          <cell r="U544">
            <v>161839437</v>
          </cell>
          <cell r="V544">
            <v>2258296738</v>
          </cell>
          <cell r="W544">
            <v>1129688652</v>
          </cell>
          <cell r="X544">
            <v>1355176485</v>
          </cell>
        </row>
        <row r="545">
          <cell r="N545" t="str">
            <v>05147</v>
          </cell>
          <cell r="O545" t="str">
            <v xml:space="preserve">Carepa                                                                                                                                                                                                  </v>
          </cell>
          <cell r="P545">
            <v>2441822796</v>
          </cell>
          <cell r="Q545">
            <v>398625519</v>
          </cell>
          <cell r="R545"/>
          <cell r="S545">
            <v>131266248</v>
          </cell>
          <cell r="T545">
            <v>175021664</v>
          </cell>
          <cell r="U545">
            <v>1635027211</v>
          </cell>
          <cell r="V545">
            <v>12643716936</v>
          </cell>
          <cell r="W545">
            <v>1584247817</v>
          </cell>
          <cell r="X545">
            <v>1662705805</v>
          </cell>
        </row>
        <row r="546">
          <cell r="N546" t="str">
            <v>05347</v>
          </cell>
          <cell r="O546" t="str">
            <v xml:space="preserve">Heliconia                                                                                                                                                                                               </v>
          </cell>
          <cell r="P546">
            <v>572953028</v>
          </cell>
          <cell r="Q546">
            <v>21640014</v>
          </cell>
          <cell r="R546"/>
          <cell r="S546">
            <v>40858635</v>
          </cell>
          <cell r="T546">
            <v>54478179</v>
          </cell>
          <cell r="U546">
            <v>129785633</v>
          </cell>
          <cell r="V546">
            <v>1659917390</v>
          </cell>
          <cell r="W546">
            <v>973490825</v>
          </cell>
          <cell r="X546">
            <v>1180909932</v>
          </cell>
        </row>
        <row r="547">
          <cell r="N547" t="str">
            <v>05647</v>
          </cell>
          <cell r="O547" t="str">
            <v xml:space="preserve">San Andrés de Cuerquia                                                                                                                                                                                  </v>
          </cell>
          <cell r="P547">
            <v>1106004344</v>
          </cell>
          <cell r="Q547">
            <v>58910813</v>
          </cell>
          <cell r="R547"/>
          <cell r="S547">
            <v>92126560</v>
          </cell>
          <cell r="T547">
            <v>122835414</v>
          </cell>
          <cell r="U547">
            <v>220123897</v>
          </cell>
          <cell r="V547">
            <v>2265167338</v>
          </cell>
          <cell r="W547">
            <v>1944256800</v>
          </cell>
          <cell r="X547">
            <v>2316419819</v>
          </cell>
        </row>
        <row r="548">
          <cell r="N548" t="str">
            <v>05847</v>
          </cell>
          <cell r="O548" t="str">
            <v xml:space="preserve">Urrao                                                                                                                                                                                                   </v>
          </cell>
          <cell r="P548">
            <v>2106642795</v>
          </cell>
          <cell r="Q548">
            <v>246206531</v>
          </cell>
          <cell r="R548"/>
          <cell r="S548">
            <v>153825938</v>
          </cell>
          <cell r="T548">
            <v>205101252</v>
          </cell>
          <cell r="U548">
            <v>1034481096</v>
          </cell>
          <cell r="V548">
            <v>11165287971</v>
          </cell>
          <cell r="W548">
            <v>1856519917</v>
          </cell>
          <cell r="X548">
            <v>1948461856</v>
          </cell>
        </row>
        <row r="549">
          <cell r="N549" t="str">
            <v>13647</v>
          </cell>
          <cell r="O549" t="str">
            <v xml:space="preserve">San Estanislao                                                                                                                                                                                          </v>
          </cell>
          <cell r="P549">
            <v>1463532258</v>
          </cell>
          <cell r="Q549">
            <v>208698262</v>
          </cell>
          <cell r="R549"/>
          <cell r="S549">
            <v>78046184</v>
          </cell>
          <cell r="T549">
            <v>104061575</v>
          </cell>
          <cell r="U549">
            <v>695369687</v>
          </cell>
          <cell r="V549">
            <v>7032436796</v>
          </cell>
          <cell r="W549">
            <v>2371280736</v>
          </cell>
          <cell r="X549">
            <v>2962441048</v>
          </cell>
        </row>
        <row r="550">
          <cell r="N550" t="str">
            <v>15047</v>
          </cell>
          <cell r="O550" t="str">
            <v xml:space="preserve">Aquitania                                                                                                                                                                                               </v>
          </cell>
          <cell r="P550">
            <v>1116993390</v>
          </cell>
          <cell r="Q550">
            <v>79894874</v>
          </cell>
          <cell r="R550"/>
          <cell r="S550">
            <v>40627130</v>
          </cell>
          <cell r="T550">
            <v>54169506</v>
          </cell>
          <cell r="U550">
            <v>440513826</v>
          </cell>
          <cell r="V550">
            <v>5752773133</v>
          </cell>
          <cell r="W550">
            <v>1323513849</v>
          </cell>
          <cell r="X550">
            <v>1665201081</v>
          </cell>
        </row>
        <row r="551">
          <cell r="N551" t="str">
            <v>18247</v>
          </cell>
          <cell r="O551" t="str">
            <v xml:space="preserve">El Doncello                                                                                                                                                                                             </v>
          </cell>
          <cell r="P551">
            <v>1404702455</v>
          </cell>
          <cell r="Q551">
            <v>139094339</v>
          </cell>
          <cell r="R551"/>
          <cell r="S551">
            <v>89252221</v>
          </cell>
          <cell r="T551">
            <v>119002958</v>
          </cell>
          <cell r="U551">
            <v>654865649</v>
          </cell>
          <cell r="V551">
            <v>7466090207</v>
          </cell>
          <cell r="W551">
            <v>2214656767</v>
          </cell>
          <cell r="X551">
            <v>2701326662</v>
          </cell>
        </row>
        <row r="552">
          <cell r="N552" t="str">
            <v>44847</v>
          </cell>
          <cell r="O552" t="str">
            <v xml:space="preserve">Uribia                                                                                                                                                                                                  </v>
          </cell>
          <cell r="P552">
            <v>14323182195</v>
          </cell>
          <cell r="Q552">
            <v>8089154881</v>
          </cell>
          <cell r="R552"/>
          <cell r="S552">
            <v>486406225</v>
          </cell>
          <cell r="T552">
            <v>648541633</v>
          </cell>
          <cell r="U552">
            <v>157225776046</v>
          </cell>
          <cell r="V552">
            <v>70026538077</v>
          </cell>
          <cell r="W552">
            <v>5870419960</v>
          </cell>
          <cell r="X552">
            <v>6161145522</v>
          </cell>
        </row>
        <row r="553">
          <cell r="N553" t="str">
            <v>54347</v>
          </cell>
          <cell r="O553" t="str">
            <v xml:space="preserve">Herrán                                                                                                                                                                                                  </v>
          </cell>
          <cell r="P553">
            <v>1050505099</v>
          </cell>
          <cell r="Q553">
            <v>26910349</v>
          </cell>
          <cell r="R553"/>
          <cell r="S553">
            <v>67771267</v>
          </cell>
          <cell r="T553">
            <v>90361688</v>
          </cell>
          <cell r="U553">
            <v>102764250</v>
          </cell>
          <cell r="V553">
            <v>1983274267</v>
          </cell>
          <cell r="W553">
            <v>1760250881</v>
          </cell>
          <cell r="X553">
            <v>2159737579</v>
          </cell>
        </row>
        <row r="554">
          <cell r="N554" t="str">
            <v>68147</v>
          </cell>
          <cell r="O554" t="str">
            <v xml:space="preserve">Capitanejo                                                                                                                                                                                              </v>
          </cell>
          <cell r="P554">
            <v>688747633</v>
          </cell>
          <cell r="Q554">
            <v>28805721</v>
          </cell>
          <cell r="R554"/>
          <cell r="S554">
            <v>48164441</v>
          </cell>
          <cell r="T554">
            <v>64219254</v>
          </cell>
          <cell r="U554">
            <v>139107951</v>
          </cell>
          <cell r="V554">
            <v>1913790178</v>
          </cell>
          <cell r="W554">
            <v>1156314226</v>
          </cell>
          <cell r="X554">
            <v>1404157122</v>
          </cell>
        </row>
        <row r="555">
          <cell r="N555" t="str">
            <v>68547</v>
          </cell>
          <cell r="O555" t="str">
            <v xml:space="preserve">Piedecuesta                                                                                                                                                                                             </v>
          </cell>
          <cell r="P555">
            <v>4313834399</v>
          </cell>
          <cell r="Q555">
            <v>385164080</v>
          </cell>
          <cell r="R555"/>
          <cell r="S555">
            <v>445630966</v>
          </cell>
          <cell r="T555">
            <v>594174620</v>
          </cell>
          <cell r="U555">
            <v>100446292773</v>
          </cell>
          <cell r="V555">
            <v>24639387462</v>
          </cell>
          <cell r="W555"/>
          <cell r="X555">
            <v>5644658895</v>
          </cell>
        </row>
        <row r="556">
          <cell r="N556" t="str">
            <v>73347</v>
          </cell>
          <cell r="O556" t="str">
            <v xml:space="preserve">Herveo                                                                                                                                                                                                  </v>
          </cell>
          <cell r="P556">
            <v>793019557</v>
          </cell>
          <cell r="Q556">
            <v>37639357</v>
          </cell>
          <cell r="R556"/>
          <cell r="S556">
            <v>62740445</v>
          </cell>
          <cell r="T556">
            <v>83653927</v>
          </cell>
          <cell r="U556">
            <v>188169935</v>
          </cell>
          <cell r="V556">
            <v>1839614174</v>
          </cell>
          <cell r="W556">
            <v>1369967544</v>
          </cell>
          <cell r="X556">
            <v>1649644022</v>
          </cell>
        </row>
        <row r="557">
          <cell r="N557" t="str">
            <v>73547</v>
          </cell>
          <cell r="O557" t="str">
            <v xml:space="preserve">Piedras                                                                                                                                                                                                 </v>
          </cell>
          <cell r="P557">
            <v>581165498</v>
          </cell>
          <cell r="Q557">
            <v>202573779</v>
          </cell>
          <cell r="R557"/>
          <cell r="S557">
            <v>57434732</v>
          </cell>
          <cell r="T557">
            <v>76579643</v>
          </cell>
          <cell r="U557">
            <v>140698209</v>
          </cell>
          <cell r="V557">
            <v>1032261537</v>
          </cell>
          <cell r="W557">
            <v>1211623398</v>
          </cell>
          <cell r="X557">
            <v>1443455276</v>
          </cell>
        </row>
        <row r="558">
          <cell r="N558" t="str">
            <v>76147</v>
          </cell>
          <cell r="O558" t="str">
            <v xml:space="preserve">Cartago                                                                                                                                                                                                 </v>
          </cell>
          <cell r="P558">
            <v>2628128950</v>
          </cell>
          <cell r="Q558">
            <v>238177205</v>
          </cell>
          <cell r="R558"/>
          <cell r="S558">
            <v>226393211</v>
          </cell>
          <cell r="T558">
            <v>301857614</v>
          </cell>
          <cell r="U558">
            <v>60693776663</v>
          </cell>
          <cell r="V558">
            <v>29080091156</v>
          </cell>
          <cell r="W558">
            <v>2732331850</v>
          </cell>
          <cell r="X558">
            <v>2867647332</v>
          </cell>
        </row>
        <row r="559">
          <cell r="N559" t="str">
            <v>05148</v>
          </cell>
          <cell r="O559" t="str">
            <v xml:space="preserve">Carmen De Viboral                                                                                                                                                                                       </v>
          </cell>
          <cell r="P559">
            <v>1788168596</v>
          </cell>
          <cell r="Q559">
            <v>135226201</v>
          </cell>
          <cell r="R559"/>
          <cell r="S559">
            <v>206123238</v>
          </cell>
          <cell r="T559">
            <v>274830984</v>
          </cell>
          <cell r="U559">
            <v>1216970290</v>
          </cell>
          <cell r="V559">
            <v>7673179210</v>
          </cell>
          <cell r="W559"/>
          <cell r="X559">
            <v>2610894348</v>
          </cell>
        </row>
        <row r="560">
          <cell r="N560" t="str">
            <v>13248</v>
          </cell>
          <cell r="O560" t="str">
            <v xml:space="preserve">El Guamo                                                                                                                                                                                                </v>
          </cell>
          <cell r="P560">
            <v>983436244</v>
          </cell>
          <cell r="Q560">
            <v>516806951</v>
          </cell>
          <cell r="R560"/>
          <cell r="S560">
            <v>55708140</v>
          </cell>
          <cell r="T560">
            <v>74277520</v>
          </cell>
          <cell r="U560">
            <v>255922121</v>
          </cell>
          <cell r="V560">
            <v>3277927833</v>
          </cell>
          <cell r="W560">
            <v>1675475463</v>
          </cell>
          <cell r="X560">
            <v>2090919270</v>
          </cell>
        </row>
        <row r="561">
          <cell r="N561" t="str">
            <v>15248</v>
          </cell>
          <cell r="O561" t="str">
            <v xml:space="preserve">El Espino                                                                                                                                                                                               </v>
          </cell>
          <cell r="P561">
            <v>653591806</v>
          </cell>
          <cell r="Q561">
            <v>13247914</v>
          </cell>
          <cell r="R561"/>
          <cell r="S561">
            <v>67334997</v>
          </cell>
          <cell r="T561">
            <v>89779997</v>
          </cell>
          <cell r="U561">
            <v>66512689</v>
          </cell>
          <cell r="V561">
            <v>874310549</v>
          </cell>
          <cell r="W561">
            <v>1257574882</v>
          </cell>
          <cell r="X561">
            <v>1475063575</v>
          </cell>
        </row>
        <row r="562">
          <cell r="N562" t="str">
            <v>19548</v>
          </cell>
          <cell r="O562" t="str">
            <v xml:space="preserve">Piendamó Tunia                                                                                                                                                                                          </v>
          </cell>
          <cell r="P562">
            <v>2061580700</v>
          </cell>
          <cell r="Q562">
            <v>175098962</v>
          </cell>
          <cell r="R562"/>
          <cell r="S562">
            <v>101442914</v>
          </cell>
          <cell r="T562">
            <v>135257219</v>
          </cell>
          <cell r="U562">
            <v>1063645230</v>
          </cell>
          <cell r="V562">
            <v>13703147318</v>
          </cell>
          <cell r="W562">
            <v>1222811030</v>
          </cell>
          <cell r="X562">
            <v>1284943577</v>
          </cell>
        </row>
        <row r="563">
          <cell r="N563" t="str">
            <v>25148</v>
          </cell>
          <cell r="O563" t="str">
            <v xml:space="preserve">Caparrapí                                                                                                                                                                                               </v>
          </cell>
          <cell r="P563">
            <v>977784851</v>
          </cell>
          <cell r="Q563">
            <v>102233787</v>
          </cell>
          <cell r="R563"/>
          <cell r="S563">
            <v>107379194</v>
          </cell>
          <cell r="T563">
            <v>143172259</v>
          </cell>
          <cell r="U563">
            <v>369066861</v>
          </cell>
          <cell r="V563">
            <v>4165524401</v>
          </cell>
          <cell r="W563">
            <v>2450810783</v>
          </cell>
          <cell r="X563">
            <v>2954936207</v>
          </cell>
        </row>
        <row r="564">
          <cell r="N564" t="str">
            <v>41548</v>
          </cell>
          <cell r="O564" t="str">
            <v xml:space="preserve">Pital                                                                                                                                                                                                   </v>
          </cell>
          <cell r="P564">
            <v>1167085992</v>
          </cell>
          <cell r="Q564">
            <v>118092746</v>
          </cell>
          <cell r="R564"/>
          <cell r="S564">
            <v>55194364</v>
          </cell>
          <cell r="T564">
            <v>73592485</v>
          </cell>
          <cell r="U564">
            <v>441228443</v>
          </cell>
          <cell r="V564">
            <v>4970314140</v>
          </cell>
          <cell r="W564">
            <v>1509793585</v>
          </cell>
          <cell r="X564">
            <v>1864175585</v>
          </cell>
        </row>
        <row r="565">
          <cell r="N565" t="str">
            <v>63548</v>
          </cell>
          <cell r="O565" t="str">
            <v xml:space="preserve">Pijao                                                                                                                                                                                                   </v>
          </cell>
          <cell r="P565">
            <v>568036469</v>
          </cell>
          <cell r="Q565">
            <v>20410631</v>
          </cell>
          <cell r="R565"/>
          <cell r="S565">
            <v>43834651</v>
          </cell>
          <cell r="T565">
            <v>58446201</v>
          </cell>
          <cell r="U565">
            <v>176165620</v>
          </cell>
          <cell r="V565">
            <v>1827878805</v>
          </cell>
          <cell r="W565">
            <v>906381447</v>
          </cell>
          <cell r="X565">
            <v>1076331012</v>
          </cell>
        </row>
        <row r="566">
          <cell r="N566" t="str">
            <v>73148</v>
          </cell>
          <cell r="O566" t="str">
            <v xml:space="preserve">Carmen De Apicalá                                                                                                                                                                                       </v>
          </cell>
          <cell r="P566">
            <v>663685302</v>
          </cell>
          <cell r="Q566">
            <v>29054952</v>
          </cell>
          <cell r="R566"/>
          <cell r="S566">
            <v>36015809</v>
          </cell>
          <cell r="T566">
            <v>48021079</v>
          </cell>
          <cell r="U566">
            <v>255278229</v>
          </cell>
          <cell r="V566">
            <v>2190966991</v>
          </cell>
          <cell r="W566">
            <v>987094621</v>
          </cell>
          <cell r="X566">
            <v>1219067430</v>
          </cell>
        </row>
        <row r="567">
          <cell r="N567" t="str">
            <v>76248</v>
          </cell>
          <cell r="O567" t="str">
            <v xml:space="preserve">El Cerrito                                                                                                                                                                                              </v>
          </cell>
          <cell r="P567">
            <v>2103322080</v>
          </cell>
          <cell r="Q567">
            <v>118729732</v>
          </cell>
          <cell r="R567"/>
          <cell r="S567">
            <v>97475763</v>
          </cell>
          <cell r="T567">
            <v>129967691</v>
          </cell>
          <cell r="U567">
            <v>988224573</v>
          </cell>
          <cell r="V567">
            <v>11306184173</v>
          </cell>
          <cell r="W567">
            <v>1176431683</v>
          </cell>
          <cell r="X567">
            <v>1234693054</v>
          </cell>
        </row>
        <row r="568">
          <cell r="N568" t="str">
            <v>05649</v>
          </cell>
          <cell r="O568" t="str">
            <v xml:space="preserve">San Carlos                                                                                                                                                                                              </v>
          </cell>
          <cell r="P568">
            <v>1005190119</v>
          </cell>
          <cell r="Q568">
            <v>72418470</v>
          </cell>
          <cell r="R568"/>
          <cell r="S568">
            <v>49144955</v>
          </cell>
          <cell r="T568">
            <v>65526611</v>
          </cell>
          <cell r="U568">
            <v>469117278</v>
          </cell>
          <cell r="V568">
            <v>4852424165</v>
          </cell>
          <cell r="W568">
            <v>1420036483</v>
          </cell>
          <cell r="X568">
            <v>1846331216</v>
          </cell>
        </row>
        <row r="569">
          <cell r="N569" t="str">
            <v>08549</v>
          </cell>
          <cell r="O569" t="str">
            <v xml:space="preserve">Piojó                                                                                                                                                                                                   </v>
          </cell>
          <cell r="P569">
            <v>962807733</v>
          </cell>
          <cell r="Q569">
            <v>37175791</v>
          </cell>
          <cell r="R569"/>
          <cell r="S569">
            <v>80266889</v>
          </cell>
          <cell r="T569">
            <v>107022520</v>
          </cell>
          <cell r="U569">
            <v>167557359</v>
          </cell>
          <cell r="V569">
            <v>1834557198</v>
          </cell>
          <cell r="W569">
            <v>1698431949</v>
          </cell>
          <cell r="X569">
            <v>2024386084</v>
          </cell>
        </row>
        <row r="570">
          <cell r="N570" t="str">
            <v>08849</v>
          </cell>
          <cell r="O570" t="str">
            <v xml:space="preserve">Usiacurí                                                                                                                                                                                                </v>
          </cell>
          <cell r="P570">
            <v>1205871610</v>
          </cell>
          <cell r="Q570">
            <v>38779698</v>
          </cell>
          <cell r="R570"/>
          <cell r="S570">
            <v>64215995</v>
          </cell>
          <cell r="T570">
            <v>85621329</v>
          </cell>
          <cell r="U570">
            <v>217419526</v>
          </cell>
          <cell r="V570">
            <v>3093901003</v>
          </cell>
          <cell r="W570">
            <v>1548056707</v>
          </cell>
          <cell r="X570">
            <v>1880928619</v>
          </cell>
        </row>
        <row r="571">
          <cell r="N571" t="str">
            <v>13549</v>
          </cell>
          <cell r="O571" t="str">
            <v xml:space="preserve">Pinillos                                                                                                                                                                                                </v>
          </cell>
          <cell r="P571">
            <v>2353462511</v>
          </cell>
          <cell r="Q571">
            <v>1110344857</v>
          </cell>
          <cell r="R571"/>
          <cell r="S571">
            <v>207203900</v>
          </cell>
          <cell r="T571">
            <v>276271866</v>
          </cell>
          <cell r="U571">
            <v>1475155623</v>
          </cell>
          <cell r="V571">
            <v>10411240783</v>
          </cell>
          <cell r="W571">
            <v>2500736721</v>
          </cell>
          <cell r="X571">
            <v>2624582732</v>
          </cell>
        </row>
        <row r="572">
          <cell r="N572" t="str">
            <v>25649</v>
          </cell>
          <cell r="O572" t="str">
            <v xml:space="preserve">San Bernardo                                                                                                                                                                                            </v>
          </cell>
          <cell r="P572">
            <v>712840931</v>
          </cell>
          <cell r="Q572">
            <v>31205669</v>
          </cell>
          <cell r="R572"/>
          <cell r="S572">
            <v>34461878</v>
          </cell>
          <cell r="T572">
            <v>45949170</v>
          </cell>
          <cell r="U572">
            <v>254399436</v>
          </cell>
          <cell r="V572">
            <v>2552844016</v>
          </cell>
          <cell r="W572">
            <v>941558048</v>
          </cell>
          <cell r="X572">
            <v>1162399316</v>
          </cell>
        </row>
        <row r="573">
          <cell r="N573" t="str">
            <v>41349</v>
          </cell>
          <cell r="O573" t="str">
            <v xml:space="preserve">Hobo                                                                                                                                                                                                    </v>
          </cell>
          <cell r="P573">
            <v>891578566</v>
          </cell>
          <cell r="Q573">
            <v>305958714</v>
          </cell>
          <cell r="R573"/>
          <cell r="S573">
            <v>60043259</v>
          </cell>
          <cell r="T573">
            <v>80057679</v>
          </cell>
          <cell r="U573">
            <v>258381865</v>
          </cell>
          <cell r="V573">
            <v>2610390581</v>
          </cell>
          <cell r="W573">
            <v>1458764136</v>
          </cell>
          <cell r="X573">
            <v>1782211445</v>
          </cell>
        </row>
        <row r="574">
          <cell r="N574" t="str">
            <v>68549</v>
          </cell>
          <cell r="O574" t="str">
            <v xml:space="preserve">Pinchote                                                                                                                                                                                                </v>
          </cell>
          <cell r="P574">
            <v>476791475</v>
          </cell>
          <cell r="Q574">
            <v>11259033</v>
          </cell>
          <cell r="R574"/>
          <cell r="S574">
            <v>26416330</v>
          </cell>
          <cell r="T574">
            <v>35221773</v>
          </cell>
          <cell r="U574">
            <v>92562747</v>
          </cell>
          <cell r="V574">
            <v>1238327151</v>
          </cell>
          <cell r="W574">
            <v>669227743</v>
          </cell>
          <cell r="X574">
            <v>818506324</v>
          </cell>
        </row>
        <row r="575">
          <cell r="N575" t="str">
            <v>73349</v>
          </cell>
          <cell r="O575" t="str">
            <v xml:space="preserve">Honda                                                                                                                                                                                                   </v>
          </cell>
          <cell r="P575">
            <v>1051485639</v>
          </cell>
          <cell r="Q575">
            <v>434364928</v>
          </cell>
          <cell r="R575"/>
          <cell r="S575">
            <v>32754272</v>
          </cell>
          <cell r="T575">
            <v>43672363</v>
          </cell>
          <cell r="U575">
            <v>482109812</v>
          </cell>
          <cell r="V575">
            <v>4997839933</v>
          </cell>
          <cell r="W575">
            <v>1456971701</v>
          </cell>
          <cell r="X575">
            <v>1880991450</v>
          </cell>
        </row>
        <row r="576">
          <cell r="N576" t="str">
            <v>73449</v>
          </cell>
          <cell r="O576" t="str">
            <v xml:space="preserve">Melgar                                                                                                                                                                                                  </v>
          </cell>
          <cell r="P576">
            <v>1338013573</v>
          </cell>
          <cell r="Q576">
            <v>130875067</v>
          </cell>
          <cell r="R576"/>
          <cell r="S576">
            <v>105140374</v>
          </cell>
          <cell r="T576">
            <v>140187164</v>
          </cell>
          <cell r="U576">
            <v>879294218</v>
          </cell>
          <cell r="V576">
            <v>6669327114</v>
          </cell>
          <cell r="W576">
            <v>1268935543</v>
          </cell>
          <cell r="X576">
            <v>1331778059</v>
          </cell>
        </row>
        <row r="577">
          <cell r="N577" t="str">
            <v>86749</v>
          </cell>
          <cell r="O577" t="str">
            <v xml:space="preserve">Sibundoy                                                                                                                                                                                                </v>
          </cell>
          <cell r="P577">
            <v>936677637</v>
          </cell>
          <cell r="Q577">
            <v>54446212</v>
          </cell>
          <cell r="R577"/>
          <cell r="S577">
            <v>26752207</v>
          </cell>
          <cell r="T577">
            <v>35669606</v>
          </cell>
          <cell r="U577">
            <v>406983789</v>
          </cell>
          <cell r="V577">
            <v>4974598606</v>
          </cell>
          <cell r="W577">
            <v>1041888142</v>
          </cell>
          <cell r="X577">
            <v>1331789092</v>
          </cell>
        </row>
        <row r="578">
          <cell r="N578" t="str">
            <v>05150</v>
          </cell>
          <cell r="O578" t="str">
            <v xml:space="preserve">Carolina                                                                                                                                                                                                </v>
          </cell>
          <cell r="P578">
            <v>529245051</v>
          </cell>
          <cell r="Q578">
            <v>8985983</v>
          </cell>
          <cell r="R578"/>
          <cell r="S578">
            <v>12510242</v>
          </cell>
          <cell r="T578">
            <v>16680330</v>
          </cell>
          <cell r="U578">
            <v>75644149</v>
          </cell>
          <cell r="V578">
            <v>829377265</v>
          </cell>
          <cell r="W578">
            <v>435180164</v>
          </cell>
          <cell r="X578">
            <v>550922098</v>
          </cell>
        </row>
        <row r="579">
          <cell r="N579" t="str">
            <v>05250</v>
          </cell>
          <cell r="O579" t="str">
            <v xml:space="preserve">El Bagre                                                                                                                                                                                                </v>
          </cell>
          <cell r="P579">
            <v>3225496303</v>
          </cell>
          <cell r="Q579">
            <v>733843462</v>
          </cell>
          <cell r="R579"/>
          <cell r="S579">
            <v>173367748</v>
          </cell>
          <cell r="T579">
            <v>231157004</v>
          </cell>
          <cell r="U579">
            <v>2090058713</v>
          </cell>
          <cell r="V579">
            <v>20551078419</v>
          </cell>
          <cell r="W579">
            <v>2092369429</v>
          </cell>
          <cell r="X579">
            <v>2195991516</v>
          </cell>
        </row>
        <row r="580">
          <cell r="N580" t="str">
            <v>13650</v>
          </cell>
          <cell r="O580" t="str">
            <v xml:space="preserve">San Fernando                                                                                                                                                                                            </v>
          </cell>
          <cell r="P580">
            <v>1361530524</v>
          </cell>
          <cell r="Q580">
            <v>349776816</v>
          </cell>
          <cell r="R580"/>
          <cell r="S580">
            <v>135997867</v>
          </cell>
          <cell r="T580">
            <v>181330489</v>
          </cell>
          <cell r="U580">
            <v>230472059</v>
          </cell>
          <cell r="V580">
            <v>4651992792</v>
          </cell>
          <cell r="W580">
            <v>2944696535</v>
          </cell>
          <cell r="X580">
            <v>3522494225</v>
          </cell>
        </row>
        <row r="581">
          <cell r="N581" t="str">
            <v>15550</v>
          </cell>
          <cell r="O581" t="str">
            <v xml:space="preserve">Pisba                                                                                                                                                                                                   </v>
          </cell>
          <cell r="P581">
            <v>810479155</v>
          </cell>
          <cell r="Q581">
            <v>17590487</v>
          </cell>
          <cell r="R581"/>
          <cell r="S581">
            <v>85420073</v>
          </cell>
          <cell r="T581">
            <v>113893430</v>
          </cell>
          <cell r="U581">
            <v>54833382</v>
          </cell>
          <cell r="V581">
            <v>792039708</v>
          </cell>
          <cell r="W581">
            <v>1901780260</v>
          </cell>
          <cell r="X581">
            <v>2284587686</v>
          </cell>
        </row>
        <row r="582">
          <cell r="N582" t="str">
            <v>17050</v>
          </cell>
          <cell r="O582" t="str">
            <v xml:space="preserve">Aranzazu                                                                                                                                                                                                </v>
          </cell>
          <cell r="P582">
            <v>736359995</v>
          </cell>
          <cell r="Q582">
            <v>36635115</v>
          </cell>
          <cell r="R582"/>
          <cell r="S582">
            <v>29646253</v>
          </cell>
          <cell r="T582">
            <v>39527934</v>
          </cell>
          <cell r="U582">
            <v>261880976</v>
          </cell>
          <cell r="V582">
            <v>3603538656</v>
          </cell>
          <cell r="W582">
            <v>996565664</v>
          </cell>
          <cell r="X582">
            <v>1189393180</v>
          </cell>
        </row>
        <row r="583">
          <cell r="N583" t="str">
            <v>18150</v>
          </cell>
          <cell r="O583" t="str">
            <v xml:space="preserve">Cartagena Del Chairá                                                                                                                                                                                    </v>
          </cell>
          <cell r="P583">
            <v>2557157755</v>
          </cell>
          <cell r="Q583">
            <v>506252916</v>
          </cell>
          <cell r="R583"/>
          <cell r="S583">
            <v>161411722</v>
          </cell>
          <cell r="T583">
            <v>215215633</v>
          </cell>
          <cell r="U583">
            <v>1280554010</v>
          </cell>
          <cell r="V583">
            <v>13368905482</v>
          </cell>
          <cell r="W583">
            <v>1948072511</v>
          </cell>
          <cell r="X583">
            <v>2044548476</v>
          </cell>
        </row>
        <row r="584">
          <cell r="N584" t="str">
            <v>19050</v>
          </cell>
          <cell r="O584" t="str">
            <v xml:space="preserve">Argelia                                                                                                                                                                                                 </v>
          </cell>
          <cell r="P584">
            <v>2364022863</v>
          </cell>
          <cell r="Q584">
            <v>266751278</v>
          </cell>
          <cell r="R584"/>
          <cell r="S584">
            <v>169279322</v>
          </cell>
          <cell r="T584">
            <v>225705763</v>
          </cell>
          <cell r="U584">
            <v>862294634</v>
          </cell>
          <cell r="V584">
            <v>11328280293</v>
          </cell>
          <cell r="W584">
            <v>2043026308</v>
          </cell>
          <cell r="X584">
            <v>2144204755</v>
          </cell>
        </row>
        <row r="585">
          <cell r="N585" t="str">
            <v>19450</v>
          </cell>
          <cell r="O585" t="str">
            <v xml:space="preserve">Mercaderes                                                                                                                                                                                              </v>
          </cell>
          <cell r="P585">
            <v>1685635076</v>
          </cell>
          <cell r="Q585">
            <v>121777306</v>
          </cell>
          <cell r="R585"/>
          <cell r="S585">
            <v>62623166</v>
          </cell>
          <cell r="T585">
            <v>83497555</v>
          </cell>
          <cell r="U585">
            <v>434462681</v>
          </cell>
          <cell r="V585">
            <v>6582035870</v>
          </cell>
          <cell r="W585">
            <v>2140040773</v>
          </cell>
          <cell r="X585">
            <v>2704801734</v>
          </cell>
        </row>
        <row r="586">
          <cell r="N586" t="str">
            <v>20250</v>
          </cell>
          <cell r="O586" t="str">
            <v xml:space="preserve">El Paso                                                                                                                                                                                                 </v>
          </cell>
          <cell r="P586">
            <v>2359046383</v>
          </cell>
          <cell r="Q586">
            <v>413496412</v>
          </cell>
          <cell r="R586"/>
          <cell r="S586">
            <v>139053482</v>
          </cell>
          <cell r="T586">
            <v>185404641</v>
          </cell>
          <cell r="U586">
            <v>1870637802</v>
          </cell>
          <cell r="V586">
            <v>11447452265</v>
          </cell>
          <cell r="W586">
            <v>1678231670</v>
          </cell>
          <cell r="X586">
            <v>1761344094</v>
          </cell>
        </row>
        <row r="587">
          <cell r="N587" t="str">
            <v>20550</v>
          </cell>
          <cell r="O587" t="str">
            <v xml:space="preserve">Pelaya                                                                                                                                                                                                  </v>
          </cell>
          <cell r="P587">
            <v>1843683180</v>
          </cell>
          <cell r="Q587">
            <v>206714382</v>
          </cell>
          <cell r="R587"/>
          <cell r="S587">
            <v>55233590</v>
          </cell>
          <cell r="T587">
            <v>73644782</v>
          </cell>
          <cell r="U587">
            <v>774229008</v>
          </cell>
          <cell r="V587">
            <v>8014288527</v>
          </cell>
          <cell r="W587">
            <v>2067105225</v>
          </cell>
          <cell r="X587">
            <v>2633639520</v>
          </cell>
        </row>
        <row r="588">
          <cell r="N588" t="str">
            <v>20750</v>
          </cell>
          <cell r="O588" t="str">
            <v xml:space="preserve">San Diego                                                                                                                                                                                               </v>
          </cell>
          <cell r="P588">
            <v>1424133013</v>
          </cell>
          <cell r="Q588">
            <v>161462293</v>
          </cell>
          <cell r="R588"/>
          <cell r="S588">
            <v>51897554</v>
          </cell>
          <cell r="T588">
            <v>69196738</v>
          </cell>
          <cell r="U588">
            <v>712476943</v>
          </cell>
          <cell r="V588">
            <v>7359489896</v>
          </cell>
          <cell r="W588">
            <v>1861845653</v>
          </cell>
          <cell r="X588">
            <v>2363529973</v>
          </cell>
        </row>
        <row r="589">
          <cell r="N589" t="str">
            <v>23350</v>
          </cell>
          <cell r="O589" t="str">
            <v xml:space="preserve">La Apartada                                                                                                                                                                                             </v>
          </cell>
          <cell r="P589">
            <v>1553310850</v>
          </cell>
          <cell r="Q589">
            <v>161672209</v>
          </cell>
          <cell r="R589"/>
          <cell r="S589">
            <v>102875913</v>
          </cell>
          <cell r="T589">
            <v>137167883</v>
          </cell>
          <cell r="U589">
            <v>551164551</v>
          </cell>
          <cell r="V589">
            <v>4787089664</v>
          </cell>
          <cell r="W589">
            <v>2479563605</v>
          </cell>
          <cell r="X589">
            <v>3012655614</v>
          </cell>
        </row>
        <row r="590">
          <cell r="N590" t="str">
            <v>27050</v>
          </cell>
          <cell r="O590" t="str">
            <v xml:space="preserve">Atrato (Yuto)                                                                                                                                                                                           </v>
          </cell>
          <cell r="P590">
            <v>1403576757</v>
          </cell>
          <cell r="Q590">
            <v>95032069</v>
          </cell>
          <cell r="R590"/>
          <cell r="S590">
            <v>155265326</v>
          </cell>
          <cell r="T590">
            <v>207020433</v>
          </cell>
          <cell r="U590">
            <v>301390422</v>
          </cell>
          <cell r="V590">
            <v>2370137153</v>
          </cell>
          <cell r="W590">
            <v>3098194318</v>
          </cell>
          <cell r="X590">
            <v>3657397520</v>
          </cell>
        </row>
        <row r="591">
          <cell r="N591" t="str">
            <v>27150</v>
          </cell>
          <cell r="O591" t="str">
            <v xml:space="preserve">Carmen Del Darién                                                                                                                                                                                       </v>
          </cell>
          <cell r="P591">
            <v>2505051270</v>
          </cell>
          <cell r="Q591">
            <v>398841888</v>
          </cell>
          <cell r="R591"/>
          <cell r="S591">
            <v>158130566</v>
          </cell>
          <cell r="T591">
            <v>210840755</v>
          </cell>
          <cell r="U591">
            <v>864106951</v>
          </cell>
          <cell r="V591">
            <v>4040900077</v>
          </cell>
          <cell r="W591">
            <v>4422479963</v>
          </cell>
          <cell r="X591">
            <v>5738262915</v>
          </cell>
        </row>
        <row r="592">
          <cell r="N592" t="str">
            <v>27250</v>
          </cell>
          <cell r="O592" t="str">
            <v xml:space="preserve">El Litoral Del San Juán                                                                                                                                                                                 </v>
          </cell>
          <cell r="P592">
            <v>2800385596</v>
          </cell>
          <cell r="Q592">
            <v>423210091</v>
          </cell>
          <cell r="R592"/>
          <cell r="S592">
            <v>259772239</v>
          </cell>
          <cell r="T592">
            <v>346362986</v>
          </cell>
          <cell r="U592">
            <v>973274534</v>
          </cell>
          <cell r="V592">
            <v>4251073179</v>
          </cell>
          <cell r="W592">
            <v>5573512562</v>
          </cell>
          <cell r="X592">
            <v>6657666484</v>
          </cell>
        </row>
        <row r="593">
          <cell r="N593" t="str">
            <v>27450</v>
          </cell>
          <cell r="O593" t="str">
            <v xml:space="preserve">Medio San Juan                                                                                                                                                                                          </v>
          </cell>
          <cell r="P593">
            <v>1957988919</v>
          </cell>
          <cell r="Q593">
            <v>255631785</v>
          </cell>
          <cell r="R593"/>
          <cell r="S593">
            <v>145673466</v>
          </cell>
          <cell r="T593">
            <v>194231288</v>
          </cell>
          <cell r="U593">
            <v>612752811</v>
          </cell>
          <cell r="V593">
            <v>3680846435</v>
          </cell>
          <cell r="W593">
            <v>3647528281</v>
          </cell>
          <cell r="X593">
            <v>4454369001</v>
          </cell>
        </row>
        <row r="594">
          <cell r="N594" t="str">
            <v>44650</v>
          </cell>
          <cell r="O594" t="str">
            <v xml:space="preserve">San Juan Del Cesar                                                                                                                                                                                      </v>
          </cell>
          <cell r="P594">
            <v>2771980156</v>
          </cell>
          <cell r="Q594">
            <v>435336924</v>
          </cell>
          <cell r="R594"/>
          <cell r="S594">
            <v>172515800</v>
          </cell>
          <cell r="T594">
            <v>230021066</v>
          </cell>
          <cell r="U594">
            <v>1732107835</v>
          </cell>
          <cell r="V594">
            <v>15000248153</v>
          </cell>
          <cell r="W594">
            <v>2082087232</v>
          </cell>
          <cell r="X594">
            <v>2185200122</v>
          </cell>
        </row>
        <row r="595">
          <cell r="N595" t="str">
            <v>50150</v>
          </cell>
          <cell r="O595" t="str">
            <v xml:space="preserve">Castilla La Nueva                                                                                                                                                                                       </v>
          </cell>
          <cell r="P595">
            <v>1131993509</v>
          </cell>
          <cell r="Q595">
            <v>57793565</v>
          </cell>
          <cell r="R595"/>
          <cell r="S595">
            <v>35748021</v>
          </cell>
          <cell r="T595">
            <v>47664028</v>
          </cell>
          <cell r="U595">
            <v>395335665</v>
          </cell>
          <cell r="V595">
            <v>3631720042</v>
          </cell>
          <cell r="W595">
            <v>1200089809</v>
          </cell>
          <cell r="X595">
            <v>1514274795</v>
          </cell>
        </row>
        <row r="596">
          <cell r="N596" t="str">
            <v>50350</v>
          </cell>
          <cell r="O596" t="str">
            <v xml:space="preserve">La Macarena                                                                                                                                                                                             </v>
          </cell>
          <cell r="P596">
            <v>3027873680</v>
          </cell>
          <cell r="Q596">
            <v>305223856</v>
          </cell>
          <cell r="R596"/>
          <cell r="S596">
            <v>149009781</v>
          </cell>
          <cell r="T596">
            <v>198679720</v>
          </cell>
          <cell r="U596">
            <v>796021444</v>
          </cell>
          <cell r="V596">
            <v>5153614389</v>
          </cell>
          <cell r="W596">
            <v>1798394009</v>
          </cell>
          <cell r="X596">
            <v>2135806981</v>
          </cell>
        </row>
        <row r="597">
          <cell r="N597" t="str">
            <v>50450</v>
          </cell>
          <cell r="O597" t="str">
            <v xml:space="preserve">Puerto Concordia                                                                                                                                                                                        </v>
          </cell>
          <cell r="P597">
            <v>1910435835</v>
          </cell>
          <cell r="Q597">
            <v>153095604</v>
          </cell>
          <cell r="R597"/>
          <cell r="S597">
            <v>169244548</v>
          </cell>
          <cell r="T597">
            <v>225659398</v>
          </cell>
          <cell r="U597">
            <v>398313397</v>
          </cell>
          <cell r="V597">
            <v>3521134794</v>
          </cell>
          <cell r="W597">
            <v>3577600192</v>
          </cell>
          <cell r="X597">
            <v>4284711377</v>
          </cell>
        </row>
        <row r="598">
          <cell r="N598" t="str">
            <v>52250</v>
          </cell>
          <cell r="O598" t="str">
            <v xml:space="preserve">El Charco                                                                                                                                                                                               </v>
          </cell>
          <cell r="P598">
            <v>2904952674</v>
          </cell>
          <cell r="Q598">
            <v>628085029</v>
          </cell>
          <cell r="R598"/>
          <cell r="S598">
            <v>194691051</v>
          </cell>
          <cell r="T598">
            <v>259588068</v>
          </cell>
          <cell r="U598">
            <v>1386652120</v>
          </cell>
          <cell r="V598">
            <v>9533591687</v>
          </cell>
          <cell r="W598">
            <v>4476842915</v>
          </cell>
          <cell r="X598">
            <v>5403542681</v>
          </cell>
        </row>
        <row r="599">
          <cell r="N599" t="str">
            <v>54250</v>
          </cell>
          <cell r="O599" t="str">
            <v xml:space="preserve">El Tarra                                                                                                                                                                                                </v>
          </cell>
          <cell r="P599">
            <v>2090738508</v>
          </cell>
          <cell r="Q599">
            <v>535393872</v>
          </cell>
          <cell r="R599"/>
          <cell r="S599">
            <v>109249212</v>
          </cell>
          <cell r="T599">
            <v>145665617</v>
          </cell>
          <cell r="U599">
            <v>1306894076</v>
          </cell>
          <cell r="V599">
            <v>9229173000</v>
          </cell>
          <cell r="W599">
            <v>3260326835</v>
          </cell>
          <cell r="X599">
            <v>4065359257</v>
          </cell>
        </row>
        <row r="600">
          <cell r="N600" t="str">
            <v>68250</v>
          </cell>
          <cell r="O600" t="str">
            <v xml:space="preserve">El Peñón                                                                                                                                                                                                </v>
          </cell>
          <cell r="P600">
            <v>946720770</v>
          </cell>
          <cell r="Q600">
            <v>44188628</v>
          </cell>
          <cell r="R600"/>
          <cell r="S600">
            <v>117361895</v>
          </cell>
          <cell r="T600">
            <v>156482526</v>
          </cell>
          <cell r="U600">
            <v>162262787</v>
          </cell>
          <cell r="V600">
            <v>2032562463</v>
          </cell>
          <cell r="W600">
            <v>2362948370</v>
          </cell>
          <cell r="X600">
            <v>2793671599</v>
          </cell>
        </row>
        <row r="601">
          <cell r="N601" t="str">
            <v>76250</v>
          </cell>
          <cell r="O601" t="str">
            <v xml:space="preserve">El Dovio                                                                                                                                                                                                </v>
          </cell>
          <cell r="P601">
            <v>904609474</v>
          </cell>
          <cell r="Q601">
            <v>56067421</v>
          </cell>
          <cell r="R601"/>
          <cell r="S601">
            <v>65763659</v>
          </cell>
          <cell r="T601">
            <v>87684878</v>
          </cell>
          <cell r="U601">
            <v>227566352</v>
          </cell>
          <cell r="V601">
            <v>4164249763</v>
          </cell>
          <cell r="W601">
            <v>1479332916</v>
          </cell>
          <cell r="X601">
            <v>1779833677</v>
          </cell>
        </row>
        <row r="602">
          <cell r="N602" t="str">
            <v>85250</v>
          </cell>
          <cell r="O602" t="str">
            <v xml:space="preserve">Paz De Ariporo                                                                                                                                                                                          </v>
          </cell>
          <cell r="P602">
            <v>2343351269</v>
          </cell>
          <cell r="Q602">
            <v>354386422</v>
          </cell>
          <cell r="R602"/>
          <cell r="S602">
            <v>111047422</v>
          </cell>
          <cell r="T602">
            <v>148063229</v>
          </cell>
          <cell r="U602">
            <v>1500826700</v>
          </cell>
          <cell r="V602">
            <v>13491154466</v>
          </cell>
          <cell r="W602">
            <v>1340227504</v>
          </cell>
          <cell r="X602">
            <v>1406600676</v>
          </cell>
        </row>
        <row r="603">
          <cell r="N603" t="str">
            <v>05051</v>
          </cell>
          <cell r="O603" t="str">
            <v xml:space="preserve">Arboletes                                                                                                                                                                                               </v>
          </cell>
          <cell r="P603">
            <v>2660883380</v>
          </cell>
          <cell r="Q603">
            <v>701487328</v>
          </cell>
          <cell r="R603"/>
          <cell r="S603">
            <v>214966986</v>
          </cell>
          <cell r="T603">
            <v>286622647</v>
          </cell>
          <cell r="U603">
            <v>1727870197</v>
          </cell>
          <cell r="V603">
            <v>12032410407</v>
          </cell>
          <cell r="W603">
            <v>2594429135</v>
          </cell>
          <cell r="X603">
            <v>2722915149</v>
          </cell>
        </row>
        <row r="604">
          <cell r="N604" t="str">
            <v>15051</v>
          </cell>
          <cell r="O604" t="str">
            <v xml:space="preserve">Arcabuco                                                                                                                                                                                                </v>
          </cell>
          <cell r="P604">
            <v>658627172</v>
          </cell>
          <cell r="Q604">
            <v>22499419</v>
          </cell>
          <cell r="R604"/>
          <cell r="S604">
            <v>50603454</v>
          </cell>
          <cell r="T604">
            <v>67471271</v>
          </cell>
          <cell r="U604">
            <v>147794369</v>
          </cell>
          <cell r="V604">
            <v>1708260059</v>
          </cell>
          <cell r="W604">
            <v>1033962295</v>
          </cell>
          <cell r="X604">
            <v>1225438878</v>
          </cell>
        </row>
        <row r="605">
          <cell r="N605" t="str">
            <v>25151</v>
          </cell>
          <cell r="O605" t="str">
            <v xml:space="preserve">Cáqueza                                                                                                                                                                                                 </v>
          </cell>
          <cell r="P605">
            <v>1099841171</v>
          </cell>
          <cell r="Q605">
            <v>52201346</v>
          </cell>
          <cell r="R605"/>
          <cell r="S605">
            <v>29823207</v>
          </cell>
          <cell r="T605">
            <v>39764276</v>
          </cell>
          <cell r="U605">
            <v>433024140</v>
          </cell>
          <cell r="V605">
            <v>4793708289</v>
          </cell>
          <cell r="W605">
            <v>1197571342</v>
          </cell>
          <cell r="X605">
            <v>1534496167</v>
          </cell>
        </row>
        <row r="606">
          <cell r="N606" t="str">
            <v>25851</v>
          </cell>
          <cell r="O606" t="str">
            <v xml:space="preserve">Útica                                                                                                                                                                                                   </v>
          </cell>
          <cell r="P606">
            <v>752765546</v>
          </cell>
          <cell r="Q606">
            <v>18496413</v>
          </cell>
          <cell r="R606"/>
          <cell r="S606">
            <v>64316961</v>
          </cell>
          <cell r="T606">
            <v>85755948</v>
          </cell>
          <cell r="U606">
            <v>94513743</v>
          </cell>
          <cell r="V606">
            <v>1270376889</v>
          </cell>
          <cell r="W606">
            <v>1336375211</v>
          </cell>
          <cell r="X606">
            <v>1588202687</v>
          </cell>
        </row>
        <row r="607">
          <cell r="N607" t="str">
            <v>41551</v>
          </cell>
          <cell r="O607" t="str">
            <v xml:space="preserve">Pitalito                                                                                                                                                                                                </v>
          </cell>
          <cell r="P607">
            <v>5505348719</v>
          </cell>
          <cell r="Q607">
            <v>915677720</v>
          </cell>
          <cell r="R607"/>
          <cell r="S607">
            <v>221750133</v>
          </cell>
          <cell r="T607">
            <v>295666845</v>
          </cell>
          <cell r="U607">
            <v>93557113948</v>
          </cell>
          <cell r="V607">
            <v>45949764377</v>
          </cell>
          <cell r="W607">
            <v>2676294713</v>
          </cell>
          <cell r="X607">
            <v>2808835023</v>
          </cell>
        </row>
        <row r="608">
          <cell r="N608" t="str">
            <v>47551</v>
          </cell>
          <cell r="O608" t="str">
            <v xml:space="preserve">Pivijay                                                                                                                                                                                                 </v>
          </cell>
          <cell r="P608">
            <v>2498481756</v>
          </cell>
          <cell r="Q608">
            <v>383470001</v>
          </cell>
          <cell r="R608"/>
          <cell r="S608">
            <v>125521420</v>
          </cell>
          <cell r="T608">
            <v>167361896</v>
          </cell>
          <cell r="U608">
            <v>1475485898</v>
          </cell>
          <cell r="V608">
            <v>14617728628</v>
          </cell>
          <cell r="W608">
            <v>1514913711</v>
          </cell>
          <cell r="X608">
            <v>1589938006</v>
          </cell>
        </row>
        <row r="609">
          <cell r="N609" t="str">
            <v>50251</v>
          </cell>
          <cell r="O609" t="str">
            <v xml:space="preserve">El Castillo                                                                                                                                                                                             </v>
          </cell>
          <cell r="P609">
            <v>935834344</v>
          </cell>
          <cell r="Q609">
            <v>72615981</v>
          </cell>
          <cell r="R609"/>
          <cell r="S609">
            <v>87939377</v>
          </cell>
          <cell r="T609">
            <v>117252502</v>
          </cell>
          <cell r="U609">
            <v>263023175</v>
          </cell>
          <cell r="V609">
            <v>2992985595</v>
          </cell>
          <cell r="W609">
            <v>1941650861</v>
          </cell>
          <cell r="X609">
            <v>2476135501</v>
          </cell>
        </row>
        <row r="610">
          <cell r="N610" t="str">
            <v>52051</v>
          </cell>
          <cell r="O610" t="str">
            <v xml:space="preserve">Arboleda                                                                                                                                                                                                </v>
          </cell>
          <cell r="P610">
            <v>1050459436</v>
          </cell>
          <cell r="Q610">
            <v>52009316</v>
          </cell>
          <cell r="R610"/>
          <cell r="S610">
            <v>61673543</v>
          </cell>
          <cell r="T610">
            <v>82231391</v>
          </cell>
          <cell r="U610">
            <v>211119995</v>
          </cell>
          <cell r="V610">
            <v>2739527796</v>
          </cell>
          <cell r="W610">
            <v>1628219687</v>
          </cell>
          <cell r="X610">
            <v>2001799681</v>
          </cell>
        </row>
        <row r="611">
          <cell r="N611" t="str">
            <v>54051</v>
          </cell>
          <cell r="O611" t="str">
            <v xml:space="preserve">Arboledas                                                                                                                                                                                               </v>
          </cell>
          <cell r="P611">
            <v>1165078206</v>
          </cell>
          <cell r="Q611">
            <v>87548205</v>
          </cell>
          <cell r="R611"/>
          <cell r="S611">
            <v>96776238</v>
          </cell>
          <cell r="T611">
            <v>129034984</v>
          </cell>
          <cell r="U611">
            <v>293916913</v>
          </cell>
          <cell r="V611">
            <v>3351427183</v>
          </cell>
          <cell r="W611">
            <v>2220286715</v>
          </cell>
          <cell r="X611">
            <v>2679005273</v>
          </cell>
        </row>
        <row r="612">
          <cell r="N612" t="str">
            <v>68051</v>
          </cell>
          <cell r="O612" t="str">
            <v xml:space="preserve">Aratoca                                                                                                                                                                                                 </v>
          </cell>
          <cell r="P612">
            <v>794087384</v>
          </cell>
          <cell r="Q612">
            <v>50923896</v>
          </cell>
          <cell r="R612"/>
          <cell r="S612">
            <v>57444353</v>
          </cell>
          <cell r="T612">
            <v>76592471</v>
          </cell>
          <cell r="U612">
            <v>229387080</v>
          </cell>
          <cell r="V612">
            <v>2769016244</v>
          </cell>
          <cell r="W612">
            <v>1458605654</v>
          </cell>
          <cell r="X612">
            <v>1784487538</v>
          </cell>
        </row>
        <row r="613">
          <cell r="N613" t="str">
            <v>05652</v>
          </cell>
          <cell r="O613" t="str">
            <v xml:space="preserve">San Francisco                                                                                                                                                                                           </v>
          </cell>
          <cell r="P613">
            <v>849770730</v>
          </cell>
          <cell r="Q613">
            <v>41171522</v>
          </cell>
          <cell r="R613"/>
          <cell r="S613">
            <v>51955275</v>
          </cell>
          <cell r="T613">
            <v>69273700</v>
          </cell>
          <cell r="U613">
            <v>143243498</v>
          </cell>
          <cell r="V613">
            <v>2450278037</v>
          </cell>
          <cell r="W613">
            <v>1299145913</v>
          </cell>
          <cell r="X613">
            <v>1586237548</v>
          </cell>
        </row>
        <row r="614">
          <cell r="N614" t="str">
            <v>13052</v>
          </cell>
          <cell r="O614" t="str">
            <v xml:space="preserve">Arjona                                                                                                                                                                                                  </v>
          </cell>
          <cell r="P614">
            <v>4254230495</v>
          </cell>
          <cell r="Q614">
            <v>595905634</v>
          </cell>
          <cell r="R614"/>
          <cell r="S614">
            <v>167176366</v>
          </cell>
          <cell r="T614">
            <v>222901817</v>
          </cell>
          <cell r="U614">
            <v>2336813170</v>
          </cell>
          <cell r="V614">
            <v>48023338159</v>
          </cell>
          <cell r="W614">
            <v>2017645784</v>
          </cell>
          <cell r="X614">
            <v>2117567281</v>
          </cell>
        </row>
        <row r="615">
          <cell r="N615" t="str">
            <v>52352</v>
          </cell>
          <cell r="O615" t="str">
            <v xml:space="preserve">Iles                                                                                                                                                                                                    </v>
          </cell>
          <cell r="P615">
            <v>834662794</v>
          </cell>
          <cell r="Q615">
            <v>51314296</v>
          </cell>
          <cell r="R615"/>
          <cell r="S615">
            <v>122772696</v>
          </cell>
          <cell r="T615">
            <v>163696928</v>
          </cell>
          <cell r="U615">
            <v>215970285</v>
          </cell>
          <cell r="V615">
            <v>3173013111</v>
          </cell>
          <cell r="W615">
            <v>2380163814</v>
          </cell>
          <cell r="X615">
            <v>2795802100</v>
          </cell>
        </row>
        <row r="616">
          <cell r="N616" t="str">
            <v>68152</v>
          </cell>
          <cell r="O616" t="str">
            <v xml:space="preserve">Carcasí                                                                                                                                                                                                 </v>
          </cell>
          <cell r="P616">
            <v>796286096</v>
          </cell>
          <cell r="Q616">
            <v>33771928</v>
          </cell>
          <cell r="R616"/>
          <cell r="S616">
            <v>94904438</v>
          </cell>
          <cell r="T616">
            <v>126539250</v>
          </cell>
          <cell r="U616">
            <v>135144655</v>
          </cell>
          <cell r="V616">
            <v>1821975249</v>
          </cell>
          <cell r="W616">
            <v>1958426091</v>
          </cell>
          <cell r="X616">
            <v>2324875425</v>
          </cell>
        </row>
        <row r="617">
          <cell r="N617" t="str">
            <v>73152</v>
          </cell>
          <cell r="O617" t="str">
            <v xml:space="preserve">Casabianca                                                                                                                                                                                              </v>
          </cell>
          <cell r="P617">
            <v>727598665</v>
          </cell>
          <cell r="Q617">
            <v>30195195</v>
          </cell>
          <cell r="R617"/>
          <cell r="S617">
            <v>36417079</v>
          </cell>
          <cell r="T617">
            <v>48556105</v>
          </cell>
          <cell r="U617">
            <v>176109767</v>
          </cell>
          <cell r="V617">
            <v>2429280608</v>
          </cell>
          <cell r="W617">
            <v>1003569341</v>
          </cell>
          <cell r="X617">
            <v>1240213154</v>
          </cell>
        </row>
        <row r="618">
          <cell r="N618" t="str">
            <v>73352</v>
          </cell>
          <cell r="O618" t="str">
            <v xml:space="preserve">Icononzo                                                                                                                                                                                                </v>
          </cell>
          <cell r="P618">
            <v>759770125</v>
          </cell>
          <cell r="Q618">
            <v>60015620</v>
          </cell>
          <cell r="R618"/>
          <cell r="S618">
            <v>44296478</v>
          </cell>
          <cell r="T618">
            <v>59061971</v>
          </cell>
          <cell r="U618">
            <v>322091243</v>
          </cell>
          <cell r="V618">
            <v>3057710618</v>
          </cell>
          <cell r="W618">
            <v>1249857377</v>
          </cell>
          <cell r="X618">
            <v>1548807610</v>
          </cell>
        </row>
        <row r="619">
          <cell r="N619" t="str">
            <v>05353</v>
          </cell>
          <cell r="O619" t="str">
            <v xml:space="preserve">Hispania                                                                                                                                                                                                </v>
          </cell>
          <cell r="P619">
            <v>552358235</v>
          </cell>
          <cell r="Q619">
            <v>20406827</v>
          </cell>
          <cell r="R619"/>
          <cell r="S619">
            <v>41087700</v>
          </cell>
          <cell r="T619">
            <v>54783600</v>
          </cell>
          <cell r="U619">
            <v>121241600</v>
          </cell>
          <cell r="V619">
            <v>1374641060</v>
          </cell>
          <cell r="W619">
            <v>975274651</v>
          </cell>
          <cell r="X619">
            <v>1187995631</v>
          </cell>
        </row>
        <row r="620">
          <cell r="N620" t="str">
            <v>15753</v>
          </cell>
          <cell r="O620" t="str">
            <v xml:space="preserve">Soatá                                                                                                                                                                                                   </v>
          </cell>
          <cell r="P620">
            <v>743121646</v>
          </cell>
          <cell r="Q620">
            <v>36732244</v>
          </cell>
          <cell r="R620"/>
          <cell r="S620">
            <v>58543313</v>
          </cell>
          <cell r="T620">
            <v>78057752</v>
          </cell>
          <cell r="U620">
            <v>212288756</v>
          </cell>
          <cell r="V620">
            <v>2411793538</v>
          </cell>
          <cell r="W620">
            <v>1265447886</v>
          </cell>
          <cell r="X620">
            <v>1513350016</v>
          </cell>
        </row>
        <row r="621">
          <cell r="N621" t="str">
            <v>17653</v>
          </cell>
          <cell r="O621" t="str">
            <v xml:space="preserve">Salamina                                                                                                                                                                                                </v>
          </cell>
          <cell r="P621">
            <v>1097919215</v>
          </cell>
          <cell r="Q621">
            <v>49382423</v>
          </cell>
          <cell r="R621"/>
          <cell r="S621">
            <v>35850807</v>
          </cell>
          <cell r="T621">
            <v>47800934</v>
          </cell>
          <cell r="U621">
            <v>357421630</v>
          </cell>
          <cell r="V621">
            <v>13379073694</v>
          </cell>
          <cell r="W621">
            <v>1330478852</v>
          </cell>
          <cell r="X621">
            <v>1693924702</v>
          </cell>
        </row>
        <row r="622">
          <cell r="N622" t="str">
            <v>18753</v>
          </cell>
          <cell r="O622" t="str">
            <v xml:space="preserve">San Vicente Del Caguán                                                                                                                                                                                  </v>
          </cell>
          <cell r="P622">
            <v>3828539522</v>
          </cell>
          <cell r="Q622">
            <v>659894760</v>
          </cell>
          <cell r="R622"/>
          <cell r="S622">
            <v>169823898</v>
          </cell>
          <cell r="T622">
            <v>226431864</v>
          </cell>
          <cell r="U622">
            <v>2158997034</v>
          </cell>
          <cell r="V622">
            <v>21186275051</v>
          </cell>
          <cell r="W622">
            <v>2049598774</v>
          </cell>
          <cell r="X622">
            <v>2151102712</v>
          </cell>
        </row>
        <row r="623">
          <cell r="N623" t="str">
            <v>25053</v>
          </cell>
          <cell r="O623" t="str">
            <v xml:space="preserve">Arbeláez                                                                                                                                                                                                </v>
          </cell>
          <cell r="P623">
            <v>622798194</v>
          </cell>
          <cell r="Q623">
            <v>38591225</v>
          </cell>
          <cell r="R623"/>
          <cell r="S623">
            <v>29810255</v>
          </cell>
          <cell r="T623">
            <v>39747006</v>
          </cell>
          <cell r="U623">
            <v>256571160</v>
          </cell>
          <cell r="V623">
            <v>2556001898</v>
          </cell>
          <cell r="W623">
            <v>989376010</v>
          </cell>
          <cell r="X623">
            <v>1247040139</v>
          </cell>
        </row>
        <row r="624">
          <cell r="N624" t="str">
            <v>25653</v>
          </cell>
          <cell r="O624" t="str">
            <v xml:space="preserve">San Cayetano                                                                                                                                                                                            </v>
          </cell>
          <cell r="P624">
            <v>565406383</v>
          </cell>
          <cell r="Q624">
            <v>18985953</v>
          </cell>
          <cell r="R624"/>
          <cell r="S624">
            <v>54774924</v>
          </cell>
          <cell r="T624">
            <v>73033232</v>
          </cell>
          <cell r="U624">
            <v>113776381</v>
          </cell>
          <cell r="V624">
            <v>1425948165</v>
          </cell>
          <cell r="W624">
            <v>1086149508</v>
          </cell>
          <cell r="X624">
            <v>1372112595</v>
          </cell>
        </row>
        <row r="625">
          <cell r="N625" t="str">
            <v>47053</v>
          </cell>
          <cell r="O625" t="str">
            <v xml:space="preserve">Aracataca                                                                                                                                                                                               </v>
          </cell>
          <cell r="P625">
            <v>2788736301</v>
          </cell>
          <cell r="Q625">
            <v>426289511</v>
          </cell>
          <cell r="R625"/>
          <cell r="S625">
            <v>165079606</v>
          </cell>
          <cell r="T625">
            <v>220106141</v>
          </cell>
          <cell r="U625">
            <v>1442111072</v>
          </cell>
          <cell r="V625">
            <v>11105551066</v>
          </cell>
          <cell r="W625">
            <v>1992340073</v>
          </cell>
          <cell r="X625">
            <v>2091008343</v>
          </cell>
        </row>
        <row r="626">
          <cell r="N626" t="str">
            <v>54553</v>
          </cell>
          <cell r="O626" t="str">
            <v xml:space="preserve">Puerto Santander                                                                                                                                                                                        </v>
          </cell>
          <cell r="P626">
            <v>890787387</v>
          </cell>
          <cell r="Q626">
            <v>64208293</v>
          </cell>
          <cell r="R626"/>
          <cell r="S626">
            <v>83642043</v>
          </cell>
          <cell r="T626">
            <v>111522723</v>
          </cell>
          <cell r="U626">
            <v>296575673</v>
          </cell>
          <cell r="V626">
            <v>5494447776</v>
          </cell>
          <cell r="W626">
            <v>1778029311</v>
          </cell>
          <cell r="X626">
            <v>2120805639</v>
          </cell>
        </row>
        <row r="627">
          <cell r="N627" t="str">
            <v>05154</v>
          </cell>
          <cell r="O627" t="str">
            <v xml:space="preserve">Caucasia                                                                                                                                                                                                </v>
          </cell>
          <cell r="P627">
            <v>4018327979</v>
          </cell>
          <cell r="Q627">
            <v>725652425</v>
          </cell>
          <cell r="R627"/>
          <cell r="S627">
            <v>187722998</v>
          </cell>
          <cell r="T627">
            <v>250297330</v>
          </cell>
          <cell r="U627">
            <v>2703425331</v>
          </cell>
          <cell r="V627">
            <v>32512159676</v>
          </cell>
          <cell r="W627">
            <v>2265622389</v>
          </cell>
          <cell r="X627">
            <v>2377824641</v>
          </cell>
        </row>
        <row r="628">
          <cell r="N628" t="str">
            <v>05854</v>
          </cell>
          <cell r="O628" t="str">
            <v xml:space="preserve">Valdivia                                                                                                                                                                                                </v>
          </cell>
          <cell r="P628">
            <v>1568127268</v>
          </cell>
          <cell r="Q628">
            <v>135602861</v>
          </cell>
          <cell r="R628"/>
          <cell r="S628">
            <v>102912665</v>
          </cell>
          <cell r="T628">
            <v>137216885</v>
          </cell>
          <cell r="U628">
            <v>527755601</v>
          </cell>
          <cell r="V628">
            <v>6187457667</v>
          </cell>
          <cell r="W628">
            <v>2366686655</v>
          </cell>
          <cell r="X628">
            <v>2856630911</v>
          </cell>
        </row>
        <row r="629">
          <cell r="N629" t="str">
            <v>13654</v>
          </cell>
          <cell r="O629" t="str">
            <v xml:space="preserve">San Jacinto                                                                                                                                                                                             </v>
          </cell>
          <cell r="P629">
            <v>3447280434</v>
          </cell>
          <cell r="Q629">
            <v>746436508</v>
          </cell>
          <cell r="R629"/>
          <cell r="S629">
            <v>272132709</v>
          </cell>
          <cell r="T629">
            <v>362843615</v>
          </cell>
          <cell r="U629">
            <v>1399435463</v>
          </cell>
          <cell r="V629">
            <v>10137298419</v>
          </cell>
          <cell r="W629">
            <v>3517260013</v>
          </cell>
          <cell r="X629">
            <v>3674537352</v>
          </cell>
        </row>
        <row r="630">
          <cell r="N630" t="str">
            <v>25154</v>
          </cell>
          <cell r="O630" t="str">
            <v xml:space="preserve">Carmen De Carupa                                                                                                                                                                                        </v>
          </cell>
          <cell r="P630">
            <v>618501951</v>
          </cell>
          <cell r="Q630">
            <v>32591144</v>
          </cell>
          <cell r="R630"/>
          <cell r="S630">
            <v>60221475</v>
          </cell>
          <cell r="T630">
            <v>80295300</v>
          </cell>
          <cell r="U630">
            <v>191929228</v>
          </cell>
          <cell r="V630">
            <v>2402534091</v>
          </cell>
          <cell r="W630">
            <v>1318822294</v>
          </cell>
          <cell r="X630">
            <v>1580344887</v>
          </cell>
        </row>
        <row r="631">
          <cell r="N631" t="str">
            <v>25754</v>
          </cell>
          <cell r="O631" t="str">
            <v xml:space="preserve">Soacha                                                                                                                                                                                                  </v>
          </cell>
          <cell r="P631">
            <v>22096445971</v>
          </cell>
          <cell r="Q631">
            <v>976098029</v>
          </cell>
          <cell r="R631"/>
          <cell r="S631">
            <v>1758856140</v>
          </cell>
          <cell r="T631">
            <v>2345141521</v>
          </cell>
          <cell r="U631">
            <v>241545369763</v>
          </cell>
          <cell r="V631">
            <v>109793645243</v>
          </cell>
          <cell r="W631"/>
          <cell r="X631">
            <v>22278844440</v>
          </cell>
        </row>
        <row r="632">
          <cell r="N632" t="str">
            <v>52254</v>
          </cell>
          <cell r="O632" t="str">
            <v xml:space="preserve">El Peñol                                                                                                                                                                                                </v>
          </cell>
          <cell r="P632">
            <v>768191156</v>
          </cell>
          <cell r="Q632">
            <v>27600877</v>
          </cell>
          <cell r="R632"/>
          <cell r="S632">
            <v>39648518</v>
          </cell>
          <cell r="T632">
            <v>52864694</v>
          </cell>
          <cell r="U632">
            <v>129479523</v>
          </cell>
          <cell r="V632">
            <v>2483233140</v>
          </cell>
          <cell r="W632">
            <v>1068787505</v>
          </cell>
          <cell r="X632">
            <v>1383431437</v>
          </cell>
        </row>
        <row r="633">
          <cell r="N633" t="str">
            <v>52354</v>
          </cell>
          <cell r="O633" t="str">
            <v xml:space="preserve">Imués                                                                                                                                                                                                   </v>
          </cell>
          <cell r="P633">
            <v>739520215</v>
          </cell>
          <cell r="Q633">
            <v>31645024</v>
          </cell>
          <cell r="R633"/>
          <cell r="S633">
            <v>56195311</v>
          </cell>
          <cell r="T633">
            <v>74927082</v>
          </cell>
          <cell r="U633">
            <v>159896946</v>
          </cell>
          <cell r="V633">
            <v>2391614290</v>
          </cell>
          <cell r="W633">
            <v>1294478453</v>
          </cell>
          <cell r="X633">
            <v>1562831855</v>
          </cell>
        </row>
        <row r="634">
          <cell r="N634" t="str">
            <v>73854</v>
          </cell>
          <cell r="O634" t="str">
            <v xml:space="preserve">Valle De San Juan                                                                                                                                                                                       </v>
          </cell>
          <cell r="P634">
            <v>594002256</v>
          </cell>
          <cell r="Q634">
            <v>30538724</v>
          </cell>
          <cell r="R634"/>
          <cell r="S634">
            <v>65889908</v>
          </cell>
          <cell r="T634">
            <v>87853211</v>
          </cell>
          <cell r="U634">
            <v>136852840</v>
          </cell>
          <cell r="V634">
            <v>1784667972</v>
          </cell>
          <cell r="W634">
            <v>1367282978</v>
          </cell>
          <cell r="X634">
            <v>1624593052</v>
          </cell>
        </row>
        <row r="635">
          <cell r="N635" t="str">
            <v>76054</v>
          </cell>
          <cell r="O635" t="str">
            <v xml:space="preserve">Argelia                                                                                                                                                                                                 </v>
          </cell>
          <cell r="P635">
            <v>691568661</v>
          </cell>
          <cell r="Q635">
            <v>28517277</v>
          </cell>
          <cell r="R635"/>
          <cell r="S635">
            <v>68035620</v>
          </cell>
          <cell r="T635">
            <v>90714160</v>
          </cell>
          <cell r="U635">
            <v>129242679</v>
          </cell>
          <cell r="V635">
            <v>1853633476</v>
          </cell>
          <cell r="W635">
            <v>1369113589</v>
          </cell>
          <cell r="X635">
            <v>1618538186</v>
          </cell>
        </row>
        <row r="636">
          <cell r="N636" t="str">
            <v>05055</v>
          </cell>
          <cell r="O636" t="str">
            <v xml:space="preserve">Argelia                                                                                                                                                                                                 </v>
          </cell>
          <cell r="P636">
            <v>730536861</v>
          </cell>
          <cell r="Q636">
            <v>44110019</v>
          </cell>
          <cell r="R636"/>
          <cell r="S636">
            <v>33576415</v>
          </cell>
          <cell r="T636">
            <v>44768553</v>
          </cell>
          <cell r="U636">
            <v>208293125</v>
          </cell>
          <cell r="V636">
            <v>2893920829</v>
          </cell>
          <cell r="W636">
            <v>1070905925</v>
          </cell>
          <cell r="X636">
            <v>1344564427</v>
          </cell>
        </row>
        <row r="637">
          <cell r="N637" t="str">
            <v>13655</v>
          </cell>
          <cell r="O637" t="str">
            <v xml:space="preserve">San Jacinto Del Cauca                                                                                                                                                                                   </v>
          </cell>
          <cell r="P637">
            <v>1795159712</v>
          </cell>
          <cell r="Q637">
            <v>214132976</v>
          </cell>
          <cell r="R637"/>
          <cell r="S637">
            <v>223900172</v>
          </cell>
          <cell r="T637">
            <v>298533563</v>
          </cell>
          <cell r="U637">
            <v>503865538</v>
          </cell>
          <cell r="V637">
            <v>4386578335</v>
          </cell>
          <cell r="W637">
            <v>4610337153</v>
          </cell>
          <cell r="X637">
            <v>5471055379</v>
          </cell>
        </row>
        <row r="638">
          <cell r="N638" t="str">
            <v>15455</v>
          </cell>
          <cell r="O638" t="str">
            <v xml:space="preserve">Miraflores                                                                                                                                                                                              </v>
          </cell>
          <cell r="P638">
            <v>773830385</v>
          </cell>
          <cell r="Q638">
            <v>22031274</v>
          </cell>
          <cell r="R638"/>
          <cell r="S638">
            <v>33507916</v>
          </cell>
          <cell r="T638">
            <v>44677221</v>
          </cell>
          <cell r="U638">
            <v>170127410</v>
          </cell>
          <cell r="V638">
            <v>2426931518</v>
          </cell>
          <cell r="W638">
            <v>891233504</v>
          </cell>
          <cell r="X638">
            <v>1100573999</v>
          </cell>
        </row>
        <row r="639">
          <cell r="N639" t="str">
            <v>15755</v>
          </cell>
          <cell r="O639" t="str">
            <v xml:space="preserve">Socotá                                                                                                                                                                                                  </v>
          </cell>
          <cell r="P639">
            <v>911226369</v>
          </cell>
          <cell r="Q639">
            <v>69996902</v>
          </cell>
          <cell r="R639"/>
          <cell r="S639">
            <v>63782135</v>
          </cell>
          <cell r="T639">
            <v>85042847</v>
          </cell>
          <cell r="U639">
            <v>259531532</v>
          </cell>
          <cell r="V639">
            <v>2244951146</v>
          </cell>
          <cell r="W639">
            <v>1662672633</v>
          </cell>
          <cell r="X639">
            <v>2054285161</v>
          </cell>
        </row>
        <row r="640">
          <cell r="N640" t="str">
            <v>19355</v>
          </cell>
          <cell r="O640" t="str">
            <v xml:space="preserve">Inzá                                                                                                                                                                                                    </v>
          </cell>
          <cell r="P640">
            <v>2309880168</v>
          </cell>
          <cell r="Q640">
            <v>240831248</v>
          </cell>
          <cell r="R640"/>
          <cell r="S640">
            <v>107757360</v>
          </cell>
          <cell r="T640">
            <v>143676478</v>
          </cell>
          <cell r="U640">
            <v>1101203417</v>
          </cell>
          <cell r="V640">
            <v>10889343919</v>
          </cell>
          <cell r="W640">
            <v>1300519883</v>
          </cell>
          <cell r="X640">
            <v>1364926580</v>
          </cell>
        </row>
        <row r="641">
          <cell r="N641" t="str">
            <v>19455</v>
          </cell>
          <cell r="O641" t="str">
            <v xml:space="preserve">Miranda                                                                                                                                                                                                 </v>
          </cell>
          <cell r="P641">
            <v>2049067692</v>
          </cell>
          <cell r="Q641">
            <v>227518382</v>
          </cell>
          <cell r="R641">
            <v>6419566</v>
          </cell>
          <cell r="S641">
            <v>97107961</v>
          </cell>
          <cell r="T641">
            <v>129477281</v>
          </cell>
          <cell r="U641">
            <v>918374440</v>
          </cell>
          <cell r="V641">
            <v>7293756365</v>
          </cell>
          <cell r="W641">
            <v>1293766535</v>
          </cell>
          <cell r="X641">
            <v>1230034175</v>
          </cell>
        </row>
        <row r="642">
          <cell r="N642" t="str">
            <v>23555</v>
          </cell>
          <cell r="O642" t="str">
            <v xml:space="preserve">Planeta Rica                                                                                                                                                                                            </v>
          </cell>
          <cell r="P642">
            <v>3673471288</v>
          </cell>
          <cell r="Q642">
            <v>779139695</v>
          </cell>
          <cell r="R642"/>
          <cell r="S642">
            <v>167433191</v>
          </cell>
          <cell r="T642">
            <v>307968657</v>
          </cell>
          <cell r="U642">
            <v>2565587680</v>
          </cell>
          <cell r="V642">
            <v>23567504129</v>
          </cell>
          <cell r="W642">
            <v>2020745410</v>
          </cell>
          <cell r="X642">
            <v>2284791679</v>
          </cell>
        </row>
        <row r="643">
          <cell r="N643" t="str">
            <v>23855</v>
          </cell>
          <cell r="O643" t="str">
            <v xml:space="preserve">Valencia                                                                                                                                                                                                </v>
          </cell>
          <cell r="P643">
            <v>2966837425</v>
          </cell>
          <cell r="Q643">
            <v>723786465</v>
          </cell>
          <cell r="R643"/>
          <cell r="S643">
            <v>220719110</v>
          </cell>
          <cell r="T643">
            <v>294292147</v>
          </cell>
          <cell r="U643">
            <v>2008720447</v>
          </cell>
          <cell r="V643">
            <v>13942836166</v>
          </cell>
          <cell r="W643">
            <v>2663851332</v>
          </cell>
          <cell r="X643">
            <v>2795775399</v>
          </cell>
        </row>
        <row r="644">
          <cell r="N644" t="str">
            <v>44855</v>
          </cell>
          <cell r="O644" t="str">
            <v xml:space="preserve">Urumita                                                                                                                                                                                                 </v>
          </cell>
          <cell r="P644">
            <v>1246770168</v>
          </cell>
          <cell r="Q644">
            <v>86968011</v>
          </cell>
          <cell r="R644"/>
          <cell r="S644">
            <v>90074501</v>
          </cell>
          <cell r="T644">
            <v>120099334</v>
          </cell>
          <cell r="U644">
            <v>537865777</v>
          </cell>
          <cell r="V644">
            <v>5784813887</v>
          </cell>
          <cell r="W644">
            <v>2069051477</v>
          </cell>
          <cell r="X644">
            <v>2496963560</v>
          </cell>
        </row>
        <row r="645">
          <cell r="N645" t="str">
            <v>47555</v>
          </cell>
          <cell r="O645" t="str">
            <v xml:space="preserve">Plato                                                                                                                                                                                                   </v>
          </cell>
          <cell r="P645">
            <v>3633670642</v>
          </cell>
          <cell r="Q645">
            <v>1438491474</v>
          </cell>
          <cell r="R645"/>
          <cell r="S645">
            <v>191175371</v>
          </cell>
          <cell r="T645">
            <v>254900494</v>
          </cell>
          <cell r="U645">
            <v>2777158233</v>
          </cell>
          <cell r="V645">
            <v>21180917761</v>
          </cell>
          <cell r="W645">
            <v>2307288956</v>
          </cell>
          <cell r="X645">
            <v>2421554696</v>
          </cell>
        </row>
        <row r="646">
          <cell r="N646" t="str">
            <v>68255</v>
          </cell>
          <cell r="O646" t="str">
            <v xml:space="preserve">El Playón                                                                                                                                                                                               </v>
          </cell>
          <cell r="P646">
            <v>1173701155</v>
          </cell>
          <cell r="Q646">
            <v>118638251</v>
          </cell>
          <cell r="R646"/>
          <cell r="S646">
            <v>90172939</v>
          </cell>
          <cell r="T646">
            <v>120230585</v>
          </cell>
          <cell r="U646">
            <v>468496371</v>
          </cell>
          <cell r="V646">
            <v>4976516255</v>
          </cell>
          <cell r="W646">
            <v>2211283950</v>
          </cell>
          <cell r="X646">
            <v>2692986080</v>
          </cell>
        </row>
        <row r="647">
          <cell r="N647" t="str">
            <v>68655</v>
          </cell>
          <cell r="O647" t="str">
            <v xml:space="preserve">Sabana De Torres                                                                                                                                                                                        </v>
          </cell>
          <cell r="P647">
            <v>1776798264</v>
          </cell>
          <cell r="Q647">
            <v>248892905</v>
          </cell>
          <cell r="R647"/>
          <cell r="S647">
            <v>116770713</v>
          </cell>
          <cell r="T647">
            <v>155694283</v>
          </cell>
          <cell r="U647">
            <v>1203089486</v>
          </cell>
          <cell r="V647">
            <v>7873410243</v>
          </cell>
          <cell r="W647">
            <v>1409301708</v>
          </cell>
          <cell r="X647">
            <v>1479095697</v>
          </cell>
        </row>
        <row r="648">
          <cell r="N648" t="str">
            <v>68755</v>
          </cell>
          <cell r="O648" t="str">
            <v xml:space="preserve">Socorro                                                                                                                                                                                                 </v>
          </cell>
          <cell r="P648">
            <v>1094369120</v>
          </cell>
          <cell r="Q648">
            <v>54245441</v>
          </cell>
          <cell r="R648"/>
          <cell r="S648">
            <v>102135805</v>
          </cell>
          <cell r="T648">
            <v>136181074</v>
          </cell>
          <cell r="U648">
            <v>631707396</v>
          </cell>
          <cell r="V648">
            <v>7336699351</v>
          </cell>
          <cell r="W648">
            <v>1232673515</v>
          </cell>
          <cell r="X648">
            <v>1293720204</v>
          </cell>
        </row>
        <row r="649">
          <cell r="N649" t="str">
            <v>68855</v>
          </cell>
          <cell r="O649" t="str">
            <v xml:space="preserve">Valle De San José                                                                                                                                                                                       </v>
          </cell>
          <cell r="P649">
            <v>568787325</v>
          </cell>
          <cell r="Q649">
            <v>17419723</v>
          </cell>
          <cell r="R649"/>
          <cell r="S649">
            <v>47586291</v>
          </cell>
          <cell r="T649">
            <v>63448388</v>
          </cell>
          <cell r="U649">
            <v>141915183</v>
          </cell>
          <cell r="V649">
            <v>1861014636</v>
          </cell>
          <cell r="W649">
            <v>1001958296</v>
          </cell>
          <cell r="X649">
            <v>1193311530</v>
          </cell>
        </row>
        <row r="650">
          <cell r="N650" t="str">
            <v>73055</v>
          </cell>
          <cell r="O650" t="str">
            <v xml:space="preserve">Armero                                                                                                                                                                                                  </v>
          </cell>
          <cell r="P650">
            <v>907455442</v>
          </cell>
          <cell r="Q650">
            <v>227711785</v>
          </cell>
          <cell r="R650"/>
          <cell r="S650">
            <v>66490932</v>
          </cell>
          <cell r="T650">
            <v>88654576</v>
          </cell>
          <cell r="U650">
            <v>327053344</v>
          </cell>
          <cell r="V650">
            <v>3275778485</v>
          </cell>
          <cell r="W650">
            <v>1558584399</v>
          </cell>
          <cell r="X650">
            <v>1886367109</v>
          </cell>
        </row>
        <row r="651">
          <cell r="N651" t="str">
            <v>73555</v>
          </cell>
          <cell r="O651" t="str">
            <v xml:space="preserve">Planadas                                                                                                                                                                                                </v>
          </cell>
          <cell r="P651">
            <v>1940232582</v>
          </cell>
          <cell r="Q651">
            <v>326427054</v>
          </cell>
          <cell r="R651"/>
          <cell r="S651">
            <v>162076471</v>
          </cell>
          <cell r="T651">
            <v>216101960</v>
          </cell>
          <cell r="U651">
            <v>1245951210</v>
          </cell>
          <cell r="V651">
            <v>12781905179</v>
          </cell>
          <cell r="W651">
            <v>1956095334</v>
          </cell>
          <cell r="X651">
            <v>2052968626</v>
          </cell>
        </row>
        <row r="652">
          <cell r="N652" t="str">
            <v>86755</v>
          </cell>
          <cell r="O652" t="str">
            <v xml:space="preserve">San Francisco                                                                                                                                                                                           </v>
          </cell>
          <cell r="P652">
            <v>459257678</v>
          </cell>
          <cell r="Q652">
            <v>13569170</v>
          </cell>
          <cell r="R652"/>
          <cell r="S652">
            <v>37146835</v>
          </cell>
          <cell r="T652">
            <v>49529110</v>
          </cell>
          <cell r="U652">
            <v>104497760</v>
          </cell>
          <cell r="V652">
            <v>2118780994</v>
          </cell>
          <cell r="W652">
            <v>818178967</v>
          </cell>
          <cell r="X652">
            <v>981278857</v>
          </cell>
        </row>
        <row r="653">
          <cell r="N653" t="str">
            <v>05656</v>
          </cell>
          <cell r="O653" t="str">
            <v xml:space="preserve">San Jerónimo                                                                                                                                                                                            </v>
          </cell>
          <cell r="P653">
            <v>974284622</v>
          </cell>
          <cell r="Q653">
            <v>67348184</v>
          </cell>
          <cell r="R653"/>
          <cell r="S653">
            <v>66440299</v>
          </cell>
          <cell r="T653">
            <v>88587066</v>
          </cell>
          <cell r="U653">
            <v>370804500</v>
          </cell>
          <cell r="V653">
            <v>3265411992</v>
          </cell>
          <cell r="W653">
            <v>1664381324</v>
          </cell>
          <cell r="X653">
            <v>2032670430</v>
          </cell>
        </row>
        <row r="654">
          <cell r="N654" t="str">
            <v>05756</v>
          </cell>
          <cell r="O654" t="str">
            <v xml:space="preserve">Sonsón                                                                                                                                                                                                  </v>
          </cell>
          <cell r="P654">
            <v>1966439473</v>
          </cell>
          <cell r="Q654">
            <v>294318085</v>
          </cell>
          <cell r="R654"/>
          <cell r="S654">
            <v>121438984</v>
          </cell>
          <cell r="T654">
            <v>161918645</v>
          </cell>
          <cell r="U654">
            <v>936565930</v>
          </cell>
          <cell r="V654">
            <v>10406256601</v>
          </cell>
          <cell r="W654">
            <v>1465642911</v>
          </cell>
          <cell r="X654">
            <v>1538227133</v>
          </cell>
        </row>
        <row r="655">
          <cell r="N655" t="str">
            <v>05856</v>
          </cell>
          <cell r="O655" t="str">
            <v xml:space="preserve">Valparaiso                                                                                                                                                                                              </v>
          </cell>
          <cell r="P655">
            <v>538019026</v>
          </cell>
          <cell r="Q655">
            <v>73397366</v>
          </cell>
          <cell r="R655"/>
          <cell r="S655">
            <v>36403032</v>
          </cell>
          <cell r="T655">
            <v>48537376</v>
          </cell>
          <cell r="U655">
            <v>115372592</v>
          </cell>
          <cell r="V655">
            <v>1495212555</v>
          </cell>
          <cell r="W655">
            <v>872304561</v>
          </cell>
          <cell r="X655">
            <v>1058998918</v>
          </cell>
        </row>
        <row r="656">
          <cell r="N656" t="str">
            <v>18256</v>
          </cell>
          <cell r="O656" t="str">
            <v xml:space="preserve">El Paujil                                                                                                                                                                                               </v>
          </cell>
          <cell r="P656">
            <v>1553666958</v>
          </cell>
          <cell r="Q656">
            <v>111237591</v>
          </cell>
          <cell r="R656"/>
          <cell r="S656">
            <v>56585922</v>
          </cell>
          <cell r="T656">
            <v>75447896</v>
          </cell>
          <cell r="U656">
            <v>488180454</v>
          </cell>
          <cell r="V656">
            <v>5950400306</v>
          </cell>
          <cell r="W656">
            <v>1883004628</v>
          </cell>
          <cell r="X656">
            <v>2373996037</v>
          </cell>
        </row>
        <row r="657">
          <cell r="N657" t="str">
            <v>18756</v>
          </cell>
          <cell r="O657" t="str">
            <v xml:space="preserve">Solano                                                                                                                                                                                                  </v>
          </cell>
          <cell r="P657">
            <v>1922144009</v>
          </cell>
          <cell r="Q657">
            <v>222942410</v>
          </cell>
          <cell r="R657"/>
          <cell r="S657">
            <v>153710516</v>
          </cell>
          <cell r="T657">
            <v>204947355</v>
          </cell>
          <cell r="U657">
            <v>492540228</v>
          </cell>
          <cell r="V657">
            <v>5544016354</v>
          </cell>
          <cell r="W657">
            <v>3305260896</v>
          </cell>
          <cell r="X657">
            <v>4205750033</v>
          </cell>
        </row>
        <row r="658">
          <cell r="N658" t="str">
            <v>19256</v>
          </cell>
          <cell r="O658" t="str">
            <v xml:space="preserve">El Tambo                                                                                                                                                                                                </v>
          </cell>
          <cell r="P658">
            <v>3189544410</v>
          </cell>
          <cell r="Q658">
            <v>330884227</v>
          </cell>
          <cell r="R658"/>
          <cell r="S658">
            <v>141676562</v>
          </cell>
          <cell r="T658">
            <v>188902083</v>
          </cell>
          <cell r="U658">
            <v>1346348538</v>
          </cell>
          <cell r="V658">
            <v>18319720479</v>
          </cell>
          <cell r="W658">
            <v>1709889543</v>
          </cell>
          <cell r="X658">
            <v>1794569787</v>
          </cell>
        </row>
        <row r="659">
          <cell r="N659" t="str">
            <v>52256</v>
          </cell>
          <cell r="O659" t="str">
            <v xml:space="preserve">El Rosario                                                                                                                                                                                              </v>
          </cell>
          <cell r="P659">
            <v>1184394997</v>
          </cell>
          <cell r="Q659">
            <v>48273853</v>
          </cell>
          <cell r="R659"/>
          <cell r="S659">
            <v>85371887</v>
          </cell>
          <cell r="T659">
            <v>113829183</v>
          </cell>
          <cell r="U659">
            <v>168849921</v>
          </cell>
          <cell r="V659">
            <v>3420152574</v>
          </cell>
          <cell r="W659">
            <v>1969100922</v>
          </cell>
          <cell r="X659">
            <v>2377747056</v>
          </cell>
        </row>
        <row r="660">
          <cell r="N660" t="str">
            <v>52356</v>
          </cell>
          <cell r="O660" t="str">
            <v xml:space="preserve">Ipiales                                                                                                                                                                                                 </v>
          </cell>
          <cell r="P660">
            <v>5146169654</v>
          </cell>
          <cell r="Q660">
            <v>4237261851</v>
          </cell>
          <cell r="R660"/>
          <cell r="S660">
            <v>187121736</v>
          </cell>
          <cell r="T660">
            <v>249495649</v>
          </cell>
          <cell r="U660">
            <v>78924890411</v>
          </cell>
          <cell r="V660">
            <v>42355130266</v>
          </cell>
          <cell r="W660">
            <v>1927274191</v>
          </cell>
          <cell r="X660">
            <v>2370208657</v>
          </cell>
        </row>
        <row r="661">
          <cell r="N661" t="str">
            <v>66456</v>
          </cell>
          <cell r="O661" t="str">
            <v xml:space="preserve">Mistrató                                                                                                                                                                                                </v>
          </cell>
          <cell r="P661">
            <v>1788855714</v>
          </cell>
          <cell r="Q661">
            <v>239616597</v>
          </cell>
          <cell r="R661"/>
          <cell r="S661">
            <v>101409188</v>
          </cell>
          <cell r="T661">
            <v>135212251</v>
          </cell>
          <cell r="U661">
            <v>776608571</v>
          </cell>
          <cell r="V661">
            <v>6755088387</v>
          </cell>
          <cell r="W661">
            <v>2783740975</v>
          </cell>
          <cell r="X661">
            <v>3453235853</v>
          </cell>
        </row>
        <row r="662">
          <cell r="N662" t="str">
            <v>13657</v>
          </cell>
          <cell r="O662" t="str">
            <v xml:space="preserve">San Juan Nepomuceno                                                                                                                                                                                     </v>
          </cell>
          <cell r="P662">
            <v>2893874406</v>
          </cell>
          <cell r="Q662">
            <v>623192992</v>
          </cell>
          <cell r="R662"/>
          <cell r="S662">
            <v>169727904</v>
          </cell>
          <cell r="T662">
            <v>226303872</v>
          </cell>
          <cell r="U662">
            <v>1455675136</v>
          </cell>
          <cell r="V662">
            <v>14983091722</v>
          </cell>
          <cell r="W662">
            <v>2048440225</v>
          </cell>
          <cell r="X662">
            <v>2149886789</v>
          </cell>
        </row>
        <row r="663">
          <cell r="N663" t="str">
            <v>15757</v>
          </cell>
          <cell r="O663" t="str">
            <v xml:space="preserve">Socha                                                                                                                                                                                                   </v>
          </cell>
          <cell r="P663">
            <v>676168511</v>
          </cell>
          <cell r="Q663">
            <v>34016915</v>
          </cell>
          <cell r="R663"/>
          <cell r="S663">
            <v>47747222</v>
          </cell>
          <cell r="T663">
            <v>63662963</v>
          </cell>
          <cell r="U663">
            <v>234618501</v>
          </cell>
          <cell r="V663">
            <v>1615338788</v>
          </cell>
          <cell r="W663">
            <v>1063632491</v>
          </cell>
          <cell r="X663">
            <v>1357415636</v>
          </cell>
        </row>
        <row r="664">
          <cell r="N664" t="str">
            <v>41357</v>
          </cell>
          <cell r="O664" t="str">
            <v xml:space="preserve">Íquira                                                                                                                                                                                                  </v>
          </cell>
          <cell r="P664">
            <v>1092612902</v>
          </cell>
          <cell r="Q664">
            <v>91213918</v>
          </cell>
          <cell r="R664"/>
          <cell r="S664">
            <v>97467378</v>
          </cell>
          <cell r="T664">
            <v>129956503</v>
          </cell>
          <cell r="U664">
            <v>398642580</v>
          </cell>
          <cell r="V664">
            <v>4336178166</v>
          </cell>
          <cell r="W664">
            <v>2063454367</v>
          </cell>
          <cell r="X664">
            <v>2459662709</v>
          </cell>
        </row>
        <row r="665">
          <cell r="N665" t="str">
            <v>86757</v>
          </cell>
          <cell r="O665" t="str">
            <v xml:space="preserve">San Miguel                                                                                                                                                                                              </v>
          </cell>
          <cell r="P665">
            <v>1920283227</v>
          </cell>
          <cell r="Q665">
            <v>165028790</v>
          </cell>
          <cell r="R665"/>
          <cell r="S665">
            <v>108060518</v>
          </cell>
          <cell r="T665">
            <v>144080690</v>
          </cell>
          <cell r="U665">
            <v>775791799</v>
          </cell>
          <cell r="V665">
            <v>7305066972</v>
          </cell>
          <cell r="W665">
            <v>2508526129</v>
          </cell>
          <cell r="X665">
            <v>3212013921</v>
          </cell>
        </row>
        <row r="666">
          <cell r="N666" t="str">
            <v>05658</v>
          </cell>
          <cell r="O666" t="str">
            <v xml:space="preserve">San José De La Montaña                                                                                                                                                                                  </v>
          </cell>
          <cell r="P666">
            <v>550838873</v>
          </cell>
          <cell r="Q666">
            <v>11817134</v>
          </cell>
          <cell r="R666"/>
          <cell r="S666">
            <v>23257245</v>
          </cell>
          <cell r="T666">
            <v>31009663</v>
          </cell>
          <cell r="U666">
            <v>79763488</v>
          </cell>
          <cell r="V666">
            <v>990130375</v>
          </cell>
          <cell r="W666">
            <v>651714059</v>
          </cell>
          <cell r="X666">
            <v>806957094</v>
          </cell>
        </row>
        <row r="667">
          <cell r="N667" t="str">
            <v>05858</v>
          </cell>
          <cell r="O667" t="str">
            <v xml:space="preserve">Vegachí                                                                                                                                                                                                 </v>
          </cell>
          <cell r="P667">
            <v>1040511504</v>
          </cell>
          <cell r="Q667">
            <v>99452346</v>
          </cell>
          <cell r="R667"/>
          <cell r="S667">
            <v>71534428</v>
          </cell>
          <cell r="T667">
            <v>95379227</v>
          </cell>
          <cell r="U667">
            <v>467448943</v>
          </cell>
          <cell r="V667">
            <v>5014252705</v>
          </cell>
          <cell r="W667">
            <v>1798227768</v>
          </cell>
          <cell r="X667">
            <v>2197129241</v>
          </cell>
        </row>
        <row r="668">
          <cell r="N668" t="str">
            <v>08558</v>
          </cell>
          <cell r="O668" t="str">
            <v xml:space="preserve">Polonuevo                                                                                                                                                                                               </v>
          </cell>
          <cell r="P668">
            <v>1531284636</v>
          </cell>
          <cell r="Q668">
            <v>84142572</v>
          </cell>
          <cell r="R668"/>
          <cell r="S668">
            <v>35165562</v>
          </cell>
          <cell r="T668">
            <v>46887401</v>
          </cell>
          <cell r="U668">
            <v>523876851</v>
          </cell>
          <cell r="V668">
            <v>5165477078</v>
          </cell>
          <cell r="W668">
            <v>1407622922</v>
          </cell>
          <cell r="X668">
            <v>1803198022</v>
          </cell>
        </row>
        <row r="669">
          <cell r="N669" t="str">
            <v>08758</v>
          </cell>
          <cell r="O669" t="str">
            <v xml:space="preserve">Soledad                                                                                                                                                                                                 </v>
          </cell>
          <cell r="P669">
            <v>25978537723</v>
          </cell>
          <cell r="Q669">
            <v>1003105308</v>
          </cell>
          <cell r="R669"/>
          <cell r="S669">
            <v>1584041925</v>
          </cell>
          <cell r="T669">
            <v>2112055895</v>
          </cell>
          <cell r="U669">
            <v>224561189472</v>
          </cell>
          <cell r="V669">
            <v>121619365215</v>
          </cell>
          <cell r="W669"/>
          <cell r="X669">
            <v>22704600845</v>
          </cell>
        </row>
        <row r="670">
          <cell r="N670" t="str">
            <v>13458</v>
          </cell>
          <cell r="O670" t="str">
            <v xml:space="preserve">Montecristo                                                                                                                                                                                             </v>
          </cell>
          <cell r="P670">
            <v>2182678116</v>
          </cell>
          <cell r="Q670">
            <v>298412004</v>
          </cell>
          <cell r="R670"/>
          <cell r="S670">
            <v>145482702</v>
          </cell>
          <cell r="T670">
            <v>172334536</v>
          </cell>
          <cell r="U670">
            <v>760809433</v>
          </cell>
          <cell r="V670">
            <v>4293710353</v>
          </cell>
          <cell r="W670">
            <v>3658314480</v>
          </cell>
          <cell r="X670">
            <v>4481495652</v>
          </cell>
        </row>
        <row r="671">
          <cell r="N671" t="str">
            <v>25258</v>
          </cell>
          <cell r="O671" t="str">
            <v xml:space="preserve">El Peñón                                                                                                                                                                                                </v>
          </cell>
          <cell r="P671">
            <v>862489844</v>
          </cell>
          <cell r="Q671">
            <v>31908132</v>
          </cell>
          <cell r="R671"/>
          <cell r="S671">
            <v>71640026</v>
          </cell>
          <cell r="T671">
            <v>95520034</v>
          </cell>
          <cell r="U671">
            <v>116662628</v>
          </cell>
          <cell r="V671">
            <v>1691961546</v>
          </cell>
          <cell r="W671">
            <v>1647551300</v>
          </cell>
          <cell r="X671">
            <v>1988629787</v>
          </cell>
        </row>
        <row r="672">
          <cell r="N672" t="str">
            <v>25658</v>
          </cell>
          <cell r="O672" t="str">
            <v xml:space="preserve">San Francisco                                                                                                                                                                                           </v>
          </cell>
          <cell r="P672">
            <v>689206020</v>
          </cell>
          <cell r="Q672">
            <v>26791703</v>
          </cell>
          <cell r="R672"/>
          <cell r="S672">
            <v>31708956</v>
          </cell>
          <cell r="T672">
            <v>42278608</v>
          </cell>
          <cell r="U672">
            <v>200993137</v>
          </cell>
          <cell r="V672">
            <v>1835526912</v>
          </cell>
          <cell r="W672">
            <v>981673524</v>
          </cell>
          <cell r="X672">
            <v>1228808568</v>
          </cell>
        </row>
        <row r="673">
          <cell r="N673" t="str">
            <v>25758</v>
          </cell>
          <cell r="O673" t="str">
            <v xml:space="preserve">Sopó                                                                                                                                                                                                    </v>
          </cell>
          <cell r="P673">
            <v>595029520</v>
          </cell>
          <cell r="Q673">
            <v>35888547</v>
          </cell>
          <cell r="R673"/>
          <cell r="S673">
            <v>145214897</v>
          </cell>
          <cell r="T673">
            <v>193619863</v>
          </cell>
          <cell r="U673">
            <v>523980661</v>
          </cell>
          <cell r="V673">
            <v>1420137366</v>
          </cell>
          <cell r="W673"/>
          <cell r="X673">
            <v>1839388694</v>
          </cell>
        </row>
        <row r="674">
          <cell r="N674" t="str">
            <v>47058</v>
          </cell>
          <cell r="O674" t="str">
            <v xml:space="preserve">Ariguaní                                                                                                                                                                                                </v>
          </cell>
          <cell r="P674">
            <v>2462567503</v>
          </cell>
          <cell r="Q674">
            <v>546497696</v>
          </cell>
          <cell r="R674"/>
          <cell r="S674">
            <v>209876103</v>
          </cell>
          <cell r="T674">
            <v>279834803</v>
          </cell>
          <cell r="U674">
            <v>1588212631</v>
          </cell>
          <cell r="V674">
            <v>11558592821</v>
          </cell>
          <cell r="W674">
            <v>2532987445</v>
          </cell>
          <cell r="X674">
            <v>2658430633</v>
          </cell>
        </row>
        <row r="675">
          <cell r="N675" t="str">
            <v>47258</v>
          </cell>
          <cell r="O675" t="str">
            <v xml:space="preserve">El Piñón                                                                                                                                                                                                </v>
          </cell>
          <cell r="P675">
            <v>1702071874</v>
          </cell>
          <cell r="Q675">
            <v>326708860</v>
          </cell>
          <cell r="R675"/>
          <cell r="S675">
            <v>65600161</v>
          </cell>
          <cell r="T675">
            <v>87466884</v>
          </cell>
          <cell r="U675">
            <v>711118933</v>
          </cell>
          <cell r="V675">
            <v>7225966663</v>
          </cell>
          <cell r="W675">
            <v>2219601531</v>
          </cell>
          <cell r="X675">
            <v>2802763383</v>
          </cell>
        </row>
        <row r="676">
          <cell r="N676" t="str">
            <v>52258</v>
          </cell>
          <cell r="O676" t="str">
            <v xml:space="preserve">El Tablón                                                                                                                                                                                               </v>
          </cell>
          <cell r="P676">
            <v>1269060047</v>
          </cell>
          <cell r="Q676">
            <v>96076999</v>
          </cell>
          <cell r="R676"/>
          <cell r="S676">
            <v>104227862</v>
          </cell>
          <cell r="T676">
            <v>138970482</v>
          </cell>
          <cell r="U676">
            <v>359832232</v>
          </cell>
          <cell r="V676">
            <v>5805735390</v>
          </cell>
          <cell r="W676">
            <v>2345002741</v>
          </cell>
          <cell r="X676">
            <v>2821425668</v>
          </cell>
        </row>
        <row r="677">
          <cell r="N677" t="str">
            <v>05059</v>
          </cell>
          <cell r="O677" t="str">
            <v xml:space="preserve">Armenia                                                                                                                                                                                                 </v>
          </cell>
          <cell r="P677">
            <v>654069379</v>
          </cell>
          <cell r="Q677">
            <v>14751255</v>
          </cell>
          <cell r="R677"/>
          <cell r="S677">
            <v>39044659</v>
          </cell>
          <cell r="T677">
            <v>52059546</v>
          </cell>
          <cell r="U677">
            <v>60726766</v>
          </cell>
          <cell r="V677">
            <v>1388658790</v>
          </cell>
          <cell r="W677">
            <v>905346050</v>
          </cell>
          <cell r="X677">
            <v>1094061144</v>
          </cell>
        </row>
        <row r="678">
          <cell r="N678" t="str">
            <v>05659</v>
          </cell>
          <cell r="O678" t="str">
            <v xml:space="preserve">San Juan De Urabá                                                                                                                                                                                       </v>
          </cell>
          <cell r="P678">
            <v>2396202705</v>
          </cell>
          <cell r="Q678">
            <v>538986953</v>
          </cell>
          <cell r="R678"/>
          <cell r="S678">
            <v>157739474</v>
          </cell>
          <cell r="T678">
            <v>210319298</v>
          </cell>
          <cell r="U678">
            <v>1224339344</v>
          </cell>
          <cell r="V678">
            <v>9163025193</v>
          </cell>
          <cell r="W678">
            <v>4038315305</v>
          </cell>
          <cell r="X678">
            <v>4945763240</v>
          </cell>
        </row>
        <row r="679">
          <cell r="N679" t="str">
            <v>15759</v>
          </cell>
          <cell r="O679" t="str">
            <v xml:space="preserve">Sogamoso                                                                                                                                                                                                </v>
          </cell>
          <cell r="P679">
            <v>3321740937</v>
          </cell>
          <cell r="Q679">
            <v>227824338</v>
          </cell>
          <cell r="R679"/>
          <cell r="S679">
            <v>393468815</v>
          </cell>
          <cell r="T679">
            <v>524625086</v>
          </cell>
          <cell r="U679">
            <v>70160482747</v>
          </cell>
          <cell r="V679">
            <v>22635086205</v>
          </cell>
          <cell r="W679"/>
          <cell r="X679">
            <v>4983938322</v>
          </cell>
        </row>
        <row r="680">
          <cell r="N680" t="str">
            <v>41359</v>
          </cell>
          <cell r="O680" t="str">
            <v xml:space="preserve">Isnos                                                                                                                                                                                                   </v>
          </cell>
          <cell r="P680">
            <v>1622583198</v>
          </cell>
          <cell r="Q680">
            <v>578315978</v>
          </cell>
          <cell r="R680"/>
          <cell r="S680">
            <v>101972983</v>
          </cell>
          <cell r="T680">
            <v>135963978</v>
          </cell>
          <cell r="U680">
            <v>834244283</v>
          </cell>
          <cell r="V680">
            <v>11380534329</v>
          </cell>
          <cell r="W680">
            <v>1230708420</v>
          </cell>
          <cell r="X680">
            <v>1303747825</v>
          </cell>
        </row>
        <row r="681">
          <cell r="N681" t="str">
            <v>05360</v>
          </cell>
          <cell r="O681" t="str">
            <v xml:space="preserve">Itagüí                                                                                                                                                                                                  </v>
          </cell>
          <cell r="P681">
            <v>5390332123</v>
          </cell>
          <cell r="Q681">
            <v>356226969</v>
          </cell>
          <cell r="R681"/>
          <cell r="S681">
            <v>696881396</v>
          </cell>
          <cell r="T681">
            <v>929175195</v>
          </cell>
          <cell r="U681">
            <v>97558553549</v>
          </cell>
          <cell r="V681">
            <v>22931882059</v>
          </cell>
          <cell r="W681"/>
          <cell r="X681">
            <v>8827164352</v>
          </cell>
        </row>
        <row r="682">
          <cell r="N682" t="str">
            <v>05660</v>
          </cell>
          <cell r="O682" t="str">
            <v xml:space="preserve">San Luis                                                                                                                                                                                                </v>
          </cell>
          <cell r="P682">
            <v>982281565</v>
          </cell>
          <cell r="Q682">
            <v>69847425</v>
          </cell>
          <cell r="R682"/>
          <cell r="S682">
            <v>53179959</v>
          </cell>
          <cell r="T682">
            <v>70906611</v>
          </cell>
          <cell r="U682">
            <v>433421917</v>
          </cell>
          <cell r="V682">
            <v>4744909066</v>
          </cell>
          <cell r="W682">
            <v>1398862999</v>
          </cell>
          <cell r="X682">
            <v>1719043354</v>
          </cell>
        </row>
        <row r="683">
          <cell r="N683" t="str">
            <v>08560</v>
          </cell>
          <cell r="O683" t="str">
            <v xml:space="preserve">Ponedera                                                                                                                                                                                                </v>
          </cell>
          <cell r="P683">
            <v>1849028855</v>
          </cell>
          <cell r="Q683">
            <v>490051659</v>
          </cell>
          <cell r="R683"/>
          <cell r="S683">
            <v>146940957</v>
          </cell>
          <cell r="T683">
            <v>195921265</v>
          </cell>
          <cell r="U683">
            <v>869453392</v>
          </cell>
          <cell r="V683">
            <v>8653168226</v>
          </cell>
          <cell r="W683">
            <v>1773425279</v>
          </cell>
          <cell r="X683">
            <v>1861252051</v>
          </cell>
        </row>
        <row r="684">
          <cell r="N684" t="str">
            <v>13160</v>
          </cell>
          <cell r="O684" t="str">
            <v xml:space="preserve">Cantagallo                                                                                                                                                                                              </v>
          </cell>
          <cell r="P684">
            <v>1332336384</v>
          </cell>
          <cell r="Q684">
            <v>366537553</v>
          </cell>
          <cell r="R684"/>
          <cell r="S684">
            <v>111939906</v>
          </cell>
          <cell r="T684">
            <v>149253211</v>
          </cell>
          <cell r="U684">
            <v>365872862</v>
          </cell>
          <cell r="V684">
            <v>2409081379</v>
          </cell>
          <cell r="W684">
            <v>2582366208</v>
          </cell>
          <cell r="X684">
            <v>3118365136</v>
          </cell>
        </row>
        <row r="685">
          <cell r="N685" t="str">
            <v>13760</v>
          </cell>
          <cell r="O685" t="str">
            <v xml:space="preserve">Soplaviento                                                                                                                                                                                             </v>
          </cell>
          <cell r="P685">
            <v>1039106905</v>
          </cell>
          <cell r="Q685">
            <v>86920518</v>
          </cell>
          <cell r="R685"/>
          <cell r="S685">
            <v>59451183</v>
          </cell>
          <cell r="T685">
            <v>79268245</v>
          </cell>
          <cell r="U685">
            <v>293237557</v>
          </cell>
          <cell r="V685">
            <v>3282311063</v>
          </cell>
          <cell r="W685">
            <v>1758123197</v>
          </cell>
          <cell r="X685">
            <v>2190079680</v>
          </cell>
        </row>
        <row r="686">
          <cell r="N686" t="str">
            <v>15660</v>
          </cell>
          <cell r="O686" t="str">
            <v xml:space="preserve">San Eduardo                                                                                                                                                                                             </v>
          </cell>
          <cell r="P686">
            <v>411955237</v>
          </cell>
          <cell r="Q686">
            <v>5629012</v>
          </cell>
          <cell r="R686"/>
          <cell r="S686">
            <v>54375902</v>
          </cell>
          <cell r="T686">
            <v>72501195</v>
          </cell>
          <cell r="U686">
            <v>42069528</v>
          </cell>
          <cell r="V686">
            <v>632416098</v>
          </cell>
          <cell r="W686">
            <v>998430407</v>
          </cell>
          <cell r="X686">
            <v>1161281243</v>
          </cell>
        </row>
        <row r="687">
          <cell r="N687" t="str">
            <v>18460</v>
          </cell>
          <cell r="O687" t="str">
            <v xml:space="preserve">Milán                                                                                                                                                                                                   </v>
          </cell>
          <cell r="P687">
            <v>1556593905</v>
          </cell>
          <cell r="Q687">
            <v>155803106</v>
          </cell>
          <cell r="R687"/>
          <cell r="S687">
            <v>162772783</v>
          </cell>
          <cell r="T687">
            <v>217030377</v>
          </cell>
          <cell r="U687">
            <v>457882633</v>
          </cell>
          <cell r="V687">
            <v>3425002839</v>
          </cell>
          <cell r="W687">
            <v>3421183294</v>
          </cell>
          <cell r="X687">
            <v>4073400086</v>
          </cell>
        </row>
        <row r="688">
          <cell r="N688" t="str">
            <v>18860</v>
          </cell>
          <cell r="O688" t="str">
            <v xml:space="preserve">Valparaíso                                                                                                                                                                                              </v>
          </cell>
          <cell r="P688">
            <v>1028940491</v>
          </cell>
          <cell r="Q688">
            <v>66830979</v>
          </cell>
          <cell r="R688"/>
          <cell r="S688">
            <v>63109062</v>
          </cell>
          <cell r="T688">
            <v>84145415</v>
          </cell>
          <cell r="U688">
            <v>271170587</v>
          </cell>
          <cell r="V688">
            <v>2786126792</v>
          </cell>
          <cell r="W688">
            <v>1658651207</v>
          </cell>
          <cell r="X688">
            <v>2037555368</v>
          </cell>
        </row>
        <row r="689">
          <cell r="N689" t="str">
            <v>19760</v>
          </cell>
          <cell r="O689" t="str">
            <v xml:space="preserve">Sotará                                                                                                                                                                                                  </v>
          </cell>
          <cell r="P689">
            <v>1191713240</v>
          </cell>
          <cell r="Q689">
            <v>54164558</v>
          </cell>
          <cell r="R689"/>
          <cell r="S689">
            <v>61274547</v>
          </cell>
          <cell r="T689">
            <v>81699396</v>
          </cell>
          <cell r="U689">
            <v>244133277</v>
          </cell>
          <cell r="V689">
            <v>4141708177</v>
          </cell>
          <cell r="W689">
            <v>1660223435</v>
          </cell>
          <cell r="X689">
            <v>2047591318</v>
          </cell>
        </row>
        <row r="690">
          <cell r="N690" t="str">
            <v>20060</v>
          </cell>
          <cell r="O690" t="str">
            <v xml:space="preserve">Bosconia                                                                                                                                                                                                </v>
          </cell>
          <cell r="P690">
            <v>2879048799</v>
          </cell>
          <cell r="Q690">
            <v>501111090</v>
          </cell>
          <cell r="R690"/>
          <cell r="S690">
            <v>175869950</v>
          </cell>
          <cell r="T690">
            <v>233214189</v>
          </cell>
          <cell r="U690">
            <v>1419348424</v>
          </cell>
          <cell r="V690">
            <v>15602122799</v>
          </cell>
          <cell r="W690">
            <v>2105701273</v>
          </cell>
          <cell r="X690">
            <v>2213281671</v>
          </cell>
        </row>
        <row r="691">
          <cell r="N691" t="str">
            <v>23660</v>
          </cell>
          <cell r="O691" t="str">
            <v xml:space="preserve">Sahagún                                                                                                                                                                                                 </v>
          </cell>
          <cell r="P691">
            <v>5121332474</v>
          </cell>
          <cell r="Q691">
            <v>865820717</v>
          </cell>
          <cell r="R691"/>
          <cell r="S691">
            <v>211061161</v>
          </cell>
          <cell r="T691">
            <v>281414880</v>
          </cell>
          <cell r="U691">
            <v>82059180930</v>
          </cell>
          <cell r="V691">
            <v>34888289419</v>
          </cell>
          <cell r="W691">
            <v>2547289864</v>
          </cell>
          <cell r="X691">
            <v>2673441362</v>
          </cell>
        </row>
        <row r="692">
          <cell r="N692" t="str">
            <v>25260</v>
          </cell>
          <cell r="O692" t="str">
            <v xml:space="preserve">El Rosal                                                                                                                                                                                                </v>
          </cell>
          <cell r="P692">
            <v>1222383730</v>
          </cell>
          <cell r="Q692">
            <v>48330787</v>
          </cell>
          <cell r="R692"/>
          <cell r="S692">
            <v>93299863</v>
          </cell>
          <cell r="T692">
            <v>172018816</v>
          </cell>
          <cell r="U692">
            <v>418746691</v>
          </cell>
          <cell r="V692">
            <v>2692434627</v>
          </cell>
          <cell r="W692">
            <v>1201779836</v>
          </cell>
          <cell r="X692">
            <v>1187538801</v>
          </cell>
        </row>
        <row r="693">
          <cell r="N693" t="str">
            <v>27160</v>
          </cell>
          <cell r="O693" t="str">
            <v xml:space="preserve">Cértegui                                                                                                                                                                                                </v>
          </cell>
          <cell r="P693">
            <v>1463631465</v>
          </cell>
          <cell r="Q693">
            <v>90705231</v>
          </cell>
          <cell r="R693"/>
          <cell r="S693">
            <v>102015563</v>
          </cell>
          <cell r="T693">
            <v>136020751</v>
          </cell>
          <cell r="U693">
            <v>253937885</v>
          </cell>
          <cell r="V693">
            <v>1760762890</v>
          </cell>
          <cell r="W693">
            <v>2660112556</v>
          </cell>
          <cell r="X693">
            <v>3265426515</v>
          </cell>
        </row>
        <row r="694">
          <cell r="N694" t="str">
            <v>27660</v>
          </cell>
          <cell r="O694" t="str">
            <v xml:space="preserve">San José Del Palmar                                                                                                                                                                                     </v>
          </cell>
          <cell r="P694">
            <v>872821950</v>
          </cell>
          <cell r="Q694">
            <v>51316812</v>
          </cell>
          <cell r="R694"/>
          <cell r="S694">
            <v>72966016</v>
          </cell>
          <cell r="T694">
            <v>97433525</v>
          </cell>
          <cell r="U694">
            <v>163315880</v>
          </cell>
          <cell r="V694">
            <v>1912152020</v>
          </cell>
          <cell r="W694">
            <v>1748281597</v>
          </cell>
          <cell r="X694">
            <v>2122429551</v>
          </cell>
        </row>
        <row r="695">
          <cell r="N695" t="str">
            <v>41660</v>
          </cell>
          <cell r="O695" t="str">
            <v xml:space="preserve">Saladoblanco                                                                                                                                                                                            </v>
          </cell>
          <cell r="P695">
            <v>978451842</v>
          </cell>
          <cell r="Q695">
            <v>170869226</v>
          </cell>
          <cell r="R695"/>
          <cell r="S695">
            <v>52737126</v>
          </cell>
          <cell r="T695">
            <v>70316168</v>
          </cell>
          <cell r="U695">
            <v>471719354</v>
          </cell>
          <cell r="V695">
            <v>5337340538</v>
          </cell>
          <cell r="W695">
            <v>1482765403</v>
          </cell>
          <cell r="X695">
            <v>1836679910</v>
          </cell>
        </row>
        <row r="696">
          <cell r="N696" t="str">
            <v>44560</v>
          </cell>
          <cell r="O696" t="str">
            <v xml:space="preserve">Manaure                                                                                                                                                                                                 </v>
          </cell>
          <cell r="P696">
            <v>8023376970</v>
          </cell>
          <cell r="Q696">
            <v>3845234834</v>
          </cell>
          <cell r="R696"/>
          <cell r="S696">
            <v>363550329</v>
          </cell>
          <cell r="T696">
            <v>484733772</v>
          </cell>
          <cell r="U696">
            <v>8346073547</v>
          </cell>
          <cell r="V696">
            <v>29821315931</v>
          </cell>
          <cell r="W696">
            <v>4387676380</v>
          </cell>
          <cell r="X696">
            <v>4604970828</v>
          </cell>
        </row>
        <row r="697">
          <cell r="N697" t="str">
            <v>47460</v>
          </cell>
          <cell r="O697" t="str">
            <v xml:space="preserve">Nueva Granada                                                                                                                                                                                           </v>
          </cell>
          <cell r="P697">
            <v>2642965218</v>
          </cell>
          <cell r="Q697">
            <v>555003398</v>
          </cell>
          <cell r="R697"/>
          <cell r="S697">
            <v>169947604</v>
          </cell>
          <cell r="T697">
            <v>226596812</v>
          </cell>
          <cell r="U697">
            <v>1366990576</v>
          </cell>
          <cell r="V697">
            <v>8685046470</v>
          </cell>
          <cell r="W697">
            <v>4399612422</v>
          </cell>
          <cell r="X697">
            <v>5416532261</v>
          </cell>
        </row>
        <row r="698">
          <cell r="N698" t="str">
            <v>47660</v>
          </cell>
          <cell r="O698" t="str">
            <v xml:space="preserve">Sabanas De San Ángel                                                                                                                                                                                    </v>
          </cell>
          <cell r="P698">
            <v>2096957586</v>
          </cell>
          <cell r="Q698">
            <v>637681905</v>
          </cell>
          <cell r="R698"/>
          <cell r="S698">
            <v>142066792</v>
          </cell>
          <cell r="T698">
            <v>189422446</v>
          </cell>
          <cell r="U698">
            <v>994553896</v>
          </cell>
          <cell r="V698">
            <v>5761830739</v>
          </cell>
          <cell r="W698">
            <v>3682308994</v>
          </cell>
          <cell r="X698">
            <v>4753604138</v>
          </cell>
        </row>
        <row r="699">
          <cell r="N699" t="str">
            <v>47960</v>
          </cell>
          <cell r="O699" t="str">
            <v xml:space="preserve">Zapayán                                                                                                                                                                                                 </v>
          </cell>
          <cell r="P699">
            <v>1401577248</v>
          </cell>
          <cell r="Q699">
            <v>293281846</v>
          </cell>
          <cell r="R699"/>
          <cell r="S699">
            <v>100040821</v>
          </cell>
          <cell r="T699">
            <v>133387761</v>
          </cell>
          <cell r="U699">
            <v>443224997</v>
          </cell>
          <cell r="V699">
            <v>3832595282</v>
          </cell>
          <cell r="W699">
            <v>2758719199</v>
          </cell>
          <cell r="X699">
            <v>3496448473</v>
          </cell>
        </row>
        <row r="700">
          <cell r="N700" t="str">
            <v>52260</v>
          </cell>
          <cell r="O700" t="str">
            <v xml:space="preserve">El Tambo                                                                                                                                                                                                </v>
          </cell>
          <cell r="P700">
            <v>925619189</v>
          </cell>
          <cell r="Q700">
            <v>54946100</v>
          </cell>
          <cell r="R700"/>
          <cell r="S700">
            <v>69121780</v>
          </cell>
          <cell r="T700">
            <v>92162373</v>
          </cell>
          <cell r="U700">
            <v>232082393</v>
          </cell>
          <cell r="V700">
            <v>5322317297</v>
          </cell>
          <cell r="W700">
            <v>1687493619</v>
          </cell>
          <cell r="X700">
            <v>2053861212</v>
          </cell>
        </row>
        <row r="701">
          <cell r="N701" t="str">
            <v>52560</v>
          </cell>
          <cell r="O701" t="str">
            <v xml:space="preserve">Potosí                                                                                                                                                                                                  </v>
          </cell>
          <cell r="P701">
            <v>682927417</v>
          </cell>
          <cell r="Q701">
            <v>46696700</v>
          </cell>
          <cell r="R701"/>
          <cell r="S701">
            <v>45070058</v>
          </cell>
          <cell r="T701">
            <v>60093399</v>
          </cell>
          <cell r="U701">
            <v>308976640</v>
          </cell>
          <cell r="V701">
            <v>5071066398</v>
          </cell>
          <cell r="W701">
            <v>1171653688</v>
          </cell>
          <cell r="X701">
            <v>1437717735</v>
          </cell>
        </row>
        <row r="702">
          <cell r="N702" t="str">
            <v>54660</v>
          </cell>
          <cell r="O702" t="str">
            <v xml:space="preserve">Salazar                                                                                                                                                                                                 </v>
          </cell>
          <cell r="P702">
            <v>960141519</v>
          </cell>
          <cell r="Q702">
            <v>72481814</v>
          </cell>
          <cell r="R702"/>
          <cell r="S702">
            <v>75257892</v>
          </cell>
          <cell r="T702">
            <v>100343848</v>
          </cell>
          <cell r="U702">
            <v>305963225</v>
          </cell>
          <cell r="V702">
            <v>3616610033</v>
          </cell>
          <cell r="W702">
            <v>1722041425</v>
          </cell>
          <cell r="X702">
            <v>2077025652</v>
          </cell>
        </row>
        <row r="703">
          <cell r="N703" t="str">
            <v>68160</v>
          </cell>
          <cell r="O703" t="str">
            <v xml:space="preserve">Cepitá                                                                                                                                                                                                  </v>
          </cell>
          <cell r="P703">
            <v>474676735</v>
          </cell>
          <cell r="Q703">
            <v>8923868</v>
          </cell>
          <cell r="R703"/>
          <cell r="S703">
            <v>54915383</v>
          </cell>
          <cell r="T703">
            <v>73220510</v>
          </cell>
          <cell r="U703">
            <v>57600600</v>
          </cell>
          <cell r="V703">
            <v>707187548</v>
          </cell>
          <cell r="W703">
            <v>1051711619</v>
          </cell>
          <cell r="X703">
            <v>1232702133</v>
          </cell>
        </row>
        <row r="704">
          <cell r="N704" t="str">
            <v>86760</v>
          </cell>
          <cell r="O704" t="str">
            <v xml:space="preserve">Santiago                                                                                                                                                                                                </v>
          </cell>
          <cell r="P704">
            <v>865882685</v>
          </cell>
          <cell r="Q704">
            <v>50903063</v>
          </cell>
          <cell r="R704"/>
          <cell r="S704">
            <v>46607223</v>
          </cell>
          <cell r="T704">
            <v>62142964</v>
          </cell>
          <cell r="U704">
            <v>216821707</v>
          </cell>
          <cell r="V704">
            <v>3103994282</v>
          </cell>
          <cell r="W704">
            <v>1372035203</v>
          </cell>
          <cell r="X704">
            <v>1708286388</v>
          </cell>
        </row>
        <row r="705">
          <cell r="N705" t="str">
            <v>05361</v>
          </cell>
          <cell r="O705" t="str">
            <v xml:space="preserve">Ituango                                                                                                                                                                                                 </v>
          </cell>
          <cell r="P705">
            <v>2037330805</v>
          </cell>
          <cell r="Q705">
            <v>240596788</v>
          </cell>
          <cell r="R705"/>
          <cell r="S705">
            <v>139837248</v>
          </cell>
          <cell r="T705">
            <v>186449649</v>
          </cell>
          <cell r="U705">
            <v>418645559</v>
          </cell>
          <cell r="V705">
            <v>8309580029</v>
          </cell>
          <cell r="W705">
            <v>1687690878</v>
          </cell>
          <cell r="X705">
            <v>1771271762</v>
          </cell>
        </row>
        <row r="706">
          <cell r="N706" t="str">
            <v>05761</v>
          </cell>
          <cell r="O706" t="str">
            <v xml:space="preserve">Sopetrán                                                                                                                                                                                                </v>
          </cell>
          <cell r="P706">
            <v>975632386</v>
          </cell>
          <cell r="Q706">
            <v>62805322</v>
          </cell>
          <cell r="R706"/>
          <cell r="S706">
            <v>66593975</v>
          </cell>
          <cell r="T706">
            <v>88791967</v>
          </cell>
          <cell r="U706">
            <v>377076229</v>
          </cell>
          <cell r="V706">
            <v>3554640234</v>
          </cell>
          <cell r="W706">
            <v>1602826550</v>
          </cell>
          <cell r="X706">
            <v>1947051238</v>
          </cell>
        </row>
        <row r="707">
          <cell r="N707" t="str">
            <v>05861</v>
          </cell>
          <cell r="O707" t="str">
            <v xml:space="preserve">Venecia                                                                                                                                                                                                 </v>
          </cell>
          <cell r="P707">
            <v>786923064</v>
          </cell>
          <cell r="Q707">
            <v>36128625</v>
          </cell>
          <cell r="R707"/>
          <cell r="S707">
            <v>57652573</v>
          </cell>
          <cell r="T707">
            <v>76870097</v>
          </cell>
          <cell r="U707">
            <v>225065018</v>
          </cell>
          <cell r="V707">
            <v>2743393958</v>
          </cell>
          <cell r="W707">
            <v>1324391621</v>
          </cell>
          <cell r="X707">
            <v>1598311471</v>
          </cell>
        </row>
        <row r="708">
          <cell r="N708" t="str">
            <v>15761</v>
          </cell>
          <cell r="O708" t="str">
            <v xml:space="preserve">Somondoco                                                                                                                                                                                               </v>
          </cell>
          <cell r="P708">
            <v>478947266</v>
          </cell>
          <cell r="Q708">
            <v>10046613</v>
          </cell>
          <cell r="R708"/>
          <cell r="S708">
            <v>51661594</v>
          </cell>
          <cell r="T708">
            <v>68882125</v>
          </cell>
          <cell r="U708">
            <v>64278772</v>
          </cell>
          <cell r="V708">
            <v>760403835</v>
          </cell>
          <cell r="W708">
            <v>965604933</v>
          </cell>
          <cell r="X708">
            <v>1132335027</v>
          </cell>
        </row>
        <row r="709">
          <cell r="N709" t="str">
            <v>15861</v>
          </cell>
          <cell r="O709" t="str">
            <v xml:space="preserve">Ventaquemada                                                                                                                                                                                            </v>
          </cell>
          <cell r="P709">
            <v>915746126</v>
          </cell>
          <cell r="Q709">
            <v>47242975</v>
          </cell>
          <cell r="R709"/>
          <cell r="S709">
            <v>32441171</v>
          </cell>
          <cell r="T709">
            <v>43254895</v>
          </cell>
          <cell r="U709">
            <v>433312648</v>
          </cell>
          <cell r="V709">
            <v>4886447813</v>
          </cell>
          <cell r="W709">
            <v>1119303716</v>
          </cell>
          <cell r="X709">
            <v>1415940447</v>
          </cell>
        </row>
        <row r="710">
          <cell r="N710" t="str">
            <v>27361</v>
          </cell>
          <cell r="O710" t="str">
            <v xml:space="preserve">Istmina                                                                                                                                                                                                 </v>
          </cell>
          <cell r="P710">
            <v>3648569494</v>
          </cell>
          <cell r="Q710">
            <v>1078936382</v>
          </cell>
          <cell r="R710"/>
          <cell r="S710">
            <v>256031830</v>
          </cell>
          <cell r="T710">
            <v>341375773</v>
          </cell>
          <cell r="U710">
            <v>2499201384</v>
          </cell>
          <cell r="V710">
            <v>10375335060</v>
          </cell>
          <cell r="W710">
            <v>3090039332</v>
          </cell>
          <cell r="X710">
            <v>3243069851</v>
          </cell>
        </row>
        <row r="711">
          <cell r="N711" t="str">
            <v>47161</v>
          </cell>
          <cell r="O711" t="str">
            <v xml:space="preserve">Cerro De San Antonio                                                                                                                                                                                    </v>
          </cell>
          <cell r="P711">
            <v>1206989349</v>
          </cell>
          <cell r="Q711">
            <v>332678974</v>
          </cell>
          <cell r="R711"/>
          <cell r="S711">
            <v>87780812</v>
          </cell>
          <cell r="T711">
            <v>117041082</v>
          </cell>
          <cell r="U711">
            <v>340064258</v>
          </cell>
          <cell r="V711">
            <v>3863761655</v>
          </cell>
          <cell r="W711">
            <v>2301085780</v>
          </cell>
          <cell r="X711">
            <v>2826566638</v>
          </cell>
        </row>
        <row r="712">
          <cell r="N712" t="str">
            <v>54261</v>
          </cell>
          <cell r="O712" t="str">
            <v xml:space="preserve">El Zulia                                                                                                                                                                                                </v>
          </cell>
          <cell r="P712">
            <v>1660253333</v>
          </cell>
          <cell r="Q712">
            <v>236672925</v>
          </cell>
          <cell r="R712"/>
          <cell r="S712">
            <v>122486921</v>
          </cell>
          <cell r="T712">
            <v>163315902</v>
          </cell>
          <cell r="U712">
            <v>1016428743</v>
          </cell>
          <cell r="V712">
            <v>10443190673</v>
          </cell>
          <cell r="W712">
            <v>1478290473</v>
          </cell>
          <cell r="X712">
            <v>1551501052</v>
          </cell>
        </row>
        <row r="713">
          <cell r="N713" t="str">
            <v>68861</v>
          </cell>
          <cell r="O713" t="str">
            <v xml:space="preserve">Vélez                                                                                                                                                                                                   </v>
          </cell>
          <cell r="P713">
            <v>1367900026</v>
          </cell>
          <cell r="Q713">
            <v>75780937</v>
          </cell>
          <cell r="R713"/>
          <cell r="S713">
            <v>81085367</v>
          </cell>
          <cell r="T713">
            <v>108113823</v>
          </cell>
          <cell r="U713">
            <v>448392614</v>
          </cell>
          <cell r="V713">
            <v>5148067373</v>
          </cell>
          <cell r="W713">
            <v>978616504</v>
          </cell>
          <cell r="X713">
            <v>1027081320</v>
          </cell>
        </row>
        <row r="714">
          <cell r="N714" t="str">
            <v>73461</v>
          </cell>
          <cell r="O714" t="str">
            <v xml:space="preserve">Murillo                                                                                                                                                                                                 </v>
          </cell>
          <cell r="P714">
            <v>642779367</v>
          </cell>
          <cell r="Q714">
            <v>21519489</v>
          </cell>
          <cell r="R714"/>
          <cell r="S714">
            <v>60802522</v>
          </cell>
          <cell r="T714">
            <v>81070030</v>
          </cell>
          <cell r="U714">
            <v>124923723</v>
          </cell>
          <cell r="V714">
            <v>1518366496</v>
          </cell>
          <cell r="W714">
            <v>1217229893</v>
          </cell>
          <cell r="X714">
            <v>1437726430</v>
          </cell>
        </row>
        <row r="715">
          <cell r="N715" t="str">
            <v>73861</v>
          </cell>
          <cell r="O715" t="str">
            <v xml:space="preserve">Venadillo                                                                                                                                                                                               </v>
          </cell>
          <cell r="P715">
            <v>958411785</v>
          </cell>
          <cell r="Q715">
            <v>260457485</v>
          </cell>
          <cell r="R715"/>
          <cell r="S715">
            <v>41216289</v>
          </cell>
          <cell r="T715">
            <v>54955052</v>
          </cell>
          <cell r="U715">
            <v>350986529</v>
          </cell>
          <cell r="V715">
            <v>3800511664</v>
          </cell>
          <cell r="W715">
            <v>1349098436</v>
          </cell>
          <cell r="X715">
            <v>1698175542</v>
          </cell>
        </row>
        <row r="716">
          <cell r="N716" t="str">
            <v>97161</v>
          </cell>
          <cell r="O716" t="str">
            <v xml:space="preserve">Carurú                                                                                                                                                                                                  </v>
          </cell>
          <cell r="P716">
            <v>1098407327</v>
          </cell>
          <cell r="Q716">
            <v>40052712</v>
          </cell>
          <cell r="R716"/>
          <cell r="S716">
            <v>92794997</v>
          </cell>
          <cell r="T716">
            <v>123726663</v>
          </cell>
          <cell r="U716">
            <v>46240730</v>
          </cell>
          <cell r="V716">
            <v>1534443786</v>
          </cell>
          <cell r="W716">
            <v>2292605600</v>
          </cell>
          <cell r="X716">
            <v>2949457502</v>
          </cell>
        </row>
        <row r="717">
          <cell r="N717" t="str">
            <v>13062</v>
          </cell>
          <cell r="O717" t="str">
            <v xml:space="preserve">Arroyohondo                                                                                                                                                                                             </v>
          </cell>
          <cell r="P717">
            <v>1247315100</v>
          </cell>
          <cell r="Q717">
            <v>117628131</v>
          </cell>
          <cell r="R717"/>
          <cell r="S717">
            <v>86116564</v>
          </cell>
          <cell r="T717">
            <v>114822084</v>
          </cell>
          <cell r="U717">
            <v>372544236</v>
          </cell>
          <cell r="V717">
            <v>3696674496</v>
          </cell>
          <cell r="W717">
            <v>2330803235</v>
          </cell>
          <cell r="X717">
            <v>2874262025</v>
          </cell>
        </row>
        <row r="718">
          <cell r="N718" t="str">
            <v>15162</v>
          </cell>
          <cell r="O718" t="str">
            <v xml:space="preserve">Cerinza                                                                                                                                                                                                 </v>
          </cell>
          <cell r="P718">
            <v>517941474</v>
          </cell>
          <cell r="Q718">
            <v>9965722</v>
          </cell>
          <cell r="R718"/>
          <cell r="S718">
            <v>28982723</v>
          </cell>
          <cell r="T718">
            <v>38643631</v>
          </cell>
          <cell r="U718">
            <v>85499135</v>
          </cell>
          <cell r="V718">
            <v>1030661517</v>
          </cell>
          <cell r="W718">
            <v>679728105</v>
          </cell>
          <cell r="X718">
            <v>871045793</v>
          </cell>
        </row>
        <row r="719">
          <cell r="N719" t="str">
            <v>15362</v>
          </cell>
          <cell r="O719" t="str">
            <v xml:space="preserve">Iza                                                                                                                                                                                                     </v>
          </cell>
          <cell r="P719">
            <v>407584175</v>
          </cell>
          <cell r="Q719">
            <v>6552259</v>
          </cell>
          <cell r="R719"/>
          <cell r="S719">
            <v>31682777</v>
          </cell>
          <cell r="T719">
            <v>42243703</v>
          </cell>
          <cell r="U719">
            <v>55262949</v>
          </cell>
          <cell r="V719">
            <v>1236950871</v>
          </cell>
          <cell r="W719">
            <v>651849849</v>
          </cell>
          <cell r="X719">
            <v>776735965</v>
          </cell>
        </row>
        <row r="720">
          <cell r="N720" t="str">
            <v>15762</v>
          </cell>
          <cell r="O720" t="str">
            <v xml:space="preserve">Sora                                                                                                                                                                                                    </v>
          </cell>
          <cell r="P720">
            <v>550190068</v>
          </cell>
          <cell r="Q720">
            <v>15557447</v>
          </cell>
          <cell r="R720"/>
          <cell r="S720">
            <v>47410080</v>
          </cell>
          <cell r="T720">
            <v>63213447</v>
          </cell>
          <cell r="U720">
            <v>74740538</v>
          </cell>
          <cell r="V720">
            <v>979005198</v>
          </cell>
          <cell r="W720">
            <v>1028155929</v>
          </cell>
          <cell r="X720">
            <v>1230194063</v>
          </cell>
        </row>
        <row r="721">
          <cell r="N721" t="str">
            <v>17662</v>
          </cell>
          <cell r="O721" t="str">
            <v xml:space="preserve">Samaná                                                                                                                                                                                                  </v>
          </cell>
          <cell r="P721">
            <v>1353494226</v>
          </cell>
          <cell r="Q721">
            <v>89753762</v>
          </cell>
          <cell r="R721"/>
          <cell r="S721">
            <v>39791453</v>
          </cell>
          <cell r="T721">
            <v>53055270</v>
          </cell>
          <cell r="U721">
            <v>569732886</v>
          </cell>
          <cell r="V721">
            <v>7064357095</v>
          </cell>
          <cell r="W721">
            <v>1473334883</v>
          </cell>
          <cell r="X721">
            <v>1875439504</v>
          </cell>
        </row>
        <row r="722">
          <cell r="N722" t="str">
            <v>23162</v>
          </cell>
          <cell r="O722" t="str">
            <v xml:space="preserve">Cereté                                                                                                                                                                                                  </v>
          </cell>
          <cell r="P722">
            <v>4928311258</v>
          </cell>
          <cell r="Q722">
            <v>737012242</v>
          </cell>
          <cell r="R722"/>
          <cell r="S722">
            <v>219973084</v>
          </cell>
          <cell r="T722">
            <v>293297445</v>
          </cell>
          <cell r="U722">
            <v>2788119831</v>
          </cell>
          <cell r="V722">
            <v>30935999194</v>
          </cell>
          <cell r="W722">
            <v>2654847561</v>
          </cell>
          <cell r="X722">
            <v>2786325725</v>
          </cell>
        </row>
        <row r="723">
          <cell r="N723" t="str">
            <v>25662</v>
          </cell>
          <cell r="O723" t="str">
            <v xml:space="preserve">San Juan De Rioseco                                                                                                                                                                                     </v>
          </cell>
          <cell r="P723">
            <v>769546951</v>
          </cell>
          <cell r="Q723">
            <v>287781480</v>
          </cell>
          <cell r="R723"/>
          <cell r="S723">
            <v>32994782</v>
          </cell>
          <cell r="T723">
            <v>43993044</v>
          </cell>
          <cell r="U723">
            <v>233124991</v>
          </cell>
          <cell r="V723">
            <v>2576737102</v>
          </cell>
          <cell r="W723">
            <v>1009665252</v>
          </cell>
          <cell r="X723">
            <v>1262320503</v>
          </cell>
        </row>
        <row r="724">
          <cell r="N724" t="str">
            <v>25862</v>
          </cell>
          <cell r="O724" t="str">
            <v xml:space="preserve">Vergara                                                                                                                                                                                                 </v>
          </cell>
          <cell r="P724">
            <v>905326066</v>
          </cell>
          <cell r="Q724">
            <v>38518427</v>
          </cell>
          <cell r="R724"/>
          <cell r="S724">
            <v>90031607</v>
          </cell>
          <cell r="T724">
            <v>120042142</v>
          </cell>
          <cell r="U724">
            <v>197530514</v>
          </cell>
          <cell r="V724">
            <v>2438135317</v>
          </cell>
          <cell r="W724">
            <v>1874316963</v>
          </cell>
          <cell r="X724">
            <v>2228216045</v>
          </cell>
        </row>
        <row r="725">
          <cell r="N725" t="str">
            <v>68162</v>
          </cell>
          <cell r="O725" t="str">
            <v xml:space="preserve">Cerrito                                                                                                                                                                                                 </v>
          </cell>
          <cell r="P725">
            <v>694829546</v>
          </cell>
          <cell r="Q725">
            <v>40413959</v>
          </cell>
          <cell r="R725"/>
          <cell r="S725">
            <v>69102896</v>
          </cell>
          <cell r="T725">
            <v>92137196</v>
          </cell>
          <cell r="U725">
            <v>226801385</v>
          </cell>
          <cell r="V725">
            <v>2884711405</v>
          </cell>
          <cell r="W725">
            <v>1450337677</v>
          </cell>
          <cell r="X725">
            <v>1732974883</v>
          </cell>
        </row>
        <row r="726">
          <cell r="N726" t="str">
            <v>85162</v>
          </cell>
          <cell r="O726" t="str">
            <v xml:space="preserve">Monterrey                                                                                                                                                                                               </v>
          </cell>
          <cell r="P726">
            <v>1215112164</v>
          </cell>
          <cell r="Q726">
            <v>60345151</v>
          </cell>
          <cell r="R726"/>
          <cell r="S726">
            <v>30928315</v>
          </cell>
          <cell r="T726">
            <v>41237754</v>
          </cell>
          <cell r="U726">
            <v>467119602</v>
          </cell>
          <cell r="V726">
            <v>4312461562</v>
          </cell>
          <cell r="W726">
            <v>1176994528</v>
          </cell>
          <cell r="X726">
            <v>1553207325</v>
          </cell>
        </row>
        <row r="727">
          <cell r="N727" t="str">
            <v>15763</v>
          </cell>
          <cell r="O727" t="str">
            <v xml:space="preserve">Sotaquirá                                                                                                                                                                                               </v>
          </cell>
          <cell r="P727">
            <v>747570025</v>
          </cell>
          <cell r="Q727">
            <v>44293417</v>
          </cell>
          <cell r="R727"/>
          <cell r="S727">
            <v>59838847</v>
          </cell>
          <cell r="T727">
            <v>79785129</v>
          </cell>
          <cell r="U727">
            <v>206730801</v>
          </cell>
          <cell r="V727">
            <v>1946929934</v>
          </cell>
          <cell r="W727">
            <v>1436866222</v>
          </cell>
          <cell r="X727">
            <v>1753903719</v>
          </cell>
        </row>
        <row r="728">
          <cell r="N728" t="str">
            <v>73563</v>
          </cell>
          <cell r="O728" t="str">
            <v xml:space="preserve">Prado                                                                                                                                                                                                   </v>
          </cell>
          <cell r="P728">
            <v>702413881</v>
          </cell>
          <cell r="Q728">
            <v>248427503</v>
          </cell>
          <cell r="R728"/>
          <cell r="S728">
            <v>37076523</v>
          </cell>
          <cell r="T728">
            <v>49435363</v>
          </cell>
          <cell r="U728">
            <v>225811680</v>
          </cell>
          <cell r="V728">
            <v>3154024842</v>
          </cell>
          <cell r="W728">
            <v>1148968111</v>
          </cell>
          <cell r="X728">
            <v>1438364160</v>
          </cell>
        </row>
        <row r="729">
          <cell r="N729" t="str">
            <v>76563</v>
          </cell>
          <cell r="O729" t="str">
            <v xml:space="preserve">Pradera                                                                                                                                                                                                 </v>
          </cell>
          <cell r="P729">
            <v>1821440819</v>
          </cell>
          <cell r="Q729">
            <v>149395790</v>
          </cell>
          <cell r="R729"/>
          <cell r="S729">
            <v>99087240</v>
          </cell>
          <cell r="T729">
            <v>132384847</v>
          </cell>
          <cell r="U729">
            <v>1120311157</v>
          </cell>
          <cell r="V729">
            <v>10518650142</v>
          </cell>
          <cell r="W729">
            <v>1197371231</v>
          </cell>
          <cell r="X729">
            <v>1256447632</v>
          </cell>
        </row>
        <row r="730">
          <cell r="N730" t="str">
            <v>76863</v>
          </cell>
          <cell r="O730" t="str">
            <v xml:space="preserve">Versalles                                                                                                                                                                                               </v>
          </cell>
          <cell r="P730">
            <v>743888914</v>
          </cell>
          <cell r="Q730">
            <v>20709140</v>
          </cell>
          <cell r="R730"/>
          <cell r="S730">
            <v>43169094</v>
          </cell>
          <cell r="T730">
            <v>57558792</v>
          </cell>
          <cell r="U730">
            <v>137644288</v>
          </cell>
          <cell r="V730">
            <v>2599811880</v>
          </cell>
          <cell r="W730">
            <v>1002718548</v>
          </cell>
          <cell r="X730">
            <v>1212030191</v>
          </cell>
        </row>
        <row r="731">
          <cell r="N731" t="str">
            <v>85263</v>
          </cell>
          <cell r="O731" t="str">
            <v xml:space="preserve">Pore                                                                                                                                                                                                    </v>
          </cell>
          <cell r="P731">
            <v>1285768849</v>
          </cell>
          <cell r="Q731">
            <v>102493255</v>
          </cell>
          <cell r="R731"/>
          <cell r="S731">
            <v>75730722</v>
          </cell>
          <cell r="T731">
            <v>100974285</v>
          </cell>
          <cell r="U731">
            <v>434859779</v>
          </cell>
          <cell r="V731">
            <v>3880586285</v>
          </cell>
          <cell r="W731">
            <v>1962134746</v>
          </cell>
          <cell r="X731">
            <v>2406691780</v>
          </cell>
        </row>
        <row r="732">
          <cell r="N732" t="str">
            <v>05264</v>
          </cell>
          <cell r="O732" t="str">
            <v xml:space="preserve">Entrerrios                                                                                                                                                                                              </v>
          </cell>
          <cell r="P732">
            <v>665479757</v>
          </cell>
          <cell r="Q732">
            <v>23052465</v>
          </cell>
          <cell r="R732"/>
          <cell r="S732">
            <v>37466906</v>
          </cell>
          <cell r="T732">
            <v>49955875</v>
          </cell>
          <cell r="U732">
            <v>188262079</v>
          </cell>
          <cell r="V732">
            <v>1306327380</v>
          </cell>
          <cell r="W732">
            <v>1019544875</v>
          </cell>
          <cell r="X732">
            <v>1258075296</v>
          </cell>
        </row>
        <row r="733">
          <cell r="N733" t="str">
            <v>05364</v>
          </cell>
          <cell r="O733" t="str">
            <v xml:space="preserve">Jardín                                                                                                                                                                                                  </v>
          </cell>
          <cell r="P733">
            <v>866455415</v>
          </cell>
          <cell r="Q733">
            <v>45461770</v>
          </cell>
          <cell r="R733"/>
          <cell r="S733">
            <v>33267582</v>
          </cell>
          <cell r="T733">
            <v>44356777</v>
          </cell>
          <cell r="U733">
            <v>312651632</v>
          </cell>
          <cell r="V733">
            <v>4338089204</v>
          </cell>
          <cell r="W733">
            <v>1139985537</v>
          </cell>
          <cell r="X733">
            <v>1441195413</v>
          </cell>
        </row>
        <row r="734">
          <cell r="N734" t="str">
            <v>05664</v>
          </cell>
          <cell r="O734" t="str">
            <v xml:space="preserve">San Pedro De Los Milagros                                                                                                                                                                               </v>
          </cell>
          <cell r="P734">
            <v>1117219643</v>
          </cell>
          <cell r="Q734">
            <v>72047783</v>
          </cell>
          <cell r="R734"/>
          <cell r="S734">
            <v>53934660</v>
          </cell>
          <cell r="T734">
            <v>71912880</v>
          </cell>
          <cell r="U734">
            <v>632578541</v>
          </cell>
          <cell r="V734">
            <v>4346498633</v>
          </cell>
          <cell r="W734">
            <v>1589030815</v>
          </cell>
          <cell r="X734">
            <v>1978637247</v>
          </cell>
        </row>
        <row r="735">
          <cell r="N735" t="str">
            <v>15464</v>
          </cell>
          <cell r="O735" t="str">
            <v xml:space="preserve">Mongua                                                                                                                                                                                                  </v>
          </cell>
          <cell r="P735">
            <v>673697521</v>
          </cell>
          <cell r="Q735">
            <v>30932981</v>
          </cell>
          <cell r="R735"/>
          <cell r="S735">
            <v>68891646</v>
          </cell>
          <cell r="T735">
            <v>91855529</v>
          </cell>
          <cell r="U735">
            <v>138298449</v>
          </cell>
          <cell r="V735">
            <v>1252161799</v>
          </cell>
          <cell r="W735">
            <v>1482048978</v>
          </cell>
          <cell r="X735">
            <v>1771072481</v>
          </cell>
        </row>
        <row r="736">
          <cell r="N736" t="str">
            <v>15664</v>
          </cell>
          <cell r="O736" t="str">
            <v xml:space="preserve">San José De Pare                                                                                                                                                                                        </v>
          </cell>
          <cell r="P736">
            <v>659588693</v>
          </cell>
          <cell r="Q736">
            <v>22397281</v>
          </cell>
          <cell r="R736"/>
          <cell r="S736">
            <v>56142552</v>
          </cell>
          <cell r="T736">
            <v>74856736</v>
          </cell>
          <cell r="U736">
            <v>111461129</v>
          </cell>
          <cell r="V736">
            <v>1809411126</v>
          </cell>
          <cell r="W736">
            <v>1267218976</v>
          </cell>
          <cell r="X736">
            <v>1525398855</v>
          </cell>
        </row>
        <row r="737">
          <cell r="N737" t="str">
            <v>15764</v>
          </cell>
          <cell r="O737" t="str">
            <v xml:space="preserve">Soracá                                                                                                                                                                                                  </v>
          </cell>
          <cell r="P737">
            <v>648307114</v>
          </cell>
          <cell r="Q737">
            <v>39014263</v>
          </cell>
          <cell r="R737"/>
          <cell r="S737">
            <v>68043121</v>
          </cell>
          <cell r="T737">
            <v>90724163</v>
          </cell>
          <cell r="U737">
            <v>239220578</v>
          </cell>
          <cell r="V737">
            <v>2056123816</v>
          </cell>
          <cell r="W737">
            <v>1332496258</v>
          </cell>
          <cell r="X737">
            <v>1567941393</v>
          </cell>
        </row>
        <row r="738">
          <cell r="N738" t="str">
            <v>19364</v>
          </cell>
          <cell r="O738" t="str">
            <v xml:space="preserve">Jambaló                                                                                                                                                                                                 </v>
          </cell>
          <cell r="P738">
            <v>1520437794</v>
          </cell>
          <cell r="Q738">
            <v>136617854</v>
          </cell>
          <cell r="R738"/>
          <cell r="S738">
            <v>61968666</v>
          </cell>
          <cell r="T738">
            <v>82624888</v>
          </cell>
          <cell r="U738">
            <v>588773428</v>
          </cell>
          <cell r="V738">
            <v>7069603374</v>
          </cell>
          <cell r="W738">
            <v>1851046487</v>
          </cell>
          <cell r="X738">
            <v>2308332379</v>
          </cell>
        </row>
        <row r="739">
          <cell r="N739" t="str">
            <v>23464</v>
          </cell>
          <cell r="O739" t="str">
            <v xml:space="preserve">Momil                                                                                                                                                                                                   </v>
          </cell>
          <cell r="P739">
            <v>1584266899</v>
          </cell>
          <cell r="Q739">
            <v>144382287</v>
          </cell>
          <cell r="R739"/>
          <cell r="S739">
            <v>54148791</v>
          </cell>
          <cell r="T739">
            <v>72198387</v>
          </cell>
          <cell r="U739">
            <v>503556313</v>
          </cell>
          <cell r="V739">
            <v>6282810328</v>
          </cell>
          <cell r="W739">
            <v>1963373783</v>
          </cell>
          <cell r="X739">
            <v>2494730538</v>
          </cell>
        </row>
        <row r="740">
          <cell r="N740" t="str">
            <v>68264</v>
          </cell>
          <cell r="O740" t="str">
            <v xml:space="preserve">Encino                                                                                                                                                                                                  </v>
          </cell>
          <cell r="P740">
            <v>581082107</v>
          </cell>
          <cell r="Q740">
            <v>8404825</v>
          </cell>
          <cell r="R740"/>
          <cell r="S740">
            <v>47668262</v>
          </cell>
          <cell r="T740">
            <v>63557682</v>
          </cell>
          <cell r="U740">
            <v>55830456</v>
          </cell>
          <cell r="V740">
            <v>1070518288</v>
          </cell>
          <cell r="W740">
            <v>900446584</v>
          </cell>
          <cell r="X740">
            <v>1052800809</v>
          </cell>
        </row>
        <row r="741">
          <cell r="N741" t="str">
            <v>68464</v>
          </cell>
          <cell r="O741" t="str">
            <v xml:space="preserve">Mogotes                                                                                                                                                                                                 </v>
          </cell>
          <cell r="P741">
            <v>976966336</v>
          </cell>
          <cell r="Q741">
            <v>78576047</v>
          </cell>
          <cell r="R741"/>
          <cell r="S741">
            <v>89842379</v>
          </cell>
          <cell r="T741">
            <v>119789837</v>
          </cell>
          <cell r="U741">
            <v>361776543</v>
          </cell>
          <cell r="V741">
            <v>3603000033</v>
          </cell>
          <cell r="W741">
            <v>1942672796</v>
          </cell>
          <cell r="X741">
            <v>2323369110</v>
          </cell>
        </row>
        <row r="742">
          <cell r="N742" t="str">
            <v>76364</v>
          </cell>
          <cell r="O742" t="str">
            <v xml:space="preserve">Jamundí                                                                                                                                                                                                 </v>
          </cell>
          <cell r="P742">
            <v>4211978077</v>
          </cell>
          <cell r="Q742">
            <v>292954202</v>
          </cell>
          <cell r="R742"/>
          <cell r="S742">
            <v>435043389</v>
          </cell>
          <cell r="T742">
            <v>580057858</v>
          </cell>
          <cell r="U742">
            <v>57774332938</v>
          </cell>
          <cell r="V742">
            <v>25622911228</v>
          </cell>
          <cell r="W742"/>
          <cell r="X742">
            <v>5510549741</v>
          </cell>
        </row>
        <row r="743">
          <cell r="N743" t="str">
            <v>88564</v>
          </cell>
          <cell r="O743" t="str">
            <v xml:space="preserve">Providencia y Santa Catalina                                                                                                                                                                            </v>
          </cell>
          <cell r="P743">
            <v>546820132</v>
          </cell>
          <cell r="Q743">
            <v>25851762</v>
          </cell>
          <cell r="R743"/>
          <cell r="S743">
            <v>31615124</v>
          </cell>
          <cell r="T743">
            <v>42153499</v>
          </cell>
          <cell r="U743">
            <v>106598540</v>
          </cell>
          <cell r="V743">
            <v>805909696</v>
          </cell>
          <cell r="W743">
            <v>797033753</v>
          </cell>
          <cell r="X743">
            <v>974205163</v>
          </cell>
        </row>
        <row r="744">
          <cell r="N744" t="str">
            <v>05665</v>
          </cell>
          <cell r="O744" t="str">
            <v xml:space="preserve">San Pedro De Urabá                                                                                                                                                                                      </v>
          </cell>
          <cell r="P744">
            <v>2932596314</v>
          </cell>
          <cell r="Q744">
            <v>813932721</v>
          </cell>
          <cell r="R744"/>
          <cell r="S744">
            <v>222664914</v>
          </cell>
          <cell r="T744">
            <v>296886551</v>
          </cell>
          <cell r="U744">
            <v>1914453465</v>
          </cell>
          <cell r="V744">
            <v>14097820206</v>
          </cell>
          <cell r="W744">
            <v>2687335161</v>
          </cell>
          <cell r="X744">
            <v>2820422235</v>
          </cell>
        </row>
        <row r="745">
          <cell r="N745" t="str">
            <v>17665</v>
          </cell>
          <cell r="O745" t="str">
            <v xml:space="preserve">San José                                                                                                                                                                                                </v>
          </cell>
          <cell r="P745">
            <v>824615662</v>
          </cell>
          <cell r="Q745">
            <v>22443171</v>
          </cell>
          <cell r="R745"/>
          <cell r="S745">
            <v>65693489</v>
          </cell>
          <cell r="T745">
            <v>87591320</v>
          </cell>
          <cell r="U745">
            <v>129664884</v>
          </cell>
          <cell r="V745">
            <v>1525424212</v>
          </cell>
          <cell r="W745">
            <v>1285919122</v>
          </cell>
          <cell r="X745">
            <v>1622508265</v>
          </cell>
        </row>
        <row r="746">
          <cell r="N746" t="str">
            <v>52565</v>
          </cell>
          <cell r="O746" t="str">
            <v xml:space="preserve">Providencia                                                                                                                                                                                             </v>
          </cell>
          <cell r="P746">
            <v>944286655</v>
          </cell>
          <cell r="Q746">
            <v>26486556</v>
          </cell>
          <cell r="R746"/>
          <cell r="S746">
            <v>58020927</v>
          </cell>
          <cell r="T746">
            <v>77361236</v>
          </cell>
          <cell r="U746">
            <v>113733907</v>
          </cell>
          <cell r="V746">
            <v>2371088524</v>
          </cell>
          <cell r="W746">
            <v>1504287854</v>
          </cell>
          <cell r="X746">
            <v>1941967710</v>
          </cell>
        </row>
        <row r="747">
          <cell r="N747" t="str">
            <v>70265</v>
          </cell>
          <cell r="O747" t="str">
            <v xml:space="preserve">Guaranda                                                                                                                                                                                                </v>
          </cell>
          <cell r="P747">
            <v>2096768253</v>
          </cell>
          <cell r="Q747">
            <v>386843140</v>
          </cell>
          <cell r="R747"/>
          <cell r="S747">
            <v>131825089</v>
          </cell>
          <cell r="T747">
            <v>175766785</v>
          </cell>
          <cell r="U747">
            <v>881285355</v>
          </cell>
          <cell r="V747">
            <v>7627292635</v>
          </cell>
          <cell r="W747">
            <v>3604497396</v>
          </cell>
          <cell r="X747">
            <v>4450338903</v>
          </cell>
        </row>
        <row r="748">
          <cell r="N748" t="str">
            <v>81065</v>
          </cell>
          <cell r="O748" t="str">
            <v xml:space="preserve">Arauquita                                                                                                                                                                                               </v>
          </cell>
          <cell r="P748">
            <v>4763161832</v>
          </cell>
          <cell r="Q748">
            <v>668762884</v>
          </cell>
          <cell r="R748"/>
          <cell r="S748">
            <v>234781895</v>
          </cell>
          <cell r="T748">
            <v>313042526</v>
          </cell>
          <cell r="U748">
            <v>2013588167</v>
          </cell>
          <cell r="V748">
            <v>17129339199</v>
          </cell>
          <cell r="W748">
            <v>2833574593</v>
          </cell>
          <cell r="X748">
            <v>2973904001</v>
          </cell>
        </row>
        <row r="749">
          <cell r="N749" t="str">
            <v>86865</v>
          </cell>
          <cell r="O749" t="str">
            <v xml:space="preserve">Valle Del Guamuez                                                                                                                                                                                       </v>
          </cell>
          <cell r="P749">
            <v>2986977314</v>
          </cell>
          <cell r="Q749">
            <v>209337254</v>
          </cell>
          <cell r="R749"/>
          <cell r="S749">
            <v>148042250</v>
          </cell>
          <cell r="T749">
            <v>197389667</v>
          </cell>
          <cell r="U749">
            <v>1093284259</v>
          </cell>
          <cell r="V749">
            <v>13685498068</v>
          </cell>
          <cell r="W749">
            <v>1786726825</v>
          </cell>
          <cell r="X749">
            <v>1875201840</v>
          </cell>
        </row>
        <row r="750">
          <cell r="N750" t="str">
            <v>05266</v>
          </cell>
          <cell r="O750" t="str">
            <v xml:space="preserve">Envigado                                                                                                                                                                                                </v>
          </cell>
          <cell r="P750">
            <v>1426913136</v>
          </cell>
          <cell r="Q750">
            <v>133924161</v>
          </cell>
          <cell r="R750"/>
          <cell r="S750">
            <v>575722303</v>
          </cell>
          <cell r="T750">
            <v>767629737</v>
          </cell>
          <cell r="U750">
            <v>55436557240</v>
          </cell>
          <cell r="V750">
            <v>9935140118</v>
          </cell>
          <cell r="W750"/>
          <cell r="X750">
            <v>7292482503</v>
          </cell>
        </row>
        <row r="751">
          <cell r="N751" t="str">
            <v>15466</v>
          </cell>
          <cell r="O751" t="str">
            <v xml:space="preserve">Monguí                                                                                                                                                                                                  </v>
          </cell>
          <cell r="P751">
            <v>463797717</v>
          </cell>
          <cell r="Q751">
            <v>19755743</v>
          </cell>
          <cell r="R751"/>
          <cell r="S751">
            <v>54478677</v>
          </cell>
          <cell r="T751">
            <v>72638235</v>
          </cell>
          <cell r="U751">
            <v>132462260</v>
          </cell>
          <cell r="V751">
            <v>1116163177</v>
          </cell>
          <cell r="W751">
            <v>1088152311</v>
          </cell>
          <cell r="X751">
            <v>1289985958</v>
          </cell>
        </row>
        <row r="752">
          <cell r="N752" t="str">
            <v>23466</v>
          </cell>
          <cell r="O752" t="str">
            <v xml:space="preserve">Montelíbano                                                                                                                                                                                             </v>
          </cell>
          <cell r="P752">
            <v>5048732776</v>
          </cell>
          <cell r="Q752">
            <v>814642916</v>
          </cell>
          <cell r="R752"/>
          <cell r="S752">
            <v>182789339</v>
          </cell>
          <cell r="T752">
            <v>243719120</v>
          </cell>
          <cell r="U752">
            <v>2802412966</v>
          </cell>
          <cell r="V752">
            <v>25984625774</v>
          </cell>
          <cell r="W752">
            <v>2206078240</v>
          </cell>
          <cell r="X752">
            <v>2315331638</v>
          </cell>
        </row>
        <row r="753">
          <cell r="N753" t="str">
            <v>68266</v>
          </cell>
          <cell r="O753" t="str">
            <v xml:space="preserve">Enciso                                                                                                                                                                                                  </v>
          </cell>
          <cell r="P753">
            <v>601246207</v>
          </cell>
          <cell r="Q753">
            <v>22340386</v>
          </cell>
          <cell r="R753"/>
          <cell r="S753">
            <v>75359790</v>
          </cell>
          <cell r="T753">
            <v>100479719</v>
          </cell>
          <cell r="U753">
            <v>95000750</v>
          </cell>
          <cell r="V753">
            <v>1550076941</v>
          </cell>
          <cell r="W753">
            <v>1490993562</v>
          </cell>
          <cell r="X753">
            <v>1757551952</v>
          </cell>
        </row>
        <row r="754">
          <cell r="N754" t="str">
            <v>97666</v>
          </cell>
          <cell r="O754" t="str">
            <v xml:space="preserve">Taraira                                                                                                                                                                                                 </v>
          </cell>
          <cell r="P754">
            <v>1526599357</v>
          </cell>
          <cell r="Q754">
            <v>34409860</v>
          </cell>
          <cell r="R754"/>
          <cell r="S754">
            <v>199725306</v>
          </cell>
          <cell r="T754">
            <v>266300399</v>
          </cell>
          <cell r="U754">
            <v>24364579</v>
          </cell>
          <cell r="V754">
            <v>1531996699</v>
          </cell>
          <cell r="W754">
            <v>4375267698</v>
          </cell>
          <cell r="X754">
            <v>5576010642</v>
          </cell>
        </row>
        <row r="755">
          <cell r="N755" t="str">
            <v>05467</v>
          </cell>
          <cell r="O755" t="str">
            <v xml:space="preserve">Montebello                                                                                                                                                                                              </v>
          </cell>
          <cell r="P755">
            <v>742469000</v>
          </cell>
          <cell r="Q755">
            <v>28235624</v>
          </cell>
          <cell r="R755"/>
          <cell r="S755">
            <v>28689617</v>
          </cell>
          <cell r="T755">
            <v>38252815</v>
          </cell>
          <cell r="U755">
            <v>156083135</v>
          </cell>
          <cell r="V755">
            <v>2193005394</v>
          </cell>
          <cell r="W755">
            <v>942454417</v>
          </cell>
          <cell r="X755">
            <v>1186726206</v>
          </cell>
        </row>
        <row r="756">
          <cell r="N756" t="str">
            <v>05667</v>
          </cell>
          <cell r="O756" t="str">
            <v xml:space="preserve">San Rafael                                                                                                                                                                                              </v>
          </cell>
          <cell r="P756">
            <v>1170778468</v>
          </cell>
          <cell r="Q756">
            <v>63998434</v>
          </cell>
          <cell r="R756"/>
          <cell r="S756">
            <v>56224649</v>
          </cell>
          <cell r="T756">
            <v>74966199</v>
          </cell>
          <cell r="U756">
            <v>307914517</v>
          </cell>
          <cell r="V756">
            <v>4489351865</v>
          </cell>
          <cell r="W756">
            <v>1572627273</v>
          </cell>
          <cell r="X756">
            <v>1817418839</v>
          </cell>
        </row>
        <row r="757">
          <cell r="N757" t="str">
            <v>13667</v>
          </cell>
          <cell r="O757" t="str">
            <v xml:space="preserve">San Martín De Loba                                                                                                                                                                                      </v>
          </cell>
          <cell r="P757">
            <v>1619723960</v>
          </cell>
          <cell r="Q757">
            <v>483164818</v>
          </cell>
          <cell r="R757"/>
          <cell r="S757">
            <v>87846252</v>
          </cell>
          <cell r="T757">
            <v>117128337</v>
          </cell>
          <cell r="U757">
            <v>930788994</v>
          </cell>
          <cell r="V757">
            <v>6570859600</v>
          </cell>
          <cell r="W757">
            <v>2649879252</v>
          </cell>
          <cell r="X757">
            <v>3307972052</v>
          </cell>
        </row>
        <row r="758">
          <cell r="N758" t="str">
            <v>15367</v>
          </cell>
          <cell r="O758" t="str">
            <v xml:space="preserve">Jenesano                                                                                                                                                                                                </v>
          </cell>
          <cell r="P758">
            <v>743783076</v>
          </cell>
          <cell r="Q758">
            <v>30010429</v>
          </cell>
          <cell r="R758"/>
          <cell r="S758">
            <v>49539768</v>
          </cell>
          <cell r="T758">
            <v>66053023</v>
          </cell>
          <cell r="U758">
            <v>177207776</v>
          </cell>
          <cell r="V758">
            <v>2279589571</v>
          </cell>
          <cell r="W758">
            <v>1134845853</v>
          </cell>
          <cell r="X758">
            <v>1451575289</v>
          </cell>
        </row>
        <row r="759">
          <cell r="N759" t="str">
            <v>15667</v>
          </cell>
          <cell r="O759" t="str">
            <v xml:space="preserve">San Luis De Gaceno                                                                                                                                                                                      </v>
          </cell>
          <cell r="P759">
            <v>688083739</v>
          </cell>
          <cell r="Q759">
            <v>23312754</v>
          </cell>
          <cell r="R759"/>
          <cell r="S759">
            <v>60481771</v>
          </cell>
          <cell r="T759">
            <v>80642361</v>
          </cell>
          <cell r="U759">
            <v>135849293</v>
          </cell>
          <cell r="V759">
            <v>1508864868</v>
          </cell>
          <cell r="W759">
            <v>1276412680</v>
          </cell>
          <cell r="X759">
            <v>1520738047</v>
          </cell>
        </row>
        <row r="760">
          <cell r="N760" t="str">
            <v>17867</v>
          </cell>
          <cell r="O760" t="str">
            <v xml:space="preserve">Victoria                                                                                                                                                                                                </v>
          </cell>
          <cell r="P760">
            <v>944733720</v>
          </cell>
          <cell r="Q760">
            <v>47792343</v>
          </cell>
          <cell r="R760"/>
          <cell r="S760">
            <v>35427381</v>
          </cell>
          <cell r="T760">
            <v>47236508</v>
          </cell>
          <cell r="U760">
            <v>282266032</v>
          </cell>
          <cell r="V760">
            <v>2443323964</v>
          </cell>
          <cell r="W760">
            <v>1098811963</v>
          </cell>
          <cell r="X760">
            <v>1374125019</v>
          </cell>
        </row>
        <row r="761">
          <cell r="N761" t="str">
            <v>25867</v>
          </cell>
          <cell r="O761" t="str">
            <v xml:space="preserve">Vianí                                                                                                                                                                                                   </v>
          </cell>
          <cell r="P761">
            <v>591472052</v>
          </cell>
          <cell r="Q761">
            <v>15935396</v>
          </cell>
          <cell r="R761"/>
          <cell r="S761">
            <v>33242474</v>
          </cell>
          <cell r="T761">
            <v>44323296</v>
          </cell>
          <cell r="U761">
            <v>110650358</v>
          </cell>
          <cell r="V761">
            <v>1343040455</v>
          </cell>
          <cell r="W761">
            <v>845727142</v>
          </cell>
          <cell r="X761">
            <v>1039856910</v>
          </cell>
        </row>
        <row r="762">
          <cell r="N762" t="str">
            <v>68167</v>
          </cell>
          <cell r="O762" t="str">
            <v xml:space="preserve">Charalá                                                                                                                                                                                                 </v>
          </cell>
          <cell r="P762">
            <v>569375250</v>
          </cell>
          <cell r="Q762">
            <v>43684427</v>
          </cell>
          <cell r="R762"/>
          <cell r="S762">
            <v>16335009</v>
          </cell>
          <cell r="T762">
            <v>21780012</v>
          </cell>
          <cell r="U762">
            <v>354750391</v>
          </cell>
          <cell r="V762">
            <v>3322206400</v>
          </cell>
          <cell r="W762">
            <v>812136845</v>
          </cell>
          <cell r="X762">
            <v>1056182275</v>
          </cell>
        </row>
        <row r="763">
          <cell r="N763" t="str">
            <v>68867</v>
          </cell>
          <cell r="O763" t="str">
            <v xml:space="preserve">Vetas                                                                                                                                                                                                   </v>
          </cell>
          <cell r="P763">
            <v>466567241</v>
          </cell>
          <cell r="Q763">
            <v>5099552</v>
          </cell>
          <cell r="R763"/>
          <cell r="S763">
            <v>28960764</v>
          </cell>
          <cell r="T763">
            <v>38614348</v>
          </cell>
          <cell r="U763">
            <v>32659717</v>
          </cell>
          <cell r="V763">
            <v>491658370</v>
          </cell>
          <cell r="W763">
            <v>629586687</v>
          </cell>
          <cell r="X763">
            <v>753586191</v>
          </cell>
        </row>
        <row r="764">
          <cell r="N764" t="str">
            <v>73067</v>
          </cell>
          <cell r="O764" t="str">
            <v xml:space="preserve">Ataco                                                                                                                                                                                                   </v>
          </cell>
          <cell r="P764">
            <v>1716425794</v>
          </cell>
          <cell r="Q764">
            <v>263024545</v>
          </cell>
          <cell r="R764"/>
          <cell r="S764">
            <v>109819092</v>
          </cell>
          <cell r="T764">
            <v>146425456</v>
          </cell>
          <cell r="U764">
            <v>775799090</v>
          </cell>
          <cell r="V764">
            <v>7650611201</v>
          </cell>
          <cell r="W764">
            <v>2788917018</v>
          </cell>
          <cell r="X764">
            <v>3412085229</v>
          </cell>
        </row>
        <row r="765">
          <cell r="N765" t="str">
            <v>05368</v>
          </cell>
          <cell r="O765" t="str">
            <v xml:space="preserve">Jericó                                                                                                                                                                                                  </v>
          </cell>
          <cell r="P765">
            <v>790923000</v>
          </cell>
          <cell r="Q765">
            <v>33883574</v>
          </cell>
          <cell r="R765"/>
          <cell r="S765">
            <v>45257399</v>
          </cell>
          <cell r="T765">
            <v>60343197</v>
          </cell>
          <cell r="U765">
            <v>251246975</v>
          </cell>
          <cell r="V765">
            <v>2839041546</v>
          </cell>
          <cell r="W765">
            <v>1229709169</v>
          </cell>
          <cell r="X765">
            <v>1517140209</v>
          </cell>
        </row>
        <row r="766">
          <cell r="N766" t="str">
            <v>13268</v>
          </cell>
          <cell r="O766" t="str">
            <v xml:space="preserve">El Peñón                                                                                                                                                                                                </v>
          </cell>
          <cell r="P766">
            <v>1332695868</v>
          </cell>
          <cell r="Q766">
            <v>562052778</v>
          </cell>
          <cell r="R766"/>
          <cell r="S766">
            <v>92749414</v>
          </cell>
          <cell r="T766">
            <v>123627885</v>
          </cell>
          <cell r="U766">
            <v>369910653</v>
          </cell>
          <cell r="V766">
            <v>3392265887</v>
          </cell>
          <cell r="W766">
            <v>2529961100</v>
          </cell>
          <cell r="X766">
            <v>3122758152</v>
          </cell>
        </row>
        <row r="767">
          <cell r="N767" t="str">
            <v>13468</v>
          </cell>
          <cell r="O767" t="str">
            <v xml:space="preserve">Mompós                                                                                                                                                                                                  </v>
          </cell>
          <cell r="P767">
            <v>2464248160</v>
          </cell>
          <cell r="Q767">
            <v>1140693565</v>
          </cell>
          <cell r="R767"/>
          <cell r="S767">
            <v>165936028</v>
          </cell>
          <cell r="T767">
            <v>221248037</v>
          </cell>
          <cell r="U767">
            <v>1830437667</v>
          </cell>
          <cell r="V767">
            <v>19715635434</v>
          </cell>
          <cell r="W767">
            <v>2002676194</v>
          </cell>
          <cell r="X767">
            <v>2101856349</v>
          </cell>
        </row>
        <row r="768">
          <cell r="N768" t="str">
            <v>15368</v>
          </cell>
          <cell r="O768" t="str">
            <v xml:space="preserve">Jericó                                                                                                                                                                                                  </v>
          </cell>
          <cell r="P768">
            <v>927610553</v>
          </cell>
          <cell r="Q768">
            <v>41815376</v>
          </cell>
          <cell r="R768"/>
          <cell r="S768">
            <v>83673588</v>
          </cell>
          <cell r="T768">
            <v>111564785</v>
          </cell>
          <cell r="U768">
            <v>135905388</v>
          </cell>
          <cell r="V768">
            <v>1356929876</v>
          </cell>
          <cell r="W768">
            <v>1998418033</v>
          </cell>
          <cell r="X768">
            <v>2425025788</v>
          </cell>
        </row>
        <row r="769">
          <cell r="N769" t="str">
            <v>23068</v>
          </cell>
          <cell r="O769" t="str">
            <v xml:space="preserve">Ayapel                                                                                                                                                                                                  </v>
          </cell>
          <cell r="P769">
            <v>3942476485</v>
          </cell>
          <cell r="Q769">
            <v>832554033</v>
          </cell>
          <cell r="R769"/>
          <cell r="S769">
            <v>235612754</v>
          </cell>
          <cell r="T769">
            <v>314150340</v>
          </cell>
          <cell r="U769">
            <v>2166414703</v>
          </cell>
          <cell r="V769">
            <v>16434967955</v>
          </cell>
          <cell r="W769">
            <v>2843602214</v>
          </cell>
          <cell r="X769">
            <v>3377116154</v>
          </cell>
        </row>
        <row r="770">
          <cell r="N770" t="str">
            <v>23168</v>
          </cell>
          <cell r="O770" t="str">
            <v xml:space="preserve">Chima                                                                                                                                                                                                   </v>
          </cell>
          <cell r="P770">
            <v>1755344562</v>
          </cell>
          <cell r="Q770">
            <v>168859663</v>
          </cell>
          <cell r="R770"/>
          <cell r="S770">
            <v>141697808</v>
          </cell>
          <cell r="T770">
            <v>188930410</v>
          </cell>
          <cell r="U770">
            <v>532526286</v>
          </cell>
          <cell r="V770">
            <v>5402605699</v>
          </cell>
          <cell r="W770">
            <v>3180383135</v>
          </cell>
          <cell r="X770">
            <v>3869529640</v>
          </cell>
        </row>
        <row r="771">
          <cell r="N771" t="str">
            <v>25168</v>
          </cell>
          <cell r="O771" t="str">
            <v xml:space="preserve">Chaguaní                                                                                                                                                                                                </v>
          </cell>
          <cell r="P771">
            <v>571786141</v>
          </cell>
          <cell r="Q771">
            <v>112419562</v>
          </cell>
          <cell r="R771"/>
          <cell r="S771">
            <v>61345040</v>
          </cell>
          <cell r="T771">
            <v>81793393</v>
          </cell>
          <cell r="U771">
            <v>77750611</v>
          </cell>
          <cell r="V771">
            <v>1147786803</v>
          </cell>
          <cell r="W771">
            <v>1248697281</v>
          </cell>
          <cell r="X771">
            <v>1581253052</v>
          </cell>
        </row>
        <row r="772">
          <cell r="N772" t="str">
            <v>25368</v>
          </cell>
          <cell r="O772" t="str">
            <v xml:space="preserve">Jerusalén                                                                                                                                                                                               </v>
          </cell>
          <cell r="P772">
            <v>664369720</v>
          </cell>
          <cell r="Q772">
            <v>11491136</v>
          </cell>
          <cell r="R772"/>
          <cell r="S772">
            <v>68131733</v>
          </cell>
          <cell r="T772">
            <v>90842312</v>
          </cell>
          <cell r="U772">
            <v>52912136</v>
          </cell>
          <cell r="V772">
            <v>828443069</v>
          </cell>
          <cell r="W772">
            <v>1252337793</v>
          </cell>
          <cell r="X772">
            <v>1456891923</v>
          </cell>
        </row>
        <row r="773">
          <cell r="N773" t="str">
            <v>41668</v>
          </cell>
          <cell r="O773" t="str">
            <v xml:space="preserve">San Agustín                                                                                                                                                                                             </v>
          </cell>
          <cell r="P773">
            <v>1743738603</v>
          </cell>
          <cell r="Q773">
            <v>948292339</v>
          </cell>
          <cell r="R773"/>
          <cell r="S773">
            <v>122524299</v>
          </cell>
          <cell r="T773">
            <v>163365732</v>
          </cell>
          <cell r="U773">
            <v>972564311</v>
          </cell>
          <cell r="V773">
            <v>13274658827</v>
          </cell>
          <cell r="W773">
            <v>1478741539</v>
          </cell>
          <cell r="X773">
            <v>1551974452</v>
          </cell>
        </row>
        <row r="774">
          <cell r="N774" t="str">
            <v>47268</v>
          </cell>
          <cell r="O774" t="str">
            <v xml:space="preserve">El Retén                                                                                                                                                                                                </v>
          </cell>
          <cell r="P774">
            <v>1811519862</v>
          </cell>
          <cell r="Q774">
            <v>369289467</v>
          </cell>
          <cell r="R774"/>
          <cell r="S774">
            <v>96752988</v>
          </cell>
          <cell r="T774">
            <v>129003983</v>
          </cell>
          <cell r="U774">
            <v>1084581988</v>
          </cell>
          <cell r="V774">
            <v>6748098224</v>
          </cell>
          <cell r="W774">
            <v>2725737400</v>
          </cell>
          <cell r="X774">
            <v>3377101600</v>
          </cell>
        </row>
        <row r="775">
          <cell r="N775" t="str">
            <v>50568</v>
          </cell>
          <cell r="O775" t="str">
            <v xml:space="preserve">Puerto Gaitán                                                                                                                                                                                           </v>
          </cell>
          <cell r="P775">
            <v>3346139595</v>
          </cell>
          <cell r="Q775">
            <v>936022889</v>
          </cell>
          <cell r="R775"/>
          <cell r="S775">
            <v>368862122</v>
          </cell>
          <cell r="T775">
            <v>491816163</v>
          </cell>
          <cell r="U775">
            <v>2366344470</v>
          </cell>
          <cell r="V775">
            <v>14617133849</v>
          </cell>
          <cell r="W775"/>
          <cell r="X775">
            <v>5287023749</v>
          </cell>
        </row>
        <row r="776">
          <cell r="N776" t="str">
            <v>68368</v>
          </cell>
          <cell r="O776" t="str">
            <v xml:space="preserve">Jesús María                                                                                                                                                                                             </v>
          </cell>
          <cell r="P776">
            <v>545681844</v>
          </cell>
          <cell r="Q776">
            <v>15135111</v>
          </cell>
          <cell r="R776"/>
          <cell r="S776">
            <v>43677372</v>
          </cell>
          <cell r="T776">
            <v>58236496</v>
          </cell>
          <cell r="U776">
            <v>82237106</v>
          </cell>
          <cell r="V776">
            <v>1111447189</v>
          </cell>
          <cell r="W776">
            <v>941149999</v>
          </cell>
          <cell r="X776">
            <v>1124973844</v>
          </cell>
        </row>
        <row r="777">
          <cell r="N777" t="str">
            <v>68468</v>
          </cell>
          <cell r="O777" t="str">
            <v xml:space="preserve">Molagavita                                                                                                                                                                                              </v>
          </cell>
          <cell r="P777">
            <v>774176197</v>
          </cell>
          <cell r="Q777">
            <v>27226270</v>
          </cell>
          <cell r="R777"/>
          <cell r="S777">
            <v>102165219</v>
          </cell>
          <cell r="T777">
            <v>136220292</v>
          </cell>
          <cell r="U777">
            <v>102897817</v>
          </cell>
          <cell r="V777">
            <v>1889080212</v>
          </cell>
          <cell r="W777">
            <v>2009929761</v>
          </cell>
          <cell r="X777">
            <v>2366956414</v>
          </cell>
        </row>
        <row r="778">
          <cell r="N778" t="str">
            <v>73168</v>
          </cell>
          <cell r="O778" t="str">
            <v xml:space="preserve">Chaparral                                                                                                                                                                                               </v>
          </cell>
          <cell r="P778">
            <v>2600828682</v>
          </cell>
          <cell r="Q778">
            <v>373645991</v>
          </cell>
          <cell r="R778"/>
          <cell r="S778">
            <v>132487956</v>
          </cell>
          <cell r="T778">
            <v>176650609</v>
          </cell>
          <cell r="U778">
            <v>1619026222</v>
          </cell>
          <cell r="V778">
            <v>17671943789</v>
          </cell>
          <cell r="W778">
            <v>1598992578</v>
          </cell>
          <cell r="X778">
            <v>1678180780</v>
          </cell>
        </row>
        <row r="779">
          <cell r="N779" t="str">
            <v>73268</v>
          </cell>
          <cell r="O779" t="str">
            <v xml:space="preserve">Espinal                                                                                                                                                                                                 </v>
          </cell>
          <cell r="P779">
            <v>2641614971</v>
          </cell>
          <cell r="Q779">
            <v>346538118</v>
          </cell>
          <cell r="R779"/>
          <cell r="S779">
            <v>141289830</v>
          </cell>
          <cell r="T779">
            <v>188386448</v>
          </cell>
          <cell r="U779">
            <v>1322000871</v>
          </cell>
          <cell r="V779">
            <v>18899390003</v>
          </cell>
          <cell r="W779">
            <v>1705222161</v>
          </cell>
          <cell r="X779">
            <v>1789671260</v>
          </cell>
        </row>
        <row r="780">
          <cell r="N780" t="str">
            <v>86568</v>
          </cell>
          <cell r="O780" t="str">
            <v xml:space="preserve">Puerto Asís                                                                                                                                                                                             </v>
          </cell>
          <cell r="P780">
            <v>4705206807</v>
          </cell>
          <cell r="Q780">
            <v>480920482</v>
          </cell>
          <cell r="R780"/>
          <cell r="S780">
            <v>145201236</v>
          </cell>
          <cell r="T780">
            <v>193601647</v>
          </cell>
          <cell r="U780">
            <v>2095423627</v>
          </cell>
          <cell r="V780">
            <v>23621472498</v>
          </cell>
          <cell r="W780">
            <v>1752428707</v>
          </cell>
          <cell r="X780">
            <v>1839215653</v>
          </cell>
        </row>
        <row r="781">
          <cell r="N781" t="str">
            <v>15469</v>
          </cell>
          <cell r="O781" t="str">
            <v xml:space="preserve">Moniquirá                                                                                                                                                                                               </v>
          </cell>
          <cell r="P781">
            <v>1203662307</v>
          </cell>
          <cell r="Q781">
            <v>70604398</v>
          </cell>
          <cell r="R781"/>
          <cell r="S781">
            <v>47619401</v>
          </cell>
          <cell r="T781">
            <v>63492534</v>
          </cell>
          <cell r="U781">
            <v>536670191</v>
          </cell>
          <cell r="V781">
            <v>6745516156</v>
          </cell>
          <cell r="W781">
            <v>1582487026</v>
          </cell>
          <cell r="X781">
            <v>1994861622</v>
          </cell>
        </row>
        <row r="782">
          <cell r="N782" t="str">
            <v>25269</v>
          </cell>
          <cell r="O782" t="str">
            <v xml:space="preserve">Facatativá                                                                                                                                                                                              </v>
          </cell>
          <cell r="P782">
            <v>3736908960</v>
          </cell>
          <cell r="Q782">
            <v>221833082</v>
          </cell>
          <cell r="R782"/>
          <cell r="S782">
            <v>398854230</v>
          </cell>
          <cell r="T782">
            <v>531805641</v>
          </cell>
          <cell r="U782">
            <v>58707180848</v>
          </cell>
          <cell r="V782">
            <v>14753973098</v>
          </cell>
          <cell r="W782"/>
          <cell r="X782">
            <v>5052153589</v>
          </cell>
        </row>
        <row r="783">
          <cell r="N783" t="str">
            <v>25769</v>
          </cell>
          <cell r="O783" t="str">
            <v xml:space="preserve">Subachoque                                                                                                                                                                                              </v>
          </cell>
          <cell r="P783">
            <v>615916619</v>
          </cell>
          <cell r="Q783">
            <v>24337177</v>
          </cell>
          <cell r="R783"/>
          <cell r="S783">
            <v>28813786</v>
          </cell>
          <cell r="T783">
            <v>38418381</v>
          </cell>
          <cell r="U783">
            <v>304067380</v>
          </cell>
          <cell r="V783">
            <v>1925378891</v>
          </cell>
          <cell r="W783">
            <v>1034237459</v>
          </cell>
          <cell r="X783">
            <v>1312977538</v>
          </cell>
        </row>
        <row r="784">
          <cell r="N784" t="str">
            <v>68169</v>
          </cell>
          <cell r="O784" t="str">
            <v xml:space="preserve">Charta                                                                                                                                                                                                  </v>
          </cell>
          <cell r="P784">
            <v>406662915</v>
          </cell>
          <cell r="Q784">
            <v>9953145</v>
          </cell>
          <cell r="R784"/>
          <cell r="S784">
            <v>43737162</v>
          </cell>
          <cell r="T784">
            <v>58316213</v>
          </cell>
          <cell r="U784">
            <v>67130480</v>
          </cell>
          <cell r="V784">
            <v>998386226</v>
          </cell>
          <cell r="W784">
            <v>864332362</v>
          </cell>
          <cell r="X784">
            <v>1018653191</v>
          </cell>
        </row>
        <row r="785">
          <cell r="N785" t="str">
            <v>68669</v>
          </cell>
          <cell r="O785" t="str">
            <v xml:space="preserve">San Andrés                                                                                                                                                                                              </v>
          </cell>
          <cell r="P785">
            <v>663960675</v>
          </cell>
          <cell r="Q785">
            <v>40461201</v>
          </cell>
          <cell r="R785"/>
          <cell r="S785">
            <v>55235872</v>
          </cell>
          <cell r="T785">
            <v>73647829</v>
          </cell>
          <cell r="U785">
            <v>195382627</v>
          </cell>
          <cell r="V785">
            <v>2825265785</v>
          </cell>
          <cell r="W785">
            <v>1277726212</v>
          </cell>
          <cell r="X785">
            <v>1543535567</v>
          </cell>
        </row>
        <row r="786">
          <cell r="N786" t="str">
            <v>76869</v>
          </cell>
          <cell r="O786" t="str">
            <v xml:space="preserve">Vijes                                                                                                                                                                                                   </v>
          </cell>
          <cell r="P786">
            <v>780961503</v>
          </cell>
          <cell r="Q786">
            <v>28464058</v>
          </cell>
          <cell r="R786"/>
          <cell r="S786">
            <v>23850088</v>
          </cell>
          <cell r="T786">
            <v>31800117</v>
          </cell>
          <cell r="U786">
            <v>255122730</v>
          </cell>
          <cell r="V786">
            <v>2813635557</v>
          </cell>
          <cell r="W786">
            <v>889780008</v>
          </cell>
          <cell r="X786">
            <v>1133343475</v>
          </cell>
        </row>
        <row r="787">
          <cell r="N787" t="str">
            <v>86569</v>
          </cell>
          <cell r="O787" t="str">
            <v xml:space="preserve">Puerto Caicedo                                                                                                                                                                                          </v>
          </cell>
          <cell r="P787">
            <v>1531513091</v>
          </cell>
          <cell r="Q787">
            <v>82390004</v>
          </cell>
          <cell r="R787"/>
          <cell r="S787">
            <v>81878559</v>
          </cell>
          <cell r="T787">
            <v>109171412</v>
          </cell>
          <cell r="U787">
            <v>359689674</v>
          </cell>
          <cell r="V787">
            <v>4997132912</v>
          </cell>
          <cell r="W787">
            <v>1997138259</v>
          </cell>
          <cell r="X787">
            <v>2430438598</v>
          </cell>
        </row>
        <row r="788">
          <cell r="N788" t="str">
            <v>05670</v>
          </cell>
          <cell r="O788" t="str">
            <v xml:space="preserve">San Roque                                                                                                                                                                                               </v>
          </cell>
          <cell r="P788">
            <v>1259334906</v>
          </cell>
          <cell r="Q788">
            <v>98971629</v>
          </cell>
          <cell r="R788"/>
          <cell r="S788">
            <v>34906108</v>
          </cell>
          <cell r="T788">
            <v>46541485</v>
          </cell>
          <cell r="U788">
            <v>549541411</v>
          </cell>
          <cell r="V788">
            <v>6290810996</v>
          </cell>
          <cell r="W788">
            <v>1511116009</v>
          </cell>
          <cell r="X788">
            <v>1947154806</v>
          </cell>
        </row>
        <row r="789">
          <cell r="N789" t="str">
            <v>08770</v>
          </cell>
          <cell r="O789" t="str">
            <v xml:space="preserve">Suan                                                                                                                                                                                                    </v>
          </cell>
          <cell r="P789">
            <v>1286798014</v>
          </cell>
          <cell r="Q789">
            <v>219664736</v>
          </cell>
          <cell r="R789"/>
          <cell r="S789">
            <v>53511131</v>
          </cell>
          <cell r="T789">
            <v>71348174</v>
          </cell>
          <cell r="U789">
            <v>323202671</v>
          </cell>
          <cell r="V789">
            <v>4194849402</v>
          </cell>
          <cell r="W789">
            <v>1510745786</v>
          </cell>
          <cell r="X789">
            <v>1872223467</v>
          </cell>
        </row>
        <row r="790">
          <cell r="N790" t="str">
            <v>13670</v>
          </cell>
          <cell r="O790" t="str">
            <v xml:space="preserve">San Pablo                                                                                                                                                                                               </v>
          </cell>
          <cell r="P790">
            <v>2266024899</v>
          </cell>
          <cell r="Q790">
            <v>861998504</v>
          </cell>
          <cell r="R790"/>
          <cell r="S790">
            <v>139925221</v>
          </cell>
          <cell r="T790">
            <v>186566962</v>
          </cell>
          <cell r="U790">
            <v>1250018433</v>
          </cell>
          <cell r="V790">
            <v>11225681648</v>
          </cell>
          <cell r="W790">
            <v>1688752672</v>
          </cell>
          <cell r="X790">
            <v>1772386137</v>
          </cell>
        </row>
        <row r="791">
          <cell r="N791" t="str">
            <v>20570</v>
          </cell>
          <cell r="O791" t="str">
            <v xml:space="preserve">Pueblo Bello                                                                                                                                                                                            </v>
          </cell>
          <cell r="P791">
            <v>2787927180</v>
          </cell>
          <cell r="Q791">
            <v>681028248</v>
          </cell>
          <cell r="R791"/>
          <cell r="S791">
            <v>216067589</v>
          </cell>
          <cell r="T791">
            <v>288090119</v>
          </cell>
          <cell r="U791">
            <v>1596221066</v>
          </cell>
          <cell r="V791">
            <v>14454092015</v>
          </cell>
          <cell r="W791">
            <v>2607712283</v>
          </cell>
          <cell r="X791">
            <v>3096968776</v>
          </cell>
        </row>
        <row r="792">
          <cell r="N792" t="str">
            <v>20770</v>
          </cell>
          <cell r="O792" t="str">
            <v xml:space="preserve">San Martín                                                                                                                                                                                              </v>
          </cell>
          <cell r="P792">
            <v>1812497228</v>
          </cell>
          <cell r="Q792">
            <v>223857071</v>
          </cell>
          <cell r="R792"/>
          <cell r="S792">
            <v>128887750</v>
          </cell>
          <cell r="T792">
            <v>171850333</v>
          </cell>
          <cell r="U792">
            <v>898722588</v>
          </cell>
          <cell r="V792">
            <v>7429811361</v>
          </cell>
          <cell r="W792">
            <v>1555541808</v>
          </cell>
          <cell r="X792">
            <v>1632578163</v>
          </cell>
        </row>
        <row r="793">
          <cell r="N793" t="str">
            <v>23570</v>
          </cell>
          <cell r="O793" t="str">
            <v xml:space="preserve">Pueblo Nuevo                                                                                                                                                                                            </v>
          </cell>
          <cell r="P793">
            <v>2545644380</v>
          </cell>
          <cell r="Q793">
            <v>454528393</v>
          </cell>
          <cell r="R793"/>
          <cell r="S793">
            <v>198118337</v>
          </cell>
          <cell r="T793">
            <v>264157783</v>
          </cell>
          <cell r="U793">
            <v>1484625901</v>
          </cell>
          <cell r="V793">
            <v>12332858350</v>
          </cell>
          <cell r="W793">
            <v>2391083383</v>
          </cell>
          <cell r="X793">
            <v>2509498942</v>
          </cell>
        </row>
        <row r="794">
          <cell r="N794" t="str">
            <v>23670</v>
          </cell>
          <cell r="O794" t="str">
            <v xml:space="preserve">San Andrés De Sotavento                                                                                                                                                                                 </v>
          </cell>
          <cell r="P794">
            <v>4281639290</v>
          </cell>
          <cell r="Q794">
            <v>1109299342</v>
          </cell>
          <cell r="R794"/>
          <cell r="S794">
            <v>257064520</v>
          </cell>
          <cell r="T794">
            <v>342752693</v>
          </cell>
          <cell r="U794">
            <v>2581162914</v>
          </cell>
          <cell r="V794">
            <v>17558219236</v>
          </cell>
          <cell r="W794">
            <v>3102502820</v>
          </cell>
          <cell r="X794">
            <v>3293164335</v>
          </cell>
        </row>
        <row r="795">
          <cell r="N795" t="str">
            <v>41770</v>
          </cell>
          <cell r="O795" t="str">
            <v xml:space="preserve">Suaza                                                                                                                                                                                                   </v>
          </cell>
          <cell r="P795">
            <v>1572050164</v>
          </cell>
          <cell r="Q795">
            <v>131810210</v>
          </cell>
          <cell r="R795"/>
          <cell r="S795">
            <v>63306368</v>
          </cell>
          <cell r="T795">
            <v>84408491</v>
          </cell>
          <cell r="U795">
            <v>810198513</v>
          </cell>
          <cell r="V795">
            <v>8774906958</v>
          </cell>
          <cell r="W795">
            <v>1893798169</v>
          </cell>
          <cell r="X795">
            <v>2362019616</v>
          </cell>
        </row>
        <row r="796">
          <cell r="N796" t="str">
            <v>47170</v>
          </cell>
          <cell r="O796" t="str">
            <v xml:space="preserve">Chivolo                                                                                                                                                                                                 </v>
          </cell>
          <cell r="P796">
            <v>2281087466</v>
          </cell>
          <cell r="Q796">
            <v>383256029</v>
          </cell>
          <cell r="R796"/>
          <cell r="S796">
            <v>121893522</v>
          </cell>
          <cell r="T796">
            <v>162524696</v>
          </cell>
          <cell r="U796">
            <v>1091508996</v>
          </cell>
          <cell r="V796">
            <v>8592922443</v>
          </cell>
          <cell r="W796">
            <v>3332398356</v>
          </cell>
          <cell r="X796">
            <v>4114309358</v>
          </cell>
        </row>
        <row r="797">
          <cell r="N797" t="str">
            <v>47570</v>
          </cell>
          <cell r="O797" t="str">
            <v xml:space="preserve">Puebloviejo                                                                                                                                                                                             </v>
          </cell>
          <cell r="P797">
            <v>2794885323</v>
          </cell>
          <cell r="Q797">
            <v>469575870</v>
          </cell>
          <cell r="R797"/>
          <cell r="S797">
            <v>166165433</v>
          </cell>
          <cell r="T797">
            <v>221553911</v>
          </cell>
          <cell r="U797">
            <v>1315996793</v>
          </cell>
          <cell r="V797">
            <v>10622524097</v>
          </cell>
          <cell r="W797">
            <v>2005444887</v>
          </cell>
          <cell r="X797">
            <v>2104762157</v>
          </cell>
        </row>
        <row r="798">
          <cell r="N798" t="str">
            <v>50270</v>
          </cell>
          <cell r="O798" t="str">
            <v xml:space="preserve">El Dorado                                                                                                                                                                                               </v>
          </cell>
          <cell r="P798">
            <v>719835061</v>
          </cell>
          <cell r="Q798">
            <v>25244631</v>
          </cell>
          <cell r="R798"/>
          <cell r="S798">
            <v>61920669</v>
          </cell>
          <cell r="T798">
            <v>82560892</v>
          </cell>
          <cell r="U798">
            <v>134163061</v>
          </cell>
          <cell r="V798">
            <v>1571553205</v>
          </cell>
          <cell r="W798">
            <v>1249972159</v>
          </cell>
          <cell r="X798">
            <v>1581670469</v>
          </cell>
        </row>
        <row r="799">
          <cell r="N799" t="str">
            <v>50370</v>
          </cell>
          <cell r="O799" t="str">
            <v xml:space="preserve">Uribe                                                                                                                                                                                                   </v>
          </cell>
          <cell r="P799">
            <v>1776828988</v>
          </cell>
          <cell r="Q799">
            <v>178155797</v>
          </cell>
          <cell r="R799"/>
          <cell r="S799">
            <v>112333153</v>
          </cell>
          <cell r="T799">
            <v>149777538</v>
          </cell>
          <cell r="U799">
            <v>362446231</v>
          </cell>
          <cell r="V799">
            <v>4124111970</v>
          </cell>
          <cell r="W799">
            <v>2959776557</v>
          </cell>
          <cell r="X799">
            <v>3654709545</v>
          </cell>
        </row>
        <row r="800">
          <cell r="N800" t="str">
            <v>54670</v>
          </cell>
          <cell r="O800" t="str">
            <v xml:space="preserve">San Calixto                                                                                                                                                                                             </v>
          </cell>
          <cell r="P800">
            <v>1348820327</v>
          </cell>
          <cell r="Q800">
            <v>164332751</v>
          </cell>
          <cell r="R800"/>
          <cell r="S800">
            <v>146105068</v>
          </cell>
          <cell r="T800">
            <v>194806756</v>
          </cell>
          <cell r="U800">
            <v>477642500</v>
          </cell>
          <cell r="V800">
            <v>4403532665</v>
          </cell>
          <cell r="W800">
            <v>3090221232</v>
          </cell>
          <cell r="X800">
            <v>3701824597</v>
          </cell>
        </row>
        <row r="801">
          <cell r="N801" t="str">
            <v>63470</v>
          </cell>
          <cell r="O801" t="str">
            <v xml:space="preserve">Montenegro                                                                                                                                                                                              </v>
          </cell>
          <cell r="P801">
            <v>1448730517</v>
          </cell>
          <cell r="Q801">
            <v>127028643</v>
          </cell>
          <cell r="R801"/>
          <cell r="S801">
            <v>134142260</v>
          </cell>
          <cell r="T801">
            <v>178856348</v>
          </cell>
          <cell r="U801">
            <v>885361847</v>
          </cell>
          <cell r="V801">
            <v>11522426147</v>
          </cell>
          <cell r="W801">
            <v>1618958300</v>
          </cell>
          <cell r="X801">
            <v>1699135279</v>
          </cell>
        </row>
        <row r="802">
          <cell r="N802" t="str">
            <v>66170</v>
          </cell>
          <cell r="O802" t="str">
            <v xml:space="preserve">Dosquebradas                                                                                                                                                                                            </v>
          </cell>
          <cell r="P802">
            <v>4296034856</v>
          </cell>
          <cell r="Q802">
            <v>317010827</v>
          </cell>
          <cell r="R802"/>
          <cell r="S802">
            <v>521565506</v>
          </cell>
          <cell r="T802">
            <v>695420674</v>
          </cell>
          <cell r="U802">
            <v>91162820896</v>
          </cell>
          <cell r="V802">
            <v>35335862861</v>
          </cell>
          <cell r="W802"/>
          <cell r="X802">
            <v>6606496408</v>
          </cell>
        </row>
        <row r="803">
          <cell r="N803" t="str">
            <v>68370</v>
          </cell>
          <cell r="O803" t="str">
            <v xml:space="preserve">Jordán                                                                                                                                                                                                  </v>
          </cell>
          <cell r="P803">
            <v>598367276</v>
          </cell>
          <cell r="Q803">
            <v>13011061</v>
          </cell>
          <cell r="R803"/>
          <cell r="S803">
            <v>64778200</v>
          </cell>
          <cell r="T803">
            <v>86370933</v>
          </cell>
          <cell r="U803">
            <v>58922220</v>
          </cell>
          <cell r="V803">
            <v>625117183</v>
          </cell>
          <cell r="W803">
            <v>1418834443</v>
          </cell>
          <cell r="X803">
            <v>1700230002</v>
          </cell>
        </row>
        <row r="804">
          <cell r="N804" t="str">
            <v>68770</v>
          </cell>
          <cell r="O804" t="str">
            <v xml:space="preserve">Suaita                                                                                                                                                                                                  </v>
          </cell>
          <cell r="P804">
            <v>777375022</v>
          </cell>
          <cell r="Q804">
            <v>49588805</v>
          </cell>
          <cell r="R804"/>
          <cell r="S804">
            <v>60252983</v>
          </cell>
          <cell r="T804">
            <v>80337312</v>
          </cell>
          <cell r="U804">
            <v>296366156</v>
          </cell>
          <cell r="V804">
            <v>2953774549</v>
          </cell>
          <cell r="W804">
            <v>1406752070</v>
          </cell>
          <cell r="X804">
            <v>1701645685</v>
          </cell>
        </row>
        <row r="805">
          <cell r="N805" t="str">
            <v>70670</v>
          </cell>
          <cell r="O805" t="str">
            <v xml:space="preserve">Sampués                                                                                                                                                                                                 </v>
          </cell>
          <cell r="P805">
            <v>2759316615</v>
          </cell>
          <cell r="Q805">
            <v>698934285</v>
          </cell>
          <cell r="R805"/>
          <cell r="S805">
            <v>181741546</v>
          </cell>
          <cell r="T805">
            <v>242322059</v>
          </cell>
          <cell r="U805">
            <v>2041081363</v>
          </cell>
          <cell r="V805">
            <v>18054787607</v>
          </cell>
          <cell r="W805">
            <v>2193432452</v>
          </cell>
          <cell r="X805">
            <v>2302059584</v>
          </cell>
        </row>
        <row r="806">
          <cell r="N806" t="str">
            <v>73270</v>
          </cell>
          <cell r="O806" t="str">
            <v xml:space="preserve">Falan                                                                                                                                                                                                   </v>
          </cell>
          <cell r="P806">
            <v>834373717</v>
          </cell>
          <cell r="Q806">
            <v>56357321</v>
          </cell>
          <cell r="R806"/>
          <cell r="S806">
            <v>42695623</v>
          </cell>
          <cell r="T806">
            <v>56927498</v>
          </cell>
          <cell r="U806">
            <v>278800283</v>
          </cell>
          <cell r="V806">
            <v>2460048341</v>
          </cell>
          <cell r="W806">
            <v>1207955505</v>
          </cell>
          <cell r="X806">
            <v>1497346536</v>
          </cell>
        </row>
        <row r="807">
          <cell r="N807" t="str">
            <v>73770</v>
          </cell>
          <cell r="O807" t="str">
            <v xml:space="preserve">Suárez                                                                                                                                                                                                  </v>
          </cell>
          <cell r="P807">
            <v>574444184</v>
          </cell>
          <cell r="Q807">
            <v>577195257</v>
          </cell>
          <cell r="R807"/>
          <cell r="S807">
            <v>42324618</v>
          </cell>
          <cell r="T807">
            <v>56432824</v>
          </cell>
          <cell r="U807">
            <v>88088048</v>
          </cell>
          <cell r="V807">
            <v>1164773234</v>
          </cell>
          <cell r="W807">
            <v>1086428242</v>
          </cell>
          <cell r="X807">
            <v>1331007207</v>
          </cell>
        </row>
        <row r="808">
          <cell r="N808" t="str">
            <v>73870</v>
          </cell>
          <cell r="O808" t="str">
            <v xml:space="preserve">Villahermosa                                                                                                                                                                                            </v>
          </cell>
          <cell r="P808">
            <v>765726769</v>
          </cell>
          <cell r="Q808">
            <v>51404469</v>
          </cell>
          <cell r="R808"/>
          <cell r="S808">
            <v>34324399</v>
          </cell>
          <cell r="T808">
            <v>45765865</v>
          </cell>
          <cell r="U808">
            <v>305851479</v>
          </cell>
          <cell r="V808">
            <v>3214358387</v>
          </cell>
          <cell r="W808">
            <v>1050777262</v>
          </cell>
          <cell r="X808">
            <v>1313775765</v>
          </cell>
        </row>
        <row r="809">
          <cell r="N809" t="str">
            <v>76670</v>
          </cell>
          <cell r="O809" t="str">
            <v xml:space="preserve">San Pedro                                                                                                                                                                                               </v>
          </cell>
          <cell r="P809">
            <v>993511822</v>
          </cell>
          <cell r="Q809">
            <v>39636855</v>
          </cell>
          <cell r="R809"/>
          <cell r="S809">
            <v>22836274</v>
          </cell>
          <cell r="T809">
            <v>30448376</v>
          </cell>
          <cell r="U809">
            <v>357032832</v>
          </cell>
          <cell r="V809">
            <v>3201690698</v>
          </cell>
          <cell r="W809">
            <v>1030604703</v>
          </cell>
          <cell r="X809">
            <v>1331870897</v>
          </cell>
        </row>
        <row r="810">
          <cell r="N810" t="str">
            <v>25871</v>
          </cell>
          <cell r="O810" t="str">
            <v xml:space="preserve">Villagómez                                                                                                                                                                                              </v>
          </cell>
          <cell r="P810">
            <v>551488982</v>
          </cell>
          <cell r="Q810">
            <v>9024069</v>
          </cell>
          <cell r="R810"/>
          <cell r="S810">
            <v>47780985</v>
          </cell>
          <cell r="T810">
            <v>63707980</v>
          </cell>
          <cell r="U810">
            <v>51226914</v>
          </cell>
          <cell r="V810">
            <v>648302609</v>
          </cell>
          <cell r="W810">
            <v>927099840</v>
          </cell>
          <cell r="X810">
            <v>1089156792</v>
          </cell>
        </row>
        <row r="811">
          <cell r="N811" t="str">
            <v>54871</v>
          </cell>
          <cell r="O811" t="str">
            <v xml:space="preserve">Villa Caro                                                                                                                                                                                              </v>
          </cell>
          <cell r="P811">
            <v>890369572</v>
          </cell>
          <cell r="Q811">
            <v>51564787</v>
          </cell>
          <cell r="R811"/>
          <cell r="S811">
            <v>110863296</v>
          </cell>
          <cell r="T811">
            <v>147817729</v>
          </cell>
          <cell r="U811">
            <v>178813871</v>
          </cell>
          <cell r="V811">
            <v>1938665965</v>
          </cell>
          <cell r="W811">
            <v>2263515929</v>
          </cell>
          <cell r="X811">
            <v>2695853535</v>
          </cell>
        </row>
        <row r="812">
          <cell r="N812" t="str">
            <v>68271</v>
          </cell>
          <cell r="O812" t="str">
            <v xml:space="preserve">Florián                                                                                                                                                                                                 </v>
          </cell>
          <cell r="P812">
            <v>890955391</v>
          </cell>
          <cell r="Q812">
            <v>51209863</v>
          </cell>
          <cell r="R812"/>
          <cell r="S812">
            <v>81920418</v>
          </cell>
          <cell r="T812">
            <v>109227224</v>
          </cell>
          <cell r="U812">
            <v>180102675</v>
          </cell>
          <cell r="V812">
            <v>2253216219</v>
          </cell>
          <cell r="W812">
            <v>1921544046</v>
          </cell>
          <cell r="X812">
            <v>2325879153</v>
          </cell>
        </row>
        <row r="813">
          <cell r="N813" t="str">
            <v>70771</v>
          </cell>
          <cell r="O813" t="str">
            <v xml:space="preserve">Sucre                                                                                                                                                                                                   </v>
          </cell>
          <cell r="P813">
            <v>2081106827</v>
          </cell>
          <cell r="Q813">
            <v>421224614</v>
          </cell>
          <cell r="R813"/>
          <cell r="S813">
            <v>166186228</v>
          </cell>
          <cell r="T813">
            <v>221581630</v>
          </cell>
          <cell r="U813">
            <v>1081492272</v>
          </cell>
          <cell r="V813">
            <v>9905657836</v>
          </cell>
          <cell r="W813">
            <v>2005695802</v>
          </cell>
          <cell r="X813">
            <v>2105025484</v>
          </cell>
        </row>
        <row r="814">
          <cell r="N814" t="str">
            <v>73671</v>
          </cell>
          <cell r="O814" t="str">
            <v xml:space="preserve">Saldaña                                                                                                                                                                                                 </v>
          </cell>
          <cell r="P814">
            <v>1021436924</v>
          </cell>
          <cell r="Q814">
            <v>81976583</v>
          </cell>
          <cell r="R814"/>
          <cell r="S814">
            <v>68058652</v>
          </cell>
          <cell r="T814">
            <v>90744873</v>
          </cell>
          <cell r="U814">
            <v>353552837</v>
          </cell>
          <cell r="V814">
            <v>4035684244</v>
          </cell>
          <cell r="W814">
            <v>1776671474</v>
          </cell>
          <cell r="X814">
            <v>2181264095</v>
          </cell>
        </row>
        <row r="815">
          <cell r="N815" t="str">
            <v>86571</v>
          </cell>
          <cell r="O815" t="str">
            <v xml:space="preserve">Puerto Guzmán                                                                                                                                                                                           </v>
          </cell>
          <cell r="P815">
            <v>3320671823</v>
          </cell>
          <cell r="Q815">
            <v>804349219</v>
          </cell>
          <cell r="R815"/>
          <cell r="S815">
            <v>164234436</v>
          </cell>
          <cell r="T815">
            <v>210098913</v>
          </cell>
          <cell r="U815">
            <v>918369049</v>
          </cell>
          <cell r="V815">
            <v>7397642379</v>
          </cell>
          <cell r="W815">
            <v>1731847734</v>
          </cell>
          <cell r="X815">
            <v>1950558269</v>
          </cell>
        </row>
        <row r="816">
          <cell r="N816" t="str">
            <v>05172</v>
          </cell>
          <cell r="O816" t="str">
            <v xml:space="preserve">Chigorodó                                                                                                                                                                                               </v>
          </cell>
          <cell r="P816">
            <v>3515280033</v>
          </cell>
          <cell r="Q816">
            <v>489319250</v>
          </cell>
          <cell r="R816"/>
          <cell r="S816">
            <v>143267795</v>
          </cell>
          <cell r="T816">
            <v>191023726</v>
          </cell>
          <cell r="U816">
            <v>2186510994</v>
          </cell>
          <cell r="V816">
            <v>17311455527</v>
          </cell>
          <cell r="W816">
            <v>1729094077</v>
          </cell>
          <cell r="X816">
            <v>1814725402</v>
          </cell>
        </row>
        <row r="817">
          <cell r="N817" t="str">
            <v>08372</v>
          </cell>
          <cell r="O817" t="str">
            <v xml:space="preserve">Juan De Acosta                                                                                                                                                                                          </v>
          </cell>
          <cell r="P817">
            <v>1518463291</v>
          </cell>
          <cell r="Q817">
            <v>116850141</v>
          </cell>
          <cell r="R817"/>
          <cell r="S817">
            <v>44658358</v>
          </cell>
          <cell r="T817">
            <v>59544477</v>
          </cell>
          <cell r="U817">
            <v>221372843</v>
          </cell>
          <cell r="V817">
            <v>4821438221</v>
          </cell>
          <cell r="W817">
            <v>1737814669</v>
          </cell>
          <cell r="X817">
            <v>1976275104</v>
          </cell>
        </row>
        <row r="818">
          <cell r="N818" t="str">
            <v>15172</v>
          </cell>
          <cell r="O818" t="str">
            <v xml:space="preserve">Chinavita                                                                                                                                                                                               </v>
          </cell>
          <cell r="P818">
            <v>545616167</v>
          </cell>
          <cell r="Q818">
            <v>10818808</v>
          </cell>
          <cell r="R818"/>
          <cell r="S818">
            <v>47715580</v>
          </cell>
          <cell r="T818">
            <v>63620777</v>
          </cell>
          <cell r="U818">
            <v>62067792</v>
          </cell>
          <cell r="V818">
            <v>1004821168</v>
          </cell>
          <cell r="W818">
            <v>1001076945</v>
          </cell>
          <cell r="X818">
            <v>1191577296</v>
          </cell>
        </row>
        <row r="819">
          <cell r="N819" t="str">
            <v>15272</v>
          </cell>
          <cell r="O819" t="str">
            <v xml:space="preserve">Firavitoba                                                                                                                                                                                              </v>
          </cell>
          <cell r="P819">
            <v>565822019</v>
          </cell>
          <cell r="Q819">
            <v>13502186</v>
          </cell>
          <cell r="R819"/>
          <cell r="S819">
            <v>30711494</v>
          </cell>
          <cell r="T819">
            <v>40948659</v>
          </cell>
          <cell r="U819">
            <v>121074636</v>
          </cell>
          <cell r="V819">
            <v>1464097174</v>
          </cell>
          <cell r="W819">
            <v>782034447</v>
          </cell>
          <cell r="X819">
            <v>1008292179</v>
          </cell>
        </row>
        <row r="820">
          <cell r="N820" t="str">
            <v>15572</v>
          </cell>
          <cell r="O820" t="str">
            <v xml:space="preserve">Puerto Boyacá                                                                                                                                                                                           </v>
          </cell>
          <cell r="P820">
            <v>2322170423</v>
          </cell>
          <cell r="Q820">
            <v>1072151685</v>
          </cell>
          <cell r="R820"/>
          <cell r="S820">
            <v>154210735</v>
          </cell>
          <cell r="T820">
            <v>205614314</v>
          </cell>
          <cell r="U820">
            <v>1247559809</v>
          </cell>
          <cell r="V820">
            <v>13185948538</v>
          </cell>
          <cell r="W820">
            <v>1861164052</v>
          </cell>
          <cell r="X820">
            <v>1953335986</v>
          </cell>
        </row>
        <row r="821">
          <cell r="N821" t="str">
            <v>17272</v>
          </cell>
          <cell r="O821" t="str">
            <v xml:space="preserve">Filadelfia                                                                                                                                                                                              </v>
          </cell>
          <cell r="P821">
            <v>887254857</v>
          </cell>
          <cell r="Q821">
            <v>30430389</v>
          </cell>
          <cell r="R821"/>
          <cell r="S821">
            <v>51398532</v>
          </cell>
          <cell r="T821">
            <v>68531377</v>
          </cell>
          <cell r="U821">
            <v>236581049</v>
          </cell>
          <cell r="V821">
            <v>3112449420</v>
          </cell>
          <cell r="W821">
            <v>1262122030</v>
          </cell>
          <cell r="X821">
            <v>1543312446</v>
          </cell>
        </row>
        <row r="822">
          <cell r="N822" t="str">
            <v>23672</v>
          </cell>
          <cell r="O822" t="str">
            <v xml:space="preserve">San Antero                                                                                                                                                                                              </v>
          </cell>
          <cell r="P822">
            <v>2330099758</v>
          </cell>
          <cell r="Q822">
            <v>361594919</v>
          </cell>
          <cell r="R822"/>
          <cell r="S822">
            <v>142435353</v>
          </cell>
          <cell r="T822">
            <v>189913805</v>
          </cell>
          <cell r="U822">
            <v>1361684299</v>
          </cell>
          <cell r="V822">
            <v>11536523718</v>
          </cell>
          <cell r="W822">
            <v>1719047369</v>
          </cell>
          <cell r="X822">
            <v>1804181143</v>
          </cell>
        </row>
        <row r="823">
          <cell r="N823" t="str">
            <v>25372</v>
          </cell>
          <cell r="O823" t="str">
            <v xml:space="preserve">Junín                                                                                                                                                                                                   </v>
          </cell>
          <cell r="P823">
            <v>754519876</v>
          </cell>
          <cell r="Q823">
            <v>24227329</v>
          </cell>
          <cell r="R823"/>
          <cell r="S823">
            <v>44923844</v>
          </cell>
          <cell r="T823">
            <v>59898458</v>
          </cell>
          <cell r="U823">
            <v>121193064</v>
          </cell>
          <cell r="V823">
            <v>2077923617</v>
          </cell>
          <cell r="W823">
            <v>1142984838</v>
          </cell>
          <cell r="X823">
            <v>1398712259</v>
          </cell>
        </row>
        <row r="824">
          <cell r="N824" t="str">
            <v>25572</v>
          </cell>
          <cell r="O824" t="str">
            <v xml:space="preserve">Puerto Salgar                                                                                                                                                                                           </v>
          </cell>
          <cell r="P824">
            <v>1038447319</v>
          </cell>
          <cell r="Q824">
            <v>552855200</v>
          </cell>
          <cell r="R824"/>
          <cell r="S824">
            <v>66167332</v>
          </cell>
          <cell r="T824">
            <v>88223110</v>
          </cell>
          <cell r="U824">
            <v>371170613</v>
          </cell>
          <cell r="V824">
            <v>2642593452</v>
          </cell>
          <cell r="W824">
            <v>1715995140</v>
          </cell>
          <cell r="X824">
            <v>2105038245</v>
          </cell>
        </row>
        <row r="825">
          <cell r="N825" t="str">
            <v>25772</v>
          </cell>
          <cell r="O825" t="str">
            <v xml:space="preserve">Suesca                                                                                                                                                                                                  </v>
          </cell>
          <cell r="P825">
            <v>856899648</v>
          </cell>
          <cell r="Q825">
            <v>43133508</v>
          </cell>
          <cell r="R825"/>
          <cell r="S825">
            <v>35031381</v>
          </cell>
          <cell r="T825">
            <v>46708509</v>
          </cell>
          <cell r="U825">
            <v>424740932</v>
          </cell>
          <cell r="V825">
            <v>1852131693</v>
          </cell>
          <cell r="W825">
            <v>1242054315</v>
          </cell>
          <cell r="X825">
            <v>1575092340</v>
          </cell>
        </row>
        <row r="826">
          <cell r="N826" t="str">
            <v>27372</v>
          </cell>
          <cell r="O826" t="str">
            <v xml:space="preserve">Juradó                                                                                                                                                                                                  </v>
          </cell>
          <cell r="P826">
            <v>1424420202</v>
          </cell>
          <cell r="Q826">
            <v>118903324</v>
          </cell>
          <cell r="R826"/>
          <cell r="S826">
            <v>117923516</v>
          </cell>
          <cell r="T826">
            <v>159392782</v>
          </cell>
          <cell r="U826">
            <v>217901918</v>
          </cell>
          <cell r="V826">
            <v>2213329583</v>
          </cell>
          <cell r="W826">
            <v>3000959465</v>
          </cell>
          <cell r="X826">
            <v>3679765868</v>
          </cell>
        </row>
        <row r="827">
          <cell r="N827" t="str">
            <v>41872</v>
          </cell>
          <cell r="O827" t="str">
            <v xml:space="preserve">Villavieja                                                                                                                                                                                              </v>
          </cell>
          <cell r="P827">
            <v>848486345</v>
          </cell>
          <cell r="Q827">
            <v>593563367</v>
          </cell>
          <cell r="R827"/>
          <cell r="S827">
            <v>40940103</v>
          </cell>
          <cell r="T827">
            <v>54586805</v>
          </cell>
          <cell r="U827">
            <v>177803235</v>
          </cell>
          <cell r="V827">
            <v>2554071958</v>
          </cell>
          <cell r="W827">
            <v>1082578654</v>
          </cell>
          <cell r="X827">
            <v>1331229157</v>
          </cell>
        </row>
        <row r="828">
          <cell r="N828" t="str">
            <v>54172</v>
          </cell>
          <cell r="O828" t="str">
            <v xml:space="preserve">Chinácota                                                                                                                                                                                               </v>
          </cell>
          <cell r="P828">
            <v>1115218588</v>
          </cell>
          <cell r="Q828">
            <v>93414637</v>
          </cell>
          <cell r="R828"/>
          <cell r="S828">
            <v>80120954</v>
          </cell>
          <cell r="T828">
            <v>106827940</v>
          </cell>
          <cell r="U828">
            <v>496164715</v>
          </cell>
          <cell r="V828">
            <v>4678903819</v>
          </cell>
          <cell r="W828">
            <v>1961624660</v>
          </cell>
          <cell r="X828">
            <v>2396244961</v>
          </cell>
        </row>
        <row r="829">
          <cell r="N829" t="str">
            <v>63272</v>
          </cell>
          <cell r="O829" t="str">
            <v xml:space="preserve">Filandia                                                                                                                                                                                                </v>
          </cell>
          <cell r="P829">
            <v>647331533</v>
          </cell>
          <cell r="Q829">
            <v>27287298</v>
          </cell>
          <cell r="R829"/>
          <cell r="S829">
            <v>30040624</v>
          </cell>
          <cell r="T829">
            <v>40054164</v>
          </cell>
          <cell r="U829">
            <v>265891479</v>
          </cell>
          <cell r="V829">
            <v>3261453988</v>
          </cell>
          <cell r="W829">
            <v>928035337</v>
          </cell>
          <cell r="X829">
            <v>1161410113</v>
          </cell>
        </row>
        <row r="830">
          <cell r="N830" t="str">
            <v>66572</v>
          </cell>
          <cell r="O830" t="str">
            <v xml:space="preserve">Pueblo Rico                                                                                                                                                                                             </v>
          </cell>
          <cell r="P830">
            <v>2024016990</v>
          </cell>
          <cell r="Q830">
            <v>459620335</v>
          </cell>
          <cell r="R830"/>
          <cell r="S830">
            <v>135144350</v>
          </cell>
          <cell r="T830">
            <v>180192466</v>
          </cell>
          <cell r="U830">
            <v>1190127088</v>
          </cell>
          <cell r="V830">
            <v>7092259635</v>
          </cell>
          <cell r="W830">
            <v>3503568529</v>
          </cell>
          <cell r="X830">
            <v>4297683903</v>
          </cell>
        </row>
        <row r="831">
          <cell r="N831" t="str">
            <v>68572</v>
          </cell>
          <cell r="O831" t="str">
            <v xml:space="preserve">Puente Nacional                                                                                                                                                                                         </v>
          </cell>
          <cell r="P831">
            <v>1058418905</v>
          </cell>
          <cell r="Q831">
            <v>67596297</v>
          </cell>
          <cell r="R831"/>
          <cell r="S831">
            <v>36509459</v>
          </cell>
          <cell r="T831">
            <v>48679278</v>
          </cell>
          <cell r="U831">
            <v>385594066</v>
          </cell>
          <cell r="V831">
            <v>3560159570</v>
          </cell>
          <cell r="W831">
            <v>1171390999</v>
          </cell>
          <cell r="X831">
            <v>1471597353</v>
          </cell>
        </row>
        <row r="832">
          <cell r="N832" t="str">
            <v>68872</v>
          </cell>
          <cell r="O832" t="str">
            <v xml:space="preserve">Villanueva                                                                                                                                                                                              </v>
          </cell>
          <cell r="P832">
            <v>549602740</v>
          </cell>
          <cell r="Q832">
            <v>23764328</v>
          </cell>
          <cell r="R832"/>
          <cell r="S832">
            <v>37361147</v>
          </cell>
          <cell r="T832">
            <v>49814863</v>
          </cell>
          <cell r="U832">
            <v>149831573</v>
          </cell>
          <cell r="V832">
            <v>2688846330</v>
          </cell>
          <cell r="W832">
            <v>950649628</v>
          </cell>
          <cell r="X832">
            <v>1163357278</v>
          </cell>
        </row>
        <row r="833">
          <cell r="N833" t="str">
            <v>05873</v>
          </cell>
          <cell r="O833" t="str">
            <v xml:space="preserve">Vigía Del Fuerte                                                                                                                                                                                        </v>
          </cell>
          <cell r="P833">
            <v>1959950200</v>
          </cell>
          <cell r="Q833">
            <v>300147514</v>
          </cell>
          <cell r="R833"/>
          <cell r="S833">
            <v>194817944</v>
          </cell>
          <cell r="T833">
            <v>259757259</v>
          </cell>
          <cell r="U833">
            <v>672230504</v>
          </cell>
          <cell r="V833">
            <v>3589497958</v>
          </cell>
          <cell r="W833">
            <v>4532099930</v>
          </cell>
          <cell r="X833">
            <v>5479342414</v>
          </cell>
        </row>
        <row r="834">
          <cell r="N834" t="str">
            <v>08573</v>
          </cell>
          <cell r="O834" t="str">
            <v xml:space="preserve">Puerto Colombia                                                                                                                                                                                         </v>
          </cell>
          <cell r="P834">
            <v>1608307127</v>
          </cell>
          <cell r="Q834">
            <v>117412157</v>
          </cell>
          <cell r="R834"/>
          <cell r="S834">
            <v>182080788</v>
          </cell>
          <cell r="T834">
            <v>242774384</v>
          </cell>
          <cell r="U834">
            <v>788832376</v>
          </cell>
          <cell r="V834">
            <v>7866396739</v>
          </cell>
          <cell r="W834"/>
          <cell r="X834">
            <v>2306356645</v>
          </cell>
        </row>
        <row r="835">
          <cell r="N835" t="str">
            <v>13473</v>
          </cell>
          <cell r="O835" t="str">
            <v xml:space="preserve">Morales                                                                                                                                                                                                 </v>
          </cell>
          <cell r="P835">
            <v>2316078684</v>
          </cell>
          <cell r="Q835">
            <v>964435842</v>
          </cell>
          <cell r="R835"/>
          <cell r="S835">
            <v>210830926</v>
          </cell>
          <cell r="T835">
            <v>281107901</v>
          </cell>
          <cell r="U835">
            <v>995738636</v>
          </cell>
          <cell r="V835">
            <v>6349049468</v>
          </cell>
          <cell r="W835">
            <v>4731154153</v>
          </cell>
          <cell r="X835">
            <v>5690174880</v>
          </cell>
        </row>
        <row r="836">
          <cell r="N836" t="str">
            <v>13673</v>
          </cell>
          <cell r="O836" t="str">
            <v xml:space="preserve">Santa Catalina                                                                                                                                                                                          </v>
          </cell>
          <cell r="P836">
            <v>2029777304</v>
          </cell>
          <cell r="Q836">
            <v>278286190</v>
          </cell>
          <cell r="R836"/>
          <cell r="S836">
            <v>104701284</v>
          </cell>
          <cell r="T836">
            <v>139601713</v>
          </cell>
          <cell r="U836">
            <v>695513674</v>
          </cell>
          <cell r="V836">
            <v>5617013942</v>
          </cell>
          <cell r="W836">
            <v>3144683519</v>
          </cell>
          <cell r="X836">
            <v>3923853055</v>
          </cell>
        </row>
        <row r="837">
          <cell r="N837" t="str">
            <v>13873</v>
          </cell>
          <cell r="O837" t="str">
            <v xml:space="preserve">Villanueva                                                                                                                                                                                              </v>
          </cell>
          <cell r="P837">
            <v>2268280878</v>
          </cell>
          <cell r="Q837">
            <v>286003127</v>
          </cell>
          <cell r="R837"/>
          <cell r="S837">
            <v>139737768</v>
          </cell>
          <cell r="T837">
            <v>186317023</v>
          </cell>
          <cell r="U837">
            <v>833212117</v>
          </cell>
          <cell r="V837">
            <v>8095712011</v>
          </cell>
          <cell r="W837">
            <v>1686490299</v>
          </cell>
          <cell r="X837">
            <v>2002908002</v>
          </cell>
        </row>
        <row r="838">
          <cell r="N838" t="str">
            <v>15673</v>
          </cell>
          <cell r="O838" t="str">
            <v xml:space="preserve">San Mateo                                                                                                                                                                                               </v>
          </cell>
          <cell r="P838">
            <v>601282150</v>
          </cell>
          <cell r="Q838">
            <v>22525779</v>
          </cell>
          <cell r="R838"/>
          <cell r="S838">
            <v>47978347</v>
          </cell>
          <cell r="T838">
            <v>63971129</v>
          </cell>
          <cell r="U838">
            <v>112820581</v>
          </cell>
          <cell r="V838">
            <v>1222406123</v>
          </cell>
          <cell r="W838">
            <v>1172142498</v>
          </cell>
          <cell r="X838">
            <v>1506723498</v>
          </cell>
        </row>
        <row r="839">
          <cell r="N839" t="str">
            <v>17873</v>
          </cell>
          <cell r="O839" t="str">
            <v xml:space="preserve">Villamaria                                                                                                                                                                                              </v>
          </cell>
          <cell r="P839">
            <v>1990819316</v>
          </cell>
          <cell r="Q839">
            <v>113727809</v>
          </cell>
          <cell r="R839"/>
          <cell r="S839">
            <v>132410606</v>
          </cell>
          <cell r="T839">
            <v>176547474</v>
          </cell>
          <cell r="U839">
            <v>910103082</v>
          </cell>
          <cell r="V839">
            <v>5768195400</v>
          </cell>
          <cell r="W839">
            <v>1598059073</v>
          </cell>
          <cell r="X839">
            <v>1677201039</v>
          </cell>
        </row>
        <row r="840">
          <cell r="N840" t="str">
            <v>19473</v>
          </cell>
          <cell r="O840" t="str">
            <v xml:space="preserve">Morales                                                                                                                                                                                                 </v>
          </cell>
          <cell r="P840">
            <v>2535881119</v>
          </cell>
          <cell r="Q840">
            <v>281739452</v>
          </cell>
          <cell r="R840">
            <v>0</v>
          </cell>
          <cell r="S840">
            <v>166735387</v>
          </cell>
          <cell r="T840">
            <v>222313833</v>
          </cell>
          <cell r="U840">
            <v>1376006786</v>
          </cell>
          <cell r="V840">
            <v>12403723819</v>
          </cell>
          <cell r="W840">
            <v>2012323565</v>
          </cell>
          <cell r="X840">
            <v>2111981488</v>
          </cell>
        </row>
        <row r="841">
          <cell r="N841" t="str">
            <v>19573</v>
          </cell>
          <cell r="O841" t="str">
            <v xml:space="preserve">Puerto Tejada                                                                                                                                                                                           </v>
          </cell>
          <cell r="P841">
            <v>1412883029</v>
          </cell>
          <cell r="Q841">
            <v>109322850</v>
          </cell>
          <cell r="R841"/>
          <cell r="S841">
            <v>105727885</v>
          </cell>
          <cell r="T841">
            <v>140970509</v>
          </cell>
          <cell r="U841">
            <v>882955468</v>
          </cell>
          <cell r="V841">
            <v>9440337178</v>
          </cell>
          <cell r="W841">
            <v>1276026124</v>
          </cell>
          <cell r="X841">
            <v>1339219807</v>
          </cell>
        </row>
        <row r="842">
          <cell r="N842" t="str">
            <v>25473</v>
          </cell>
          <cell r="O842" t="str">
            <v xml:space="preserve">Mosquera                                                                                                                                                                                                </v>
          </cell>
          <cell r="P842">
            <v>3185783317</v>
          </cell>
          <cell r="Q842">
            <v>199894745</v>
          </cell>
          <cell r="R842"/>
          <cell r="S842">
            <v>399691206</v>
          </cell>
          <cell r="T842">
            <v>532921607</v>
          </cell>
          <cell r="U842">
            <v>47213585038</v>
          </cell>
          <cell r="V842">
            <v>10041521807</v>
          </cell>
          <cell r="W842"/>
          <cell r="X842">
            <v>5062755267</v>
          </cell>
        </row>
        <row r="843">
          <cell r="N843" t="str">
            <v>25873</v>
          </cell>
          <cell r="O843" t="str">
            <v xml:space="preserve">Villapinzón                                                                                                                                                                                             </v>
          </cell>
          <cell r="P843">
            <v>1038700278</v>
          </cell>
          <cell r="Q843">
            <v>65454222</v>
          </cell>
          <cell r="R843"/>
          <cell r="S843">
            <v>60010431</v>
          </cell>
          <cell r="T843">
            <v>80013907</v>
          </cell>
          <cell r="U843">
            <v>448172842</v>
          </cell>
          <cell r="V843">
            <v>4442794600</v>
          </cell>
          <cell r="W843">
            <v>1586137671</v>
          </cell>
          <cell r="X843">
            <v>1950338870</v>
          </cell>
        </row>
        <row r="844">
          <cell r="N844" t="str">
            <v>27073</v>
          </cell>
          <cell r="O844" t="str">
            <v xml:space="preserve">Bagadó                                                                                                                                                                                                  </v>
          </cell>
          <cell r="P844">
            <v>1957374019</v>
          </cell>
          <cell r="Q844">
            <v>433737543</v>
          </cell>
          <cell r="R844"/>
          <cell r="S844">
            <v>135264698</v>
          </cell>
          <cell r="T844">
            <v>180352930</v>
          </cell>
          <cell r="U844">
            <v>971257309</v>
          </cell>
          <cell r="V844">
            <v>4595720126</v>
          </cell>
          <cell r="W844">
            <v>3688682468</v>
          </cell>
          <cell r="X844">
            <v>4552836045</v>
          </cell>
        </row>
        <row r="845">
          <cell r="N845" t="str">
            <v>50573</v>
          </cell>
          <cell r="O845" t="str">
            <v xml:space="preserve">Puerto López                                                                                                                                                                                            </v>
          </cell>
          <cell r="P845">
            <v>1591052006</v>
          </cell>
          <cell r="Q845">
            <v>249443713</v>
          </cell>
          <cell r="R845"/>
          <cell r="S845">
            <v>145500846</v>
          </cell>
          <cell r="T845">
            <v>194001128</v>
          </cell>
          <cell r="U845">
            <v>1085981538</v>
          </cell>
          <cell r="V845">
            <v>9523055331</v>
          </cell>
          <cell r="W845">
            <v>1756044691</v>
          </cell>
          <cell r="X845">
            <v>1843010712</v>
          </cell>
        </row>
        <row r="846">
          <cell r="N846" t="str">
            <v>52473</v>
          </cell>
          <cell r="O846" t="str">
            <v xml:space="preserve">Mosquera                                                                                                                                                                                                </v>
          </cell>
          <cell r="P846">
            <v>2322922829</v>
          </cell>
          <cell r="Q846">
            <v>217162849</v>
          </cell>
          <cell r="R846"/>
          <cell r="S846">
            <v>154491048</v>
          </cell>
          <cell r="T846">
            <v>205988065</v>
          </cell>
          <cell r="U846">
            <v>440316049</v>
          </cell>
          <cell r="V846">
            <v>3355566256</v>
          </cell>
          <cell r="W846">
            <v>4164989480</v>
          </cell>
          <cell r="X846">
            <v>5133687945</v>
          </cell>
        </row>
        <row r="847">
          <cell r="N847" t="str">
            <v>52573</v>
          </cell>
          <cell r="O847" t="str">
            <v xml:space="preserve">Puerres                                                                                                                                                                                                 </v>
          </cell>
          <cell r="P847">
            <v>739643919</v>
          </cell>
          <cell r="Q847">
            <v>36334181</v>
          </cell>
          <cell r="R847"/>
          <cell r="S847">
            <v>58695582</v>
          </cell>
          <cell r="T847">
            <v>78260777</v>
          </cell>
          <cell r="U847">
            <v>187324345</v>
          </cell>
          <cell r="V847">
            <v>3350095111</v>
          </cell>
          <cell r="W847">
            <v>1321317559</v>
          </cell>
          <cell r="X847">
            <v>1589894300</v>
          </cell>
        </row>
        <row r="848">
          <cell r="N848" t="str">
            <v>54673</v>
          </cell>
          <cell r="O848" t="str">
            <v xml:space="preserve">San Cayetano                                                                                                                                                                                            </v>
          </cell>
          <cell r="P848">
            <v>994878084</v>
          </cell>
          <cell r="Q848">
            <v>58781356</v>
          </cell>
          <cell r="R848"/>
          <cell r="S848">
            <v>61855503</v>
          </cell>
          <cell r="T848">
            <v>82474004</v>
          </cell>
          <cell r="U848">
            <v>260228913</v>
          </cell>
          <cell r="V848">
            <v>1681916683</v>
          </cell>
          <cell r="W848">
            <v>1553385521</v>
          </cell>
          <cell r="X848">
            <v>1897729422</v>
          </cell>
        </row>
        <row r="849">
          <cell r="N849" t="str">
            <v>68573</v>
          </cell>
          <cell r="O849" t="str">
            <v xml:space="preserve">Puerto Parra                                                                                                                                                                                            </v>
          </cell>
          <cell r="P849">
            <v>867721221</v>
          </cell>
          <cell r="Q849">
            <v>124237137</v>
          </cell>
          <cell r="R849"/>
          <cell r="S849">
            <v>80536801</v>
          </cell>
          <cell r="T849">
            <v>107382401</v>
          </cell>
          <cell r="U849">
            <v>271790028</v>
          </cell>
          <cell r="V849">
            <v>2182811583</v>
          </cell>
          <cell r="W849">
            <v>1681855486</v>
          </cell>
          <cell r="X849">
            <v>2006846508</v>
          </cell>
        </row>
        <row r="850">
          <cell r="N850" t="str">
            <v>68673</v>
          </cell>
          <cell r="O850" t="str">
            <v xml:space="preserve">San Benito                                                                                                                                                                                              </v>
          </cell>
          <cell r="P850">
            <v>484425442</v>
          </cell>
          <cell r="Q850">
            <v>8815097</v>
          </cell>
          <cell r="R850"/>
          <cell r="S850">
            <v>34366460</v>
          </cell>
          <cell r="T850">
            <v>45821946</v>
          </cell>
          <cell r="U850">
            <v>51449909</v>
          </cell>
          <cell r="V850">
            <v>1186078176</v>
          </cell>
          <cell r="W850">
            <v>801353878</v>
          </cell>
          <cell r="X850">
            <v>969165707</v>
          </cell>
        </row>
        <row r="851">
          <cell r="N851" t="str">
            <v>68773</v>
          </cell>
          <cell r="O851" t="str">
            <v xml:space="preserve">Sucre                                                                                                                                                                                                   </v>
          </cell>
          <cell r="P851">
            <v>658911691</v>
          </cell>
          <cell r="Q851">
            <v>36950706</v>
          </cell>
          <cell r="R851"/>
          <cell r="S851">
            <v>49132196</v>
          </cell>
          <cell r="T851">
            <v>65509594</v>
          </cell>
          <cell r="U851">
            <v>196663781</v>
          </cell>
          <cell r="V851">
            <v>2469358179</v>
          </cell>
          <cell r="W851">
            <v>1196990834</v>
          </cell>
          <cell r="X851">
            <v>1456458562</v>
          </cell>
        </row>
        <row r="852">
          <cell r="N852" t="str">
            <v>70473</v>
          </cell>
          <cell r="O852" t="str">
            <v xml:space="preserve">Morroa                                                                                                                                                                                                  </v>
          </cell>
          <cell r="P852">
            <v>1277021131</v>
          </cell>
          <cell r="Q852">
            <v>136542497</v>
          </cell>
          <cell r="R852"/>
          <cell r="S852">
            <v>103602190</v>
          </cell>
          <cell r="T852">
            <v>138136254</v>
          </cell>
          <cell r="U852">
            <v>462582401</v>
          </cell>
          <cell r="V852">
            <v>6725860201</v>
          </cell>
          <cell r="W852">
            <v>2466643263</v>
          </cell>
          <cell r="X852">
            <v>2991908125</v>
          </cell>
        </row>
        <row r="853">
          <cell r="N853" t="str">
            <v>73873</v>
          </cell>
          <cell r="O853" t="str">
            <v xml:space="preserve">Villarrica                                                                                                                                                                                              </v>
          </cell>
          <cell r="P853">
            <v>646386174</v>
          </cell>
          <cell r="Q853">
            <v>31506569</v>
          </cell>
          <cell r="R853"/>
          <cell r="S853">
            <v>67331352</v>
          </cell>
          <cell r="T853">
            <v>89775135</v>
          </cell>
          <cell r="U853">
            <v>142232177</v>
          </cell>
          <cell r="V853">
            <v>1907428160</v>
          </cell>
          <cell r="W853">
            <v>1402280381</v>
          </cell>
          <cell r="X853">
            <v>1667157026</v>
          </cell>
        </row>
        <row r="854">
          <cell r="N854" t="str">
            <v>86573</v>
          </cell>
          <cell r="O854" t="str">
            <v xml:space="preserve">Leguízamo                                                                                                                                                                                               </v>
          </cell>
          <cell r="P854">
            <v>5393267469</v>
          </cell>
          <cell r="Q854">
            <v>331650580</v>
          </cell>
          <cell r="R854"/>
          <cell r="S854">
            <v>248147166</v>
          </cell>
          <cell r="T854">
            <v>139042827</v>
          </cell>
          <cell r="U854">
            <v>571612919</v>
          </cell>
          <cell r="V854">
            <v>2637303272</v>
          </cell>
          <cell r="W854">
            <v>1385623767</v>
          </cell>
          <cell r="X854">
            <v>1320906796</v>
          </cell>
        </row>
        <row r="855">
          <cell r="N855" t="str">
            <v>99773</v>
          </cell>
          <cell r="O855" t="str">
            <v xml:space="preserve">Cumaribo                                                                                                                                                                                                </v>
          </cell>
          <cell r="P855">
            <v>6747921167</v>
          </cell>
          <cell r="Q855">
            <v>1812748681</v>
          </cell>
          <cell r="R855"/>
          <cell r="S855">
            <v>341407867</v>
          </cell>
          <cell r="T855">
            <v>455210488</v>
          </cell>
          <cell r="U855">
            <v>3113454736</v>
          </cell>
          <cell r="V855">
            <v>18944620353</v>
          </cell>
          <cell r="W855">
            <v>4120439763</v>
          </cell>
          <cell r="X855">
            <v>4893512747</v>
          </cell>
        </row>
        <row r="856">
          <cell r="N856" t="str">
            <v>05674</v>
          </cell>
          <cell r="O856" t="str">
            <v xml:space="preserve">San Vicente                                                                                                                                                                                             </v>
          </cell>
          <cell r="P856">
            <v>1189049093</v>
          </cell>
          <cell r="Q856">
            <v>70519373</v>
          </cell>
          <cell r="R856"/>
          <cell r="S856">
            <v>45316867</v>
          </cell>
          <cell r="T856">
            <v>60422489</v>
          </cell>
          <cell r="U856">
            <v>502546816</v>
          </cell>
          <cell r="V856">
            <v>5134445383</v>
          </cell>
          <cell r="W856">
            <v>1574332652</v>
          </cell>
          <cell r="X856">
            <v>1992810956</v>
          </cell>
        </row>
        <row r="857">
          <cell r="N857" t="str">
            <v>13074</v>
          </cell>
          <cell r="O857" t="str">
            <v xml:space="preserve">Barranco De Loba                                                                                                                                                                                        </v>
          </cell>
          <cell r="P857">
            <v>1650470204</v>
          </cell>
          <cell r="Q857">
            <v>906770183</v>
          </cell>
          <cell r="R857"/>
          <cell r="S857">
            <v>100331765</v>
          </cell>
          <cell r="T857">
            <v>133775686</v>
          </cell>
          <cell r="U857">
            <v>917787365</v>
          </cell>
          <cell r="V857">
            <v>7113209050</v>
          </cell>
          <cell r="W857">
            <v>2844348436</v>
          </cell>
          <cell r="X857">
            <v>3526582686</v>
          </cell>
        </row>
        <row r="858">
          <cell r="N858" t="str">
            <v>15774</v>
          </cell>
          <cell r="O858" t="str">
            <v xml:space="preserve">Susacón                                                                                                                                                                                                 </v>
          </cell>
          <cell r="P858">
            <v>628336537</v>
          </cell>
          <cell r="Q858">
            <v>11615619</v>
          </cell>
          <cell r="R858"/>
          <cell r="S858">
            <v>53264720</v>
          </cell>
          <cell r="T858">
            <v>71019627</v>
          </cell>
          <cell r="U858">
            <v>51544656</v>
          </cell>
          <cell r="V858">
            <v>904161010</v>
          </cell>
          <cell r="W858">
            <v>1107349765</v>
          </cell>
          <cell r="X858">
            <v>1316138414</v>
          </cell>
        </row>
        <row r="859">
          <cell r="N859" t="str">
            <v>17174</v>
          </cell>
          <cell r="O859" t="str">
            <v xml:space="preserve">Chinchiná                                                                                                                                                                                               </v>
          </cell>
          <cell r="P859">
            <v>1538322700</v>
          </cell>
          <cell r="Q859">
            <v>137945474</v>
          </cell>
          <cell r="R859"/>
          <cell r="S859">
            <v>104712847</v>
          </cell>
          <cell r="T859">
            <v>139617130</v>
          </cell>
          <cell r="U859">
            <v>1054143857</v>
          </cell>
          <cell r="V859">
            <v>11584146600</v>
          </cell>
          <cell r="W859">
            <v>1263775742</v>
          </cell>
          <cell r="X859">
            <v>1326362729</v>
          </cell>
        </row>
        <row r="860">
          <cell r="N860" t="str">
            <v>23574</v>
          </cell>
          <cell r="O860" t="str">
            <v xml:space="preserve">Puerto Escondido                                                                                                                                                                                        </v>
          </cell>
          <cell r="P860">
            <v>2775946610</v>
          </cell>
          <cell r="Q860">
            <v>614576036</v>
          </cell>
          <cell r="R860"/>
          <cell r="S860">
            <v>172882001</v>
          </cell>
          <cell r="T860">
            <v>230509332</v>
          </cell>
          <cell r="U860">
            <v>1377671823</v>
          </cell>
          <cell r="V860">
            <v>9376665593</v>
          </cell>
          <cell r="W860">
            <v>4656596305</v>
          </cell>
          <cell r="X860">
            <v>5739009762</v>
          </cell>
        </row>
        <row r="861">
          <cell r="N861" t="str">
            <v>44874</v>
          </cell>
          <cell r="O861" t="str">
            <v xml:space="preserve">Villanueva                                                                                                                                                                                              </v>
          </cell>
          <cell r="P861">
            <v>1833069326</v>
          </cell>
          <cell r="Q861">
            <v>329823068</v>
          </cell>
          <cell r="R861"/>
          <cell r="S861">
            <v>133647034</v>
          </cell>
          <cell r="T861">
            <v>178196045</v>
          </cell>
          <cell r="U861">
            <v>1203501195</v>
          </cell>
          <cell r="V861">
            <v>16547673681</v>
          </cell>
          <cell r="W861">
            <v>1612981438</v>
          </cell>
          <cell r="X861">
            <v>1692862423</v>
          </cell>
        </row>
        <row r="862">
          <cell r="N862" t="str">
            <v>54174</v>
          </cell>
          <cell r="O862" t="str">
            <v xml:space="preserve">Chitagá                                                                                                                                                                                                 </v>
          </cell>
          <cell r="P862">
            <v>1296396817</v>
          </cell>
          <cell r="Q862">
            <v>212188826</v>
          </cell>
          <cell r="R862"/>
          <cell r="S862">
            <v>66996456</v>
          </cell>
          <cell r="T862">
            <v>89328609</v>
          </cell>
          <cell r="U862">
            <v>389735652</v>
          </cell>
          <cell r="V862">
            <v>4665081819</v>
          </cell>
          <cell r="W862">
            <v>1982845134</v>
          </cell>
          <cell r="X862">
            <v>2470228885</v>
          </cell>
        </row>
        <row r="863">
          <cell r="N863" t="str">
            <v>54874</v>
          </cell>
          <cell r="O863" t="str">
            <v xml:space="preserve">Villa Del Rosario                                                                                                                                                                                       </v>
          </cell>
          <cell r="P863">
            <v>1200000000</v>
          </cell>
          <cell r="Q863">
            <v>436255519</v>
          </cell>
          <cell r="R863"/>
          <cell r="S863">
            <v>235658933</v>
          </cell>
          <cell r="T863">
            <v>314211911</v>
          </cell>
          <cell r="U863">
            <v>2301607191</v>
          </cell>
          <cell r="V863">
            <v>40323125138</v>
          </cell>
          <cell r="W863">
            <v>2844159544</v>
          </cell>
          <cell r="X863">
            <v>2985013161</v>
          </cell>
        </row>
        <row r="864">
          <cell r="N864" t="str">
            <v>05475</v>
          </cell>
          <cell r="O864" t="str">
            <v xml:space="preserve">Murindó                                                                                                                                                                                                 </v>
          </cell>
          <cell r="P864">
            <v>1766109480</v>
          </cell>
          <cell r="Q864">
            <v>158348179</v>
          </cell>
          <cell r="R864"/>
          <cell r="S864">
            <v>166198010</v>
          </cell>
          <cell r="T864">
            <v>221597343</v>
          </cell>
          <cell r="U864">
            <v>342358083</v>
          </cell>
          <cell r="V864">
            <v>2435149513</v>
          </cell>
          <cell r="W864">
            <v>4128593338</v>
          </cell>
          <cell r="X864">
            <v>5036598769</v>
          </cell>
        </row>
        <row r="865">
          <cell r="N865" t="str">
            <v>08675</v>
          </cell>
          <cell r="O865" t="str">
            <v xml:space="preserve">Santa Lucía                                                                                                                                                                                             </v>
          </cell>
          <cell r="P865">
            <v>1561422064</v>
          </cell>
          <cell r="Q865">
            <v>156898266</v>
          </cell>
          <cell r="R865"/>
          <cell r="S865">
            <v>65888295</v>
          </cell>
          <cell r="T865">
            <v>87851067</v>
          </cell>
          <cell r="U865">
            <v>472028742</v>
          </cell>
          <cell r="V865">
            <v>5996457791</v>
          </cell>
          <cell r="W865">
            <v>2165550983</v>
          </cell>
          <cell r="X865">
            <v>2726969589</v>
          </cell>
        </row>
        <row r="866">
          <cell r="N866" t="str">
            <v>19075</v>
          </cell>
          <cell r="O866" t="str">
            <v xml:space="preserve">Balboa                                                                                                                                                                                                  </v>
          </cell>
          <cell r="P866">
            <v>1639542670</v>
          </cell>
          <cell r="Q866">
            <v>120493945</v>
          </cell>
          <cell r="R866"/>
          <cell r="S866">
            <v>45465002</v>
          </cell>
          <cell r="T866">
            <v>60619995</v>
          </cell>
          <cell r="U866">
            <v>533070718</v>
          </cell>
          <cell r="V866">
            <v>8955967036</v>
          </cell>
          <cell r="W866">
            <v>1751815448</v>
          </cell>
          <cell r="X866">
            <v>2237313540</v>
          </cell>
        </row>
        <row r="867">
          <cell r="N867" t="str">
            <v>20175</v>
          </cell>
          <cell r="O867" t="str">
            <v xml:space="preserve">Chimichagua                                                                                                                                                                                             </v>
          </cell>
          <cell r="P867">
            <v>2251014770</v>
          </cell>
          <cell r="Q867">
            <v>482925937</v>
          </cell>
          <cell r="R867"/>
          <cell r="S867">
            <v>153432308</v>
          </cell>
          <cell r="T867">
            <v>204576410</v>
          </cell>
          <cell r="U867">
            <v>1651219038</v>
          </cell>
          <cell r="V867">
            <v>13156680206</v>
          </cell>
          <cell r="W867">
            <v>1851769233</v>
          </cell>
          <cell r="X867">
            <v>1943475899</v>
          </cell>
        </row>
        <row r="868">
          <cell r="N868" t="str">
            <v>23675</v>
          </cell>
          <cell r="O868" t="str">
            <v xml:space="preserve">San Bernardo Del Viento                                                                                                                                                                                 </v>
          </cell>
          <cell r="P868">
            <v>2661521916</v>
          </cell>
          <cell r="Q868">
            <v>176388564</v>
          </cell>
          <cell r="R868"/>
          <cell r="S868">
            <v>213283223</v>
          </cell>
          <cell r="T868">
            <v>284377632</v>
          </cell>
          <cell r="U868">
            <v>1498745576</v>
          </cell>
          <cell r="V868">
            <v>13272929670</v>
          </cell>
          <cell r="W868">
            <v>2574107871</v>
          </cell>
          <cell r="X868">
            <v>2701587500</v>
          </cell>
        </row>
        <row r="869">
          <cell r="N869" t="str">
            <v>25175</v>
          </cell>
          <cell r="O869" t="str">
            <v xml:space="preserve">Chía                                                                                                                                                                                                    </v>
          </cell>
          <cell r="P869">
            <v>2772489114</v>
          </cell>
          <cell r="Q869">
            <v>163481543</v>
          </cell>
          <cell r="R869"/>
          <cell r="S869">
            <v>403772947</v>
          </cell>
          <cell r="T869">
            <v>538363929</v>
          </cell>
          <cell r="U869">
            <v>48763794193</v>
          </cell>
          <cell r="V869">
            <v>8860228996</v>
          </cell>
          <cell r="W869"/>
          <cell r="X869">
            <v>5138673852</v>
          </cell>
        </row>
        <row r="870">
          <cell r="N870" t="str">
            <v>25875</v>
          </cell>
          <cell r="O870" t="str">
            <v xml:space="preserve">Villeta                                                                                                                                                                                                 </v>
          </cell>
          <cell r="P870">
            <v>1341240556</v>
          </cell>
          <cell r="Q870">
            <v>82388685</v>
          </cell>
          <cell r="R870"/>
          <cell r="S870">
            <v>104206943</v>
          </cell>
          <cell r="T870">
            <v>138942591</v>
          </cell>
          <cell r="U870">
            <v>600959069</v>
          </cell>
          <cell r="V870">
            <v>5123190696</v>
          </cell>
          <cell r="W870">
            <v>1257670008</v>
          </cell>
          <cell r="X870">
            <v>1319954618</v>
          </cell>
        </row>
        <row r="871">
          <cell r="N871" t="str">
            <v>27075</v>
          </cell>
          <cell r="O871" t="str">
            <v xml:space="preserve">Bahía Solano                                                                                                                                                                                            </v>
          </cell>
          <cell r="P871">
            <v>977442149</v>
          </cell>
          <cell r="Q871">
            <v>128916535</v>
          </cell>
          <cell r="R871"/>
          <cell r="S871">
            <v>89514868</v>
          </cell>
          <cell r="T871">
            <v>119353165</v>
          </cell>
          <cell r="U871">
            <v>480500783</v>
          </cell>
          <cell r="V871">
            <v>4426938204</v>
          </cell>
          <cell r="W871">
            <v>2010626983</v>
          </cell>
          <cell r="X871">
            <v>2413365926</v>
          </cell>
        </row>
        <row r="872">
          <cell r="N872" t="str">
            <v>47675</v>
          </cell>
          <cell r="O872" t="str">
            <v xml:space="preserve">Salamina                                                                                                                                                                                                </v>
          </cell>
          <cell r="P872">
            <v>1252451786</v>
          </cell>
          <cell r="Q872">
            <v>313721064</v>
          </cell>
          <cell r="R872"/>
          <cell r="S872">
            <v>61465139</v>
          </cell>
          <cell r="T872">
            <v>81953518</v>
          </cell>
          <cell r="U872">
            <v>361149786</v>
          </cell>
          <cell r="V872">
            <v>4026697789</v>
          </cell>
          <cell r="W872">
            <v>1759385728</v>
          </cell>
          <cell r="X872">
            <v>2183767354</v>
          </cell>
        </row>
        <row r="873">
          <cell r="N873" t="str">
            <v>66075</v>
          </cell>
          <cell r="O873" t="str">
            <v xml:space="preserve">Balboa                                                                                                                                                                                                  </v>
          </cell>
          <cell r="P873">
            <v>600134837</v>
          </cell>
          <cell r="Q873">
            <v>20543475</v>
          </cell>
          <cell r="R873"/>
          <cell r="S873">
            <v>43859345</v>
          </cell>
          <cell r="T873">
            <v>58479126</v>
          </cell>
          <cell r="U873">
            <v>144856599</v>
          </cell>
          <cell r="V873">
            <v>2143135401</v>
          </cell>
          <cell r="W873">
            <v>979232770</v>
          </cell>
          <cell r="X873">
            <v>1176836445</v>
          </cell>
        </row>
        <row r="874">
          <cell r="N874" t="str">
            <v>68575</v>
          </cell>
          <cell r="O874" t="str">
            <v xml:space="preserve">Puerto Wilches                                                                                                                                                                                          </v>
          </cell>
          <cell r="P874">
            <v>2385129730</v>
          </cell>
          <cell r="Q874">
            <v>1918915531</v>
          </cell>
          <cell r="R874"/>
          <cell r="S874">
            <v>153936044</v>
          </cell>
          <cell r="T874">
            <v>205248059</v>
          </cell>
          <cell r="U874">
            <v>1401876615</v>
          </cell>
          <cell r="V874">
            <v>8250298897</v>
          </cell>
          <cell r="W874">
            <v>1857848814</v>
          </cell>
          <cell r="X874">
            <v>1949856565</v>
          </cell>
        </row>
        <row r="875">
          <cell r="N875" t="str">
            <v>73275</v>
          </cell>
          <cell r="O875" t="str">
            <v xml:space="preserve">Flandes                                                                                                                                                                                                 </v>
          </cell>
          <cell r="P875">
            <v>1709110179</v>
          </cell>
          <cell r="Q875">
            <v>407914115</v>
          </cell>
          <cell r="R875"/>
          <cell r="S875">
            <v>70981520</v>
          </cell>
          <cell r="T875">
            <v>94642023</v>
          </cell>
          <cell r="U875">
            <v>438461212</v>
          </cell>
          <cell r="V875">
            <v>3257175720</v>
          </cell>
          <cell r="W875">
            <v>856673536</v>
          </cell>
          <cell r="X875">
            <v>899099263</v>
          </cell>
        </row>
        <row r="876">
          <cell r="N876" t="str">
            <v>73675</v>
          </cell>
          <cell r="O876" t="str">
            <v xml:space="preserve">San Antonio                                                                                                                                                                                             </v>
          </cell>
          <cell r="P876">
            <v>1049301984</v>
          </cell>
          <cell r="Q876">
            <v>128803378</v>
          </cell>
          <cell r="R876"/>
          <cell r="S876">
            <v>56066677</v>
          </cell>
          <cell r="T876">
            <v>74755568</v>
          </cell>
          <cell r="U876">
            <v>472131273</v>
          </cell>
          <cell r="V876">
            <v>5543737592</v>
          </cell>
          <cell r="W876">
            <v>1719454036</v>
          </cell>
          <cell r="X876">
            <v>2150217440</v>
          </cell>
        </row>
        <row r="877">
          <cell r="N877" t="str">
            <v>76275</v>
          </cell>
          <cell r="O877" t="str">
            <v xml:space="preserve">Florida                                                                                                                                                                                                 </v>
          </cell>
          <cell r="P877">
            <v>2140585760</v>
          </cell>
          <cell r="Q877">
            <v>164295958</v>
          </cell>
          <cell r="R877"/>
          <cell r="S877">
            <v>142649852</v>
          </cell>
          <cell r="T877">
            <v>190199803</v>
          </cell>
          <cell r="U877">
            <v>1197651836</v>
          </cell>
          <cell r="V877">
            <v>13757048457</v>
          </cell>
          <cell r="W877">
            <v>1721636145</v>
          </cell>
          <cell r="X877">
            <v>1806898124</v>
          </cell>
        </row>
        <row r="878">
          <cell r="N878" t="str">
            <v>05376</v>
          </cell>
          <cell r="O878" t="str">
            <v xml:space="preserve">La Ceja                                                                                                                                                                                                 </v>
          </cell>
          <cell r="P878">
            <v>1593866614</v>
          </cell>
          <cell r="Q878">
            <v>110098628</v>
          </cell>
          <cell r="R878"/>
          <cell r="S878">
            <v>205829104</v>
          </cell>
          <cell r="T878">
            <v>274438806</v>
          </cell>
          <cell r="U878">
            <v>1042172076</v>
          </cell>
          <cell r="V878">
            <v>6207670384</v>
          </cell>
          <cell r="W878"/>
          <cell r="X878">
            <v>2607168661</v>
          </cell>
        </row>
        <row r="879">
          <cell r="N879" t="str">
            <v>05576</v>
          </cell>
          <cell r="O879" t="str">
            <v xml:space="preserve">Pueblorrico                                                                                                                                                                                             </v>
          </cell>
          <cell r="P879">
            <v>909852050</v>
          </cell>
          <cell r="Q879">
            <v>37334239</v>
          </cell>
          <cell r="R879"/>
          <cell r="S879">
            <v>34051189</v>
          </cell>
          <cell r="T879">
            <v>45401585</v>
          </cell>
          <cell r="U879">
            <v>176597436</v>
          </cell>
          <cell r="V879">
            <v>2742804076</v>
          </cell>
          <cell r="W879">
            <v>1086163138</v>
          </cell>
          <cell r="X879">
            <v>1363735780</v>
          </cell>
        </row>
        <row r="880">
          <cell r="N880" t="str">
            <v>15176</v>
          </cell>
          <cell r="O880" t="str">
            <v xml:space="preserve">Chiquinquirá                                                                                                                                                                                            </v>
          </cell>
          <cell r="P880">
            <v>2125744126</v>
          </cell>
          <cell r="Q880">
            <v>140365991</v>
          </cell>
          <cell r="R880"/>
          <cell r="S880">
            <v>106754965</v>
          </cell>
          <cell r="T880">
            <v>142339954</v>
          </cell>
          <cell r="U880">
            <v>1314300789</v>
          </cell>
          <cell r="V880">
            <v>13294508708</v>
          </cell>
          <cell r="W880">
            <v>1288421994</v>
          </cell>
          <cell r="X880">
            <v>1352229560</v>
          </cell>
        </row>
        <row r="881">
          <cell r="N881" t="str">
            <v>15276</v>
          </cell>
          <cell r="O881" t="str">
            <v xml:space="preserve">Floresta                                                                                                                                                                                                </v>
          </cell>
          <cell r="P881">
            <v>560776457</v>
          </cell>
          <cell r="Q881">
            <v>14377219</v>
          </cell>
          <cell r="R881"/>
          <cell r="S881">
            <v>62313532</v>
          </cell>
          <cell r="T881">
            <v>83084709</v>
          </cell>
          <cell r="U881">
            <v>79453527</v>
          </cell>
          <cell r="V881">
            <v>1145201666</v>
          </cell>
          <cell r="W881">
            <v>1235333285</v>
          </cell>
          <cell r="X881">
            <v>1466010958</v>
          </cell>
        </row>
        <row r="882">
          <cell r="N882" t="str">
            <v>15476</v>
          </cell>
          <cell r="O882" t="str">
            <v xml:space="preserve">Motavita                                                                                                                                                                                                </v>
          </cell>
          <cell r="P882">
            <v>644321565</v>
          </cell>
          <cell r="Q882">
            <v>24121395</v>
          </cell>
          <cell r="R882"/>
          <cell r="S882">
            <v>74456696</v>
          </cell>
          <cell r="T882">
            <v>99275591</v>
          </cell>
          <cell r="U882">
            <v>125636709</v>
          </cell>
          <cell r="V882">
            <v>1745254718</v>
          </cell>
          <cell r="W882">
            <v>1456419533</v>
          </cell>
          <cell r="X882">
            <v>1713419248</v>
          </cell>
        </row>
        <row r="883">
          <cell r="N883" t="str">
            <v>15676</v>
          </cell>
          <cell r="O883" t="str">
            <v xml:space="preserve">San Miguel De Sema                                                                                                                                                                                      </v>
          </cell>
          <cell r="P883">
            <v>520808825</v>
          </cell>
          <cell r="Q883">
            <v>12658444</v>
          </cell>
          <cell r="R883"/>
          <cell r="S883">
            <v>45122061</v>
          </cell>
          <cell r="T883">
            <v>60162748</v>
          </cell>
          <cell r="U883">
            <v>96494062</v>
          </cell>
          <cell r="V883">
            <v>2137176479</v>
          </cell>
          <cell r="W883">
            <v>860288149</v>
          </cell>
          <cell r="X883">
            <v>1007528739</v>
          </cell>
        </row>
        <row r="884">
          <cell r="N884" t="str">
            <v>15776</v>
          </cell>
          <cell r="O884" t="str">
            <v xml:space="preserve">Sutamarchán                                                                                                                                                                                             </v>
          </cell>
          <cell r="P884">
            <v>684443694</v>
          </cell>
          <cell r="Q884">
            <v>19835895</v>
          </cell>
          <cell r="R884"/>
          <cell r="S884">
            <v>57029437</v>
          </cell>
          <cell r="T884">
            <v>76039249</v>
          </cell>
          <cell r="U884">
            <v>127294716</v>
          </cell>
          <cell r="V884">
            <v>2046347112</v>
          </cell>
          <cell r="W884">
            <v>1164073948</v>
          </cell>
          <cell r="X884">
            <v>1379412942</v>
          </cell>
        </row>
        <row r="885">
          <cell r="N885" t="str">
            <v>41676</v>
          </cell>
          <cell r="O885" t="str">
            <v xml:space="preserve">Santa María                                                                                                                                                                                             </v>
          </cell>
          <cell r="P885">
            <v>1071251799</v>
          </cell>
          <cell r="Q885">
            <v>74091741</v>
          </cell>
          <cell r="R885"/>
          <cell r="S885">
            <v>78136367</v>
          </cell>
          <cell r="T885">
            <v>104181823</v>
          </cell>
          <cell r="U885">
            <v>350031901</v>
          </cell>
          <cell r="V885">
            <v>4542746899</v>
          </cell>
          <cell r="W885">
            <v>1793825600</v>
          </cell>
          <cell r="X885">
            <v>2164642264</v>
          </cell>
        </row>
        <row r="886">
          <cell r="N886" t="str">
            <v>68176</v>
          </cell>
          <cell r="O886" t="str">
            <v xml:space="preserve">Chima                                                                                                                                                                                                   </v>
          </cell>
          <cell r="P886">
            <v>564124830</v>
          </cell>
          <cell r="Q886">
            <v>14577137</v>
          </cell>
          <cell r="R886"/>
          <cell r="S886">
            <v>80069165</v>
          </cell>
          <cell r="T886">
            <v>106758886</v>
          </cell>
          <cell r="U886">
            <v>65218266</v>
          </cell>
          <cell r="V886">
            <v>988404449</v>
          </cell>
          <cell r="W886">
            <v>1525364424</v>
          </cell>
          <cell r="X886">
            <v>1786178974</v>
          </cell>
        </row>
        <row r="887">
          <cell r="N887" t="str">
            <v>68276</v>
          </cell>
          <cell r="O887" t="str">
            <v xml:space="preserve">Floridablanca                                                                                                                                                                                           </v>
          </cell>
          <cell r="P887">
            <v>5266536834</v>
          </cell>
          <cell r="Q887">
            <v>338055415</v>
          </cell>
          <cell r="R887"/>
          <cell r="S887">
            <v>717119420</v>
          </cell>
          <cell r="T887">
            <v>956159227</v>
          </cell>
          <cell r="U887">
            <v>98827545049</v>
          </cell>
          <cell r="V887">
            <v>38097020115</v>
          </cell>
          <cell r="W887"/>
          <cell r="X887">
            <v>9083512658</v>
          </cell>
        </row>
        <row r="888">
          <cell r="N888" t="str">
            <v>15377</v>
          </cell>
          <cell r="O888" t="str">
            <v xml:space="preserve">Labranzagrande                                                                                                                                                                                          </v>
          </cell>
          <cell r="P888">
            <v>934405195</v>
          </cell>
          <cell r="Q888">
            <v>28684981</v>
          </cell>
          <cell r="R888"/>
          <cell r="S888">
            <v>136327413</v>
          </cell>
          <cell r="T888">
            <v>181769884</v>
          </cell>
          <cell r="U888">
            <v>84682927</v>
          </cell>
          <cell r="V888">
            <v>1341113654</v>
          </cell>
          <cell r="W888">
            <v>2642764102</v>
          </cell>
          <cell r="X888">
            <v>3104221727</v>
          </cell>
        </row>
        <row r="889">
          <cell r="N889" t="str">
            <v>17777</v>
          </cell>
          <cell r="O889" t="str">
            <v xml:space="preserve">Supia                                                                                                                                                                                                   </v>
          </cell>
          <cell r="P889">
            <v>1468818481</v>
          </cell>
          <cell r="Q889">
            <v>104429977</v>
          </cell>
          <cell r="R889"/>
          <cell r="S889">
            <v>100919808</v>
          </cell>
          <cell r="T889">
            <v>134559743</v>
          </cell>
          <cell r="U889">
            <v>706551475</v>
          </cell>
          <cell r="V889">
            <v>8195326427</v>
          </cell>
          <cell r="W889">
            <v>1217997674</v>
          </cell>
          <cell r="X889">
            <v>1278317557</v>
          </cell>
        </row>
        <row r="890">
          <cell r="N890" t="str">
            <v>17877</v>
          </cell>
          <cell r="O890" t="str">
            <v xml:space="preserve">Viterbo                                                                                                                                                                                                 </v>
          </cell>
          <cell r="P890">
            <v>823105275</v>
          </cell>
          <cell r="Q890">
            <v>36567441</v>
          </cell>
          <cell r="R890"/>
          <cell r="S890">
            <v>27964869</v>
          </cell>
          <cell r="T890">
            <v>37286491</v>
          </cell>
          <cell r="U890">
            <v>275442930</v>
          </cell>
          <cell r="V890">
            <v>2890030816</v>
          </cell>
          <cell r="W890">
            <v>977892417</v>
          </cell>
          <cell r="X890">
            <v>1285171505</v>
          </cell>
        </row>
        <row r="891">
          <cell r="N891" t="str">
            <v>25377</v>
          </cell>
          <cell r="O891" t="str">
            <v xml:space="preserve">La Calera                                                                                                                                                                                               </v>
          </cell>
          <cell r="P891">
            <v>1009091703</v>
          </cell>
          <cell r="Q891">
            <v>36484699</v>
          </cell>
          <cell r="R891"/>
          <cell r="S891">
            <v>68597136</v>
          </cell>
          <cell r="T891">
            <v>91462849</v>
          </cell>
          <cell r="U891">
            <v>444565202</v>
          </cell>
          <cell r="V891">
            <v>2588001002</v>
          </cell>
          <cell r="W891">
            <v>827896498</v>
          </cell>
          <cell r="X891">
            <v>868897080</v>
          </cell>
        </row>
        <row r="892">
          <cell r="N892" t="str">
            <v>25777</v>
          </cell>
          <cell r="O892" t="str">
            <v xml:space="preserve">Supatá                                                                                                                                                                                                  </v>
          </cell>
          <cell r="P892">
            <v>542966681</v>
          </cell>
          <cell r="Q892">
            <v>19053988</v>
          </cell>
          <cell r="R892"/>
          <cell r="S892">
            <v>38321944</v>
          </cell>
          <cell r="T892">
            <v>51095925</v>
          </cell>
          <cell r="U892">
            <v>138939336</v>
          </cell>
          <cell r="V892">
            <v>2051916559</v>
          </cell>
          <cell r="W892">
            <v>908359038</v>
          </cell>
          <cell r="X892">
            <v>1101112800</v>
          </cell>
        </row>
        <row r="893">
          <cell r="N893" t="str">
            <v>27077</v>
          </cell>
          <cell r="O893" t="str">
            <v xml:space="preserve">Bajo Baudó                                                                                                                                                                                              </v>
          </cell>
          <cell r="P893">
            <v>2844539153</v>
          </cell>
          <cell r="Q893">
            <v>520661279</v>
          </cell>
          <cell r="R893"/>
          <cell r="S893">
            <v>241376948</v>
          </cell>
          <cell r="T893">
            <v>321835931</v>
          </cell>
          <cell r="U893">
            <v>1269515926</v>
          </cell>
          <cell r="V893">
            <v>7351589053</v>
          </cell>
          <cell r="W893">
            <v>2913170064</v>
          </cell>
          <cell r="X893">
            <v>3057441343</v>
          </cell>
        </row>
        <row r="894">
          <cell r="N894" t="str">
            <v>50577</v>
          </cell>
          <cell r="O894" t="str">
            <v xml:space="preserve">Puerto Lleras                                                                                                                                                                                           </v>
          </cell>
          <cell r="P894">
            <v>1344011027</v>
          </cell>
          <cell r="Q894">
            <v>91471958</v>
          </cell>
          <cell r="R894"/>
          <cell r="S894">
            <v>70195349</v>
          </cell>
          <cell r="T894">
            <v>93593800</v>
          </cell>
          <cell r="U894">
            <v>308423120</v>
          </cell>
          <cell r="V894">
            <v>3356538340</v>
          </cell>
          <cell r="W894">
            <v>1980116061</v>
          </cell>
          <cell r="X894">
            <v>2453664591</v>
          </cell>
        </row>
        <row r="895">
          <cell r="N895" t="str">
            <v>54377</v>
          </cell>
          <cell r="O895" t="str">
            <v xml:space="preserve">Labateca                                                                                                                                                                                                </v>
          </cell>
          <cell r="P895">
            <v>691760282</v>
          </cell>
          <cell r="Q895">
            <v>31566436</v>
          </cell>
          <cell r="R895"/>
          <cell r="S895">
            <v>45520777</v>
          </cell>
          <cell r="T895">
            <v>60694370</v>
          </cell>
          <cell r="U895">
            <v>163935856</v>
          </cell>
          <cell r="V895">
            <v>2109720770</v>
          </cell>
          <cell r="W895">
            <v>1155258137</v>
          </cell>
          <cell r="X895">
            <v>1413273364</v>
          </cell>
        </row>
        <row r="896">
          <cell r="N896" t="str">
            <v>68077</v>
          </cell>
          <cell r="O896" t="str">
            <v xml:space="preserve">Barbosa                                                                                                                                                                                                 </v>
          </cell>
          <cell r="P896">
            <v>1167023289</v>
          </cell>
          <cell r="Q896">
            <v>72260936</v>
          </cell>
          <cell r="R896"/>
          <cell r="S896">
            <v>63897649</v>
          </cell>
          <cell r="T896">
            <v>85196871</v>
          </cell>
          <cell r="U896">
            <v>597775570</v>
          </cell>
          <cell r="V896">
            <v>7563838496</v>
          </cell>
          <cell r="W896">
            <v>771178568</v>
          </cell>
          <cell r="X896">
            <v>809370268</v>
          </cell>
        </row>
        <row r="897">
          <cell r="N897" t="str">
            <v>68377</v>
          </cell>
          <cell r="O897" t="str">
            <v xml:space="preserve">La Belleza                                                                                                                                                                                              </v>
          </cell>
          <cell r="P897">
            <v>742765928</v>
          </cell>
          <cell r="Q897">
            <v>27835243</v>
          </cell>
          <cell r="R897"/>
          <cell r="S897">
            <v>54985604</v>
          </cell>
          <cell r="T897">
            <v>73314138</v>
          </cell>
          <cell r="U897">
            <v>172209323</v>
          </cell>
          <cell r="V897">
            <v>2632874524</v>
          </cell>
          <cell r="W897">
            <v>1143682370</v>
          </cell>
          <cell r="X897">
            <v>1359428478</v>
          </cell>
        </row>
        <row r="898">
          <cell r="N898" t="str">
            <v>76377</v>
          </cell>
          <cell r="O898" t="str">
            <v xml:space="preserve">La Cumbre                                                                                                                                                                                               </v>
          </cell>
          <cell r="P898">
            <v>973880553</v>
          </cell>
          <cell r="Q898">
            <v>50308107</v>
          </cell>
          <cell r="R898"/>
          <cell r="S898">
            <v>28859926</v>
          </cell>
          <cell r="T898">
            <v>38479900</v>
          </cell>
          <cell r="U898">
            <v>315577233</v>
          </cell>
          <cell r="V898">
            <v>3594494382</v>
          </cell>
          <cell r="W898">
            <v>1433405878</v>
          </cell>
          <cell r="X898">
            <v>1121577818</v>
          </cell>
        </row>
        <row r="899">
          <cell r="N899" t="str">
            <v>08078</v>
          </cell>
          <cell r="O899" t="str">
            <v xml:space="preserve">Baranoa                                                                                                                                                                                                 </v>
          </cell>
          <cell r="P899">
            <v>3576700141</v>
          </cell>
          <cell r="Q899">
            <v>309745744</v>
          </cell>
          <cell r="R899"/>
          <cell r="S899">
            <v>135425540</v>
          </cell>
          <cell r="T899">
            <v>180567386</v>
          </cell>
          <cell r="U899">
            <v>1618659717</v>
          </cell>
          <cell r="V899">
            <v>17549899780</v>
          </cell>
          <cell r="W899">
            <v>1634446172</v>
          </cell>
          <cell r="X899">
            <v>1715390173</v>
          </cell>
        </row>
        <row r="900">
          <cell r="N900" t="str">
            <v>15778</v>
          </cell>
          <cell r="O900" t="str">
            <v xml:space="preserve">Sutatenza                                                                                                                                                                                               </v>
          </cell>
          <cell r="P900">
            <v>709015774</v>
          </cell>
          <cell r="Q900">
            <v>13623312</v>
          </cell>
          <cell r="R900"/>
          <cell r="S900">
            <v>77484508</v>
          </cell>
          <cell r="T900">
            <v>103312679</v>
          </cell>
          <cell r="U900">
            <v>64197903</v>
          </cell>
          <cell r="V900">
            <v>1178815102</v>
          </cell>
          <cell r="W900">
            <v>1456365880</v>
          </cell>
          <cell r="X900">
            <v>1830374743</v>
          </cell>
        </row>
        <row r="901">
          <cell r="N901" t="str">
            <v>20178</v>
          </cell>
          <cell r="O901" t="str">
            <v xml:space="preserve">Chiriguaná                                                                                                                                                                                              </v>
          </cell>
          <cell r="P901">
            <v>1884867545</v>
          </cell>
          <cell r="Q901">
            <v>298418005</v>
          </cell>
          <cell r="R901"/>
          <cell r="S901">
            <v>104638882</v>
          </cell>
          <cell r="T901">
            <v>139518517</v>
          </cell>
          <cell r="U901">
            <v>1120625704</v>
          </cell>
          <cell r="V901">
            <v>8531049767</v>
          </cell>
          <cell r="W901">
            <v>1262883026</v>
          </cell>
          <cell r="X901">
            <v>1325425809</v>
          </cell>
        </row>
        <row r="902">
          <cell r="N902" t="str">
            <v>23678</v>
          </cell>
          <cell r="O902" t="str">
            <v xml:space="preserve">San Carlos                                                                                                                                                                                              </v>
          </cell>
          <cell r="P902">
            <v>2274176213</v>
          </cell>
          <cell r="Q902">
            <v>342167691</v>
          </cell>
          <cell r="R902"/>
          <cell r="S902">
            <v>141300471</v>
          </cell>
          <cell r="T902">
            <v>188400629</v>
          </cell>
          <cell r="U902">
            <v>1047751548</v>
          </cell>
          <cell r="V902">
            <v>8056762902</v>
          </cell>
          <cell r="W902">
            <v>1705350521</v>
          </cell>
          <cell r="X902">
            <v>1789805978</v>
          </cell>
        </row>
        <row r="903">
          <cell r="N903" t="str">
            <v>25178</v>
          </cell>
          <cell r="O903" t="str">
            <v xml:space="preserve">Chipaque                                                                                                                                                                                                </v>
          </cell>
          <cell r="P903">
            <v>844311898</v>
          </cell>
          <cell r="Q903">
            <v>31337307</v>
          </cell>
          <cell r="R903"/>
          <cell r="S903">
            <v>40464666</v>
          </cell>
          <cell r="T903">
            <v>53952889</v>
          </cell>
          <cell r="U903">
            <v>224747796</v>
          </cell>
          <cell r="V903">
            <v>2491920340</v>
          </cell>
          <cell r="W903">
            <v>1072419788</v>
          </cell>
          <cell r="X903">
            <v>1319101966</v>
          </cell>
        </row>
        <row r="904">
          <cell r="N904" t="str">
            <v>25878</v>
          </cell>
          <cell r="O904" t="str">
            <v xml:space="preserve">Viotá                                                                                                                                                                                                   </v>
          </cell>
          <cell r="P904">
            <v>1043109545</v>
          </cell>
          <cell r="Q904">
            <v>68987262</v>
          </cell>
          <cell r="R904"/>
          <cell r="S904">
            <v>48089875</v>
          </cell>
          <cell r="T904">
            <v>64119834</v>
          </cell>
          <cell r="U904">
            <v>416058165</v>
          </cell>
          <cell r="V904">
            <v>3810370541</v>
          </cell>
          <cell r="W904">
            <v>1418999042</v>
          </cell>
          <cell r="X904">
            <v>1767210605</v>
          </cell>
        </row>
        <row r="905">
          <cell r="N905" t="str">
            <v>41078</v>
          </cell>
          <cell r="O905" t="str">
            <v xml:space="preserve">Baraya                                                                                                                                                                                                  </v>
          </cell>
          <cell r="P905">
            <v>1243984227</v>
          </cell>
          <cell r="Q905">
            <v>62145060</v>
          </cell>
          <cell r="R905"/>
          <cell r="S905">
            <v>111817554</v>
          </cell>
          <cell r="T905">
            <v>149090072</v>
          </cell>
          <cell r="U905">
            <v>210611417</v>
          </cell>
          <cell r="V905">
            <v>2665081277</v>
          </cell>
          <cell r="W905">
            <v>2285147774</v>
          </cell>
          <cell r="X905">
            <v>2708410043</v>
          </cell>
        </row>
        <row r="906">
          <cell r="N906" t="str">
            <v>41378</v>
          </cell>
          <cell r="O906" t="str">
            <v xml:space="preserve">La Argentina                                                                                                                                                                                            </v>
          </cell>
          <cell r="P906">
            <v>1134689536</v>
          </cell>
          <cell r="Q906">
            <v>95851173</v>
          </cell>
          <cell r="R906"/>
          <cell r="S906">
            <v>59097531</v>
          </cell>
          <cell r="T906">
            <v>78796709</v>
          </cell>
          <cell r="U906">
            <v>444921114</v>
          </cell>
          <cell r="V906">
            <v>6021694459</v>
          </cell>
          <cell r="W906">
            <v>1618508497</v>
          </cell>
          <cell r="X906">
            <v>1998693036</v>
          </cell>
        </row>
        <row r="907">
          <cell r="N907" t="str">
            <v>44078</v>
          </cell>
          <cell r="O907" t="str">
            <v xml:space="preserve">Barrancas                                                                                                                                                                                               </v>
          </cell>
          <cell r="P907">
            <v>2705769658</v>
          </cell>
          <cell r="Q907">
            <v>487283578</v>
          </cell>
          <cell r="R907"/>
          <cell r="S907">
            <v>176962677</v>
          </cell>
          <cell r="T907">
            <v>235950237</v>
          </cell>
          <cell r="U907">
            <v>1340309750</v>
          </cell>
          <cell r="V907">
            <v>9739337635</v>
          </cell>
          <cell r="W907">
            <v>2135756451</v>
          </cell>
          <cell r="X907">
            <v>2241527246</v>
          </cell>
        </row>
        <row r="908">
          <cell r="N908" t="str">
            <v>44378</v>
          </cell>
          <cell r="O908" t="str">
            <v xml:space="preserve">Hatonuevo                                                                                                                                                                                               </v>
          </cell>
          <cell r="P908">
            <v>1886543440</v>
          </cell>
          <cell r="Q908">
            <v>219273399</v>
          </cell>
          <cell r="R908"/>
          <cell r="S908">
            <v>87284591</v>
          </cell>
          <cell r="T908">
            <v>116379455</v>
          </cell>
          <cell r="U908">
            <v>731707807</v>
          </cell>
          <cell r="V908">
            <v>5692704329</v>
          </cell>
          <cell r="W908">
            <v>2521620619</v>
          </cell>
          <cell r="X908">
            <v>3133099635</v>
          </cell>
        </row>
        <row r="909">
          <cell r="N909" t="str">
            <v>52378</v>
          </cell>
          <cell r="O909" t="str">
            <v xml:space="preserve">La Cruz                                                                                                                                                                                                 </v>
          </cell>
          <cell r="P909">
            <v>1473749135</v>
          </cell>
          <cell r="Q909">
            <v>103200848</v>
          </cell>
          <cell r="R909"/>
          <cell r="S909">
            <v>78281791</v>
          </cell>
          <cell r="T909">
            <v>104375722</v>
          </cell>
          <cell r="U909">
            <v>416189919</v>
          </cell>
          <cell r="V909">
            <v>6408842712</v>
          </cell>
          <cell r="W909">
            <v>2027615844</v>
          </cell>
          <cell r="X909">
            <v>2486913761</v>
          </cell>
        </row>
        <row r="910">
          <cell r="N910" t="str">
            <v>52678</v>
          </cell>
          <cell r="O910" t="str">
            <v xml:space="preserve">Samaniego                                                                                                                                                                                               </v>
          </cell>
          <cell r="P910">
            <v>1901079931</v>
          </cell>
          <cell r="Q910">
            <v>169165104</v>
          </cell>
          <cell r="R910"/>
          <cell r="S910">
            <v>173752567</v>
          </cell>
          <cell r="T910">
            <v>231670090</v>
          </cell>
          <cell r="U910">
            <v>678517585</v>
          </cell>
          <cell r="V910">
            <v>11402352536</v>
          </cell>
          <cell r="W910">
            <v>2097013743</v>
          </cell>
          <cell r="X910">
            <v>2200865852</v>
          </cell>
        </row>
        <row r="911">
          <cell r="N911" t="str">
            <v>70678</v>
          </cell>
          <cell r="O911" t="str">
            <v xml:space="preserve">San Benito Abad                                                                                                                                                                                         </v>
          </cell>
          <cell r="P911">
            <v>1650776183</v>
          </cell>
          <cell r="Q911">
            <v>383550343</v>
          </cell>
          <cell r="R911"/>
          <cell r="S911">
            <v>150029647</v>
          </cell>
          <cell r="T911">
            <v>200039526</v>
          </cell>
          <cell r="U911">
            <v>1104894107</v>
          </cell>
          <cell r="V911">
            <v>9424770135</v>
          </cell>
          <cell r="W911">
            <v>1810702565</v>
          </cell>
          <cell r="X911">
            <v>1900375456</v>
          </cell>
        </row>
        <row r="912">
          <cell r="N912" t="str">
            <v>73678</v>
          </cell>
          <cell r="O912" t="str">
            <v xml:space="preserve">San Luis                                                                                                                                                                                                </v>
          </cell>
          <cell r="P912">
            <v>863516803</v>
          </cell>
          <cell r="Q912">
            <v>56631872</v>
          </cell>
          <cell r="R912"/>
          <cell r="S912">
            <v>46655013</v>
          </cell>
          <cell r="T912">
            <v>62206692</v>
          </cell>
          <cell r="U912">
            <v>140430996</v>
          </cell>
          <cell r="V912">
            <v>3485967855</v>
          </cell>
          <cell r="W912">
            <v>1450399619</v>
          </cell>
          <cell r="X912">
            <v>1451147134</v>
          </cell>
        </row>
        <row r="913">
          <cell r="N913" t="str">
            <v>05079</v>
          </cell>
          <cell r="O913" t="str">
            <v xml:space="preserve">Barbosa                                                                                                                                                                                                 </v>
          </cell>
          <cell r="P913">
            <v>2528182782</v>
          </cell>
          <cell r="Q913">
            <v>109082838</v>
          </cell>
          <cell r="R913"/>
          <cell r="S913">
            <v>101950491</v>
          </cell>
          <cell r="T913">
            <v>135933988</v>
          </cell>
          <cell r="U913">
            <v>916400672</v>
          </cell>
          <cell r="V913">
            <v>11687089965</v>
          </cell>
          <cell r="W913">
            <v>1230436958</v>
          </cell>
          <cell r="X913">
            <v>1291372883</v>
          </cell>
        </row>
        <row r="914">
          <cell r="N914" t="str">
            <v>05579</v>
          </cell>
          <cell r="O914" t="str">
            <v xml:space="preserve">Puerto Berrío                                                                                                                                                                                           </v>
          </cell>
          <cell r="P914">
            <v>2128554727</v>
          </cell>
          <cell r="Q914">
            <v>871705377</v>
          </cell>
          <cell r="R914"/>
          <cell r="S914">
            <v>100532435</v>
          </cell>
          <cell r="T914">
            <v>134043247</v>
          </cell>
          <cell r="U914">
            <v>878150382</v>
          </cell>
          <cell r="V914">
            <v>10947980105</v>
          </cell>
          <cell r="W914">
            <v>1213322478</v>
          </cell>
          <cell r="X914">
            <v>1273410831</v>
          </cell>
        </row>
        <row r="915">
          <cell r="N915" t="str">
            <v>05679</v>
          </cell>
          <cell r="O915" t="str">
            <v xml:space="preserve">Santa Bárbara                                                                                                                                                                                           </v>
          </cell>
          <cell r="P915">
            <v>1231151693</v>
          </cell>
          <cell r="Q915">
            <v>74001684</v>
          </cell>
          <cell r="R915"/>
          <cell r="S915">
            <v>65390295</v>
          </cell>
          <cell r="T915">
            <v>87187060</v>
          </cell>
          <cell r="U915">
            <v>485047164</v>
          </cell>
          <cell r="V915">
            <v>5913738310</v>
          </cell>
          <cell r="W915">
            <v>789193215</v>
          </cell>
          <cell r="X915">
            <v>828277070</v>
          </cell>
        </row>
        <row r="916">
          <cell r="N916" t="str">
            <v>15879</v>
          </cell>
          <cell r="O916" t="str">
            <v xml:space="preserve">Viracachá                                                                                                                                                                                               </v>
          </cell>
          <cell r="P916">
            <v>614426488</v>
          </cell>
          <cell r="Q916">
            <v>9569805</v>
          </cell>
          <cell r="R916"/>
          <cell r="S916">
            <v>53300161</v>
          </cell>
          <cell r="T916">
            <v>71066881</v>
          </cell>
          <cell r="U916">
            <v>66421963</v>
          </cell>
          <cell r="V916">
            <v>989389223</v>
          </cell>
          <cell r="W916">
            <v>1053640854</v>
          </cell>
          <cell r="X916">
            <v>1241827202</v>
          </cell>
        </row>
        <row r="917">
          <cell r="N917" t="str">
            <v>18479</v>
          </cell>
          <cell r="O917" t="str">
            <v xml:space="preserve">Morelia                                                                                                                                                                                                 </v>
          </cell>
          <cell r="P917">
            <v>781525698</v>
          </cell>
          <cell r="Q917">
            <v>25426169</v>
          </cell>
          <cell r="R917"/>
          <cell r="S917">
            <v>70478023</v>
          </cell>
          <cell r="T917">
            <v>93970697</v>
          </cell>
          <cell r="U917">
            <v>111711670</v>
          </cell>
          <cell r="V917">
            <v>1546901603</v>
          </cell>
          <cell r="W917">
            <v>1479981599</v>
          </cell>
          <cell r="X917">
            <v>1879335392</v>
          </cell>
        </row>
        <row r="918">
          <cell r="N918" t="str">
            <v>23079</v>
          </cell>
          <cell r="O918" t="str">
            <v xml:space="preserve">Buenavista                                                                                                                                                                                              </v>
          </cell>
          <cell r="P918">
            <v>1853918301</v>
          </cell>
          <cell r="Q918">
            <v>330524373</v>
          </cell>
          <cell r="R918"/>
          <cell r="S918">
            <v>103796426</v>
          </cell>
          <cell r="T918">
            <v>138395235</v>
          </cell>
          <cell r="U918">
            <v>983065791</v>
          </cell>
          <cell r="V918">
            <v>7060824072</v>
          </cell>
          <cell r="W918">
            <v>2946137571</v>
          </cell>
          <cell r="X918">
            <v>3653289990</v>
          </cell>
        </row>
        <row r="919">
          <cell r="N919" t="str">
            <v>25279</v>
          </cell>
          <cell r="O919" t="str">
            <v xml:space="preserve">Fómeque                                                                                                                                                                                                 </v>
          </cell>
          <cell r="P919">
            <v>835069121</v>
          </cell>
          <cell r="Q919">
            <v>38332786</v>
          </cell>
          <cell r="R919"/>
          <cell r="S919">
            <v>38248915</v>
          </cell>
          <cell r="T919">
            <v>50998553</v>
          </cell>
          <cell r="U919">
            <v>277393880</v>
          </cell>
          <cell r="V919">
            <v>3258952537</v>
          </cell>
          <cell r="W919">
            <v>1114964584</v>
          </cell>
          <cell r="X919">
            <v>1386717338</v>
          </cell>
        </row>
        <row r="920">
          <cell r="N920" t="str">
            <v>25779</v>
          </cell>
          <cell r="O920" t="str">
            <v xml:space="preserve">Susa                                                                                                                                                                                                    </v>
          </cell>
          <cell r="P920">
            <v>788854448</v>
          </cell>
          <cell r="Q920">
            <v>22904884</v>
          </cell>
          <cell r="R920"/>
          <cell r="S920">
            <v>58996631</v>
          </cell>
          <cell r="T920">
            <v>78662175</v>
          </cell>
          <cell r="U920">
            <v>144304320</v>
          </cell>
          <cell r="V920">
            <v>1793961615</v>
          </cell>
          <cell r="W920">
            <v>1281689621</v>
          </cell>
          <cell r="X920">
            <v>1533965810</v>
          </cell>
        </row>
        <row r="921">
          <cell r="N921" t="str">
            <v>44279</v>
          </cell>
          <cell r="O921" t="str">
            <v xml:space="preserve">Fonseca                                                                                                                                                                                                 </v>
          </cell>
          <cell r="P921">
            <v>2088432056</v>
          </cell>
          <cell r="Q921">
            <v>367206714</v>
          </cell>
          <cell r="R921"/>
          <cell r="S921">
            <v>121606712</v>
          </cell>
          <cell r="T921">
            <v>162142283</v>
          </cell>
          <cell r="U921">
            <v>1514978143</v>
          </cell>
          <cell r="V921">
            <v>12950166758</v>
          </cell>
          <cell r="W921">
            <v>1467667211</v>
          </cell>
          <cell r="X921">
            <v>1540351682</v>
          </cell>
        </row>
        <row r="922">
          <cell r="N922" t="str">
            <v>52079</v>
          </cell>
          <cell r="O922" t="str">
            <v xml:space="preserve">Barbacoas                                                                                                                                                                                               </v>
          </cell>
          <cell r="P922">
            <v>5124267131</v>
          </cell>
          <cell r="Q922">
            <v>1155530418</v>
          </cell>
          <cell r="R922"/>
          <cell r="S922">
            <v>313784697</v>
          </cell>
          <cell r="T922">
            <v>418379597</v>
          </cell>
          <cell r="U922">
            <v>2595824338</v>
          </cell>
          <cell r="V922">
            <v>15628302091</v>
          </cell>
          <cell r="W922">
            <v>3787056692</v>
          </cell>
          <cell r="X922">
            <v>4497580662</v>
          </cell>
        </row>
        <row r="923">
          <cell r="N923" t="str">
            <v>68079</v>
          </cell>
          <cell r="O923" t="str">
            <v xml:space="preserve">Barichara                                                                                                                                                                                               </v>
          </cell>
          <cell r="P923">
            <v>687707479</v>
          </cell>
          <cell r="Q923">
            <v>26238094</v>
          </cell>
          <cell r="R923"/>
          <cell r="S923">
            <v>1430844324</v>
          </cell>
          <cell r="T923">
            <v>55108028</v>
          </cell>
          <cell r="U923">
            <v>198335719</v>
          </cell>
          <cell r="V923">
            <v>2242921595</v>
          </cell>
          <cell r="W923">
            <v>1125916730</v>
          </cell>
          <cell r="X923"/>
        </row>
        <row r="924">
          <cell r="N924" t="str">
            <v>68179</v>
          </cell>
          <cell r="O924" t="str">
            <v xml:space="preserve">Chipatá                                                                                                                                                                                                 </v>
          </cell>
          <cell r="P924">
            <v>653664285</v>
          </cell>
          <cell r="Q924">
            <v>16978261</v>
          </cell>
          <cell r="R924"/>
          <cell r="S924">
            <v>70525641</v>
          </cell>
          <cell r="T924">
            <v>94034186</v>
          </cell>
          <cell r="U924">
            <v>103010617</v>
          </cell>
          <cell r="V924">
            <v>1759804060</v>
          </cell>
          <cell r="W924">
            <v>1386200764</v>
          </cell>
          <cell r="X924">
            <v>1632174691</v>
          </cell>
        </row>
        <row r="925">
          <cell r="N925" t="str">
            <v>68679</v>
          </cell>
          <cell r="O925" t="str">
            <v xml:space="preserve">San Gil                                                                                                                                                                                                 </v>
          </cell>
          <cell r="P925">
            <v>1736106005</v>
          </cell>
          <cell r="Q925">
            <v>110416777</v>
          </cell>
          <cell r="R925"/>
          <cell r="S925">
            <v>118843114</v>
          </cell>
          <cell r="T925">
            <v>158457485</v>
          </cell>
          <cell r="U925">
            <v>1217799467</v>
          </cell>
          <cell r="V925">
            <v>11381984296</v>
          </cell>
          <cell r="W925">
            <v>1434313443</v>
          </cell>
          <cell r="X925">
            <v>1505346109</v>
          </cell>
        </row>
        <row r="926">
          <cell r="N926" t="str">
            <v>85279</v>
          </cell>
          <cell r="O926" t="str">
            <v xml:space="preserve">Recetor                                                                                                                                                                                                 </v>
          </cell>
          <cell r="P926">
            <v>714585591</v>
          </cell>
          <cell r="Q926">
            <v>9248401</v>
          </cell>
          <cell r="R926"/>
          <cell r="S926">
            <v>101095125</v>
          </cell>
          <cell r="T926">
            <v>134793499</v>
          </cell>
          <cell r="U926">
            <v>33054183</v>
          </cell>
          <cell r="V926">
            <v>550225664</v>
          </cell>
          <cell r="W926">
            <v>1978533221</v>
          </cell>
          <cell r="X926">
            <v>2496371537</v>
          </cell>
        </row>
        <row r="927">
          <cell r="N927" t="str">
            <v>05380</v>
          </cell>
          <cell r="O927" t="str">
            <v xml:space="preserve">La Estrella                                                                                                                                                                                             </v>
          </cell>
          <cell r="P927">
            <v>1633873962</v>
          </cell>
          <cell r="Q927">
            <v>66233054</v>
          </cell>
          <cell r="R927"/>
          <cell r="S927">
            <v>238331506</v>
          </cell>
          <cell r="T927">
            <v>317775341</v>
          </cell>
          <cell r="U927">
            <v>742130265</v>
          </cell>
          <cell r="V927">
            <v>5198137521</v>
          </cell>
          <cell r="W927"/>
          <cell r="X927">
            <v>3018865741</v>
          </cell>
        </row>
        <row r="928">
          <cell r="N928" t="str">
            <v>05480</v>
          </cell>
          <cell r="O928" t="str">
            <v xml:space="preserve">Mutatá                                                                                                                                                                                                  </v>
          </cell>
          <cell r="P928">
            <v>1804321543</v>
          </cell>
          <cell r="Q928">
            <v>267029139</v>
          </cell>
          <cell r="R928"/>
          <cell r="S928">
            <v>161601906</v>
          </cell>
          <cell r="T928">
            <v>215469208</v>
          </cell>
          <cell r="U928">
            <v>700232459</v>
          </cell>
          <cell r="V928">
            <v>9161979277</v>
          </cell>
          <cell r="W928">
            <v>3474277874</v>
          </cell>
          <cell r="X928">
            <v>4151404678</v>
          </cell>
        </row>
        <row r="929">
          <cell r="N929" t="str">
            <v>13580</v>
          </cell>
          <cell r="O929" t="str">
            <v xml:space="preserve">Regidor                                                                                                                                                                                                 </v>
          </cell>
          <cell r="P929">
            <v>886667337</v>
          </cell>
          <cell r="Q929">
            <v>414279104</v>
          </cell>
          <cell r="R929"/>
          <cell r="S929">
            <v>48318682</v>
          </cell>
          <cell r="T929">
            <v>64424910</v>
          </cell>
          <cell r="U929">
            <v>241443603</v>
          </cell>
          <cell r="V929">
            <v>5590601697</v>
          </cell>
          <cell r="W929">
            <v>1595379280</v>
          </cell>
          <cell r="X929">
            <v>1839023463</v>
          </cell>
        </row>
        <row r="930">
          <cell r="N930" t="str">
            <v>13780</v>
          </cell>
          <cell r="O930" t="str">
            <v xml:space="preserve">Talaigua Nuevo                                                                                                                                                                                          </v>
          </cell>
          <cell r="P930">
            <v>1095579732</v>
          </cell>
          <cell r="Q930">
            <v>714918153</v>
          </cell>
          <cell r="R930"/>
          <cell r="S930">
            <v>68467289</v>
          </cell>
          <cell r="T930">
            <v>76975561</v>
          </cell>
          <cell r="U930">
            <v>565801300</v>
          </cell>
          <cell r="V930">
            <v>6131469200</v>
          </cell>
          <cell r="W930">
            <v>1760576607</v>
          </cell>
          <cell r="X930">
            <v>2200128393</v>
          </cell>
        </row>
        <row r="931">
          <cell r="N931" t="str">
            <v>15180</v>
          </cell>
          <cell r="O931" t="str">
            <v xml:space="preserve">Chiscas                                                                                                                                                                                                 </v>
          </cell>
          <cell r="P931">
            <v>851672261</v>
          </cell>
          <cell r="Q931">
            <v>29135605</v>
          </cell>
          <cell r="R931"/>
          <cell r="S931">
            <v>65452870</v>
          </cell>
          <cell r="T931">
            <v>87270494</v>
          </cell>
          <cell r="U931">
            <v>113915741</v>
          </cell>
          <cell r="V931">
            <v>1356549562</v>
          </cell>
          <cell r="W931">
            <v>1606580157</v>
          </cell>
          <cell r="X931">
            <v>1966119211</v>
          </cell>
        </row>
        <row r="932">
          <cell r="N932" t="str">
            <v>15380</v>
          </cell>
          <cell r="O932" t="str">
            <v xml:space="preserve">La Capilla                                                                                                                                                                                              </v>
          </cell>
          <cell r="P932">
            <v>451833992</v>
          </cell>
          <cell r="Q932">
            <v>6141356</v>
          </cell>
          <cell r="R932"/>
          <cell r="S932">
            <v>36626634</v>
          </cell>
          <cell r="T932">
            <v>48835512</v>
          </cell>
          <cell r="U932">
            <v>51864789</v>
          </cell>
          <cell r="V932">
            <v>832043723</v>
          </cell>
          <cell r="W932">
            <v>704166636</v>
          </cell>
          <cell r="X932">
            <v>825914057</v>
          </cell>
        </row>
        <row r="933">
          <cell r="N933" t="str">
            <v>15480</v>
          </cell>
          <cell r="O933" t="str">
            <v xml:space="preserve">Muzo                                                                                                                                                                                                    </v>
          </cell>
          <cell r="P933">
            <v>983697799</v>
          </cell>
          <cell r="Q933">
            <v>58689969</v>
          </cell>
          <cell r="R933"/>
          <cell r="S933">
            <v>57169479</v>
          </cell>
          <cell r="T933">
            <v>76225972</v>
          </cell>
          <cell r="U933">
            <v>220794645</v>
          </cell>
          <cell r="V933">
            <v>2773224726</v>
          </cell>
          <cell r="W933">
            <v>1519063837</v>
          </cell>
          <cell r="X933">
            <v>1878817811</v>
          </cell>
        </row>
        <row r="934">
          <cell r="N934" t="str">
            <v>15580</v>
          </cell>
          <cell r="O934" t="str">
            <v xml:space="preserve">Quípama                                                                                                                                                                                                 </v>
          </cell>
          <cell r="P934">
            <v>1116953983</v>
          </cell>
          <cell r="Q934">
            <v>56777138</v>
          </cell>
          <cell r="R934"/>
          <cell r="S934">
            <v>102887259</v>
          </cell>
          <cell r="T934">
            <v>137183011</v>
          </cell>
          <cell r="U934">
            <v>175485185</v>
          </cell>
          <cell r="V934">
            <v>1813063951</v>
          </cell>
          <cell r="W934">
            <v>2371794539</v>
          </cell>
          <cell r="X934">
            <v>2863786281</v>
          </cell>
        </row>
        <row r="935">
          <cell r="N935" t="str">
            <v>17380</v>
          </cell>
          <cell r="O935" t="str">
            <v xml:space="preserve">La Dorada                                                                                                                                                                                               </v>
          </cell>
          <cell r="P935">
            <v>2464407411</v>
          </cell>
          <cell r="Q935">
            <v>1089720548</v>
          </cell>
          <cell r="R935"/>
          <cell r="S935">
            <v>126758115</v>
          </cell>
          <cell r="T935">
            <v>169010820</v>
          </cell>
          <cell r="U935">
            <v>1589082191</v>
          </cell>
          <cell r="V935">
            <v>17095494274</v>
          </cell>
          <cell r="W935">
            <v>1529839317</v>
          </cell>
          <cell r="X935">
            <v>1605602787</v>
          </cell>
        </row>
        <row r="936">
          <cell r="N936" t="str">
            <v>19780</v>
          </cell>
          <cell r="O936" t="str">
            <v xml:space="preserve">Suárez                                                                                                                                                                                                  </v>
          </cell>
          <cell r="P936">
            <v>2409055574</v>
          </cell>
          <cell r="Q936">
            <v>228458705</v>
          </cell>
          <cell r="R936"/>
          <cell r="S936">
            <v>128807644</v>
          </cell>
          <cell r="T936">
            <v>171743525</v>
          </cell>
          <cell r="U936">
            <v>795414621</v>
          </cell>
          <cell r="V936">
            <v>8231752505</v>
          </cell>
          <cell r="W936">
            <v>1554575014</v>
          </cell>
          <cell r="X936">
            <v>1631563492</v>
          </cell>
        </row>
        <row r="937">
          <cell r="N937" t="str">
            <v>23580</v>
          </cell>
          <cell r="O937" t="str">
            <v xml:space="preserve">Puerto Libertador                                                                                                                                                                                       </v>
          </cell>
          <cell r="P937">
            <v>3468466461</v>
          </cell>
          <cell r="Q937">
            <v>870061314</v>
          </cell>
          <cell r="R937"/>
          <cell r="S937">
            <v>258308281</v>
          </cell>
          <cell r="T937">
            <v>344411041</v>
          </cell>
          <cell r="U937">
            <v>1984817165</v>
          </cell>
          <cell r="V937">
            <v>15732660737</v>
          </cell>
          <cell r="W937">
            <v>3117513737</v>
          </cell>
          <cell r="X937">
            <v>3271904893</v>
          </cell>
        </row>
        <row r="938">
          <cell r="N938" t="str">
            <v>25580</v>
          </cell>
          <cell r="O938" t="str">
            <v xml:space="preserve">Pulí                                                                                                                                                                                                    </v>
          </cell>
          <cell r="P938">
            <v>550580107</v>
          </cell>
          <cell r="Q938">
            <v>11976780</v>
          </cell>
          <cell r="R938"/>
          <cell r="S938">
            <v>55254800</v>
          </cell>
          <cell r="T938">
            <v>73673067</v>
          </cell>
          <cell r="U938">
            <v>62455234</v>
          </cell>
          <cell r="V938">
            <v>869262062</v>
          </cell>
          <cell r="W938">
            <v>1075533672</v>
          </cell>
          <cell r="X938">
            <v>1252887335</v>
          </cell>
        </row>
        <row r="939">
          <cell r="N939" t="str">
            <v>27580</v>
          </cell>
          <cell r="O939" t="str">
            <v xml:space="preserve">Rio Iró                                                                                                                                                                                                 </v>
          </cell>
          <cell r="P939">
            <v>1258862749</v>
          </cell>
          <cell r="Q939">
            <v>107210768</v>
          </cell>
          <cell r="R939"/>
          <cell r="S939">
            <v>152889226</v>
          </cell>
          <cell r="T939">
            <v>203852300</v>
          </cell>
          <cell r="U939">
            <v>332384985</v>
          </cell>
          <cell r="V939">
            <v>2116092270</v>
          </cell>
          <cell r="W939">
            <v>3068259517</v>
          </cell>
          <cell r="X939">
            <v>3880378759</v>
          </cell>
        </row>
        <row r="940">
          <cell r="N940" t="str">
            <v>47980</v>
          </cell>
          <cell r="O940" t="str">
            <v xml:space="preserve">Zona Bananera                                                                                                                                                                                           </v>
          </cell>
          <cell r="P940">
            <v>4368016239</v>
          </cell>
          <cell r="Q940">
            <v>930844395</v>
          </cell>
          <cell r="R940"/>
          <cell r="S940">
            <v>185580307</v>
          </cell>
          <cell r="T940">
            <v>247440410</v>
          </cell>
          <cell r="U940">
            <v>3534236062</v>
          </cell>
          <cell r="V940">
            <v>16316883115</v>
          </cell>
          <cell r="W940">
            <v>2239762330</v>
          </cell>
          <cell r="X940">
            <v>2350683894</v>
          </cell>
        </row>
        <row r="941">
          <cell r="N941" t="str">
            <v>50680</v>
          </cell>
          <cell r="O941" t="str">
            <v xml:space="preserve">San Carlos De Guaroa                                                                                                                                                                                    </v>
          </cell>
          <cell r="P941">
            <v>917537063</v>
          </cell>
          <cell r="Q941">
            <v>80813061</v>
          </cell>
          <cell r="R941"/>
          <cell r="S941">
            <v>41919247</v>
          </cell>
          <cell r="T941">
            <v>55892329</v>
          </cell>
          <cell r="U941">
            <v>376493015</v>
          </cell>
          <cell r="V941">
            <v>2885393812</v>
          </cell>
          <cell r="W941">
            <v>1326661994</v>
          </cell>
          <cell r="X941">
            <v>1734245465</v>
          </cell>
        </row>
        <row r="942">
          <cell r="N942" t="str">
            <v>52480</v>
          </cell>
          <cell r="O942" t="str">
            <v xml:space="preserve">Nariño                                                                                                                                                                                                  </v>
          </cell>
          <cell r="P942">
            <v>812374734</v>
          </cell>
          <cell r="Q942">
            <v>20031861</v>
          </cell>
          <cell r="R942"/>
          <cell r="S942">
            <v>65395481</v>
          </cell>
          <cell r="T942">
            <v>87193964</v>
          </cell>
          <cell r="U942">
            <v>77188450</v>
          </cell>
          <cell r="V942">
            <v>1384638983</v>
          </cell>
          <cell r="W942">
            <v>1531131752</v>
          </cell>
          <cell r="X942">
            <v>1961830597</v>
          </cell>
        </row>
        <row r="943">
          <cell r="N943" t="str">
            <v>54480</v>
          </cell>
          <cell r="O943" t="str">
            <v xml:space="preserve">Mutiscua                                                                                                                                                                                                </v>
          </cell>
          <cell r="P943">
            <v>670356297</v>
          </cell>
          <cell r="Q943">
            <v>21640954</v>
          </cell>
          <cell r="R943"/>
          <cell r="S943">
            <v>46374934</v>
          </cell>
          <cell r="T943">
            <v>61833244</v>
          </cell>
          <cell r="U943">
            <v>113072511</v>
          </cell>
          <cell r="V943">
            <v>1421824191</v>
          </cell>
          <cell r="W943">
            <v>1064921778</v>
          </cell>
          <cell r="X943">
            <v>1290273880</v>
          </cell>
        </row>
        <row r="944">
          <cell r="N944" t="str">
            <v>54680</v>
          </cell>
          <cell r="O944" t="str">
            <v xml:space="preserve">Santiago                                                                                                                                                                                                </v>
          </cell>
          <cell r="P944">
            <v>686478799</v>
          </cell>
          <cell r="Q944">
            <v>21263528</v>
          </cell>
          <cell r="R944"/>
          <cell r="S944">
            <v>84526145</v>
          </cell>
          <cell r="T944">
            <v>112701526</v>
          </cell>
          <cell r="U944">
            <v>93344719</v>
          </cell>
          <cell r="V944">
            <v>1128943526</v>
          </cell>
          <cell r="W944">
            <v>1616709430</v>
          </cell>
          <cell r="X944">
            <v>1904932236</v>
          </cell>
        </row>
        <row r="945">
          <cell r="N945" t="str">
            <v>68780</v>
          </cell>
          <cell r="O945" t="str">
            <v xml:space="preserve">Suratá                                                                                                                                                                                                  </v>
          </cell>
          <cell r="P945">
            <v>659934767</v>
          </cell>
          <cell r="Q945">
            <v>23288380</v>
          </cell>
          <cell r="R945"/>
          <cell r="S945">
            <v>55980184</v>
          </cell>
          <cell r="T945">
            <v>74640246</v>
          </cell>
          <cell r="U945">
            <v>105696363</v>
          </cell>
          <cell r="V945">
            <v>1239775352</v>
          </cell>
          <cell r="W945">
            <v>1236082781</v>
          </cell>
          <cell r="X945">
            <v>1483050721</v>
          </cell>
        </row>
        <row r="946">
          <cell r="N946" t="str">
            <v>15681</v>
          </cell>
          <cell r="O946" t="str">
            <v xml:space="preserve">San Pablo De Borbur                                                                                                                                                                                     </v>
          </cell>
          <cell r="P946">
            <v>960712748</v>
          </cell>
          <cell r="Q946">
            <v>49837666</v>
          </cell>
          <cell r="R946"/>
          <cell r="S946">
            <v>89184883</v>
          </cell>
          <cell r="T946">
            <v>118913178</v>
          </cell>
          <cell r="U946">
            <v>196750527</v>
          </cell>
          <cell r="V946">
            <v>2196166240</v>
          </cell>
          <cell r="W946">
            <v>1839570507</v>
          </cell>
          <cell r="X946">
            <v>2183619738</v>
          </cell>
        </row>
        <row r="947">
          <cell r="N947" t="str">
            <v>25181</v>
          </cell>
          <cell r="O947" t="str">
            <v xml:space="preserve">Choachí                                                                                                                                                                                                 </v>
          </cell>
          <cell r="P947">
            <v>705378637</v>
          </cell>
          <cell r="Q947">
            <v>33799134</v>
          </cell>
          <cell r="R947"/>
          <cell r="S947">
            <v>52006847</v>
          </cell>
          <cell r="T947">
            <v>69342464</v>
          </cell>
          <cell r="U947">
            <v>298918768</v>
          </cell>
          <cell r="V947">
            <v>2720659976</v>
          </cell>
          <cell r="W947">
            <v>1231963504</v>
          </cell>
          <cell r="X947">
            <v>1493255530</v>
          </cell>
        </row>
        <row r="948">
          <cell r="N948" t="str">
            <v>25281</v>
          </cell>
          <cell r="O948" t="str">
            <v xml:space="preserve">Fosca                                                                                                                                                                                                   </v>
          </cell>
          <cell r="P948">
            <v>784202630</v>
          </cell>
          <cell r="Q948">
            <v>31660602</v>
          </cell>
          <cell r="R948"/>
          <cell r="S948">
            <v>64078779</v>
          </cell>
          <cell r="T948">
            <v>85438372</v>
          </cell>
          <cell r="U948">
            <v>195895302</v>
          </cell>
          <cell r="V948">
            <v>2112934209</v>
          </cell>
          <cell r="W948">
            <v>1306525309</v>
          </cell>
          <cell r="X948">
            <v>1547934119</v>
          </cell>
        </row>
        <row r="949">
          <cell r="N949" t="str">
            <v>25781</v>
          </cell>
          <cell r="O949" t="str">
            <v xml:space="preserve">Sutatausa                                                                                                                                                                                               </v>
          </cell>
          <cell r="P949">
            <v>564065077</v>
          </cell>
          <cell r="Q949">
            <v>20239828</v>
          </cell>
          <cell r="R949"/>
          <cell r="S949">
            <v>48020997</v>
          </cell>
          <cell r="T949">
            <v>64027997</v>
          </cell>
          <cell r="U949">
            <v>180732581</v>
          </cell>
          <cell r="V949">
            <v>737683537</v>
          </cell>
          <cell r="W949">
            <v>1007649351</v>
          </cell>
          <cell r="X949">
            <v>1199431780</v>
          </cell>
        </row>
        <row r="950">
          <cell r="N950" t="str">
            <v>52381</v>
          </cell>
          <cell r="O950" t="str">
            <v xml:space="preserve">La Florida                                                                                                                                                                                              </v>
          </cell>
          <cell r="P950">
            <v>1119776503</v>
          </cell>
          <cell r="Q950">
            <v>64864896</v>
          </cell>
          <cell r="R950"/>
          <cell r="S950">
            <v>90117191</v>
          </cell>
          <cell r="T950">
            <v>120156251</v>
          </cell>
          <cell r="U950">
            <v>250443759</v>
          </cell>
          <cell r="V950">
            <v>3775065687</v>
          </cell>
          <cell r="W950">
            <v>2188227731</v>
          </cell>
          <cell r="X950">
            <v>2661369552</v>
          </cell>
        </row>
        <row r="951">
          <cell r="N951" t="str">
            <v>68081</v>
          </cell>
          <cell r="O951" t="str">
            <v xml:space="preserve">Barrancabermeja                                                                                                                                                                                         </v>
          </cell>
          <cell r="P951">
            <v>6037579368</v>
          </cell>
          <cell r="Q951">
            <v>1695588904</v>
          </cell>
          <cell r="R951"/>
          <cell r="S951">
            <v>539848210</v>
          </cell>
          <cell r="T951">
            <v>719797614</v>
          </cell>
          <cell r="U951">
            <v>120491573630</v>
          </cell>
          <cell r="V951">
            <v>45442357215</v>
          </cell>
          <cell r="W951"/>
          <cell r="X951">
            <v>6838077331</v>
          </cell>
        </row>
        <row r="952">
          <cell r="N952" t="str">
            <v>05282</v>
          </cell>
          <cell r="O952" t="str">
            <v xml:space="preserve">Fredonia                                                                                                                                                                                                </v>
          </cell>
          <cell r="P952">
            <v>1250484743</v>
          </cell>
          <cell r="Q952">
            <v>61989916</v>
          </cell>
          <cell r="R952"/>
          <cell r="S952">
            <v>99301751</v>
          </cell>
          <cell r="T952">
            <v>132402334</v>
          </cell>
          <cell r="U952">
            <v>405464213</v>
          </cell>
          <cell r="V952">
            <v>3711598631</v>
          </cell>
          <cell r="W952">
            <v>1198469409</v>
          </cell>
          <cell r="X952">
            <v>1257822181</v>
          </cell>
        </row>
        <row r="953">
          <cell r="N953" t="str">
            <v>23182</v>
          </cell>
          <cell r="O953" t="str">
            <v xml:space="preserve">Chinú                                                                                                                                                                                                   </v>
          </cell>
          <cell r="P953">
            <v>2610648727</v>
          </cell>
          <cell r="Q953">
            <v>403262962</v>
          </cell>
          <cell r="R953"/>
          <cell r="S953">
            <v>178973342</v>
          </cell>
          <cell r="T953">
            <v>238631115</v>
          </cell>
          <cell r="U953">
            <v>1604059614</v>
          </cell>
          <cell r="V953">
            <v>17117144626</v>
          </cell>
          <cell r="W953">
            <v>2160023087</v>
          </cell>
          <cell r="X953">
            <v>2266995649</v>
          </cell>
        </row>
        <row r="954">
          <cell r="N954" t="str">
            <v>66682</v>
          </cell>
          <cell r="O954" t="str">
            <v xml:space="preserve">Santa Rosa De Cabal                                                                                                                                                                                     </v>
          </cell>
          <cell r="P954">
            <v>2244416803</v>
          </cell>
          <cell r="Q954">
            <v>189595773</v>
          </cell>
          <cell r="R954"/>
          <cell r="S954">
            <v>141720749</v>
          </cell>
          <cell r="T954">
            <v>188961001</v>
          </cell>
          <cell r="U954">
            <v>1589304086</v>
          </cell>
          <cell r="V954">
            <v>15991257434</v>
          </cell>
          <cell r="W954">
            <v>1710422834</v>
          </cell>
          <cell r="X954">
            <v>1795129489</v>
          </cell>
        </row>
        <row r="955">
          <cell r="N955" t="str">
            <v>68682</v>
          </cell>
          <cell r="O955" t="str">
            <v xml:space="preserve">San Joaquín                                                                                                                                                                                             </v>
          </cell>
          <cell r="P955">
            <v>456918110</v>
          </cell>
          <cell r="Q955">
            <v>10673944</v>
          </cell>
          <cell r="R955"/>
          <cell r="S955">
            <v>37423034</v>
          </cell>
          <cell r="T955">
            <v>49897379</v>
          </cell>
          <cell r="U955">
            <v>60277741</v>
          </cell>
          <cell r="V955">
            <v>837039892</v>
          </cell>
          <cell r="W955">
            <v>835513481</v>
          </cell>
          <cell r="X955">
            <v>1004112193</v>
          </cell>
        </row>
        <row r="956">
          <cell r="N956" t="str">
            <v>05483</v>
          </cell>
          <cell r="O956" t="str">
            <v xml:space="preserve">Nariño                                                                                                                                                                                                  </v>
          </cell>
          <cell r="P956">
            <v>1176466018</v>
          </cell>
          <cell r="Q956">
            <v>45998452</v>
          </cell>
          <cell r="R956"/>
          <cell r="S956">
            <v>67828628</v>
          </cell>
          <cell r="T956">
            <v>90438166</v>
          </cell>
          <cell r="U956">
            <v>252593190</v>
          </cell>
          <cell r="V956">
            <v>3782459518</v>
          </cell>
          <cell r="W956">
            <v>1539389184</v>
          </cell>
          <cell r="X956">
            <v>1963915981</v>
          </cell>
        </row>
        <row r="957">
          <cell r="N957" t="str">
            <v>13683</v>
          </cell>
          <cell r="O957" t="str">
            <v xml:space="preserve">Santa Rosa                                                                                                                                                                                              </v>
          </cell>
          <cell r="P957">
            <v>2789002794</v>
          </cell>
          <cell r="Q957">
            <v>456180890</v>
          </cell>
          <cell r="R957"/>
          <cell r="S957">
            <v>179711516</v>
          </cell>
          <cell r="T957">
            <v>239615355</v>
          </cell>
          <cell r="U957">
            <v>927890570</v>
          </cell>
          <cell r="V957">
            <v>7763632508</v>
          </cell>
          <cell r="W957">
            <v>4616197106</v>
          </cell>
          <cell r="X957">
            <v>5655902320</v>
          </cell>
        </row>
        <row r="958">
          <cell r="N958" t="str">
            <v>15183</v>
          </cell>
          <cell r="O958" t="str">
            <v xml:space="preserve">Chita                                                                                                                                                                                                   </v>
          </cell>
          <cell r="P958">
            <v>1328474674</v>
          </cell>
          <cell r="Q958">
            <v>120158457</v>
          </cell>
          <cell r="R958"/>
          <cell r="S958">
            <v>107086240</v>
          </cell>
          <cell r="T958">
            <v>142781654</v>
          </cell>
          <cell r="U958">
            <v>378722391</v>
          </cell>
          <cell r="V958">
            <v>3038004214</v>
          </cell>
          <cell r="W958">
            <v>2569947797</v>
          </cell>
          <cell r="X958">
            <v>3120630569</v>
          </cell>
        </row>
        <row r="959">
          <cell r="N959" t="str">
            <v>20383</v>
          </cell>
          <cell r="O959" t="str">
            <v xml:space="preserve">La Gloria                                                                                                                                                                                               </v>
          </cell>
          <cell r="P959">
            <v>1485568198</v>
          </cell>
          <cell r="Q959">
            <v>602953171</v>
          </cell>
          <cell r="R959"/>
          <cell r="S959">
            <v>75983767</v>
          </cell>
          <cell r="T959">
            <v>101311689</v>
          </cell>
          <cell r="U959">
            <v>628777024</v>
          </cell>
          <cell r="V959">
            <v>5126240867</v>
          </cell>
          <cell r="W959">
            <v>2132716051</v>
          </cell>
          <cell r="X959">
            <v>2641244242</v>
          </cell>
        </row>
        <row r="960">
          <cell r="N960" t="str">
            <v>25183</v>
          </cell>
          <cell r="O960" t="str">
            <v xml:space="preserve">Chocontá                                                                                                                                                                                                </v>
          </cell>
          <cell r="P960">
            <v>1285224728</v>
          </cell>
          <cell r="Q960">
            <v>83963889</v>
          </cell>
          <cell r="R960"/>
          <cell r="S960">
            <v>75082510</v>
          </cell>
          <cell r="T960">
            <v>100110017</v>
          </cell>
          <cell r="U960">
            <v>529886837</v>
          </cell>
          <cell r="V960">
            <v>4790075796</v>
          </cell>
          <cell r="W960">
            <v>1878624064</v>
          </cell>
          <cell r="X960">
            <v>2293960329</v>
          </cell>
        </row>
        <row r="961">
          <cell r="N961" t="str">
            <v>25483</v>
          </cell>
          <cell r="O961" t="str">
            <v xml:space="preserve">Nariño                                                                                                                                                                                                  </v>
          </cell>
          <cell r="P961">
            <v>437962376</v>
          </cell>
          <cell r="Q961">
            <v>175827854</v>
          </cell>
          <cell r="R961"/>
          <cell r="S961">
            <v>59909263</v>
          </cell>
          <cell r="T961">
            <v>79879018</v>
          </cell>
          <cell r="U961">
            <v>38549770</v>
          </cell>
          <cell r="V961">
            <v>591683384</v>
          </cell>
          <cell r="W961">
            <v>1111891998</v>
          </cell>
          <cell r="X961">
            <v>1280630175</v>
          </cell>
        </row>
        <row r="962">
          <cell r="N962" t="str">
            <v>41483</v>
          </cell>
          <cell r="O962" t="str">
            <v xml:space="preserve">Nátaga                                                                                                                                                                                                  </v>
          </cell>
          <cell r="P962">
            <v>735839607</v>
          </cell>
          <cell r="Q962">
            <v>53100802</v>
          </cell>
          <cell r="R962"/>
          <cell r="S962">
            <v>50503655</v>
          </cell>
          <cell r="T962">
            <v>67338206</v>
          </cell>
          <cell r="U962">
            <v>246102012</v>
          </cell>
          <cell r="V962">
            <v>2547343781</v>
          </cell>
          <cell r="W962">
            <v>1278753905</v>
          </cell>
          <cell r="X962">
            <v>1563883633</v>
          </cell>
        </row>
        <row r="963">
          <cell r="N963" t="str">
            <v>50683</v>
          </cell>
          <cell r="O963" t="str">
            <v xml:space="preserve">San Juan De Arama                                                                                                                                                                                       </v>
          </cell>
          <cell r="P963">
            <v>1004422719</v>
          </cell>
          <cell r="Q963">
            <v>59267994</v>
          </cell>
          <cell r="R963"/>
          <cell r="S963">
            <v>72801572</v>
          </cell>
          <cell r="T963">
            <v>97068763</v>
          </cell>
          <cell r="U963">
            <v>258240355</v>
          </cell>
          <cell r="V963">
            <v>2717088018</v>
          </cell>
          <cell r="W963">
            <v>1719504507</v>
          </cell>
          <cell r="X963">
            <v>2204683516</v>
          </cell>
        </row>
        <row r="964">
          <cell r="N964" t="str">
            <v>52083</v>
          </cell>
          <cell r="O964" t="str">
            <v xml:space="preserve">Belén                                                                                                                                                                                                   </v>
          </cell>
          <cell r="P964">
            <v>757188370</v>
          </cell>
          <cell r="Q964">
            <v>20654006</v>
          </cell>
          <cell r="R964"/>
          <cell r="S964">
            <v>57322974</v>
          </cell>
          <cell r="T964">
            <v>76430629</v>
          </cell>
          <cell r="U964">
            <v>132862662</v>
          </cell>
          <cell r="V964">
            <v>2291347662</v>
          </cell>
          <cell r="W964">
            <v>1216290663</v>
          </cell>
          <cell r="X964">
            <v>1450347599</v>
          </cell>
        </row>
        <row r="965">
          <cell r="N965" t="str">
            <v>52683</v>
          </cell>
          <cell r="O965" t="str">
            <v xml:space="preserve">Sandoná                                                                                                                                                                                                 </v>
          </cell>
          <cell r="P965">
            <v>1163904856</v>
          </cell>
          <cell r="Q965">
            <v>74470017</v>
          </cell>
          <cell r="R965"/>
          <cell r="S965">
            <v>40379711</v>
          </cell>
          <cell r="T965">
            <v>53839614</v>
          </cell>
          <cell r="U965">
            <v>406723058</v>
          </cell>
          <cell r="V965">
            <v>7317369715</v>
          </cell>
          <cell r="W965">
            <v>1489019270</v>
          </cell>
          <cell r="X965">
            <v>1894745863</v>
          </cell>
        </row>
        <row r="966">
          <cell r="N966" t="str">
            <v>66383</v>
          </cell>
          <cell r="O966" t="str">
            <v xml:space="preserve">La Celia                                                                                                                                                                                                </v>
          </cell>
          <cell r="P966">
            <v>670042058</v>
          </cell>
          <cell r="Q966">
            <v>27833854</v>
          </cell>
          <cell r="R966"/>
          <cell r="S966">
            <v>50426226</v>
          </cell>
          <cell r="T966">
            <v>67234967</v>
          </cell>
          <cell r="U966">
            <v>196997463</v>
          </cell>
          <cell r="V966">
            <v>2644673517</v>
          </cell>
          <cell r="W966">
            <v>1147419459</v>
          </cell>
          <cell r="X966">
            <v>1382826730</v>
          </cell>
        </row>
        <row r="967">
          <cell r="N967" t="str">
            <v>73283</v>
          </cell>
          <cell r="O967" t="str">
            <v xml:space="preserve">Fresno                                                                                                                                                                                                  </v>
          </cell>
          <cell r="P967">
            <v>1637009143</v>
          </cell>
          <cell r="Q967">
            <v>133012026</v>
          </cell>
          <cell r="R967"/>
          <cell r="S967">
            <v>111206479</v>
          </cell>
          <cell r="T967">
            <v>148275306</v>
          </cell>
          <cell r="U967">
            <v>831622786</v>
          </cell>
          <cell r="V967">
            <v>10540067982</v>
          </cell>
          <cell r="W967">
            <v>1342147167</v>
          </cell>
          <cell r="X967">
            <v>1408615410</v>
          </cell>
        </row>
        <row r="968">
          <cell r="N968" t="str">
            <v>73483</v>
          </cell>
          <cell r="O968" t="str">
            <v xml:space="preserve">Natagaima                                                                                                                                                                                               </v>
          </cell>
          <cell r="P968">
            <v>1126753742</v>
          </cell>
          <cell r="Q968">
            <v>707966347</v>
          </cell>
          <cell r="R968"/>
          <cell r="S968">
            <v>51944065</v>
          </cell>
          <cell r="T968">
            <v>69258753</v>
          </cell>
          <cell r="U968">
            <v>420808542</v>
          </cell>
          <cell r="V968">
            <v>5406771798</v>
          </cell>
          <cell r="W968">
            <v>1608165647</v>
          </cell>
          <cell r="X968">
            <v>2013023921</v>
          </cell>
        </row>
        <row r="969">
          <cell r="N969" t="str">
            <v>05284</v>
          </cell>
          <cell r="O969" t="str">
            <v xml:space="preserve">Frontino                                                                                                                                                                                                </v>
          </cell>
          <cell r="P969">
            <v>1654040954</v>
          </cell>
          <cell r="Q969">
            <v>258296538</v>
          </cell>
          <cell r="R969"/>
          <cell r="S969">
            <v>75444510</v>
          </cell>
          <cell r="T969">
            <v>100592680</v>
          </cell>
          <cell r="U969">
            <v>829549219</v>
          </cell>
          <cell r="V969">
            <v>8494396840</v>
          </cell>
          <cell r="W969">
            <v>2427272779</v>
          </cell>
          <cell r="X969">
            <v>3050170084</v>
          </cell>
        </row>
        <row r="970">
          <cell r="N970" t="str">
            <v>68684</v>
          </cell>
          <cell r="O970" t="str">
            <v xml:space="preserve">San José De Miranda                                                                                                                                                                                     </v>
          </cell>
          <cell r="P970">
            <v>754319885</v>
          </cell>
          <cell r="Q970">
            <v>24291470</v>
          </cell>
          <cell r="R970"/>
          <cell r="S970">
            <v>63381510</v>
          </cell>
          <cell r="T970">
            <v>84508680</v>
          </cell>
          <cell r="U970">
            <v>102561027</v>
          </cell>
          <cell r="V970">
            <v>1515408114</v>
          </cell>
          <cell r="W970">
            <v>1534354722</v>
          </cell>
          <cell r="X970">
            <v>1865344768</v>
          </cell>
        </row>
        <row r="971">
          <cell r="N971" t="str">
            <v>05585</v>
          </cell>
          <cell r="O971" t="str">
            <v xml:space="preserve">Puerto Nare                                                                                                                                                                                             </v>
          </cell>
          <cell r="P971">
            <v>1034200455</v>
          </cell>
          <cell r="Q971">
            <v>1619541456</v>
          </cell>
          <cell r="R971"/>
          <cell r="S971">
            <v>46970725</v>
          </cell>
          <cell r="T971">
            <v>62627633</v>
          </cell>
          <cell r="U971">
            <v>267476139</v>
          </cell>
          <cell r="V971">
            <v>3592150004</v>
          </cell>
          <cell r="W971">
            <v>1387008343</v>
          </cell>
          <cell r="X971">
            <v>1727509575</v>
          </cell>
        </row>
        <row r="972">
          <cell r="N972" t="str">
            <v>05885</v>
          </cell>
          <cell r="O972" t="str">
            <v xml:space="preserve">Yalí                                                                                                                                                                                                    </v>
          </cell>
          <cell r="P972">
            <v>912653370</v>
          </cell>
          <cell r="Q972">
            <v>44649776</v>
          </cell>
          <cell r="R972"/>
          <cell r="S972">
            <v>50026475</v>
          </cell>
          <cell r="T972">
            <v>66701967</v>
          </cell>
          <cell r="U972">
            <v>177805014</v>
          </cell>
          <cell r="V972">
            <v>2695347458</v>
          </cell>
          <cell r="W972">
            <v>1384544575</v>
          </cell>
          <cell r="X972">
            <v>1711884227</v>
          </cell>
        </row>
        <row r="973">
          <cell r="N973" t="str">
            <v>08685</v>
          </cell>
          <cell r="O973" t="str">
            <v xml:space="preserve">Santo Tomás                                                                                                                                                                                             </v>
          </cell>
          <cell r="P973">
            <v>1896690739</v>
          </cell>
          <cell r="Q973">
            <v>152044261</v>
          </cell>
          <cell r="R973"/>
          <cell r="S973">
            <v>88109150</v>
          </cell>
          <cell r="T973">
            <v>117478863</v>
          </cell>
          <cell r="U973">
            <v>603840755</v>
          </cell>
          <cell r="V973">
            <v>8180102069</v>
          </cell>
          <cell r="W973">
            <v>1063386273</v>
          </cell>
          <cell r="X973">
            <v>1116049197</v>
          </cell>
        </row>
        <row r="974">
          <cell r="N974" t="str">
            <v>15185</v>
          </cell>
          <cell r="O974" t="str">
            <v xml:space="preserve">Chitaraque                                                                                                                                                                                              </v>
          </cell>
          <cell r="P974">
            <v>833709903</v>
          </cell>
          <cell r="Q974">
            <v>38485256</v>
          </cell>
          <cell r="R974"/>
          <cell r="S974">
            <v>49156429</v>
          </cell>
          <cell r="T974">
            <v>65541905</v>
          </cell>
          <cell r="U974">
            <v>168534547</v>
          </cell>
          <cell r="V974">
            <v>2192688417</v>
          </cell>
          <cell r="W974">
            <v>1335602943</v>
          </cell>
          <cell r="X974">
            <v>1647778348</v>
          </cell>
        </row>
        <row r="975">
          <cell r="N975" t="str">
            <v>18785</v>
          </cell>
          <cell r="O975" t="str">
            <v xml:space="preserve">Solita                                                                                                                                                                                                  </v>
          </cell>
          <cell r="P975">
            <v>986135119</v>
          </cell>
          <cell r="Q975">
            <v>62584317</v>
          </cell>
          <cell r="R975"/>
          <cell r="S975">
            <v>84449503</v>
          </cell>
          <cell r="T975">
            <v>112599337</v>
          </cell>
          <cell r="U975">
            <v>231805979</v>
          </cell>
          <cell r="V975">
            <v>3052285215</v>
          </cell>
          <cell r="W975">
            <v>1883229448</v>
          </cell>
          <cell r="X975">
            <v>2403601350</v>
          </cell>
        </row>
        <row r="976">
          <cell r="N976" t="str">
            <v>19585</v>
          </cell>
          <cell r="O976" t="str">
            <v xml:space="preserve">Puracé                                                                                                                                                                                                  </v>
          </cell>
          <cell r="P976">
            <v>1619336910</v>
          </cell>
          <cell r="Q976">
            <v>97547170</v>
          </cell>
          <cell r="R976"/>
          <cell r="S976">
            <v>59510580</v>
          </cell>
          <cell r="T976">
            <v>79347444</v>
          </cell>
          <cell r="U976">
            <v>391208937</v>
          </cell>
          <cell r="V976">
            <v>6515851986</v>
          </cell>
          <cell r="W976">
            <v>1800527473</v>
          </cell>
          <cell r="X976">
            <v>2248400368</v>
          </cell>
        </row>
        <row r="977">
          <cell r="N977" t="str">
            <v>19785</v>
          </cell>
          <cell r="O977" t="str">
            <v xml:space="preserve">Sucre                                                                                                                                                                                                   </v>
          </cell>
          <cell r="P977">
            <v>1000714217</v>
          </cell>
          <cell r="Q977">
            <v>40688345</v>
          </cell>
          <cell r="R977"/>
          <cell r="S977">
            <v>87538469</v>
          </cell>
          <cell r="T977">
            <v>116717953</v>
          </cell>
          <cell r="U977">
            <v>76035303</v>
          </cell>
          <cell r="V977">
            <v>1582377069</v>
          </cell>
          <cell r="W977">
            <v>1930399617</v>
          </cell>
          <cell r="X977">
            <v>2461533533</v>
          </cell>
        </row>
        <row r="978">
          <cell r="N978" t="str">
            <v>25785</v>
          </cell>
          <cell r="O978" t="str">
            <v xml:space="preserve">Tabio                                                                                                                                                                                                   </v>
          </cell>
          <cell r="P978">
            <v>852299174</v>
          </cell>
          <cell r="Q978">
            <v>33183576</v>
          </cell>
          <cell r="R978"/>
          <cell r="S978">
            <v>74535562</v>
          </cell>
          <cell r="T978">
            <v>99380749</v>
          </cell>
          <cell r="U978">
            <v>418436498</v>
          </cell>
          <cell r="V978">
            <v>1929574122</v>
          </cell>
          <cell r="W978">
            <v>899567125</v>
          </cell>
          <cell r="X978">
            <v>944117116</v>
          </cell>
        </row>
        <row r="979">
          <cell r="N979" t="str">
            <v>25885</v>
          </cell>
          <cell r="O979" t="str">
            <v xml:space="preserve">Yacopí                                                                                                                                                                                                  </v>
          </cell>
          <cell r="P979">
            <v>1432047141</v>
          </cell>
          <cell r="Q979">
            <v>141164261</v>
          </cell>
          <cell r="R979"/>
          <cell r="S979">
            <v>97611430</v>
          </cell>
          <cell r="T979">
            <v>130148573</v>
          </cell>
          <cell r="U979">
            <v>447859894</v>
          </cell>
          <cell r="V979">
            <v>4218377203</v>
          </cell>
          <cell r="W979">
            <v>2589994903</v>
          </cell>
          <cell r="X979">
            <v>3186213908</v>
          </cell>
        </row>
        <row r="980">
          <cell r="N980" t="str">
            <v>41885</v>
          </cell>
          <cell r="O980" t="str">
            <v xml:space="preserve">Yaguará                                                                                                                                                                                                 </v>
          </cell>
          <cell r="P980">
            <v>695251183</v>
          </cell>
          <cell r="Q980">
            <v>470919170</v>
          </cell>
          <cell r="R980"/>
          <cell r="S980">
            <v>44461736</v>
          </cell>
          <cell r="T980">
            <v>59282315</v>
          </cell>
          <cell r="U980">
            <v>176585662</v>
          </cell>
          <cell r="V980">
            <v>2168065880</v>
          </cell>
          <cell r="W980">
            <v>1019865861</v>
          </cell>
          <cell r="X980">
            <v>1230539245</v>
          </cell>
        </row>
        <row r="981">
          <cell r="N981" t="str">
            <v>52385</v>
          </cell>
          <cell r="O981" t="str">
            <v xml:space="preserve">La Llanada                                                                                                                                                                                              </v>
          </cell>
          <cell r="P981">
            <v>945365915</v>
          </cell>
          <cell r="Q981">
            <v>29708086</v>
          </cell>
          <cell r="R981"/>
          <cell r="S981">
            <v>74887219</v>
          </cell>
          <cell r="T981">
            <v>99849625</v>
          </cell>
          <cell r="U981">
            <v>69166001</v>
          </cell>
          <cell r="V981">
            <v>2034700455</v>
          </cell>
          <cell r="W981">
            <v>1568568464</v>
          </cell>
          <cell r="X981">
            <v>1866569481</v>
          </cell>
        </row>
        <row r="982">
          <cell r="N982" t="str">
            <v>52585</v>
          </cell>
          <cell r="O982" t="str">
            <v xml:space="preserve">Pupiales                                                                                                                                                                                                </v>
          </cell>
          <cell r="P982">
            <v>1044588653</v>
          </cell>
          <cell r="Q982">
            <v>75947567</v>
          </cell>
          <cell r="R982"/>
          <cell r="S982">
            <v>71604030</v>
          </cell>
          <cell r="T982">
            <v>95472029</v>
          </cell>
          <cell r="U982">
            <v>406016250</v>
          </cell>
          <cell r="V982">
            <v>7121379738</v>
          </cell>
          <cell r="W982">
            <v>1784131338</v>
          </cell>
          <cell r="X982">
            <v>2177384329</v>
          </cell>
        </row>
        <row r="983">
          <cell r="N983" t="str">
            <v>52685</v>
          </cell>
          <cell r="O983" t="str">
            <v xml:space="preserve">San Bernardo                                                                                                                                                                                            </v>
          </cell>
          <cell r="P983">
            <v>1237742611</v>
          </cell>
          <cell r="Q983">
            <v>38381768</v>
          </cell>
          <cell r="R983"/>
          <cell r="S983">
            <v>95155285</v>
          </cell>
          <cell r="T983">
            <v>126873713</v>
          </cell>
          <cell r="U983">
            <v>168645819</v>
          </cell>
          <cell r="V983">
            <v>2939527993</v>
          </cell>
          <cell r="W983">
            <v>2058145678</v>
          </cell>
          <cell r="X983">
            <v>2461580030</v>
          </cell>
        </row>
        <row r="984">
          <cell r="N984" t="str">
            <v>52885</v>
          </cell>
          <cell r="O984" t="str">
            <v xml:space="preserve">Yacuanquer                                                                                                                                                                                              </v>
          </cell>
          <cell r="P984">
            <v>961468499</v>
          </cell>
          <cell r="Q984">
            <v>55213656</v>
          </cell>
          <cell r="R984"/>
          <cell r="S984">
            <v>63064159</v>
          </cell>
          <cell r="T984">
            <v>84085546</v>
          </cell>
          <cell r="U984">
            <v>238474504</v>
          </cell>
          <cell r="V984">
            <v>3910993667</v>
          </cell>
          <cell r="W984">
            <v>1560212738</v>
          </cell>
          <cell r="X984">
            <v>1902322858</v>
          </cell>
        </row>
        <row r="985">
          <cell r="N985" t="str">
            <v>54385</v>
          </cell>
          <cell r="O985" t="str">
            <v xml:space="preserve">La Esperanza                                                                                                                                                                                            </v>
          </cell>
          <cell r="P985">
            <v>1318097492</v>
          </cell>
          <cell r="Q985">
            <v>147667887</v>
          </cell>
          <cell r="R985"/>
          <cell r="S985">
            <v>87889424</v>
          </cell>
          <cell r="T985">
            <v>117185899</v>
          </cell>
          <cell r="U985">
            <v>535592490</v>
          </cell>
          <cell r="V985">
            <v>3877090666</v>
          </cell>
          <cell r="W985">
            <v>2209395472</v>
          </cell>
          <cell r="X985">
            <v>2845994614</v>
          </cell>
        </row>
        <row r="986">
          <cell r="N986" t="str">
            <v>68385</v>
          </cell>
          <cell r="O986" t="str">
            <v xml:space="preserve">Landázuri                                                                                                                                                                                               </v>
          </cell>
          <cell r="P986">
            <v>1032305615</v>
          </cell>
          <cell r="Q986">
            <v>72518917</v>
          </cell>
          <cell r="R986"/>
          <cell r="S986">
            <v>61936888</v>
          </cell>
          <cell r="T986">
            <v>82582518</v>
          </cell>
          <cell r="U986">
            <v>355897009</v>
          </cell>
          <cell r="V986">
            <v>3770226214</v>
          </cell>
          <cell r="W986">
            <v>1523377629</v>
          </cell>
          <cell r="X986">
            <v>1855964414</v>
          </cell>
        </row>
        <row r="987">
          <cell r="N987" t="str">
            <v>73585</v>
          </cell>
          <cell r="O987" t="str">
            <v xml:space="preserve">Purificación                                                                                                                                                                                            </v>
          </cell>
          <cell r="P987">
            <v>1314550204</v>
          </cell>
          <cell r="Q987">
            <v>513367466</v>
          </cell>
          <cell r="R987"/>
          <cell r="S987">
            <v>71505074</v>
          </cell>
          <cell r="T987">
            <v>95340098</v>
          </cell>
          <cell r="U987">
            <v>548057592</v>
          </cell>
          <cell r="V987">
            <v>7513035770</v>
          </cell>
          <cell r="W987">
            <v>2004159778</v>
          </cell>
          <cell r="X987">
            <v>2481628922</v>
          </cell>
        </row>
        <row r="988">
          <cell r="N988" t="str">
            <v>86885</v>
          </cell>
          <cell r="O988" t="str">
            <v xml:space="preserve">Villagarzón                                                                                                                                                                                             </v>
          </cell>
          <cell r="P988">
            <v>1698605965</v>
          </cell>
          <cell r="Q988">
            <v>160736218</v>
          </cell>
          <cell r="R988"/>
          <cell r="S988">
            <v>35812506</v>
          </cell>
          <cell r="T988">
            <v>47750008</v>
          </cell>
          <cell r="U988">
            <v>939128367</v>
          </cell>
          <cell r="V988">
            <v>8717254872</v>
          </cell>
          <cell r="W988">
            <v>1598664030</v>
          </cell>
          <cell r="X988">
            <v>2064428877</v>
          </cell>
        </row>
        <row r="989">
          <cell r="N989" t="str">
            <v>05086</v>
          </cell>
          <cell r="O989" t="str">
            <v xml:space="preserve">Belmira                                                                                                                                                                                                 </v>
          </cell>
          <cell r="P989">
            <v>690749158</v>
          </cell>
          <cell r="Q989">
            <v>35039431</v>
          </cell>
          <cell r="R989"/>
          <cell r="S989">
            <v>52881171</v>
          </cell>
          <cell r="T989">
            <v>70508228</v>
          </cell>
          <cell r="U989">
            <v>207014979</v>
          </cell>
          <cell r="V989">
            <v>1451045735</v>
          </cell>
          <cell r="W989">
            <v>1165735128</v>
          </cell>
          <cell r="X989">
            <v>1398300016</v>
          </cell>
        </row>
        <row r="990">
          <cell r="N990" t="str">
            <v>05686</v>
          </cell>
          <cell r="O990" t="str">
            <v xml:space="preserve">Santa Rosa De Osos                                                                                                                                                                                      </v>
          </cell>
          <cell r="P990">
            <v>1818958376</v>
          </cell>
          <cell r="Q990">
            <v>128473975</v>
          </cell>
          <cell r="R990"/>
          <cell r="S990">
            <v>83523895</v>
          </cell>
          <cell r="T990">
            <v>111365194</v>
          </cell>
          <cell r="U990">
            <v>880880365</v>
          </cell>
          <cell r="V990">
            <v>7396102275</v>
          </cell>
          <cell r="W990">
            <v>1008047008</v>
          </cell>
          <cell r="X990">
            <v>1057969336</v>
          </cell>
        </row>
        <row r="991">
          <cell r="N991" t="str">
            <v>15686</v>
          </cell>
          <cell r="O991" t="str">
            <v xml:space="preserve">Santana                                                                                                                                                                                                 </v>
          </cell>
          <cell r="P991">
            <v>780900552</v>
          </cell>
          <cell r="Q991">
            <v>35772982</v>
          </cell>
          <cell r="R991"/>
          <cell r="S991">
            <v>67295892</v>
          </cell>
          <cell r="T991">
            <v>89727856</v>
          </cell>
          <cell r="U991">
            <v>219052284</v>
          </cell>
          <cell r="V991">
            <v>2756135406</v>
          </cell>
          <cell r="W991">
            <v>1436211928</v>
          </cell>
          <cell r="X991">
            <v>1722621273</v>
          </cell>
        </row>
        <row r="992">
          <cell r="N992" t="str">
            <v>17486</v>
          </cell>
          <cell r="O992" t="str">
            <v xml:space="preserve">Neira                                                                                                                                                                                                   </v>
          </cell>
          <cell r="P992">
            <v>1133317304</v>
          </cell>
          <cell r="Q992">
            <v>84605056</v>
          </cell>
          <cell r="R992"/>
          <cell r="S992">
            <v>69204355</v>
          </cell>
          <cell r="T992">
            <v>92272472</v>
          </cell>
          <cell r="U992">
            <v>520156992</v>
          </cell>
          <cell r="V992">
            <v>5245149144</v>
          </cell>
          <cell r="W992">
            <v>1825006398</v>
          </cell>
          <cell r="X992">
            <v>2243429514</v>
          </cell>
        </row>
        <row r="993">
          <cell r="N993" t="str">
            <v>23586</v>
          </cell>
          <cell r="O993" t="str">
            <v xml:space="preserve">Purísima                                                                                                                                                                                                </v>
          </cell>
          <cell r="P993">
            <v>1625096445</v>
          </cell>
          <cell r="Q993">
            <v>218611608</v>
          </cell>
          <cell r="R993"/>
          <cell r="S993">
            <v>72642875</v>
          </cell>
          <cell r="T993">
            <v>96857167</v>
          </cell>
          <cell r="U993">
            <v>700174408</v>
          </cell>
          <cell r="V993">
            <v>6421440131</v>
          </cell>
          <cell r="W993">
            <v>2326480876</v>
          </cell>
          <cell r="X993">
            <v>2922187806</v>
          </cell>
        </row>
        <row r="994">
          <cell r="N994" t="str">
            <v>23686</v>
          </cell>
          <cell r="O994" t="str">
            <v xml:space="preserve">San Pelayo                                                                                                                                                                                              </v>
          </cell>
          <cell r="P994">
            <v>3498054421</v>
          </cell>
          <cell r="Q994">
            <v>472572919</v>
          </cell>
          <cell r="R994"/>
          <cell r="S994">
            <v>211531788</v>
          </cell>
          <cell r="T994">
            <v>282042383</v>
          </cell>
          <cell r="U994">
            <v>1494289381</v>
          </cell>
          <cell r="V994">
            <v>15580814100</v>
          </cell>
          <cell r="W994">
            <v>2552969854</v>
          </cell>
          <cell r="X994">
            <v>3031955628</v>
          </cell>
        </row>
        <row r="995">
          <cell r="N995" t="str">
            <v>25086</v>
          </cell>
          <cell r="O995" t="str">
            <v xml:space="preserve">Beltrán                                                                                                                                                                                                 </v>
          </cell>
          <cell r="P995">
            <v>440206012</v>
          </cell>
          <cell r="Q995">
            <v>528158229</v>
          </cell>
          <cell r="R995"/>
          <cell r="S995">
            <v>36054912</v>
          </cell>
          <cell r="T995">
            <v>48073217</v>
          </cell>
          <cell r="U995">
            <v>49238460</v>
          </cell>
          <cell r="V995">
            <v>930618505</v>
          </cell>
          <cell r="W995">
            <v>733177942</v>
          </cell>
          <cell r="X995">
            <v>873993832</v>
          </cell>
        </row>
        <row r="996">
          <cell r="N996" t="str">
            <v>25286</v>
          </cell>
          <cell r="O996" t="str">
            <v xml:space="preserve">Funza                                                                                                                                                                                                   </v>
          </cell>
          <cell r="P996">
            <v>2704564865</v>
          </cell>
          <cell r="Q996">
            <v>2317203988</v>
          </cell>
          <cell r="R996"/>
          <cell r="S996">
            <v>313335208</v>
          </cell>
          <cell r="T996">
            <v>417780278</v>
          </cell>
          <cell r="U996">
            <v>31522384459</v>
          </cell>
          <cell r="V996">
            <v>7010789466</v>
          </cell>
          <cell r="W996"/>
          <cell r="X996">
            <v>3968912635</v>
          </cell>
        </row>
        <row r="997">
          <cell r="N997" t="str">
            <v>25386</v>
          </cell>
          <cell r="O997" t="str">
            <v xml:space="preserve">La Mesa                                                                                                                                                                                                 </v>
          </cell>
          <cell r="P997">
            <v>978556011</v>
          </cell>
          <cell r="Q997">
            <v>79667483</v>
          </cell>
          <cell r="R997"/>
          <cell r="S997">
            <v>118269849</v>
          </cell>
          <cell r="T997">
            <v>157693135</v>
          </cell>
          <cell r="U997">
            <v>619809433</v>
          </cell>
          <cell r="V997">
            <v>7150976730</v>
          </cell>
          <cell r="W997">
            <v>1427394785</v>
          </cell>
          <cell r="X997">
            <v>1498084803</v>
          </cell>
        </row>
        <row r="998">
          <cell r="N998" t="str">
            <v>25486</v>
          </cell>
          <cell r="O998" t="str">
            <v xml:space="preserve">Nemocón                                                                                                                                                                                                 </v>
          </cell>
          <cell r="P998">
            <v>831796806</v>
          </cell>
          <cell r="Q998">
            <v>34197139</v>
          </cell>
          <cell r="R998"/>
          <cell r="S998">
            <v>20280517</v>
          </cell>
          <cell r="T998">
            <v>27040689</v>
          </cell>
          <cell r="U998">
            <v>346141166</v>
          </cell>
          <cell r="V998">
            <v>1547796344</v>
          </cell>
          <cell r="W998">
            <v>873943091</v>
          </cell>
          <cell r="X998">
            <v>1125751724</v>
          </cell>
        </row>
        <row r="999">
          <cell r="N999" t="str">
            <v>50686</v>
          </cell>
          <cell r="O999" t="str">
            <v xml:space="preserve">San Juanito                                                                                                                                                                                             </v>
          </cell>
          <cell r="P999">
            <v>343511255</v>
          </cell>
          <cell r="Q999"/>
          <cell r="R999"/>
          <cell r="S999">
            <v>31388996</v>
          </cell>
          <cell r="T999">
            <v>41851991</v>
          </cell>
          <cell r="U999">
            <v>54263653</v>
          </cell>
          <cell r="V999">
            <v>702591971</v>
          </cell>
          <cell r="W999">
            <v>663849175</v>
          </cell>
          <cell r="X999">
            <v>791188121</v>
          </cell>
        </row>
        <row r="1000">
          <cell r="N1000" t="str">
            <v>52786</v>
          </cell>
          <cell r="O1000" t="str">
            <v xml:space="preserve">Taminango                                                                                                                                                                                               </v>
          </cell>
          <cell r="P1000">
            <v>1207895023</v>
          </cell>
          <cell r="Q1000">
            <v>85786843</v>
          </cell>
          <cell r="R1000"/>
          <cell r="S1000">
            <v>64174442</v>
          </cell>
          <cell r="T1000">
            <v>85565927</v>
          </cell>
          <cell r="U1000">
            <v>412182144</v>
          </cell>
          <cell r="V1000">
            <v>6274691872</v>
          </cell>
          <cell r="W1000">
            <v>1756580704</v>
          </cell>
          <cell r="X1000">
            <v>2169056529</v>
          </cell>
        </row>
        <row r="1001">
          <cell r="N1001" t="str">
            <v>68686</v>
          </cell>
          <cell r="O1001" t="str">
            <v xml:space="preserve">San Miguel                                                                                                                                                                                              </v>
          </cell>
          <cell r="P1001">
            <v>577178902</v>
          </cell>
          <cell r="Q1001">
            <v>15891039</v>
          </cell>
          <cell r="R1001"/>
          <cell r="S1001">
            <v>43956126</v>
          </cell>
          <cell r="T1001">
            <v>58608168</v>
          </cell>
          <cell r="U1001">
            <v>64226702</v>
          </cell>
          <cell r="V1001">
            <v>1115567864</v>
          </cell>
          <cell r="W1001">
            <v>1044526598</v>
          </cell>
          <cell r="X1001">
            <v>1273120489</v>
          </cell>
        </row>
        <row r="1002">
          <cell r="N1002" t="str">
            <v>73686</v>
          </cell>
          <cell r="O1002" t="str">
            <v xml:space="preserve">Santa Isabel                                                                                                                                                                                            </v>
          </cell>
          <cell r="P1002">
            <v>535825158</v>
          </cell>
          <cell r="Q1002">
            <v>29827868</v>
          </cell>
          <cell r="R1002"/>
          <cell r="S1002">
            <v>45670359</v>
          </cell>
          <cell r="T1002">
            <v>60893811</v>
          </cell>
          <cell r="U1002">
            <v>176408720</v>
          </cell>
          <cell r="V1002">
            <v>2183499620</v>
          </cell>
          <cell r="W1002">
            <v>1032781988</v>
          </cell>
          <cell r="X1002">
            <v>1243541310</v>
          </cell>
        </row>
        <row r="1003">
          <cell r="N1003" t="str">
            <v>05887</v>
          </cell>
          <cell r="O1003" t="str">
            <v xml:space="preserve">Yarumal                                                                                                                                                                                                 </v>
          </cell>
          <cell r="P1003">
            <v>1822655516</v>
          </cell>
          <cell r="Q1003">
            <v>160023268</v>
          </cell>
          <cell r="R1003"/>
          <cell r="S1003">
            <v>124335993</v>
          </cell>
          <cell r="T1003">
            <v>165781323</v>
          </cell>
          <cell r="U1003">
            <v>1132052485</v>
          </cell>
          <cell r="V1003">
            <v>11799867252</v>
          </cell>
          <cell r="W1003">
            <v>1500606805</v>
          </cell>
          <cell r="X1003">
            <v>1574922570</v>
          </cell>
        </row>
        <row r="1004">
          <cell r="N1004" t="str">
            <v>15087</v>
          </cell>
          <cell r="O1004" t="str">
            <v xml:space="preserve">Belén                                                                                                                                                                                                   </v>
          </cell>
          <cell r="P1004">
            <v>551533331</v>
          </cell>
          <cell r="Q1004">
            <v>26821274</v>
          </cell>
          <cell r="R1004"/>
          <cell r="S1004">
            <v>49206955</v>
          </cell>
          <cell r="T1004">
            <v>65609269</v>
          </cell>
          <cell r="U1004">
            <v>223243900</v>
          </cell>
          <cell r="V1004">
            <v>2116458367</v>
          </cell>
          <cell r="W1004">
            <v>1052567775</v>
          </cell>
          <cell r="X1004">
            <v>1256718173</v>
          </cell>
        </row>
        <row r="1005">
          <cell r="N1005" t="str">
            <v>15187</v>
          </cell>
          <cell r="O1005" t="str">
            <v xml:space="preserve">Chivatá                                                                                                                                                                                                 </v>
          </cell>
          <cell r="P1005">
            <v>782490821</v>
          </cell>
          <cell r="Q1005">
            <v>16280327</v>
          </cell>
          <cell r="R1005"/>
          <cell r="S1005">
            <v>87750222</v>
          </cell>
          <cell r="T1005">
            <v>117000311</v>
          </cell>
          <cell r="U1005">
            <v>74786044</v>
          </cell>
          <cell r="V1005">
            <v>838873851</v>
          </cell>
          <cell r="W1005">
            <v>1675945839</v>
          </cell>
          <cell r="X1005">
            <v>1963400459</v>
          </cell>
        </row>
        <row r="1006">
          <cell r="N1006" t="str">
            <v>20787</v>
          </cell>
          <cell r="O1006" t="str">
            <v xml:space="preserve">Tamalameque                                                                                                                                                                                             </v>
          </cell>
          <cell r="P1006">
            <v>1370275964</v>
          </cell>
          <cell r="Q1006">
            <v>580377838</v>
          </cell>
          <cell r="R1006"/>
          <cell r="S1006">
            <v>102483832</v>
          </cell>
          <cell r="T1006">
            <v>136645109</v>
          </cell>
          <cell r="U1006">
            <v>745312918</v>
          </cell>
          <cell r="V1006">
            <v>5453188738</v>
          </cell>
          <cell r="W1006">
            <v>2407910595</v>
          </cell>
          <cell r="X1006">
            <v>3086080928</v>
          </cell>
        </row>
        <row r="1007">
          <cell r="N1007" t="str">
            <v>27787</v>
          </cell>
          <cell r="O1007" t="str">
            <v xml:space="preserve">Tadó                                                                                                                                                                                                    </v>
          </cell>
          <cell r="P1007">
            <v>2191608699</v>
          </cell>
          <cell r="Q1007">
            <v>482366619</v>
          </cell>
          <cell r="R1007"/>
          <cell r="S1007">
            <v>118811630</v>
          </cell>
          <cell r="T1007">
            <v>158415507</v>
          </cell>
          <cell r="U1007">
            <v>1103040375</v>
          </cell>
          <cell r="V1007">
            <v>7112235333</v>
          </cell>
          <cell r="W1007">
            <v>3339467414</v>
          </cell>
          <cell r="X1007">
            <v>4136398954</v>
          </cell>
        </row>
        <row r="1008">
          <cell r="N1008" t="str">
            <v>50287</v>
          </cell>
          <cell r="O1008" t="str">
            <v xml:space="preserve">Fuente De Oro                                                                                                                                                                                           </v>
          </cell>
          <cell r="P1008">
            <v>1182160207</v>
          </cell>
          <cell r="Q1008">
            <v>73745612</v>
          </cell>
          <cell r="R1008"/>
          <cell r="S1008">
            <v>68437143</v>
          </cell>
          <cell r="T1008">
            <v>91249523</v>
          </cell>
          <cell r="U1008">
            <v>353819020</v>
          </cell>
          <cell r="V1008">
            <v>4493593143</v>
          </cell>
          <cell r="W1008">
            <v>1662888690</v>
          </cell>
          <cell r="X1008">
            <v>2022621526</v>
          </cell>
        </row>
        <row r="1009">
          <cell r="N1009" t="str">
            <v>52287</v>
          </cell>
          <cell r="O1009" t="str">
            <v xml:space="preserve">Funes                                                                                                                                                                                                   </v>
          </cell>
          <cell r="P1009">
            <v>833455173</v>
          </cell>
          <cell r="Q1009">
            <v>33894591</v>
          </cell>
          <cell r="R1009"/>
          <cell r="S1009">
            <v>88293230</v>
          </cell>
          <cell r="T1009">
            <v>117724306</v>
          </cell>
          <cell r="U1009">
            <v>155046657</v>
          </cell>
          <cell r="V1009">
            <v>2663649844</v>
          </cell>
          <cell r="W1009">
            <v>1856995639</v>
          </cell>
          <cell r="X1009">
            <v>2211249628</v>
          </cell>
        </row>
        <row r="1010">
          <cell r="N1010" t="str">
            <v>52687</v>
          </cell>
          <cell r="O1010" t="str">
            <v xml:space="preserve">San Lorenzo                                                                                                                                                                                             </v>
          </cell>
          <cell r="P1010">
            <v>1320273746</v>
          </cell>
          <cell r="Q1010">
            <v>102011160</v>
          </cell>
          <cell r="R1010"/>
          <cell r="S1010">
            <v>64103076</v>
          </cell>
          <cell r="T1010">
            <v>85470769</v>
          </cell>
          <cell r="U1010">
            <v>469993826</v>
          </cell>
          <cell r="V1010">
            <v>6376713732</v>
          </cell>
          <cell r="W1010">
            <v>1897998008</v>
          </cell>
          <cell r="X1010">
            <v>2364632563</v>
          </cell>
        </row>
        <row r="1011">
          <cell r="N1011" t="str">
            <v>66687</v>
          </cell>
          <cell r="O1011" t="str">
            <v xml:space="preserve">Santuario                                                                                                                                                                                               </v>
          </cell>
          <cell r="P1011">
            <v>772261669</v>
          </cell>
          <cell r="Q1011">
            <v>46073585</v>
          </cell>
          <cell r="R1011"/>
          <cell r="S1011">
            <v>49999368</v>
          </cell>
          <cell r="T1011">
            <v>66665824</v>
          </cell>
          <cell r="U1011">
            <v>312384809</v>
          </cell>
          <cell r="V1011">
            <v>3803288425</v>
          </cell>
          <cell r="W1011">
            <v>1268078417</v>
          </cell>
          <cell r="X1011">
            <v>1551158438</v>
          </cell>
        </row>
        <row r="1012">
          <cell r="N1012" t="str">
            <v>05088</v>
          </cell>
          <cell r="O1012" t="str">
            <v xml:space="preserve">Bello                                                                                                                                                                                                   </v>
          </cell>
          <cell r="P1012">
            <v>13054927272</v>
          </cell>
          <cell r="Q1012">
            <v>4999434546</v>
          </cell>
          <cell r="R1012"/>
          <cell r="S1012">
            <v>1255453142</v>
          </cell>
          <cell r="T1012">
            <v>1673937512</v>
          </cell>
          <cell r="U1012">
            <v>160051260500</v>
          </cell>
          <cell r="V1012">
            <v>45994842530</v>
          </cell>
          <cell r="W1012"/>
          <cell r="X1012">
            <v>15902406406</v>
          </cell>
        </row>
        <row r="1013">
          <cell r="N1013" t="str">
            <v>13188</v>
          </cell>
          <cell r="O1013" t="str">
            <v xml:space="preserve">Cicuco                                                                                                                                                                                                  </v>
          </cell>
          <cell r="P1013">
            <v>1295784793</v>
          </cell>
          <cell r="Q1013">
            <v>441026956</v>
          </cell>
          <cell r="R1013"/>
          <cell r="S1013">
            <v>68325038</v>
          </cell>
          <cell r="T1013">
            <v>91100050</v>
          </cell>
          <cell r="U1013">
            <v>555702305</v>
          </cell>
          <cell r="V1013">
            <v>5855886420</v>
          </cell>
          <cell r="W1013">
            <v>2116247388</v>
          </cell>
          <cell r="X1013">
            <v>2440095707</v>
          </cell>
        </row>
        <row r="1014">
          <cell r="N1014" t="str">
            <v>13688</v>
          </cell>
          <cell r="O1014" t="str">
            <v xml:space="preserve">Santa Rosa Del Sur                                                                                                                                                                                      </v>
          </cell>
          <cell r="P1014">
            <v>2494277220</v>
          </cell>
          <cell r="Q1014">
            <v>722573766</v>
          </cell>
          <cell r="R1014"/>
          <cell r="S1014">
            <v>155581119</v>
          </cell>
          <cell r="T1014">
            <v>207441492</v>
          </cell>
          <cell r="U1014">
            <v>1444132398</v>
          </cell>
          <cell r="V1014">
            <v>15707163493</v>
          </cell>
          <cell r="W1014">
            <v>2119239368</v>
          </cell>
          <cell r="X1014">
            <v>1988459839</v>
          </cell>
        </row>
        <row r="1015">
          <cell r="N1015" t="str">
            <v>17088</v>
          </cell>
          <cell r="O1015" t="str">
            <v xml:space="preserve">Belalcázar                                                                                                                                                                                              </v>
          </cell>
          <cell r="P1015">
            <v>1039456898</v>
          </cell>
          <cell r="Q1015">
            <v>53796023</v>
          </cell>
          <cell r="R1015"/>
          <cell r="S1015">
            <v>52483710</v>
          </cell>
          <cell r="T1015">
            <v>69978284</v>
          </cell>
          <cell r="U1015">
            <v>272210026</v>
          </cell>
          <cell r="V1015">
            <v>3368461099</v>
          </cell>
          <cell r="W1015">
            <v>1415160404</v>
          </cell>
          <cell r="X1015">
            <v>1744334275</v>
          </cell>
        </row>
        <row r="1016">
          <cell r="N1016" t="str">
            <v>17388</v>
          </cell>
          <cell r="O1016" t="str">
            <v xml:space="preserve">La Merced                                                                                                                                                                                               </v>
          </cell>
          <cell r="P1016">
            <v>658132750</v>
          </cell>
          <cell r="Q1016">
            <v>24164440</v>
          </cell>
          <cell r="R1016"/>
          <cell r="S1016">
            <v>35124387</v>
          </cell>
          <cell r="T1016">
            <v>46832515</v>
          </cell>
          <cell r="U1016">
            <v>154494653</v>
          </cell>
          <cell r="V1016">
            <v>1656399637</v>
          </cell>
          <cell r="W1016">
            <v>913510365</v>
          </cell>
          <cell r="X1016">
            <v>1121016767</v>
          </cell>
        </row>
        <row r="1017">
          <cell r="N1017" t="str">
            <v>25288</v>
          </cell>
          <cell r="O1017" t="str">
            <v xml:space="preserve">Fúquene                                                                                                                                                                                                 </v>
          </cell>
          <cell r="P1017">
            <v>589659337</v>
          </cell>
          <cell r="Q1017">
            <v>29740237</v>
          </cell>
          <cell r="R1017"/>
          <cell r="S1017">
            <v>31227564</v>
          </cell>
          <cell r="T1017">
            <v>41636753</v>
          </cell>
          <cell r="U1017">
            <v>227893421</v>
          </cell>
          <cell r="V1017">
            <v>1098746109</v>
          </cell>
          <cell r="W1017">
            <v>774963218</v>
          </cell>
          <cell r="X1017">
            <v>945277043</v>
          </cell>
        </row>
        <row r="1018">
          <cell r="N1018" t="str">
            <v>25488</v>
          </cell>
          <cell r="O1018" t="str">
            <v xml:space="preserve">Nilo                                                                                                                                                                                                    </v>
          </cell>
          <cell r="P1018">
            <v>898904800</v>
          </cell>
          <cell r="Q1018">
            <v>21444006</v>
          </cell>
          <cell r="R1018"/>
          <cell r="S1018">
            <v>51501223</v>
          </cell>
          <cell r="T1018">
            <v>68668298</v>
          </cell>
          <cell r="U1018">
            <v>183012697</v>
          </cell>
          <cell r="V1018">
            <v>1074002648</v>
          </cell>
          <cell r="W1018">
            <v>1238546956</v>
          </cell>
          <cell r="X1018">
            <v>1504369474</v>
          </cell>
        </row>
        <row r="1019">
          <cell r="N1019" t="str">
            <v>47288</v>
          </cell>
          <cell r="O1019" t="str">
            <v xml:space="preserve">Fundación                                                                                                                                                                                               </v>
          </cell>
          <cell r="P1019">
            <v>4177502044</v>
          </cell>
          <cell r="Q1019">
            <v>724941600</v>
          </cell>
          <cell r="R1019"/>
          <cell r="S1019">
            <v>170509441</v>
          </cell>
          <cell r="T1019">
            <v>227345923</v>
          </cell>
          <cell r="U1019">
            <v>2699628517</v>
          </cell>
          <cell r="V1019">
            <v>27872895850</v>
          </cell>
          <cell r="W1019">
            <v>2057872572</v>
          </cell>
          <cell r="X1019">
            <v>2159786262</v>
          </cell>
        </row>
        <row r="1020">
          <cell r="N1020" t="str">
            <v>52788</v>
          </cell>
          <cell r="O1020" t="str">
            <v xml:space="preserve">Tangua                                                                                                                                                                                                  </v>
          </cell>
          <cell r="P1020">
            <v>978895149</v>
          </cell>
          <cell r="Q1020">
            <v>53162395</v>
          </cell>
          <cell r="R1020"/>
          <cell r="S1020">
            <v>99603853</v>
          </cell>
          <cell r="T1020">
            <v>132805134</v>
          </cell>
          <cell r="U1020">
            <v>227276452</v>
          </cell>
          <cell r="V1020">
            <v>3809680936</v>
          </cell>
          <cell r="W1020">
            <v>2174410866</v>
          </cell>
          <cell r="X1020">
            <v>2604342460</v>
          </cell>
        </row>
        <row r="1021">
          <cell r="N1021" t="str">
            <v>66088</v>
          </cell>
          <cell r="O1021" t="str">
            <v xml:space="preserve">Belén De Umbría                                                                                                                                                                                         </v>
          </cell>
          <cell r="P1021">
            <v>1265811271</v>
          </cell>
          <cell r="Q1021">
            <v>99408874</v>
          </cell>
          <cell r="R1021"/>
          <cell r="S1021">
            <v>110904698</v>
          </cell>
          <cell r="T1021">
            <v>147872924</v>
          </cell>
          <cell r="U1021">
            <v>635010291</v>
          </cell>
          <cell r="V1021">
            <v>8816017047</v>
          </cell>
          <cell r="W1021">
            <v>1424496285</v>
          </cell>
          <cell r="X1021">
            <v>1523542763</v>
          </cell>
        </row>
        <row r="1022">
          <cell r="N1022" t="str">
            <v>05789</v>
          </cell>
          <cell r="O1022" t="str">
            <v xml:space="preserve">Támesis                                                                                                                                                                                                 </v>
          </cell>
          <cell r="P1022">
            <v>914066316</v>
          </cell>
          <cell r="Q1022">
            <v>59558256</v>
          </cell>
          <cell r="R1022"/>
          <cell r="S1022">
            <v>39183198</v>
          </cell>
          <cell r="T1022">
            <v>52244262</v>
          </cell>
          <cell r="U1022">
            <v>375939637</v>
          </cell>
          <cell r="V1022">
            <v>4262565099</v>
          </cell>
          <cell r="W1022">
            <v>1320518349</v>
          </cell>
          <cell r="X1022">
            <v>1675740050</v>
          </cell>
        </row>
        <row r="1023">
          <cell r="N1023" t="str">
            <v>15189</v>
          </cell>
          <cell r="O1023" t="str">
            <v xml:space="preserve">Ciénega                                                                                                                                                                                                 </v>
          </cell>
          <cell r="P1023">
            <v>536157317</v>
          </cell>
          <cell r="Q1023">
            <v>16343054</v>
          </cell>
          <cell r="R1023"/>
          <cell r="S1023">
            <v>49683946</v>
          </cell>
          <cell r="T1023">
            <v>66245262</v>
          </cell>
          <cell r="U1023">
            <v>116754556</v>
          </cell>
          <cell r="V1023">
            <v>1555507806</v>
          </cell>
          <cell r="W1023">
            <v>994444981</v>
          </cell>
          <cell r="X1023">
            <v>1180659722</v>
          </cell>
        </row>
        <row r="1024">
          <cell r="N1024" t="str">
            <v>23189</v>
          </cell>
          <cell r="O1024" t="str">
            <v xml:space="preserve">Ciénaga De Oro                                                                                                                                                                                          </v>
          </cell>
          <cell r="P1024">
            <v>3682590210</v>
          </cell>
          <cell r="Q1024">
            <v>779486782</v>
          </cell>
          <cell r="R1024"/>
          <cell r="S1024">
            <v>277182866</v>
          </cell>
          <cell r="T1024">
            <v>369577162</v>
          </cell>
          <cell r="U1024">
            <v>2311623809</v>
          </cell>
          <cell r="V1024">
            <v>21601110018</v>
          </cell>
          <cell r="W1024">
            <v>3345310487</v>
          </cell>
          <cell r="X1024">
            <v>3972954460</v>
          </cell>
        </row>
        <row r="1025">
          <cell r="N1025" t="str">
            <v>25489</v>
          </cell>
          <cell r="O1025" t="str">
            <v xml:space="preserve">Nimaima                                                                                                                                                                                                 </v>
          </cell>
          <cell r="P1025">
            <v>519963606</v>
          </cell>
          <cell r="Q1025">
            <v>11281511</v>
          </cell>
          <cell r="R1025"/>
          <cell r="S1025">
            <v>56087427</v>
          </cell>
          <cell r="T1025">
            <v>74783237</v>
          </cell>
          <cell r="U1025">
            <v>75418367</v>
          </cell>
          <cell r="V1025">
            <v>934406744</v>
          </cell>
          <cell r="W1025">
            <v>1122979880</v>
          </cell>
          <cell r="X1025">
            <v>1333457507</v>
          </cell>
        </row>
        <row r="1026">
          <cell r="N1026" t="str">
            <v>47189</v>
          </cell>
          <cell r="O1026" t="str">
            <v xml:space="preserve">Ciénaga                                                                                                                                                                                                 </v>
          </cell>
          <cell r="P1026">
            <v>5557982772</v>
          </cell>
          <cell r="Q1026">
            <v>1192074143</v>
          </cell>
          <cell r="R1026"/>
          <cell r="S1026">
            <v>237019956</v>
          </cell>
          <cell r="T1026">
            <v>316026608</v>
          </cell>
          <cell r="U1026">
            <v>88895647476</v>
          </cell>
          <cell r="V1026">
            <v>34880633376</v>
          </cell>
          <cell r="W1026">
            <v>2860585680</v>
          </cell>
          <cell r="X1026">
            <v>3002252782</v>
          </cell>
        </row>
        <row r="1027">
          <cell r="N1027" t="str">
            <v>50689</v>
          </cell>
          <cell r="O1027" t="str">
            <v xml:space="preserve">San Martín                                                                                                                                                                                              </v>
          </cell>
          <cell r="P1027">
            <v>1479447087</v>
          </cell>
          <cell r="Q1027">
            <v>152424073</v>
          </cell>
          <cell r="R1027"/>
          <cell r="S1027">
            <v>103482053</v>
          </cell>
          <cell r="T1027">
            <v>137976071</v>
          </cell>
          <cell r="U1027">
            <v>472217591</v>
          </cell>
          <cell r="V1027">
            <v>6637143725</v>
          </cell>
          <cell r="W1027">
            <v>1248921294</v>
          </cell>
          <cell r="X1027">
            <v>1483242717</v>
          </cell>
        </row>
        <row r="1028">
          <cell r="N1028" t="str">
            <v>68689</v>
          </cell>
          <cell r="O1028" t="str">
            <v xml:space="preserve">San Vicente De Chucurí                                                                                                                                                                                  </v>
          </cell>
          <cell r="P1028">
            <v>1918683850</v>
          </cell>
          <cell r="Q1028">
            <v>219217726</v>
          </cell>
          <cell r="R1028"/>
          <cell r="S1028">
            <v>135618220</v>
          </cell>
          <cell r="T1028">
            <v>180824293</v>
          </cell>
          <cell r="U1028">
            <v>1077927605</v>
          </cell>
          <cell r="V1028">
            <v>8705364206</v>
          </cell>
          <cell r="W1028">
            <v>1636771624</v>
          </cell>
          <cell r="X1028">
            <v>1717830791</v>
          </cell>
        </row>
        <row r="1029">
          <cell r="N1029" t="str">
            <v>05190</v>
          </cell>
          <cell r="O1029" t="str">
            <v xml:space="preserve">Cisneros                                                                                                                                                                                                </v>
          </cell>
          <cell r="P1029">
            <v>822951985</v>
          </cell>
          <cell r="Q1029">
            <v>36262196</v>
          </cell>
          <cell r="R1029"/>
          <cell r="S1029">
            <v>63249089</v>
          </cell>
          <cell r="T1029">
            <v>84332119</v>
          </cell>
          <cell r="U1029">
            <v>204476174</v>
          </cell>
          <cell r="V1029">
            <v>3016441653</v>
          </cell>
          <cell r="W1029">
            <v>1417024384</v>
          </cell>
          <cell r="X1029">
            <v>1809261990</v>
          </cell>
        </row>
        <row r="1030">
          <cell r="N1030" t="str">
            <v>05390</v>
          </cell>
          <cell r="O1030" t="str">
            <v xml:space="preserve">La Pintada                                                                                                                                                                                              </v>
          </cell>
          <cell r="P1030">
            <v>763814075</v>
          </cell>
          <cell r="Q1030">
            <v>32151892</v>
          </cell>
          <cell r="R1030"/>
          <cell r="S1030">
            <v>28091228</v>
          </cell>
          <cell r="T1030">
            <v>37454970</v>
          </cell>
          <cell r="U1030">
            <v>186454526</v>
          </cell>
          <cell r="V1030">
            <v>1964260168</v>
          </cell>
          <cell r="W1030">
            <v>933457331</v>
          </cell>
          <cell r="X1030">
            <v>1223513918</v>
          </cell>
        </row>
        <row r="1031">
          <cell r="N1031" t="str">
            <v>05490</v>
          </cell>
          <cell r="O1031" t="str">
            <v xml:space="preserve">Necoclí                                                                                                                                                                                                 </v>
          </cell>
          <cell r="P1031">
            <v>3519066279</v>
          </cell>
          <cell r="Q1031">
            <v>1199729178</v>
          </cell>
          <cell r="R1031"/>
          <cell r="S1031">
            <v>272836328</v>
          </cell>
          <cell r="T1031">
            <v>363781771</v>
          </cell>
          <cell r="U1031">
            <v>2762494205</v>
          </cell>
          <cell r="V1031">
            <v>21639494494</v>
          </cell>
          <cell r="W1031">
            <v>3292852240</v>
          </cell>
          <cell r="X1031">
            <v>3455926827</v>
          </cell>
        </row>
        <row r="1032">
          <cell r="N1032" t="str">
            <v>05690</v>
          </cell>
          <cell r="O1032" t="str">
            <v xml:space="preserve">Santo Domingo                                                                                                                                                                                           </v>
          </cell>
          <cell r="P1032">
            <v>871185566</v>
          </cell>
          <cell r="Q1032">
            <v>52593474</v>
          </cell>
          <cell r="R1032"/>
          <cell r="S1032">
            <v>26285495</v>
          </cell>
          <cell r="T1032">
            <v>35047327</v>
          </cell>
          <cell r="U1032">
            <v>347165103</v>
          </cell>
          <cell r="V1032">
            <v>2962410250</v>
          </cell>
          <cell r="W1032">
            <v>1012553540</v>
          </cell>
          <cell r="X1032">
            <v>1293146242</v>
          </cell>
        </row>
        <row r="1033">
          <cell r="N1033" t="str">
            <v>05790</v>
          </cell>
          <cell r="O1033" t="str">
            <v xml:space="preserve">Tarazá                                                                                                                                                                                                  </v>
          </cell>
          <cell r="P1033">
            <v>2436310058</v>
          </cell>
          <cell r="Q1033">
            <v>299203311</v>
          </cell>
          <cell r="R1033"/>
          <cell r="S1033">
            <v>127015122</v>
          </cell>
          <cell r="T1033">
            <v>169353497</v>
          </cell>
          <cell r="U1033">
            <v>860257745</v>
          </cell>
          <cell r="V1033">
            <v>11699787195</v>
          </cell>
          <cell r="W1033">
            <v>1532941132</v>
          </cell>
          <cell r="X1033">
            <v>1608858218</v>
          </cell>
        </row>
        <row r="1034">
          <cell r="N1034" t="str">
            <v>05890</v>
          </cell>
          <cell r="O1034" t="str">
            <v xml:space="preserve">Yolombó                                                                                                                                                                                                 </v>
          </cell>
          <cell r="P1034">
            <v>1582654740</v>
          </cell>
          <cell r="Q1034">
            <v>111717058</v>
          </cell>
          <cell r="R1034"/>
          <cell r="S1034">
            <v>42352068</v>
          </cell>
          <cell r="T1034">
            <v>56469421</v>
          </cell>
          <cell r="U1034">
            <v>563131821</v>
          </cell>
          <cell r="V1034">
            <v>6923894140</v>
          </cell>
          <cell r="W1034">
            <v>1694553922</v>
          </cell>
          <cell r="X1034">
            <v>2170690010</v>
          </cell>
        </row>
        <row r="1035">
          <cell r="N1035" t="str">
            <v>15090</v>
          </cell>
          <cell r="O1035" t="str">
            <v xml:space="preserve">Berbeo                                                                                                                                                                                                  </v>
          </cell>
          <cell r="P1035">
            <v>445563468</v>
          </cell>
          <cell r="Q1035">
            <v>7033563</v>
          </cell>
          <cell r="R1035"/>
          <cell r="S1035">
            <v>64720606</v>
          </cell>
          <cell r="T1035">
            <v>86294145</v>
          </cell>
          <cell r="U1035">
            <v>38418737</v>
          </cell>
          <cell r="V1035">
            <v>604282205</v>
          </cell>
          <cell r="W1035">
            <v>1192869537</v>
          </cell>
          <cell r="X1035">
            <v>1388413584</v>
          </cell>
        </row>
        <row r="1036">
          <cell r="N1036" t="str">
            <v>15690</v>
          </cell>
          <cell r="O1036" t="str">
            <v xml:space="preserve">Santa María                                                                                                                                                                                             </v>
          </cell>
          <cell r="P1036">
            <v>597108053</v>
          </cell>
          <cell r="Q1036">
            <v>12487705</v>
          </cell>
          <cell r="R1036"/>
          <cell r="S1036">
            <v>51722659</v>
          </cell>
          <cell r="T1036">
            <v>68963546</v>
          </cell>
          <cell r="U1036">
            <v>82171651</v>
          </cell>
          <cell r="V1036">
            <v>962089182</v>
          </cell>
          <cell r="W1036">
            <v>1000338306</v>
          </cell>
          <cell r="X1036">
            <v>1180752400</v>
          </cell>
        </row>
        <row r="1037">
          <cell r="N1037" t="str">
            <v>15790</v>
          </cell>
          <cell r="O1037" t="str">
            <v xml:space="preserve">Tasco                                                                                                                                                                                                   </v>
          </cell>
          <cell r="P1037">
            <v>609173927</v>
          </cell>
          <cell r="Q1037">
            <v>26282945</v>
          </cell>
          <cell r="R1037"/>
          <cell r="S1037">
            <v>58644247</v>
          </cell>
          <cell r="T1037">
            <v>78192333</v>
          </cell>
          <cell r="U1037">
            <v>179675809</v>
          </cell>
          <cell r="V1037">
            <v>1292466880</v>
          </cell>
          <cell r="W1037">
            <v>1166692840</v>
          </cell>
          <cell r="X1037">
            <v>1376570278</v>
          </cell>
        </row>
        <row r="1038">
          <cell r="N1038" t="str">
            <v>19290</v>
          </cell>
          <cell r="O1038" t="str">
            <v xml:space="preserve">Florencia                                                                                                                                                                                               </v>
          </cell>
          <cell r="P1038">
            <v>649287707</v>
          </cell>
          <cell r="Q1038">
            <v>27036169</v>
          </cell>
          <cell r="R1038"/>
          <cell r="S1038">
            <v>34464076</v>
          </cell>
          <cell r="T1038">
            <v>45952102</v>
          </cell>
          <cell r="U1038">
            <v>127435559</v>
          </cell>
          <cell r="V1038">
            <v>2439285734</v>
          </cell>
          <cell r="W1038">
            <v>904905769</v>
          </cell>
          <cell r="X1038">
            <v>1111775465</v>
          </cell>
        </row>
        <row r="1039">
          <cell r="N1039" t="str">
            <v>23090</v>
          </cell>
          <cell r="O1039" t="str">
            <v xml:space="preserve">Canalete                                                                                                                                                                                                </v>
          </cell>
          <cell r="P1039">
            <v>2362161639</v>
          </cell>
          <cell r="Q1039">
            <v>501727309</v>
          </cell>
          <cell r="R1039"/>
          <cell r="S1039">
            <v>189314222</v>
          </cell>
          <cell r="T1039">
            <v>252418964</v>
          </cell>
          <cell r="U1039">
            <v>1011914258</v>
          </cell>
          <cell r="V1039">
            <v>7257355394</v>
          </cell>
          <cell r="W1039">
            <v>4597485856</v>
          </cell>
          <cell r="X1039">
            <v>5591652148</v>
          </cell>
        </row>
        <row r="1040">
          <cell r="N1040" t="str">
            <v>25290</v>
          </cell>
          <cell r="O1040" t="str">
            <v xml:space="preserve">Fusagasugá                                                                                                                                                                                              </v>
          </cell>
          <cell r="P1040">
            <v>2358650039</v>
          </cell>
          <cell r="Q1040">
            <v>235556266</v>
          </cell>
          <cell r="R1040"/>
          <cell r="S1040">
            <v>412086001</v>
          </cell>
          <cell r="T1040">
            <v>549448001</v>
          </cell>
          <cell r="U1040">
            <v>64100562155</v>
          </cell>
          <cell r="V1040">
            <v>22940727185</v>
          </cell>
          <cell r="W1040"/>
          <cell r="X1040">
            <v>5906566011</v>
          </cell>
        </row>
        <row r="1041">
          <cell r="N1041" t="str">
            <v>44090</v>
          </cell>
          <cell r="O1041" t="str">
            <v xml:space="preserve">Dibulla                                                                                                                                                                                                 </v>
          </cell>
          <cell r="P1041">
            <v>3214942362</v>
          </cell>
          <cell r="Q1041">
            <v>677062644</v>
          </cell>
          <cell r="R1041"/>
          <cell r="S1041">
            <v>199578970</v>
          </cell>
          <cell r="T1041">
            <v>266105293</v>
          </cell>
          <cell r="U1041">
            <v>1644018742</v>
          </cell>
          <cell r="V1041">
            <v>14187512384</v>
          </cell>
          <cell r="W1041">
            <v>2408711709</v>
          </cell>
          <cell r="X1041">
            <v>2528000291</v>
          </cell>
        </row>
        <row r="1042">
          <cell r="N1042" t="str">
            <v>50590</v>
          </cell>
          <cell r="O1042" t="str">
            <v xml:space="preserve">Puerto Rico                                                                                                                                                                                             </v>
          </cell>
          <cell r="P1042">
            <v>1747753018</v>
          </cell>
          <cell r="Q1042">
            <v>148787842</v>
          </cell>
          <cell r="R1042"/>
          <cell r="S1042">
            <v>136344054</v>
          </cell>
          <cell r="T1042">
            <v>181792076</v>
          </cell>
          <cell r="U1042">
            <v>443585663</v>
          </cell>
          <cell r="V1042">
            <v>4877815131</v>
          </cell>
          <cell r="W1042">
            <v>2964841604</v>
          </cell>
          <cell r="X1042">
            <v>3548928855</v>
          </cell>
        </row>
        <row r="1043">
          <cell r="N1043" t="str">
            <v>52390</v>
          </cell>
          <cell r="O1043" t="str">
            <v xml:space="preserve">La Tola                                                                                                                                                                                                 </v>
          </cell>
          <cell r="P1043">
            <v>2085316758</v>
          </cell>
          <cell r="Q1043">
            <v>235479948</v>
          </cell>
          <cell r="R1043"/>
          <cell r="S1043">
            <v>169712888</v>
          </cell>
          <cell r="T1043">
            <v>226283850</v>
          </cell>
          <cell r="U1043">
            <v>309133543</v>
          </cell>
          <cell r="V1043">
            <v>2803168556</v>
          </cell>
          <cell r="W1043">
            <v>4289288775</v>
          </cell>
          <cell r="X1043">
            <v>5196275091</v>
          </cell>
        </row>
        <row r="1044">
          <cell r="N1044" t="str">
            <v>52490</v>
          </cell>
          <cell r="O1044" t="str">
            <v xml:space="preserve">Olaya Herrera                                                                                                                                                                                           </v>
          </cell>
          <cell r="P1044">
            <v>3074839209</v>
          </cell>
          <cell r="Q1044">
            <v>678964941</v>
          </cell>
          <cell r="R1044"/>
          <cell r="S1044">
            <v>365247307</v>
          </cell>
          <cell r="T1044">
            <v>486996409</v>
          </cell>
          <cell r="U1044">
            <v>1376854537</v>
          </cell>
          <cell r="V1044">
            <v>9166754768</v>
          </cell>
          <cell r="W1044">
            <v>4408157148</v>
          </cell>
          <cell r="X1044">
            <v>4626465882</v>
          </cell>
        </row>
        <row r="1045">
          <cell r="N1045" t="str">
            <v>63190</v>
          </cell>
          <cell r="O1045" t="str">
            <v xml:space="preserve">Circasia                                                                                                                                                                                                </v>
          </cell>
          <cell r="P1045">
            <v>1203971884</v>
          </cell>
          <cell r="Q1045">
            <v>53018655</v>
          </cell>
          <cell r="R1045"/>
          <cell r="S1045">
            <v>69505693</v>
          </cell>
          <cell r="T1045">
            <v>92674268</v>
          </cell>
          <cell r="U1045">
            <v>496625636</v>
          </cell>
          <cell r="V1045">
            <v>6160343038</v>
          </cell>
          <cell r="W1045">
            <v>838861866</v>
          </cell>
          <cell r="X1045">
            <v>891419049</v>
          </cell>
        </row>
        <row r="1046">
          <cell r="N1046" t="str">
            <v>63690</v>
          </cell>
          <cell r="O1046" t="str">
            <v xml:space="preserve">Salento                                                                                                                                                                                                 </v>
          </cell>
          <cell r="P1046">
            <v>628801054</v>
          </cell>
          <cell r="Q1046">
            <v>13973906</v>
          </cell>
          <cell r="R1046"/>
          <cell r="S1046">
            <v>38142639</v>
          </cell>
          <cell r="T1046">
            <v>50856851</v>
          </cell>
          <cell r="U1046">
            <v>133522954</v>
          </cell>
          <cell r="V1046">
            <v>1533453526</v>
          </cell>
          <cell r="W1046">
            <v>924156457</v>
          </cell>
          <cell r="X1046">
            <v>1123645504</v>
          </cell>
        </row>
        <row r="1047">
          <cell r="N1047" t="str">
            <v>68190</v>
          </cell>
          <cell r="O1047" t="str">
            <v xml:space="preserve">Cimitarra                                                                                                                                                                                               </v>
          </cell>
          <cell r="P1047">
            <v>2077173608</v>
          </cell>
          <cell r="Q1047">
            <v>1311693045</v>
          </cell>
          <cell r="R1047"/>
          <cell r="S1047">
            <v>118598934</v>
          </cell>
          <cell r="T1047">
            <v>158131913</v>
          </cell>
          <cell r="U1047">
            <v>1094148840</v>
          </cell>
          <cell r="V1047">
            <v>9825041955</v>
          </cell>
          <cell r="W1047">
            <v>1431366452</v>
          </cell>
          <cell r="X1047">
            <v>1502253173</v>
          </cell>
        </row>
        <row r="1048">
          <cell r="N1048" t="str">
            <v>76890</v>
          </cell>
          <cell r="O1048" t="str">
            <v xml:space="preserve">Yotoco                                                                                                                                                                                                  </v>
          </cell>
          <cell r="P1048">
            <v>994990918</v>
          </cell>
          <cell r="Q1048">
            <v>45305221</v>
          </cell>
          <cell r="R1048"/>
          <cell r="S1048">
            <v>38842530</v>
          </cell>
          <cell r="T1048">
            <v>51790040</v>
          </cell>
          <cell r="U1048">
            <v>353051514</v>
          </cell>
          <cell r="V1048">
            <v>3901032966</v>
          </cell>
          <cell r="W1048">
            <v>1221228616</v>
          </cell>
          <cell r="X1048">
            <v>1531088444</v>
          </cell>
        </row>
        <row r="1049">
          <cell r="N1049" t="str">
            <v>05091</v>
          </cell>
          <cell r="O1049" t="str">
            <v xml:space="preserve">Betania                                                                                                                                                                                                 </v>
          </cell>
          <cell r="P1049">
            <v>903703554</v>
          </cell>
          <cell r="Q1049">
            <v>45215354</v>
          </cell>
          <cell r="R1049"/>
          <cell r="S1049">
            <v>60491989</v>
          </cell>
          <cell r="T1049">
            <v>80655979</v>
          </cell>
          <cell r="U1049">
            <v>214354493</v>
          </cell>
          <cell r="V1049">
            <v>3052594727</v>
          </cell>
          <cell r="W1049">
            <v>1466649838</v>
          </cell>
          <cell r="X1049">
            <v>1783405643</v>
          </cell>
        </row>
        <row r="1050">
          <cell r="N1050" t="str">
            <v>05591</v>
          </cell>
          <cell r="O1050" t="str">
            <v xml:space="preserve">Puerto Triunfo                                                                                                                                                                                          </v>
          </cell>
          <cell r="P1050">
            <v>1290966214</v>
          </cell>
          <cell r="Q1050">
            <v>436948716</v>
          </cell>
          <cell r="R1050"/>
          <cell r="S1050">
            <v>44286257</v>
          </cell>
          <cell r="T1050">
            <v>59048334</v>
          </cell>
          <cell r="U1050">
            <v>571984126</v>
          </cell>
          <cell r="V1050">
            <v>4412095423</v>
          </cell>
          <cell r="W1050">
            <v>1494915758</v>
          </cell>
          <cell r="X1050">
            <v>1887262443</v>
          </cell>
        </row>
        <row r="1051">
          <cell r="N1051" t="str">
            <v>15491</v>
          </cell>
          <cell r="O1051" t="str">
            <v xml:space="preserve">Nobsa                                                                                                                                                                                                   </v>
          </cell>
          <cell r="P1051">
            <v>793915152</v>
          </cell>
          <cell r="Q1051">
            <v>23849472</v>
          </cell>
          <cell r="R1051"/>
          <cell r="S1051">
            <v>39455785</v>
          </cell>
          <cell r="T1051">
            <v>52607714</v>
          </cell>
          <cell r="U1051">
            <v>276688219</v>
          </cell>
          <cell r="V1051">
            <v>6335378653</v>
          </cell>
          <cell r="W1051">
            <v>1124633981</v>
          </cell>
          <cell r="X1051">
            <v>1395242833</v>
          </cell>
        </row>
        <row r="1052">
          <cell r="N1052" t="str">
            <v>25491</v>
          </cell>
          <cell r="O1052" t="str">
            <v xml:space="preserve">Nocaima                                                                                                                                                                                                 </v>
          </cell>
          <cell r="P1052">
            <v>651381937</v>
          </cell>
          <cell r="Q1052">
            <v>23495167</v>
          </cell>
          <cell r="R1052"/>
          <cell r="S1052">
            <v>45382403</v>
          </cell>
          <cell r="T1052">
            <v>60509870</v>
          </cell>
          <cell r="U1052">
            <v>148350441</v>
          </cell>
          <cell r="V1052">
            <v>1299924116</v>
          </cell>
          <cell r="W1052">
            <v>1041588241</v>
          </cell>
          <cell r="X1052">
            <v>1256854152</v>
          </cell>
        </row>
        <row r="1053">
          <cell r="N1053" t="str">
            <v>27491</v>
          </cell>
          <cell r="O1053" t="str">
            <v xml:space="preserve">Nóvita                                                                                                                                                                                                  </v>
          </cell>
          <cell r="P1053">
            <v>1441549359</v>
          </cell>
          <cell r="Q1053">
            <v>152149564</v>
          </cell>
          <cell r="R1053"/>
          <cell r="S1053">
            <v>185539707</v>
          </cell>
          <cell r="T1053">
            <v>247386277</v>
          </cell>
          <cell r="U1053">
            <v>338920318</v>
          </cell>
          <cell r="V1053">
            <v>2640794891</v>
          </cell>
          <cell r="W1053">
            <v>3734791881</v>
          </cell>
          <cell r="X1053">
            <v>4415410910</v>
          </cell>
        </row>
        <row r="1054">
          <cell r="N1054" t="str">
            <v>41791</v>
          </cell>
          <cell r="O1054" t="str">
            <v xml:space="preserve">Tarqui                                                                                                                                                                                                  </v>
          </cell>
          <cell r="P1054">
            <v>1179882817</v>
          </cell>
          <cell r="Q1054">
            <v>508964204</v>
          </cell>
          <cell r="R1054"/>
          <cell r="S1054">
            <v>54970453</v>
          </cell>
          <cell r="T1054">
            <v>73293937</v>
          </cell>
          <cell r="U1054">
            <v>587197970</v>
          </cell>
          <cell r="V1054">
            <v>6514560397</v>
          </cell>
          <cell r="W1054">
            <v>1584333017</v>
          </cell>
          <cell r="X1054">
            <v>1968006639</v>
          </cell>
        </row>
        <row r="1055">
          <cell r="N1055" t="str">
            <v>81591</v>
          </cell>
          <cell r="O1055" t="str">
            <v xml:space="preserve">Puerto Rondón                                                                                                                                                                                           </v>
          </cell>
          <cell r="P1055">
            <v>905373671</v>
          </cell>
          <cell r="Q1055">
            <v>53586006</v>
          </cell>
          <cell r="R1055"/>
          <cell r="S1055">
            <v>61929218</v>
          </cell>
          <cell r="T1055">
            <v>82572292</v>
          </cell>
          <cell r="U1055">
            <v>131049817</v>
          </cell>
          <cell r="V1055">
            <v>1908973030</v>
          </cell>
          <cell r="W1055">
            <v>1464769903</v>
          </cell>
          <cell r="X1055">
            <v>1878275975</v>
          </cell>
        </row>
        <row r="1056">
          <cell r="N1056" t="str">
            <v>05792</v>
          </cell>
          <cell r="O1056" t="str">
            <v xml:space="preserve">Tarso                                                                                                                                                                                                   </v>
          </cell>
          <cell r="P1056">
            <v>700491552</v>
          </cell>
          <cell r="Q1056">
            <v>23874450</v>
          </cell>
          <cell r="R1056"/>
          <cell r="S1056">
            <v>45408013</v>
          </cell>
          <cell r="T1056">
            <v>60544018</v>
          </cell>
          <cell r="U1056">
            <v>57025229</v>
          </cell>
          <cell r="V1056">
            <v>1570760528</v>
          </cell>
          <cell r="W1056">
            <v>1147284953</v>
          </cell>
          <cell r="X1056">
            <v>1402713834</v>
          </cell>
        </row>
        <row r="1057">
          <cell r="N1057" t="str">
            <v>15092</v>
          </cell>
          <cell r="O1057" t="str">
            <v xml:space="preserve">Betéitiva                                                                                                                                                                                               </v>
          </cell>
          <cell r="P1057">
            <v>578311196</v>
          </cell>
          <cell r="Q1057">
            <v>8372037</v>
          </cell>
          <cell r="R1057"/>
          <cell r="S1057">
            <v>77942346</v>
          </cell>
          <cell r="T1057">
            <v>103923128</v>
          </cell>
          <cell r="U1057">
            <v>36358640</v>
          </cell>
          <cell r="V1057">
            <v>515761491</v>
          </cell>
          <cell r="W1057">
            <v>1422845784</v>
          </cell>
          <cell r="X1057">
            <v>1783016798</v>
          </cell>
        </row>
        <row r="1058">
          <cell r="N1058" t="str">
            <v>18592</v>
          </cell>
          <cell r="O1058" t="str">
            <v xml:space="preserve">Puerto Rico                                                                                                                                                                                             </v>
          </cell>
          <cell r="P1058">
            <v>2209370485</v>
          </cell>
          <cell r="Q1058">
            <v>326890666</v>
          </cell>
          <cell r="R1058"/>
          <cell r="S1058">
            <v>150626344</v>
          </cell>
          <cell r="T1058">
            <v>200835126</v>
          </cell>
          <cell r="U1058">
            <v>994358768</v>
          </cell>
          <cell r="V1058">
            <v>10257052743</v>
          </cell>
          <cell r="W1058">
            <v>1817904167</v>
          </cell>
          <cell r="X1058">
            <v>1907933698</v>
          </cell>
        </row>
        <row r="1059">
          <cell r="N1059" t="str">
            <v>19392</v>
          </cell>
          <cell r="O1059" t="str">
            <v xml:space="preserve">La Sierra                                                                                                                                                                                               </v>
          </cell>
          <cell r="P1059">
            <v>431355841</v>
          </cell>
          <cell r="Q1059">
            <v>62884208</v>
          </cell>
          <cell r="R1059"/>
          <cell r="S1059">
            <v>77361844</v>
          </cell>
          <cell r="T1059">
            <v>103149129</v>
          </cell>
          <cell r="U1059">
            <v>295924758</v>
          </cell>
          <cell r="V1059">
            <v>4255562512</v>
          </cell>
          <cell r="W1059">
            <v>1838460583</v>
          </cell>
          <cell r="X1059">
            <v>2229379121</v>
          </cell>
        </row>
        <row r="1060">
          <cell r="N1060" t="str">
            <v>25592</v>
          </cell>
          <cell r="O1060" t="str">
            <v xml:space="preserve">Quebradanegra                                                                                                                                                                                           </v>
          </cell>
          <cell r="P1060">
            <v>601559738</v>
          </cell>
          <cell r="Q1060">
            <v>18975166</v>
          </cell>
          <cell r="R1060"/>
          <cell r="S1060">
            <v>53768774</v>
          </cell>
          <cell r="T1060">
            <v>71691699</v>
          </cell>
          <cell r="U1060">
            <v>142270214</v>
          </cell>
          <cell r="V1060">
            <v>1251687149</v>
          </cell>
          <cell r="W1060">
            <v>1093499067</v>
          </cell>
          <cell r="X1060">
            <v>1294995044</v>
          </cell>
        </row>
        <row r="1061">
          <cell r="N1061" t="str">
            <v>47692</v>
          </cell>
          <cell r="O1061" t="str">
            <v xml:space="preserve">San Sebastián De Buenavista                                                                                                                                                                             </v>
          </cell>
          <cell r="P1061">
            <v>1859498762</v>
          </cell>
          <cell r="Q1061">
            <v>597595965</v>
          </cell>
          <cell r="R1061"/>
          <cell r="S1061">
            <v>95593031</v>
          </cell>
          <cell r="T1061">
            <v>127457375</v>
          </cell>
          <cell r="U1061">
            <v>1300328655</v>
          </cell>
          <cell r="V1061">
            <v>8476913114</v>
          </cell>
          <cell r="W1061">
            <v>2871132486</v>
          </cell>
          <cell r="X1061">
            <v>3582525120</v>
          </cell>
        </row>
        <row r="1062">
          <cell r="N1062" t="str">
            <v>68092</v>
          </cell>
          <cell r="O1062" t="str">
            <v xml:space="preserve">Betulia                                                                                                                                                                                                 </v>
          </cell>
          <cell r="P1062">
            <v>845297834</v>
          </cell>
          <cell r="Q1062">
            <v>38624904</v>
          </cell>
          <cell r="R1062"/>
          <cell r="S1062">
            <v>90804116</v>
          </cell>
          <cell r="T1062">
            <v>121072154</v>
          </cell>
          <cell r="U1062">
            <v>167110657</v>
          </cell>
          <cell r="V1062">
            <v>1683553977</v>
          </cell>
          <cell r="W1062">
            <v>1813974760</v>
          </cell>
          <cell r="X1062">
            <v>2284581582</v>
          </cell>
        </row>
        <row r="1063">
          <cell r="N1063" t="str">
            <v>76892</v>
          </cell>
          <cell r="O1063" t="str">
            <v xml:space="preserve">Yumbo                                                                                                                                                                                                   </v>
          </cell>
          <cell r="P1063">
            <v>3722899100</v>
          </cell>
          <cell r="Q1063">
            <v>259265626</v>
          </cell>
          <cell r="R1063"/>
          <cell r="S1063">
            <v>301900784</v>
          </cell>
          <cell r="T1063">
            <v>402534379</v>
          </cell>
          <cell r="U1063">
            <v>55383922419</v>
          </cell>
          <cell r="V1063">
            <v>18366912500</v>
          </cell>
          <cell r="W1063"/>
          <cell r="X1063">
            <v>3824076602</v>
          </cell>
        </row>
        <row r="1064">
          <cell r="N1064" t="str">
            <v>05093</v>
          </cell>
          <cell r="O1064" t="str">
            <v xml:space="preserve">Betulia                                                                                                                                                                                                 </v>
          </cell>
          <cell r="P1064">
            <v>1236756670</v>
          </cell>
          <cell r="Q1064">
            <v>89852837</v>
          </cell>
          <cell r="R1064"/>
          <cell r="S1064">
            <v>52271938</v>
          </cell>
          <cell r="T1064">
            <v>69695917</v>
          </cell>
          <cell r="U1064">
            <v>408996104</v>
          </cell>
          <cell r="V1064">
            <v>6327449753</v>
          </cell>
          <cell r="W1064">
            <v>1582455232</v>
          </cell>
          <cell r="X1064">
            <v>1976207571</v>
          </cell>
        </row>
        <row r="1065">
          <cell r="N1065" t="str">
            <v>05893</v>
          </cell>
          <cell r="O1065" t="str">
            <v xml:space="preserve">Yondó                                                                                                                                                                                                   </v>
          </cell>
          <cell r="P1065">
            <v>1744510601</v>
          </cell>
          <cell r="Q1065">
            <v>1563669361</v>
          </cell>
          <cell r="R1065"/>
          <cell r="S1065">
            <v>108100690</v>
          </cell>
          <cell r="T1065">
            <v>144134253</v>
          </cell>
          <cell r="U1065">
            <v>585251755</v>
          </cell>
          <cell r="V1065">
            <v>4741554439</v>
          </cell>
          <cell r="W1065">
            <v>2609843723</v>
          </cell>
          <cell r="X1065">
            <v>3171667143</v>
          </cell>
        </row>
        <row r="1066">
          <cell r="N1066" t="str">
            <v>15293</v>
          </cell>
          <cell r="O1066" t="str">
            <v xml:space="preserve">Gachantivá                                                                                                                                                                                              </v>
          </cell>
          <cell r="P1066">
            <v>672437412</v>
          </cell>
          <cell r="Q1066">
            <v>19761702</v>
          </cell>
          <cell r="R1066"/>
          <cell r="S1066">
            <v>71049128</v>
          </cell>
          <cell r="T1066">
            <v>94732171</v>
          </cell>
          <cell r="U1066">
            <v>91834249</v>
          </cell>
          <cell r="V1066">
            <v>1037529752</v>
          </cell>
          <cell r="W1066">
            <v>1344416019</v>
          </cell>
          <cell r="X1066">
            <v>1690793203</v>
          </cell>
        </row>
        <row r="1067">
          <cell r="N1067" t="str">
            <v>15693</v>
          </cell>
          <cell r="O1067" t="str">
            <v xml:space="preserve">Santa Rosa De Viterbo                                                                                                                                                                                   </v>
          </cell>
          <cell r="P1067">
            <v>700112418</v>
          </cell>
          <cell r="Q1067">
            <v>25212246</v>
          </cell>
          <cell r="R1067"/>
          <cell r="S1067">
            <v>23132532</v>
          </cell>
          <cell r="T1067">
            <v>30843378</v>
          </cell>
          <cell r="U1067">
            <v>231472326</v>
          </cell>
          <cell r="V1067">
            <v>2239694211</v>
          </cell>
          <cell r="W1067">
            <v>876113675</v>
          </cell>
          <cell r="X1067">
            <v>1117341132</v>
          </cell>
        </row>
        <row r="1068">
          <cell r="N1068" t="str">
            <v>19693</v>
          </cell>
          <cell r="O1068" t="str">
            <v xml:space="preserve">San Sebastián                                                                                                                                                                                           </v>
          </cell>
          <cell r="P1068">
            <v>1031298588</v>
          </cell>
          <cell r="Q1068">
            <v>52416050</v>
          </cell>
          <cell r="R1068"/>
          <cell r="S1068">
            <v>60446504</v>
          </cell>
          <cell r="T1068">
            <v>80595338</v>
          </cell>
          <cell r="U1068">
            <v>195494982</v>
          </cell>
          <cell r="V1068">
            <v>3592351902</v>
          </cell>
          <cell r="W1068">
            <v>1592162273</v>
          </cell>
          <cell r="X1068">
            <v>1956914263</v>
          </cell>
        </row>
        <row r="1069">
          <cell r="N1069" t="str">
            <v>25293</v>
          </cell>
          <cell r="O1069" t="str">
            <v xml:space="preserve">Gachalá                                                                                                                                                                                                 </v>
          </cell>
          <cell r="P1069">
            <v>710078184</v>
          </cell>
          <cell r="Q1069">
            <v>25131913</v>
          </cell>
          <cell r="R1069"/>
          <cell r="S1069">
            <v>57116184</v>
          </cell>
          <cell r="T1069">
            <v>76154912</v>
          </cell>
          <cell r="U1069">
            <v>118499499</v>
          </cell>
          <cell r="V1069">
            <v>1408277039</v>
          </cell>
          <cell r="W1069">
            <v>1263009546</v>
          </cell>
          <cell r="X1069">
            <v>1515691304</v>
          </cell>
        </row>
        <row r="1070">
          <cell r="N1070" t="str">
            <v>25793</v>
          </cell>
          <cell r="O1070" t="str">
            <v xml:space="preserve">Tausa                                                                                                                                                                                                   </v>
          </cell>
          <cell r="P1070">
            <v>753373351</v>
          </cell>
          <cell r="Q1070">
            <v>31677073</v>
          </cell>
          <cell r="R1070"/>
          <cell r="S1070">
            <v>47384774</v>
          </cell>
          <cell r="T1070">
            <v>63179698</v>
          </cell>
          <cell r="U1070">
            <v>259730731</v>
          </cell>
          <cell r="V1070">
            <v>1481121818</v>
          </cell>
          <cell r="W1070">
            <v>1072383099</v>
          </cell>
          <cell r="X1070">
            <v>1291370900</v>
          </cell>
        </row>
        <row r="1071">
          <cell r="N1071" t="str">
            <v>52693</v>
          </cell>
          <cell r="O1071" t="str">
            <v xml:space="preserve">San Pablo                                                                                                                                                                                               </v>
          </cell>
          <cell r="P1071">
            <v>1233157838</v>
          </cell>
          <cell r="Q1071">
            <v>51651653</v>
          </cell>
          <cell r="R1071"/>
          <cell r="S1071">
            <v>41727986</v>
          </cell>
          <cell r="T1071">
            <v>55637315</v>
          </cell>
          <cell r="U1071">
            <v>320827882</v>
          </cell>
          <cell r="V1071">
            <v>5350261470</v>
          </cell>
          <cell r="W1071">
            <v>1268629832</v>
          </cell>
          <cell r="X1071">
            <v>1585005443</v>
          </cell>
        </row>
        <row r="1072">
          <cell r="N1072" t="str">
            <v>13894</v>
          </cell>
          <cell r="O1072" t="str">
            <v xml:space="preserve">Zambrano                                                                                                                                                                                                </v>
          </cell>
          <cell r="P1072">
            <v>1321040558</v>
          </cell>
          <cell r="Q1072">
            <v>567158781</v>
          </cell>
          <cell r="R1072"/>
          <cell r="S1072">
            <v>92966901</v>
          </cell>
          <cell r="T1072">
            <v>123955867</v>
          </cell>
          <cell r="U1072">
            <v>546025526</v>
          </cell>
          <cell r="V1072">
            <v>4882690792</v>
          </cell>
          <cell r="W1072">
            <v>2536926008</v>
          </cell>
          <cell r="X1072">
            <v>3131506411</v>
          </cell>
        </row>
        <row r="1073">
          <cell r="N1073" t="str">
            <v>15494</v>
          </cell>
          <cell r="O1073" t="str">
            <v xml:space="preserve">Nuevo Colón                                                                                                                                                                                             </v>
          </cell>
          <cell r="P1073">
            <v>682590629</v>
          </cell>
          <cell r="Q1073">
            <v>23555550</v>
          </cell>
          <cell r="R1073"/>
          <cell r="S1073">
            <v>69775578</v>
          </cell>
          <cell r="T1073">
            <v>93034104</v>
          </cell>
          <cell r="U1073">
            <v>140518866</v>
          </cell>
          <cell r="V1073">
            <v>1885720673</v>
          </cell>
          <cell r="W1073">
            <v>1378933853</v>
          </cell>
          <cell r="X1073">
            <v>1625139676</v>
          </cell>
        </row>
        <row r="1074">
          <cell r="N1074" t="str">
            <v>18094</v>
          </cell>
          <cell r="O1074" t="str">
            <v xml:space="preserve">Belén De Los Andaquíes                                                                                                                                                                                  </v>
          </cell>
          <cell r="P1074">
            <v>1062756432</v>
          </cell>
          <cell r="Q1074">
            <v>105758171</v>
          </cell>
          <cell r="R1074"/>
          <cell r="S1074">
            <v>65755128</v>
          </cell>
          <cell r="T1074">
            <v>87673504</v>
          </cell>
          <cell r="U1074">
            <v>374807720</v>
          </cell>
          <cell r="V1074">
            <v>3778618497</v>
          </cell>
          <cell r="W1074">
            <v>1848991360</v>
          </cell>
          <cell r="X1074">
            <v>2290348509</v>
          </cell>
        </row>
        <row r="1075">
          <cell r="N1075" t="str">
            <v>25394</v>
          </cell>
          <cell r="O1075" t="str">
            <v xml:space="preserve">La Palma                                                                                                                                                                                                </v>
          </cell>
          <cell r="P1075">
            <v>922416465</v>
          </cell>
          <cell r="Q1075">
            <v>49737498</v>
          </cell>
          <cell r="R1075"/>
          <cell r="S1075">
            <v>86864221</v>
          </cell>
          <cell r="T1075">
            <v>115818956</v>
          </cell>
          <cell r="U1075">
            <v>258207441</v>
          </cell>
          <cell r="V1075">
            <v>2804929348</v>
          </cell>
          <cell r="W1075">
            <v>1878224886</v>
          </cell>
          <cell r="X1075">
            <v>2391055947</v>
          </cell>
        </row>
        <row r="1076">
          <cell r="N1076" t="str">
            <v>25594</v>
          </cell>
          <cell r="O1076" t="str">
            <v xml:space="preserve">Quetame                                                                                                                                                                                                 </v>
          </cell>
          <cell r="P1076">
            <v>590349110</v>
          </cell>
          <cell r="Q1076">
            <v>30526365</v>
          </cell>
          <cell r="R1076"/>
          <cell r="S1076">
            <v>39891131</v>
          </cell>
          <cell r="T1076">
            <v>53188175</v>
          </cell>
          <cell r="U1076">
            <v>221947124</v>
          </cell>
          <cell r="V1076">
            <v>1710612466</v>
          </cell>
          <cell r="W1076">
            <v>931191981</v>
          </cell>
          <cell r="X1076">
            <v>1126367260</v>
          </cell>
        </row>
        <row r="1077">
          <cell r="N1077" t="str">
            <v>52694</v>
          </cell>
          <cell r="O1077" t="str">
            <v xml:space="preserve">San Pedro De Cartago                                                                                                                                                                                    </v>
          </cell>
          <cell r="P1077">
            <v>933063380</v>
          </cell>
          <cell r="Q1077">
            <v>34978897</v>
          </cell>
          <cell r="R1077"/>
          <cell r="S1077">
            <v>93875054</v>
          </cell>
          <cell r="T1077">
            <v>125166733</v>
          </cell>
          <cell r="U1077">
            <v>156107849</v>
          </cell>
          <cell r="V1077">
            <v>2935158328</v>
          </cell>
          <cell r="W1077">
            <v>1893631110</v>
          </cell>
          <cell r="X1077">
            <v>2239514187</v>
          </cell>
        </row>
        <row r="1078">
          <cell r="N1078" t="str">
            <v>63594</v>
          </cell>
          <cell r="O1078" t="str">
            <v xml:space="preserve">Quimbaya                                                                                                                                                                                                </v>
          </cell>
          <cell r="P1078">
            <v>1118122175</v>
          </cell>
          <cell r="Q1078">
            <v>78516916</v>
          </cell>
          <cell r="R1078"/>
          <cell r="S1078">
            <v>94912577</v>
          </cell>
          <cell r="T1078">
            <v>126550102</v>
          </cell>
          <cell r="U1078">
            <v>650700738</v>
          </cell>
          <cell r="V1078">
            <v>9288500608</v>
          </cell>
          <cell r="W1078">
            <v>1145496616</v>
          </cell>
          <cell r="X1078">
            <v>1202225971</v>
          </cell>
        </row>
        <row r="1079">
          <cell r="N1079" t="str">
            <v>66594</v>
          </cell>
          <cell r="O1079" t="str">
            <v xml:space="preserve">Quinchía                                                                                                                                                                                                </v>
          </cell>
          <cell r="P1079">
            <v>1431385644</v>
          </cell>
          <cell r="Q1079">
            <v>152786859</v>
          </cell>
          <cell r="R1079"/>
          <cell r="S1079">
            <v>86415186</v>
          </cell>
          <cell r="T1079">
            <v>115220250</v>
          </cell>
          <cell r="U1079">
            <v>858427188</v>
          </cell>
          <cell r="V1079">
            <v>9533234186</v>
          </cell>
          <cell r="W1079">
            <v>1042941912</v>
          </cell>
          <cell r="X1079">
            <v>1105818303</v>
          </cell>
        </row>
        <row r="1080">
          <cell r="N1080" t="str">
            <v>81794</v>
          </cell>
          <cell r="O1080" t="str">
            <v xml:space="preserve">Tame                                                                                                                                                                                                    </v>
          </cell>
          <cell r="P1080">
            <v>3584512691</v>
          </cell>
          <cell r="Q1080">
            <v>720265201</v>
          </cell>
          <cell r="R1080"/>
          <cell r="S1080">
            <v>157649964</v>
          </cell>
          <cell r="T1080">
            <v>210199952</v>
          </cell>
          <cell r="U1080">
            <v>2589993809</v>
          </cell>
          <cell r="V1080">
            <v>20031837718</v>
          </cell>
          <cell r="W1080">
            <v>1902671986</v>
          </cell>
          <cell r="X1080">
            <v>2259649491</v>
          </cell>
        </row>
        <row r="1081">
          <cell r="N1081" t="str">
            <v>05495</v>
          </cell>
          <cell r="O1081" t="str">
            <v xml:space="preserve">Nechí                                                                                                                                                                                                   </v>
          </cell>
          <cell r="P1081">
            <v>2685498796</v>
          </cell>
          <cell r="Q1081">
            <v>510540993</v>
          </cell>
          <cell r="R1081"/>
          <cell r="S1081">
            <v>221668402</v>
          </cell>
          <cell r="T1081">
            <v>253130213</v>
          </cell>
          <cell r="U1081">
            <v>1193458698</v>
          </cell>
          <cell r="V1081">
            <v>11093224181</v>
          </cell>
          <cell r="W1081">
            <v>2291264859</v>
          </cell>
          <cell r="X1081">
            <v>2404737020</v>
          </cell>
        </row>
        <row r="1082">
          <cell r="N1082" t="str">
            <v>05895</v>
          </cell>
          <cell r="O1082" t="str">
            <v xml:space="preserve">Zaragoza                                                                                                                                                                                                </v>
          </cell>
          <cell r="P1082">
            <v>2162171057</v>
          </cell>
          <cell r="Q1082">
            <v>470908622</v>
          </cell>
          <cell r="R1082"/>
          <cell r="S1082">
            <v>200192724</v>
          </cell>
          <cell r="T1082">
            <v>266923630</v>
          </cell>
          <cell r="U1082">
            <v>1201599788</v>
          </cell>
          <cell r="V1082">
            <v>10500803068</v>
          </cell>
          <cell r="W1082">
            <v>2427967530</v>
          </cell>
          <cell r="X1082">
            <v>2535774536</v>
          </cell>
        </row>
        <row r="1083">
          <cell r="N1083" t="str">
            <v>17495</v>
          </cell>
          <cell r="O1083" t="str">
            <v xml:space="preserve">Norcasia                                                                                                                                                                                                </v>
          </cell>
          <cell r="P1083">
            <v>814382351</v>
          </cell>
          <cell r="Q1083">
            <v>40668055</v>
          </cell>
          <cell r="R1083"/>
          <cell r="S1083">
            <v>52267319</v>
          </cell>
          <cell r="T1083">
            <v>69689763</v>
          </cell>
          <cell r="U1083">
            <v>187777738</v>
          </cell>
          <cell r="V1083">
            <v>2080631125</v>
          </cell>
          <cell r="W1083">
            <v>1265970623</v>
          </cell>
          <cell r="X1083">
            <v>1546724637</v>
          </cell>
        </row>
        <row r="1084">
          <cell r="N1084" t="str">
            <v>20295</v>
          </cell>
          <cell r="O1084" t="str">
            <v xml:space="preserve">Gamarra                                                                                                                                                                                                 </v>
          </cell>
          <cell r="P1084">
            <v>1270636451</v>
          </cell>
          <cell r="Q1084">
            <v>575319929</v>
          </cell>
          <cell r="R1084"/>
          <cell r="S1084">
            <v>53143270</v>
          </cell>
          <cell r="T1084">
            <v>70857693</v>
          </cell>
          <cell r="U1084">
            <v>426299339</v>
          </cell>
          <cell r="V1084">
            <v>4938698858</v>
          </cell>
          <cell r="W1084">
            <v>1739989309</v>
          </cell>
          <cell r="X1084">
            <v>2190269302</v>
          </cell>
        </row>
        <row r="1085">
          <cell r="N1085" t="str">
            <v>25095</v>
          </cell>
          <cell r="O1085" t="str">
            <v xml:space="preserve">Bituima                                                                                                                                                                                                 </v>
          </cell>
          <cell r="P1085">
            <v>483520914</v>
          </cell>
          <cell r="Q1085">
            <v>8637909</v>
          </cell>
          <cell r="R1085"/>
          <cell r="S1085">
            <v>43934010</v>
          </cell>
          <cell r="T1085">
            <v>58578679</v>
          </cell>
          <cell r="U1085">
            <v>59244186</v>
          </cell>
          <cell r="V1085">
            <v>652474939</v>
          </cell>
          <cell r="W1085">
            <v>853496112</v>
          </cell>
          <cell r="X1085">
            <v>1076124798</v>
          </cell>
        </row>
        <row r="1086">
          <cell r="N1086" t="str">
            <v>25295</v>
          </cell>
          <cell r="O1086" t="str">
            <v xml:space="preserve">Gachancipá                                                                                                                                                                                              </v>
          </cell>
          <cell r="P1086">
            <v>882035066</v>
          </cell>
          <cell r="Q1086">
            <v>30736287</v>
          </cell>
          <cell r="R1086"/>
          <cell r="S1086">
            <v>33892250</v>
          </cell>
          <cell r="T1086">
            <v>45189667</v>
          </cell>
          <cell r="U1086">
            <v>375268616</v>
          </cell>
          <cell r="V1086">
            <v>1082930372</v>
          </cell>
          <cell r="W1086">
            <v>1233661510</v>
          </cell>
          <cell r="X1086">
            <v>1574049175</v>
          </cell>
        </row>
        <row r="1087">
          <cell r="N1087" t="str">
            <v>27495</v>
          </cell>
          <cell r="O1087" t="str">
            <v xml:space="preserve">Nuquí                                                                                                                                                                                                   </v>
          </cell>
          <cell r="P1087">
            <v>1770132854</v>
          </cell>
          <cell r="Q1087">
            <v>181904070</v>
          </cell>
          <cell r="R1087"/>
          <cell r="S1087">
            <v>149144657</v>
          </cell>
          <cell r="T1087">
            <v>198859542</v>
          </cell>
          <cell r="U1087">
            <v>458477339</v>
          </cell>
          <cell r="V1087">
            <v>3349168961</v>
          </cell>
          <cell r="W1087">
            <v>3570303202</v>
          </cell>
          <cell r="X1087">
            <v>4333840079</v>
          </cell>
        </row>
        <row r="1088">
          <cell r="N1088" t="str">
            <v>68895</v>
          </cell>
          <cell r="O1088" t="str">
            <v xml:space="preserve">Zapatoca                                                                                                                                                                                                </v>
          </cell>
          <cell r="P1088">
            <v>616549485</v>
          </cell>
          <cell r="Q1088">
            <v>27074965</v>
          </cell>
          <cell r="R1088"/>
          <cell r="S1088">
            <v>28188961</v>
          </cell>
          <cell r="T1088">
            <v>37585282</v>
          </cell>
          <cell r="U1088">
            <v>217633356</v>
          </cell>
          <cell r="V1088">
            <v>2536844122</v>
          </cell>
          <cell r="W1088">
            <v>820950098</v>
          </cell>
          <cell r="X1088">
            <v>1020937148</v>
          </cell>
        </row>
        <row r="1089">
          <cell r="N1089" t="str">
            <v>76895</v>
          </cell>
          <cell r="O1089" t="str">
            <v xml:space="preserve">Zarzal                                                                                                                                                                                                  </v>
          </cell>
          <cell r="P1089">
            <v>1447848270</v>
          </cell>
          <cell r="Q1089">
            <v>97545495</v>
          </cell>
          <cell r="R1089"/>
          <cell r="S1089">
            <v>96242333</v>
          </cell>
          <cell r="T1089">
            <v>128323110</v>
          </cell>
          <cell r="U1089">
            <v>775973192</v>
          </cell>
          <cell r="V1089">
            <v>9575877016</v>
          </cell>
          <cell r="W1089">
            <v>1161545397</v>
          </cell>
          <cell r="X1089">
            <v>1219069548</v>
          </cell>
        </row>
        <row r="1090">
          <cell r="N1090" t="str">
            <v>08296</v>
          </cell>
          <cell r="O1090" t="str">
            <v xml:space="preserve">Galapa                                                                                                                                                                                                  </v>
          </cell>
          <cell r="P1090">
            <v>4614974507</v>
          </cell>
          <cell r="Q1090">
            <v>252185260</v>
          </cell>
          <cell r="R1090"/>
          <cell r="S1090">
            <v>154967603</v>
          </cell>
          <cell r="T1090">
            <v>206623472</v>
          </cell>
          <cell r="U1090">
            <v>1341469267</v>
          </cell>
          <cell r="V1090">
            <v>13442409077</v>
          </cell>
          <cell r="W1090">
            <v>1870298665</v>
          </cell>
          <cell r="X1090">
            <v>1962922980</v>
          </cell>
        </row>
        <row r="1091">
          <cell r="N1091" t="str">
            <v>15296</v>
          </cell>
          <cell r="O1091" t="str">
            <v xml:space="preserve">Gámeza                                                                                                                                                                                                  </v>
          </cell>
          <cell r="P1091">
            <v>591371722</v>
          </cell>
          <cell r="Q1091">
            <v>25565206</v>
          </cell>
          <cell r="R1091"/>
          <cell r="S1091">
            <v>51675776</v>
          </cell>
          <cell r="T1091">
            <v>68901035</v>
          </cell>
          <cell r="U1091">
            <v>136421534</v>
          </cell>
          <cell r="V1091">
            <v>1390351088</v>
          </cell>
          <cell r="W1091">
            <v>1136333688</v>
          </cell>
          <cell r="X1091">
            <v>1371460196</v>
          </cell>
        </row>
        <row r="1092">
          <cell r="N1092" t="str">
            <v>15696</v>
          </cell>
          <cell r="O1092" t="str">
            <v xml:space="preserve">Santa Sofía                                                                                                                                                                                             </v>
          </cell>
          <cell r="P1092">
            <v>539753400</v>
          </cell>
          <cell r="Q1092">
            <v>11511458</v>
          </cell>
          <cell r="R1092"/>
          <cell r="S1092">
            <v>39458827</v>
          </cell>
          <cell r="T1092">
            <v>52611769</v>
          </cell>
          <cell r="U1092">
            <v>78004746</v>
          </cell>
          <cell r="V1092">
            <v>934136516</v>
          </cell>
          <cell r="W1092">
            <v>826027965</v>
          </cell>
          <cell r="X1092">
            <v>1048634690</v>
          </cell>
        </row>
        <row r="1093">
          <cell r="N1093" t="str">
            <v>25596</v>
          </cell>
          <cell r="O1093" t="str">
            <v xml:space="preserve">Quipile                                                                                                                                                                                                 </v>
          </cell>
          <cell r="P1093">
            <v>712083290</v>
          </cell>
          <cell r="Q1093">
            <v>39022053</v>
          </cell>
          <cell r="R1093"/>
          <cell r="S1093">
            <v>62102035</v>
          </cell>
          <cell r="T1093">
            <v>82802713</v>
          </cell>
          <cell r="U1093">
            <v>179981723</v>
          </cell>
          <cell r="V1093">
            <v>2203392377</v>
          </cell>
          <cell r="W1093">
            <v>1423549719</v>
          </cell>
          <cell r="X1093">
            <v>1726851776</v>
          </cell>
        </row>
        <row r="1094">
          <cell r="N1094" t="str">
            <v>41396</v>
          </cell>
          <cell r="O1094" t="str">
            <v xml:space="preserve">La Plata                                                                                                                                                                                                </v>
          </cell>
          <cell r="P1094">
            <v>3144411516</v>
          </cell>
          <cell r="Q1094">
            <v>448067194</v>
          </cell>
          <cell r="R1094"/>
          <cell r="S1094">
            <v>173712056</v>
          </cell>
          <cell r="T1094">
            <v>231616076</v>
          </cell>
          <cell r="U1094">
            <v>2061404532</v>
          </cell>
          <cell r="V1094">
            <v>23372294568</v>
          </cell>
          <cell r="W1094">
            <v>2096524820</v>
          </cell>
          <cell r="X1094">
            <v>2200352716</v>
          </cell>
        </row>
        <row r="1095">
          <cell r="N1095" t="str">
            <v>52696</v>
          </cell>
          <cell r="O1095" t="str">
            <v xml:space="preserve">Santa Bárbara                                                                                                                                                                                           </v>
          </cell>
          <cell r="P1095">
            <v>2217007813</v>
          </cell>
          <cell r="Q1095">
            <v>282473669</v>
          </cell>
          <cell r="R1095"/>
          <cell r="S1095">
            <v>199807464</v>
          </cell>
          <cell r="T1095">
            <v>266409959</v>
          </cell>
          <cell r="U1095">
            <v>585573642</v>
          </cell>
          <cell r="V1095">
            <v>8379668338</v>
          </cell>
          <cell r="W1095">
            <v>4617428306</v>
          </cell>
          <cell r="X1095">
            <v>5577218733</v>
          </cell>
        </row>
        <row r="1096">
          <cell r="N1096" t="str">
            <v>68296</v>
          </cell>
          <cell r="O1096" t="str">
            <v xml:space="preserve">Galán                                                                                                                                                                                                   </v>
          </cell>
          <cell r="P1096">
            <v>511493738</v>
          </cell>
          <cell r="Q1096">
            <v>16898960</v>
          </cell>
          <cell r="R1096"/>
          <cell r="S1096">
            <v>76788657</v>
          </cell>
          <cell r="T1096">
            <v>102384875</v>
          </cell>
          <cell r="U1096">
            <v>87821595</v>
          </cell>
          <cell r="V1096">
            <v>1203212180</v>
          </cell>
          <cell r="W1096">
            <v>1446850432</v>
          </cell>
          <cell r="X1096">
            <v>1690876924</v>
          </cell>
        </row>
        <row r="1097">
          <cell r="N1097" t="str">
            <v>05197</v>
          </cell>
          <cell r="O1097" t="str">
            <v xml:space="preserve">Cocorná                                                                                                                                                                                                 </v>
          </cell>
          <cell r="P1097">
            <v>969406979</v>
          </cell>
          <cell r="Q1097">
            <v>90437307</v>
          </cell>
          <cell r="R1097"/>
          <cell r="S1097">
            <v>37842103</v>
          </cell>
          <cell r="T1097">
            <v>50456131</v>
          </cell>
          <cell r="U1097">
            <v>467664686</v>
          </cell>
          <cell r="V1097">
            <v>5158503489</v>
          </cell>
          <cell r="W1097">
            <v>1303343596</v>
          </cell>
          <cell r="X1097">
            <v>1648487064</v>
          </cell>
        </row>
        <row r="1098">
          <cell r="N1098" t="str">
            <v>05697</v>
          </cell>
          <cell r="O1098" t="str">
            <v xml:space="preserve">Santuario                                                                                                                                                                                               </v>
          </cell>
          <cell r="P1098">
            <v>1313256493</v>
          </cell>
          <cell r="Q1098">
            <v>92530569</v>
          </cell>
          <cell r="R1098"/>
          <cell r="S1098">
            <v>88011442</v>
          </cell>
          <cell r="T1098">
            <v>117348590</v>
          </cell>
          <cell r="U1098">
            <v>767241161</v>
          </cell>
          <cell r="V1098">
            <v>6934286822</v>
          </cell>
          <cell r="W1098">
            <v>1062207064</v>
          </cell>
          <cell r="X1098">
            <v>1114811605</v>
          </cell>
        </row>
        <row r="1099">
          <cell r="N1099" t="str">
            <v>15097</v>
          </cell>
          <cell r="O1099" t="str">
            <v xml:space="preserve">Boavita                                                                                                                                                                                                 </v>
          </cell>
          <cell r="P1099">
            <v>761263595</v>
          </cell>
          <cell r="Q1099">
            <v>30877001</v>
          </cell>
          <cell r="R1099"/>
          <cell r="S1099">
            <v>74875808</v>
          </cell>
          <cell r="T1099">
            <v>99834410</v>
          </cell>
          <cell r="U1099">
            <v>139608811</v>
          </cell>
          <cell r="V1099">
            <v>1725770751</v>
          </cell>
          <cell r="W1099">
            <v>1534201369</v>
          </cell>
          <cell r="X1099">
            <v>1819155801</v>
          </cell>
        </row>
        <row r="1100">
          <cell r="N1100" t="str">
            <v>15897</v>
          </cell>
          <cell r="O1100" t="str">
            <v xml:space="preserve">Zetaquirá                                                                                                                                                                                               </v>
          </cell>
          <cell r="P1100">
            <v>707932842</v>
          </cell>
          <cell r="Q1100">
            <v>29104845</v>
          </cell>
          <cell r="R1100"/>
          <cell r="S1100">
            <v>55597467</v>
          </cell>
          <cell r="T1100">
            <v>74129955</v>
          </cell>
          <cell r="U1100">
            <v>131445723</v>
          </cell>
          <cell r="V1100">
            <v>1648249752</v>
          </cell>
          <cell r="W1100">
            <v>1288665176</v>
          </cell>
          <cell r="X1100">
            <v>1557195378</v>
          </cell>
        </row>
        <row r="1101">
          <cell r="N1101" t="str">
            <v>19397</v>
          </cell>
          <cell r="O1101" t="str">
            <v xml:space="preserve">La Vega                                                                                                                                                                                                 </v>
          </cell>
          <cell r="P1101">
            <v>2273434725</v>
          </cell>
          <cell r="Q1101">
            <v>112772306</v>
          </cell>
          <cell r="R1101"/>
          <cell r="S1101">
            <v>135081298</v>
          </cell>
          <cell r="T1101">
            <v>180108397</v>
          </cell>
          <cell r="U1101">
            <v>413328654</v>
          </cell>
          <cell r="V1101">
            <v>7434611535</v>
          </cell>
          <cell r="W1101">
            <v>1720917992</v>
          </cell>
          <cell r="X1101">
            <v>2061316103</v>
          </cell>
        </row>
        <row r="1102">
          <cell r="N1102" t="str">
            <v>25297</v>
          </cell>
          <cell r="O1102" t="str">
            <v xml:space="preserve">Gachetá                                                                                                                                                                                                 </v>
          </cell>
          <cell r="P1102">
            <v>876650371</v>
          </cell>
          <cell r="Q1102">
            <v>43975202</v>
          </cell>
          <cell r="R1102"/>
          <cell r="S1102">
            <v>64461719</v>
          </cell>
          <cell r="T1102">
            <v>85948958</v>
          </cell>
          <cell r="U1102">
            <v>208971631</v>
          </cell>
          <cell r="V1102">
            <v>2418530182</v>
          </cell>
          <cell r="W1102">
            <v>1461602316</v>
          </cell>
          <cell r="X1102">
            <v>1768460278</v>
          </cell>
        </row>
        <row r="1103">
          <cell r="N1103" t="str">
            <v>25797</v>
          </cell>
          <cell r="O1103" t="str">
            <v xml:space="preserve">Tena                                                                                                                                                                                                    </v>
          </cell>
          <cell r="P1103">
            <v>662276430</v>
          </cell>
          <cell r="Q1103">
            <v>22528630</v>
          </cell>
          <cell r="R1103"/>
          <cell r="S1103">
            <v>29984512</v>
          </cell>
          <cell r="T1103">
            <v>39979350</v>
          </cell>
          <cell r="U1103">
            <v>187161955</v>
          </cell>
          <cell r="V1103">
            <v>1825659331</v>
          </cell>
          <cell r="W1103">
            <v>907128650</v>
          </cell>
          <cell r="X1103">
            <v>1182737607</v>
          </cell>
        </row>
        <row r="1104">
          <cell r="N1104" t="str">
            <v>41797</v>
          </cell>
          <cell r="O1104" t="str">
            <v xml:space="preserve">Tesalia                                                                                                                                                                                                 </v>
          </cell>
          <cell r="P1104">
            <v>862033283</v>
          </cell>
          <cell r="Q1104">
            <v>154490849</v>
          </cell>
          <cell r="R1104"/>
          <cell r="S1104">
            <v>58922069</v>
          </cell>
          <cell r="T1104">
            <v>78562758</v>
          </cell>
          <cell r="U1104">
            <v>321811662</v>
          </cell>
          <cell r="V1104">
            <v>3356535652</v>
          </cell>
          <cell r="W1104">
            <v>1333211085</v>
          </cell>
          <cell r="X1104">
            <v>1605412747</v>
          </cell>
        </row>
        <row r="1105">
          <cell r="N1105" t="str">
            <v>68397</v>
          </cell>
          <cell r="O1105" t="str">
            <v xml:space="preserve">La Paz                                                                                                                                                                                                  </v>
          </cell>
          <cell r="P1105">
            <v>565473356</v>
          </cell>
          <cell r="Q1105">
            <v>15800856</v>
          </cell>
          <cell r="R1105"/>
          <cell r="S1105">
            <v>56743333</v>
          </cell>
          <cell r="T1105">
            <v>75657777</v>
          </cell>
          <cell r="U1105">
            <v>92334676</v>
          </cell>
          <cell r="V1105">
            <v>1632630228</v>
          </cell>
          <cell r="W1105">
            <v>1107902562</v>
          </cell>
          <cell r="X1105">
            <v>1302987351</v>
          </cell>
        </row>
        <row r="1106">
          <cell r="N1106" t="str">
            <v>76497</v>
          </cell>
          <cell r="O1106" t="str">
            <v xml:space="preserve">Obando                                                                                                                                                                                                  </v>
          </cell>
          <cell r="P1106">
            <v>860306650</v>
          </cell>
          <cell r="Q1106">
            <v>36879002</v>
          </cell>
          <cell r="R1106"/>
          <cell r="S1106">
            <v>58848064</v>
          </cell>
          <cell r="T1106">
            <v>78464086</v>
          </cell>
          <cell r="U1106">
            <v>212347944</v>
          </cell>
          <cell r="V1106">
            <v>2799267488</v>
          </cell>
          <cell r="W1106">
            <v>1408017171</v>
          </cell>
          <cell r="X1106">
            <v>1709012408</v>
          </cell>
        </row>
        <row r="1107">
          <cell r="N1107" t="str">
            <v>15798</v>
          </cell>
          <cell r="O1107" t="str">
            <v xml:space="preserve">Tenza                                                                                                                                                                                                   </v>
          </cell>
          <cell r="P1107">
            <v>515210029</v>
          </cell>
          <cell r="Q1107">
            <v>9758153</v>
          </cell>
          <cell r="R1107"/>
          <cell r="S1107">
            <v>34725948</v>
          </cell>
          <cell r="T1107">
            <v>46301275</v>
          </cell>
          <cell r="U1107">
            <v>71053925</v>
          </cell>
          <cell r="V1107">
            <v>1083600827</v>
          </cell>
          <cell r="W1107">
            <v>772212694</v>
          </cell>
          <cell r="X1107">
            <v>927485137</v>
          </cell>
        </row>
        <row r="1108">
          <cell r="N1108" t="str">
            <v>19698</v>
          </cell>
          <cell r="O1108" t="str">
            <v xml:space="preserve">Santander De Quilichao                                                                                                                                                                                  </v>
          </cell>
          <cell r="P1108">
            <v>4601260942</v>
          </cell>
          <cell r="Q1108">
            <v>424575862</v>
          </cell>
          <cell r="R1108"/>
          <cell r="S1108">
            <v>183048190</v>
          </cell>
          <cell r="T1108">
            <v>244064254</v>
          </cell>
          <cell r="U1108">
            <v>2687469753</v>
          </cell>
          <cell r="V1108">
            <v>29934852380</v>
          </cell>
          <cell r="W1108">
            <v>2209202303</v>
          </cell>
          <cell r="X1108">
            <v>2318610417</v>
          </cell>
        </row>
        <row r="1109">
          <cell r="N1109" t="str">
            <v>25398</v>
          </cell>
          <cell r="O1109" t="str">
            <v xml:space="preserve">La Peña                                                                                                                                                                                                 </v>
          </cell>
          <cell r="P1109">
            <v>1002356800</v>
          </cell>
          <cell r="Q1109">
            <v>43276719</v>
          </cell>
          <cell r="R1109"/>
          <cell r="S1109">
            <v>113785546</v>
          </cell>
          <cell r="T1109">
            <v>151714057</v>
          </cell>
          <cell r="U1109">
            <v>157994496</v>
          </cell>
          <cell r="V1109">
            <v>1976548418</v>
          </cell>
          <cell r="W1109">
            <v>2305408826</v>
          </cell>
          <cell r="X1109">
            <v>2728517637</v>
          </cell>
        </row>
        <row r="1110">
          <cell r="N1110" t="str">
            <v>25898</v>
          </cell>
          <cell r="O1110" t="str">
            <v xml:space="preserve">Zipacón                                                                                                                                                                                                 </v>
          </cell>
          <cell r="P1110">
            <v>522178881</v>
          </cell>
          <cell r="Q1110">
            <v>13389459</v>
          </cell>
          <cell r="R1110"/>
          <cell r="S1110">
            <v>40907818</v>
          </cell>
          <cell r="T1110">
            <v>54543751</v>
          </cell>
          <cell r="U1110">
            <v>110978927</v>
          </cell>
          <cell r="V1110">
            <v>929284668</v>
          </cell>
          <cell r="W1110">
            <v>875061626</v>
          </cell>
          <cell r="X1110">
            <v>1044787178</v>
          </cell>
        </row>
        <row r="1111">
          <cell r="N1111" t="str">
            <v>41298</v>
          </cell>
          <cell r="O1111" t="str">
            <v xml:space="preserve">Garzón                                                                                                                                                                                                  </v>
          </cell>
          <cell r="P1111">
            <v>2894102800</v>
          </cell>
          <cell r="Q1111">
            <v>611240640</v>
          </cell>
          <cell r="R1111"/>
          <cell r="S1111">
            <v>155743008</v>
          </cell>
          <cell r="T1111">
            <v>207657345</v>
          </cell>
          <cell r="U1111">
            <v>2225635878</v>
          </cell>
          <cell r="V1111">
            <v>25744568391</v>
          </cell>
          <cell r="W1111">
            <v>1879657009</v>
          </cell>
          <cell r="X1111">
            <v>1972744773</v>
          </cell>
        </row>
        <row r="1112">
          <cell r="N1112" t="str">
            <v>44098</v>
          </cell>
          <cell r="O1112" t="str">
            <v xml:space="preserve">Distracción                                                                                                                                                                                             </v>
          </cell>
          <cell r="P1112">
            <v>1444242334</v>
          </cell>
          <cell r="Q1112">
            <v>116517336</v>
          </cell>
          <cell r="R1112"/>
          <cell r="S1112">
            <v>56051789</v>
          </cell>
          <cell r="T1112">
            <v>74735718</v>
          </cell>
          <cell r="U1112">
            <v>448646457</v>
          </cell>
          <cell r="V1112">
            <v>4262010119</v>
          </cell>
          <cell r="W1112">
            <v>1761978475</v>
          </cell>
          <cell r="X1112">
            <v>2302420862</v>
          </cell>
        </row>
        <row r="1113">
          <cell r="N1113" t="str">
            <v>47798</v>
          </cell>
          <cell r="O1113" t="str">
            <v xml:space="preserve">Tenerife                                                                                                                                                                                                </v>
          </cell>
          <cell r="P1113">
            <v>1490638629</v>
          </cell>
          <cell r="Q1113">
            <v>930763261</v>
          </cell>
          <cell r="R1113"/>
          <cell r="S1113">
            <v>141101386</v>
          </cell>
          <cell r="T1113">
            <v>188135193</v>
          </cell>
          <cell r="U1113">
            <v>668476893</v>
          </cell>
          <cell r="V1113">
            <v>4696768823</v>
          </cell>
          <cell r="W1113">
            <v>3097348035</v>
          </cell>
          <cell r="X1113">
            <v>3712884572</v>
          </cell>
        </row>
        <row r="1114">
          <cell r="N1114" t="str">
            <v>54398</v>
          </cell>
          <cell r="O1114" t="str">
            <v xml:space="preserve">La Playa                                                                                                                                                                                                </v>
          </cell>
          <cell r="P1114">
            <v>1050805205</v>
          </cell>
          <cell r="Q1114">
            <v>72617949</v>
          </cell>
          <cell r="R1114"/>
          <cell r="S1114">
            <v>106338136</v>
          </cell>
          <cell r="T1114">
            <v>141784181</v>
          </cell>
          <cell r="U1114">
            <v>291538187</v>
          </cell>
          <cell r="V1114">
            <v>3668399772</v>
          </cell>
          <cell r="W1114">
            <v>2134177497</v>
          </cell>
          <cell r="X1114">
            <v>2521844951</v>
          </cell>
        </row>
        <row r="1115">
          <cell r="N1115" t="str">
            <v>54498</v>
          </cell>
          <cell r="O1115" t="str">
            <v xml:space="preserve">Ocaña                                                                                                                                                                                                   </v>
          </cell>
          <cell r="P1115">
            <v>4895308385</v>
          </cell>
          <cell r="Q1115">
            <v>505848187</v>
          </cell>
          <cell r="R1115"/>
          <cell r="S1115">
            <v>206703610</v>
          </cell>
          <cell r="T1115">
            <v>275604813</v>
          </cell>
          <cell r="U1115">
            <v>3029056044</v>
          </cell>
          <cell r="V1115">
            <v>36394499693</v>
          </cell>
          <cell r="W1115">
            <v>2494698741</v>
          </cell>
          <cell r="X1115">
            <v>2618245726</v>
          </cell>
        </row>
        <row r="1116">
          <cell r="N1116" t="str">
            <v>68298</v>
          </cell>
          <cell r="O1116" t="str">
            <v xml:space="preserve">Gámbita                                                                                                                                                                                                 </v>
          </cell>
          <cell r="P1116">
            <v>701232811</v>
          </cell>
          <cell r="Q1116">
            <v>31871017</v>
          </cell>
          <cell r="R1116"/>
          <cell r="S1116">
            <v>89525207</v>
          </cell>
          <cell r="T1116">
            <v>119366943</v>
          </cell>
          <cell r="U1116">
            <v>134871133</v>
          </cell>
          <cell r="V1116">
            <v>1474507806</v>
          </cell>
          <cell r="W1116">
            <v>1782857582</v>
          </cell>
          <cell r="X1116">
            <v>2103940594</v>
          </cell>
        </row>
        <row r="1117">
          <cell r="N1117" t="str">
            <v>68498</v>
          </cell>
          <cell r="O1117" t="str">
            <v xml:space="preserve">Ocamonte                                                                                                                                                                                                </v>
          </cell>
          <cell r="P1117">
            <v>489398357</v>
          </cell>
          <cell r="Q1117">
            <v>18399344</v>
          </cell>
          <cell r="R1117"/>
          <cell r="S1117">
            <v>55948963</v>
          </cell>
          <cell r="T1117">
            <v>74598617</v>
          </cell>
          <cell r="U1117">
            <v>133840531</v>
          </cell>
          <cell r="V1117">
            <v>1838091278</v>
          </cell>
          <cell r="W1117">
            <v>1161860017</v>
          </cell>
          <cell r="X1117">
            <v>1380677507</v>
          </cell>
        </row>
        <row r="1118">
          <cell r="N1118" t="str">
            <v>15299</v>
          </cell>
          <cell r="O1118" t="str">
            <v xml:space="preserve">Garagoa                                                                                                                                                                                                 </v>
          </cell>
          <cell r="P1118">
            <v>1024254308</v>
          </cell>
          <cell r="Q1118">
            <v>40883447</v>
          </cell>
          <cell r="R1118"/>
          <cell r="S1118">
            <v>44630297</v>
          </cell>
          <cell r="T1118">
            <v>59507063</v>
          </cell>
          <cell r="U1118">
            <v>322306574</v>
          </cell>
          <cell r="V1118">
            <v>3916943135</v>
          </cell>
          <cell r="W1118">
            <v>1328402593</v>
          </cell>
          <cell r="X1118">
            <v>1655939535</v>
          </cell>
        </row>
        <row r="1119">
          <cell r="N1119" t="str">
            <v>15599</v>
          </cell>
          <cell r="O1119" t="str">
            <v xml:space="preserve">Ramiriquí                                                                                                                                                                                               </v>
          </cell>
          <cell r="P1119">
            <v>729406207</v>
          </cell>
          <cell r="Q1119">
            <v>45314634</v>
          </cell>
          <cell r="R1119"/>
          <cell r="S1119">
            <v>48387350</v>
          </cell>
          <cell r="T1119">
            <v>64516466</v>
          </cell>
          <cell r="U1119">
            <v>261771386</v>
          </cell>
          <cell r="V1119">
            <v>3187484760</v>
          </cell>
          <cell r="W1119">
            <v>1215682277</v>
          </cell>
          <cell r="X1119">
            <v>1565895520</v>
          </cell>
        </row>
        <row r="1120">
          <cell r="N1120" t="str">
            <v>25099</v>
          </cell>
          <cell r="O1120" t="str">
            <v xml:space="preserve">Bojacá                                                                                                                                                                                                  </v>
          </cell>
          <cell r="P1120">
            <v>735147180</v>
          </cell>
          <cell r="Q1120">
            <v>25436510</v>
          </cell>
          <cell r="R1120"/>
          <cell r="S1120">
            <v>42627416</v>
          </cell>
          <cell r="T1120">
            <v>56836555</v>
          </cell>
          <cell r="U1120">
            <v>220272520</v>
          </cell>
          <cell r="V1120">
            <v>1022271630</v>
          </cell>
          <cell r="W1120">
            <v>1046069677</v>
          </cell>
          <cell r="X1120">
            <v>1274062747</v>
          </cell>
        </row>
        <row r="1121">
          <cell r="N1121" t="str">
            <v>25299</v>
          </cell>
          <cell r="O1121" t="str">
            <v xml:space="preserve">Gama                                                                                                                                                                                                    </v>
          </cell>
          <cell r="P1121">
            <v>628649206</v>
          </cell>
          <cell r="Q1121">
            <v>10047918</v>
          </cell>
          <cell r="R1121"/>
          <cell r="S1121">
            <v>34196516</v>
          </cell>
          <cell r="T1121">
            <v>45595355</v>
          </cell>
          <cell r="U1121">
            <v>78054982</v>
          </cell>
          <cell r="V1121">
            <v>1041644911</v>
          </cell>
          <cell r="W1121">
            <v>735043352</v>
          </cell>
          <cell r="X1121">
            <v>878273800</v>
          </cell>
        </row>
        <row r="1122">
          <cell r="N1122" t="str">
            <v>25599</v>
          </cell>
          <cell r="O1122" t="str">
            <v xml:space="preserve">Apulo                                                                                                                                                                                                   </v>
          </cell>
          <cell r="P1122">
            <v>793375699</v>
          </cell>
          <cell r="Q1122"/>
          <cell r="R1122"/>
          <cell r="S1122">
            <v>47754572</v>
          </cell>
          <cell r="T1122">
            <v>62846310</v>
          </cell>
          <cell r="U1122">
            <v>173868176</v>
          </cell>
          <cell r="V1122">
            <v>1896353983</v>
          </cell>
          <cell r="W1122">
            <v>1317106608</v>
          </cell>
          <cell r="X1122">
            <v>1631122279</v>
          </cell>
        </row>
        <row r="1123">
          <cell r="N1123" t="str">
            <v>25799</v>
          </cell>
          <cell r="O1123" t="str">
            <v xml:space="preserve">Tenjo                                                                                                                                                                                                   </v>
          </cell>
          <cell r="P1123">
            <v>1005469005</v>
          </cell>
          <cell r="Q1123">
            <v>35316200</v>
          </cell>
          <cell r="R1123"/>
          <cell r="S1123">
            <v>114570479</v>
          </cell>
          <cell r="T1123">
            <v>152760645</v>
          </cell>
          <cell r="U1123">
            <v>434062787</v>
          </cell>
          <cell r="V1123">
            <v>1885306352</v>
          </cell>
          <cell r="W1123"/>
          <cell r="X1123">
            <v>1451226094</v>
          </cell>
        </row>
        <row r="1124">
          <cell r="N1124" t="str">
            <v>25899</v>
          </cell>
          <cell r="O1124" t="str">
            <v xml:space="preserve">Zipaquirá                                                                                                                                                                                               </v>
          </cell>
          <cell r="P1124">
            <v>3866397097</v>
          </cell>
          <cell r="Q1124">
            <v>176380496</v>
          </cell>
          <cell r="R1124"/>
          <cell r="S1124">
            <v>396490065</v>
          </cell>
          <cell r="T1124">
            <v>528653420</v>
          </cell>
          <cell r="U1124">
            <v>51898058410</v>
          </cell>
          <cell r="V1124">
            <v>12282149655</v>
          </cell>
          <cell r="W1124"/>
          <cell r="X1124">
            <v>5022207494</v>
          </cell>
        </row>
        <row r="1125">
          <cell r="N1125" t="str">
            <v>27099</v>
          </cell>
          <cell r="O1125" t="str">
            <v xml:space="preserve">Bojayá                                                                                                                                                                                                  </v>
          </cell>
          <cell r="P1125">
            <v>1949416267</v>
          </cell>
          <cell r="Q1125">
            <v>447858225</v>
          </cell>
          <cell r="R1125"/>
          <cell r="S1125">
            <v>143417715</v>
          </cell>
          <cell r="T1125">
            <v>191223623</v>
          </cell>
          <cell r="U1125">
            <v>1076018214</v>
          </cell>
          <cell r="V1125">
            <v>11276535583</v>
          </cell>
          <cell r="W1125">
            <v>3752030230</v>
          </cell>
          <cell r="X1125">
            <v>4607704216</v>
          </cell>
        </row>
        <row r="1126">
          <cell r="N1126" t="str">
            <v>41799</v>
          </cell>
          <cell r="O1126" t="str">
            <v xml:space="preserve">Tello                                                                                                                                                                                                   </v>
          </cell>
          <cell r="P1126">
            <v>1026335652</v>
          </cell>
          <cell r="Q1126">
            <v>200496919</v>
          </cell>
          <cell r="R1126"/>
          <cell r="S1126">
            <v>69249777</v>
          </cell>
          <cell r="T1126">
            <v>92333036</v>
          </cell>
          <cell r="U1126">
            <v>391453174</v>
          </cell>
          <cell r="V1126">
            <v>4186453956</v>
          </cell>
          <cell r="W1126">
            <v>1636667941</v>
          </cell>
          <cell r="X1126">
            <v>1983161382</v>
          </cell>
        </row>
        <row r="1127">
          <cell r="N1127" t="str">
            <v>52399</v>
          </cell>
          <cell r="O1127" t="str">
            <v xml:space="preserve">La Unión                                                                                                                                                                                                </v>
          </cell>
          <cell r="P1127">
            <v>2048573021</v>
          </cell>
          <cell r="Q1127">
            <v>155467329</v>
          </cell>
          <cell r="R1127"/>
          <cell r="S1127">
            <v>139240306</v>
          </cell>
          <cell r="T1127">
            <v>185653742</v>
          </cell>
          <cell r="U1127">
            <v>704143605</v>
          </cell>
          <cell r="V1127">
            <v>11727227155</v>
          </cell>
          <cell r="W1127">
            <v>1680486460</v>
          </cell>
          <cell r="X1127">
            <v>1763710558</v>
          </cell>
        </row>
        <row r="1128">
          <cell r="N1128" t="str">
            <v>52699</v>
          </cell>
          <cell r="O1128" t="str">
            <v xml:space="preserve">Santa Cruz                                                                                                                                                                                              </v>
          </cell>
          <cell r="P1128">
            <v>2033874005</v>
          </cell>
          <cell r="Q1128">
            <v>86015233</v>
          </cell>
          <cell r="R1128"/>
          <cell r="S1128">
            <v>168189358</v>
          </cell>
          <cell r="T1128">
            <v>224252466</v>
          </cell>
          <cell r="U1128">
            <v>275363982</v>
          </cell>
          <cell r="V1128">
            <v>3331398386</v>
          </cell>
          <cell r="W1128">
            <v>3372782315</v>
          </cell>
          <cell r="X1128">
            <v>3984894371</v>
          </cell>
        </row>
        <row r="1129">
          <cell r="N1129" t="str">
            <v>54099</v>
          </cell>
          <cell r="O1129" t="str">
            <v xml:space="preserve">Bochalema                                                                                                                                                                                               </v>
          </cell>
          <cell r="P1129">
            <v>743754420</v>
          </cell>
          <cell r="Q1129">
            <v>42682827</v>
          </cell>
          <cell r="R1129"/>
          <cell r="S1129">
            <v>52146184</v>
          </cell>
          <cell r="T1129">
            <v>69528238</v>
          </cell>
          <cell r="U1129">
            <v>220867616</v>
          </cell>
          <cell r="V1129">
            <v>2289088814</v>
          </cell>
          <cell r="W1129">
            <v>1312658773</v>
          </cell>
          <cell r="X1129">
            <v>1604134530</v>
          </cell>
        </row>
        <row r="1130">
          <cell r="N1130" t="str">
            <v>54599</v>
          </cell>
          <cell r="O1130" t="str">
            <v xml:space="preserve">Ragonvalia                                                                                                                                                                                              </v>
          </cell>
          <cell r="P1130">
            <v>770329303</v>
          </cell>
          <cell r="Q1130">
            <v>39071564</v>
          </cell>
          <cell r="R1130"/>
          <cell r="S1130">
            <v>56106928</v>
          </cell>
          <cell r="T1130">
            <v>74809238</v>
          </cell>
          <cell r="U1130">
            <v>172632033</v>
          </cell>
          <cell r="V1130">
            <v>2928228128</v>
          </cell>
          <cell r="W1130">
            <v>1357017335</v>
          </cell>
          <cell r="X1130">
            <v>1649548606</v>
          </cell>
        </row>
        <row r="1131">
          <cell r="N1131" t="str">
            <v>70221</v>
          </cell>
          <cell r="O1131" t="str">
            <v xml:space="preserve">Coveñas                                                                                                                                                                                                 </v>
          </cell>
          <cell r="P1131">
            <v>1628131760</v>
          </cell>
          <cell r="Q1131">
            <v>168886549</v>
          </cell>
          <cell r="R1131"/>
          <cell r="S1131">
            <v>124721245</v>
          </cell>
          <cell r="T1131">
            <v>166294997</v>
          </cell>
          <cell r="U1131">
            <v>561770923</v>
          </cell>
          <cell r="V1131">
            <v>4711983869</v>
          </cell>
          <cell r="W1131">
            <v>2741720019</v>
          </cell>
          <cell r="X1131">
            <v>3488513721</v>
          </cell>
        </row>
        <row r="1132">
          <cell r="N1132" t="str">
            <v>19300</v>
          </cell>
          <cell r="O1132" t="str">
            <v xml:space="preserve">Guachené                                                                                                                                                                                                </v>
          </cell>
          <cell r="P1132">
            <v>1082219436</v>
          </cell>
          <cell r="Q1132">
            <v>52535461</v>
          </cell>
          <cell r="R1132"/>
          <cell r="S1132">
            <v>44185407</v>
          </cell>
          <cell r="T1132">
            <v>58913876</v>
          </cell>
          <cell r="U1132">
            <v>499410804</v>
          </cell>
          <cell r="V1132">
            <v>3436816843</v>
          </cell>
          <cell r="W1132">
            <v>1377726038</v>
          </cell>
          <cell r="X1132">
            <v>1799474768</v>
          </cell>
        </row>
        <row r="1133">
          <cell r="N1133" t="str">
            <v>23682</v>
          </cell>
          <cell r="O1133" t="str">
            <v xml:space="preserve">San José De Uré                                                                                                                                                                                         </v>
          </cell>
          <cell r="P1133">
            <v>4729702531</v>
          </cell>
          <cell r="Q1133">
            <v>249521180</v>
          </cell>
          <cell r="R1133"/>
          <cell r="S1133">
            <v>147568470</v>
          </cell>
          <cell r="T1133">
            <v>196757961</v>
          </cell>
          <cell r="U1133">
            <v>521857888</v>
          </cell>
          <cell r="V1133">
            <v>3502653968</v>
          </cell>
          <cell r="W1133">
            <v>3500000199</v>
          </cell>
          <cell r="X1133">
            <v>4489007176</v>
          </cell>
        </row>
        <row r="1134">
          <cell r="N1134" t="str">
            <v>13490</v>
          </cell>
          <cell r="O1134" t="str">
            <v xml:space="preserve">Norosí                                                                                                                                                                                                  </v>
          </cell>
          <cell r="P1134">
            <v>1986892781</v>
          </cell>
          <cell r="Q1134">
            <v>216984839</v>
          </cell>
          <cell r="R1134"/>
          <cell r="S1134">
            <v>137100764</v>
          </cell>
          <cell r="T1134">
            <v>182801019</v>
          </cell>
          <cell r="U1134">
            <v>518201638</v>
          </cell>
          <cell r="V1134">
            <v>2803142472</v>
          </cell>
          <cell r="W1134">
            <v>3569406647</v>
          </cell>
          <cell r="X1134">
            <v>4609278825</v>
          </cell>
        </row>
        <row r="1135">
          <cell r="N1135" t="str">
            <v>23815</v>
          </cell>
          <cell r="O1135" t="str">
            <v xml:space="preserve">Tuchín                                                                                                                                                                                                  </v>
          </cell>
          <cell r="P1135">
            <v>4324317754</v>
          </cell>
          <cell r="Q1135">
            <v>1208751604</v>
          </cell>
          <cell r="R1135"/>
          <cell r="S1135">
            <v>272362663</v>
          </cell>
          <cell r="T1135">
            <v>363150217</v>
          </cell>
          <cell r="U1135">
            <v>2512813744</v>
          </cell>
          <cell r="V1135">
            <v>16573693799</v>
          </cell>
          <cell r="W1135">
            <v>3287135584</v>
          </cell>
          <cell r="X1135">
            <v>3903864833</v>
          </cell>
        </row>
        <row r="1136">
          <cell r="N1136" t="str">
            <v>94343</v>
          </cell>
          <cell r="O1136" t="str">
            <v xml:space="preserve">Barrancominas                                                                                                                                                                                           </v>
          </cell>
          <cell r="P1136">
            <v>1975032887</v>
          </cell>
          <cell r="Q1136">
            <v>371697803</v>
          </cell>
          <cell r="R1136"/>
          <cell r="S1136">
            <v>135683541</v>
          </cell>
          <cell r="T1136">
            <v>180911390</v>
          </cell>
          <cell r="U1136">
            <v>537693047</v>
          </cell>
          <cell r="V1136">
            <v>3562746830</v>
          </cell>
          <cell r="W1136">
            <v>3734728408</v>
          </cell>
          <cell r="X1136">
            <v>4840887156</v>
          </cell>
        </row>
        <row r="1137">
          <cell r="N1137" t="str">
            <v>Total general</v>
          </cell>
          <cell r="O1137"/>
          <cell r="P1137">
            <v>2558711028980</v>
          </cell>
          <cell r="Q1137">
            <v>537043165817</v>
          </cell>
          <cell r="R1137">
            <v>1532209735</v>
          </cell>
          <cell r="S1137">
            <v>166708326511</v>
          </cell>
          <cell r="T1137">
            <v>222061146237</v>
          </cell>
          <cell r="U1137">
            <v>27780057337600</v>
          </cell>
          <cell r="V1137">
            <v>11906449460997</v>
          </cell>
          <cell r="W1137">
            <v>1815840668978</v>
          </cell>
          <cell r="X1137">
            <v>3061161806808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sos calculo"/>
      <sheetName val="Cálculo nueva metodología 2022"/>
      <sheetName val="OEC sin SGR"/>
      <sheetName val="OEC con SGR"/>
      <sheetName val="Cálculo antigua metodología"/>
      <sheetName val="Recursos del Balance"/>
      <sheetName val="Informe de viabilidad"/>
      <sheetName val="Activos y pasivos"/>
      <sheetName val="Recaudo esfuerzo propio"/>
      <sheetName val="Programacion esfuer propio"/>
      <sheetName val="ejecucion gastos"/>
      <sheetName val="Ranking"/>
      <sheetName val="Bonificación Esfuerzo propio"/>
    </sheetNames>
    <sheetDataSet>
      <sheetData sheetId="0"/>
      <sheetData sheetId="1"/>
      <sheetData sheetId="2"/>
      <sheetData sheetId="3"/>
      <sheetData sheetId="4"/>
      <sheetData sheetId="5"/>
      <sheetData sheetId="6"/>
      <sheetData sheetId="7">
        <row r="5">
          <cell r="A5" t="str">
            <v>91000</v>
          </cell>
          <cell r="B5" t="str">
            <v>91000</v>
          </cell>
          <cell r="C5" t="str">
            <v>AMAZONAS</v>
          </cell>
          <cell r="D5">
            <v>287884529363</v>
          </cell>
          <cell r="E5">
            <v>357726632931</v>
          </cell>
          <cell r="F5">
            <v>738135890263</v>
          </cell>
          <cell r="G5">
            <v>199950</v>
          </cell>
          <cell r="H5">
            <v>1026020419626</v>
          </cell>
          <cell r="I5">
            <v>357726832881</v>
          </cell>
          <cell r="J5">
            <v>1.242604573863483</v>
          </cell>
          <cell r="K5">
            <v>0.3486546915035052</v>
          </cell>
          <cell r="L5">
            <v>-0.89394988235997785</v>
          </cell>
        </row>
        <row r="6">
          <cell r="A6" t="str">
            <v>05000</v>
          </cell>
          <cell r="B6" t="str">
            <v>05000</v>
          </cell>
          <cell r="C6" t="str">
            <v>ANTIOQUIA</v>
          </cell>
          <cell r="D6">
            <v>2708178863827</v>
          </cell>
          <cell r="E6">
            <v>1324784054466</v>
          </cell>
          <cell r="F6">
            <v>10602052596362</v>
          </cell>
          <cell r="G6">
            <v>9682038868431</v>
          </cell>
          <cell r="H6">
            <v>13310231460189</v>
          </cell>
          <cell r="I6">
            <v>11006822922897</v>
          </cell>
          <cell r="J6">
            <v>0.4891789357642029</v>
          </cell>
          <cell r="K6">
            <v>0.82694451676655567</v>
          </cell>
          <cell r="L6">
            <v>0.33776558100235277</v>
          </cell>
        </row>
        <row r="7">
          <cell r="A7" t="str">
            <v>81000</v>
          </cell>
          <cell r="B7" t="str">
            <v>81000</v>
          </cell>
          <cell r="C7" t="str">
            <v>ARAUCA</v>
          </cell>
          <cell r="D7">
            <v>673330109988.03003</v>
          </cell>
          <cell r="E7">
            <v>120631946146.75</v>
          </cell>
          <cell r="F7">
            <v>571998485955.16003</v>
          </cell>
          <cell r="G7">
            <v>453389365876.84003</v>
          </cell>
          <cell r="H7">
            <v>1245328595943.1899</v>
          </cell>
          <cell r="I7">
            <v>574021312023.59009</v>
          </cell>
          <cell r="J7">
            <v>0.17915721331531498</v>
          </cell>
          <cell r="K7">
            <v>0.46093963785424558</v>
          </cell>
          <cell r="L7">
            <v>0.2817824245389306</v>
          </cell>
        </row>
        <row r="8">
          <cell r="A8" t="str">
            <v>08000</v>
          </cell>
          <cell r="B8" t="str">
            <v>08000</v>
          </cell>
          <cell r="C8" t="str">
            <v>ATLANTICO</v>
          </cell>
          <cell r="D8">
            <v>1963182401822.6399</v>
          </cell>
          <cell r="E8">
            <v>448913099403.84003</v>
          </cell>
          <cell r="F8">
            <v>2546292002445.4502</v>
          </cell>
          <cell r="G8">
            <v>1798012148164.1001</v>
          </cell>
          <cell r="H8">
            <v>4509474404268.0898</v>
          </cell>
          <cell r="I8">
            <v>2246925247567.9399</v>
          </cell>
          <cell r="J8">
            <v>0.22866601645729109</v>
          </cell>
          <cell r="K8">
            <v>0.49826765741064832</v>
          </cell>
          <cell r="L8">
            <v>0.26960164095335726</v>
          </cell>
        </row>
        <row r="9">
          <cell r="A9" t="str">
            <v>13000</v>
          </cell>
          <cell r="B9" t="str">
            <v>13000</v>
          </cell>
          <cell r="C9" t="str">
            <v>BOLIVAR</v>
          </cell>
          <cell r="D9">
            <v>2616212689582.02</v>
          </cell>
          <cell r="E9">
            <v>826303300959.19995</v>
          </cell>
          <cell r="F9">
            <v>1696620224939.4399</v>
          </cell>
          <cell r="G9">
            <v>1755509163622.8301</v>
          </cell>
          <cell r="H9">
            <v>4312832914521.46</v>
          </cell>
          <cell r="I9">
            <v>2581812464582.0303</v>
          </cell>
          <cell r="J9">
            <v>0.31583949739622069</v>
          </cell>
          <cell r="K9">
            <v>0.5986349380447773</v>
          </cell>
          <cell r="L9">
            <v>0.28279544064855661</v>
          </cell>
        </row>
        <row r="10">
          <cell r="A10" t="str">
            <v>15000</v>
          </cell>
          <cell r="B10" t="str">
            <v>15000</v>
          </cell>
          <cell r="C10" t="str">
            <v>BOYACA</v>
          </cell>
          <cell r="D10">
            <v>1153774597024</v>
          </cell>
          <cell r="E10">
            <v>418965413082</v>
          </cell>
          <cell r="F10">
            <v>3173108098611</v>
          </cell>
          <cell r="G10">
            <v>2653973255849</v>
          </cell>
          <cell r="H10">
            <v>4326882695635</v>
          </cell>
          <cell r="I10">
            <v>3072938668931</v>
          </cell>
          <cell r="J10">
            <v>0.36312587758706305</v>
          </cell>
          <cell r="K10">
            <v>0.71019689811119902</v>
          </cell>
          <cell r="L10">
            <v>0.34707102052413596</v>
          </cell>
        </row>
        <row r="11">
          <cell r="A11" t="str">
            <v>17000</v>
          </cell>
          <cell r="B11" t="str">
            <v>17000</v>
          </cell>
          <cell r="C11" t="str">
            <v>CALDAS</v>
          </cell>
          <cell r="D11">
            <v>1301301153994</v>
          </cell>
          <cell r="E11">
            <v>196989873473</v>
          </cell>
          <cell r="F11">
            <v>1916478714254</v>
          </cell>
          <cell r="G11">
            <v>1742972482432</v>
          </cell>
          <cell r="H11">
            <v>3217779868248</v>
          </cell>
          <cell r="I11">
            <v>1939962355905</v>
          </cell>
          <cell r="J11">
            <v>0.15137915836652541</v>
          </cell>
          <cell r="K11">
            <v>0.60288846202560797</v>
          </cell>
          <cell r="L11">
            <v>0.45150930365908259</v>
          </cell>
        </row>
        <row r="12">
          <cell r="A12" t="str">
            <v>18000</v>
          </cell>
          <cell r="B12" t="str">
            <v>18000</v>
          </cell>
          <cell r="C12" t="str">
            <v>CAQUETA</v>
          </cell>
          <cell r="D12">
            <v>332427312470</v>
          </cell>
          <cell r="E12">
            <v>241422022532</v>
          </cell>
          <cell r="F12">
            <v>817807373228</v>
          </cell>
          <cell r="G12">
            <v>275761876412</v>
          </cell>
          <cell r="H12">
            <v>1150234685698</v>
          </cell>
          <cell r="I12">
            <v>517183898944</v>
          </cell>
          <cell r="J12">
            <v>0.72624003346231425</v>
          </cell>
          <cell r="K12">
            <v>0.44963337080219928</v>
          </cell>
          <cell r="L12">
            <v>-0.27660666266011497</v>
          </cell>
        </row>
        <row r="13">
          <cell r="A13" t="str">
            <v>85000</v>
          </cell>
          <cell r="B13" t="str">
            <v>85000</v>
          </cell>
          <cell r="C13" t="str">
            <v>CASANARE</v>
          </cell>
          <cell r="D13">
            <v>1314170541381.0701</v>
          </cell>
          <cell r="E13">
            <v>268518112577.94</v>
          </cell>
          <cell r="F13">
            <v>1602596105778.99</v>
          </cell>
          <cell r="G13">
            <v>301677138313.52002</v>
          </cell>
          <cell r="H13">
            <v>2916766647160.0601</v>
          </cell>
          <cell r="I13">
            <v>570195250891.45996</v>
          </cell>
          <cell r="J13">
            <v>0.20432516490268654</v>
          </cell>
          <cell r="K13">
            <v>0.19548881342517971</v>
          </cell>
          <cell r="L13">
            <v>-8.8363514775068319E-3</v>
          </cell>
        </row>
        <row r="14">
          <cell r="A14" t="str">
            <v>19000</v>
          </cell>
          <cell r="B14" t="str">
            <v>19000</v>
          </cell>
          <cell r="C14" t="str">
            <v>CAUCA</v>
          </cell>
          <cell r="D14">
            <v>1420021714532</v>
          </cell>
          <cell r="E14">
            <v>290061706370</v>
          </cell>
          <cell r="F14">
            <v>1908113476593</v>
          </cell>
          <cell r="G14">
            <v>1094726222322</v>
          </cell>
          <cell r="H14">
            <v>3328135191125</v>
          </cell>
          <cell r="I14">
            <v>1384787928692</v>
          </cell>
          <cell r="J14">
            <v>0.20426568368751766</v>
          </cell>
          <cell r="K14">
            <v>0.416085239681596</v>
          </cell>
          <cell r="L14">
            <v>0.21181955599407834</v>
          </cell>
        </row>
        <row r="15">
          <cell r="A15" t="str">
            <v>20000</v>
          </cell>
          <cell r="B15" t="str">
            <v>20000</v>
          </cell>
          <cell r="C15" t="str">
            <v>CESAR</v>
          </cell>
          <cell r="D15">
            <v>1156432339258.1899</v>
          </cell>
          <cell r="E15">
            <v>253501824903.13</v>
          </cell>
          <cell r="F15">
            <v>1818832039017.29</v>
          </cell>
          <cell r="G15">
            <v>575892727768.88</v>
          </cell>
          <cell r="H15">
            <v>2975264378275.48</v>
          </cell>
          <cell r="I15">
            <v>829394552672.01001</v>
          </cell>
          <cell r="J15">
            <v>0.21921025234017788</v>
          </cell>
          <cell r="K15">
            <v>0.27876331217084743</v>
          </cell>
          <cell r="L15">
            <v>5.9553059830669552E-2</v>
          </cell>
        </row>
        <row r="16">
          <cell r="A16" t="str">
            <v>27000</v>
          </cell>
          <cell r="B16" t="str">
            <v>27000</v>
          </cell>
          <cell r="C16" t="str">
            <v>CHOCO</v>
          </cell>
          <cell r="D16">
            <v>1044750769742.52</v>
          </cell>
          <cell r="E16">
            <v>474762829017.53003</v>
          </cell>
          <cell r="F16">
            <v>900346659541.19995</v>
          </cell>
          <cell r="G16">
            <v>144223259233.38</v>
          </cell>
          <cell r="H16">
            <v>1945097429283.72</v>
          </cell>
          <cell r="I16">
            <v>618986088250.91003</v>
          </cell>
          <cell r="J16">
            <v>0.4544268765023603</v>
          </cell>
          <cell r="K16">
            <v>0.31822883467531549</v>
          </cell>
          <cell r="L16">
            <v>-0.13619804182704481</v>
          </cell>
        </row>
        <row r="17">
          <cell r="A17" t="str">
            <v>23000</v>
          </cell>
          <cell r="B17" t="str">
            <v>23000</v>
          </cell>
          <cell r="C17" t="str">
            <v>CORDOBA</v>
          </cell>
          <cell r="D17">
            <v>1960057835503</v>
          </cell>
          <cell r="E17">
            <v>2370908176546.9199</v>
          </cell>
          <cell r="F17">
            <v>1027311374211.92</v>
          </cell>
          <cell r="G17">
            <v>0</v>
          </cell>
          <cell r="H17">
            <v>2987369209714.9199</v>
          </cell>
          <cell r="I17">
            <v>2370908176546.9199</v>
          </cell>
          <cell r="J17">
            <v>1.2096113357484093</v>
          </cell>
          <cell r="K17">
            <v>0.79364417656737252</v>
          </cell>
          <cell r="L17">
            <v>-0.41596715918103677</v>
          </cell>
        </row>
        <row r="18">
          <cell r="A18" t="str">
            <v>25000</v>
          </cell>
          <cell r="B18" t="str">
            <v>25000</v>
          </cell>
          <cell r="C18" t="str">
            <v>CUNDINAMARCA</v>
          </cell>
          <cell r="D18">
            <v>1372899730144</v>
          </cell>
          <cell r="E18">
            <v>5845420759268</v>
          </cell>
          <cell r="F18">
            <v>7394331503645</v>
          </cell>
          <cell r="G18">
            <v>1258440532427</v>
          </cell>
          <cell r="H18">
            <v>8767231233789</v>
          </cell>
          <cell r="I18">
            <v>7103861291695</v>
          </cell>
          <cell r="J18">
            <v>4.2577186308099053</v>
          </cell>
          <cell r="K18">
            <v>0.81027420199853351</v>
          </cell>
          <cell r="L18">
            <v>-3.4474444288113717</v>
          </cell>
        </row>
        <row r="19">
          <cell r="A19" t="str">
            <v>94000</v>
          </cell>
          <cell r="B19" t="str">
            <v>94000</v>
          </cell>
          <cell r="C19" t="str">
            <v>GUAINIA</v>
          </cell>
          <cell r="D19">
            <v>392316421376.67999</v>
          </cell>
          <cell r="E19">
            <v>43746779932.980003</v>
          </cell>
          <cell r="F19">
            <v>625063023771.60999</v>
          </cell>
          <cell r="G19">
            <v>160675353936.72</v>
          </cell>
          <cell r="H19">
            <v>1017379445148.29</v>
          </cell>
          <cell r="I19">
            <v>204422133869.70001</v>
          </cell>
          <cell r="J19">
            <v>0.11150891869238587</v>
          </cell>
          <cell r="K19">
            <v>0.2009300805560349</v>
          </cell>
          <cell r="L19">
            <v>8.9421161863649026E-2</v>
          </cell>
        </row>
        <row r="20">
          <cell r="A20" t="str">
            <v>44000</v>
          </cell>
          <cell r="B20" t="str">
            <v>44000</v>
          </cell>
          <cell r="C20" t="str">
            <v>GUAJIRA</v>
          </cell>
          <cell r="D20">
            <v>847111457875.25</v>
          </cell>
          <cell r="E20">
            <v>489222131771.21997</v>
          </cell>
          <cell r="F20">
            <v>796589141320.60999</v>
          </cell>
          <cell r="G20">
            <v>363784314975</v>
          </cell>
          <cell r="H20">
            <v>1643700599195.8599</v>
          </cell>
          <cell r="I20">
            <v>853006446746.21997</v>
          </cell>
          <cell r="J20">
            <v>0.57751801988170648</v>
          </cell>
          <cell r="K20">
            <v>0.51895487971686105</v>
          </cell>
          <cell r="L20">
            <v>-5.8563140164845429E-2</v>
          </cell>
        </row>
        <row r="21">
          <cell r="A21" t="str">
            <v>95000</v>
          </cell>
          <cell r="B21" t="str">
            <v>95000</v>
          </cell>
          <cell r="C21" t="str">
            <v>GUAVIARE</v>
          </cell>
          <cell r="D21">
            <v>257055208565</v>
          </cell>
          <cell r="E21">
            <v>119738928517</v>
          </cell>
          <cell r="F21">
            <v>644433392467</v>
          </cell>
          <cell r="G21">
            <v>58300361485</v>
          </cell>
          <cell r="H21">
            <v>901488601032</v>
          </cell>
          <cell r="I21">
            <v>178039290002</v>
          </cell>
          <cell r="J21">
            <v>0.46581016267064801</v>
          </cell>
          <cell r="K21">
            <v>0.19749477674835311</v>
          </cell>
          <cell r="L21">
            <v>-0.26831538592229487</v>
          </cell>
        </row>
        <row r="22">
          <cell r="A22" t="str">
            <v>41000</v>
          </cell>
          <cell r="B22" t="str">
            <v>41000</v>
          </cell>
          <cell r="C22" t="str">
            <v>HUILA</v>
          </cell>
          <cell r="D22">
            <v>1140670653163.45</v>
          </cell>
          <cell r="E22">
            <v>182459713209.20001</v>
          </cell>
          <cell r="F22">
            <v>1616965201686.04</v>
          </cell>
          <cell r="G22">
            <v>1569185241308.5601</v>
          </cell>
          <cell r="H22">
            <v>2757635854849.4902</v>
          </cell>
          <cell r="I22">
            <v>1751644954517.76</v>
          </cell>
          <cell r="J22">
            <v>0.15995827779313862</v>
          </cell>
          <cell r="K22">
            <v>0.63519806338366724</v>
          </cell>
          <cell r="L22">
            <v>0.4752397855905286</v>
          </cell>
        </row>
        <row r="23">
          <cell r="A23" t="str">
            <v>47000</v>
          </cell>
          <cell r="B23" t="str">
            <v>47000</v>
          </cell>
          <cell r="C23" t="str">
            <v>MAGDALENA</v>
          </cell>
          <cell r="D23">
            <v>824279583673.05005</v>
          </cell>
          <cell r="E23">
            <v>958452421238.42004</v>
          </cell>
          <cell r="F23">
            <v>1335751862899.6599</v>
          </cell>
          <cell r="G23">
            <v>64622942787.169998</v>
          </cell>
          <cell r="H23">
            <v>2160031446572.71</v>
          </cell>
          <cell r="I23">
            <v>1023075364025.5901</v>
          </cell>
          <cell r="J23">
            <v>1.1627758835994531</v>
          </cell>
          <cell r="K23">
            <v>0.47363910634212697</v>
          </cell>
          <cell r="L23">
            <v>-0.68913677725732603</v>
          </cell>
        </row>
        <row r="24">
          <cell r="A24" t="str">
            <v>50000</v>
          </cell>
          <cell r="B24" t="str">
            <v>50000</v>
          </cell>
          <cell r="C24" t="str">
            <v>META</v>
          </cell>
          <cell r="D24">
            <v>2454462052109</v>
          </cell>
          <cell r="E24">
            <v>182941624766</v>
          </cell>
          <cell r="F24">
            <v>6040125275956</v>
          </cell>
          <cell r="G24">
            <v>1313471450562</v>
          </cell>
          <cell r="H24">
            <v>8494587328065</v>
          </cell>
          <cell r="I24">
            <v>1496413075328</v>
          </cell>
          <cell r="J24">
            <v>7.4534305636873521E-2</v>
          </cell>
          <cell r="K24">
            <v>0.17616077362393437</v>
          </cell>
          <cell r="L24">
            <v>0.10162646798706085</v>
          </cell>
        </row>
        <row r="25">
          <cell r="A25" t="str">
            <v>52000</v>
          </cell>
          <cell r="B25" t="str">
            <v>52000</v>
          </cell>
          <cell r="C25" t="str">
            <v>NARIÑO</v>
          </cell>
          <cell r="D25">
            <v>2461930339612.73</v>
          </cell>
          <cell r="E25">
            <v>399466420323.37</v>
          </cell>
          <cell r="F25">
            <v>1004022066224.4399</v>
          </cell>
          <cell r="G25">
            <v>1903694208174.51</v>
          </cell>
          <cell r="H25">
            <v>3465952405837.1699</v>
          </cell>
          <cell r="I25">
            <v>2303160628497.8799</v>
          </cell>
          <cell r="J25">
            <v>0.16225740180211901</v>
          </cell>
          <cell r="K25">
            <v>0.66451017175510574</v>
          </cell>
          <cell r="L25">
            <v>0.50225276995298673</v>
          </cell>
        </row>
        <row r="26">
          <cell r="A26" t="str">
            <v>54000</v>
          </cell>
          <cell r="B26" t="str">
            <v>54000</v>
          </cell>
          <cell r="C26" t="str">
            <v>NORTE DE SANTANDER</v>
          </cell>
          <cell r="D26">
            <v>1067249745346.17</v>
          </cell>
          <cell r="E26">
            <v>253850891396.37</v>
          </cell>
          <cell r="F26">
            <v>1459340321751.96</v>
          </cell>
          <cell r="G26">
            <v>1353454386015.22</v>
          </cell>
          <cell r="H26">
            <v>2526590067098.1299</v>
          </cell>
          <cell r="I26">
            <v>1607305277411.5898</v>
          </cell>
          <cell r="J26">
            <v>0.23785519041190462</v>
          </cell>
          <cell r="K26">
            <v>0.63615593932007808</v>
          </cell>
          <cell r="L26">
            <v>0.39830074890817346</v>
          </cell>
        </row>
        <row r="27">
          <cell r="A27" t="str">
            <v>86000</v>
          </cell>
          <cell r="B27" t="str">
            <v>86000</v>
          </cell>
          <cell r="C27" t="str">
            <v>PUTUMAYO</v>
          </cell>
          <cell r="D27">
            <v>635882790419.31995</v>
          </cell>
          <cell r="E27">
            <v>115417276048.92</v>
          </cell>
          <cell r="F27">
            <v>907973970453.73999</v>
          </cell>
          <cell r="G27">
            <v>405995914694.63</v>
          </cell>
          <cell r="H27">
            <v>1543856760873.0601</v>
          </cell>
          <cell r="I27">
            <v>521413190743.54999</v>
          </cell>
          <cell r="J27">
            <v>0.1815071547585215</v>
          </cell>
          <cell r="K27">
            <v>0.33773417583680998</v>
          </cell>
          <cell r="L27">
            <v>0.15622702107828848</v>
          </cell>
        </row>
        <row r="28">
          <cell r="A28" t="str">
            <v>63000</v>
          </cell>
          <cell r="B28" t="str">
            <v>63000</v>
          </cell>
          <cell r="C28" t="str">
            <v>QUINDIO</v>
          </cell>
          <cell r="D28">
            <v>333864125768.42999</v>
          </cell>
          <cell r="E28">
            <v>103244754070.53999</v>
          </cell>
          <cell r="F28">
            <v>1034418179919.26</v>
          </cell>
          <cell r="G28">
            <v>720313751984.93994</v>
          </cell>
          <cell r="H28">
            <v>1368282305687.6899</v>
          </cell>
          <cell r="I28">
            <v>823558506055.47998</v>
          </cell>
          <cell r="J28">
            <v>0.30924183253564391</v>
          </cell>
          <cell r="K28">
            <v>0.6018922430203939</v>
          </cell>
          <cell r="L28">
            <v>0.29265041048474999</v>
          </cell>
        </row>
        <row r="29">
          <cell r="A29" t="str">
            <v>66000</v>
          </cell>
          <cell r="B29" t="str">
            <v>66000</v>
          </cell>
          <cell r="C29" t="str">
            <v>RISARALDA</v>
          </cell>
          <cell r="D29">
            <v>466984825158</v>
          </cell>
          <cell r="E29">
            <v>397540134412</v>
          </cell>
          <cell r="F29">
            <v>2269913746298</v>
          </cell>
          <cell r="G29">
            <v>1018658710568</v>
          </cell>
          <cell r="H29">
            <v>2736898571456</v>
          </cell>
          <cell r="I29">
            <v>1416198844980</v>
          </cell>
          <cell r="J29">
            <v>0.85129133324085204</v>
          </cell>
          <cell r="K29">
            <v>0.51744659438606733</v>
          </cell>
          <cell r="L29">
            <v>-0.33384473885478472</v>
          </cell>
        </row>
        <row r="30">
          <cell r="A30" t="str">
            <v>88000</v>
          </cell>
          <cell r="B30" t="str">
            <v>88000</v>
          </cell>
          <cell r="C30" t="str">
            <v>SAN ANDRES</v>
          </cell>
          <cell r="D30">
            <v>647634536940.53003</v>
          </cell>
          <cell r="E30">
            <v>328277460686.5</v>
          </cell>
          <cell r="F30">
            <v>1115031025013.8601</v>
          </cell>
          <cell r="G30">
            <v>23311831933</v>
          </cell>
          <cell r="H30">
            <v>1762665561954.3901</v>
          </cell>
          <cell r="I30">
            <v>351589292619.5</v>
          </cell>
          <cell r="J30">
            <v>0.50688689679414756</v>
          </cell>
          <cell r="K30">
            <v>0.19946454971847777</v>
          </cell>
          <cell r="L30">
            <v>-0.30742234707566979</v>
          </cell>
        </row>
        <row r="31">
          <cell r="A31" t="str">
            <v>68000</v>
          </cell>
          <cell r="B31" t="str">
            <v>68000</v>
          </cell>
          <cell r="C31" t="str">
            <v>SANTANDER</v>
          </cell>
          <cell r="D31">
            <v>4223392081119.5098</v>
          </cell>
          <cell r="E31">
            <v>4963437073941.54</v>
          </cell>
          <cell r="F31">
            <v>922123486585.93005</v>
          </cell>
          <cell r="G31">
            <v>27465392893.639999</v>
          </cell>
          <cell r="H31">
            <v>5145515567705.4395</v>
          </cell>
          <cell r="I31">
            <v>4990902466835.1797</v>
          </cell>
          <cell r="J31">
            <v>1.1752252641023715</v>
          </cell>
          <cell r="K31">
            <v>0.96995187385290393</v>
          </cell>
          <cell r="L31">
            <v>-0.20527339024946756</v>
          </cell>
        </row>
        <row r="32">
          <cell r="A32" t="str">
            <v>70000</v>
          </cell>
          <cell r="B32" t="str">
            <v>70000</v>
          </cell>
          <cell r="C32" t="str">
            <v>SUCRE</v>
          </cell>
          <cell r="D32">
            <v>1158752626859.78</v>
          </cell>
          <cell r="E32">
            <v>208920445983.70001</v>
          </cell>
          <cell r="F32">
            <v>528828958785.35999</v>
          </cell>
          <cell r="G32">
            <v>321814298184</v>
          </cell>
          <cell r="H32">
            <v>1687581585645.1401</v>
          </cell>
          <cell r="I32">
            <v>530734744167.70001</v>
          </cell>
          <cell r="J32">
            <v>0.18029771078049203</v>
          </cell>
          <cell r="K32">
            <v>0.31449427315527806</v>
          </cell>
          <cell r="L32">
            <v>0.13419656237478603</v>
          </cell>
        </row>
        <row r="33">
          <cell r="A33" t="str">
            <v>73000</v>
          </cell>
          <cell r="B33" t="str">
            <v>73000</v>
          </cell>
          <cell r="C33" t="str">
            <v>TOLIMA</v>
          </cell>
          <cell r="D33">
            <v>632206734248</v>
          </cell>
          <cell r="E33">
            <v>202373242849</v>
          </cell>
          <cell r="F33">
            <v>2057392725303</v>
          </cell>
          <cell r="G33">
            <v>1872241324213</v>
          </cell>
          <cell r="H33">
            <v>2689599459551</v>
          </cell>
          <cell r="I33">
            <v>2074614567062</v>
          </cell>
          <cell r="J33">
            <v>0.32010611701205588</v>
          </cell>
          <cell r="K33">
            <v>0.77134703447937736</v>
          </cell>
          <cell r="L33">
            <v>0.45124091746732148</v>
          </cell>
        </row>
        <row r="34">
          <cell r="A34" t="str">
            <v>76000</v>
          </cell>
          <cell r="B34" t="str">
            <v>76000</v>
          </cell>
          <cell r="C34" t="str">
            <v>VALLE DEL CAUCA</v>
          </cell>
          <cell r="D34">
            <v>3355743048643</v>
          </cell>
          <cell r="E34">
            <v>1037516025131</v>
          </cell>
          <cell r="F34">
            <v>3429563633776</v>
          </cell>
          <cell r="G34">
            <v>3531302607666</v>
          </cell>
          <cell r="H34">
            <v>6785306682419</v>
          </cell>
          <cell r="I34">
            <v>4568818632797</v>
          </cell>
          <cell r="J34">
            <v>0.30917624206971156</v>
          </cell>
          <cell r="K34">
            <v>0.67334003408202481</v>
          </cell>
          <cell r="L34">
            <v>0.36416379201231325</v>
          </cell>
        </row>
        <row r="35">
          <cell r="A35" t="str">
            <v>97000</v>
          </cell>
          <cell r="B35" t="str">
            <v>97000</v>
          </cell>
          <cell r="C35" t="str">
            <v>VAUPES</v>
          </cell>
          <cell r="D35">
            <v>267222260324.04999</v>
          </cell>
          <cell r="E35">
            <v>68157273182.75</v>
          </cell>
          <cell r="F35">
            <v>416233297689.84998</v>
          </cell>
          <cell r="G35">
            <v>233298423</v>
          </cell>
          <cell r="H35">
            <v>683455558013.8999</v>
          </cell>
          <cell r="I35">
            <v>68390571605.75</v>
          </cell>
          <cell r="J35">
            <v>0.25505836639544305</v>
          </cell>
          <cell r="K35">
            <v>0.10006586500589859</v>
          </cell>
          <cell r="L35">
            <v>-0.15499250138954446</v>
          </cell>
        </row>
        <row r="36">
          <cell r="A36" t="str">
            <v>99000</v>
          </cell>
          <cell r="B36" t="str">
            <v>99000</v>
          </cell>
          <cell r="C36" t="str">
            <v>VICHADA</v>
          </cell>
          <cell r="D36">
            <v>260464734042</v>
          </cell>
          <cell r="E36">
            <v>24620944198</v>
          </cell>
          <cell r="F36">
            <v>402303782449</v>
          </cell>
          <cell r="G36">
            <v>136819706325</v>
          </cell>
          <cell r="H36">
            <v>662768516491</v>
          </cell>
          <cell r="I36">
            <v>161440650523</v>
          </cell>
          <cell r="J36">
            <v>9.4526978051584776E-2</v>
          </cell>
          <cell r="K36">
            <v>0.24358527375099337</v>
          </cell>
          <cell r="L36">
            <v>0.14905829569940859</v>
          </cell>
        </row>
        <row r="37">
          <cell r="B37"/>
          <cell r="D37"/>
          <cell r="E37"/>
          <cell r="F37"/>
          <cell r="G37"/>
          <cell r="H37"/>
          <cell r="I37"/>
          <cell r="J37"/>
          <cell r="K37"/>
          <cell r="L37"/>
        </row>
        <row r="38">
          <cell r="B38"/>
          <cell r="D38"/>
          <cell r="E38"/>
          <cell r="F38"/>
          <cell r="G38"/>
          <cell r="H38"/>
          <cell r="I38"/>
          <cell r="J38"/>
          <cell r="K38"/>
          <cell r="L38"/>
        </row>
        <row r="39">
          <cell r="B39"/>
          <cell r="D39"/>
          <cell r="E39"/>
          <cell r="F39"/>
          <cell r="G39"/>
          <cell r="H39"/>
          <cell r="I39"/>
          <cell r="J39"/>
          <cell r="K39"/>
          <cell r="L39"/>
        </row>
        <row r="40">
          <cell r="B40"/>
          <cell r="D40"/>
          <cell r="E40"/>
          <cell r="F40"/>
          <cell r="G40"/>
          <cell r="H40"/>
          <cell r="I40"/>
          <cell r="J40"/>
          <cell r="K40"/>
          <cell r="L40"/>
        </row>
        <row r="41">
          <cell r="B41"/>
          <cell r="D41"/>
          <cell r="E41"/>
          <cell r="F41"/>
          <cell r="G41"/>
          <cell r="H41"/>
          <cell r="I41"/>
          <cell r="J41"/>
          <cell r="K41"/>
          <cell r="L41"/>
        </row>
        <row r="42">
          <cell r="B42"/>
          <cell r="D42"/>
          <cell r="E42"/>
          <cell r="F42"/>
          <cell r="G42"/>
          <cell r="H42"/>
          <cell r="I42"/>
          <cell r="J42"/>
          <cell r="K42"/>
          <cell r="L42"/>
        </row>
        <row r="43">
          <cell r="B43"/>
          <cell r="D43"/>
          <cell r="E43"/>
          <cell r="F43"/>
          <cell r="G43"/>
          <cell r="H43"/>
          <cell r="I43"/>
          <cell r="J43"/>
          <cell r="K43"/>
          <cell r="L43"/>
        </row>
        <row r="44">
          <cell r="B44"/>
          <cell r="D44"/>
          <cell r="E44"/>
          <cell r="F44"/>
          <cell r="G44"/>
          <cell r="H44"/>
          <cell r="I44"/>
          <cell r="J44"/>
          <cell r="K44"/>
          <cell r="L44"/>
        </row>
        <row r="45">
          <cell r="B45"/>
          <cell r="D45"/>
          <cell r="E45"/>
          <cell r="F45"/>
          <cell r="G45"/>
          <cell r="H45"/>
          <cell r="I45"/>
          <cell r="J45"/>
          <cell r="K45"/>
          <cell r="L45"/>
        </row>
        <row r="46">
          <cell r="B46"/>
          <cell r="D46"/>
          <cell r="E46"/>
          <cell r="F46"/>
          <cell r="G46"/>
          <cell r="H46"/>
          <cell r="I46"/>
          <cell r="J46"/>
          <cell r="K46"/>
          <cell r="L46"/>
        </row>
        <row r="47">
          <cell r="B47"/>
          <cell r="D47"/>
          <cell r="E47"/>
          <cell r="F47"/>
          <cell r="G47"/>
          <cell r="H47"/>
          <cell r="I47"/>
          <cell r="J47"/>
          <cell r="K47"/>
          <cell r="L47"/>
        </row>
        <row r="48">
          <cell r="B48"/>
          <cell r="D48"/>
          <cell r="E48"/>
          <cell r="F48"/>
          <cell r="G48"/>
          <cell r="H48"/>
          <cell r="I48"/>
          <cell r="J48"/>
          <cell r="K48"/>
          <cell r="L48"/>
        </row>
        <row r="49">
          <cell r="B49"/>
          <cell r="D49"/>
          <cell r="E49"/>
          <cell r="F49"/>
          <cell r="G49"/>
          <cell r="H49"/>
          <cell r="I49"/>
          <cell r="J49"/>
          <cell r="K49"/>
          <cell r="L49"/>
        </row>
        <row r="50">
          <cell r="B50"/>
          <cell r="D50"/>
          <cell r="E50"/>
          <cell r="F50"/>
          <cell r="G50"/>
          <cell r="H50"/>
          <cell r="I50"/>
          <cell r="J50"/>
          <cell r="K50"/>
          <cell r="L50"/>
        </row>
        <row r="51">
          <cell r="B51"/>
          <cell r="D51"/>
          <cell r="E51"/>
          <cell r="F51"/>
          <cell r="G51"/>
          <cell r="H51"/>
          <cell r="I51"/>
          <cell r="J51"/>
          <cell r="K51"/>
          <cell r="L51"/>
        </row>
        <row r="52">
          <cell r="B52"/>
          <cell r="D52"/>
          <cell r="E52"/>
          <cell r="F52"/>
          <cell r="G52"/>
          <cell r="H52"/>
          <cell r="I52"/>
          <cell r="J52"/>
          <cell r="K52"/>
          <cell r="L52"/>
        </row>
        <row r="53">
          <cell r="B53"/>
          <cell r="D53"/>
          <cell r="E53"/>
          <cell r="F53"/>
          <cell r="G53"/>
          <cell r="H53"/>
          <cell r="I53"/>
          <cell r="J53"/>
          <cell r="K53"/>
          <cell r="L53"/>
        </row>
        <row r="54">
          <cell r="B54"/>
          <cell r="D54"/>
          <cell r="E54"/>
          <cell r="F54"/>
          <cell r="G54"/>
          <cell r="H54"/>
          <cell r="I54"/>
          <cell r="J54"/>
          <cell r="K54"/>
          <cell r="L54"/>
        </row>
        <row r="55">
          <cell r="B55"/>
          <cell r="D55"/>
          <cell r="E55"/>
          <cell r="F55"/>
          <cell r="G55"/>
          <cell r="H55"/>
          <cell r="I55"/>
          <cell r="J55"/>
          <cell r="K55"/>
          <cell r="L55"/>
        </row>
        <row r="56">
          <cell r="B56"/>
          <cell r="D56"/>
          <cell r="E56"/>
          <cell r="F56"/>
          <cell r="G56"/>
          <cell r="H56"/>
          <cell r="I56"/>
          <cell r="J56"/>
          <cell r="K56"/>
          <cell r="L56"/>
        </row>
        <row r="57">
          <cell r="B57"/>
          <cell r="D57"/>
          <cell r="E57"/>
          <cell r="F57"/>
          <cell r="G57"/>
          <cell r="H57"/>
          <cell r="I57"/>
          <cell r="J57"/>
          <cell r="K57"/>
          <cell r="L57"/>
        </row>
        <row r="58">
          <cell r="B58"/>
          <cell r="D58"/>
          <cell r="E58"/>
          <cell r="F58"/>
          <cell r="G58"/>
          <cell r="H58"/>
          <cell r="I58"/>
          <cell r="J58"/>
          <cell r="K58"/>
          <cell r="L58"/>
        </row>
        <row r="59">
          <cell r="B59"/>
          <cell r="D59"/>
          <cell r="E59"/>
          <cell r="F59"/>
          <cell r="G59"/>
          <cell r="H59"/>
          <cell r="I59"/>
          <cell r="J59"/>
          <cell r="K59"/>
          <cell r="L59"/>
        </row>
        <row r="60">
          <cell r="B60"/>
          <cell r="D60"/>
          <cell r="E60"/>
          <cell r="F60"/>
          <cell r="G60"/>
          <cell r="H60"/>
          <cell r="I60"/>
          <cell r="J60"/>
          <cell r="K60"/>
          <cell r="L60"/>
        </row>
        <row r="61">
          <cell r="B61"/>
          <cell r="D61"/>
          <cell r="E61"/>
          <cell r="F61"/>
          <cell r="G61"/>
          <cell r="H61"/>
          <cell r="I61"/>
          <cell r="J61"/>
          <cell r="K61"/>
          <cell r="L61"/>
        </row>
        <row r="62">
          <cell r="B62"/>
          <cell r="D62"/>
          <cell r="E62"/>
          <cell r="F62"/>
          <cell r="G62"/>
          <cell r="H62"/>
          <cell r="I62"/>
          <cell r="J62"/>
          <cell r="K62"/>
          <cell r="L62"/>
        </row>
        <row r="63">
          <cell r="B63"/>
          <cell r="D63"/>
          <cell r="E63"/>
          <cell r="F63"/>
          <cell r="G63"/>
          <cell r="H63"/>
          <cell r="I63"/>
          <cell r="J63"/>
          <cell r="K63"/>
          <cell r="L63"/>
        </row>
        <row r="64">
          <cell r="B64"/>
          <cell r="D64"/>
          <cell r="E64"/>
          <cell r="F64"/>
          <cell r="G64"/>
          <cell r="H64"/>
          <cell r="I64"/>
          <cell r="J64"/>
          <cell r="K64"/>
          <cell r="L64"/>
        </row>
        <row r="65">
          <cell r="B65"/>
          <cell r="D65"/>
          <cell r="E65"/>
          <cell r="F65"/>
          <cell r="G65"/>
          <cell r="H65"/>
          <cell r="I65"/>
          <cell r="J65"/>
          <cell r="K65"/>
          <cell r="L65"/>
        </row>
        <row r="66">
          <cell r="B66"/>
          <cell r="D66"/>
          <cell r="E66"/>
          <cell r="F66"/>
          <cell r="G66"/>
          <cell r="H66"/>
          <cell r="I66"/>
          <cell r="J66"/>
          <cell r="K66"/>
          <cell r="L66"/>
        </row>
        <row r="67">
          <cell r="B67"/>
          <cell r="D67"/>
          <cell r="E67"/>
          <cell r="F67"/>
          <cell r="G67"/>
          <cell r="H67"/>
          <cell r="I67"/>
          <cell r="J67"/>
          <cell r="K67"/>
          <cell r="L67"/>
        </row>
        <row r="68">
          <cell r="B68"/>
          <cell r="D68"/>
          <cell r="E68"/>
          <cell r="F68"/>
          <cell r="G68"/>
          <cell r="H68"/>
          <cell r="I68"/>
          <cell r="J68"/>
          <cell r="K68"/>
          <cell r="L68"/>
        </row>
        <row r="69">
          <cell r="B69"/>
          <cell r="D69"/>
          <cell r="E69"/>
          <cell r="F69"/>
          <cell r="G69"/>
          <cell r="H69"/>
          <cell r="I69"/>
          <cell r="J69"/>
          <cell r="K69"/>
          <cell r="L69"/>
        </row>
        <row r="70">
          <cell r="B70"/>
          <cell r="D70"/>
          <cell r="E70"/>
          <cell r="F70"/>
          <cell r="G70"/>
          <cell r="H70"/>
          <cell r="I70"/>
          <cell r="J70"/>
          <cell r="K70"/>
          <cell r="L70"/>
        </row>
        <row r="71">
          <cell r="B71"/>
          <cell r="D71"/>
          <cell r="E71"/>
          <cell r="F71"/>
          <cell r="G71"/>
          <cell r="H71"/>
          <cell r="I71"/>
          <cell r="J71"/>
          <cell r="K71"/>
          <cell r="L71"/>
        </row>
        <row r="72">
          <cell r="B72"/>
          <cell r="D72"/>
          <cell r="E72"/>
          <cell r="F72"/>
          <cell r="G72"/>
          <cell r="H72"/>
          <cell r="I72"/>
          <cell r="J72"/>
          <cell r="K72"/>
          <cell r="L72"/>
        </row>
        <row r="73">
          <cell r="B73"/>
          <cell r="D73"/>
          <cell r="E73"/>
          <cell r="F73"/>
          <cell r="G73"/>
          <cell r="H73"/>
          <cell r="I73"/>
          <cell r="J73"/>
          <cell r="K73"/>
          <cell r="L73"/>
        </row>
        <row r="74">
          <cell r="B74"/>
          <cell r="D74"/>
          <cell r="E74"/>
          <cell r="F74"/>
          <cell r="G74"/>
          <cell r="H74"/>
          <cell r="I74"/>
          <cell r="J74"/>
          <cell r="K74"/>
          <cell r="L74"/>
        </row>
        <row r="75">
          <cell r="B75"/>
          <cell r="D75"/>
          <cell r="E75"/>
          <cell r="F75"/>
          <cell r="G75"/>
          <cell r="H75"/>
          <cell r="I75"/>
          <cell r="J75"/>
          <cell r="K75"/>
          <cell r="L75"/>
        </row>
        <row r="76">
          <cell r="B76"/>
          <cell r="D76"/>
          <cell r="E76"/>
          <cell r="F76"/>
          <cell r="G76"/>
          <cell r="H76"/>
          <cell r="I76"/>
          <cell r="J76"/>
          <cell r="K76"/>
          <cell r="L76"/>
        </row>
        <row r="77">
          <cell r="B77"/>
          <cell r="D77"/>
          <cell r="E77"/>
          <cell r="F77"/>
          <cell r="G77"/>
          <cell r="H77"/>
          <cell r="I77"/>
          <cell r="J77"/>
          <cell r="K77"/>
          <cell r="L77"/>
        </row>
        <row r="78">
          <cell r="B78"/>
          <cell r="D78"/>
          <cell r="E78"/>
          <cell r="F78"/>
          <cell r="G78"/>
          <cell r="H78"/>
          <cell r="I78"/>
          <cell r="J78"/>
          <cell r="K78"/>
          <cell r="L78"/>
        </row>
        <row r="79">
          <cell r="B79"/>
          <cell r="D79"/>
          <cell r="E79"/>
          <cell r="F79"/>
          <cell r="G79"/>
          <cell r="H79"/>
          <cell r="I79"/>
          <cell r="J79"/>
          <cell r="K79"/>
          <cell r="L79"/>
        </row>
        <row r="80">
          <cell r="B80"/>
          <cell r="D80"/>
          <cell r="E80"/>
          <cell r="F80"/>
          <cell r="G80"/>
          <cell r="H80"/>
          <cell r="I80"/>
          <cell r="J80"/>
          <cell r="K80"/>
          <cell r="L80"/>
        </row>
        <row r="81">
          <cell r="B81"/>
          <cell r="D81"/>
          <cell r="E81"/>
          <cell r="F81"/>
          <cell r="G81"/>
          <cell r="H81"/>
          <cell r="I81"/>
          <cell r="J81"/>
          <cell r="K81"/>
          <cell r="L81"/>
        </row>
        <row r="82">
          <cell r="B82"/>
          <cell r="D82"/>
          <cell r="E82"/>
          <cell r="F82"/>
          <cell r="G82"/>
          <cell r="H82"/>
          <cell r="I82"/>
          <cell r="J82"/>
          <cell r="K82"/>
          <cell r="L82"/>
        </row>
        <row r="83">
          <cell r="B83"/>
          <cell r="D83"/>
          <cell r="E83"/>
          <cell r="F83"/>
          <cell r="G83"/>
          <cell r="H83"/>
          <cell r="I83"/>
          <cell r="J83"/>
          <cell r="K83"/>
          <cell r="L83"/>
        </row>
        <row r="84">
          <cell r="B84"/>
          <cell r="D84"/>
          <cell r="E84"/>
          <cell r="F84"/>
          <cell r="G84"/>
          <cell r="H84"/>
          <cell r="I84"/>
          <cell r="J84"/>
          <cell r="K84"/>
          <cell r="L84"/>
        </row>
        <row r="85">
          <cell r="B85"/>
          <cell r="D85"/>
          <cell r="E85"/>
          <cell r="F85"/>
          <cell r="G85"/>
          <cell r="H85"/>
          <cell r="I85"/>
          <cell r="J85"/>
          <cell r="K85"/>
          <cell r="L85"/>
        </row>
        <row r="86">
          <cell r="B86"/>
          <cell r="D86"/>
          <cell r="E86"/>
          <cell r="F86"/>
          <cell r="G86"/>
          <cell r="H86"/>
          <cell r="I86"/>
          <cell r="J86"/>
          <cell r="K86"/>
          <cell r="L86"/>
        </row>
        <row r="87">
          <cell r="B87"/>
          <cell r="D87"/>
          <cell r="E87"/>
          <cell r="F87"/>
          <cell r="G87"/>
          <cell r="H87"/>
          <cell r="I87"/>
          <cell r="J87"/>
          <cell r="K87"/>
          <cell r="L87"/>
        </row>
        <row r="88">
          <cell r="B88"/>
          <cell r="D88"/>
          <cell r="E88"/>
          <cell r="F88"/>
          <cell r="G88"/>
          <cell r="H88"/>
          <cell r="I88"/>
          <cell r="J88"/>
          <cell r="K88"/>
          <cell r="L88"/>
        </row>
        <row r="89">
          <cell r="B89"/>
          <cell r="D89"/>
          <cell r="E89"/>
          <cell r="F89"/>
          <cell r="G89"/>
          <cell r="H89"/>
          <cell r="I89"/>
          <cell r="J89"/>
          <cell r="K89"/>
          <cell r="L89"/>
        </row>
        <row r="90">
          <cell r="B90"/>
          <cell r="D90"/>
          <cell r="E90"/>
          <cell r="F90"/>
          <cell r="G90"/>
          <cell r="H90"/>
          <cell r="I90"/>
          <cell r="J90"/>
          <cell r="K90"/>
          <cell r="L90"/>
        </row>
        <row r="91">
          <cell r="B91"/>
          <cell r="D91"/>
          <cell r="E91"/>
          <cell r="F91"/>
          <cell r="G91"/>
          <cell r="H91"/>
          <cell r="I91"/>
          <cell r="J91"/>
          <cell r="K91"/>
          <cell r="L91"/>
        </row>
        <row r="92">
          <cell r="B92"/>
          <cell r="D92"/>
          <cell r="E92"/>
          <cell r="F92"/>
          <cell r="G92"/>
          <cell r="H92"/>
          <cell r="I92"/>
          <cell r="J92"/>
          <cell r="K92"/>
          <cell r="L92"/>
        </row>
        <row r="93">
          <cell r="B93"/>
          <cell r="D93"/>
          <cell r="E93"/>
          <cell r="F93"/>
          <cell r="G93"/>
          <cell r="H93"/>
          <cell r="I93"/>
          <cell r="J93"/>
          <cell r="K93"/>
          <cell r="L93"/>
        </row>
        <row r="94">
          <cell r="B94"/>
          <cell r="D94"/>
          <cell r="E94"/>
          <cell r="F94"/>
          <cell r="G94"/>
          <cell r="H94"/>
          <cell r="I94"/>
          <cell r="J94"/>
          <cell r="K94"/>
          <cell r="L94"/>
        </row>
        <row r="95">
          <cell r="B95"/>
          <cell r="D95"/>
          <cell r="E95"/>
          <cell r="F95"/>
          <cell r="G95"/>
          <cell r="H95"/>
          <cell r="I95"/>
          <cell r="J95"/>
          <cell r="K95"/>
          <cell r="L95"/>
        </row>
        <row r="96">
          <cell r="B96"/>
          <cell r="D96"/>
          <cell r="E96"/>
          <cell r="F96"/>
          <cell r="G96"/>
          <cell r="H96"/>
          <cell r="I96"/>
          <cell r="J96"/>
          <cell r="K96"/>
          <cell r="L96"/>
        </row>
        <row r="97">
          <cell r="B97"/>
          <cell r="D97"/>
          <cell r="E97"/>
          <cell r="F97"/>
          <cell r="G97"/>
          <cell r="H97"/>
          <cell r="I97"/>
          <cell r="J97"/>
          <cell r="K97"/>
          <cell r="L97"/>
        </row>
        <row r="98">
          <cell r="B98"/>
          <cell r="D98"/>
          <cell r="E98"/>
          <cell r="F98"/>
          <cell r="G98"/>
          <cell r="H98"/>
          <cell r="I98"/>
          <cell r="J98"/>
          <cell r="K98"/>
          <cell r="L98"/>
        </row>
        <row r="99">
          <cell r="B99"/>
          <cell r="D99"/>
          <cell r="E99"/>
          <cell r="F99"/>
          <cell r="G99"/>
          <cell r="H99"/>
          <cell r="I99"/>
          <cell r="J99"/>
          <cell r="K99"/>
          <cell r="L99"/>
        </row>
        <row r="100">
          <cell r="B100"/>
          <cell r="D100"/>
          <cell r="E100"/>
          <cell r="F100"/>
          <cell r="G100"/>
          <cell r="H100"/>
          <cell r="I100"/>
          <cell r="J100"/>
          <cell r="K100"/>
          <cell r="L100"/>
        </row>
        <row r="101">
          <cell r="B101"/>
          <cell r="D101"/>
          <cell r="E101"/>
          <cell r="F101"/>
          <cell r="G101"/>
          <cell r="H101"/>
          <cell r="I101"/>
          <cell r="J101"/>
          <cell r="K101"/>
          <cell r="L101"/>
        </row>
        <row r="102">
          <cell r="B102"/>
          <cell r="D102"/>
          <cell r="E102"/>
          <cell r="F102"/>
          <cell r="G102"/>
          <cell r="H102"/>
          <cell r="I102"/>
          <cell r="J102"/>
          <cell r="K102"/>
          <cell r="L102"/>
        </row>
        <row r="103">
          <cell r="B103"/>
          <cell r="D103"/>
          <cell r="E103"/>
          <cell r="F103"/>
          <cell r="G103"/>
          <cell r="H103"/>
          <cell r="I103"/>
          <cell r="J103"/>
          <cell r="K103"/>
          <cell r="L103"/>
        </row>
        <row r="104">
          <cell r="B104"/>
          <cell r="D104"/>
          <cell r="E104"/>
          <cell r="F104"/>
          <cell r="G104"/>
          <cell r="H104"/>
          <cell r="I104"/>
          <cell r="J104"/>
          <cell r="K104"/>
          <cell r="L104"/>
        </row>
        <row r="105">
          <cell r="B105"/>
          <cell r="D105"/>
          <cell r="E105"/>
          <cell r="F105"/>
          <cell r="G105"/>
          <cell r="H105"/>
          <cell r="I105"/>
          <cell r="J105"/>
          <cell r="K105"/>
          <cell r="L105"/>
        </row>
        <row r="106">
          <cell r="B106"/>
          <cell r="D106"/>
          <cell r="E106"/>
          <cell r="F106"/>
          <cell r="G106"/>
          <cell r="H106"/>
          <cell r="I106"/>
          <cell r="J106"/>
          <cell r="K106"/>
          <cell r="L106"/>
        </row>
        <row r="107">
          <cell r="B107"/>
          <cell r="D107"/>
          <cell r="E107"/>
          <cell r="F107"/>
          <cell r="G107"/>
          <cell r="H107"/>
          <cell r="I107"/>
          <cell r="J107"/>
          <cell r="K107"/>
          <cell r="L107"/>
        </row>
        <row r="108">
          <cell r="B108"/>
          <cell r="D108"/>
          <cell r="E108"/>
          <cell r="F108"/>
          <cell r="G108"/>
          <cell r="H108"/>
          <cell r="I108"/>
          <cell r="J108"/>
          <cell r="K108"/>
          <cell r="L108"/>
        </row>
        <row r="109">
          <cell r="B109"/>
          <cell r="D109"/>
          <cell r="E109"/>
          <cell r="F109"/>
          <cell r="G109"/>
          <cell r="H109"/>
          <cell r="I109"/>
          <cell r="J109"/>
          <cell r="K109"/>
          <cell r="L109"/>
        </row>
        <row r="110">
          <cell r="B110"/>
          <cell r="D110"/>
          <cell r="E110"/>
          <cell r="F110"/>
          <cell r="G110"/>
          <cell r="H110"/>
          <cell r="I110"/>
          <cell r="J110"/>
          <cell r="K110"/>
          <cell r="L110"/>
        </row>
        <row r="111">
          <cell r="B111"/>
          <cell r="D111"/>
          <cell r="E111"/>
          <cell r="F111"/>
          <cell r="G111"/>
          <cell r="H111"/>
          <cell r="I111"/>
          <cell r="J111"/>
          <cell r="K111"/>
          <cell r="L111"/>
        </row>
        <row r="112">
          <cell r="B112"/>
          <cell r="D112"/>
          <cell r="E112"/>
          <cell r="F112"/>
          <cell r="G112"/>
          <cell r="H112"/>
          <cell r="I112"/>
          <cell r="J112"/>
          <cell r="K112"/>
          <cell r="L112"/>
        </row>
        <row r="113">
          <cell r="B113"/>
          <cell r="D113"/>
          <cell r="E113"/>
          <cell r="F113"/>
          <cell r="G113"/>
          <cell r="H113"/>
          <cell r="I113"/>
          <cell r="J113"/>
          <cell r="K113"/>
          <cell r="L113"/>
        </row>
        <row r="114">
          <cell r="B114"/>
          <cell r="D114"/>
          <cell r="E114"/>
          <cell r="F114"/>
          <cell r="G114"/>
          <cell r="H114"/>
          <cell r="I114"/>
          <cell r="J114"/>
          <cell r="K114"/>
          <cell r="L114"/>
        </row>
        <row r="115">
          <cell r="B115"/>
          <cell r="D115"/>
          <cell r="E115"/>
          <cell r="F115"/>
          <cell r="G115"/>
          <cell r="H115"/>
          <cell r="I115"/>
          <cell r="J115"/>
          <cell r="K115"/>
          <cell r="L115"/>
        </row>
        <row r="116">
          <cell r="B116"/>
          <cell r="D116"/>
          <cell r="E116"/>
          <cell r="F116"/>
          <cell r="G116"/>
          <cell r="H116"/>
          <cell r="I116"/>
          <cell r="J116"/>
          <cell r="K116"/>
          <cell r="L116"/>
        </row>
        <row r="117">
          <cell r="B117"/>
          <cell r="D117"/>
          <cell r="E117"/>
          <cell r="F117"/>
          <cell r="G117"/>
          <cell r="H117"/>
          <cell r="I117"/>
          <cell r="J117"/>
          <cell r="K117"/>
          <cell r="L117"/>
        </row>
        <row r="118">
          <cell r="B118"/>
          <cell r="D118"/>
          <cell r="E118"/>
          <cell r="F118"/>
          <cell r="G118"/>
          <cell r="H118"/>
          <cell r="I118"/>
          <cell r="J118"/>
          <cell r="K118"/>
          <cell r="L118"/>
        </row>
        <row r="119">
          <cell r="B119"/>
          <cell r="D119"/>
          <cell r="E119"/>
          <cell r="F119"/>
          <cell r="G119"/>
          <cell r="H119"/>
          <cell r="I119"/>
          <cell r="J119"/>
          <cell r="K119"/>
          <cell r="L119"/>
        </row>
        <row r="120">
          <cell r="B120"/>
          <cell r="D120"/>
          <cell r="E120"/>
          <cell r="F120"/>
          <cell r="G120"/>
          <cell r="H120"/>
          <cell r="I120"/>
          <cell r="J120"/>
          <cell r="K120"/>
          <cell r="L120"/>
        </row>
        <row r="121">
          <cell r="B121"/>
          <cell r="D121"/>
          <cell r="E121"/>
          <cell r="F121"/>
          <cell r="G121"/>
          <cell r="H121"/>
          <cell r="I121"/>
          <cell r="J121"/>
          <cell r="K121"/>
          <cell r="L121"/>
        </row>
        <row r="122">
          <cell r="B122"/>
          <cell r="D122"/>
          <cell r="E122"/>
          <cell r="F122"/>
          <cell r="G122"/>
          <cell r="H122"/>
          <cell r="I122"/>
          <cell r="J122"/>
          <cell r="K122"/>
          <cell r="L122"/>
        </row>
        <row r="123">
          <cell r="B123"/>
          <cell r="D123"/>
          <cell r="E123"/>
          <cell r="F123"/>
          <cell r="G123"/>
          <cell r="H123"/>
          <cell r="I123"/>
          <cell r="J123"/>
          <cell r="K123"/>
          <cell r="L123"/>
        </row>
        <row r="124">
          <cell r="B124"/>
          <cell r="D124"/>
          <cell r="E124"/>
          <cell r="F124"/>
          <cell r="G124"/>
          <cell r="H124"/>
          <cell r="I124"/>
          <cell r="J124"/>
          <cell r="K124"/>
          <cell r="L124"/>
        </row>
        <row r="125">
          <cell r="B125"/>
          <cell r="D125"/>
          <cell r="E125"/>
          <cell r="F125"/>
          <cell r="G125"/>
          <cell r="H125"/>
          <cell r="I125"/>
          <cell r="J125"/>
          <cell r="K125"/>
          <cell r="L125"/>
        </row>
        <row r="126">
          <cell r="B126"/>
          <cell r="D126"/>
          <cell r="E126"/>
          <cell r="F126"/>
          <cell r="G126"/>
          <cell r="H126"/>
          <cell r="I126"/>
          <cell r="J126"/>
          <cell r="K126"/>
          <cell r="L126"/>
        </row>
        <row r="127">
          <cell r="B127"/>
          <cell r="D127"/>
          <cell r="E127"/>
          <cell r="F127"/>
          <cell r="G127"/>
          <cell r="H127"/>
          <cell r="I127"/>
          <cell r="J127"/>
          <cell r="K127"/>
          <cell r="L127"/>
        </row>
        <row r="128">
          <cell r="B128"/>
          <cell r="D128"/>
          <cell r="E128"/>
          <cell r="F128"/>
          <cell r="G128"/>
          <cell r="H128"/>
          <cell r="I128"/>
          <cell r="J128"/>
          <cell r="K128"/>
          <cell r="L128"/>
        </row>
        <row r="129">
          <cell r="B129"/>
          <cell r="D129"/>
          <cell r="E129"/>
          <cell r="F129"/>
          <cell r="G129"/>
          <cell r="H129"/>
          <cell r="I129"/>
          <cell r="J129"/>
          <cell r="K129"/>
          <cell r="L129"/>
        </row>
        <row r="130">
          <cell r="B130"/>
          <cell r="D130"/>
          <cell r="E130"/>
          <cell r="F130"/>
          <cell r="G130"/>
          <cell r="H130"/>
          <cell r="I130"/>
          <cell r="J130"/>
          <cell r="K130"/>
          <cell r="L130"/>
        </row>
        <row r="131">
          <cell r="B131"/>
          <cell r="D131"/>
          <cell r="E131"/>
          <cell r="F131"/>
          <cell r="G131"/>
          <cell r="H131"/>
          <cell r="I131"/>
          <cell r="J131"/>
          <cell r="K131"/>
          <cell r="L131"/>
        </row>
        <row r="132">
          <cell r="B132"/>
          <cell r="D132"/>
          <cell r="E132"/>
          <cell r="F132"/>
          <cell r="G132"/>
          <cell r="H132"/>
          <cell r="I132"/>
          <cell r="J132"/>
          <cell r="K132"/>
          <cell r="L132"/>
        </row>
        <row r="133">
          <cell r="B133"/>
          <cell r="D133"/>
          <cell r="E133"/>
          <cell r="F133"/>
          <cell r="G133"/>
          <cell r="H133"/>
          <cell r="I133"/>
          <cell r="J133"/>
          <cell r="K133"/>
          <cell r="L133"/>
        </row>
        <row r="134">
          <cell r="B134"/>
          <cell r="D134"/>
          <cell r="E134"/>
          <cell r="F134"/>
          <cell r="G134"/>
          <cell r="H134"/>
          <cell r="I134"/>
          <cell r="J134"/>
          <cell r="K134"/>
          <cell r="L134"/>
        </row>
        <row r="135">
          <cell r="B135"/>
          <cell r="D135"/>
          <cell r="E135"/>
          <cell r="F135"/>
          <cell r="G135"/>
          <cell r="H135"/>
          <cell r="I135"/>
          <cell r="J135"/>
          <cell r="K135"/>
          <cell r="L135"/>
        </row>
        <row r="136">
          <cell r="B136"/>
          <cell r="D136"/>
          <cell r="E136"/>
          <cell r="F136"/>
          <cell r="G136"/>
          <cell r="H136"/>
          <cell r="I136"/>
          <cell r="J136"/>
          <cell r="K136"/>
          <cell r="L136"/>
        </row>
        <row r="137">
          <cell r="B137"/>
          <cell r="D137"/>
          <cell r="E137"/>
          <cell r="F137"/>
          <cell r="G137"/>
          <cell r="H137"/>
          <cell r="I137"/>
          <cell r="J137"/>
          <cell r="K137"/>
          <cell r="L137"/>
        </row>
        <row r="138">
          <cell r="B138"/>
          <cell r="D138"/>
          <cell r="E138"/>
          <cell r="F138"/>
          <cell r="G138"/>
          <cell r="H138"/>
          <cell r="I138"/>
          <cell r="J138"/>
          <cell r="K138"/>
          <cell r="L138"/>
        </row>
        <row r="139">
          <cell r="B139"/>
          <cell r="D139"/>
          <cell r="E139"/>
          <cell r="F139"/>
          <cell r="G139"/>
          <cell r="H139"/>
          <cell r="I139"/>
          <cell r="J139"/>
          <cell r="K139"/>
          <cell r="L139"/>
        </row>
        <row r="140">
          <cell r="B140"/>
          <cell r="D140"/>
          <cell r="E140"/>
          <cell r="F140"/>
          <cell r="G140"/>
          <cell r="H140"/>
          <cell r="I140"/>
          <cell r="J140"/>
          <cell r="K140"/>
          <cell r="L140"/>
        </row>
        <row r="141">
          <cell r="B141"/>
          <cell r="D141"/>
          <cell r="E141"/>
          <cell r="F141"/>
          <cell r="G141"/>
          <cell r="H141"/>
          <cell r="I141"/>
          <cell r="J141"/>
          <cell r="K141"/>
          <cell r="L141"/>
        </row>
        <row r="142">
          <cell r="B142"/>
          <cell r="D142"/>
          <cell r="E142"/>
          <cell r="F142"/>
          <cell r="G142"/>
          <cell r="H142"/>
          <cell r="I142"/>
          <cell r="J142"/>
          <cell r="K142"/>
          <cell r="L142"/>
        </row>
        <row r="143">
          <cell r="B143"/>
          <cell r="D143"/>
          <cell r="E143"/>
          <cell r="F143"/>
          <cell r="G143"/>
          <cell r="H143"/>
          <cell r="I143"/>
          <cell r="J143"/>
          <cell r="K143"/>
          <cell r="L143"/>
        </row>
        <row r="144">
          <cell r="B144"/>
          <cell r="D144"/>
          <cell r="E144"/>
          <cell r="F144"/>
          <cell r="G144"/>
          <cell r="H144"/>
          <cell r="I144"/>
          <cell r="J144"/>
          <cell r="K144"/>
          <cell r="L144"/>
        </row>
        <row r="145">
          <cell r="B145"/>
          <cell r="D145"/>
          <cell r="E145"/>
          <cell r="F145"/>
          <cell r="G145"/>
          <cell r="H145"/>
          <cell r="I145"/>
          <cell r="J145"/>
          <cell r="K145"/>
          <cell r="L145"/>
        </row>
        <row r="146">
          <cell r="B146"/>
          <cell r="D146"/>
          <cell r="E146"/>
          <cell r="F146"/>
          <cell r="G146"/>
          <cell r="H146"/>
          <cell r="I146"/>
          <cell r="J146"/>
          <cell r="K146"/>
          <cell r="L146"/>
        </row>
        <row r="147">
          <cell r="B147"/>
          <cell r="D147"/>
          <cell r="E147"/>
          <cell r="F147"/>
          <cell r="G147"/>
          <cell r="H147"/>
          <cell r="I147"/>
          <cell r="J147"/>
          <cell r="K147"/>
          <cell r="L147"/>
        </row>
        <row r="148">
          <cell r="B148"/>
          <cell r="D148"/>
          <cell r="E148"/>
          <cell r="F148"/>
          <cell r="G148"/>
          <cell r="H148"/>
          <cell r="I148"/>
          <cell r="J148"/>
          <cell r="K148"/>
          <cell r="L148"/>
        </row>
        <row r="149">
          <cell r="B149"/>
          <cell r="D149"/>
          <cell r="E149"/>
          <cell r="F149"/>
          <cell r="G149"/>
          <cell r="H149"/>
          <cell r="I149"/>
          <cell r="J149"/>
          <cell r="K149"/>
          <cell r="L149"/>
        </row>
        <row r="150">
          <cell r="B150"/>
          <cell r="D150"/>
          <cell r="E150"/>
          <cell r="F150"/>
          <cell r="G150"/>
          <cell r="H150"/>
          <cell r="I150"/>
          <cell r="J150"/>
          <cell r="K150"/>
          <cell r="L150"/>
        </row>
        <row r="151">
          <cell r="B151"/>
          <cell r="D151"/>
          <cell r="E151"/>
          <cell r="F151"/>
          <cell r="G151"/>
          <cell r="H151"/>
          <cell r="I151"/>
          <cell r="J151"/>
          <cell r="K151"/>
          <cell r="L151"/>
        </row>
        <row r="152">
          <cell r="B152"/>
          <cell r="D152"/>
          <cell r="E152"/>
          <cell r="F152"/>
          <cell r="G152"/>
          <cell r="H152"/>
          <cell r="I152"/>
          <cell r="J152"/>
          <cell r="K152"/>
          <cell r="L152"/>
        </row>
        <row r="153">
          <cell r="B153"/>
          <cell r="D153"/>
          <cell r="E153"/>
          <cell r="F153"/>
          <cell r="G153"/>
          <cell r="H153"/>
          <cell r="I153"/>
          <cell r="J153"/>
          <cell r="K153"/>
          <cell r="L153"/>
        </row>
        <row r="154">
          <cell r="B154"/>
          <cell r="D154"/>
          <cell r="E154"/>
          <cell r="F154"/>
          <cell r="G154"/>
          <cell r="H154"/>
          <cell r="I154"/>
          <cell r="J154"/>
          <cell r="K154"/>
          <cell r="L154"/>
        </row>
        <row r="155">
          <cell r="B155"/>
          <cell r="D155"/>
          <cell r="E155"/>
          <cell r="F155"/>
          <cell r="G155"/>
          <cell r="H155"/>
          <cell r="I155"/>
          <cell r="J155"/>
          <cell r="K155"/>
          <cell r="L155"/>
        </row>
        <row r="156">
          <cell r="B156"/>
          <cell r="D156"/>
          <cell r="E156"/>
          <cell r="F156"/>
          <cell r="G156"/>
          <cell r="H156"/>
          <cell r="I156"/>
          <cell r="J156"/>
          <cell r="K156"/>
          <cell r="L156"/>
        </row>
        <row r="157">
          <cell r="B157"/>
          <cell r="D157"/>
          <cell r="E157"/>
          <cell r="F157"/>
          <cell r="G157"/>
          <cell r="H157"/>
          <cell r="I157"/>
          <cell r="J157"/>
          <cell r="K157"/>
          <cell r="L157"/>
        </row>
        <row r="158">
          <cell r="B158"/>
          <cell r="D158"/>
          <cell r="E158"/>
          <cell r="F158"/>
          <cell r="G158"/>
          <cell r="H158"/>
          <cell r="I158"/>
          <cell r="J158"/>
          <cell r="K158"/>
          <cell r="L158"/>
        </row>
        <row r="159">
          <cell r="B159"/>
          <cell r="D159"/>
          <cell r="E159"/>
          <cell r="F159"/>
          <cell r="G159"/>
          <cell r="H159"/>
          <cell r="I159"/>
          <cell r="J159"/>
          <cell r="K159"/>
          <cell r="L159"/>
        </row>
        <row r="160">
          <cell r="B160"/>
          <cell r="D160"/>
          <cell r="E160"/>
          <cell r="F160"/>
          <cell r="G160"/>
          <cell r="H160"/>
          <cell r="I160"/>
          <cell r="J160"/>
          <cell r="K160"/>
          <cell r="L160"/>
        </row>
        <row r="161">
          <cell r="B161"/>
          <cell r="D161"/>
          <cell r="E161"/>
          <cell r="F161"/>
          <cell r="G161"/>
          <cell r="H161"/>
          <cell r="I161"/>
          <cell r="J161"/>
          <cell r="K161"/>
          <cell r="L161"/>
        </row>
        <row r="162">
          <cell r="B162"/>
          <cell r="D162"/>
          <cell r="E162"/>
          <cell r="F162"/>
          <cell r="G162"/>
          <cell r="H162"/>
          <cell r="I162"/>
          <cell r="J162"/>
          <cell r="K162"/>
          <cell r="L162"/>
        </row>
        <row r="163">
          <cell r="B163"/>
          <cell r="D163"/>
          <cell r="E163"/>
          <cell r="F163"/>
          <cell r="G163"/>
          <cell r="H163"/>
          <cell r="I163"/>
          <cell r="J163"/>
          <cell r="K163"/>
          <cell r="L163"/>
        </row>
        <row r="164">
          <cell r="B164"/>
          <cell r="D164"/>
          <cell r="E164"/>
          <cell r="F164"/>
          <cell r="G164"/>
          <cell r="H164"/>
          <cell r="I164"/>
          <cell r="J164"/>
          <cell r="K164"/>
          <cell r="L164"/>
        </row>
        <row r="165">
          <cell r="B165"/>
          <cell r="D165"/>
          <cell r="E165"/>
          <cell r="F165"/>
          <cell r="G165"/>
          <cell r="H165"/>
          <cell r="I165"/>
          <cell r="J165"/>
          <cell r="K165"/>
          <cell r="L165"/>
        </row>
        <row r="166">
          <cell r="B166"/>
          <cell r="D166"/>
          <cell r="E166"/>
          <cell r="F166"/>
          <cell r="G166"/>
          <cell r="H166"/>
          <cell r="I166"/>
          <cell r="J166"/>
          <cell r="K166"/>
          <cell r="L166"/>
        </row>
        <row r="167">
          <cell r="B167"/>
          <cell r="D167"/>
          <cell r="E167"/>
          <cell r="F167"/>
          <cell r="G167"/>
          <cell r="H167"/>
          <cell r="I167"/>
          <cell r="J167"/>
          <cell r="K167"/>
          <cell r="L167"/>
        </row>
        <row r="168">
          <cell r="B168"/>
          <cell r="D168"/>
          <cell r="E168"/>
          <cell r="F168"/>
          <cell r="G168"/>
          <cell r="H168"/>
          <cell r="I168"/>
          <cell r="J168"/>
          <cell r="K168"/>
          <cell r="L168"/>
        </row>
        <row r="169">
          <cell r="B169"/>
          <cell r="D169"/>
          <cell r="E169"/>
          <cell r="F169"/>
          <cell r="G169"/>
          <cell r="H169"/>
          <cell r="I169"/>
          <cell r="J169"/>
          <cell r="K169"/>
          <cell r="L169"/>
        </row>
        <row r="170">
          <cell r="B170"/>
          <cell r="D170"/>
          <cell r="E170"/>
          <cell r="F170"/>
          <cell r="G170"/>
          <cell r="H170"/>
          <cell r="I170"/>
          <cell r="J170"/>
          <cell r="K170"/>
          <cell r="L170"/>
        </row>
        <row r="171">
          <cell r="B171"/>
          <cell r="D171"/>
          <cell r="E171"/>
          <cell r="F171"/>
          <cell r="G171"/>
          <cell r="H171"/>
          <cell r="I171"/>
          <cell r="J171"/>
          <cell r="K171"/>
          <cell r="L171"/>
        </row>
        <row r="172">
          <cell r="B172"/>
          <cell r="D172"/>
          <cell r="E172"/>
          <cell r="F172"/>
          <cell r="G172"/>
          <cell r="H172"/>
          <cell r="I172"/>
          <cell r="J172"/>
          <cell r="K172"/>
          <cell r="L172"/>
        </row>
        <row r="173">
          <cell r="B173"/>
          <cell r="D173"/>
          <cell r="E173"/>
          <cell r="F173"/>
          <cell r="G173"/>
          <cell r="H173"/>
          <cell r="I173"/>
          <cell r="J173"/>
          <cell r="K173"/>
          <cell r="L173"/>
        </row>
        <row r="174">
          <cell r="B174"/>
          <cell r="D174"/>
          <cell r="E174"/>
          <cell r="F174"/>
          <cell r="G174"/>
          <cell r="H174"/>
          <cell r="I174"/>
          <cell r="J174"/>
          <cell r="K174"/>
          <cell r="L174"/>
        </row>
        <row r="175">
          <cell r="B175"/>
          <cell r="D175"/>
          <cell r="E175"/>
          <cell r="F175"/>
          <cell r="G175"/>
          <cell r="H175"/>
          <cell r="I175"/>
          <cell r="J175"/>
          <cell r="K175"/>
          <cell r="L175"/>
        </row>
        <row r="176">
          <cell r="B176"/>
          <cell r="D176"/>
          <cell r="E176"/>
          <cell r="F176"/>
          <cell r="G176"/>
          <cell r="H176"/>
          <cell r="I176"/>
          <cell r="J176"/>
          <cell r="K176"/>
          <cell r="L176"/>
        </row>
        <row r="177">
          <cell r="B177"/>
          <cell r="D177"/>
          <cell r="E177"/>
          <cell r="F177"/>
          <cell r="G177"/>
          <cell r="H177"/>
          <cell r="I177"/>
          <cell r="J177"/>
          <cell r="K177"/>
          <cell r="L177"/>
        </row>
        <row r="178">
          <cell r="B178"/>
          <cell r="D178"/>
          <cell r="E178"/>
          <cell r="F178"/>
          <cell r="G178"/>
          <cell r="H178"/>
          <cell r="I178"/>
          <cell r="J178"/>
          <cell r="K178"/>
          <cell r="L178"/>
        </row>
        <row r="179">
          <cell r="B179"/>
          <cell r="D179"/>
          <cell r="E179"/>
          <cell r="F179"/>
          <cell r="G179"/>
          <cell r="H179"/>
          <cell r="I179"/>
          <cell r="J179"/>
          <cell r="K179"/>
          <cell r="L179"/>
        </row>
        <row r="180">
          <cell r="B180"/>
          <cell r="D180"/>
          <cell r="E180"/>
          <cell r="F180"/>
          <cell r="G180"/>
          <cell r="H180"/>
          <cell r="I180"/>
          <cell r="J180"/>
          <cell r="K180"/>
          <cell r="L180"/>
        </row>
        <row r="181">
          <cell r="B181"/>
          <cell r="D181"/>
          <cell r="E181"/>
          <cell r="F181"/>
          <cell r="G181"/>
          <cell r="H181"/>
          <cell r="I181"/>
          <cell r="J181"/>
          <cell r="K181"/>
          <cell r="L181"/>
        </row>
        <row r="182">
          <cell r="B182"/>
          <cell r="D182"/>
          <cell r="E182"/>
          <cell r="F182"/>
          <cell r="G182"/>
          <cell r="H182"/>
          <cell r="I182"/>
          <cell r="J182"/>
          <cell r="K182"/>
          <cell r="L182"/>
        </row>
        <row r="183">
          <cell r="B183"/>
          <cell r="D183"/>
          <cell r="E183"/>
          <cell r="F183"/>
          <cell r="G183"/>
          <cell r="H183"/>
          <cell r="I183"/>
          <cell r="J183"/>
          <cell r="K183"/>
          <cell r="L183"/>
        </row>
        <row r="184">
          <cell r="B184"/>
          <cell r="D184"/>
          <cell r="E184"/>
          <cell r="F184"/>
          <cell r="G184"/>
          <cell r="H184"/>
          <cell r="I184"/>
          <cell r="J184"/>
          <cell r="K184"/>
          <cell r="L184"/>
        </row>
        <row r="185">
          <cell r="B185"/>
          <cell r="D185"/>
          <cell r="E185"/>
          <cell r="F185"/>
          <cell r="G185"/>
          <cell r="H185"/>
          <cell r="I185"/>
          <cell r="J185"/>
          <cell r="K185"/>
          <cell r="L185"/>
        </row>
        <row r="186">
          <cell r="B186"/>
          <cell r="D186"/>
          <cell r="E186"/>
          <cell r="F186"/>
          <cell r="G186"/>
          <cell r="H186"/>
          <cell r="I186"/>
          <cell r="J186"/>
          <cell r="K186"/>
          <cell r="L186"/>
        </row>
        <row r="187">
          <cell r="B187"/>
          <cell r="D187"/>
          <cell r="E187"/>
          <cell r="F187"/>
          <cell r="G187"/>
          <cell r="H187"/>
          <cell r="I187"/>
          <cell r="J187"/>
          <cell r="K187"/>
          <cell r="L187"/>
        </row>
        <row r="188">
          <cell r="B188"/>
          <cell r="D188"/>
          <cell r="E188"/>
          <cell r="F188"/>
          <cell r="G188"/>
          <cell r="H188"/>
          <cell r="I188"/>
          <cell r="J188"/>
          <cell r="K188"/>
          <cell r="L188"/>
        </row>
        <row r="189">
          <cell r="B189"/>
          <cell r="D189"/>
          <cell r="E189"/>
          <cell r="F189"/>
          <cell r="G189"/>
          <cell r="H189"/>
          <cell r="I189"/>
          <cell r="J189"/>
          <cell r="K189"/>
          <cell r="L189"/>
        </row>
        <row r="190">
          <cell r="B190"/>
          <cell r="D190"/>
          <cell r="E190"/>
          <cell r="F190"/>
          <cell r="G190"/>
          <cell r="H190"/>
          <cell r="I190"/>
          <cell r="J190"/>
          <cell r="K190"/>
          <cell r="L190"/>
        </row>
        <row r="191">
          <cell r="B191"/>
          <cell r="D191"/>
          <cell r="E191"/>
          <cell r="F191"/>
          <cell r="G191"/>
          <cell r="H191"/>
          <cell r="I191"/>
          <cell r="J191"/>
          <cell r="K191"/>
          <cell r="L191"/>
        </row>
        <row r="192">
          <cell r="B192"/>
          <cell r="D192"/>
          <cell r="E192"/>
          <cell r="F192"/>
          <cell r="G192"/>
          <cell r="H192"/>
          <cell r="I192"/>
          <cell r="J192"/>
          <cell r="K192"/>
          <cell r="L192"/>
        </row>
        <row r="193">
          <cell r="B193"/>
          <cell r="D193"/>
          <cell r="E193"/>
          <cell r="F193"/>
          <cell r="G193"/>
          <cell r="H193"/>
          <cell r="I193"/>
          <cell r="J193"/>
          <cell r="K193"/>
          <cell r="L193"/>
        </row>
        <row r="194">
          <cell r="B194"/>
          <cell r="D194"/>
          <cell r="E194"/>
          <cell r="F194"/>
          <cell r="G194"/>
          <cell r="H194"/>
          <cell r="I194"/>
          <cell r="J194"/>
          <cell r="K194"/>
          <cell r="L194"/>
        </row>
        <row r="195">
          <cell r="B195"/>
          <cell r="D195"/>
          <cell r="E195"/>
          <cell r="F195"/>
          <cell r="G195"/>
          <cell r="H195"/>
          <cell r="I195"/>
          <cell r="J195"/>
          <cell r="K195"/>
          <cell r="L195"/>
        </row>
        <row r="196">
          <cell r="B196"/>
          <cell r="D196"/>
          <cell r="E196"/>
          <cell r="F196"/>
          <cell r="G196"/>
          <cell r="H196"/>
          <cell r="I196"/>
          <cell r="J196"/>
          <cell r="K196"/>
          <cell r="L196"/>
        </row>
        <row r="197">
          <cell r="B197"/>
          <cell r="D197"/>
          <cell r="E197"/>
          <cell r="F197"/>
          <cell r="G197"/>
          <cell r="H197"/>
          <cell r="I197"/>
          <cell r="J197"/>
          <cell r="K197"/>
          <cell r="L197"/>
        </row>
        <row r="198">
          <cell r="B198"/>
          <cell r="D198"/>
          <cell r="E198"/>
          <cell r="F198"/>
          <cell r="G198"/>
          <cell r="H198"/>
          <cell r="I198"/>
          <cell r="J198"/>
          <cell r="K198"/>
          <cell r="L198"/>
        </row>
        <row r="199">
          <cell r="B199"/>
          <cell r="D199"/>
          <cell r="E199"/>
          <cell r="F199"/>
          <cell r="G199"/>
          <cell r="H199"/>
          <cell r="I199"/>
          <cell r="J199"/>
          <cell r="K199"/>
          <cell r="L199"/>
        </row>
        <row r="200">
          <cell r="B200"/>
          <cell r="D200"/>
          <cell r="E200"/>
          <cell r="F200"/>
          <cell r="G200"/>
          <cell r="H200"/>
          <cell r="I200"/>
          <cell r="J200"/>
          <cell r="K200"/>
          <cell r="L200"/>
        </row>
        <row r="201">
          <cell r="B201"/>
          <cell r="D201"/>
          <cell r="E201"/>
          <cell r="F201"/>
          <cell r="G201"/>
          <cell r="H201"/>
          <cell r="I201"/>
          <cell r="J201"/>
          <cell r="K201"/>
          <cell r="L201"/>
        </row>
        <row r="202">
          <cell r="B202"/>
          <cell r="D202"/>
          <cell r="E202"/>
          <cell r="F202"/>
          <cell r="G202"/>
          <cell r="H202"/>
          <cell r="I202"/>
          <cell r="J202"/>
          <cell r="K202"/>
          <cell r="L202"/>
        </row>
        <row r="203">
          <cell r="B203"/>
          <cell r="D203"/>
          <cell r="E203"/>
          <cell r="F203"/>
          <cell r="G203"/>
          <cell r="H203"/>
          <cell r="I203"/>
          <cell r="J203"/>
          <cell r="K203"/>
          <cell r="L203"/>
        </row>
        <row r="204">
          <cell r="B204"/>
          <cell r="D204"/>
          <cell r="E204"/>
          <cell r="F204"/>
          <cell r="G204"/>
          <cell r="H204"/>
          <cell r="I204"/>
          <cell r="J204"/>
          <cell r="K204"/>
          <cell r="L204"/>
        </row>
        <row r="205">
          <cell r="B205"/>
          <cell r="D205"/>
          <cell r="E205"/>
          <cell r="F205"/>
          <cell r="G205"/>
          <cell r="H205"/>
          <cell r="I205"/>
          <cell r="J205"/>
          <cell r="K205"/>
          <cell r="L205"/>
        </row>
        <row r="206">
          <cell r="B206"/>
          <cell r="D206"/>
          <cell r="E206"/>
          <cell r="F206"/>
          <cell r="G206"/>
          <cell r="H206"/>
          <cell r="I206"/>
          <cell r="J206"/>
          <cell r="K206"/>
          <cell r="L206"/>
        </row>
        <row r="207">
          <cell r="B207"/>
          <cell r="D207"/>
          <cell r="E207"/>
          <cell r="F207"/>
          <cell r="G207"/>
          <cell r="H207"/>
          <cell r="I207"/>
          <cell r="J207"/>
          <cell r="K207"/>
          <cell r="L207"/>
        </row>
        <row r="208">
          <cell r="B208"/>
          <cell r="D208"/>
          <cell r="E208"/>
          <cell r="F208"/>
          <cell r="G208"/>
          <cell r="H208"/>
          <cell r="I208"/>
          <cell r="J208"/>
          <cell r="K208"/>
          <cell r="L208"/>
        </row>
        <row r="209">
          <cell r="B209"/>
          <cell r="D209"/>
          <cell r="E209"/>
          <cell r="F209"/>
          <cell r="G209"/>
          <cell r="H209"/>
          <cell r="I209"/>
          <cell r="J209"/>
          <cell r="K209"/>
          <cell r="L209"/>
        </row>
        <row r="210">
          <cell r="B210"/>
          <cell r="D210"/>
          <cell r="E210"/>
          <cell r="F210"/>
          <cell r="G210"/>
          <cell r="H210"/>
          <cell r="I210"/>
          <cell r="J210"/>
          <cell r="K210"/>
          <cell r="L210"/>
        </row>
        <row r="211">
          <cell r="B211"/>
          <cell r="D211"/>
          <cell r="E211"/>
          <cell r="F211"/>
          <cell r="G211"/>
          <cell r="H211"/>
          <cell r="I211"/>
          <cell r="J211"/>
          <cell r="K211"/>
          <cell r="L211"/>
        </row>
        <row r="212">
          <cell r="B212"/>
          <cell r="D212"/>
          <cell r="E212"/>
          <cell r="F212"/>
          <cell r="G212"/>
          <cell r="H212"/>
          <cell r="I212"/>
          <cell r="J212"/>
          <cell r="K212"/>
          <cell r="L212"/>
        </row>
        <row r="213">
          <cell r="B213"/>
          <cell r="D213"/>
          <cell r="E213"/>
          <cell r="F213"/>
          <cell r="G213"/>
          <cell r="H213"/>
          <cell r="I213"/>
          <cell r="J213"/>
          <cell r="K213"/>
          <cell r="L213"/>
        </row>
        <row r="214">
          <cell r="B214"/>
          <cell r="D214"/>
          <cell r="E214"/>
          <cell r="F214"/>
          <cell r="G214"/>
          <cell r="H214"/>
          <cell r="I214"/>
          <cell r="J214"/>
          <cell r="K214"/>
          <cell r="L214"/>
        </row>
        <row r="215">
          <cell r="B215"/>
          <cell r="D215"/>
          <cell r="E215"/>
          <cell r="F215"/>
          <cell r="G215"/>
          <cell r="H215"/>
          <cell r="I215"/>
          <cell r="J215"/>
          <cell r="K215"/>
          <cell r="L215"/>
        </row>
        <row r="216">
          <cell r="B216"/>
          <cell r="D216"/>
          <cell r="E216"/>
          <cell r="F216"/>
          <cell r="G216"/>
          <cell r="H216"/>
          <cell r="I216"/>
          <cell r="J216"/>
          <cell r="K216"/>
          <cell r="L216"/>
        </row>
        <row r="217">
          <cell r="B217"/>
          <cell r="D217"/>
          <cell r="E217"/>
          <cell r="F217"/>
          <cell r="G217"/>
          <cell r="H217"/>
          <cell r="I217"/>
          <cell r="J217"/>
          <cell r="K217"/>
          <cell r="L217"/>
        </row>
        <row r="218">
          <cell r="B218"/>
          <cell r="D218"/>
          <cell r="E218"/>
          <cell r="F218"/>
          <cell r="G218"/>
          <cell r="H218"/>
          <cell r="I218"/>
          <cell r="J218"/>
          <cell r="K218"/>
          <cell r="L218"/>
        </row>
        <row r="219">
          <cell r="B219"/>
          <cell r="D219"/>
          <cell r="E219"/>
          <cell r="F219"/>
          <cell r="G219"/>
          <cell r="H219"/>
          <cell r="I219"/>
          <cell r="J219"/>
          <cell r="K219"/>
          <cell r="L219"/>
        </row>
        <row r="220">
          <cell r="B220"/>
          <cell r="D220"/>
          <cell r="E220"/>
          <cell r="F220"/>
          <cell r="G220"/>
          <cell r="H220"/>
          <cell r="I220"/>
          <cell r="J220"/>
          <cell r="K220"/>
          <cell r="L220"/>
        </row>
        <row r="221">
          <cell r="B221"/>
          <cell r="D221"/>
          <cell r="E221"/>
          <cell r="F221"/>
          <cell r="G221"/>
          <cell r="H221"/>
          <cell r="I221"/>
          <cell r="J221"/>
          <cell r="K221"/>
          <cell r="L221"/>
        </row>
        <row r="222">
          <cell r="B222"/>
          <cell r="D222"/>
          <cell r="E222"/>
          <cell r="F222"/>
          <cell r="G222"/>
          <cell r="H222"/>
          <cell r="I222"/>
          <cell r="J222"/>
          <cell r="K222"/>
          <cell r="L222"/>
        </row>
        <row r="223">
          <cell r="B223"/>
          <cell r="D223"/>
          <cell r="E223"/>
          <cell r="F223"/>
          <cell r="G223"/>
          <cell r="H223"/>
          <cell r="I223"/>
          <cell r="J223"/>
          <cell r="K223"/>
          <cell r="L223"/>
        </row>
        <row r="224">
          <cell r="B224"/>
          <cell r="D224"/>
          <cell r="E224"/>
          <cell r="F224"/>
          <cell r="G224"/>
          <cell r="H224"/>
          <cell r="I224"/>
          <cell r="J224"/>
          <cell r="K224"/>
          <cell r="L224"/>
        </row>
        <row r="225">
          <cell r="B225"/>
          <cell r="D225"/>
          <cell r="E225"/>
          <cell r="F225"/>
          <cell r="G225"/>
          <cell r="H225"/>
          <cell r="I225"/>
          <cell r="J225"/>
          <cell r="K225"/>
          <cell r="L225"/>
        </row>
        <row r="226">
          <cell r="B226"/>
          <cell r="D226"/>
          <cell r="E226"/>
          <cell r="F226"/>
          <cell r="G226"/>
          <cell r="H226"/>
          <cell r="I226"/>
          <cell r="J226"/>
          <cell r="K226"/>
          <cell r="L226"/>
        </row>
        <row r="227">
          <cell r="B227"/>
          <cell r="D227"/>
          <cell r="E227"/>
          <cell r="F227"/>
          <cell r="G227"/>
          <cell r="H227"/>
          <cell r="I227"/>
          <cell r="J227"/>
          <cell r="K227"/>
          <cell r="L227"/>
        </row>
        <row r="228">
          <cell r="B228"/>
          <cell r="D228"/>
          <cell r="E228"/>
          <cell r="F228"/>
          <cell r="G228"/>
          <cell r="H228"/>
          <cell r="I228"/>
          <cell r="J228"/>
          <cell r="K228"/>
          <cell r="L228"/>
        </row>
        <row r="229">
          <cell r="B229"/>
          <cell r="D229"/>
          <cell r="E229"/>
          <cell r="F229"/>
          <cell r="G229"/>
          <cell r="H229"/>
          <cell r="I229"/>
          <cell r="J229"/>
          <cell r="K229"/>
          <cell r="L229"/>
        </row>
        <row r="230">
          <cell r="B230"/>
          <cell r="D230"/>
          <cell r="E230"/>
          <cell r="F230"/>
          <cell r="G230"/>
          <cell r="H230"/>
          <cell r="I230"/>
          <cell r="J230"/>
          <cell r="K230"/>
          <cell r="L230"/>
        </row>
        <row r="231">
          <cell r="B231"/>
          <cell r="D231"/>
          <cell r="E231"/>
          <cell r="F231"/>
          <cell r="G231"/>
          <cell r="H231"/>
          <cell r="I231"/>
          <cell r="J231"/>
          <cell r="K231"/>
          <cell r="L231"/>
        </row>
        <row r="232">
          <cell r="B232"/>
          <cell r="D232"/>
          <cell r="E232"/>
          <cell r="F232"/>
          <cell r="G232"/>
          <cell r="H232"/>
          <cell r="I232"/>
          <cell r="J232"/>
          <cell r="K232"/>
          <cell r="L232"/>
        </row>
        <row r="233">
          <cell r="B233"/>
          <cell r="D233"/>
          <cell r="E233"/>
          <cell r="F233"/>
          <cell r="G233"/>
          <cell r="H233"/>
          <cell r="I233"/>
          <cell r="J233"/>
          <cell r="K233"/>
          <cell r="L233"/>
        </row>
        <row r="234">
          <cell r="B234"/>
          <cell r="D234"/>
          <cell r="E234"/>
          <cell r="F234"/>
          <cell r="G234"/>
          <cell r="H234"/>
          <cell r="I234"/>
          <cell r="J234"/>
          <cell r="K234"/>
          <cell r="L234"/>
        </row>
        <row r="235">
          <cell r="B235"/>
          <cell r="D235"/>
          <cell r="E235"/>
          <cell r="F235"/>
          <cell r="G235"/>
          <cell r="H235"/>
          <cell r="I235"/>
          <cell r="J235"/>
          <cell r="K235"/>
          <cell r="L235"/>
        </row>
        <row r="236">
          <cell r="B236"/>
          <cell r="D236"/>
          <cell r="E236"/>
          <cell r="F236"/>
          <cell r="G236"/>
          <cell r="H236"/>
          <cell r="I236"/>
          <cell r="J236"/>
          <cell r="K236"/>
          <cell r="L236"/>
        </row>
        <row r="237">
          <cell r="B237"/>
          <cell r="D237"/>
          <cell r="E237"/>
          <cell r="F237"/>
          <cell r="G237"/>
          <cell r="H237"/>
          <cell r="I237"/>
          <cell r="J237"/>
          <cell r="K237"/>
          <cell r="L237"/>
        </row>
        <row r="238">
          <cell r="B238"/>
          <cell r="D238"/>
          <cell r="E238"/>
          <cell r="F238"/>
          <cell r="G238"/>
          <cell r="H238"/>
          <cell r="I238"/>
          <cell r="J238"/>
          <cell r="K238"/>
          <cell r="L238"/>
        </row>
        <row r="239">
          <cell r="B239"/>
          <cell r="D239"/>
          <cell r="E239"/>
          <cell r="F239"/>
          <cell r="G239"/>
          <cell r="H239"/>
          <cell r="I239"/>
          <cell r="J239"/>
          <cell r="K239"/>
          <cell r="L239"/>
        </row>
        <row r="240">
          <cell r="B240"/>
          <cell r="D240"/>
          <cell r="E240"/>
          <cell r="F240"/>
          <cell r="G240"/>
          <cell r="H240"/>
          <cell r="I240"/>
          <cell r="J240"/>
          <cell r="K240"/>
          <cell r="L240"/>
        </row>
        <row r="241">
          <cell r="B241"/>
          <cell r="D241"/>
          <cell r="E241"/>
          <cell r="F241"/>
          <cell r="G241"/>
          <cell r="H241"/>
          <cell r="I241"/>
          <cell r="J241"/>
          <cell r="K241"/>
          <cell r="L241"/>
        </row>
        <row r="242">
          <cell r="B242"/>
          <cell r="D242"/>
          <cell r="E242"/>
          <cell r="F242"/>
          <cell r="G242"/>
          <cell r="H242"/>
          <cell r="I242"/>
          <cell r="J242"/>
          <cell r="K242"/>
          <cell r="L242"/>
        </row>
        <row r="243">
          <cell r="B243"/>
          <cell r="D243"/>
          <cell r="E243"/>
          <cell r="F243"/>
          <cell r="G243"/>
          <cell r="H243"/>
          <cell r="I243"/>
          <cell r="J243"/>
          <cell r="K243"/>
          <cell r="L243"/>
        </row>
        <row r="244">
          <cell r="B244"/>
          <cell r="D244"/>
          <cell r="E244"/>
          <cell r="F244"/>
          <cell r="G244"/>
          <cell r="H244"/>
          <cell r="I244"/>
          <cell r="J244"/>
          <cell r="K244"/>
          <cell r="L244"/>
        </row>
        <row r="245">
          <cell r="B245"/>
          <cell r="D245"/>
          <cell r="E245"/>
          <cell r="F245"/>
          <cell r="G245"/>
          <cell r="H245"/>
          <cell r="I245"/>
          <cell r="J245"/>
          <cell r="K245"/>
          <cell r="L245"/>
        </row>
        <row r="246">
          <cell r="B246"/>
          <cell r="D246"/>
          <cell r="E246"/>
          <cell r="F246"/>
          <cell r="G246"/>
          <cell r="H246"/>
          <cell r="I246"/>
          <cell r="J246"/>
          <cell r="K246"/>
          <cell r="L246"/>
        </row>
        <row r="247">
          <cell r="B247"/>
          <cell r="D247"/>
          <cell r="E247"/>
          <cell r="F247"/>
          <cell r="G247"/>
          <cell r="H247"/>
          <cell r="I247"/>
          <cell r="J247"/>
          <cell r="K247"/>
          <cell r="L247"/>
        </row>
        <row r="248">
          <cell r="B248"/>
          <cell r="D248"/>
          <cell r="E248"/>
          <cell r="F248"/>
          <cell r="G248"/>
          <cell r="H248"/>
          <cell r="I248"/>
          <cell r="J248"/>
          <cell r="K248"/>
          <cell r="L248"/>
        </row>
        <row r="249">
          <cell r="B249"/>
          <cell r="D249"/>
          <cell r="E249"/>
          <cell r="F249"/>
          <cell r="G249"/>
          <cell r="H249"/>
          <cell r="I249"/>
          <cell r="J249"/>
          <cell r="K249"/>
          <cell r="L249"/>
        </row>
        <row r="250">
          <cell r="B250"/>
          <cell r="D250"/>
          <cell r="E250"/>
          <cell r="F250"/>
          <cell r="G250"/>
          <cell r="H250"/>
          <cell r="I250"/>
          <cell r="J250"/>
          <cell r="K250"/>
          <cell r="L250"/>
        </row>
        <row r="251">
          <cell r="B251"/>
          <cell r="D251"/>
          <cell r="E251"/>
          <cell r="F251"/>
          <cell r="G251"/>
          <cell r="H251"/>
          <cell r="I251"/>
          <cell r="J251"/>
          <cell r="K251"/>
          <cell r="L251"/>
        </row>
        <row r="252">
          <cell r="B252"/>
          <cell r="D252"/>
          <cell r="E252"/>
          <cell r="F252"/>
          <cell r="G252"/>
          <cell r="H252"/>
          <cell r="I252"/>
          <cell r="J252"/>
          <cell r="K252"/>
          <cell r="L252"/>
        </row>
        <row r="253">
          <cell r="B253"/>
          <cell r="D253"/>
          <cell r="E253"/>
          <cell r="F253"/>
          <cell r="G253"/>
          <cell r="H253"/>
          <cell r="I253"/>
          <cell r="J253"/>
          <cell r="K253"/>
          <cell r="L253"/>
        </row>
        <row r="254">
          <cell r="B254"/>
          <cell r="D254"/>
          <cell r="E254"/>
          <cell r="F254"/>
          <cell r="G254"/>
          <cell r="H254"/>
          <cell r="I254"/>
          <cell r="J254"/>
          <cell r="K254"/>
          <cell r="L254"/>
        </row>
        <row r="255">
          <cell r="B255"/>
          <cell r="D255"/>
          <cell r="E255"/>
          <cell r="F255"/>
          <cell r="G255"/>
          <cell r="H255"/>
          <cell r="I255"/>
          <cell r="J255"/>
          <cell r="K255"/>
          <cell r="L255"/>
        </row>
        <row r="256">
          <cell r="B256"/>
          <cell r="D256"/>
          <cell r="E256"/>
          <cell r="F256"/>
          <cell r="G256"/>
          <cell r="H256"/>
          <cell r="I256"/>
          <cell r="J256"/>
          <cell r="K256"/>
          <cell r="L256"/>
        </row>
        <row r="257">
          <cell r="B257"/>
          <cell r="D257"/>
          <cell r="E257"/>
          <cell r="F257"/>
          <cell r="G257"/>
          <cell r="H257"/>
          <cell r="I257"/>
          <cell r="J257"/>
          <cell r="K257"/>
          <cell r="L257"/>
        </row>
        <row r="258">
          <cell r="B258"/>
          <cell r="D258"/>
          <cell r="E258"/>
          <cell r="F258"/>
          <cell r="G258"/>
          <cell r="H258"/>
          <cell r="I258"/>
          <cell r="J258"/>
          <cell r="K258"/>
          <cell r="L258"/>
        </row>
        <row r="259">
          <cell r="B259"/>
          <cell r="D259"/>
          <cell r="E259"/>
          <cell r="F259"/>
          <cell r="G259"/>
          <cell r="H259"/>
          <cell r="I259"/>
          <cell r="J259"/>
          <cell r="K259"/>
          <cell r="L259"/>
        </row>
        <row r="260">
          <cell r="B260"/>
          <cell r="D260"/>
          <cell r="E260"/>
          <cell r="F260"/>
          <cell r="G260"/>
          <cell r="H260"/>
          <cell r="I260"/>
          <cell r="J260"/>
          <cell r="K260"/>
          <cell r="L260"/>
        </row>
        <row r="261">
          <cell r="B261"/>
          <cell r="D261"/>
          <cell r="E261"/>
          <cell r="F261"/>
          <cell r="G261"/>
          <cell r="H261"/>
          <cell r="I261"/>
          <cell r="J261"/>
          <cell r="K261"/>
          <cell r="L261"/>
        </row>
        <row r="262">
          <cell r="B262"/>
          <cell r="D262"/>
          <cell r="E262"/>
          <cell r="F262"/>
          <cell r="G262"/>
          <cell r="H262"/>
          <cell r="I262"/>
          <cell r="J262"/>
          <cell r="K262"/>
          <cell r="L262"/>
        </row>
        <row r="263">
          <cell r="B263"/>
          <cell r="D263"/>
          <cell r="E263"/>
          <cell r="F263"/>
          <cell r="G263"/>
          <cell r="H263"/>
          <cell r="I263"/>
          <cell r="J263"/>
          <cell r="K263"/>
          <cell r="L263"/>
        </row>
        <row r="264">
          <cell r="B264"/>
          <cell r="D264"/>
          <cell r="E264"/>
          <cell r="F264"/>
          <cell r="G264"/>
          <cell r="H264"/>
          <cell r="I264"/>
          <cell r="J264"/>
          <cell r="K264"/>
          <cell r="L264"/>
        </row>
        <row r="265">
          <cell r="B265"/>
          <cell r="D265"/>
          <cell r="E265"/>
          <cell r="F265"/>
          <cell r="G265"/>
          <cell r="H265"/>
          <cell r="I265"/>
          <cell r="J265"/>
          <cell r="K265"/>
          <cell r="L265"/>
        </row>
        <row r="266">
          <cell r="B266"/>
          <cell r="D266"/>
          <cell r="E266"/>
          <cell r="F266"/>
          <cell r="G266"/>
          <cell r="H266"/>
          <cell r="I266"/>
          <cell r="J266"/>
          <cell r="K266"/>
          <cell r="L266"/>
        </row>
        <row r="267">
          <cell r="B267"/>
          <cell r="D267"/>
          <cell r="E267"/>
          <cell r="F267"/>
          <cell r="G267"/>
          <cell r="H267"/>
          <cell r="I267"/>
          <cell r="J267"/>
          <cell r="K267"/>
          <cell r="L267"/>
        </row>
        <row r="268">
          <cell r="B268"/>
          <cell r="D268"/>
          <cell r="E268"/>
          <cell r="F268"/>
          <cell r="G268"/>
          <cell r="H268"/>
          <cell r="I268"/>
          <cell r="J268"/>
          <cell r="K268"/>
          <cell r="L268"/>
        </row>
        <row r="269">
          <cell r="B269"/>
          <cell r="D269"/>
          <cell r="E269"/>
          <cell r="F269"/>
          <cell r="G269"/>
          <cell r="H269"/>
          <cell r="I269"/>
          <cell r="J269"/>
          <cell r="K269"/>
          <cell r="L269"/>
        </row>
        <row r="270">
          <cell r="B270"/>
          <cell r="D270"/>
          <cell r="E270"/>
          <cell r="F270"/>
          <cell r="G270"/>
          <cell r="H270"/>
          <cell r="I270"/>
          <cell r="J270"/>
          <cell r="K270"/>
          <cell r="L270"/>
        </row>
        <row r="271">
          <cell r="B271"/>
          <cell r="D271"/>
          <cell r="E271"/>
          <cell r="F271"/>
          <cell r="G271"/>
          <cell r="H271"/>
          <cell r="I271"/>
          <cell r="J271"/>
          <cell r="K271"/>
          <cell r="L271"/>
        </row>
        <row r="272">
          <cell r="B272"/>
          <cell r="D272"/>
          <cell r="E272"/>
          <cell r="F272"/>
          <cell r="G272"/>
          <cell r="H272"/>
          <cell r="I272"/>
          <cell r="J272"/>
          <cell r="K272"/>
          <cell r="L272"/>
        </row>
        <row r="273">
          <cell r="B273"/>
          <cell r="D273"/>
          <cell r="E273"/>
          <cell r="F273"/>
          <cell r="G273"/>
          <cell r="H273"/>
          <cell r="I273"/>
          <cell r="J273"/>
          <cell r="K273"/>
          <cell r="L273"/>
        </row>
        <row r="274">
          <cell r="B274"/>
          <cell r="D274"/>
          <cell r="E274"/>
          <cell r="F274"/>
          <cell r="G274"/>
          <cell r="H274"/>
          <cell r="I274"/>
          <cell r="J274"/>
          <cell r="K274"/>
          <cell r="L274"/>
        </row>
        <row r="275">
          <cell r="B275"/>
          <cell r="D275"/>
          <cell r="E275"/>
          <cell r="F275"/>
          <cell r="G275"/>
          <cell r="H275"/>
          <cell r="I275"/>
          <cell r="J275"/>
          <cell r="K275"/>
          <cell r="L275"/>
        </row>
        <row r="276">
          <cell r="B276"/>
          <cell r="D276"/>
          <cell r="E276"/>
          <cell r="F276"/>
          <cell r="G276"/>
          <cell r="H276"/>
          <cell r="I276"/>
          <cell r="J276"/>
          <cell r="K276"/>
          <cell r="L276"/>
        </row>
        <row r="277">
          <cell r="B277"/>
          <cell r="D277"/>
          <cell r="E277"/>
          <cell r="F277"/>
          <cell r="G277"/>
          <cell r="H277"/>
          <cell r="I277"/>
          <cell r="J277"/>
          <cell r="K277"/>
          <cell r="L277"/>
        </row>
        <row r="278">
          <cell r="B278"/>
          <cell r="D278"/>
          <cell r="E278"/>
          <cell r="F278"/>
          <cell r="G278"/>
          <cell r="H278"/>
          <cell r="I278"/>
          <cell r="J278"/>
          <cell r="K278"/>
          <cell r="L278"/>
        </row>
        <row r="279">
          <cell r="B279"/>
          <cell r="D279"/>
          <cell r="E279"/>
          <cell r="F279"/>
          <cell r="G279"/>
          <cell r="H279"/>
          <cell r="I279"/>
          <cell r="J279"/>
          <cell r="K279"/>
          <cell r="L279"/>
        </row>
        <row r="280">
          <cell r="B280"/>
          <cell r="D280"/>
          <cell r="E280"/>
          <cell r="F280"/>
          <cell r="G280"/>
          <cell r="H280"/>
          <cell r="I280"/>
          <cell r="J280"/>
          <cell r="K280"/>
          <cell r="L280"/>
        </row>
        <row r="281">
          <cell r="B281"/>
          <cell r="D281"/>
          <cell r="E281"/>
          <cell r="F281"/>
          <cell r="G281"/>
          <cell r="H281"/>
          <cell r="I281"/>
          <cell r="J281"/>
          <cell r="K281"/>
          <cell r="L281"/>
        </row>
        <row r="282">
          <cell r="B282"/>
          <cell r="D282"/>
          <cell r="E282"/>
          <cell r="F282"/>
          <cell r="G282"/>
          <cell r="H282"/>
          <cell r="I282"/>
          <cell r="J282"/>
          <cell r="K282"/>
          <cell r="L282"/>
        </row>
        <row r="283">
          <cell r="B283"/>
          <cell r="D283"/>
          <cell r="E283"/>
          <cell r="F283"/>
          <cell r="G283"/>
          <cell r="H283"/>
          <cell r="I283"/>
          <cell r="J283"/>
          <cell r="K283"/>
          <cell r="L283"/>
        </row>
        <row r="284">
          <cell r="B284"/>
          <cell r="D284"/>
          <cell r="E284"/>
          <cell r="F284"/>
          <cell r="G284"/>
          <cell r="H284"/>
          <cell r="I284"/>
          <cell r="J284"/>
          <cell r="K284"/>
          <cell r="L284"/>
        </row>
        <row r="285">
          <cell r="B285"/>
          <cell r="D285"/>
          <cell r="E285"/>
          <cell r="F285"/>
          <cell r="G285"/>
          <cell r="H285"/>
          <cell r="I285"/>
          <cell r="J285"/>
          <cell r="K285"/>
          <cell r="L285"/>
        </row>
        <row r="286">
          <cell r="B286"/>
          <cell r="D286"/>
          <cell r="E286"/>
          <cell r="F286"/>
          <cell r="G286"/>
          <cell r="H286"/>
          <cell r="I286"/>
          <cell r="J286"/>
          <cell r="K286"/>
          <cell r="L286"/>
        </row>
        <row r="287">
          <cell r="B287"/>
          <cell r="D287"/>
          <cell r="E287"/>
          <cell r="F287"/>
          <cell r="G287"/>
          <cell r="H287"/>
          <cell r="I287"/>
          <cell r="J287"/>
          <cell r="K287"/>
          <cell r="L287"/>
        </row>
        <row r="288">
          <cell r="B288"/>
          <cell r="D288"/>
          <cell r="E288"/>
          <cell r="F288"/>
          <cell r="G288"/>
          <cell r="H288"/>
          <cell r="I288"/>
          <cell r="J288"/>
          <cell r="K288"/>
          <cell r="L288"/>
        </row>
        <row r="289">
          <cell r="B289"/>
          <cell r="D289"/>
          <cell r="E289"/>
          <cell r="F289"/>
          <cell r="G289"/>
          <cell r="H289"/>
          <cell r="I289"/>
          <cell r="J289"/>
          <cell r="K289"/>
          <cell r="L289"/>
        </row>
        <row r="290">
          <cell r="B290"/>
          <cell r="D290"/>
          <cell r="E290"/>
          <cell r="F290"/>
          <cell r="G290"/>
          <cell r="H290"/>
          <cell r="I290"/>
          <cell r="J290"/>
          <cell r="K290"/>
          <cell r="L290"/>
        </row>
        <row r="291">
          <cell r="B291"/>
          <cell r="D291"/>
          <cell r="E291"/>
          <cell r="F291"/>
          <cell r="G291"/>
          <cell r="H291"/>
          <cell r="I291"/>
          <cell r="J291"/>
          <cell r="K291"/>
          <cell r="L291"/>
        </row>
        <row r="292">
          <cell r="B292"/>
          <cell r="D292"/>
          <cell r="E292"/>
          <cell r="F292"/>
          <cell r="G292"/>
          <cell r="H292"/>
          <cell r="I292"/>
          <cell r="J292"/>
          <cell r="K292"/>
          <cell r="L292"/>
        </row>
        <row r="293">
          <cell r="B293"/>
          <cell r="D293"/>
          <cell r="E293"/>
          <cell r="F293"/>
          <cell r="G293"/>
          <cell r="H293"/>
          <cell r="I293"/>
          <cell r="J293"/>
          <cell r="K293"/>
          <cell r="L293"/>
        </row>
        <row r="294">
          <cell r="B294"/>
          <cell r="D294"/>
          <cell r="E294"/>
          <cell r="F294"/>
          <cell r="G294"/>
          <cell r="H294"/>
          <cell r="I294"/>
          <cell r="J294"/>
          <cell r="K294"/>
          <cell r="L294"/>
        </row>
        <row r="295">
          <cell r="B295"/>
          <cell r="D295"/>
          <cell r="E295"/>
          <cell r="F295"/>
          <cell r="G295"/>
          <cell r="H295"/>
          <cell r="I295"/>
          <cell r="J295"/>
          <cell r="K295"/>
          <cell r="L295"/>
        </row>
        <row r="296">
          <cell r="B296"/>
          <cell r="D296"/>
          <cell r="E296"/>
          <cell r="F296"/>
          <cell r="G296"/>
          <cell r="H296"/>
          <cell r="I296"/>
          <cell r="J296"/>
          <cell r="K296"/>
          <cell r="L296"/>
        </row>
        <row r="297">
          <cell r="B297"/>
          <cell r="D297"/>
          <cell r="E297"/>
          <cell r="F297"/>
          <cell r="G297"/>
          <cell r="H297"/>
          <cell r="I297"/>
          <cell r="J297"/>
          <cell r="K297"/>
          <cell r="L297"/>
        </row>
        <row r="298">
          <cell r="B298"/>
          <cell r="D298"/>
          <cell r="E298"/>
          <cell r="F298"/>
          <cell r="G298"/>
          <cell r="H298"/>
          <cell r="I298"/>
          <cell r="J298"/>
          <cell r="K298"/>
          <cell r="L298"/>
        </row>
        <row r="299">
          <cell r="B299"/>
          <cell r="D299"/>
          <cell r="E299"/>
          <cell r="F299"/>
          <cell r="G299"/>
          <cell r="H299"/>
          <cell r="I299"/>
          <cell r="J299"/>
          <cell r="K299"/>
          <cell r="L299"/>
        </row>
        <row r="300">
          <cell r="B300"/>
          <cell r="D300"/>
          <cell r="E300"/>
          <cell r="F300"/>
          <cell r="G300"/>
          <cell r="H300"/>
          <cell r="I300"/>
          <cell r="J300"/>
          <cell r="K300"/>
          <cell r="L300"/>
        </row>
        <row r="301">
          <cell r="B301"/>
          <cell r="D301"/>
          <cell r="E301"/>
          <cell r="F301"/>
          <cell r="G301"/>
          <cell r="H301"/>
          <cell r="I301"/>
          <cell r="J301"/>
          <cell r="K301"/>
          <cell r="L301"/>
        </row>
        <row r="302">
          <cell r="B302"/>
          <cell r="D302"/>
          <cell r="E302"/>
          <cell r="F302"/>
          <cell r="G302"/>
          <cell r="H302"/>
          <cell r="I302"/>
          <cell r="J302"/>
          <cell r="K302"/>
          <cell r="L302"/>
        </row>
        <row r="303">
          <cell r="B303"/>
          <cell r="D303"/>
          <cell r="E303"/>
          <cell r="F303"/>
          <cell r="G303"/>
          <cell r="H303"/>
          <cell r="I303"/>
          <cell r="J303"/>
          <cell r="K303"/>
          <cell r="L303"/>
        </row>
        <row r="304">
          <cell r="B304"/>
          <cell r="D304"/>
          <cell r="E304"/>
          <cell r="F304"/>
          <cell r="G304"/>
          <cell r="H304"/>
          <cell r="I304"/>
          <cell r="J304"/>
          <cell r="K304"/>
          <cell r="L304"/>
        </row>
        <row r="305">
          <cell r="B305"/>
          <cell r="D305"/>
          <cell r="E305"/>
          <cell r="F305"/>
          <cell r="G305"/>
          <cell r="H305"/>
          <cell r="I305"/>
          <cell r="J305"/>
          <cell r="K305"/>
          <cell r="L305"/>
        </row>
        <row r="306">
          <cell r="B306"/>
          <cell r="D306"/>
          <cell r="E306"/>
          <cell r="F306"/>
          <cell r="G306"/>
          <cell r="H306"/>
          <cell r="I306"/>
          <cell r="J306"/>
          <cell r="K306"/>
          <cell r="L306"/>
        </row>
        <row r="307">
          <cell r="B307"/>
          <cell r="D307"/>
          <cell r="E307"/>
          <cell r="F307"/>
          <cell r="G307"/>
          <cell r="H307"/>
          <cell r="I307"/>
          <cell r="J307"/>
          <cell r="K307"/>
          <cell r="L307"/>
        </row>
        <row r="308">
          <cell r="B308"/>
          <cell r="D308"/>
          <cell r="E308"/>
          <cell r="F308"/>
          <cell r="G308"/>
          <cell r="H308"/>
          <cell r="I308"/>
          <cell r="J308"/>
          <cell r="K308"/>
          <cell r="L308"/>
        </row>
        <row r="309">
          <cell r="B309"/>
          <cell r="D309"/>
          <cell r="E309"/>
          <cell r="F309"/>
          <cell r="G309"/>
          <cell r="H309"/>
          <cell r="I309"/>
          <cell r="J309"/>
          <cell r="K309"/>
          <cell r="L309"/>
        </row>
        <row r="310">
          <cell r="B310"/>
          <cell r="D310"/>
          <cell r="E310"/>
          <cell r="F310"/>
          <cell r="G310"/>
          <cell r="H310"/>
          <cell r="I310"/>
          <cell r="J310"/>
          <cell r="K310"/>
          <cell r="L310"/>
        </row>
        <row r="311">
          <cell r="B311"/>
          <cell r="D311"/>
          <cell r="E311"/>
          <cell r="F311"/>
          <cell r="G311"/>
          <cell r="H311"/>
          <cell r="I311"/>
          <cell r="J311"/>
          <cell r="K311"/>
          <cell r="L311"/>
        </row>
        <row r="312">
          <cell r="B312"/>
          <cell r="D312"/>
          <cell r="E312"/>
          <cell r="F312"/>
          <cell r="G312"/>
          <cell r="H312"/>
          <cell r="I312"/>
          <cell r="J312"/>
          <cell r="K312"/>
          <cell r="L312"/>
        </row>
        <row r="313">
          <cell r="B313"/>
          <cell r="D313"/>
          <cell r="E313"/>
          <cell r="F313"/>
          <cell r="G313"/>
          <cell r="H313"/>
          <cell r="I313"/>
          <cell r="J313"/>
          <cell r="K313"/>
          <cell r="L313"/>
        </row>
        <row r="314">
          <cell r="B314"/>
          <cell r="D314"/>
          <cell r="E314"/>
          <cell r="F314"/>
          <cell r="G314"/>
          <cell r="H314"/>
          <cell r="I314"/>
          <cell r="J314"/>
          <cell r="K314"/>
          <cell r="L314"/>
        </row>
        <row r="315">
          <cell r="B315"/>
          <cell r="D315"/>
          <cell r="E315"/>
          <cell r="F315"/>
          <cell r="G315"/>
          <cell r="H315"/>
          <cell r="I315"/>
          <cell r="J315"/>
          <cell r="K315"/>
          <cell r="L315"/>
        </row>
        <row r="316">
          <cell r="B316"/>
          <cell r="D316"/>
          <cell r="E316"/>
          <cell r="F316"/>
          <cell r="G316"/>
          <cell r="H316"/>
          <cell r="I316"/>
          <cell r="J316"/>
          <cell r="K316"/>
          <cell r="L316"/>
        </row>
        <row r="317">
          <cell r="B317"/>
          <cell r="D317"/>
          <cell r="E317"/>
          <cell r="F317"/>
          <cell r="G317"/>
          <cell r="H317"/>
          <cell r="I317"/>
          <cell r="J317"/>
          <cell r="K317"/>
          <cell r="L317"/>
        </row>
        <row r="318">
          <cell r="B318"/>
          <cell r="D318"/>
          <cell r="E318"/>
          <cell r="F318"/>
          <cell r="G318"/>
          <cell r="H318"/>
          <cell r="I318"/>
          <cell r="J318"/>
          <cell r="K318"/>
          <cell r="L318"/>
        </row>
        <row r="319">
          <cell r="B319"/>
          <cell r="D319"/>
          <cell r="E319"/>
          <cell r="F319"/>
          <cell r="G319"/>
          <cell r="H319"/>
          <cell r="I319"/>
          <cell r="J319"/>
          <cell r="K319"/>
          <cell r="L319"/>
        </row>
        <row r="320">
          <cell r="B320"/>
          <cell r="D320"/>
          <cell r="E320"/>
          <cell r="F320"/>
          <cell r="G320"/>
          <cell r="H320"/>
          <cell r="I320"/>
          <cell r="J320"/>
          <cell r="K320"/>
          <cell r="L320"/>
        </row>
        <row r="321">
          <cell r="B321"/>
          <cell r="D321"/>
          <cell r="E321"/>
          <cell r="F321"/>
          <cell r="G321"/>
          <cell r="H321"/>
          <cell r="I321"/>
          <cell r="J321"/>
          <cell r="K321"/>
          <cell r="L321"/>
        </row>
        <row r="322">
          <cell r="B322"/>
          <cell r="D322"/>
          <cell r="E322"/>
          <cell r="F322"/>
          <cell r="G322"/>
          <cell r="H322"/>
          <cell r="I322"/>
          <cell r="J322"/>
          <cell r="K322"/>
          <cell r="L322"/>
        </row>
        <row r="323">
          <cell r="B323"/>
          <cell r="D323"/>
          <cell r="E323"/>
          <cell r="F323"/>
          <cell r="G323"/>
          <cell r="H323"/>
          <cell r="I323"/>
          <cell r="J323"/>
          <cell r="K323"/>
          <cell r="L323"/>
        </row>
        <row r="324">
          <cell r="B324"/>
          <cell r="D324"/>
          <cell r="E324"/>
          <cell r="F324"/>
          <cell r="G324"/>
          <cell r="H324"/>
          <cell r="I324"/>
          <cell r="J324"/>
          <cell r="K324"/>
          <cell r="L324"/>
        </row>
        <row r="325">
          <cell r="B325"/>
          <cell r="D325"/>
          <cell r="E325"/>
          <cell r="F325"/>
          <cell r="G325"/>
          <cell r="H325"/>
          <cell r="I325"/>
          <cell r="J325"/>
          <cell r="K325"/>
          <cell r="L325"/>
        </row>
        <row r="326">
          <cell r="B326"/>
          <cell r="D326"/>
          <cell r="E326"/>
          <cell r="F326"/>
          <cell r="G326"/>
          <cell r="H326"/>
          <cell r="I326"/>
          <cell r="J326"/>
          <cell r="K326"/>
          <cell r="L326"/>
        </row>
        <row r="327">
          <cell r="B327"/>
          <cell r="D327"/>
          <cell r="E327"/>
          <cell r="F327"/>
          <cell r="G327"/>
          <cell r="H327"/>
          <cell r="I327"/>
          <cell r="J327"/>
          <cell r="K327"/>
          <cell r="L327"/>
        </row>
        <row r="328">
          <cell r="B328"/>
          <cell r="D328"/>
          <cell r="E328"/>
          <cell r="F328"/>
          <cell r="G328"/>
          <cell r="H328"/>
          <cell r="I328"/>
          <cell r="J328"/>
          <cell r="K328"/>
          <cell r="L328"/>
        </row>
        <row r="329">
          <cell r="B329"/>
          <cell r="D329"/>
          <cell r="E329"/>
          <cell r="F329"/>
          <cell r="G329"/>
          <cell r="H329"/>
          <cell r="I329"/>
          <cell r="J329"/>
          <cell r="K329"/>
          <cell r="L329"/>
        </row>
        <row r="330">
          <cell r="B330"/>
          <cell r="D330"/>
          <cell r="E330"/>
          <cell r="F330"/>
          <cell r="G330"/>
          <cell r="H330"/>
          <cell r="I330"/>
          <cell r="J330"/>
          <cell r="K330"/>
          <cell r="L330"/>
        </row>
        <row r="331">
          <cell r="B331"/>
          <cell r="D331"/>
          <cell r="E331"/>
          <cell r="F331"/>
          <cell r="G331"/>
          <cell r="H331"/>
          <cell r="I331"/>
          <cell r="J331"/>
          <cell r="K331"/>
          <cell r="L331"/>
        </row>
        <row r="332">
          <cell r="B332"/>
          <cell r="D332"/>
          <cell r="E332"/>
          <cell r="F332"/>
          <cell r="G332"/>
          <cell r="H332"/>
          <cell r="I332"/>
          <cell r="J332"/>
          <cell r="K332"/>
          <cell r="L332"/>
        </row>
        <row r="333">
          <cell r="B333"/>
          <cell r="D333"/>
          <cell r="E333"/>
          <cell r="F333"/>
          <cell r="G333"/>
          <cell r="H333"/>
          <cell r="I333"/>
          <cell r="J333"/>
          <cell r="K333"/>
          <cell r="L333"/>
        </row>
        <row r="334">
          <cell r="B334"/>
          <cell r="D334"/>
          <cell r="E334"/>
          <cell r="F334"/>
          <cell r="G334"/>
          <cell r="H334"/>
          <cell r="I334"/>
          <cell r="J334"/>
          <cell r="K334"/>
          <cell r="L334"/>
        </row>
        <row r="335">
          <cell r="B335"/>
          <cell r="D335"/>
          <cell r="E335"/>
          <cell r="F335"/>
          <cell r="G335"/>
          <cell r="H335"/>
          <cell r="I335"/>
          <cell r="J335"/>
          <cell r="K335"/>
          <cell r="L335"/>
        </row>
        <row r="336">
          <cell r="B336"/>
          <cell r="D336"/>
          <cell r="E336"/>
          <cell r="F336"/>
          <cell r="G336"/>
          <cell r="H336"/>
          <cell r="I336"/>
          <cell r="J336"/>
          <cell r="K336"/>
          <cell r="L336"/>
        </row>
        <row r="337">
          <cell r="B337"/>
          <cell r="D337"/>
          <cell r="E337"/>
          <cell r="F337"/>
          <cell r="G337"/>
          <cell r="H337"/>
          <cell r="I337"/>
          <cell r="J337"/>
          <cell r="K337"/>
          <cell r="L337"/>
        </row>
        <row r="338">
          <cell r="B338"/>
          <cell r="D338"/>
          <cell r="E338"/>
          <cell r="F338"/>
          <cell r="G338"/>
          <cell r="H338"/>
          <cell r="I338"/>
          <cell r="J338"/>
          <cell r="K338"/>
          <cell r="L338"/>
        </row>
        <row r="339">
          <cell r="B339"/>
          <cell r="D339"/>
          <cell r="E339"/>
          <cell r="F339"/>
          <cell r="G339"/>
          <cell r="H339"/>
          <cell r="I339"/>
          <cell r="J339"/>
          <cell r="K339"/>
          <cell r="L339"/>
        </row>
        <row r="340">
          <cell r="B340"/>
          <cell r="D340"/>
          <cell r="E340"/>
          <cell r="F340"/>
          <cell r="G340"/>
          <cell r="H340"/>
          <cell r="I340"/>
          <cell r="J340"/>
          <cell r="K340"/>
          <cell r="L340"/>
        </row>
        <row r="341">
          <cell r="B341"/>
          <cell r="D341"/>
          <cell r="E341"/>
          <cell r="F341"/>
          <cell r="G341"/>
          <cell r="H341"/>
          <cell r="I341"/>
          <cell r="J341"/>
          <cell r="K341"/>
          <cell r="L341"/>
        </row>
        <row r="342">
          <cell r="B342"/>
          <cell r="D342"/>
          <cell r="E342"/>
          <cell r="F342"/>
          <cell r="G342"/>
          <cell r="H342"/>
          <cell r="I342"/>
          <cell r="J342"/>
          <cell r="K342"/>
          <cell r="L342"/>
        </row>
        <row r="343">
          <cell r="B343"/>
          <cell r="D343"/>
          <cell r="E343"/>
          <cell r="F343"/>
          <cell r="G343"/>
          <cell r="H343"/>
          <cell r="I343"/>
          <cell r="J343"/>
          <cell r="K343"/>
          <cell r="L343"/>
        </row>
        <row r="344">
          <cell r="B344"/>
          <cell r="D344"/>
          <cell r="E344"/>
          <cell r="F344"/>
          <cell r="G344"/>
          <cell r="H344"/>
          <cell r="I344"/>
          <cell r="J344"/>
          <cell r="K344"/>
          <cell r="L344"/>
        </row>
        <row r="345">
          <cell r="B345"/>
          <cell r="D345"/>
          <cell r="E345"/>
          <cell r="F345"/>
          <cell r="G345"/>
          <cell r="H345"/>
          <cell r="I345"/>
          <cell r="J345"/>
          <cell r="K345"/>
          <cell r="L345"/>
        </row>
        <row r="346">
          <cell r="B346"/>
          <cell r="D346"/>
          <cell r="E346"/>
          <cell r="F346"/>
          <cell r="G346"/>
          <cell r="H346"/>
          <cell r="I346"/>
          <cell r="J346"/>
          <cell r="K346"/>
          <cell r="L346"/>
        </row>
        <row r="347">
          <cell r="B347"/>
          <cell r="D347"/>
          <cell r="E347"/>
          <cell r="F347"/>
          <cell r="G347"/>
          <cell r="H347"/>
          <cell r="I347"/>
          <cell r="J347"/>
          <cell r="K347"/>
          <cell r="L347"/>
        </row>
        <row r="348">
          <cell r="B348"/>
          <cell r="D348"/>
          <cell r="E348"/>
          <cell r="F348"/>
          <cell r="G348"/>
          <cell r="H348"/>
          <cell r="I348"/>
          <cell r="J348"/>
          <cell r="K348"/>
          <cell r="L348"/>
        </row>
        <row r="349">
          <cell r="B349"/>
          <cell r="D349"/>
          <cell r="E349"/>
          <cell r="F349"/>
          <cell r="G349"/>
          <cell r="H349"/>
          <cell r="I349"/>
          <cell r="J349"/>
          <cell r="K349"/>
          <cell r="L349"/>
        </row>
        <row r="350">
          <cell r="B350"/>
          <cell r="D350"/>
          <cell r="E350"/>
          <cell r="F350"/>
          <cell r="G350"/>
          <cell r="H350"/>
          <cell r="I350"/>
          <cell r="J350"/>
          <cell r="K350"/>
          <cell r="L350"/>
        </row>
        <row r="351">
          <cell r="B351"/>
          <cell r="D351"/>
          <cell r="E351"/>
          <cell r="F351"/>
          <cell r="G351"/>
          <cell r="H351"/>
          <cell r="I351"/>
          <cell r="J351"/>
          <cell r="K351"/>
          <cell r="L351"/>
        </row>
        <row r="352">
          <cell r="B352"/>
          <cell r="D352"/>
          <cell r="E352"/>
          <cell r="F352"/>
          <cell r="G352"/>
          <cell r="H352"/>
          <cell r="I352"/>
          <cell r="J352"/>
          <cell r="K352"/>
          <cell r="L352"/>
        </row>
        <row r="353">
          <cell r="B353"/>
          <cell r="D353"/>
          <cell r="E353"/>
          <cell r="F353"/>
          <cell r="G353"/>
          <cell r="H353"/>
          <cell r="I353"/>
          <cell r="J353"/>
          <cell r="K353"/>
          <cell r="L353"/>
        </row>
        <row r="354">
          <cell r="B354"/>
          <cell r="D354"/>
          <cell r="E354"/>
          <cell r="F354"/>
          <cell r="G354"/>
          <cell r="H354"/>
          <cell r="I354"/>
          <cell r="J354"/>
          <cell r="K354"/>
          <cell r="L354"/>
        </row>
        <row r="355">
          <cell r="B355"/>
          <cell r="D355"/>
          <cell r="E355"/>
          <cell r="F355"/>
          <cell r="G355"/>
          <cell r="H355"/>
          <cell r="I355"/>
          <cell r="J355"/>
          <cell r="K355"/>
          <cell r="L355"/>
        </row>
        <row r="356">
          <cell r="B356"/>
          <cell r="D356"/>
          <cell r="E356"/>
          <cell r="F356"/>
          <cell r="G356"/>
          <cell r="H356"/>
          <cell r="I356"/>
          <cell r="J356"/>
          <cell r="K356"/>
          <cell r="L356"/>
        </row>
        <row r="357">
          <cell r="B357"/>
          <cell r="D357"/>
          <cell r="E357"/>
          <cell r="F357"/>
          <cell r="G357"/>
          <cell r="H357"/>
          <cell r="I357"/>
          <cell r="J357"/>
          <cell r="K357"/>
          <cell r="L357"/>
        </row>
        <row r="358">
          <cell r="B358"/>
          <cell r="D358"/>
          <cell r="E358"/>
          <cell r="F358"/>
          <cell r="G358"/>
          <cell r="H358"/>
          <cell r="I358"/>
          <cell r="J358"/>
          <cell r="K358"/>
          <cell r="L358"/>
        </row>
        <row r="359">
          <cell r="B359"/>
          <cell r="D359"/>
          <cell r="E359"/>
          <cell r="F359"/>
          <cell r="G359"/>
          <cell r="H359"/>
          <cell r="I359"/>
          <cell r="J359"/>
          <cell r="K359"/>
          <cell r="L359"/>
        </row>
        <row r="360">
          <cell r="B360"/>
          <cell r="D360"/>
          <cell r="E360"/>
          <cell r="F360"/>
          <cell r="G360"/>
          <cell r="H360"/>
          <cell r="I360"/>
          <cell r="J360"/>
          <cell r="K360"/>
          <cell r="L360"/>
        </row>
        <row r="361">
          <cell r="B361"/>
          <cell r="D361"/>
          <cell r="E361"/>
          <cell r="F361"/>
          <cell r="G361"/>
          <cell r="H361"/>
          <cell r="I361"/>
          <cell r="J361"/>
          <cell r="K361"/>
          <cell r="L361"/>
        </row>
        <row r="362">
          <cell r="B362"/>
          <cell r="D362"/>
          <cell r="E362"/>
          <cell r="F362"/>
          <cell r="G362"/>
          <cell r="H362"/>
          <cell r="I362"/>
          <cell r="J362"/>
          <cell r="K362"/>
          <cell r="L362"/>
        </row>
        <row r="363">
          <cell r="B363"/>
          <cell r="D363"/>
          <cell r="E363"/>
          <cell r="F363"/>
          <cell r="G363"/>
          <cell r="H363"/>
          <cell r="I363"/>
          <cell r="J363"/>
          <cell r="K363"/>
          <cell r="L363"/>
        </row>
        <row r="364">
          <cell r="B364"/>
          <cell r="D364"/>
          <cell r="E364"/>
          <cell r="F364"/>
          <cell r="G364"/>
          <cell r="H364"/>
          <cell r="I364"/>
          <cell r="J364"/>
          <cell r="K364"/>
          <cell r="L364"/>
        </row>
        <row r="365">
          <cell r="B365"/>
          <cell r="D365"/>
          <cell r="E365"/>
          <cell r="F365"/>
          <cell r="G365"/>
          <cell r="H365"/>
          <cell r="I365"/>
          <cell r="J365"/>
          <cell r="K365"/>
          <cell r="L365"/>
        </row>
        <row r="366">
          <cell r="B366"/>
          <cell r="D366"/>
          <cell r="E366"/>
          <cell r="F366"/>
          <cell r="G366"/>
          <cell r="H366"/>
          <cell r="I366"/>
          <cell r="J366"/>
          <cell r="K366"/>
          <cell r="L366"/>
        </row>
        <row r="367">
          <cell r="B367"/>
          <cell r="D367"/>
          <cell r="E367"/>
          <cell r="F367"/>
          <cell r="G367"/>
          <cell r="H367"/>
          <cell r="I367"/>
          <cell r="J367"/>
          <cell r="K367"/>
          <cell r="L367"/>
        </row>
        <row r="368">
          <cell r="B368"/>
          <cell r="D368"/>
          <cell r="E368"/>
          <cell r="F368"/>
          <cell r="G368"/>
          <cell r="H368"/>
          <cell r="I368"/>
          <cell r="J368"/>
          <cell r="K368"/>
          <cell r="L368"/>
        </row>
        <row r="369">
          <cell r="B369"/>
          <cell r="D369"/>
          <cell r="E369"/>
          <cell r="F369"/>
          <cell r="G369"/>
          <cell r="H369"/>
          <cell r="I369"/>
          <cell r="J369"/>
          <cell r="K369"/>
          <cell r="L369"/>
        </row>
        <row r="370">
          <cell r="B370"/>
          <cell r="D370"/>
          <cell r="E370"/>
          <cell r="F370"/>
          <cell r="G370"/>
          <cell r="H370"/>
          <cell r="I370"/>
          <cell r="J370"/>
          <cell r="K370"/>
          <cell r="L370"/>
        </row>
        <row r="371">
          <cell r="B371"/>
          <cell r="D371"/>
          <cell r="E371"/>
          <cell r="F371"/>
          <cell r="G371"/>
          <cell r="H371"/>
          <cell r="I371"/>
          <cell r="J371"/>
          <cell r="K371"/>
          <cell r="L371"/>
        </row>
        <row r="372">
          <cell r="B372"/>
          <cell r="D372"/>
          <cell r="E372"/>
          <cell r="F372"/>
          <cell r="G372"/>
          <cell r="H372"/>
          <cell r="I372"/>
          <cell r="J372"/>
          <cell r="K372"/>
          <cell r="L372"/>
        </row>
        <row r="373">
          <cell r="B373"/>
          <cell r="D373"/>
          <cell r="E373"/>
          <cell r="F373"/>
          <cell r="G373"/>
          <cell r="H373"/>
          <cell r="I373"/>
          <cell r="J373"/>
          <cell r="K373"/>
          <cell r="L373"/>
        </row>
        <row r="374">
          <cell r="B374"/>
          <cell r="D374"/>
          <cell r="E374"/>
          <cell r="F374"/>
          <cell r="G374"/>
          <cell r="H374"/>
          <cell r="I374"/>
          <cell r="J374"/>
          <cell r="K374"/>
          <cell r="L374"/>
        </row>
        <row r="375">
          <cell r="B375"/>
          <cell r="D375"/>
          <cell r="E375"/>
          <cell r="F375"/>
          <cell r="G375"/>
          <cell r="H375"/>
          <cell r="I375"/>
          <cell r="J375"/>
          <cell r="K375"/>
          <cell r="L375"/>
        </row>
        <row r="376">
          <cell r="B376"/>
          <cell r="D376"/>
          <cell r="E376"/>
          <cell r="F376"/>
          <cell r="G376"/>
          <cell r="H376"/>
          <cell r="I376"/>
          <cell r="J376"/>
          <cell r="K376"/>
          <cell r="L376"/>
        </row>
        <row r="377">
          <cell r="B377"/>
          <cell r="D377"/>
          <cell r="E377"/>
          <cell r="F377"/>
          <cell r="G377"/>
          <cell r="H377"/>
          <cell r="I377"/>
          <cell r="J377"/>
          <cell r="K377"/>
          <cell r="L377"/>
        </row>
        <row r="378">
          <cell r="B378"/>
          <cell r="D378"/>
          <cell r="E378"/>
          <cell r="F378"/>
          <cell r="G378"/>
          <cell r="H378"/>
          <cell r="I378"/>
          <cell r="J378"/>
          <cell r="K378"/>
          <cell r="L378"/>
        </row>
        <row r="379">
          <cell r="B379"/>
          <cell r="D379"/>
          <cell r="E379"/>
          <cell r="F379"/>
          <cell r="G379"/>
          <cell r="H379"/>
          <cell r="I379"/>
          <cell r="J379"/>
          <cell r="K379"/>
          <cell r="L379"/>
        </row>
        <row r="380">
          <cell r="B380"/>
          <cell r="D380"/>
          <cell r="E380"/>
          <cell r="F380"/>
          <cell r="G380"/>
          <cell r="H380"/>
          <cell r="I380"/>
          <cell r="J380"/>
          <cell r="K380"/>
          <cell r="L380"/>
        </row>
        <row r="381">
          <cell r="B381"/>
          <cell r="D381"/>
          <cell r="E381"/>
          <cell r="F381"/>
          <cell r="G381"/>
          <cell r="H381"/>
          <cell r="I381"/>
          <cell r="J381"/>
          <cell r="K381"/>
          <cell r="L381"/>
        </row>
        <row r="382">
          <cell r="B382"/>
          <cell r="D382"/>
          <cell r="E382"/>
          <cell r="F382"/>
          <cell r="G382"/>
          <cell r="H382"/>
          <cell r="I382"/>
          <cell r="J382"/>
          <cell r="K382"/>
          <cell r="L382"/>
        </row>
        <row r="383">
          <cell r="B383"/>
          <cell r="D383"/>
          <cell r="E383"/>
          <cell r="F383"/>
          <cell r="G383"/>
          <cell r="H383"/>
          <cell r="I383"/>
          <cell r="J383"/>
          <cell r="K383"/>
          <cell r="L383"/>
        </row>
        <row r="384">
          <cell r="B384"/>
          <cell r="D384"/>
          <cell r="E384"/>
          <cell r="F384"/>
          <cell r="G384"/>
          <cell r="H384"/>
          <cell r="I384"/>
          <cell r="J384"/>
          <cell r="K384"/>
          <cell r="L384"/>
        </row>
        <row r="385">
          <cell r="B385"/>
          <cell r="D385"/>
          <cell r="E385"/>
          <cell r="F385"/>
          <cell r="G385"/>
          <cell r="H385"/>
          <cell r="I385"/>
          <cell r="J385"/>
          <cell r="K385"/>
          <cell r="L385"/>
        </row>
        <row r="386">
          <cell r="B386"/>
          <cell r="D386"/>
          <cell r="E386"/>
          <cell r="F386"/>
          <cell r="G386"/>
          <cell r="H386"/>
          <cell r="I386"/>
          <cell r="J386"/>
          <cell r="K386"/>
          <cell r="L386"/>
        </row>
        <row r="387">
          <cell r="B387"/>
          <cell r="D387"/>
          <cell r="E387"/>
          <cell r="F387"/>
          <cell r="G387"/>
          <cell r="H387"/>
          <cell r="I387"/>
          <cell r="J387"/>
          <cell r="K387"/>
          <cell r="L387"/>
        </row>
        <row r="388">
          <cell r="B388"/>
          <cell r="D388"/>
          <cell r="E388"/>
          <cell r="F388"/>
          <cell r="G388"/>
          <cell r="H388"/>
          <cell r="I388"/>
          <cell r="J388"/>
          <cell r="K388"/>
          <cell r="L388"/>
        </row>
        <row r="389">
          <cell r="B389"/>
          <cell r="D389"/>
          <cell r="E389"/>
          <cell r="F389"/>
          <cell r="G389"/>
          <cell r="H389"/>
          <cell r="I389"/>
          <cell r="J389"/>
          <cell r="K389"/>
          <cell r="L389"/>
        </row>
        <row r="390">
          <cell r="B390"/>
          <cell r="D390"/>
          <cell r="E390"/>
          <cell r="F390"/>
          <cell r="G390"/>
          <cell r="H390"/>
          <cell r="I390"/>
          <cell r="J390"/>
          <cell r="K390"/>
          <cell r="L390"/>
        </row>
        <row r="391">
          <cell r="B391"/>
          <cell r="D391"/>
          <cell r="E391"/>
          <cell r="F391"/>
          <cell r="G391"/>
          <cell r="H391"/>
          <cell r="I391"/>
          <cell r="J391"/>
          <cell r="K391"/>
          <cell r="L391"/>
        </row>
        <row r="392">
          <cell r="B392"/>
          <cell r="D392"/>
          <cell r="E392"/>
          <cell r="F392"/>
          <cell r="G392"/>
          <cell r="H392"/>
          <cell r="I392"/>
          <cell r="J392"/>
          <cell r="K392"/>
          <cell r="L392"/>
        </row>
        <row r="393">
          <cell r="B393"/>
          <cell r="D393"/>
          <cell r="E393"/>
          <cell r="F393"/>
          <cell r="G393"/>
          <cell r="H393"/>
          <cell r="I393"/>
          <cell r="J393"/>
          <cell r="K393"/>
          <cell r="L393"/>
        </row>
        <row r="394">
          <cell r="B394"/>
          <cell r="D394"/>
          <cell r="E394"/>
          <cell r="F394"/>
          <cell r="G394"/>
          <cell r="H394"/>
          <cell r="I394"/>
          <cell r="J394"/>
          <cell r="K394"/>
          <cell r="L394"/>
        </row>
        <row r="395">
          <cell r="B395"/>
          <cell r="D395"/>
          <cell r="E395"/>
          <cell r="F395"/>
          <cell r="G395"/>
          <cell r="H395"/>
          <cell r="I395"/>
          <cell r="J395"/>
          <cell r="K395"/>
          <cell r="L395"/>
        </row>
        <row r="396">
          <cell r="B396"/>
          <cell r="D396"/>
          <cell r="E396"/>
          <cell r="F396"/>
          <cell r="G396"/>
          <cell r="H396"/>
          <cell r="I396"/>
          <cell r="J396"/>
          <cell r="K396"/>
          <cell r="L396"/>
        </row>
        <row r="397">
          <cell r="B397"/>
          <cell r="D397"/>
          <cell r="E397"/>
          <cell r="F397"/>
          <cell r="G397"/>
          <cell r="H397"/>
          <cell r="I397"/>
          <cell r="J397"/>
          <cell r="K397"/>
          <cell r="L397"/>
        </row>
        <row r="398">
          <cell r="B398"/>
          <cell r="D398"/>
          <cell r="E398"/>
          <cell r="F398"/>
          <cell r="G398"/>
          <cell r="H398"/>
          <cell r="I398"/>
          <cell r="J398"/>
          <cell r="K398"/>
          <cell r="L398"/>
        </row>
        <row r="399">
          <cell r="B399"/>
          <cell r="D399"/>
          <cell r="E399"/>
          <cell r="F399"/>
          <cell r="G399"/>
          <cell r="H399"/>
          <cell r="I399"/>
          <cell r="J399"/>
          <cell r="K399"/>
          <cell r="L399"/>
        </row>
        <row r="400">
          <cell r="B400"/>
          <cell r="D400"/>
          <cell r="E400"/>
          <cell r="F400"/>
          <cell r="G400"/>
          <cell r="H400"/>
          <cell r="I400"/>
          <cell r="J400"/>
          <cell r="K400"/>
          <cell r="L400"/>
        </row>
        <row r="401">
          <cell r="B401"/>
          <cell r="D401"/>
          <cell r="E401"/>
          <cell r="F401"/>
          <cell r="G401"/>
          <cell r="H401"/>
          <cell r="I401"/>
          <cell r="J401"/>
          <cell r="K401"/>
          <cell r="L401"/>
        </row>
        <row r="402">
          <cell r="B402"/>
          <cell r="D402"/>
          <cell r="E402"/>
          <cell r="F402"/>
          <cell r="G402"/>
          <cell r="H402"/>
          <cell r="I402"/>
          <cell r="J402"/>
          <cell r="K402"/>
          <cell r="L402"/>
        </row>
        <row r="403">
          <cell r="B403"/>
          <cell r="D403"/>
          <cell r="E403"/>
          <cell r="F403"/>
          <cell r="G403"/>
          <cell r="H403"/>
          <cell r="I403"/>
          <cell r="J403"/>
          <cell r="K403"/>
          <cell r="L403"/>
        </row>
        <row r="404">
          <cell r="B404"/>
          <cell r="D404"/>
          <cell r="E404"/>
          <cell r="F404"/>
          <cell r="G404"/>
          <cell r="H404"/>
          <cell r="I404"/>
          <cell r="J404"/>
          <cell r="K404"/>
          <cell r="L404"/>
        </row>
        <row r="405">
          <cell r="B405"/>
          <cell r="D405"/>
          <cell r="E405"/>
          <cell r="F405"/>
          <cell r="G405"/>
          <cell r="H405"/>
          <cell r="I405"/>
          <cell r="J405"/>
          <cell r="K405"/>
          <cell r="L405"/>
        </row>
        <row r="406">
          <cell r="B406"/>
          <cell r="D406"/>
          <cell r="E406"/>
          <cell r="F406"/>
          <cell r="G406"/>
          <cell r="H406"/>
          <cell r="I406"/>
          <cell r="J406"/>
          <cell r="K406"/>
          <cell r="L406"/>
        </row>
        <row r="407">
          <cell r="B407"/>
          <cell r="D407"/>
          <cell r="E407"/>
          <cell r="F407"/>
          <cell r="G407"/>
          <cell r="H407"/>
          <cell r="I407"/>
          <cell r="J407"/>
          <cell r="K407"/>
          <cell r="L407"/>
        </row>
        <row r="408">
          <cell r="B408"/>
          <cell r="D408"/>
          <cell r="E408"/>
          <cell r="F408"/>
          <cell r="G408"/>
          <cell r="H408"/>
          <cell r="I408"/>
          <cell r="J408"/>
          <cell r="K408"/>
          <cell r="L408"/>
        </row>
        <row r="409">
          <cell r="B409"/>
          <cell r="D409"/>
          <cell r="E409"/>
          <cell r="F409"/>
          <cell r="G409"/>
          <cell r="H409"/>
          <cell r="I409"/>
          <cell r="J409"/>
          <cell r="K409"/>
          <cell r="L409"/>
        </row>
        <row r="410">
          <cell r="B410"/>
          <cell r="D410"/>
          <cell r="E410"/>
          <cell r="F410"/>
          <cell r="G410"/>
          <cell r="H410"/>
          <cell r="I410"/>
          <cell r="J410"/>
          <cell r="K410"/>
          <cell r="L410"/>
        </row>
        <row r="411">
          <cell r="B411"/>
          <cell r="D411"/>
          <cell r="E411"/>
          <cell r="F411"/>
          <cell r="G411"/>
          <cell r="H411"/>
          <cell r="I411"/>
          <cell r="J411"/>
          <cell r="K411"/>
          <cell r="L411"/>
        </row>
        <row r="412">
          <cell r="B412"/>
          <cell r="D412"/>
          <cell r="E412"/>
          <cell r="F412"/>
          <cell r="G412"/>
          <cell r="H412"/>
          <cell r="I412"/>
          <cell r="J412"/>
          <cell r="K412"/>
          <cell r="L412"/>
        </row>
        <row r="413">
          <cell r="B413"/>
          <cell r="D413"/>
          <cell r="E413"/>
          <cell r="F413"/>
          <cell r="G413"/>
          <cell r="H413"/>
          <cell r="I413"/>
          <cell r="J413"/>
          <cell r="K413"/>
          <cell r="L413"/>
        </row>
        <row r="414">
          <cell r="B414"/>
          <cell r="D414"/>
          <cell r="E414"/>
          <cell r="F414"/>
          <cell r="G414"/>
          <cell r="H414"/>
          <cell r="I414"/>
          <cell r="J414"/>
          <cell r="K414"/>
          <cell r="L414"/>
        </row>
        <row r="415">
          <cell r="B415"/>
          <cell r="D415"/>
          <cell r="E415"/>
          <cell r="F415"/>
          <cell r="G415"/>
          <cell r="H415"/>
          <cell r="I415"/>
          <cell r="J415"/>
          <cell r="K415"/>
          <cell r="L415"/>
        </row>
        <row r="416">
          <cell r="B416"/>
          <cell r="D416"/>
          <cell r="E416"/>
          <cell r="F416"/>
          <cell r="G416"/>
          <cell r="H416"/>
          <cell r="I416"/>
          <cell r="J416"/>
          <cell r="K416"/>
          <cell r="L416"/>
        </row>
        <row r="417">
          <cell r="B417"/>
          <cell r="D417"/>
          <cell r="E417"/>
          <cell r="F417"/>
          <cell r="G417"/>
          <cell r="H417"/>
          <cell r="I417"/>
          <cell r="J417"/>
          <cell r="K417"/>
          <cell r="L417"/>
        </row>
        <row r="418">
          <cell r="B418"/>
          <cell r="D418"/>
          <cell r="E418"/>
          <cell r="F418"/>
          <cell r="G418"/>
          <cell r="H418"/>
          <cell r="I418"/>
          <cell r="J418"/>
          <cell r="K418"/>
          <cell r="L418"/>
        </row>
        <row r="419">
          <cell r="B419"/>
          <cell r="D419"/>
          <cell r="E419"/>
          <cell r="F419"/>
          <cell r="G419"/>
          <cell r="H419"/>
          <cell r="I419"/>
          <cell r="J419"/>
          <cell r="K419"/>
          <cell r="L419"/>
        </row>
        <row r="420">
          <cell r="B420"/>
          <cell r="D420"/>
          <cell r="E420"/>
          <cell r="F420"/>
          <cell r="G420"/>
          <cell r="H420"/>
          <cell r="I420"/>
          <cell r="J420"/>
          <cell r="K420"/>
          <cell r="L420"/>
        </row>
        <row r="421">
          <cell r="B421"/>
          <cell r="D421"/>
          <cell r="E421"/>
          <cell r="F421"/>
          <cell r="G421"/>
          <cell r="H421"/>
          <cell r="I421"/>
          <cell r="J421"/>
          <cell r="K421"/>
          <cell r="L421"/>
        </row>
        <row r="422">
          <cell r="B422"/>
          <cell r="D422"/>
          <cell r="E422"/>
          <cell r="F422"/>
          <cell r="G422"/>
          <cell r="H422"/>
          <cell r="I422"/>
          <cell r="J422"/>
          <cell r="K422"/>
          <cell r="L422"/>
        </row>
        <row r="423">
          <cell r="B423"/>
          <cell r="D423"/>
          <cell r="E423"/>
          <cell r="F423"/>
          <cell r="G423"/>
          <cell r="H423"/>
          <cell r="I423"/>
          <cell r="J423"/>
          <cell r="K423"/>
          <cell r="L423"/>
        </row>
        <row r="424">
          <cell r="B424"/>
          <cell r="D424"/>
          <cell r="E424"/>
          <cell r="F424"/>
          <cell r="G424"/>
          <cell r="H424"/>
          <cell r="I424"/>
          <cell r="J424"/>
          <cell r="K424"/>
          <cell r="L424"/>
        </row>
        <row r="425">
          <cell r="B425"/>
          <cell r="D425"/>
          <cell r="E425"/>
          <cell r="F425"/>
          <cell r="G425"/>
          <cell r="H425"/>
          <cell r="I425"/>
          <cell r="J425"/>
          <cell r="K425"/>
          <cell r="L425"/>
        </row>
        <row r="426">
          <cell r="B426"/>
          <cell r="D426"/>
          <cell r="E426"/>
          <cell r="F426"/>
          <cell r="G426"/>
          <cell r="H426"/>
          <cell r="I426"/>
          <cell r="J426"/>
          <cell r="K426"/>
          <cell r="L426"/>
        </row>
        <row r="427">
          <cell r="B427"/>
          <cell r="D427"/>
          <cell r="E427"/>
          <cell r="F427"/>
          <cell r="G427"/>
          <cell r="H427"/>
          <cell r="I427"/>
          <cell r="J427"/>
          <cell r="K427"/>
          <cell r="L427"/>
        </row>
        <row r="428">
          <cell r="B428"/>
          <cell r="D428"/>
          <cell r="E428"/>
          <cell r="F428"/>
          <cell r="G428"/>
          <cell r="H428"/>
          <cell r="I428"/>
          <cell r="J428"/>
          <cell r="K428"/>
          <cell r="L428"/>
        </row>
        <row r="429">
          <cell r="B429"/>
          <cell r="D429"/>
          <cell r="E429"/>
          <cell r="F429"/>
          <cell r="G429"/>
          <cell r="H429"/>
          <cell r="I429"/>
          <cell r="J429"/>
          <cell r="K429"/>
          <cell r="L429"/>
        </row>
        <row r="430">
          <cell r="B430"/>
          <cell r="D430"/>
          <cell r="E430"/>
          <cell r="F430"/>
          <cell r="G430"/>
          <cell r="H430"/>
          <cell r="I430"/>
          <cell r="J430"/>
          <cell r="K430"/>
          <cell r="L430"/>
        </row>
        <row r="431">
          <cell r="B431"/>
          <cell r="D431"/>
          <cell r="E431"/>
          <cell r="F431"/>
          <cell r="G431"/>
          <cell r="H431"/>
          <cell r="I431"/>
          <cell r="J431"/>
          <cell r="K431"/>
          <cell r="L431"/>
        </row>
        <row r="432">
          <cell r="B432"/>
          <cell r="D432"/>
          <cell r="E432"/>
          <cell r="F432"/>
          <cell r="G432"/>
          <cell r="H432"/>
          <cell r="I432"/>
          <cell r="J432"/>
          <cell r="K432"/>
          <cell r="L432"/>
        </row>
        <row r="433">
          <cell r="B433"/>
          <cell r="D433"/>
          <cell r="E433"/>
          <cell r="F433"/>
          <cell r="G433"/>
          <cell r="H433"/>
          <cell r="I433"/>
          <cell r="J433"/>
          <cell r="K433"/>
          <cell r="L433"/>
        </row>
        <row r="434">
          <cell r="B434"/>
          <cell r="D434"/>
          <cell r="E434"/>
          <cell r="F434"/>
          <cell r="G434"/>
          <cell r="H434"/>
          <cell r="I434"/>
          <cell r="J434"/>
          <cell r="K434"/>
          <cell r="L434"/>
        </row>
        <row r="435">
          <cell r="B435"/>
          <cell r="D435"/>
          <cell r="E435"/>
          <cell r="F435"/>
          <cell r="G435"/>
          <cell r="H435"/>
          <cell r="I435"/>
          <cell r="J435"/>
          <cell r="K435"/>
          <cell r="L435"/>
        </row>
        <row r="436">
          <cell r="B436"/>
          <cell r="D436"/>
          <cell r="E436"/>
          <cell r="F436"/>
          <cell r="G436"/>
          <cell r="H436"/>
          <cell r="I436"/>
          <cell r="J436"/>
          <cell r="K436"/>
          <cell r="L436"/>
        </row>
        <row r="437">
          <cell r="B437"/>
          <cell r="D437"/>
          <cell r="E437"/>
          <cell r="F437"/>
          <cell r="G437"/>
          <cell r="H437"/>
          <cell r="I437"/>
          <cell r="J437"/>
          <cell r="K437"/>
          <cell r="L437"/>
        </row>
        <row r="438">
          <cell r="B438"/>
          <cell r="D438"/>
          <cell r="E438"/>
          <cell r="F438"/>
          <cell r="G438"/>
          <cell r="H438"/>
          <cell r="I438"/>
          <cell r="J438"/>
          <cell r="K438"/>
          <cell r="L438"/>
        </row>
        <row r="439">
          <cell r="B439"/>
          <cell r="D439"/>
          <cell r="E439"/>
          <cell r="F439"/>
          <cell r="G439"/>
          <cell r="H439"/>
          <cell r="I439"/>
          <cell r="J439"/>
          <cell r="K439"/>
          <cell r="L439"/>
        </row>
        <row r="440">
          <cell r="B440"/>
          <cell r="D440"/>
          <cell r="E440"/>
          <cell r="F440"/>
          <cell r="G440"/>
          <cell r="H440"/>
          <cell r="I440"/>
          <cell r="J440"/>
          <cell r="K440"/>
          <cell r="L440"/>
        </row>
        <row r="441">
          <cell r="B441"/>
          <cell r="D441"/>
          <cell r="E441"/>
          <cell r="F441"/>
          <cell r="G441"/>
          <cell r="H441"/>
          <cell r="I441"/>
          <cell r="J441"/>
          <cell r="K441"/>
          <cell r="L441"/>
        </row>
        <row r="442">
          <cell r="B442"/>
          <cell r="D442"/>
          <cell r="E442"/>
          <cell r="F442"/>
          <cell r="G442"/>
          <cell r="H442"/>
          <cell r="I442"/>
          <cell r="J442"/>
          <cell r="K442"/>
          <cell r="L442"/>
        </row>
        <row r="443">
          <cell r="B443"/>
          <cell r="D443"/>
          <cell r="E443"/>
          <cell r="F443"/>
          <cell r="G443"/>
          <cell r="H443"/>
          <cell r="I443"/>
          <cell r="J443"/>
          <cell r="K443"/>
          <cell r="L443"/>
        </row>
        <row r="444">
          <cell r="B444"/>
          <cell r="D444"/>
          <cell r="E444"/>
          <cell r="F444"/>
          <cell r="G444"/>
          <cell r="H444"/>
          <cell r="I444"/>
          <cell r="J444"/>
          <cell r="K444"/>
          <cell r="L444"/>
        </row>
        <row r="445">
          <cell r="B445"/>
          <cell r="D445"/>
          <cell r="E445"/>
          <cell r="F445"/>
          <cell r="G445"/>
          <cell r="H445"/>
          <cell r="I445"/>
          <cell r="J445"/>
          <cell r="K445"/>
          <cell r="L445"/>
        </row>
        <row r="446">
          <cell r="B446"/>
          <cell r="D446"/>
          <cell r="E446"/>
          <cell r="F446"/>
          <cell r="G446"/>
          <cell r="H446"/>
          <cell r="I446"/>
          <cell r="J446"/>
          <cell r="K446"/>
          <cell r="L446"/>
        </row>
        <row r="447">
          <cell r="B447"/>
          <cell r="D447"/>
          <cell r="E447"/>
          <cell r="F447"/>
          <cell r="G447"/>
          <cell r="H447"/>
          <cell r="I447"/>
          <cell r="J447"/>
          <cell r="K447"/>
          <cell r="L447"/>
        </row>
        <row r="448">
          <cell r="B448"/>
          <cell r="D448"/>
          <cell r="E448"/>
          <cell r="F448"/>
          <cell r="G448"/>
          <cell r="H448"/>
          <cell r="I448"/>
          <cell r="J448"/>
          <cell r="K448"/>
          <cell r="L448"/>
        </row>
        <row r="449">
          <cell r="B449"/>
          <cell r="D449"/>
          <cell r="E449"/>
          <cell r="F449"/>
          <cell r="G449"/>
          <cell r="H449"/>
          <cell r="I449"/>
          <cell r="J449"/>
          <cell r="K449"/>
          <cell r="L449"/>
        </row>
        <row r="450">
          <cell r="B450"/>
          <cell r="D450"/>
          <cell r="E450"/>
          <cell r="F450"/>
          <cell r="G450"/>
          <cell r="H450"/>
          <cell r="I450"/>
          <cell r="J450"/>
          <cell r="K450"/>
          <cell r="L450"/>
        </row>
        <row r="451">
          <cell r="B451"/>
          <cell r="D451"/>
          <cell r="E451"/>
          <cell r="F451"/>
          <cell r="G451"/>
          <cell r="H451"/>
          <cell r="I451"/>
          <cell r="J451"/>
          <cell r="K451"/>
          <cell r="L451"/>
        </row>
        <row r="452">
          <cell r="B452"/>
          <cell r="D452"/>
          <cell r="E452"/>
          <cell r="F452"/>
          <cell r="G452"/>
          <cell r="H452"/>
          <cell r="I452"/>
          <cell r="J452"/>
          <cell r="K452"/>
          <cell r="L452"/>
        </row>
        <row r="453">
          <cell r="B453"/>
          <cell r="D453"/>
          <cell r="E453"/>
          <cell r="F453"/>
          <cell r="G453"/>
          <cell r="H453"/>
          <cell r="I453"/>
          <cell r="J453"/>
          <cell r="K453"/>
          <cell r="L453"/>
        </row>
        <row r="454">
          <cell r="B454"/>
          <cell r="D454"/>
          <cell r="E454"/>
          <cell r="F454"/>
          <cell r="G454"/>
          <cell r="H454"/>
          <cell r="I454"/>
          <cell r="J454"/>
          <cell r="K454"/>
          <cell r="L454"/>
        </row>
        <row r="455">
          <cell r="B455"/>
          <cell r="D455"/>
          <cell r="E455"/>
          <cell r="F455"/>
          <cell r="G455"/>
          <cell r="H455"/>
          <cell r="I455"/>
          <cell r="J455"/>
          <cell r="K455"/>
          <cell r="L455"/>
        </row>
        <row r="456">
          <cell r="B456"/>
          <cell r="D456"/>
          <cell r="E456"/>
          <cell r="F456"/>
          <cell r="G456"/>
          <cell r="H456"/>
          <cell r="I456"/>
          <cell r="J456"/>
          <cell r="K456"/>
          <cell r="L456"/>
        </row>
        <row r="457">
          <cell r="B457"/>
          <cell r="D457"/>
          <cell r="E457"/>
          <cell r="F457"/>
          <cell r="G457"/>
          <cell r="H457"/>
          <cell r="I457"/>
          <cell r="J457"/>
          <cell r="K457"/>
          <cell r="L457"/>
        </row>
        <row r="458">
          <cell r="B458"/>
          <cell r="D458"/>
          <cell r="E458"/>
          <cell r="F458"/>
          <cell r="G458"/>
          <cell r="H458"/>
          <cell r="I458"/>
          <cell r="J458"/>
          <cell r="K458"/>
          <cell r="L458"/>
        </row>
        <row r="459">
          <cell r="B459"/>
          <cell r="D459"/>
          <cell r="E459"/>
          <cell r="F459"/>
          <cell r="G459"/>
          <cell r="H459"/>
          <cell r="I459"/>
          <cell r="J459"/>
          <cell r="K459"/>
          <cell r="L459"/>
        </row>
        <row r="460">
          <cell r="B460"/>
          <cell r="D460"/>
          <cell r="E460"/>
          <cell r="F460"/>
          <cell r="G460"/>
          <cell r="H460"/>
          <cell r="I460"/>
          <cell r="J460"/>
          <cell r="K460"/>
          <cell r="L460"/>
        </row>
        <row r="461">
          <cell r="B461"/>
          <cell r="D461"/>
          <cell r="E461"/>
          <cell r="F461"/>
          <cell r="G461"/>
          <cell r="H461"/>
          <cell r="I461"/>
          <cell r="J461"/>
          <cell r="K461"/>
          <cell r="L461"/>
        </row>
        <row r="462">
          <cell r="B462"/>
          <cell r="D462"/>
          <cell r="E462"/>
          <cell r="F462"/>
          <cell r="G462"/>
          <cell r="H462"/>
          <cell r="I462"/>
          <cell r="J462"/>
          <cell r="K462"/>
          <cell r="L462"/>
        </row>
        <row r="463">
          <cell r="B463"/>
          <cell r="D463"/>
          <cell r="E463"/>
          <cell r="F463"/>
          <cell r="G463"/>
          <cell r="H463"/>
          <cell r="I463"/>
          <cell r="J463"/>
          <cell r="K463"/>
          <cell r="L463"/>
        </row>
        <row r="464">
          <cell r="B464"/>
          <cell r="D464"/>
          <cell r="E464"/>
          <cell r="F464"/>
          <cell r="G464"/>
          <cell r="H464"/>
          <cell r="I464"/>
          <cell r="J464"/>
          <cell r="K464"/>
          <cell r="L464"/>
        </row>
        <row r="465">
          <cell r="B465"/>
          <cell r="D465"/>
          <cell r="E465"/>
          <cell r="F465"/>
          <cell r="G465"/>
          <cell r="H465"/>
          <cell r="I465"/>
          <cell r="J465"/>
          <cell r="K465"/>
          <cell r="L465"/>
        </row>
        <row r="466">
          <cell r="B466"/>
          <cell r="D466"/>
          <cell r="E466"/>
          <cell r="F466"/>
          <cell r="G466"/>
          <cell r="H466"/>
          <cell r="I466"/>
          <cell r="J466"/>
          <cell r="K466"/>
          <cell r="L466"/>
        </row>
        <row r="467">
          <cell r="B467"/>
          <cell r="D467"/>
          <cell r="E467"/>
          <cell r="F467"/>
          <cell r="G467"/>
          <cell r="H467"/>
          <cell r="I467"/>
          <cell r="J467"/>
          <cell r="K467"/>
          <cell r="L467"/>
        </row>
        <row r="468">
          <cell r="B468"/>
          <cell r="D468"/>
          <cell r="E468"/>
          <cell r="F468"/>
          <cell r="G468"/>
          <cell r="H468"/>
          <cell r="I468"/>
          <cell r="J468"/>
          <cell r="K468"/>
          <cell r="L468"/>
        </row>
        <row r="469">
          <cell r="B469"/>
          <cell r="D469"/>
          <cell r="E469"/>
          <cell r="F469"/>
          <cell r="G469"/>
          <cell r="H469"/>
          <cell r="I469"/>
          <cell r="J469"/>
          <cell r="K469"/>
          <cell r="L469"/>
        </row>
        <row r="470">
          <cell r="B470"/>
          <cell r="D470"/>
          <cell r="E470"/>
          <cell r="F470"/>
          <cell r="G470"/>
          <cell r="H470"/>
          <cell r="I470"/>
          <cell r="J470"/>
          <cell r="K470"/>
          <cell r="L470"/>
        </row>
        <row r="471">
          <cell r="B471"/>
          <cell r="D471"/>
          <cell r="E471"/>
          <cell r="F471"/>
          <cell r="G471"/>
          <cell r="H471"/>
          <cell r="I471"/>
          <cell r="J471"/>
          <cell r="K471"/>
          <cell r="L471"/>
        </row>
        <row r="472">
          <cell r="B472"/>
          <cell r="D472"/>
          <cell r="E472"/>
          <cell r="F472"/>
          <cell r="G472"/>
          <cell r="H472"/>
          <cell r="I472"/>
          <cell r="J472"/>
          <cell r="K472"/>
          <cell r="L472"/>
        </row>
        <row r="473">
          <cell r="B473"/>
          <cell r="D473"/>
          <cell r="E473"/>
          <cell r="F473"/>
          <cell r="G473"/>
          <cell r="H473"/>
          <cell r="I473"/>
          <cell r="J473"/>
          <cell r="K473"/>
          <cell r="L473"/>
        </row>
        <row r="474">
          <cell r="B474"/>
          <cell r="D474"/>
          <cell r="E474"/>
          <cell r="F474"/>
          <cell r="G474"/>
          <cell r="H474"/>
          <cell r="I474"/>
          <cell r="J474"/>
          <cell r="K474"/>
          <cell r="L474"/>
        </row>
        <row r="475">
          <cell r="B475"/>
          <cell r="D475"/>
          <cell r="E475"/>
          <cell r="F475"/>
          <cell r="G475"/>
          <cell r="H475"/>
          <cell r="I475"/>
          <cell r="J475"/>
          <cell r="K475"/>
          <cell r="L475"/>
        </row>
        <row r="476">
          <cell r="B476"/>
          <cell r="D476"/>
          <cell r="E476"/>
          <cell r="F476"/>
          <cell r="G476"/>
          <cell r="H476"/>
          <cell r="I476"/>
          <cell r="J476"/>
          <cell r="K476"/>
          <cell r="L476"/>
        </row>
        <row r="477">
          <cell r="B477"/>
          <cell r="D477"/>
          <cell r="E477"/>
          <cell r="F477"/>
          <cell r="G477"/>
          <cell r="H477"/>
          <cell r="I477"/>
          <cell r="J477"/>
          <cell r="K477"/>
          <cell r="L477"/>
        </row>
        <row r="478">
          <cell r="B478"/>
          <cell r="D478"/>
          <cell r="E478"/>
          <cell r="F478"/>
          <cell r="G478"/>
          <cell r="H478"/>
          <cell r="I478"/>
          <cell r="J478"/>
          <cell r="K478"/>
          <cell r="L478"/>
        </row>
        <row r="479">
          <cell r="B479"/>
          <cell r="D479"/>
          <cell r="E479"/>
          <cell r="F479"/>
          <cell r="G479"/>
          <cell r="H479"/>
          <cell r="I479"/>
          <cell r="J479"/>
          <cell r="K479"/>
          <cell r="L479"/>
        </row>
        <row r="480">
          <cell r="B480"/>
          <cell r="D480"/>
          <cell r="E480"/>
          <cell r="F480"/>
          <cell r="G480"/>
          <cell r="H480"/>
          <cell r="I480"/>
          <cell r="J480"/>
          <cell r="K480"/>
          <cell r="L480"/>
        </row>
        <row r="481">
          <cell r="B481"/>
          <cell r="D481"/>
          <cell r="E481"/>
          <cell r="F481"/>
          <cell r="G481"/>
          <cell r="H481"/>
          <cell r="I481"/>
          <cell r="J481"/>
          <cell r="K481"/>
          <cell r="L481"/>
        </row>
        <row r="482">
          <cell r="B482"/>
          <cell r="D482"/>
          <cell r="E482"/>
          <cell r="F482"/>
          <cell r="G482"/>
          <cell r="H482"/>
          <cell r="I482"/>
          <cell r="J482"/>
          <cell r="K482"/>
          <cell r="L482"/>
        </row>
        <row r="483">
          <cell r="B483"/>
          <cell r="D483"/>
          <cell r="E483"/>
          <cell r="F483"/>
          <cell r="G483"/>
          <cell r="H483"/>
          <cell r="I483"/>
          <cell r="J483"/>
          <cell r="K483"/>
          <cell r="L483"/>
        </row>
        <row r="484">
          <cell r="B484"/>
          <cell r="D484"/>
          <cell r="E484"/>
          <cell r="F484"/>
          <cell r="G484"/>
          <cell r="H484"/>
          <cell r="I484"/>
          <cell r="J484"/>
          <cell r="K484"/>
          <cell r="L484"/>
        </row>
        <row r="485">
          <cell r="B485"/>
          <cell r="D485"/>
          <cell r="E485"/>
          <cell r="F485"/>
          <cell r="G485"/>
          <cell r="H485"/>
          <cell r="I485"/>
          <cell r="J485"/>
          <cell r="K485"/>
          <cell r="L485"/>
        </row>
        <row r="486">
          <cell r="B486"/>
          <cell r="D486"/>
          <cell r="E486"/>
          <cell r="F486"/>
          <cell r="G486"/>
          <cell r="H486"/>
          <cell r="I486"/>
          <cell r="J486"/>
          <cell r="K486"/>
          <cell r="L486"/>
        </row>
        <row r="487">
          <cell r="B487"/>
          <cell r="D487"/>
          <cell r="E487"/>
          <cell r="F487"/>
          <cell r="G487"/>
          <cell r="H487"/>
          <cell r="I487"/>
          <cell r="J487"/>
          <cell r="K487"/>
          <cell r="L487"/>
        </row>
        <row r="488">
          <cell r="B488"/>
          <cell r="D488"/>
          <cell r="E488"/>
          <cell r="F488"/>
          <cell r="G488"/>
          <cell r="H488"/>
          <cell r="I488"/>
          <cell r="J488"/>
          <cell r="K488"/>
          <cell r="L488"/>
        </row>
        <row r="489">
          <cell r="B489"/>
          <cell r="D489"/>
          <cell r="E489"/>
          <cell r="F489"/>
          <cell r="G489"/>
          <cell r="H489"/>
          <cell r="I489"/>
          <cell r="J489"/>
          <cell r="K489"/>
          <cell r="L489"/>
        </row>
        <row r="490">
          <cell r="B490"/>
          <cell r="D490"/>
          <cell r="E490"/>
          <cell r="F490"/>
          <cell r="G490"/>
          <cell r="H490"/>
          <cell r="I490"/>
          <cell r="J490"/>
          <cell r="K490"/>
          <cell r="L490"/>
        </row>
        <row r="491">
          <cell r="B491"/>
          <cell r="D491"/>
          <cell r="E491"/>
          <cell r="F491"/>
          <cell r="G491"/>
          <cell r="H491"/>
          <cell r="I491"/>
          <cell r="J491"/>
          <cell r="K491"/>
          <cell r="L491"/>
        </row>
        <row r="492">
          <cell r="B492"/>
          <cell r="D492"/>
          <cell r="E492"/>
          <cell r="F492"/>
          <cell r="G492"/>
          <cell r="H492"/>
          <cell r="I492"/>
          <cell r="J492"/>
          <cell r="K492"/>
          <cell r="L492"/>
        </row>
        <row r="493">
          <cell r="B493"/>
          <cell r="D493"/>
          <cell r="E493"/>
          <cell r="F493"/>
          <cell r="G493"/>
          <cell r="H493"/>
          <cell r="I493"/>
          <cell r="J493"/>
          <cell r="K493"/>
          <cell r="L493"/>
        </row>
        <row r="494">
          <cell r="B494"/>
          <cell r="D494"/>
          <cell r="E494"/>
          <cell r="F494"/>
          <cell r="G494"/>
          <cell r="H494"/>
          <cell r="I494"/>
          <cell r="J494"/>
          <cell r="K494"/>
          <cell r="L494"/>
        </row>
        <row r="495">
          <cell r="B495"/>
          <cell r="D495"/>
          <cell r="E495"/>
          <cell r="F495"/>
          <cell r="G495"/>
          <cell r="H495"/>
          <cell r="I495"/>
          <cell r="J495"/>
          <cell r="K495"/>
          <cell r="L495"/>
        </row>
        <row r="496">
          <cell r="B496"/>
          <cell r="D496"/>
          <cell r="E496"/>
          <cell r="F496"/>
          <cell r="G496"/>
          <cell r="H496"/>
          <cell r="I496"/>
          <cell r="J496"/>
          <cell r="K496"/>
          <cell r="L496"/>
        </row>
        <row r="497">
          <cell r="B497"/>
          <cell r="D497"/>
          <cell r="E497"/>
          <cell r="F497"/>
          <cell r="G497"/>
          <cell r="H497"/>
          <cell r="I497"/>
          <cell r="J497"/>
          <cell r="K497"/>
          <cell r="L497"/>
        </row>
        <row r="498">
          <cell r="B498"/>
          <cell r="D498"/>
          <cell r="E498"/>
          <cell r="F498"/>
          <cell r="G498"/>
          <cell r="H498"/>
          <cell r="I498"/>
          <cell r="J498"/>
          <cell r="K498"/>
          <cell r="L498"/>
        </row>
        <row r="499">
          <cell r="B499"/>
          <cell r="D499"/>
          <cell r="E499"/>
          <cell r="F499"/>
          <cell r="G499"/>
          <cell r="H499"/>
          <cell r="I499"/>
          <cell r="J499"/>
          <cell r="K499"/>
          <cell r="L499"/>
        </row>
        <row r="500">
          <cell r="B500"/>
          <cell r="D500"/>
          <cell r="E500"/>
          <cell r="F500"/>
          <cell r="G500"/>
          <cell r="H500"/>
          <cell r="I500"/>
          <cell r="J500"/>
          <cell r="K500"/>
          <cell r="L500"/>
        </row>
        <row r="501">
          <cell r="B501"/>
          <cell r="D501"/>
          <cell r="E501"/>
          <cell r="F501"/>
          <cell r="G501"/>
          <cell r="H501"/>
          <cell r="I501"/>
          <cell r="J501"/>
          <cell r="K501"/>
          <cell r="L501"/>
        </row>
        <row r="502">
          <cell r="B502"/>
          <cell r="D502"/>
          <cell r="E502"/>
          <cell r="F502"/>
          <cell r="G502"/>
          <cell r="H502"/>
          <cell r="I502"/>
          <cell r="J502"/>
          <cell r="K502"/>
          <cell r="L502"/>
        </row>
        <row r="503">
          <cell r="B503"/>
          <cell r="D503"/>
          <cell r="E503"/>
          <cell r="F503"/>
          <cell r="G503"/>
          <cell r="H503"/>
          <cell r="I503"/>
          <cell r="J503"/>
          <cell r="K503"/>
          <cell r="L503"/>
        </row>
        <row r="504">
          <cell r="B504"/>
          <cell r="D504"/>
          <cell r="E504"/>
          <cell r="F504"/>
          <cell r="G504"/>
          <cell r="H504"/>
          <cell r="I504"/>
          <cell r="J504"/>
          <cell r="K504"/>
          <cell r="L504"/>
        </row>
        <row r="505">
          <cell r="B505"/>
          <cell r="D505"/>
          <cell r="E505"/>
          <cell r="F505"/>
          <cell r="G505"/>
          <cell r="H505"/>
          <cell r="I505"/>
          <cell r="J505"/>
          <cell r="K505"/>
          <cell r="L505"/>
        </row>
        <row r="506">
          <cell r="B506"/>
          <cell r="D506"/>
          <cell r="E506"/>
          <cell r="F506"/>
          <cell r="G506"/>
          <cell r="H506"/>
          <cell r="I506"/>
          <cell r="J506"/>
          <cell r="K506"/>
          <cell r="L506"/>
        </row>
        <row r="507">
          <cell r="B507"/>
          <cell r="D507"/>
          <cell r="E507"/>
          <cell r="F507"/>
          <cell r="G507"/>
          <cell r="H507"/>
          <cell r="I507"/>
          <cell r="J507"/>
          <cell r="K507"/>
          <cell r="L507"/>
        </row>
        <row r="508">
          <cell r="B508"/>
          <cell r="D508"/>
          <cell r="E508"/>
          <cell r="F508"/>
          <cell r="G508"/>
          <cell r="H508"/>
          <cell r="I508"/>
          <cell r="J508"/>
          <cell r="K508"/>
          <cell r="L508"/>
        </row>
        <row r="509">
          <cell r="B509"/>
          <cell r="D509"/>
          <cell r="E509"/>
          <cell r="F509"/>
          <cell r="G509"/>
          <cell r="H509"/>
          <cell r="I509"/>
          <cell r="J509"/>
          <cell r="K509"/>
          <cell r="L509"/>
        </row>
        <row r="510">
          <cell r="B510"/>
          <cell r="D510"/>
          <cell r="E510"/>
          <cell r="F510"/>
          <cell r="G510"/>
          <cell r="H510"/>
          <cell r="I510"/>
          <cell r="J510"/>
          <cell r="K510"/>
          <cell r="L510"/>
        </row>
        <row r="511">
          <cell r="B511"/>
          <cell r="D511"/>
          <cell r="E511"/>
          <cell r="F511"/>
          <cell r="G511"/>
          <cell r="H511"/>
          <cell r="I511"/>
          <cell r="J511"/>
          <cell r="K511"/>
          <cell r="L511"/>
        </row>
        <row r="512">
          <cell r="B512"/>
          <cell r="D512"/>
          <cell r="E512"/>
          <cell r="F512"/>
          <cell r="G512"/>
          <cell r="H512"/>
          <cell r="I512"/>
          <cell r="J512"/>
          <cell r="K512"/>
          <cell r="L512"/>
        </row>
        <row r="513">
          <cell r="B513"/>
          <cell r="D513"/>
          <cell r="E513"/>
          <cell r="F513"/>
          <cell r="G513"/>
          <cell r="H513"/>
          <cell r="I513"/>
          <cell r="J513"/>
          <cell r="K513"/>
          <cell r="L513"/>
        </row>
        <row r="514">
          <cell r="B514"/>
          <cell r="D514"/>
          <cell r="E514"/>
          <cell r="F514"/>
          <cell r="G514"/>
          <cell r="H514"/>
          <cell r="I514"/>
          <cell r="J514"/>
          <cell r="K514"/>
          <cell r="L514"/>
        </row>
        <row r="515">
          <cell r="B515"/>
          <cell r="D515"/>
          <cell r="E515"/>
          <cell r="F515"/>
          <cell r="G515"/>
          <cell r="H515"/>
          <cell r="I515"/>
          <cell r="J515"/>
          <cell r="K515"/>
          <cell r="L515"/>
        </row>
        <row r="516">
          <cell r="B516"/>
          <cell r="D516"/>
          <cell r="E516"/>
          <cell r="F516"/>
          <cell r="G516"/>
          <cell r="H516"/>
          <cell r="I516"/>
          <cell r="J516"/>
          <cell r="K516"/>
          <cell r="L516"/>
        </row>
        <row r="517">
          <cell r="B517"/>
          <cell r="D517"/>
          <cell r="E517"/>
          <cell r="F517"/>
          <cell r="G517"/>
          <cell r="H517"/>
          <cell r="I517"/>
          <cell r="J517"/>
          <cell r="K517"/>
          <cell r="L517"/>
        </row>
        <row r="518">
          <cell r="B518"/>
          <cell r="D518"/>
          <cell r="E518"/>
          <cell r="F518"/>
          <cell r="G518"/>
          <cell r="H518"/>
          <cell r="I518"/>
          <cell r="J518"/>
          <cell r="K518"/>
          <cell r="L518"/>
        </row>
        <row r="519">
          <cell r="B519"/>
          <cell r="D519"/>
          <cell r="E519"/>
          <cell r="F519"/>
          <cell r="G519"/>
          <cell r="H519"/>
          <cell r="I519"/>
          <cell r="J519"/>
          <cell r="K519"/>
          <cell r="L519"/>
        </row>
        <row r="520">
          <cell r="B520"/>
          <cell r="D520"/>
          <cell r="E520"/>
          <cell r="F520"/>
          <cell r="G520"/>
          <cell r="H520"/>
          <cell r="I520"/>
          <cell r="J520"/>
          <cell r="K520"/>
          <cell r="L520"/>
        </row>
        <row r="521">
          <cell r="B521"/>
          <cell r="D521"/>
          <cell r="E521"/>
          <cell r="F521"/>
          <cell r="G521"/>
          <cell r="H521"/>
          <cell r="I521"/>
          <cell r="J521"/>
          <cell r="K521"/>
          <cell r="L521"/>
        </row>
        <row r="522">
          <cell r="B522"/>
          <cell r="D522"/>
          <cell r="E522"/>
          <cell r="F522"/>
          <cell r="G522"/>
          <cell r="H522"/>
          <cell r="I522"/>
          <cell r="J522"/>
          <cell r="K522"/>
          <cell r="L522"/>
        </row>
        <row r="523">
          <cell r="B523"/>
          <cell r="D523"/>
          <cell r="E523"/>
          <cell r="F523"/>
          <cell r="G523"/>
          <cell r="H523"/>
          <cell r="I523"/>
          <cell r="J523"/>
          <cell r="K523"/>
          <cell r="L523"/>
        </row>
        <row r="524">
          <cell r="B524"/>
          <cell r="D524"/>
          <cell r="E524"/>
          <cell r="F524"/>
          <cell r="G524"/>
          <cell r="H524"/>
          <cell r="I524"/>
          <cell r="J524"/>
          <cell r="K524"/>
          <cell r="L524"/>
        </row>
        <row r="525">
          <cell r="B525"/>
          <cell r="D525"/>
          <cell r="E525"/>
          <cell r="F525"/>
          <cell r="G525"/>
          <cell r="H525"/>
          <cell r="I525"/>
          <cell r="J525"/>
          <cell r="K525"/>
          <cell r="L525"/>
        </row>
        <row r="526">
          <cell r="B526"/>
          <cell r="D526"/>
          <cell r="E526"/>
          <cell r="F526"/>
          <cell r="G526"/>
          <cell r="H526"/>
          <cell r="I526"/>
          <cell r="J526"/>
          <cell r="K526"/>
          <cell r="L526"/>
        </row>
        <row r="527">
          <cell r="B527"/>
          <cell r="D527"/>
          <cell r="E527"/>
          <cell r="F527"/>
          <cell r="G527"/>
          <cell r="H527"/>
          <cell r="I527"/>
          <cell r="J527"/>
          <cell r="K527"/>
          <cell r="L527"/>
        </row>
        <row r="528">
          <cell r="B528"/>
          <cell r="D528"/>
          <cell r="E528"/>
          <cell r="F528"/>
          <cell r="G528"/>
          <cell r="H528"/>
          <cell r="I528"/>
          <cell r="J528"/>
          <cell r="K528"/>
          <cell r="L528"/>
        </row>
        <row r="529">
          <cell r="B529"/>
          <cell r="D529"/>
          <cell r="E529"/>
          <cell r="F529"/>
          <cell r="G529"/>
          <cell r="H529"/>
          <cell r="I529"/>
          <cell r="J529"/>
          <cell r="K529"/>
          <cell r="L529"/>
        </row>
        <row r="530">
          <cell r="B530"/>
          <cell r="D530"/>
          <cell r="E530"/>
          <cell r="F530"/>
          <cell r="G530"/>
          <cell r="H530"/>
          <cell r="I530"/>
          <cell r="J530"/>
          <cell r="K530"/>
          <cell r="L530"/>
        </row>
        <row r="531">
          <cell r="B531"/>
          <cell r="D531"/>
          <cell r="E531"/>
          <cell r="F531"/>
          <cell r="G531"/>
          <cell r="H531"/>
          <cell r="I531"/>
          <cell r="J531"/>
          <cell r="K531"/>
          <cell r="L531"/>
        </row>
        <row r="532">
          <cell r="B532"/>
          <cell r="D532"/>
          <cell r="E532"/>
          <cell r="F532"/>
          <cell r="G532"/>
          <cell r="H532"/>
          <cell r="I532"/>
          <cell r="J532"/>
          <cell r="K532"/>
          <cell r="L532"/>
        </row>
        <row r="533">
          <cell r="B533"/>
          <cell r="D533"/>
          <cell r="E533"/>
          <cell r="F533"/>
          <cell r="G533"/>
          <cell r="H533"/>
          <cell r="I533"/>
          <cell r="J533"/>
          <cell r="K533"/>
          <cell r="L533"/>
        </row>
        <row r="534">
          <cell r="B534"/>
          <cell r="D534"/>
          <cell r="E534"/>
          <cell r="F534"/>
          <cell r="G534"/>
          <cell r="H534"/>
          <cell r="I534"/>
          <cell r="J534"/>
          <cell r="K534"/>
          <cell r="L534"/>
        </row>
        <row r="535">
          <cell r="B535"/>
          <cell r="D535"/>
          <cell r="E535"/>
          <cell r="F535"/>
          <cell r="G535"/>
          <cell r="H535"/>
          <cell r="I535"/>
          <cell r="J535"/>
          <cell r="K535"/>
          <cell r="L535"/>
        </row>
        <row r="536">
          <cell r="B536"/>
          <cell r="D536"/>
          <cell r="E536"/>
          <cell r="F536"/>
          <cell r="G536"/>
          <cell r="H536"/>
          <cell r="I536"/>
          <cell r="J536"/>
          <cell r="K536"/>
          <cell r="L536"/>
        </row>
        <row r="537">
          <cell r="B537"/>
          <cell r="D537"/>
          <cell r="E537"/>
          <cell r="F537"/>
          <cell r="G537"/>
          <cell r="H537"/>
          <cell r="I537"/>
          <cell r="J537"/>
          <cell r="K537"/>
          <cell r="L537"/>
        </row>
        <row r="538">
          <cell r="B538"/>
          <cell r="D538"/>
          <cell r="E538"/>
          <cell r="F538"/>
          <cell r="G538"/>
          <cell r="H538"/>
          <cell r="I538"/>
          <cell r="J538"/>
          <cell r="K538"/>
          <cell r="L538"/>
        </row>
        <row r="539">
          <cell r="B539"/>
          <cell r="D539"/>
          <cell r="E539"/>
          <cell r="F539"/>
          <cell r="G539"/>
          <cell r="H539"/>
          <cell r="I539"/>
          <cell r="J539"/>
          <cell r="K539"/>
          <cell r="L539"/>
        </row>
        <row r="540">
          <cell r="B540"/>
          <cell r="D540"/>
          <cell r="E540"/>
          <cell r="F540"/>
          <cell r="G540"/>
          <cell r="H540"/>
          <cell r="I540"/>
          <cell r="J540"/>
          <cell r="K540"/>
          <cell r="L540"/>
        </row>
        <row r="541">
          <cell r="B541"/>
          <cell r="D541"/>
          <cell r="E541"/>
          <cell r="F541"/>
          <cell r="G541"/>
          <cell r="H541"/>
          <cell r="I541"/>
          <cell r="J541"/>
          <cell r="K541"/>
          <cell r="L541"/>
        </row>
        <row r="542">
          <cell r="B542"/>
          <cell r="D542"/>
          <cell r="E542"/>
          <cell r="F542"/>
          <cell r="G542"/>
          <cell r="H542"/>
          <cell r="I542"/>
          <cell r="J542"/>
          <cell r="K542"/>
          <cell r="L542"/>
        </row>
        <row r="543">
          <cell r="B543"/>
          <cell r="D543"/>
          <cell r="E543"/>
          <cell r="F543"/>
          <cell r="G543"/>
          <cell r="H543"/>
          <cell r="I543"/>
          <cell r="J543"/>
          <cell r="K543"/>
          <cell r="L543"/>
        </row>
        <row r="544">
          <cell r="B544"/>
          <cell r="D544"/>
          <cell r="E544"/>
          <cell r="F544"/>
          <cell r="G544"/>
          <cell r="H544"/>
          <cell r="I544"/>
          <cell r="J544"/>
          <cell r="K544"/>
          <cell r="L544"/>
        </row>
        <row r="545">
          <cell r="B545"/>
          <cell r="D545"/>
          <cell r="E545"/>
          <cell r="F545"/>
          <cell r="G545"/>
          <cell r="H545"/>
          <cell r="I545"/>
          <cell r="J545"/>
          <cell r="K545"/>
          <cell r="L545"/>
        </row>
        <row r="546">
          <cell r="B546"/>
          <cell r="D546"/>
          <cell r="E546"/>
          <cell r="F546"/>
          <cell r="G546"/>
          <cell r="H546"/>
          <cell r="I546"/>
          <cell r="J546"/>
          <cell r="K546"/>
          <cell r="L546"/>
        </row>
        <row r="547">
          <cell r="B547"/>
          <cell r="D547"/>
          <cell r="E547"/>
          <cell r="F547"/>
          <cell r="G547"/>
          <cell r="H547"/>
          <cell r="I547"/>
          <cell r="J547"/>
          <cell r="K547"/>
          <cell r="L547"/>
        </row>
        <row r="548">
          <cell r="B548"/>
          <cell r="D548"/>
          <cell r="E548"/>
          <cell r="F548"/>
          <cell r="G548"/>
          <cell r="H548"/>
          <cell r="I548"/>
          <cell r="J548"/>
          <cell r="K548"/>
          <cell r="L548"/>
        </row>
        <row r="549">
          <cell r="B549"/>
          <cell r="D549"/>
          <cell r="E549"/>
          <cell r="F549"/>
          <cell r="G549"/>
          <cell r="H549"/>
          <cell r="I549"/>
          <cell r="J549"/>
          <cell r="K549"/>
          <cell r="L549"/>
        </row>
        <row r="550">
          <cell r="B550"/>
          <cell r="D550"/>
          <cell r="E550"/>
          <cell r="F550"/>
          <cell r="G550"/>
          <cell r="H550"/>
          <cell r="I550"/>
          <cell r="J550"/>
          <cell r="K550"/>
          <cell r="L550"/>
        </row>
        <row r="551">
          <cell r="B551"/>
          <cell r="D551"/>
          <cell r="E551"/>
          <cell r="F551"/>
          <cell r="G551"/>
          <cell r="H551"/>
          <cell r="I551"/>
          <cell r="J551"/>
          <cell r="K551"/>
          <cell r="L551"/>
        </row>
        <row r="552">
          <cell r="B552"/>
          <cell r="D552"/>
          <cell r="E552"/>
          <cell r="F552"/>
          <cell r="G552"/>
          <cell r="H552"/>
          <cell r="I552"/>
          <cell r="J552"/>
          <cell r="K552"/>
          <cell r="L552"/>
        </row>
        <row r="553">
          <cell r="B553"/>
          <cell r="D553"/>
          <cell r="E553"/>
          <cell r="F553"/>
          <cell r="G553"/>
          <cell r="H553"/>
          <cell r="I553"/>
          <cell r="J553"/>
          <cell r="K553"/>
          <cell r="L553"/>
        </row>
        <row r="554">
          <cell r="B554"/>
          <cell r="D554"/>
          <cell r="E554"/>
          <cell r="F554"/>
          <cell r="G554"/>
          <cell r="H554"/>
          <cell r="I554"/>
          <cell r="J554"/>
          <cell r="K554"/>
          <cell r="L554"/>
        </row>
        <row r="555">
          <cell r="B555"/>
          <cell r="D555"/>
          <cell r="E555"/>
          <cell r="F555"/>
          <cell r="G555"/>
          <cell r="H555"/>
          <cell r="I555"/>
          <cell r="J555"/>
          <cell r="K555"/>
          <cell r="L555"/>
        </row>
        <row r="556">
          <cell r="B556"/>
          <cell r="D556"/>
          <cell r="E556"/>
          <cell r="F556"/>
          <cell r="G556"/>
          <cell r="H556"/>
          <cell r="I556"/>
          <cell r="J556"/>
          <cell r="K556"/>
          <cell r="L556"/>
        </row>
        <row r="557">
          <cell r="B557"/>
          <cell r="D557"/>
          <cell r="E557"/>
          <cell r="F557"/>
          <cell r="G557"/>
          <cell r="H557"/>
          <cell r="I557"/>
          <cell r="J557"/>
          <cell r="K557"/>
          <cell r="L557"/>
        </row>
        <row r="558">
          <cell r="B558"/>
          <cell r="D558"/>
          <cell r="E558"/>
          <cell r="F558"/>
          <cell r="G558"/>
          <cell r="H558"/>
          <cell r="I558"/>
          <cell r="J558"/>
          <cell r="K558"/>
          <cell r="L558"/>
        </row>
        <row r="559">
          <cell r="B559"/>
          <cell r="D559"/>
          <cell r="E559"/>
          <cell r="F559"/>
          <cell r="G559"/>
          <cell r="H559"/>
          <cell r="I559"/>
          <cell r="J559"/>
          <cell r="K559"/>
          <cell r="L559"/>
        </row>
        <row r="560">
          <cell r="B560"/>
          <cell r="D560"/>
          <cell r="E560"/>
          <cell r="F560"/>
          <cell r="G560"/>
          <cell r="H560"/>
          <cell r="I560"/>
          <cell r="J560"/>
          <cell r="K560"/>
          <cell r="L560"/>
        </row>
        <row r="561">
          <cell r="B561"/>
          <cell r="D561"/>
          <cell r="E561"/>
          <cell r="F561"/>
          <cell r="G561"/>
          <cell r="H561"/>
          <cell r="I561"/>
          <cell r="J561"/>
          <cell r="K561"/>
          <cell r="L561"/>
        </row>
        <row r="562">
          <cell r="B562"/>
          <cell r="D562"/>
          <cell r="E562"/>
          <cell r="F562"/>
          <cell r="G562"/>
          <cell r="H562"/>
          <cell r="I562"/>
          <cell r="J562"/>
          <cell r="K562"/>
          <cell r="L562"/>
        </row>
        <row r="563">
          <cell r="B563"/>
          <cell r="D563"/>
          <cell r="E563"/>
          <cell r="F563"/>
          <cell r="G563"/>
          <cell r="H563"/>
          <cell r="I563"/>
          <cell r="J563"/>
          <cell r="K563"/>
          <cell r="L563"/>
        </row>
        <row r="564">
          <cell r="B564"/>
          <cell r="D564"/>
          <cell r="E564"/>
          <cell r="F564"/>
          <cell r="G564"/>
          <cell r="H564"/>
          <cell r="I564"/>
          <cell r="J564"/>
          <cell r="K564"/>
          <cell r="L564"/>
        </row>
        <row r="565">
          <cell r="B565"/>
          <cell r="D565"/>
          <cell r="E565"/>
          <cell r="F565"/>
          <cell r="G565"/>
          <cell r="H565"/>
          <cell r="I565"/>
          <cell r="J565"/>
          <cell r="K565"/>
          <cell r="L565"/>
        </row>
        <row r="566">
          <cell r="B566"/>
          <cell r="D566"/>
          <cell r="E566"/>
          <cell r="F566"/>
          <cell r="G566"/>
          <cell r="H566"/>
          <cell r="I566"/>
          <cell r="J566"/>
          <cell r="K566"/>
          <cell r="L566"/>
        </row>
        <row r="567">
          <cell r="B567"/>
          <cell r="D567"/>
          <cell r="E567"/>
          <cell r="F567"/>
          <cell r="G567"/>
          <cell r="H567"/>
          <cell r="I567"/>
          <cell r="J567"/>
          <cell r="K567"/>
          <cell r="L567"/>
        </row>
        <row r="568">
          <cell r="B568"/>
          <cell r="D568"/>
          <cell r="E568"/>
          <cell r="F568"/>
          <cell r="G568"/>
          <cell r="H568"/>
          <cell r="I568"/>
          <cell r="J568"/>
          <cell r="K568"/>
          <cell r="L568"/>
        </row>
        <row r="569">
          <cell r="B569"/>
          <cell r="D569"/>
          <cell r="E569"/>
          <cell r="F569"/>
          <cell r="G569"/>
          <cell r="H569"/>
          <cell r="I569"/>
          <cell r="J569"/>
          <cell r="K569"/>
          <cell r="L569"/>
        </row>
        <row r="570">
          <cell r="B570"/>
          <cell r="D570"/>
          <cell r="E570"/>
          <cell r="F570"/>
          <cell r="G570"/>
          <cell r="H570"/>
          <cell r="I570"/>
          <cell r="J570"/>
          <cell r="K570"/>
          <cell r="L570"/>
        </row>
        <row r="571">
          <cell r="B571"/>
          <cell r="D571"/>
          <cell r="E571"/>
          <cell r="F571"/>
          <cell r="G571"/>
          <cell r="H571"/>
          <cell r="I571"/>
          <cell r="J571"/>
          <cell r="K571"/>
          <cell r="L571"/>
        </row>
        <row r="572">
          <cell r="B572"/>
          <cell r="D572"/>
          <cell r="E572"/>
          <cell r="F572"/>
          <cell r="G572"/>
          <cell r="H572"/>
          <cell r="I572"/>
          <cell r="J572"/>
          <cell r="K572"/>
          <cell r="L572"/>
        </row>
        <row r="573">
          <cell r="B573"/>
          <cell r="D573"/>
          <cell r="E573"/>
          <cell r="F573"/>
          <cell r="G573"/>
          <cell r="H573"/>
          <cell r="I573"/>
          <cell r="J573"/>
          <cell r="K573"/>
          <cell r="L573"/>
        </row>
        <row r="574">
          <cell r="B574"/>
          <cell r="D574"/>
          <cell r="E574"/>
          <cell r="F574"/>
          <cell r="G574"/>
          <cell r="H574"/>
          <cell r="I574"/>
          <cell r="J574"/>
          <cell r="K574"/>
          <cell r="L574"/>
        </row>
        <row r="575">
          <cell r="B575"/>
          <cell r="D575"/>
          <cell r="E575"/>
          <cell r="F575"/>
          <cell r="G575"/>
          <cell r="H575"/>
          <cell r="I575"/>
          <cell r="J575"/>
          <cell r="K575"/>
          <cell r="L575"/>
        </row>
        <row r="576">
          <cell r="B576"/>
          <cell r="D576"/>
          <cell r="E576"/>
          <cell r="F576"/>
          <cell r="G576"/>
          <cell r="H576"/>
          <cell r="I576"/>
          <cell r="J576"/>
          <cell r="K576"/>
          <cell r="L576"/>
        </row>
        <row r="577">
          <cell r="B577"/>
          <cell r="D577"/>
          <cell r="E577"/>
          <cell r="F577"/>
          <cell r="G577"/>
          <cell r="H577"/>
          <cell r="I577"/>
          <cell r="J577"/>
          <cell r="K577"/>
          <cell r="L577"/>
        </row>
        <row r="578">
          <cell r="B578"/>
          <cell r="D578"/>
          <cell r="E578"/>
          <cell r="F578"/>
          <cell r="G578"/>
          <cell r="H578"/>
          <cell r="I578"/>
          <cell r="J578"/>
          <cell r="K578"/>
          <cell r="L578"/>
        </row>
        <row r="579">
          <cell r="B579"/>
          <cell r="D579"/>
          <cell r="E579"/>
          <cell r="F579"/>
          <cell r="G579"/>
          <cell r="H579"/>
          <cell r="I579"/>
          <cell r="J579"/>
          <cell r="K579"/>
          <cell r="L579"/>
        </row>
        <row r="580">
          <cell r="B580"/>
          <cell r="D580"/>
          <cell r="E580"/>
          <cell r="F580"/>
          <cell r="G580"/>
          <cell r="H580"/>
          <cell r="I580"/>
          <cell r="J580"/>
          <cell r="K580"/>
          <cell r="L580"/>
        </row>
        <row r="581">
          <cell r="B581"/>
          <cell r="D581"/>
          <cell r="E581"/>
          <cell r="F581"/>
          <cell r="G581"/>
          <cell r="H581"/>
          <cell r="I581"/>
          <cell r="J581"/>
          <cell r="K581"/>
          <cell r="L581"/>
        </row>
        <row r="582">
          <cell r="B582"/>
          <cell r="D582"/>
          <cell r="E582"/>
          <cell r="F582"/>
          <cell r="G582"/>
          <cell r="H582"/>
          <cell r="I582"/>
          <cell r="J582"/>
          <cell r="K582"/>
          <cell r="L582"/>
        </row>
        <row r="583">
          <cell r="B583"/>
          <cell r="D583"/>
          <cell r="E583"/>
          <cell r="F583"/>
          <cell r="G583"/>
          <cell r="H583"/>
          <cell r="I583"/>
          <cell r="J583"/>
          <cell r="K583"/>
          <cell r="L583"/>
        </row>
        <row r="584">
          <cell r="B584"/>
          <cell r="D584"/>
          <cell r="E584"/>
          <cell r="F584"/>
          <cell r="G584"/>
          <cell r="H584"/>
          <cell r="I584"/>
          <cell r="J584"/>
          <cell r="K584"/>
          <cell r="L584"/>
        </row>
        <row r="585">
          <cell r="B585"/>
          <cell r="D585"/>
          <cell r="E585"/>
          <cell r="F585"/>
          <cell r="G585"/>
          <cell r="H585"/>
          <cell r="I585"/>
          <cell r="J585"/>
          <cell r="K585"/>
          <cell r="L585"/>
        </row>
        <row r="586">
          <cell r="B586"/>
          <cell r="D586"/>
          <cell r="E586"/>
          <cell r="F586"/>
          <cell r="G586"/>
          <cell r="H586"/>
          <cell r="I586"/>
          <cell r="J586"/>
          <cell r="K586"/>
          <cell r="L586"/>
        </row>
        <row r="587">
          <cell r="B587"/>
          <cell r="D587"/>
          <cell r="E587"/>
          <cell r="F587"/>
          <cell r="G587"/>
          <cell r="H587"/>
          <cell r="I587"/>
          <cell r="J587"/>
          <cell r="K587"/>
          <cell r="L587"/>
        </row>
        <row r="588">
          <cell r="B588"/>
          <cell r="D588"/>
          <cell r="E588"/>
          <cell r="F588"/>
          <cell r="G588"/>
          <cell r="H588"/>
          <cell r="I588"/>
          <cell r="J588"/>
          <cell r="K588"/>
          <cell r="L588"/>
        </row>
        <row r="589">
          <cell r="B589"/>
          <cell r="D589"/>
          <cell r="E589"/>
          <cell r="F589"/>
          <cell r="G589"/>
          <cell r="H589"/>
          <cell r="I589"/>
          <cell r="J589"/>
          <cell r="K589"/>
          <cell r="L589"/>
        </row>
        <row r="590">
          <cell r="B590"/>
          <cell r="D590"/>
          <cell r="E590"/>
          <cell r="F590"/>
          <cell r="G590"/>
          <cell r="H590"/>
          <cell r="I590"/>
          <cell r="J590"/>
          <cell r="K590"/>
          <cell r="L590"/>
        </row>
        <row r="591">
          <cell r="B591"/>
          <cell r="D591"/>
          <cell r="E591"/>
          <cell r="F591"/>
          <cell r="G591"/>
          <cell r="H591"/>
          <cell r="I591"/>
          <cell r="J591"/>
          <cell r="K591"/>
          <cell r="L591"/>
        </row>
        <row r="592">
          <cell r="B592"/>
          <cell r="D592"/>
          <cell r="E592"/>
          <cell r="F592"/>
          <cell r="G592"/>
          <cell r="H592"/>
          <cell r="I592"/>
          <cell r="J592"/>
          <cell r="K592"/>
          <cell r="L592"/>
        </row>
        <row r="593">
          <cell r="B593"/>
          <cell r="D593"/>
          <cell r="E593"/>
          <cell r="F593"/>
          <cell r="G593"/>
          <cell r="H593"/>
          <cell r="I593"/>
          <cell r="J593"/>
          <cell r="K593"/>
          <cell r="L593"/>
        </row>
        <row r="594">
          <cell r="B594"/>
          <cell r="D594"/>
          <cell r="E594"/>
          <cell r="F594"/>
          <cell r="G594"/>
          <cell r="H594"/>
          <cell r="I594"/>
          <cell r="J594"/>
          <cell r="K594"/>
          <cell r="L594"/>
        </row>
        <row r="595">
          <cell r="B595"/>
          <cell r="D595"/>
          <cell r="E595"/>
          <cell r="F595"/>
          <cell r="G595"/>
          <cell r="H595"/>
          <cell r="I595"/>
          <cell r="J595"/>
          <cell r="K595"/>
          <cell r="L595"/>
        </row>
        <row r="596">
          <cell r="B596"/>
          <cell r="D596"/>
          <cell r="E596"/>
          <cell r="F596"/>
          <cell r="G596"/>
          <cell r="H596"/>
          <cell r="I596"/>
          <cell r="J596"/>
          <cell r="K596"/>
          <cell r="L596"/>
        </row>
        <row r="597">
          <cell r="B597"/>
          <cell r="D597"/>
          <cell r="E597"/>
          <cell r="F597"/>
          <cell r="G597"/>
          <cell r="H597"/>
          <cell r="I597"/>
          <cell r="J597"/>
          <cell r="K597"/>
          <cell r="L597"/>
        </row>
        <row r="598">
          <cell r="B598"/>
          <cell r="D598"/>
          <cell r="E598"/>
          <cell r="F598"/>
          <cell r="G598"/>
          <cell r="H598"/>
          <cell r="I598"/>
          <cell r="J598"/>
          <cell r="K598"/>
          <cell r="L598"/>
        </row>
        <row r="599">
          <cell r="B599"/>
          <cell r="D599"/>
          <cell r="E599"/>
          <cell r="F599"/>
          <cell r="G599"/>
          <cell r="H599"/>
          <cell r="I599"/>
          <cell r="J599"/>
          <cell r="K599"/>
          <cell r="L599"/>
        </row>
        <row r="600">
          <cell r="B600"/>
          <cell r="D600"/>
          <cell r="E600"/>
          <cell r="F600"/>
          <cell r="G600"/>
          <cell r="H600"/>
          <cell r="I600"/>
          <cell r="J600"/>
          <cell r="K600"/>
          <cell r="L600"/>
        </row>
        <row r="601">
          <cell r="B601"/>
          <cell r="D601"/>
          <cell r="E601"/>
          <cell r="F601"/>
          <cell r="G601"/>
          <cell r="H601"/>
          <cell r="I601"/>
          <cell r="J601"/>
          <cell r="K601"/>
          <cell r="L601"/>
        </row>
        <row r="602">
          <cell r="B602"/>
          <cell r="D602"/>
          <cell r="E602"/>
          <cell r="F602"/>
          <cell r="G602"/>
          <cell r="H602"/>
          <cell r="I602"/>
          <cell r="J602"/>
          <cell r="K602"/>
          <cell r="L602"/>
        </row>
        <row r="603">
          <cell r="B603"/>
          <cell r="D603"/>
          <cell r="E603"/>
          <cell r="F603"/>
          <cell r="G603"/>
          <cell r="H603"/>
          <cell r="I603"/>
          <cell r="J603"/>
          <cell r="K603"/>
          <cell r="L603"/>
        </row>
        <row r="604">
          <cell r="B604"/>
          <cell r="D604"/>
          <cell r="E604"/>
          <cell r="F604"/>
          <cell r="G604"/>
          <cell r="H604"/>
          <cell r="I604"/>
          <cell r="J604"/>
          <cell r="K604"/>
          <cell r="L604"/>
        </row>
        <row r="605">
          <cell r="B605"/>
          <cell r="D605"/>
          <cell r="E605"/>
          <cell r="F605"/>
          <cell r="G605"/>
          <cell r="H605"/>
          <cell r="I605"/>
          <cell r="J605"/>
          <cell r="K605"/>
          <cell r="L605"/>
        </row>
        <row r="606">
          <cell r="B606"/>
          <cell r="D606"/>
          <cell r="E606"/>
          <cell r="F606"/>
          <cell r="G606"/>
          <cell r="H606"/>
          <cell r="I606"/>
          <cell r="J606"/>
          <cell r="K606"/>
          <cell r="L606"/>
        </row>
        <row r="607">
          <cell r="B607"/>
          <cell r="D607"/>
          <cell r="E607"/>
          <cell r="F607"/>
          <cell r="G607"/>
          <cell r="H607"/>
          <cell r="I607"/>
          <cell r="J607"/>
          <cell r="K607"/>
          <cell r="L607"/>
        </row>
        <row r="608">
          <cell r="B608"/>
          <cell r="D608"/>
          <cell r="E608"/>
          <cell r="F608"/>
          <cell r="G608"/>
          <cell r="H608"/>
          <cell r="I608"/>
          <cell r="J608"/>
          <cell r="K608"/>
          <cell r="L608"/>
        </row>
        <row r="609">
          <cell r="B609"/>
          <cell r="D609"/>
          <cell r="E609"/>
          <cell r="F609"/>
          <cell r="G609"/>
          <cell r="H609"/>
          <cell r="I609"/>
          <cell r="J609"/>
          <cell r="K609"/>
          <cell r="L609"/>
        </row>
        <row r="610">
          <cell r="B610"/>
          <cell r="D610"/>
          <cell r="E610"/>
          <cell r="F610"/>
          <cell r="G610"/>
          <cell r="H610"/>
          <cell r="I610"/>
          <cell r="J610"/>
          <cell r="K610"/>
          <cell r="L610"/>
        </row>
        <row r="611">
          <cell r="B611"/>
          <cell r="D611"/>
          <cell r="E611"/>
          <cell r="F611"/>
          <cell r="G611"/>
          <cell r="H611"/>
          <cell r="I611"/>
          <cell r="J611"/>
          <cell r="K611"/>
          <cell r="L611"/>
        </row>
        <row r="612">
          <cell r="B612"/>
          <cell r="D612"/>
          <cell r="E612"/>
          <cell r="F612"/>
          <cell r="G612"/>
          <cell r="H612"/>
          <cell r="I612"/>
          <cell r="J612"/>
          <cell r="K612"/>
          <cell r="L612"/>
        </row>
        <row r="613">
          <cell r="B613"/>
          <cell r="D613"/>
          <cell r="E613"/>
          <cell r="F613"/>
          <cell r="G613"/>
          <cell r="H613"/>
          <cell r="I613"/>
          <cell r="J613"/>
          <cell r="K613"/>
          <cell r="L613"/>
        </row>
        <row r="614">
          <cell r="B614"/>
          <cell r="D614"/>
          <cell r="E614"/>
          <cell r="F614"/>
          <cell r="G614"/>
          <cell r="H614"/>
          <cell r="I614"/>
          <cell r="J614"/>
          <cell r="K614"/>
          <cell r="L614"/>
        </row>
        <row r="615">
          <cell r="B615"/>
          <cell r="D615"/>
          <cell r="E615"/>
          <cell r="F615"/>
          <cell r="G615"/>
          <cell r="H615"/>
          <cell r="I615"/>
          <cell r="J615"/>
          <cell r="K615"/>
          <cell r="L615"/>
        </row>
        <row r="616">
          <cell r="B616"/>
          <cell r="D616"/>
          <cell r="E616"/>
          <cell r="F616"/>
          <cell r="G616"/>
          <cell r="H616"/>
          <cell r="I616"/>
          <cell r="J616"/>
          <cell r="K616"/>
          <cell r="L616"/>
        </row>
        <row r="617">
          <cell r="B617"/>
          <cell r="D617"/>
          <cell r="E617"/>
          <cell r="F617"/>
          <cell r="G617"/>
          <cell r="H617"/>
          <cell r="I617"/>
          <cell r="J617"/>
          <cell r="K617"/>
          <cell r="L617"/>
        </row>
        <row r="618">
          <cell r="B618"/>
          <cell r="D618"/>
          <cell r="E618"/>
          <cell r="F618"/>
          <cell r="G618"/>
          <cell r="H618"/>
          <cell r="I618"/>
          <cell r="J618"/>
          <cell r="K618"/>
          <cell r="L618"/>
        </row>
        <row r="619">
          <cell r="B619"/>
          <cell r="D619"/>
          <cell r="E619"/>
          <cell r="F619"/>
          <cell r="G619"/>
          <cell r="H619"/>
          <cell r="I619"/>
          <cell r="J619"/>
          <cell r="K619"/>
          <cell r="L619"/>
        </row>
        <row r="620">
          <cell r="B620"/>
          <cell r="D620"/>
          <cell r="E620"/>
          <cell r="F620"/>
          <cell r="G620"/>
          <cell r="H620"/>
          <cell r="I620"/>
          <cell r="J620"/>
          <cell r="K620"/>
          <cell r="L620"/>
        </row>
        <row r="621">
          <cell r="B621"/>
          <cell r="D621"/>
          <cell r="E621"/>
          <cell r="F621"/>
          <cell r="G621"/>
          <cell r="H621"/>
          <cell r="I621"/>
          <cell r="J621"/>
          <cell r="K621"/>
          <cell r="L621"/>
        </row>
        <row r="622">
          <cell r="B622"/>
          <cell r="D622"/>
          <cell r="E622"/>
          <cell r="F622"/>
          <cell r="G622"/>
          <cell r="H622"/>
          <cell r="I622"/>
          <cell r="J622"/>
          <cell r="K622"/>
          <cell r="L622"/>
        </row>
        <row r="623">
          <cell r="B623"/>
          <cell r="D623"/>
          <cell r="E623"/>
          <cell r="F623"/>
          <cell r="G623"/>
          <cell r="H623"/>
          <cell r="I623"/>
          <cell r="J623"/>
          <cell r="K623"/>
          <cell r="L623"/>
        </row>
        <row r="624">
          <cell r="B624"/>
          <cell r="D624"/>
          <cell r="E624"/>
          <cell r="F624"/>
          <cell r="G624"/>
          <cell r="H624"/>
          <cell r="I624"/>
          <cell r="J624"/>
          <cell r="K624"/>
          <cell r="L624"/>
        </row>
        <row r="625">
          <cell r="B625"/>
          <cell r="D625"/>
          <cell r="E625"/>
          <cell r="F625"/>
          <cell r="G625"/>
          <cell r="H625"/>
          <cell r="I625"/>
          <cell r="J625"/>
          <cell r="K625"/>
          <cell r="L625"/>
        </row>
        <row r="626">
          <cell r="B626"/>
          <cell r="D626"/>
          <cell r="E626"/>
          <cell r="F626"/>
          <cell r="G626"/>
          <cell r="H626"/>
          <cell r="I626"/>
          <cell r="J626"/>
          <cell r="K626"/>
          <cell r="L626"/>
        </row>
        <row r="627">
          <cell r="B627"/>
          <cell r="D627"/>
          <cell r="E627"/>
          <cell r="F627"/>
          <cell r="G627"/>
          <cell r="H627"/>
          <cell r="I627"/>
          <cell r="J627"/>
          <cell r="K627"/>
          <cell r="L627"/>
        </row>
        <row r="628">
          <cell r="B628"/>
          <cell r="D628"/>
          <cell r="E628"/>
          <cell r="F628"/>
          <cell r="G628"/>
          <cell r="H628"/>
          <cell r="I628"/>
          <cell r="J628"/>
          <cell r="K628"/>
          <cell r="L628"/>
        </row>
        <row r="629">
          <cell r="B629"/>
          <cell r="D629"/>
          <cell r="E629"/>
          <cell r="F629"/>
          <cell r="G629"/>
          <cell r="H629"/>
          <cell r="I629"/>
          <cell r="J629"/>
          <cell r="K629"/>
          <cell r="L629"/>
        </row>
        <row r="630">
          <cell r="B630"/>
          <cell r="D630"/>
          <cell r="E630"/>
          <cell r="F630"/>
          <cell r="G630"/>
          <cell r="H630"/>
          <cell r="I630"/>
          <cell r="J630"/>
          <cell r="K630"/>
          <cell r="L630"/>
        </row>
        <row r="631">
          <cell r="B631"/>
          <cell r="D631"/>
          <cell r="E631"/>
          <cell r="F631"/>
          <cell r="G631"/>
          <cell r="H631"/>
          <cell r="I631"/>
          <cell r="J631"/>
          <cell r="K631"/>
          <cell r="L631"/>
        </row>
        <row r="632">
          <cell r="B632"/>
          <cell r="D632"/>
          <cell r="E632"/>
          <cell r="F632"/>
          <cell r="G632"/>
          <cell r="H632"/>
          <cell r="I632"/>
          <cell r="J632"/>
          <cell r="K632"/>
          <cell r="L632"/>
        </row>
        <row r="633">
          <cell r="B633"/>
          <cell r="D633"/>
          <cell r="E633"/>
          <cell r="F633"/>
          <cell r="G633"/>
          <cell r="H633"/>
          <cell r="I633"/>
          <cell r="J633"/>
          <cell r="K633"/>
          <cell r="L633"/>
        </row>
        <row r="634">
          <cell r="B634"/>
          <cell r="D634"/>
          <cell r="E634"/>
          <cell r="F634"/>
          <cell r="G634"/>
          <cell r="H634"/>
          <cell r="I634"/>
          <cell r="J634"/>
          <cell r="K634"/>
          <cell r="L634"/>
        </row>
        <row r="635">
          <cell r="B635"/>
          <cell r="D635"/>
          <cell r="E635"/>
          <cell r="F635"/>
          <cell r="G635"/>
          <cell r="H635"/>
          <cell r="I635"/>
          <cell r="J635"/>
          <cell r="K635"/>
          <cell r="L635"/>
        </row>
        <row r="636">
          <cell r="B636"/>
          <cell r="D636"/>
          <cell r="E636"/>
          <cell r="F636"/>
          <cell r="G636"/>
          <cell r="H636"/>
          <cell r="I636"/>
          <cell r="J636"/>
          <cell r="K636"/>
          <cell r="L636"/>
        </row>
        <row r="637">
          <cell r="B637"/>
          <cell r="D637"/>
          <cell r="E637"/>
          <cell r="F637"/>
          <cell r="G637"/>
          <cell r="H637"/>
          <cell r="I637"/>
          <cell r="J637"/>
          <cell r="K637"/>
          <cell r="L637"/>
        </row>
        <row r="638">
          <cell r="B638"/>
          <cell r="D638"/>
          <cell r="E638"/>
          <cell r="F638"/>
          <cell r="G638"/>
          <cell r="H638"/>
          <cell r="I638"/>
          <cell r="J638"/>
          <cell r="K638"/>
          <cell r="L638"/>
        </row>
        <row r="639">
          <cell r="B639"/>
          <cell r="D639"/>
          <cell r="E639"/>
          <cell r="F639"/>
          <cell r="G639"/>
          <cell r="H639"/>
          <cell r="I639"/>
          <cell r="J639"/>
          <cell r="K639"/>
          <cell r="L639"/>
        </row>
        <row r="640">
          <cell r="B640"/>
          <cell r="D640"/>
          <cell r="E640"/>
          <cell r="F640"/>
          <cell r="G640"/>
          <cell r="H640"/>
          <cell r="I640"/>
          <cell r="J640"/>
          <cell r="K640"/>
          <cell r="L640"/>
        </row>
        <row r="641">
          <cell r="B641"/>
          <cell r="D641"/>
          <cell r="E641"/>
          <cell r="F641"/>
          <cell r="G641"/>
          <cell r="H641"/>
          <cell r="I641"/>
          <cell r="J641"/>
          <cell r="K641"/>
          <cell r="L641"/>
        </row>
        <row r="642">
          <cell r="B642"/>
          <cell r="D642"/>
          <cell r="E642"/>
          <cell r="F642"/>
          <cell r="G642"/>
          <cell r="H642"/>
          <cell r="I642"/>
          <cell r="J642"/>
          <cell r="K642"/>
          <cell r="L642"/>
        </row>
        <row r="643">
          <cell r="B643"/>
          <cell r="D643"/>
          <cell r="E643"/>
          <cell r="F643"/>
          <cell r="G643"/>
          <cell r="H643"/>
          <cell r="I643"/>
          <cell r="J643"/>
          <cell r="K643"/>
          <cell r="L643"/>
        </row>
        <row r="644">
          <cell r="B644"/>
          <cell r="D644"/>
          <cell r="E644"/>
          <cell r="F644"/>
          <cell r="G644"/>
          <cell r="H644"/>
          <cell r="I644"/>
          <cell r="J644"/>
          <cell r="K644"/>
          <cell r="L644"/>
        </row>
        <row r="645">
          <cell r="B645"/>
          <cell r="D645"/>
          <cell r="E645"/>
          <cell r="F645"/>
          <cell r="G645"/>
          <cell r="H645"/>
          <cell r="I645"/>
          <cell r="J645"/>
          <cell r="K645"/>
          <cell r="L645"/>
        </row>
        <row r="646">
          <cell r="B646"/>
          <cell r="D646"/>
          <cell r="E646"/>
          <cell r="F646"/>
          <cell r="G646"/>
          <cell r="H646"/>
          <cell r="I646"/>
          <cell r="J646"/>
          <cell r="K646"/>
          <cell r="L646"/>
        </row>
        <row r="647">
          <cell r="B647"/>
          <cell r="D647"/>
          <cell r="E647"/>
          <cell r="F647"/>
          <cell r="G647"/>
          <cell r="H647"/>
          <cell r="I647"/>
          <cell r="J647"/>
          <cell r="K647"/>
          <cell r="L647"/>
        </row>
        <row r="648">
          <cell r="B648"/>
          <cell r="D648"/>
          <cell r="E648"/>
          <cell r="F648"/>
          <cell r="G648"/>
          <cell r="H648"/>
          <cell r="I648"/>
          <cell r="J648"/>
          <cell r="K648"/>
          <cell r="L648"/>
        </row>
        <row r="649">
          <cell r="B649"/>
          <cell r="D649"/>
          <cell r="E649"/>
          <cell r="F649"/>
          <cell r="G649"/>
          <cell r="H649"/>
          <cell r="I649"/>
          <cell r="J649"/>
          <cell r="K649"/>
          <cell r="L649"/>
        </row>
        <row r="650">
          <cell r="B650"/>
          <cell r="D650"/>
          <cell r="E650"/>
          <cell r="F650"/>
          <cell r="G650"/>
          <cell r="H650"/>
          <cell r="I650"/>
          <cell r="J650"/>
          <cell r="K650"/>
          <cell r="L650"/>
        </row>
        <row r="651">
          <cell r="B651"/>
          <cell r="D651"/>
          <cell r="E651"/>
          <cell r="F651"/>
          <cell r="G651"/>
          <cell r="H651"/>
          <cell r="I651"/>
          <cell r="J651"/>
          <cell r="K651"/>
          <cell r="L651"/>
        </row>
        <row r="652">
          <cell r="B652"/>
          <cell r="D652"/>
          <cell r="E652"/>
          <cell r="F652"/>
          <cell r="G652"/>
          <cell r="H652"/>
          <cell r="I652"/>
          <cell r="J652"/>
          <cell r="K652"/>
          <cell r="L652"/>
        </row>
        <row r="653">
          <cell r="B653"/>
          <cell r="D653"/>
          <cell r="E653"/>
          <cell r="F653"/>
          <cell r="G653"/>
          <cell r="H653"/>
          <cell r="I653"/>
          <cell r="J653"/>
          <cell r="K653"/>
          <cell r="L653"/>
        </row>
        <row r="654">
          <cell r="B654"/>
          <cell r="D654"/>
          <cell r="E654"/>
          <cell r="F654"/>
          <cell r="G654"/>
          <cell r="H654"/>
          <cell r="I654"/>
          <cell r="J654"/>
          <cell r="K654"/>
          <cell r="L654"/>
        </row>
        <row r="655">
          <cell r="B655"/>
          <cell r="D655"/>
          <cell r="E655"/>
          <cell r="F655"/>
          <cell r="G655"/>
          <cell r="H655"/>
          <cell r="I655"/>
          <cell r="J655"/>
          <cell r="K655"/>
          <cell r="L655"/>
        </row>
        <row r="656">
          <cell r="B656"/>
          <cell r="D656"/>
          <cell r="E656"/>
          <cell r="F656"/>
          <cell r="G656"/>
          <cell r="H656"/>
          <cell r="I656"/>
          <cell r="J656"/>
          <cell r="K656"/>
          <cell r="L656"/>
        </row>
        <row r="657">
          <cell r="B657"/>
          <cell r="D657"/>
          <cell r="E657"/>
          <cell r="F657"/>
          <cell r="G657"/>
          <cell r="H657"/>
          <cell r="I657"/>
          <cell r="J657"/>
          <cell r="K657"/>
          <cell r="L657"/>
        </row>
        <row r="658">
          <cell r="B658"/>
          <cell r="D658"/>
          <cell r="E658"/>
          <cell r="F658"/>
          <cell r="G658"/>
          <cell r="H658"/>
          <cell r="I658"/>
          <cell r="J658"/>
          <cell r="K658"/>
          <cell r="L658"/>
        </row>
        <row r="659">
          <cell r="B659"/>
          <cell r="D659"/>
          <cell r="E659"/>
          <cell r="F659"/>
          <cell r="G659"/>
          <cell r="H659"/>
          <cell r="I659"/>
          <cell r="J659"/>
          <cell r="K659"/>
          <cell r="L659"/>
        </row>
        <row r="660">
          <cell r="B660"/>
          <cell r="D660"/>
          <cell r="E660"/>
          <cell r="F660"/>
          <cell r="G660"/>
          <cell r="H660"/>
          <cell r="I660"/>
          <cell r="J660"/>
          <cell r="K660"/>
          <cell r="L660"/>
        </row>
        <row r="661">
          <cell r="B661"/>
          <cell r="D661"/>
          <cell r="E661"/>
          <cell r="F661"/>
          <cell r="G661"/>
          <cell r="H661"/>
          <cell r="I661"/>
          <cell r="J661"/>
          <cell r="K661"/>
          <cell r="L661"/>
        </row>
        <row r="662">
          <cell r="B662"/>
          <cell r="D662"/>
          <cell r="E662"/>
          <cell r="F662"/>
          <cell r="G662"/>
          <cell r="H662"/>
          <cell r="I662"/>
          <cell r="J662"/>
          <cell r="K662"/>
          <cell r="L662"/>
        </row>
        <row r="663">
          <cell r="B663"/>
          <cell r="D663"/>
          <cell r="E663"/>
          <cell r="F663"/>
          <cell r="G663"/>
          <cell r="H663"/>
          <cell r="I663"/>
          <cell r="J663"/>
          <cell r="K663"/>
          <cell r="L663"/>
        </row>
        <row r="664">
          <cell r="B664"/>
          <cell r="D664"/>
          <cell r="E664"/>
          <cell r="F664"/>
          <cell r="G664"/>
          <cell r="H664"/>
          <cell r="I664"/>
          <cell r="J664"/>
          <cell r="K664"/>
          <cell r="L664"/>
        </row>
        <row r="665">
          <cell r="B665"/>
          <cell r="D665"/>
          <cell r="E665"/>
          <cell r="F665"/>
          <cell r="G665"/>
          <cell r="H665"/>
          <cell r="I665"/>
          <cell r="J665"/>
          <cell r="K665"/>
          <cell r="L665"/>
        </row>
        <row r="666">
          <cell r="B666"/>
          <cell r="D666"/>
          <cell r="E666"/>
          <cell r="F666"/>
          <cell r="G666"/>
          <cell r="H666"/>
          <cell r="I666"/>
          <cell r="J666"/>
          <cell r="K666"/>
          <cell r="L666"/>
        </row>
        <row r="667">
          <cell r="B667"/>
          <cell r="D667"/>
          <cell r="E667"/>
          <cell r="F667"/>
          <cell r="G667"/>
          <cell r="H667"/>
          <cell r="I667"/>
          <cell r="J667"/>
          <cell r="K667"/>
          <cell r="L667"/>
        </row>
        <row r="668">
          <cell r="B668"/>
          <cell r="D668"/>
          <cell r="E668"/>
          <cell r="F668"/>
          <cell r="G668"/>
          <cell r="H668"/>
          <cell r="I668"/>
          <cell r="J668"/>
          <cell r="K668"/>
          <cell r="L668"/>
        </row>
        <row r="669">
          <cell r="B669"/>
          <cell r="D669"/>
          <cell r="E669"/>
          <cell r="F669"/>
          <cell r="G669"/>
          <cell r="H669"/>
          <cell r="I669"/>
          <cell r="J669"/>
          <cell r="K669"/>
          <cell r="L669"/>
        </row>
        <row r="670">
          <cell r="B670"/>
          <cell r="D670"/>
          <cell r="E670"/>
          <cell r="F670"/>
          <cell r="G670"/>
          <cell r="H670"/>
          <cell r="I670"/>
          <cell r="J670"/>
          <cell r="K670"/>
          <cell r="L670"/>
        </row>
        <row r="671">
          <cell r="B671"/>
          <cell r="D671"/>
          <cell r="E671"/>
          <cell r="F671"/>
          <cell r="G671"/>
          <cell r="H671"/>
          <cell r="I671"/>
          <cell r="J671"/>
          <cell r="K671"/>
          <cell r="L671"/>
        </row>
        <row r="672">
          <cell r="B672"/>
          <cell r="D672"/>
          <cell r="E672"/>
          <cell r="F672"/>
          <cell r="G672"/>
          <cell r="H672"/>
          <cell r="I672"/>
          <cell r="J672"/>
          <cell r="K672"/>
          <cell r="L672"/>
        </row>
        <row r="673">
          <cell r="B673"/>
          <cell r="D673"/>
          <cell r="E673"/>
          <cell r="F673"/>
          <cell r="G673"/>
          <cell r="H673"/>
          <cell r="I673"/>
          <cell r="J673"/>
          <cell r="K673"/>
          <cell r="L673"/>
        </row>
        <row r="674">
          <cell r="B674"/>
          <cell r="D674"/>
          <cell r="E674"/>
          <cell r="F674"/>
          <cell r="G674"/>
          <cell r="H674"/>
          <cell r="I674"/>
          <cell r="J674"/>
          <cell r="K674"/>
          <cell r="L674"/>
        </row>
        <row r="675">
          <cell r="B675"/>
          <cell r="D675"/>
          <cell r="E675"/>
          <cell r="F675"/>
          <cell r="G675"/>
          <cell r="H675"/>
          <cell r="I675"/>
          <cell r="J675"/>
          <cell r="K675"/>
          <cell r="L675"/>
        </row>
        <row r="676">
          <cell r="B676"/>
          <cell r="D676"/>
          <cell r="E676"/>
          <cell r="F676"/>
          <cell r="G676"/>
          <cell r="H676"/>
          <cell r="I676"/>
          <cell r="J676"/>
          <cell r="K676"/>
          <cell r="L676"/>
        </row>
        <row r="677">
          <cell r="B677"/>
          <cell r="D677"/>
          <cell r="E677"/>
          <cell r="F677"/>
          <cell r="G677"/>
          <cell r="H677"/>
          <cell r="I677"/>
          <cell r="J677"/>
          <cell r="K677"/>
          <cell r="L677"/>
        </row>
        <row r="678">
          <cell r="B678"/>
          <cell r="D678"/>
          <cell r="E678"/>
          <cell r="F678"/>
          <cell r="G678"/>
          <cell r="H678"/>
          <cell r="I678"/>
          <cell r="J678"/>
          <cell r="K678"/>
          <cell r="L678"/>
        </row>
        <row r="679">
          <cell r="B679"/>
          <cell r="D679"/>
          <cell r="E679"/>
          <cell r="F679"/>
          <cell r="G679"/>
          <cell r="H679"/>
          <cell r="I679"/>
          <cell r="J679"/>
          <cell r="K679"/>
          <cell r="L679"/>
        </row>
        <row r="680">
          <cell r="B680"/>
          <cell r="D680"/>
          <cell r="E680"/>
          <cell r="F680"/>
          <cell r="G680"/>
          <cell r="H680"/>
          <cell r="I680"/>
          <cell r="J680"/>
          <cell r="K680"/>
          <cell r="L680"/>
        </row>
        <row r="681">
          <cell r="B681"/>
          <cell r="D681"/>
          <cell r="E681"/>
          <cell r="F681"/>
          <cell r="G681"/>
          <cell r="H681"/>
          <cell r="I681"/>
          <cell r="J681"/>
          <cell r="K681"/>
          <cell r="L681"/>
        </row>
        <row r="682">
          <cell r="B682"/>
          <cell r="D682"/>
          <cell r="E682"/>
          <cell r="F682"/>
          <cell r="G682"/>
          <cell r="H682"/>
          <cell r="I682"/>
          <cell r="J682"/>
          <cell r="K682"/>
          <cell r="L682"/>
        </row>
        <row r="683">
          <cell r="B683"/>
          <cell r="D683"/>
          <cell r="E683"/>
          <cell r="F683"/>
          <cell r="G683"/>
          <cell r="H683"/>
          <cell r="I683"/>
          <cell r="J683"/>
          <cell r="K683"/>
          <cell r="L683"/>
        </row>
        <row r="684">
          <cell r="B684"/>
          <cell r="D684"/>
          <cell r="E684"/>
          <cell r="F684"/>
          <cell r="G684"/>
          <cell r="H684"/>
          <cell r="I684"/>
          <cell r="J684"/>
          <cell r="K684"/>
          <cell r="L684"/>
        </row>
        <row r="685">
          <cell r="B685"/>
          <cell r="D685"/>
          <cell r="E685"/>
          <cell r="F685"/>
          <cell r="G685"/>
          <cell r="H685"/>
          <cell r="I685"/>
          <cell r="J685"/>
          <cell r="K685"/>
          <cell r="L685"/>
        </row>
        <row r="686">
          <cell r="B686"/>
          <cell r="D686"/>
          <cell r="E686"/>
          <cell r="F686"/>
          <cell r="G686"/>
          <cell r="H686"/>
          <cell r="I686"/>
          <cell r="J686"/>
          <cell r="K686"/>
          <cell r="L686"/>
        </row>
        <row r="687">
          <cell r="B687"/>
          <cell r="D687"/>
          <cell r="E687"/>
          <cell r="F687"/>
          <cell r="G687"/>
          <cell r="H687"/>
          <cell r="I687"/>
          <cell r="J687"/>
          <cell r="K687"/>
          <cell r="L687"/>
        </row>
        <row r="688">
          <cell r="B688"/>
          <cell r="D688"/>
          <cell r="E688"/>
          <cell r="F688"/>
          <cell r="G688"/>
          <cell r="H688"/>
          <cell r="I688"/>
          <cell r="J688"/>
          <cell r="K688"/>
          <cell r="L688"/>
        </row>
        <row r="689">
          <cell r="B689"/>
          <cell r="D689"/>
          <cell r="E689"/>
          <cell r="F689"/>
          <cell r="G689"/>
          <cell r="H689"/>
          <cell r="I689"/>
          <cell r="J689"/>
          <cell r="K689"/>
          <cell r="L689"/>
        </row>
        <row r="690">
          <cell r="B690"/>
          <cell r="D690"/>
          <cell r="E690"/>
          <cell r="F690"/>
          <cell r="G690"/>
          <cell r="H690"/>
          <cell r="I690"/>
          <cell r="J690"/>
          <cell r="K690"/>
          <cell r="L690"/>
        </row>
        <row r="691">
          <cell r="B691"/>
          <cell r="D691"/>
          <cell r="E691"/>
          <cell r="F691"/>
          <cell r="G691"/>
          <cell r="H691"/>
          <cell r="I691"/>
          <cell r="J691"/>
          <cell r="K691"/>
          <cell r="L691"/>
        </row>
        <row r="692">
          <cell r="B692"/>
          <cell r="D692"/>
          <cell r="E692"/>
          <cell r="F692"/>
          <cell r="G692"/>
          <cell r="H692"/>
          <cell r="I692"/>
          <cell r="J692"/>
          <cell r="K692"/>
          <cell r="L692"/>
        </row>
        <row r="693">
          <cell r="B693"/>
          <cell r="D693"/>
          <cell r="E693"/>
          <cell r="F693"/>
          <cell r="G693"/>
          <cell r="H693"/>
          <cell r="I693"/>
          <cell r="J693"/>
          <cell r="K693"/>
          <cell r="L693"/>
        </row>
        <row r="694">
          <cell r="B694"/>
          <cell r="D694"/>
          <cell r="E694"/>
          <cell r="F694"/>
          <cell r="G694"/>
          <cell r="H694"/>
          <cell r="I694"/>
          <cell r="J694"/>
          <cell r="K694"/>
          <cell r="L694"/>
        </row>
        <row r="695">
          <cell r="B695"/>
          <cell r="D695"/>
          <cell r="E695"/>
          <cell r="F695"/>
          <cell r="G695"/>
          <cell r="H695"/>
          <cell r="I695"/>
          <cell r="J695"/>
          <cell r="K695"/>
          <cell r="L695"/>
        </row>
        <row r="696">
          <cell r="B696"/>
          <cell r="D696"/>
          <cell r="E696"/>
          <cell r="F696"/>
          <cell r="G696"/>
          <cell r="H696"/>
          <cell r="I696"/>
          <cell r="J696"/>
          <cell r="K696"/>
          <cell r="L696"/>
        </row>
        <row r="697">
          <cell r="B697"/>
          <cell r="D697"/>
          <cell r="E697"/>
          <cell r="F697"/>
          <cell r="G697"/>
          <cell r="H697"/>
          <cell r="I697"/>
          <cell r="J697"/>
          <cell r="K697"/>
          <cell r="L697"/>
        </row>
        <row r="698">
          <cell r="B698"/>
          <cell r="D698"/>
          <cell r="E698"/>
          <cell r="F698"/>
          <cell r="G698"/>
          <cell r="H698"/>
          <cell r="I698"/>
          <cell r="J698"/>
          <cell r="K698"/>
          <cell r="L698"/>
        </row>
        <row r="699">
          <cell r="B699"/>
          <cell r="D699"/>
          <cell r="E699"/>
          <cell r="F699"/>
          <cell r="G699"/>
          <cell r="H699"/>
          <cell r="I699"/>
          <cell r="J699"/>
          <cell r="K699"/>
          <cell r="L699"/>
        </row>
        <row r="700">
          <cell r="B700"/>
          <cell r="D700"/>
          <cell r="E700"/>
          <cell r="F700"/>
          <cell r="G700"/>
          <cell r="H700"/>
          <cell r="I700"/>
          <cell r="J700"/>
          <cell r="K700"/>
          <cell r="L700"/>
        </row>
        <row r="701">
          <cell r="B701"/>
          <cell r="D701"/>
          <cell r="E701"/>
          <cell r="F701"/>
          <cell r="G701"/>
          <cell r="H701"/>
          <cell r="I701"/>
          <cell r="J701"/>
          <cell r="K701"/>
          <cell r="L701"/>
        </row>
        <row r="702">
          <cell r="B702"/>
          <cell r="D702"/>
          <cell r="E702"/>
          <cell r="F702"/>
          <cell r="G702"/>
          <cell r="H702"/>
          <cell r="I702"/>
          <cell r="J702"/>
          <cell r="K702"/>
          <cell r="L702"/>
        </row>
        <row r="703">
          <cell r="B703"/>
          <cell r="D703"/>
          <cell r="E703"/>
          <cell r="F703"/>
          <cell r="G703"/>
          <cell r="H703"/>
          <cell r="I703"/>
          <cell r="J703"/>
          <cell r="K703"/>
          <cell r="L703"/>
        </row>
        <row r="704">
          <cell r="B704"/>
          <cell r="D704"/>
          <cell r="E704"/>
          <cell r="F704"/>
          <cell r="G704"/>
          <cell r="H704"/>
          <cell r="I704"/>
          <cell r="J704"/>
          <cell r="K704"/>
          <cell r="L704"/>
        </row>
        <row r="705">
          <cell r="B705"/>
          <cell r="D705"/>
          <cell r="E705"/>
          <cell r="F705"/>
          <cell r="G705"/>
          <cell r="H705"/>
          <cell r="I705"/>
          <cell r="J705"/>
          <cell r="K705"/>
          <cell r="L705"/>
        </row>
        <row r="706">
          <cell r="B706"/>
          <cell r="D706"/>
          <cell r="E706"/>
          <cell r="F706"/>
          <cell r="G706"/>
          <cell r="H706"/>
          <cell r="I706"/>
          <cell r="J706"/>
          <cell r="K706"/>
          <cell r="L706"/>
        </row>
        <row r="707">
          <cell r="B707"/>
          <cell r="D707"/>
          <cell r="E707"/>
          <cell r="F707"/>
          <cell r="G707"/>
          <cell r="H707"/>
          <cell r="I707"/>
          <cell r="J707"/>
          <cell r="K707"/>
          <cell r="L707"/>
        </row>
        <row r="708">
          <cell r="B708"/>
          <cell r="D708"/>
          <cell r="E708"/>
          <cell r="F708"/>
          <cell r="G708"/>
          <cell r="H708"/>
          <cell r="I708"/>
          <cell r="J708"/>
          <cell r="K708"/>
          <cell r="L708"/>
        </row>
        <row r="709">
          <cell r="B709"/>
          <cell r="D709"/>
          <cell r="E709"/>
          <cell r="F709"/>
          <cell r="G709"/>
          <cell r="H709"/>
          <cell r="I709"/>
          <cell r="J709"/>
          <cell r="K709"/>
          <cell r="L709"/>
        </row>
        <row r="710">
          <cell r="B710"/>
          <cell r="D710"/>
          <cell r="E710"/>
          <cell r="F710"/>
          <cell r="G710"/>
          <cell r="H710"/>
          <cell r="I710"/>
          <cell r="J710"/>
          <cell r="K710"/>
          <cell r="L710"/>
        </row>
        <row r="711">
          <cell r="B711"/>
          <cell r="D711"/>
          <cell r="E711"/>
          <cell r="F711"/>
          <cell r="G711"/>
          <cell r="H711"/>
          <cell r="I711"/>
          <cell r="J711"/>
          <cell r="K711"/>
          <cell r="L711"/>
        </row>
        <row r="712">
          <cell r="B712"/>
          <cell r="D712"/>
          <cell r="E712"/>
          <cell r="F712"/>
          <cell r="G712"/>
          <cell r="H712"/>
          <cell r="I712"/>
          <cell r="J712"/>
          <cell r="K712"/>
          <cell r="L712"/>
        </row>
        <row r="713">
          <cell r="B713"/>
          <cell r="D713"/>
          <cell r="E713"/>
          <cell r="F713"/>
          <cell r="G713"/>
          <cell r="H713"/>
          <cell r="I713"/>
          <cell r="J713"/>
          <cell r="K713"/>
          <cell r="L713"/>
        </row>
        <row r="714">
          <cell r="B714"/>
          <cell r="D714"/>
          <cell r="E714"/>
          <cell r="F714"/>
          <cell r="G714"/>
          <cell r="H714"/>
          <cell r="I714"/>
          <cell r="J714"/>
          <cell r="K714"/>
          <cell r="L714"/>
        </row>
        <row r="715">
          <cell r="B715"/>
          <cell r="D715"/>
          <cell r="E715"/>
          <cell r="F715"/>
          <cell r="G715"/>
          <cell r="H715"/>
          <cell r="I715"/>
          <cell r="J715"/>
          <cell r="K715"/>
          <cell r="L715"/>
        </row>
        <row r="716">
          <cell r="B716"/>
          <cell r="D716"/>
          <cell r="E716"/>
          <cell r="F716"/>
          <cell r="G716"/>
          <cell r="H716"/>
          <cell r="I716"/>
          <cell r="J716"/>
          <cell r="K716"/>
          <cell r="L716"/>
        </row>
        <row r="717">
          <cell r="B717"/>
          <cell r="D717"/>
          <cell r="E717"/>
          <cell r="F717"/>
          <cell r="G717"/>
          <cell r="H717"/>
          <cell r="I717"/>
          <cell r="J717"/>
          <cell r="K717"/>
          <cell r="L717"/>
        </row>
        <row r="718">
          <cell r="B718"/>
          <cell r="D718"/>
          <cell r="E718"/>
          <cell r="F718"/>
          <cell r="G718"/>
          <cell r="H718"/>
          <cell r="I718"/>
          <cell r="J718"/>
          <cell r="K718"/>
          <cell r="L718"/>
        </row>
        <row r="719">
          <cell r="B719"/>
          <cell r="D719"/>
          <cell r="E719"/>
          <cell r="F719"/>
          <cell r="G719"/>
          <cell r="H719"/>
          <cell r="I719"/>
          <cell r="J719"/>
          <cell r="K719"/>
          <cell r="L719"/>
        </row>
        <row r="720">
          <cell r="B720"/>
          <cell r="D720"/>
          <cell r="E720"/>
          <cell r="F720"/>
          <cell r="G720"/>
          <cell r="H720"/>
          <cell r="I720"/>
          <cell r="J720"/>
          <cell r="K720"/>
          <cell r="L720"/>
        </row>
        <row r="721">
          <cell r="B721"/>
          <cell r="D721"/>
          <cell r="E721"/>
          <cell r="F721"/>
          <cell r="G721"/>
          <cell r="H721"/>
          <cell r="I721"/>
          <cell r="J721"/>
          <cell r="K721"/>
          <cell r="L721"/>
        </row>
        <row r="722">
          <cell r="B722"/>
          <cell r="D722"/>
          <cell r="E722"/>
          <cell r="F722"/>
          <cell r="G722"/>
          <cell r="H722"/>
          <cell r="I722"/>
          <cell r="J722"/>
          <cell r="K722"/>
          <cell r="L722"/>
        </row>
        <row r="723">
          <cell r="B723"/>
          <cell r="D723"/>
          <cell r="E723"/>
          <cell r="F723"/>
          <cell r="G723"/>
          <cell r="H723"/>
          <cell r="I723"/>
          <cell r="J723"/>
          <cell r="K723"/>
          <cell r="L723"/>
        </row>
        <row r="724">
          <cell r="B724"/>
          <cell r="D724"/>
          <cell r="E724"/>
          <cell r="F724"/>
          <cell r="G724"/>
          <cell r="H724"/>
          <cell r="I724"/>
          <cell r="J724"/>
          <cell r="K724"/>
          <cell r="L724"/>
        </row>
        <row r="725">
          <cell r="B725"/>
          <cell r="D725"/>
          <cell r="E725"/>
          <cell r="F725"/>
          <cell r="G725"/>
          <cell r="H725"/>
          <cell r="I725"/>
          <cell r="J725"/>
          <cell r="K725"/>
          <cell r="L725"/>
        </row>
        <row r="726">
          <cell r="B726"/>
          <cell r="D726"/>
          <cell r="E726"/>
          <cell r="F726"/>
          <cell r="G726"/>
          <cell r="H726"/>
          <cell r="I726"/>
          <cell r="J726"/>
          <cell r="K726"/>
          <cell r="L726"/>
        </row>
        <row r="727">
          <cell r="B727"/>
          <cell r="D727"/>
          <cell r="E727"/>
          <cell r="F727"/>
          <cell r="G727"/>
          <cell r="H727"/>
          <cell r="I727"/>
          <cell r="J727"/>
          <cell r="K727"/>
          <cell r="L727"/>
        </row>
        <row r="728">
          <cell r="B728"/>
          <cell r="D728"/>
          <cell r="E728"/>
          <cell r="F728"/>
          <cell r="G728"/>
          <cell r="H728"/>
          <cell r="I728"/>
          <cell r="J728"/>
          <cell r="K728"/>
          <cell r="L728"/>
        </row>
        <row r="729">
          <cell r="B729"/>
          <cell r="D729"/>
          <cell r="E729"/>
          <cell r="F729"/>
          <cell r="G729"/>
          <cell r="H729"/>
          <cell r="I729"/>
          <cell r="J729"/>
          <cell r="K729"/>
          <cell r="L729"/>
        </row>
        <row r="730">
          <cell r="B730"/>
          <cell r="D730"/>
          <cell r="E730"/>
          <cell r="F730"/>
          <cell r="G730"/>
          <cell r="H730"/>
          <cell r="I730"/>
          <cell r="J730"/>
          <cell r="K730"/>
          <cell r="L730"/>
        </row>
        <row r="731">
          <cell r="B731"/>
          <cell r="D731"/>
          <cell r="E731"/>
          <cell r="F731"/>
          <cell r="G731"/>
          <cell r="H731"/>
          <cell r="I731"/>
          <cell r="J731"/>
          <cell r="K731"/>
          <cell r="L731"/>
        </row>
        <row r="732">
          <cell r="B732"/>
          <cell r="D732"/>
          <cell r="E732"/>
          <cell r="F732"/>
          <cell r="G732"/>
          <cell r="H732"/>
          <cell r="I732"/>
          <cell r="J732"/>
          <cell r="K732"/>
          <cell r="L732"/>
        </row>
        <row r="733">
          <cell r="B733"/>
          <cell r="D733"/>
          <cell r="E733"/>
          <cell r="F733"/>
          <cell r="G733"/>
          <cell r="H733"/>
          <cell r="I733"/>
          <cell r="J733"/>
          <cell r="K733"/>
          <cell r="L733"/>
        </row>
        <row r="734">
          <cell r="B734"/>
          <cell r="D734"/>
          <cell r="E734"/>
          <cell r="F734"/>
          <cell r="G734"/>
          <cell r="H734"/>
          <cell r="I734"/>
          <cell r="J734"/>
          <cell r="K734"/>
          <cell r="L734"/>
        </row>
        <row r="735">
          <cell r="B735"/>
          <cell r="D735"/>
          <cell r="E735"/>
          <cell r="F735"/>
          <cell r="G735"/>
          <cell r="H735"/>
          <cell r="I735"/>
          <cell r="J735"/>
          <cell r="K735"/>
          <cell r="L735"/>
        </row>
        <row r="736">
          <cell r="B736"/>
          <cell r="D736"/>
          <cell r="E736"/>
          <cell r="F736"/>
          <cell r="G736"/>
          <cell r="H736"/>
          <cell r="I736"/>
          <cell r="J736"/>
          <cell r="K736"/>
          <cell r="L736"/>
        </row>
        <row r="737">
          <cell r="B737"/>
          <cell r="D737"/>
          <cell r="E737"/>
          <cell r="F737"/>
          <cell r="G737"/>
          <cell r="H737"/>
          <cell r="I737"/>
          <cell r="J737"/>
          <cell r="K737"/>
          <cell r="L737"/>
        </row>
        <row r="738">
          <cell r="B738"/>
          <cell r="D738"/>
          <cell r="E738"/>
          <cell r="F738"/>
          <cell r="G738"/>
          <cell r="H738"/>
          <cell r="I738"/>
          <cell r="J738"/>
          <cell r="K738"/>
          <cell r="L738"/>
        </row>
        <row r="739">
          <cell r="B739"/>
          <cell r="D739"/>
          <cell r="E739"/>
          <cell r="F739"/>
          <cell r="G739"/>
          <cell r="H739"/>
          <cell r="I739"/>
          <cell r="J739"/>
          <cell r="K739"/>
          <cell r="L739"/>
        </row>
        <row r="740">
          <cell r="B740"/>
          <cell r="D740"/>
          <cell r="E740"/>
          <cell r="F740"/>
          <cell r="G740"/>
          <cell r="H740"/>
          <cell r="I740"/>
          <cell r="J740"/>
          <cell r="K740"/>
          <cell r="L740"/>
        </row>
        <row r="741">
          <cell r="B741"/>
          <cell r="D741"/>
          <cell r="E741"/>
          <cell r="F741"/>
          <cell r="G741"/>
          <cell r="H741"/>
          <cell r="I741"/>
          <cell r="J741"/>
          <cell r="K741"/>
          <cell r="L741"/>
        </row>
        <row r="742">
          <cell r="B742"/>
          <cell r="D742"/>
          <cell r="E742"/>
          <cell r="F742"/>
          <cell r="G742"/>
          <cell r="H742"/>
          <cell r="I742"/>
          <cell r="J742"/>
          <cell r="K742"/>
          <cell r="L742"/>
        </row>
        <row r="743">
          <cell r="B743"/>
          <cell r="D743"/>
          <cell r="E743"/>
          <cell r="F743"/>
          <cell r="G743"/>
          <cell r="H743"/>
          <cell r="I743"/>
          <cell r="J743"/>
          <cell r="K743"/>
          <cell r="L743"/>
        </row>
        <row r="744">
          <cell r="B744"/>
          <cell r="D744"/>
          <cell r="E744"/>
          <cell r="F744"/>
          <cell r="G744"/>
          <cell r="H744"/>
          <cell r="I744"/>
          <cell r="J744"/>
          <cell r="K744"/>
          <cell r="L744"/>
        </row>
        <row r="745">
          <cell r="B745"/>
          <cell r="D745"/>
          <cell r="E745"/>
          <cell r="F745"/>
          <cell r="G745"/>
          <cell r="H745"/>
          <cell r="I745"/>
          <cell r="J745"/>
          <cell r="K745"/>
          <cell r="L745"/>
        </row>
        <row r="746">
          <cell r="B746"/>
          <cell r="D746"/>
          <cell r="E746"/>
          <cell r="F746"/>
          <cell r="G746"/>
          <cell r="H746"/>
          <cell r="I746"/>
          <cell r="J746"/>
          <cell r="K746"/>
          <cell r="L746"/>
        </row>
        <row r="747">
          <cell r="B747"/>
          <cell r="D747"/>
          <cell r="E747"/>
          <cell r="F747"/>
          <cell r="G747"/>
          <cell r="H747"/>
          <cell r="I747"/>
          <cell r="J747"/>
          <cell r="K747"/>
          <cell r="L747"/>
        </row>
        <row r="748">
          <cell r="B748"/>
          <cell r="D748"/>
          <cell r="E748"/>
          <cell r="F748"/>
          <cell r="G748"/>
          <cell r="H748"/>
          <cell r="I748"/>
          <cell r="J748"/>
          <cell r="K748"/>
          <cell r="L748"/>
        </row>
        <row r="749">
          <cell r="B749"/>
          <cell r="D749"/>
          <cell r="E749"/>
          <cell r="F749"/>
          <cell r="G749"/>
          <cell r="H749"/>
          <cell r="I749"/>
          <cell r="J749"/>
          <cell r="K749"/>
          <cell r="L749"/>
        </row>
        <row r="750">
          <cell r="B750"/>
          <cell r="D750"/>
          <cell r="E750"/>
          <cell r="F750"/>
          <cell r="G750"/>
          <cell r="H750"/>
          <cell r="I750"/>
          <cell r="J750"/>
          <cell r="K750"/>
          <cell r="L750"/>
        </row>
        <row r="751">
          <cell r="B751"/>
          <cell r="D751"/>
          <cell r="E751"/>
          <cell r="F751"/>
          <cell r="G751"/>
          <cell r="H751"/>
          <cell r="I751"/>
          <cell r="J751"/>
          <cell r="K751"/>
          <cell r="L751"/>
        </row>
        <row r="752">
          <cell r="B752"/>
          <cell r="D752"/>
          <cell r="E752"/>
          <cell r="F752"/>
          <cell r="G752"/>
          <cell r="H752"/>
          <cell r="I752"/>
          <cell r="J752"/>
          <cell r="K752"/>
          <cell r="L752"/>
        </row>
        <row r="753">
          <cell r="B753"/>
          <cell r="D753"/>
          <cell r="E753"/>
          <cell r="F753"/>
          <cell r="G753"/>
          <cell r="H753"/>
          <cell r="I753"/>
          <cell r="J753"/>
          <cell r="K753"/>
          <cell r="L753"/>
        </row>
        <row r="754">
          <cell r="B754"/>
          <cell r="D754"/>
          <cell r="E754"/>
          <cell r="F754"/>
          <cell r="G754"/>
          <cell r="H754"/>
          <cell r="I754"/>
          <cell r="J754"/>
          <cell r="K754"/>
          <cell r="L754"/>
        </row>
        <row r="755">
          <cell r="B755"/>
          <cell r="D755"/>
          <cell r="E755"/>
          <cell r="F755"/>
          <cell r="G755"/>
          <cell r="H755"/>
          <cell r="I755"/>
          <cell r="J755"/>
          <cell r="K755"/>
          <cell r="L755"/>
        </row>
        <row r="756">
          <cell r="B756"/>
          <cell r="D756"/>
          <cell r="E756"/>
          <cell r="F756"/>
          <cell r="G756"/>
          <cell r="H756"/>
          <cell r="I756"/>
          <cell r="J756"/>
          <cell r="K756"/>
          <cell r="L756"/>
        </row>
        <row r="757">
          <cell r="B757"/>
          <cell r="D757"/>
          <cell r="E757"/>
          <cell r="F757"/>
          <cell r="G757"/>
          <cell r="H757"/>
          <cell r="I757"/>
          <cell r="J757"/>
          <cell r="K757"/>
          <cell r="L757"/>
        </row>
        <row r="758">
          <cell r="B758"/>
          <cell r="D758"/>
          <cell r="E758"/>
          <cell r="F758"/>
          <cell r="G758"/>
          <cell r="H758"/>
          <cell r="I758"/>
          <cell r="J758"/>
          <cell r="K758"/>
          <cell r="L758"/>
        </row>
        <row r="759">
          <cell r="B759"/>
          <cell r="D759"/>
          <cell r="E759"/>
          <cell r="F759"/>
          <cell r="G759"/>
          <cell r="H759"/>
          <cell r="I759"/>
          <cell r="J759"/>
          <cell r="K759"/>
          <cell r="L759"/>
        </row>
        <row r="760">
          <cell r="B760"/>
          <cell r="D760"/>
          <cell r="E760"/>
          <cell r="F760"/>
          <cell r="G760"/>
          <cell r="H760"/>
          <cell r="I760"/>
          <cell r="J760"/>
          <cell r="K760"/>
          <cell r="L760"/>
        </row>
        <row r="761">
          <cell r="B761"/>
          <cell r="D761"/>
          <cell r="E761"/>
          <cell r="F761"/>
          <cell r="G761"/>
          <cell r="H761"/>
          <cell r="I761"/>
          <cell r="J761"/>
          <cell r="K761"/>
          <cell r="L761"/>
        </row>
        <row r="762">
          <cell r="B762"/>
          <cell r="D762"/>
          <cell r="E762"/>
          <cell r="F762"/>
          <cell r="G762"/>
          <cell r="H762"/>
          <cell r="I762"/>
          <cell r="J762"/>
          <cell r="K762"/>
          <cell r="L762"/>
        </row>
        <row r="763">
          <cell r="B763"/>
          <cell r="D763"/>
          <cell r="E763"/>
          <cell r="F763"/>
          <cell r="G763"/>
          <cell r="H763"/>
          <cell r="I763"/>
          <cell r="J763"/>
          <cell r="K763"/>
          <cell r="L763"/>
        </row>
        <row r="764">
          <cell r="B764"/>
          <cell r="D764"/>
          <cell r="E764"/>
          <cell r="F764"/>
          <cell r="G764"/>
          <cell r="H764"/>
          <cell r="I764"/>
          <cell r="J764"/>
          <cell r="K764"/>
          <cell r="L764"/>
        </row>
        <row r="765">
          <cell r="B765"/>
          <cell r="D765"/>
          <cell r="E765"/>
          <cell r="F765"/>
          <cell r="G765"/>
          <cell r="H765"/>
          <cell r="I765"/>
          <cell r="J765"/>
          <cell r="K765"/>
          <cell r="L765"/>
        </row>
        <row r="766">
          <cell r="B766"/>
          <cell r="D766"/>
          <cell r="E766"/>
          <cell r="F766"/>
          <cell r="G766"/>
          <cell r="H766"/>
          <cell r="I766"/>
          <cell r="J766"/>
          <cell r="K766"/>
          <cell r="L766"/>
        </row>
        <row r="767">
          <cell r="B767"/>
          <cell r="D767"/>
          <cell r="E767"/>
          <cell r="F767"/>
          <cell r="G767"/>
          <cell r="H767"/>
          <cell r="I767"/>
          <cell r="J767"/>
          <cell r="K767"/>
          <cell r="L767"/>
        </row>
        <row r="768">
          <cell r="B768"/>
          <cell r="D768"/>
          <cell r="E768"/>
          <cell r="F768"/>
          <cell r="G768"/>
          <cell r="H768"/>
          <cell r="I768"/>
          <cell r="J768"/>
          <cell r="K768"/>
          <cell r="L768"/>
        </row>
        <row r="769">
          <cell r="B769"/>
          <cell r="D769"/>
          <cell r="E769"/>
          <cell r="F769"/>
          <cell r="G769"/>
          <cell r="H769"/>
          <cell r="I769"/>
          <cell r="J769"/>
          <cell r="K769"/>
          <cell r="L769"/>
        </row>
        <row r="770">
          <cell r="B770"/>
          <cell r="D770"/>
          <cell r="E770"/>
          <cell r="F770"/>
          <cell r="G770"/>
          <cell r="H770"/>
          <cell r="I770"/>
          <cell r="J770"/>
          <cell r="K770"/>
          <cell r="L770"/>
        </row>
        <row r="771">
          <cell r="B771"/>
          <cell r="D771"/>
          <cell r="E771"/>
          <cell r="F771"/>
          <cell r="G771"/>
          <cell r="H771"/>
          <cell r="I771"/>
          <cell r="J771"/>
          <cell r="K771"/>
          <cell r="L771"/>
        </row>
        <row r="772">
          <cell r="B772"/>
          <cell r="D772"/>
          <cell r="E772"/>
          <cell r="F772"/>
          <cell r="G772"/>
          <cell r="H772"/>
          <cell r="I772"/>
          <cell r="J772"/>
          <cell r="K772"/>
          <cell r="L772"/>
        </row>
        <row r="773">
          <cell r="B773"/>
          <cell r="D773"/>
          <cell r="E773"/>
          <cell r="F773"/>
          <cell r="G773"/>
          <cell r="H773"/>
          <cell r="I773"/>
          <cell r="J773"/>
          <cell r="K773"/>
          <cell r="L773"/>
        </row>
        <row r="774">
          <cell r="B774"/>
          <cell r="D774"/>
          <cell r="E774"/>
          <cell r="F774"/>
          <cell r="G774"/>
          <cell r="H774"/>
          <cell r="I774"/>
          <cell r="J774"/>
          <cell r="K774"/>
          <cell r="L774"/>
        </row>
        <row r="775">
          <cell r="B775"/>
          <cell r="D775"/>
          <cell r="E775"/>
          <cell r="F775"/>
          <cell r="G775"/>
          <cell r="H775"/>
          <cell r="I775"/>
          <cell r="J775"/>
          <cell r="K775"/>
          <cell r="L775"/>
        </row>
        <row r="776">
          <cell r="B776"/>
          <cell r="D776"/>
          <cell r="E776"/>
          <cell r="F776"/>
          <cell r="G776"/>
          <cell r="H776"/>
          <cell r="I776"/>
          <cell r="J776"/>
          <cell r="K776"/>
          <cell r="L776"/>
        </row>
        <row r="777">
          <cell r="B777"/>
          <cell r="D777"/>
          <cell r="E777"/>
          <cell r="F777"/>
          <cell r="G777"/>
          <cell r="H777"/>
          <cell r="I777"/>
          <cell r="J777"/>
          <cell r="K777"/>
          <cell r="L777"/>
        </row>
        <row r="778">
          <cell r="B778"/>
          <cell r="D778"/>
          <cell r="E778"/>
          <cell r="F778"/>
          <cell r="G778"/>
          <cell r="H778"/>
          <cell r="I778"/>
          <cell r="J778"/>
          <cell r="K778"/>
          <cell r="L778"/>
        </row>
        <row r="779">
          <cell r="B779"/>
          <cell r="D779"/>
          <cell r="E779"/>
          <cell r="F779"/>
          <cell r="G779"/>
          <cell r="H779"/>
          <cell r="I779"/>
          <cell r="J779"/>
          <cell r="K779"/>
          <cell r="L779"/>
        </row>
        <row r="780">
          <cell r="B780"/>
          <cell r="D780"/>
          <cell r="E780"/>
          <cell r="F780"/>
          <cell r="G780"/>
          <cell r="H780"/>
          <cell r="I780"/>
          <cell r="J780"/>
          <cell r="K780"/>
          <cell r="L780"/>
        </row>
        <row r="781">
          <cell r="B781"/>
          <cell r="D781"/>
          <cell r="E781"/>
          <cell r="F781"/>
          <cell r="G781"/>
          <cell r="H781"/>
          <cell r="I781"/>
          <cell r="J781"/>
          <cell r="K781"/>
          <cell r="L781"/>
        </row>
        <row r="782">
          <cell r="B782"/>
          <cell r="D782"/>
          <cell r="E782"/>
          <cell r="F782"/>
          <cell r="G782"/>
          <cell r="H782"/>
          <cell r="I782"/>
          <cell r="J782"/>
          <cell r="K782"/>
          <cell r="L782"/>
        </row>
        <row r="783">
          <cell r="B783"/>
          <cell r="D783"/>
          <cell r="E783"/>
          <cell r="F783"/>
          <cell r="G783"/>
          <cell r="H783"/>
          <cell r="I783"/>
          <cell r="J783"/>
          <cell r="K783"/>
          <cell r="L783"/>
        </row>
        <row r="784">
          <cell r="B784"/>
          <cell r="D784"/>
          <cell r="E784"/>
          <cell r="F784"/>
          <cell r="G784"/>
          <cell r="H784"/>
          <cell r="I784"/>
          <cell r="J784"/>
          <cell r="K784"/>
          <cell r="L784"/>
        </row>
        <row r="785">
          <cell r="B785"/>
          <cell r="D785"/>
          <cell r="E785"/>
          <cell r="F785"/>
          <cell r="G785"/>
          <cell r="H785"/>
          <cell r="I785"/>
          <cell r="J785"/>
          <cell r="K785"/>
          <cell r="L785"/>
        </row>
        <row r="786">
          <cell r="B786"/>
          <cell r="D786"/>
          <cell r="E786"/>
          <cell r="F786"/>
          <cell r="G786"/>
          <cell r="H786"/>
          <cell r="I786"/>
          <cell r="J786"/>
          <cell r="K786"/>
          <cell r="L786"/>
        </row>
        <row r="787">
          <cell r="B787"/>
          <cell r="D787"/>
          <cell r="E787"/>
          <cell r="F787"/>
          <cell r="G787"/>
          <cell r="H787"/>
          <cell r="I787"/>
          <cell r="J787"/>
          <cell r="K787"/>
          <cell r="L787"/>
        </row>
        <row r="788">
          <cell r="B788"/>
          <cell r="D788"/>
          <cell r="E788"/>
          <cell r="F788"/>
          <cell r="G788"/>
          <cell r="H788"/>
          <cell r="I788"/>
          <cell r="J788"/>
          <cell r="K788"/>
          <cell r="L788"/>
        </row>
        <row r="789">
          <cell r="B789"/>
          <cell r="D789"/>
          <cell r="E789"/>
          <cell r="F789"/>
          <cell r="G789"/>
          <cell r="H789"/>
          <cell r="I789"/>
          <cell r="J789"/>
          <cell r="K789"/>
          <cell r="L789"/>
        </row>
        <row r="790">
          <cell r="B790"/>
          <cell r="D790"/>
          <cell r="E790"/>
          <cell r="F790"/>
          <cell r="G790"/>
          <cell r="H790"/>
          <cell r="I790"/>
          <cell r="J790"/>
          <cell r="K790"/>
          <cell r="L790"/>
        </row>
        <row r="791">
          <cell r="B791"/>
          <cell r="D791"/>
          <cell r="E791"/>
          <cell r="F791"/>
          <cell r="G791"/>
          <cell r="H791"/>
          <cell r="I791"/>
          <cell r="J791"/>
          <cell r="K791"/>
          <cell r="L791"/>
        </row>
        <row r="792">
          <cell r="B792"/>
          <cell r="D792"/>
          <cell r="E792"/>
          <cell r="F792"/>
          <cell r="G792"/>
          <cell r="H792"/>
          <cell r="I792"/>
          <cell r="J792"/>
          <cell r="K792"/>
          <cell r="L792"/>
        </row>
        <row r="793">
          <cell r="B793"/>
          <cell r="D793"/>
          <cell r="E793"/>
          <cell r="F793"/>
          <cell r="G793"/>
          <cell r="H793"/>
          <cell r="I793"/>
          <cell r="J793"/>
          <cell r="K793"/>
          <cell r="L793"/>
        </row>
        <row r="794">
          <cell r="B794"/>
          <cell r="D794"/>
          <cell r="E794"/>
          <cell r="F794"/>
          <cell r="G794"/>
          <cell r="H794"/>
          <cell r="I794"/>
          <cell r="J794"/>
          <cell r="K794"/>
          <cell r="L794"/>
        </row>
        <row r="795">
          <cell r="B795"/>
          <cell r="D795"/>
          <cell r="E795"/>
          <cell r="F795"/>
          <cell r="G795"/>
          <cell r="H795"/>
          <cell r="I795"/>
          <cell r="J795"/>
          <cell r="K795"/>
          <cell r="L795"/>
        </row>
        <row r="796">
          <cell r="B796"/>
          <cell r="D796"/>
          <cell r="E796"/>
          <cell r="F796"/>
          <cell r="G796"/>
          <cell r="H796"/>
          <cell r="I796"/>
          <cell r="J796"/>
          <cell r="K796"/>
          <cell r="L796"/>
        </row>
        <row r="797">
          <cell r="B797"/>
          <cell r="D797"/>
          <cell r="E797"/>
          <cell r="F797"/>
          <cell r="G797"/>
          <cell r="H797"/>
          <cell r="I797"/>
          <cell r="J797"/>
          <cell r="K797"/>
          <cell r="L797"/>
        </row>
        <row r="798">
          <cell r="B798"/>
          <cell r="D798"/>
          <cell r="E798"/>
          <cell r="F798"/>
          <cell r="G798"/>
          <cell r="H798"/>
          <cell r="I798"/>
          <cell r="J798"/>
          <cell r="K798"/>
          <cell r="L798"/>
        </row>
        <row r="799">
          <cell r="B799"/>
          <cell r="D799"/>
          <cell r="E799"/>
          <cell r="F799"/>
          <cell r="G799"/>
          <cell r="H799"/>
          <cell r="I799"/>
          <cell r="J799"/>
          <cell r="K799"/>
          <cell r="L799"/>
        </row>
        <row r="800">
          <cell r="B800"/>
          <cell r="D800"/>
          <cell r="E800"/>
          <cell r="F800"/>
          <cell r="G800"/>
          <cell r="H800"/>
          <cell r="I800"/>
          <cell r="J800"/>
          <cell r="K800"/>
          <cell r="L800"/>
        </row>
        <row r="801">
          <cell r="B801"/>
          <cell r="D801"/>
          <cell r="E801"/>
          <cell r="F801"/>
          <cell r="G801"/>
          <cell r="H801"/>
          <cell r="I801"/>
          <cell r="J801"/>
          <cell r="K801"/>
          <cell r="L801"/>
        </row>
        <row r="802">
          <cell r="B802"/>
          <cell r="D802"/>
          <cell r="E802"/>
          <cell r="F802"/>
          <cell r="G802"/>
          <cell r="H802"/>
          <cell r="I802"/>
          <cell r="J802"/>
          <cell r="K802"/>
          <cell r="L802"/>
        </row>
        <row r="803">
          <cell r="B803"/>
          <cell r="D803"/>
          <cell r="E803"/>
          <cell r="F803"/>
          <cell r="G803"/>
          <cell r="H803"/>
          <cell r="I803"/>
          <cell r="J803"/>
          <cell r="K803"/>
          <cell r="L803"/>
        </row>
        <row r="804">
          <cell r="B804"/>
          <cell r="D804"/>
          <cell r="E804"/>
          <cell r="F804"/>
          <cell r="G804"/>
          <cell r="H804"/>
          <cell r="I804"/>
          <cell r="J804"/>
          <cell r="K804"/>
          <cell r="L804"/>
        </row>
        <row r="805">
          <cell r="B805"/>
          <cell r="D805"/>
          <cell r="E805"/>
          <cell r="F805"/>
          <cell r="G805"/>
          <cell r="H805"/>
          <cell r="I805"/>
          <cell r="J805"/>
          <cell r="K805"/>
          <cell r="L805"/>
        </row>
        <row r="806">
          <cell r="B806"/>
          <cell r="D806"/>
          <cell r="E806"/>
          <cell r="F806"/>
          <cell r="G806"/>
          <cell r="H806"/>
          <cell r="I806"/>
          <cell r="J806"/>
          <cell r="K806"/>
          <cell r="L806"/>
        </row>
        <row r="807">
          <cell r="B807"/>
          <cell r="D807"/>
          <cell r="E807"/>
          <cell r="F807"/>
          <cell r="G807"/>
          <cell r="H807"/>
          <cell r="I807"/>
          <cell r="J807"/>
          <cell r="K807"/>
          <cell r="L807"/>
        </row>
        <row r="808">
          <cell r="B808"/>
          <cell r="D808"/>
          <cell r="E808"/>
          <cell r="F808"/>
          <cell r="G808"/>
          <cell r="H808"/>
          <cell r="I808"/>
          <cell r="J808"/>
          <cell r="K808"/>
          <cell r="L808"/>
        </row>
        <row r="809">
          <cell r="B809"/>
          <cell r="D809"/>
          <cell r="E809"/>
          <cell r="F809"/>
          <cell r="G809"/>
          <cell r="H809"/>
          <cell r="I809"/>
          <cell r="J809"/>
          <cell r="K809"/>
          <cell r="L809"/>
        </row>
        <row r="810">
          <cell r="B810"/>
          <cell r="D810"/>
          <cell r="E810"/>
          <cell r="F810"/>
          <cell r="G810"/>
          <cell r="H810"/>
          <cell r="I810"/>
          <cell r="J810"/>
          <cell r="K810"/>
          <cell r="L810"/>
        </row>
        <row r="811">
          <cell r="B811"/>
          <cell r="D811"/>
          <cell r="E811"/>
          <cell r="F811"/>
          <cell r="G811"/>
          <cell r="H811"/>
          <cell r="I811"/>
          <cell r="J811"/>
          <cell r="K811"/>
          <cell r="L811"/>
        </row>
        <row r="812">
          <cell r="B812"/>
          <cell r="D812"/>
          <cell r="E812"/>
          <cell r="F812"/>
          <cell r="G812"/>
          <cell r="H812"/>
          <cell r="I812"/>
          <cell r="J812"/>
          <cell r="K812"/>
          <cell r="L812"/>
        </row>
        <row r="813">
          <cell r="B813"/>
          <cell r="D813"/>
          <cell r="E813"/>
          <cell r="F813"/>
          <cell r="G813"/>
          <cell r="H813"/>
          <cell r="I813"/>
          <cell r="J813"/>
          <cell r="K813"/>
          <cell r="L813"/>
        </row>
        <row r="814">
          <cell r="B814"/>
          <cell r="D814"/>
          <cell r="E814"/>
          <cell r="F814"/>
          <cell r="G814"/>
          <cell r="H814"/>
          <cell r="I814"/>
          <cell r="J814"/>
          <cell r="K814"/>
          <cell r="L814"/>
        </row>
        <row r="815">
          <cell r="B815"/>
          <cell r="D815"/>
          <cell r="E815"/>
          <cell r="F815"/>
          <cell r="G815"/>
          <cell r="H815"/>
          <cell r="I815"/>
          <cell r="J815"/>
          <cell r="K815"/>
          <cell r="L815"/>
        </row>
        <row r="816">
          <cell r="B816"/>
          <cell r="D816"/>
          <cell r="E816"/>
          <cell r="F816"/>
          <cell r="G816"/>
          <cell r="H816"/>
          <cell r="I816"/>
          <cell r="J816"/>
          <cell r="K816"/>
          <cell r="L816"/>
        </row>
        <row r="817">
          <cell r="B817"/>
          <cell r="D817"/>
          <cell r="E817"/>
          <cell r="F817"/>
          <cell r="G817"/>
          <cell r="H817"/>
          <cell r="I817"/>
          <cell r="J817"/>
          <cell r="K817"/>
          <cell r="L817"/>
        </row>
        <row r="818">
          <cell r="B818"/>
          <cell r="D818"/>
          <cell r="E818"/>
          <cell r="F818"/>
          <cell r="G818"/>
          <cell r="H818"/>
          <cell r="I818"/>
          <cell r="J818"/>
          <cell r="K818"/>
          <cell r="L818"/>
        </row>
        <row r="819">
          <cell r="B819"/>
          <cell r="D819"/>
          <cell r="E819"/>
          <cell r="F819"/>
          <cell r="G819"/>
          <cell r="H819"/>
          <cell r="I819"/>
          <cell r="J819"/>
          <cell r="K819"/>
          <cell r="L819"/>
        </row>
        <row r="820">
          <cell r="B820"/>
          <cell r="D820"/>
          <cell r="E820"/>
          <cell r="F820"/>
          <cell r="G820"/>
          <cell r="H820"/>
          <cell r="I820"/>
          <cell r="J820"/>
          <cell r="K820"/>
          <cell r="L820"/>
        </row>
        <row r="821">
          <cell r="B821"/>
          <cell r="D821"/>
          <cell r="E821"/>
          <cell r="F821"/>
          <cell r="G821"/>
          <cell r="H821"/>
          <cell r="I821"/>
          <cell r="J821"/>
          <cell r="K821"/>
          <cell r="L821"/>
        </row>
        <row r="822">
          <cell r="B822"/>
          <cell r="D822"/>
          <cell r="E822"/>
          <cell r="F822"/>
          <cell r="G822"/>
          <cell r="H822"/>
          <cell r="I822"/>
          <cell r="J822"/>
          <cell r="K822"/>
          <cell r="L822"/>
        </row>
        <row r="823">
          <cell r="B823"/>
          <cell r="D823"/>
          <cell r="E823"/>
          <cell r="F823"/>
          <cell r="G823"/>
          <cell r="H823"/>
          <cell r="I823"/>
          <cell r="J823"/>
          <cell r="K823"/>
          <cell r="L823"/>
        </row>
        <row r="824">
          <cell r="B824"/>
          <cell r="D824"/>
          <cell r="E824"/>
          <cell r="F824"/>
          <cell r="G824"/>
          <cell r="H824"/>
          <cell r="I824"/>
          <cell r="J824"/>
          <cell r="K824"/>
          <cell r="L824"/>
        </row>
        <row r="825">
          <cell r="B825"/>
          <cell r="D825"/>
          <cell r="E825"/>
          <cell r="F825"/>
          <cell r="G825"/>
          <cell r="H825"/>
          <cell r="I825"/>
          <cell r="J825"/>
          <cell r="K825"/>
          <cell r="L825"/>
        </row>
        <row r="826">
          <cell r="B826"/>
          <cell r="D826"/>
          <cell r="E826"/>
          <cell r="F826"/>
          <cell r="G826"/>
          <cell r="H826"/>
          <cell r="I826"/>
          <cell r="J826"/>
          <cell r="K826"/>
          <cell r="L826"/>
        </row>
        <row r="827">
          <cell r="B827"/>
          <cell r="D827"/>
          <cell r="E827"/>
          <cell r="F827"/>
          <cell r="G827"/>
          <cell r="H827"/>
          <cell r="I827"/>
          <cell r="J827"/>
          <cell r="K827"/>
          <cell r="L827"/>
        </row>
        <row r="828">
          <cell r="B828"/>
          <cell r="D828"/>
          <cell r="E828"/>
          <cell r="F828"/>
          <cell r="G828"/>
          <cell r="H828"/>
          <cell r="I828"/>
          <cell r="J828"/>
          <cell r="K828"/>
          <cell r="L828"/>
        </row>
        <row r="829">
          <cell r="B829"/>
          <cell r="D829"/>
          <cell r="E829"/>
          <cell r="F829"/>
          <cell r="G829"/>
          <cell r="H829"/>
          <cell r="I829"/>
          <cell r="J829"/>
          <cell r="K829"/>
          <cell r="L829"/>
        </row>
        <row r="830">
          <cell r="B830"/>
          <cell r="D830"/>
          <cell r="E830"/>
          <cell r="F830"/>
          <cell r="G830"/>
          <cell r="H830"/>
          <cell r="I830"/>
          <cell r="J830"/>
          <cell r="K830"/>
          <cell r="L830"/>
        </row>
        <row r="831">
          <cell r="B831"/>
          <cell r="D831"/>
          <cell r="E831"/>
          <cell r="F831"/>
          <cell r="G831"/>
          <cell r="H831"/>
          <cell r="I831"/>
          <cell r="J831"/>
          <cell r="K831"/>
          <cell r="L831"/>
        </row>
        <row r="832">
          <cell r="B832"/>
          <cell r="D832"/>
          <cell r="E832"/>
          <cell r="F832"/>
          <cell r="G832"/>
          <cell r="H832"/>
          <cell r="I832"/>
          <cell r="J832"/>
          <cell r="K832"/>
          <cell r="L832"/>
        </row>
        <row r="833">
          <cell r="B833"/>
          <cell r="D833"/>
          <cell r="E833"/>
          <cell r="F833"/>
          <cell r="G833"/>
          <cell r="H833"/>
          <cell r="I833"/>
          <cell r="J833"/>
          <cell r="K833"/>
          <cell r="L833"/>
        </row>
        <row r="834">
          <cell r="B834"/>
          <cell r="D834"/>
          <cell r="E834"/>
          <cell r="F834"/>
          <cell r="G834"/>
          <cell r="H834"/>
          <cell r="I834"/>
          <cell r="J834"/>
          <cell r="K834"/>
          <cell r="L834"/>
        </row>
        <row r="835">
          <cell r="B835"/>
          <cell r="D835"/>
          <cell r="E835"/>
          <cell r="F835"/>
          <cell r="G835"/>
          <cell r="H835"/>
          <cell r="I835"/>
          <cell r="J835"/>
          <cell r="K835"/>
          <cell r="L835"/>
        </row>
        <row r="836">
          <cell r="B836"/>
          <cell r="D836"/>
          <cell r="E836"/>
          <cell r="F836"/>
          <cell r="G836"/>
          <cell r="H836"/>
          <cell r="I836"/>
          <cell r="J836"/>
          <cell r="K836"/>
          <cell r="L836"/>
        </row>
        <row r="837">
          <cell r="B837"/>
          <cell r="D837"/>
          <cell r="E837"/>
          <cell r="F837"/>
          <cell r="G837"/>
          <cell r="H837"/>
          <cell r="I837"/>
          <cell r="J837"/>
          <cell r="K837"/>
          <cell r="L837"/>
        </row>
        <row r="838">
          <cell r="B838"/>
          <cell r="D838"/>
          <cell r="E838"/>
          <cell r="F838"/>
          <cell r="G838"/>
          <cell r="H838"/>
          <cell r="I838"/>
          <cell r="J838"/>
          <cell r="K838"/>
          <cell r="L838"/>
        </row>
        <row r="839">
          <cell r="B839"/>
          <cell r="D839"/>
          <cell r="E839"/>
          <cell r="F839"/>
          <cell r="G839"/>
          <cell r="H839"/>
          <cell r="I839"/>
          <cell r="J839"/>
          <cell r="K839"/>
          <cell r="L839"/>
        </row>
        <row r="840">
          <cell r="B840"/>
          <cell r="D840"/>
          <cell r="E840"/>
          <cell r="F840"/>
          <cell r="G840"/>
          <cell r="H840"/>
          <cell r="I840"/>
          <cell r="J840"/>
          <cell r="K840"/>
          <cell r="L840"/>
        </row>
        <row r="841">
          <cell r="B841"/>
          <cell r="D841"/>
          <cell r="E841"/>
          <cell r="F841"/>
          <cell r="G841"/>
          <cell r="H841"/>
          <cell r="I841"/>
          <cell r="J841"/>
          <cell r="K841"/>
          <cell r="L841"/>
        </row>
        <row r="842">
          <cell r="B842"/>
          <cell r="D842"/>
          <cell r="E842"/>
          <cell r="F842"/>
          <cell r="G842"/>
          <cell r="H842"/>
          <cell r="I842"/>
          <cell r="J842"/>
          <cell r="K842"/>
          <cell r="L842"/>
        </row>
        <row r="843">
          <cell r="B843"/>
          <cell r="D843"/>
          <cell r="E843"/>
          <cell r="F843"/>
          <cell r="G843"/>
          <cell r="H843"/>
          <cell r="I843"/>
          <cell r="J843"/>
          <cell r="K843"/>
          <cell r="L843"/>
        </row>
        <row r="844">
          <cell r="B844"/>
          <cell r="D844"/>
          <cell r="E844"/>
          <cell r="F844"/>
          <cell r="G844"/>
          <cell r="H844"/>
          <cell r="I844"/>
          <cell r="J844"/>
          <cell r="K844"/>
          <cell r="L844"/>
        </row>
        <row r="845">
          <cell r="B845"/>
          <cell r="D845"/>
          <cell r="E845"/>
          <cell r="F845"/>
          <cell r="G845"/>
          <cell r="H845"/>
          <cell r="I845"/>
          <cell r="J845"/>
          <cell r="K845"/>
          <cell r="L845"/>
        </row>
        <row r="846">
          <cell r="B846"/>
          <cell r="D846"/>
          <cell r="E846"/>
          <cell r="F846"/>
          <cell r="G846"/>
          <cell r="H846"/>
          <cell r="I846"/>
          <cell r="J846"/>
          <cell r="K846"/>
          <cell r="L846"/>
        </row>
        <row r="847">
          <cell r="B847"/>
          <cell r="D847"/>
          <cell r="E847"/>
          <cell r="F847"/>
          <cell r="G847"/>
          <cell r="H847"/>
          <cell r="I847"/>
          <cell r="J847"/>
          <cell r="K847"/>
          <cell r="L847"/>
        </row>
        <row r="848">
          <cell r="B848"/>
          <cell r="D848"/>
          <cell r="E848"/>
          <cell r="F848"/>
          <cell r="G848"/>
          <cell r="H848"/>
          <cell r="I848"/>
          <cell r="J848"/>
          <cell r="K848"/>
          <cell r="L848"/>
        </row>
        <row r="849">
          <cell r="B849"/>
          <cell r="D849"/>
          <cell r="E849"/>
          <cell r="F849"/>
          <cell r="G849"/>
          <cell r="H849"/>
          <cell r="I849"/>
          <cell r="J849"/>
          <cell r="K849"/>
          <cell r="L849"/>
        </row>
        <row r="850">
          <cell r="B850"/>
          <cell r="D850"/>
          <cell r="E850"/>
          <cell r="F850"/>
          <cell r="G850"/>
          <cell r="H850"/>
          <cell r="I850"/>
          <cell r="J850"/>
          <cell r="K850"/>
          <cell r="L850"/>
        </row>
        <row r="851">
          <cell r="B851"/>
          <cell r="D851"/>
          <cell r="E851"/>
          <cell r="F851"/>
          <cell r="G851"/>
          <cell r="H851"/>
          <cell r="I851"/>
          <cell r="J851"/>
          <cell r="K851"/>
          <cell r="L851"/>
        </row>
        <row r="852">
          <cell r="B852"/>
          <cell r="D852"/>
          <cell r="E852"/>
          <cell r="F852"/>
          <cell r="G852"/>
          <cell r="H852"/>
          <cell r="I852"/>
          <cell r="J852"/>
          <cell r="K852"/>
          <cell r="L852"/>
        </row>
        <row r="853">
          <cell r="B853"/>
          <cell r="D853"/>
          <cell r="E853"/>
          <cell r="F853"/>
          <cell r="G853"/>
          <cell r="H853"/>
          <cell r="I853"/>
          <cell r="J853"/>
          <cell r="K853"/>
          <cell r="L853"/>
        </row>
        <row r="854">
          <cell r="B854"/>
          <cell r="D854"/>
          <cell r="E854"/>
          <cell r="F854"/>
          <cell r="G854"/>
          <cell r="H854"/>
          <cell r="I854"/>
          <cell r="J854"/>
          <cell r="K854"/>
          <cell r="L854"/>
        </row>
        <row r="855">
          <cell r="B855"/>
          <cell r="D855"/>
          <cell r="E855"/>
          <cell r="F855"/>
          <cell r="G855"/>
          <cell r="H855"/>
          <cell r="I855"/>
          <cell r="J855"/>
          <cell r="K855"/>
          <cell r="L855"/>
        </row>
        <row r="856">
          <cell r="B856"/>
          <cell r="D856"/>
          <cell r="E856"/>
          <cell r="F856"/>
          <cell r="G856"/>
          <cell r="H856"/>
          <cell r="I856"/>
          <cell r="J856"/>
          <cell r="K856"/>
          <cell r="L856"/>
        </row>
        <row r="857">
          <cell r="B857"/>
          <cell r="D857"/>
          <cell r="E857"/>
          <cell r="F857"/>
          <cell r="G857"/>
          <cell r="H857"/>
          <cell r="I857"/>
          <cell r="J857"/>
          <cell r="K857"/>
          <cell r="L857"/>
        </row>
        <row r="858">
          <cell r="B858"/>
          <cell r="D858"/>
          <cell r="E858"/>
          <cell r="F858"/>
          <cell r="G858"/>
          <cell r="H858"/>
          <cell r="I858"/>
          <cell r="J858"/>
          <cell r="K858"/>
          <cell r="L858"/>
        </row>
        <row r="859">
          <cell r="B859"/>
          <cell r="D859"/>
          <cell r="E859"/>
          <cell r="F859"/>
          <cell r="G859"/>
          <cell r="H859"/>
          <cell r="I859"/>
          <cell r="J859"/>
          <cell r="K859"/>
          <cell r="L859"/>
        </row>
        <row r="860">
          <cell r="B860"/>
          <cell r="D860"/>
          <cell r="E860"/>
          <cell r="F860"/>
          <cell r="G860"/>
          <cell r="H860"/>
          <cell r="I860"/>
          <cell r="J860"/>
          <cell r="K860"/>
          <cell r="L860"/>
        </row>
        <row r="861">
          <cell r="B861"/>
          <cell r="D861"/>
          <cell r="E861"/>
          <cell r="F861"/>
          <cell r="G861"/>
          <cell r="H861"/>
          <cell r="I861"/>
          <cell r="J861"/>
          <cell r="K861"/>
          <cell r="L861"/>
        </row>
        <row r="862">
          <cell r="B862"/>
          <cell r="D862"/>
          <cell r="E862"/>
          <cell r="F862"/>
          <cell r="G862"/>
          <cell r="H862"/>
          <cell r="I862"/>
          <cell r="J862"/>
          <cell r="K862"/>
          <cell r="L862"/>
        </row>
        <row r="863">
          <cell r="B863"/>
          <cell r="D863"/>
          <cell r="E863"/>
          <cell r="F863"/>
          <cell r="G863"/>
          <cell r="H863"/>
          <cell r="I863"/>
          <cell r="J863"/>
          <cell r="K863"/>
          <cell r="L863"/>
        </row>
        <row r="864">
          <cell r="B864"/>
          <cell r="D864"/>
          <cell r="E864"/>
          <cell r="F864"/>
          <cell r="G864"/>
          <cell r="H864"/>
          <cell r="I864"/>
          <cell r="J864"/>
          <cell r="K864"/>
          <cell r="L864"/>
        </row>
        <row r="865">
          <cell r="B865"/>
          <cell r="D865"/>
          <cell r="E865"/>
          <cell r="F865"/>
          <cell r="G865"/>
          <cell r="H865"/>
          <cell r="I865"/>
          <cell r="J865"/>
          <cell r="K865"/>
          <cell r="L865"/>
        </row>
        <row r="866">
          <cell r="B866"/>
          <cell r="D866"/>
          <cell r="E866"/>
          <cell r="F866"/>
          <cell r="G866"/>
          <cell r="H866"/>
          <cell r="I866"/>
          <cell r="J866"/>
          <cell r="K866"/>
          <cell r="L866"/>
        </row>
        <row r="867">
          <cell r="B867"/>
          <cell r="D867"/>
          <cell r="E867"/>
          <cell r="F867"/>
          <cell r="G867"/>
          <cell r="H867"/>
          <cell r="I867"/>
          <cell r="J867"/>
          <cell r="K867"/>
          <cell r="L867"/>
        </row>
        <row r="868">
          <cell r="B868"/>
          <cell r="D868"/>
          <cell r="E868"/>
          <cell r="F868"/>
          <cell r="G868"/>
          <cell r="H868"/>
          <cell r="I868"/>
          <cell r="J868"/>
          <cell r="K868"/>
          <cell r="L868"/>
        </row>
        <row r="869">
          <cell r="B869"/>
          <cell r="D869"/>
          <cell r="E869"/>
          <cell r="F869"/>
          <cell r="G869"/>
          <cell r="H869"/>
          <cell r="I869"/>
          <cell r="J869"/>
          <cell r="K869"/>
          <cell r="L869"/>
        </row>
        <row r="870">
          <cell r="B870"/>
          <cell r="D870"/>
          <cell r="E870"/>
          <cell r="F870"/>
          <cell r="G870"/>
          <cell r="H870"/>
          <cell r="I870"/>
          <cell r="J870"/>
          <cell r="K870"/>
          <cell r="L870"/>
        </row>
        <row r="871">
          <cell r="B871"/>
          <cell r="D871"/>
          <cell r="E871"/>
          <cell r="F871"/>
          <cell r="G871"/>
          <cell r="H871"/>
          <cell r="I871"/>
          <cell r="J871"/>
          <cell r="K871"/>
          <cell r="L871"/>
        </row>
        <row r="872">
          <cell r="B872"/>
          <cell r="D872"/>
          <cell r="E872"/>
          <cell r="F872"/>
          <cell r="G872"/>
          <cell r="H872"/>
          <cell r="I872"/>
          <cell r="J872"/>
          <cell r="K872"/>
          <cell r="L872"/>
        </row>
        <row r="873">
          <cell r="B873"/>
          <cell r="D873"/>
          <cell r="E873"/>
          <cell r="F873"/>
          <cell r="G873"/>
          <cell r="H873"/>
          <cell r="I873"/>
          <cell r="J873"/>
          <cell r="K873"/>
          <cell r="L873"/>
        </row>
        <row r="874">
          <cell r="B874"/>
          <cell r="D874"/>
          <cell r="E874"/>
          <cell r="F874"/>
          <cell r="G874"/>
          <cell r="H874"/>
          <cell r="I874"/>
          <cell r="J874"/>
          <cell r="K874"/>
          <cell r="L874"/>
        </row>
        <row r="875">
          <cell r="B875"/>
          <cell r="D875"/>
          <cell r="E875"/>
          <cell r="F875"/>
          <cell r="G875"/>
          <cell r="H875"/>
          <cell r="I875"/>
          <cell r="J875"/>
          <cell r="K875"/>
          <cell r="L875"/>
        </row>
        <row r="876">
          <cell r="B876"/>
          <cell r="D876"/>
          <cell r="E876"/>
          <cell r="F876"/>
          <cell r="G876"/>
          <cell r="H876"/>
          <cell r="I876"/>
          <cell r="J876"/>
          <cell r="K876"/>
          <cell r="L876"/>
        </row>
        <row r="877">
          <cell r="B877"/>
          <cell r="D877"/>
          <cell r="E877"/>
          <cell r="F877"/>
          <cell r="G877"/>
          <cell r="H877"/>
          <cell r="I877"/>
          <cell r="J877"/>
          <cell r="K877"/>
          <cell r="L877"/>
        </row>
        <row r="878">
          <cell r="B878"/>
          <cell r="D878"/>
          <cell r="E878"/>
          <cell r="F878"/>
          <cell r="G878"/>
          <cell r="H878"/>
          <cell r="I878"/>
          <cell r="J878"/>
          <cell r="K878"/>
          <cell r="L878"/>
        </row>
        <row r="879">
          <cell r="B879"/>
          <cell r="D879"/>
          <cell r="E879"/>
          <cell r="F879"/>
          <cell r="G879"/>
          <cell r="H879"/>
          <cell r="I879"/>
          <cell r="J879"/>
          <cell r="K879"/>
          <cell r="L879"/>
        </row>
        <row r="880">
          <cell r="B880"/>
          <cell r="D880"/>
          <cell r="E880"/>
          <cell r="F880"/>
          <cell r="G880"/>
          <cell r="H880"/>
          <cell r="I880"/>
          <cell r="J880"/>
          <cell r="K880"/>
          <cell r="L880"/>
        </row>
        <row r="881">
          <cell r="B881"/>
          <cell r="D881"/>
          <cell r="E881"/>
          <cell r="F881"/>
          <cell r="G881"/>
          <cell r="H881"/>
          <cell r="I881"/>
          <cell r="J881"/>
          <cell r="K881"/>
          <cell r="L881"/>
        </row>
        <row r="882">
          <cell r="B882"/>
          <cell r="D882"/>
          <cell r="E882"/>
          <cell r="F882"/>
          <cell r="G882"/>
          <cell r="H882"/>
          <cell r="I882"/>
          <cell r="J882"/>
          <cell r="K882"/>
          <cell r="L882"/>
        </row>
        <row r="883">
          <cell r="B883"/>
          <cell r="D883"/>
          <cell r="E883"/>
          <cell r="F883"/>
          <cell r="G883"/>
          <cell r="H883"/>
          <cell r="I883"/>
          <cell r="J883"/>
          <cell r="K883"/>
          <cell r="L883"/>
        </row>
        <row r="884">
          <cell r="B884"/>
          <cell r="D884"/>
          <cell r="E884"/>
          <cell r="F884"/>
          <cell r="G884"/>
          <cell r="H884"/>
          <cell r="I884"/>
          <cell r="J884"/>
          <cell r="K884"/>
          <cell r="L884"/>
        </row>
        <row r="885">
          <cell r="B885"/>
          <cell r="D885"/>
          <cell r="E885"/>
          <cell r="F885"/>
          <cell r="G885"/>
          <cell r="H885"/>
          <cell r="I885"/>
          <cell r="J885"/>
          <cell r="K885"/>
          <cell r="L885"/>
        </row>
        <row r="886">
          <cell r="B886"/>
          <cell r="D886"/>
          <cell r="E886"/>
          <cell r="F886"/>
          <cell r="G886"/>
          <cell r="H886"/>
          <cell r="I886"/>
          <cell r="J886"/>
          <cell r="K886"/>
          <cell r="L886"/>
        </row>
        <row r="887">
          <cell r="B887"/>
          <cell r="D887"/>
          <cell r="E887"/>
          <cell r="F887"/>
          <cell r="G887"/>
          <cell r="H887"/>
          <cell r="I887"/>
          <cell r="J887"/>
          <cell r="K887"/>
          <cell r="L887"/>
        </row>
        <row r="888">
          <cell r="B888"/>
          <cell r="D888"/>
          <cell r="E888"/>
          <cell r="F888"/>
          <cell r="G888"/>
          <cell r="H888"/>
          <cell r="I888"/>
          <cell r="J888"/>
          <cell r="K888"/>
          <cell r="L888"/>
        </row>
        <row r="889">
          <cell r="B889"/>
          <cell r="D889"/>
          <cell r="E889"/>
          <cell r="F889"/>
          <cell r="G889"/>
          <cell r="H889"/>
          <cell r="I889"/>
          <cell r="J889"/>
          <cell r="K889"/>
          <cell r="L889"/>
        </row>
        <row r="890">
          <cell r="B890"/>
          <cell r="D890"/>
          <cell r="E890"/>
          <cell r="F890"/>
          <cell r="G890"/>
          <cell r="H890"/>
          <cell r="I890"/>
          <cell r="J890"/>
          <cell r="K890"/>
          <cell r="L890"/>
        </row>
        <row r="891">
          <cell r="B891"/>
          <cell r="D891"/>
          <cell r="E891"/>
          <cell r="F891"/>
          <cell r="G891"/>
          <cell r="H891"/>
          <cell r="I891"/>
          <cell r="J891"/>
          <cell r="K891"/>
          <cell r="L891"/>
        </row>
        <row r="892">
          <cell r="B892"/>
          <cell r="D892"/>
          <cell r="E892"/>
          <cell r="F892"/>
          <cell r="G892"/>
          <cell r="H892"/>
          <cell r="I892"/>
          <cell r="J892"/>
          <cell r="K892"/>
          <cell r="L892"/>
        </row>
        <row r="893">
          <cell r="B893"/>
          <cell r="D893"/>
          <cell r="E893"/>
          <cell r="F893"/>
          <cell r="G893"/>
          <cell r="H893"/>
          <cell r="I893"/>
          <cell r="J893"/>
          <cell r="K893"/>
          <cell r="L893"/>
        </row>
        <row r="894">
          <cell r="B894"/>
          <cell r="D894"/>
          <cell r="E894"/>
          <cell r="F894"/>
          <cell r="G894"/>
          <cell r="H894"/>
          <cell r="I894"/>
          <cell r="J894"/>
          <cell r="K894"/>
          <cell r="L894"/>
        </row>
        <row r="895">
          <cell r="B895"/>
          <cell r="D895"/>
          <cell r="E895"/>
          <cell r="F895"/>
          <cell r="G895"/>
          <cell r="H895"/>
          <cell r="I895"/>
          <cell r="J895"/>
          <cell r="K895"/>
          <cell r="L895"/>
        </row>
        <row r="896">
          <cell r="B896"/>
          <cell r="D896"/>
          <cell r="E896"/>
          <cell r="F896"/>
          <cell r="G896"/>
          <cell r="H896"/>
          <cell r="I896"/>
          <cell r="J896"/>
          <cell r="K896"/>
          <cell r="L896"/>
        </row>
        <row r="897">
          <cell r="B897"/>
          <cell r="D897"/>
          <cell r="E897"/>
          <cell r="F897"/>
          <cell r="G897"/>
          <cell r="H897"/>
          <cell r="I897"/>
          <cell r="J897"/>
          <cell r="K897"/>
          <cell r="L897"/>
        </row>
        <row r="898">
          <cell r="B898"/>
          <cell r="D898"/>
          <cell r="E898"/>
          <cell r="F898"/>
          <cell r="G898"/>
          <cell r="H898"/>
          <cell r="I898"/>
          <cell r="J898"/>
          <cell r="K898"/>
          <cell r="L898"/>
        </row>
        <row r="899">
          <cell r="B899"/>
          <cell r="D899"/>
          <cell r="E899"/>
          <cell r="F899"/>
          <cell r="G899"/>
          <cell r="H899"/>
          <cell r="I899"/>
          <cell r="J899"/>
          <cell r="K899"/>
          <cell r="L899"/>
        </row>
        <row r="900">
          <cell r="B900"/>
          <cell r="D900"/>
          <cell r="E900"/>
          <cell r="F900"/>
          <cell r="G900"/>
          <cell r="H900"/>
          <cell r="I900"/>
          <cell r="J900"/>
          <cell r="K900"/>
          <cell r="L900"/>
        </row>
        <row r="901">
          <cell r="B901"/>
          <cell r="D901"/>
          <cell r="E901"/>
          <cell r="F901"/>
          <cell r="G901"/>
          <cell r="H901"/>
          <cell r="I901"/>
          <cell r="J901"/>
          <cell r="K901"/>
          <cell r="L901"/>
        </row>
        <row r="902">
          <cell r="B902"/>
          <cell r="D902"/>
          <cell r="E902"/>
          <cell r="F902"/>
          <cell r="G902"/>
          <cell r="H902"/>
          <cell r="I902"/>
          <cell r="J902"/>
          <cell r="K902"/>
          <cell r="L902"/>
        </row>
        <row r="903">
          <cell r="B903"/>
          <cell r="D903"/>
          <cell r="E903"/>
          <cell r="F903"/>
          <cell r="G903"/>
          <cell r="H903"/>
          <cell r="I903"/>
          <cell r="J903"/>
          <cell r="K903"/>
          <cell r="L903"/>
        </row>
        <row r="904">
          <cell r="B904"/>
          <cell r="D904"/>
          <cell r="E904"/>
          <cell r="F904"/>
          <cell r="G904"/>
          <cell r="H904"/>
          <cell r="I904"/>
          <cell r="J904"/>
          <cell r="K904"/>
          <cell r="L904"/>
        </row>
        <row r="905">
          <cell r="B905"/>
          <cell r="D905"/>
          <cell r="E905"/>
          <cell r="F905"/>
          <cell r="G905"/>
          <cell r="H905"/>
          <cell r="I905"/>
          <cell r="J905"/>
          <cell r="K905"/>
          <cell r="L905"/>
        </row>
        <row r="906">
          <cell r="B906"/>
          <cell r="D906"/>
          <cell r="E906"/>
          <cell r="F906"/>
          <cell r="G906"/>
          <cell r="H906"/>
          <cell r="I906"/>
          <cell r="J906"/>
          <cell r="K906"/>
          <cell r="L906"/>
        </row>
        <row r="907">
          <cell r="B907"/>
          <cell r="D907"/>
          <cell r="E907"/>
          <cell r="F907"/>
          <cell r="G907"/>
          <cell r="H907"/>
          <cell r="I907"/>
          <cell r="J907"/>
          <cell r="K907"/>
          <cell r="L907"/>
        </row>
        <row r="908">
          <cell r="B908"/>
          <cell r="D908"/>
          <cell r="E908"/>
          <cell r="F908"/>
          <cell r="G908"/>
          <cell r="H908"/>
          <cell r="I908"/>
          <cell r="J908"/>
          <cell r="K908"/>
          <cell r="L908"/>
        </row>
        <row r="909">
          <cell r="B909"/>
          <cell r="D909"/>
          <cell r="E909"/>
          <cell r="F909"/>
          <cell r="G909"/>
          <cell r="H909"/>
          <cell r="I909"/>
          <cell r="J909"/>
          <cell r="K909"/>
          <cell r="L909"/>
        </row>
        <row r="910">
          <cell r="B910"/>
          <cell r="D910"/>
          <cell r="E910"/>
          <cell r="F910"/>
          <cell r="G910"/>
          <cell r="H910"/>
          <cell r="I910"/>
          <cell r="J910"/>
          <cell r="K910"/>
          <cell r="L910"/>
        </row>
        <row r="911">
          <cell r="B911"/>
          <cell r="D911"/>
          <cell r="E911"/>
          <cell r="F911"/>
          <cell r="G911"/>
          <cell r="H911"/>
          <cell r="I911"/>
          <cell r="J911"/>
          <cell r="K911"/>
          <cell r="L911"/>
        </row>
        <row r="912">
          <cell r="B912"/>
          <cell r="D912"/>
          <cell r="E912"/>
          <cell r="F912"/>
          <cell r="G912"/>
          <cell r="H912"/>
          <cell r="I912"/>
          <cell r="J912"/>
          <cell r="K912"/>
          <cell r="L912"/>
        </row>
        <row r="913">
          <cell r="B913"/>
          <cell r="D913"/>
          <cell r="E913"/>
          <cell r="F913"/>
          <cell r="G913"/>
          <cell r="H913"/>
          <cell r="I913"/>
          <cell r="J913"/>
          <cell r="K913"/>
          <cell r="L913"/>
        </row>
        <row r="914">
          <cell r="B914"/>
          <cell r="D914"/>
          <cell r="E914"/>
          <cell r="F914"/>
          <cell r="G914"/>
          <cell r="H914"/>
          <cell r="I914"/>
          <cell r="J914"/>
          <cell r="K914"/>
          <cell r="L914"/>
        </row>
        <row r="915">
          <cell r="B915"/>
          <cell r="D915"/>
          <cell r="E915"/>
          <cell r="F915"/>
          <cell r="G915"/>
          <cell r="H915"/>
          <cell r="I915"/>
          <cell r="J915"/>
          <cell r="K915"/>
          <cell r="L915"/>
        </row>
        <row r="916">
          <cell r="B916"/>
          <cell r="D916"/>
          <cell r="E916"/>
          <cell r="F916"/>
          <cell r="G916"/>
          <cell r="H916"/>
          <cell r="I916"/>
          <cell r="J916"/>
          <cell r="K916"/>
          <cell r="L916"/>
        </row>
        <row r="917">
          <cell r="B917"/>
          <cell r="D917"/>
          <cell r="E917"/>
          <cell r="F917"/>
          <cell r="G917"/>
          <cell r="H917"/>
          <cell r="I917"/>
          <cell r="J917"/>
          <cell r="K917"/>
          <cell r="L917"/>
        </row>
        <row r="918">
          <cell r="B918"/>
          <cell r="D918"/>
          <cell r="E918"/>
          <cell r="F918"/>
          <cell r="G918"/>
          <cell r="H918"/>
          <cell r="I918"/>
          <cell r="J918"/>
          <cell r="K918"/>
          <cell r="L918"/>
        </row>
        <row r="919">
          <cell r="B919"/>
          <cell r="D919"/>
          <cell r="E919"/>
          <cell r="F919"/>
          <cell r="G919"/>
          <cell r="H919"/>
          <cell r="I919"/>
          <cell r="J919"/>
          <cell r="K919"/>
          <cell r="L919"/>
        </row>
        <row r="920">
          <cell r="B920"/>
          <cell r="D920"/>
          <cell r="E920"/>
          <cell r="F920"/>
          <cell r="G920"/>
          <cell r="H920"/>
          <cell r="I920"/>
          <cell r="J920"/>
          <cell r="K920"/>
          <cell r="L920"/>
        </row>
        <row r="921">
          <cell r="B921"/>
          <cell r="D921"/>
          <cell r="E921"/>
          <cell r="F921"/>
          <cell r="G921"/>
          <cell r="H921"/>
          <cell r="I921"/>
          <cell r="J921"/>
          <cell r="K921"/>
          <cell r="L921"/>
        </row>
        <row r="922">
          <cell r="B922"/>
          <cell r="D922"/>
          <cell r="E922"/>
          <cell r="F922"/>
          <cell r="G922"/>
          <cell r="H922"/>
          <cell r="I922"/>
          <cell r="J922"/>
          <cell r="K922"/>
          <cell r="L922"/>
        </row>
        <row r="923">
          <cell r="B923"/>
          <cell r="D923"/>
          <cell r="E923"/>
          <cell r="F923"/>
          <cell r="G923"/>
          <cell r="H923"/>
          <cell r="I923"/>
          <cell r="J923"/>
          <cell r="K923"/>
          <cell r="L923"/>
        </row>
        <row r="924">
          <cell r="B924"/>
          <cell r="D924"/>
          <cell r="E924"/>
          <cell r="F924"/>
          <cell r="G924"/>
          <cell r="H924"/>
          <cell r="I924"/>
          <cell r="J924"/>
          <cell r="K924"/>
          <cell r="L924"/>
        </row>
        <row r="925">
          <cell r="B925"/>
          <cell r="D925"/>
          <cell r="E925"/>
          <cell r="F925"/>
          <cell r="G925"/>
          <cell r="H925"/>
          <cell r="I925"/>
          <cell r="J925"/>
          <cell r="K925"/>
          <cell r="L925"/>
        </row>
        <row r="926">
          <cell r="B926"/>
          <cell r="D926"/>
          <cell r="E926"/>
          <cell r="F926"/>
          <cell r="G926"/>
          <cell r="H926"/>
          <cell r="I926"/>
          <cell r="J926"/>
          <cell r="K926"/>
          <cell r="L926"/>
        </row>
        <row r="927">
          <cell r="B927"/>
          <cell r="D927"/>
          <cell r="E927"/>
          <cell r="F927"/>
          <cell r="G927"/>
          <cell r="H927"/>
          <cell r="I927"/>
          <cell r="J927"/>
          <cell r="K927"/>
          <cell r="L927"/>
        </row>
        <row r="928">
          <cell r="B928"/>
          <cell r="D928"/>
          <cell r="E928"/>
          <cell r="F928"/>
          <cell r="G928"/>
          <cell r="H928"/>
          <cell r="I928"/>
          <cell r="J928"/>
          <cell r="K928"/>
          <cell r="L928"/>
        </row>
        <row r="929">
          <cell r="B929"/>
          <cell r="D929"/>
          <cell r="E929"/>
          <cell r="F929"/>
          <cell r="G929"/>
          <cell r="H929"/>
          <cell r="I929"/>
          <cell r="J929"/>
          <cell r="K929"/>
          <cell r="L929"/>
        </row>
        <row r="930">
          <cell r="B930"/>
          <cell r="D930"/>
          <cell r="E930"/>
          <cell r="F930"/>
          <cell r="G930"/>
          <cell r="H930"/>
          <cell r="I930"/>
          <cell r="J930"/>
          <cell r="K930"/>
          <cell r="L930"/>
        </row>
        <row r="931">
          <cell r="B931"/>
          <cell r="D931"/>
          <cell r="E931"/>
          <cell r="F931"/>
          <cell r="G931"/>
          <cell r="H931"/>
          <cell r="I931"/>
          <cell r="J931"/>
          <cell r="K931"/>
          <cell r="L931"/>
        </row>
        <row r="932">
          <cell r="B932"/>
          <cell r="D932"/>
          <cell r="E932"/>
          <cell r="F932"/>
          <cell r="G932"/>
          <cell r="H932"/>
          <cell r="I932"/>
          <cell r="J932"/>
          <cell r="K932"/>
          <cell r="L932"/>
        </row>
        <row r="933">
          <cell r="B933"/>
          <cell r="D933"/>
          <cell r="E933"/>
          <cell r="F933"/>
          <cell r="G933"/>
          <cell r="H933"/>
          <cell r="I933"/>
          <cell r="J933"/>
          <cell r="K933"/>
          <cell r="L933"/>
        </row>
        <row r="934">
          <cell r="B934"/>
          <cell r="D934"/>
          <cell r="E934"/>
          <cell r="F934"/>
          <cell r="G934"/>
          <cell r="H934"/>
          <cell r="I934"/>
          <cell r="J934"/>
          <cell r="K934"/>
          <cell r="L934"/>
        </row>
        <row r="935">
          <cell r="B935"/>
          <cell r="D935"/>
          <cell r="E935"/>
          <cell r="F935"/>
          <cell r="G935"/>
          <cell r="H935"/>
          <cell r="I935"/>
          <cell r="J935"/>
          <cell r="K935"/>
          <cell r="L935"/>
        </row>
        <row r="936">
          <cell r="B936"/>
          <cell r="D936"/>
          <cell r="E936"/>
          <cell r="F936"/>
          <cell r="G936"/>
          <cell r="H936"/>
          <cell r="I936"/>
          <cell r="J936"/>
          <cell r="K936"/>
          <cell r="L936"/>
        </row>
        <row r="937">
          <cell r="B937"/>
          <cell r="D937"/>
          <cell r="E937"/>
          <cell r="F937"/>
          <cell r="G937"/>
          <cell r="H937"/>
          <cell r="I937"/>
          <cell r="J937"/>
          <cell r="K937"/>
          <cell r="L937"/>
        </row>
        <row r="938">
          <cell r="B938"/>
          <cell r="D938"/>
          <cell r="E938"/>
          <cell r="F938"/>
          <cell r="G938"/>
          <cell r="H938"/>
          <cell r="I938"/>
          <cell r="J938"/>
          <cell r="K938"/>
          <cell r="L938"/>
        </row>
        <row r="939">
          <cell r="B939"/>
          <cell r="D939"/>
          <cell r="E939"/>
          <cell r="F939"/>
          <cell r="G939"/>
          <cell r="H939"/>
          <cell r="I939"/>
          <cell r="J939"/>
          <cell r="K939"/>
          <cell r="L939"/>
        </row>
        <row r="940">
          <cell r="B940"/>
          <cell r="D940"/>
          <cell r="E940"/>
          <cell r="F940"/>
          <cell r="G940"/>
          <cell r="H940"/>
          <cell r="I940"/>
          <cell r="J940"/>
          <cell r="K940"/>
          <cell r="L940"/>
        </row>
        <row r="941">
          <cell r="B941"/>
          <cell r="D941"/>
          <cell r="E941"/>
          <cell r="F941"/>
          <cell r="G941"/>
          <cell r="H941"/>
          <cell r="I941"/>
          <cell r="J941"/>
          <cell r="K941"/>
          <cell r="L941"/>
        </row>
        <row r="942">
          <cell r="B942"/>
          <cell r="D942"/>
          <cell r="E942"/>
          <cell r="F942"/>
          <cell r="G942"/>
          <cell r="H942"/>
          <cell r="I942"/>
          <cell r="J942"/>
          <cell r="K942"/>
          <cell r="L942"/>
        </row>
        <row r="943">
          <cell r="B943"/>
          <cell r="D943"/>
          <cell r="E943"/>
          <cell r="F943"/>
          <cell r="G943"/>
          <cell r="H943"/>
          <cell r="I943"/>
          <cell r="J943"/>
          <cell r="K943"/>
          <cell r="L943"/>
        </row>
        <row r="944">
          <cell r="B944"/>
          <cell r="D944"/>
          <cell r="E944"/>
          <cell r="F944"/>
          <cell r="G944"/>
          <cell r="H944"/>
          <cell r="I944"/>
          <cell r="J944"/>
          <cell r="K944"/>
          <cell r="L944"/>
        </row>
        <row r="945">
          <cell r="B945"/>
          <cell r="D945"/>
          <cell r="E945"/>
          <cell r="F945"/>
          <cell r="G945"/>
          <cell r="H945"/>
          <cell r="I945"/>
          <cell r="J945"/>
          <cell r="K945"/>
          <cell r="L945"/>
        </row>
        <row r="946">
          <cell r="B946"/>
          <cell r="D946"/>
          <cell r="E946"/>
          <cell r="F946"/>
          <cell r="G946"/>
          <cell r="H946"/>
          <cell r="I946"/>
          <cell r="J946"/>
          <cell r="K946"/>
          <cell r="L946"/>
        </row>
        <row r="947">
          <cell r="B947"/>
          <cell r="D947"/>
          <cell r="E947"/>
          <cell r="F947"/>
          <cell r="G947"/>
          <cell r="H947"/>
          <cell r="I947"/>
          <cell r="J947"/>
          <cell r="K947"/>
          <cell r="L947"/>
        </row>
        <row r="948">
          <cell r="B948"/>
          <cell r="D948"/>
          <cell r="E948"/>
          <cell r="F948"/>
          <cell r="G948"/>
          <cell r="H948"/>
          <cell r="I948"/>
          <cell r="J948"/>
          <cell r="K948"/>
          <cell r="L948"/>
        </row>
        <row r="949">
          <cell r="B949"/>
          <cell r="D949"/>
          <cell r="E949"/>
          <cell r="F949"/>
          <cell r="G949"/>
          <cell r="H949"/>
          <cell r="I949"/>
          <cell r="J949"/>
          <cell r="K949"/>
          <cell r="L949"/>
        </row>
        <row r="950">
          <cell r="B950"/>
          <cell r="D950"/>
          <cell r="E950"/>
          <cell r="F950"/>
          <cell r="G950"/>
          <cell r="H950"/>
          <cell r="I950"/>
          <cell r="J950"/>
          <cell r="K950"/>
          <cell r="L950"/>
        </row>
        <row r="951">
          <cell r="B951"/>
          <cell r="D951"/>
          <cell r="E951"/>
          <cell r="F951"/>
          <cell r="G951"/>
          <cell r="H951"/>
          <cell r="I951"/>
          <cell r="J951"/>
          <cell r="K951"/>
          <cell r="L951"/>
        </row>
        <row r="952">
          <cell r="B952"/>
          <cell r="D952"/>
          <cell r="E952"/>
          <cell r="F952"/>
          <cell r="G952"/>
          <cell r="H952"/>
          <cell r="I952"/>
          <cell r="J952"/>
          <cell r="K952"/>
          <cell r="L952"/>
        </row>
        <row r="953">
          <cell r="B953"/>
          <cell r="D953"/>
          <cell r="E953"/>
          <cell r="F953"/>
          <cell r="G953"/>
          <cell r="H953"/>
          <cell r="I953"/>
          <cell r="J953"/>
          <cell r="K953"/>
          <cell r="L953"/>
        </row>
        <row r="954">
          <cell r="B954"/>
          <cell r="D954"/>
          <cell r="E954"/>
          <cell r="F954"/>
          <cell r="G954"/>
          <cell r="H954"/>
          <cell r="I954"/>
          <cell r="J954"/>
          <cell r="K954"/>
          <cell r="L954"/>
        </row>
        <row r="955">
          <cell r="B955"/>
          <cell r="D955"/>
          <cell r="E955"/>
          <cell r="F955"/>
          <cell r="G955"/>
          <cell r="H955"/>
          <cell r="I955"/>
          <cell r="J955"/>
          <cell r="K955"/>
          <cell r="L955"/>
        </row>
        <row r="956">
          <cell r="B956"/>
          <cell r="D956"/>
          <cell r="E956"/>
          <cell r="F956"/>
          <cell r="G956"/>
          <cell r="H956"/>
          <cell r="I956"/>
          <cell r="J956"/>
          <cell r="K956"/>
          <cell r="L956"/>
        </row>
        <row r="957">
          <cell r="B957"/>
          <cell r="D957"/>
          <cell r="E957"/>
          <cell r="F957"/>
          <cell r="G957"/>
          <cell r="H957"/>
          <cell r="I957"/>
          <cell r="J957"/>
          <cell r="K957"/>
          <cell r="L957"/>
        </row>
        <row r="958">
          <cell r="B958"/>
          <cell r="D958"/>
          <cell r="E958"/>
          <cell r="F958"/>
          <cell r="G958"/>
          <cell r="H958"/>
          <cell r="I958"/>
          <cell r="J958"/>
          <cell r="K958"/>
          <cell r="L958"/>
        </row>
        <row r="959">
          <cell r="B959"/>
          <cell r="D959"/>
          <cell r="E959"/>
          <cell r="F959"/>
          <cell r="G959"/>
          <cell r="H959"/>
          <cell r="I959"/>
          <cell r="J959"/>
          <cell r="K959"/>
          <cell r="L959"/>
        </row>
        <row r="960">
          <cell r="B960"/>
          <cell r="D960"/>
          <cell r="E960"/>
          <cell r="F960"/>
          <cell r="G960"/>
          <cell r="H960"/>
          <cell r="I960"/>
          <cell r="J960"/>
          <cell r="K960"/>
          <cell r="L960"/>
        </row>
        <row r="961">
          <cell r="B961"/>
          <cell r="D961"/>
          <cell r="E961"/>
          <cell r="F961"/>
          <cell r="G961"/>
          <cell r="H961"/>
          <cell r="I961"/>
          <cell r="J961"/>
          <cell r="K961"/>
          <cell r="L961"/>
        </row>
        <row r="962">
          <cell r="B962"/>
          <cell r="D962"/>
          <cell r="E962"/>
          <cell r="F962"/>
          <cell r="G962"/>
          <cell r="H962"/>
          <cell r="I962"/>
          <cell r="J962"/>
          <cell r="K962"/>
          <cell r="L962"/>
        </row>
        <row r="963">
          <cell r="B963"/>
          <cell r="D963"/>
          <cell r="E963"/>
          <cell r="F963"/>
          <cell r="G963"/>
          <cell r="H963"/>
          <cell r="I963"/>
          <cell r="J963"/>
          <cell r="K963"/>
          <cell r="L963"/>
        </row>
        <row r="964">
          <cell r="B964"/>
          <cell r="D964"/>
          <cell r="E964"/>
          <cell r="F964"/>
          <cell r="G964"/>
          <cell r="H964"/>
          <cell r="I964"/>
          <cell r="J964"/>
          <cell r="K964"/>
          <cell r="L964"/>
        </row>
        <row r="965">
          <cell r="B965"/>
          <cell r="D965"/>
          <cell r="E965"/>
          <cell r="F965"/>
          <cell r="G965"/>
          <cell r="H965"/>
          <cell r="I965"/>
          <cell r="J965"/>
          <cell r="K965"/>
          <cell r="L965"/>
        </row>
        <row r="966">
          <cell r="B966"/>
          <cell r="D966"/>
          <cell r="E966"/>
          <cell r="F966"/>
          <cell r="G966"/>
          <cell r="H966"/>
          <cell r="I966"/>
          <cell r="J966"/>
          <cell r="K966"/>
          <cell r="L966"/>
        </row>
        <row r="967">
          <cell r="B967"/>
          <cell r="D967"/>
          <cell r="E967"/>
          <cell r="F967"/>
          <cell r="G967"/>
          <cell r="H967"/>
          <cell r="I967"/>
          <cell r="J967"/>
          <cell r="K967"/>
          <cell r="L967"/>
        </row>
        <row r="968">
          <cell r="B968"/>
          <cell r="D968"/>
          <cell r="E968"/>
          <cell r="F968"/>
          <cell r="G968"/>
          <cell r="H968"/>
          <cell r="I968"/>
          <cell r="J968"/>
          <cell r="K968"/>
          <cell r="L968"/>
        </row>
        <row r="969">
          <cell r="B969"/>
          <cell r="D969"/>
          <cell r="E969"/>
          <cell r="F969"/>
          <cell r="G969"/>
          <cell r="H969"/>
          <cell r="I969"/>
          <cell r="J969"/>
          <cell r="K969"/>
          <cell r="L969"/>
        </row>
        <row r="970">
          <cell r="B970"/>
          <cell r="D970"/>
          <cell r="E970"/>
          <cell r="F970"/>
          <cell r="G970"/>
          <cell r="H970"/>
          <cell r="I970"/>
          <cell r="J970"/>
          <cell r="K970"/>
          <cell r="L970"/>
        </row>
        <row r="971">
          <cell r="B971"/>
          <cell r="D971"/>
          <cell r="E971"/>
          <cell r="F971"/>
          <cell r="G971"/>
          <cell r="H971"/>
          <cell r="I971"/>
          <cell r="J971"/>
          <cell r="K971"/>
          <cell r="L971"/>
        </row>
        <row r="972">
          <cell r="B972"/>
          <cell r="D972"/>
          <cell r="E972"/>
          <cell r="F972"/>
          <cell r="G972"/>
          <cell r="H972"/>
          <cell r="I972"/>
          <cell r="J972"/>
          <cell r="K972"/>
          <cell r="L972"/>
        </row>
        <row r="973">
          <cell r="B973"/>
          <cell r="D973"/>
          <cell r="E973"/>
          <cell r="F973"/>
          <cell r="G973"/>
          <cell r="H973"/>
          <cell r="I973"/>
          <cell r="J973"/>
          <cell r="K973"/>
          <cell r="L973"/>
        </row>
        <row r="974">
          <cell r="B974"/>
          <cell r="D974"/>
          <cell r="E974"/>
          <cell r="F974"/>
          <cell r="G974"/>
          <cell r="H974"/>
          <cell r="I974"/>
          <cell r="J974"/>
          <cell r="K974"/>
          <cell r="L974"/>
        </row>
        <row r="975">
          <cell r="B975"/>
          <cell r="D975"/>
          <cell r="E975"/>
          <cell r="F975"/>
          <cell r="G975"/>
          <cell r="H975"/>
          <cell r="I975"/>
          <cell r="J975"/>
          <cell r="K975"/>
          <cell r="L975"/>
        </row>
        <row r="976">
          <cell r="B976"/>
          <cell r="D976"/>
          <cell r="E976"/>
          <cell r="F976"/>
          <cell r="G976"/>
          <cell r="H976"/>
          <cell r="I976"/>
          <cell r="J976"/>
          <cell r="K976"/>
          <cell r="L976"/>
        </row>
        <row r="977">
          <cell r="B977"/>
          <cell r="D977"/>
          <cell r="E977"/>
          <cell r="F977"/>
          <cell r="G977"/>
          <cell r="H977"/>
          <cell r="I977"/>
          <cell r="J977"/>
          <cell r="K977"/>
          <cell r="L977"/>
        </row>
        <row r="978">
          <cell r="B978"/>
          <cell r="D978"/>
          <cell r="E978"/>
          <cell r="F978"/>
          <cell r="G978"/>
          <cell r="H978"/>
          <cell r="I978"/>
          <cell r="J978"/>
          <cell r="K978"/>
          <cell r="L978"/>
        </row>
        <row r="979">
          <cell r="B979"/>
          <cell r="D979"/>
          <cell r="E979"/>
          <cell r="F979"/>
          <cell r="G979"/>
          <cell r="H979"/>
          <cell r="I979"/>
          <cell r="J979"/>
          <cell r="K979"/>
          <cell r="L979"/>
        </row>
        <row r="980">
          <cell r="B980"/>
          <cell r="D980"/>
          <cell r="E980"/>
          <cell r="F980"/>
          <cell r="G980"/>
          <cell r="H980"/>
          <cell r="I980"/>
          <cell r="J980"/>
          <cell r="K980"/>
          <cell r="L980"/>
        </row>
        <row r="981">
          <cell r="B981"/>
          <cell r="D981"/>
          <cell r="E981"/>
          <cell r="F981"/>
          <cell r="G981"/>
          <cell r="H981"/>
          <cell r="I981"/>
          <cell r="J981"/>
          <cell r="K981"/>
          <cell r="L981"/>
        </row>
        <row r="982">
          <cell r="B982"/>
          <cell r="D982"/>
          <cell r="E982"/>
          <cell r="F982"/>
          <cell r="G982"/>
          <cell r="H982"/>
          <cell r="I982"/>
          <cell r="J982"/>
          <cell r="K982"/>
          <cell r="L982"/>
        </row>
        <row r="983">
          <cell r="B983"/>
          <cell r="D983"/>
          <cell r="E983"/>
          <cell r="F983"/>
          <cell r="G983"/>
          <cell r="H983"/>
          <cell r="I983"/>
          <cell r="J983"/>
          <cell r="K983"/>
          <cell r="L983"/>
        </row>
        <row r="984">
          <cell r="B984"/>
          <cell r="D984"/>
          <cell r="E984"/>
          <cell r="F984"/>
          <cell r="G984"/>
          <cell r="H984"/>
          <cell r="I984"/>
          <cell r="J984"/>
          <cell r="K984"/>
          <cell r="L984"/>
        </row>
        <row r="985">
          <cell r="B985"/>
          <cell r="D985"/>
          <cell r="E985"/>
          <cell r="F985"/>
          <cell r="G985"/>
          <cell r="H985"/>
          <cell r="I985"/>
          <cell r="J985"/>
          <cell r="K985"/>
          <cell r="L985"/>
        </row>
        <row r="986">
          <cell r="B986"/>
          <cell r="D986"/>
          <cell r="E986"/>
          <cell r="F986"/>
          <cell r="G986"/>
          <cell r="H986"/>
          <cell r="I986"/>
          <cell r="J986"/>
          <cell r="K986"/>
          <cell r="L986"/>
        </row>
        <row r="987">
          <cell r="B987"/>
          <cell r="D987"/>
          <cell r="E987"/>
          <cell r="F987"/>
          <cell r="G987"/>
          <cell r="H987"/>
          <cell r="I987"/>
          <cell r="J987"/>
          <cell r="K987"/>
          <cell r="L987"/>
        </row>
        <row r="988">
          <cell r="B988"/>
          <cell r="D988"/>
          <cell r="E988"/>
          <cell r="F988"/>
          <cell r="G988"/>
          <cell r="H988"/>
          <cell r="I988"/>
          <cell r="J988"/>
          <cell r="K988"/>
          <cell r="L988"/>
        </row>
        <row r="989">
          <cell r="B989"/>
          <cell r="D989"/>
          <cell r="E989"/>
          <cell r="F989"/>
          <cell r="G989"/>
          <cell r="H989"/>
          <cell r="I989"/>
          <cell r="J989"/>
          <cell r="K989"/>
          <cell r="L989"/>
        </row>
        <row r="990">
          <cell r="B990"/>
          <cell r="D990"/>
          <cell r="E990"/>
          <cell r="F990"/>
          <cell r="G990"/>
          <cell r="H990"/>
          <cell r="I990"/>
          <cell r="J990"/>
          <cell r="K990"/>
          <cell r="L990"/>
        </row>
        <row r="991">
          <cell r="B991"/>
          <cell r="D991"/>
          <cell r="E991"/>
          <cell r="F991"/>
          <cell r="G991"/>
          <cell r="H991"/>
          <cell r="I991"/>
          <cell r="J991"/>
          <cell r="K991"/>
          <cell r="L991"/>
        </row>
        <row r="992">
          <cell r="B992"/>
          <cell r="D992"/>
          <cell r="E992"/>
          <cell r="F992"/>
          <cell r="G992"/>
          <cell r="H992"/>
          <cell r="I992"/>
          <cell r="J992"/>
          <cell r="K992"/>
          <cell r="L992"/>
        </row>
        <row r="993">
          <cell r="B993"/>
          <cell r="D993"/>
          <cell r="E993"/>
          <cell r="F993"/>
          <cell r="G993"/>
          <cell r="H993"/>
          <cell r="I993"/>
          <cell r="J993"/>
          <cell r="K993"/>
          <cell r="L993"/>
        </row>
        <row r="994">
          <cell r="B994"/>
          <cell r="D994"/>
          <cell r="E994"/>
          <cell r="F994"/>
          <cell r="G994"/>
          <cell r="H994"/>
          <cell r="I994"/>
          <cell r="J994"/>
          <cell r="K994"/>
          <cell r="L994"/>
        </row>
        <row r="995">
          <cell r="B995"/>
          <cell r="D995"/>
          <cell r="E995"/>
          <cell r="F995"/>
          <cell r="G995"/>
          <cell r="H995"/>
          <cell r="I995"/>
          <cell r="J995"/>
          <cell r="K995"/>
          <cell r="L995"/>
        </row>
        <row r="996">
          <cell r="B996"/>
          <cell r="D996"/>
          <cell r="E996"/>
          <cell r="F996"/>
          <cell r="G996"/>
          <cell r="H996"/>
          <cell r="I996"/>
          <cell r="J996"/>
          <cell r="K996"/>
          <cell r="L996"/>
        </row>
        <row r="997">
          <cell r="B997"/>
          <cell r="D997"/>
          <cell r="E997"/>
          <cell r="F997"/>
          <cell r="G997"/>
          <cell r="H997"/>
          <cell r="I997"/>
          <cell r="J997"/>
          <cell r="K997"/>
          <cell r="L997"/>
        </row>
        <row r="998">
          <cell r="B998"/>
          <cell r="D998"/>
          <cell r="E998"/>
          <cell r="F998"/>
          <cell r="G998"/>
          <cell r="H998"/>
          <cell r="I998"/>
          <cell r="J998"/>
          <cell r="K998"/>
          <cell r="L998"/>
        </row>
        <row r="999">
          <cell r="B999"/>
          <cell r="D999"/>
          <cell r="E999"/>
          <cell r="F999"/>
          <cell r="G999"/>
          <cell r="H999"/>
          <cell r="I999"/>
          <cell r="J999"/>
          <cell r="K999"/>
          <cell r="L999"/>
        </row>
        <row r="1000">
          <cell r="B1000"/>
          <cell r="D1000"/>
          <cell r="E1000"/>
          <cell r="F1000"/>
          <cell r="G1000"/>
          <cell r="H1000"/>
          <cell r="I1000"/>
          <cell r="J1000"/>
          <cell r="K1000"/>
          <cell r="L1000"/>
        </row>
        <row r="1001">
          <cell r="B1001"/>
          <cell r="D1001"/>
          <cell r="E1001"/>
          <cell r="F1001"/>
          <cell r="G1001"/>
          <cell r="H1001"/>
          <cell r="I1001"/>
          <cell r="J1001"/>
          <cell r="K1001"/>
          <cell r="L1001"/>
        </row>
        <row r="1002">
          <cell r="B1002"/>
          <cell r="D1002"/>
          <cell r="E1002"/>
          <cell r="F1002"/>
          <cell r="G1002"/>
          <cell r="H1002"/>
          <cell r="I1002"/>
          <cell r="J1002"/>
          <cell r="K1002"/>
          <cell r="L1002"/>
        </row>
        <row r="1003">
          <cell r="B1003"/>
          <cell r="D1003"/>
          <cell r="E1003"/>
          <cell r="F1003"/>
          <cell r="G1003"/>
          <cell r="H1003"/>
          <cell r="I1003"/>
          <cell r="J1003"/>
          <cell r="K1003"/>
          <cell r="L1003"/>
        </row>
        <row r="1004">
          <cell r="B1004"/>
          <cell r="D1004"/>
          <cell r="E1004"/>
          <cell r="F1004"/>
          <cell r="G1004"/>
          <cell r="H1004"/>
          <cell r="I1004"/>
          <cell r="J1004"/>
          <cell r="K1004"/>
          <cell r="L1004"/>
        </row>
        <row r="1005">
          <cell r="B1005"/>
          <cell r="D1005"/>
          <cell r="E1005"/>
          <cell r="F1005"/>
          <cell r="G1005"/>
          <cell r="H1005"/>
          <cell r="I1005"/>
          <cell r="J1005"/>
          <cell r="K1005"/>
          <cell r="L1005"/>
        </row>
        <row r="1006">
          <cell r="B1006"/>
          <cell r="D1006"/>
          <cell r="E1006"/>
          <cell r="F1006"/>
          <cell r="G1006"/>
          <cell r="H1006"/>
          <cell r="I1006"/>
          <cell r="J1006"/>
          <cell r="K1006"/>
          <cell r="L1006"/>
        </row>
        <row r="1007">
          <cell r="B1007"/>
          <cell r="D1007"/>
          <cell r="E1007"/>
          <cell r="F1007"/>
          <cell r="G1007"/>
          <cell r="H1007"/>
          <cell r="I1007"/>
          <cell r="J1007"/>
          <cell r="K1007"/>
          <cell r="L1007"/>
        </row>
        <row r="1008">
          <cell r="B1008"/>
          <cell r="D1008"/>
          <cell r="E1008"/>
          <cell r="F1008"/>
          <cell r="G1008"/>
          <cell r="H1008"/>
          <cell r="I1008"/>
          <cell r="J1008"/>
          <cell r="K1008"/>
          <cell r="L1008"/>
        </row>
        <row r="1009">
          <cell r="B1009"/>
          <cell r="D1009"/>
          <cell r="E1009"/>
          <cell r="F1009"/>
          <cell r="G1009"/>
          <cell r="H1009"/>
          <cell r="I1009"/>
          <cell r="J1009"/>
          <cell r="K1009"/>
          <cell r="L1009"/>
        </row>
        <row r="1010">
          <cell r="B1010"/>
          <cell r="D1010"/>
          <cell r="E1010"/>
          <cell r="F1010"/>
          <cell r="G1010"/>
          <cell r="H1010"/>
          <cell r="I1010"/>
          <cell r="J1010"/>
          <cell r="K1010"/>
          <cell r="L1010"/>
        </row>
        <row r="1011">
          <cell r="B1011"/>
          <cell r="D1011"/>
          <cell r="E1011"/>
          <cell r="F1011"/>
          <cell r="G1011"/>
          <cell r="H1011"/>
          <cell r="I1011"/>
          <cell r="J1011"/>
          <cell r="K1011"/>
          <cell r="L1011"/>
        </row>
        <row r="1012">
          <cell r="B1012"/>
          <cell r="D1012"/>
          <cell r="E1012"/>
          <cell r="F1012"/>
          <cell r="G1012"/>
          <cell r="H1012"/>
          <cell r="I1012"/>
          <cell r="J1012"/>
          <cell r="K1012"/>
          <cell r="L1012"/>
        </row>
        <row r="1013">
          <cell r="B1013"/>
          <cell r="D1013"/>
          <cell r="E1013"/>
          <cell r="F1013"/>
          <cell r="G1013"/>
          <cell r="H1013"/>
          <cell r="I1013"/>
          <cell r="J1013"/>
          <cell r="K1013"/>
          <cell r="L1013"/>
        </row>
        <row r="1014">
          <cell r="B1014"/>
          <cell r="D1014"/>
          <cell r="E1014"/>
          <cell r="F1014"/>
          <cell r="G1014"/>
          <cell r="H1014"/>
          <cell r="I1014"/>
          <cell r="J1014"/>
          <cell r="K1014"/>
          <cell r="L1014"/>
        </row>
        <row r="1015">
          <cell r="B1015"/>
          <cell r="D1015"/>
          <cell r="E1015"/>
          <cell r="F1015"/>
          <cell r="G1015"/>
          <cell r="H1015"/>
          <cell r="I1015"/>
          <cell r="J1015"/>
          <cell r="K1015"/>
          <cell r="L1015"/>
        </row>
        <row r="1016">
          <cell r="B1016"/>
          <cell r="D1016"/>
          <cell r="E1016"/>
          <cell r="F1016"/>
          <cell r="G1016"/>
          <cell r="H1016"/>
          <cell r="I1016"/>
          <cell r="J1016"/>
          <cell r="K1016"/>
          <cell r="L1016"/>
        </row>
        <row r="1017">
          <cell r="B1017"/>
          <cell r="D1017"/>
          <cell r="E1017"/>
          <cell r="F1017"/>
          <cell r="G1017"/>
          <cell r="H1017"/>
          <cell r="I1017"/>
          <cell r="J1017"/>
          <cell r="K1017"/>
          <cell r="L1017"/>
        </row>
        <row r="1018">
          <cell r="B1018"/>
          <cell r="D1018"/>
          <cell r="E1018"/>
          <cell r="F1018"/>
          <cell r="G1018"/>
          <cell r="H1018"/>
          <cell r="I1018"/>
          <cell r="J1018"/>
          <cell r="K1018"/>
          <cell r="L1018"/>
        </row>
        <row r="1019">
          <cell r="B1019"/>
          <cell r="D1019"/>
          <cell r="E1019"/>
          <cell r="F1019"/>
          <cell r="G1019"/>
          <cell r="H1019"/>
          <cell r="I1019"/>
          <cell r="J1019"/>
          <cell r="K1019"/>
          <cell r="L1019"/>
        </row>
        <row r="1020">
          <cell r="B1020"/>
          <cell r="D1020"/>
          <cell r="E1020"/>
          <cell r="F1020"/>
          <cell r="G1020"/>
          <cell r="H1020"/>
          <cell r="I1020"/>
          <cell r="J1020"/>
          <cell r="K1020"/>
          <cell r="L1020"/>
        </row>
        <row r="1021">
          <cell r="B1021"/>
          <cell r="D1021"/>
          <cell r="E1021"/>
          <cell r="F1021"/>
          <cell r="G1021"/>
          <cell r="H1021"/>
          <cell r="I1021"/>
          <cell r="J1021"/>
          <cell r="K1021"/>
          <cell r="L1021"/>
        </row>
        <row r="1022">
          <cell r="B1022"/>
          <cell r="D1022"/>
          <cell r="E1022"/>
          <cell r="F1022"/>
          <cell r="G1022"/>
          <cell r="H1022"/>
          <cell r="I1022"/>
          <cell r="J1022"/>
          <cell r="K1022"/>
          <cell r="L1022"/>
        </row>
        <row r="1023">
          <cell r="B1023"/>
          <cell r="D1023"/>
          <cell r="E1023"/>
          <cell r="F1023"/>
          <cell r="G1023"/>
          <cell r="H1023"/>
          <cell r="I1023"/>
          <cell r="J1023"/>
          <cell r="K1023"/>
          <cell r="L1023"/>
        </row>
        <row r="1024">
          <cell r="B1024"/>
          <cell r="D1024"/>
          <cell r="E1024"/>
          <cell r="F1024"/>
          <cell r="G1024"/>
          <cell r="H1024"/>
          <cell r="I1024"/>
          <cell r="J1024"/>
          <cell r="K1024"/>
          <cell r="L1024"/>
        </row>
        <row r="1025">
          <cell r="B1025"/>
          <cell r="D1025"/>
          <cell r="E1025"/>
          <cell r="F1025"/>
          <cell r="G1025"/>
          <cell r="H1025"/>
          <cell r="I1025"/>
          <cell r="J1025"/>
          <cell r="K1025"/>
          <cell r="L1025"/>
        </row>
        <row r="1026">
          <cell r="B1026"/>
          <cell r="D1026"/>
          <cell r="E1026"/>
          <cell r="F1026"/>
          <cell r="G1026"/>
          <cell r="H1026"/>
          <cell r="I1026"/>
          <cell r="J1026"/>
          <cell r="K1026"/>
          <cell r="L1026"/>
        </row>
        <row r="1027">
          <cell r="B1027"/>
          <cell r="D1027"/>
          <cell r="E1027"/>
          <cell r="F1027"/>
          <cell r="G1027"/>
          <cell r="H1027"/>
          <cell r="I1027"/>
          <cell r="J1027"/>
          <cell r="K1027"/>
          <cell r="L1027"/>
        </row>
        <row r="1028">
          <cell r="B1028"/>
          <cell r="D1028"/>
          <cell r="E1028"/>
          <cell r="F1028"/>
          <cell r="G1028"/>
          <cell r="H1028"/>
          <cell r="I1028"/>
          <cell r="J1028"/>
          <cell r="K1028"/>
          <cell r="L1028"/>
        </row>
        <row r="1029">
          <cell r="B1029"/>
          <cell r="D1029"/>
          <cell r="E1029"/>
          <cell r="F1029"/>
          <cell r="G1029"/>
          <cell r="H1029"/>
          <cell r="I1029"/>
          <cell r="J1029"/>
          <cell r="K1029"/>
          <cell r="L1029"/>
        </row>
        <row r="1030">
          <cell r="B1030"/>
          <cell r="D1030"/>
          <cell r="E1030"/>
          <cell r="F1030"/>
          <cell r="G1030"/>
          <cell r="H1030"/>
          <cell r="I1030"/>
          <cell r="J1030"/>
          <cell r="K1030"/>
          <cell r="L1030"/>
        </row>
        <row r="1031">
          <cell r="B1031"/>
          <cell r="D1031"/>
          <cell r="E1031"/>
          <cell r="F1031"/>
          <cell r="G1031"/>
          <cell r="H1031"/>
          <cell r="I1031"/>
          <cell r="J1031"/>
          <cell r="K1031"/>
          <cell r="L1031"/>
        </row>
        <row r="1032">
          <cell r="B1032"/>
          <cell r="D1032"/>
          <cell r="E1032"/>
          <cell r="F1032"/>
          <cell r="G1032"/>
          <cell r="H1032"/>
          <cell r="I1032"/>
          <cell r="J1032"/>
          <cell r="K1032"/>
          <cell r="L1032"/>
        </row>
        <row r="1033">
          <cell r="B1033"/>
          <cell r="D1033"/>
          <cell r="E1033"/>
          <cell r="F1033"/>
          <cell r="G1033"/>
          <cell r="H1033"/>
          <cell r="I1033"/>
          <cell r="J1033"/>
          <cell r="K1033"/>
          <cell r="L1033"/>
        </row>
        <row r="1034">
          <cell r="B1034"/>
          <cell r="D1034"/>
          <cell r="E1034"/>
          <cell r="F1034"/>
          <cell r="G1034"/>
          <cell r="H1034"/>
          <cell r="I1034"/>
          <cell r="J1034"/>
          <cell r="K1034"/>
          <cell r="L1034"/>
        </row>
        <row r="1035">
          <cell r="B1035"/>
          <cell r="D1035"/>
          <cell r="E1035"/>
          <cell r="F1035"/>
          <cell r="G1035"/>
          <cell r="H1035"/>
          <cell r="I1035"/>
          <cell r="J1035"/>
          <cell r="K1035"/>
          <cell r="L1035"/>
        </row>
        <row r="1036">
          <cell r="B1036"/>
          <cell r="D1036"/>
          <cell r="E1036"/>
          <cell r="F1036"/>
          <cell r="G1036"/>
          <cell r="H1036"/>
          <cell r="I1036"/>
          <cell r="J1036"/>
          <cell r="K1036"/>
          <cell r="L1036"/>
        </row>
        <row r="1037">
          <cell r="B1037"/>
          <cell r="D1037"/>
          <cell r="E1037"/>
          <cell r="F1037"/>
          <cell r="G1037"/>
          <cell r="H1037"/>
          <cell r="I1037"/>
          <cell r="J1037"/>
          <cell r="K1037"/>
          <cell r="L1037"/>
        </row>
        <row r="1038">
          <cell r="B1038"/>
          <cell r="D1038"/>
          <cell r="E1038"/>
          <cell r="F1038"/>
          <cell r="G1038"/>
          <cell r="H1038"/>
          <cell r="I1038"/>
          <cell r="J1038"/>
          <cell r="K1038"/>
          <cell r="L1038"/>
        </row>
        <row r="1039">
          <cell r="B1039"/>
          <cell r="D1039"/>
          <cell r="E1039"/>
          <cell r="F1039"/>
          <cell r="G1039"/>
          <cell r="H1039"/>
          <cell r="I1039"/>
          <cell r="J1039"/>
          <cell r="K1039"/>
          <cell r="L1039"/>
        </row>
        <row r="1040">
          <cell r="B1040"/>
          <cell r="D1040"/>
          <cell r="E1040"/>
          <cell r="F1040"/>
          <cell r="G1040"/>
          <cell r="H1040"/>
          <cell r="I1040"/>
          <cell r="J1040"/>
          <cell r="K1040"/>
          <cell r="L1040"/>
        </row>
        <row r="1041">
          <cell r="B1041"/>
          <cell r="D1041"/>
          <cell r="E1041"/>
          <cell r="F1041"/>
          <cell r="G1041"/>
          <cell r="H1041"/>
          <cell r="I1041"/>
          <cell r="J1041"/>
          <cell r="K1041"/>
          <cell r="L1041"/>
        </row>
        <row r="1042">
          <cell r="B1042"/>
          <cell r="D1042"/>
          <cell r="E1042"/>
          <cell r="F1042"/>
          <cell r="G1042"/>
          <cell r="H1042"/>
          <cell r="I1042"/>
          <cell r="J1042"/>
          <cell r="K1042"/>
          <cell r="L1042"/>
        </row>
        <row r="1043">
          <cell r="B1043"/>
          <cell r="D1043"/>
          <cell r="E1043"/>
          <cell r="F1043"/>
          <cell r="G1043"/>
          <cell r="H1043"/>
          <cell r="I1043"/>
          <cell r="J1043"/>
          <cell r="K1043"/>
          <cell r="L1043"/>
        </row>
        <row r="1044">
          <cell r="B1044"/>
          <cell r="D1044"/>
          <cell r="E1044"/>
          <cell r="F1044"/>
          <cell r="G1044"/>
          <cell r="H1044"/>
          <cell r="I1044"/>
          <cell r="J1044"/>
          <cell r="K1044"/>
          <cell r="L1044"/>
        </row>
        <row r="1045">
          <cell r="B1045"/>
          <cell r="D1045"/>
          <cell r="E1045"/>
          <cell r="F1045"/>
          <cell r="G1045"/>
          <cell r="H1045"/>
          <cell r="I1045"/>
          <cell r="J1045"/>
          <cell r="K1045"/>
          <cell r="L1045"/>
        </row>
        <row r="1046">
          <cell r="B1046"/>
          <cell r="D1046"/>
          <cell r="E1046"/>
          <cell r="F1046"/>
          <cell r="G1046"/>
          <cell r="H1046"/>
          <cell r="I1046"/>
          <cell r="J1046"/>
          <cell r="K1046"/>
          <cell r="L1046"/>
        </row>
        <row r="1047">
          <cell r="B1047"/>
          <cell r="D1047"/>
          <cell r="E1047"/>
          <cell r="F1047"/>
          <cell r="G1047"/>
          <cell r="H1047"/>
          <cell r="I1047"/>
          <cell r="J1047"/>
          <cell r="K1047"/>
          <cell r="L1047"/>
        </row>
        <row r="1048">
          <cell r="B1048"/>
          <cell r="D1048"/>
          <cell r="E1048"/>
          <cell r="F1048"/>
          <cell r="G1048"/>
          <cell r="H1048"/>
          <cell r="I1048"/>
          <cell r="J1048"/>
          <cell r="K1048"/>
          <cell r="L1048"/>
        </row>
        <row r="1049">
          <cell r="B1049"/>
          <cell r="D1049"/>
          <cell r="E1049"/>
          <cell r="F1049"/>
          <cell r="G1049"/>
          <cell r="H1049"/>
          <cell r="I1049"/>
          <cell r="J1049"/>
          <cell r="K1049"/>
          <cell r="L1049"/>
        </row>
        <row r="1050">
          <cell r="B1050"/>
          <cell r="D1050"/>
          <cell r="E1050"/>
          <cell r="F1050"/>
          <cell r="G1050"/>
          <cell r="H1050"/>
          <cell r="I1050"/>
          <cell r="J1050"/>
          <cell r="K1050"/>
          <cell r="L1050"/>
        </row>
        <row r="1051">
          <cell r="B1051"/>
          <cell r="D1051"/>
          <cell r="E1051"/>
          <cell r="F1051"/>
          <cell r="G1051"/>
          <cell r="H1051"/>
          <cell r="I1051"/>
          <cell r="J1051"/>
          <cell r="K1051"/>
          <cell r="L1051"/>
        </row>
        <row r="1052">
          <cell r="B1052"/>
          <cell r="D1052"/>
          <cell r="E1052"/>
          <cell r="F1052"/>
          <cell r="G1052"/>
          <cell r="H1052"/>
          <cell r="I1052"/>
          <cell r="J1052"/>
          <cell r="K1052"/>
          <cell r="L1052"/>
        </row>
        <row r="1053">
          <cell r="B1053"/>
          <cell r="D1053"/>
          <cell r="E1053"/>
          <cell r="F1053"/>
          <cell r="G1053"/>
          <cell r="H1053"/>
          <cell r="I1053"/>
          <cell r="J1053"/>
          <cell r="K1053"/>
          <cell r="L1053"/>
        </row>
        <row r="1054">
          <cell r="B1054"/>
          <cell r="D1054"/>
          <cell r="E1054"/>
          <cell r="F1054"/>
          <cell r="G1054"/>
          <cell r="H1054"/>
          <cell r="I1054"/>
          <cell r="J1054"/>
          <cell r="K1054"/>
          <cell r="L1054"/>
        </row>
        <row r="1055">
          <cell r="B1055"/>
          <cell r="D1055"/>
          <cell r="E1055"/>
          <cell r="F1055"/>
          <cell r="G1055"/>
          <cell r="H1055"/>
          <cell r="I1055"/>
          <cell r="J1055"/>
          <cell r="K1055"/>
          <cell r="L1055"/>
        </row>
        <row r="1056">
          <cell r="B1056"/>
          <cell r="D1056"/>
          <cell r="E1056"/>
          <cell r="F1056"/>
          <cell r="G1056"/>
          <cell r="H1056"/>
          <cell r="I1056"/>
          <cell r="J1056"/>
          <cell r="K1056"/>
          <cell r="L1056"/>
        </row>
        <row r="1057">
          <cell r="B1057"/>
          <cell r="D1057"/>
          <cell r="E1057"/>
          <cell r="F1057"/>
          <cell r="G1057"/>
          <cell r="H1057"/>
          <cell r="I1057"/>
          <cell r="J1057"/>
          <cell r="K1057"/>
          <cell r="L1057"/>
        </row>
        <row r="1058">
          <cell r="B1058"/>
          <cell r="D1058"/>
          <cell r="E1058"/>
          <cell r="F1058"/>
          <cell r="G1058"/>
          <cell r="H1058"/>
          <cell r="I1058"/>
          <cell r="J1058"/>
          <cell r="K1058"/>
          <cell r="L1058"/>
        </row>
        <row r="1059">
          <cell r="B1059"/>
          <cell r="D1059"/>
          <cell r="E1059"/>
          <cell r="F1059"/>
          <cell r="G1059"/>
          <cell r="H1059"/>
          <cell r="I1059"/>
          <cell r="J1059"/>
          <cell r="K1059"/>
          <cell r="L1059"/>
        </row>
        <row r="1060">
          <cell r="B1060"/>
          <cell r="D1060"/>
          <cell r="E1060"/>
          <cell r="F1060"/>
          <cell r="G1060"/>
          <cell r="H1060"/>
          <cell r="I1060"/>
          <cell r="J1060"/>
          <cell r="K1060"/>
          <cell r="L1060"/>
        </row>
        <row r="1061">
          <cell r="B1061"/>
          <cell r="D1061"/>
          <cell r="E1061"/>
          <cell r="F1061"/>
          <cell r="G1061"/>
          <cell r="H1061"/>
          <cell r="I1061"/>
          <cell r="J1061"/>
          <cell r="K1061"/>
          <cell r="L1061"/>
        </row>
        <row r="1062">
          <cell r="B1062"/>
          <cell r="D1062"/>
          <cell r="E1062"/>
          <cell r="F1062"/>
          <cell r="G1062"/>
          <cell r="H1062"/>
          <cell r="I1062"/>
          <cell r="J1062"/>
          <cell r="K1062"/>
          <cell r="L1062"/>
        </row>
        <row r="1063">
          <cell r="B1063"/>
          <cell r="D1063"/>
          <cell r="E1063"/>
          <cell r="F1063"/>
          <cell r="G1063"/>
          <cell r="H1063"/>
          <cell r="I1063"/>
          <cell r="J1063"/>
          <cell r="K1063"/>
          <cell r="L1063"/>
        </row>
        <row r="1064">
          <cell r="B1064"/>
          <cell r="D1064"/>
          <cell r="E1064"/>
          <cell r="F1064"/>
          <cell r="G1064"/>
          <cell r="H1064"/>
          <cell r="I1064"/>
          <cell r="J1064"/>
          <cell r="K1064"/>
          <cell r="L1064"/>
        </row>
        <row r="1065">
          <cell r="B1065"/>
          <cell r="D1065"/>
          <cell r="E1065"/>
          <cell r="F1065"/>
          <cell r="G1065"/>
          <cell r="H1065"/>
          <cell r="I1065"/>
          <cell r="J1065"/>
          <cell r="K1065"/>
          <cell r="L1065"/>
        </row>
        <row r="1066">
          <cell r="B1066"/>
          <cell r="D1066"/>
          <cell r="E1066"/>
          <cell r="F1066"/>
          <cell r="G1066"/>
          <cell r="H1066"/>
          <cell r="I1066"/>
          <cell r="J1066"/>
          <cell r="K1066"/>
          <cell r="L1066"/>
        </row>
        <row r="1067">
          <cell r="B1067"/>
          <cell r="D1067"/>
          <cell r="E1067"/>
          <cell r="F1067"/>
          <cell r="G1067"/>
          <cell r="H1067"/>
          <cell r="I1067"/>
          <cell r="J1067"/>
          <cell r="K1067"/>
          <cell r="L1067"/>
        </row>
        <row r="1068">
          <cell r="B1068"/>
          <cell r="D1068"/>
          <cell r="E1068"/>
          <cell r="F1068"/>
          <cell r="G1068"/>
          <cell r="H1068"/>
          <cell r="I1068"/>
          <cell r="J1068"/>
          <cell r="K1068"/>
          <cell r="L1068"/>
        </row>
        <row r="1069">
          <cell r="B1069"/>
          <cell r="D1069"/>
          <cell r="E1069"/>
          <cell r="F1069"/>
          <cell r="G1069"/>
          <cell r="H1069"/>
          <cell r="I1069"/>
          <cell r="J1069"/>
          <cell r="K1069"/>
          <cell r="L1069"/>
        </row>
        <row r="1070">
          <cell r="B1070"/>
          <cell r="D1070"/>
          <cell r="E1070"/>
          <cell r="F1070"/>
          <cell r="G1070"/>
          <cell r="H1070"/>
          <cell r="I1070"/>
          <cell r="J1070"/>
          <cell r="K1070"/>
          <cell r="L1070"/>
        </row>
        <row r="1071">
          <cell r="B1071"/>
          <cell r="D1071"/>
          <cell r="E1071"/>
          <cell r="F1071"/>
          <cell r="G1071"/>
          <cell r="H1071"/>
          <cell r="I1071"/>
          <cell r="J1071"/>
          <cell r="K1071"/>
          <cell r="L1071"/>
        </row>
        <row r="1072">
          <cell r="B1072"/>
          <cell r="D1072"/>
          <cell r="E1072"/>
          <cell r="F1072"/>
          <cell r="G1072"/>
          <cell r="H1072"/>
          <cell r="I1072"/>
          <cell r="J1072"/>
          <cell r="K1072"/>
          <cell r="L1072"/>
        </row>
        <row r="1073">
          <cell r="B1073"/>
          <cell r="D1073"/>
          <cell r="E1073"/>
          <cell r="F1073"/>
          <cell r="G1073"/>
          <cell r="H1073"/>
          <cell r="I1073"/>
          <cell r="J1073"/>
          <cell r="K1073"/>
          <cell r="L1073"/>
        </row>
        <row r="1074">
          <cell r="B1074"/>
          <cell r="D1074"/>
          <cell r="E1074"/>
          <cell r="F1074"/>
          <cell r="G1074"/>
          <cell r="H1074"/>
          <cell r="I1074"/>
          <cell r="J1074"/>
          <cell r="K1074"/>
          <cell r="L1074"/>
        </row>
        <row r="1075">
          <cell r="B1075"/>
          <cell r="D1075"/>
          <cell r="E1075"/>
          <cell r="F1075"/>
          <cell r="G1075"/>
          <cell r="H1075"/>
          <cell r="I1075"/>
          <cell r="J1075"/>
          <cell r="K1075"/>
          <cell r="L1075"/>
        </row>
        <row r="1076">
          <cell r="B1076"/>
          <cell r="D1076"/>
          <cell r="E1076"/>
          <cell r="F1076"/>
          <cell r="G1076"/>
          <cell r="H1076"/>
          <cell r="I1076"/>
          <cell r="J1076"/>
          <cell r="K1076"/>
          <cell r="L1076"/>
        </row>
        <row r="1077">
          <cell r="B1077"/>
          <cell r="D1077"/>
          <cell r="E1077"/>
          <cell r="F1077"/>
          <cell r="G1077"/>
          <cell r="H1077"/>
          <cell r="I1077"/>
          <cell r="J1077"/>
          <cell r="K1077"/>
          <cell r="L1077"/>
        </row>
        <row r="1078">
          <cell r="B1078"/>
          <cell r="D1078"/>
          <cell r="E1078"/>
          <cell r="F1078"/>
          <cell r="G1078"/>
          <cell r="H1078"/>
          <cell r="I1078"/>
          <cell r="J1078"/>
          <cell r="K1078"/>
          <cell r="L1078"/>
        </row>
        <row r="1079">
          <cell r="B1079"/>
          <cell r="D1079"/>
          <cell r="E1079"/>
          <cell r="F1079"/>
          <cell r="G1079"/>
          <cell r="H1079"/>
          <cell r="I1079"/>
          <cell r="J1079"/>
          <cell r="K1079"/>
          <cell r="L1079"/>
        </row>
        <row r="1080">
          <cell r="B1080"/>
          <cell r="D1080"/>
          <cell r="E1080"/>
          <cell r="F1080"/>
          <cell r="G1080"/>
          <cell r="H1080"/>
          <cell r="I1080"/>
          <cell r="J1080"/>
          <cell r="K1080"/>
          <cell r="L1080"/>
        </row>
        <row r="1081">
          <cell r="B1081"/>
          <cell r="D1081"/>
          <cell r="E1081"/>
          <cell r="F1081"/>
          <cell r="G1081"/>
          <cell r="H1081"/>
          <cell r="I1081"/>
          <cell r="J1081"/>
          <cell r="K1081"/>
          <cell r="L1081"/>
        </row>
        <row r="1082">
          <cell r="B1082"/>
          <cell r="D1082"/>
          <cell r="E1082"/>
          <cell r="F1082"/>
          <cell r="G1082"/>
          <cell r="H1082"/>
          <cell r="I1082"/>
          <cell r="J1082"/>
          <cell r="K1082"/>
          <cell r="L1082"/>
        </row>
        <row r="1083">
          <cell r="B1083"/>
          <cell r="D1083"/>
          <cell r="E1083"/>
          <cell r="F1083"/>
          <cell r="G1083"/>
          <cell r="H1083"/>
          <cell r="I1083"/>
          <cell r="J1083"/>
          <cell r="K1083"/>
          <cell r="L1083"/>
        </row>
        <row r="1084">
          <cell r="B1084"/>
          <cell r="D1084"/>
          <cell r="E1084"/>
          <cell r="F1084"/>
          <cell r="G1084"/>
          <cell r="H1084"/>
          <cell r="I1084"/>
          <cell r="J1084"/>
          <cell r="K1084"/>
          <cell r="L1084"/>
        </row>
        <row r="1085">
          <cell r="B1085"/>
          <cell r="D1085"/>
          <cell r="E1085"/>
          <cell r="F1085"/>
          <cell r="G1085"/>
          <cell r="H1085"/>
          <cell r="I1085"/>
          <cell r="J1085"/>
          <cell r="K1085"/>
          <cell r="L1085"/>
        </row>
        <row r="1086">
          <cell r="B1086"/>
          <cell r="D1086"/>
          <cell r="E1086"/>
          <cell r="F1086"/>
          <cell r="G1086"/>
          <cell r="H1086"/>
          <cell r="I1086"/>
          <cell r="J1086"/>
          <cell r="K1086"/>
          <cell r="L1086"/>
        </row>
        <row r="1087">
          <cell r="B1087"/>
          <cell r="D1087"/>
          <cell r="E1087"/>
          <cell r="F1087"/>
          <cell r="G1087"/>
          <cell r="H1087"/>
          <cell r="I1087"/>
          <cell r="J1087"/>
          <cell r="K1087"/>
          <cell r="L1087"/>
        </row>
        <row r="1088">
          <cell r="B1088"/>
          <cell r="D1088"/>
          <cell r="E1088"/>
          <cell r="F1088"/>
          <cell r="G1088"/>
          <cell r="H1088"/>
          <cell r="I1088"/>
          <cell r="J1088"/>
          <cell r="K1088"/>
          <cell r="L1088"/>
        </row>
        <row r="1089">
          <cell r="B1089"/>
          <cell r="D1089"/>
          <cell r="E1089"/>
          <cell r="F1089"/>
          <cell r="G1089"/>
          <cell r="H1089"/>
          <cell r="I1089"/>
          <cell r="J1089"/>
          <cell r="K1089"/>
          <cell r="L1089"/>
        </row>
        <row r="1090">
          <cell r="B1090"/>
          <cell r="D1090"/>
          <cell r="E1090"/>
          <cell r="F1090"/>
          <cell r="G1090"/>
          <cell r="H1090"/>
          <cell r="I1090"/>
          <cell r="J1090"/>
          <cell r="K1090"/>
          <cell r="L1090"/>
        </row>
        <row r="1091">
          <cell r="B1091"/>
          <cell r="D1091"/>
          <cell r="E1091"/>
          <cell r="F1091"/>
          <cell r="G1091"/>
          <cell r="H1091"/>
          <cell r="I1091"/>
          <cell r="J1091"/>
          <cell r="K1091"/>
          <cell r="L1091"/>
        </row>
        <row r="1092">
          <cell r="B1092"/>
          <cell r="D1092"/>
          <cell r="E1092"/>
          <cell r="F1092"/>
          <cell r="G1092"/>
          <cell r="H1092"/>
          <cell r="I1092"/>
          <cell r="J1092"/>
          <cell r="K1092"/>
          <cell r="L1092"/>
        </row>
        <row r="1093">
          <cell r="B1093"/>
          <cell r="D1093"/>
          <cell r="E1093"/>
          <cell r="F1093"/>
          <cell r="G1093"/>
          <cell r="H1093"/>
          <cell r="I1093"/>
          <cell r="J1093"/>
          <cell r="K1093"/>
          <cell r="L1093"/>
        </row>
        <row r="1094">
          <cell r="B1094"/>
          <cell r="D1094"/>
          <cell r="E1094"/>
          <cell r="F1094"/>
          <cell r="G1094"/>
          <cell r="H1094"/>
          <cell r="I1094"/>
          <cell r="J1094"/>
          <cell r="K1094"/>
          <cell r="L1094"/>
        </row>
        <row r="1095">
          <cell r="B1095"/>
          <cell r="D1095"/>
          <cell r="E1095"/>
          <cell r="F1095"/>
          <cell r="G1095"/>
          <cell r="H1095"/>
          <cell r="I1095"/>
          <cell r="J1095"/>
          <cell r="K1095"/>
          <cell r="L1095"/>
        </row>
        <row r="1096">
          <cell r="B1096"/>
          <cell r="D1096"/>
          <cell r="E1096"/>
          <cell r="F1096"/>
          <cell r="G1096"/>
          <cell r="H1096"/>
          <cell r="I1096"/>
          <cell r="J1096"/>
          <cell r="K1096"/>
          <cell r="L1096"/>
        </row>
        <row r="1097">
          <cell r="B1097"/>
          <cell r="D1097"/>
          <cell r="E1097"/>
          <cell r="F1097"/>
          <cell r="G1097"/>
          <cell r="H1097"/>
          <cell r="I1097"/>
          <cell r="J1097"/>
          <cell r="K1097"/>
          <cell r="L1097"/>
        </row>
        <row r="1098">
          <cell r="B1098"/>
          <cell r="D1098"/>
          <cell r="E1098"/>
          <cell r="F1098"/>
          <cell r="G1098"/>
          <cell r="H1098"/>
          <cell r="I1098"/>
          <cell r="J1098"/>
          <cell r="K1098"/>
          <cell r="L1098"/>
        </row>
        <row r="1099">
          <cell r="B1099"/>
          <cell r="D1099"/>
          <cell r="E1099"/>
          <cell r="F1099"/>
          <cell r="G1099"/>
          <cell r="H1099"/>
          <cell r="I1099"/>
          <cell r="J1099"/>
          <cell r="K1099"/>
          <cell r="L1099"/>
        </row>
        <row r="1100">
          <cell r="B1100"/>
          <cell r="D1100"/>
          <cell r="E1100"/>
          <cell r="F1100"/>
          <cell r="G1100"/>
          <cell r="H1100"/>
          <cell r="I1100"/>
          <cell r="J1100"/>
          <cell r="K1100"/>
          <cell r="L1100"/>
        </row>
        <row r="1101">
          <cell r="B1101"/>
          <cell r="D1101"/>
          <cell r="E1101"/>
          <cell r="F1101"/>
          <cell r="G1101"/>
          <cell r="H1101"/>
          <cell r="I1101"/>
          <cell r="J1101"/>
          <cell r="K1101"/>
          <cell r="L1101"/>
        </row>
        <row r="1102">
          <cell r="B1102"/>
          <cell r="D1102"/>
          <cell r="E1102"/>
          <cell r="F1102"/>
          <cell r="G1102"/>
          <cell r="H1102"/>
          <cell r="I1102"/>
          <cell r="J1102"/>
          <cell r="K1102"/>
          <cell r="L1102"/>
        </row>
        <row r="1103">
          <cell r="B1103"/>
          <cell r="D1103"/>
          <cell r="E1103"/>
          <cell r="F1103"/>
          <cell r="G1103"/>
          <cell r="H1103"/>
          <cell r="I1103"/>
          <cell r="J1103"/>
          <cell r="K1103"/>
          <cell r="L1103"/>
        </row>
        <row r="1104">
          <cell r="B1104"/>
          <cell r="D1104"/>
          <cell r="E1104"/>
          <cell r="F1104"/>
          <cell r="G1104"/>
          <cell r="H1104"/>
          <cell r="I1104"/>
          <cell r="J1104"/>
          <cell r="K1104"/>
          <cell r="L1104"/>
        </row>
        <row r="1105">
          <cell r="B1105"/>
          <cell r="D1105"/>
          <cell r="E1105"/>
          <cell r="F1105"/>
          <cell r="G1105"/>
          <cell r="H1105"/>
          <cell r="I1105"/>
          <cell r="J1105"/>
          <cell r="K1105"/>
          <cell r="L1105"/>
        </row>
        <row r="1106">
          <cell r="B1106"/>
          <cell r="D1106"/>
          <cell r="E1106"/>
          <cell r="F1106"/>
          <cell r="G1106"/>
          <cell r="H1106"/>
          <cell r="I1106"/>
          <cell r="J1106"/>
          <cell r="K1106"/>
          <cell r="L1106"/>
        </row>
        <row r="1107">
          <cell r="B1107"/>
          <cell r="D1107"/>
          <cell r="E1107"/>
          <cell r="F1107"/>
          <cell r="G1107"/>
          <cell r="H1107"/>
          <cell r="I1107"/>
          <cell r="J1107"/>
          <cell r="K1107"/>
          <cell r="L1107"/>
        </row>
        <row r="1108">
          <cell r="B1108"/>
          <cell r="C1108"/>
          <cell r="D1108"/>
          <cell r="E1108"/>
          <cell r="F1108"/>
          <cell r="G1108"/>
          <cell r="H1108"/>
          <cell r="I1108"/>
          <cell r="J1108"/>
          <cell r="K1108"/>
          <cell r="L1108"/>
        </row>
      </sheetData>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Caterine Laverde Ariza" id="{EB072580-19E3-4491-936A-8FAA8BF139F1}" userId="S::glaverde@dnp.gov.co::36170dcf-ceb1-4e08-b997-09c8a46377dc"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e" refreshedDate="45360.72347986111" createdVersion="8" refreshedVersion="8" minRefreshableVersion="3" recordCount="3306" xr:uid="{47269C4B-BA40-4A60-A8E0-8BCA762EF78E}">
  <cacheSource type="worksheet">
    <worksheetSource ref="A4:BJ3310" sheet="Cálculo nueva metodología 21-22"/>
  </cacheSource>
  <cacheFields count="60">
    <cacheField name="Código" numFmtId="0">
      <sharedItems/>
    </cacheField>
    <cacheField name="Año" numFmtId="0">
      <sharedItems containsSemiMixedTypes="0" containsString="0" containsNumber="1" containsInteger="1" minValue="2020" maxValue="2022" count="3">
        <n v="2022"/>
        <n v="2021"/>
        <n v="2020"/>
      </sharedItems>
    </cacheField>
    <cacheField name="Departamento" numFmtId="164">
      <sharedItems count="33">
        <s v="ANTIOQUIA"/>
        <s v="ATLÁNTICO"/>
        <s v="BOGOTÁ, D.C."/>
        <s v="BOLÍVAR"/>
        <s v="BOYACÁ"/>
        <s v="CALDAS"/>
        <s v="CAQUETÁ"/>
        <s v="CAUCA"/>
        <s v="CESAR"/>
        <s v="CÓRDOBA"/>
        <s v="CUNDINAMARCA"/>
        <s v="CHOCÓ"/>
        <s v="HUILA"/>
        <s v="LA GUAJIRA"/>
        <s v="MAGDALENA"/>
        <s v="META"/>
        <s v="NARIÑO"/>
        <s v="NORTE DE SANTANDER"/>
        <s v="QUINDIO"/>
        <s v="RISARALDA"/>
        <s v="SANTANDER"/>
        <s v="SUCRE"/>
        <s v="TOLIMA"/>
        <s v="VALLE DEL CAUCA"/>
        <s v="ARAUCA"/>
        <s v="CASANARE"/>
        <s v="PUTUMAYO"/>
        <s v="ARCHIPIÉLAGO DE SAN ANDRÉS, PROVIDENCIA Y SANTA CATALINA"/>
        <s v="AMAZONAS"/>
        <s v="GUAINÍA"/>
        <s v="GUAVIARE"/>
        <s v="VAUPÉS"/>
        <s v="VICHADA"/>
      </sharedItems>
    </cacheField>
    <cacheField name="Municipio" numFmtId="164">
      <sharedItems count="1027">
        <s v="MEDELLÍN"/>
        <s v="ABEJORRAL"/>
        <s v="ABRIAQUÍ"/>
        <s v="ALEJANDRÍA"/>
        <s v="AMAGÁ"/>
        <s v="AMALFI"/>
        <s v="ANDES"/>
        <s v="ANGELÓPOLIS"/>
        <s v="ANGOSTURA"/>
        <s v="ANORÍ"/>
        <s v="SANTAFE DE ANTIOQUIA"/>
        <s v="ANZÁ"/>
        <s v="APARTADÓ"/>
        <s v="ARBOLETES"/>
        <s v="ARGELIA "/>
        <s v="ARMENIA "/>
        <s v="BARBOSA "/>
        <s v="BELMIRA"/>
        <s v="BELLO"/>
        <s v="BETANIA"/>
        <s v="BETULIA "/>
        <s v="CIUDAD BOLIVAR"/>
        <s v="BRICEÑO "/>
        <s v="BURITICÁ"/>
        <s v="CÁCERES"/>
        <s v="CAICEDO"/>
        <s v="CALDAS "/>
        <s v="CAMPAMENTO"/>
        <s v="CAÑASGORDAS"/>
        <s v="CARACOLÍ"/>
        <s v="CARAMANTA"/>
        <s v="CAREPA"/>
        <s v="EL CARMEN DE VIBORAL"/>
        <s v="CAROLINA DEL PRINCIPE"/>
        <s v="CAUCASIA"/>
        <s v="CHIGORODÓ"/>
        <s v="CISNEROS"/>
        <s v="COCORNÁ"/>
        <s v="CONCEPCIÓN "/>
        <s v="CONCORDIA "/>
        <s v="COPACABANA"/>
        <s v="DABEIBA"/>
        <s v="DON MATÍAS"/>
        <s v="EBÉJICO"/>
        <s v="EL BAGRE"/>
        <s v="ENTRERRIOS"/>
        <s v="ENVIGADO"/>
        <s v="FREDONIA"/>
        <s v="FRONTINO"/>
        <s v="GIRALDO"/>
        <s v="GIRARDOTA"/>
        <s v="GÓMEZ PLATA"/>
        <s v="GRANADA "/>
        <s v="GUADALUPE "/>
        <s v="GUARNE"/>
        <s v="GUATAPÉ"/>
        <s v="HELICONIA"/>
        <s v="HISPANIA"/>
        <s v="ITAGÜÍ"/>
        <s v="ITUANGO"/>
        <s v="JARDÍN"/>
        <s v="JERICÓ "/>
        <s v="LA CEJA DEL TAMBO"/>
        <s v="LA ESTRELLA"/>
        <s v="LA PINTADA"/>
        <s v="LA UNIÓN "/>
        <s v="LIBORINA"/>
        <s v="MACEO"/>
        <s v="MARINILLA"/>
        <s v="MONTEBELLO"/>
        <s v="MURINDÓ"/>
        <s v="MUTATÁ"/>
        <s v="NARIÑO "/>
        <s v="NECOCLÍ"/>
        <s v="NECHÍ"/>
        <s v="OLAYA"/>
        <s v="EL PEÑOL "/>
        <s v="PEQUE"/>
        <s v="PUEBLORRICO "/>
        <s v="PUERTO BERRÍO"/>
        <s v="PUERTO NARE (LA MAGDALENA)"/>
        <s v="PUERTO TRIUNFO"/>
        <s v="REMEDIOS"/>
        <s v="EL RETIRO"/>
        <s v="RIONEGRO "/>
        <s v="SABANALARGA "/>
        <s v="SABANETA"/>
        <s v="SALGAR"/>
        <s v="SAN ANDRÉS DE CUERQUIA"/>
        <s v="SAN CARLOS "/>
        <s v="SAN FRANCISCO "/>
        <s v="SAN JERÓNIMO"/>
        <s v="SAN JOSÉ DE LA MONTAÑA"/>
        <s v="SAN JUAN DE URABÁ"/>
        <s v="SAN LUIS "/>
        <s v="SAN PEDRO DE LOS MILAGROS"/>
        <s v="SAN PEDRO DE URABA"/>
        <s v="SAN RAFAEL"/>
        <s v="SAN ROQUE"/>
        <s v="SAN VICENTE"/>
        <s v="SANTA BÁRBARA "/>
        <s v="SANTA ROSA DE OSOS"/>
        <s v="SANTO DOMINGO"/>
        <s v="SANTUARIO "/>
        <s v="SEGOVIA"/>
        <s v="SONSÓN"/>
        <s v="SOPETRÁN"/>
        <s v="TÁMESIS"/>
        <s v="TARAZÁ"/>
        <s v="TARSO"/>
        <s v="TITIRIBÍ"/>
        <s v="TOLEDO "/>
        <s v="TURBO"/>
        <s v="URAMITA"/>
        <s v="URRAO"/>
        <s v="VALDIVIA"/>
        <s v="VALPARAÍSO "/>
        <s v="VEGACHÍ"/>
        <s v="VENECIA "/>
        <s v="VIGÍA DEL FUERTE"/>
        <s v="YALÍ"/>
        <s v="YARUMAL"/>
        <s v="YOLOMBÓ"/>
        <s v="YONDÓ (CASABE)"/>
        <s v="ZARAGOZA"/>
        <s v="BARRANQUILLA, DISTRITO ESPECIAL, INDUSTRIAL Y PORTUARIO"/>
        <s v="BARANOA"/>
        <s v="CAMPO DE LA CRUZ"/>
        <s v="CANDELARIA "/>
        <s v="GALAPA"/>
        <s v="JUAN DE ACOSTA"/>
        <s v="LURUACO"/>
        <s v="MALAMBO"/>
        <s v="MANATÍ"/>
        <s v="PALMAR DE VARELA"/>
        <s v="PIOJÓ"/>
        <s v="POLONUEVO"/>
        <s v="PONEDERA"/>
        <s v="PUERTO COLOMBIA"/>
        <s v="REPELÓN"/>
        <s v="SABANAGRANDE"/>
        <s v="SANTA LUCÍA"/>
        <s v="SANTO TOMAS"/>
        <s v="SOLEDAD"/>
        <s v="SUAN"/>
        <s v="TUBARÁ"/>
        <s v="USIACURÍ"/>
        <s v="BOGOTÁ D.C."/>
        <s v="CARTAGENA DE INDIAS, DISTRITO TURISTICO Y CULTURAL"/>
        <s v="ACHÍ"/>
        <s v="ALTO DEL ROSARIO"/>
        <s v="ARENAL"/>
        <s v="ARJONA"/>
        <s v="ARROYOHONDO"/>
        <s v="BARRANCO DE LOBA"/>
        <s v="CALAMAR "/>
        <s v="CANTAGALLO"/>
        <s v="CICUCO"/>
        <s v="CÓRDOBA "/>
        <s v="CLEMENCIA"/>
        <s v="EL CARMEN DE BOLIVAR"/>
        <s v="EL GUAMO "/>
        <s v="EL PEÑON "/>
        <s v="HATILLO DE LOBA"/>
        <s v="MAGANGUÉ"/>
        <s v="MAHATES"/>
        <s v="MARGARITA"/>
        <s v="MARIA LA BAJA"/>
        <s v="MONTECRISTO"/>
        <s v="SANTA CRUZ DE MOMPÓX"/>
        <s v="MORALES "/>
        <s v="NOROSI"/>
        <s v="PINILLOS"/>
        <s v="REGIDOR"/>
        <s v="RIOVIEJO"/>
        <s v="SAN CRISTÓBAL"/>
        <s v="SAN ESTANISLAO"/>
        <s v="SAN FERNANDO"/>
        <s v="SAN JACINTO "/>
        <s v="SAN JACINTO DEL CAUCA"/>
        <s v="SAN JUAN NEPOMUCENO"/>
        <s v="SAN MARTÍN DE LOBA"/>
        <s v="SAN PABLO "/>
        <s v="SANTA CATALINA "/>
        <s v="SANTA ROSA NORTE"/>
        <s v="SANTA ROSA DEL SUR"/>
        <s v="SIMITÍ"/>
        <s v="SOPLAVIENTO"/>
        <s v="TALAIGUA NUEVO"/>
        <s v="TIQUISIO"/>
        <s v="TURBACO"/>
        <s v="TURBANA"/>
        <s v="VILLANUEVA "/>
        <s v="ZAMBRANO"/>
        <s v="TUNJA"/>
        <s v="ALMEIDA"/>
        <s v="AQUITANIA"/>
        <s v="ARCABUCO"/>
        <s v="BELÉN "/>
        <s v="BERBEO"/>
        <s v="BETÉITIVA"/>
        <s v="BOAVITA"/>
        <s v="BOYACÁ"/>
        <s v="BUENAVISTA "/>
        <s v="BUSBANZÁ"/>
        <s v="CAMPOHERMOSO"/>
        <s v="CERINZA"/>
        <s v="CHINAVITA"/>
        <s v="CHIQUINQUIRÁ"/>
        <s v="CHISCAS"/>
        <s v="CHITA"/>
        <s v="CHITARAQUE"/>
        <s v="CHIVATÁ"/>
        <s v="CIÉNEGA "/>
        <s v="CÓMBITA"/>
        <s v="COPER"/>
        <s v="CORRALES"/>
        <s v="COVARACHÍA"/>
        <s v="CUBARÁ"/>
        <s v="CUCAITA"/>
        <s v="CUÍTIVA"/>
        <s v="CHÍQUIZA (SAN PEDRO DE IGUAQUE)"/>
        <s v="CHIVOR"/>
        <s v="DUITAMA"/>
        <s v="EL COCUY"/>
        <s v="EL ESPINO"/>
        <s v="FIRAVITOBA"/>
        <s v="FLORESTA"/>
        <s v="GACHANTIVÁ"/>
        <s v="GÁMEZA"/>
        <s v="GARAGOA"/>
        <s v="GUACAMAYAS"/>
        <s v="GUATEQUE"/>
        <s v="GUAYATÁ"/>
        <s v="GÜICÁN"/>
        <s v="IZA"/>
        <s v="JENESANO"/>
        <s v="LABRANZAGRANDE"/>
        <s v="LA CAPILLA"/>
        <s v="LA VICTORIA "/>
        <s v="LA UVITA"/>
        <s v="VILLA DE LEYVA"/>
        <s v="MACANAL"/>
        <s v="MARIPÍ"/>
        <s v="MIRAFLORES "/>
        <s v="MONGUA"/>
        <s v="MONGUÍ"/>
        <s v="MONIQUIRÁ"/>
        <s v="MOTAVITA"/>
        <s v="MUZO"/>
        <s v="NOBSA"/>
        <s v="NUEVO COLÓN"/>
        <s v="OICATÁ"/>
        <s v="OTANCHE"/>
        <s v="PACHAVITA"/>
        <s v="PÁEZ "/>
        <s v="PAIPA"/>
        <s v="PAJARITO"/>
        <s v="PANQUEBA"/>
        <s v="PAUNA"/>
        <s v="PAYA"/>
        <s v="PAZ DEL RIO"/>
        <s v="PESCA"/>
        <s v="PISBA"/>
        <s v="PUERTO BOYACÁ"/>
        <s v="QUÍPAMA"/>
        <s v="RAMIRIQUÍ"/>
        <s v="RÁQUIRA"/>
        <s v="RONDÓN"/>
        <s v="SABOYÁ"/>
        <s v="SÁCHICA"/>
        <s v="SAMACÁ"/>
        <s v="SAN EDUARDO"/>
        <s v="SAN JOSÉ DE PARE"/>
        <s v="SAN LUIS DE GACENO"/>
        <s v="SAN MATEO"/>
        <s v="SAN MIGUEL DE SEMA"/>
        <s v="SAN PABLO DE BORBUR"/>
        <s v="SANTANA"/>
        <s v="SANTA MARÍA "/>
        <s v="SANTA ROSA DE VITERBO"/>
        <s v="SANTA SOFÍA"/>
        <s v="SATIVANORTE"/>
        <s v="SATIVASUR"/>
        <s v="SIACHOQUE"/>
        <s v="SOATÁ"/>
        <s v="SOCOTÁ"/>
        <s v="SOCHA"/>
        <s v="SOGAMOSO"/>
        <s v="SOMONDOCO"/>
        <s v="SORA"/>
        <s v="SOTAQUIRÁ"/>
        <s v="SORACÁ"/>
        <s v="SUSACÓN"/>
        <s v="SUTAMARCHÁN"/>
        <s v="SUTATENZA"/>
        <s v="TASCO"/>
        <s v="TENZA"/>
        <s v="TIBANÁ"/>
        <s v="TIBASOSA"/>
        <s v="TINJACÁ"/>
        <s v="TIPACOQUE"/>
        <s v="TOCA"/>
        <s v="TOGÜÍ"/>
        <s v="TÓPAGA"/>
        <s v="TOTA"/>
        <s v="TUNUNGUÁ"/>
        <s v="TURMEQUÉ"/>
        <s v="TUTA"/>
        <s v="TUTASÁ"/>
        <s v="ÚMBITA"/>
        <s v="VENTAQUEMADA"/>
        <s v="VIRACACHÁ"/>
        <s v="ZETAQUIRA"/>
        <s v="MANIZALES"/>
        <s v="AGUADAS "/>
        <s v="ANSERMA DE LOS CABALLEROS"/>
        <s v="ARANZAZU"/>
        <s v="BELALCÁZAR"/>
        <s v="CHINCHINÁ"/>
        <s v="FILADELFIA"/>
        <s v="LA DORADA"/>
        <s v="LA MERCED"/>
        <s v="MANZANARES"/>
        <s v="MARMATO"/>
        <s v="MARQUETALIA"/>
        <s v="MARULANDA"/>
        <s v="NEIRA"/>
        <s v="NORCASIA"/>
        <s v="PÁCORA"/>
        <s v="PALESTINA "/>
        <s v="PENSILVANIA"/>
        <s v="RIOSUCIO "/>
        <s v="RISARALDA"/>
        <s v="SALAMINA "/>
        <s v="SAMANÁ"/>
        <s v="SAN JOSÉ "/>
        <s v="SUPÍA"/>
        <s v="VICTORIA"/>
        <s v="VILLAMARÍA"/>
        <s v="VITERBO"/>
        <s v="FLORENCIA "/>
        <s v="ALBANIA "/>
        <s v="BELÉN DE LOS ANDAQUÍES"/>
        <s v="CARTAGENA DEL CHAIRÁ"/>
        <s v="CURILLO"/>
        <s v="EL DONCELLO"/>
        <s v="EL PAUJIL"/>
        <s v="LA MONTAÑITA"/>
        <s v="MILÁN"/>
        <s v="MORELIA"/>
        <s v="PUERTO RICO "/>
        <s v="SAN JOSÉ DE LA FRAGUA"/>
        <s v="SAN VICENTE DEL CAGUÁN"/>
        <s v="SOLANO"/>
        <s v="SOLITA"/>
        <s v="POPAYÁN"/>
        <s v="ALMAGUER"/>
        <s v="BALBOA "/>
        <s v="BOLÍVAR "/>
        <s v="BUENOS AIRES"/>
        <s v="CAJIBÍO"/>
        <s v="CALDONO"/>
        <s v="CALOTO"/>
        <s v="CORINTO"/>
        <s v="EL TAMBO "/>
        <s v="GUACHENÉ"/>
        <s v="GUAPI"/>
        <s v="INZÁ"/>
        <s v="JAMBALÓ"/>
        <s v="LA SIERRA"/>
        <s v="LA VEGA "/>
        <s v="LÓPEZ DE MICAY"/>
        <s v="MERCADERES"/>
        <s v="MIRANDA"/>
        <s v="PADILLA"/>
        <s v="PÁEZ (BELALCÁZAR) "/>
        <s v="PATÍA (EL BORDO)"/>
        <s v="PIAMONTE"/>
        <s v="PIENDAMÓ"/>
        <s v="PUERTO TEJADA"/>
        <s v="PURACÉ (COCONUCO)"/>
        <s v="ROSAS"/>
        <s v="SAN SEBASTIÁN"/>
        <s v="SANTANDER DE QUILICHAO"/>
        <s v="SANTA ROSA "/>
        <s v="SILVIA"/>
        <s v="SOTARÁ (PAISPAMBA)"/>
        <s v="SUÁREZ "/>
        <s v="SUCRE "/>
        <s v="TIMBÍO"/>
        <s v="TIMBIQUÍ"/>
        <s v="TORIBÍO"/>
        <s v="TOTORÓ"/>
        <s v="VILLARRICA "/>
        <s v="VALLEDUPAR"/>
        <s v="AGUACHICA"/>
        <s v="AGUSTÍN CODAZZI"/>
        <s v="ASTREA"/>
        <s v="BECERRIL"/>
        <s v="BOSCONIA"/>
        <s v="CHIMICHAGUA"/>
        <s v="CHIRIGUANÁ"/>
        <s v="CURUMANÍ"/>
        <s v="EL COPEY"/>
        <s v="EL PASO"/>
        <s v="GAMARRA"/>
        <s v="GONZÁLEZ"/>
        <s v="LA GLORIA"/>
        <s v="LA JAGUA DE IBIRICO"/>
        <s v="MANAURE (BALCÓN DEL CESAR)"/>
        <s v="PAILITAS"/>
        <s v="PELAYA"/>
        <s v="PUEBLO BELLO"/>
        <s v="RÍO DE ORO"/>
        <s v="LA PAZ (ROBLES) "/>
        <s v="SAN ALBERTO"/>
        <s v="SAN DIEGO"/>
        <s v="SAN MARTÍN "/>
        <s v="TAMALAMEQUE"/>
        <s v="MONTERÍA"/>
        <s v="AYAPEL"/>
        <s v="CANALETE"/>
        <s v="CERETÉ"/>
        <s v="CHIMÁ "/>
        <s v="CHINÚ"/>
        <s v="CIÉNAGA DE ORO"/>
        <s v="COTORRA"/>
        <s v="LA APARTADA"/>
        <s v="SANTA CRUZ DE LORICA"/>
        <s v="LOS CÓRDOBAS"/>
        <s v="MOMÍL"/>
        <s v="MONTELÍBANO"/>
        <s v="MOÑITOS"/>
        <s v="PLANETA RICA"/>
        <s v="PUEBLO NUEVO"/>
        <s v="PUERTO ESCONDIDO"/>
        <s v="PUERTO LIBERTADOR"/>
        <s v="PURÍSIMA"/>
        <s v="SAHAGÚN"/>
        <s v="SAN ANDRÉS DE SOTAVENTO"/>
        <s v="SAN ANTERO"/>
        <s v="SAN BERNARDO DEL VIENTO"/>
        <s v="SAN JOSE DE URE"/>
        <s v="SAN PELAYO"/>
        <s v="TIERRALTA"/>
        <s v="TUCHIN"/>
        <s v="VALENCIA"/>
        <s v="AGUA DE DIOS"/>
        <s v="ALBÁN"/>
        <s v="ANAPOIMA"/>
        <s v="ANOLAIMA"/>
        <s v="ARBELÁEZ"/>
        <s v="BELTRÁN"/>
        <s v="BITUIMA"/>
        <s v="BOJACÁ"/>
        <s v="CABRERA "/>
        <s v="CACHIPAY"/>
        <s v="CAJICA"/>
        <s v="CAPARRAPÍ"/>
        <s v="CÁQUEZA"/>
        <s v="CARMEN DE CARUPA"/>
        <s v="CHAGUANÍ"/>
        <s v="CHIA"/>
        <s v="CHIPAQUE"/>
        <s v="CHOACHÍ"/>
        <s v="CHOCONTÁ"/>
        <s v="COGUA"/>
        <s v="COTA"/>
        <s v="CUCUNUBÁ"/>
        <s v="MESITAS DEL COLEGIO"/>
        <s v="EL PEÑÓN "/>
        <s v="EL ROSAL"/>
        <s v="FACATATIVÁ"/>
        <s v="FÓMEQUE"/>
        <s v="FOSCA"/>
        <s v="FUNZA"/>
        <s v="FÚQUENE"/>
        <s v="FUSAGASUGÁ"/>
        <s v="GACHALÁ"/>
        <s v="GACHANCIPÁ"/>
        <s v="GACHETÁ"/>
        <s v="GAMA"/>
        <s v="GIRARDOT"/>
        <s v="GUACHETÁ"/>
        <s v="GUADUAS"/>
        <s v="GUASCA"/>
        <s v="GUATAQUÍ"/>
        <s v="GUATAVITA"/>
        <s v="GUAYABAL DE SÍQUIMA"/>
        <s v="GUAYABETAL"/>
        <s v="GUTIÉRREZ"/>
        <s v="JERUSALÉN"/>
        <s v="JUNÍN"/>
        <s v="LA CALERA"/>
        <s v="LA MESA"/>
        <s v="LA PALMA"/>
        <s v="LA PEÑA"/>
        <s v="LENGUAZAQUE"/>
        <s v="MACHETÁ"/>
        <s v="MADRID "/>
        <s v="MANTA"/>
        <s v="MEDINA"/>
        <s v="MOSQUERA "/>
        <s v="NEMOCÓN"/>
        <s v="NILO"/>
        <s v="NIMAIMA"/>
        <s v="NOCAIMA"/>
        <s v="PACHO"/>
        <s v="PAIME"/>
        <s v="PANDI"/>
        <s v="PARATEBUENO"/>
        <s v="PASCA"/>
        <s v="PUERTO SALGAR"/>
        <s v="PULÍ"/>
        <s v="QUEBRADANEGRA"/>
        <s v="QUETAME"/>
        <s v="QUIPILE"/>
        <s v="APULO "/>
        <s v="RICAURTE "/>
        <s v="SAN ANTONIO DEL TEQUENDAMA"/>
        <s v="SAN BERNARDO "/>
        <s v="SAN CAYETANO "/>
        <s v="SAN JUAN DE RIO SECO"/>
        <s v="SASAIMA"/>
        <s v="SESQUILÉ"/>
        <s v="SIBATÉ"/>
        <s v="SILVANIA"/>
        <s v="SIMIJACA"/>
        <s v="SOACHA"/>
        <s v="SOPÓ"/>
        <s v="SUBACHOQUE"/>
        <s v="SUESCA"/>
        <s v="SUPATÁ"/>
        <s v="SUSA"/>
        <s v="SUTATAUSA"/>
        <s v="TABIO"/>
        <s v="TAUSA"/>
        <s v="TENA"/>
        <s v="TENJO"/>
        <s v="TIBACUY"/>
        <s v="TIBIRITA"/>
        <s v="TOCAIMA"/>
        <s v="TOCANCIPÁ"/>
        <s v="TOPAIPÍ"/>
        <s v="UBALÁ"/>
        <s v="UBAQUE"/>
        <s v="UBATÉ"/>
        <s v="UNE"/>
        <s v="ÚTICA"/>
        <s v="VERGARA"/>
        <s v="VIANÍ"/>
        <s v="VILLAGÓMEZ"/>
        <s v="VILLAPINZÓN"/>
        <s v="VILLETA"/>
        <s v="VIOTÁ"/>
        <s v="YACOPÍ"/>
        <s v="ZIPACÓN"/>
        <s v="ZIPAQUIRÁ"/>
        <s v="QUIBDÓ"/>
        <s v="ACANDÍ"/>
        <s v="ALTO BAUDÓ  (PIE DE PATO)"/>
        <s v="ATRATO"/>
        <s v="BAGADÓ"/>
        <s v="BAHÍA SOLANO "/>
        <s v="BAJO BAUDÓ "/>
        <s v="BOJAYÁ  (BELLAVISTA)"/>
        <s v="EL CANTÓN DE SAN PABLO (MANAGRÚ)"/>
        <s v="CARMEN DEL DARIEN"/>
        <s v="CERTEGUÍ"/>
        <s v="CONDOTO"/>
        <s v="EL CARMEN DE ATRATO"/>
        <s v="LITORAL DEL SAN JUAN  (SANTA GENOVEVA DE D.)"/>
        <s v="ISTMINA"/>
        <s v="JURADÓ"/>
        <s v="LLORÓ"/>
        <s v="MEDIO ATRATO"/>
        <s v="MEDIO BAUDÓ"/>
        <s v="MEDIO SAN JUAN"/>
        <s v="NÓVITA"/>
        <s v="NUQUÍ"/>
        <s v="RIO IRÓ"/>
        <s v="RIO QUITO"/>
        <s v="SAN JOSÉ DEL PALMAR"/>
        <s v="SIPÍ"/>
        <s v="TADÓ"/>
        <s v="UNGUÍA"/>
        <s v="UNIÓN PANAMERICANA"/>
        <s v="NEIVA"/>
        <s v="ACEVEDO"/>
        <s v="EL AGRADO"/>
        <s v="AIPE"/>
        <s v="ALGECIRAS"/>
        <s v="ALTAMIRA"/>
        <s v="BARAYA"/>
        <s v="CAMPOALEGRE"/>
        <s v="COLOMBIA"/>
        <s v="ELÍAS"/>
        <s v="GARZÓN"/>
        <s v="GIGANTE"/>
        <s v="HOBO"/>
        <s v="IQUIRA"/>
        <s v="ISNOS"/>
        <s v="LA ARGENTINA"/>
        <s v="LA PLATA"/>
        <s v="NÁTAGA"/>
        <s v="OPORAPA"/>
        <s v="PAICOL"/>
        <s v="PALERMO"/>
        <s v="EL PITAL"/>
        <s v="PITALITO"/>
        <s v="RIVERA"/>
        <s v="SALADOBLANCO"/>
        <s v="SAN AGUSTÍN"/>
        <s v="SUAZA"/>
        <s v="TÁRQUI"/>
        <s v="TESALIA"/>
        <s v="TELLO"/>
        <s v="TERUEL"/>
        <s v="TIMANÁ"/>
        <s v="VILLAVIEJA"/>
        <s v="YAGUARA"/>
        <s v="RIOHACHA"/>
        <s v="BARRANCAS"/>
        <s v="DIBULLA"/>
        <s v="DISTRACCIÓN"/>
        <s v="EL MOLINO"/>
        <s v="FONSECA"/>
        <s v="HATO NUEVO"/>
        <s v="LA JAGUA DEL PILAR"/>
        <s v="MAICAO"/>
        <s v="MANAURE"/>
        <s v="SAN JUAN DEL CESAR"/>
        <s v="URIBIA"/>
        <s v="URUMITA"/>
        <s v="SANTA MARTA, DISTRITO TURISTICO, CULTURAL E HISTORICO"/>
        <s v="ALGARROBO"/>
        <s v="ARACATACA"/>
        <s v="ARIGUANÍ"/>
        <s v="CERRO DE SAN ANTONIO"/>
        <s v="CHIVOLO"/>
        <s v="CIÉNAGA"/>
        <s v="EL BANCO"/>
        <s v="EL PIÑÓN"/>
        <s v="EL RETÉN"/>
        <s v="FUNDACIÓN"/>
        <s v="GUAMAL "/>
        <s v="NUEVA GRANADA"/>
        <s v="PEDRAZA"/>
        <s v="PIJIÑO DEL CARMEN"/>
        <s v="PIVIJAY"/>
        <s v="PLATO"/>
        <s v="PUEBLOVIEJO"/>
        <s v="REMOLINO"/>
        <s v="SABANAS DE SAN ANGEL"/>
        <s v="SAN SEBASTIAN DE BUENAVISTA"/>
        <s v="SAN ZENÓN"/>
        <s v="SANTA ANA"/>
        <s v="SANTA BÁRBARA DE PINTO"/>
        <s v="SITIONUEVO"/>
        <s v="TENERIFE"/>
        <s v="ZAPAYÁN"/>
        <s v="ZONA BANANERA"/>
        <s v="VILLAVICENCIO"/>
        <s v="ACACÍAS"/>
        <s v="BARRANCA DE UPÍA"/>
        <s v="CABUYARO"/>
        <s v="CASTILLA LA NUEVA"/>
        <s v="CUBARRAL"/>
        <s v="CUMARAL"/>
        <s v="EL CALVARIO"/>
        <s v="EL CASTILLO"/>
        <s v="EL DORADO"/>
        <s v="FUENTE DE ORO"/>
        <s v="MAPIRIPÁN"/>
        <s v="MESETAS"/>
        <s v="LA MACARENA"/>
        <s v="LA URIBE"/>
        <s v="LEJANÍAS"/>
        <s v="PUERTO CONCORDIA"/>
        <s v="PUERTO GAITÁN"/>
        <s v="PUERTO LÓPEZ"/>
        <s v="PUERTO LLERAS"/>
        <s v="RESTREPO "/>
        <s v="SAN CARLOS DE GUAROA"/>
        <s v="SAN JUAN DE ARAMA"/>
        <s v="SAN JUANITO"/>
        <s v="VISTA HERMOSA"/>
        <s v="SAN JUAN DE PASTO"/>
        <s v="ALBÁN (SAN JOSÉ)"/>
        <s v="ALDANA"/>
        <s v="ANCUYA"/>
        <s v="ARBOLEDA "/>
        <s v="BARBACOAS"/>
        <s v="BUESACO"/>
        <s v="COLÓN (GÉNOVA) "/>
        <s v="CONSACÁ"/>
        <s v="CONTADERO"/>
        <s v="CUASPUD (CARLOSAMA)"/>
        <s v="CUMBAL"/>
        <s v="CUMBITARA"/>
        <s v="CHACHAGüÍ"/>
        <s v="EL CHARCO"/>
        <s v="EL ROSARIO"/>
        <s v="EL TABLÓN DE GÓMEZ"/>
        <s v="FUNES"/>
        <s v="GUACHUCAL"/>
        <s v="GUAITARILLA"/>
        <s v="GUALMATÁN"/>
        <s v="ILES"/>
        <s v="IMUÉS"/>
        <s v="IPIALES"/>
        <s v="LA CRUZ"/>
        <s v="LA FLORIDA"/>
        <s v="LA LLANADA"/>
        <s v="LA TOLA"/>
        <s v="LEIVA"/>
        <s v="LINARES"/>
        <s v="LOS ANDES (SOTOMAYOR)"/>
        <s v="MAGÜÍ (PAYÁN)"/>
        <s v="MALLAMA (PIEDRANCHA)"/>
        <s v="OLAYA HERRERA (BOCAS DE SATINGA)"/>
        <s v="OSPINA"/>
        <s v="FRANCISCO PIZARRO (SALAHONDA)"/>
        <s v="POLICARPA"/>
        <s v="POTOSÍ"/>
        <s v="PROVIDENCIA "/>
        <s v="PUERRES"/>
        <s v="PUPIALES"/>
        <s v="ROBERTO PAYÁN (SAN JOSÉ)"/>
        <s v="SAMANIEGO"/>
        <s v="SANDONÁ"/>
        <s v="SAN LORENZO"/>
        <s v="SAN PEDRO DE CARTAGO"/>
        <s v="SANTA BÁRBARA  (ISCUANDÉ)"/>
        <s v="SANTACRUZ  (GUACHAVÉS)"/>
        <s v="SAPUYES"/>
        <s v="TAMINANGO"/>
        <s v="TANGUA"/>
        <s v="TUMACO"/>
        <s v="TUQUERRES"/>
        <s v="YACUANQUER"/>
        <s v="SAN JOSÉ DE CUCUTA"/>
        <s v="ÁBREGO"/>
        <s v="ARBOLEDAS"/>
        <s v="BOCHALEMA"/>
        <s v="BUCARASICA"/>
        <s v="CÁCOTA"/>
        <s v="CÁCHIRA"/>
        <s v="CHINÁCOTA"/>
        <s v="CHITAGÁ"/>
        <s v="CONVENCIÓN"/>
        <s v="CUCUTILLA"/>
        <s v="DURANIA"/>
        <s v="EL CARMEN"/>
        <s v="EL TARRA"/>
        <s v="EL ZULIA"/>
        <s v="GRAMALOTE"/>
        <s v="HACARÍ"/>
        <s v="HERRÁN"/>
        <s v="LABATECA"/>
        <s v="LA ESPERANZA"/>
        <s v="LA PLAYA DE BELEN"/>
        <s v="LOS PATIOS"/>
        <s v="LOURDES"/>
        <s v="MUTISCUA"/>
        <s v="OCAÑA"/>
        <s v="PAMPLONA"/>
        <s v="PAMPLONITA"/>
        <s v="PUERTO SANTANDER"/>
        <s v="RAGONVALIA"/>
        <s v="SALAZAR DE LAS PALMAS"/>
        <s v="SAN CALIXTO"/>
        <s v="SANTIAGO "/>
        <s v="SARDINATA"/>
        <s v="SANTO DOMINGO DE SILOS"/>
        <s v="TEORAMA"/>
        <s v="TIBÚ"/>
        <s v="VILLACARO"/>
        <s v="VILLA DEL ROSARIO"/>
        <s v="ARMENIA"/>
        <s v="CALARCÁ"/>
        <s v="CIRCASIA"/>
        <s v="FILANDIA"/>
        <s v="GÉNOVA"/>
        <s v="LA TEBAIDA"/>
        <s v="MONTENEGRO"/>
        <s v="PIJAO"/>
        <s v="QUIMBAYA"/>
        <s v="SALENTO"/>
        <s v="PEREIRA"/>
        <s v="APÍA"/>
        <s v="BELÉN DE UMBRÍA"/>
        <s v="DOSQUEBRADAS"/>
        <s v="GUÁTICA"/>
        <s v="LA CELIA"/>
        <s v="LA VIRGINIA"/>
        <s v="MARSELLA"/>
        <s v="MISTRATÓ"/>
        <s v="PUEBLO RICO "/>
        <s v="QUINCHÍA"/>
        <s v="SANTA ROSA DE CABAL"/>
        <s v="BUCARAMANGA"/>
        <s v="AGUADA "/>
        <s v="ARATOCA"/>
        <s v="BARICHARA"/>
        <s v="BARRANCABERMEJA"/>
        <s v="CALIFORNIA"/>
        <s v="CAPITANEJO"/>
        <s v="CARCASÍ"/>
        <s v="CEPITÁ"/>
        <s v="CERRITO"/>
        <s v="CHARALÁ"/>
        <s v="CHARTA"/>
        <s v="CHIMA "/>
        <s v="CHIPATÁ"/>
        <s v="CIMITARRA"/>
        <s v="CONFINES"/>
        <s v="CONTRATACIÓN"/>
        <s v="COROMORO"/>
        <s v="CURITÍ"/>
        <s v="EL CARMEN DE CHUCURI"/>
        <s v="EL GUACAMAYO"/>
        <s v="EL PLAYÓN"/>
        <s v="ENCINO"/>
        <s v="ENCISO"/>
        <s v="FLORIÁN"/>
        <s v="FLORIDABLANCA"/>
        <s v="GALÁN"/>
        <s v="GÁMBITA"/>
        <s v="GIRÓN"/>
        <s v="GUACA"/>
        <s v="GUAPOTÁ"/>
        <s v="GUAVATÁ"/>
        <s v="GÜEPSA"/>
        <s v="HATO"/>
        <s v="JESÚS MARÍA"/>
        <s v="JORDÁN"/>
        <s v="LA BELLEZA"/>
        <s v="LANDÁZURI"/>
        <s v="LA PAZ "/>
        <s v="LEBRIJA"/>
        <s v="LOS SANTOS"/>
        <s v="MACARAVITA"/>
        <s v="MÁLAGA"/>
        <s v="MATANZA"/>
        <s v="MOGOTES"/>
        <s v="MOLAGAVITA"/>
        <s v="OCAMONTE"/>
        <s v="OIBA"/>
        <s v="ONZAGA"/>
        <s v="PALMAR"/>
        <s v="PALMAS DEL SOCORRO"/>
        <s v="PÁRAMO"/>
        <s v="PIEDECUESTA"/>
        <s v="PINCHOTE"/>
        <s v="PUENTE NACIONAL"/>
        <s v="PUERTO PARRA"/>
        <s v="PUERTO WILCHES"/>
        <s v="SABANA DE TORRES"/>
        <s v="SAN ANDRÉS "/>
        <s v="SAN BENITO"/>
        <s v="SAN GIL"/>
        <s v="SAN JOAQUÍN"/>
        <s v="SAN JOSÉ DE MIRANDA"/>
        <s v="SAN MIGUEL "/>
        <s v="SAN VICENTE DE CHUCURÍ"/>
        <s v="SANTA HELENA DE OPÓN"/>
        <s v="SIMACOTA"/>
        <s v="SOCORRO"/>
        <s v="SUAITA"/>
        <s v="SURATÁ"/>
        <s v="TONA"/>
        <s v="VALLE DE SAN JOSÉ"/>
        <s v="VÉLEZ"/>
        <s v="VETAS"/>
        <s v="ZAPATOCA"/>
        <s v="SAN ONOFRE"/>
        <s v="MORROA"/>
        <s v="GUARANDA"/>
        <s v="SINCÉ"/>
        <s v="GALERAS"/>
        <s v="COROZAL"/>
        <s v="SAN JUAN DE BETULIA"/>
        <s v="SANTIAGO DE TOLÚ"/>
        <s v="EL ROBLE"/>
        <s v="MAJAGUAL"/>
        <s v="SAN MARCOS"/>
        <s v="CHALÁN"/>
        <s v="TOLUVIEJO"/>
        <s v="OVEJAS"/>
        <s v="LA UNIÓN DE SUCRE"/>
        <s v="SAMPUÉS"/>
        <s v="SINCELEJO"/>
        <s v="COLOSÓ (RICAURTE)"/>
        <s v="COVEÑAS"/>
        <s v="SAN PEDRO "/>
        <s v="LOS PALMITOS"/>
        <s v="SAN BENITO ABAD"/>
        <s v="CAIMITO"/>
        <s v="SAN ANTONIO DE PALMITO"/>
        <s v="IBAGUE"/>
        <s v="ALPUJARRA"/>
        <s v="ALVARADO"/>
        <s v="AMBALEMA"/>
        <s v="ANZOÁTEGUI"/>
        <s v="ARMERO "/>
        <s v="ATACO"/>
        <s v="CAJAMARCA"/>
        <s v="CARMEN DE APICALA"/>
        <s v="CASABIANCA"/>
        <s v="CHAPARRAL"/>
        <s v="COELLO"/>
        <s v="COYAIMA"/>
        <s v="CUNDAY"/>
        <s v="DOLORES"/>
        <s v="EL ESPINAL"/>
        <s v="FALAN"/>
        <s v="FLANDES"/>
        <s v="FRESNO"/>
        <s v="HERVEO"/>
        <s v="HONDA"/>
        <s v="ICONONZO"/>
        <s v="LÉRIDA"/>
        <s v="LIBANO"/>
        <s v="SAN SEBASTIAN DE MARIQUITA"/>
        <s v="MELGAR"/>
        <s v="MURILLO"/>
        <s v="NATAGAIMA"/>
        <s v="ORTEGA"/>
        <s v="PALOCABILDO"/>
        <s v="PIEDRAS"/>
        <s v="PLANADAS"/>
        <s v="PRADO"/>
        <s v="PURIFICACIÓN"/>
        <s v="RIOBLANCO"/>
        <s v="RONCESVALLES"/>
        <s v="ROVIRA"/>
        <s v="SALDAÑA"/>
        <s v="SAN ANTONIO"/>
        <s v="SANTA ISABEL"/>
        <s v="VALLE DE SAN JUAN"/>
        <s v="VENADILLO"/>
        <s v="VILLAHERMOSA"/>
        <s v="SANTIAGO DE CALI"/>
        <s v="ALCALÁ"/>
        <s v="ANDALUCÍA"/>
        <s v="ANSERMANUEVO"/>
        <s v="BUENAVENTURA"/>
        <s v="GUADALAJARA DE BUGA"/>
        <s v="BUGALAGRANDE"/>
        <s v="CAICEDONIA"/>
        <s v="CALIMA DEL DARIEN"/>
        <s v="CARTAGO"/>
        <s v="DAGUA"/>
        <s v="EL AGUILA"/>
        <s v="EL CAIRO"/>
        <s v="EL CERRITO"/>
        <s v="EL DOVIO"/>
        <s v="FLORIDA"/>
        <s v="GINEBRA"/>
        <s v="SAN JUAN BAUTISTA DE GUACARI"/>
        <s v="JAMUNDÍ"/>
        <s v="LA CUMBRE"/>
        <s v="OBANDO"/>
        <s v="PALMIRA"/>
        <s v="PRADERA"/>
        <s v="RIOFRÍO"/>
        <s v="ROLDANILLO"/>
        <s v="SEVILLA"/>
        <s v="TORO"/>
        <s v="TRUJILLO"/>
        <s v="TULUÁ"/>
        <s v="ULLOA"/>
        <s v="VERSALLES"/>
        <s v="VIJES"/>
        <s v="YOTOCO"/>
        <s v="YUMBO"/>
        <s v="ZARZAL"/>
        <s v="ARAUCA"/>
        <s v="ARAUQUITA"/>
        <s v="CRAVO NORTE"/>
        <s v="FORTUL"/>
        <s v="PUERTO RONDÓN"/>
        <s v="SARAVENA"/>
        <s v="TAME"/>
        <s v="YOPAL"/>
        <s v="AGUAZUL"/>
        <s v="CHÁMEZA"/>
        <s v="HATO COROZAL"/>
        <s v="LA SALINA"/>
        <s v="MANÍ"/>
        <s v="MONTERREY"/>
        <s v="NUNCHÍA"/>
        <s v="OROCUÉ"/>
        <s v="PAZ DE ARIPORO"/>
        <s v="PORE"/>
        <s v="RECETOR"/>
        <s v="SÁCAMA"/>
        <s v="SAN LUIS DE PALENQUE"/>
        <s v="TÁMARA"/>
        <s v="TAURAMENA"/>
        <s v="TRINIDAD"/>
        <s v="SAN MIGUEL DE MOCOA"/>
        <s v="COLÓN "/>
        <s v="ORITO"/>
        <s v="PUERTO ASÍS"/>
        <s v="PUERTO CAICEDO"/>
        <s v="PUERTO GUZMÁN"/>
        <s v="PUERTO LEGUÍZAMO"/>
        <s v="SIBUNDOY"/>
        <s v="VALLE DEL GUAMUEZ (LA HORMIGA)"/>
        <s v="VILLAGARZÓN (VILLA AMAZONICA)"/>
        <s v="PROVIDENCIA"/>
        <s v="LETICIA"/>
        <s v="PUERTO NARIÑO"/>
        <s v="PUERTO INÍRIDA"/>
        <s v="BARRANCOMINAS"/>
        <s v="SAN JOSÉ DEL GUAVIARE"/>
        <s v="EL RETORNO"/>
        <s v="MITU"/>
        <s v="CARURU"/>
        <s v="TARAIRA"/>
        <s v="PUERTO CARREÑO"/>
        <s v="LA PRIMAVERA"/>
        <s v="SANTA ROSALÍA"/>
        <s v="CUMARIBO"/>
      </sharedItems>
    </cacheField>
    <cacheField name="Categoría de ruralidad" numFmtId="164">
      <sharedItems/>
    </cacheField>
    <cacheField name="Categorías" numFmtId="41">
      <sharedItems containsMixedTypes="1" containsNumber="1" containsInteger="1" minValue="1" maxValue="6"/>
    </cacheField>
    <cacheField name="Dotaciones Iniciales" numFmtId="0">
      <sharedItems/>
    </cacheField>
    <cacheField name="Ciudad capital" numFmtId="0">
      <sharedItems containsSemiMixedTypes="0" containsString="0" containsNumber="1" containsInteger="1" minValue="0" maxValue="1"/>
    </cacheField>
    <cacheField name="A3010-Transferencias corrientes de nivel nacional (NO tiene SGR)" numFmtId="0">
      <sharedItems containsString="0" containsBlank="1" containsNumber="1" minValue="0" maxValue="41905.421670999996"/>
    </cacheField>
    <cacheField name="D2000-Transferencias nacionales (No tiene SGR)" numFmtId="0">
      <sharedItems containsString="0" containsBlank="1" containsNumber="1" minValue="0" maxValue="3762759.9488749998"/>
    </cacheField>
    <cacheField name="A-INGRESOS TOTALES (NO SGR)" numFmtId="0">
      <sharedItems containsString="0" containsBlank="1" containsNumber="1" minValue="0" maxValue="19152751.136452001"/>
    </cacheField>
    <cacheField name="A1000-Ingresos tributarios (No SGR" numFmtId="0">
      <sharedItems containsString="0" containsBlank="1" containsNumber="1" minValue="0" maxValue="11592366.918888001"/>
    </cacheField>
    <cacheField name="A2000-Ingresos no tributarios (No SGR)" numFmtId="0">
      <sharedItems containsString="0" containsBlank="1" containsNumber="1" minValue="0" maxValue="1665433.2400359996"/>
    </cacheField>
    <cacheField name="Gasto en Inversión" numFmtId="0">
      <sharedItems containsString="0" containsBlank="1" containsNumber="1" minValue="0" maxValue="21080510.742789999"/>
    </cacheField>
    <cacheField name="Gasto en Formación Bruta de Capital" numFmtId="0">
      <sharedItems containsString="0" containsBlank="1" containsNumber="1" minValue="0" maxValue="3634293.2193939998"/>
    </cacheField>
    <cacheField name="Ingreso corriente" numFmtId="0">
      <sharedItems containsString="0" containsBlank="1" containsNumber="1" minValue="0" maxValue="12839338.7838489"/>
    </cacheField>
    <cacheField name="Ahorro corriente" numFmtId="0">
      <sharedItems containsBlank="1" containsMixedTypes="1" containsNumber="1" minValue="-147642.497206" maxValue="9027152.6867639013"/>
    </cacheField>
    <cacheField name="B2000-Intereses de la deuda pública -NO tiene SGR" numFmtId="0">
      <sharedItems containsString="0" containsBlank="1" containsNumber="1" minValue="0" maxValue="633348.65301000001"/>
    </cacheField>
    <cacheField name="G-Déficit o Superávit Total (No Tiene SGR)" numFmtId="0">
      <sharedItems containsString="0" containsBlank="1" containsNumber="1" minValue="-5940031.4476379994" maxValue="240934.57261599999"/>
    </cacheField>
    <cacheField name="Recursos del Balance CUIPO" numFmtId="0">
      <sharedItems containsString="0" containsBlank="1" containsNumber="1" minValue="0" maxValue="2671165.292649"/>
    </cacheField>
    <cacheField name="H1010-Desembolsos (No tiene SGR)" numFmtId="0">
      <sharedItems containsString="0" containsBlank="1" containsNumber="1" minValue="0" maxValue="2270263.3035200001"/>
    </cacheField>
    <cacheField name="Activos totales" numFmtId="0">
      <sharedItems containsBlank="1" containsMixedTypes="1" containsNumber="1" minValue="8268.6455782800003" maxValue="218226255.74074188"/>
    </cacheField>
    <cacheField name="Pasivos totales" numFmtId="0">
      <sharedItems containsBlank="1" containsMixedTypes="1" containsNumber="1" minValue="439.48219117000002" maxValue="32438044.488607507"/>
    </cacheField>
    <cacheField name="Cumplimiento de Límites " numFmtId="0">
      <sharedItems containsBlank="1"/>
    </cacheField>
    <cacheField name="Gastos de funcionamiento / ICLD" numFmtId="0">
      <sharedItems containsBlank="1" containsMixedTypes="1" containsNumber="1" minValue="4.767851491130477" maxValue="1670.6328718524003"/>
    </cacheField>
    <cacheField name="Límite Ley 617 de 2000" numFmtId="0">
      <sharedItems containsString="0" containsBlank="1" containsNumber="1" containsInteger="1" minValue="50" maxValue="80"/>
    </cacheField>
    <cacheField name="Presupuesto Inicial " numFmtId="0">
      <sharedItems containsBlank="1" containsMixedTypes="1" containsNumber="1" minValue="0.5512395699999999" maxValue="11645897.068"/>
    </cacheField>
    <cacheField name="Recaudo" numFmtId="0">
      <sharedItems containsBlank="1" containsMixedTypes="1" containsNumber="1" minValue="0" maxValue="12692671.561530001"/>
    </cacheField>
    <cacheField name="Compromisos" numFmtId="0">
      <sharedItems containsBlank="1" containsMixedTypes="1" containsNumber="1" minValue="0" maxValue="21080510.742789999"/>
    </cacheField>
    <cacheField name="Pagos" numFmtId="0">
      <sharedItems containsBlank="1" containsMixedTypes="1" containsNumber="1" minValue="0" maxValue="18133758.575766999"/>
    </cacheField>
    <cacheField name="SGP + otras transferencias nacionales" numFmtId="0">
      <sharedItems containsString="0" containsBlank="1" containsNumber="1" minValue="0" maxValue="3762759.9488749998"/>
    </cacheField>
    <cacheField name="Ingresos totales" numFmtId="0">
      <sharedItems containsString="0" containsBlank="1" containsNumber="1" minValue="0" maxValue="19152751.136452001"/>
    </cacheField>
    <cacheField name="Déficit o superávit + intereses deuda+RB" numFmtId="0">
      <sharedItems containsString="0" containsBlank="1" containsNumber="1" minValue="-3499646.0534119993" maxValue="849693.28704600001"/>
    </cacheField>
    <cacheField name="Ingresos totales + desembolsos " numFmtId="0">
      <sharedItems containsString="0" containsBlank="1" containsNumber="1" minValue="0" maxValue="21142616.036451999"/>
    </cacheField>
    <cacheField name="Dependencia de las transferencias &quot;Resultado&quot;" numFmtId="0">
      <sharedItems containsBlank="1" containsMixedTypes="1" containsNumber="1" minValue="4.5950115086654373" maxValue="99.32353353104142"/>
    </cacheField>
    <cacheField name="Dependencia de las transferencias &quot;Calificación&quot;" numFmtId="0">
      <sharedItems containsString="0" containsBlank="1" containsNumber="1" minValue="0" maxValue="95.404988491334564"/>
    </cacheField>
    <cacheField name="Relevancia FBKF &quot;Resultado&quot;" numFmtId="0">
      <sharedItems containsBlank="1" containsMixedTypes="1" containsNumber="1" minValue="0" maxValue="89.89129010756119"/>
    </cacheField>
    <cacheField name="FBK fijo/ Inversión  (Con SGR)*" numFmtId="0">
      <sharedItems containsString="0" containsBlank="1" containsNumber="1" minValue="0" maxValue="100.00000000000001"/>
    </cacheField>
    <cacheField name="Endeudamiento &quot;Resultado&quot;" numFmtId="0">
      <sharedItems containsBlank="1" containsMixedTypes="1" containsNumber="1" minValue="0.62211750053956938" maxValue="131.26847451633961"/>
    </cacheField>
    <cacheField name="Endeudamiento &quot;Calificación&quot;" numFmtId="0">
      <sharedItems containsString="0" containsBlank="1" containsNumber="1" minValue="0" maxValue="99.377882499460426"/>
    </cacheField>
    <cacheField name="Ahorro corriente &quot;Resultado&quot;" numFmtId="0">
      <sharedItems containsBlank="1" containsMixedTypes="1" containsNumber="1" minValue="-411.67311190912022" maxValue="90.700686521595813"/>
    </cacheField>
    <cacheField name="Ahorro corriente &quot;Calificación&quot;" numFmtId="0">
      <sharedItems containsString="0" containsBlank="1" containsNumber="1" containsInteger="1" minValue="0" maxValue="100"/>
    </cacheField>
    <cacheField name="Balance Fiscal Primario &quot;Resultado&quot;" numFmtId="0">
      <sharedItems containsString="0" containsBlank="1" containsNumber="1" minValue="-432.98871838788722" maxValue="289.29268525650468"/>
    </cacheField>
    <cacheField name="Balance Fiscal Primario &quot;Calificación&quot;" numFmtId="0">
      <sharedItems containsString="0" containsBlank="1" containsNumber="1" containsInteger="1" minValue="0" maxValue="100"/>
    </cacheField>
    <cacheField name="Resultados" numFmtId="0">
      <sharedItems containsString="0" containsBlank="1" containsNumber="1" minValue="0.13529329379171601" maxValue="83.389373770669764"/>
    </cacheField>
    <cacheField name="Calificación Resultados " numFmtId="0">
      <sharedItems containsString="0" containsBlank="1" containsNumber="1" minValue="0.10823463503337281" maxValue="66.711499016535811"/>
    </cacheField>
    <cacheField name="Holgura &quot;Resultado&quot;" numFmtId="0">
      <sharedItems containsString="0" containsBlank="1" containsNumber="1" minValue="0" maxValue="75.232148508869528"/>
    </cacheField>
    <cacheField name="Holgura &quot;Calificación&quot;" numFmtId="0">
      <sharedItems containsString="0" containsBlank="1" containsNumber="1" minValue="0" maxValue="100"/>
    </cacheField>
    <cacheField name="Capacidad de programación y recaudo de ingresos &quot;Resultado&quot;" numFmtId="0">
      <sharedItems containsBlank="1" containsMixedTypes="1" containsNumber="1" minValue="0" maxValue="3580.5374693887634"/>
    </cacheField>
    <cacheField name="Capacidad de programación y recaudo de Ingresos &quot;Calificación&quot;" numFmtId="0">
      <sharedItems containsString="0" containsBlank="1" containsNumber="1" containsInteger="1" minValue="0" maxValue="100"/>
    </cacheField>
    <cacheField name="Capacidad de Ejecución de Inversión &quot;Resultado&quot;" numFmtId="0">
      <sharedItems containsBlank="1" containsMixedTypes="1" containsNumber="1" minValue="6.9503869268592151" maxValue="174.67288232474553"/>
    </cacheField>
    <cacheField name="Capacidad de Ejecución de Inversión &quot;Calificación&quot;" numFmtId="0">
      <sharedItems containsString="0" containsBlank="1" containsNumber="1" containsInteger="1" minValue="0" maxValue="100"/>
    </cacheField>
    <cacheField name="Bonificación Esfuerzo Porpio &quot;Calificación&quot;" numFmtId="0">
      <sharedItems containsString="0" containsBlank="1" containsNumber="1" minValue="0" maxValue="5"/>
    </cacheField>
    <cacheField name="Bono Catastro &quot;Calificación&quot;" numFmtId="0">
      <sharedItems containsString="0" containsBlank="1" containsNumber="1" containsInteger="1" minValue="0" maxValue="2"/>
    </cacheField>
    <cacheField name="Resultados Gestión" numFmtId="0">
      <sharedItems containsString="0" containsBlank="1" containsNumber="1" minValue="0" maxValue="100"/>
    </cacheField>
    <cacheField name="Gestión +Bonos" numFmtId="0">
      <sharedItems containsString="0" containsBlank="1" containsNumber="1" minValue="0" maxValue="102.17388869208429"/>
    </cacheField>
    <cacheField name="Calificación Resultados Gestión" numFmtId="0">
      <sharedItems containsString="0" containsBlank="1" containsNumber="1" minValue="0" maxValue="20"/>
    </cacheField>
    <cacheField name="Nuevo IDF (sin bonos)" numFmtId="0">
      <sharedItems containsBlank="1" containsMixedTypes="1" containsNumber="1" minValue="17.588961446560575" maxValue="85.378165683202482"/>
    </cacheField>
    <cacheField name="Nuevo IDF" numFmtId="0">
      <sharedItems containsBlank="1" containsMixedTypes="1" containsNumber="1" minValue="17.588961446560575" maxValue="85.778165683202474"/>
    </cacheField>
    <cacheField name="Rango " numFmtId="0">
      <sharedItems containsBlank="1"/>
    </cacheField>
  </cacheFields>
  <extLst>
    <ext xmlns:x14="http://schemas.microsoft.com/office/spreadsheetml/2009/9/main" uri="{725AE2AE-9491-48be-B2B4-4EB974FC3084}">
      <x14:pivotCacheDefinition pivotCacheId="28884455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06">
  <r>
    <s v="05001"/>
    <x v="0"/>
    <x v="0"/>
    <x v="0"/>
    <s v="Ciudades y aglomeraciones"/>
    <s v="ESP"/>
    <s v="C"/>
    <n v="1"/>
    <n v="8210.9821630000006"/>
    <n v="2016240.8197009999"/>
    <n v="6894145.517763"/>
    <n v="2293460.4065979999"/>
    <n v="269211.71453300002"/>
    <n v="5906435.398887"/>
    <n v="927905.69946699997"/>
    <n v="2668018.7179679"/>
    <n v="1702915.7735859"/>
    <n v="162996.70251100001"/>
    <n v="22607.174493999999"/>
    <n v="664089.410041"/>
    <n v="200000"/>
    <n v="19597365.960864"/>
    <n v="7451493.8791969996"/>
    <s v="OK"/>
    <n v="37.260395037072783"/>
    <n v="50"/>
    <n v="2359937.9054700001"/>
    <n v="2562672.1211310001"/>
    <n v="5906435.398887"/>
    <n v="5580903.1875360003"/>
    <n v="2024451.8018639998"/>
    <n v="6894145.517763"/>
    <n v="849693.28704600001"/>
    <n v="7094145.517763"/>
    <n v="29.364796502306643"/>
    <n v="70.635203497693354"/>
    <n v="15.710079545470915"/>
    <n v="63.116950274037166"/>
    <n v="38.022935807177639"/>
    <n v="61.977064192822361"/>
    <n v="63.826980002708837"/>
    <n v="80"/>
    <n v="11.977387338876214"/>
    <n v="60"/>
    <n v="67.145843592910566"/>
    <n v="53.716674874328454"/>
    <n v="12.739604962927217"/>
    <n v="61.764994810353009"/>
    <n v="108.59065889789265"/>
    <n v="100"/>
    <n v="94.488516518569853"/>
    <n v="100"/>
    <n v="6.1564383297042613E-2"/>
    <n v="0"/>
    <n v="87.254998270117667"/>
    <n v="87.316562653414707"/>
    <n v="17.463312530682941"/>
    <n v="71.167674528351995"/>
    <n v="71.179987405011389"/>
    <s v="4. Solvente (&gt;=70 y &lt;80)"/>
  </r>
  <r>
    <s v="05002"/>
    <x v="0"/>
    <x v="0"/>
    <x v="1"/>
    <s v="Rural"/>
    <n v="6"/>
    <s v="G4"/>
    <n v="0"/>
    <n v="1537.410224"/>
    <n v="17081.869672000001"/>
    <n v="29045.102309000002"/>
    <n v="3807.0108559999999"/>
    <n v="458.90515900000003"/>
    <n v="31905.850165"/>
    <n v="8913.7292969999999"/>
    <n v="6402.1562133999996"/>
    <n v="2387.6230234"/>
    <n v="51.629907000000003"/>
    <n v="-4578.7691830000003"/>
    <n v="5090.868082"/>
    <n v="0"/>
    <n v="93522.959635540014"/>
    <n v="20854.726197989999"/>
    <s v="OK"/>
    <n v="69.69722396349195"/>
    <n v="80"/>
    <n v="4006.9853710000002"/>
    <n v="4265.9160149999998"/>
    <n v="29609.338302"/>
    <n v="23943.811583999999"/>
    <n v="18619.279896"/>
    <n v="29045.102309000002"/>
    <n v="563.72880600000008"/>
    <n v="29045.102309000002"/>
    <n v="64.104714446919246"/>
    <n v="35.895285553080754"/>
    <n v="27.937601571194492"/>
    <n v="38.233549058631979"/>
    <n v="22.299044298064448"/>
    <n v="77.700955701935555"/>
    <n v="37.29404506567019"/>
    <n v="50"/>
    <n v="1.9408738864222259"/>
    <n v="100"/>
    <n v="60.365958062729661"/>
    <n v="48.292766450183734"/>
    <n v="10.30277603650805"/>
    <n v="39.491295583758635"/>
    <n v="106.46198126586572"/>
    <n v="100"/>
    <n v="80.865743569766593"/>
    <n v="80"/>
    <n v="0"/>
    <n v="0"/>
    <n v="73.163765194586219"/>
    <n v="73.163765194586219"/>
    <n v="14.632753038917244"/>
    <n v="62.925519489100978"/>
    <n v="62.925519489100978"/>
    <s v="3. Vulnerable (&gt;=60 y &lt;70)"/>
  </r>
  <r>
    <s v="05004"/>
    <x v="0"/>
    <x v="0"/>
    <x v="2"/>
    <s v="Rural disperso"/>
    <n v="6"/>
    <s v="G3"/>
    <n v="0"/>
    <n v="735.58795150000003"/>
    <n v="3580.0745634999998"/>
    <n v="6766.347608"/>
    <n v="614.51284199999998"/>
    <n v="123.02545000000001"/>
    <n v="6021.3265719999999"/>
    <n v="1476.8543649999999"/>
    <n v="1663.6615755999999"/>
    <n v="511.63784860000004"/>
    <n v="50.969265999999998"/>
    <n v="-407.00269100000003"/>
    <n v="1360.9473370000001"/>
    <n v="0"/>
    <n v="101189.20762628"/>
    <n v="5053.82262188"/>
    <s v="OK"/>
    <n v="77.263025552669745"/>
    <n v="80"/>
    <n v="590.53019800000004"/>
    <n v="737.53829199999996"/>
    <n v="6021.3265719999999"/>
    <n v="4704.2859909999997"/>
    <n v="4315.662515"/>
    <n v="6766.347608"/>
    <n v="1004.913912"/>
    <n v="6766.347608"/>
    <n v="63.781271152807733"/>
    <n v="36.218728847192267"/>
    <n v="24.52705973244462"/>
    <n v="27.981393892295173"/>
    <n v="4.9944284973009951"/>
    <n v="95.005571502698999"/>
    <n v="30.753721556349451"/>
    <n v="40"/>
    <n v="14.851644790046972"/>
    <n v="60"/>
    <n v="51.841138848437289"/>
    <n v="41.472911078749831"/>
    <n v="2.7369744473302546"/>
    <n v="10.491023634960783"/>
    <n v="124.89425511140412"/>
    <n v="70"/>
    <n v="78.127069421472328"/>
    <n v="70"/>
    <n v="0"/>
    <n v="0"/>
    <n v="50.163674544986925"/>
    <n v="50.163674544986925"/>
    <n v="10.032734908997385"/>
    <n v="51.505645987747215"/>
    <n v="51.505645987747215"/>
    <s v="2. Riesgo (&gt;=40 y &lt;60)"/>
  </r>
  <r>
    <s v="05021"/>
    <x v="0"/>
    <x v="0"/>
    <x v="3"/>
    <s v="Rural"/>
    <n v="6"/>
    <s v="G2"/>
    <n v="0"/>
    <n v="770.12597474999995"/>
    <n v="5078.0125932499996"/>
    <n v="11869.190439"/>
    <n v="1858.2943990000001"/>
    <n v="123.08506800000001"/>
    <n v="9851.3644879999993"/>
    <n v="1714.992759"/>
    <n v="3072.7721021500001"/>
    <n v="1094.5348021500001"/>
    <n v="34.245057000000003"/>
    <n v="292.12606399999999"/>
    <n v="3870.9304659999998"/>
    <n v="0"/>
    <n v="36335.588022000004"/>
    <n v="8901.8722780000007"/>
    <s v="OK"/>
    <n v="79.734604903117884"/>
    <n v="80"/>
    <n v="1156.104163"/>
    <n v="1981.3794670000002"/>
    <n v="9598.8270749999992"/>
    <n v="8867.1439339999997"/>
    <n v="5848.1385679999994"/>
    <n v="11869.190439"/>
    <n v="4197.3015869999999"/>
    <n v="11869.190439"/>
    <n v="49.271587628959765"/>
    <n v="50.728412371040235"/>
    <n v="17.40868243266242"/>
    <n v="24.365405731672997"/>
    <n v="24.499045598519583"/>
    <n v="75.500954401480413"/>
    <n v="35.620435416741799"/>
    <n v="50"/>
    <n v="35.362998079535657"/>
    <n v="0"/>
    <n v="40.118954500838733"/>
    <n v="32.095163600670986"/>
    <n v="0.26539509688211638"/>
    <n v="1.0172788557484946"/>
    <n v="171.38416506160442"/>
    <n v="0"/>
    <n v="92.377369283944518"/>
    <n v="100"/>
    <n v="0.22785888832789514"/>
    <n v="0"/>
    <n v="33.6724262852495"/>
    <n v="33.900285173577394"/>
    <n v="6.7800570347154796"/>
    <n v="38.829648857720883"/>
    <n v="38.875220635386469"/>
    <s v="1. Deterioro (&lt;40)"/>
  </r>
  <r>
    <s v="05030"/>
    <x v="0"/>
    <x v="0"/>
    <x v="4"/>
    <s v="Intermedio"/>
    <n v="5"/>
    <s v="G2"/>
    <n v="0"/>
    <n v="1395.5561970000001"/>
    <n v="15128.317193000001"/>
    <n v="43549.672243000001"/>
    <n v="20914.946678"/>
    <n v="968.64001800000005"/>
    <n v="52049.406306999997"/>
    <n v="21558.473778"/>
    <n v="23592.577751000001"/>
    <n v="17180.116448000001"/>
    <n v="383.65295099999997"/>
    <n v="-14912.195367"/>
    <n v="10709.152651"/>
    <n v="1621.368442"/>
    <n v="174344.54010392999"/>
    <n v="27697.41504978"/>
    <s v="OK"/>
    <n v="34.674024605544986"/>
    <n v="80"/>
    <n v="13591.316965"/>
    <n v="21883.586695999998"/>
    <n v="52049.406306999997"/>
    <n v="32482.183527000001"/>
    <n v="16523.873390000001"/>
    <n v="43549.672243000001"/>
    <n v="-3819.3897649999999"/>
    <n v="45171.040685"/>
    <n v="37.942589551075166"/>
    <n v="62.057410448924834"/>
    <n v="41.419250107951093"/>
    <n v="57.97089112777423"/>
    <n v="15.88659732806606"/>
    <n v="84.11340267193394"/>
    <n v="72.820005636187005"/>
    <n v="100"/>
    <n v="-8.4553946667611513"/>
    <n v="80"/>
    <n v="76.828340849726601"/>
    <n v="61.462672679781285"/>
    <n v="45.325975394455014"/>
    <n v="100"/>
    <n v="161.01152487543357"/>
    <n v="0"/>
    <n v="62.406443861073498"/>
    <n v="60"/>
    <n v="0.19032550348645716"/>
    <n v="0"/>
    <n v="53.333333333333336"/>
    <n v="53.523658836819791"/>
    <n v="10.70473176736396"/>
    <n v="72.129339346447949"/>
    <n v="72.167404447145245"/>
    <s v="4. Solvente (&gt;=70 y &lt;80)"/>
  </r>
  <r>
    <s v="05031"/>
    <x v="0"/>
    <x v="0"/>
    <x v="5"/>
    <s v="Rural"/>
    <n v="6"/>
    <s v="G2"/>
    <n v="0"/>
    <n v="1373.9167155"/>
    <n v="21157.826292500002"/>
    <n v="43600.754890999997"/>
    <n v="7353.0586880000001"/>
    <n v="1129.432268"/>
    <n v="41437.044147000001"/>
    <n v="6972.5903969999999"/>
    <n v="10818.6011033"/>
    <n v="3109.6323503000003"/>
    <n v="583.46409700000004"/>
    <n v="-5545.2580090000001"/>
    <n v="7332.853615"/>
    <n v="0"/>
    <n v="104248.64690232"/>
    <n v="30428.113772110002"/>
    <s v="OK"/>
    <n v="79.979851325201778"/>
    <n v="80"/>
    <n v="7090.7256600000001"/>
    <n v="8482.4909559999996"/>
    <n v="41437.044147000001"/>
    <n v="36786.854447999998"/>
    <n v="22531.743008000001"/>
    <n v="43600.754890999997"/>
    <n v="2371.0597029999999"/>
    <n v="43600.754890999997"/>
    <n v="51.677414907903284"/>
    <n v="48.322585092096716"/>
    <n v="16.826949268544311"/>
    <n v="23.55120485081174"/>
    <n v="29.18801795156234"/>
    <n v="70.811982048437656"/>
    <n v="28.74338669674648"/>
    <n v="40"/>
    <n v="5.4381161723634071"/>
    <n v="80"/>
    <n v="52.537154398269216"/>
    <n v="42.029723518615377"/>
    <n v="2.0148674798221577E-2"/>
    <n v="7.7231347091117092E-2"/>
    <n v="119.62796704787476"/>
    <n v="80"/>
    <n v="88.777699291235109"/>
    <n v="80"/>
    <n v="9.2215246266273532E-2"/>
    <n v="0"/>
    <n v="53.35907711569704"/>
    <n v="53.451292361963311"/>
    <n v="10.690258472392664"/>
    <n v="52.701538941754784"/>
    <n v="52.719981991008041"/>
    <s v="2. Riesgo (&gt;=40 y &lt;60)"/>
  </r>
  <r>
    <s v="05034"/>
    <x v="0"/>
    <x v="0"/>
    <x v="6"/>
    <s v="Intermedio"/>
    <n v="6"/>
    <s v="G2"/>
    <n v="0"/>
    <n v="1478.6396414999999"/>
    <n v="34232.013414499997"/>
    <n v="62451.236624999998"/>
    <n v="12173.607636999999"/>
    <n v="1929.1242930000001"/>
    <n v="56975.853286999998"/>
    <n v="11417.101721999999"/>
    <n v="15923.348738500001"/>
    <n v="5892.4442664999997"/>
    <n v="743.00034900000003"/>
    <n v="-4555.5211339999996"/>
    <n v="3300.2311800000002"/>
    <n v="3271.345515"/>
    <n v="127503.32483130001"/>
    <n v="55906.159651219998"/>
    <s v="NO"/>
    <n v="54.813028594071852"/>
    <n v="80"/>
    <n v="11766.701303"/>
    <n v="14102.73193"/>
    <n v="56975.853286999998"/>
    <n v="49847.080095999998"/>
    <n v="35710.653055999996"/>
    <n v="62451.236624999998"/>
    <n v="-512.28960499999948"/>
    <n v="65722.582139999999"/>
    <n v="57.181658820354862"/>
    <n v="42.818341179645138"/>
    <n v="20.038491858102638"/>
    <n v="28.046119300645213"/>
    <n v="43.846824955497901"/>
    <n v="56.153175044502099"/>
    <n v="37.005056934117455"/>
    <n v="50"/>
    <n v="-0.77947272964524994"/>
    <n v="100"/>
    <n v="55.403527104958492"/>
    <n v="44.322821683966794"/>
    <n v="25.186971405928148"/>
    <n v="96.54350721849822"/>
    <n v="119.85289306531826"/>
    <n v="80"/>
    <n v="87.488079985233753"/>
    <n v="80"/>
    <n v="2.2410288951697943E-2"/>
    <n v="2"/>
    <n v="85.514502406166073"/>
    <n v="87.536912695117778"/>
    <n v="17.507382539023556"/>
    <n v="61.425722165200014"/>
    <n v="61.830204222990346"/>
    <s v="3. Vulnerable (&gt;=60 y &lt;70)"/>
  </r>
  <r>
    <s v="05036"/>
    <x v="0"/>
    <x v="0"/>
    <x v="7"/>
    <s v="Intermedio"/>
    <n v="6"/>
    <s v="G2"/>
    <n v="0"/>
    <n v="939.54138599999999"/>
    <n v="5314.5237399999996"/>
    <n v="9512.5751639999999"/>
    <n v="1600.4741979999999"/>
    <n v="970.63830399999995"/>
    <n v="10096.251780000001"/>
    <n v="4101.776296"/>
    <n v="3551.7266060000002"/>
    <n v="1299.455518"/>
    <n v="28.399563000000001"/>
    <n v="-2835.9477040000002"/>
    <n v="5819.3702949999997"/>
    <n v="0"/>
    <n v="65927.308403999996"/>
    <n v="6616.9191559999999"/>
    <s v="OK"/>
    <n v="66.477804917441475"/>
    <n v="80"/>
    <n v="1701.953141"/>
    <n v="2571.1125019999999"/>
    <n v="10096.251780000001"/>
    <n v="9467.1602019999991"/>
    <n v="6254.0651259999995"/>
    <n v="9512.5751639999999"/>
    <n v="3011.8221539999995"/>
    <n v="9512.5751639999999"/>
    <n v="65.745237416554502"/>
    <n v="34.254762583445498"/>
    <n v="40.626723514615044"/>
    <n v="56.861661174590452"/>
    <n v="10.036689372257964"/>
    <n v="89.963310627742032"/>
    <n v="36.586586248074518"/>
    <n v="50"/>
    <n v="31.661480746014313"/>
    <n v="0"/>
    <n v="46.215946877155595"/>
    <n v="36.97275750172448"/>
    <n v="13.522195082558525"/>
    <n v="51.83156472142042"/>
    <n v="151.06834847928403"/>
    <n v="0"/>
    <n v="93.769058144467138"/>
    <n v="100"/>
    <n v="0.11467359881283867"/>
    <n v="0"/>
    <n v="50.610521573806807"/>
    <n v="50.725195172619642"/>
    <n v="10.145039034523929"/>
    <n v="47.094861816485846"/>
    <n v="47.117796536248406"/>
    <s v="2. Riesgo (&gt;=40 y &lt;60)"/>
  </r>
  <r>
    <s v="05038"/>
    <x v="0"/>
    <x v="0"/>
    <x v="8"/>
    <s v="Rural disperso"/>
    <n v="6"/>
    <s v="G3"/>
    <n v="0"/>
    <n v="1857.6235160000001"/>
    <n v="13722.013599"/>
    <n v="24962.949295999999"/>
    <n v="3564.3802460000002"/>
    <n v="242.15028899999999"/>
    <n v="22585.481489000002"/>
    <n v="7616.6614049999998"/>
    <n v="5853.6345144999996"/>
    <n v="1022.6870575"/>
    <n v="1163.1963450000001"/>
    <n v="-1411.7097160000001"/>
    <n v="2959.2066369999998"/>
    <n v="1500"/>
    <n v="70488.153566640001"/>
    <n v="18258.727393910001"/>
    <s v="OK"/>
    <n v="70.61936783747565"/>
    <n v="80"/>
    <n v="3578.85"/>
    <n v="3806.5305350000003"/>
    <n v="21543.711555000002"/>
    <n v="20816.81105"/>
    <n v="15579.637115"/>
    <n v="24962.949295999999"/>
    <n v="2710.6932659999998"/>
    <n v="26462.949295999999"/>
    <n v="62.41104338378976"/>
    <n v="37.58895661621024"/>
    <n v="33.723706128247066"/>
    <n v="38.473274618980888"/>
    <n v="25.903256746040409"/>
    <n v="74.096743253959588"/>
    <n v="17.470975595874812"/>
    <n v="30"/>
    <n v="10.24335283146136"/>
    <n v="60"/>
    <n v="48.031794897830139"/>
    <n v="38.425435918264114"/>
    <n v="9.3806321625243498"/>
    <n v="35.956650535744437"/>
    <n v="106.36183508668987"/>
    <n v="100"/>
    <n v="96.62592723104251"/>
    <n v="100"/>
    <n v="0"/>
    <n v="0"/>
    <n v="78.652216845248148"/>
    <n v="78.652216845248148"/>
    <n v="15.730443369049631"/>
    <n v="54.155879287313745"/>
    <n v="54.155879287313745"/>
    <s v="2. Riesgo (&gt;=40 y &lt;60)"/>
  </r>
  <r>
    <s v="05040"/>
    <x v="0"/>
    <x v="0"/>
    <x v="9"/>
    <s v="Rural"/>
    <n v="6"/>
    <s v="G4"/>
    <n v="0"/>
    <n v="2486.474819"/>
    <n v="23134.419328"/>
    <n v="37999.857447000002"/>
    <n v="3962.3280239999999"/>
    <n v="714.979063"/>
    <n v="41409.188735999996"/>
    <n v="15814.298483"/>
    <n v="7396.6997676000001"/>
    <n v="3471.7725545999997"/>
    <n v="57.259186999999997"/>
    <n v="2685.2804620000002"/>
    <n v="4498.2436449999996"/>
    <n v="700"/>
    <n v="102680.70818279"/>
    <n v="12301.206898569999"/>
    <s v="OK"/>
    <n v="57.901707154926449"/>
    <n v="80"/>
    <n v="3758.25668"/>
    <n v="4677.3070870000001"/>
    <n v="31389.649772000001"/>
    <n v="28784.616422999999"/>
    <n v="25620.894146999999"/>
    <n v="37999.857447000002"/>
    <n v="7240.7832939999998"/>
    <n v="38699.857447000002"/>
    <n v="67.423658582757938"/>
    <n v="32.576341417242062"/>
    <n v="38.190312260939052"/>
    <n v="52.264729084639818"/>
    <n v="11.980056542531489"/>
    <n v="88.019943457468514"/>
    <n v="46.93677807239812"/>
    <n v="70"/>
    <n v="18.710103270835955"/>
    <n v="40"/>
    <n v="56.572202791870083"/>
    <n v="45.257762233496067"/>
    <n v="22.098292845073551"/>
    <n v="84.704375941869131"/>
    <n v="124.45416812243916"/>
    <n v="70"/>
    <n v="91.700979883745859"/>
    <n v="100"/>
    <n v="0"/>
    <n v="0"/>
    <n v="84.901458647289715"/>
    <n v="84.901458647289715"/>
    <n v="16.980291729457942"/>
    <n v="62.238053962954012"/>
    <n v="62.238053962954012"/>
    <s v="3. Vulnerable (&gt;=60 y &lt;70)"/>
  </r>
  <r>
    <s v="05042"/>
    <x v="0"/>
    <x v="0"/>
    <x v="10"/>
    <s v="Rural"/>
    <n v="5"/>
    <s v="G1"/>
    <n v="0"/>
    <n v="1057.53513875"/>
    <n v="21358.746269250001"/>
    <n v="54356.183244"/>
    <n v="22123.434485999998"/>
    <n v="2172.8036550000002"/>
    <n v="55892.185746000003"/>
    <n v="25362.121200000001"/>
    <n v="25540.775952749998"/>
    <n v="10488.775240749999"/>
    <n v="499.38427100000001"/>
    <n v="-16588.003214"/>
    <n v="11569.227507"/>
    <n v="1"/>
    <n v="221528.09421937002"/>
    <n v="46588.748320760002"/>
    <s v="OK"/>
    <n v="68.380806964656401"/>
    <n v="80"/>
    <n v="20190.560799999999"/>
    <n v="24296.238140999998"/>
    <n v="55892.185746000003"/>
    <n v="42524.250302"/>
    <n v="22416.281408000003"/>
    <n v="54356.183244"/>
    <n v="-4519.3914359999999"/>
    <n v="54357.183244"/>
    <n v="41.239616305242293"/>
    <n v="58.760383694757707"/>
    <n v="45.376864156390724"/>
    <n v="56.565011069213035"/>
    <n v="21.030627507960734"/>
    <n v="78.96937249203927"/>
    <n v="41.066783797618584"/>
    <n v="50"/>
    <n v="-8.3142487639825511"/>
    <n v="80"/>
    <n v="64.858953451201998"/>
    <n v="51.887162760961601"/>
    <n v="11.619193035343599"/>
    <n v="37.152575922676753"/>
    <n v="120.33463746583996"/>
    <n v="70"/>
    <n v="76.082639700744394"/>
    <n v="70"/>
    <n v="0.21724961212772076"/>
    <n v="0"/>
    <n v="59.050858640892251"/>
    <n v="59.268108253019975"/>
    <n v="11.853621650603996"/>
    <n v="63.697334489140054"/>
    <n v="63.740784411565599"/>
    <s v="3. Vulnerable (&gt;=60 y &lt;70)"/>
  </r>
  <r>
    <s v="05044"/>
    <x v="0"/>
    <x v="0"/>
    <x v="11"/>
    <s v="Rural disperso"/>
    <n v="6"/>
    <s v="G3"/>
    <n v="0"/>
    <n v="1110.29521125"/>
    <n v="8226.6813467499996"/>
    <n v="17562.284608999998"/>
    <n v="2104.8671429999999"/>
    <n v="479.043226"/>
    <n v="16812.231187000001"/>
    <n v="5980.1491070000002"/>
    <n v="3738.68351725"/>
    <n v="1050.2238052499999"/>
    <n v="162.901444"/>
    <n v="-1770.7983919999999"/>
    <n v="3416.072979"/>
    <n v="0"/>
    <n v="48874.895915000001"/>
    <n v="12456.255298"/>
    <s v="OK"/>
    <n v="76.529701111395397"/>
    <n v="80"/>
    <n v="1645.0490870000001"/>
    <n v="2583.9103690000002"/>
    <n v="16644.623288999999"/>
    <n v="13722.750259"/>
    <n v="9336.9765580000003"/>
    <n v="17562.284608999998"/>
    <n v="1808.1760310000002"/>
    <n v="17562.284608999998"/>
    <n v="53.164931362148394"/>
    <n v="46.835068637851606"/>
    <n v="35.570228844010479"/>
    <n v="40.579857307834516"/>
    <n v="25.485998619133838"/>
    <n v="74.514001380866162"/>
    <n v="28.090738368314611"/>
    <n v="40"/>
    <n v="10.295790503664763"/>
    <n v="60"/>
    <n v="52.385785465310462"/>
    <n v="41.908628372248373"/>
    <n v="3.4702988886046029"/>
    <n v="13.301909959825069"/>
    <n v="157.07193113076997"/>
    <n v="0"/>
    <n v="82.445544250130368"/>
    <n v="80"/>
    <n v="0.52811456473322382"/>
    <n v="0"/>
    <n v="31.100636653275021"/>
    <n v="31.628751218008244"/>
    <n v="6.3257502436016493"/>
    <n v="48.128755702903376"/>
    <n v="48.234378615850019"/>
    <s v="2. Riesgo (&gt;=40 y &lt;60)"/>
  </r>
  <r>
    <s v="05045"/>
    <x v="0"/>
    <x v="0"/>
    <x v="12"/>
    <s v="Ciudades y aglomeraciones"/>
    <n v="3"/>
    <s v="G1"/>
    <n v="0"/>
    <n v="90.7320055"/>
    <n v="160527.67071949999"/>
    <n v="241806.859486"/>
    <n v="47547.924588000002"/>
    <n v="10038.962299000001"/>
    <n v="319812.92921500001"/>
    <n v="134688.67788500001"/>
    <n v="58298.905139499999"/>
    <n v="25969.022348499999"/>
    <n v="4003.5039820000002"/>
    <n v="-88228.792302000002"/>
    <n v="109340.075599"/>
    <n v="18043.939471999998"/>
    <n v="706978.39370570995"/>
    <n v="215238.46007913002"/>
    <s v="OK"/>
    <n v="61.274764246710966"/>
    <n v="70"/>
    <n v="57285.951999999997"/>
    <n v="57586.886887000001"/>
    <n v="297705.76899700001"/>
    <n v="269782.820236"/>
    <n v="160618.40272499999"/>
    <n v="241806.859486"/>
    <n v="25114.787278999996"/>
    <n v="259850.798958"/>
    <n v="66.42425407882169"/>
    <n v="33.57574592117831"/>
    <n v="42.114832009950767"/>
    <n v="52.498690315192448"/>
    <n v="30.444842727220056"/>
    <n v="69.555157272779951"/>
    <n v="44.544614150746511"/>
    <n v="50"/>
    <n v="9.6650798764945609"/>
    <n v="80"/>
    <n v="57.125918701830145"/>
    <n v="45.700734961464121"/>
    <n v="8.7252357532890343"/>
    <n v="31.729193385731804"/>
    <n v="100.5253205655027"/>
    <n v="100"/>
    <n v="90.62062221532517"/>
    <n v="100"/>
    <n v="0.11276441149311711"/>
    <n v="0"/>
    <n v="77.243064461910606"/>
    <n v="77.355828873403723"/>
    <n v="15.471165774680745"/>
    <n v="61.149347853846244"/>
    <n v="61.171900736144863"/>
    <s v="3. Vulnerable (&gt;=60 y &lt;70)"/>
  </r>
  <r>
    <s v="05051"/>
    <x v="0"/>
    <x v="0"/>
    <x v="13"/>
    <s v="Intermedio"/>
    <n v="6"/>
    <s v="G4"/>
    <n v="0"/>
    <n v="2594.4291349999999"/>
    <n v="35528.765217"/>
    <n v="64521.174801000001"/>
    <n v="6436.7889379999997"/>
    <n v="333.53720499999997"/>
    <n v="61041.965536000003"/>
    <n v="18299.870115999998"/>
    <n v="9399.7378260000005"/>
    <n v="3474.3929499999999"/>
    <n v="247.69725800000001"/>
    <n v="-1306.6465330000001"/>
    <n v="3668.6291769999998"/>
    <n v="749.98999900000001"/>
    <n v="122258.31748232001"/>
    <n v="46625.205164680003"/>
    <s v="NO"/>
    <n v="76.84000470620812"/>
    <n v="80"/>
    <n v="6484.7294789999996"/>
    <n v="6770.3261429999993"/>
    <n v="59902.476457999997"/>
    <n v="49233.005785000001"/>
    <n v="38123.194351999999"/>
    <n v="64521.174801000001"/>
    <n v="2609.6799019999999"/>
    <n v="65271.164799999999"/>
    <n v="59.086330138255839"/>
    <n v="40.913669861744161"/>
    <n v="29.979162622487145"/>
    <n v="41.027494144142509"/>
    <n v="38.136632439279687"/>
    <n v="61.863367560720313"/>
    <n v="36.962658047650102"/>
    <n v="50"/>
    <n v="3.9982125491347138"/>
    <n v="100"/>
    <n v="58.760906313321399"/>
    <n v="47.008725050657119"/>
    <n v="3.15999529379188"/>
    <n v="12.112493540402882"/>
    <n v="104.40414152856907"/>
    <n v="100"/>
    <n v="82.188598362071417"/>
    <n v="80"/>
    <n v="0"/>
    <n v="0"/>
    <n v="64.03749784680096"/>
    <n v="64.03749784680096"/>
    <n v="12.807499569360193"/>
    <n v="59.816224620017309"/>
    <n v="59.816224620017309"/>
    <s v="2. Riesgo (&gt;=40 y &lt;60)"/>
  </r>
  <r>
    <s v="05055"/>
    <x v="0"/>
    <x v="0"/>
    <x v="14"/>
    <s v="Rural disperso"/>
    <n v="6"/>
    <s v="G4"/>
    <n v="0"/>
    <n v="1095.3606937500001"/>
    <n v="9677.3018902500007"/>
    <n v="14328.293809999999"/>
    <n v="1434.8089990000001"/>
    <n v="124.29179999999999"/>
    <n v="14498.751821"/>
    <n v="3351.0597160000002"/>
    <n v="2688.0969177500001"/>
    <n v="618.92501274999995"/>
    <n v="194.829598"/>
    <n v="-2239.6299159999999"/>
    <n v="4247.384849"/>
    <n v="0"/>
    <n v="45459.938209"/>
    <n v="10622.281682000001"/>
    <s v="OK"/>
    <n v="77.943241749409992"/>
    <n v="80"/>
    <n v="936.80373599999996"/>
    <n v="1559.1007990000001"/>
    <n v="14498.751821"/>
    <n v="12195.808532999999"/>
    <n v="10772.662584000002"/>
    <n v="14328.293809999999"/>
    <n v="2202.5845310000004"/>
    <n v="14328.293809999999"/>
    <n v="75.184545535223094"/>
    <n v="24.815454464776906"/>
    <n v="23.112746237550763"/>
    <n v="31.630571969508065"/>
    <n v="23.366247514821829"/>
    <n v="76.633752485178178"/>
    <n v="23.024653935024585"/>
    <n v="30"/>
    <n v="15.372273630114796"/>
    <n v="40"/>
    <n v="40.61595578389263"/>
    <n v="32.492764627114106"/>
    <n v="2.0567582505900077"/>
    <n v="7.8837051034173333"/>
    <n v="166.42768800828097"/>
    <n v="0"/>
    <n v="84.116265203847291"/>
    <n v="80"/>
    <n v="0"/>
    <n v="0"/>
    <n v="29.294568367805777"/>
    <n v="29.294568367805777"/>
    <n v="5.8589136735611556"/>
    <n v="38.35167830067526"/>
    <n v="38.35167830067526"/>
    <s v="1. Deterioro (&lt;40)"/>
  </r>
  <r>
    <s v="05059"/>
    <x v="0"/>
    <x v="0"/>
    <x v="15"/>
    <s v="Rural"/>
    <n v="6"/>
    <s v="G4"/>
    <n v="0"/>
    <n v="905.34604999999999"/>
    <n v="5484.4523719999997"/>
    <n v="10619.390969"/>
    <n v="1150.0238509999999"/>
    <n v="108.620352"/>
    <n v="9166.7170769999993"/>
    <n v="2131.5596420000002"/>
    <n v="2207.1302139999998"/>
    <n v="735.57915000000003"/>
    <n v="9.8162529999999997"/>
    <n v="9.0040270000000007"/>
    <n v="4836.7221319999999"/>
    <n v="0"/>
    <n v="42619.277093999997"/>
    <n v="8185.3426399999998"/>
    <s v="OK"/>
    <n v="74.785213579826987"/>
    <n v="80"/>
    <n v="1227"/>
    <n v="1258.6442029999998"/>
    <n v="9138.8358779999999"/>
    <n v="6948.1271710000001"/>
    <n v="6389.7984219999998"/>
    <n v="10619.390969"/>
    <n v="4855.5424119999998"/>
    <n v="10619.390969"/>
    <n v="60.171044089562415"/>
    <n v="39.828955910437585"/>
    <n v="23.253250035917961"/>
    <n v="31.822856151602466"/>
    <n v="19.205728482786359"/>
    <n v="80.794271517213645"/>
    <n v="33.327401588459253"/>
    <n v="40"/>
    <n v="45.723360465531798"/>
    <n v="0"/>
    <n v="38.489216715850738"/>
    <n v="30.791373372680592"/>
    <n v="5.214786420173013"/>
    <n v="19.988658512567497"/>
    <n v="102.57898964955174"/>
    <n v="100"/>
    <n v="76.028580267277675"/>
    <n v="70"/>
    <n v="0"/>
    <n v="0"/>
    <n v="63.329552837522499"/>
    <n v="63.329552837522499"/>
    <n v="12.665910567504501"/>
    <n v="43.457283940185093"/>
    <n v="43.457283940185093"/>
    <s v="2. Riesgo (&gt;=40 y &lt;60)"/>
  </r>
  <r>
    <s v="05079"/>
    <x v="0"/>
    <x v="0"/>
    <x v="16"/>
    <s v="Ciudades y aglomeraciones"/>
    <n v="5"/>
    <s v="G1"/>
    <n v="0"/>
    <n v="1230.436958"/>
    <n v="29603.795136000001"/>
    <n v="85843.2984"/>
    <n v="29829.365807999999"/>
    <n v="2629.595127"/>
    <n v="53571.329855999997"/>
    <n v="9055.7903110000007"/>
    <n v="34156.954650300002"/>
    <n v="12280.1657803"/>
    <n v="1790.951376"/>
    <n v="10395.179674000001"/>
    <n v="32974.030350000001"/>
    <n v="10825"/>
    <n v="293845.85496100999"/>
    <n v="64168.483366050001"/>
    <s v="NO"/>
    <n v="72.204777581262718"/>
    <n v="80"/>
    <n v="34997.192900000002"/>
    <n v="32458.960934999999"/>
    <n v="53571.329855999997"/>
    <n v="43182.834366000003"/>
    <n v="30834.232093999999"/>
    <n v="85843.2984"/>
    <n v="45160.161399999997"/>
    <n v="96668.2984"/>
    <n v="35.91920705367491"/>
    <n v="64.08079294632509"/>
    <n v="16.904173062983521"/>
    <n v="21.072076138361577"/>
    <n v="21.837464195152396"/>
    <n v="78.162535804847607"/>
    <n v="35.952168177827126"/>
    <n v="50"/>
    <n v="46.716619768285895"/>
    <n v="0"/>
    <n v="42.663080977906858"/>
    <n v="34.13046478232549"/>
    <n v="7.7952224187372821"/>
    <n v="24.925362016564904"/>
    <n v="92.747326986330947"/>
    <n v="100"/>
    <n v="80.608106018789684"/>
    <n v="80"/>
    <n v="0"/>
    <n v="2"/>
    <n v="68.308454005521639"/>
    <n v="70.308454005521639"/>
    <n v="14.061690801104328"/>
    <n v="47.792155583429818"/>
    <n v="48.192155583429816"/>
    <s v="2. Riesgo (&gt;=40 y &lt;60)"/>
  </r>
  <r>
    <s v="05086"/>
    <x v="0"/>
    <x v="0"/>
    <x v="17"/>
    <s v="Rural disperso"/>
    <n v="6"/>
    <s v="G3"/>
    <n v="0"/>
    <n v="1165.735128"/>
    <n v="5691.6731890000001"/>
    <n v="18541.455586"/>
    <n v="1991.672757"/>
    <n v="134.81150299999999"/>
    <n v="13923.054957"/>
    <n v="3538.8316100000002"/>
    <n v="3528.1820521"/>
    <n v="1113.5002210999999"/>
    <n v="288.422145"/>
    <n v="2203.7187979999999"/>
    <n v="2557.3697219999999"/>
    <n v="1108.7681299999999"/>
    <n v="51248.947460210002"/>
    <n v="8925.4425939800003"/>
    <s v="OK"/>
    <n v="74.741420634638985"/>
    <n v="80"/>
    <n v="2225.35"/>
    <n v="2126.4842600000002"/>
    <n v="13923.054957"/>
    <n v="11917.376550000001"/>
    <n v="6857.4083170000004"/>
    <n v="18541.455586"/>
    <n v="5049.5106649999998"/>
    <n v="19650.223716"/>
    <n v="36.984196225553013"/>
    <n v="63.015803774446987"/>
    <n v="25.417062713099508"/>
    <n v="28.996742826846777"/>
    <n v="17.415855420074273"/>
    <n v="82.58414457992572"/>
    <n v="31.560169080199145"/>
    <n v="40"/>
    <n v="25.696962731719363"/>
    <n v="20"/>
    <n v="46.919338236243895"/>
    <n v="37.535470588995118"/>
    <n v="5.2585793653610153"/>
    <n v="20.156520080825842"/>
    <n v="95.557294807558364"/>
    <n v="100"/>
    <n v="85.594552250247219"/>
    <n v="80"/>
    <n v="2.0576021890895135E-2"/>
    <n v="0"/>
    <n v="66.718840026941947"/>
    <n v="66.739416048832837"/>
    <n v="13.347883209766568"/>
    <n v="50.879238594383509"/>
    <n v="50.883353798761689"/>
    <s v="2. Riesgo (&gt;=40 y &lt;60)"/>
  </r>
  <r>
    <s v="05088"/>
    <x v="0"/>
    <x v="0"/>
    <x v="18"/>
    <s v="Ciudades y aglomeraciones"/>
    <n v="1"/>
    <s v="G1"/>
    <n v="0"/>
    <n v="0"/>
    <n v="332048.609306"/>
    <n v="642809.39942000003"/>
    <n v="216413.55661100001"/>
    <n v="50860.085002"/>
    <n v="590989.85764499998"/>
    <n v="116032.68935099999"/>
    <n v="267602.39756999997"/>
    <n v="139762.26892"/>
    <n v="19657.345238999998"/>
    <n v="-76020.586874999994"/>
    <n v="73879.145439"/>
    <n v="73836.152663000001"/>
    <n v="2872954.109096"/>
    <n v="700787.14011299994"/>
    <s v="OK"/>
    <n v="49.938243073938978"/>
    <n v="65"/>
    <n v="232999.11754199999"/>
    <n v="267273.64161300001"/>
    <n v="590989.85764499998"/>
    <n v="497072.55643499998"/>
    <n v="332048.609306"/>
    <n v="642809.39942000003"/>
    <n v="17515.903803000008"/>
    <n v="716645.55208300008"/>
    <n v="51.65584224586695"/>
    <n v="48.34415775413305"/>
    <n v="19.633617709341358"/>
    <n v="24.474494298019522"/>
    <n v="24.392562968348585"/>
    <n v="75.607437031651415"/>
    <n v="52.227584726119915"/>
    <n v="70"/>
    <n v="2.4441516105260583"/>
    <n v="100"/>
    <n v="63.68521781676079"/>
    <n v="50.948174253408638"/>
    <n v="15.061756926061022"/>
    <n v="59.118697171645231"/>
    <n v="114.71015188064897"/>
    <n v="80"/>
    <n v="84.108474960256444"/>
    <n v="80"/>
    <n v="0.16100487458839885"/>
    <n v="2"/>
    <n v="73.039565723881751"/>
    <n v="75.200570598470151"/>
    <n v="15.040114119694032"/>
    <n v="65.556087398184985"/>
    <n v="65.988288373102677"/>
    <s v="3. Vulnerable (&gt;=60 y &lt;70)"/>
  </r>
  <r>
    <s v="05091"/>
    <x v="0"/>
    <x v="0"/>
    <x v="19"/>
    <s v="Intermedio"/>
    <n v="6"/>
    <s v="G3"/>
    <n v="0"/>
    <n v="1512.1930627500001"/>
    <n v="10715.989428250001"/>
    <n v="16710.258268000001"/>
    <n v="2305.3768669999999"/>
    <n v="168.19923900000001"/>
    <n v="14097.926114"/>
    <n v="2152.8478850000001"/>
    <n v="4021.51355375"/>
    <n v="1187.6183437499999"/>
    <n v="226.91103000000001"/>
    <n v="78.494080999999994"/>
    <n v="1324.1063389999999"/>
    <n v="209.656688"/>
    <n v="82520.916033000001"/>
    <n v="22565.001617000002"/>
    <s v="NO"/>
    <n v="64.080787680317457"/>
    <n v="80"/>
    <n v="2055.764275"/>
    <n v="2473.576106"/>
    <n v="13797.868977"/>
    <n v="12650.561129"/>
    <n v="12228.182491000001"/>
    <n v="16710.258268000001"/>
    <n v="1629.51145"/>
    <n v="16919.914956000001"/>
    <n v="73.177698961223498"/>
    <n v="26.822301038776502"/>
    <n v="15.270670789387285"/>
    <n v="17.42135661667519"/>
    <n v="27.344584502644505"/>
    <n v="72.655415497355492"/>
    <n v="29.531626037728103"/>
    <n v="40"/>
    <n v="9.6307307349801778"/>
    <n v="80"/>
    <n v="47.379814630561434"/>
    <n v="37.903851704449146"/>
    <n v="15.919212319682543"/>
    <n v="61.019507455999445"/>
    <n v="120.32391729348443"/>
    <n v="70"/>
    <n v="91.684890979089062"/>
    <n v="100"/>
    <n v="0"/>
    <n v="0"/>
    <n v="77.006502485333144"/>
    <n v="77.006502485333144"/>
    <n v="15.401300497066629"/>
    <n v="53.305152201515774"/>
    <n v="53.305152201515774"/>
    <s v="2. Riesgo (&gt;=40 y &lt;60)"/>
  </r>
  <r>
    <s v="05093"/>
    <x v="0"/>
    <x v="0"/>
    <x v="20"/>
    <s v="Intermedio"/>
    <n v="6"/>
    <s v="G3"/>
    <n v="0"/>
    <n v="1582.455232"/>
    <n v="16993.188706000001"/>
    <n v="26596.246640000001"/>
    <n v="2977.053829"/>
    <n v="498.98639900000001"/>
    <n v="27348.736023000001"/>
    <n v="5555.817489"/>
    <n v="5091.8179879999998"/>
    <n v="2517.7880570000002"/>
    <n v="63.299647"/>
    <n v="-3288.7837599999998"/>
    <n v="8648.3584580000006"/>
    <n v="0"/>
    <n v="78661.410713139994"/>
    <n v="20059.201870740002"/>
    <s v="OK"/>
    <n v="64.788716418597787"/>
    <n v="80"/>
    <n v="2484.5236989999999"/>
    <n v="3476.0402279999998"/>
    <n v="27311.000468999999"/>
    <n v="22342.106737999999"/>
    <n v="18575.643938000001"/>
    <n v="26596.246640000001"/>
    <n v="5422.8743450000002"/>
    <n v="26596.246640000001"/>
    <n v="69.843103011621039"/>
    <n v="30.156896988378961"/>
    <n v="20.31471393898283"/>
    <n v="23.175791095091927"/>
    <n v="25.500689205652922"/>
    <n v="74.499310794347082"/>
    <n v="49.447723051643386"/>
    <n v="70"/>
    <n v="20.389622710311876"/>
    <n v="20"/>
    <n v="43.566399775563596"/>
    <n v="34.853119820450878"/>
    <n v="15.211283581402213"/>
    <n v="58.305964721827635"/>
    <n v="139.90771065693909"/>
    <n v="60"/>
    <n v="81.806255187758282"/>
    <n v="80"/>
    <n v="0"/>
    <n v="0"/>
    <n v="66.101988240609217"/>
    <n v="66.101988240609217"/>
    <n v="13.220397648121844"/>
    <n v="48.073517468572724"/>
    <n v="48.073517468572724"/>
    <s v="2. Riesgo (&gt;=40 y &lt;60)"/>
  </r>
  <r>
    <s v="05101"/>
    <x v="0"/>
    <x v="0"/>
    <x v="21"/>
    <s v="Intermedio"/>
    <n v="6"/>
    <s v="G2"/>
    <n v="0"/>
    <n v="1155.7854179999999"/>
    <n v="26089.179295999998"/>
    <n v="46169.889130000003"/>
    <n v="8908.9968520000002"/>
    <n v="1948.758053"/>
    <n v="35611.067191000002"/>
    <n v="4664.7604469999997"/>
    <n v="12186.131084000001"/>
    <n v="4663.1044769999999"/>
    <n v="541.08607900000004"/>
    <n v="3313.6338479999999"/>
    <n v="4347.694117"/>
    <n v="2613.8693509999998"/>
    <n v="195258.75744799999"/>
    <n v="42727.263393000001"/>
    <s v="OK"/>
    <n v="60.6395120124673"/>
    <n v="80"/>
    <n v="8423.3574229999995"/>
    <n v="10857.754905"/>
    <n v="35333.228674999998"/>
    <n v="34114.676054000003"/>
    <n v="27244.964713999998"/>
    <n v="46169.889130000003"/>
    <n v="8202.414044000001"/>
    <n v="48783.758481000004"/>
    <n v="59.010245047993678"/>
    <n v="40.989754952006322"/>
    <n v="13.099187457597244"/>
    <n v="18.333783638948645"/>
    <n v="21.882380053749365"/>
    <n v="78.117619946250642"/>
    <n v="38.265668117771249"/>
    <n v="50"/>
    <n v="16.813821442631621"/>
    <n v="40"/>
    <n v="45.488231707441123"/>
    <n v="36.390585365952901"/>
    <n v="19.3604879875327"/>
    <n v="74.210169283714777"/>
    <n v="128.90056018937142"/>
    <n v="70"/>
    <n v="96.551255951703666"/>
    <n v="100"/>
    <n v="0.17913935460293196"/>
    <n v="0"/>
    <n v="81.403389761238259"/>
    <n v="81.582529115841197"/>
    <n v="16.316505823168239"/>
    <n v="52.671263318200559"/>
    <n v="52.707091189121144"/>
    <s v="2. Riesgo (&gt;=40 y &lt;60)"/>
  </r>
  <r>
    <s v="05107"/>
    <x v="0"/>
    <x v="0"/>
    <x v="22"/>
    <s v="Rural disperso"/>
    <n v="6"/>
    <s v="G1"/>
    <n v="0"/>
    <n v="1663.8607875"/>
    <n v="10436.212411500001"/>
    <n v="25008.323058000002"/>
    <n v="10841.031133"/>
    <n v="33.701962999999999"/>
    <n v="18844.810856"/>
    <n v="5232.4989070000001"/>
    <n v="12547.404679499999"/>
    <n v="5741.6327755000002"/>
    <n v="819.5367"/>
    <n v="-642.25970199999995"/>
    <n v="1652.7121669999999"/>
    <n v="0"/>
    <n v="64741.871858880004"/>
    <n v="11715.640090340001"/>
    <s v="OK"/>
    <n v="49.133508446532645"/>
    <n v="80"/>
    <n v="7908.2426999999998"/>
    <n v="10874.733096"/>
    <n v="18844.810856"/>
    <n v="17478.144689000001"/>
    <n v="12100.073199"/>
    <n v="25008.323058000002"/>
    <n v="1829.989165"/>
    <n v="25008.323058000002"/>
    <n v="48.384184621004664"/>
    <n v="51.615815378995336"/>
    <n v="27.766258557771749"/>
    <n v="34.61232396443139"/>
    <n v="18.095924251119843"/>
    <n v="81.90407574888016"/>
    <n v="45.759524954835506"/>
    <n v="70"/>
    <n v="7.3175204941004557"/>
    <n v="80"/>
    <n v="63.626443018461373"/>
    <n v="50.901154414769103"/>
    <n v="30.866491553467355"/>
    <n v="100"/>
    <n v="137.51137273518427"/>
    <n v="60"/>
    <n v="92.747785173100496"/>
    <n v="100"/>
    <n v="0.11132553693774694"/>
    <n v="0"/>
    <n v="86.666666666666671"/>
    <n v="86.777992203604413"/>
    <n v="17.355598440720883"/>
    <n v="68.234487748102438"/>
    <n v="68.256752855489992"/>
    <s v="3. Vulnerable (&gt;=60 y &lt;70)"/>
  </r>
  <r>
    <s v="05113"/>
    <x v="0"/>
    <x v="0"/>
    <x v="23"/>
    <s v="Rural disperso"/>
    <n v="6"/>
    <s v="G4"/>
    <n v="0"/>
    <n v="2495.2488360000002"/>
    <n v="10964.993683999999"/>
    <n v="24933.677416999999"/>
    <n v="8246.8443100000004"/>
    <n v="567.76362900000004"/>
    <n v="25072.02605"/>
    <n v="10281.910588999999"/>
    <n v="11411.609102"/>
    <n v="7941.5239689999999"/>
    <n v="58.307034999999999"/>
    <n v="-1824.719542"/>
    <n v="5553.8817589999999"/>
    <n v="1000"/>
    <n v="88404.776616000003"/>
    <n v="38072.722776000002"/>
    <s v="OK"/>
    <n v="36.827397340491544"/>
    <n v="80"/>
    <n v="4606.66"/>
    <n v="8814.6079390000014"/>
    <n v="23288.311826000001"/>
    <n v="19743.777226999999"/>
    <n v="13460.24252"/>
    <n v="24933.677416999999"/>
    <n v="3787.4692519999999"/>
    <n v="25933.677416999999"/>
    <n v="53.984184903357608"/>
    <n v="46.015815096642392"/>
    <n v="41.009492286324416"/>
    <n v="56.122871936702772"/>
    <n v="43.066363870104936"/>
    <n v="56.933636129895064"/>
    <n v="69.591622864195088"/>
    <n v="100"/>
    <n v="14.604443446640717"/>
    <n v="60"/>
    <n v="63.814464632648047"/>
    <n v="51.051571706118438"/>
    <n v="43.172602659508456"/>
    <n v="100"/>
    <n v="191.34487761197923"/>
    <n v="0"/>
    <n v="84.779770103203688"/>
    <n v="80"/>
    <n v="0.34772691944875045"/>
    <n v="2"/>
    <n v="60"/>
    <n v="62.347726919448753"/>
    <n v="12.469545383889752"/>
    <n v="63.051571706118438"/>
    <n v="63.52111709000819"/>
    <s v="3. Vulnerable (&gt;=60 y &lt;70)"/>
  </r>
  <r>
    <s v="05120"/>
    <x v="0"/>
    <x v="0"/>
    <x v="24"/>
    <s v="Rural disperso"/>
    <n v="6"/>
    <s v="G4"/>
    <n v="0"/>
    <n v="2206.4795844999999"/>
    <n v="30739.3212265"/>
    <n v="42752.141975999999"/>
    <n v="5253.5882549999997"/>
    <n v="733.89719300000002"/>
    <n v="42757.273251999999"/>
    <n v="7634.3574090000002"/>
    <n v="8197.2954625000002"/>
    <n v="2953.5303005000001"/>
    <n v="171.78653"/>
    <n v="-5248.8964379999998"/>
    <n v="2783.9398000000001"/>
    <n v="1999.9449440000001"/>
    <n v="143097.46069023001"/>
    <n v="35810.71338175"/>
    <s v="NO"/>
    <n v="74.493464992486238"/>
    <n v="80"/>
    <n v="4424.3505290000003"/>
    <n v="5987.4854479999995"/>
    <n v="42757.273251999999"/>
    <n v="37089.245948999996"/>
    <n v="32945.800811000001"/>
    <n v="42752.141975999999"/>
    <n v="-2293.1701079999993"/>
    <n v="44752.086920000002"/>
    <n v="77.062339541946145"/>
    <n v="22.937660458053855"/>
    <n v="17.855108215168745"/>
    <n v="24.435317188992663"/>
    <n v="25.02540101621452"/>
    <n v="74.974598983785484"/>
    <n v="36.030545855172051"/>
    <n v="50"/>
    <n v="-5.1241635101829557"/>
    <n v="80"/>
    <n v="50.469515326166402"/>
    <n v="40.375612260933124"/>
    <n v="5.5065350075137616"/>
    <n v="21.106952228551503"/>
    <n v="135.33026844853771"/>
    <n v="60"/>
    <n v="86.743711953767118"/>
    <n v="80"/>
    <n v="0"/>
    <n v="2"/>
    <n v="53.702317409517171"/>
    <n v="55.702317409517171"/>
    <n v="11.140463481903435"/>
    <n v="51.116075742836557"/>
    <n v="51.516075742836563"/>
    <s v="2. Riesgo (&gt;=40 y &lt;60)"/>
  </r>
  <r>
    <s v="05125"/>
    <x v="0"/>
    <x v="0"/>
    <x v="25"/>
    <s v="Rural disperso"/>
    <n v="6"/>
    <s v="G4"/>
    <n v="0"/>
    <n v="1742.38124225"/>
    <n v="10600.55601075"/>
    <n v="17589.918781"/>
    <n v="1538.4112680000001"/>
    <n v="373.06205699999998"/>
    <n v="18257.360156999999"/>
    <n v="4233.7850989999997"/>
    <n v="3686.0099392500001"/>
    <n v="918.73528224999995"/>
    <n v="143.219561"/>
    <n v="-3434.7160330000002"/>
    <n v="3238.7313020000001"/>
    <n v="713"/>
    <n v="52016.887004999997"/>
    <n v="8622.9408289999992"/>
    <s v="OK"/>
    <n v="79.941123632374143"/>
    <n v="80"/>
    <n v="1865.3976299999999"/>
    <n v="1911.4733249999999"/>
    <n v="18257.360156999999"/>
    <n v="14721.864782000001"/>
    <n v="12342.937253"/>
    <n v="17589.918781"/>
    <n v="-52.765170000000126"/>
    <n v="18302.918781"/>
    <n v="70.170518731060881"/>
    <n v="29.829481268939119"/>
    <n v="23.18947023333347"/>
    <n v="31.735571342817074"/>
    <n v="16.577195071614224"/>
    <n v="83.422804928385773"/>
    <n v="24.924926882778209"/>
    <n v="30"/>
    <n v="-0.28828828140118778"/>
    <n v="100"/>
    <n v="54.997571508028386"/>
    <n v="43.998057206422715"/>
    <n v="5.8876367625856574E-2"/>
    <n v="0.2256774318466884"/>
    <n v="102.47002002463142"/>
    <n v="100"/>
    <n v="80.635232341382789"/>
    <n v="80"/>
    <n v="0"/>
    <n v="2"/>
    <n v="60.075225810615564"/>
    <n v="62.075225810615564"/>
    <n v="12.415045162123114"/>
    <n v="56.01310236854583"/>
    <n v="56.413102368545829"/>
    <s v="2. Riesgo (&gt;=40 y &lt;60)"/>
  </r>
  <r>
    <s v="05129"/>
    <x v="0"/>
    <x v="0"/>
    <x v="26"/>
    <s v="Ciudades y aglomeraciones"/>
    <n v="3"/>
    <s v="G1"/>
    <n v="0"/>
    <n v="0"/>
    <n v="30690.333128999999"/>
    <n v="83484.498179999995"/>
    <n v="37245.399528000002"/>
    <n v="5460.2331510000004"/>
    <n v="61638.766935"/>
    <n v="15219.213768"/>
    <n v="43063.067277199996"/>
    <n v="25641.0310082"/>
    <n v="653.88530900000001"/>
    <n v="4917.3489319999999"/>
    <n v="22025.72537"/>
    <n v="516.5"/>
    <n v="295617.24326096004"/>
    <n v="57339.899473589998"/>
    <s v="OK"/>
    <n v="42.763013663771659"/>
    <n v="70"/>
    <n v="40049.216618999999"/>
    <n v="42705.632679000002"/>
    <n v="61145.112978999998"/>
    <n v="54886.956160000002"/>
    <n v="30690.333128999999"/>
    <n v="83484.498179999995"/>
    <n v="27596.959610999998"/>
    <n v="84000.998179999995"/>
    <n v="36.761714807015927"/>
    <n v="63.238285192984073"/>
    <n v="24.690977001615128"/>
    <n v="30.778799138532925"/>
    <n v="19.396669436827281"/>
    <n v="80.603330563172719"/>
    <n v="59.54297412942482"/>
    <n v="80"/>
    <n v="32.853132949520862"/>
    <n v="0"/>
    <n v="50.924082978937939"/>
    <n v="40.739266383150351"/>
    <n v="27.236986336228341"/>
    <n v="99.046906140152743"/>
    <n v="106.63287895309233"/>
    <n v="100"/>
    <n v="89.76507440398494"/>
    <n v="80"/>
    <n v="0.10451091493061926"/>
    <n v="0"/>
    <n v="93.015635380050909"/>
    <n v="93.120146294981524"/>
    <n v="18.624029258996305"/>
    <n v="59.342393459160533"/>
    <n v="59.363295642146653"/>
    <s v="2. Riesgo (&gt;=40 y &lt;60)"/>
  </r>
  <r>
    <s v="05134"/>
    <x v="0"/>
    <x v="0"/>
    <x v="27"/>
    <s v="Rural"/>
    <n v="6"/>
    <s v="G4"/>
    <n v="0"/>
    <n v="1839.8982672499999"/>
    <n v="10117.81244575"/>
    <n v="18382.360224"/>
    <n v="1308.9336929999999"/>
    <n v="757.06798700000002"/>
    <n v="15685.134693"/>
    <n v="3474.8600299999998"/>
    <n v="3919.2018862499999"/>
    <n v="775.16138024999998"/>
    <n v="77.411681000000002"/>
    <n v="-446.814975"/>
    <n v="5521.8302949999998"/>
    <n v="0"/>
    <n v="44151.007273000003"/>
    <n v="16082.900717"/>
    <s v="OK"/>
    <n v="77.145874578838516"/>
    <n v="80"/>
    <n v="1533.1500289999999"/>
    <n v="2066.0016799999999"/>
    <n v="15685.134693"/>
    <n v="14400.16891"/>
    <n v="11957.710713"/>
    <n v="18382.360224"/>
    <n v="5152.427001"/>
    <n v="18382.360224"/>
    <n v="65.049920506878209"/>
    <n v="34.950079493121791"/>
    <n v="22.15384246302181"/>
    <n v="30.318279845485456"/>
    <n v="36.427030118597763"/>
    <n v="63.572969881402237"/>
    <n v="19.77855192837988"/>
    <n v="30"/>
    <n v="28.029191780677838"/>
    <n v="20"/>
    <n v="35.768265844001895"/>
    <n v="28.614612675201517"/>
    <n v="2.8541254211614842"/>
    <n v="10.940071903029542"/>
    <n v="134.75534950402431"/>
    <n v="60"/>
    <n v="91.80774785712579"/>
    <n v="100"/>
    <n v="0"/>
    <n v="0"/>
    <n v="56.980023967676516"/>
    <n v="56.980023967676516"/>
    <n v="11.396004793535305"/>
    <n v="40.010617468736825"/>
    <n v="40.010617468736825"/>
    <s v="2. Riesgo (&gt;=40 y &lt;60)"/>
  </r>
  <r>
    <s v="05138"/>
    <x v="0"/>
    <x v="0"/>
    <x v="28"/>
    <s v="Rural"/>
    <n v="6"/>
    <s v="G4"/>
    <n v="0"/>
    <n v="2406.2492815000001"/>
    <n v="17235.129966500001"/>
    <n v="45223.219018000003"/>
    <n v="8392.8264710000003"/>
    <n v="386.61750899999998"/>
    <n v="32576.415966"/>
    <n v="8686.6708930000004"/>
    <n v="11247.341584899999"/>
    <n v="6465.8602338999999"/>
    <n v="749.76309900000001"/>
    <n v="7865.3217009999998"/>
    <n v="2849.1814720000002"/>
    <n v="0"/>
    <n v="156756.26177700001"/>
    <n v="34329.433350630003"/>
    <s v="OK"/>
    <n v="33.137129354809694"/>
    <n v="80"/>
    <n v="5505.2357460000003"/>
    <n v="8779.44398"/>
    <n v="32576.415966"/>
    <n v="25532.409489000001"/>
    <n v="19641.379248000001"/>
    <n v="45223.219018000003"/>
    <n v="11464.266272000001"/>
    <n v="45223.219018000003"/>
    <n v="43.432068027227842"/>
    <n v="56.567931972772158"/>
    <n v="26.665520547337916"/>
    <n v="36.492663316946761"/>
    <n v="21.899880082281328"/>
    <n v="78.100119917718672"/>
    <n v="57.487897785381328"/>
    <n v="80"/>
    <n v="25.350398580509996"/>
    <n v="20"/>
    <n v="54.232143041487518"/>
    <n v="43.385714433190017"/>
    <n v="46.862870645190306"/>
    <n v="100"/>
    <n v="159.47444187797004"/>
    <n v="0"/>
    <n v="78.376975280669839"/>
    <n v="70"/>
    <n v="0.23217841052337795"/>
    <n v="0"/>
    <n v="56.666666666666664"/>
    <n v="56.898845077190039"/>
    <n v="11.379769015438008"/>
    <n v="54.719047766523353"/>
    <n v="54.765483448628025"/>
    <s v="2. Riesgo (&gt;=40 y &lt;60)"/>
  </r>
  <r>
    <s v="05142"/>
    <x v="0"/>
    <x v="0"/>
    <x v="29"/>
    <s v="Rural"/>
    <n v="6"/>
    <s v="G3"/>
    <n v="0"/>
    <n v="783.92040425000005"/>
    <n v="5525.3352157500003"/>
    <n v="9912.8015419999992"/>
    <n v="1737.1996240000001"/>
    <n v="94.771478000000002"/>
    <n v="7779.1300090000004"/>
    <n v="695.03377499999999"/>
    <n v="2626.2997256500003"/>
    <n v="308.27449564999995"/>
    <n v="211.385479"/>
    <n v="-184.35369700000001"/>
    <n v="28649.977983000001"/>
    <n v="0"/>
    <n v="45732.617742000002"/>
    <n v="26350.578773000001"/>
    <s v="OK"/>
    <n v="73.906315764082947"/>
    <n v="80"/>
    <n v="1334.3156320000001"/>
    <n v="1831.971102"/>
    <n v="7779.1300090000004"/>
    <n v="7150.2163849999997"/>
    <n v="6309.2556199999999"/>
    <n v="9912.8015419999992"/>
    <n v="28677.009764999999"/>
    <n v="9912.8015419999992"/>
    <n v="63.647553048126994"/>
    <n v="36.352446951873006"/>
    <n v="8.9345951821847223"/>
    <n v="10.192922828422356"/>
    <n v="57.618785177914958"/>
    <n v="42.381214822085042"/>
    <n v="11.737978443176475"/>
    <n v="20"/>
    <n v="289.29268525650468"/>
    <n v="0"/>
    <n v="21.785316920476081"/>
    <n v="17.428253536380865"/>
    <n v="6.0936842359170527"/>
    <n v="23.357538250074796"/>
    <n v="137.29668288859557"/>
    <n v="60"/>
    <n v="91.915373270887827"/>
    <n v="100"/>
    <n v="0"/>
    <n v="2"/>
    <n v="61.119179416691601"/>
    <n v="63.119179416691601"/>
    <n v="12.623835883338321"/>
    <n v="29.652089419719186"/>
    <n v="30.052089419719188"/>
    <s v="1. Deterioro (&lt;40)"/>
  </r>
  <r>
    <s v="05145"/>
    <x v="0"/>
    <x v="0"/>
    <x v="30"/>
    <s v="Intermedio"/>
    <n v="6"/>
    <s v="G3"/>
    <n v="0"/>
    <n v="611.11303799999996"/>
    <n v="5418.1469360000001"/>
    <n v="8048.7537190000003"/>
    <n v="1050.616904"/>
    <n v="268.27238999999997"/>
    <n v="6764.1327620000002"/>
    <n v="1107.113703"/>
    <n v="1951.4479490000001"/>
    <n v="110.195763"/>
    <n v="0"/>
    <n v="550.48247400000002"/>
    <n v="83.065719000000001"/>
    <n v="0"/>
    <n v="88477.708360000004"/>
    <n v="16152.262768000001"/>
    <s v="NO"/>
    <n v="70.432079483280148"/>
    <n v="80"/>
    <n v="1202.8129570000001"/>
    <n v="1318.8892940000001"/>
    <n v="5657.0190590000002"/>
    <n v="5071.2791049999996"/>
    <n v="6029.2599740000005"/>
    <n v="8048.7537190000003"/>
    <n v="633.54819300000008"/>
    <n v="8048.7537190000003"/>
    <n v="74.90923669048594"/>
    <n v="25.09076330951406"/>
    <n v="16.367415335482736"/>
    <n v="18.672564118849955"/>
    <n v="18.25574268072058"/>
    <n v="81.744257319279427"/>
    <n v="5.6468717526628733"/>
    <n v="20"/>
    <n v="7.8713825160836688"/>
    <n v="80"/>
    <n v="45.101516949528687"/>
    <n v="36.081213559622952"/>
    <n v="9.5679205167198518"/>
    <n v="36.674540522746142"/>
    <n v="109.65040626844527"/>
    <n v="100"/>
    <n v="89.645784327558147"/>
    <n v="80"/>
    <n v="0"/>
    <n v="0"/>
    <n v="72.22484684091539"/>
    <n v="72.22484684091539"/>
    <n v="14.444969368183079"/>
    <n v="50.526182927806033"/>
    <n v="50.526182927806033"/>
    <s v="2. Riesgo (&gt;=40 y &lt;60)"/>
  </r>
  <r>
    <s v="05147"/>
    <x v="0"/>
    <x v="0"/>
    <x v="31"/>
    <s v="Intermedio"/>
    <n v="6"/>
    <s v="G2"/>
    <n v="0"/>
    <n v="1584.2478169999999"/>
    <n v="35480.926873999997"/>
    <n v="90457.792105999994"/>
    <n v="18354.392447999999"/>
    <n v="2435.1343120000001"/>
    <n v="103561.365013"/>
    <n v="50178.624321000003"/>
    <n v="22554.471744999999"/>
    <n v="11883.120011999999"/>
    <n v="1215.2266890000001"/>
    <n v="-18427.472395000001"/>
    <n v="53383.788359999999"/>
    <n v="0"/>
    <n v="230295.54187734003"/>
    <n v="121568.20247298002"/>
    <s v="OK"/>
    <n v="58.728995170643771"/>
    <n v="80"/>
    <n v="16884.247695999999"/>
    <n v="20789.526760000001"/>
    <n v="98213.912767999995"/>
    <n v="58938.806667999997"/>
    <n v="37065.174691"/>
    <n v="90457.792105999994"/>
    <n v="36171.542653999997"/>
    <n v="90457.792105999994"/>
    <n v="40.975104331052421"/>
    <n v="59.024895668947579"/>
    <n v="48.453034888735878"/>
    <n v="67.815462690039055"/>
    <n v="52.787909606052928"/>
    <n v="47.212090393947072"/>
    <n v="52.686314919498457"/>
    <n v="70"/>
    <n v="39.987204874084881"/>
    <n v="0"/>
    <n v="48.81048975058674"/>
    <n v="39.048391800469396"/>
    <n v="21.271004829356229"/>
    <n v="81.533320350072827"/>
    <n v="123.1297190986199"/>
    <n v="70"/>
    <n v="60.010649211405216"/>
    <n v="60"/>
    <n v="9.3073791493444857E-2"/>
    <n v="0"/>
    <n v="70.511106783357604"/>
    <n v="70.604180574851043"/>
    <n v="14.12083611497021"/>
    <n v="53.150613157140917"/>
    <n v="53.169227915439606"/>
    <s v="2. Riesgo (&gt;=40 y &lt;60)"/>
  </r>
  <r>
    <s v="05148"/>
    <x v="0"/>
    <x v="0"/>
    <x v="32"/>
    <s v="Intermedio"/>
    <n v="3"/>
    <s v="G1"/>
    <n v="0"/>
    <n v="2.72566"/>
    <n v="26267.231949000001"/>
    <n v="123234.209908"/>
    <n v="74817.335114999994"/>
    <n v="5662.4106510000001"/>
    <n v="117046.710725"/>
    <n v="30723.964865000002"/>
    <n v="81170.4958854"/>
    <n v="60627.2704514"/>
    <n v="807.02103499999998"/>
    <n v="-14006.589680999999"/>
    <n v="24363.027749000001"/>
    <n v="3416.1358839999998"/>
    <n v="161268.05633163001"/>
    <n v="58424.454810000003"/>
    <s v="OK"/>
    <n v="23.550056680166467"/>
    <n v="70"/>
    <n v="34589"/>
    <n v="80479.745765999993"/>
    <n v="116697.57415499999"/>
    <n v="91968.422537999999"/>
    <n v="26269.957609000001"/>
    <n v="123234.209908"/>
    <n v="11163.459103000001"/>
    <n v="126650.34579200001"/>
    <n v="21.317098254301083"/>
    <n v="78.682901745698913"/>
    <n v="26.249319331310073"/>
    <n v="32.721367290113825"/>
    <n v="36.228163307094455"/>
    <n v="63.771836692905545"/>
    <n v="74.691265329949672"/>
    <n v="100"/>
    <n v="8.8143929123840987"/>
    <n v="80"/>
    <n v="71.035221145743662"/>
    <n v="56.828176916594934"/>
    <n v="46.449943319833537"/>
    <n v="100"/>
    <n v="232.67439291682325"/>
    <n v="0"/>
    <n v="78.809198223645794"/>
    <n v="70"/>
    <n v="0.59893515659908225"/>
    <n v="0"/>
    <n v="56.666666666666664"/>
    <n v="57.265601823265747"/>
    <n v="11.453120364653151"/>
    <n v="68.16151024992827"/>
    <n v="68.281297281248087"/>
    <s v="3. Vulnerable (&gt;=60 y &lt;70)"/>
  </r>
  <r>
    <s v="05150"/>
    <x v="0"/>
    <x v="0"/>
    <x v="33"/>
    <s v="Rural"/>
    <n v="6"/>
    <s v="G2"/>
    <n v="0"/>
    <n v="441.20986199999999"/>
    <n v="3236.0224389999998"/>
    <n v="15075.474270999999"/>
    <n v="2156.6806590000001"/>
    <n v="463.60278499999998"/>
    <n v="13541.654092000001"/>
    <n v="3529.3138220000001"/>
    <n v="3685.9094580000001"/>
    <n v="1494.6784399999999"/>
    <n v="221.19314199999999"/>
    <n v="-379.700625"/>
    <n v="1817.422763"/>
    <n v="100"/>
    <n v="82595.756213000001"/>
    <n v="8119.4901840000002"/>
    <s v="OK"/>
    <n v="73.386330116898165"/>
    <n v="80"/>
    <n v="1789.712094"/>
    <n v="2620.2834440000001"/>
    <n v="13263.943878"/>
    <n v="11778.367759000001"/>
    <n v="3677.232301"/>
    <n v="15075.474270999999"/>
    <n v="1658.9152799999999"/>
    <n v="15175.474270999999"/>
    <n v="24.392150023921459"/>
    <n v="75.607849976078541"/>
    <n v="26.062649348612528"/>
    <n v="36.477604108040957"/>
    <n v="9.8303963257643119"/>
    <n v="90.169603674235688"/>
    <n v="40.551143673806429"/>
    <n v="50"/>
    <n v="10.931554759841351"/>
    <n v="60"/>
    <n v="62.451011551671037"/>
    <n v="49.960809241336833"/>
    <n v="6.613669883101835"/>
    <n v="25.350681342724823"/>
    <n v="146.40809841898516"/>
    <n v="50"/>
    <n v="88.799891399842068"/>
    <n v="80"/>
    <n v="0.18515249867197137"/>
    <n v="0"/>
    <n v="51.783560447574949"/>
    <n v="51.968712946246917"/>
    <n v="10.393742589249385"/>
    <n v="60.317521330851825"/>
    <n v="60.354551830586217"/>
    <s v="3. Vulnerable (&gt;=60 y &lt;70)"/>
  </r>
  <r>
    <s v="05154"/>
    <x v="0"/>
    <x v="0"/>
    <x v="34"/>
    <s v="Ciudades y aglomeraciones"/>
    <n v="5"/>
    <s v="G1"/>
    <n v="0"/>
    <n v="2265.6223890000001"/>
    <n v="78767.389569999999"/>
    <n v="137248.86969299999"/>
    <n v="33068.729850999996"/>
    <n v="3495.0006920000001"/>
    <n v="106765.93122899999"/>
    <n v="13472.43591"/>
    <n v="38829.352932000002"/>
    <n v="18045.606363999999"/>
    <n v="1353.2437689999999"/>
    <n v="9699.1918960000003"/>
    <n v="2809.950182"/>
    <n v="150.582042"/>
    <n v="367050.93089380005"/>
    <n v="119190.54961619999"/>
    <s v="OK"/>
    <n v="69.874065129005047"/>
    <n v="80"/>
    <n v="30687.830083000001"/>
    <n v="36563.730542999998"/>
    <n v="106765.93122899999"/>
    <n v="98418.066332000002"/>
    <n v="81033.011958999996"/>
    <n v="137248.86969299999"/>
    <n v="13862.385847000001"/>
    <n v="137399.45173499998"/>
    <n v="59.040932096749259"/>
    <n v="40.959067903250741"/>
    <n v="12.618665668829559"/>
    <n v="15.729931464105302"/>
    <n v="32.47248258598907"/>
    <n v="67.52751741401093"/>
    <n v="46.474136191768153"/>
    <n v="70"/>
    <n v="10.089112927274378"/>
    <n v="60"/>
    <n v="50.843303356273395"/>
    <n v="40.674642685018718"/>
    <n v="10.125934870994953"/>
    <n v="32.377856443073981"/>
    <n v="119.14733118668774"/>
    <n v="80"/>
    <n v="92.181152919375734"/>
    <n v="100"/>
    <n v="0.15169381937117044"/>
    <n v="0"/>
    <n v="70.792618814357994"/>
    <n v="70.944312633729169"/>
    <n v="14.188862526745835"/>
    <n v="54.833166447890321"/>
    <n v="54.863505211764554"/>
    <s v="2. Riesgo (&gt;=40 y &lt;60)"/>
  </r>
  <r>
    <s v="05172"/>
    <x v="0"/>
    <x v="0"/>
    <x v="35"/>
    <s v="Intermedio"/>
    <n v="6"/>
    <s v="G2"/>
    <n v="0"/>
    <n v="1851.53901475"/>
    <n v="49131.090828250002"/>
    <n v="86128.167038"/>
    <n v="17048.442750999999"/>
    <n v="1715.275672"/>
    <n v="78645.992389999999"/>
    <n v="13563.757100999999"/>
    <n v="20888.12047175"/>
    <n v="5468.3751657499997"/>
    <n v="1828.782915"/>
    <n v="-7937.5706579999996"/>
    <n v="5958.2749389999999"/>
    <n v="539.98611500000004"/>
    <n v="247290.88059799999"/>
    <n v="51145.653563"/>
    <s v="OK"/>
    <n v="77.782511815906247"/>
    <n v="80"/>
    <n v="19234.091275999999"/>
    <n v="18763.718422999998"/>
    <n v="78645.992389999999"/>
    <n v="65231.257531000003"/>
    <n v="50982.629843000002"/>
    <n v="86128.167038"/>
    <n v="-150.51280399999996"/>
    <n v="86668.153153000007"/>
    <n v="59.193910187948525"/>
    <n v="40.806089812051475"/>
    <n v="17.246596665394307"/>
    <n v="24.138548501202333"/>
    <n v="20.682385634002895"/>
    <n v="79.317614365997102"/>
    <n v="26.179354782761173"/>
    <n v="40"/>
    <n v="-0.17366564132766452"/>
    <n v="100"/>
    <n v="56.852450535850174"/>
    <n v="45.481960428680139"/>
    <n v="2.217488184093753"/>
    <n v="8.4997947175817146"/>
    <n v="97.554483618433665"/>
    <n v="100"/>
    <n v="82.942888186244431"/>
    <n v="80"/>
    <n v="0"/>
    <n v="0"/>
    <n v="62.833264905860574"/>
    <n v="62.833264905860574"/>
    <n v="12.566652981172115"/>
    <n v="58.048613409852251"/>
    <n v="58.048613409852251"/>
    <s v="2. Riesgo (&gt;=40 y &lt;60)"/>
  </r>
  <r>
    <s v="05190"/>
    <x v="0"/>
    <x v="0"/>
    <x v="36"/>
    <s v="Intermedio"/>
    <n v="6"/>
    <s v="G2"/>
    <n v="0"/>
    <n v="1464.1614017500001"/>
    <n v="10639.144803249999"/>
    <n v="19444.541795000001"/>
    <n v="4536.4274539999997"/>
    <n v="327.48868099999999"/>
    <n v="20258.588765"/>
    <n v="5822.7464639999998"/>
    <n v="6431.0172646499996"/>
    <n v="3163.5662776500003"/>
    <n v="361.62166400000001"/>
    <n v="-3671.5022399999998"/>
    <n v="3730.794273"/>
    <n v="920"/>
    <n v="84119.201656999998"/>
    <n v="28899.668817999998"/>
    <s v="OK"/>
    <n v="56.626303684042647"/>
    <n v="80"/>
    <n v="3892.0128890000001"/>
    <n v="4863.9161349999995"/>
    <n v="19848.593047999999"/>
    <n v="17176.324154000002"/>
    <n v="12103.306204999999"/>
    <n v="19444.541795000001"/>
    <n v="420.91369700000041"/>
    <n v="20364.541795000001"/>
    <n v="62.245263131437028"/>
    <n v="37.754736868562972"/>
    <n v="28.742112945496672"/>
    <n v="40.227814265177216"/>
    <n v="34.355614709516338"/>
    <n v="65.644385290483655"/>
    <n v="49.192315110697713"/>
    <n v="70"/>
    <n v="2.0668950042536443"/>
    <n v="100"/>
    <n v="62.725387284844771"/>
    <n v="50.180309827875817"/>
    <n v="23.373696315957353"/>
    <n v="89.593090913324062"/>
    <n v="124.97173760001903"/>
    <n v="70"/>
    <n v="86.536733925988472"/>
    <n v="80"/>
    <n v="0"/>
    <n v="0"/>
    <n v="79.864363637774687"/>
    <n v="79.864363637774687"/>
    <n v="15.972872727554938"/>
    <n v="66.15318255543076"/>
    <n v="66.15318255543076"/>
    <s v="3. Vulnerable (&gt;=60 y &lt;70)"/>
  </r>
  <r>
    <s v="05197"/>
    <x v="0"/>
    <x v="0"/>
    <x v="37"/>
    <s v="Rural"/>
    <n v="6"/>
    <s v="G3"/>
    <n v="0"/>
    <n v="1303.3435959999999"/>
    <n v="15466.333500999999"/>
    <n v="27489.242546000001"/>
    <n v="3776.6872549999998"/>
    <n v="247.150059"/>
    <n v="25178.613909"/>
    <n v="3342.7965819999999"/>
    <n v="5458.6668441000002"/>
    <n v="1154.9733580999998"/>
    <n v="77.513377000000006"/>
    <n v="-1993.0648490000001"/>
    <n v="5558.1030199999996"/>
    <n v="327.130156"/>
    <n v="169790.698684"/>
    <n v="26808.551330999999"/>
    <s v="OK"/>
    <n v="69.770821874183838"/>
    <n v="80"/>
    <n v="4176.6461079999999"/>
    <n v="4023.8373139999999"/>
    <n v="25178.613909"/>
    <n v="22793.487869000001"/>
    <n v="16769.677097"/>
    <n v="27489.242546000001"/>
    <n v="3642.5515479999995"/>
    <n v="27816.372702000001"/>
    <n v="61.004507741302533"/>
    <n v="38.995492258697467"/>
    <n v="13.276332819914009"/>
    <n v="15.146140716891926"/>
    <n v="15.789175460602699"/>
    <n v="84.210824539397294"/>
    <n v="21.158524436206484"/>
    <n v="30"/>
    <n v="13.094991165897413"/>
    <n v="60"/>
    <n v="45.670491502997336"/>
    <n v="36.536393202397868"/>
    <n v="10.229178125816162"/>
    <n v="39.209189398476028"/>
    <n v="96.341351647981185"/>
    <n v="100"/>
    <n v="90.527174972298837"/>
    <n v="100"/>
    <n v="0"/>
    <n v="0"/>
    <n v="79.736396466158681"/>
    <n v="79.736396466158681"/>
    <n v="15.947279293231738"/>
    <n v="52.483672495629605"/>
    <n v="52.483672495629605"/>
    <s v="2. Riesgo (&gt;=40 y &lt;60)"/>
  </r>
  <r>
    <s v="05206"/>
    <x v="0"/>
    <x v="0"/>
    <x v="38"/>
    <s v="Rural"/>
    <n v="6"/>
    <s v="G3"/>
    <n v="0"/>
    <n v="808.93916850000005"/>
    <n v="4876.4438604999996"/>
    <n v="11918.542525000001"/>
    <n v="1733.842754"/>
    <n v="192.380089"/>
    <n v="15892.790236999999"/>
    <n v="6003.0089630000002"/>
    <n v="2995.9759513000004"/>
    <n v="1336.9014603000001"/>
    <n v="44.490842000000001"/>
    <n v="-5633.3222029999997"/>
    <n v="5410.4057329999996"/>
    <n v="372"/>
    <n v="64150.985411210007"/>
    <n v="5565.6801787300001"/>
    <s v="OK"/>
    <n v="73.666518165202348"/>
    <n v="80"/>
    <n v="1580.5991220000001"/>
    <n v="1926.222843"/>
    <n v="15892.790236999999"/>
    <n v="12627.184842000001"/>
    <n v="5685.3830289999996"/>
    <n v="11918.542525000001"/>
    <n v="-178.42562799999996"/>
    <n v="12290.542525000001"/>
    <n v="47.701998940512233"/>
    <n v="52.298001059487767"/>
    <n v="37.771900802065559"/>
    <n v="43.091607633882248"/>
    <n v="8.6759075375908878"/>
    <n v="91.324092462409112"/>
    <n v="44.623237370109656"/>
    <n v="50"/>
    <n v="-1.4517310984203275"/>
    <n v="100"/>
    <n v="67.34274023115583"/>
    <n v="53.874192184924667"/>
    <n v="6.3334818347976523"/>
    <n v="24.276700020078582"/>
    <n v="121.86662741927044"/>
    <n v="70"/>
    <n v="79.452284046401473"/>
    <n v="70"/>
    <n v="0"/>
    <n v="0"/>
    <n v="54.758900006692862"/>
    <n v="54.758900006692862"/>
    <n v="10.951780001338573"/>
    <n v="64.825972186263243"/>
    <n v="64.825972186263243"/>
    <s v="3. Vulnerable (&gt;=60 y &lt;70)"/>
  </r>
  <r>
    <s v="05209"/>
    <x v="0"/>
    <x v="0"/>
    <x v="39"/>
    <s v="Intermedio"/>
    <n v="6"/>
    <s v="G3"/>
    <n v="0"/>
    <n v="1814.8743569999999"/>
    <n v="18494.370430999999"/>
    <n v="32969.035524999999"/>
    <n v="4038.4062939999999"/>
    <n v="756.153414"/>
    <n v="25022.812833"/>
    <n v="3817.5526650000002"/>
    <n v="6691.9890859999996"/>
    <n v="1805.6958959999999"/>
    <n v="222.21809400000001"/>
    <n v="3564.2765899999999"/>
    <n v="3485.7460420000002"/>
    <n v="1265"/>
    <n v="101415.33534763999"/>
    <n v="19024.914069909999"/>
    <s v="OK"/>
    <n v="71.720161811461281"/>
    <n v="80"/>
    <n v="4181.6000000000004"/>
    <n v="4794.5597079999998"/>
    <n v="24518.465745000001"/>
    <n v="22681.811169000001"/>
    <n v="20309.244788"/>
    <n v="32969.035524999999"/>
    <n v="7272.240726"/>
    <n v="34234.035524999999"/>
    <n v="61.600967285196312"/>
    <n v="38.399032714803688"/>
    <n v="15.256289092988878"/>
    <n v="17.404949435539208"/>
    <n v="18.759405571844535"/>
    <n v="81.240594428155461"/>
    <n v="26.982947413611484"/>
    <n v="40"/>
    <n v="21.242721211436844"/>
    <n v="20"/>
    <n v="39.408915315699673"/>
    <n v="31.527132252559738"/>
    <n v="8.2798381885387187"/>
    <n v="31.737226562104329"/>
    <n v="114.65849693897071"/>
    <n v="80"/>
    <n v="92.509096633118062"/>
    <n v="100"/>
    <n v="0"/>
    <n v="0"/>
    <n v="70.579075520701437"/>
    <n v="70.579075520701437"/>
    <n v="14.115815104140289"/>
    <n v="45.642947356700027"/>
    <n v="45.642947356700027"/>
    <s v="2. Riesgo (&gt;=40 y &lt;60)"/>
  </r>
  <r>
    <s v="05212"/>
    <x v="0"/>
    <x v="0"/>
    <x v="40"/>
    <s v="Ciudades y aglomeraciones"/>
    <n v="3"/>
    <s v="G1"/>
    <n v="0"/>
    <n v="126.73912350000001"/>
    <n v="28321.358467499998"/>
    <n v="92745.194690999997"/>
    <n v="50515.219841999999"/>
    <n v="5145.2447309999998"/>
    <n v="82121.899900999997"/>
    <n v="31076.181682999999"/>
    <n v="56560.583173699997"/>
    <n v="35391.953072699995"/>
    <n v="760.83040600000004"/>
    <n v="-10545.335311000001"/>
    <n v="28627.681519999998"/>
    <n v="0"/>
    <n v="280698.78840399999"/>
    <n v="67154.723543450003"/>
    <s v="OK"/>
    <n v="36.366529157724834"/>
    <n v="70"/>
    <n v="40862.351468000001"/>
    <n v="55660.464572999997"/>
    <n v="82121.899900999997"/>
    <n v="61927.567805999999"/>
    <n v="28448.097590999998"/>
    <n v="92745.194690999997"/>
    <n v="18843.176614999997"/>
    <n v="92745.194690999997"/>
    <n v="30.673392498426235"/>
    <n v="69.326607501573761"/>
    <n v="37.841527924296827"/>
    <n v="47.171757804518158"/>
    <n v="23.924123052072655"/>
    <n v="76.075876947927341"/>
    <n v="62.573529279232808"/>
    <n v="80"/>
    <n v="20.317146001773978"/>
    <n v="20"/>
    <n v="58.514848450803854"/>
    <n v="46.811878760643083"/>
    <n v="33.633470842275166"/>
    <n v="100"/>
    <n v="136.21454119347158"/>
    <n v="60"/>
    <n v="75.409321850389759"/>
    <n v="70"/>
    <n v="8.7990876547347718E-2"/>
    <n v="0"/>
    <n v="76.666666666666671"/>
    <n v="76.754657543214023"/>
    <n v="15.350931508642805"/>
    <n v="62.145212093976419"/>
    <n v="62.162810269285885"/>
    <s v="3. Vulnerable (&gt;=60 y &lt;70)"/>
  </r>
  <r>
    <s v="05234"/>
    <x v="0"/>
    <x v="0"/>
    <x v="41"/>
    <s v="Rural"/>
    <n v="6"/>
    <s v="G4"/>
    <n v="0"/>
    <n v="4175.7378589999998"/>
    <n v="30902.237292000002"/>
    <n v="53361.579671"/>
    <n v="13109.309405"/>
    <n v="269.557614"/>
    <n v="49995.485059999999"/>
    <n v="10983.370289"/>
    <n v="17610.295918"/>
    <n v="11797.750443000001"/>
    <n v="306.46638000000002"/>
    <n v="-2446.4508639999999"/>
    <n v="8233.2053350000006"/>
    <n v="0"/>
    <n v="83778.346510999996"/>
    <n v="20338.302166000001"/>
    <s v="OK"/>
    <n v="33.748242589442953"/>
    <n v="80"/>
    <n v="10289.627049999999"/>
    <n v="13378.867018999999"/>
    <n v="49995.485059999999"/>
    <n v="43034.786258"/>
    <n v="35077.975150999999"/>
    <n v="53361.579671"/>
    <n v="6093.220851"/>
    <n v="53361.579671"/>
    <n v="65.736388179047012"/>
    <n v="34.263611820952988"/>
    <n v="21.968724327444299"/>
    <n v="30.064939439716948"/>
    <n v="24.27632319447795"/>
    <n v="75.723676805522047"/>
    <n v="66.993482096693072"/>
    <n v="100"/>
    <n v="11.418741515089433"/>
    <n v="60"/>
    <n v="60.010445613238403"/>
    <n v="48.008356490590728"/>
    <n v="46.251757410557047"/>
    <n v="100"/>
    <n v="130.02285655241511"/>
    <n v="60"/>
    <n v="86.07734519697847"/>
    <n v="80"/>
    <n v="0.353173463184138"/>
    <n v="2"/>
    <n v="80"/>
    <n v="82.353173463184135"/>
    <n v="16.470634692636828"/>
    <n v="64.008356490590728"/>
    <n v="64.478991183227549"/>
    <s v="3. Vulnerable (&gt;=60 y &lt;70)"/>
  </r>
  <r>
    <s v="05237"/>
    <x v="0"/>
    <x v="0"/>
    <x v="42"/>
    <s v="Intermedio"/>
    <n v="6"/>
    <s v="G1"/>
    <n v="0"/>
    <n v="1363.808749"/>
    <n v="10561.687121000001"/>
    <n v="36977.461116999999"/>
    <n v="9283.1558600000008"/>
    <n v="4693.3303830000004"/>
    <n v="23637.861165999999"/>
    <n v="5445.4396619999998"/>
    <n v="15704.163361700001"/>
    <n v="9059.3083987000009"/>
    <n v="546.92994399999998"/>
    <n v="6694.7449880000004"/>
    <n v="11095.786425"/>
    <n v="0"/>
    <n v="107275.94409088"/>
    <n v="36045.577991589998"/>
    <s v="OK"/>
    <n v="38.807573114554785"/>
    <n v="80"/>
    <n v="10167.565557"/>
    <n v="13976.486243000001"/>
    <n v="23637.861165999999"/>
    <n v="20978.471237999998"/>
    <n v="11925.495870000001"/>
    <n v="36977.461116999999"/>
    <n v="18337.461357"/>
    <n v="36977.461116999999"/>
    <n v="32.250715732663913"/>
    <n v="67.749284267336094"/>
    <n v="23.036939018123007"/>
    <n v="28.716940555210044"/>
    <n v="33.600802395226268"/>
    <n v="66.399197604773732"/>
    <n v="57.687303615258088"/>
    <n v="80"/>
    <n v="49.590915122535399"/>
    <n v="0"/>
    <n v="48.573084485463973"/>
    <n v="38.858467588371184"/>
    <n v="41.192426885445215"/>
    <n v="100"/>
    <n v="137.46148145932236"/>
    <n v="60"/>
    <n v="88.749447721500331"/>
    <n v="80"/>
    <n v="0.10794189647985597"/>
    <n v="0"/>
    <n v="80"/>
    <n v="80.107941896479858"/>
    <n v="16.021588379295974"/>
    <n v="54.858467588371184"/>
    <n v="54.880055967667161"/>
    <s v="2. Riesgo (&gt;=40 y &lt;60)"/>
  </r>
  <r>
    <s v="05240"/>
    <x v="0"/>
    <x v="0"/>
    <x v="43"/>
    <s v="Rural"/>
    <n v="6"/>
    <s v="G3"/>
    <n v="0"/>
    <n v="1255.1100835"/>
    <n v="11356.778683500001"/>
    <n v="22106.222314999999"/>
    <n v="2835.1218090000002"/>
    <n v="248.76088799999999"/>
    <n v="19495.525913000001"/>
    <n v="6172.4732690000001"/>
    <n v="4389.0343974999996"/>
    <n v="1105.6002615"/>
    <n v="158.47181399999999"/>
    <n v="-672.73773400000005"/>
    <n v="2400.3333480000001"/>
    <n v="0"/>
    <n v="77021.573859979995"/>
    <n v="12328.329841999999"/>
    <s v="OK"/>
    <n v="75.951694668922457"/>
    <n v="80"/>
    <n v="2189.69"/>
    <n v="3083.882697"/>
    <n v="19495.525913000001"/>
    <n v="15314.970864000001"/>
    <n v="12611.888767"/>
    <n v="22106.222314999999"/>
    <n v="1886.0674280000001"/>
    <n v="22106.222314999999"/>
    <n v="57.051307036038928"/>
    <n v="42.948692963961072"/>
    <n v="31.660973376891942"/>
    <n v="36.120031374995335"/>
    <n v="16.006333322157332"/>
    <n v="83.993666677842668"/>
    <n v="25.190056886538674"/>
    <n v="40"/>
    <n v="8.5318395930553184"/>
    <n v="80"/>
    <n v="56.612478203359821"/>
    <n v="45.289982562687861"/>
    <n v="4.0483053310775432"/>
    <n v="15.517451012851028"/>
    <n v="140.83649726673639"/>
    <n v="50"/>
    <n v="78.556336117035329"/>
    <n v="70"/>
    <n v="0"/>
    <n v="0"/>
    <n v="45.172483670950349"/>
    <n v="45.172483670950349"/>
    <n v="9.0344967341900695"/>
    <n v="54.324479296877932"/>
    <n v="54.324479296877932"/>
    <s v="2. Riesgo (&gt;=40 y &lt;60)"/>
  </r>
  <r>
    <s v="05250"/>
    <x v="0"/>
    <x v="0"/>
    <x v="44"/>
    <s v="Intermedio"/>
    <n v="6"/>
    <s v="G2"/>
    <n v="0"/>
    <n v="24724.796749000001"/>
    <n v="54189.145826"/>
    <n v="104144.61679"/>
    <n v="12289.076418000001"/>
    <n v="429.091793"/>
    <n v="88720.760859999995"/>
    <n v="14179.676191"/>
    <n v="37514.044237000002"/>
    <n v="25038.949997"/>
    <n v="158.150048"/>
    <n v="2948.7616899999998"/>
    <n v="2824.2378910000002"/>
    <n v="7915"/>
    <n v="192775.67779521001"/>
    <n v="61316.429767599999"/>
    <s v="NO"/>
    <n v="38.269562787477767"/>
    <n v="80"/>
    <n v="9384.0399089999992"/>
    <n v="12718.168211"/>
    <n v="88720.760859999995"/>
    <n v="79025.421096000005"/>
    <n v="78913.942574999994"/>
    <n v="104144.61679"/>
    <n v="5931.1496289999995"/>
    <n v="112059.61679"/>
    <n v="75.773424500782582"/>
    <n v="24.226575499217418"/>
    <n v="15.982365405291453"/>
    <n v="22.36911490332842"/>
    <n v="31.807140023513668"/>
    <n v="68.192859976486332"/>
    <n v="66.745536255203731"/>
    <n v="100"/>
    <n v="5.2928519647849486"/>
    <n v="80"/>
    <n v="58.957710075806439"/>
    <n v="47.166168060645155"/>
    <n v="41.730437212522233"/>
    <n v="100"/>
    <n v="135.52977538812812"/>
    <n v="60"/>
    <n v="89.072073244165381"/>
    <n v="80"/>
    <n v="0.18490144531637143"/>
    <n v="0"/>
    <n v="80"/>
    <n v="80.18490144531637"/>
    <n v="16.036980289063276"/>
    <n v="63.166168060645155"/>
    <n v="63.203148349708428"/>
    <s v="3. Vulnerable (&gt;=60 y &lt;70)"/>
  </r>
  <r>
    <s v="05264"/>
    <x v="0"/>
    <x v="0"/>
    <x v="45"/>
    <s v="Rural"/>
    <n v="6"/>
    <s v="G1"/>
    <n v="0"/>
    <n v="1030.3789405"/>
    <n v="5142.2173974999996"/>
    <n v="59448.930408"/>
    <n v="9896.7948410000008"/>
    <n v="1194.7497550000001"/>
    <n v="41513.001766000001"/>
    <n v="30790.095004999999"/>
    <n v="12578.8955706"/>
    <n v="6487.3475116"/>
    <n v="570.41741100000002"/>
    <n v="11844.380583"/>
    <n v="9847.9817569999996"/>
    <n v="428.322385"/>
    <n v="149476.91843300001"/>
    <n v="82120.664051"/>
    <s v="OK"/>
    <n v="57.541954291032873"/>
    <n v="80"/>
    <n v="8329.6815879999995"/>
    <n v="11091.544596000002"/>
    <n v="41513.001766000001"/>
    <n v="24087.699064"/>
    <n v="6172.5963379999994"/>
    <n v="59448.930408"/>
    <n v="22262.779751000002"/>
    <n v="59877.252793"/>
    <n v="10.383023370878607"/>
    <n v="89.616976629121396"/>
    <n v="74.169762954163716"/>
    <n v="92.457104308568887"/>
    <n v="54.938692148519849"/>
    <n v="45.061307851480151"/>
    <n v="51.573267900900142"/>
    <n v="70"/>
    <n v="37.18069669622961"/>
    <n v="0"/>
    <n v="59.427077757834084"/>
    <n v="47.541662206267269"/>
    <n v="22.458045708967127"/>
    <n v="86.083335033552956"/>
    <n v="133.15688575633945"/>
    <n v="60"/>
    <n v="58.024469537946835"/>
    <n v="50"/>
    <n v="0.22712894185710875"/>
    <n v="0"/>
    <n v="65.361111677850985"/>
    <n v="65.588240619708088"/>
    <n v="13.117648123941619"/>
    <n v="60.613884541837464"/>
    <n v="60.659310330208889"/>
    <s v="3. Vulnerable (&gt;=60 y &lt;70)"/>
  </r>
  <r>
    <s v="05266"/>
    <x v="0"/>
    <x v="0"/>
    <x v="46"/>
    <s v="Ciudades y aglomeraciones"/>
    <n v="1"/>
    <s v="G1"/>
    <n v="0"/>
    <n v="0"/>
    <n v="92213.021045999994"/>
    <n v="586096.24573199998"/>
    <n v="330142.66047599999"/>
    <n v="67797.509684999997"/>
    <n v="652283.17778200004"/>
    <n v="270664.07328299998"/>
    <n v="408047.30197799997"/>
    <n v="274463.08445899998"/>
    <n v="14436.647163"/>
    <n v="-199771.149569"/>
    <n v="66824.699070999995"/>
    <n v="47967.079343999998"/>
    <n v="2234072.1794560002"/>
    <n v="480227.21831099998"/>
    <s v="OK"/>
    <n v="31.501581816400265"/>
    <n v="65"/>
    <n v="369672.243548"/>
    <n v="397940.17016099999"/>
    <n v="652283.17778200004"/>
    <n v="537806.95182900003"/>
    <n v="92213.021045999994"/>
    <n v="586096.24573199998"/>
    <n v="-118509.80333500002"/>
    <n v="634063.32507599995"/>
    <n v="15.733426330146735"/>
    <n v="84.266573669853273"/>
    <n v="41.494872549581338"/>
    <n v="51.725873277474754"/>
    <n v="21.495599950935159"/>
    <n v="78.504400049064841"/>
    <n v="67.262565670339299"/>
    <n v="100"/>
    <n v="-18.690531158034606"/>
    <n v="40"/>
    <n v="70.899369399278584"/>
    <n v="56.719495519422871"/>
    <n v="33.498418183599739"/>
    <n v="100"/>
    <n v="107.64675387626973"/>
    <n v="100"/>
    <n v="82.449919014888479"/>
    <n v="80"/>
    <n v="8.2864287781849622E-2"/>
    <n v="2"/>
    <n v="93.333333333333329"/>
    <n v="95.416197621115174"/>
    <n v="19.083239524223035"/>
    <n v="75.386162186089535"/>
    <n v="75.80273504364591"/>
    <s v="4. Solvente (&gt;=70 y &lt;80)"/>
  </r>
  <r>
    <s v="05282"/>
    <x v="0"/>
    <x v="0"/>
    <x v="47"/>
    <s v="Intermedio"/>
    <n v="6"/>
    <s v="G3"/>
    <n v="0"/>
    <n v="1247.5374684999999"/>
    <n v="14682.9941275"/>
    <n v="30607.97638"/>
    <n v="9510.5920530000003"/>
    <n v="445.95680399999998"/>
    <n v="23136.952647999999"/>
    <n v="3781.352934"/>
    <n v="11247.640165500001"/>
    <n v="3062.2503225"/>
    <n v="992.30992800000001"/>
    <n v="-714.36611000000005"/>
    <n v="8285.4764340000002"/>
    <n v="157.60094799999999"/>
    <n v="79014.650106000001"/>
    <n v="46198.146734000002"/>
    <s v="OK"/>
    <n v="69.258498428472791"/>
    <n v="80"/>
    <n v="6935.9922930000002"/>
    <n v="9956.5488569999998"/>
    <n v="23136.952646999998"/>
    <n v="21318.757066999999"/>
    <n v="15930.531596000001"/>
    <n v="30607.97638"/>
    <n v="8563.4202519999999"/>
    <n v="30765.577327999999"/>
    <n v="52.046993888852448"/>
    <n v="47.953006111147552"/>
    <n v="16.343349063848592"/>
    <n v="18.645108409382132"/>
    <n v="58.467824222500639"/>
    <n v="41.532175777499361"/>
    <n v="27.225713815888874"/>
    <n v="40"/>
    <n v="27.834420790167858"/>
    <n v="20"/>
    <n v="33.626058059605811"/>
    <n v="26.90084644768465"/>
    <n v="10.741501571527209"/>
    <n v="41.172962711355119"/>
    <n v="143.54901845909532"/>
    <n v="50"/>
    <n v="92.141594410723954"/>
    <n v="100"/>
    <n v="0"/>
    <n v="2"/>
    <n v="63.724320903785042"/>
    <n v="65.724320903785042"/>
    <n v="13.144864180757009"/>
    <n v="39.645710628441662"/>
    <n v="40.045710628441661"/>
    <s v="2. Riesgo (&gt;=40 y &lt;60)"/>
  </r>
  <r>
    <s v="05284"/>
    <x v="0"/>
    <x v="0"/>
    <x v="48"/>
    <s v="Rural"/>
    <n v="6"/>
    <s v="G4"/>
    <n v="0"/>
    <n v="2427.2727789999999"/>
    <n v="23632.018145999999"/>
    <n v="39909.918357000002"/>
    <n v="3192.6346189999999"/>
    <n v="617.60914400000001"/>
    <n v="39416.662968999997"/>
    <n v="11837.237493000001"/>
    <n v="6336.7655398000006"/>
    <n v="827.08640779999996"/>
    <n v="380.67107499999997"/>
    <n v="-4180.4497950000004"/>
    <n v="6956.3604910000004"/>
    <n v="1128.7830200000001"/>
    <n v="104202.12694205"/>
    <n v="14975.94852539"/>
    <s v="NO"/>
    <n v="61.007351660593166"/>
    <n v="80"/>
    <n v="2472.577053"/>
    <n v="3810.2437629999999"/>
    <n v="38580.689019999998"/>
    <n v="35221.474151000002"/>
    <n v="26059.290924999998"/>
    <n v="39909.918357000002"/>
    <n v="3156.5817710000001"/>
    <n v="41038.701377000005"/>
    <n v="65.295274953699135"/>
    <n v="34.704725046300865"/>
    <n v="30.03104931107341"/>
    <n v="41.098502825703719"/>
    <n v="14.372018081472159"/>
    <n v="85.627981918527837"/>
    <n v="13.052185734271371"/>
    <n v="20"/>
    <n v="7.6917194382010718"/>
    <n v="80"/>
    <n v="52.286241958106487"/>
    <n v="41.828993566485195"/>
    <n v="18.992648339406834"/>
    <n v="72.800212955431064"/>
    <n v="154.10010209295589"/>
    <n v="0"/>
    <n v="91.293014836363866"/>
    <n v="100"/>
    <n v="0"/>
    <n v="2"/>
    <n v="57.600070985143681"/>
    <n v="59.600070985143681"/>
    <n v="11.920014197028737"/>
    <n v="53.349007763513931"/>
    <n v="53.74900776351393"/>
    <s v="2. Riesgo (&gt;=40 y &lt;60)"/>
  </r>
  <r>
    <s v="05306"/>
    <x v="0"/>
    <x v="0"/>
    <x v="49"/>
    <s v="Rural"/>
    <n v="6"/>
    <s v="G3"/>
    <n v="0"/>
    <n v="1333.9178460000001"/>
    <n v="6752.4270589999996"/>
    <n v="19056.127644"/>
    <n v="5526.5191070000001"/>
    <n v="159.41785300000001"/>
    <n v="16117.059674"/>
    <n v="7274.440576"/>
    <n v="7019.8548060000003"/>
    <n v="4023.4521930000001"/>
    <n v="189.049846"/>
    <n v="-57.334643"/>
    <n v="3233.956878"/>
    <n v="346.72852399999999"/>
    <n v="33786.684076999998"/>
    <n v="6410.773252"/>
    <s v="OK"/>
    <n v="50.486819888639708"/>
    <n v="80"/>
    <n v="2231.2404230000002"/>
    <n v="5685.93696"/>
    <n v="16117.059674"/>
    <n v="12580.791753"/>
    <n v="8086.3449049999999"/>
    <n v="19056.127644"/>
    <n v="3365.6720810000002"/>
    <n v="19402.856167999998"/>
    <n v="42.434355269162261"/>
    <n v="57.565644730837739"/>
    <n v="45.135035317484792"/>
    <n v="51.491748922948382"/>
    <n v="18.974259910767863"/>
    <n v="81.02574008923213"/>
    <n v="57.315319250778252"/>
    <n v="80"/>
    <n v="17.346271352311557"/>
    <n v="40"/>
    <n v="62.016626748603656"/>
    <n v="49.613301398882925"/>
    <n v="29.513180111360292"/>
    <n v="100"/>
    <n v="254.83300236892487"/>
    <n v="0"/>
    <n v="78.058851970966529"/>
    <n v="70"/>
    <n v="0.54221177532889286"/>
    <n v="0"/>
    <n v="56.666666666666664"/>
    <n v="57.208878441995559"/>
    <n v="11.441775688399112"/>
    <n v="60.94663473221626"/>
    <n v="61.055077087282037"/>
    <s v="3. Vulnerable (&gt;=60 y &lt;70)"/>
  </r>
  <r>
    <s v="05308"/>
    <x v="0"/>
    <x v="0"/>
    <x v="50"/>
    <s v="Ciudades y aglomeraciones"/>
    <n v="3"/>
    <s v="G1"/>
    <n v="0"/>
    <n v="0"/>
    <n v="21674.262885"/>
    <n v="107298.732506"/>
    <n v="66707.205832000007"/>
    <n v="1684.064388"/>
    <n v="117914.402131"/>
    <n v="51740.836301000003"/>
    <n v="68436.496689599997"/>
    <n v="38788.804172600001"/>
    <n v="2819.0349919999999"/>
    <n v="-40263.362141999998"/>
    <n v="34559.559891999997"/>
    <n v="5500"/>
    <n v="382357.25586117001"/>
    <n v="102539.80874061999"/>
    <s v="OK"/>
    <n v="41.728271421547205"/>
    <n v="70"/>
    <n v="51020.703223999997"/>
    <n v="68391.270220000006"/>
    <n v="117914.402131"/>
    <n v="83853.870657000007"/>
    <n v="21674.262885"/>
    <n v="107298.732506"/>
    <n v="-2884.7672579999999"/>
    <n v="112798.732506"/>
    <n v="20.199924434138122"/>
    <n v="79.800075565861874"/>
    <n v="43.879997155493534"/>
    <n v="54.699075640465168"/>
    <n v="26.817801197383616"/>
    <n v="73.182198802616384"/>
    <n v="56.678535648208552"/>
    <n v="80"/>
    <n v="-2.5574465190436011"/>
    <n v="100"/>
    <n v="77.536270001788679"/>
    <n v="62.029016001430946"/>
    <n v="28.271728578452795"/>
    <n v="100"/>
    <n v="134.04611441699797"/>
    <n v="60"/>
    <n v="71.114188887495203"/>
    <n v="70"/>
    <n v="0.16410577238450541"/>
    <n v="2"/>
    <n v="76.666666666666671"/>
    <n v="78.830772439051174"/>
    <n v="15.766154487810235"/>
    <n v="77.362349334764275"/>
    <n v="77.795170489241187"/>
    <s v="4. Solvente (&gt;=70 y &lt;80)"/>
  </r>
  <r>
    <s v="05310"/>
    <x v="0"/>
    <x v="0"/>
    <x v="51"/>
    <s v="Rural"/>
    <n v="6"/>
    <s v="G2"/>
    <n v="0"/>
    <n v="1163.9188959999999"/>
    <n v="7954.2236590000002"/>
    <n v="29599.439176"/>
    <n v="3654.711268"/>
    <n v="764.23429799999997"/>
    <n v="34630.469946999998"/>
    <n v="20815.775302999999"/>
    <n v="5986.0336223000004"/>
    <n v="2831.4409523000004"/>
    <n v="86.732125999999994"/>
    <n v="-8185.6234409999997"/>
    <n v="5916.1632710000003"/>
    <n v="898.50411499999996"/>
    <n v="87208.108806999997"/>
    <n v="22893.354219000001"/>
    <s v="OK"/>
    <n v="75.22710227559206"/>
    <n v="80"/>
    <n v="3046.1428430000001"/>
    <n v="4418.9455660000003"/>
    <n v="34630.469946999998"/>
    <n v="20480.924910000002"/>
    <n v="9118.1425550000004"/>
    <n v="29599.439176"/>
    <n v="-2182.7280439999995"/>
    <n v="30497.943291"/>
    <n v="30.805119315886326"/>
    <n v="69.19488068411367"/>
    <n v="60.108266895763705"/>
    <n v="84.128268546914185"/>
    <n v="26.251405439447396"/>
    <n v="73.748594560552604"/>
    <n v="47.300785978747676"/>
    <n v="70"/>
    <n v="-7.1569680065741572"/>
    <n v="80"/>
    <n v="75.414348758316095"/>
    <n v="60.331479006652877"/>
    <n v="4.7728977244079402"/>
    <n v="18.29486675802066"/>
    <n v="145.06691884639238"/>
    <n v="50"/>
    <n v="59.141342700069949"/>
    <n v="50"/>
    <n v="8.0113828144524168E-2"/>
    <n v="2"/>
    <n v="39.431622252673556"/>
    <n v="41.511736080818082"/>
    <n v="8.302347216163616"/>
    <n v="68.217803457187586"/>
    <n v="68.633826222816495"/>
    <s v="3. Vulnerable (&gt;=60 y &lt;70)"/>
  </r>
  <r>
    <s v="05313"/>
    <x v="0"/>
    <x v="0"/>
    <x v="52"/>
    <s v="Intermedio"/>
    <n v="6"/>
    <s v="G4"/>
    <n v="0"/>
    <n v="1248.4950220000001"/>
    <n v="10051.562212000001"/>
    <n v="23638.899998000001"/>
    <n v="2430.5716550000002"/>
    <n v="197.229229"/>
    <n v="19943.717343"/>
    <n v="6100.3444689999997"/>
    <n v="4242.4251697"/>
    <n v="2494.8926426999997"/>
    <n v="62.750742000000002"/>
    <n v="2325.0628539999998"/>
    <n v="5559.7315909999998"/>
    <n v="500.53364399999998"/>
    <n v="80834.411418999996"/>
    <n v="18166.464091999998"/>
    <s v="OK"/>
    <n v="61.579034931797693"/>
    <n v="80"/>
    <n v="1717.524424"/>
    <n v="2627.8008840000002"/>
    <n v="19566.304617000002"/>
    <n v="12945.330731"/>
    <n v="11300.057234"/>
    <n v="23638.899998000001"/>
    <n v="7947.5451869999997"/>
    <n v="24139.433642"/>
    <n v="47.802804846909353"/>
    <n v="52.197195153090647"/>
    <n v="30.587800479137584"/>
    <n v="41.860435557953011"/>
    <n v="22.473676461668404"/>
    <n v="77.526323538331596"/>
    <n v="58.808170866957788"/>
    <n v="80"/>
    <n v="32.92349482952298"/>
    <n v="0"/>
    <n v="50.316790849875055"/>
    <n v="40.253432679900044"/>
    <n v="18.420965068202307"/>
    <n v="70.608909081268621"/>
    <n v="152.99933132129945"/>
    <n v="0"/>
    <n v="66.161347195589343"/>
    <n v="60"/>
    <n v="0"/>
    <n v="2"/>
    <n v="43.536303027089538"/>
    <n v="45.536303027089538"/>
    <n v="9.1072606054179079"/>
    <n v="48.960693285317952"/>
    <n v="49.36069328531795"/>
    <s v="2. Riesgo (&gt;=40 y &lt;60)"/>
  </r>
  <r>
    <s v="05315"/>
    <x v="0"/>
    <x v="0"/>
    <x v="53"/>
    <s v="Intermedio"/>
    <n v="6"/>
    <s v="G3"/>
    <n v="0"/>
    <n v="1321.7974722500001"/>
    <n v="7172.1606077500001"/>
    <n v="29604.298836000002"/>
    <n v="1885.8315"/>
    <n v="58.024940999999998"/>
    <n v="28954.494622999999"/>
    <n v="16086.313977"/>
    <n v="3598.9694194499998"/>
    <n v="1189.3789694500001"/>
    <n v="140.668711"/>
    <n v="-1759.786237"/>
    <n v="6384.8568359999999"/>
    <n v="0"/>
    <n v="90641.703346519993"/>
    <n v="20136.22121154"/>
    <s v="OK"/>
    <n v="79.842215496266036"/>
    <n v="80"/>
    <n v="3375.9358280000001"/>
    <n v="1943.8564409999999"/>
    <n v="28954.494622999999"/>
    <n v="13263.453793000001"/>
    <n v="8493.9580800000003"/>
    <n v="29604.298836000002"/>
    <n v="4765.7393099999999"/>
    <n v="29604.298836000002"/>
    <n v="28.691637410682432"/>
    <n v="71.308362589317568"/>
    <n v="55.557225869250146"/>
    <n v="63.381776599756947"/>
    <n v="22.215184035719126"/>
    <n v="77.784815964280881"/>
    <n v="33.047765369225139"/>
    <n v="40"/>
    <n v="16.098132694852655"/>
    <n v="40"/>
    <n v="58.494991030671073"/>
    <n v="46.79599282453686"/>
    <n v="0.15778450373396424"/>
    <n v="0.60479956600188123"/>
    <n v="57.57978054196591"/>
    <n v="50"/>
    <n v="45.807927113547954"/>
    <n v="0"/>
    <n v="0"/>
    <n v="0"/>
    <n v="16.868266522000628"/>
    <n v="16.868266522000628"/>
    <n v="3.3736533044001256"/>
    <n v="50.169646128936989"/>
    <n v="50.169646128936989"/>
    <s v="2. Riesgo (&gt;=40 y &lt;60)"/>
  </r>
  <r>
    <s v="05318"/>
    <x v="0"/>
    <x v="0"/>
    <x v="54"/>
    <s v="Intermedio"/>
    <n v="2"/>
    <s v="G1"/>
    <n v="0"/>
    <n v="0"/>
    <n v="23709.991600000001"/>
    <n v="99576.281241999997"/>
    <n v="60272.126279999997"/>
    <n v="5684.1507680000004"/>
    <n v="95719.164728000003"/>
    <n v="41253.421248999999"/>
    <n v="66633.542523199998"/>
    <n v="48574.093082199994"/>
    <n v="768.72329500000001"/>
    <n v="-14202.332926999999"/>
    <n v="33474.046020000002"/>
    <n v="6109.7732020000003"/>
    <n v="257864.20818546999"/>
    <n v="44129.23892104"/>
    <s v="OK"/>
    <n v="31.619890352548126"/>
    <n v="70"/>
    <n v="51473.685735999999"/>
    <n v="65956.277048000004"/>
    <n v="95719.164728000003"/>
    <n v="71755.256189000007"/>
    <n v="23709.991600000001"/>
    <n v="99576.281241999997"/>
    <n v="20040.436388000002"/>
    <n v="105686.05444399999"/>
    <n v="23.810882776770569"/>
    <n v="76.189117223229431"/>
    <n v="43.098392433978738"/>
    <n v="53.724757988812115"/>
    <n v="17.113363359563202"/>
    <n v="82.886636640436791"/>
    <n v="72.897359562247203"/>
    <n v="100"/>
    <n v="18.962233469145975"/>
    <n v="40"/>
    <n v="70.56010237049567"/>
    <n v="56.448081896396538"/>
    <n v="38.380109647451874"/>
    <n v="100"/>
    <n v="128.13591275798436"/>
    <n v="70"/>
    <n v="74.96435681705232"/>
    <n v="70"/>
    <n v="0.2220674999136294"/>
    <n v="0"/>
    <n v="80"/>
    <n v="80.222067499913635"/>
    <n v="16.044413499982728"/>
    <n v="72.448081896396531"/>
    <n v="72.492495396379269"/>
    <s v="4. Solvente (&gt;=70 y &lt;80)"/>
  </r>
  <r>
    <s v="05321"/>
    <x v="0"/>
    <x v="0"/>
    <x v="55"/>
    <s v="Intermedio"/>
    <n v="6"/>
    <s v="G1"/>
    <n v="0"/>
    <n v="638.78529400000002"/>
    <n v="5468.5838199999998"/>
    <n v="26826.449517000001"/>
    <n v="10572.763192"/>
    <n v="1033.039503"/>
    <n v="20504.458269999999"/>
    <n v="5906.6789339999996"/>
    <n v="12747.4139756"/>
    <n v="6678.6496826000002"/>
    <n v="460.159356"/>
    <n v="253.22695400000001"/>
    <n v="11407.572058"/>
    <n v="0"/>
    <n v="143267.31833314002"/>
    <n v="18759.237532100004"/>
    <s v="OK"/>
    <n v="50.929250123493411"/>
    <n v="80"/>
    <n v="6377.2536529999998"/>
    <n v="11605.802695"/>
    <n v="20504.458269999999"/>
    <n v="16538.078837000001"/>
    <n v="6107.3691140000001"/>
    <n v="26826.449517000001"/>
    <n v="12120.958368"/>
    <n v="26826.449517000001"/>
    <n v="22.766222232016734"/>
    <n v="77.23377776798327"/>
    <n v="28.806803165543961"/>
    <n v="35.909425876405528"/>
    <n v="13.093870779712006"/>
    <n v="86.906129220287994"/>
    <n v="52.39219260772181"/>
    <n v="70"/>
    <n v="45.182864621421153"/>
    <n v="0"/>
    <n v="54.009866572935358"/>
    <n v="43.207893258348292"/>
    <n v="29.070749876506589"/>
    <n v="100"/>
    <n v="181.98747182559339"/>
    <n v="0"/>
    <n v="80.65601450781466"/>
    <n v="80"/>
    <n v="0.33441508180857049"/>
    <n v="0"/>
    <n v="60"/>
    <n v="60.334415081808572"/>
    <n v="12.066883016361714"/>
    <n v="55.207893258348292"/>
    <n v="55.274776274710007"/>
    <s v="2. Riesgo (&gt;=40 y &lt;60)"/>
  </r>
  <r>
    <s v="05347"/>
    <x v="0"/>
    <x v="0"/>
    <x v="56"/>
    <s v="Rural"/>
    <n v="6"/>
    <s v="G3"/>
    <n v="0"/>
    <n v="973.49082499999997"/>
    <n v="3683.926461"/>
    <n v="12338.155875"/>
    <n v="2110.8332580000001"/>
    <n v="264.91306300000002"/>
    <n v="11049.43262"/>
    <n v="3327.3389750000001"/>
    <n v="3370.3724299999999"/>
    <n v="573.08421599999997"/>
    <n v="161.91422399999999"/>
    <n v="-1508.564959"/>
    <n v="4237.8096500000001"/>
    <n v="1005.928234"/>
    <n v="64441.628376480003"/>
    <n v="15936.558155999999"/>
    <s v="OK"/>
    <n v="79.752794580215948"/>
    <n v="80"/>
    <n v="1147"/>
    <n v="2375.7463210000001"/>
    <n v="11049.43262"/>
    <n v="8404.2135890000009"/>
    <n v="4657.4172859999999"/>
    <n v="12338.155875"/>
    <n v="2891.158915"/>
    <n v="13344.084108999999"/>
    <n v="37.748082721478823"/>
    <n v="62.251917278521177"/>
    <n v="30.113211143324754"/>
    <n v="34.354285901159628"/>
    <n v="24.730222617739663"/>
    <n v="75.269777382260344"/>
    <n v="17.003587226708948"/>
    <n v="30"/>
    <n v="21.666222210410382"/>
    <n v="20"/>
    <n v="44.375196112388231"/>
    <n v="35.500156889910585"/>
    <n v="0.24720541978405208"/>
    <n v="0.94755649040663381"/>
    <n v="207.12696782911945"/>
    <n v="0"/>
    <n v="76.060137004573193"/>
    <n v="70"/>
    <n v="0"/>
    <n v="0"/>
    <n v="23.649185496802215"/>
    <n v="23.649185496802215"/>
    <n v="4.7298370993604433"/>
    <n v="40.22999398927103"/>
    <n v="40.22999398927103"/>
    <s v="2. Riesgo (&gt;=40 y &lt;60)"/>
  </r>
  <r>
    <s v="05353"/>
    <x v="0"/>
    <x v="0"/>
    <x v="57"/>
    <s v="Intermedio"/>
    <n v="6"/>
    <s v="G2"/>
    <n v="0"/>
    <n v="992.31406924999999"/>
    <n v="5078.3363107499999"/>
    <n v="11231.13428"/>
    <n v="2101.4347670000002"/>
    <n v="177.48223400000001"/>
    <n v="8897.5042630000007"/>
    <n v="206.87194"/>
    <n v="3284.47218625"/>
    <n v="1499.5662912499999"/>
    <n v="147.98982799999999"/>
    <n v="548.72412199999997"/>
    <n v="1153.4468899999999"/>
    <n v="200"/>
    <n v="29958.52321485"/>
    <n v="5757.6692026299997"/>
    <s v="OK"/>
    <n v="74.152871023146886"/>
    <n v="80"/>
    <n v="1436.892335"/>
    <n v="2278.9170010000003"/>
    <n v="8897.5042630000007"/>
    <n v="7455.1766369999996"/>
    <n v="6070.65038"/>
    <n v="11231.13428"/>
    <n v="1850.16084"/>
    <n v="11431.13428"/>
    <n v="54.051979334005438"/>
    <n v="45.948020665994562"/>
    <n v="2.3250558121143095"/>
    <n v="3.2541766690315592"/>
    <n v="19.218801812553991"/>
    <n v="80.781198187446009"/>
    <n v="45.656233519885845"/>
    <n v="70"/>
    <n v="16.185277809543848"/>
    <n v="40"/>
    <n v="47.996679104494426"/>
    <n v="38.397343283595546"/>
    <n v="5.8471289768531136"/>
    <n v="22.412473873355186"/>
    <n v="158.60040070434366"/>
    <n v="0"/>
    <n v="83.789525878645804"/>
    <n v="80"/>
    <n v="0"/>
    <n v="0"/>
    <n v="34.137491291118394"/>
    <n v="34.137491291118394"/>
    <n v="6.8274982582236792"/>
    <n v="45.224841541819224"/>
    <n v="45.224841541819224"/>
    <s v="2. Riesgo (&gt;=40 y &lt;60)"/>
  </r>
  <r>
    <s v="05360"/>
    <x v="0"/>
    <x v="0"/>
    <x v="58"/>
    <s v="Ciudades y aglomeraciones"/>
    <n v="1"/>
    <s v="G1"/>
    <n v="0"/>
    <n v="0"/>
    <n v="189331.96896599999"/>
    <n v="719191.10207100003"/>
    <n v="379838.52064800001"/>
    <n v="38066.325829000001"/>
    <n v="600276.73148199997"/>
    <n v="154729.73443499999"/>
    <n v="421326.36265740002"/>
    <n v="289231.81430940004"/>
    <n v="26446.385689999999"/>
    <n v="-13180.177759"/>
    <n v="29857.727397999999"/>
    <n v="39059.399614000002"/>
    <n v="2885174.0495538702"/>
    <n v="448107.15098169999"/>
    <s v="OK"/>
    <n v="33.0925831341265"/>
    <n v="65"/>
    <n v="342759.17951799999"/>
    <n v="417904.84647699998"/>
    <n v="600276.73148199997"/>
    <n v="517285.33338500001"/>
    <n v="189331.96896599999"/>
    <n v="719191.10207100003"/>
    <n v="43123.935329"/>
    <n v="758250.50168500002"/>
    <n v="26.325682898578009"/>
    <n v="73.674317101421991"/>
    <n v="25.776400503313486"/>
    <n v="32.131845311506616"/>
    <n v="15.531373265019838"/>
    <n v="84.468626734980162"/>
    <n v="68.647927104572815"/>
    <n v="100"/>
    <n v="5.6872940054993828"/>
    <n v="80"/>
    <n v="74.054957829581753"/>
    <n v="59.243966263665406"/>
    <n v="31.9074168658735"/>
    <n v="100"/>
    <n v="121.92375039077653"/>
    <n v="70"/>
    <n v="86.174476912988823"/>
    <n v="80"/>
    <n v="0.15938445238219934"/>
    <n v="0"/>
    <n v="83.333333333333329"/>
    <n v="83.492717785715527"/>
    <n v="16.698543557143108"/>
    <n v="75.910632930332071"/>
    <n v="75.94250982080851"/>
    <s v="4. Solvente (&gt;=70 y &lt;80)"/>
  </r>
  <r>
    <s v="05361"/>
    <x v="0"/>
    <x v="0"/>
    <x v="59"/>
    <s v="Rural disperso"/>
    <n v="6"/>
    <s v="G4"/>
    <n v="0"/>
    <n v="1737.6291389999999"/>
    <n v="23397.791745999999"/>
    <n v="42365.067617000001"/>
    <n v="5784.0119279999999"/>
    <n v="232.97282000000001"/>
    <n v="38008.274454999999"/>
    <n v="8085.1624019999999"/>
    <n v="7829.2327956999998"/>
    <n v="1598.9667347"/>
    <n v="1156.1501659999999"/>
    <n v="-1873.4728990000001"/>
    <n v="5953.1205639999998"/>
    <n v="2000"/>
    <n v="86914.614407000001"/>
    <n v="40286.081026"/>
    <s v="OK"/>
    <n v="73.600435368930249"/>
    <n v="80"/>
    <n v="6002.5760090000003"/>
    <n v="6016.9847479999999"/>
    <n v="38008.274454999999"/>
    <n v="33382.867165000003"/>
    <n v="25135.420885"/>
    <n v="42365.067617000001"/>
    <n v="5235.7978309999999"/>
    <n v="44365.067617000001"/>
    <n v="59.33053409057657"/>
    <n v="40.66946590942343"/>
    <n v="21.272111186137771"/>
    <n v="29.111600884681781"/>
    <n v="46.351331477293428"/>
    <n v="53.648668522706572"/>
    <n v="20.423032197716619"/>
    <n v="30"/>
    <n v="11.801622565303438"/>
    <n v="60"/>
    <n v="42.685947063362356"/>
    <n v="34.148757650689888"/>
    <n v="6.3995646310697509"/>
    <n v="24.530000221047256"/>
    <n v="100.24004259135404"/>
    <n v="100"/>
    <n v="87.830525441305525"/>
    <n v="80"/>
    <n v="0"/>
    <n v="0"/>
    <n v="68.176666740349091"/>
    <n v="68.176666740349091"/>
    <n v="13.635333348069819"/>
    <n v="47.784090998759709"/>
    <n v="47.784090998759709"/>
    <s v="2. Riesgo (&gt;=40 y &lt;60)"/>
  </r>
  <r>
    <s v="05364"/>
    <x v="0"/>
    <x v="0"/>
    <x v="60"/>
    <s v="Intermedio"/>
    <n v="6"/>
    <s v="G3"/>
    <n v="0"/>
    <n v="1222.46539125"/>
    <n v="14581.485397750001"/>
    <n v="24698.872055"/>
    <n v="5202.0523949999997"/>
    <n v="390.89881200000002"/>
    <n v="25724.060962"/>
    <n v="7710.6102620000001"/>
    <n v="6872.2420122499998"/>
    <n v="3260.11598925"/>
    <n v="10.749803999999999"/>
    <n v="-4637.3149290000001"/>
    <n v="7703.1802790000002"/>
    <n v="0"/>
    <n v="46963.579347999999"/>
    <n v="17951.719314000002"/>
    <s v="OK"/>
    <n v="47.069528817321803"/>
    <n v="80"/>
    <n v="3843.4948880000002"/>
    <n v="5592.9512070000001"/>
    <n v="25724.060960999999"/>
    <n v="17501.895982999999"/>
    <n v="15803.950789"/>
    <n v="24698.872055"/>
    <n v="3076.6151540000001"/>
    <n v="24698.872055"/>
    <n v="63.986528428534754"/>
    <n v="36.013471571465246"/>
    <n v="29.974311884077089"/>
    <n v="34.195824392656192"/>
    <n v="38.224768135703222"/>
    <n v="61.775231864296778"/>
    <n v="47.438899611491195"/>
    <n v="70"/>
    <n v="12.45650063350636"/>
    <n v="60"/>
    <n v="52.396905565683639"/>
    <n v="41.917524452546914"/>
    <n v="32.930471182678197"/>
    <n v="100"/>
    <n v="145.51733175090408"/>
    <n v="50"/>
    <n v="68.037064635846008"/>
    <n v="60"/>
    <n v="0.18145056250131841"/>
    <n v="2"/>
    <n v="70"/>
    <n v="72.181450562501325"/>
    <n v="14.436290112500267"/>
    <n v="55.917524452546914"/>
    <n v="56.35381456504718"/>
    <s v="2. Riesgo (&gt;=40 y &lt;60)"/>
  </r>
  <r>
    <s v="05368"/>
    <x v="0"/>
    <x v="0"/>
    <x v="61"/>
    <s v="Intermedio"/>
    <n v="6"/>
    <s v="G2"/>
    <n v="0"/>
    <n v="1229.709169"/>
    <n v="10404.07156"/>
    <n v="28600.322312"/>
    <n v="8231.6411220000009"/>
    <n v="471.25671"/>
    <n v="21522.520715999999"/>
    <n v="6743.4775650000001"/>
    <n v="10054.8102027"/>
    <n v="4285.9775756999998"/>
    <n v="254.964426"/>
    <n v="1308.968969"/>
    <n v="3626.4529670000002"/>
    <n v="2264.6729989999999"/>
    <n v="131511.19376699999"/>
    <n v="22774.155806999999"/>
    <s v="OK"/>
    <n v="58.157133390730785"/>
    <n v="80"/>
    <n v="6211.6762150000004"/>
    <n v="8702.8978320000006"/>
    <n v="21522.520715999999"/>
    <n v="20257.214943999999"/>
    <n v="11633.780729"/>
    <n v="28600.322312"/>
    <n v="5190.3863620000002"/>
    <n v="30864.995310999999"/>
    <n v="40.677096579847806"/>
    <n v="59.322903420152194"/>
    <n v="31.332192237068448"/>
    <n v="43.852921050854789"/>
    <n v="17.317275552489665"/>
    <n v="82.682724447510338"/>
    <n v="42.626141014070001"/>
    <n v="50"/>
    <n v="16.816417140844969"/>
    <n v="40"/>
    <n v="55.171709783703463"/>
    <n v="44.137367826962773"/>
    <n v="21.842866609269215"/>
    <n v="83.725308461196747"/>
    <n v="140.10546478556273"/>
    <n v="50"/>
    <n v="94.121014965224958"/>
    <n v="100"/>
    <n v="0.22814245601228411"/>
    <n v="2"/>
    <n v="77.908436153732239"/>
    <n v="80.136578609744518"/>
    <n v="16.027315721948906"/>
    <n v="59.71905505770922"/>
    <n v="60.164683548911682"/>
    <s v="3. Vulnerable (&gt;=60 y &lt;70)"/>
  </r>
  <r>
    <s v="05376"/>
    <x v="0"/>
    <x v="0"/>
    <x v="62"/>
    <s v="Intermedio"/>
    <n v="3"/>
    <s v="G1"/>
    <n v="0"/>
    <n v="0"/>
    <n v="22361.565309000001"/>
    <n v="124408.77337"/>
    <n v="67302.285149999996"/>
    <n v="14246.773498"/>
    <n v="111104.157007"/>
    <n v="50024.860990000001"/>
    <n v="82608.913266999996"/>
    <n v="58717.978154999997"/>
    <n v="2557.2233809999998"/>
    <n v="-9371.2337169999992"/>
    <n v="28230.355683000002"/>
    <n v="16494.494151999999"/>
    <n v="326485.0658019"/>
    <n v="96577.237101220002"/>
    <s v="OK"/>
    <n v="31.146943422307338"/>
    <n v="70"/>
    <n v="62663.739170000001"/>
    <n v="81549.058647999991"/>
    <n v="109889.071975"/>
    <n v="92571.851422000007"/>
    <n v="22361.565309000001"/>
    <n v="124408.77337"/>
    <n v="21416.345347000002"/>
    <n v="140903.26752200001"/>
    <n v="17.974267170447227"/>
    <n v="82.025732829552766"/>
    <n v="45.025192879910186"/>
    <n v="56.126631511333336"/>
    <n v="29.580904983819313"/>
    <n v="70.419095016180691"/>
    <n v="71.079470523014649"/>
    <n v="100"/>
    <n v="15.199324844369666"/>
    <n v="40"/>
    <n v="69.714291871413351"/>
    <n v="55.771433497130687"/>
    <n v="38.853056577692662"/>
    <n v="100"/>
    <n v="130.13755599034099"/>
    <n v="60"/>
    <n v="84.241180454286024"/>
    <n v="80"/>
    <n v="0.2460532220794589"/>
    <n v="0"/>
    <n v="80"/>
    <n v="80.246053222079453"/>
    <n v="16.04921064441589"/>
    <n v="71.771433497130687"/>
    <n v="71.82064414154658"/>
    <s v="4. Solvente (&gt;=70 y &lt;80)"/>
  </r>
  <r>
    <s v="05380"/>
    <x v="0"/>
    <x v="0"/>
    <x v="63"/>
    <s v="Ciudades y aglomeraciones"/>
    <n v="2"/>
    <s v="G1"/>
    <n v="0"/>
    <n v="0"/>
    <n v="19377.997740999999"/>
    <n v="149199.345417"/>
    <n v="92914.151427000004"/>
    <n v="4970.1022640000001"/>
    <n v="168424.80441099999"/>
    <n v="96553.741502000004"/>
    <n v="99095.644479899987"/>
    <n v="60168.248450899999"/>
    <n v="2442.1506159999999"/>
    <n v="-58152.855022999996"/>
    <n v="15081.437834"/>
    <n v="4859.0181560000001"/>
    <n v="535438.86942340003"/>
    <n v="92472.192127949995"/>
    <s v="OK"/>
    <n v="39.9008148852622"/>
    <n v="70"/>
    <n v="71945.902933999998"/>
    <n v="97884.253691000005"/>
    <n v="168424.80441099999"/>
    <n v="88112.534163000004"/>
    <n v="19377.997740999999"/>
    <n v="149199.345417"/>
    <n v="-40629.266573000001"/>
    <n v="154058.36357300001"/>
    <n v="12.987991124786825"/>
    <n v="87.012008875213169"/>
    <n v="57.327506978356915"/>
    <n v="71.46221157163086"/>
    <n v="17.270354733030654"/>
    <n v="82.729645266969342"/>
    <n v="60.717349149592735"/>
    <n v="80"/>
    <n v="-26.372645814680464"/>
    <n v="20"/>
    <n v="68.240773142762663"/>
    <n v="54.59261851421013"/>
    <n v="30.0991851147378"/>
    <n v="100"/>
    <n v="136.052575197777"/>
    <n v="60"/>
    <n v="52.3156517658662"/>
    <n v="50"/>
    <n v="0.21720990560974629"/>
    <n v="0"/>
    <n v="70"/>
    <n v="70.217209905609749"/>
    <n v="14.043441981121951"/>
    <n v="68.59261851421013"/>
    <n v="68.636060495332089"/>
    <s v="3. Vulnerable (&gt;=60 y &lt;70)"/>
  </r>
  <r>
    <s v="05390"/>
    <x v="0"/>
    <x v="0"/>
    <x v="64"/>
    <s v="Intermedio"/>
    <n v="6"/>
    <s v="G1"/>
    <n v="0"/>
    <n v="970.15199974999996"/>
    <n v="6896.61484225"/>
    <n v="15822.171071999999"/>
    <n v="5781.755107"/>
    <n v="474.55913700000002"/>
    <n v="9246.8086500000009"/>
    <n v="941.122522"/>
    <n v="7271.9025287499999"/>
    <n v="2264.2895937500002"/>
    <n v="356.43672700000002"/>
    <n v="1567.749487"/>
    <n v="4400.0063209999998"/>
    <n v="0"/>
    <n v="51713.009489999997"/>
    <n v="11585.975946"/>
    <s v="OK"/>
    <n v="72.4606302940185"/>
    <n v="80"/>
    <n v="5277.5854600000002"/>
    <n v="6256.3142440000001"/>
    <n v="9246.8086500000009"/>
    <n v="8488.9746830000004"/>
    <n v="7866.766842"/>
    <n v="15822.171071999999"/>
    <n v="6324.1925350000001"/>
    <n v="15822.171071999999"/>
    <n v="49.719894989136925"/>
    <n v="50.280105010863075"/>
    <n v="10.177808989266799"/>
    <n v="12.687255693871736"/>
    <n v="22.404373793485057"/>
    <n v="77.595626206514936"/>
    <n v="31.13751297955336"/>
    <n v="40"/>
    <n v="39.970447204882809"/>
    <n v="0"/>
    <n v="36.112597382249945"/>
    <n v="28.890077905799956"/>
    <n v="7.5393697059814997"/>
    <n v="28.898956603453897"/>
    <n v="118.54501061930695"/>
    <n v="80"/>
    <n v="91.804372776763358"/>
    <n v="100"/>
    <n v="0.20337523265648627"/>
    <n v="0"/>
    <n v="69.632985534484632"/>
    <n v="69.836360767141116"/>
    <n v="13.967272153428224"/>
    <n v="42.816675012696884"/>
    <n v="42.857350059228182"/>
    <s v="2. Riesgo (&gt;=40 y &lt;60)"/>
  </r>
  <r>
    <s v="05400"/>
    <x v="0"/>
    <x v="0"/>
    <x v="65"/>
    <s v="Intermedio"/>
    <n v="6"/>
    <s v="G2"/>
    <n v="0"/>
    <n v="1556.389805"/>
    <n v="15111.474953999999"/>
    <n v="37232.175597000001"/>
    <n v="11885.592909000001"/>
    <n v="1107.2151739999999"/>
    <n v="30735.887456"/>
    <n v="12706.972717000001"/>
    <n v="14734.863773499999"/>
    <n v="8657.5508454999999"/>
    <n v="354.30060099999997"/>
    <n v="418.975213"/>
    <n v="8480.0946469999999"/>
    <n v="0"/>
    <n v="135062.20323332999"/>
    <n v="15656.758499719999"/>
    <s v="OK"/>
    <n v="47.042935055900735"/>
    <n v="80"/>
    <n v="10408.496654"/>
    <n v="12992.808083"/>
    <n v="30735.887456"/>
    <n v="26877.846305999999"/>
    <n v="16667.864759"/>
    <n v="37232.175597000001"/>
    <n v="9253.3704610000004"/>
    <n v="37232.175597000001"/>
    <n v="44.767367181043859"/>
    <n v="55.232632818956141"/>
    <n v="41.342462407147615"/>
    <n v="57.863418118687179"/>
    <n v="11.592257585693154"/>
    <n v="88.407742414306853"/>
    <n v="58.755554028739795"/>
    <n v="80"/>
    <n v="24.853155402891886"/>
    <n v="20"/>
    <n v="60.300758670390039"/>
    <n v="48.240606936312034"/>
    <n v="32.957064944099265"/>
    <n v="100"/>
    <n v="124.8288635228301"/>
    <n v="70"/>
    <n v="87.447763935487515"/>
    <n v="80"/>
    <n v="0.15102717054695025"/>
    <n v="0"/>
    <n v="83.333333333333329"/>
    <n v="83.484360503880282"/>
    <n v="16.696872100776059"/>
    <n v="64.907273602978705"/>
    <n v="64.937479037088096"/>
    <s v="3. Vulnerable (&gt;=60 y &lt;70)"/>
  </r>
  <r>
    <s v="05411"/>
    <x v="0"/>
    <x v="0"/>
    <x v="66"/>
    <s v="Rural disperso"/>
    <n v="6"/>
    <s v="G4"/>
    <n v="0"/>
    <n v="1400.66290325"/>
    <n v="12089.63121575"/>
    <n v="20083.42857"/>
    <n v="2164.8741180000002"/>
    <n v="170.035225"/>
    <n v="16552.702815000001"/>
    <n v="4186.6567150000001"/>
    <n v="3771.1336552500002"/>
    <n v="1073.6355022499999"/>
    <n v="239.85419099999999"/>
    <n v="862.11905300000001"/>
    <n v="3370.6179520000001"/>
    <n v="1162.905366"/>
    <n v="41626.171744309999"/>
    <n v="12518.009651049999"/>
    <s v="OK"/>
    <n v="76.933340796868464"/>
    <n v="80"/>
    <n v="2615.2366149999998"/>
    <n v="2334.9093430000003"/>
    <n v="16523.811364000001"/>
    <n v="16478.419287000001"/>
    <n v="13490.294119"/>
    <n v="20083.42857"/>
    <n v="4472.5911960000003"/>
    <n v="21246.333935999999"/>
    <n v="67.171270443092467"/>
    <n v="32.828729556907533"/>
    <n v="25.292888791587959"/>
    <n v="34.614170510785009"/>
    <n v="30.072449919109172"/>
    <n v="69.927550080890825"/>
    <n v="28.469834283262109"/>
    <n v="40"/>
    <n v="21.051119734221995"/>
    <n v="20"/>
    <n v="39.47409002971667"/>
    <n v="31.579272023773338"/>
    <n v="3.0666592031315361"/>
    <n v="11.754729464794631"/>
    <n v="89.280997734883755"/>
    <n v="80"/>
    <n v="99.725292936356709"/>
    <n v="100"/>
    <n v="0"/>
    <n v="2"/>
    <n v="63.918243154931552"/>
    <n v="65.91824315493156"/>
    <n v="13.183648630986312"/>
    <n v="44.362920654759648"/>
    <n v="44.762920654759654"/>
    <s v="2. Riesgo (&gt;=40 y &lt;60)"/>
  </r>
  <r>
    <s v="05425"/>
    <x v="0"/>
    <x v="0"/>
    <x v="67"/>
    <s v="Rural"/>
    <n v="6"/>
    <s v="G2"/>
    <n v="0"/>
    <n v="1114.4881"/>
    <n v="8936.4069380000001"/>
    <n v="18441.098313999999"/>
    <n v="4495.2743140000002"/>
    <n v="246.61718400000001"/>
    <n v="18125.037413999999"/>
    <n v="4860.7645750000001"/>
    <n v="5888.8957805"/>
    <n v="2198.5403464999999"/>
    <n v="0"/>
    <n v="-3374.2945340000001"/>
    <n v="7196.5005359999996"/>
    <n v="0"/>
    <n v="64809.120441999999"/>
    <n v="13872.882769"/>
    <s v="OK"/>
    <n v="76.351175775707702"/>
    <n v="80"/>
    <n v="3784.6008670000001"/>
    <n v="4741.891498"/>
    <n v="18125.037413999999"/>
    <n v="15418.333226999999"/>
    <n v="10050.895038000001"/>
    <n v="18441.098313999999"/>
    <n v="3822.2060019999994"/>
    <n v="18441.098313999999"/>
    <n v="54.502692122028463"/>
    <n v="45.497307877971537"/>
    <n v="26.81795609009605"/>
    <n v="37.534740699468763"/>
    <n v="21.405756897156689"/>
    <n v="78.594243102843308"/>
    <n v="37.333660306573321"/>
    <n v="50"/>
    <n v="20.726563770327502"/>
    <n v="20"/>
    <n v="46.32525833605672"/>
    <n v="37.060206668845375"/>
    <n v="3.6488242242922979"/>
    <n v="13.986210654691192"/>
    <n v="125.29436166828421"/>
    <n v="70"/>
    <n v="85.06649048399035"/>
    <n v="80"/>
    <n v="0.15995249639389275"/>
    <n v="0"/>
    <n v="54.662070218230404"/>
    <n v="54.822022714624296"/>
    <n v="10.964404542924861"/>
    <n v="47.992620712491458"/>
    <n v="48.024611211770235"/>
    <s v="2. Riesgo (&gt;=40 y &lt;60)"/>
  </r>
  <r>
    <s v="05440"/>
    <x v="0"/>
    <x v="0"/>
    <x v="68"/>
    <s v="Intermedio"/>
    <n v="3"/>
    <s v="G1"/>
    <n v="0"/>
    <n v="1431.2928019999999"/>
    <n v="25458.507536000001"/>
    <n v="101426.76847"/>
    <n v="39247.946982000001"/>
    <n v="15669.958371999999"/>
    <n v="112895.059488"/>
    <n v="54229.147137"/>
    <n v="57315.828279900001"/>
    <n v="33234.335222900001"/>
    <n v="1333.0422779999999"/>
    <n v="-33948.543809000003"/>
    <n v="22076.092642"/>
    <n v="10560.869241"/>
    <n v="300397.05468100001"/>
    <n v="39602.700752999997"/>
    <s v="OK"/>
    <n v="61.98438299167406"/>
    <n v="70"/>
    <n v="34572.398137999997"/>
    <n v="54917.905354000002"/>
    <n v="111293.81922200001"/>
    <n v="78311.477897999997"/>
    <n v="26889.800338000001"/>
    <n v="101426.76847"/>
    <n v="-10539.408889000002"/>
    <n v="111987.63771099999"/>
    <n v="26.511542015610473"/>
    <n v="73.488457984389527"/>
    <n v="48.035004705200762"/>
    <n v="59.878544350154584"/>
    <n v="13.183451746907174"/>
    <n v="86.816548253092833"/>
    <n v="57.984567649622363"/>
    <n v="80"/>
    <n v="-9.4112252963121197"/>
    <n v="80"/>
    <n v="76.036710117527392"/>
    <n v="60.829368094021916"/>
    <n v="8.0156170083259397"/>
    <n v="29.148675102247381"/>
    <n v="158.84899026902445"/>
    <n v="0"/>
    <n v="70.364624419789678"/>
    <n v="70"/>
    <n v="0.25958728165308287"/>
    <n v="0"/>
    <n v="33.049558367415791"/>
    <n v="33.309145649068874"/>
    <n v="6.6618291298137748"/>
    <n v="67.43927976750507"/>
    <n v="67.491197223835684"/>
    <s v="3. Vulnerable (&gt;=60 y &lt;70)"/>
  </r>
  <r>
    <s v="05467"/>
    <x v="0"/>
    <x v="0"/>
    <x v="69"/>
    <s v="Intermedio"/>
    <n v="6"/>
    <s v="G3"/>
    <n v="0"/>
    <n v="942.45441700000003"/>
    <n v="7646.7447490000004"/>
    <n v="15742.236801999999"/>
    <n v="1392.0432490000001"/>
    <n v="794.22619399999996"/>
    <n v="15500.830808999999"/>
    <n v="5809.2711959999997"/>
    <n v="3160.2443069999999"/>
    <n v="613.55953799999997"/>
    <n v="64.366275999999999"/>
    <n v="-1450.843779"/>
    <n v="2126.5902179999998"/>
    <n v="40.755706000000004"/>
    <n v="50067.321769059999"/>
    <n v="10998.882720580001"/>
    <s v="NO"/>
    <n v="95.44829963085013"/>
    <n v="80"/>
    <n v="1594.8296829999999"/>
    <n v="2186.2694430000001"/>
    <n v="14646.395812000001"/>
    <n v="10584.74021"/>
    <n v="8589.1991660000003"/>
    <n v="15742.236801999999"/>
    <n v="740.11271499999975"/>
    <n v="15782.992507999999"/>
    <n v="54.561491318112878"/>
    <n v="45.438508681887122"/>
    <n v="37.477160208903484"/>
    <n v="42.755356459738969"/>
    <n v="21.968186697329909"/>
    <n v="78.031813302670088"/>
    <n v="19.414940061467849"/>
    <n v="30"/>
    <n v="4.6893053685785846"/>
    <n v="100"/>
    <n v="59.245135688859236"/>
    <n v="47.396108551087394"/>
    <n v="0"/>
    <n v="0"/>
    <n v="137.08482268071756"/>
    <n v="60"/>
    <n v="72.268565904300985"/>
    <n v="70"/>
    <n v="0"/>
    <n v="2"/>
    <n v="43.333333333333336"/>
    <n v="45.333333333333336"/>
    <n v="9.0666666666666682"/>
    <n v="56.062775217754066"/>
    <n v="56.462775217754064"/>
    <s v="2. Riesgo (&gt;=40 y &lt;60)"/>
  </r>
  <r>
    <s v="05475"/>
    <x v="0"/>
    <x v="0"/>
    <x v="70"/>
    <s v="Rural disperso"/>
    <n v="6"/>
    <s v="G3"/>
    <n v="0"/>
    <n v="4128.5933379999997"/>
    <n v="12155.705993"/>
    <n v="21516.879212"/>
    <n v="1503.3154039999999"/>
    <n v="61.956068000000002"/>
    <n v="17752.803345"/>
    <n v="5673.0050689999998"/>
    <n v="5693.86481"/>
    <n v="1241.459075"/>
    <n v="774.39663599999994"/>
    <n v="-668.12986799999999"/>
    <n v="1063.836137"/>
    <n v="0"/>
    <n v="39532.652554"/>
    <n v="6876.0460929999999"/>
    <s v="NO"/>
    <n v="82.025087683501184"/>
    <n v="80"/>
    <n v="1626.739634"/>
    <n v="1565.2714719999999"/>
    <n v="17732.603345"/>
    <n v="9441.1939170000005"/>
    <n v="16284.299330999998"/>
    <n v="21516.879212"/>
    <n v="1170.102905"/>
    <n v="21516.879212"/>
    <n v="75.681511108349838"/>
    <n v="24.318488891650162"/>
    <n v="31.955545041272465"/>
    <n v="36.456089828819586"/>
    <n v="17.393333482006046"/>
    <n v="82.606666517993958"/>
    <n v="21.803451898254675"/>
    <n v="30"/>
    <n v="5.4380697752275884"/>
    <n v="80"/>
    <n v="50.676249047692735"/>
    <n v="40.540999238154193"/>
    <n v="0"/>
    <n v="0"/>
    <n v="96.221389046207975"/>
    <n v="100"/>
    <n v="53.242007015637107"/>
    <n v="50"/>
    <n v="0"/>
    <n v="0"/>
    <n v="50"/>
    <n v="50"/>
    <n v="10"/>
    <n v="50.540999238154193"/>
    <n v="50.540999238154193"/>
    <s v="2. Riesgo (&gt;=40 y &lt;60)"/>
  </r>
  <r>
    <s v="05480"/>
    <x v="0"/>
    <x v="0"/>
    <x v="71"/>
    <s v="Rural disperso"/>
    <n v="6"/>
    <s v="G2"/>
    <n v="0"/>
    <n v="3474.2778739999999"/>
    <n v="26424.613122999999"/>
    <n v="43158.317303000003"/>
    <n v="6869.8265350000001"/>
    <n v="174.49717799999999"/>
    <n v="41057.912272000001"/>
    <n v="11250.766293000001"/>
    <n v="10545.748455999999"/>
    <n v="4109.9394650000004"/>
    <n v="301.80680899999999"/>
    <n v="-1591.78215"/>
    <n v="7286.0461249999998"/>
    <n v="0"/>
    <n v="132245.58252600001"/>
    <n v="17119.990019000001"/>
    <s v="OK"/>
    <n v="59.33011079508892"/>
    <n v="80"/>
    <n v="4811.523604"/>
    <n v="7044.3237129999998"/>
    <n v="38314.290461999997"/>
    <n v="35348.038547999997"/>
    <n v="29898.890996999999"/>
    <n v="43158.317303000003"/>
    <n v="5996.0707839999995"/>
    <n v="43158.317303000003"/>
    <n v="69.277239858750647"/>
    <n v="30.722760141249353"/>
    <n v="27.402187959451151"/>
    <n v="38.352438798866736"/>
    <n v="12.945604451955242"/>
    <n v="87.054395548044752"/>
    <n v="38.972477697034883"/>
    <n v="50"/>
    <n v="13.893198712784855"/>
    <n v="60"/>
    <n v="53.225918897632162"/>
    <n v="42.580735118105736"/>
    <n v="20.66988920491108"/>
    <n v="79.229200108997972"/>
    <n v="146.40526146736119"/>
    <n v="50"/>
    <n v="92.258105583497837"/>
    <n v="100"/>
    <n v="8.305876353597208E-2"/>
    <n v="0"/>
    <n v="76.409733369666"/>
    <n v="76.492792133201974"/>
    <n v="15.298558426640396"/>
    <n v="57.862681792038934"/>
    <n v="57.879293544746133"/>
    <s v="2. Riesgo (&gt;=40 y &lt;60)"/>
  </r>
  <r>
    <s v="05483"/>
    <x v="0"/>
    <x v="0"/>
    <x v="72"/>
    <s v="Rural"/>
    <n v="6"/>
    <s v="G4"/>
    <n v="0"/>
    <n v="1561.9307832500001"/>
    <n v="12302.11925075"/>
    <n v="19582.078253"/>
    <n v="1433.9408390000001"/>
    <n v="119.91039499999999"/>
    <n v="19088.371981"/>
    <n v="4064.7902760000002"/>
    <n v="3137.07292525"/>
    <n v="1159.2718482499999"/>
    <n v="0"/>
    <n v="-1484.094805"/>
    <n v="3770.6799569999998"/>
    <n v="0"/>
    <n v="53015.879958999998"/>
    <n v="21643.067551"/>
    <s v="OK"/>
    <n v="64.736489718070402"/>
    <n v="80"/>
    <n v="1271.7560189999999"/>
    <n v="1553.8512340000002"/>
    <n v="19088.371981"/>
    <n v="16092.999239999999"/>
    <n v="13864.050034"/>
    <n v="19582.078253"/>
    <n v="2286.5851519999997"/>
    <n v="19582.078253"/>
    <n v="70.79968660566459"/>
    <n v="29.20031339433541"/>
    <n v="21.294588559181328"/>
    <n v="29.142361927027526"/>
    <n v="40.82374482464072"/>
    <n v="59.17625517535928"/>
    <n v="36.953933678721071"/>
    <n v="50"/>
    <n v="11.676927864639147"/>
    <n v="60"/>
    <n v="45.503786099344445"/>
    <n v="36.403028879475556"/>
    <n v="15.263510281929598"/>
    <n v="58.506153492367048"/>
    <n v="122.18155139708446"/>
    <n v="70"/>
    <n v="84.307866883663479"/>
    <n v="80"/>
    <n v="0"/>
    <n v="2"/>
    <n v="69.502051164122349"/>
    <n v="71.502051164122349"/>
    <n v="14.30041023282447"/>
    <n v="50.303439112300026"/>
    <n v="50.703439112300025"/>
    <s v="2. Riesgo (&gt;=40 y &lt;60)"/>
  </r>
  <r>
    <s v="05490"/>
    <x v="0"/>
    <x v="0"/>
    <x v="73"/>
    <s v="Rural disperso"/>
    <n v="6"/>
    <s v="G4"/>
    <n v="0"/>
    <n v="3292.8522400000002"/>
    <n v="58126.172135000001"/>
    <n v="92030.125969000001"/>
    <n v="11592.837351"/>
    <n v="2617.693178"/>
    <n v="135783.353787"/>
    <n v="66616.421025000003"/>
    <n v="17565.983715999999"/>
    <n v="6173.6536910000004"/>
    <n v="1119.2048070000001"/>
    <n v="-15754.512962000001"/>
    <n v="3943.1750419999998"/>
    <n v="400"/>
    <n v="247652.71317636999"/>
    <n v="36727.242385290003"/>
    <s v="NO"/>
    <n v="80.564105086539271"/>
    <n v="80"/>
    <n v="9943.2359259999994"/>
    <n v="14210.530529"/>
    <n v="96392.308906000006"/>
    <n v="73138.515696000002"/>
    <n v="61419.024375000001"/>
    <n v="92030.125969000001"/>
    <n v="-10692.133113"/>
    <n v="92430.125969000001"/>
    <n v="66.737955347022748"/>
    <n v="33.262044652977252"/>
    <n v="49.060815753232568"/>
    <n v="67.141379376380101"/>
    <n v="14.83013931655741"/>
    <n v="85.169860683442593"/>
    <n v="35.145505032984403"/>
    <n v="50"/>
    <n v="-11.567801083151199"/>
    <n v="60"/>
    <n v="59.114656942559989"/>
    <n v="47.291725554047993"/>
    <n v="0"/>
    <n v="0"/>
    <n v="142.9165578968281"/>
    <n v="50"/>
    <n v="75.875883175828193"/>
    <n v="70"/>
    <n v="0.19582619547257585"/>
    <n v="0"/>
    <n v="40"/>
    <n v="40.195826195472577"/>
    <n v="8.0391652390945154"/>
    <n v="55.291725554047993"/>
    <n v="55.330890793142508"/>
    <s v="2. Riesgo (&gt;=40 y &lt;60)"/>
  </r>
  <r>
    <s v="05495"/>
    <x v="0"/>
    <x v="0"/>
    <x v="74"/>
    <s v="Rural"/>
    <n v="6"/>
    <s v="G4"/>
    <n v="0"/>
    <n v="2291.2648589999999"/>
    <n v="31905.690072000001"/>
    <n v="48030.647792000003"/>
    <n v="4358.0838370000001"/>
    <n v="901.78076299999998"/>
    <n v="64704.218097999998"/>
    <n v="24546.309627999999"/>
    <n v="7565.1294589999998"/>
    <n v="3902.3174119999999"/>
    <n v="841.83171700000003"/>
    <n v="-8952.1448529999998"/>
    <n v="6513.7933839999996"/>
    <n v="677.01192400000002"/>
    <n v="129385.54919255001"/>
    <n v="46678.802590779997"/>
    <s v="OK"/>
    <n v="75.545680547482092"/>
    <n v="80"/>
    <n v="3664.8596269999998"/>
    <n v="5259.8645999999999"/>
    <n v="53319.980598000002"/>
    <n v="46422.987975999997"/>
    <n v="34196.954931"/>
    <n v="48030.647792000003"/>
    <n v="-1596.5197520000002"/>
    <n v="48707.659716000002"/>
    <n v="71.198196366395564"/>
    <n v="28.801803633604436"/>
    <n v="37.936181518834744"/>
    <n v="51.916942601580729"/>
    <n v="36.077292156725456"/>
    <n v="63.922707843274544"/>
    <n v="51.582956156256309"/>
    <n v="70"/>
    <n v="-3.2777591066966387"/>
    <n v="100"/>
    <n v="62.928290815691938"/>
    <n v="50.342632652553554"/>
    <n v="4.4543194525179075"/>
    <n v="17.073732894953938"/>
    <n v="143.5215843261546"/>
    <n v="50"/>
    <n v="87.064900353210717"/>
    <n v="80"/>
    <n v="0.56157817268144516"/>
    <n v="0"/>
    <n v="49.024577631651312"/>
    <n v="49.586155804332755"/>
    <n v="9.9172311608665513"/>
    <n v="60.147548178883817"/>
    <n v="60.259863813420104"/>
    <s v="3. Vulnerable (&gt;=60 y &lt;70)"/>
  </r>
  <r>
    <s v="05501"/>
    <x v="0"/>
    <x v="0"/>
    <x v="75"/>
    <s v="Rural disperso"/>
    <n v="6"/>
    <s v="G2"/>
    <n v="0"/>
    <n v="981.77355299999999"/>
    <n v="3043.8491629999999"/>
    <n v="7806.6512220000004"/>
    <n v="1085.3116070000001"/>
    <n v="213.71998300000001"/>
    <n v="7208.9377029999996"/>
    <n v="3336.2499590000002"/>
    <n v="2283.6931989999998"/>
    <n v="1507.1587010000001"/>
    <n v="109.35811699999999"/>
    <n v="-178.82097899999999"/>
    <n v="0"/>
    <n v="0"/>
    <n v="21924.342739560001"/>
    <n v="5676.9283558999996"/>
    <s v="OK"/>
    <n v="72.081337253078942"/>
    <n v="80"/>
    <n v="1072.9000000000001"/>
    <n v="1299.0315900000001"/>
    <n v="7208.9377029999996"/>
    <n v="4830.9550950000003"/>
    <n v="4025.6227159999999"/>
    <n v="7806.6512220000004"/>
    <n v="-69.462862000000001"/>
    <n v="7806.6512220000004"/>
    <n v="51.566575750884745"/>
    <n v="48.433424249115255"/>
    <n v="46.279356216542418"/>
    <n v="64.773155325128513"/>
    <n v="25.893265870436444"/>
    <n v="74.106734129563563"/>
    <n v="65.996548996159632"/>
    <n v="100"/>
    <n v="-0.88979076975087645"/>
    <n v="100"/>
    <n v="77.462662740761473"/>
    <n v="61.970130192609183"/>
    <n v="7.9186627469210578"/>
    <n v="30.35281462575092"/>
    <n v="121.07666977351103"/>
    <n v="70"/>
    <n v="67.013411601401387"/>
    <n v="60"/>
    <n v="0"/>
    <n v="0"/>
    <n v="53.450938208583636"/>
    <n v="53.450938208583636"/>
    <n v="10.690187641716728"/>
    <n v="72.660317834325909"/>
    <n v="72.660317834325909"/>
    <s v="4. Solvente (&gt;=70 y &lt;80)"/>
  </r>
  <r>
    <s v="05541"/>
    <x v="0"/>
    <x v="0"/>
    <x v="76"/>
    <s v="Intermedio"/>
    <n v="6"/>
    <s v="G2"/>
    <n v="0"/>
    <n v="1572.8154259999999"/>
    <n v="16402.099221"/>
    <n v="39938.904777999996"/>
    <n v="9416.0195299999996"/>
    <n v="1205.47632"/>
    <n v="39232.974198999997"/>
    <n v="10320.837962"/>
    <n v="12887.592681100001"/>
    <n v="7802.0960721000001"/>
    <n v="332.937387"/>
    <n v="-4379.56603"/>
    <n v="12993.016157"/>
    <n v="192.791189"/>
    <n v="100805.38029295001"/>
    <n v="43803.3604777"/>
    <s v="OK"/>
    <n v="40.340998111301559"/>
    <n v="80"/>
    <n v="7623.7119359999997"/>
    <n v="10621.495849999999"/>
    <n v="39232.974198999997"/>
    <n v="31792.152982"/>
    <n v="17974.914647000001"/>
    <n v="39938.904777999996"/>
    <n v="8946.387514"/>
    <n v="40131.695967"/>
    <n v="45.006027949222407"/>
    <n v="54.993972050777593"/>
    <n v="26.306539773533324"/>
    <n v="36.818956142018898"/>
    <n v="43.45339539457445"/>
    <n v="56.54660460542555"/>
    <n v="60.539592344053382"/>
    <n v="80"/>
    <n v="22.292572736912362"/>
    <n v="20"/>
    <n v="49.671906559644405"/>
    <n v="39.737525247715524"/>
    <n v="39.659001888698441"/>
    <n v="100"/>
    <n v="139.32184137026658"/>
    <n v="60"/>
    <n v="81.034266789822794"/>
    <n v="80"/>
    <n v="0.31992126356588158"/>
    <n v="2"/>
    <n v="80"/>
    <n v="82.319921263565888"/>
    <n v="16.463984252713178"/>
    <n v="55.737525247715524"/>
    <n v="56.201509500428699"/>
    <s v="2. Riesgo (&gt;=40 y &lt;60)"/>
  </r>
  <r>
    <s v="05543"/>
    <x v="0"/>
    <x v="0"/>
    <x v="77"/>
    <s v="Rural disperso"/>
    <n v="6"/>
    <s v="G4"/>
    <n v="0"/>
    <n v="2166.8737940000001"/>
    <n v="11670.478098"/>
    <n v="17794.237418000001"/>
    <n v="1405.5136379999999"/>
    <n v="142.28007400000001"/>
    <n v="16808.649243"/>
    <n v="1554.228869"/>
    <n v="3732.7803290000002"/>
    <n v="1490.1919250000001"/>
    <n v="152.178156"/>
    <n v="-305.16617100000002"/>
    <n v="2440.6624360000001"/>
    <n v="184.66871399999999"/>
    <n v="62964.130561999998"/>
    <n v="10863.080735"/>
    <s v="OK"/>
    <n v="70.197429539964631"/>
    <n v="80"/>
    <n v="1164.7788430000001"/>
    <n v="1547.7937119999999"/>
    <n v="15856.815184999999"/>
    <n v="15439.689539999999"/>
    <n v="13837.351891999999"/>
    <n v="17794.237418000001"/>
    <n v="2287.6744210000002"/>
    <n v="17978.906132"/>
    <n v="77.763107049491424"/>
    <n v="22.236892950508576"/>
    <n v="9.2466018329656219"/>
    <n v="12.654286156433725"/>
    <n v="17.252808286303992"/>
    <n v="82.747191713696012"/>
    <n v="39.921768592239069"/>
    <n v="50"/>
    <n v="12.724213610127547"/>
    <n v="60"/>
    <n v="45.527674164127667"/>
    <n v="36.422139331302134"/>
    <n v="9.8025704600353691"/>
    <n v="37.57397095172459"/>
    <n v="132.88305512259376"/>
    <n v="60"/>
    <n v="97.369423556159077"/>
    <n v="100"/>
    <n v="0"/>
    <n v="0"/>
    <n v="65.85799031724153"/>
    <n v="65.85799031724153"/>
    <n v="13.171598063448307"/>
    <n v="49.593737394750441"/>
    <n v="49.593737394750441"/>
    <s v="2. Riesgo (&gt;=40 y &lt;60)"/>
  </r>
  <r>
    <s v="05576"/>
    <x v="0"/>
    <x v="0"/>
    <x v="78"/>
    <s v="Intermedio"/>
    <n v="6"/>
    <s v="G3"/>
    <n v="0"/>
    <n v="1112.95931425"/>
    <n v="8838.3909307499998"/>
    <n v="17729.165923"/>
    <n v="2447.6751370000002"/>
    <n v="323.226654"/>
    <n v="15151.841731"/>
    <n v="4778.1081560000002"/>
    <n v="4286.8733292500001"/>
    <n v="1299.5661212499999"/>
    <n v="134.71866499999999"/>
    <n v="190.01698400000001"/>
    <n v="447.24244299999998"/>
    <n v="844.76807099999996"/>
    <n v="27901.714350710001"/>
    <n v="18876.632956270001"/>
    <s v="OK"/>
    <n v="77.05933498480735"/>
    <n v="80"/>
    <n v="2058.5138120000001"/>
    <n v="2770.9017910000002"/>
    <n v="14551.841731"/>
    <n v="11703.038436000001"/>
    <n v="9951.3502449999996"/>
    <n v="17729.165923"/>
    <n v="771.97809199999995"/>
    <n v="18573.933993999999"/>
    <n v="56.129827473102608"/>
    <n v="43.870172526897392"/>
    <n v="31.53483412002781"/>
    <n v="35.976126957992271"/>
    <n v="67.654025551980666"/>
    <n v="32.345974448019334"/>
    <n v="30.315010998409008"/>
    <n v="40"/>
    <n v="4.1562444027709722"/>
    <n v="100"/>
    <n v="50.438454786581801"/>
    <n v="40.350763829265446"/>
    <n v="2.9406650151926499"/>
    <n v="11.271784508978955"/>
    <n v="134.60690789865828"/>
    <n v="60"/>
    <n v="80.42307394718874"/>
    <n v="80"/>
    <n v="0"/>
    <n v="0"/>
    <n v="50.423928169659654"/>
    <n v="50.423928169659654"/>
    <n v="10.084785633931931"/>
    <n v="50.435549463197376"/>
    <n v="50.435549463197376"/>
    <s v="2. Riesgo (&gt;=40 y &lt;60)"/>
  </r>
  <r>
    <s v="05579"/>
    <x v="0"/>
    <x v="0"/>
    <x v="79"/>
    <s v="Intermedio"/>
    <n v="6"/>
    <s v="G1"/>
    <n v="0"/>
    <n v="1530.2548497499999"/>
    <n v="34998.145429249998"/>
    <n v="61285.066021999999"/>
    <n v="21299.939051000001"/>
    <n v="417.26887399999998"/>
    <n v="53535.750239000001"/>
    <n v="8362.9915359999995"/>
    <n v="23359.035230049998"/>
    <n v="12919.541827049999"/>
    <n v="265.21095500000001"/>
    <n v="-2690.1776199999999"/>
    <n v="14344.619153"/>
    <n v="0"/>
    <n v="217533.263424"/>
    <n v="52623.114135000003"/>
    <s v="OK"/>
    <n v="67.611798512826027"/>
    <n v="80"/>
    <n v="15094.627897"/>
    <n v="21717.207925000002"/>
    <n v="53535.750239000001"/>
    <n v="45542.577204000001"/>
    <n v="36528.400279000001"/>
    <n v="61285.066021999999"/>
    <n v="11919.652488"/>
    <n v="61285.066021999999"/>
    <n v="59.60408081454478"/>
    <n v="40.39591918545522"/>
    <n v="15.621321264136659"/>
    <n v="19.472923628575096"/>
    <n v="24.190835602199769"/>
    <n v="75.809164397800231"/>
    <n v="55.308542068680069"/>
    <n v="80"/>
    <n v="19.449522145772193"/>
    <n v="40"/>
    <n v="51.135601442366109"/>
    <n v="40.908481153892893"/>
    <n v="12.388201487173973"/>
    <n v="47.484884165934041"/>
    <n v="143.87375477679856"/>
    <n v="50"/>
    <n v="85.069466666076352"/>
    <n v="80"/>
    <n v="7.8366930836041737E-2"/>
    <n v="2"/>
    <n v="59.161628055311347"/>
    <n v="61.239994986147387"/>
    <n v="12.247998997229478"/>
    <n v="52.740806764955167"/>
    <n v="53.156480151122373"/>
    <s v="2. Riesgo (&gt;=40 y &lt;60)"/>
  </r>
  <r>
    <s v="05585"/>
    <x v="0"/>
    <x v="0"/>
    <x v="80"/>
    <s v="Rural"/>
    <n v="6"/>
    <s v="G1"/>
    <n v="0"/>
    <n v="1387.008343"/>
    <n v="12779.110602999999"/>
    <n v="32046.345318"/>
    <n v="9428.2794130000002"/>
    <n v="654.74621400000001"/>
    <n v="22920.654503000002"/>
    <n v="2225.6401390000001"/>
    <n v="11883.129518"/>
    <n v="3811.3011769999998"/>
    <n v="369.87659100000002"/>
    <n v="1053.862474"/>
    <n v="1165.7777759999999"/>
    <n v="931.56320000000005"/>
    <n v="170504.73882878004"/>
    <n v="31029.660032960004"/>
    <s v="NO"/>
    <n v="102.49207890895291"/>
    <n v="80"/>
    <n v="9170.2245650000004"/>
    <n v="10083.025627000001"/>
    <n v="22920.654503000002"/>
    <n v="21440.201295999999"/>
    <n v="14166.118945999999"/>
    <n v="32046.345318"/>
    <n v="2589.5168409999997"/>
    <n v="32977.908517999997"/>
    <n v="44.205099849695124"/>
    <n v="55.794900150304876"/>
    <n v="9.710194526551124"/>
    <n v="12.104345928038764"/>
    <n v="18.198708285826488"/>
    <n v="81.801291714173516"/>
    <n v="32.073210775215585"/>
    <n v="40"/>
    <n v="7.8522773498100706"/>
    <n v="80"/>
    <n v="53.940107558503428"/>
    <n v="43.152086046802744"/>
    <n v="0"/>
    <n v="0"/>
    <n v="109.95396629090077"/>
    <n v="100"/>
    <n v="93.540964518241708"/>
    <n v="100"/>
    <n v="0"/>
    <n v="0"/>
    <n v="66.666666666666671"/>
    <n v="66.666666666666671"/>
    <n v="13.333333333333336"/>
    <n v="56.485419380136079"/>
    <n v="56.485419380136079"/>
    <s v="2. Riesgo (&gt;=40 y &lt;60)"/>
  </r>
  <r>
    <s v="05591"/>
    <x v="0"/>
    <x v="0"/>
    <x v="81"/>
    <s v="Intermedio"/>
    <n v="6"/>
    <s v="G3"/>
    <n v="0"/>
    <n v="1557.6435387500001"/>
    <n v="15040.037486249999"/>
    <n v="38550.079737"/>
    <n v="11437.708210999999"/>
    <n v="967.46684900000002"/>
    <n v="41299.558192999997"/>
    <n v="21043.954192000001"/>
    <n v="14032.89334875"/>
    <n v="8244.9311567500008"/>
    <n v="619.882206"/>
    <n v="-976.27810299999999"/>
    <n v="3224.2066399999999"/>
    <n v="3284.3541489999998"/>
    <n v="95821.734855000002"/>
    <n v="25891.52459135"/>
    <s v="OK"/>
    <n v="59.745544153619768"/>
    <n v="80"/>
    <n v="8637.6263359999994"/>
    <n v="12405.17506"/>
    <n v="33738.395647999998"/>
    <n v="25642.985365"/>
    <n v="16597.681024999998"/>
    <n v="38550.079737"/>
    <n v="2867.810743"/>
    <n v="41834.433885999999"/>
    <n v="43.054855238262199"/>
    <n v="56.945144761737801"/>
    <n v="50.954429327446924"/>
    <n v="58.130732877140588"/>
    <n v="27.020513279716489"/>
    <n v="72.979486720283518"/>
    <n v="58.75432066534183"/>
    <n v="80"/>
    <n v="6.8551441399084405"/>
    <n v="80"/>
    <n v="69.611072871832377"/>
    <n v="55.688858297465906"/>
    <n v="20.254455846380232"/>
    <n v="77.636813600841307"/>
    <n v="143.61787113084029"/>
    <n v="50"/>
    <n v="76.005349017003738"/>
    <n v="70"/>
    <n v="0"/>
    <n v="0"/>
    <n v="65.878937866947112"/>
    <n v="65.878937866947112"/>
    <n v="13.175787573389423"/>
    <n v="68.864645870855327"/>
    <n v="68.864645870855327"/>
    <s v="3. Vulnerable (&gt;=60 y &lt;70)"/>
  </r>
  <r>
    <s v="05604"/>
    <x v="0"/>
    <x v="0"/>
    <x v="82"/>
    <s v="Rural"/>
    <n v="5"/>
    <s v="G1"/>
    <n v="0"/>
    <n v="16053.685884"/>
    <n v="27311.626220999999"/>
    <n v="70757.626982000002"/>
    <n v="18340.034694999998"/>
    <n v="1095.6874049999999"/>
    <n v="67687.553367"/>
    <n v="25446.811136"/>
    <n v="35576.522490000003"/>
    <n v="23350.582135000001"/>
    <n v="191.52649299999999"/>
    <n v="-4640.4461950000004"/>
    <n v="29922.048556000002"/>
    <n v="0"/>
    <n v="199606.62453599999"/>
    <n v="58066.052665000003"/>
    <s v="OK"/>
    <n v="42.44421501617083"/>
    <n v="80"/>
    <n v="14027.791999999999"/>
    <n v="19435.722099999999"/>
    <n v="63172.132822"/>
    <n v="45097.798090999997"/>
    <n v="43365.312104999997"/>
    <n v="70757.626982000002"/>
    <n v="25473.128854000002"/>
    <n v="70757.626982000002"/>
    <n v="61.28712049095666"/>
    <n v="38.71287950904334"/>
    <n v="37.594520514027316"/>
    <n v="46.863848098639892"/>
    <n v="29.090243272225425"/>
    <n v="70.909756727774578"/>
    <n v="65.634807734689304"/>
    <n v="100"/>
    <n v="36.000541482941614"/>
    <n v="0"/>
    <n v="51.297296867091561"/>
    <n v="41.037837493673251"/>
    <n v="37.55578498382917"/>
    <n v="100"/>
    <n v="138.55154182497145"/>
    <n v="60"/>
    <n v="71.388753357547657"/>
    <n v="70"/>
    <n v="0.14867651609321131"/>
    <n v="2"/>
    <n v="76.666666666666671"/>
    <n v="78.815343182759889"/>
    <n v="15.763068636551978"/>
    <n v="56.371170827006587"/>
    <n v="56.800906130225229"/>
    <s v="2. Riesgo (&gt;=40 y &lt;60)"/>
  </r>
  <r>
    <s v="05607"/>
    <x v="0"/>
    <x v="0"/>
    <x v="83"/>
    <s v="Intermedio"/>
    <n v="3"/>
    <s v="G1"/>
    <n v="0"/>
    <n v="85.965498499999995"/>
    <n v="6924.8224275000002"/>
    <n v="85382.865577000004"/>
    <n v="70185.155885"/>
    <n v="1208.2167750000001"/>
    <n v="58233.313148000001"/>
    <n v="16140.641079999999"/>
    <n v="72369.922357800009"/>
    <n v="51899.206582800005"/>
    <n v="361.615587"/>
    <n v="6678.8366539999997"/>
    <n v="37774.414406000004"/>
    <n v="0"/>
    <n v="162474.897562"/>
    <n v="23648.605103000002"/>
    <s v="OK"/>
    <n v="31.320354310636617"/>
    <n v="70"/>
    <n v="49007.040843000002"/>
    <n v="71393.372659999994"/>
    <n v="58233.313148000001"/>
    <n v="47581.808077000002"/>
    <n v="7010.787926"/>
    <n v="85382.865577000004"/>
    <n v="44814.866647000003"/>
    <n v="85382.865577000004"/>
    <n v="8.2110009761590046"/>
    <n v="91.788999023841001"/>
    <n v="27.717195205738253"/>
    <n v="34.551163522817298"/>
    <n v="14.55523619824149"/>
    <n v="85.444763801758512"/>
    <n v="71.713779553621876"/>
    <n v="100"/>
    <n v="52.486955484745408"/>
    <n v="0"/>
    <n v="62.356985269683356"/>
    <n v="49.885588215746687"/>
    <n v="38.679645689363383"/>
    <n v="100"/>
    <n v="145.67982769805937"/>
    <n v="50"/>
    <n v="81.708914545306399"/>
    <n v="80"/>
    <n v="0.30331369503985628"/>
    <n v="0"/>
    <n v="76.666666666666671"/>
    <n v="76.969980361706533"/>
    <n v="15.393996072341308"/>
    <n v="65.218921549080022"/>
    <n v="65.279584288087989"/>
    <s v="3. Vulnerable (&gt;=60 y &lt;70)"/>
  </r>
  <r>
    <s v="05615"/>
    <x v="0"/>
    <x v="0"/>
    <x v="84"/>
    <s v="Ciudades y aglomeraciones"/>
    <n v="1"/>
    <s v="G1"/>
    <n v="0"/>
    <n v="442.28420599999998"/>
    <n v="101150.04899700001"/>
    <n v="507623.78409299999"/>
    <n v="304918.007552"/>
    <n v="86240.407691"/>
    <n v="402365.96548200003"/>
    <n v="129347.641137"/>
    <n v="391899.76409129996"/>
    <n v="300738.28931829997"/>
    <n v="26494.774715"/>
    <n v="14096.343838000001"/>
    <n v="101284.64741799999"/>
    <n v="29046.501171"/>
    <n v="2714837.3886279999"/>
    <n v="462482.36402899999"/>
    <s v="NO"/>
    <n v="23.950921017563655"/>
    <n v="65"/>
    <n v="398759.26178300002"/>
    <n v="391158.41524300002"/>
    <n v="402365.96548200003"/>
    <n v="285147.53843199997"/>
    <n v="101592.333203"/>
    <n v="507623.78409299999"/>
    <n v="141875.76597099999"/>
    <n v="536670.28526399995"/>
    <n v="20.013312296727928"/>
    <n v="79.986687703272068"/>
    <n v="32.146764943713016"/>
    <n v="40.072890639015689"/>
    <n v="17.035361527223007"/>
    <n v="82.964638472776997"/>
    <n v="76.738573705351271"/>
    <n v="100"/>
    <n v="26.436299878464144"/>
    <n v="20"/>
    <n v="64.604843363012947"/>
    <n v="51.683874690410363"/>
    <n v="41.049078982436342"/>
    <n v="100"/>
    <n v="98.093875862340141"/>
    <n v="100"/>
    <n v="70.86770822935226"/>
    <n v="70"/>
    <n v="0"/>
    <n v="0"/>
    <n v="90"/>
    <n v="90"/>
    <n v="18"/>
    <n v="69.683874690410363"/>
    <n v="69.683874690410363"/>
    <s v="3. Vulnerable (&gt;=60 y &lt;70)"/>
  </r>
  <r>
    <s v="05628"/>
    <x v="0"/>
    <x v="0"/>
    <x v="85"/>
    <s v="Rural"/>
    <n v="6"/>
    <s v="G4"/>
    <n v="0"/>
    <n v="1953.9332582500001"/>
    <n v="10937.892116749999"/>
    <n v="16109.43"/>
    <n v="1018.634779"/>
    <n v="61.129773999999998"/>
    <n v="13797.722634"/>
    <n v="866.21885499999996"/>
    <n v="3033.6978112500001"/>
    <n v="424.55866225"/>
    <n v="182.770566"/>
    <n v="-297.431783"/>
    <n v="1867.5415419999999"/>
    <n v="1341.2515679999999"/>
    <n v="35928.270527509994"/>
    <n v="9510.6416967200021"/>
    <s v="OK"/>
    <n v="77.123257028792864"/>
    <n v="80"/>
    <n v="1416.1198320000001"/>
    <n v="1079.764553"/>
    <n v="13797.722634"/>
    <n v="12178.380985"/>
    <n v="12891.825375"/>
    <n v="16109.43"/>
    <n v="1752.8803249999999"/>
    <n v="17450.681568"/>
    <n v="80.026576824878347"/>
    <n v="19.973423175121653"/>
    <n v="6.2779842585434009"/>
    <n v="8.5916329834778953"/>
    <n v="26.471192620968992"/>
    <n v="73.528807379031008"/>
    <n v="13.994757838951188"/>
    <n v="20"/>
    <n v="10.044767123676849"/>
    <n v="60"/>
    <n v="36.418772707526117"/>
    <n v="29.135018166020895"/>
    <n v="2.8767429712071362"/>
    <n v="11.026766629874835"/>
    <n v="76.248106170156362"/>
    <n v="70"/>
    <n v="88.263703424435718"/>
    <n v="80"/>
    <n v="0"/>
    <n v="2"/>
    <n v="53.675588876624943"/>
    <n v="55.675588876624943"/>
    <n v="11.135117775324989"/>
    <n v="39.870135941345886"/>
    <n v="40.270135941345885"/>
    <s v="2. Riesgo (&gt;=40 y &lt;60)"/>
  </r>
  <r>
    <s v="05631"/>
    <x v="0"/>
    <x v="0"/>
    <x v="86"/>
    <s v="Ciudades y aglomeraciones"/>
    <n v="1"/>
    <s v="G1"/>
    <n v="0"/>
    <n v="0"/>
    <n v="39160.732301999997"/>
    <n v="303562.313708"/>
    <n v="175947.586817"/>
    <n v="56832.409848000003"/>
    <n v="285039.51463699999"/>
    <n v="150822.50396100001"/>
    <n v="236118.78822350001"/>
    <n v="122667.6418655"/>
    <n v="4134.9936630000002"/>
    <n v="-94928.347286999997"/>
    <n v="61516.496039999998"/>
    <n v="19430.504946000001"/>
    <n v="716705.40478758013"/>
    <n v="143034.53051779998"/>
    <s v="OK"/>
    <n v="50.365991631364537"/>
    <n v="65"/>
    <n v="182474.756246"/>
    <n v="232779.99666500001"/>
    <n v="285039.51463699999"/>
    <n v="209755.92912399999"/>
    <n v="39160.732301999997"/>
    <n v="303562.313708"/>
    <n v="-29276.857583999998"/>
    <n v="322992.818654"/>
    <n v="12.900393274663582"/>
    <n v="87.099606725336415"/>
    <n v="52.912840576884093"/>
    <n v="65.959062367544135"/>
    <n v="19.957227832011828"/>
    <n v="80.042772167988176"/>
    <n v="51.951665002358062"/>
    <n v="70"/>
    <n v="-9.0642441234466826"/>
    <n v="80"/>
    <n v="76.620288252173751"/>
    <n v="61.296230601739005"/>
    <n v="14.634008368635463"/>
    <n v="57.439747129084488"/>
    <n v="127.56832860276954"/>
    <n v="70"/>
    <n v="73.588368753408034"/>
    <n v="70"/>
    <n v="0.17256119660387126"/>
    <n v="0"/>
    <n v="65.813249043028165"/>
    <n v="65.985810239632031"/>
    <n v="13.197162047926406"/>
    <n v="74.458880410344634"/>
    <n v="74.49339264966541"/>
    <s v="4. Solvente (&gt;=70 y &lt;80)"/>
  </r>
  <r>
    <s v="05642"/>
    <x v="0"/>
    <x v="0"/>
    <x v="87"/>
    <s v="Rural"/>
    <n v="6"/>
    <s v="G3"/>
    <n v="0"/>
    <n v="1983.8507575000001"/>
    <n v="19590.486907499999"/>
    <n v="31604.818756000001"/>
    <n v="3694.135162"/>
    <n v="391.51465100000001"/>
    <n v="26965.262877000001"/>
    <n v="3867.53388"/>
    <n v="6170.1724025000003"/>
    <n v="2157.0123924999998"/>
    <n v="189.42505399999999"/>
    <n v="1027.956518"/>
    <n v="2859.2707099999998"/>
    <n v="700"/>
    <n v="46561.084927999997"/>
    <n v="16711.390379"/>
    <s v="OK"/>
    <n v="69.980545957430422"/>
    <n v="80"/>
    <n v="3154.7636440000001"/>
    <n v="4085.649813"/>
    <n v="26563.702227999998"/>
    <n v="24028.625649000001"/>
    <n v="21574.337664999999"/>
    <n v="31604.818756000001"/>
    <n v="4076.652282"/>
    <n v="32304.818756000001"/>
    <n v="68.262810907289989"/>
    <n v="31.737189092710011"/>
    <n v="14.342652239814841"/>
    <n v="16.362638088722438"/>
    <n v="35.891325137379759"/>
    <n v="64.108674862620234"/>
    <n v="34.958705394131805"/>
    <n v="40"/>
    <n v="12.619331848883505"/>
    <n v="60"/>
    <n v="42.44170040881054"/>
    <n v="33.953360327048436"/>
    <n v="10.019454042569578"/>
    <n v="38.405301617825913"/>
    <n v="129.50731890074994"/>
    <n v="70"/>
    <n v="90.456614227786929"/>
    <n v="100"/>
    <n v="0"/>
    <n v="0"/>
    <n v="69.468433872608628"/>
    <n v="69.468433872608628"/>
    <n v="13.893686774521726"/>
    <n v="47.847047101570162"/>
    <n v="47.847047101570162"/>
    <s v="2. Riesgo (&gt;=40 y &lt;60)"/>
  </r>
  <r>
    <s v="05647"/>
    <x v="0"/>
    <x v="0"/>
    <x v="88"/>
    <s v="Rural"/>
    <n v="6"/>
    <s v="G4"/>
    <n v="0"/>
    <n v="1959.5702592499999"/>
    <n v="8520.2197907499994"/>
    <n v="16622.70478"/>
    <n v="1975.9820279999999"/>
    <n v="171.07792499999999"/>
    <n v="14829.459798"/>
    <n v="6305.9357259999997"/>
    <n v="4161.1381820500001"/>
    <n v="1500.7694580499999"/>
    <n v="124.76653399999999"/>
    <n v="-867.12374199999999"/>
    <n v="5273.3676249999999"/>
    <n v="0"/>
    <n v="54647.872293690001"/>
    <n v="10594.572755649999"/>
    <s v="OK"/>
    <n v="65.937599298980743"/>
    <n v="80"/>
    <n v="1882.041336"/>
    <n v="2147.059953"/>
    <n v="14829.459798"/>
    <n v="11977.687548"/>
    <n v="10479.79005"/>
    <n v="16622.70478"/>
    <n v="4531.0104169999995"/>
    <n v="16622.70478"/>
    <n v="63.045035021069538"/>
    <n v="36.954964978930462"/>
    <n v="42.523030588413349"/>
    <n v="58.194200099128189"/>
    <n v="19.386981251003466"/>
    <n v="80.613018748996538"/>
    <n v="36.066321097528188"/>
    <n v="50"/>
    <n v="27.257961186025465"/>
    <n v="20"/>
    <n v="49.152436765411039"/>
    <n v="39.321949412328834"/>
    <n v="14.062400701019257"/>
    <n v="53.902212445785636"/>
    <n v="114.08144507406293"/>
    <n v="80"/>
    <n v="80.769547314295238"/>
    <n v="80"/>
    <n v="0"/>
    <n v="0"/>
    <n v="71.30073748192855"/>
    <n v="71.30073748192855"/>
    <n v="14.260147496385711"/>
    <n v="53.582096908714547"/>
    <n v="53.582096908714547"/>
    <s v="2. Riesgo (&gt;=40 y &lt;60)"/>
  </r>
  <r>
    <s v="05649"/>
    <x v="0"/>
    <x v="0"/>
    <x v="89"/>
    <s v="Rural"/>
    <n v="6"/>
    <s v="G1"/>
    <n v="0"/>
    <n v="1420.0364830000001"/>
    <n v="14466.585869"/>
    <n v="44502.439528000003"/>
    <n v="6449.7715109999999"/>
    <n v="573.24226599999997"/>
    <n v="42340.086049999998"/>
    <n v="6040.9890660000001"/>
    <n v="10215.830655799999"/>
    <n v="4013.1438908"/>
    <n v="279.00021299999997"/>
    <n v="-4040.3332869999999"/>
    <n v="8736.5183880000004"/>
    <n v="620.67133799999999"/>
    <n v="81849.074273120001"/>
    <n v="17983.982487650002"/>
    <s v="NO"/>
    <n v="101.30643848103695"/>
    <n v="80"/>
    <n v="5788.9911629999997"/>
    <n v="7023.0137770000001"/>
    <n v="42340.086049999998"/>
    <n v="38250.221811000003"/>
    <n v="15886.622352"/>
    <n v="44502.439528000003"/>
    <n v="4975.1853140000003"/>
    <n v="45123.110866000003"/>
    <n v="35.698317936041391"/>
    <n v="64.301682063958609"/>
    <n v="14.267777016008216"/>
    <n v="17.785648696702744"/>
    <n v="21.972126926738021"/>
    <n v="78.027873073261986"/>
    <n v="39.283578849474694"/>
    <n v="50"/>
    <n v="11.025803005414623"/>
    <n v="60"/>
    <n v="54.023040766784675"/>
    <n v="43.218432613427744"/>
    <n v="0"/>
    <n v="0"/>
    <n v="121.31671269231131"/>
    <n v="70"/>
    <n v="90.340444197089681"/>
    <n v="100"/>
    <n v="4.2794716961194301E-2"/>
    <n v="0"/>
    <n v="56.666666666666664"/>
    <n v="56.709461383627861"/>
    <n v="11.341892276725574"/>
    <n v="54.55176594676108"/>
    <n v="54.560324890153318"/>
    <s v="2. Riesgo (&gt;=40 y &lt;60)"/>
  </r>
  <r>
    <s v="05652"/>
    <x v="0"/>
    <x v="0"/>
    <x v="90"/>
    <s v="Rural"/>
    <n v="6"/>
    <s v="G3"/>
    <n v="0"/>
    <n v="1299.1459130000001"/>
    <n v="8106.8119409999999"/>
    <n v="14368.332415999999"/>
    <n v="1168.1272059999999"/>
    <n v="162.844054"/>
    <n v="16695.529468000001"/>
    <n v="5940.13015"/>
    <n v="2702.8944633000001"/>
    <n v="960.56323029999999"/>
    <n v="102.95361800000001"/>
    <n v="1300.9837460000001"/>
    <n v="1997.462579"/>
    <n v="0"/>
    <n v="79967.101714999997"/>
    <n v="8856.6870660000004"/>
    <s v="OK"/>
    <n v="65.318873995374503"/>
    <n v="80"/>
    <n v="1202.523193"/>
    <n v="1330.9712599999998"/>
    <n v="11325.017437"/>
    <n v="10493.870155000001"/>
    <n v="9405.9578540000002"/>
    <n v="14368.332415999999"/>
    <n v="3401.3999430000003"/>
    <n v="14368.332415999999"/>
    <n v="65.463114171314018"/>
    <n v="34.536885828685982"/>
    <n v="35.579166035945924"/>
    <n v="40.590053193136896"/>
    <n v="11.07541335881464"/>
    <n v="88.924586641185357"/>
    <n v="35.538318026936039"/>
    <n v="50"/>
    <n v="23.672892890564931"/>
    <n v="20"/>
    <n v="46.810305132601648"/>
    <n v="37.448244106081319"/>
    <n v="14.681126004625497"/>
    <n v="56.273831877604948"/>
    <n v="110.6815459150982"/>
    <n v="80"/>
    <n v="92.660962452167567"/>
    <n v="100"/>
    <n v="0"/>
    <n v="2"/>
    <n v="78.757943959201654"/>
    <n v="80.757943959201654"/>
    <n v="16.151588791840332"/>
    <n v="53.199832897921652"/>
    <n v="53.599832897921651"/>
    <s v="2. Riesgo (&gt;=40 y &lt;60)"/>
  </r>
  <r>
    <s v="05656"/>
    <x v="0"/>
    <x v="0"/>
    <x v="91"/>
    <s v="Intermedio"/>
    <n v="6"/>
    <s v="G1"/>
    <n v="0"/>
    <n v="1664.3813239999999"/>
    <n v="11335.892431"/>
    <n v="29312.522648999999"/>
    <n v="11956.903796000001"/>
    <n v="785.71234400000003"/>
    <n v="22046.869757"/>
    <n v="4610.5781150000003"/>
    <n v="14473.2098675"/>
    <n v="6563.5011684999999"/>
    <n v="673.36954100000003"/>
    <n v="-644.05580699999996"/>
    <n v="8320.3581240000003"/>
    <n v="900"/>
    <n v="108119.30660669001"/>
    <n v="22830.76299472"/>
    <s v="OK"/>
    <n v="54.510694437629503"/>
    <n v="80"/>
    <n v="8869.7330889999994"/>
    <n v="12742.61614"/>
    <n v="22046.869757"/>
    <n v="19057.173967999999"/>
    <n v="13000.273755"/>
    <n v="29312.522648999999"/>
    <n v="8349.6718579999997"/>
    <n v="30212.522648999999"/>
    <n v="44.350579821022357"/>
    <n v="55.649420178977643"/>
    <n v="20.912620094451807"/>
    <n v="26.068848280303982"/>
    <n v="21.116268417973114"/>
    <n v="78.883731582026883"/>
    <n v="45.349312478626643"/>
    <n v="70"/>
    <n v="27.636460400887326"/>
    <n v="20"/>
    <n v="50.120400008261704"/>
    <n v="40.096320006609368"/>
    <n v="25.489305562370497"/>
    <n v="97.702376196608881"/>
    <n v="143.66403151187316"/>
    <n v="50"/>
    <n v="86.439363855493568"/>
    <n v="80"/>
    <n v="0"/>
    <n v="2"/>
    <n v="75.900792065536294"/>
    <n v="77.900792065536294"/>
    <n v="15.580158413107259"/>
    <n v="55.276478419716625"/>
    <n v="55.676478419716631"/>
    <s v="2. Riesgo (&gt;=40 y &lt;60)"/>
  </r>
  <r>
    <s v="05658"/>
    <x v="0"/>
    <x v="0"/>
    <x v="92"/>
    <s v="Rural"/>
    <n v="6"/>
    <s v="G2"/>
    <n v="0"/>
    <n v="658.94114375000004"/>
    <n v="3317.1100822499998"/>
    <n v="8595.0410890000003"/>
    <n v="1297.9988310000001"/>
    <n v="284.887923"/>
    <n v="6934.9571560000004"/>
    <n v="2049.239419"/>
    <n v="2283.9998398499997"/>
    <n v="771.71900485000003"/>
    <n v="59.373527000000003"/>
    <n v="147.80309800000001"/>
    <n v="1699.821144"/>
    <n v="949.673721"/>
    <n v="19591.055809000001"/>
    <n v="7365.7343870000004"/>
    <s v="OK"/>
    <n v="79.179683510262961"/>
    <n v="80"/>
    <n v="1184.28"/>
    <n v="1582.8867540000001"/>
    <n v="6934.9571560000004"/>
    <n v="5170.200675"/>
    <n v="3976.0512259999996"/>
    <n v="8595.0410890000003"/>
    <n v="1906.9977690000001"/>
    <n v="9544.7148099999995"/>
    <n v="46.259828019770382"/>
    <n v="53.740171980229618"/>
    <n v="29.549417147112937"/>
    <n v="41.357727140396243"/>
    <n v="37.597434557948787"/>
    <n v="62.402565442051213"/>
    <n v="33.788049866968564"/>
    <n v="40"/>
    <n v="19.979620208264766"/>
    <n v="40"/>
    <n v="47.500092912535415"/>
    <n v="38.000074330028333"/>
    <n v="0.82031648973703852"/>
    <n v="3.1443332218077171"/>
    <n v="133.65815128179148"/>
    <n v="60"/>
    <n v="74.552741404131609"/>
    <n v="70"/>
    <n v="0"/>
    <n v="0"/>
    <n v="44.381444407269242"/>
    <n v="44.381444407269242"/>
    <n v="8.8762888814538492"/>
    <n v="46.876363211482186"/>
    <n v="46.876363211482186"/>
    <s v="2. Riesgo (&gt;=40 y &lt;60)"/>
  </r>
  <r>
    <s v="05659"/>
    <x v="0"/>
    <x v="0"/>
    <x v="93"/>
    <s v="Intermedio"/>
    <n v="6"/>
    <s v="G4"/>
    <n v="0"/>
    <n v="4038.3153050000001"/>
    <n v="29422.902823"/>
    <n v="43483.965353"/>
    <n v="4257.6778450000002"/>
    <n v="466.10257799999999"/>
    <n v="41127.996089"/>
    <n v="7680.7321730000003"/>
    <n v="8792.123775"/>
    <n v="4601.9572799999996"/>
    <n v="531.48875899999996"/>
    <n v="-335.00542200000001"/>
    <n v="6939.2343700000001"/>
    <n v="0"/>
    <n v="74803.474323509989"/>
    <n v="13888.48584818"/>
    <s v="OK"/>
    <n v="65.835102430346225"/>
    <n v="80"/>
    <n v="4328.0799109999998"/>
    <n v="4723.7804230000002"/>
    <n v="39628.804279999997"/>
    <n v="37478.778461000002"/>
    <n v="33461.218128"/>
    <n v="43483.965353"/>
    <n v="7135.7177069999998"/>
    <n v="43483.965353"/>
    <n v="76.950705521826279"/>
    <n v="23.049294478173721"/>
    <n v="18.675191848343594"/>
    <n v="25.557629272271154"/>
    <n v="18.566632063258307"/>
    <n v="81.433367936741689"/>
    <n v="52.341816354831735"/>
    <n v="70"/>
    <n v="16.409997683221178"/>
    <n v="40"/>
    <n v="48.008058337437312"/>
    <n v="38.406446669949851"/>
    <n v="14.164897569653775"/>
    <n v="54.29509045471373"/>
    <n v="109.14263415040722"/>
    <n v="100"/>
    <n v="94.574588211622938"/>
    <n v="100"/>
    <n v="0"/>
    <n v="0"/>
    <n v="84.765030151571239"/>
    <n v="84.765030151571239"/>
    <n v="16.953006030314249"/>
    <n v="55.3594527002641"/>
    <n v="55.3594527002641"/>
    <s v="2. Riesgo (&gt;=40 y &lt;60)"/>
  </r>
  <r>
    <s v="05660"/>
    <x v="0"/>
    <x v="0"/>
    <x v="94"/>
    <s v="Rural"/>
    <n v="6"/>
    <s v="G3"/>
    <n v="0"/>
    <n v="1402.7689989999999"/>
    <n v="13410.351275000001"/>
    <n v="25753.819160999999"/>
    <n v="3727.659897"/>
    <n v="297.47347000000002"/>
    <n v="21393.9267"/>
    <n v="3828.6566619999999"/>
    <n v="5539.8334779999996"/>
    <n v="1807.537376"/>
    <n v="186.567848"/>
    <n v="627.59635900000001"/>
    <n v="1976.7999990000001"/>
    <n v="950.85712699999999"/>
    <n v="68563.662266019994"/>
    <n v="14809.308975"/>
    <s v="OK"/>
    <n v="69.366033302085"/>
    <n v="80"/>
    <n v="2624.816679"/>
    <n v="4025.1333669999999"/>
    <n v="21393.9267"/>
    <n v="20662.124830000001"/>
    <n v="14813.120274000001"/>
    <n v="25753.819160999999"/>
    <n v="2790.9642060000001"/>
    <n v="26704.676287999999"/>
    <n v="57.518149760219174"/>
    <n v="42.481850239780826"/>
    <n v="17.895997848772659"/>
    <n v="20.416428645125023"/>
    <n v="21.599355235053512"/>
    <n v="78.400644764946492"/>
    <n v="32.628009184358376"/>
    <n v="40"/>
    <n v="10.451219014604369"/>
    <n v="60"/>
    <n v="48.259784729970463"/>
    <n v="38.607827783976376"/>
    <n v="10.633966697915"/>
    <n v="40.760773660138852"/>
    <n v="153.34912335795926"/>
    <n v="0"/>
    <n v="96.579394328765275"/>
    <n v="100"/>
    <n v="0"/>
    <n v="0"/>
    <n v="46.920257886712953"/>
    <n v="46.920257886712953"/>
    <n v="9.384051577342591"/>
    <n v="47.991879361318965"/>
    <n v="47.991879361318965"/>
    <s v="2. Riesgo (&gt;=40 y &lt;60)"/>
  </r>
  <r>
    <s v="05664"/>
    <x v="0"/>
    <x v="0"/>
    <x v="95"/>
    <s v="Intermedio"/>
    <n v="6"/>
    <s v="G1"/>
    <n v="0"/>
    <n v="1676.9669739999999"/>
    <n v="13781.986258000001"/>
    <n v="40751.571486000001"/>
    <n v="16402.123583000001"/>
    <n v="1768.2411099999999"/>
    <n v="30878.094990000001"/>
    <n v="6991.5265049999998"/>
    <n v="20275.765932900002"/>
    <n v="9722.1780519000004"/>
    <n v="639.39582900000005"/>
    <n v="-680.11138500000004"/>
    <n v="7487.4240929999996"/>
    <n v="2551.574447"/>
    <n v="189487.88819600001"/>
    <n v="24816.896228000001"/>
    <s v="OK"/>
    <n v="54.100526276172964"/>
    <n v="80"/>
    <n v="15128.267845"/>
    <n v="18170.364693"/>
    <n v="30878.094990000001"/>
    <n v="29635.596987000001"/>
    <n v="15458.953232"/>
    <n v="40751.571486000001"/>
    <n v="7446.7085369999995"/>
    <n v="43303.145933"/>
    <n v="37.934618637494374"/>
    <n v="62.065381362505626"/>
    <n v="22.64235053122362"/>
    <n v="28.225062093703258"/>
    <n v="13.096824532832526"/>
    <n v="86.903175467167472"/>
    <n v="47.949744952049059"/>
    <n v="70"/>
    <n v="17.196691779672967"/>
    <n v="40"/>
    <n v="57.438723784675268"/>
    <n v="45.950979027740217"/>
    <n v="25.899473723827036"/>
    <n v="99.274580818521358"/>
    <n v="120.10869241058178"/>
    <n v="70"/>
    <n v="95.976118334364898"/>
    <n v="100"/>
    <n v="7.3452147231325648E-2"/>
    <n v="2"/>
    <n v="89.758193606173791"/>
    <n v="91.831645753405112"/>
    <n v="18.366329150681022"/>
    <n v="63.902617748974976"/>
    <n v="64.317308178421243"/>
    <s v="3. Vulnerable (&gt;=60 y &lt;70)"/>
  </r>
  <r>
    <s v="05665"/>
    <x v="0"/>
    <x v="0"/>
    <x v="96"/>
    <s v="Intermedio"/>
    <n v="6"/>
    <s v="G4"/>
    <n v="0"/>
    <n v="2687.335161"/>
    <n v="40285.024066999998"/>
    <n v="58043.495030999999"/>
    <n v="6132.5406009999997"/>
    <n v="246.498941"/>
    <n v="55927.526163000002"/>
    <n v="6237.854703"/>
    <n v="9089.3963550000008"/>
    <n v="4787.0319570000001"/>
    <n v="872.53924199999994"/>
    <n v="-1609.0982369999999"/>
    <n v="6909.0881890000001"/>
    <n v="0"/>
    <n v="79764.45284391001"/>
    <n v="23300.428975649997"/>
    <s v="OK"/>
    <n v="63.104157645243497"/>
    <n v="80"/>
    <n v="3821.1219040000001"/>
    <n v="6379.0395419999995"/>
    <n v="55350.228869999999"/>
    <n v="52689.831853999996"/>
    <n v="42972.359228000001"/>
    <n v="58043.495030999999"/>
    <n v="6172.5291939999997"/>
    <n v="58043.495030999999"/>
    <n v="74.034754807664882"/>
    <n v="25.965245192335118"/>
    <n v="11.153460792847977"/>
    <n v="15.263886891298698"/>
    <n v="29.211544923709681"/>
    <n v="70.788455076290319"/>
    <n v="52.666115218605178"/>
    <n v="70"/>
    <n v="10.634316887195304"/>
    <n v="60"/>
    <n v="48.403517431984824"/>
    <n v="38.722813945587859"/>
    <n v="16.895842354756503"/>
    <n v="64.76300195247444"/>
    <n v="166.94153450907541"/>
    <n v="0"/>
    <n v="95.193521200701042"/>
    <n v="100"/>
    <n v="0.30750252357003571"/>
    <n v="0"/>
    <n v="54.921000650824816"/>
    <n v="55.228503174394852"/>
    <n v="11.045700634878971"/>
    <n v="49.707014075752824"/>
    <n v="49.768514580466828"/>
    <s v="2. Riesgo (&gt;=40 y &lt;60)"/>
  </r>
  <r>
    <s v="05667"/>
    <x v="0"/>
    <x v="0"/>
    <x v="97"/>
    <s v="Rural"/>
    <n v="6"/>
    <s v="G3"/>
    <n v="0"/>
    <n v="1572.6272730000001"/>
    <n v="14112.220878"/>
    <n v="33366.506427"/>
    <n v="4490.3897889999998"/>
    <n v="730.49287100000004"/>
    <n v="43102.295767000003"/>
    <n v="21916.428302"/>
    <n v="7451.2494969999998"/>
    <n v="2609.0510009999998"/>
    <n v="383.90727299999998"/>
    <n v="-12730.060332999999"/>
    <n v="8035.237239"/>
    <n v="1135.1848809999999"/>
    <n v="132809.57003599999"/>
    <n v="24115.403126000001"/>
    <s v="NO"/>
    <n v="84.130012015728369"/>
    <n v="80"/>
    <n v="4160.202722"/>
    <n v="5220.8826600000002"/>
    <n v="41254.368263999997"/>
    <n v="33678.640514999999"/>
    <n v="15684.848151"/>
    <n v="33366.506427"/>
    <n v="-4310.9158209999987"/>
    <n v="34501.691308000001"/>
    <n v="47.007762665581026"/>
    <n v="52.992237334418974"/>
    <n v="50.847473230833486"/>
    <n v="58.008713332149462"/>
    <n v="18.157880580038899"/>
    <n v="81.842119419961108"/>
    <n v="35.014946178495947"/>
    <n v="50"/>
    <n v="-12.494795639193534"/>
    <n v="60"/>
    <n v="60.568614017305912"/>
    <n v="48.454891213844732"/>
    <n v="0"/>
    <n v="0"/>
    <n v="125.49587144854524"/>
    <n v="70"/>
    <n v="81.636544036935746"/>
    <n v="80"/>
    <n v="0"/>
    <n v="0"/>
    <n v="50"/>
    <n v="50"/>
    <n v="10"/>
    <n v="58.454891213844732"/>
    <n v="58.454891213844732"/>
    <s v="2. Riesgo (&gt;=40 y &lt;60)"/>
  </r>
  <r>
    <s v="05670"/>
    <x v="0"/>
    <x v="0"/>
    <x v="98"/>
    <s v="Rural"/>
    <n v="6"/>
    <s v="G4"/>
    <n v="0"/>
    <n v="1567.38338475"/>
    <n v="18413.209612250001"/>
    <n v="31437.597030000001"/>
    <n v="4430.5886049999999"/>
    <n v="281.099063"/>
    <n v="27136.208279999999"/>
    <n v="3754.4852879999999"/>
    <n v="6390.3045120500001"/>
    <n v="1728.1456140499999"/>
    <n v="359.15657599999997"/>
    <n v="-360.77014800000001"/>
    <n v="1720.38185"/>
    <n v="918.710149"/>
    <n v="67313.032506179996"/>
    <n v="23704.679660720001"/>
    <s v="OK"/>
    <n v="77.346252342478763"/>
    <n v="80"/>
    <n v="4800.5929409999999"/>
    <n v="4711.6876679999996"/>
    <n v="27136.208279999999"/>
    <n v="25566.975285"/>
    <n v="19980.592997"/>
    <n v="31437.597030000001"/>
    <n v="1718.768278"/>
    <n v="32356.307178999999"/>
    <n v="63.556362077970178"/>
    <n v="36.443637922029822"/>
    <n v="13.835703386633941"/>
    <n v="18.934626254351446"/>
    <n v="35.21558720229055"/>
    <n v="64.78441279770945"/>
    <n v="27.043243569868842"/>
    <n v="40"/>
    <n v="5.3120038343421365"/>
    <n v="80"/>
    <n v="48.03253539481814"/>
    <n v="38.426028315854516"/>
    <n v="2.6537476575212366"/>
    <n v="10.172009250372717"/>
    <n v="98.148035584506772"/>
    <n v="100"/>
    <n v="94.217198737538581"/>
    <n v="100"/>
    <n v="0"/>
    <n v="0"/>
    <n v="70.057336416790903"/>
    <n v="70.057336416790903"/>
    <n v="14.011467283358181"/>
    <n v="52.437495599212696"/>
    <n v="52.437495599212696"/>
    <s v="2. Riesgo (&gt;=40 y &lt;60)"/>
  </r>
  <r>
    <s v="05674"/>
    <x v="0"/>
    <x v="0"/>
    <x v="99"/>
    <s v="Intermedio"/>
    <n v="6"/>
    <s v="G3"/>
    <n v="0"/>
    <n v="1626.3534964999999"/>
    <n v="16089.3612835"/>
    <n v="36572.969226000001"/>
    <n v="7963.2418010000001"/>
    <n v="2132.0384309999999"/>
    <n v="32727.951163000002"/>
    <n v="8762.772696"/>
    <n v="12058.585227700001"/>
    <n v="6232.5596386999996"/>
    <n v="309.94921099999999"/>
    <n v="-898.13676999999996"/>
    <n v="11313.855933000001"/>
    <n v="4473.1652530000001"/>
    <n v="85655.275762739999"/>
    <n v="24784.477091949997"/>
    <s v="OK"/>
    <n v="62.046703779644311"/>
    <n v="80"/>
    <n v="5935"/>
    <n v="10095.280232000001"/>
    <n v="31645.080407000001"/>
    <n v="29727.301836999999"/>
    <n v="17715.714780000002"/>
    <n v="36572.969226000001"/>
    <n v="10725.668374000001"/>
    <n v="41046.134479"/>
    <n v="48.439366983104463"/>
    <n v="51.560633016895537"/>
    <n v="26.774583756732675"/>
    <n v="30.545453983151088"/>
    <n v="28.93514365723545"/>
    <n v="71.064856342764557"/>
    <n v="51.685662297954082"/>
    <n v="70"/>
    <n v="26.130763615481165"/>
    <n v="20"/>
    <n v="48.634188668562238"/>
    <n v="38.907350934849795"/>
    <n v="17.953296220355689"/>
    <n v="68.816300114502582"/>
    <n v="170.09739228306657"/>
    <n v="0"/>
    <n v="93.939726032183557"/>
    <n v="100"/>
    <n v="0.24377010295334911"/>
    <n v="0"/>
    <n v="56.27210003816753"/>
    <n v="56.515870141120878"/>
    <n v="11.303174028224177"/>
    <n v="50.161770942483301"/>
    <n v="50.210524963073972"/>
    <s v="2. Riesgo (&gt;=40 y &lt;60)"/>
  </r>
  <r>
    <s v="05679"/>
    <x v="0"/>
    <x v="0"/>
    <x v="100"/>
    <s v="Intermedio"/>
    <n v="6"/>
    <s v="G3"/>
    <n v="0"/>
    <n v="837.05970724999997"/>
    <n v="20555.584832749999"/>
    <n v="29368.187494000002"/>
    <n v="4314.6183730000002"/>
    <n v="726.47119899999996"/>
    <n v="26122.884990999999"/>
    <n v="4328.1897589999999"/>
    <n v="5922.1882013500008"/>
    <n v="448.62323035000003"/>
    <n v="400.20084600000001"/>
    <n v="-1206.7987479999999"/>
    <n v="577.61489900000004"/>
    <n v="754.71364100000005"/>
    <n v="51962.976167949993"/>
    <n v="37679.761063419995"/>
    <s v="OK"/>
    <n v="77.468758137209875"/>
    <n v="80"/>
    <n v="4782.0265259999996"/>
    <n v="5041.0895719999999"/>
    <n v="25101.421270999999"/>
    <n v="22214.583495999999"/>
    <n v="21392.644539999998"/>
    <n v="29368.187494000002"/>
    <n v="-228.98300299999994"/>
    <n v="30122.901135"/>
    <n v="72.842917338261245"/>
    <n v="27.157082661738755"/>
    <n v="16.568574874066062"/>
    <n v="18.902054499910456"/>
    <n v="72.512707781853976"/>
    <n v="27.487292218146024"/>
    <n v="7.5752950615067167"/>
    <n v="20"/>
    <n v="-0.76016251546881408"/>
    <n v="100"/>
    <n v="38.709285875959047"/>
    <n v="30.96742870076724"/>
    <n v="2.5312418627901252"/>
    <n v="9.7024355613682829"/>
    <n v="105.41743222442344"/>
    <n v="100"/>
    <n v="88.499305502134249"/>
    <n v="80"/>
    <n v="9.0155853995128155E-2"/>
    <n v="2"/>
    <n v="63.234145187122756"/>
    <n v="65.324301041117877"/>
    <n v="13.064860208223577"/>
    <n v="43.614257738191796"/>
    <n v="44.032288908990814"/>
    <s v="2. Riesgo (&gt;=40 y &lt;60)"/>
  </r>
  <r>
    <s v="05686"/>
    <x v="0"/>
    <x v="0"/>
    <x v="101"/>
    <s v="Rural"/>
    <n v="5"/>
    <s v="G1"/>
    <n v="0"/>
    <n v="1008.047008"/>
    <n v="20477.042829000002"/>
    <n v="56419.051296999998"/>
    <n v="15912.022815"/>
    <n v="3577.0527299999999"/>
    <n v="41064.888343999999"/>
    <n v="9860.8231510000005"/>
    <n v="21349.5958469"/>
    <n v="11042.1854609"/>
    <n v="412.14359100000001"/>
    <n v="5046.7525670000005"/>
    <n v="17272.602875"/>
    <n v="0"/>
    <n v="271153.02933722996"/>
    <n v="33544.929127989999"/>
    <s v="OK"/>
    <n v="51.541612454371091"/>
    <n v="80"/>
    <n v="14241.3"/>
    <n v="19489.075545"/>
    <n v="41064.888343999999"/>
    <n v="34699.356971000001"/>
    <n v="21485.089837000003"/>
    <n v="56419.051296999998"/>
    <n v="22731.499033"/>
    <n v="56419.051296999998"/>
    <n v="38.08126748515965"/>
    <n v="61.91873251484035"/>
    <n v="24.012784518969156"/>
    <n v="29.933391109548982"/>
    <n v="12.371216803287323"/>
    <n v="87.628783196712675"/>
    <n v="51.720817293613294"/>
    <n v="70"/>
    <n v="40.290466625071936"/>
    <n v="0"/>
    <n v="49.896181364220396"/>
    <n v="39.91694509137632"/>
    <n v="28.458387545628909"/>
    <n v="90.99619919471202"/>
    <n v="136.84899233216069"/>
    <n v="60"/>
    <n v="84.498846509270805"/>
    <n v="80"/>
    <n v="4.8005348819961657E-2"/>
    <n v="0"/>
    <n v="76.998733064904002"/>
    <n v="77.046738413723958"/>
    <n v="15.409347682744793"/>
    <n v="55.316691704357119"/>
    <n v="55.326292774121114"/>
    <s v="2. Riesgo (&gt;=40 y &lt;60)"/>
  </r>
  <r>
    <s v="05690"/>
    <x v="0"/>
    <x v="0"/>
    <x v="102"/>
    <s v="Rural disperso"/>
    <n v="6"/>
    <s v="G1"/>
    <n v="0"/>
    <n v="1044.1233354999999"/>
    <n v="9872.9356544999991"/>
    <n v="22876.022906999999"/>
    <n v="4236.5722599999999"/>
    <n v="278.40057000000002"/>
    <n v="22561.223743999999"/>
    <n v="6796.2405479999998"/>
    <n v="5801.6586283999995"/>
    <n v="2309.4227934"/>
    <n v="502.311869"/>
    <n v="-3177.4366719999998"/>
    <n v="4704.8265789999996"/>
    <n v="882.663006"/>
    <n v="95443.119992000007"/>
    <n v="23690.830602999999"/>
    <s v="OK"/>
    <n v="75.71757969395388"/>
    <n v="80"/>
    <n v="4785.190552"/>
    <n v="4514.9728299999997"/>
    <n v="22561.223743999999"/>
    <n v="18999.780107999999"/>
    <n v="10917.05899"/>
    <n v="22876.022906999999"/>
    <n v="2029.7017759999999"/>
    <n v="23758.685912999998"/>
    <n v="47.722714015378131"/>
    <n v="52.277285984621869"/>
    <n v="30.123545713283452"/>
    <n v="37.550825258511097"/>
    <n v="24.821936463294318"/>
    <n v="75.178063536705679"/>
    <n v="39.806250958907249"/>
    <n v="50"/>
    <n v="8.5429883766821106"/>
    <n v="80"/>
    <n v="59.001234955967732"/>
    <n v="47.200987964774185"/>
    <n v="4.2824203060461201"/>
    <n v="16.414830868950659"/>
    <n v="94.353041554697114"/>
    <n v="100"/>
    <n v="84.214315338514638"/>
    <n v="80"/>
    <n v="0"/>
    <n v="0"/>
    <n v="65.471610289650229"/>
    <n v="65.471610289650229"/>
    <n v="13.094322057930047"/>
    <n v="60.295310022704228"/>
    <n v="60.295310022704228"/>
    <s v="3. Vulnerable (&gt;=60 y &lt;70)"/>
  </r>
  <r>
    <s v="05697"/>
    <x v="0"/>
    <x v="0"/>
    <x v="103"/>
    <s v="Intermedio"/>
    <n v="6"/>
    <s v="G2"/>
    <n v="0"/>
    <n v="1062.2070639999999"/>
    <n v="19171.190514999998"/>
    <n v="56353.522202"/>
    <n v="16878.706107000002"/>
    <n v="2981.508202"/>
    <n v="60210.252615999998"/>
    <n v="28069.622621999999"/>
    <n v="21271.460179400001"/>
    <n v="13509.826366399999"/>
    <n v="632.18986199999995"/>
    <n v="-7797.1201579999997"/>
    <n v="13838.827300999999"/>
    <n v="5000"/>
    <n v="147106.71708100001"/>
    <n v="39376.339531999998"/>
    <s v="OK"/>
    <n v="46.463876227470678"/>
    <n v="80"/>
    <n v="13151.713258"/>
    <n v="19860.214309000003"/>
    <n v="56389.008546999998"/>
    <n v="46927.772190999996"/>
    <n v="20233.397578999997"/>
    <n v="56353.522202"/>
    <n v="6673.8970049999998"/>
    <n v="61353.522202"/>
    <n v="35.904406305737368"/>
    <n v="64.095593694262632"/>
    <n v="46.619340398749479"/>
    <n v="65.249001361947691"/>
    <n v="26.767193445231037"/>
    <n v="73.232806554768956"/>
    <n v="63.511513795763634"/>
    <n v="80"/>
    <n v="10.877773215736333"/>
    <n v="60"/>
    <n v="68.515480322195856"/>
    <n v="54.81238425775669"/>
    <n v="33.536123772529322"/>
    <n v="100"/>
    <n v="151.00857142638293"/>
    <n v="0"/>
    <n v="83.221488371950883"/>
    <n v="80"/>
    <n v="0.24771881162626197"/>
    <n v="0"/>
    <n v="60"/>
    <n v="60.247718811626264"/>
    <n v="12.049543762325253"/>
    <n v="66.81238425775669"/>
    <n v="66.861928020081947"/>
    <s v="3. Vulnerable (&gt;=60 y &lt;70)"/>
  </r>
  <r>
    <s v="05736"/>
    <x v="0"/>
    <x v="0"/>
    <x v="104"/>
    <s v="Intermedio"/>
    <n v="3"/>
    <s v="G1"/>
    <n v="0"/>
    <n v="41905.421670999996"/>
    <n v="29193.240171000001"/>
    <n v="105317.286271"/>
    <n v="25075.921128999998"/>
    <n v="1459.3674960000001"/>
    <n v="99585.794016999993"/>
    <n v="43814.747670999997"/>
    <n v="68650.842258999997"/>
    <n v="52685.861828000001"/>
    <n v="659.79432599999996"/>
    <n v="-9790.9167500000003"/>
    <n v="27657.406989999999"/>
    <n v="0"/>
    <n v="174269.402454"/>
    <n v="71394.480272000001"/>
    <s v="OK"/>
    <n v="27.660072913348515"/>
    <n v="70"/>
    <n v="16166.715118"/>
    <n v="26535.288624999997"/>
    <n v="99143.222590000005"/>
    <n v="93371.967225"/>
    <n v="71098.661842000001"/>
    <n v="105317.286271"/>
    <n v="18526.284565999998"/>
    <n v="105317.286271"/>
    <n v="67.509014293295181"/>
    <n v="32.490985706704819"/>
    <n v="43.996985818600301"/>
    <n v="54.844909098696199"/>
    <n v="40.967880343105683"/>
    <n v="59.032119656894317"/>
    <n v="76.74466924853057"/>
    <n v="100"/>
    <n v="17.590924739865205"/>
    <n v="40"/>
    <n v="57.273602892459067"/>
    <n v="45.818882313967258"/>
    <n v="42.339927086651485"/>
    <n v="100"/>
    <n v="164.13531401599104"/>
    <n v="0"/>
    <n v="94.178870512544634"/>
    <n v="100"/>
    <n v="0.16235469595806951"/>
    <n v="2"/>
    <n v="66.666666666666671"/>
    <n v="68.829021362624744"/>
    <n v="13.765804272524949"/>
    <n v="59.152215647300594"/>
    <n v="59.584686586492211"/>
    <s v="2. Riesgo (&gt;=40 y &lt;60)"/>
  </r>
  <r>
    <s v="05756"/>
    <x v="0"/>
    <x v="0"/>
    <x v="105"/>
    <s v="Rural"/>
    <n v="5"/>
    <s v="G1"/>
    <n v="0"/>
    <n v="1466.6792627499999"/>
    <n v="32644.990069250001"/>
    <n v="65550.484070000006"/>
    <n v="22419.819456000001"/>
    <n v="1500.690337"/>
    <n v="60100.779349999997"/>
    <n v="3459.4016069999998"/>
    <n v="25625.54172895"/>
    <n v="14193.211724950001"/>
    <n v="429.839023"/>
    <n v="-3846.63895"/>
    <n v="7826.7457210000002"/>
    <n v="4180"/>
    <n v="401886.48385900003"/>
    <n v="44390.364674999997"/>
    <s v="OK"/>
    <n v="44.018881698152484"/>
    <n v="80"/>
    <n v="20914.124163"/>
    <n v="23920.509793000001"/>
    <n v="57964.793016000003"/>
    <n v="51620.534958999997"/>
    <n v="34111.669332000005"/>
    <n v="65550.484070000006"/>
    <n v="4409.9457940000002"/>
    <n v="69730.484070000006"/>
    <n v="52.038775633712874"/>
    <n v="47.961224366287126"/>
    <n v="5.7560012439339525"/>
    <n v="7.1752043718885616"/>
    <n v="11.045498283185395"/>
    <n v="88.954501716814605"/>
    <n v="55.386972400725767"/>
    <n v="80"/>
    <n v="6.3242724510172756"/>
    <n v="80"/>
    <n v="60.818186090998054"/>
    <n v="48.654548872798443"/>
    <n v="35.981118301847516"/>
    <n v="100"/>
    <n v="114.37490571715509"/>
    <n v="80"/>
    <n v="89.054980226965"/>
    <n v="80"/>
    <n v="0.11862140155958123"/>
    <n v="0"/>
    <n v="86.666666666666671"/>
    <n v="86.785288068226251"/>
    <n v="17.357057613645249"/>
    <n v="65.987882206131786"/>
    <n v="66.011606486443696"/>
    <s v="3. Vulnerable (&gt;=60 y &lt;70)"/>
  </r>
  <r>
    <s v="05761"/>
    <x v="0"/>
    <x v="0"/>
    <x v="106"/>
    <s v="Intermedio"/>
    <n v="6"/>
    <s v="G2"/>
    <n v="0"/>
    <n v="1602.82655"/>
    <n v="12371.456446"/>
    <n v="35164.811763999998"/>
    <n v="12027.461522"/>
    <n v="1821.1463739999999"/>
    <n v="29691.300327000001"/>
    <n v="7529.4699879999998"/>
    <n v="15497.899825"/>
    <n v="8165.4772579999999"/>
    <n v="598.48693200000002"/>
    <n v="-1858.91113"/>
    <n v="8375.9425609999998"/>
    <n v="0"/>
    <n v="73805.954245000001"/>
    <n v="27703.467832999999"/>
    <s v="OK"/>
    <n v="42.626229462664902"/>
    <n v="80"/>
    <n v="10570.131153"/>
    <n v="13848.607896"/>
    <n v="29691.300327000001"/>
    <n v="24409.880345000001"/>
    <n v="13974.282996"/>
    <n v="35164.811763999998"/>
    <n v="7115.5183630000001"/>
    <n v="35164.811763999998"/>
    <n v="39.739393714901617"/>
    <n v="60.260606285098383"/>
    <n v="25.359178968504185"/>
    <n v="35.493018324604812"/>
    <n v="37.535545900589419"/>
    <n v="62.464454099410581"/>
    <n v="52.687637358631591"/>
    <n v="70"/>
    <n v="20.234768810235796"/>
    <n v="20"/>
    <n v="49.643615741822757"/>
    <n v="39.71489259345821"/>
    <n v="37.373770537335098"/>
    <n v="100"/>
    <n v="131.01642444681971"/>
    <n v="60"/>
    <n v="82.212230775230466"/>
    <n v="80"/>
    <n v="0.17012004711204909"/>
    <n v="0"/>
    <n v="80"/>
    <n v="80.17012004711205"/>
    <n v="16.03402400942241"/>
    <n v="55.71489259345821"/>
    <n v="55.74891660288062"/>
    <s v="2. Riesgo (&gt;=40 y &lt;60)"/>
  </r>
  <r>
    <s v="05789"/>
    <x v="0"/>
    <x v="0"/>
    <x v="107"/>
    <s v="Intermedio"/>
    <n v="6"/>
    <s v="G2"/>
    <n v="0"/>
    <n v="1320.5183489999999"/>
    <n v="14506.137144"/>
    <n v="27078.923003"/>
    <n v="4500.8902909999997"/>
    <n v="315.00459699999999"/>
    <n v="29119.925298999999"/>
    <n v="1058.3865069999999"/>
    <n v="6136.4132369999998"/>
    <n v="2089.1249619999999"/>
    <n v="435.208889"/>
    <n v="-6088.2905709999995"/>
    <n v="212.74473599999999"/>
    <n v="0"/>
    <n v="60463.118503750004"/>
    <n v="48888.5893449"/>
    <s v="OK"/>
    <n v="59.860547507865945"/>
    <n v="80"/>
    <n v="4527"/>
    <n v="4815.8948879999998"/>
    <n v="29119.925298999999"/>
    <n v="18155.653923999998"/>
    <n v="15826.655493"/>
    <n v="27078.923003"/>
    <n v="-5440.3369460000004"/>
    <n v="27078.923003"/>
    <n v="58.446399405347876"/>
    <n v="41.553600594652124"/>
    <n v="3.6345783724807355"/>
    <n v="5.0870005269843439"/>
    <n v="80.856876976776945"/>
    <n v="19.143123023223055"/>
    <n v="34.044724194965426"/>
    <n v="40"/>
    <n v="-20.090669578687752"/>
    <n v="20"/>
    <n v="25.156744828971902"/>
    <n v="20.125395863177523"/>
    <n v="20.139452492134055"/>
    <n v="77.195997316029704"/>
    <n v="106.38159681908549"/>
    <n v="100"/>
    <n v="62.347872590948839"/>
    <n v="60"/>
    <n v="0"/>
    <n v="2"/>
    <n v="79.065332438676577"/>
    <n v="81.065332438676577"/>
    <n v="16.213066487735315"/>
    <n v="35.938462350912843"/>
    <n v="36.338462350912835"/>
    <s v="1. Deterioro (&lt;40)"/>
  </r>
  <r>
    <s v="05790"/>
    <x v="0"/>
    <x v="0"/>
    <x v="108"/>
    <s v="Intermedio"/>
    <n v="6"/>
    <s v="G4"/>
    <n v="0"/>
    <n v="1532.9411319999999"/>
    <n v="30275.806694999999"/>
    <n v="42393.421538000002"/>
    <n v="3327.8456040000001"/>
    <n v="1167.090479"/>
    <n v="43787.008495000002"/>
    <n v="7862.9527950000002"/>
    <n v="6144.1238510000003"/>
    <n v="1740.743592"/>
    <n v="402.16306800000001"/>
    <n v="-2887.1492490000001"/>
    <n v="4461.6195440000001"/>
    <n v="0"/>
    <n v="128537.96354561001"/>
    <n v="47068.922639339995"/>
    <s v="NO"/>
    <n v="81.813785687083168"/>
    <n v="80"/>
    <n v="5503.7417850000002"/>
    <n v="4494.9360830000005"/>
    <n v="40877.190527999999"/>
    <n v="39410.064111"/>
    <n v="31808.747826999999"/>
    <n v="42393.421538000002"/>
    <n v="1976.6333629999999"/>
    <n v="42393.421538000002"/>
    <n v="75.032273105127246"/>
    <n v="24.967726894872754"/>
    <n v="17.957273322058214"/>
    <n v="24.57513358004487"/>
    <n v="36.618693295726757"/>
    <n v="63.381306704273243"/>
    <n v="28.331844119917626"/>
    <n v="40"/>
    <n v="4.6625945519122913"/>
    <n v="100"/>
    <n v="50.584833435838178"/>
    <n v="40.467866748670545"/>
    <n v="0"/>
    <n v="0"/>
    <n v="81.670548121472251"/>
    <n v="80"/>
    <n v="96.410892240759438"/>
    <n v="100"/>
    <n v="0"/>
    <n v="0"/>
    <n v="60"/>
    <n v="60"/>
    <n v="12"/>
    <n v="52.467866748670545"/>
    <n v="52.467866748670545"/>
    <s v="2. Riesgo (&gt;=40 y &lt;60)"/>
  </r>
  <r>
    <s v="05792"/>
    <x v="0"/>
    <x v="0"/>
    <x v="109"/>
    <s v="Intermedio"/>
    <n v="6"/>
    <s v="G1"/>
    <n v="0"/>
    <n v="1157.7310367499999"/>
    <n v="3892.15587525"/>
    <n v="10688.820231"/>
    <n v="2288.3071890000001"/>
    <n v="296.66108600000001"/>
    <n v="8163.9013930000001"/>
    <n v="105.8973"/>
    <n v="3753.43703375"/>
    <n v="610.42780875000005"/>
    <n v="206.82222899999999"/>
    <n v="-618.09038699999996"/>
    <n v="13.024525000000001"/>
    <n v="3.395168"/>
    <n v="58377.055663700005"/>
    <n v="15358.794239250001"/>
    <s v="OK"/>
    <n v="78.398028802854625"/>
    <n v="80"/>
    <n v="2488.9979499999999"/>
    <n v="2584.9682750000002"/>
    <n v="8163.9013930000001"/>
    <n v="7020.9084579999999"/>
    <n v="5049.8869119999999"/>
    <n v="10688.820231"/>
    <n v="-398.24363299999999"/>
    <n v="10692.215398999999"/>
    <n v="47.244567715286145"/>
    <n v="52.755432284713855"/>
    <n v="1.297140850951481"/>
    <n v="1.6169646791704397"/>
    <n v="26.309641801274331"/>
    <n v="73.690358198725676"/>
    <n v="16.263169017121655"/>
    <n v="30"/>
    <n v="-3.7246128902083862"/>
    <n v="100"/>
    <n v="51.612551032521992"/>
    <n v="41.290040826017595"/>
    <n v="1.6019711971453745"/>
    <n v="6.140472998632502"/>
    <n v="103.85578160078437"/>
    <n v="100"/>
    <n v="85.999427479856138"/>
    <n v="80"/>
    <n v="0"/>
    <n v="2"/>
    <n v="62.046824332877499"/>
    <n v="64.046824332877492"/>
    <n v="12.8093648665755"/>
    <n v="53.699405692593096"/>
    <n v="54.099405692593095"/>
    <s v="2. Riesgo (&gt;=40 y &lt;60)"/>
  </r>
  <r>
    <s v="05809"/>
    <x v="0"/>
    <x v="0"/>
    <x v="110"/>
    <s v="Intermedio"/>
    <n v="6"/>
    <s v="G2"/>
    <n v="0"/>
    <n v="1385.0300099999999"/>
    <n v="7699.2087760000004"/>
    <n v="26319.884302999999"/>
    <n v="6974.7158689999997"/>
    <n v="550.41114800000003"/>
    <n v="17029.879893000001"/>
    <n v="6133.755838"/>
    <n v="8966.5065450000002"/>
    <n v="3345.213831"/>
    <n v="492.58059500000002"/>
    <n v="3668.7116959999998"/>
    <n v="7209.3689469999999"/>
    <n v="600"/>
    <n v="90621.974719999998"/>
    <n v="17214.545816999998"/>
    <s v="OK"/>
    <n v="49.691290415780308"/>
    <n v="80"/>
    <n v="6770.2309999999998"/>
    <n v="7525.1270169999998"/>
    <n v="17029.879893000001"/>
    <n v="11687.086094"/>
    <n v="9084.2387859999999"/>
    <n v="26319.884302999999"/>
    <n v="11370.661238000001"/>
    <n v="26919.884302999999"/>
    <n v="34.51473677247342"/>
    <n v="65.485263227526588"/>
    <n v="36.017610673350859"/>
    <n v="50.410690236677212"/>
    <n v="18.995995033421845"/>
    <n v="81.004004966578151"/>
    <n v="37.307883669202184"/>
    <n v="50"/>
    <n v="42.238893414310979"/>
    <n v="0"/>
    <n v="49.379991686156394"/>
    <n v="39.503993348925121"/>
    <n v="30.308709584219692"/>
    <n v="100"/>
    <n v="111.15022540589827"/>
    <n v="80"/>
    <n v="68.626943744940235"/>
    <n v="60"/>
    <n v="0"/>
    <n v="0"/>
    <n v="80"/>
    <n v="80"/>
    <n v="16"/>
    <n v="55.503993348925121"/>
    <n v="55.503993348925121"/>
    <s v="2. Riesgo (&gt;=40 y &lt;60)"/>
  </r>
  <r>
    <s v="05819"/>
    <x v="0"/>
    <x v="0"/>
    <x v="111"/>
    <s v="Rural disperso"/>
    <n v="6"/>
    <s v="G2"/>
    <n v="0"/>
    <n v="1849.2335415"/>
    <n v="7934.5542864999998"/>
    <n v="15005.991970999999"/>
    <n v="1879.8169820000001"/>
    <n v="218.99134900000001"/>
    <n v="10931.055251"/>
    <n v="2659.55782"/>
    <n v="3949.6772525000001"/>
    <n v="35.074036499999998"/>
    <n v="91.774827000000002"/>
    <n v="1001.093113"/>
    <n v="0"/>
    <n v="0"/>
    <n v="50789.211931999998"/>
    <n v="9110.0439970000007"/>
    <s v="NO"/>
    <n v="119.59039965713644"/>
    <n v="80"/>
    <n v="1561.0197270000001"/>
    <n v="2098.8083310000002"/>
    <n v="10090.295641999999"/>
    <n v="8045.0910439999998"/>
    <n v="9783.7878280000004"/>
    <n v="15005.991970999999"/>
    <n v="1092.8679400000001"/>
    <n v="15005.991970999999"/>
    <n v="65.199207402668023"/>
    <n v="34.800792597331977"/>
    <n v="24.330293452287666"/>
    <n v="34.052977520194361"/>
    <n v="17.936966632199645"/>
    <n v="82.063033367800358"/>
    <n v="0.8880228499125955"/>
    <n v="20"/>
    <n v="7.282877014142314"/>
    <n v="80"/>
    <n v="50.183360697065339"/>
    <n v="40.146688557652276"/>
    <n v="0"/>
    <n v="0"/>
    <n v="134.45110876552042"/>
    <n v="60"/>
    <n v="79.730974487139818"/>
    <n v="70"/>
    <n v="0"/>
    <n v="0"/>
    <n v="43.333333333333336"/>
    <n v="43.333333333333336"/>
    <n v="8.6666666666666679"/>
    <n v="48.81335522431894"/>
    <n v="48.81335522431894"/>
    <s v="2. Riesgo (&gt;=40 y &lt;60)"/>
  </r>
  <r>
    <s v="05837"/>
    <x v="0"/>
    <x v="0"/>
    <x v="112"/>
    <s v="Ciudades y aglomeraciones"/>
    <n v="4"/>
    <s v="G2"/>
    <n v="0"/>
    <n v="3228.3330970000002"/>
    <n v="231753.247152"/>
    <n v="296218.15057200001"/>
    <n v="30118.497918000001"/>
    <n v="4278.1361749999996"/>
    <n v="299193.53659899998"/>
    <n v="32072.856481999999"/>
    <n v="37624.967190000003"/>
    <n v="2986.9054890000002"/>
    <n v="1333.2750370000001"/>
    <n v="-15300.570156"/>
    <n v="6295.9042959999997"/>
    <n v="0"/>
    <n v="736761.06748700002"/>
    <n v="314681.26989914"/>
    <s v="NO"/>
    <n v="127.82825664869621"/>
    <n v="80"/>
    <n v="75865.621459999995"/>
    <n v="34396.634093000001"/>
    <n v="276880.65902700002"/>
    <n v="262286.97109800001"/>
    <n v="234981.58024899999"/>
    <n v="296218.15057200001"/>
    <n v="-7671.3908230000006"/>
    <n v="296218.15057200001"/>
    <n v="79.327205235482154"/>
    <n v="20.672794764517846"/>
    <n v="10.719769165664255"/>
    <n v="15.003520575528221"/>
    <n v="42.71144116945247"/>
    <n v="57.28855883054753"/>
    <n v="7.9386261625601167"/>
    <n v="20"/>
    <n v="-2.5897774353754057"/>
    <n v="100"/>
    <n v="42.592974834118721"/>
    <n v="34.074379867294979"/>
    <n v="0"/>
    <n v="0"/>
    <n v="45.338894523042377"/>
    <n v="0"/>
    <n v="94.729249785707523"/>
    <n v="100"/>
    <n v="0.14494210952045217"/>
    <n v="0"/>
    <n v="33.333333333333336"/>
    <n v="33.478275442853786"/>
    <n v="6.6956550885707573"/>
    <n v="40.741046533961651"/>
    <n v="40.770034955865739"/>
    <s v="2. Riesgo (&gt;=40 y &lt;60)"/>
  </r>
  <r>
    <s v="05842"/>
    <x v="0"/>
    <x v="0"/>
    <x v="113"/>
    <s v="Rural"/>
    <n v="6"/>
    <s v="G4"/>
    <n v="0"/>
    <n v="1767.7531059999999"/>
    <n v="9008.4197210000002"/>
    <n v="21155.533873"/>
    <n v="2974.272371"/>
    <n v="144.613722"/>
    <n v="31498.446982000001"/>
    <n v="7230.3461459999999"/>
    <n v="4900.4997430000003"/>
    <n v="3085.0695919999998"/>
    <n v="176.759097"/>
    <n v="-11698.823641000001"/>
    <n v="768.74937299999999"/>
    <n v="2400"/>
    <n v="32722.519304669997"/>
    <n v="23192.074116810003"/>
    <s v="NO"/>
    <n v="47.468599034214847"/>
    <n v="80"/>
    <n v="1198.3309999999999"/>
    <n v="3118.8860930000001"/>
    <n v="31038.927362999999"/>
    <n v="19620.109077000001"/>
    <n v="10776.172827"/>
    <n v="21155.533873"/>
    <n v="-10753.315171"/>
    <n v="23555.533873"/>
    <n v="50.937843931006718"/>
    <n v="49.062156068993282"/>
    <n v="22.954611540473184"/>
    <n v="31.414159308486315"/>
    <n v="70.874965038221077"/>
    <n v="29.125034961778923"/>
    <n v="62.95418332399246"/>
    <n v="80"/>
    <n v="-45.650908312996229"/>
    <n v="0"/>
    <n v="37.920270067851703"/>
    <n v="30.336216054281365"/>
    <n v="32.531400965785153"/>
    <n v="100"/>
    <n v="260.26916544761008"/>
    <n v="0"/>
    <n v="63.211298662299079"/>
    <n v="60"/>
    <n v="0"/>
    <n v="2"/>
    <n v="53.333333333333336"/>
    <n v="55.333333333333336"/>
    <n v="11.066666666666668"/>
    <n v="41.002882720948037"/>
    <n v="41.402882720948035"/>
    <s v="2. Riesgo (&gt;=40 y &lt;60)"/>
  </r>
  <r>
    <s v="05847"/>
    <x v="0"/>
    <x v="0"/>
    <x v="114"/>
    <s v="Rural"/>
    <n v="6"/>
    <s v="G3"/>
    <n v="0"/>
    <n v="1862.847882"/>
    <n v="28418.497665999999"/>
    <n v="53593.646884000002"/>
    <n v="6760.1586960000004"/>
    <n v="1327.305179"/>
    <n v="51737.347179999997"/>
    <n v="17377.307138"/>
    <n v="10058.300562"/>
    <n v="3583.7444759999998"/>
    <n v="307.27441199999998"/>
    <n v="-3264.0283949999998"/>
    <n v="10412.531208"/>
    <n v="641.70000000000005"/>
    <n v="124300.023011"/>
    <n v="30819.905491000001"/>
    <s v="OK"/>
    <n v="66.228128917365353"/>
    <n v="80"/>
    <n v="5729.580559"/>
    <n v="8087.4638750000004"/>
    <n v="50383.119192999999"/>
    <n v="38167.027701999999"/>
    <n v="30281.345547999998"/>
    <n v="53593.646884000002"/>
    <n v="7455.7772250000007"/>
    <n v="54235.346883999999"/>
    <n v="56.50174471900003"/>
    <n v="43.49825528099997"/>
    <n v="33.587549584910896"/>
    <n v="38.317942104131461"/>
    <n v="24.794770543423454"/>
    <n v="75.205229456576546"/>
    <n v="35.629721481373245"/>
    <n v="50"/>
    <n v="13.747081291738789"/>
    <n v="60"/>
    <n v="53.404285368341597"/>
    <n v="42.723428294673283"/>
    <n v="13.771871082634647"/>
    <n v="52.788591127142283"/>
    <n v="141.1528085122435"/>
    <n v="50"/>
    <n v="75.7536022249745"/>
    <n v="70"/>
    <n v="0"/>
    <n v="0"/>
    <n v="57.596197042380766"/>
    <n v="57.596197042380766"/>
    <n v="11.519239408476153"/>
    <n v="54.242667703149436"/>
    <n v="54.242667703149436"/>
    <s v="2. Riesgo (&gt;=40 y &lt;60)"/>
  </r>
  <r>
    <s v="05854"/>
    <x v="0"/>
    <x v="0"/>
    <x v="115"/>
    <s v="Rural disperso"/>
    <n v="6"/>
    <s v="G4"/>
    <n v="0"/>
    <n v="2366.686655"/>
    <n v="18529.107341999999"/>
    <n v="30530.084731999999"/>
    <n v="3549.6870650000001"/>
    <n v="463.207089"/>
    <n v="35796.669655999998"/>
    <n v="9975.6521959999991"/>
    <n v="6393.9167699999998"/>
    <n v="3157.6175880000001"/>
    <n v="231.06229200000001"/>
    <n v="-5351.028456"/>
    <n v="3334.9854399999999"/>
    <n v="899.19588699999997"/>
    <n v="55715.365001999999"/>
    <n v="18369.277486999999"/>
    <s v="OK"/>
    <n v="57.959522950801244"/>
    <n v="80"/>
    <n v="4469.0789860000004"/>
    <n v="4012.8941540000001"/>
    <n v="32644.814006000001"/>
    <n v="27226.896171"/>
    <n v="20895.793997000001"/>
    <n v="30530.084731999999"/>
    <n v="-1784.9807240000005"/>
    <n v="31429.280619000001"/>
    <n v="68.443288580519877"/>
    <n v="31.556711419480123"/>
    <n v="27.867542684457369"/>
    <n v="38.137671111621003"/>
    <n v="32.969859367053601"/>
    <n v="67.030140632946399"/>
    <n v="49.384715215803475"/>
    <n v="70"/>
    <n v="-5.6793559662988997"/>
    <n v="80"/>
    <n v="57.344904632809502"/>
    <n v="45.875923706247605"/>
    <n v="22.040477049198756"/>
    <n v="84.482763759267954"/>
    <n v="89.792419569466958"/>
    <n v="80"/>
    <n v="83.403434818148426"/>
    <n v="80"/>
    <n v="9.6440926573845287E-2"/>
    <n v="0"/>
    <n v="81.494254586422656"/>
    <n v="81.590695512996504"/>
    <n v="16.3181391025993"/>
    <n v="62.174774623532137"/>
    <n v="62.194062808846908"/>
    <s v="3. Vulnerable (&gt;=60 y &lt;70)"/>
  </r>
  <r>
    <s v="05856"/>
    <x v="0"/>
    <x v="0"/>
    <x v="116"/>
    <s v="Rural"/>
    <n v="6"/>
    <s v="G1"/>
    <n v="0"/>
    <n v="872.30456100000004"/>
    <n v="3714.924223"/>
    <n v="12922.31422"/>
    <n v="3473.48974"/>
    <n v="283.61408799999998"/>
    <n v="8262.2462639999994"/>
    <n v="1078.5851869999999"/>
    <n v="4629.4083890000002"/>
    <n v="1104.0659659999999"/>
    <n v="204.75517600000001"/>
    <n v="1134.725533"/>
    <n v="0"/>
    <n v="899"/>
    <n v="39231.374529000001"/>
    <n v="24188.446422000001"/>
    <s v="OK"/>
    <n v="78.553279067664178"/>
    <n v="80"/>
    <n v="2764.4885760000002"/>
    <n v="3757.1038279999998"/>
    <n v="8262.2462639999994"/>
    <n v="6601.8949849999999"/>
    <n v="4587.2287839999999"/>
    <n v="12922.31422"/>
    <n v="1339.4807089999999"/>
    <n v="13821.31422"/>
    <n v="35.498508284996646"/>
    <n v="64.501491715003354"/>
    <n v="13.054381974785448"/>
    <n v="16.273078244466511"/>
    <n v="61.655872913960216"/>
    <n v="38.344127086039784"/>
    <n v="23.848964559345983"/>
    <n v="30"/>
    <n v="9.6914134768871492"/>
    <n v="80"/>
    <n v="45.823739409101925"/>
    <n v="36.658991527281543"/>
    <n v="1.4467209323358219"/>
    <n v="5.5453873561488232"/>
    <n v="135.90592707155392"/>
    <n v="60"/>
    <n v="79.904359832090336"/>
    <n v="70"/>
    <n v="0"/>
    <n v="2"/>
    <n v="45.181795785382938"/>
    <n v="47.181795785382938"/>
    <n v="9.4363591570765877"/>
    <n v="45.695350684358132"/>
    <n v="46.095350684358131"/>
    <s v="2. Riesgo (&gt;=40 y &lt;60)"/>
  </r>
  <r>
    <s v="05858"/>
    <x v="0"/>
    <x v="0"/>
    <x v="117"/>
    <s v="Rural"/>
    <n v="6"/>
    <s v="G2"/>
    <n v="0"/>
    <n v="1831.2699767500001"/>
    <n v="14725.105100250001"/>
    <n v="25478.789497000002"/>
    <n v="4895.7407929999999"/>
    <n v="553.32252500000004"/>
    <n v="23873.393209999998"/>
    <n v="2682.4997840000001"/>
    <n v="7324.62403275"/>
    <n v="3035.7445177499999"/>
    <n v="405.30755699999997"/>
    <n v="-2683.4832280000001"/>
    <n v="3672.4019969999999"/>
    <n v="1170.28333"/>
    <n v="115628.372411"/>
    <n v="17619.309189"/>
    <s v="OK"/>
    <n v="64.147493570390097"/>
    <n v="80"/>
    <n v="4484.6478269999998"/>
    <n v="5449.0633180000004"/>
    <n v="23873.393209999998"/>
    <n v="21642.994319000001"/>
    <n v="16556.375077000001"/>
    <n v="25478.789497000002"/>
    <n v="1394.226326"/>
    <n v="26649.072827"/>
    <n v="64.981011279791872"/>
    <n v="35.018988720208128"/>
    <n v="11.236357397558235"/>
    <n v="15.726543809192863"/>
    <n v="15.237877020678217"/>
    <n v="84.762122979321788"/>
    <n v="41.445738432123214"/>
    <n v="50"/>
    <n v="5.2318005022201524"/>
    <n v="80"/>
    <n v="53.101531101744555"/>
    <n v="42.481224881395647"/>
    <n v="15.852506429609903"/>
    <n v="60.763818890830052"/>
    <n v="121.50482107410305"/>
    <n v="70"/>
    <n v="90.657386357353943"/>
    <n v="100"/>
    <n v="0.13305829353726073"/>
    <n v="0"/>
    <n v="76.921272963610022"/>
    <n v="77.054331257147282"/>
    <n v="15.410866251429457"/>
    <n v="57.865479474117649"/>
    <n v="57.892091132825101"/>
    <s v="2. Riesgo (&gt;=40 y &lt;60)"/>
  </r>
  <r>
    <s v="05861"/>
    <x v="0"/>
    <x v="0"/>
    <x v="118"/>
    <s v="Intermedio"/>
    <n v="6"/>
    <s v="G1"/>
    <n v="0"/>
    <n v="1372.6998045"/>
    <n v="9837.8505095"/>
    <n v="23445.510741999999"/>
    <n v="8255.5821890000007"/>
    <n v="547.15994799999999"/>
    <n v="18093.072247"/>
    <n v="5345.6034369999998"/>
    <n v="10214.898584500001"/>
    <n v="4503.4032315000004"/>
    <n v="6.6471710000000002"/>
    <n v="-359.05685799999998"/>
    <n v="8428.878541"/>
    <n v="649.9"/>
    <n v="133849.18898499999"/>
    <n v="25873.710537999999"/>
    <s v="OK"/>
    <n v="55.287792996905694"/>
    <n v="80"/>
    <n v="6263.9789730000002"/>
    <n v="8802.7421370000011"/>
    <n v="18093.072247"/>
    <n v="14114.624938000001"/>
    <n v="11210.550314"/>
    <n v="23445.510741999999"/>
    <n v="8076.4688539999997"/>
    <n v="24095.410742"/>
    <n v="47.815338455892785"/>
    <n v="52.184661544107215"/>
    <n v="29.545028970336151"/>
    <n v="36.829669079543834"/>
    <n v="19.330494815997408"/>
    <n v="80.669505184002588"/>
    <n v="44.086617152845996"/>
    <n v="50"/>
    <n v="33.518701716597619"/>
    <n v="0"/>
    <n v="43.936767161530724"/>
    <n v="35.149413729224584"/>
    <n v="24.712207003094306"/>
    <n v="94.723700469470558"/>
    <n v="140.5295607623043"/>
    <n v="50"/>
    <n v="78.011211945170544"/>
    <n v="70"/>
    <n v="0"/>
    <n v="0"/>
    <n v="71.574566823156843"/>
    <n v="71.574566823156843"/>
    <n v="14.314913364631369"/>
    <n v="49.464327093855957"/>
    <n v="49.464327093855957"/>
    <s v="2. Riesgo (&gt;=40 y &lt;60)"/>
  </r>
  <r>
    <s v="05873"/>
    <x v="0"/>
    <x v="0"/>
    <x v="119"/>
    <s v="Rural disperso"/>
    <n v="6"/>
    <s v="G4"/>
    <n v="0"/>
    <n v="4532.0999300000003"/>
    <n v="15974.274238"/>
    <n v="28719.893282000001"/>
    <n v="3738.4617440000002"/>
    <n v="89.508272000000005"/>
    <n v="22460.925565000001"/>
    <n v="5746.9532840000002"/>
    <n v="8372.8650909999997"/>
    <n v="4230.3278280000004"/>
    <n v="317.12559299999998"/>
    <n v="2116.4304539999998"/>
    <n v="6518.6688590000003"/>
    <n v="0"/>
    <n v="59340.698690999998"/>
    <n v="8596.4402989999999"/>
    <s v="OK"/>
    <n v="59.490103043037877"/>
    <n v="80"/>
    <n v="3377.6320049999999"/>
    <n v="3827.9700160000002"/>
    <n v="22460.925565000001"/>
    <n v="11943.950489999999"/>
    <n v="20506.374168000002"/>
    <n v="28719.893282000001"/>
    <n v="8952.2249059999995"/>
    <n v="28719.893282000001"/>
    <n v="71.401289575307146"/>
    <n v="28.598710424692854"/>
    <n v="25.586449086297925"/>
    <n v="35.015917665094506"/>
    <n v="14.48658423077144"/>
    <n v="85.513415769228558"/>
    <n v="50.524256416685652"/>
    <n v="70"/>
    <n v="31.170815358185003"/>
    <n v="0"/>
    <n v="43.825608771803182"/>
    <n v="35.060487017442547"/>
    <n v="20.509896956962123"/>
    <n v="78.61593809762617"/>
    <n v="113.33295072800567"/>
    <n v="80"/>
    <n v="53.176573046534642"/>
    <n v="50"/>
    <n v="0"/>
    <n v="0"/>
    <n v="69.538646032542047"/>
    <n v="69.538646032542047"/>
    <n v="13.90772920650841"/>
    <n v="48.968216223950961"/>
    <n v="48.968216223950961"/>
    <s v="2. Riesgo (&gt;=40 y &lt;60)"/>
  </r>
  <r>
    <s v="05885"/>
    <x v="0"/>
    <x v="0"/>
    <x v="120"/>
    <s v="Rural"/>
    <n v="6"/>
    <s v="G3"/>
    <n v="0"/>
    <n v="1384.5445749999999"/>
    <n v="7856.7229779999998"/>
    <n v="16276.410225"/>
    <n v="2340.07861"/>
    <n v="276.931107"/>
    <n v="15327.923502"/>
    <n v="4656.3889120000003"/>
    <n v="4014.5755629999999"/>
    <n v="1217.0890750000001"/>
    <n v="287.10710999999998"/>
    <n v="-1848.999765"/>
    <n v="3859.732027"/>
    <n v="1017.841351"/>
    <n v="33819.913486999998"/>
    <n v="14852.201811999999"/>
    <s v="OK"/>
    <n v="77.628766245463339"/>
    <n v="80"/>
    <n v="2073.06286"/>
    <n v="2617.0097169999999"/>
    <n v="15327.923502"/>
    <n v="12637.542712"/>
    <n v="9241.2675529999997"/>
    <n v="16276.410225"/>
    <n v="2297.8393719999999"/>
    <n v="17294.251575999999"/>
    <n v="56.77706217311809"/>
    <n v="43.22293782688191"/>
    <n v="30.378471757067622"/>
    <n v="34.656905204012013"/>
    <n v="43.915552349680084"/>
    <n v="56.084447650319916"/>
    <n v="30.316755928502126"/>
    <n v="40"/>
    <n v="13.286723405763414"/>
    <n v="60"/>
    <n v="46.792858136242771"/>
    <n v="37.434286508994219"/>
    <n v="2.3712337545366609"/>
    <n v="9.0891127562869727"/>
    <n v="126.23880189527875"/>
    <n v="70"/>
    <n v="82.44784566122766"/>
    <n v="80"/>
    <n v="8.6248487853370581E-2"/>
    <n v="2"/>
    <n v="53.029704252095655"/>
    <n v="55.115952739949023"/>
    <n v="11.023190547989806"/>
    <n v="48.04022735941335"/>
    <n v="48.457477056984025"/>
    <s v="2. Riesgo (&gt;=40 y &lt;60)"/>
  </r>
  <r>
    <s v="05887"/>
    <x v="0"/>
    <x v="0"/>
    <x v="121"/>
    <s v="Intermedio"/>
    <n v="6"/>
    <s v="G2"/>
    <n v="0"/>
    <n v="1652.7048440000001"/>
    <n v="34457.550499999998"/>
    <n v="72041.221346999999"/>
    <n v="19523.237982999999"/>
    <n v="2482.345808"/>
    <n v="59749.778127999998"/>
    <n v="14865.112599"/>
    <n v="23971.548208099997"/>
    <n v="11573.5093161"/>
    <n v="642.53218400000003"/>
    <n v="-106.59567300000001"/>
    <n v="20615.292233"/>
    <n v="0"/>
    <n v="155654.48911401999"/>
    <n v="87956.897589250002"/>
    <s v="OK"/>
    <n v="32.527721811805286"/>
    <n v="80"/>
    <n v="15986.1"/>
    <n v="22005.583790999997"/>
    <n v="59749.778127999998"/>
    <n v="52495.032849000003"/>
    <n v="36110.255343999997"/>
    <n v="72041.221346999999"/>
    <n v="21151.228744"/>
    <n v="72041.221346999999"/>
    <n v="50.124435245299644"/>
    <n v="49.875564754700356"/>
    <n v="24.878941922018445"/>
    <n v="34.820872656472488"/>
    <n v="56.5077808484019"/>
    <n v="43.4922191515981"/>
    <n v="48.280191231825846"/>
    <n v="70"/>
    <n v="29.359897498296366"/>
    <n v="20"/>
    <n v="43.637731312554187"/>
    <n v="34.910185050043353"/>
    <n v="47.472278188194714"/>
    <n v="100"/>
    <n v="137.65448602848721"/>
    <n v="60"/>
    <n v="87.858121810162388"/>
    <n v="80"/>
    <n v="0.19155162946137516"/>
    <n v="0"/>
    <n v="80"/>
    <n v="80.191551629461372"/>
    <n v="16.038310325892276"/>
    <n v="50.910185050043353"/>
    <n v="50.948495375935629"/>
    <s v="2. Riesgo (&gt;=40 y &lt;60)"/>
  </r>
  <r>
    <s v="05890"/>
    <x v="0"/>
    <x v="0"/>
    <x v="122"/>
    <s v="Rural disperso"/>
    <n v="6"/>
    <s v="G4"/>
    <n v="0"/>
    <n v="1759.4207692499999"/>
    <n v="23022.885458749999"/>
    <n v="36364.812970999999"/>
    <n v="5045.6904370000002"/>
    <n v="531.69147799999996"/>
    <n v="32768.005748000003"/>
    <n v="5261.6235290000004"/>
    <n v="7583.6888482499999"/>
    <n v="3745.3991832500001"/>
    <n v="125.263732"/>
    <n v="-241.48244199999999"/>
    <n v="4296.1273650000003"/>
    <n v="900"/>
    <n v="98759.459134999997"/>
    <n v="28108.910991000001"/>
    <s v="OK"/>
    <n v="50.627832130378124"/>
    <n v="80"/>
    <n v="5009.0309999999999"/>
    <n v="5577.3819149999999"/>
    <n v="32768.005748000003"/>
    <n v="32256.179454000001"/>
    <n v="24782.306227999998"/>
    <n v="36364.812970999999"/>
    <n v="4179.9086550000002"/>
    <n v="37264.812970999999"/>
    <n v="68.149137045646967"/>
    <n v="31.850862954353033"/>
    <n v="16.057197894385574"/>
    <n v="21.974816337568104"/>
    <n v="28.461993653262429"/>
    <n v="71.538006346737575"/>
    <n v="49.387563996830941"/>
    <n v="70"/>
    <n v="11.216770786567112"/>
    <n v="60"/>
    <n v="51.072737127731742"/>
    <n v="40.858189702185399"/>
    <n v="29.372167869621876"/>
    <n v="100"/>
    <n v="111.34652420797555"/>
    <n v="80"/>
    <n v="98.438030382635532"/>
    <n v="100"/>
    <n v="0"/>
    <n v="0"/>
    <n v="93.333333333333329"/>
    <n v="93.333333333333329"/>
    <n v="18.666666666666668"/>
    <n v="59.52485636885207"/>
    <n v="59.52485636885207"/>
    <s v="2. Riesgo (&gt;=40 y &lt;60)"/>
  </r>
  <r>
    <s v="05893"/>
    <x v="0"/>
    <x v="0"/>
    <x v="123"/>
    <s v="Rural"/>
    <n v="5"/>
    <s v="G1"/>
    <n v="0"/>
    <n v="2609.843723"/>
    <n v="16212.53714"/>
    <n v="46323.791636000002"/>
    <n v="17305.223838000002"/>
    <n v="4780.8819299999996"/>
    <n v="66711.341813000006"/>
    <n v="28199.684026999999"/>
    <n v="24808.021215000001"/>
    <n v="18508.110823999999"/>
    <n v="0"/>
    <n v="-830.74018799999999"/>
    <n v="9047.5156549999992"/>
    <n v="0"/>
    <n v="392808.02024498"/>
    <n v="29490.282528269996"/>
    <s v="OK"/>
    <n v="35.896217627887729"/>
    <n v="80"/>
    <n v="13175.69212"/>
    <n v="22086.105768000001"/>
    <n v="40854.621433"/>
    <n v="32080.269736999999"/>
    <n v="18822.380862999998"/>
    <n v="46323.791636000002"/>
    <n v="8216.7754669999995"/>
    <n v="46323.791636000002"/>
    <n v="40.632211220750769"/>
    <n v="59.367788779249231"/>
    <n v="42.271198960511299"/>
    <n v="52.69361119511116"/>
    <n v="7.5075561109668749"/>
    <n v="92.492443889033126"/>
    <n v="74.605349066733282"/>
    <n v="100"/>
    <n v="17.737700600083063"/>
    <n v="40"/>
    <n v="68.910768772678708"/>
    <n v="55.128615018142966"/>
    <n v="44.103782372112271"/>
    <n v="100"/>
    <n v="167.62767046199011"/>
    <n v="0"/>
    <n v="78.522988616135876"/>
    <n v="70"/>
    <n v="0"/>
    <n v="0"/>
    <n v="56.666666666666664"/>
    <n v="56.666666666666664"/>
    <n v="11.333333333333334"/>
    <n v="66.461948351476295"/>
    <n v="66.461948351476295"/>
    <s v="3. Vulnerable (&gt;=60 y &lt;70)"/>
  </r>
  <r>
    <s v="05895"/>
    <x v="0"/>
    <x v="0"/>
    <x v="124"/>
    <s v="Rural"/>
    <n v="6"/>
    <s v="G1"/>
    <n v="0"/>
    <n v="2905.3919780000001"/>
    <n v="27719.825392999999"/>
    <n v="53585.838963000002"/>
    <n v="11384.236263999999"/>
    <n v="878.09667300000001"/>
    <n v="53008.608071000002"/>
    <n v="15285.860812000001"/>
    <n v="15177.597947"/>
    <n v="7763.4596279999996"/>
    <n v="290.88276200000001"/>
    <n v="-6836.9074270000001"/>
    <n v="7448.9123520000003"/>
    <n v="2677"/>
    <n v="132449.57697200001"/>
    <n v="54879.985025000002"/>
    <s v="OK"/>
    <n v="76.908452962041252"/>
    <n v="80"/>
    <n v="10993.832278"/>
    <n v="12262.332936999999"/>
    <n v="53008.608071000002"/>
    <n v="41992.947436000002"/>
    <n v="30625.217370999999"/>
    <n v="53585.838963000002"/>
    <n v="902.88768700000037"/>
    <n v="56262.838963000002"/>
    <n v="57.151698963127416"/>
    <n v="42.848301036872584"/>
    <n v="28.836563283318135"/>
    <n v="35.946523666713723"/>
    <n v="41.434624616884733"/>
    <n v="58.565375383115267"/>
    <n v="51.150779293995754"/>
    <n v="70"/>
    <n v="1.6047673804618432"/>
    <n v="100"/>
    <n v="61.472040017340319"/>
    <n v="49.177632013872255"/>
    <n v="3.0915470379587475"/>
    <n v="11.850126359584776"/>
    <n v="111.53829371709102"/>
    <n v="80"/>
    <n v="79.219109809022783"/>
    <n v="70"/>
    <n v="0"/>
    <n v="0"/>
    <n v="53.950042119861592"/>
    <n v="53.950042119861592"/>
    <n v="10.790008423972319"/>
    <n v="59.967640437844572"/>
    <n v="59.967640437844572"/>
    <s v="2. Riesgo (&gt;=40 y &lt;60)"/>
  </r>
  <r>
    <s v="08001"/>
    <x v="0"/>
    <x v="1"/>
    <x v="125"/>
    <s v="Ciudades y aglomeraciones"/>
    <s v="ESP"/>
    <s v="C"/>
    <n v="1"/>
    <n v="41.3"/>
    <n v="1601079.127574"/>
    <n v="3614393.8218979998"/>
    <n v="1524541.556384"/>
    <n v="218005.20739600001"/>
    <n v="3299092.1287409998"/>
    <n v="821158.17613699997"/>
    <n v="1762112.988872"/>
    <n v="1065015.705235"/>
    <n v="193495.88184300001"/>
    <n v="-381463.24404000002"/>
    <n v="397358.064854"/>
    <n v="86614.7"/>
    <n v="8086741.1316859806"/>
    <n v="5007521.6790912002"/>
    <s v="OK"/>
    <n v="23.250840272402225"/>
    <n v="50"/>
    <n v="1680777.6497770001"/>
    <n v="1742546.7637799999"/>
    <n v="3298759.7823009999"/>
    <n v="2751879.3604319999"/>
    <n v="1601120.4275740001"/>
    <n v="3614393.8218979998"/>
    <n v="209390.70265699999"/>
    <n v="3701008.521898"/>
    <n v="44.298449656302687"/>
    <n v="55.701550343697313"/>
    <n v="24.890428763211609"/>
    <n v="99.999999999999986"/>
    <n v="61.922616262197536"/>
    <n v="38.077383737802464"/>
    <n v="60.439694387404728"/>
    <n v="80"/>
    <n v="5.6576660501613079"/>
    <n v="80"/>
    <n v="70.755786816299945"/>
    <n v="56.604629453039962"/>
    <n v="26.749159727597775"/>
    <n v="100"/>
    <n v="103.67503185273765"/>
    <n v="100"/>
    <n v="83.421635464237056"/>
    <n v="80"/>
    <n v="0.15801104306791414"/>
    <n v="2"/>
    <n v="93.333333333333329"/>
    <n v="95.491344376401244"/>
    <n v="19.098268875280251"/>
    <n v="75.271296119706633"/>
    <n v="75.702898328320217"/>
    <s v="4. Solvente (&gt;=70 y &lt;80)"/>
  </r>
  <r>
    <s v="08078"/>
    <x v="0"/>
    <x v="1"/>
    <x v="126"/>
    <s v="Ciudades y aglomeraciones"/>
    <n v="6"/>
    <s v="G2"/>
    <n v="0"/>
    <n v="1634.4461719999999"/>
    <n v="46159.159950000001"/>
    <n v="66048.702332000001"/>
    <n v="15986.140904"/>
    <n v="1576.2951250000001"/>
    <n v="88867.763449000005"/>
    <n v="16612.698881"/>
    <n v="19196.882201"/>
    <n v="11854.084089"/>
    <n v="496.972285"/>
    <n v="-29861.213661000002"/>
    <n v="13093.038269000001"/>
    <n v="1000"/>
    <n v="188786.55878141001"/>
    <n v="64774.68938815"/>
    <s v="OK"/>
    <n v="38.929048693933069"/>
    <n v="80"/>
    <n v="13464.196545999999"/>
    <n v="17562.436029"/>
    <n v="88567.117880999998"/>
    <n v="70867.492102000004"/>
    <n v="47793.606121999997"/>
    <n v="66048.702332000001"/>
    <n v="-16271.203107000001"/>
    <n v="67048.702332000001"/>
    <n v="72.361158409685245"/>
    <n v="27.638841590314755"/>
    <n v="18.693729015171854"/>
    <n v="26.16397271042359"/>
    <n v="34.311070558339146"/>
    <n v="65.688929441660861"/>
    <n v="61.750048601030116"/>
    <n v="80"/>
    <n v="-24.267737541632219"/>
    <n v="20"/>
    <n v="43.89834874847984"/>
    <n v="35.118678998783871"/>
    <n v="41.070951306066931"/>
    <n v="100"/>
    <n v="130.43805450253564"/>
    <n v="60"/>
    <n v="80.015578916340658"/>
    <n v="80"/>
    <n v="0.35862672936757367"/>
    <n v="0"/>
    <n v="80"/>
    <n v="80.358626729367572"/>
    <n v="16.071725345873514"/>
    <n v="51.118678998783871"/>
    <n v="51.190404344657381"/>
    <s v="2. Riesgo (&gt;=40 y &lt;60)"/>
  </r>
  <r>
    <s v="08137"/>
    <x v="0"/>
    <x v="1"/>
    <x v="127"/>
    <s v="Intermedio"/>
    <n v="6"/>
    <s v="G4"/>
    <n v="0"/>
    <n v="3170.4024490000002"/>
    <n v="31446.054382999999"/>
    <n v="39380.201334999998"/>
    <n v="1530.2982750000001"/>
    <n v="369.04482400000001"/>
    <n v="37972.306257999997"/>
    <n v="5856.3514349999996"/>
    <n v="5088.726216"/>
    <n v="2048.7131810000001"/>
    <n v="135.079126"/>
    <n v="-1632.117958"/>
    <n v="5045.0399310000003"/>
    <n v="1500"/>
    <n v="101019.27542119"/>
    <n v="24340.515918650002"/>
    <s v="OK"/>
    <n v="59.67971254366369"/>
    <n v="80"/>
    <n v="1258.8329269999999"/>
    <n v="1899.3430990000002"/>
    <n v="37972.306257999997"/>
    <n v="34003.257612000001"/>
    <n v="34616.456831999996"/>
    <n v="39380.201334999998"/>
    <n v="3548.0010990000001"/>
    <n v="40880.201334999998"/>
    <n v="87.903199218115432"/>
    <n v="12.096800781884568"/>
    <n v="15.42269093483408"/>
    <n v="21.106472184823488"/>
    <n v="24.09492229791255"/>
    <n v="75.905077702087453"/>
    <n v="40.25984291625722"/>
    <n v="50"/>
    <n v="8.6790206093293936"/>
    <n v="80"/>
    <n v="47.821670133759099"/>
    <n v="38.257336107007283"/>
    <n v="20.32028745633631"/>
    <n v="77.88915098625256"/>
    <n v="150.88126932987353"/>
    <n v="0"/>
    <n v="89.547517553891538"/>
    <n v="80"/>
    <n v="0.365099126612069"/>
    <n v="0"/>
    <n v="52.629716995417517"/>
    <n v="52.994816122029583"/>
    <n v="10.598963224405917"/>
    <n v="48.783279506090786"/>
    <n v="48.856299331413197"/>
    <s v="2. Riesgo (&gt;=40 y &lt;60)"/>
  </r>
  <r>
    <s v="08141"/>
    <x v="0"/>
    <x v="1"/>
    <x v="128"/>
    <s v="Intermedio"/>
    <n v="6"/>
    <s v="G5"/>
    <n v="0"/>
    <n v="2212.6305130000001"/>
    <n v="19872.114745999999"/>
    <n v="31284.986594999998"/>
    <n v="1669.297454"/>
    <n v="21.432624000000001"/>
    <n v="31563.10787"/>
    <n v="10877.746714999999"/>
    <n v="3903.3605910000001"/>
    <n v="978.61987599999998"/>
    <n v="24.772487999999999"/>
    <n v="-3202.8619899999999"/>
    <n v="125.714"/>
    <n v="0"/>
    <n v="70646.873803280003"/>
    <n v="31887.923620450001"/>
    <s v="OK"/>
    <n v="73.434227325475447"/>
    <n v="80"/>
    <n v="1676.6270119999999"/>
    <n v="1690.730078"/>
    <n v="31563.10787"/>
    <n v="22949.303097"/>
    <n v="22084.745258999999"/>
    <n v="31284.986594999998"/>
    <n v="-3052.3755019999999"/>
    <n v="31284.986594999998"/>
    <n v="70.592151899881614"/>
    <n v="29.407848100118386"/>
    <n v="34.463484267146718"/>
    <n v="38.339069587174421"/>
    <n v="45.137062553176278"/>
    <n v="54.862937446823722"/>
    <n v="25.07121371918365"/>
    <n v="40"/>
    <n v="-9.7566783119153833"/>
    <n v="80"/>
    <n v="48.521971026823302"/>
    <n v="38.817576821458644"/>
    <n v="6.5657726745245526"/>
    <n v="25.167087832115669"/>
    <n v="100.84115703129325"/>
    <n v="100"/>
    <n v="72.709262951931237"/>
    <n v="70"/>
    <n v="0.20862297105086602"/>
    <n v="0"/>
    <n v="65.055695944038561"/>
    <n v="65.264318915089433"/>
    <n v="13.052863783017887"/>
    <n v="51.828716010266355"/>
    <n v="51.870440604476528"/>
    <s v="2. Riesgo (&gt;=40 y &lt;60)"/>
  </r>
  <r>
    <s v="08296"/>
    <x v="0"/>
    <x v="1"/>
    <x v="129"/>
    <s v="Ciudades y aglomeraciones"/>
    <n v="6"/>
    <s v="G1"/>
    <n v="0"/>
    <n v="1959.8692127500001"/>
    <n v="38208.007579249999"/>
    <n v="92502.021341999993"/>
    <n v="33440.328070000003"/>
    <n v="2700.996357"/>
    <n v="81498.676057000004"/>
    <n v="20934.250921999999"/>
    <n v="39337.143714749996"/>
    <n v="26879.245777749999"/>
    <n v="2091.3184679999999"/>
    <n v="-1454.5526520000001"/>
    <n v="2600"/>
    <n v="12000"/>
    <n v="235448.57004279"/>
    <n v="59453.639632629995"/>
    <s v="OK"/>
    <n v="29.523547125161169"/>
    <n v="80"/>
    <n v="21873.412636000001"/>
    <n v="36141.324427"/>
    <n v="81498.676057000004"/>
    <n v="68036.270745000002"/>
    <n v="40167.876792000003"/>
    <n v="92502.021341999993"/>
    <n v="3236.7658160000001"/>
    <n v="104502.02134199999"/>
    <n v="43.423782755503979"/>
    <n v="56.576217244496021"/>
    <n v="25.686614721641156"/>
    <n v="32.019921893514372"/>
    <n v="25.25122136941626"/>
    <n v="74.748778630583743"/>
    <n v="68.330446085924791"/>
    <n v="100"/>
    <n v="3.0973236444940655"/>
    <n v="100"/>
    <n v="72.668983553718832"/>
    <n v="58.135186842975067"/>
    <n v="50.476452874838827"/>
    <n v="100"/>
    <n v="165.22947300650009"/>
    <n v="0"/>
    <n v="83.481442934625804"/>
    <n v="80"/>
    <n v="0.2938942612848412"/>
    <n v="2"/>
    <n v="60"/>
    <n v="62.293894261284841"/>
    <n v="12.45877885225697"/>
    <n v="70.13518684297506"/>
    <n v="70.593965695232043"/>
    <s v="4. Solvente (&gt;=70 y &lt;80)"/>
  </r>
  <r>
    <s v="08372"/>
    <x v="0"/>
    <x v="1"/>
    <x v="130"/>
    <s v="Intermedio"/>
    <n v="6"/>
    <s v="G4"/>
    <n v="0"/>
    <n v="1737.8146690000001"/>
    <n v="16048.587592"/>
    <n v="22216.21113"/>
    <n v="4064.468844"/>
    <n v="202.77189999999999"/>
    <n v="23372.514422"/>
    <n v="2432.487764"/>
    <n v="6005.055413"/>
    <n v="2734.8506389999998"/>
    <n v="78.726973000000001"/>
    <n v="-4426.5080660000003"/>
    <n v="0"/>
    <n v="901.96183699999995"/>
    <n v="84610.352387000006"/>
    <n v="29907.004258090001"/>
    <s v="OK"/>
    <n v="51.72341987476419"/>
    <n v="80"/>
    <n v="4779.5050000000001"/>
    <n v="4267.2407439999997"/>
    <n v="23372.514422"/>
    <n v="17411.154879000002"/>
    <n v="17786.402260999999"/>
    <n v="22216.21113"/>
    <n v="-4347.7810930000005"/>
    <n v="23118.172966999999"/>
    <n v="80.060466462626735"/>
    <n v="19.939533537373265"/>
    <n v="10.407471443082548"/>
    <n v="14.242975331342835"/>
    <n v="35.346743530032946"/>
    <n v="64.653256469967062"/>
    <n v="45.542471316409141"/>
    <n v="70"/>
    <n v="-18.806767728601365"/>
    <n v="40"/>
    <n v="41.767153067736629"/>
    <n v="33.413722454189305"/>
    <n v="28.27658012523581"/>
    <n v="100"/>
    <n v="89.282064648954233"/>
    <n v="80"/>
    <n v="74.494145407869723"/>
    <n v="70"/>
    <n v="0"/>
    <n v="0"/>
    <n v="83.333333333333329"/>
    <n v="83.333333333333329"/>
    <n v="16.666666666666668"/>
    <n v="50.080389120855969"/>
    <n v="50.080389120855969"/>
    <s v="2. Riesgo (&gt;=40 y &lt;60)"/>
  </r>
  <r>
    <s v="08421"/>
    <x v="0"/>
    <x v="1"/>
    <x v="131"/>
    <s v="Intermedio"/>
    <n v="6"/>
    <s v="G5"/>
    <n v="0"/>
    <n v="1513.812203"/>
    <n v="28930.917187999999"/>
    <n v="38615.565686000002"/>
    <n v="5643.819426"/>
    <n v="46.083528999999999"/>
    <n v="41353.813983"/>
    <n v="8821.3762910000005"/>
    <n v="7203.715158"/>
    <n v="4355.8322420000004"/>
    <n v="213.244832"/>
    <n v="-2774.9112449999998"/>
    <n v="2918.528143"/>
    <n v="5000"/>
    <n v="87318.828920690008"/>
    <n v="22749.871525869999"/>
    <s v="OK"/>
    <n v="65.39086943492029"/>
    <n v="80"/>
    <n v="4552.5203949999996"/>
    <n v="5689.9029549999996"/>
    <n v="38542.594015000002"/>
    <n v="32794.927983000001"/>
    <n v="30444.729391000001"/>
    <n v="38615.565686000002"/>
    <n v="356.86173000000008"/>
    <n v="43615.565686000002"/>
    <n v="78.840562996174569"/>
    <n v="21.159437003825431"/>
    <n v="21.331469679257033"/>
    <n v="23.730296510076165"/>
    <n v="26.053798255280388"/>
    <n v="73.946201744719616"/>
    <n v="60.466469682142879"/>
    <n v="80"/>
    <n v="0.81819810057983"/>
    <n v="100"/>
    <n v="59.76718705172425"/>
    <n v="47.813749641379403"/>
    <n v="14.60913056507971"/>
    <n v="55.997868081661942"/>
    <n v="124.98357967268372"/>
    <n v="70"/>
    <n v="85.087495590558518"/>
    <n v="80"/>
    <n v="0"/>
    <n v="0"/>
    <n v="68.665956027220645"/>
    <n v="68.665956027220645"/>
    <n v="13.733191205444129"/>
    <n v="61.546940846823532"/>
    <n v="61.546940846823532"/>
    <s v="3. Vulnerable (&gt;=60 y &lt;70)"/>
  </r>
  <r>
    <s v="08433"/>
    <x v="0"/>
    <x v="1"/>
    <x v="132"/>
    <s v="Ciudades y aglomeraciones"/>
    <n v="4"/>
    <s v="G1"/>
    <n v="0"/>
    <n v="0"/>
    <n v="153119.11315200001"/>
    <n v="208516.01426"/>
    <n v="43225.242062999998"/>
    <n v="479.34389099999999"/>
    <n v="227360.52888699999"/>
    <n v="38993.892311000003"/>
    <n v="43704.585954000002"/>
    <n v="22383.795837000001"/>
    <n v="2047.2183849999999"/>
    <n v="-40165.304744000001"/>
    <n v="4002.052377"/>
    <n v="22000"/>
    <n v="109606.61551569001"/>
    <n v="117353.62040635"/>
    <s v="OK"/>
    <n v="50.771158165343081"/>
    <n v="80"/>
    <n v="41657.346866"/>
    <n v="43704.585953999995"/>
    <n v="227360.52888699999"/>
    <n v="185684.637931"/>
    <n v="153119.11315200001"/>
    <n v="208516.01426"/>
    <n v="-34116.033982000001"/>
    <n v="230516.01426"/>
    <n v="73.432783422128324"/>
    <n v="26.567216577871676"/>
    <n v="17.150686841681427"/>
    <n v="21.379370502571117"/>
    <n v="107.0680084903735"/>
    <n v="0"/>
    <n v="51.216126061826593"/>
    <n v="70"/>
    <n v="-14.799854184325945"/>
    <n v="60"/>
    <n v="35.589317416088555"/>
    <n v="28.471453932870844"/>
    <n v="29.228841834656919"/>
    <n v="95.58227076267778"/>
    <n v="104.91447305702253"/>
    <n v="100"/>
    <n v="81.669689475118503"/>
    <n v="80"/>
    <n v="0.29448493387688801"/>
    <n v="0"/>
    <n v="91.860756920892598"/>
    <n v="92.155241854769486"/>
    <n v="18.431048370953899"/>
    <n v="46.843605317049366"/>
    <n v="46.902502303824747"/>
    <s v="2. Riesgo (&gt;=40 y &lt;60)"/>
  </r>
  <r>
    <s v="08436"/>
    <x v="0"/>
    <x v="1"/>
    <x v="133"/>
    <s v="Intermedio"/>
    <n v="6"/>
    <s v="G4"/>
    <n v="0"/>
    <n v="2047.337745"/>
    <n v="21581.94541"/>
    <n v="28199.308185999998"/>
    <n v="2229.3716140000001"/>
    <n v="273.050434"/>
    <n v="30906.721818999999"/>
    <n v="5683.132055"/>
    <n v="4550.735576"/>
    <n v="2536.4518779999999"/>
    <n v="0"/>
    <n v="-2581.758883"/>
    <n v="1733.3805910000001"/>
    <n v="0"/>
    <n v="78034.716181760014"/>
    <n v="61379.265400999997"/>
    <s v="OK"/>
    <n v="50.835523847872196"/>
    <n v="80"/>
    <n v="2926.8845059999999"/>
    <n v="2502.4220480000004"/>
    <n v="28766.783371000001"/>
    <n v="25646.393333"/>
    <n v="23629.283155000001"/>
    <n v="28199.308185999998"/>
    <n v="-848.37829199999987"/>
    <n v="28199.308185999998"/>
    <n v="83.793839902537542"/>
    <n v="16.206160097462458"/>
    <n v="18.388013093987464"/>
    <n v="25.164615470950682"/>
    <n v="78.656357585813723"/>
    <n v="21.343642414186277"/>
    <n v="55.737184365906124"/>
    <n v="80"/>
    <n v="-3.008507465517154"/>
    <n v="100"/>
    <n v="48.542883596519879"/>
    <n v="38.834306877215909"/>
    <n v="29.164476152127804"/>
    <n v="100"/>
    <n v="85.497806383208228"/>
    <n v="80"/>
    <n v="89.152801695772183"/>
    <n v="80"/>
    <n v="0"/>
    <n v="0"/>
    <n v="86.666666666666671"/>
    <n v="86.666666666666671"/>
    <n v="17.333333333333336"/>
    <n v="56.167640210549244"/>
    <n v="56.167640210549244"/>
    <s v="2. Riesgo (&gt;=40 y &lt;60)"/>
  </r>
  <r>
    <s v="08520"/>
    <x v="0"/>
    <x v="1"/>
    <x v="134"/>
    <s v="Ciudades y aglomeraciones"/>
    <n v="6"/>
    <s v="G2"/>
    <n v="0"/>
    <n v="1240.591195"/>
    <n v="23226.081107000002"/>
    <n v="37171.378133999999"/>
    <n v="3799.0673190000002"/>
    <n v="2587.0752130000001"/>
    <n v="38538.934679999998"/>
    <n v="11392.299918000001"/>
    <n v="7640.698018"/>
    <n v="4111.7396580000004"/>
    <n v="888.22064899999998"/>
    <n v="-2942.773678"/>
    <n v="2670.7940279999998"/>
    <n v="0"/>
    <n v="83160.489449660003"/>
    <n v="26877.998442939999"/>
    <s v="OK"/>
    <n v="57.539492421014536"/>
    <n v="80"/>
    <n v="4202.6480000000001"/>
    <n v="6386.1425319999998"/>
    <n v="36585.193452"/>
    <n v="28777.292461000001"/>
    <n v="24466.672302000003"/>
    <n v="37171.378133999999"/>
    <n v="616.24099899999965"/>
    <n v="37171.378133999999"/>
    <n v="65.82126768020143"/>
    <n v="34.17873231979857"/>
    <n v="29.560495152742504"/>
    <n v="41.373232053126216"/>
    <n v="32.320635220900435"/>
    <n v="67.679364779099558"/>
    <n v="53.813665300127568"/>
    <n v="70"/>
    <n v="1.6578373736332765"/>
    <n v="100"/>
    <n v="62.646265830404865"/>
    <n v="50.117012664323894"/>
    <n v="22.460507578985464"/>
    <n v="86.092771561750624"/>
    <n v="151.95520852567239"/>
    <n v="0"/>
    <n v="78.658303389200299"/>
    <n v="70"/>
    <n v="0.25441096701366284"/>
    <n v="0"/>
    <n v="52.030923853916875"/>
    <n v="52.285334820930537"/>
    <n v="10.457066964186108"/>
    <n v="60.523197435107271"/>
    <n v="60.574079628510006"/>
    <s v="3. Vulnerable (&gt;=60 y &lt;70)"/>
  </r>
  <r>
    <s v="08549"/>
    <x v="0"/>
    <x v="1"/>
    <x v="135"/>
    <s v="Rural"/>
    <n v="6"/>
    <s v="G5"/>
    <n v="0"/>
    <n v="1698.431949"/>
    <n v="7566.9016920000004"/>
    <n v="15953.329491"/>
    <n v="1834.946942"/>
    <n v="148.47547800000001"/>
    <n v="17243.249328999998"/>
    <n v="363.316664"/>
    <n v="3681.8543690000001"/>
    <n v="1064.7248199999999"/>
    <n v="0"/>
    <n v="-3543.7327230000001"/>
    <n v="4.2527030000000003"/>
    <n v="0"/>
    <n v="27568.830225560003"/>
    <n v="11009.510721639999"/>
    <s v="OK"/>
    <n v="70.538058549436784"/>
    <n v="80"/>
    <n v="876.172777"/>
    <n v="1983.4224200000001"/>
    <n v="16879.932665"/>
    <n v="8820.6407949999993"/>
    <n v="9265.3336410000011"/>
    <n v="15953.329491"/>
    <n v="-3539.48002"/>
    <n v="15953.329491"/>
    <n v="58.077742619351014"/>
    <n v="41.922257380648986"/>
    <n v="2.1070081228192166"/>
    <n v="2.3439513664761455"/>
    <n v="39.934631362895864"/>
    <n v="60.065368637104136"/>
    <n v="28.918167675631928"/>
    <n v="40"/>
    <n v="-22.18646597875874"/>
    <n v="20"/>
    <n v="32.866315476845855"/>
    <n v="26.293052381476684"/>
    <n v="9.4619414505632164"/>
    <n v="36.268314995523973"/>
    <n v="226.37343593248846"/>
    <n v="0"/>
    <n v="52.255189461089003"/>
    <n v="50"/>
    <n v="0.53395080761652747"/>
    <n v="0"/>
    <n v="28.756104998507993"/>
    <n v="29.290055806124521"/>
    <n v="5.8580111612249048"/>
    <n v="32.044273381178286"/>
    <n v="32.151063542701593"/>
    <s v="1. Deterioro (&lt;40)"/>
  </r>
  <r>
    <s v="08558"/>
    <x v="0"/>
    <x v="1"/>
    <x v="136"/>
    <s v="Ciudades y aglomeraciones"/>
    <n v="6"/>
    <s v="G3"/>
    <n v="0"/>
    <n v="1407.622922"/>
    <n v="16652.285845999999"/>
    <n v="22443.020940999999"/>
    <n v="1740.0892759999999"/>
    <n v="144.28429299999999"/>
    <n v="20864.644332"/>
    <n v="3315.774015"/>
    <n v="3291.9964909999999"/>
    <n v="1193.788417"/>
    <n v="187.03601499999999"/>
    <n v="-519.83146499999998"/>
    <n v="34.778686"/>
    <n v="800"/>
    <n v="49559.669428320005"/>
    <n v="28751.887702940003"/>
    <s v="OK"/>
    <n v="61.302900312199824"/>
    <n v="80"/>
    <n v="1148.3610000000001"/>
    <n v="1884.3735689999999"/>
    <n v="20864.644332"/>
    <n v="17139.384470000001"/>
    <n v="18059.908767999998"/>
    <n v="22443.020940999999"/>
    <n v="-298.01676399999997"/>
    <n v="23243.020940999999"/>
    <n v="80.470043740890873"/>
    <n v="19.529956259109127"/>
    <n v="15.891830995243058"/>
    <n v="18.12999958407001"/>
    <n v="58.014688222496979"/>
    <n v="41.985311777503021"/>
    <n v="36.263356302587262"/>
    <n v="50"/>
    <n v="-1.2821774103998127"/>
    <n v="100"/>
    <n v="45.929053524136428"/>
    <n v="36.743242819309145"/>
    <n v="18.697099687800176"/>
    <n v="71.667353314629267"/>
    <n v="164.09243861468647"/>
    <n v="0"/>
    <n v="82.145586559141165"/>
    <n v="80"/>
    <n v="0.63211353345051835"/>
    <n v="0"/>
    <n v="50.555784438209763"/>
    <n v="51.187897971660284"/>
    <n v="10.237579594332058"/>
    <n v="46.854399706951099"/>
    <n v="46.980822413641206"/>
    <s v="2. Riesgo (&gt;=40 y &lt;60)"/>
  </r>
  <r>
    <s v="08560"/>
    <x v="0"/>
    <x v="1"/>
    <x v="137"/>
    <s v="Ciudades y aglomeraciones"/>
    <n v="6"/>
    <s v="G4"/>
    <n v="0"/>
    <n v="1832.5514085"/>
    <n v="24124.5493475"/>
    <n v="35065.657730999999"/>
    <n v="2007.0953609999999"/>
    <n v="133.236423"/>
    <n v="37361.152607999997"/>
    <n v="10432.566967000001"/>
    <n v="3982.3799395000001"/>
    <n v="2114.4944354999998"/>
    <n v="43.529375999999999"/>
    <n v="-4163.3803809999999"/>
    <n v="2761.0027169999998"/>
    <n v="0"/>
    <n v="84637.192684129986"/>
    <n v="21951.721011689999"/>
    <s v="OK"/>
    <n v="53.647497553817516"/>
    <n v="80"/>
    <n v="1701"/>
    <n v="2140.331784"/>
    <n v="37361.152607999997"/>
    <n v="31077.528361000001"/>
    <n v="25957.100756"/>
    <n v="35065.657730999999"/>
    <n v="-1358.8482879999997"/>
    <n v="35065.657730999999"/>
    <n v="74.024280266251708"/>
    <n v="25.975719733748292"/>
    <n v="27.923568302242678"/>
    <n v="38.214344057245057"/>
    <n v="25.936258417283359"/>
    <n v="74.063741582716645"/>
    <n v="53.096250674803294"/>
    <n v="70"/>
    <n v="-3.8751541420502198"/>
    <n v="100"/>
    <n v="61.650761074742"/>
    <n v="49.320608859793602"/>
    <n v="26.352502446182484"/>
    <n v="100"/>
    <n v="125.8278532627866"/>
    <n v="70"/>
    <n v="83.181396160528223"/>
    <n v="80"/>
    <n v="0"/>
    <n v="0"/>
    <n v="83.333333333333329"/>
    <n v="83.333333333333329"/>
    <n v="16.666666666666668"/>
    <n v="65.987275526460266"/>
    <n v="65.987275526460266"/>
    <s v="3. Vulnerable (&gt;=60 y &lt;70)"/>
  </r>
  <r>
    <s v="08573"/>
    <x v="0"/>
    <x v="1"/>
    <x v="138"/>
    <s v="Ciudades y aglomeraciones"/>
    <n v="3"/>
    <s v="G1"/>
    <n v="0"/>
    <n v="0"/>
    <n v="23517.953537000001"/>
    <n v="104332.020873"/>
    <n v="71215.432268999997"/>
    <n v="1453.0664429999999"/>
    <n v="97577.283204000007"/>
    <n v="18393.988572999999"/>
    <n v="73050.678123999998"/>
    <n v="32667.658834000002"/>
    <n v="4125.8489319999999"/>
    <n v="-32630.185750000001"/>
    <n v="17145.642163"/>
    <n v="20000"/>
    <n v="217260.78699078"/>
    <n v="108502.51548822"/>
    <s v="OK"/>
    <n v="60.680338344010956"/>
    <n v="70"/>
    <n v="58481.560669999999"/>
    <n v="72668.498712000001"/>
    <n v="96579.187332999994"/>
    <n v="76917.766682999994"/>
    <n v="23517.953537000001"/>
    <n v="104332.020873"/>
    <n v="-11358.694654999999"/>
    <n v="124332.020873"/>
    <n v="22.541453084310184"/>
    <n v="77.458546915689823"/>
    <n v="18.850687341381082"/>
    <n v="23.498524147736255"/>
    <n v="49.941140778811857"/>
    <n v="50.058859221188143"/>
    <n v="44.719172597615355"/>
    <n v="50"/>
    <n v="-9.1357757842627159"/>
    <n v="80"/>
    <n v="56.203186056922846"/>
    <n v="44.962548845538279"/>
    <n v="9.3196616559890444"/>
    <n v="33.890814567502986"/>
    <n v="124.25882257495506"/>
    <n v="70"/>
    <n v="79.642176339495947"/>
    <n v="70"/>
    <n v="0.21535359203397331"/>
    <n v="0"/>
    <n v="57.963604855834326"/>
    <n v="58.178958447868297"/>
    <n v="11.63579168957366"/>
    <n v="56.555269816705149"/>
    <n v="56.598340535111937"/>
    <s v="2. Riesgo (&gt;=40 y &lt;60)"/>
  </r>
  <r>
    <s v="08606"/>
    <x v="0"/>
    <x v="1"/>
    <x v="139"/>
    <s v="Intermedio"/>
    <n v="6"/>
    <s v="G5"/>
    <n v="0"/>
    <n v="1834.9563820000001"/>
    <n v="30520.518752"/>
    <n v="37971.872139999999"/>
    <n v="3360.5766429999999"/>
    <n v="455.82036299999999"/>
    <n v="39257.105662000002"/>
    <n v="2318.7186230000002"/>
    <n v="5651.3533880000005"/>
    <n v="2541.9610109999999"/>
    <n v="218.57791499999999"/>
    <n v="-4394.6258989999997"/>
    <n v="4076.0151719999999"/>
    <n v="0"/>
    <n v="98621.97003129001"/>
    <n v="69584.822652380011"/>
    <s v="OK"/>
    <n v="71.491666943987141"/>
    <n v="80"/>
    <n v="3921.4024049999998"/>
    <n v="3816.3970059999997"/>
    <n v="39257.105662000002"/>
    <n v="33811.613383999997"/>
    <n v="32355.475134"/>
    <n v="37971.872139999999"/>
    <n v="-100.03281199999992"/>
    <n v="37971.872139999999"/>
    <n v="85.209059523605575"/>
    <n v="14.790940476394425"/>
    <n v="5.906494082788349"/>
    <n v="6.5707078802860854"/>
    <n v="70.557120923768494"/>
    <n v="29.442879076231506"/>
    <n v="44.979686041180187"/>
    <n v="50"/>
    <n v="-0.26343924163439975"/>
    <n v="100"/>
    <n v="40.160905486582401"/>
    <n v="32.128724389265919"/>
    <n v="8.5083330560128587"/>
    <n v="32.613064134309909"/>
    <n v="97.322248824397306"/>
    <n v="100"/>
    <n v="86.128645537739885"/>
    <n v="80"/>
    <n v="0.27986720236165086"/>
    <n v="0"/>
    <n v="70.871021378103308"/>
    <n v="71.150888580464965"/>
    <n v="14.230177716092994"/>
    <n v="46.302928664886579"/>
    <n v="46.358902105358915"/>
    <s v="2. Riesgo (&gt;=40 y &lt;60)"/>
  </r>
  <r>
    <s v="08634"/>
    <x v="0"/>
    <x v="1"/>
    <x v="140"/>
    <s v="Ciudades y aglomeraciones"/>
    <n v="6"/>
    <s v="G1"/>
    <n v="0"/>
    <n v="1280.3288155"/>
    <n v="23067.047000499999"/>
    <n v="36763.906060000001"/>
    <n v="5245.8287449999998"/>
    <n v="206.81106"/>
    <n v="34158.030919999997"/>
    <n v="9951.5766149999999"/>
    <n v="6886.6052815000003"/>
    <n v="2945.5791334999999"/>
    <n v="523.80587300000002"/>
    <n v="-1335.151008"/>
    <n v="0"/>
    <n v="0"/>
    <n v="129885.25015448002"/>
    <n v="26627.319379140001"/>
    <s v="OK"/>
    <n v="64.493659595778055"/>
    <n v="80"/>
    <n v="3854.0648209999999"/>
    <n v="5452.6398049999998"/>
    <n v="34158.030919999997"/>
    <n v="28218.643470999999"/>
    <n v="24347.375816"/>
    <n v="36763.906060000001"/>
    <n v="-811.34513500000003"/>
    <n v="36763.906060000001"/>
    <n v="66.226302983867441"/>
    <n v="33.773697016132559"/>
    <n v="29.133929406841819"/>
    <n v="36.317208560468266"/>
    <n v="20.500649109479788"/>
    <n v="79.499350890520219"/>
    <n v="42.772585520661799"/>
    <n v="50"/>
    <n v="-2.2069067788277339"/>
    <n v="100"/>
    <n v="59.918051293424206"/>
    <n v="47.934441034739365"/>
    <n v="15.506340404221945"/>
    <n v="59.436939146845617"/>
    <n v="141.47763616454233"/>
    <n v="50"/>
    <n v="82.612032107733683"/>
    <n v="80"/>
    <n v="0.21757281136523221"/>
    <n v="0"/>
    <n v="63.145646382281875"/>
    <n v="63.363219193647105"/>
    <n v="12.672643838729421"/>
    <n v="60.56357031119574"/>
    <n v="60.607084873468786"/>
    <s v="3. Vulnerable (&gt;=60 y &lt;70)"/>
  </r>
  <r>
    <s v="08638"/>
    <x v="0"/>
    <x v="1"/>
    <x v="85"/>
    <s v="Ciudades y aglomeraciones"/>
    <n v="5"/>
    <s v="G2"/>
    <n v="0"/>
    <n v="2717.5591909999998"/>
    <n v="80950.904819999996"/>
    <n v="111737.88195900001"/>
    <n v="19139.422904999999"/>
    <n v="160.85637299999999"/>
    <n v="128371.16652100001"/>
    <n v="17721.054566999999"/>
    <n v="22189.667874999999"/>
    <n v="12477.639651"/>
    <n v="0"/>
    <n v="-11322.351359"/>
    <n v="5095.9748460000001"/>
    <n v="0"/>
    <n v="264159.84353552002"/>
    <n v="54913.115880040001"/>
    <s v="OK"/>
    <n v="50.465647730244797"/>
    <n v="80"/>
    <n v="17383.75"/>
    <n v="19300.279277999998"/>
    <n v="113348.205094"/>
    <n v="95102.928908000002"/>
    <n v="83668.464010999989"/>
    <n v="111737.88195900001"/>
    <n v="-6226.3765130000002"/>
    <n v="111737.88195900001"/>
    <n v="74.879228551781992"/>
    <n v="25.120771448218008"/>
    <n v="13.804544312605465"/>
    <n v="19.321009755822768"/>
    <n v="20.787836313453965"/>
    <n v="79.212163686546035"/>
    <n v="56.231754892816298"/>
    <n v="80"/>
    <n v="-5.5723058320406009"/>
    <n v="80"/>
    <n v="56.73078897811736"/>
    <n v="45.384631182493891"/>
    <n v="29.534352269755203"/>
    <n v="94.436615493987475"/>
    <n v="111.02483226001293"/>
    <n v="80"/>
    <n v="83.903339121365747"/>
    <n v="80"/>
    <n v="0.13674427196197925"/>
    <n v="0"/>
    <n v="84.812205164662487"/>
    <n v="84.94894943662446"/>
    <n v="16.989789887324893"/>
    <n v="62.347072215426394"/>
    <n v="62.37442106981878"/>
    <s v="3. Vulnerable (&gt;=60 y &lt;70)"/>
  </r>
  <r>
    <s v="08675"/>
    <x v="0"/>
    <x v="1"/>
    <x v="141"/>
    <s v="Intermedio"/>
    <n v="6"/>
    <s v="G4"/>
    <n v="0"/>
    <n v="2499.5698225000001"/>
    <n v="18604.773371499999"/>
    <n v="24709.044604999999"/>
    <n v="1228.8329510000001"/>
    <n v="226.58975699999999"/>
    <n v="24034.565055999999"/>
    <n v="4620.7257710000003"/>
    <n v="3961.0239175000002"/>
    <n v="1982.1175155000001"/>
    <n v="74.872657000000004"/>
    <n v="-1304.4268529999999"/>
    <n v="1007.279529"/>
    <n v="800"/>
    <n v="60783.612533"/>
    <n v="14251.467696"/>
    <s v="OK"/>
    <n v="67.717519322965643"/>
    <n v="80"/>
    <n v="501.80599999999998"/>
    <n v="1455.4227080000001"/>
    <n v="24034.565055999999"/>
    <n v="23095.381325999999"/>
    <n v="21104.343194000001"/>
    <n v="24709.044604999999"/>
    <n v="-222.27466700000002"/>
    <n v="25509.044604999999"/>
    <n v="85.411409187911005"/>
    <n v="14.588590812088995"/>
    <n v="19.225335512557905"/>
    <n v="26.310519412873656"/>
    <n v="23.44623345356899"/>
    <n v="76.553766546431007"/>
    <n v="50.040533881729587"/>
    <n v="70"/>
    <n v="-0.87135629907688583"/>
    <n v="100"/>
    <n v="57.490575354278732"/>
    <n v="45.992460283422986"/>
    <n v="12.282480677034357"/>
    <n v="47.079648552951319"/>
    <n v="290.03692821528637"/>
    <n v="0"/>
    <n v="96.09236227985933"/>
    <n v="100"/>
    <n v="0"/>
    <n v="0"/>
    <n v="49.026549517650437"/>
    <n v="49.026549517650437"/>
    <n v="9.8053099035300875"/>
    <n v="55.797770186953073"/>
    <n v="55.797770186953073"/>
    <s v="2. Riesgo (&gt;=40 y &lt;60)"/>
  </r>
  <r>
    <s v="08685"/>
    <x v="0"/>
    <x v="1"/>
    <x v="142"/>
    <s v="Ciudades y aglomeraciones"/>
    <n v="6"/>
    <s v="G2"/>
    <n v="0"/>
    <n v="1117.8770487500001"/>
    <n v="22839.60796225"/>
    <n v="33465.644285000002"/>
    <n v="5360.4401120000002"/>
    <n v="284.58316000000002"/>
    <n v="35211.434173000001"/>
    <n v="8175.2934349999996"/>
    <n v="6791.3794807499999"/>
    <n v="2833.2356217500001"/>
    <n v="501.22402499999998"/>
    <n v="-4616.858201"/>
    <n v="1462.279573"/>
    <n v="0"/>
    <n v="64524.201940520004"/>
    <n v="47808.230730499999"/>
    <s v="OK"/>
    <n v="62.033709767442424"/>
    <n v="80"/>
    <n v="4512.5510119999999"/>
    <n v="5645.0232720000004"/>
    <n v="34124.358627000001"/>
    <n v="28800.407905"/>
    <n v="23957.485011000001"/>
    <n v="33465.644285000002"/>
    <n v="-2653.3546029999998"/>
    <n v="33465.644285000002"/>
    <n v="71.588297559650584"/>
    <n v="28.411702440349416"/>
    <n v="23.217723523652396"/>
    <n v="32.495810984420466"/>
    <n v="74.093486308549473"/>
    <n v="25.906513691450527"/>
    <n v="41.718116765242428"/>
    <n v="50"/>
    <n v="-7.9285926199523029"/>
    <n v="80"/>
    <n v="43.362805423244083"/>
    <n v="34.690244338595271"/>
    <n v="17.966290232557576"/>
    <n v="68.86610711553466"/>
    <n v="125.0960544709295"/>
    <n v="70"/>
    <n v="84.398385973509363"/>
    <n v="80"/>
    <n v="0.26288974155606226"/>
    <n v="0"/>
    <n v="72.955369038511549"/>
    <n v="73.218258780067615"/>
    <n v="14.643651756013524"/>
    <n v="49.281318146297579"/>
    <n v="49.333896094608797"/>
    <s v="2. Riesgo (&gt;=40 y &lt;60)"/>
  </r>
  <r>
    <s v="08758"/>
    <x v="0"/>
    <x v="1"/>
    <x v="143"/>
    <s v="Ciudades y aglomeraciones"/>
    <n v="2"/>
    <s v="G1"/>
    <n v="0"/>
    <n v="0"/>
    <n v="610131.92619999999"/>
    <n v="810085.36575600004"/>
    <n v="131509.94904400001"/>
    <n v="7407.1933630000003"/>
    <n v="787425.20628200006"/>
    <n v="66174.733106"/>
    <n v="140058.72868120001"/>
    <n v="80473.081427199999"/>
    <n v="10039.619382000001"/>
    <n v="-36925.487780000003"/>
    <n v="26428.997254999998"/>
    <n v="40000"/>
    <n v="950587.10750967998"/>
    <n v="277539.40823905001"/>
    <s v="OK"/>
    <n v="41.189494897456726"/>
    <n v="70"/>
    <n v="140938.67130700001"/>
    <n v="138917.14240700001"/>
    <n v="787425.20628200006"/>
    <n v="762559.64209700003"/>
    <n v="610131.92619999999"/>
    <n v="810085.36575600004"/>
    <n v="-456.87114300000394"/>
    <n v="850085.36575600004"/>
    <n v="75.316991516147624"/>
    <n v="24.683008483852376"/>
    <n v="8.4039388856318737"/>
    <n v="10.476019110805115"/>
    <n v="29.196630802845576"/>
    <n v="70.803369197154424"/>
    <n v="57.456669916211979"/>
    <n v="80"/>
    <n v="-5.3744148694254743E-2"/>
    <n v="100"/>
    <n v="57.192479358362377"/>
    <n v="45.753983486689904"/>
    <n v="28.810505102543274"/>
    <n v="99.165836484566199"/>
    <n v="98.565667689887178"/>
    <n v="100"/>
    <n v="96.842168121286306"/>
    <n v="100"/>
    <n v="0.15849394195328914"/>
    <n v="0"/>
    <n v="99.72194549485539"/>
    <n v="99.880439436808686"/>
    <n v="19.976087887361739"/>
    <n v="65.698372585660991"/>
    <n v="65.730071374051647"/>
    <s v="3. Vulnerable (&gt;=60 y &lt;70)"/>
  </r>
  <r>
    <s v="08770"/>
    <x v="0"/>
    <x v="1"/>
    <x v="144"/>
    <s v="Intermedio"/>
    <n v="6"/>
    <s v="G4"/>
    <n v="0"/>
    <n v="1532.3557075000001"/>
    <n v="14015.7253225"/>
    <n v="17984.453022000002"/>
    <n v="840.391974"/>
    <n v="231.62697700000001"/>
    <n v="13870.202383"/>
    <n v="405.90746300000001"/>
    <n v="2604.3746584999999"/>
    <n v="872.9112715"/>
    <n v="400.55792000000002"/>
    <n v="2382.7872520000001"/>
    <n v="0"/>
    <n v="0"/>
    <n v="43852.643569"/>
    <n v="8522.4221739999994"/>
    <s v="OK"/>
    <n v="51.065114074427996"/>
    <n v="80"/>
    <n v="909.91200000000003"/>
    <n v="1072.018951"/>
    <n v="13870.202383"/>
    <n v="11965.227712"/>
    <n v="15548.081030000001"/>
    <n v="17984.453022000002"/>
    <n v="2783.3451720000003"/>
    <n v="17984.453022000002"/>
    <n v="86.452899128932984"/>
    <n v="13.547100871067016"/>
    <n v="2.9264710909878295"/>
    <n v="4.0049742903240757"/>
    <n v="19.434226720198485"/>
    <n v="80.565773279801519"/>
    <n v="33.517115851632376"/>
    <n v="40"/>
    <n v="15.476396021581488"/>
    <n v="40"/>
    <n v="35.623569688238526"/>
    <n v="28.49885575059082"/>
    <n v="28.934885925572004"/>
    <n v="100"/>
    <n v="117.81567349370047"/>
    <n v="80"/>
    <n v="86.265703856384746"/>
    <n v="80"/>
    <n v="0"/>
    <n v="0"/>
    <n v="86.666666666666671"/>
    <n v="86.666666666666671"/>
    <n v="17.333333333333336"/>
    <n v="45.832189083924156"/>
    <n v="45.832189083924156"/>
    <s v="2. Riesgo (&gt;=40 y &lt;60)"/>
  </r>
  <r>
    <s v="08832"/>
    <x v="0"/>
    <x v="1"/>
    <x v="145"/>
    <s v="Ciudades y aglomeraciones"/>
    <n v="6"/>
    <s v="G2"/>
    <n v="0"/>
    <n v="1753.29254775"/>
    <n v="12064.515723250001"/>
    <n v="21978.595549000001"/>
    <n v="3463.08511"/>
    <n v="1868.4224529999999"/>
    <n v="20035.673190000001"/>
    <n v="4940.748353"/>
    <n v="7084.8001107500004"/>
    <n v="3947.1892857500002"/>
    <n v="108.625"/>
    <n v="-106.415583"/>
    <n v="468.06847499999998"/>
    <n v="0"/>
    <n v="35064.0533966"/>
    <n v="15989.981287190001"/>
    <s v="OK"/>
    <n v="58.509405221927025"/>
    <n v="80"/>
    <n v="6106.6320070000002"/>
    <n v="5331.5075630000001"/>
    <n v="18947.400307"/>
    <n v="15941.949927"/>
    <n v="13817.808271"/>
    <n v="21978.595549000001"/>
    <n v="470.27789199999995"/>
    <n v="21978.595549000001"/>
    <n v="62.869386900514179"/>
    <n v="37.130613099485821"/>
    <n v="24.659757154882996"/>
    <n v="34.514098964545205"/>
    <n v="45.60220436106362"/>
    <n v="54.39779563893638"/>
    <n v="55.713488370134826"/>
    <n v="80"/>
    <n v="2.1397085675995204"/>
    <n v="100"/>
    <n v="61.208501540593488"/>
    <n v="48.966801232474793"/>
    <n v="21.490594778072975"/>
    <n v="82.375024716087026"/>
    <n v="87.306842083959225"/>
    <n v="80"/>
    <n v="84.13792746601942"/>
    <n v="80"/>
    <n v="0"/>
    <n v="0"/>
    <n v="80.791674905362342"/>
    <n v="80.791674905362342"/>
    <n v="16.158334981072468"/>
    <n v="65.125136213547265"/>
    <n v="65.125136213547265"/>
    <s v="3. Vulnerable (&gt;=60 y &lt;70)"/>
  </r>
  <r>
    <s v="08849"/>
    <x v="0"/>
    <x v="1"/>
    <x v="146"/>
    <s v="Ciudades y aglomeraciones"/>
    <n v="6"/>
    <s v="G3"/>
    <n v="0"/>
    <n v="1566.5651437500001"/>
    <n v="10507.13313025"/>
    <n v="15176.389041"/>
    <n v="1330.907614"/>
    <n v="991.14314100000001"/>
    <n v="13743.756433"/>
    <n v="2097.6804999999999"/>
    <n v="3888.6158987499998"/>
    <n v="2270.4306047499999"/>
    <n v="0"/>
    <n v="-185.55268599999999"/>
    <n v="1.122E-3"/>
    <n v="0"/>
    <n v="38889.000142919998"/>
    <n v="8091.4537360100003"/>
    <s v="OK"/>
    <n v="52.155952422649541"/>
    <n v="80"/>
    <n v="2032.2638979999999"/>
    <n v="2322.0507550000002"/>
    <n v="13743.756433"/>
    <n v="12400.211535"/>
    <n v="12073.698274"/>
    <n v="15176.389041"/>
    <n v="-185.55156399999998"/>
    <n v="15176.389041"/>
    <n v="79.55580369864083"/>
    <n v="20.44419630135917"/>
    <n v="15.26278867226779"/>
    <n v="17.412364400476768"/>
    <n v="20.806535797457634"/>
    <n v="79.193464202542373"/>
    <n v="58.386599856258172"/>
    <n v="80"/>
    <n v="-1.2226331540310438"/>
    <n v="100"/>
    <n v="59.410004980875669"/>
    <n v="47.52800398470054"/>
    <n v="27.844047577350459"/>
    <n v="100"/>
    <n v="114.25931235038848"/>
    <n v="80"/>
    <n v="90.224325463349828"/>
    <n v="100"/>
    <n v="0.25280551010452279"/>
    <n v="0"/>
    <n v="93.333333333333329"/>
    <n v="93.586138843437851"/>
    <n v="18.717227768687572"/>
    <n v="66.194670651367204"/>
    <n v="66.245231753388111"/>
    <s v="3. Vulnerable (&gt;=60 y &lt;70)"/>
  </r>
  <r>
    <s v="11001"/>
    <x v="0"/>
    <x v="2"/>
    <x v="147"/>
    <s v="Ciudades y aglomeraciones"/>
    <s v="ESP"/>
    <s v="C"/>
    <n v="1"/>
    <n v="0"/>
    <n v="3762759.9488749998"/>
    <n v="19152751.136452001"/>
    <n v="11592366.918888001"/>
    <n v="1100304.642642"/>
    <n v="21080510.742789999"/>
    <n v="2700000"/>
    <n v="12839338.7838489"/>
    <n v="9027152.6867639013"/>
    <n v="633348.65301000001"/>
    <n v="-5739945.7034229999"/>
    <n v="2671165.292649"/>
    <n v="1989864.9"/>
    <n v="218226255.74074188"/>
    <n v="32438044.488607507"/>
    <s v="NO"/>
    <n v="26.083484785310564"/>
    <n v="50"/>
    <n v="11645897.068"/>
    <n v="12692671.561530001"/>
    <n v="21080510.742789999"/>
    <n v="18133758.575766999"/>
    <n v="3762759.9488749998"/>
    <n v="19152751.136452001"/>
    <n v="-2435431.7577639995"/>
    <n v="21142616.036451999"/>
    <n v="19.646054616736599"/>
    <n v="80.353945383263408"/>
    <n v="12.808038822889808"/>
    <n v="51.457686586019207"/>
    <n v="14.864409591091871"/>
    <n v="85.135590408908129"/>
    <n v="70.308548117131281"/>
    <n v="100"/>
    <n v="-11.519065349174719"/>
    <n v="60"/>
    <n v="75.389444475638157"/>
    <n v="60.311555580510529"/>
    <n v="23.916515214689436"/>
    <n v="100"/>
    <n v="108.98835433129729"/>
    <n v="100"/>
    <n v="86.021438460494352"/>
    <n v="80"/>
    <n v="0.21884871535555095"/>
    <n v="2"/>
    <n v="93.333333333333329"/>
    <n v="95.552182048688877"/>
    <n v="19.110436409737776"/>
    <n v="78.9782222471772"/>
    <n v="79.421991990248301"/>
    <s v="4. Solvente (&gt;=70 y &lt;80)"/>
  </r>
  <r>
    <s v="13001"/>
    <x v="0"/>
    <x v="3"/>
    <x v="148"/>
    <s v="Ciudades y aglomeraciones"/>
    <s v="ESP"/>
    <s v="C"/>
    <n v="1"/>
    <n v="0"/>
    <n v="1324826.2551800001"/>
    <n v="2707744.5352670001"/>
    <n v="1093591.629706"/>
    <n v="126678.83433300001"/>
    <n v="2078646.7657870001"/>
    <n v="159721.61480000001"/>
    <n v="1231634.3220711001"/>
    <n v="807601.03715410002"/>
    <n v="20781.956966999998"/>
    <n v="240934.57261599999"/>
    <n v="215263.78000200001"/>
    <n v="0"/>
    <n v="5866956.9409189997"/>
    <n v="1652800.4082150001"/>
    <s v="NO"/>
    <n v="29.590548715349652"/>
    <n v="50"/>
    <n v="922339.48184100003"/>
    <n v="1220270.464039"/>
    <n v="2042776.6777339999"/>
    <n v="1804802.589628"/>
    <n v="1324826.2551800001"/>
    <n v="2707744.5352670001"/>
    <n v="476980.30958500004"/>
    <n v="2707744.5352670001"/>
    <n v="48.927298640060378"/>
    <n v="51.072701359939622"/>
    <n v="7.6839228977669771"/>
    <n v="30.87099451305523"/>
    <n v="28.171340353421883"/>
    <n v="71.828659646578117"/>
    <n v="65.571494938209312"/>
    <n v="100"/>
    <n v="17.615410293422194"/>
    <n v="40"/>
    <n v="58.754471103914589"/>
    <n v="47.003576883131672"/>
    <n v="20.409451284650348"/>
    <n v="98.950450688773316"/>
    <n v="132.30166203048429"/>
    <n v="60"/>
    <n v="88.350459905877784"/>
    <n v="80"/>
    <n v="0.30814337411953263"/>
    <n v="0"/>
    <n v="79.650150229591105"/>
    <n v="79.958293603710644"/>
    <n v="15.99165872074213"/>
    <n v="62.933606929049894"/>
    <n v="62.995235603873802"/>
    <s v="3. Vulnerable (&gt;=60 y &lt;70)"/>
  </r>
  <r>
    <s v="13006"/>
    <x v="0"/>
    <x v="3"/>
    <x v="149"/>
    <s v="Rural disperso"/>
    <n v="6"/>
    <s v="G5"/>
    <n v="0"/>
    <n v="2364.7168772499999"/>
    <n v="28338.094031749999"/>
    <n v="36622.705131000002"/>
    <n v="2044.726639"/>
    <n v="20.474149000000001"/>
    <n v="65025.947209999998"/>
    <n v="33657.973058000003"/>
    <n v="4429.91766525"/>
    <n v="1710.6859522499999"/>
    <n v="156.43442099999999"/>
    <n v="-29838.777365999998"/>
    <n v="383.836341"/>
    <n v="0"/>
    <n v="9165.9745918800018"/>
    <n v="7133.6131537399997"/>
    <s v="OK"/>
    <n v="56.525845846825554"/>
    <n v="80"/>
    <n v="1356.8429880000001"/>
    <n v="2065.2007880000001"/>
    <n v="63742.250784000003"/>
    <n v="32799.902700999999"/>
    <n v="30702.810909"/>
    <n v="36622.705131000002"/>
    <n v="-29298.506603999998"/>
    <n v="36622.705131000002"/>
    <n v="83.83545344117961"/>
    <n v="16.16454655882039"/>
    <n v="51.760834716182224"/>
    <n v="57.581590668291426"/>
    <n v="77.827110278699223"/>
    <n v="22.172889721300777"/>
    <n v="38.616653435103025"/>
    <n v="50"/>
    <n v="-80.000935209998204"/>
    <n v="0"/>
    <n v="29.183805389682515"/>
    <n v="23.347044311746014"/>
    <n v="23.474154153174446"/>
    <n v="89.978153165399362"/>
    <n v="152.20632057391742"/>
    <n v="0"/>
    <n v="51.457082700369796"/>
    <n v="50"/>
    <n v="0.34290487178264184"/>
    <n v="0"/>
    <n v="46.659384388466457"/>
    <n v="47.0022892602491"/>
    <n v="9.4004578520498203"/>
    <n v="32.678921189439308"/>
    <n v="32.747502163795836"/>
    <s v="1. Deterioro (&lt;40)"/>
  </r>
  <r>
    <s v="13030"/>
    <x v="0"/>
    <x v="3"/>
    <x v="150"/>
    <s v="Rural"/>
    <n v="6"/>
    <s v="G5"/>
    <n v="0"/>
    <n v="1605.821496"/>
    <n v="8128.30537"/>
    <n v="10370.534244"/>
    <n v="523.30306399999995"/>
    <n v="0"/>
    <n v="4960.0868639999999"/>
    <n v="2146.5"/>
    <n v="2129.1245600000002"/>
    <n v="941.86139200000002"/>
    <n v="173.50145499999999"/>
    <n v="6316.1842120000001"/>
    <n v="395.20753300000001"/>
    <n v="1.9999999999999999E-6"/>
    <n v="48393.831623689999"/>
    <n v="8215.9771251499988"/>
    <s v="OK"/>
    <n v="52.513630628044837"/>
    <n v="80"/>
    <n v="348.74952400000001"/>
    <n v="523.30306399999995"/>
    <n v="2867.0868639999999"/>
    <n v="2821.9116990000002"/>
    <n v="9734.1268660000005"/>
    <n v="10370.534244"/>
    <n v="6884.8931999999995"/>
    <n v="10370.534246000001"/>
    <n v="93.863311541850393"/>
    <n v="6.1366884581496066"/>
    <n v="43.275451798619955"/>
    <n v="48.141985443570626"/>
    <n v="16.97732303785607"/>
    <n v="83.022676962143933"/>
    <n v="44.237026320338906"/>
    <n v="50"/>
    <n v="66.388992473127004"/>
    <n v="0"/>
    <n v="37.460270172772837"/>
    <n v="29.968216138218271"/>
    <n v="27.486369371955163"/>
    <n v="100"/>
    <n v="150.05126257892755"/>
    <n v="0"/>
    <n v="98.424353110216771"/>
    <n v="100"/>
    <n v="0"/>
    <n v="0"/>
    <n v="66.666666666666671"/>
    <n v="66.666666666666671"/>
    <n v="13.333333333333336"/>
    <n v="43.30154947155161"/>
    <n v="43.30154947155161"/>
    <s v="2. Riesgo (&gt;=40 y &lt;60)"/>
  </r>
  <r>
    <s v="13042"/>
    <x v="0"/>
    <x v="3"/>
    <x v="151"/>
    <s v="Rural disperso"/>
    <n v="6"/>
    <s v="G3"/>
    <n v="0"/>
    <n v="2202.7902600000002"/>
    <n v="13949.010946"/>
    <n v="26431.309256"/>
    <n v="1535.093576"/>
    <n v="8.6269550000000006"/>
    <n v="18912.583757"/>
    <n v="5372.1182470000003"/>
    <n v="3746.5107910000002"/>
    <n v="1597.912208"/>
    <n v="379.52826700000003"/>
    <n v="5370.1269160000002"/>
    <n v="285.83258899999998"/>
    <n v="750"/>
    <n v="39713.042350999996"/>
    <n v="7589.8797640000003"/>
    <s v="OK"/>
    <n v="55.974236841953164"/>
    <n v="80"/>
    <n v="942.71705899999995"/>
    <n v="1543.7205309999999"/>
    <n v="18912.583757"/>
    <n v="17432.287553999999"/>
    <n v="16151.801206"/>
    <n v="26431.309256"/>
    <n v="6035.4877719999995"/>
    <n v="27181.309256"/>
    <n v="61.10859303094675"/>
    <n v="38.89140696905325"/>
    <n v="28.404993818000413"/>
    <n v="32.40548721289634"/>
    <n v="19.111806385714701"/>
    <n v="80.888193614285299"/>
    <n v="42.650676780073901"/>
    <n v="50"/>
    <n v="22.204551352388318"/>
    <n v="20"/>
    <n v="44.437017559246975"/>
    <n v="35.549614047397583"/>
    <n v="24.025763158046836"/>
    <n v="92.092510905574187"/>
    <n v="163.75226440025628"/>
    <n v="0"/>
    <n v="92.172956260129666"/>
    <n v="100"/>
    <n v="0"/>
    <n v="0"/>
    <n v="64.030836968524724"/>
    <n v="64.030836968524724"/>
    <n v="12.806167393704946"/>
    <n v="48.355781441102529"/>
    <n v="48.355781441102529"/>
    <s v="2. Riesgo (&gt;=40 y &lt;60)"/>
  </r>
  <r>
    <s v="13052"/>
    <x v="0"/>
    <x v="3"/>
    <x v="152"/>
    <s v="Ciudades y aglomeraciones"/>
    <n v="6"/>
    <s v="G2"/>
    <n v="0"/>
    <n v="2017.645784"/>
    <n v="128920.206102"/>
    <n v="154461.335146"/>
    <n v="12503.951163"/>
    <n v="7225.7901709999996"/>
    <n v="98045.809385"/>
    <n v="25675.36219"/>
    <n v="21828.299829"/>
    <n v="8333.4688879999994"/>
    <n v="2316.2883790000001"/>
    <n v="46418.665463999998"/>
    <n v="4317.6602080000002"/>
    <n v="0"/>
    <n v="111964.173773"/>
    <n v="47030.578890999997"/>
    <s v="NO"/>
    <n v="76.836372875122223"/>
    <n v="80"/>
    <n v="11025.013000000001"/>
    <n v="19729.741333999998"/>
    <n v="94547.838741"/>
    <n v="77650.912012999994"/>
    <n v="130937.85188599999"/>
    <n v="154461.335146"/>
    <n v="53052.614050999997"/>
    <n v="154461.335146"/>
    <n v="84.770633221728175"/>
    <n v="15.229366778271825"/>
    <n v="26.187108200799926"/>
    <n v="36.651798246062263"/>
    <n v="42.005024737958948"/>
    <n v="57.994975262041052"/>
    <n v="38.177361284586006"/>
    <n v="50"/>
    <n v="34.346857095889781"/>
    <n v="0"/>
    <n v="31.975228057275029"/>
    <n v="25.580182445820025"/>
    <n v="3.1636271248777774"/>
    <n v="12.126414615112768"/>
    <n v="178.95435891096"/>
    <n v="0"/>
    <n v="82.128701244788175"/>
    <n v="80"/>
    <n v="0.41459607650073471"/>
    <n v="0"/>
    <n v="30.708804871704256"/>
    <n v="31.123400948204992"/>
    <n v="6.2246801896409991"/>
    <n v="31.721943420160876"/>
    <n v="31.804862635461024"/>
    <s v="1. Deterioro (&lt;40)"/>
  </r>
  <r>
    <s v="13062"/>
    <x v="0"/>
    <x v="3"/>
    <x v="153"/>
    <s v="Intermedio"/>
    <n v="6"/>
    <s v="G5"/>
    <n v="0"/>
    <n v="2330.8032349999999"/>
    <n v="13892.182853"/>
    <n v="18767.549471999999"/>
    <n v="1978.9787470000001"/>
    <n v="74.878958999999995"/>
    <n v="20499.052316000001"/>
    <n v="4776.1399380000003"/>
    <n v="4384.6609410000001"/>
    <n v="2285.5370090000001"/>
    <n v="178.016683"/>
    <n v="-2404.9070360000001"/>
    <n v="720.52456600000005"/>
    <n v="2999.5132140000001"/>
    <n v="32376.238036809998"/>
    <n v="10862.941154200002"/>
    <s v="OK"/>
    <n v="61.442814850598523"/>
    <n v="80"/>
    <n v="1737.9717619999999"/>
    <n v="2053.8577060000002"/>
    <n v="19073.332576000001"/>
    <n v="18412.645361999999"/>
    <n v="16222.986088"/>
    <n v="18767.549471999999"/>
    <n v="-1506.3657870000002"/>
    <n v="21767.062685999997"/>
    <n v="86.441685485916381"/>
    <n v="13.558314514083619"/>
    <n v="23.299320692362489"/>
    <n v="25.919441877498063"/>
    <n v="33.552203136909966"/>
    <n v="66.447796863090034"/>
    <n v="52.12574107221031"/>
    <n v="70"/>
    <n v="-6.9203907239576932"/>
    <n v="80"/>
    <n v="51.185110650934341"/>
    <n v="40.948088520747476"/>
    <n v="18.557185149401477"/>
    <n v="71.131050635352452"/>
    <n v="118.1755510018465"/>
    <n v="80"/>
    <n v="96.536068296573703"/>
    <n v="100"/>
    <n v="1.8617328282362111"/>
    <n v="0"/>
    <n v="83.710350211784146"/>
    <n v="85.57208304002036"/>
    <n v="17.114416608004074"/>
    <n v="57.690158563104305"/>
    <n v="58.062505128751553"/>
    <s v="2. Riesgo (&gt;=40 y &lt;60)"/>
  </r>
  <r>
    <s v="13074"/>
    <x v="0"/>
    <x v="3"/>
    <x v="154"/>
    <s v="Rural"/>
    <n v="6"/>
    <s v="G5"/>
    <n v="0"/>
    <n v="2844.3484360000002"/>
    <n v="30667.773103"/>
    <n v="35432.057420999998"/>
    <n v="1587.6003949999999"/>
    <n v="1.06"/>
    <n v="36804.103644000003"/>
    <n v="6679.3474239999996"/>
    <n v="4433.0088310000001"/>
    <n v="1608.9907479999999"/>
    <n v="907.75860699999998"/>
    <n v="-1327.0236110000001"/>
    <n v="5.361726"/>
    <n v="3000"/>
    <n v="43069.040735920003"/>
    <n v="14888.5444902"/>
    <s v="OK"/>
    <n v="46.479576862121128"/>
    <n v="80"/>
    <n v="1038.0521189999999"/>
    <n v="1588.6603949999999"/>
    <n v="33935.062948999999"/>
    <n v="33126.934782999997"/>
    <n v="33512.121539"/>
    <n v="35432.057420999998"/>
    <n v="-413.90327800000011"/>
    <n v="38432.057420999998"/>
    <n v="94.581359306383135"/>
    <n v="5.4186406936168652"/>
    <n v="18.148376845713241"/>
    <n v="20.189249507930572"/>
    <n v="34.569018106276992"/>
    <n v="65.430981893723015"/>
    <n v="36.295681090196318"/>
    <n v="50"/>
    <n v="-1.0769740309917304"/>
    <n v="100"/>
    <n v="48.20777441905409"/>
    <n v="38.566219535243278"/>
    <n v="33.520423137878872"/>
    <n v="100"/>
    <n v="153.04244998126148"/>
    <n v="0"/>
    <n v="97.618604193501824"/>
    <n v="100"/>
    <n v="1.1376656588284697"/>
    <n v="0"/>
    <n v="66.666666666666671"/>
    <n v="67.804332325495139"/>
    <n v="13.560866465099028"/>
    <n v="51.899552868576613"/>
    <n v="52.127086000342302"/>
    <s v="2. Riesgo (&gt;=40 y &lt;60)"/>
  </r>
  <r>
    <s v="13140"/>
    <x v="0"/>
    <x v="3"/>
    <x v="155"/>
    <s v="Intermedio"/>
    <n v="6"/>
    <s v="G5"/>
    <n v="0"/>
    <n v="2943.9629437499998"/>
    <n v="30451.088785250002"/>
    <n v="37794.012203999999"/>
    <n v="1734.0608340000001"/>
    <n v="62.918205"/>
    <n v="34124.136795999999"/>
    <n v="1492.2461619999999"/>
    <n v="4740.9419827499996"/>
    <n v="1519.3795487499999"/>
    <n v="48.7"/>
    <n v="448.312974"/>
    <n v="645.40260799999999"/>
    <n v="0"/>
    <n v="58437.958864660002"/>
    <n v="22285.087672779999"/>
    <s v="OK"/>
    <n v="71.265922725569055"/>
    <n v="80"/>
    <n v="2053.4640140000001"/>
    <n v="1796.9790390000001"/>
    <n v="34124.136795999999"/>
    <n v="32317.408757000001"/>
    <n v="33395.051728999999"/>
    <n v="37794.012203999999"/>
    <n v="1142.4155820000001"/>
    <n v="37794.012203999999"/>
    <n v="88.360694674977026"/>
    <n v="11.639305325022974"/>
    <n v="4.3729931424226374"/>
    <n v="4.8647573498945746"/>
    <n v="38.134609944867137"/>
    <n v="61.865390055132863"/>
    <n v="32.048051933102933"/>
    <n v="40"/>
    <n v="3.0227422688906538"/>
    <n v="100"/>
    <n v="43.673890546010078"/>
    <n v="34.939112436808067"/>
    <n v="8.7340772744309447"/>
    <n v="33.478358267103147"/>
    <n v="87.509643546156639"/>
    <n v="80"/>
    <n v="94.705424931915701"/>
    <n v="100"/>
    <n v="0"/>
    <n v="0"/>
    <n v="71.159452755701054"/>
    <n v="71.159452755701054"/>
    <n v="14.231890551140211"/>
    <n v="49.171002987948278"/>
    <n v="49.171002987948278"/>
    <s v="2. Riesgo (&gt;=40 y &lt;60)"/>
  </r>
  <r>
    <s v="13160"/>
    <x v="0"/>
    <x v="3"/>
    <x v="156"/>
    <s v="Rural"/>
    <n v="6"/>
    <s v="G1"/>
    <n v="0"/>
    <n v="2582.3662079999999"/>
    <n v="11177.43894"/>
    <n v="26327.494383000001"/>
    <n v="6259.1363499999998"/>
    <n v="855.45094700000004"/>
    <n v="19554.397686"/>
    <n v="2645.9873090000001"/>
    <n v="9883.5200179999993"/>
    <n v="5446.7941449999998"/>
    <n v="0"/>
    <n v="6883.4312739999996"/>
    <n v="2401.032557"/>
    <n v="0"/>
    <n v="228994.18807216999"/>
    <n v="10288.817745"/>
    <s v="OK"/>
    <n v="57.049974541663317"/>
    <n v="80"/>
    <n v="4266.2885239999996"/>
    <n v="7114.587297"/>
    <n v="15007.337235999999"/>
    <n v="14790.970098"/>
    <n v="13759.805147999999"/>
    <n v="26327.494383000001"/>
    <n v="9284.4638309999991"/>
    <n v="26327.494383000001"/>
    <n v="52.2640132320563"/>
    <n v="47.7359867679437"/>
    <n v="13.531418105986454"/>
    <n v="16.867732691032078"/>
    <n v="4.4930475448387224"/>
    <n v="95.506952455161283"/>
    <n v="55.109861011868503"/>
    <n v="80"/>
    <n v="35.265277036750959"/>
    <n v="0"/>
    <n v="48.022134382827417"/>
    <n v="38.417707506261934"/>
    <n v="22.950025458336683"/>
    <n v="87.969129467473465"/>
    <n v="166.76291950197228"/>
    <n v="0"/>
    <n v="98.558257640262966"/>
    <n v="100"/>
    <n v="0.22219978979301847"/>
    <n v="0"/>
    <n v="62.656376489157822"/>
    <n v="62.878576278950838"/>
    <n v="12.575715255790168"/>
    <n v="50.948982804093497"/>
    <n v="50.993422762052106"/>
    <s v="2. Riesgo (&gt;=40 y &lt;60)"/>
  </r>
  <r>
    <s v="13188"/>
    <x v="0"/>
    <x v="3"/>
    <x v="157"/>
    <s v="Intermedio"/>
    <n v="6"/>
    <s v="G4"/>
    <n v="0"/>
    <n v="2124.9964277499998"/>
    <n v="17421.11413025"/>
    <n v="29071.229681000001"/>
    <n v="3906.6868460000001"/>
    <n v="116.03583"/>
    <n v="32698.413102999999"/>
    <n v="12042.605884000001"/>
    <n v="6147.7191037499997"/>
    <n v="4327.0948827499997"/>
    <n v="361"/>
    <n v="-5447.8076430000001"/>
    <n v="3861.3588439999999"/>
    <n v="0"/>
    <n v="45765.578669570001"/>
    <n v="23709.071060630002"/>
    <s v="OK"/>
    <n v="34.54999171850077"/>
    <n v="80"/>
    <n v="3422"/>
    <n v="4022.7226759999999"/>
    <n v="32698.413102999999"/>
    <n v="26182.914677000001"/>
    <n v="19546.110558"/>
    <n v="29071.229681000001"/>
    <n v="-1225.4487990000002"/>
    <n v="29071.229681000001"/>
    <n v="67.235238318022354"/>
    <n v="32.764761681977646"/>
    <n v="36.829328218668572"/>
    <n v="50.402176566823989"/>
    <n v="51.80546548271748"/>
    <n v="48.19453451728252"/>
    <n v="70.385370732220807"/>
    <n v="100"/>
    <n v="-4.2153318330421818"/>
    <n v="100"/>
    <n v="66.272294553216824"/>
    <n v="53.017835642573459"/>
    <n v="45.45000828149923"/>
    <n v="100"/>
    <n v="117.55472460549385"/>
    <n v="80"/>
    <n v="80.073961370919804"/>
    <n v="80"/>
    <n v="0.32304869425934091"/>
    <n v="0"/>
    <n v="86.666666666666671"/>
    <n v="86.989715360926013"/>
    <n v="17.397943072185203"/>
    <n v="70.351168975906802"/>
    <n v="70.415778714758659"/>
    <s v="4. Solvente (&gt;=70 y &lt;80)"/>
  </r>
  <r>
    <s v="13212"/>
    <x v="0"/>
    <x v="3"/>
    <x v="158"/>
    <s v="Rural disperso"/>
    <n v="6"/>
    <s v="G5"/>
    <n v="0"/>
    <n v="2601.3138947500001"/>
    <n v="22682.39386525"/>
    <n v="38429.938883000003"/>
    <n v="2448.5675839999999"/>
    <n v="1010.563045"/>
    <n v="107442.825515"/>
    <n v="85211.408614"/>
    <n v="6060.4445237500004"/>
    <n v="4525.9339647500001"/>
    <n v="0"/>
    <n v="-70547.397190999996"/>
    <n v="1622.6748210000001"/>
    <n v="2615.5234399999999"/>
    <n v="58588.822860849999"/>
    <n v="19889.385467110002"/>
    <s v="OK"/>
    <n v="42.605209795799212"/>
    <n v="80"/>
    <n v="2137"/>
    <n v="3459.1306289999998"/>
    <n v="107442.825515"/>
    <n v="31403.855536999999"/>
    <n v="25283.707760000001"/>
    <n v="38429.938883000003"/>
    <n v="-68924.722370000003"/>
    <n v="41045.462323"/>
    <n v="65.791693910771713"/>
    <n v="34.208306089228287"/>
    <n v="79.308607350524028"/>
    <n v="88.227243435516115"/>
    <n v="33.947405829176354"/>
    <n v="66.052594170823653"/>
    <n v="74.679900905181512"/>
    <n v="100"/>
    <n v="-167.92287982434965"/>
    <n v="0"/>
    <n v="57.697628739113611"/>
    <n v="46.158102991290889"/>
    <n v="37.394790204200788"/>
    <n v="100"/>
    <n v="161.86853668694431"/>
    <n v="0"/>
    <n v="29.228434180201017"/>
    <n v="0"/>
    <n v="1.5521791828742839"/>
    <n v="0"/>
    <n v="33.333333333333336"/>
    <n v="34.885512516207619"/>
    <n v="6.9771025032415244"/>
    <n v="52.82476965795756"/>
    <n v="53.135205494532414"/>
    <s v="2. Riesgo (&gt;=40 y &lt;60)"/>
  </r>
  <r>
    <s v="13222"/>
    <x v="0"/>
    <x v="3"/>
    <x v="159"/>
    <s v="Ciudades y aglomeraciones"/>
    <n v="6"/>
    <s v="G2"/>
    <n v="0"/>
    <n v="4819.5930390000003"/>
    <n v="22583.527171000002"/>
    <n v="31641.646216000001"/>
    <n v="3885.8996379999999"/>
    <n v="148.68646899999999"/>
    <n v="30490.897100999999"/>
    <n v="9308.3319200000005"/>
    <n v="8854.1791460000004"/>
    <n v="3833.0686390000001"/>
    <n v="171.01470599999999"/>
    <n v="-2925.769182"/>
    <n v="8568.2632840000006"/>
    <n v="4999.6351279999999"/>
    <n v="68044.73452433999"/>
    <n v="13554.57989976"/>
    <s v="OK"/>
    <n v="53.535144858619269"/>
    <n v="80"/>
    <n v="2546.5066360000001"/>
    <n v="4034.5861070000001"/>
    <n v="29546.304891"/>
    <n v="24818.460332999999"/>
    <n v="27403.120210000001"/>
    <n v="31641.646216000001"/>
    <n v="5813.5088080000005"/>
    <n v="36641.281344000003"/>
    <n v="86.604597064685166"/>
    <n v="13.395402935314834"/>
    <n v="30.528232374293502"/>
    <n v="42.727688953350444"/>
    <n v="19.920101084252813"/>
    <n v="80.079898915747179"/>
    <n v="43.291067142363424"/>
    <n v="50"/>
    <n v="15.866008487587894"/>
    <n v="40"/>
    <n v="45.240598160882492"/>
    <n v="36.192478528705998"/>
    <n v="26.464855141380731"/>
    <n v="100"/>
    <n v="158.43611204318103"/>
    <n v="0"/>
    <n v="83.998525110190229"/>
    <n v="80"/>
    <n v="0.13891130133541407"/>
    <n v="0"/>
    <n v="60"/>
    <n v="60.138911301335412"/>
    <n v="12.027782260267083"/>
    <n v="48.192478528705998"/>
    <n v="48.220260788973079"/>
    <s v="2. Riesgo (&gt;=40 y &lt;60)"/>
  </r>
  <r>
    <s v="13244"/>
    <x v="0"/>
    <x v="3"/>
    <x v="160"/>
    <s v="Intermedio"/>
    <n v="6"/>
    <s v="G4"/>
    <n v="0"/>
    <n v="3244.0363619999998"/>
    <n v="88017.715228999994"/>
    <n v="105635.948217"/>
    <n v="8961.220233"/>
    <n v="1463.1164100000001"/>
    <n v="125386.67797"/>
    <n v="35690.469942000003"/>
    <n v="13668.373004999999"/>
    <n v="8051.8532649999997"/>
    <n v="0"/>
    <n v="-10751.800347"/>
    <n v="5086.6000649999996"/>
    <n v="0"/>
    <n v="221046.30834840002"/>
    <n v="90745.671983749999"/>
    <s v="OK"/>
    <n v="51.191486827612152"/>
    <n v="80"/>
    <n v="6277.3221050000002"/>
    <n v="10424.336643000001"/>
    <n v="110771.22882400001"/>
    <n v="93018.042805000005"/>
    <n v="91261.751590999993"/>
    <n v="105635.948217"/>
    <n v="-5665.2002820000007"/>
    <n v="105635.948217"/>
    <n v="86.392703555353933"/>
    <n v="13.607296444646067"/>
    <n v="28.464323738235809"/>
    <n v="38.954386091207006"/>
    <n v="41.052787835172559"/>
    <n v="58.947212164827441"/>
    <n v="58.908644518660466"/>
    <n v="80"/>
    <n v="-5.3629473466384807"/>
    <n v="80"/>
    <n v="54.301778940136103"/>
    <n v="43.441423152108882"/>
    <n v="28.808513172387848"/>
    <n v="100"/>
    <n v="166.0634338756781"/>
    <n v="0"/>
    <n v="83.973107270293681"/>
    <n v="80"/>
    <n v="0.50644294205120888"/>
    <n v="0"/>
    <n v="60"/>
    <n v="60.506442942051208"/>
    <n v="12.101288588410242"/>
    <n v="55.441423152108882"/>
    <n v="55.542711740519124"/>
    <s v="2. Riesgo (&gt;=40 y &lt;60)"/>
  </r>
  <r>
    <s v="13248"/>
    <x v="0"/>
    <x v="3"/>
    <x v="161"/>
    <s v="Rural"/>
    <n v="6"/>
    <s v="G4"/>
    <n v="0"/>
    <n v="1675.475463"/>
    <n v="12110.004729"/>
    <n v="17038.993920000001"/>
    <n v="862.92966699999999"/>
    <n v="98.378106000000002"/>
    <n v="17466.858752"/>
    <n v="4669.5351490000003"/>
    <n v="2636.7832360000002"/>
    <n v="428.13560999999999"/>
    <n v="226.672674"/>
    <n v="-1131.7777699999999"/>
    <n v="783.28534300000001"/>
    <n v="0"/>
    <n v="43556.453111649993"/>
    <n v="11384.04547875"/>
    <s v="NO"/>
    <n v="79.277550312493048"/>
    <n v="80"/>
    <n v="857.465373"/>
    <n v="961.307773"/>
    <n v="15962.124064"/>
    <n v="14108.611883"/>
    <n v="13785.480192000001"/>
    <n v="17038.993920000001"/>
    <n v="-121.81975299999988"/>
    <n v="17038.993920000001"/>
    <n v="80.905482194103627"/>
    <n v="19.094517805896373"/>
    <n v="26.733685863609143"/>
    <n v="36.585949848974629"/>
    <n v="26.136300514573175"/>
    <n v="73.863699485426821"/>
    <n v="16.237042323186248"/>
    <n v="30"/>
    <n v="-0.71494686582997424"/>
    <n v="100"/>
    <n v="51.908833428059566"/>
    <n v="41.527066742447658"/>
    <n v="0.72244968750695193"/>
    <n v="2.7692025967208171"/>
    <n v="112.11038990842141"/>
    <n v="80"/>
    <n v="88.388060551538388"/>
    <n v="80"/>
    <n v="0"/>
    <n v="0"/>
    <n v="54.256400865573603"/>
    <n v="54.256400865573603"/>
    <n v="10.851280173114722"/>
    <n v="52.378346915562382"/>
    <n v="52.378346915562382"/>
    <s v="2. Riesgo (&gt;=40 y &lt;60)"/>
  </r>
  <r>
    <s v="13268"/>
    <x v="0"/>
    <x v="3"/>
    <x v="162"/>
    <s v="Rural"/>
    <n v="6"/>
    <s v="G4"/>
    <n v="0"/>
    <n v="2548.9460172499998"/>
    <n v="12656.50445375"/>
    <n v="17015.728455"/>
    <n v="1193.0392629999999"/>
    <n v="17.439852999999999"/>
    <n v="15622.332118"/>
    <n v="4147.0242589999998"/>
    <n v="3759.4251332499998"/>
    <n v="814.85388924999995"/>
    <n v="621.90876600000001"/>
    <n v="-1551.1749070000001"/>
    <n v="1604.1642859999999"/>
    <n v="0"/>
    <n v="80443.152130610004"/>
    <n v="12317.532447709998"/>
    <s v="NO"/>
    <n v="66.760021557547887"/>
    <n v="80"/>
    <n v="598.65555099999995"/>
    <n v="1210.479116"/>
    <n v="15622.332118"/>
    <n v="15456.167463"/>
    <n v="15205.450471"/>
    <n v="17015.728455"/>
    <n v="674.89814499999989"/>
    <n v="17015.728455"/>
    <n v="89.36114907576551"/>
    <n v="10.63885092423449"/>
    <n v="26.545487752253148"/>
    <n v="36.328394392578893"/>
    <n v="15.312095711653454"/>
    <n v="84.687904288346544"/>
    <n v="21.674959877324749"/>
    <n v="30"/>
    <n v="3.9663194366602856"/>
    <n v="100"/>
    <n v="52.331029921031984"/>
    <n v="41.864823936825587"/>
    <n v="13.239978442452113"/>
    <n v="50.749807657731495"/>
    <n v="202.19959774498108"/>
    <n v="0"/>
    <n v="98.936364598160438"/>
    <n v="100"/>
    <n v="0.52322688427147102"/>
    <n v="0"/>
    <n v="50.249935885910496"/>
    <n v="50.773162770181969"/>
    <n v="10.154632554036395"/>
    <n v="51.914811114007691"/>
    <n v="52.019456490861984"/>
    <s v="2. Riesgo (&gt;=40 y &lt;60)"/>
  </r>
  <r>
    <s v="13300"/>
    <x v="0"/>
    <x v="3"/>
    <x v="163"/>
    <s v="Rural"/>
    <n v="6"/>
    <s v="G5"/>
    <n v="0"/>
    <n v="2941.843664"/>
    <n v="20399.593156999999"/>
    <n v="28746.486887999999"/>
    <n v="1946.9764319999999"/>
    <n v="2758.891404"/>
    <n v="37829.364274"/>
    <n v="14245.634588999999"/>
    <n v="7647.7115000000003"/>
    <n v="5504.7072289999996"/>
    <n v="594.45977100000005"/>
    <n v="-11225.881657"/>
    <n v="0.1"/>
    <n v="0"/>
    <n v="60959.237501379997"/>
    <n v="15388.4884415"/>
    <s v="OK"/>
    <n v="31.026306325047887"/>
    <n v="80"/>
    <n v="797.50742100000002"/>
    <n v="4705.8678359999994"/>
    <n v="37829.364274"/>
    <n v="28448.262524000002"/>
    <n v="23341.436820999999"/>
    <n v="28746.486887999999"/>
    <n v="-10631.321886"/>
    <n v="28746.486887999999"/>
    <n v="81.197528282120984"/>
    <n v="18.802471717879016"/>
    <n v="37.657610331006744"/>
    <n v="41.892390559693595"/>
    <n v="25.243899156631734"/>
    <n v="74.756100843368273"/>
    <n v="71.978489630525416"/>
    <n v="100"/>
    <n v="-36.983030056580461"/>
    <n v="0"/>
    <n v="47.090192624188177"/>
    <n v="37.672154099350543"/>
    <n v="48.973693674952116"/>
    <n v="100"/>
    <n v="590.0719807847405"/>
    <n v="0"/>
    <n v="75.201534760002303"/>
    <n v="70"/>
    <n v="1.2699899785850963"/>
    <n v="0"/>
    <n v="56.666666666666664"/>
    <n v="57.936656645251759"/>
    <n v="11.587331329050352"/>
    <n v="49.005487432683879"/>
    <n v="49.259485428400893"/>
    <s v="2. Riesgo (&gt;=40 y &lt;60)"/>
  </r>
  <r>
    <s v="13430"/>
    <x v="0"/>
    <x v="3"/>
    <x v="164"/>
    <s v="Intermedio"/>
    <n v="5"/>
    <s v="G3"/>
    <n v="0"/>
    <n v="3641.837368"/>
    <n v="238669.974246"/>
    <n v="279150.67480500002"/>
    <n v="26590.999618999998"/>
    <n v="1903.6983170000001"/>
    <n v="320704.76020299998"/>
    <n v="71839.200154999999"/>
    <n v="32254.346007"/>
    <n v="19057.952025999999"/>
    <n v="2369.1169789999999"/>
    <n v="-48059.460852999997"/>
    <n v="7249.6380870000003"/>
    <n v="25200"/>
    <n v="440483.61803467997"/>
    <n v="137773.99805810998"/>
    <s v="OK"/>
    <n v="44.605883649536629"/>
    <n v="80"/>
    <n v="21080.988026999999"/>
    <n v="28494.697935999997"/>
    <n v="314013.74167700001"/>
    <n v="265520.63300600002"/>
    <n v="242311.81161400001"/>
    <n v="279150.67480500002"/>
    <n v="-38440.705786999999"/>
    <n v="304350.67480500002"/>
    <n v="86.803233337431948"/>
    <n v="13.196766662568052"/>
    <n v="22.400415918219348"/>
    <n v="25.555238499696905"/>
    <n v="31.277893755236729"/>
    <n v="68.722106244763268"/>
    <n v="59.086462400645004"/>
    <n v="80"/>
    <n v="-12.630399394261003"/>
    <n v="60"/>
    <n v="49.494822281405646"/>
    <n v="39.595857825124519"/>
    <n v="35.394116350463371"/>
    <n v="100"/>
    <n v="135.16775352039809"/>
    <n v="60"/>
    <n v="84.557010654367843"/>
    <n v="80"/>
    <n v="0.11496715312149275"/>
    <n v="0"/>
    <n v="80"/>
    <n v="80.114967153121498"/>
    <n v="16.0229934306243"/>
    <n v="55.595857825124519"/>
    <n v="55.618851255748822"/>
    <s v="2. Riesgo (&gt;=40 y &lt;60)"/>
  </r>
  <r>
    <s v="13433"/>
    <x v="0"/>
    <x v="3"/>
    <x v="165"/>
    <s v="Intermedio"/>
    <n v="6"/>
    <s v="G5"/>
    <n v="0"/>
    <n v="1442.1740749999999"/>
    <n v="32046.717289"/>
    <n v="37716.121885"/>
    <n v="2529.984164"/>
    <n v="300.01536700000003"/>
    <n v="40036.687231999997"/>
    <n v="1473.1713460000001"/>
    <n v="4272.1736060000003"/>
    <n v="1768.150343"/>
    <n v="0"/>
    <n v="-4824.5886099999998"/>
    <n v="0"/>
    <n v="0"/>
    <n v="58350.795295669996"/>
    <n v="27461.365636279999"/>
    <s v="NO"/>
    <n v="68.942727591753254"/>
    <n v="80"/>
    <n v="2623.5000199999999"/>
    <n v="2829.9995309999999"/>
    <n v="40036.687231999997"/>
    <n v="10662.163468000001"/>
    <n v="33488.891364000003"/>
    <n v="37716.121885"/>
    <n v="-4824.5886099999998"/>
    <n v="37716.121885"/>
    <n v="88.79197990215107"/>
    <n v="11.20802009784893"/>
    <n v="3.6795535491321649"/>
    <n v="4.0933371239074692"/>
    <n v="47.062538731700556"/>
    <n v="52.937461268299444"/>
    <n v="41.387605141250425"/>
    <n v="50"/>
    <n v="-12.791847010969537"/>
    <n v="60"/>
    <n v="35.647763698011168"/>
    <n v="28.518210958408936"/>
    <n v="11.057272408246746"/>
    <n v="42.38333546967128"/>
    <n v="107.87114577571072"/>
    <n v="100"/>
    <n v="26.630983243483961"/>
    <n v="0"/>
    <n v="0.49552205509929304"/>
    <n v="0"/>
    <n v="47.461111823223767"/>
    <n v="47.956633878323061"/>
    <n v="9.5913267756646121"/>
    <n v="38.010433323053689"/>
    <n v="38.109537734073548"/>
    <s v="1. Deterioro (&lt;40)"/>
  </r>
  <r>
    <s v="13440"/>
    <x v="0"/>
    <x v="3"/>
    <x v="166"/>
    <s v="Rural disperso"/>
    <n v="6"/>
    <s v="G5"/>
    <n v="0"/>
    <n v="2879.1466869999999"/>
    <n v="17707.315897"/>
    <n v="23350.285008999999"/>
    <n v="1712.379586"/>
    <n v="0"/>
    <n v="20543.615065999998"/>
    <n v="4427.4244849999995"/>
    <n v="4591.5262730000004"/>
    <n v="1799.2872669999999"/>
    <n v="644.54540099999997"/>
    <n v="14.430937"/>
    <n v="9.9999999999999995E-7"/>
    <n v="0"/>
    <n v="39228.011716870002"/>
    <n v="20964.41259425"/>
    <s v="OK"/>
    <n v="57.46296165457786"/>
    <n v="80"/>
    <n v="954.5"/>
    <n v="1712.379586"/>
    <n v="20543.615065999998"/>
    <n v="20080.804336000001"/>
    <n v="20586.462584000001"/>
    <n v="23350.285008999999"/>
    <n v="658.97633899999994"/>
    <n v="23350.285008999999"/>
    <n v="88.163645865843918"/>
    <n v="11.836354134156082"/>
    <n v="21.551340748822032"/>
    <n v="23.974893143745462"/>
    <n v="53.44245521685275"/>
    <n v="46.55754478314725"/>
    <n v="39.187127765782897"/>
    <n v="50"/>
    <n v="2.8221340285397285"/>
    <n v="100"/>
    <n v="46.473758412209762"/>
    <n v="37.179006729767814"/>
    <n v="22.53703834542214"/>
    <n v="86.386119598036458"/>
    <n v="179.40068999476168"/>
    <n v="0"/>
    <n v="97.747179702729355"/>
    <n v="100"/>
    <n v="0"/>
    <n v="0"/>
    <n v="62.128706532678819"/>
    <n v="62.128706532678819"/>
    <n v="12.425741306535764"/>
    <n v="49.604748036303576"/>
    <n v="49.604748036303576"/>
    <s v="2. Riesgo (&gt;=40 y &lt;60)"/>
  </r>
  <r>
    <s v="13442"/>
    <x v="0"/>
    <x v="3"/>
    <x v="167"/>
    <s v="Intermedio"/>
    <n v="6"/>
    <s v="G5"/>
    <n v="0"/>
    <n v="1764.7952090000001"/>
    <n v="41905.712549999997"/>
    <n v="63425.120128000002"/>
    <n v="2348.4030550000002"/>
    <n v="0.27"/>
    <n v="1071.6348579999999"/>
    <n v="70.696664999999996"/>
    <n v="4113.4682640000001"/>
    <n v="2911.5908829999998"/>
    <n v="211.57634899999999"/>
    <n v="61151.607888999999"/>
    <n v="0"/>
    <n v="0"/>
    <n v="105177.55305587999"/>
    <n v="31813.237808040001"/>
    <s v="OK"/>
    <n v="36.50610464142833"/>
    <n v="80"/>
    <n v="8054.4797580000004"/>
    <n v="2348.6730550000002"/>
    <n v="1071.6348579999999"/>
    <n v="720.70275800000002"/>
    <n v="43670.507759"/>
    <n v="63425.120128000002"/>
    <n v="61363.184238000002"/>
    <n v="63425.120128000002"/>
    <n v="68.853646111930615"/>
    <n v="31.146353888069385"/>
    <n v="6.5970852359115773"/>
    <n v="7.3389593452465807"/>
    <n v="30.247174310223667"/>
    <n v="69.75282568977633"/>
    <n v="70.781897322059891"/>
    <n v="100"/>
    <n v="96.749023279989459"/>
    <n v="0"/>
    <n v="41.647627784618457"/>
    <n v="33.318102227694766"/>
    <n v="43.49389535857167"/>
    <n v="100"/>
    <n v="29.159835589222421"/>
    <n v="0"/>
    <n v="67.25264231746371"/>
    <n v="60"/>
    <n v="0"/>
    <n v="0"/>
    <n v="53.333333333333336"/>
    <n v="53.333333333333336"/>
    <n v="10.666666666666668"/>
    <n v="43.984768894361437"/>
    <n v="43.984768894361437"/>
    <s v="2. Riesgo (&gt;=40 y &lt;60)"/>
  </r>
  <r>
    <s v="13458"/>
    <x v="0"/>
    <x v="3"/>
    <x v="168"/>
    <s v="Rural"/>
    <n v="6"/>
    <s v="G5"/>
    <n v="0"/>
    <n v="3658.31448"/>
    <n v="17879.862894000002"/>
    <n v="25329.957175"/>
    <n v="1867.075478"/>
    <n v="98.867875999999995"/>
    <n v="19675.365881999998"/>
    <n v="4927.4851589999998"/>
    <n v="5624.257834"/>
    <n v="2216.1982509999998"/>
    <n v="707.326007"/>
    <n v="5287.9538350000003"/>
    <n v="0"/>
    <n v="4497.3090540000003"/>
    <n v="40833.483734829999"/>
    <n v="10410.59328687"/>
    <s v="NO"/>
    <n v="56.431612837184119"/>
    <n v="80"/>
    <n v="571.03873199999998"/>
    <n v="1965.943354"/>
    <n v="16633.943757000001"/>
    <n v="15202.836904"/>
    <n v="21538.177374000003"/>
    <n v="25329.957175"/>
    <n v="5995.2798419999999"/>
    <n v="29827.266229000001"/>
    <n v="85.030453171305069"/>
    <n v="14.969546828694931"/>
    <n v="25.043931526111585"/>
    <n v="27.860242628785034"/>
    <n v="25.495236591802257"/>
    <n v="74.504763408197746"/>
    <n v="39.404279042872908"/>
    <n v="50"/>
    <n v="20.0999977536359"/>
    <n v="20"/>
    <n v="37.466910573135543"/>
    <n v="29.973528458508437"/>
    <n v="23.568387162815881"/>
    <n v="90.339355197192575"/>
    <n v="344.27495786748142"/>
    <n v="0"/>
    <n v="91.396466923860118"/>
    <n v="100"/>
    <n v="0.68441657728131144"/>
    <n v="0"/>
    <n v="63.44645173239752"/>
    <n v="64.130868309678831"/>
    <n v="12.826173661935767"/>
    <n v="42.662818804987943"/>
    <n v="42.799702120444202"/>
    <s v="2. Riesgo (&gt;=40 y &lt;60)"/>
  </r>
  <r>
    <s v="13468"/>
    <x v="0"/>
    <x v="3"/>
    <x v="169"/>
    <s v="Intermedio"/>
    <n v="6"/>
    <s v="G4"/>
    <n v="0"/>
    <n v="2002.6761939999999"/>
    <n v="52224.796982"/>
    <n v="64560.329906999999"/>
    <n v="7190.8714879999998"/>
    <n v="0"/>
    <n v="80307.024036999996"/>
    <n v="26210.731847999999"/>
    <n v="9193.5476820000003"/>
    <n v="3473.2852720000001"/>
    <n v="950.24688500000002"/>
    <n v="-21466.956539999999"/>
    <n v="22412.161839"/>
    <n v="1015.2118819999999"/>
    <n v="91752.806689000005"/>
    <n v="76627.795982969998"/>
    <s v="OK"/>
    <n v="75.037331421182913"/>
    <n v="80"/>
    <n v="5540"/>
    <n v="7190.8714879999998"/>
    <n v="80307.024036999996"/>
    <n v="21546.492136000001"/>
    <n v="54227.473176"/>
    <n v="64560.329906999999"/>
    <n v="1895.4521840000016"/>
    <n v="65575.541788999995"/>
    <n v="83.995037283910079"/>
    <n v="16.004962716089921"/>
    <n v="32.638156079502942"/>
    <n v="44.666416280186425"/>
    <n v="83.515478978973505"/>
    <n v="16.484521021026495"/>
    <n v="37.779597084162923"/>
    <n v="50"/>
    <n v="2.8904865019627719"/>
    <n v="100"/>
    <n v="45.431180003460568"/>
    <n v="36.344944002768457"/>
    <n v="4.9626685788170875"/>
    <n v="19.022272350270544"/>
    <n v="129.79912433212996"/>
    <n v="70"/>
    <n v="26.830146421654035"/>
    <n v="0"/>
    <n v="0.11119288291870577"/>
    <n v="0"/>
    <n v="29.674090783423512"/>
    <n v="29.785283666342217"/>
    <n v="5.9570567332684439"/>
    <n v="42.279762159453156"/>
    <n v="42.302000736036902"/>
    <s v="2. Riesgo (&gt;=40 y &lt;60)"/>
  </r>
  <r>
    <s v="13473"/>
    <x v="0"/>
    <x v="3"/>
    <x v="170"/>
    <s v="Rural disperso"/>
    <n v="6"/>
    <s v="G5"/>
    <n v="0"/>
    <n v="4731.1541530000004"/>
    <n v="26410.661391000001"/>
    <n v="106592.9411"/>
    <n v="8401.730313"/>
    <n v="22.153099999999998"/>
    <n v="251741.83642400001"/>
    <n v="226293.98450200001"/>
    <n v="13155.037566000001"/>
    <n v="10642.242652000001"/>
    <n v="0"/>
    <n v="-140336.206003"/>
    <n v="2297.45084"/>
    <n v="0"/>
    <n v="101771.48186505001"/>
    <n v="20118.17910297"/>
    <s v="OK"/>
    <n v="27.589880594992895"/>
    <n v="80"/>
    <n v="1538.566419"/>
    <n v="8423.8834129999996"/>
    <n v="244416.352189"/>
    <n v="65695.167782999997"/>
    <n v="31141.815544000001"/>
    <n v="106592.9411"/>
    <n v="-138038.75516299999"/>
    <n v="106592.9411"/>
    <n v="29.215645260021823"/>
    <n v="70.78435473997817"/>
    <n v="89.89129010756119"/>
    <n v="99.999999999999986"/>
    <n v="19.767992697253739"/>
    <n v="80.232007302746268"/>
    <n v="80.898610882765766"/>
    <n v="100"/>
    <n v="-129.5008409923685"/>
    <n v="0"/>
    <n v="70.203272408544876"/>
    <n v="56.162617926835907"/>
    <n v="52.410119405007109"/>
    <n v="100"/>
    <n v="547.51509645421424"/>
    <n v="0"/>
    <n v="26.878384852172186"/>
    <n v="0"/>
    <n v="1.8780174650305512"/>
    <n v="0"/>
    <n v="33.333333333333336"/>
    <n v="35.211350798363888"/>
    <n v="7.0422701596727784"/>
    <n v="62.829284593502578"/>
    <n v="63.204888086508689"/>
    <s v="3. Vulnerable (&gt;=60 y &lt;70)"/>
  </r>
  <r>
    <s v="13490"/>
    <x v="0"/>
    <x v="3"/>
    <x v="171"/>
    <s v="Rural"/>
    <n v="6"/>
    <s v="G5"/>
    <n v="0"/>
    <n v="3569.4066469999998"/>
    <n v="13726.510713"/>
    <n v="17757.268558"/>
    <n v="415.26037000000002"/>
    <n v="46.015728000000003"/>
    <n v="7766.9725900000003"/>
    <n v="0"/>
    <n v="4030.6827450000001"/>
    <n v="1772.5850049999999"/>
    <n v="674.04421000000002"/>
    <n v="7732.1982280000002"/>
    <n v="0"/>
    <n v="0"/>
    <n v="26404.563572440002"/>
    <n v="3126.2354541300001"/>
    <s v="OK"/>
    <n v="33.23930942706609"/>
    <n v="80"/>
    <n v="596.65434700000003"/>
    <n v="461.27609800000005"/>
    <n v="7766.9725900000003"/>
    <n v="7766.9725900000003"/>
    <n v="17295.917359999999"/>
    <n v="17757.268558"/>
    <n v="8406.2424380000011"/>
    <n v="17757.268558"/>
    <n v="97.40190223235571"/>
    <n v="2.5980977676442905"/>
    <n v="0"/>
    <n v="0"/>
    <n v="11.8397543119896"/>
    <n v="88.160245688010406"/>
    <n v="43.97728913789765"/>
    <n v="50"/>
    <n v="47.339726887291022"/>
    <n v="0"/>
    <n v="28.151668691130944"/>
    <n v="22.521334952904756"/>
    <n v="46.76069057293391"/>
    <n v="100"/>
    <n v="77.31043950644343"/>
    <n v="70"/>
    <n v="100"/>
    <n v="100"/>
    <n v="0.16676836820296725"/>
    <n v="0"/>
    <n v="90"/>
    <n v="90.166768368202966"/>
    <n v="18.033353673640594"/>
    <n v="40.521334952904752"/>
    <n v="40.554688626545349"/>
    <s v="2. Riesgo (&gt;=40 y &lt;60)"/>
  </r>
  <r>
    <s v="13549"/>
    <x v="0"/>
    <x v="3"/>
    <x v="172"/>
    <s v="Rural disperso"/>
    <n v="6"/>
    <s v="G5"/>
    <n v="0"/>
    <n v="2500.7367210000002"/>
    <n v="33699.054725000002"/>
    <n v="38154.690622000002"/>
    <n v="1130.0488069999999"/>
    <n v="174.850369"/>
    <n v="34972.154991000003"/>
    <n v="1986.427641"/>
    <n v="3805.6358970000001"/>
    <n v="1778.523173"/>
    <n v="290.53586799999999"/>
    <n v="1155.4229069999999"/>
    <n v="67.208704999999995"/>
    <n v="0"/>
    <n v="45376.599927000003"/>
    <n v="18553.375282000001"/>
    <s v="OK"/>
    <n v="49.272505564914582"/>
    <n v="80"/>
    <n v="219.56196"/>
    <n v="1304.8991759999999"/>
    <n v="34972.154991000003"/>
    <n v="34576.903602999999"/>
    <n v="36199.791446000003"/>
    <n v="38154.690622000002"/>
    <n v="1513.1674799999998"/>
    <n v="38154.690622000002"/>
    <n v="94.876385723141453"/>
    <n v="5.1236142768585466"/>
    <n v="5.6800264139032963"/>
    <n v="6.3187728278309816"/>
    <n v="40.887539639038408"/>
    <n v="59.112460360961592"/>
    <n v="46.733928865922721"/>
    <n v="70"/>
    <n v="3.9658753755626241"/>
    <n v="100"/>
    <n v="48.11096949313022"/>
    <n v="38.488775594504176"/>
    <n v="30.727494435085418"/>
    <n v="100"/>
    <n v="594.31933291176665"/>
    <n v="0"/>
    <n v="98.86981117377033"/>
    <n v="100"/>
    <n v="0"/>
    <n v="0"/>
    <n v="66.666666666666671"/>
    <n v="66.666666666666671"/>
    <n v="13.333333333333336"/>
    <n v="51.822108927837512"/>
    <n v="51.822108927837512"/>
    <s v="2. Riesgo (&gt;=40 y &lt;60)"/>
  </r>
  <r>
    <s v="13580"/>
    <x v="0"/>
    <x v="3"/>
    <x v="173"/>
    <s v="Intermedio"/>
    <n v="6"/>
    <s v="G4"/>
    <n v="0"/>
    <n v="1598.9873787500001"/>
    <n v="9095.5830922500008"/>
    <n v="11746.593288"/>
    <n v="1007.339022"/>
    <n v="44.377060999999998"/>
    <n v="8485.3004280000005"/>
    <n v="1982.5313960000001"/>
    <n v="2650.7034617499999"/>
    <n v="996.72944774999996"/>
    <n v="280"/>
    <n v="1607.3188459999999"/>
    <n v="0"/>
    <n v="0"/>
    <n v="39064.743612620005"/>
    <n v="8036.4844442000003"/>
    <s v="OK"/>
    <n v="72.348130197715449"/>
    <n v="80"/>
    <n v="762.24900200000002"/>
    <n v="1051.716083"/>
    <n v="8485.3004280000005"/>
    <n v="6993.6676450000004"/>
    <n v="10694.570471000001"/>
    <n v="11746.593288"/>
    <n v="1887.3188459999999"/>
    <n v="11746.593288"/>
    <n v="91.04401768915659"/>
    <n v="8.9559823108434102"/>
    <n v="23.364304102398012"/>
    <n v="31.974837383352277"/>
    <n v="20.572218581267702"/>
    <n v="79.427781418732295"/>
    <n v="37.602450147024634"/>
    <n v="50"/>
    <n v="16.066946388005391"/>
    <n v="40"/>
    <n v="42.071720222585597"/>
    <n v="33.657376178068482"/>
    <n v="7.6518698022845513"/>
    <n v="29.330177717119"/>
    <n v="137.97539652272317"/>
    <n v="60"/>
    <n v="82.420978542163652"/>
    <n v="80"/>
    <n v="0.72003072003945845"/>
    <n v="0"/>
    <n v="56.443392572373"/>
    <n v="57.16342329241246"/>
    <n v="11.432684658482493"/>
    <n v="44.946054692543086"/>
    <n v="45.090060836550975"/>
    <s v="2. Riesgo (&gt;=40 y &lt;60)"/>
  </r>
  <r>
    <s v="13600"/>
    <x v="0"/>
    <x v="3"/>
    <x v="174"/>
    <s v="Rural"/>
    <n v="6"/>
    <s v="G4"/>
    <n v="0"/>
    <n v="2385.337211"/>
    <n v="14462.704965999999"/>
    <n v="18570.335008999999"/>
    <n v="1166.472393"/>
    <n v="2.1751140000000002"/>
    <n v="15483.591614000001"/>
    <n v="817.08556799999997"/>
    <n v="3553.9847180000002"/>
    <n v="709.09705399999996"/>
    <n v="220.713097"/>
    <n v="241.85573099999999"/>
    <n v="119.54289799999999"/>
    <n v="1299"/>
    <n v="61107.451950000002"/>
    <n v="13860.520033999999"/>
    <s v="OK"/>
    <n v="74.254899523123825"/>
    <n v="80"/>
    <n v="927.2"/>
    <n v="1168.6475069999999"/>
    <n v="15483.591614000001"/>
    <n v="15213.069342000001"/>
    <n v="16848.042176999999"/>
    <n v="18570.335008999999"/>
    <n v="582.11172599999998"/>
    <n v="19869.335008999999"/>
    <n v="90.725569403215928"/>
    <n v="9.2744305967840717"/>
    <n v="5.2771061674166422"/>
    <n v="7.2218975929402625"/>
    <n v="22.682209111486276"/>
    <n v="77.317790888513727"/>
    <n v="19.952169473566091"/>
    <n v="30"/>
    <n v="2.929699085230216"/>
    <n v="100"/>
    <n v="44.762823815647614"/>
    <n v="35.810259052518091"/>
    <n v="5.7451004768761749"/>
    <n v="22.021391155815842"/>
    <n v="126.04049902933562"/>
    <n v="70"/>
    <n v="98.252845471877478"/>
    <n v="100"/>
    <n v="0.28443436274145562"/>
    <n v="0"/>
    <n v="64.00713038527195"/>
    <n v="64.2915647480134"/>
    <n v="12.858312949602681"/>
    <n v="48.611685129572479"/>
    <n v="48.668572002120769"/>
    <s v="2. Riesgo (&gt;=40 y &lt;60)"/>
  </r>
  <r>
    <s v="13620"/>
    <x v="0"/>
    <x v="3"/>
    <x v="175"/>
    <s v="Ciudades y aglomeraciones"/>
    <n v="6"/>
    <s v="G3"/>
    <n v="0"/>
    <n v="1663.6100289999999"/>
    <n v="11128.961515999999"/>
    <n v="14167.710695"/>
    <n v="800.53751399999999"/>
    <n v="107.972022"/>
    <n v="19342.651849999998"/>
    <n v="0"/>
    <n v="2572.119565"/>
    <n v="725.20488699999999"/>
    <n v="230.363294"/>
    <n v="-7021.8558329999996"/>
    <n v="7616.579358"/>
    <n v="1699"/>
    <n v="36026.874001979995"/>
    <n v="11318.73677992"/>
    <s v="OK"/>
    <n v="67.469245121025324"/>
    <n v="80"/>
    <n v="661.02987399999995"/>
    <n v="908.50953600000003"/>
    <n v="19342.651849999998"/>
    <n v="15879.607887"/>
    <n v="12792.571544999999"/>
    <n v="14167.710695"/>
    <n v="825.08681900000011"/>
    <n v="15866.710695"/>
    <n v="90.293850717284144"/>
    <n v="9.706149282715856"/>
    <n v="0"/>
    <n v="0"/>
    <n v="31.417482347477428"/>
    <n v="68.582517652522569"/>
    <n v="28.194835763787673"/>
    <n v="40"/>
    <n v="5.2001125807380211"/>
    <n v="80"/>
    <n v="39.657733387047685"/>
    <n v="31.726186709638149"/>
    <n v="12.530754878974676"/>
    <n v="48.031301763688305"/>
    <n v="137.43849888394001"/>
    <n v="60"/>
    <n v="82.096333068208537"/>
    <n v="80"/>
    <n v="0"/>
    <n v="0"/>
    <n v="62.677100587896099"/>
    <n v="62.677100587896099"/>
    <n v="12.535420117579221"/>
    <n v="44.261606827217371"/>
    <n v="44.261606827217371"/>
    <s v="2. Riesgo (&gt;=40 y &lt;60)"/>
  </r>
  <r>
    <s v="13647"/>
    <x v="0"/>
    <x v="3"/>
    <x v="176"/>
    <s v="Intermedio"/>
    <n v="6"/>
    <s v="G5"/>
    <n v="0"/>
    <n v="2371.2807360000002"/>
    <n v="21882.924529"/>
    <n v="48937.597282000002"/>
    <n v="2329.600089"/>
    <n v="0"/>
    <n v="48266.936193000001"/>
    <n v="23322.84375"/>
    <n v="4702.3504249999996"/>
    <n v="1893.7887089999999"/>
    <n v="259.40089899999998"/>
    <n v="-305.12580600000001"/>
    <n v="250.78163599999999"/>
    <n v="2100"/>
    <n v="61230.248052820003"/>
    <n v="24289.643791679999"/>
    <s v="OK"/>
    <n v="59.743862749559462"/>
    <n v="80"/>
    <n v="6916.5004689999996"/>
    <n v="2329.600089"/>
    <n v="46434.161372000002"/>
    <n v="29037.656029000002"/>
    <n v="24254.205265000001"/>
    <n v="48937.597282000002"/>
    <n v="205.05672899999996"/>
    <n v="51037.597282000002"/>
    <n v="49.561495888808317"/>
    <n v="50.438504111191683"/>
    <n v="48.320539047146802"/>
    <n v="53.75441712909884"/>
    <n v="39.669353896339999"/>
    <n v="60.330646103660001"/>
    <n v="40.273236527241593"/>
    <n v="50"/>
    <n v="0.40177582786076732"/>
    <n v="100"/>
    <n v="62.904713468790099"/>
    <n v="50.323770775032081"/>
    <n v="20.256137250440538"/>
    <n v="77.643258545825645"/>
    <n v="33.681774467324196"/>
    <n v="0"/>
    <n v="62.535114603167642"/>
    <n v="60"/>
    <n v="0"/>
    <n v="0"/>
    <n v="45.881086181941875"/>
    <n v="45.881086181941875"/>
    <n v="9.1762172363883749"/>
    <n v="59.499988011420456"/>
    <n v="59.499988011420456"/>
    <s v="2. Riesgo (&gt;=40 y &lt;60)"/>
  </r>
  <r>
    <s v="13650"/>
    <x v="0"/>
    <x v="3"/>
    <x v="177"/>
    <s v="Rural disperso"/>
    <n v="6"/>
    <s v="G5"/>
    <n v="0"/>
    <n v="2947.4332012499999"/>
    <n v="17956.150632749999"/>
    <n v="23190.619459000001"/>
    <n v="1091.3707790000001"/>
    <n v="580.17935499999999"/>
    <n v="17403.288413999999"/>
    <n v="3626.004723"/>
    <n v="4618.98333525"/>
    <n v="1785.54696425"/>
    <n v="494.896569"/>
    <n v="2953.8946740000001"/>
    <n v="860.43242699999996"/>
    <n v="770"/>
    <n v="87487.725909209985"/>
    <n v="35994.73825522"/>
    <s v="OK"/>
    <n v="58.970032341574196"/>
    <n v="80"/>
    <n v="794"/>
    <n v="1671.5501340000001"/>
    <n v="17403.288413999999"/>
    <n v="15964.024244"/>
    <n v="20903.583833999997"/>
    <n v="23190.619459000001"/>
    <n v="4309.2236700000003"/>
    <n v="23960.619459000001"/>
    <n v="90.138100325248388"/>
    <n v="9.8618996747516121"/>
    <n v="20.83516997904302"/>
    <n v="23.178185510645456"/>
    <n v="41.142615013874497"/>
    <n v="58.857384986125503"/>
    <n v="38.656709380687957"/>
    <n v="50"/>
    <n v="17.984608775969626"/>
    <n v="40"/>
    <n v="36.379494034304514"/>
    <n v="29.103595227443613"/>
    <n v="21.029967658425804"/>
    <n v="80.609407209560388"/>
    <n v="210.52268690176322"/>
    <n v="0"/>
    <n v="91.729929793945203"/>
    <n v="100"/>
    <n v="1.0739166139341823"/>
    <n v="0"/>
    <n v="60.203135736520132"/>
    <n v="61.277052350454312"/>
    <n v="12.255410470090863"/>
    <n v="41.144222374747642"/>
    <n v="41.359005697534478"/>
    <s v="2. Riesgo (&gt;=40 y &lt;60)"/>
  </r>
  <r>
    <s v="13654"/>
    <x v="0"/>
    <x v="3"/>
    <x v="178"/>
    <s v="Rural"/>
    <n v="6"/>
    <s v="G4"/>
    <n v="0"/>
    <n v="3517.2600130000001"/>
    <n v="33979.264207"/>
    <n v="39197.909324"/>
    <n v="1416.243698"/>
    <n v="265.14140600000002"/>
    <n v="37784.466607000002"/>
    <n v="3758.7045640000001"/>
    <n v="5198.645117"/>
    <n v="1552.149318"/>
    <n v="0"/>
    <n v="-2233.0530819999999"/>
    <n v="2999.5447789999998"/>
    <n v="0"/>
    <n v="190953.63440010001"/>
    <n v="12989.563662209999"/>
    <s v="NO"/>
    <n v="79.447963524908829"/>
    <n v="80"/>
    <n v="2993.2249000000002"/>
    <n v="1681.385104"/>
    <n v="37784.466607000002"/>
    <n v="34748.086401"/>
    <n v="37496.524219999999"/>
    <n v="39197.909324"/>
    <n v="766.49169699999993"/>
    <n v="39197.909324"/>
    <n v="95.659500383204673"/>
    <n v="4.3404996167953271"/>
    <n v="9.9477507598417638"/>
    <n v="13.613832086846246"/>
    <n v="6.8024699833642943"/>
    <n v="93.19753001663571"/>
    <n v="29.856804668669213"/>
    <n v="40"/>
    <n v="1.9554402523470666"/>
    <n v="100"/>
    <n v="50.230372344055453"/>
    <n v="40.184297875244368"/>
    <n v="0.55203647509117104"/>
    <n v="2.1159962648504398"/>
    <n v="56.173029430565002"/>
    <n v="50"/>
    <n v="91.963945825723314"/>
    <n v="100"/>
    <n v="0"/>
    <n v="0"/>
    <n v="50.705332088283477"/>
    <n v="50.705332088283477"/>
    <n v="10.141066417656695"/>
    <n v="50.325364292901064"/>
    <n v="50.325364292901064"/>
    <s v="2. Riesgo (&gt;=40 y &lt;60)"/>
  </r>
  <r>
    <s v="13655"/>
    <x v="0"/>
    <x v="3"/>
    <x v="179"/>
    <s v="Rural disperso"/>
    <n v="6"/>
    <s v="G5"/>
    <n v="0"/>
    <n v="4620.1718010000004"/>
    <n v="18694.115709999998"/>
    <n v="23978.713553000001"/>
    <n v="591.31732799999997"/>
    <n v="73.108714000000006"/>
    <n v="18038.000303000001"/>
    <n v="3216.4136450000001"/>
    <n v="5284.5978429999996"/>
    <n v="3438.7670320000002"/>
    <n v="388.37296500000002"/>
    <n v="4094.882439"/>
    <n v="2.829634"/>
    <n v="0"/>
    <n v="28386.29385428"/>
    <n v="8704.9834560899999"/>
    <s v="OK"/>
    <n v="26.668682503871988"/>
    <n v="80"/>
    <n v="1448"/>
    <n v="664.42604199999994"/>
    <n v="18038.000303000001"/>
    <n v="17266.026225000001"/>
    <n v="23314.287510999999"/>
    <n v="23978.713553000001"/>
    <n v="4486.0850379999993"/>
    <n v="23978.713553000001"/>
    <n v="97.229100549821311"/>
    <n v="2.770899450178689"/>
    <n v="17.831320495460133"/>
    <n v="19.83653863919821"/>
    <n v="30.666150011610227"/>
    <n v="69.333849988389773"/>
    <n v="65.071498989369744"/>
    <n v="100"/>
    <n v="18.708614321966998"/>
    <n v="40"/>
    <n v="46.388257615553336"/>
    <n v="37.110606092442673"/>
    <n v="53.331317496128008"/>
    <n v="100"/>
    <n v="45.885776381215457"/>
    <n v="0"/>
    <n v="95.720290137307472"/>
    <n v="100"/>
    <n v="0"/>
    <n v="0"/>
    <n v="66.666666666666671"/>
    <n v="66.666666666666671"/>
    <n v="13.333333333333336"/>
    <n v="50.443939425776009"/>
    <n v="50.443939425776009"/>
    <s v="2. Riesgo (&gt;=40 y &lt;60)"/>
  </r>
  <r>
    <s v="13657"/>
    <x v="0"/>
    <x v="3"/>
    <x v="180"/>
    <s v="Intermedio"/>
    <n v="6"/>
    <s v="G4"/>
    <n v="0"/>
    <n v="2048.4402249999998"/>
    <n v="46092.351745"/>
    <n v="57710.709327999997"/>
    <n v="5178.6430549999995"/>
    <n v="551.33137899999997"/>
    <n v="63996.058161000001"/>
    <n v="14712.069992999999"/>
    <n v="7778.414659"/>
    <n v="3975.7718610000002"/>
    <n v="142.30025000000001"/>
    <n v="-8233.1092669999998"/>
    <n v="815.11021200000005"/>
    <n v="0"/>
    <n v="112757.865101"/>
    <n v="30118.362112930001"/>
    <s v="NO"/>
    <n v="72.824469910275596"/>
    <n v="80"/>
    <n v="4495.5432360000004"/>
    <n v="5729.9744339999997"/>
    <n v="62141.175797000004"/>
    <n v="49637.783048999998"/>
    <n v="48140.791969999998"/>
    <n v="57710.709327999997"/>
    <n v="-7275.698805"/>
    <n v="57710.709327999997"/>
    <n v="83.417432449826293"/>
    <n v="16.582567550173707"/>
    <n v="22.989025286506973"/>
    <n v="31.461255679444328"/>
    <n v="26.710653031566572"/>
    <n v="73.289346968433421"/>
    <n v="51.112881419864145"/>
    <n v="70"/>
    <n v="-12.607190051413884"/>
    <n v="60"/>
    <n v="50.266634039610288"/>
    <n v="40.213307231688233"/>
    <n v="7.1755300897244041"/>
    <n v="27.504332690464306"/>
    <n v="127.45899957350559"/>
    <n v="70"/>
    <n v="79.879053481631047"/>
    <n v="70"/>
    <n v="0"/>
    <n v="0"/>
    <n v="55.834777563488103"/>
    <n v="55.834777563488103"/>
    <n v="11.166955512697621"/>
    <n v="51.380262744385853"/>
    <n v="51.380262744385853"/>
    <s v="2. Riesgo (&gt;=40 y &lt;60)"/>
  </r>
  <r>
    <s v="13667"/>
    <x v="0"/>
    <x v="3"/>
    <x v="181"/>
    <s v="Rural"/>
    <n v="6"/>
    <s v="G5"/>
    <n v="0"/>
    <n v="2687.23321575"/>
    <n v="22634.202849249999"/>
    <n v="28611.429397"/>
    <n v="1197.229816"/>
    <n v="7.2770000000000001"/>
    <n v="25172.713498000001"/>
    <n v="3974.523862"/>
    <n v="3891.7400317500001"/>
    <n v="341.09918875"/>
    <n v="1030.2313979999999"/>
    <n v="-111.924944"/>
    <n v="164.91669300000001"/>
    <n v="2093"/>
    <n v="49726.333064290004"/>
    <n v="11668.182380910001"/>
    <s v="OK"/>
    <n v="69.950616061453147"/>
    <n v="80"/>
    <n v="645.39587700000004"/>
    <n v="1204.5068160000001"/>
    <n v="25172.713498000001"/>
    <n v="23624.081236999999"/>
    <n v="25321.436064999998"/>
    <n v="28611.429397"/>
    <n v="1083.2231469999999"/>
    <n v="30704.429397"/>
    <n v="88.501122099321023"/>
    <n v="11.498877900678977"/>
    <n v="15.789016397917452"/>
    <n v="17.564567578265699"/>
    <n v="23.464795535646036"/>
    <n v="76.535204464353967"/>
    <n v="8.7646961504933252"/>
    <n v="20"/>
    <n v="3.5279051533386809"/>
    <n v="100"/>
    <n v="45.119729988659728"/>
    <n v="36.095783990927785"/>
    <n v="10.049383938546853"/>
    <n v="38.520025102510175"/>
    <n v="186.63069581400504"/>
    <n v="0"/>
    <n v="93.847972483685396"/>
    <n v="100"/>
    <n v="0"/>
    <n v="0"/>
    <n v="46.173341700836723"/>
    <n v="46.173341700836723"/>
    <n v="9.2346683401673442"/>
    <n v="45.330452331095131"/>
    <n v="45.330452331095131"/>
    <s v="2. Riesgo (&gt;=40 y &lt;60)"/>
  </r>
  <r>
    <s v="13670"/>
    <x v="0"/>
    <x v="3"/>
    <x v="182"/>
    <s v="Intermedio"/>
    <n v="6"/>
    <s v="G3"/>
    <n v="0"/>
    <n v="1688.7526720000001"/>
    <n v="29425.367171000002"/>
    <n v="38265.735838000001"/>
    <n v="4793.3537859999997"/>
    <n v="837.81986400000005"/>
    <n v="38748.411444999998"/>
    <n v="7682.2276110000003"/>
    <n v="7319.9263220000003"/>
    <n v="2829.3023269999999"/>
    <n v="734.01880100000005"/>
    <n v="2440.1155480000002"/>
    <n v="47.114719999999998"/>
    <n v="0"/>
    <n v="87148.111024820013"/>
    <n v="36620.158633070001"/>
    <s v="OK"/>
    <n v="60.503935476733247"/>
    <n v="80"/>
    <n v="5637.8882860000003"/>
    <n v="5631.1736499999997"/>
    <n v="31334.996295000001"/>
    <n v="30628.940981"/>
    <n v="31114.119843"/>
    <n v="38265.735838000001"/>
    <n v="3221.2490690000004"/>
    <n v="38265.735838000001"/>
    <n v="81.310653412554927"/>
    <n v="18.689346587445073"/>
    <n v="19.825916275056215"/>
    <n v="22.618152302788097"/>
    <n v="42.020599416825547"/>
    <n v="57.979400583174453"/>
    <n v="38.652060178482209"/>
    <n v="50"/>
    <n v="8.4181030325336685"/>
    <n v="80"/>
    <n v="45.857379894681529"/>
    <n v="36.685903915745222"/>
    <n v="19.496064523266753"/>
    <n v="74.729844080868787"/>
    <n v="99.880901577694004"/>
    <n v="100"/>
    <n v="97.746751563801325"/>
    <n v="100"/>
    <n v="0.52052138279683147"/>
    <n v="0"/>
    <n v="91.576614693622943"/>
    <n v="92.097136076419773"/>
    <n v="18.419427215283957"/>
    <n v="55.001226854469806"/>
    <n v="55.105331131029175"/>
    <s v="2. Riesgo (&gt;=40 y &lt;60)"/>
  </r>
  <r>
    <s v="13673"/>
    <x v="0"/>
    <x v="3"/>
    <x v="183"/>
    <s v="Intermedio"/>
    <n v="6"/>
    <s v="G4"/>
    <n v="0"/>
    <n v="3144.6835190000002"/>
    <n v="19054.516772999999"/>
    <n v="25428.516833999998"/>
    <n v="1761.260213"/>
    <n v="497.14708999999999"/>
    <n v="22888.28054"/>
    <n v="4395.16608"/>
    <n v="5403.0908220000001"/>
    <n v="1772.789452"/>
    <n v="319.491173"/>
    <n v="-601.89259500000003"/>
    <n v="1927.595206"/>
    <n v="0"/>
    <n v="45560.579801449996"/>
    <n v="24154.221027509997"/>
    <s v="OK"/>
    <n v="68.181564945973321"/>
    <n v="80"/>
    <n v="1845.1558660000001"/>
    <n v="2258.407303"/>
    <n v="22400.108058999998"/>
    <n v="19219.287433000001"/>
    <n v="22199.200292000001"/>
    <n v="25428.516833999998"/>
    <n v="1645.1937840000001"/>
    <n v="25428.516833999998"/>
    <n v="87.300413299441288"/>
    <n v="12.699586700558712"/>
    <n v="19.202692278779626"/>
    <n v="26.279531384524063"/>
    <n v="53.01561378887736"/>
    <n v="46.98438621112264"/>
    <n v="32.81065431626017"/>
    <n v="40"/>
    <n v="6.4698770861863322"/>
    <n v="80"/>
    <n v="41.192700859241086"/>
    <n v="32.954160687392871"/>
    <n v="11.818435054026679"/>
    <n v="45.300927672519869"/>
    <n v="122.39655980369085"/>
    <n v="70"/>
    <n v="85.799976421444114"/>
    <n v="80"/>
    <n v="0"/>
    <n v="0"/>
    <n v="65.100309224173287"/>
    <n v="65.100309224173287"/>
    <n v="13.020061844834657"/>
    <n v="45.974222532227529"/>
    <n v="45.974222532227529"/>
    <s v="2. Riesgo (&gt;=40 y &lt;60)"/>
  </r>
  <r>
    <s v="13683"/>
    <x v="0"/>
    <x v="3"/>
    <x v="184"/>
    <s v="Ciudades y aglomeraciones"/>
    <n v="6"/>
    <s v="G2"/>
    <n v="0"/>
    <n v="4616.1971059999996"/>
    <n v="26621.536378000001"/>
    <n v="40134.379774000001"/>
    <n v="6170.0032579999997"/>
    <n v="237.14947599999999"/>
    <n v="37892.258282000003"/>
    <n v="6074.0451759999996"/>
    <n v="11023.349840000001"/>
    <n v="6341.434475"/>
    <n v="499.026141"/>
    <n v="906.33258599999999"/>
    <n v="1998.6958179999999"/>
    <n v="5999.3509999999997"/>
    <n v="67402.140086209998"/>
    <n v="17362.786393999999"/>
    <s v="NO"/>
    <n v="40.639879274697563"/>
    <n v="80"/>
    <n v="5580.840005"/>
    <n v="6407.1527339999993"/>
    <n v="34546.131823000003"/>
    <n v="28783.425668"/>
    <n v="31237.733484"/>
    <n v="40134.379774000001"/>
    <n v="3404.054545"/>
    <n v="46133.730774000003"/>
    <n v="77.832854674476721"/>
    <n v="22.167145325523279"/>
    <n v="16.029778776435077"/>
    <n v="22.435475239872517"/>
    <n v="25.759992741762073"/>
    <n v="74.240007258237924"/>
    <n v="57.527290406670062"/>
    <n v="80"/>
    <n v="7.3786673826051228"/>
    <n v="80"/>
    <n v="55.768525564726744"/>
    <n v="44.614820451781398"/>
    <n v="39.360120725302437"/>
    <n v="100"/>
    <n v="114.80624293582484"/>
    <n v="80"/>
    <n v="83.318809224356258"/>
    <n v="80"/>
    <n v="0"/>
    <n v="0"/>
    <n v="86.666666666666671"/>
    <n v="86.666666666666671"/>
    <n v="17.333333333333336"/>
    <n v="61.948153785114734"/>
    <n v="61.948153785114734"/>
    <s v="3. Vulnerable (&gt;=60 y &lt;70)"/>
  </r>
  <r>
    <s v="13688"/>
    <x v="0"/>
    <x v="3"/>
    <x v="185"/>
    <s v="Rural"/>
    <n v="6"/>
    <s v="G4"/>
    <n v="0"/>
    <n v="2119.239368"/>
    <n v="41327.866805999998"/>
    <n v="53405.653541"/>
    <n v="8241.7424659999997"/>
    <n v="792.88976600000001"/>
    <n v="49738.818465999997"/>
    <n v="4898.6626180000003"/>
    <n v="11155.29998"/>
    <n v="6521.098414"/>
    <n v="228.50407100000001"/>
    <n v="-967.366491"/>
    <n v="7803.6677460000001"/>
    <n v="0"/>
    <n v="117465.55957219"/>
    <n v="8390.2488460599998"/>
    <s v="OK"/>
    <n v="42.824661137207443"/>
    <n v="80"/>
    <n v="5118.1756759999998"/>
    <n v="9034.6322319999999"/>
    <n v="49738.818465999997"/>
    <n v="45855.525873999999"/>
    <n v="43447.106174"/>
    <n v="53405.653541"/>
    <n v="7064.8053259999997"/>
    <n v="53405.653541"/>
    <n v="81.353009079170363"/>
    <n v="18.646990920829637"/>
    <n v="9.848771581392878"/>
    <n v="13.478375746209244"/>
    <n v="7.1427309218270594"/>
    <n v="92.857269078172948"/>
    <n v="58.457400748446751"/>
    <n v="80"/>
    <n v="13.228571991121285"/>
    <n v="60"/>
    <n v="52.996527149042365"/>
    <n v="42.397221719233897"/>
    <n v="37.175338862792557"/>
    <n v="100"/>
    <n v="176.52055740026537"/>
    <n v="0"/>
    <n v="92.192632009032323"/>
    <n v="100"/>
    <n v="0.32453568226519236"/>
    <n v="0"/>
    <n v="66.666666666666671"/>
    <n v="66.991202348931864"/>
    <n v="13.398240469786373"/>
    <n v="55.730555052567233"/>
    <n v="55.79546218902027"/>
    <s v="2. Riesgo (&gt;=40 y &lt;60)"/>
  </r>
  <r>
    <s v="13744"/>
    <x v="0"/>
    <x v="3"/>
    <x v="186"/>
    <s v="Rural"/>
    <n v="6"/>
    <s v="G3"/>
    <n v="0"/>
    <n v="2992.4353099999998"/>
    <n v="23473.230508000001"/>
    <n v="32380.716112999999"/>
    <n v="3442.7605450000001"/>
    <n v="1394.782089"/>
    <n v="31490.171350000001"/>
    <n v="4471.7214530000001"/>
    <n v="7834.7768930000002"/>
    <n v="4176.6811019999996"/>
    <n v="0"/>
    <n v="-2767.5510279999999"/>
    <n v="6954.2987039999998"/>
    <n v="0"/>
    <n v="92645.464760000003"/>
    <n v="12640.469788"/>
    <s v="OK"/>
    <n v="68.509528814681047"/>
    <n v="80"/>
    <n v="3238.687903"/>
    <n v="4837.5426340000004"/>
    <n v="31490.171350000001"/>
    <n v="30281.655911999998"/>
    <n v="26465.665818000001"/>
    <n v="32380.716112999999"/>
    <n v="4186.747676"/>
    <n v="32380.716112999999"/>
    <n v="81.732799625684436"/>
    <n v="18.267200374315564"/>
    <n v="14.200371929700534"/>
    <n v="16.200319349996491"/>
    <n v="13.643916429957365"/>
    <n v="86.356083570042642"/>
    <n v="53.30950911610087"/>
    <n v="70"/>
    <n v="12.929756282688054"/>
    <n v="60"/>
    <n v="50.164720658870941"/>
    <n v="40.131776527096754"/>
    <n v="11.490471185318953"/>
    <n v="44.043818129030306"/>
    <n v="149.36736045232948"/>
    <n v="50"/>
    <n v="96.162245595402254"/>
    <n v="100"/>
    <n v="0.26837409900116305"/>
    <n v="0"/>
    <n v="64.681272709676776"/>
    <n v="64.94964680867794"/>
    <n v="12.989929361735589"/>
    <n v="53.068031069032109"/>
    <n v="53.121705888832345"/>
    <s v="2. Riesgo (&gt;=40 y &lt;60)"/>
  </r>
  <r>
    <s v="13760"/>
    <x v="0"/>
    <x v="3"/>
    <x v="187"/>
    <s v="Intermedio"/>
    <n v="6"/>
    <s v="G4"/>
    <n v="0"/>
    <n v="1758.1231969999999"/>
    <n v="11568.352301000001"/>
    <n v="13684.185837999999"/>
    <n v="296.20323000000002"/>
    <n v="61.432009999999998"/>
    <n v="10479.579226"/>
    <n v="1100"/>
    <n v="2115.758437"/>
    <n v="574.33179299999995"/>
    <n v="209.157982"/>
    <n v="3041.1122409999998"/>
    <n v="0"/>
    <n v="0"/>
    <n v="37903.646912889999"/>
    <n v="12148.23899591"/>
    <s v="OK"/>
    <n v="51.290914678863807"/>
    <n v="80"/>
    <n v="662.28558699999996"/>
    <n v="357.63524000000001"/>
    <n v="9101.6469529999995"/>
    <n v="9101.6469529999995"/>
    <n v="13326.475498"/>
    <n v="13684.185837999999"/>
    <n v="3250.270223"/>
    <n v="13684.185837999999"/>
    <n v="97.385958183886515"/>
    <n v="2.6140418161134846"/>
    <n v="10.496604646786608"/>
    <n v="14.364957123798707"/>
    <n v="32.050317015217644"/>
    <n v="67.949682984782356"/>
    <n v="27.14543319105762"/>
    <n v="40"/>
    <n v="23.752017558649587"/>
    <n v="20"/>
    <n v="28.98573638493891"/>
    <n v="23.188589107951131"/>
    <n v="28.709085321136193"/>
    <n v="100"/>
    <n v="54.000154468105613"/>
    <n v="50"/>
    <n v="100"/>
    <n v="100"/>
    <n v="0"/>
    <n v="0"/>
    <n v="83.333333333333329"/>
    <n v="83.333333333333329"/>
    <n v="16.666666666666668"/>
    <n v="39.855255774617802"/>
    <n v="39.855255774617802"/>
    <s v="1. Deterioro (&lt;40)"/>
  </r>
  <r>
    <s v="13780"/>
    <x v="0"/>
    <x v="3"/>
    <x v="188"/>
    <s v="Rural"/>
    <n v="6"/>
    <s v="G4"/>
    <n v="0"/>
    <n v="1791.96911275"/>
    <n v="17565.164945249999"/>
    <n v="23075.525925999998"/>
    <n v="2038.457435"/>
    <n v="218.53974400000001"/>
    <n v="20712.596291999998"/>
    <n v="1458.0294699999999"/>
    <n v="4048.96629175"/>
    <n v="1468.9523517499999"/>
    <n v="132.6"/>
    <n v="-217.084306"/>
    <n v="0"/>
    <n v="0"/>
    <n v="31432.155951959998"/>
    <n v="29229.950824719999"/>
    <s v="NO"/>
    <n v="52.601312571694791"/>
    <n v="80"/>
    <n v="1756.6253839999999"/>
    <n v="2256.997179"/>
    <n v="20712.596291999998"/>
    <n v="18618.818668"/>
    <n v="19357.134058"/>
    <n v="23075.525925999998"/>
    <n v="-84.484306000000004"/>
    <n v="23075.525925999998"/>
    <n v="83.885992978342671"/>
    <n v="16.114007021657329"/>
    <n v="7.0393370751070297"/>
    <n v="9.6335699653921427"/>
    <n v="92.993782766267174"/>
    <n v="7.0062172337328263"/>
    <n v="36.279688342752422"/>
    <n v="50"/>
    <n v="-0.36612082546213426"/>
    <n v="100"/>
    <n v="36.550758844156462"/>
    <n v="29.240607075325173"/>
    <n v="27.398687428305209"/>
    <n v="100"/>
    <n v="128.48483231300042"/>
    <n v="70"/>
    <n v="89.891283572167652"/>
    <n v="80"/>
    <n v="0"/>
    <n v="0"/>
    <n v="83.333333333333329"/>
    <n v="83.333333333333329"/>
    <n v="16.666666666666668"/>
    <n v="45.907273741991844"/>
    <n v="45.907273741991844"/>
    <s v="2. Riesgo (&gt;=40 y &lt;60)"/>
  </r>
  <r>
    <s v="13810"/>
    <x v="0"/>
    <x v="3"/>
    <x v="189"/>
    <s v="Rural disperso"/>
    <n v="6"/>
    <s v="G5"/>
    <n v="0"/>
    <n v="3550.7572439999999"/>
    <n v="28950.883871999999"/>
    <n v="33462.054972999998"/>
    <n v="542.42387900000006"/>
    <n v="200.99974"/>
    <n v="34063.766559999996"/>
    <n v="3948.8583920000001"/>
    <n v="4511.1710999999996"/>
    <n v="2052.248846"/>
    <n v="0"/>
    <n v="-1286.5813969999999"/>
    <n v="0"/>
    <n v="0"/>
    <n v="50297.357656989996"/>
    <n v="13964.244468360001"/>
    <s v="NO"/>
    <n v="1670.6328718524003"/>
    <n v="80"/>
    <n v="432.97089099999999"/>
    <n v="743.42361900000003"/>
    <n v="32289.714115999999"/>
    <n v="30067.951075000001"/>
    <n v="32501.641115999999"/>
    <n v="33462.054972999998"/>
    <n v="-1286.5813969999999"/>
    <n v="33462.054972999998"/>
    <n v="97.129841972422369"/>
    <n v="2.8701580275776308"/>
    <n v="11.592547715016988"/>
    <n v="12.896185716264275"/>
    <n v="27.763375888632474"/>
    <n v="72.236624111367519"/>
    <n v="45.492596057817451"/>
    <n v="70"/>
    <n v="-3.8448965493545515"/>
    <n v="100"/>
    <n v="51.600593571041884"/>
    <n v="41.280474856833507"/>
    <n v="0"/>
    <n v="0"/>
    <n v="171.70290993072788"/>
    <n v="0"/>
    <n v="93.11928550058272"/>
    <n v="100"/>
    <n v="0.22572027367458569"/>
    <n v="0"/>
    <n v="33.333333333333336"/>
    <n v="33.559053607007918"/>
    <n v="6.7118107214015836"/>
    <n v="47.947141523500179"/>
    <n v="47.992285578235091"/>
    <s v="2. Riesgo (&gt;=40 y &lt;60)"/>
  </r>
  <r>
    <s v="13836"/>
    <x v="0"/>
    <x v="3"/>
    <x v="190"/>
    <s v="Ciudades y aglomeraciones"/>
    <n v="3"/>
    <s v="G1"/>
    <n v="0"/>
    <n v="2470.189038"/>
    <n v="66421.498491999999"/>
    <n v="124028.69433899999"/>
    <n v="47586.466138000003"/>
    <n v="3642.6497129999998"/>
    <n v="90660.576147999993"/>
    <n v="12601.443459"/>
    <n v="54036.803113000002"/>
    <n v="35688.962208999998"/>
    <n v="102.519721"/>
    <n v="15020.277287000001"/>
    <n v="0"/>
    <n v="0"/>
    <n v="272976.71570618998"/>
    <n v="90918.659768090001"/>
    <s v="OK"/>
    <n v="34.575986940060801"/>
    <n v="70"/>
    <n v="38482.930467999999"/>
    <n v="51229.115851000002"/>
    <n v="90660.576147999993"/>
    <n v="87732.907256000006"/>
    <n v="68891.687529999996"/>
    <n v="124028.69433899999"/>
    <n v="15122.797008000001"/>
    <n v="124028.69433899999"/>
    <n v="55.544959089630169"/>
    <n v="44.455040910369831"/>
    <n v="13.899584576242507"/>
    <n v="17.326674507583625"/>
    <n v="33.306379092767564"/>
    <n v="66.693620907232429"/>
    <n v="66.045658057099359"/>
    <n v="100"/>
    <n v="12.192982509890648"/>
    <n v="60"/>
    <n v="57.695067265037174"/>
    <n v="46.156053812029739"/>
    <n v="35.424013059939199"/>
    <n v="100"/>
    <n v="133.12165998792355"/>
    <n v="60"/>
    <n v="96.770736502688138"/>
    <n v="100"/>
    <n v="0.21060412262781703"/>
    <n v="2"/>
    <n v="86.666666666666671"/>
    <n v="88.877270789294485"/>
    <n v="17.775454157858899"/>
    <n v="63.489387145363075"/>
    <n v="63.931507969888642"/>
    <s v="3. Vulnerable (&gt;=60 y &lt;70)"/>
  </r>
  <r>
    <s v="13838"/>
    <x v="0"/>
    <x v="3"/>
    <x v="191"/>
    <s v="Ciudades y aglomeraciones"/>
    <n v="6"/>
    <s v="G2"/>
    <n v="0"/>
    <n v="2927.8160910000001"/>
    <n v="18430.274279000001"/>
    <n v="33040.243313999999"/>
    <n v="4402.4731529999999"/>
    <n v="110.637794"/>
    <n v="58285.898670000002"/>
    <n v="37379.892515"/>
    <n v="7472.4243340000003"/>
    <n v="3199.0992150000002"/>
    <n v="141.469066"/>
    <n v="-28768.776279000002"/>
    <n v="1925.122024"/>
    <n v="0"/>
    <n v="56183.81059519"/>
    <n v="20683.123546409999"/>
    <s v="NO"/>
    <n v="67.853615254538155"/>
    <n v="80"/>
    <n v="10905.040080999999"/>
    <n v="4513.1109470000001"/>
    <n v="57535.694474000004"/>
    <n v="28352.354948"/>
    <n v="21358.090370000002"/>
    <n v="33040.243313999999"/>
    <n v="-26702.185189"/>
    <n v="33040.243313999999"/>
    <n v="64.642654616741368"/>
    <n v="35.357345383258632"/>
    <n v="64.131965651993255"/>
    <n v="89.759886741845378"/>
    <n v="36.813315663891125"/>
    <n v="63.186684336108875"/>
    <n v="42.812065696589229"/>
    <n v="50"/>
    <n v="-80.817156626947721"/>
    <n v="0"/>
    <n v="47.660783292242577"/>
    <n v="38.128626633794063"/>
    <n v="12.146384745461845"/>
    <n v="46.557982873484725"/>
    <n v="41.385551208227611"/>
    <n v="0"/>
    <n v="49.277853004472277"/>
    <n v="0"/>
    <n v="0"/>
    <n v="0"/>
    <n v="15.519327624494908"/>
    <n v="15.519327624494908"/>
    <n v="3.1038655248989819"/>
    <n v="41.232492158693049"/>
    <n v="41.232492158693049"/>
    <s v="2. Riesgo (&gt;=40 y &lt;60)"/>
  </r>
  <r>
    <s v="13873"/>
    <x v="0"/>
    <x v="3"/>
    <x v="192"/>
    <s v="Ciudades y aglomeraciones"/>
    <n v="6"/>
    <s v="G3"/>
    <n v="0"/>
    <n v="1734.6684184999999"/>
    <n v="25169.465104499999"/>
    <n v="30103.636875"/>
    <n v="1450.965148"/>
    <n v="63.660131"/>
    <n v="33528.451678999998"/>
    <n v="7111.4840759999997"/>
    <n v="3251.8815224999998"/>
    <n v="712.6709085"/>
    <n v="216.64392000000001"/>
    <n v="-5407.8612279999998"/>
    <n v="701.12780599999996"/>
    <n v="250"/>
    <n v="54335.599411360003"/>
    <n v="19394.839690779998"/>
    <s v="OK"/>
    <n v="70.455940722300454"/>
    <n v="80"/>
    <n v="3407.6830479999999"/>
    <n v="1514.6252790000001"/>
    <n v="32972.287489000002"/>
    <n v="27472.580668999999"/>
    <n v="26904.133523"/>
    <n v="30103.636875"/>
    <n v="-4490.0895019999989"/>
    <n v="30353.636875"/>
    <n v="89.371704936232888"/>
    <n v="10.628295063767112"/>
    <n v="21.210296687974299"/>
    <n v="24.197505639600731"/>
    <n v="35.694535260294003"/>
    <n v="64.305464739705997"/>
    <n v="21.915648020045602"/>
    <n v="30"/>
    <n v="-14.792591479204743"/>
    <n v="60"/>
    <n v="37.82625308861477"/>
    <n v="30.261002470891817"/>
    <n v="9.5440592776995459"/>
    <n v="36.583078644917634"/>
    <n v="44.447363726768764"/>
    <n v="0"/>
    <n v="83.320214523075549"/>
    <n v="80"/>
    <n v="0.16423245229760985"/>
    <n v="0"/>
    <n v="38.861026214972547"/>
    <n v="39.025258667270158"/>
    <n v="7.8050517334540324"/>
    <n v="38.033207713886327"/>
    <n v="38.066054204345846"/>
    <s v="1. Deterioro (&lt;40)"/>
  </r>
  <r>
    <s v="13894"/>
    <x v="0"/>
    <x v="3"/>
    <x v="193"/>
    <s v="Rural"/>
    <n v="6"/>
    <s v="G3"/>
    <n v="0"/>
    <n v="2567.2519145000001"/>
    <n v="10756.322555500001"/>
    <n v="22403.362260999998"/>
    <n v="1885.3966049999999"/>
    <n v="476.16639099999998"/>
    <n v="19762.169236000002"/>
    <n v="1772.58338"/>
    <n v="4929.9784474999997"/>
    <n v="2241.1405884999999"/>
    <n v="0"/>
    <n v="-47.644834000000003"/>
    <n v="0"/>
    <n v="0"/>
    <n v="46482.831509339994"/>
    <n v="7719.6561698599999"/>
    <s v="OK"/>
    <n v="65.420386675929237"/>
    <n v="80"/>
    <n v="2379.7156199999999"/>
    <n v="2361.5629959999997"/>
    <n v="19762.169236000002"/>
    <n v="19461.199701000001"/>
    <n v="13323.574470000001"/>
    <n v="22403.362260999998"/>
    <n v="-47.644834000000003"/>
    <n v="22403.362260999998"/>
    <n v="59.471316469286471"/>
    <n v="40.528683530713529"/>
    <n v="8.9695789912119128"/>
    <n v="10.232833675907584"/>
    <n v="16.607542869476134"/>
    <n v="83.392457130523866"/>
    <n v="45.459439881253154"/>
    <n v="70"/>
    <n v="-0.21266823008500207"/>
    <n v="100"/>
    <n v="60.830794867428992"/>
    <n v="48.664635893943199"/>
    <n v="14.579613324070763"/>
    <n v="55.884726333712578"/>
    <n v="99.237193560127992"/>
    <n v="100"/>
    <n v="98.477042011907599"/>
    <n v="100"/>
    <n v="0"/>
    <n v="0"/>
    <n v="85.294908777904197"/>
    <n v="85.294908777904197"/>
    <n v="17.058981755580842"/>
    <n v="65.723617649524044"/>
    <n v="65.723617649524044"/>
    <s v="3. Vulnerable (&gt;=60 y &lt;70)"/>
  </r>
  <r>
    <s v="15001"/>
    <x v="0"/>
    <x v="4"/>
    <x v="194"/>
    <s v="Ciudades y aglomeraciones"/>
    <n v="1"/>
    <s v="G1"/>
    <n v="1"/>
    <n v="0"/>
    <n v="157745.86970899999"/>
    <n v="361603.88925499999"/>
    <n v="172304.48460600001"/>
    <n v="12589.822609999999"/>
    <n v="326786.44920799998"/>
    <n v="26747.424414000001"/>
    <n v="186996.5385115"/>
    <n v="97207.8264375"/>
    <n v="4151.3351499999999"/>
    <n v="-54971.272026999999"/>
    <n v="79719.438666999995"/>
    <n v="25724.008400999999"/>
    <n v="749174.72384300001"/>
    <n v="340886.35548999999"/>
    <s v="OK"/>
    <n v="40.984138420365092"/>
    <n v="65"/>
    <n v="142012.313975"/>
    <n v="184894.30721600002"/>
    <n v="326786.44920799998"/>
    <n v="258877.69484099999"/>
    <n v="157745.86970899999"/>
    <n v="361603.88925499999"/>
    <n v="28899.501789999995"/>
    <n v="387327.89765599999"/>
    <n v="43.623941665560722"/>
    <n v="56.376058334439278"/>
    <n v="8.1849857846997907"/>
    <n v="10.203080801644377"/>
    <n v="45.501582560256992"/>
    <n v="54.498417439743008"/>
    <n v="51.983757138649857"/>
    <n v="70"/>
    <n v="7.4612497485700588"/>
    <n v="80"/>
    <n v="54.21551131516533"/>
    <n v="43.372409052132269"/>
    <n v="24.015861579634908"/>
    <n v="94.264331512744079"/>
    <n v="130.19596825142148"/>
    <n v="60"/>
    <n v="79.219225726285856"/>
    <n v="70"/>
    <n v="0.14828494624291344"/>
    <n v="0"/>
    <n v="74.754777170914693"/>
    <n v="74.903062117157603"/>
    <n v="14.980612423431522"/>
    <n v="58.323364486315207"/>
    <n v="58.353021475563793"/>
    <s v="2. Riesgo (&gt;=40 y &lt;60)"/>
  </r>
  <r>
    <s v="15022"/>
    <x v="0"/>
    <x v="4"/>
    <x v="195"/>
    <s v="Rural disperso"/>
    <n v="6"/>
    <s v="G4"/>
    <n v="0"/>
    <n v="734.51572974999999"/>
    <n v="3025.4251362499999"/>
    <n v="5940.6101529999996"/>
    <n v="677.89126599999997"/>
    <n v="119.2831"/>
    <n v="5627.3283309999997"/>
    <n v="1951.950675"/>
    <n v="1628.9289264500001"/>
    <n v="692.53827345000002"/>
    <n v="0"/>
    <n v="-325.57137799999998"/>
    <n v="1910.3279990000001"/>
    <n v="0"/>
    <n v="14957.234941199999"/>
    <n v="5374.9403502599998"/>
    <s v="OK"/>
    <n v="54.075794153159997"/>
    <n v="80"/>
    <n v="498.9"/>
    <n v="797.17436599999996"/>
    <n v="5329.7908779999998"/>
    <n v="5209.2310070000003"/>
    <n v="3759.9408659999999"/>
    <n v="5940.6101529999996"/>
    <n v="1584.756621"/>
    <n v="5940.6101529999996"/>
    <n v="63.292166446930288"/>
    <n v="36.707833553069712"/>
    <n v="34.686987504301712"/>
    <n v="47.470311116802542"/>
    <n v="35.935387599312364"/>
    <n v="64.064612400687636"/>
    <n v="42.51494722727287"/>
    <n v="50"/>
    <n v="26.676664184060286"/>
    <n v="20"/>
    <n v="43.648551414111978"/>
    <n v="34.918841131289582"/>
    <n v="25.924205846840003"/>
    <n v="99.369380858516223"/>
    <n v="159.78640328723191"/>
    <n v="0"/>
    <n v="97.737999974865062"/>
    <n v="100"/>
    <n v="0"/>
    <n v="0"/>
    <n v="66.456460286172074"/>
    <n v="66.456460286172074"/>
    <n v="13.291292057234415"/>
    <n v="48.210133188523997"/>
    <n v="48.210133188523997"/>
    <s v="2. Riesgo (&gt;=40 y &lt;60)"/>
  </r>
  <r>
    <s v="15047"/>
    <x v="0"/>
    <x v="4"/>
    <x v="196"/>
    <s v="Rural"/>
    <n v="6"/>
    <s v="G2"/>
    <n v="0"/>
    <n v="1369.0199115"/>
    <n v="17523.0180535"/>
    <n v="26784.465542999998"/>
    <n v="3112.7178239999998"/>
    <n v="869.41528200000005"/>
    <n v="25204.283063999999"/>
    <n v="3494.0141840000001"/>
    <n v="5407.6822265000001"/>
    <n v="2155.1406605000002"/>
    <n v="8"/>
    <n v="-1672.359087"/>
    <n v="5296.4678169999997"/>
    <n v="0"/>
    <n v="47133.267007360002"/>
    <n v="10716.429800350001"/>
    <s v="OK"/>
    <n v="52.225703137374566"/>
    <n v="80"/>
    <n v="2617.6805199999999"/>
    <n v="3982.1331059999998"/>
    <n v="25204.283063999999"/>
    <n v="22887.391890999999"/>
    <n v="18892.037965"/>
    <n v="26784.465542999998"/>
    <n v="3632.1087299999999"/>
    <n v="26784.465542999998"/>
    <n v="70.533563324870414"/>
    <n v="29.466436675129586"/>
    <n v="13.86277949318305"/>
    <n v="19.402516429755078"/>
    <n v="22.736445998272512"/>
    <n v="77.263554001727485"/>
    <n v="39.853315528395356"/>
    <n v="50"/>
    <n v="13.560504779044344"/>
    <n v="60"/>
    <n v="47.226501421322425"/>
    <n v="37.781201137057941"/>
    <n v="27.774296862625434"/>
    <n v="100"/>
    <n v="152.12448866754755"/>
    <n v="0"/>
    <n v="90.807549783833053"/>
    <n v="100"/>
    <n v="0"/>
    <n v="0"/>
    <n v="66.666666666666671"/>
    <n v="66.666666666666671"/>
    <n v="13.333333333333336"/>
    <n v="51.114534470391277"/>
    <n v="51.114534470391277"/>
    <s v="2. Riesgo (&gt;=40 y &lt;60)"/>
  </r>
  <r>
    <s v="15051"/>
    <x v="0"/>
    <x v="4"/>
    <x v="197"/>
    <s v="Rural"/>
    <n v="6"/>
    <s v="G2"/>
    <n v="0"/>
    <n v="1033.962295"/>
    <n v="6002.2645970000003"/>
    <n v="10270.921383000001"/>
    <n v="1946.5121779999999"/>
    <n v="166.14556200000001"/>
    <n v="8805.828759"/>
    <n v="1303.551688"/>
    <n v="3170.0072121999997"/>
    <n v="1489.3029662000001"/>
    <n v="20.446912000000001"/>
    <n v="-215.61162200000001"/>
    <n v="2226.0757739999999"/>
    <n v="0"/>
    <n v="65380.190731620001"/>
    <n v="4377.6145080900005"/>
    <s v="OK"/>
    <n v="46.504885746393754"/>
    <n v="80"/>
    <n v="1689.6002000000001"/>
    <n v="2112.6577400000001"/>
    <n v="8805.828759"/>
    <n v="8038.6614849999996"/>
    <n v="7036.2268920000006"/>
    <n v="10270.921383000001"/>
    <n v="2030.9110639999999"/>
    <n v="10270.921383000001"/>
    <n v="68.506287115059308"/>
    <n v="31.493712884940692"/>
    <n v="14.803282276727273"/>
    <n v="20.718855676074373"/>
    <n v="6.6956282309724777"/>
    <n v="93.304371769027526"/>
    <n v="46.981059237603972"/>
    <n v="70"/>
    <n v="19.773406769148082"/>
    <n v="40"/>
    <n v="51.10338806600852"/>
    <n v="40.882710452806819"/>
    <n v="33.495114253606246"/>
    <n v="100"/>
    <n v="125.03891393952249"/>
    <n v="70"/>
    <n v="91.287960565711472"/>
    <n v="100"/>
    <n v="0.16223797386762073"/>
    <n v="0"/>
    <n v="90"/>
    <n v="90.162237973867619"/>
    <n v="18.032447594773526"/>
    <n v="58.882710452806819"/>
    <n v="58.915158047580348"/>
    <s v="2. Riesgo (&gt;=40 y &lt;60)"/>
  </r>
  <r>
    <s v="15087"/>
    <x v="0"/>
    <x v="4"/>
    <x v="198"/>
    <s v="Rural"/>
    <n v="6"/>
    <s v="G2"/>
    <n v="0"/>
    <n v="1052.567775"/>
    <n v="8049.8673369999997"/>
    <n v="15730.877565000001"/>
    <n v="2553.2625699999999"/>
    <n v="308.65736800000002"/>
    <n v="13660.361249"/>
    <n v="2389.4740980000001"/>
    <n v="3985.9688059999999"/>
    <n v="1975.3508179999999"/>
    <n v="68.983655999999996"/>
    <n v="59.898327999999999"/>
    <n v="1810.9384050000001"/>
    <n v="1779.844286"/>
    <n v="187988.39648202999"/>
    <n v="7445.3628265200005"/>
    <s v="OK"/>
    <n v="50.784089223887378"/>
    <n v="80"/>
    <n v="1948.0310059999999"/>
    <n v="2861.919938"/>
    <n v="13660.361249"/>
    <n v="13182.56919"/>
    <n v="9102.4351119999992"/>
    <n v="15730.877565000001"/>
    <n v="1939.820389"/>
    <n v="17510.721851000002"/>
    <n v="57.863492194817034"/>
    <n v="42.136507805182966"/>
    <n v="17.492027146609466"/>
    <n v="24.482056016883551"/>
    <n v="3.9605438239012325"/>
    <n v="96.039456176098767"/>
    <n v="49.557608554952651"/>
    <n v="70"/>
    <n v="11.077900759923388"/>
    <n v="60"/>
    <n v="58.531603999633056"/>
    <n v="46.825283199706448"/>
    <n v="29.215910776112622"/>
    <n v="100"/>
    <n v="146.91346950768195"/>
    <n v="50"/>
    <n v="96.502346824576279"/>
    <n v="100"/>
    <n v="0.2226297089877658"/>
    <n v="0"/>
    <n v="83.333333333333329"/>
    <n v="83.555963042321096"/>
    <n v="16.71119260846422"/>
    <n v="63.491949866373119"/>
    <n v="63.536475808170664"/>
    <s v="3. Vulnerable (&gt;=60 y &lt;70)"/>
  </r>
  <r>
    <s v="15090"/>
    <x v="0"/>
    <x v="4"/>
    <x v="199"/>
    <s v="Rural disperso"/>
    <n v="6"/>
    <s v="G2"/>
    <n v="0"/>
    <n v="1192.869537"/>
    <n v="3607.3592939999999"/>
    <n v="6281.7583699999996"/>
    <n v="411.402852"/>
    <n v="95.270189999999999"/>
    <n v="5344.8855309999999"/>
    <n v="419.88855599999999"/>
    <n v="1709.213385"/>
    <n v="647.85104699999999"/>
    <n v="0"/>
    <n v="-124.489499"/>
    <n v="1927.280886"/>
    <n v="0"/>
    <n v="34528.233241349997"/>
    <n v="1609.4769570199999"/>
    <s v="OK"/>
    <n v="52.708665173391843"/>
    <n v="80"/>
    <n v="347.82940000000002"/>
    <n v="506.67304200000001"/>
    <n v="5344.8855309999999"/>
    <n v="4600.214884"/>
    <n v="4800.2288310000004"/>
    <n v="6281.7583699999996"/>
    <n v="1802.791387"/>
    <n v="6281.7583699999996"/>
    <n v="76.415368886594095"/>
    <n v="23.584631113405905"/>
    <n v="7.8558942668589022"/>
    <n v="10.995206095437235"/>
    <n v="4.6613359732884847"/>
    <n v="95.338664026711513"/>
    <n v="37.903462065387465"/>
    <n v="50"/>
    <n v="28.698833683410211"/>
    <n v="20"/>
    <n v="39.983700247110932"/>
    <n v="31.986960197688745"/>
    <n v="27.291334826608157"/>
    <n v="100"/>
    <n v="145.66711209575726"/>
    <n v="50"/>
    <n v="86.06760345603368"/>
    <n v="80"/>
    <n v="0.18215316640270607"/>
    <n v="0"/>
    <n v="76.666666666666671"/>
    <n v="76.848819833069371"/>
    <n v="15.369763966613874"/>
    <n v="47.320293531022081"/>
    <n v="47.356724164302619"/>
    <s v="2. Riesgo (&gt;=40 y &lt;60)"/>
  </r>
  <r>
    <s v="15092"/>
    <x v="0"/>
    <x v="4"/>
    <x v="200"/>
    <s v="Rural disperso"/>
    <n v="6"/>
    <s v="G4"/>
    <n v="0"/>
    <n v="1425.949554"/>
    <n v="4040.5515690000002"/>
    <n v="6386.6758049999999"/>
    <n v="406.20964600000002"/>
    <n v="121.227107"/>
    <n v="5806.1379200000001"/>
    <n v="597.92282299999999"/>
    <n v="1970.8341243"/>
    <n v="936.88717329999997"/>
    <n v="0"/>
    <n v="122.091722"/>
    <n v="2022.947457"/>
    <n v="0"/>
    <n v="26789.553392740003"/>
    <n v="1215.6187853800002"/>
    <s v="OK"/>
    <n v="46.279664283982399"/>
    <n v="80"/>
    <n v="300.39999999999998"/>
    <n v="527.43675300000007"/>
    <n v="5230.6371319999998"/>
    <n v="4527.082273"/>
    <n v="5466.501123"/>
    <n v="6386.6758049999999"/>
    <n v="2145.0391789999999"/>
    <n v="6386.6758049999999"/>
    <n v="85.59227507243105"/>
    <n v="14.40772492756895"/>
    <n v="10.298116084021649"/>
    <n v="14.093318837931099"/>
    <n v="4.537659764456671"/>
    <n v="95.462340235543323"/>
    <n v="47.537596480006314"/>
    <n v="70"/>
    <n v="33.586160382850373"/>
    <n v="0"/>
    <n v="38.792676800208675"/>
    <n v="31.034141440166941"/>
    <n v="33.720335716017601"/>
    <n v="100"/>
    <n v="175.57814680426102"/>
    <n v="0"/>
    <n v="86.54934683394896"/>
    <n v="80"/>
    <n v="0"/>
    <n v="2"/>
    <n v="60"/>
    <n v="62"/>
    <n v="12.4"/>
    <n v="43.034141440166941"/>
    <n v="43.43414144016694"/>
    <s v="2. Riesgo (&gt;=40 y &lt;60)"/>
  </r>
  <r>
    <s v="15097"/>
    <x v="0"/>
    <x v="4"/>
    <x v="201"/>
    <s v="Rural"/>
    <n v="6"/>
    <s v="G3"/>
    <n v="0"/>
    <n v="1546.8339262500001"/>
    <n v="4689.2838487500003"/>
    <n v="12419.312183"/>
    <n v="866.95453399999997"/>
    <n v="271.28975700000001"/>
    <n v="11425.238515999999"/>
    <n v="1928.1180440000001"/>
    <n v="2702.8067052500001"/>
    <n v="990.38148924999996"/>
    <n v="0"/>
    <n v="-695.18227000000002"/>
    <n v="1098.9600479999999"/>
    <n v="0"/>
    <n v="49946.251870469998"/>
    <n v="3693.11887935"/>
    <s v="OK"/>
    <n v="55.106787157481833"/>
    <n v="80"/>
    <n v="744.75425800000005"/>
    <n v="1138.244291"/>
    <n v="11402.069237"/>
    <n v="9418.8690170000009"/>
    <n v="6236.1177750000006"/>
    <n v="12419.312183"/>
    <n v="403.7777779999999"/>
    <n v="12419.312183"/>
    <n v="50.213068832718633"/>
    <n v="49.786931167281367"/>
    <n v="16.875954417055254"/>
    <n v="19.252724664236631"/>
    <n v="7.3941862322876393"/>
    <n v="92.605813767712363"/>
    <n v="36.642705056423672"/>
    <n v="50"/>
    <n v="3.2512088596396298"/>
    <n v="100"/>
    <n v="62.329093919846073"/>
    <n v="49.863275135876862"/>
    <n v="24.893212842518167"/>
    <n v="95.41750911694038"/>
    <n v="152.83488194571689"/>
    <n v="0"/>
    <n v="82.606663941625044"/>
    <n v="80"/>
    <n v="0"/>
    <n v="0"/>
    <n v="58.472503038980129"/>
    <n v="58.472503038980129"/>
    <n v="11.694500607796027"/>
    <n v="61.557775743672892"/>
    <n v="61.557775743672892"/>
    <s v="3. Vulnerable (&gt;=60 y &lt;70)"/>
  </r>
  <r>
    <s v="15104"/>
    <x v="0"/>
    <x v="4"/>
    <x v="202"/>
    <s v="Rural"/>
    <n v="6"/>
    <s v="G2"/>
    <n v="0"/>
    <n v="1071.1565862499999"/>
    <n v="6643.2421457500004"/>
    <n v="12215.7099"/>
    <n v="2139.2780659999999"/>
    <n v="103.602535"/>
    <n v="13760.628102999999"/>
    <n v="4529.738488"/>
    <n v="3361.9777249499998"/>
    <n v="1903.3066099499999"/>
    <n v="11.424383000000001"/>
    <n v="-2269.632353"/>
    <n v="1948.557736"/>
    <n v="692.58182699999998"/>
    <n v="181206.22413177"/>
    <n v="6333.1965980000004"/>
    <s v="OK"/>
    <n v="57.959495189739854"/>
    <n v="80"/>
    <n v="1379.8"/>
    <n v="2242.8806009999998"/>
    <n v="13026.671138"/>
    <n v="10205.154729"/>
    <n v="7714.3987320000006"/>
    <n v="12215.7099"/>
    <n v="-309.65023399999995"/>
    <n v="12908.291727"/>
    <n v="63.151456568234323"/>
    <n v="36.848543431765677"/>
    <n v="32.918108491083025"/>
    <n v="46.072588916874359"/>
    <n v="3.4950215580865538"/>
    <n v="96.504978441913451"/>
    <n v="56.612707330721726"/>
    <n v="80"/>
    <n v="-2.3988475047578226"/>
    <n v="100"/>
    <n v="71.885222158110693"/>
    <n v="57.508177726488555"/>
    <n v="22.040504810260146"/>
    <n v="84.482870169450706"/>
    <n v="162.5511379185389"/>
    <n v="0"/>
    <n v="78.340464888459664"/>
    <n v="70"/>
    <n v="0"/>
    <n v="0"/>
    <n v="51.494290056483571"/>
    <n v="51.494290056483571"/>
    <n v="10.298858011296716"/>
    <n v="67.80703573778527"/>
    <n v="67.80703573778527"/>
    <s v="3. Vulnerable (&gt;=60 y &lt;70)"/>
  </r>
  <r>
    <s v="15106"/>
    <x v="0"/>
    <x v="4"/>
    <x v="22"/>
    <s v="Rural"/>
    <n v="6"/>
    <s v="G2"/>
    <n v="0"/>
    <n v="1293.2339239999999"/>
    <n v="4608.020544"/>
    <n v="7494.3373229999997"/>
    <n v="474.874776"/>
    <n v="87.833926000000005"/>
    <n v="5808.4924499999997"/>
    <n v="1121.1668950000001"/>
    <n v="1857.2366649999999"/>
    <n v="790.93982900000003"/>
    <n v="0"/>
    <n v="619.54803700000002"/>
    <n v="941.76507900000001"/>
    <n v="0"/>
    <n v="22506.78591164"/>
    <n v="2910.6666310800001"/>
    <s v="OK"/>
    <n v="48.068968510682325"/>
    <n v="80"/>
    <n v="308.321957"/>
    <n v="562.70870200000002"/>
    <n v="5808.4924499999997"/>
    <n v="5074.9252299999998"/>
    <n v="5901.2544680000001"/>
    <n v="7494.3373229999997"/>
    <n v="1561.313116"/>
    <n v="7494.3373229999997"/>
    <n v="78.742845613435975"/>
    <n v="21.257154386564025"/>
    <n v="19.302201124493156"/>
    <n v="27.01559774737666"/>
    <n v="12.932395778353536"/>
    <n v="87.067604221646462"/>
    <n v="42.586916568330835"/>
    <n v="50"/>
    <n v="20.833237799536398"/>
    <n v="20"/>
    <n v="41.068071271117432"/>
    <n v="32.854457016893946"/>
    <n v="31.931031489317675"/>
    <n v="100"/>
    <n v="182.50685337989083"/>
    <n v="0"/>
    <n v="87.370781208470021"/>
    <n v="80"/>
    <n v="0"/>
    <n v="0"/>
    <n v="60"/>
    <n v="60"/>
    <n v="12"/>
    <n v="44.854457016893946"/>
    <n v="44.854457016893946"/>
    <s v="2. Riesgo (&gt;=40 y &lt;60)"/>
  </r>
  <r>
    <s v="15109"/>
    <x v="0"/>
    <x v="4"/>
    <x v="203"/>
    <s v="Rural"/>
    <n v="6"/>
    <s v="G4"/>
    <n v="0"/>
    <n v="1236.3021369999999"/>
    <n v="6494.297826"/>
    <n v="11004.187566000001"/>
    <n v="987.25939400000004"/>
    <n v="77.841576000000003"/>
    <n v="10741.938743999999"/>
    <n v="2556.95406"/>
    <n v="2307.9978139999998"/>
    <n v="946.89074700000003"/>
    <n v="22.763860000000001"/>
    <n v="-1098.8582449999999"/>
    <n v="0"/>
    <n v="615.98351200000002"/>
    <n v="34102.76885755"/>
    <n v="7858.2209162399995"/>
    <s v="OK"/>
    <n v="54.284278822444243"/>
    <n v="80"/>
    <n v="790.61520599999994"/>
    <n v="1065.10097"/>
    <n v="10741.938743999999"/>
    <n v="9970.0129880000004"/>
    <n v="7730.5999629999997"/>
    <n v="11004.187566000001"/>
    <n v="-1076.0943849999999"/>
    <n v="11620.171078000001"/>
    <n v="70.251437615308276"/>
    <n v="29.748562384691724"/>
    <n v="23.803469009988614"/>
    <n v="32.575849356280806"/>
    <n v="23.042765087680763"/>
    <n v="76.957234912319237"/>
    <n v="41.026501032899162"/>
    <n v="50"/>
    <n v="-9.2605726523022174"/>
    <n v="80"/>
    <n v="53.856329330658355"/>
    <n v="43.085063464526684"/>
    <n v="25.715721177555757"/>
    <n v="98.570243842413817"/>
    <n v="134.71799706316298"/>
    <n v="60"/>
    <n v="92.813906554520571"/>
    <n v="100"/>
    <n v="0.17135171552912776"/>
    <n v="0"/>
    <n v="86.190081280804591"/>
    <n v="86.361432996333718"/>
    <n v="17.272286599266746"/>
    <n v="60.323079720687602"/>
    <n v="60.357350063793433"/>
    <s v="3. Vulnerable (&gt;=60 y &lt;70)"/>
  </r>
  <r>
    <s v="15114"/>
    <x v="0"/>
    <x v="4"/>
    <x v="204"/>
    <s v="Rural"/>
    <n v="6"/>
    <s v="G1"/>
    <n v="0"/>
    <n v="1069.9423340000001"/>
    <n v="2602.683708"/>
    <n v="4448.3414240000002"/>
    <n v="335.447474"/>
    <n v="291.162283"/>
    <n v="4946.2929029999996"/>
    <n v="1852.969574"/>
    <n v="1700.1502849000001"/>
    <n v="811.26789289999999"/>
    <n v="10.987118000000001"/>
    <n v="-1386.833871"/>
    <n v="2683.2676959999999"/>
    <n v="0"/>
    <n v="27760.238895519997"/>
    <n v="1500.4944501700002"/>
    <s v="OK"/>
    <n v="41.507156307610387"/>
    <n v="80"/>
    <n v="426.83320900000001"/>
    <n v="626.60975699999995"/>
    <n v="4946.2929029999996"/>
    <n v="4456.3229170000004"/>
    <n v="3672.6260419999999"/>
    <n v="4448.3414240000002"/>
    <n v="1307.4209429999999"/>
    <n v="4448.3414240000002"/>
    <n v="82.561694167295556"/>
    <n v="17.438305832704444"/>
    <n v="37.461784215733495"/>
    <n v="46.698384258820568"/>
    <n v="5.4051928580922732"/>
    <n v="94.594807141907722"/>
    <n v="47.717422401144809"/>
    <n v="70"/>
    <n v="29.391200413397041"/>
    <n v="20"/>
    <n v="49.746299446686542"/>
    <n v="39.797039557349237"/>
    <n v="38.492843692389613"/>
    <n v="100"/>
    <n v="146.80435912380003"/>
    <n v="50"/>
    <n v="90.094197905206443"/>
    <n v="100"/>
    <n v="0"/>
    <n v="2"/>
    <n v="83.333333333333329"/>
    <n v="85.333333333333329"/>
    <n v="17.066666666666666"/>
    <n v="56.463706224015908"/>
    <n v="56.8637062240159"/>
    <s v="2. Riesgo (&gt;=40 y &lt;60)"/>
  </r>
  <r>
    <s v="15131"/>
    <x v="0"/>
    <x v="4"/>
    <x v="26"/>
    <s v="Rural disperso"/>
    <n v="6"/>
    <s v="G3"/>
    <n v="0"/>
    <n v="1053.4374749999999"/>
    <n v="4580.413063"/>
    <n v="7342.9024410000002"/>
    <n v="882.169985"/>
    <n v="112.789207"/>
    <n v="6351.1304829999999"/>
    <n v="944.47244899999998"/>
    <n v="2062.2297250000001"/>
    <n v="766.49831600000005"/>
    <n v="74.087884000000003"/>
    <n v="-164.89840699999999"/>
    <n v="3291.5439980000001"/>
    <n v="0"/>
    <n v="26864.516166849997"/>
    <n v="3042.1861859999999"/>
    <s v="OK"/>
    <n v="45.582107695926872"/>
    <n v="80"/>
    <n v="722.84884299999999"/>
    <n v="994.95919200000003"/>
    <n v="6212.0694389999999"/>
    <n v="5743.7534459999997"/>
    <n v="5633.8505379999997"/>
    <n v="7342.9024410000002"/>
    <n v="3200.733475"/>
    <n v="7342.9024410000002"/>
    <n v="76.725117666587821"/>
    <n v="23.274882333412179"/>
    <n v="14.870934419125206"/>
    <n v="16.965322303904152"/>
    <n v="11.324180071234508"/>
    <n v="88.675819928765492"/>
    <n v="37.168425355715399"/>
    <n v="50"/>
    <n v="43.58948659222694"/>
    <n v="0"/>
    <n v="35.783204913216366"/>
    <n v="28.626563930573095"/>
    <n v="34.417892304073128"/>
    <n v="100"/>
    <n v="137.64415640075944"/>
    <n v="60"/>
    <n v="92.461191916821392"/>
    <n v="100"/>
    <n v="0"/>
    <n v="0"/>
    <n v="86.666666666666671"/>
    <n v="86.666666666666671"/>
    <n v="17.333333333333336"/>
    <n v="45.959897263906427"/>
    <n v="45.959897263906427"/>
    <s v="2. Riesgo (&gt;=40 y &lt;60)"/>
  </r>
  <r>
    <s v="15135"/>
    <x v="0"/>
    <x v="4"/>
    <x v="205"/>
    <s v="Rural disperso"/>
    <n v="6"/>
    <s v="G1"/>
    <n v="0"/>
    <n v="1396.00507625"/>
    <n v="5458.6909627499999"/>
    <n v="11649.930535"/>
    <n v="3921.2643290000001"/>
    <n v="148.11696900000001"/>
    <n v="10824.072432000001"/>
    <n v="3301.7153830000002"/>
    <n v="5466.3805842499996"/>
    <n v="4172.43191725"/>
    <n v="29.520385000000001"/>
    <n v="142.955376"/>
    <n v="2648.182213"/>
    <n v="0"/>
    <n v="38047.295386489997"/>
    <n v="6839.5435715100002"/>
    <s v="OK"/>
    <n v="49.591951223670506"/>
    <n v="80"/>
    <n v="2907.89"/>
    <n v="4069.3812980000002"/>
    <n v="10213.026492000001"/>
    <n v="8769.8519589999996"/>
    <n v="6854.6960390000004"/>
    <n v="11649.930535"/>
    <n v="2820.6579740000002"/>
    <n v="11649.930535"/>
    <n v="58.838943446112147"/>
    <n v="41.161056553887853"/>
    <n v="30.503448713433368"/>
    <n v="38.024397370824651"/>
    <n v="17.976425136222996"/>
    <n v="82.023574863777"/>
    <n v="76.328968555021817"/>
    <n v="100"/>
    <n v="24.21180079594355"/>
    <n v="20"/>
    <n v="56.241805757697897"/>
    <n v="44.99344460615832"/>
    <n v="30.408048776329494"/>
    <n v="100"/>
    <n v="139.9427522361575"/>
    <n v="60"/>
    <n v="85.869276515335983"/>
    <n v="80"/>
    <n v="7.0377791979234883E-2"/>
    <n v="0"/>
    <n v="80"/>
    <n v="80.07037779197924"/>
    <n v="16.014075558395849"/>
    <n v="60.99344460615832"/>
    <n v="61.007520164554165"/>
    <s v="3. Vulnerable (&gt;=60 y &lt;70)"/>
  </r>
  <r>
    <s v="15162"/>
    <x v="0"/>
    <x v="4"/>
    <x v="206"/>
    <s v="Intermedio"/>
    <n v="6"/>
    <s v="G3"/>
    <n v="0"/>
    <n v="679.72810500000003"/>
    <n v="4568.1668289999998"/>
    <n v="6375.9164819999996"/>
    <n v="497.62672700000002"/>
    <n v="61.756436000000001"/>
    <n v="5992.4235989999997"/>
    <n v="673.57352200000003"/>
    <n v="1242.2149495000001"/>
    <n v="313.15970349999998"/>
    <n v="182.05713900000001"/>
    <n v="-306.75690500000002"/>
    <n v="991.30998699999998"/>
    <n v="0"/>
    <n v="14337.59066256"/>
    <n v="3895.2961352399998"/>
    <s v="OK"/>
    <n v="51.141206414812856"/>
    <n v="80"/>
    <n v="353.82997799999998"/>
    <n v="559.38316299999997"/>
    <n v="5753.6181409999999"/>
    <n v="5715.5382090000003"/>
    <n v="5247.8949339999999"/>
    <n v="6375.9164819999996"/>
    <n v="866.61022099999991"/>
    <n v="6375.9164819999996"/>
    <n v="82.308087767702986"/>
    <n v="17.691912232297014"/>
    <n v="11.24041902031766"/>
    <n v="12.82349354357798"/>
    <n v="27.168415021164289"/>
    <n v="72.831584978835707"/>
    <n v="25.209783832182094"/>
    <n v="40"/>
    <n v="13.591931817904888"/>
    <n v="60"/>
    <n v="40.669398150942143"/>
    <n v="32.535518520753719"/>
    <n v="28.858793585187144"/>
    <n v="100"/>
    <n v="158.09377321895548"/>
    <n v="0"/>
    <n v="99.338156772542064"/>
    <n v="100"/>
    <n v="0"/>
    <n v="0"/>
    <n v="66.666666666666671"/>
    <n v="66.666666666666671"/>
    <n v="13.333333333333336"/>
    <n v="45.868851854087055"/>
    <n v="45.868851854087055"/>
    <s v="2. Riesgo (&gt;=40 y &lt;60)"/>
  </r>
  <r>
    <s v="15172"/>
    <x v="0"/>
    <x v="4"/>
    <x v="207"/>
    <s v="Rural"/>
    <n v="6"/>
    <s v="G3"/>
    <n v="0"/>
    <n v="1001.076945"/>
    <n v="3196.1374820000001"/>
    <n v="5703.9089789999998"/>
    <n v="745.75505399999997"/>
    <n v="145.290413"/>
    <n v="6777.3274350000002"/>
    <n v="847.33387400000004"/>
    <n v="1934.1449922000002"/>
    <n v="768.54817820000005"/>
    <n v="48.651493000000002"/>
    <n v="-2239.0152699999999"/>
    <n v="1884.0810019999999"/>
    <n v="0"/>
    <n v="49279.480592339998"/>
    <n v="2305.5406010000002"/>
    <s v="OK"/>
    <n v="49.594054982501525"/>
    <n v="80"/>
    <n v="1299.94"/>
    <n v="891.04546699999992"/>
    <n v="6777.3274350000002"/>
    <n v="5864.1333910000003"/>
    <n v="4197.2144269999999"/>
    <n v="5703.9089789999998"/>
    <n v="-306.28277500000013"/>
    <n v="5703.9089789999998"/>
    <n v="73.584877361346827"/>
    <n v="26.415122638653173"/>
    <n v="12.502478036167069"/>
    <n v="14.263298021694485"/>
    <n v="4.6785002059424574"/>
    <n v="95.321499794057544"/>
    <n v="39.735809946999481"/>
    <n v="50"/>
    <n v="-5.3696995538960568"/>
    <n v="80"/>
    <n v="53.199984090881038"/>
    <n v="42.559987272704831"/>
    <n v="30.405945017498475"/>
    <n v="100"/>
    <n v="68.545122621044044"/>
    <n v="60"/>
    <n v="86.52574996916907"/>
    <n v="80"/>
    <n v="6.2576910150386356E-2"/>
    <n v="0"/>
    <n v="80"/>
    <n v="80.062576910150383"/>
    <n v="16.012515382030077"/>
    <n v="58.559987272704831"/>
    <n v="58.572502654734905"/>
    <s v="2. Riesgo (&gt;=40 y &lt;60)"/>
  </r>
  <r>
    <s v="15176"/>
    <x v="0"/>
    <x v="4"/>
    <x v="208"/>
    <s v="Intermedio"/>
    <n v="5"/>
    <s v="G1"/>
    <n v="0"/>
    <n v="1288.421994"/>
    <n v="34092.34332"/>
    <n v="75045.837683999998"/>
    <n v="21091.243901999998"/>
    <n v="3647.8772199999999"/>
    <n v="72552.781243000005"/>
    <n v="6151.7317309999999"/>
    <n v="26362.738667099999"/>
    <n v="15563.6954231"/>
    <n v="220.85943599999999"/>
    <n v="485.53724299999999"/>
    <n v="11833.027045999999"/>
    <n v="0"/>
    <n v="252845.6200199"/>
    <n v="50847.932044499998"/>
    <s v="OK"/>
    <n v="46.55763097043544"/>
    <n v="80"/>
    <n v="21470.264999999999"/>
    <n v="24739.121121999997"/>
    <n v="63761.257196999999"/>
    <n v="58576.165534"/>
    <n v="35380.765313999997"/>
    <n v="75045.837683999998"/>
    <n v="12539.423724999999"/>
    <n v="75045.837683999998"/>
    <n v="47.145539853895571"/>
    <n v="52.854460146104429"/>
    <n v="8.478974376455799"/>
    <n v="10.569555397367601"/>
    <n v="20.110268091849111"/>
    <n v="79.889731908150893"/>
    <n v="59.036717010448847"/>
    <n v="80"/>
    <n v="16.709019596530457"/>
    <n v="40"/>
    <n v="52.662749490324586"/>
    <n v="42.130199592259672"/>
    <n v="33.44236902956456"/>
    <n v="100"/>
    <n v="115.22503854516933"/>
    <n v="80"/>
    <n v="91.867958865710747"/>
    <n v="100"/>
    <n v="0.12296783850458948"/>
    <n v="0"/>
    <n v="93.333333333333329"/>
    <n v="93.456301171837922"/>
    <n v="18.691260234367586"/>
    <n v="60.796866258926343"/>
    <n v="60.821459826627262"/>
    <s v="3. Vulnerable (&gt;=60 y &lt;70)"/>
  </r>
  <r>
    <s v="15180"/>
    <x v="0"/>
    <x v="4"/>
    <x v="209"/>
    <s v="Rural disperso"/>
    <n v="6"/>
    <s v="G4"/>
    <n v="0"/>
    <n v="1612.49836"/>
    <n v="7020.3425530000004"/>
    <n v="11398.011914000001"/>
    <n v="757.77531799999997"/>
    <n v="88.084738999999999"/>
    <n v="12555.451309"/>
    <n v="2875.7007509999999"/>
    <n v="2475.0329720999998"/>
    <n v="1160.4235021"/>
    <n v="15.93375"/>
    <n v="-1657.168621"/>
    <n v="1041.5867089999999"/>
    <n v="0"/>
    <n v="35087.679498949998"/>
    <n v="4491.25866537"/>
    <s v="OK"/>
    <n v="46.536422149365407"/>
    <n v="80"/>
    <n v="547.79999999999995"/>
    <n v="845.86005699999998"/>
    <n v="11740.571065"/>
    <n v="9750.1048229999997"/>
    <n v="8632.840913"/>
    <n v="11398.011914000001"/>
    <n v="-599.64816200000018"/>
    <n v="11398.011914000001"/>
    <n v="75.739883219427199"/>
    <n v="24.260116780572801"/>
    <n v="22.904001459020751"/>
    <n v="31.344897706800793"/>
    <n v="12.800101715202914"/>
    <n v="87.199898284797086"/>
    <n v="46.885173457524139"/>
    <n v="70"/>
    <n v="-5.2609890788362978"/>
    <n v="80"/>
    <n v="58.560982554434133"/>
    <n v="46.848786043547307"/>
    <n v="33.463577850634593"/>
    <n v="100"/>
    <n v="154.41037915297554"/>
    <n v="0"/>
    <n v="83.046257026339958"/>
    <n v="80"/>
    <n v="0"/>
    <n v="0"/>
    <n v="60"/>
    <n v="60"/>
    <n v="12"/>
    <n v="58.848786043547307"/>
    <n v="58.848786043547307"/>
    <s v="2. Riesgo (&gt;=40 y &lt;60)"/>
  </r>
  <r>
    <s v="15183"/>
    <x v="0"/>
    <x v="4"/>
    <x v="210"/>
    <s v="Rural disperso"/>
    <n v="6"/>
    <s v="G4"/>
    <n v="0"/>
    <n v="2569.9477969999998"/>
    <n v="14419.390355"/>
    <n v="21204.474012999999"/>
    <n v="1341.410541"/>
    <n v="988.85098400000004"/>
    <n v="19739.569686999999"/>
    <n v="4364.3357759999999"/>
    <n v="4913.9531095000002"/>
    <n v="3056.3608095"/>
    <n v="0"/>
    <n v="1511.2952379999999"/>
    <n v="2191.724682"/>
    <n v="0"/>
    <n v="51857.313656380007"/>
    <n v="3470.1598651300001"/>
    <s v="OK"/>
    <n v="30.302732687231615"/>
    <n v="80"/>
    <n v="1530.454264"/>
    <n v="2330.2615249999999"/>
    <n v="17835.586475"/>
    <n v="16663.819995000002"/>
    <n v="16989.338152"/>
    <n v="21204.474012999999"/>
    <n v="3703.0199199999997"/>
    <n v="21204.474012999999"/>
    <n v="80.121478804823028"/>
    <n v="19.878521195176972"/>
    <n v="22.109579110401"/>
    <n v="30.257703956047898"/>
    <n v="6.6917462946965944"/>
    <n v="93.3082537053034"/>
    <n v="62.19759817388627"/>
    <n v="80"/>
    <n v="17.463389649419078"/>
    <n v="40"/>
    <n v="52.688895771305646"/>
    <n v="42.151116617044522"/>
    <n v="49.697267312768389"/>
    <n v="100"/>
    <n v="152.25946830384996"/>
    <n v="0"/>
    <n v="93.430176901429874"/>
    <n v="100"/>
    <n v="0.31702453216281512"/>
    <n v="0"/>
    <n v="66.666666666666671"/>
    <n v="66.98369119882949"/>
    <n v="13.396738239765899"/>
    <n v="55.484449950377858"/>
    <n v="55.547854856810417"/>
    <s v="2. Riesgo (&gt;=40 y &lt;60)"/>
  </r>
  <r>
    <s v="15185"/>
    <x v="0"/>
    <x v="4"/>
    <x v="211"/>
    <s v="Rural disperso"/>
    <n v="6"/>
    <s v="G4"/>
    <n v="0"/>
    <n v="1335.6029430000001"/>
    <n v="7601.5790139999999"/>
    <n v="12426.357040000001"/>
    <n v="1043.060289"/>
    <n v="924.27749300000005"/>
    <n v="11260.160145"/>
    <n v="2469.315693"/>
    <n v="3316.6282483"/>
    <n v="1536.3991183000001"/>
    <n v="32.735272000000002"/>
    <n v="-614.03223500000001"/>
    <n v="4401.1570849999998"/>
    <n v="0"/>
    <n v="54084.881659309998"/>
    <n v="2318.0208920599998"/>
    <s v="OK"/>
    <n v="59.51048671853205"/>
    <n v="80"/>
    <n v="1344.4689450000001"/>
    <n v="1967.3377820000001"/>
    <n v="11260.160145"/>
    <n v="9280.7669299999998"/>
    <n v="8937.1819570000007"/>
    <n v="12426.357040000001"/>
    <n v="3819.860122"/>
    <n v="12426.357040000001"/>
    <n v="71.921174711393931"/>
    <n v="28.078825288606069"/>
    <n v="21.929667617529251"/>
    <n v="30.011489016250916"/>
    <n v="4.2858943589108938"/>
    <n v="95.714105641089105"/>
    <n v="46.32412809869512"/>
    <n v="70"/>
    <n v="30.739983646888675"/>
    <n v="0"/>
    <n v="44.760883989189225"/>
    <n v="35.808707191351381"/>
    <n v="20.48951328146795"/>
    <n v="78.537805975645497"/>
    <n v="146.32824278436567"/>
    <n v="50"/>
    <n v="82.421269417922645"/>
    <n v="80"/>
    <n v="0"/>
    <n v="0"/>
    <n v="69.512601991881823"/>
    <n v="69.512601991881823"/>
    <n v="13.902520398376366"/>
    <n v="49.711227589727748"/>
    <n v="49.711227589727748"/>
    <s v="2. Riesgo (&gt;=40 y &lt;60)"/>
  </r>
  <r>
    <s v="15187"/>
    <x v="0"/>
    <x v="4"/>
    <x v="212"/>
    <s v="Intermedio"/>
    <n v="6"/>
    <s v="G2"/>
    <n v="0"/>
    <n v="1675.945839"/>
    <n v="4921.192172"/>
    <n v="9558.1341799999991"/>
    <n v="1009.524633"/>
    <n v="482.43959999999998"/>
    <n v="11001.298147"/>
    <n v="6015.3241790000002"/>
    <n v="3173.6902154999998"/>
    <n v="1619.3107625"/>
    <n v="23.128178999999999"/>
    <n v="-1382.5178020000001"/>
    <n v="2571.3841649999999"/>
    <n v="0"/>
    <n v="59602.399606760002"/>
    <n v="3676.7826592200004"/>
    <s v="OK"/>
    <n v="44.969544549892497"/>
    <n v="80"/>
    <n v="980.65"/>
    <n v="1491.9642329999999"/>
    <n v="9386.2725289999998"/>
    <n v="8548.7685500000007"/>
    <n v="6597.138011"/>
    <n v="9558.1341799999991"/>
    <n v="1211.9945419999999"/>
    <n v="9558.1341799999991"/>
    <n v="69.021190608562904"/>
    <n v="30.978809391437096"/>
    <n v="54.678312492061224"/>
    <n v="76.528437677320824"/>
    <n v="6.1688500521428438"/>
    <n v="93.831149947857156"/>
    <n v="51.022962310292321"/>
    <n v="70"/>
    <n v="12.680241971660625"/>
    <n v="60"/>
    <n v="66.267679403323015"/>
    <n v="53.014143522658415"/>
    <n v="35.030455450107503"/>
    <n v="100"/>
    <n v="152.14033885688065"/>
    <n v="0"/>
    <n v="91.077352842542865"/>
    <n v="100"/>
    <n v="0"/>
    <n v="0"/>
    <n v="66.666666666666671"/>
    <n v="66.666666666666671"/>
    <n v="13.333333333333336"/>
    <n v="66.347476855991744"/>
    <n v="66.347476855991744"/>
    <s v="3. Vulnerable (&gt;=60 y &lt;70)"/>
  </r>
  <r>
    <s v="15189"/>
    <x v="0"/>
    <x v="4"/>
    <x v="213"/>
    <s v="Rural"/>
    <n v="6"/>
    <s v="G3"/>
    <n v="0"/>
    <n v="1003.14071575"/>
    <n v="5822.24095425"/>
    <n v="9560.2237440000008"/>
    <n v="991.24071900000001"/>
    <n v="182.58594199999999"/>
    <n v="9056.5283070000005"/>
    <n v="1830.6859079999999"/>
    <n v="2197.7800009499997"/>
    <n v="879.83368295000002"/>
    <n v="37.319884999999999"/>
    <n v="-814.25088100000005"/>
    <n v="3095.0733580000001"/>
    <n v="0"/>
    <n v="62636.955778940006"/>
    <n v="3384.2402010000001"/>
    <s v="OK"/>
    <n v="62.852617571074198"/>
    <n v="80"/>
    <n v="840.06399999999996"/>
    <n v="1173.8266610000001"/>
    <n v="9056.5283070000005"/>
    <n v="7991.6212660000001"/>
    <n v="6825.3816699999998"/>
    <n v="9560.2237440000008"/>
    <n v="2318.142362"/>
    <n v="9560.2237440000008"/>
    <n v="71.393534845704963"/>
    <n v="28.606465154295037"/>
    <n v="20.213992006020899"/>
    <n v="23.060883718890082"/>
    <n v="5.4029448891861058"/>
    <n v="94.597055110813898"/>
    <n v="40.032836888573385"/>
    <n v="50"/>
    <n v="24.247783567354968"/>
    <n v="20"/>
    <n v="43.252880796799801"/>
    <n v="34.602304637439843"/>
    <n v="17.147382428925802"/>
    <n v="65.727173490803565"/>
    <n v="139.73062302396008"/>
    <n v="60"/>
    <n v="88.241553441875624"/>
    <n v="80"/>
    <n v="0.22104408654363339"/>
    <n v="0"/>
    <n v="68.575724496934527"/>
    <n v="68.796768583478155"/>
    <n v="13.759353716695632"/>
    <n v="48.31744953682675"/>
    <n v="48.361658354135471"/>
    <s v="2. Riesgo (&gt;=40 y &lt;60)"/>
  </r>
  <r>
    <s v="15204"/>
    <x v="0"/>
    <x v="4"/>
    <x v="214"/>
    <s v="Intermedio"/>
    <n v="6"/>
    <s v="G3"/>
    <n v="0"/>
    <n v="1515.3862569999999"/>
    <n v="9978.7017259999993"/>
    <n v="18945.837206"/>
    <n v="4588.1290479999998"/>
    <n v="1384.2963709999999"/>
    <n v="17042.442566000002"/>
    <n v="4219.7978270000003"/>
    <n v="7526.4390144999998"/>
    <n v="4283.0376564999997"/>
    <n v="0"/>
    <n v="48.742423000000002"/>
    <n v="1625.9784689999999"/>
    <n v="200"/>
    <n v="45631.576048369992"/>
    <n v="7379.7095783699988"/>
    <s v="OK"/>
    <n v="50.624182457582435"/>
    <n v="80"/>
    <n v="4005.8464370000002"/>
    <n v="5972.4254189999992"/>
    <n v="15653.693424999999"/>
    <n v="14238.609576000001"/>
    <n v="11494.087982999999"/>
    <n v="18945.837206"/>
    <n v="1674.7208919999998"/>
    <n v="19145.837206"/>
    <n v="60.668144975720104"/>
    <n v="39.331855024279896"/>
    <n v="24.760522505257416"/>
    <n v="28.247737020110893"/>
    <n v="16.172374959276929"/>
    <n v="83.827625040723063"/>
    <n v="56.906561632247978"/>
    <n v="80"/>
    <n v="8.7471802563701377"/>
    <n v="80"/>
    <n v="62.281443417022771"/>
    <n v="49.82515473361822"/>
    <n v="29.375817542417565"/>
    <n v="100"/>
    <n v="149.09272017608296"/>
    <n v="50"/>
    <n v="90.960064116625574"/>
    <n v="100"/>
    <n v="0"/>
    <n v="0"/>
    <n v="83.333333333333329"/>
    <n v="83.333333333333329"/>
    <n v="16.666666666666668"/>
    <n v="66.491821400284891"/>
    <n v="66.491821400284891"/>
    <s v="3. Vulnerable (&gt;=60 y &lt;70)"/>
  </r>
  <r>
    <s v="15212"/>
    <x v="0"/>
    <x v="4"/>
    <x v="215"/>
    <s v="Rural disperso"/>
    <n v="6"/>
    <s v="G4"/>
    <n v="0"/>
    <n v="1156.773424"/>
    <n v="5774.0876589999998"/>
    <n v="8718.2729920000002"/>
    <n v="747.43567599999994"/>
    <n v="135.17817199999999"/>
    <n v="7934.7432120000003"/>
    <n v="1640.4939939999999"/>
    <n v="2045.8801619999999"/>
    <n v="638.06943200000001"/>
    <n v="0"/>
    <n v="-487.27165300000001"/>
    <n v="1936.7634800000001"/>
    <n v="0"/>
    <n v="48392.591443500001"/>
    <n v="8902.1415663400003"/>
    <s v="OK"/>
    <n v="57.881141519122295"/>
    <n v="80"/>
    <n v="426.25"/>
    <n v="882.61384799999996"/>
    <n v="7797.7339149999998"/>
    <n v="7153.1459940000004"/>
    <n v="6930.8610829999998"/>
    <n v="8718.2729920000002"/>
    <n v="1449.4918270000001"/>
    <n v="8718.2729920000002"/>
    <n v="79.49809657669411"/>
    <n v="20.50190342330589"/>
    <n v="20.674821480284596"/>
    <n v="28.294189797593358"/>
    <n v="18.395670289187869"/>
    <n v="81.604329710812124"/>
    <n v="31.18801598702828"/>
    <n v="40"/>
    <n v="16.625905478413816"/>
    <n v="40"/>
    <n v="42.080084586342274"/>
    <n v="33.664067669073823"/>
    <n v="22.118858480877705"/>
    <n v="84.783205531052857"/>
    <n v="207.06483237536656"/>
    <n v="0"/>
    <n v="91.733650724346376"/>
    <n v="100"/>
    <n v="0"/>
    <n v="0"/>
    <n v="61.594401843684288"/>
    <n v="61.594401843684288"/>
    <n v="12.318880368736858"/>
    <n v="45.982948037810679"/>
    <n v="45.982948037810679"/>
    <s v="2. Riesgo (&gt;=40 y &lt;60)"/>
  </r>
  <r>
    <s v="15215"/>
    <x v="0"/>
    <x v="4"/>
    <x v="216"/>
    <s v="Rural"/>
    <n v="6"/>
    <s v="G1"/>
    <n v="0"/>
    <n v="876.38116000000002"/>
    <n v="3155.1071900000002"/>
    <n v="6123.9190250000001"/>
    <n v="1467.2580419999999"/>
    <n v="396.15614199999999"/>
    <n v="8462.9567430000006"/>
    <n v="3944.9215549999999"/>
    <n v="2742.8065318000004"/>
    <n v="1590.4266418"/>
    <n v="0"/>
    <n v="-1007.571424"/>
    <n v="4713.8917259999998"/>
    <n v="0"/>
    <n v="37786.437177729997"/>
    <n v="3262.4007486400001"/>
    <s v="OK"/>
    <n v="30.909406776488389"/>
    <n v="80"/>
    <n v="816.7"/>
    <n v="1863.414184"/>
    <n v="5979.1105589999997"/>
    <n v="5933.2656690000003"/>
    <n v="4031.4883500000001"/>
    <n v="6123.9190250000001"/>
    <n v="3706.3203020000001"/>
    <n v="6123.9190250000001"/>
    <n v="65.831836337842503"/>
    <n v="34.168163662157497"/>
    <n v="46.613986988211643"/>
    <n v="58.107159650365517"/>
    <n v="8.6337876558596136"/>
    <n v="91.366212344140393"/>
    <n v="57.985374592070229"/>
    <n v="80"/>
    <n v="60.522033143637138"/>
    <n v="0"/>
    <n v="52.728307131332677"/>
    <n v="42.182645705066143"/>
    <n v="49.090593223511611"/>
    <n v="100"/>
    <n v="228.16385257744579"/>
    <n v="0"/>
    <n v="99.233249000037432"/>
    <n v="100"/>
    <n v="0.33165369255145705"/>
    <n v="2"/>
    <n v="66.666666666666671"/>
    <n v="68.998320359218127"/>
    <n v="13.799664071843626"/>
    <n v="55.515979038399479"/>
    <n v="55.982309776909773"/>
    <s v="2. Riesgo (&gt;=40 y &lt;60)"/>
  </r>
  <r>
    <s v="15218"/>
    <x v="0"/>
    <x v="4"/>
    <x v="217"/>
    <s v="Rural disperso"/>
    <n v="6"/>
    <s v="G3"/>
    <n v="0"/>
    <n v="1756.604865"/>
    <n v="4371.404552"/>
    <n v="9788.1542499999996"/>
    <n v="704.23813199999995"/>
    <n v="164.27100799999999"/>
    <n v="9232.5638319999998"/>
    <n v="1303.751201"/>
    <n v="2630.0933946"/>
    <n v="946.99416459999998"/>
    <n v="245.66168300000001"/>
    <n v="-178.23238900000001"/>
    <n v="1566.3648740000001"/>
    <n v="0"/>
    <n v="16641.030739620001"/>
    <n v="2146.2352167999998"/>
    <s v="OK"/>
    <n v="40.434550962802611"/>
    <n v="80"/>
    <n v="551.72583099999997"/>
    <n v="868.50913999999989"/>
    <n v="8283.2874090000005"/>
    <n v="7932.5286379999998"/>
    <n v="6128.0094170000002"/>
    <n v="9788.1542499999996"/>
    <n v="1633.7941680000001"/>
    <n v="9788.1542499999996"/>
    <n v="62.60638380315676"/>
    <n v="37.39361619684324"/>
    <n v="14.12122596413802"/>
    <n v="16.110026650359885"/>
    <n v="12.897249277294524"/>
    <n v="87.10275072270548"/>
    <n v="36.006104062476624"/>
    <n v="50"/>
    <n v="16.69154496620239"/>
    <n v="40"/>
    <n v="46.121278713981724"/>
    <n v="36.897022971185379"/>
    <n v="39.565449037197389"/>
    <n v="100"/>
    <n v="157.41679856203794"/>
    <n v="0"/>
    <n v="95.765464196993904"/>
    <n v="100"/>
    <n v="0.27454525598598778"/>
    <n v="0"/>
    <n v="66.666666666666671"/>
    <n v="66.941211922652656"/>
    <n v="13.388242384530532"/>
    <n v="50.230356304518715"/>
    <n v="50.285265355715907"/>
    <s v="2. Riesgo (&gt;=40 y &lt;60)"/>
  </r>
  <r>
    <s v="15223"/>
    <x v="0"/>
    <x v="4"/>
    <x v="218"/>
    <s v="Rural disperso"/>
    <n v="6"/>
    <s v="G4"/>
    <n v="0"/>
    <n v="4277.6833150000002"/>
    <n v="15753.504269999999"/>
    <n v="26583.361905999998"/>
    <n v="4291.1561650000003"/>
    <n v="312.45441499999998"/>
    <n v="25727.359318999999"/>
    <n v="8371.0812929999993"/>
    <n v="8883.8267450000003"/>
    <n v="6552.2925960000002"/>
    <n v="0"/>
    <n v="-1475.5315619999999"/>
    <n v="4228.315533"/>
    <n v="0"/>
    <n v="55926.137779380006"/>
    <n v="6604.6065343500004"/>
    <s v="OK"/>
    <n v="28.866838674143537"/>
    <n v="80"/>
    <n v="2021.5124000000001"/>
    <n v="4603.6105800000005"/>
    <n v="25727.359318999999"/>
    <n v="23870.320037000001"/>
    <n v="20031.187585"/>
    <n v="26583.361905999998"/>
    <n v="2752.7839709999998"/>
    <n v="26583.361905999998"/>
    <n v="75.352348795578266"/>
    <n v="24.647651204421734"/>
    <n v="32.537662296409273"/>
    <n v="44.528887152061088"/>
    <n v="11.809516617085476"/>
    <n v="88.190483382914522"/>
    <n v="73.755294695360476"/>
    <n v="100"/>
    <n v="10.355289074173433"/>
    <n v="60"/>
    <n v="63.473404347879466"/>
    <n v="50.778723478303576"/>
    <n v="51.133161325856463"/>
    <n v="100"/>
    <n v="227.73100872396333"/>
    <n v="0"/>
    <n v="92.781850406899125"/>
    <n v="100"/>
    <n v="0.25427682076386915"/>
    <n v="0"/>
    <n v="66.666666666666671"/>
    <n v="66.920943487430534"/>
    <n v="13.384188697486108"/>
    <n v="64.112056811636904"/>
    <n v="64.162912175789685"/>
    <s v="3. Vulnerable (&gt;=60 y &lt;70)"/>
  </r>
  <r>
    <s v="15224"/>
    <x v="0"/>
    <x v="4"/>
    <x v="219"/>
    <s v="Intermedio"/>
    <n v="6"/>
    <s v="G2"/>
    <n v="0"/>
    <n v="1155.0471"/>
    <n v="5395.7895600000002"/>
    <n v="9249.2587629999998"/>
    <n v="1840.572291"/>
    <n v="102.496799"/>
    <n v="7547.6350759999996"/>
    <n v="1317.391087"/>
    <n v="3116.3974909000003"/>
    <n v="1581.5861569000001"/>
    <n v="39.896498000000001"/>
    <n v="166.812353"/>
    <n v="2651.9674399999999"/>
    <n v="0"/>
    <n v="41544.75235545"/>
    <n v="2516.9384596999998"/>
    <s v="OK"/>
    <n v="45.495069678177771"/>
    <n v="80"/>
    <n v="1378.2314200000001"/>
    <n v="1943.06909"/>
    <n v="7547.6350759999996"/>
    <n v="6680.3813829999999"/>
    <n v="6550.8366599999999"/>
    <n v="9249.2587629999998"/>
    <n v="2858.6762909999998"/>
    <n v="9249.2587629999998"/>
    <n v="70.825531297766759"/>
    <n v="29.174468702233241"/>
    <n v="17.454355884123828"/>
    <n v="24.429330855261625"/>
    <n v="6.0583787770967863"/>
    <n v="93.941621222903208"/>
    <n v="50.750463043250804"/>
    <n v="70"/>
    <n v="30.907085251367615"/>
    <n v="0"/>
    <n v="43.509084156079616"/>
    <n v="34.807267324863695"/>
    <n v="34.504930321822229"/>
    <n v="100"/>
    <n v="140.98278865243108"/>
    <n v="50"/>
    <n v="88.509596923178009"/>
    <n v="80"/>
    <n v="0.19801303660999348"/>
    <n v="0"/>
    <n v="76.666666666666671"/>
    <n v="76.864679703276664"/>
    <n v="15.372935940655333"/>
    <n v="50.14060065819703"/>
    <n v="50.180203265519026"/>
    <s v="2. Riesgo (&gt;=40 y &lt;60)"/>
  </r>
  <r>
    <s v="15226"/>
    <x v="0"/>
    <x v="4"/>
    <x v="220"/>
    <s v="Rural disperso"/>
    <n v="6"/>
    <s v="G3"/>
    <n v="0"/>
    <n v="1109.7486610000001"/>
    <n v="3573.2136439999999"/>
    <n v="6131.7028140000002"/>
    <n v="884.02109499999995"/>
    <n v="85.015651000000005"/>
    <n v="7904.7580239999998"/>
    <n v="3680.6231170000001"/>
    <n v="2081.5504070000002"/>
    <n v="1151.7080679999999"/>
    <n v="0"/>
    <n v="-2470.2170289999999"/>
    <n v="3301.1130520000002"/>
    <n v="0"/>
    <n v="16486.820572209999"/>
    <n v="1876.7229800600001"/>
    <s v="OK"/>
    <n v="35.463249512180134"/>
    <n v="80"/>
    <n v="521.55640700000004"/>
    <n v="969.03674599999999"/>
    <n v="7672.0775039999999"/>
    <n v="6590.345343"/>
    <n v="4682.962305"/>
    <n v="6131.7028140000002"/>
    <n v="830.89602300000024"/>
    <n v="6131.7028140000002"/>
    <n v="76.372949685490084"/>
    <n v="23.627050314509916"/>
    <n v="46.562122532088786"/>
    <n v="53.119823788264199"/>
    <n v="11.383171011294824"/>
    <n v="88.61682898870518"/>
    <n v="55.32933836850389"/>
    <n v="80"/>
    <n v="13.550820191462728"/>
    <n v="60"/>
    <n v="61.07274061829586"/>
    <n v="48.85819249463669"/>
    <n v="44.536750487819866"/>
    <n v="100"/>
    <n v="185.79711283270649"/>
    <n v="0"/>
    <n v="85.900401026501413"/>
    <n v="80"/>
    <n v="0.18980222934476121"/>
    <n v="0"/>
    <n v="60"/>
    <n v="60.189802229344764"/>
    <n v="12.037960445868954"/>
    <n v="60.85819249463669"/>
    <n v="60.896152940505644"/>
    <s v="3. Vulnerable (&gt;=60 y &lt;70)"/>
  </r>
  <r>
    <s v="15232"/>
    <x v="0"/>
    <x v="4"/>
    <x v="221"/>
    <s v="Rural disperso"/>
    <n v="6"/>
    <s v="G3"/>
    <n v="0"/>
    <n v="1218.952712"/>
    <n v="7285.498904"/>
    <n v="11034.574429"/>
    <n v="1013.152485"/>
    <n v="230.87948399999999"/>
    <n v="11785.326075999999"/>
    <n v="1895.7563110000001"/>
    <n v="2475.1757426999998"/>
    <n v="911.1617897000001"/>
    <n v="23.462468999999999"/>
    <n v="-439.012652"/>
    <n v="2134.8001640000002"/>
    <n v="0"/>
    <n v="29204.84940721"/>
    <n v="2620.7984668099998"/>
    <s v="OK"/>
    <n v="56.166382038968031"/>
    <n v="80"/>
    <n v="680.6"/>
    <n v="1244.0319689999999"/>
    <n v="9909.573128"/>
    <n v="8841.2117130000006"/>
    <n v="8504.4516160000003"/>
    <n v="11034.574429"/>
    <n v="1719.2499810000002"/>
    <n v="11034.574429"/>
    <n v="77.070952493187448"/>
    <n v="22.929047506812552"/>
    <n v="16.085734911150031"/>
    <n v="18.351212477398363"/>
    <n v="8.9738468781934042"/>
    <n v="91.026153121806601"/>
    <n v="36.812003850121613"/>
    <n v="50"/>
    <n v="15.580573515201763"/>
    <n v="40"/>
    <n v="44.461282621203502"/>
    <n v="35.569026096962801"/>
    <n v="23.833617961031969"/>
    <n v="91.35600428411361"/>
    <n v="182.78459726711725"/>
    <n v="0"/>
    <n v="89.218895696109342"/>
    <n v="80"/>
    <n v="0.46767844491270549"/>
    <n v="0"/>
    <n v="57.118668094704539"/>
    <n v="57.586346539617246"/>
    <n v="11.517269307923449"/>
    <n v="46.992759715903709"/>
    <n v="47.086295404886251"/>
    <s v="2. Riesgo (&gt;=40 y &lt;60)"/>
  </r>
  <r>
    <s v="15236"/>
    <x v="0"/>
    <x v="4"/>
    <x v="222"/>
    <s v="Rural disperso"/>
    <n v="6"/>
    <s v="G3"/>
    <n v="0"/>
    <n v="1343.8946639999999"/>
    <n v="4635.3662100000001"/>
    <n v="8534.2562359999993"/>
    <n v="664.840104"/>
    <n v="395.56403799999998"/>
    <n v="7443.2365060000002"/>
    <n v="2286.0552229999998"/>
    <n v="2472.8305875999999"/>
    <n v="1219.6188525999999"/>
    <n v="0"/>
    <n v="139.650642"/>
    <n v="2355.964426"/>
    <n v="0"/>
    <n v="32545.817420940002"/>
    <n v="4757.7465774400007"/>
    <s v="OK"/>
    <n v="44.250766330873667"/>
    <n v="80"/>
    <n v="790.03300000000002"/>
    <n v="1060.4041419999999"/>
    <n v="7141.3938589999998"/>
    <n v="5829.8061109999999"/>
    <n v="5979.2608739999996"/>
    <n v="8534.2562359999993"/>
    <n v="2495.6150680000001"/>
    <n v="8534.2562359999993"/>
    <n v="70.061885988116003"/>
    <n v="29.938114011883997"/>
    <n v="30.713188021866678"/>
    <n v="35.038762130593021"/>
    <n v="14.618611405282644"/>
    <n v="85.38138859471735"/>
    <n v="49.320760537166365"/>
    <n v="70"/>
    <n v="29.242326442845279"/>
    <n v="20"/>
    <n v="48.071652947438871"/>
    <n v="38.457322357951099"/>
    <n v="35.749233669126333"/>
    <n v="100"/>
    <n v="134.22276563130904"/>
    <n v="60"/>
    <n v="81.634009075874445"/>
    <n v="80"/>
    <n v="0.17736314645241824"/>
    <n v="0"/>
    <n v="80"/>
    <n v="80.177363146452421"/>
    <n v="16.035472629290485"/>
    <n v="54.457322357951099"/>
    <n v="54.492794987241581"/>
    <s v="2. Riesgo (&gt;=40 y &lt;60)"/>
  </r>
  <r>
    <s v="15238"/>
    <x v="0"/>
    <x v="4"/>
    <x v="223"/>
    <s v="Ciudades y aglomeraciones"/>
    <n v="3"/>
    <s v="G1"/>
    <n v="0"/>
    <n v="0"/>
    <n v="128828.556236"/>
    <n v="202529.86936499999"/>
    <n v="53890.847039"/>
    <n v="6388.5627789999999"/>
    <n v="177861.27496499999"/>
    <n v="13583.443966000001"/>
    <n v="61424.463311400003"/>
    <n v="35269.828089399998"/>
    <n v="184.33067399999999"/>
    <n v="-1486.0408219999999"/>
    <n v="36847.411902"/>
    <n v="0"/>
    <n v="659668.82261387014"/>
    <n v="28487.07586705"/>
    <s v="OK"/>
    <n v="47.691103159058812"/>
    <n v="70"/>
    <n v="49964.364778000003"/>
    <n v="60279.409818"/>
    <n v="177861.27496499999"/>
    <n v="155621.73556"/>
    <n v="128828.556236"/>
    <n v="202529.86936499999"/>
    <n v="35545.701754000002"/>
    <n v="202529.86936499999"/>
    <n v="63.609657498877247"/>
    <n v="36.390342501122753"/>
    <n v="7.6371003011605456"/>
    <n v="9.5201083438242868"/>
    <n v="4.3183905151334701"/>
    <n v="95.681609484866527"/>
    <n v="57.419839243193081"/>
    <n v="80"/>
    <n v="17.550844162121795"/>
    <n v="40"/>
    <n v="52.318412065962704"/>
    <n v="41.854729652770168"/>
    <n v="22.308896840941188"/>
    <n v="81.125980099934623"/>
    <n v="120.64480372327651"/>
    <n v="70"/>
    <n v="87.496131797449252"/>
    <n v="80"/>
    <n v="0.14161099922090759"/>
    <n v="0"/>
    <n v="77.041993366644874"/>
    <n v="77.183604365865776"/>
    <n v="15.436720873173156"/>
    <n v="57.263128326099142"/>
    <n v="57.291450525943326"/>
    <s v="2. Riesgo (&gt;=40 y &lt;60)"/>
  </r>
  <r>
    <s v="15244"/>
    <x v="0"/>
    <x v="4"/>
    <x v="224"/>
    <s v="Rural"/>
    <n v="6"/>
    <s v="G3"/>
    <n v="0"/>
    <n v="1767.1307019999999"/>
    <n v="4904.0213309999999"/>
    <n v="11930.557515"/>
    <n v="1350.706007"/>
    <n v="58.161821000000003"/>
    <n v="11545.764024"/>
    <n v="2225.8444180000001"/>
    <n v="3191.4213998"/>
    <n v="1220.5836337999999"/>
    <n v="0"/>
    <n v="-1324.9053200000001"/>
    <n v="4058.3225000000002"/>
    <n v="0"/>
    <n v="234956.15538074999"/>
    <n v="7165.1300359500001"/>
    <s v="OK"/>
    <n v="42.441655578230005"/>
    <n v="80"/>
    <n v="1052.2360000000001"/>
    <n v="1408.8678279999999"/>
    <n v="11284.625069"/>
    <n v="10273.240314999999"/>
    <n v="6671.1520330000003"/>
    <n v="11930.557515"/>
    <n v="2733.4171800000004"/>
    <n v="11930.557515"/>
    <n v="55.916515423629811"/>
    <n v="44.083484576370189"/>
    <n v="19.278450636728518"/>
    <n v="21.993582874750206"/>
    <n v="3.0495604698411918"/>
    <n v="96.950439530158803"/>
    <n v="38.245768292350597"/>
    <n v="50"/>
    <n v="22.911059911184715"/>
    <n v="20"/>
    <n v="46.605501396255839"/>
    <n v="37.28440111700467"/>
    <n v="37.558344421769995"/>
    <n v="100"/>
    <n v="133.89276055941821"/>
    <n v="60"/>
    <n v="91.037497942413907"/>
    <n v="100"/>
    <n v="0"/>
    <n v="0"/>
    <n v="86.666666666666671"/>
    <n v="86.666666666666671"/>
    <n v="17.333333333333336"/>
    <n v="54.617734450338006"/>
    <n v="54.617734450338006"/>
    <s v="2. Riesgo (&gt;=40 y &lt;60)"/>
  </r>
  <r>
    <s v="15248"/>
    <x v="0"/>
    <x v="4"/>
    <x v="225"/>
    <s v="Intermedio"/>
    <n v="6"/>
    <s v="G3"/>
    <n v="0"/>
    <n v="1257.5748819999999"/>
    <n v="4853.00191"/>
    <n v="9500.5800080000008"/>
    <n v="746.12306000000001"/>
    <n v="176.48484999999999"/>
    <n v="7284.1332249999996"/>
    <n v="819.43146100000001"/>
    <n v="2184.3575593"/>
    <n v="713.25408529999993"/>
    <n v="30.537877999999999"/>
    <n v="745.34330899999998"/>
    <n v="0"/>
    <n v="0"/>
    <n v="19624.061765999999"/>
    <n v="4470.8042249999999"/>
    <s v="OK"/>
    <n v="58.998768893675503"/>
    <n v="80"/>
    <n v="703.44637599999999"/>
    <n v="922.60790999999995"/>
    <n v="7284.1332249999996"/>
    <n v="6098.354961"/>
    <n v="6110.5767919999998"/>
    <n v="9500.5800080000008"/>
    <n v="775.88118699999995"/>
    <n v="9500.5800080000008"/>
    <n v="64.317934135121902"/>
    <n v="35.682065864878098"/>
    <n v="11.249539728180906"/>
    <n v="12.833898790765458"/>
    <n v="22.782257201951779"/>
    <n v="77.217742798048221"/>
    <n v="32.652808248507156"/>
    <n v="40"/>
    <n v="8.1666717857927207"/>
    <n v="80"/>
    <n v="49.146741490738357"/>
    <n v="39.317393192590686"/>
    <n v="21.001231106324497"/>
    <n v="80.499257899406544"/>
    <n v="131.15540025185942"/>
    <n v="60"/>
    <n v="83.72107940131751"/>
    <n v="80"/>
    <n v="0"/>
    <n v="0"/>
    <n v="73.499752633135515"/>
    <n v="73.499752633135515"/>
    <n v="14.699950526627104"/>
    <n v="54.017343719217791"/>
    <n v="54.017343719217791"/>
    <s v="2. Riesgo (&gt;=40 y &lt;60)"/>
  </r>
  <r>
    <s v="15272"/>
    <x v="0"/>
    <x v="4"/>
    <x v="226"/>
    <s v="Intermedio"/>
    <n v="6"/>
    <s v="G2"/>
    <n v="0"/>
    <n v="782.034447"/>
    <n v="5733.5344249999998"/>
    <n v="10968.049632"/>
    <n v="2209.3534650000001"/>
    <n v="805.23780299999999"/>
    <n v="10865.625712999999"/>
    <n v="2841.1175320000002"/>
    <n v="3813.2695706999998"/>
    <n v="2082.9144317"/>
    <n v="0"/>
    <n v="-1627.9312199999999"/>
    <n v="3410.7717360000001"/>
    <n v="0"/>
    <n v="32552.61710214"/>
    <n v="1006.05194166"/>
    <s v="OK"/>
    <n v="40.843819468272144"/>
    <n v="80"/>
    <n v="1937.1010000000001"/>
    <n v="3014.5912680000001"/>
    <n v="10865.625712999999"/>
    <n v="9756.8663269999997"/>
    <n v="6515.5688719999998"/>
    <n v="10968.049632"/>
    <n v="1782.8405160000002"/>
    <n v="10968.049632"/>
    <n v="59.404990774206588"/>
    <n v="40.595009225793412"/>
    <n v="26.14775814153797"/>
    <n v="36.596723419854627"/>
    <n v="3.0905408880131562"/>
    <n v="96.909459111986848"/>
    <n v="54.62279529631158"/>
    <n v="70"/>
    <n v="16.254854562277387"/>
    <n v="40"/>
    <n v="56.820238351526974"/>
    <n v="45.456190681221585"/>
    <n v="39.156180531727856"/>
    <n v="100"/>
    <n v="155.62385585470247"/>
    <n v="0"/>
    <n v="89.795715264943809"/>
    <n v="80"/>
    <n v="0.1478487676850897"/>
    <n v="0"/>
    <n v="60"/>
    <n v="60.14784876768509"/>
    <n v="12.029569753537018"/>
    <n v="57.456190681221585"/>
    <n v="57.485760434758603"/>
    <s v="2. Riesgo (&gt;=40 y &lt;60)"/>
  </r>
  <r>
    <s v="15276"/>
    <x v="0"/>
    <x v="4"/>
    <x v="227"/>
    <s v="Rural"/>
    <n v="6"/>
    <s v="G4"/>
    <n v="0"/>
    <n v="1235.3332849999999"/>
    <n v="5389.8308939999997"/>
    <n v="9353.9070210000009"/>
    <n v="1139.1654550000001"/>
    <n v="65.484368000000003"/>
    <n v="9932.1100170000009"/>
    <n v="3019.3701070000002"/>
    <n v="2447.8037588000002"/>
    <n v="1396.6337837999999"/>
    <n v="0"/>
    <n v="-398.89044899999999"/>
    <n v="1944.0381540000001"/>
    <n v="0"/>
    <n v="27855.359473779998"/>
    <n v="6115.7715702899995"/>
    <s v="OK"/>
    <n v="47.742965748654669"/>
    <n v="80"/>
    <n v="573.29999999999995"/>
    <n v="1204.649823"/>
    <n v="8701.6274950000006"/>
    <n v="8251.850531"/>
    <n v="6625.1641789999994"/>
    <n v="9353.9070210000009"/>
    <n v="1545.1477050000001"/>
    <n v="9353.9070210000009"/>
    <n v="70.827774577255965"/>
    <n v="29.172225422744035"/>
    <n v="30.400087210391195"/>
    <n v="41.603543625004434"/>
    <n v="21.955457354792784"/>
    <n v="78.044542645207216"/>
    <n v="57.056607531507311"/>
    <n v="80"/>
    <n v="16.518741329490066"/>
    <n v="40"/>
    <n v="53.764062338591131"/>
    <n v="43.011249870872909"/>
    <n v="32.257034251345331"/>
    <n v="100"/>
    <n v="210.12555782312927"/>
    <n v="0"/>
    <n v="94.831116773747851"/>
    <n v="100"/>
    <n v="0.6684888118617639"/>
    <n v="0"/>
    <n v="66.666666666666671"/>
    <n v="67.335155478528435"/>
    <n v="13.467031095705687"/>
    <n v="56.344583204206245"/>
    <n v="56.478280966578595"/>
    <s v="2. Riesgo (&gt;=40 y &lt;60)"/>
  </r>
  <r>
    <s v="15293"/>
    <x v="0"/>
    <x v="4"/>
    <x v="228"/>
    <s v="Rural disperso"/>
    <n v="6"/>
    <s v="G3"/>
    <n v="0"/>
    <n v="1344.416019"/>
    <n v="5414.9411099999998"/>
    <n v="8356.0981080000001"/>
    <n v="992.53689699999995"/>
    <n v="217.04242600000001"/>
    <n v="7018.4531669999997"/>
    <n v="1029.7903369999999"/>
    <n v="2567.7025494999998"/>
    <n v="1225.1255345"/>
    <n v="30.365131999999999"/>
    <n v="-4.9320740000000001"/>
    <n v="1737.7588699999999"/>
    <n v="0"/>
    <n v="41925.102001109997"/>
    <n v="2585.86054805"/>
    <s v="OK"/>
    <n v="47.438202428915965"/>
    <n v="80"/>
    <n v="900.30688099999998"/>
    <n v="1209.5793229999999"/>
    <n v="7018.4531669999997"/>
    <n v="6290.6004059999996"/>
    <n v="6759.357129"/>
    <n v="8356.0981080000001"/>
    <n v="1763.191928"/>
    <n v="8356.0981080000001"/>
    <n v="80.891308857763363"/>
    <n v="19.108691142236637"/>
    <n v="14.672611079631642"/>
    <n v="16.739067565629753"/>
    <n v="6.1678097956244393"/>
    <n v="93.832190204375564"/>
    <n v="47.712907195522497"/>
    <n v="70"/>
    <n v="21.100660921057724"/>
    <n v="20"/>
    <n v="43.935989782448395"/>
    <n v="35.148791825958718"/>
    <n v="32.561797571084035"/>
    <n v="100"/>
    <n v="134.35189139690689"/>
    <n v="60"/>
    <n v="89.629441934267163"/>
    <n v="80"/>
    <n v="0"/>
    <n v="0"/>
    <n v="80"/>
    <n v="80"/>
    <n v="16"/>
    <n v="51.148791825958718"/>
    <n v="51.148791825958718"/>
    <s v="2. Riesgo (&gt;=40 y &lt;60)"/>
  </r>
  <r>
    <s v="15296"/>
    <x v="0"/>
    <x v="4"/>
    <x v="229"/>
    <s v="Rural"/>
    <n v="6"/>
    <s v="G4"/>
    <n v="0"/>
    <n v="1144.45278175"/>
    <n v="5541.9567312500003"/>
    <n v="9486.3982340000002"/>
    <n v="572.43409399999996"/>
    <n v="166.24161100000001"/>
    <n v="11337.633755000001"/>
    <n v="4883.5321279999998"/>
    <n v="1896.45122795"/>
    <n v="959.92103495000003"/>
    <n v="0"/>
    <n v="-2106.7153790000002"/>
    <n v="1760.8302639999999"/>
    <n v="0"/>
    <n v="31663.038479600003"/>
    <n v="3101.0626130000001"/>
    <s v="OK"/>
    <n v="37.338494688728623"/>
    <n v="80"/>
    <n v="558.11846400000002"/>
    <n v="738.67570499999999"/>
    <n v="10656.583420000001"/>
    <n v="7284.888027"/>
    <n v="6686.4095130000005"/>
    <n v="9486.3982340000002"/>
    <n v="-345.88511500000027"/>
    <n v="9486.3982340000002"/>
    <n v="70.484174794975203"/>
    <n v="29.515825205024797"/>
    <n v="43.073645114407732"/>
    <n v="58.947734629941586"/>
    <n v="9.7939514396193079"/>
    <n v="90.206048560380694"/>
    <n v="50.616700329680633"/>
    <n v="70"/>
    <n v="-3.6461163285378504"/>
    <n v="100"/>
    <n v="69.733921679069425"/>
    <n v="55.787137343255544"/>
    <n v="42.661505311271377"/>
    <n v="100"/>
    <n v="132.35106032972956"/>
    <n v="60"/>
    <n v="68.360446682450871"/>
    <n v="60"/>
    <n v="0"/>
    <n v="0"/>
    <n v="73.333333333333329"/>
    <n v="73.333333333333329"/>
    <n v="14.666666666666666"/>
    <n v="70.453804009922209"/>
    <n v="70.453804009922209"/>
    <s v="4. Solvente (&gt;=70 y &lt;80)"/>
  </r>
  <r>
    <s v="15299"/>
    <x v="0"/>
    <x v="4"/>
    <x v="230"/>
    <s v="Intermedio"/>
    <n v="6"/>
    <s v="G2"/>
    <n v="0"/>
    <n v="1341.03964025"/>
    <n v="14720.02488875"/>
    <n v="25341.301533000002"/>
    <n v="5003.1528689999996"/>
    <n v="672.62847599999998"/>
    <n v="26504.556777999998"/>
    <n v="7057.5017749999997"/>
    <n v="7175.69118815"/>
    <n v="3529.5353601500001"/>
    <n v="91.882705000000001"/>
    <n v="582.31178199999999"/>
    <n v="4861.0184769999996"/>
    <n v="0"/>
    <n v="138752.92614406001"/>
    <n v="8066.7788583000001"/>
    <s v="OK"/>
    <n v="55.964196639817054"/>
    <n v="80"/>
    <n v="4112.3547060000001"/>
    <n v="5675.7813449999994"/>
    <n v="21112.833922999998"/>
    <n v="18915.914958000001"/>
    <n v="16061.064528999999"/>
    <n v="25341.301533000002"/>
    <n v="5535.2129639999994"/>
    <n v="25341.301533000002"/>
    <n v="63.379004066089216"/>
    <n v="36.620995933910784"/>
    <n v="26.627503467094577"/>
    <n v="37.268180869335623"/>
    <n v="5.8137720641110517"/>
    <n v="94.186227935888951"/>
    <n v="49.187392093722011"/>
    <n v="70"/>
    <n v="21.842654596062967"/>
    <n v="20"/>
    <n v="51.615080947827074"/>
    <n v="41.29206475826166"/>
    <n v="24.035803360182946"/>
    <n v="92.130995736155072"/>
    <n v="138.0177963909322"/>
    <n v="60"/>
    <n v="89.594390914017907"/>
    <n v="80"/>
    <n v="0"/>
    <n v="0"/>
    <n v="77.376998578718357"/>
    <n v="77.376998578718357"/>
    <n v="15.475399715743672"/>
    <n v="56.76746447400533"/>
    <n v="56.76746447400533"/>
    <s v="2. Riesgo (&gt;=40 y &lt;60)"/>
  </r>
  <r>
    <s v="15317"/>
    <x v="0"/>
    <x v="4"/>
    <x v="231"/>
    <s v="Rural disperso"/>
    <n v="6"/>
    <s v="G4"/>
    <n v="0"/>
    <n v="1202.8374940000001"/>
    <n v="2758.2978090000001"/>
    <n v="7035.232618"/>
    <n v="690.85365999999999"/>
    <n v="41.888474000000002"/>
    <n v="10149.204876"/>
    <n v="785.95432000000005"/>
    <n v="1939.9453177999999"/>
    <n v="1096.2093078"/>
    <n v="0"/>
    <n v="-3228.7568200000001"/>
    <n v="1454.3200039999999"/>
    <n v="800"/>
    <n v="19579.977638"/>
    <n v="3463.2408099999998"/>
    <s v="OK"/>
    <n v="36.374049734307668"/>
    <n v="80"/>
    <n v="474.8"/>
    <n v="732.74213399999996"/>
    <n v="9420.253428"/>
    <n v="6545.1885560000001"/>
    <n v="3961.135303"/>
    <n v="7035.232618"/>
    <n v="-1774.4368160000001"/>
    <n v="7835.232618"/>
    <n v="56.304254856694207"/>
    <n v="43.695745143305793"/>
    <n v="7.7439989595496277"/>
    <n v="10.597923496597298"/>
    <n v="17.687664787107249"/>
    <n v="82.312335212892748"/>
    <n v="56.507227174998889"/>
    <n v="80"/>
    <n v="-22.646893876814318"/>
    <n v="20"/>
    <n v="47.321200770559166"/>
    <n v="37.856960616447331"/>
    <n v="43.625950265692332"/>
    <n v="100"/>
    <n v="154.32648146588036"/>
    <n v="0"/>
    <n v="69.479962572403949"/>
    <n v="60"/>
    <n v="0.20675301299441118"/>
    <n v="0"/>
    <n v="53.333333333333336"/>
    <n v="53.540086346327747"/>
    <n v="10.70801726926555"/>
    <n v="48.523627283113996"/>
    <n v="48.564977885712878"/>
    <s v="2. Riesgo (&gt;=40 y &lt;60)"/>
  </r>
  <r>
    <s v="15322"/>
    <x v="0"/>
    <x v="4"/>
    <x v="232"/>
    <s v="Intermedio"/>
    <n v="6"/>
    <s v="G2"/>
    <n v="0"/>
    <n v="1102.9201459999999"/>
    <n v="8526.9535090000008"/>
    <n v="18279.337514999999"/>
    <n v="3617.1614209999998"/>
    <n v="1576.26631"/>
    <n v="15484.37976"/>
    <n v="3273.6393760000001"/>
    <n v="6410.0295186000003"/>
    <n v="3179.5675096"/>
    <n v="166.07198299999999"/>
    <n v="-435.504254"/>
    <n v="3840.9631199999999"/>
    <n v="399.53"/>
    <n v="84854.461203229992"/>
    <n v="7271.1946872900007"/>
    <s v="OK"/>
    <n v="45.606564131183511"/>
    <n v="80"/>
    <n v="4704.2324749999998"/>
    <n v="5193.4277309999998"/>
    <n v="15484.37976"/>
    <n v="13946.249011"/>
    <n v="9629.8736550000012"/>
    <n v="18279.337514999999"/>
    <n v="3571.5308489999998"/>
    <n v="18678.867514999998"/>
    <n v="52.681743236579223"/>
    <n v="47.318256763420777"/>
    <n v="21.141559602255583"/>
    <n v="29.58998646231974"/>
    <n v="8.5690187459622003"/>
    <n v="91.430981254037803"/>
    <n v="49.603008853139293"/>
    <n v="70"/>
    <n v="19.120703362406175"/>
    <n v="40"/>
    <n v="55.66784489595566"/>
    <n v="44.534275916764528"/>
    <n v="34.393435868816489"/>
    <n v="100"/>
    <n v="110.39904508545786"/>
    <n v="80"/>
    <n v="90.066565320405189"/>
    <n v="100"/>
    <n v="0"/>
    <n v="0"/>
    <n v="93.333333333333329"/>
    <n v="93.333333333333329"/>
    <n v="18.666666666666668"/>
    <n v="63.2009425834312"/>
    <n v="63.2009425834312"/>
    <s v="3. Vulnerable (&gt;=60 y &lt;70)"/>
  </r>
  <r>
    <s v="15325"/>
    <x v="0"/>
    <x v="4"/>
    <x v="233"/>
    <s v="Rural"/>
    <n v="6"/>
    <s v="G2"/>
    <n v="0"/>
    <n v="1253.7969479999999"/>
    <n v="5474.7910629999997"/>
    <n v="8962.5659009999999"/>
    <n v="1588.527433"/>
    <n v="389.24691300000001"/>
    <n v="18265.230754"/>
    <n v="3894.877277"/>
    <n v="3257.2771336999999"/>
    <n v="1844.3369347"/>
    <n v="5.7740369999999999"/>
    <n v="-9539.3456399999995"/>
    <n v="9653.2217459999993"/>
    <n v="0"/>
    <n v="34566.649979649999"/>
    <n v="7984.3059730400009"/>
    <s v="OK"/>
    <n v="55.243268117806736"/>
    <n v="80"/>
    <n v="820.53600100000006"/>
    <n v="1977.7743459999999"/>
    <n v="17088.971342000001"/>
    <n v="12744.722890999999"/>
    <n v="6728.5880109999998"/>
    <n v="8962.5659009999999"/>
    <n v="119.65014299999893"/>
    <n v="8962.5659009999999"/>
    <n v="75.074349079533761"/>
    <n v="24.925650920466239"/>
    <n v="21.323997103880224"/>
    <n v="29.845328230138829"/>
    <n v="23.098292654163778"/>
    <n v="76.901707345836229"/>
    <n v="56.622045315652478"/>
    <n v="80"/>
    <n v="1.3349987528309157"/>
    <n v="100"/>
    <n v="62.334537299288264"/>
    <n v="49.867629839430613"/>
    <n v="24.756731882193264"/>
    <n v="94.894367594049143"/>
    <n v="241.03443890209024"/>
    <n v="0"/>
    <n v="74.578642774576892"/>
    <n v="70"/>
    <n v="0.41482815114010463"/>
    <n v="0"/>
    <n v="54.964789198016376"/>
    <n v="55.379617349156483"/>
    <n v="11.075923469831297"/>
    <n v="60.860587679033891"/>
    <n v="60.943553309261908"/>
    <s v="3. Vulnerable (&gt;=60 y &lt;70)"/>
  </r>
  <r>
    <s v="15332"/>
    <x v="0"/>
    <x v="4"/>
    <x v="234"/>
    <s v="Rural disperso"/>
    <n v="6"/>
    <s v="G4"/>
    <n v="0"/>
    <n v="2110.433943"/>
    <n v="8056.3553959999999"/>
    <n v="12648.371784999999"/>
    <n v="875.66463799999997"/>
    <n v="122.74332099999999"/>
    <n v="10106.0666"/>
    <n v="1595.437913"/>
    <n v="3121.1476994999998"/>
    <n v="1279.2681505"/>
    <n v="35.1"/>
    <n v="986.97303899999997"/>
    <n v="4678.2818859999998"/>
    <n v="0"/>
    <n v="31116.322026079997"/>
    <n v="6476.969678030001"/>
    <s v="OK"/>
    <n v="55.884129713124132"/>
    <n v="80"/>
    <n v="1009.694375"/>
    <n v="998.40795900000001"/>
    <n v="9819.5191969999996"/>
    <n v="9520.7219139999997"/>
    <n v="10166.789338999999"/>
    <n v="12648.371784999999"/>
    <n v="5700.3549249999996"/>
    <n v="12648.371784999999"/>
    <n v="80.380222148885863"/>
    <n v="19.619777851114137"/>
    <n v="15.78693250448201"/>
    <n v="21.6049490453671"/>
    <n v="20.815344668953355"/>
    <n v="79.184655331046642"/>
    <n v="40.987107105022162"/>
    <n v="50"/>
    <n v="45.067895076899809"/>
    <n v="0"/>
    <n v="34.081876445505578"/>
    <n v="27.265501156404465"/>
    <n v="24.115870286875868"/>
    <n v="92.437898133849544"/>
    <n v="98.882194822566973"/>
    <n v="100"/>
    <n v="96.95710882574285"/>
    <n v="100"/>
    <n v="0"/>
    <n v="0"/>
    <n v="97.479299377949857"/>
    <n v="97.479299377949857"/>
    <n v="19.495859875589971"/>
    <n v="46.76136103199444"/>
    <n v="46.76136103199444"/>
    <s v="2. Riesgo (&gt;=40 y &lt;60)"/>
  </r>
  <r>
    <s v="15362"/>
    <x v="0"/>
    <x v="4"/>
    <x v="235"/>
    <s v="Intermedio"/>
    <n v="6"/>
    <s v="G1"/>
    <n v="0"/>
    <n v="651.84984899999995"/>
    <n v="2557.0126989999999"/>
    <n v="5852.8964599999999"/>
    <n v="699.21892700000001"/>
    <n v="1485.7878189999999"/>
    <n v="5588.577225"/>
    <n v="693.97232699999995"/>
    <n v="2842.3132393000001"/>
    <n v="1885.2474863"/>
    <n v="29.297830999999999"/>
    <n v="-315.43844300000001"/>
    <n v="2938.1366429999998"/>
    <n v="0"/>
    <n v="47634.854206219999"/>
    <n v="3188.1562293500006"/>
    <s v="OK"/>
    <n v="24.555836487336762"/>
    <n v="80"/>
    <n v="1097.890944"/>
    <n v="2185.006746"/>
    <n v="5211.2691500000001"/>
    <n v="4876.5735880000002"/>
    <n v="3208.8625480000001"/>
    <n v="5852.8964599999999"/>
    <n v="2651.9960309999997"/>
    <n v="5852.8964599999999"/>
    <n v="54.825206116836036"/>
    <n v="45.174793883163964"/>
    <n v="12.417692358183347"/>
    <n v="15.479406053135088"/>
    <n v="6.6929064494411783"/>
    <n v="93.307093550558818"/>
    <n v="66.327928260443798"/>
    <n v="100"/>
    <n v="45.310831126508596"/>
    <n v="0"/>
    <n v="50.792258697371572"/>
    <n v="40.633806957897264"/>
    <n v="55.444163512663238"/>
    <n v="100"/>
    <n v="199.0185598980585"/>
    <n v="0"/>
    <n v="93.577465443326801"/>
    <n v="100"/>
    <n v="0.32257485520406337"/>
    <n v="0"/>
    <n v="66.666666666666671"/>
    <n v="66.989241521870738"/>
    <n v="13.397848304374149"/>
    <n v="53.967140291230599"/>
    <n v="54.031655262271414"/>
    <s v="2. Riesgo (&gt;=40 y &lt;60)"/>
  </r>
  <r>
    <s v="15367"/>
    <x v="0"/>
    <x v="4"/>
    <x v="236"/>
    <s v="Intermedio"/>
    <n v="6"/>
    <s v="G1"/>
    <n v="0"/>
    <n v="1148.3080367499999"/>
    <n v="8233.5499022500007"/>
    <n v="20092.378681999999"/>
    <n v="7510.5775540000004"/>
    <n v="1190.3556550000001"/>
    <n v="17249.388243000001"/>
    <n v="3729.3193409999999"/>
    <n v="9874.8110835499992"/>
    <n v="7161.5233125499999"/>
    <n v="0"/>
    <n v="789.10311799999999"/>
    <n v="4923.1057849999997"/>
    <n v="0"/>
    <n v="71187.892075330004"/>
    <n v="4809.94630641"/>
    <s v="OK"/>
    <n v="69.920663519933612"/>
    <n v="80"/>
    <n v="6560.01"/>
    <n v="8700.9332090000007"/>
    <n v="16589.987793"/>
    <n v="15185.848862000001"/>
    <n v="9381.8579390000014"/>
    <n v="20092.378681999999"/>
    <n v="5712.2089029999997"/>
    <n v="20092.378681999999"/>
    <n v="46.693614964587809"/>
    <n v="53.306385035412191"/>
    <n v="21.620009292291282"/>
    <n v="26.950651784136369"/>
    <n v="6.7566915751911631"/>
    <n v="93.243308424808831"/>
    <n v="72.523142488062959"/>
    <n v="100"/>
    <n v="28.42972946810599"/>
    <n v="20"/>
    <n v="58.700069048871477"/>
    <n v="46.960055239097187"/>
    <n v="10.079336480066388"/>
    <n v="38.634835389217493"/>
    <n v="132.63597477747749"/>
    <n v="60"/>
    <n v="91.536226858512435"/>
    <n v="100"/>
    <n v="0"/>
    <n v="0"/>
    <n v="66.211611796405833"/>
    <n v="66.211611796405833"/>
    <n v="13.242322359281168"/>
    <n v="60.202377598378355"/>
    <n v="60.202377598378355"/>
    <s v="3. Vulnerable (&gt;=60 y &lt;70)"/>
  </r>
  <r>
    <s v="15368"/>
    <x v="0"/>
    <x v="4"/>
    <x v="61"/>
    <s v="Rural disperso"/>
    <n v="6"/>
    <s v="G3"/>
    <n v="0"/>
    <n v="1998.4180329999999"/>
    <n v="5430.8036709999997"/>
    <n v="10844.871239"/>
    <n v="724.34228800000005"/>
    <n v="201.783097"/>
    <n v="9549.5743490000004"/>
    <n v="1571.5130509999999"/>
    <n v="2932.8758290999999"/>
    <n v="1423.2930690999999"/>
    <n v="51.918733000000003"/>
    <n v="-214.28586999999999"/>
    <n v="1445.1044019999999"/>
    <n v="0"/>
    <n v="42152.926331150004"/>
    <n v="3819.3246265399998"/>
    <s v="OK"/>
    <n v="49.773210341570014"/>
    <n v="80"/>
    <n v="771.00400000000002"/>
    <n v="926.12538500000005"/>
    <n v="9549.5743490000004"/>
    <n v="9018.0432120000005"/>
    <n v="7429.2217039999996"/>
    <n v="10844.871239"/>
    <n v="1282.737265"/>
    <n v="10844.871239"/>
    <n v="68.504471286696841"/>
    <n v="31.495528713303159"/>
    <n v="16.456367515108813"/>
    <n v="18.774044116976391"/>
    <n v="9.0606393409930597"/>
    <n v="90.939360659006937"/>
    <n v="48.528923556124781"/>
    <n v="70"/>
    <n v="11.828054356118669"/>
    <n v="60"/>
    <n v="54.2417866978573"/>
    <n v="43.393429358285843"/>
    <n v="30.226789658429986"/>
    <n v="100"/>
    <n v="120.11940080725911"/>
    <n v="70"/>
    <n v="94.433980850092439"/>
    <n v="100"/>
    <n v="0"/>
    <n v="0"/>
    <n v="90"/>
    <n v="90"/>
    <n v="18"/>
    <n v="61.393429358285843"/>
    <n v="61.393429358285843"/>
    <s v="3. Vulnerable (&gt;=60 y &lt;70)"/>
  </r>
  <r>
    <s v="15377"/>
    <x v="0"/>
    <x v="4"/>
    <x v="237"/>
    <s v="Rural disperso"/>
    <n v="6"/>
    <s v="G3"/>
    <n v="0"/>
    <n v="2642.7641020000001"/>
    <n v="7755.0687330000001"/>
    <n v="14159.187289"/>
    <n v="1157.3202859999999"/>
    <n v="52.980849999999997"/>
    <n v="12405.426176999999"/>
    <n v="4545.4444560000002"/>
    <n v="3853.0652380000001"/>
    <n v="2321.0405730000002"/>
    <n v="70.674948999999998"/>
    <n v="221.736447"/>
    <n v="1456.5053350000001"/>
    <n v="0"/>
    <n v="43590.160127470001"/>
    <n v="6307.9419440600004"/>
    <s v="OK"/>
    <n v="35.006684248653443"/>
    <n v="80"/>
    <n v="617.42505100000005"/>
    <n v="1210.3011359999998"/>
    <n v="12405.426176999999"/>
    <n v="11060.629744"/>
    <n v="10397.832835000001"/>
    <n v="14159.187289"/>
    <n v="1748.916731"/>
    <n v="14159.187289"/>
    <n v="73.435237650100703"/>
    <n v="26.564762349899297"/>
    <n v="36.64077631147714"/>
    <n v="41.801178195635771"/>
    <n v="14.471022647344695"/>
    <n v="85.528977352655303"/>
    <n v="60.238808056226326"/>
    <n v="80"/>
    <n v="12.351815787892713"/>
    <n v="60"/>
    <n v="58.77898357963808"/>
    <n v="47.023186863710464"/>
    <n v="44.993315751346557"/>
    <n v="100"/>
    <n v="196.02397635790123"/>
    <n v="0"/>
    <n v="89.159611174880155"/>
    <n v="80"/>
    <n v="0"/>
    <n v="0"/>
    <n v="60"/>
    <n v="60"/>
    <n v="12"/>
    <n v="59.023186863710464"/>
    <n v="59.023186863710464"/>
    <s v="2. Riesgo (&gt;=40 y &lt;60)"/>
  </r>
  <r>
    <s v="15380"/>
    <x v="0"/>
    <x v="4"/>
    <x v="238"/>
    <s v="Rural"/>
    <n v="6"/>
    <s v="G2"/>
    <n v="0"/>
    <n v="704.16663600000004"/>
    <n v="3866.350222"/>
    <n v="5958.0454140000002"/>
    <n v="687.26661200000001"/>
    <n v="185.76854"/>
    <n v="4616.52358"/>
    <n v="319.62138800000002"/>
    <n v="1596.2297464999999"/>
    <n v="474.69188250000002"/>
    <n v="0"/>
    <n v="219.98397"/>
    <n v="2573.681885"/>
    <n v="0"/>
    <n v="36128.673100270003"/>
    <n v="5455.8829381200003"/>
    <s v="OK"/>
    <n v="58.967077016116853"/>
    <n v="80"/>
    <n v="716.5"/>
    <n v="873.03515200000004"/>
    <n v="4616.52358"/>
    <n v="4583.02358"/>
    <n v="4570.516858"/>
    <n v="5958.0454140000002"/>
    <n v="2793.6658550000002"/>
    <n v="5958.0454140000002"/>
    <n v="76.711682110719806"/>
    <n v="23.288317889280194"/>
    <n v="6.9234215413668494"/>
    <n v="9.6901058169862306"/>
    <n v="15.10125468205813"/>
    <n v="84.898745317941874"/>
    <n v="29.738318280362915"/>
    <n v="40"/>
    <n v="46.888965438825714"/>
    <n v="0"/>
    <n v="31.575433804841659"/>
    <n v="25.260347043873328"/>
    <n v="21.032922983883147"/>
    <n v="80.620735188618511"/>
    <n v="121.84719497557573"/>
    <n v="70"/>
    <n v="99.274345740480328"/>
    <n v="100"/>
    <n v="0"/>
    <n v="0"/>
    <n v="83.540245062872842"/>
    <n v="83.540245062872842"/>
    <n v="16.70804901257457"/>
    <n v="41.968396056447901"/>
    <n v="41.968396056447901"/>
    <s v="2. Riesgo (&gt;=40 y &lt;60)"/>
  </r>
  <r>
    <s v="15401"/>
    <x v="0"/>
    <x v="4"/>
    <x v="239"/>
    <s v="Rural"/>
    <n v="6"/>
    <s v="G2"/>
    <n v="0"/>
    <n v="1061.5099809999999"/>
    <n v="3250.6459500000001"/>
    <n v="5539.7010950000004"/>
    <n v="513.91933900000004"/>
    <n v="105.037498"/>
    <n v="3947.4920929999998"/>
    <n v="949.03302299999996"/>
    <n v="1681.3706930000001"/>
    <n v="607.46869900000002"/>
    <n v="8.0972849999999994"/>
    <n v="518.307008"/>
    <n v="2195.9829730000001"/>
    <n v="0"/>
    <n v="18920.707719620001"/>
    <n v="12094.962779330001"/>
    <s v="OK"/>
    <n v="57.828197623221278"/>
    <n v="80"/>
    <n v="399.884591"/>
    <n v="618.95683700000006"/>
    <n v="3947.4920929999998"/>
    <n v="3592.8689330000002"/>
    <n v="4312.1559310000002"/>
    <n v="5539.7010950000004"/>
    <n v="2722.3872660000002"/>
    <n v="5539.7010950000004"/>
    <n v="77.840949485380122"/>
    <n v="22.159050514619878"/>
    <n v="24.041416692965623"/>
    <n v="33.648662060103796"/>
    <n v="63.924473431762905"/>
    <n v="36.075526568237095"/>
    <n v="36.129373583651493"/>
    <n v="50"/>
    <n v="49.143215839879169"/>
    <n v="0"/>
    <n v="28.376647828592155"/>
    <n v="22.701318262873727"/>
    <n v="22.171802376778722"/>
    <n v="84.986143364018844"/>
    <n v="154.78386787852"/>
    <n v="0"/>
    <n v="91.016494735256202"/>
    <n v="100"/>
    <n v="0"/>
    <n v="0"/>
    <n v="61.662047788006284"/>
    <n v="61.662047788006284"/>
    <n v="12.332409557601258"/>
    <n v="35.033727820474986"/>
    <n v="35.033727820474986"/>
    <s v="1. Deterioro (&lt;40)"/>
  </r>
  <r>
    <s v="15403"/>
    <x v="0"/>
    <x v="4"/>
    <x v="240"/>
    <s v="Rural"/>
    <n v="6"/>
    <s v="G3"/>
    <n v="0"/>
    <n v="1242.9398495"/>
    <n v="4735.8645134999997"/>
    <n v="7490.37734"/>
    <n v="881.29567399999996"/>
    <n v="245.12469200000001"/>
    <n v="8632.3567820000007"/>
    <n v="1961.152842"/>
    <n v="2403.2949845999997"/>
    <n v="1081.5688255999999"/>
    <n v="0"/>
    <n v="-2192.279286"/>
    <n v="2718.2086810000001"/>
    <n v="0"/>
    <n v="36896.296398110004"/>
    <n v="3705.0200061099999"/>
    <s v="OK"/>
    <n v="55.129208289151457"/>
    <n v="80"/>
    <n v="580.89341300000001"/>
    <n v="1126.4203660000001"/>
    <n v="8360.9304670000001"/>
    <n v="7598.7521399999996"/>
    <n v="5978.8043629999993"/>
    <n v="7490.37734"/>
    <n v="525.92939500000011"/>
    <n v="7490.37734"/>
    <n v="79.819802015474963"/>
    <n v="20.180197984525037"/>
    <n v="22.718625880817999"/>
    <n v="25.918264414790478"/>
    <n v="10.041712496378873"/>
    <n v="89.958287503621122"/>
    <n v="45.003581854518551"/>
    <n v="70"/>
    <n v="7.0214005400160531"/>
    <n v="80"/>
    <n v="57.211349980587329"/>
    <n v="45.769079984469869"/>
    <n v="24.870791710848543"/>
    <n v="95.331567276124858"/>
    <n v="193.91171268110077"/>
    <n v="0"/>
    <n v="90.884048970287878"/>
    <n v="100"/>
    <n v="0"/>
    <n v="0"/>
    <n v="65.110522425374953"/>
    <n v="65.110522425374953"/>
    <n v="13.022104485074991"/>
    <n v="58.791184469544859"/>
    <n v="58.791184469544859"/>
    <s v="2. Riesgo (&gt;=40 y &lt;60)"/>
  </r>
  <r>
    <s v="15407"/>
    <x v="0"/>
    <x v="4"/>
    <x v="241"/>
    <s v="Intermedio"/>
    <n v="6"/>
    <s v="G1"/>
    <n v="0"/>
    <n v="1471.83835"/>
    <n v="11108.874329"/>
    <n v="32949.488538999998"/>
    <n v="17048.477226999999"/>
    <n v="549.80706399999997"/>
    <n v="27921.507461000001"/>
    <n v="7868.5188589999998"/>
    <n v="19202.7505595"/>
    <n v="13589.357066500001"/>
    <n v="0"/>
    <n v="381.28383400000001"/>
    <n v="11531.392689"/>
    <n v="0"/>
    <n v="566585.88673481997"/>
    <n v="5994.0993863899994"/>
    <s v="OK"/>
    <n v="34.969672609524451"/>
    <n v="80"/>
    <n v="12732.5"/>
    <n v="17598.284291"/>
    <n v="26954.811212000001"/>
    <n v="19468.852781000001"/>
    <n v="12580.712679"/>
    <n v="32949.488538999998"/>
    <n v="11912.676523"/>
    <n v="32949.488538999998"/>
    <n v="38.181814762038243"/>
    <n v="61.818185237961757"/>
    <n v="28.180852591825612"/>
    <n v="35.129140552828979"/>
    <n v="1.0579330559985209"/>
    <n v="98.942066944001482"/>
    <n v="70.767763318037083"/>
    <n v="100"/>
    <n v="36.154359449008744"/>
    <n v="0"/>
    <n v="59.177878546958439"/>
    <n v="47.342302837566756"/>
    <n v="45.030327390475549"/>
    <n v="100"/>
    <n v="138.21546664834088"/>
    <n v="60"/>
    <n v="72.227746756885736"/>
    <n v="70"/>
    <n v="0.16378615878545355"/>
    <n v="0"/>
    <n v="76.666666666666671"/>
    <n v="76.830452825452127"/>
    <n v="15.366090565090426"/>
    <n v="62.675636170900091"/>
    <n v="62.70839340265718"/>
    <s v="3. Vulnerable (&gt;=60 y &lt;70)"/>
  </r>
  <r>
    <s v="15425"/>
    <x v="0"/>
    <x v="4"/>
    <x v="242"/>
    <s v="Rural disperso"/>
    <n v="6"/>
    <s v="G2"/>
    <n v="0"/>
    <n v="1040.97380475"/>
    <n v="6058.35971625"/>
    <n v="16453.346658999999"/>
    <n v="1977.729057"/>
    <n v="938.01297199999999"/>
    <n v="20035.039014999998"/>
    <n v="10897.014578"/>
    <n v="4495.0522561499993"/>
    <n v="2957.5056911500001"/>
    <n v="0"/>
    <n v="-5119.2389210000001"/>
    <n v="5376.1327739999997"/>
    <n v="3000"/>
    <n v="30627.187851679999"/>
    <n v="7107.3986139099998"/>
    <s v="OK"/>
    <n v="50.003934460404324"/>
    <n v="80"/>
    <n v="2166.12"/>
    <n v="2915.742029"/>
    <n v="20035.039014999998"/>
    <n v="18533.744653000002"/>
    <n v="7099.3335210000005"/>
    <n v="16453.346658999999"/>
    <n v="256.89385299999958"/>
    <n v="19453.346658999999"/>
    <n v="43.148264411706521"/>
    <n v="56.851735588293479"/>
    <n v="54.389784665962139"/>
    <n v="76.124610588454416"/>
    <n v="23.206174358316531"/>
    <n v="76.793825641683469"/>
    <n v="65.794689863808088"/>
    <n v="100"/>
    <n v="1.320563795541827"/>
    <n v="100"/>
    <n v="81.954034363686262"/>
    <n v="65.563227490949018"/>
    <n v="29.996065539595676"/>
    <n v="100"/>
    <n v="134.60667132938156"/>
    <n v="60"/>
    <n v="92.50665615936164"/>
    <n v="100"/>
    <n v="5.7858638373376681E-2"/>
    <n v="0"/>
    <n v="86.666666666666671"/>
    <n v="86.724525305040046"/>
    <n v="17.34490506100801"/>
    <n v="82.896560824282346"/>
    <n v="82.908132551957024"/>
    <s v="5. Sostenible (&gt;=80)"/>
  </r>
  <r>
    <s v="15442"/>
    <x v="0"/>
    <x v="4"/>
    <x v="243"/>
    <s v="Rural"/>
    <n v="6"/>
    <s v="G4"/>
    <n v="0"/>
    <n v="1961.7080067500001"/>
    <n v="9391.0694522499998"/>
    <n v="18518.200648999999"/>
    <n v="1012.899032"/>
    <n v="74.524755999999996"/>
    <n v="25804.240267000001"/>
    <n v="13537.060600999999"/>
    <n v="3054.5845697499999"/>
    <n v="1522.4126337499999"/>
    <n v="0"/>
    <n v="-8818.2115539999995"/>
    <n v="5614.7290050000001"/>
    <n v="0"/>
    <n v="54113.785580069998"/>
    <n v="7898.2628308699996"/>
    <s v="OK"/>
    <n v="41.574651065191496"/>
    <n v="80"/>
    <n v="1179.882212"/>
    <n v="1087.4237880000001"/>
    <n v="25804.240267000001"/>
    <n v="10921.071749000001"/>
    <n v="11352.777459000001"/>
    <n v="18518.200648999999"/>
    <n v="-3203.4825489999994"/>
    <n v="18518.200648999999"/>
    <n v="61.306050594138377"/>
    <n v="38.693949405861623"/>
    <n v="52.460605159966669"/>
    <n v="71.7941057294329"/>
    <n v="14.595657550483612"/>
    <n v="85.404342449516392"/>
    <n v="49.840251562411339"/>
    <n v="70"/>
    <n v="-17.299102702902136"/>
    <n v="40"/>
    <n v="61.178479516962184"/>
    <n v="48.942783613569752"/>
    <n v="38.425348934808504"/>
    <n v="100"/>
    <n v="92.163758122662514"/>
    <n v="100"/>
    <n v="42.322779651709091"/>
    <n v="0"/>
    <n v="0"/>
    <n v="0"/>
    <n v="66.666666666666671"/>
    <n v="66.666666666666671"/>
    <n v="13.333333333333336"/>
    <n v="62.276116946903088"/>
    <n v="62.276116946903088"/>
    <s v="3. Vulnerable (&gt;=60 y &lt;70)"/>
  </r>
  <r>
    <s v="15455"/>
    <x v="0"/>
    <x v="4"/>
    <x v="244"/>
    <s v="Rural"/>
    <n v="6"/>
    <s v="G1"/>
    <n v="0"/>
    <n v="891.23350400000004"/>
    <n v="9502.1897979999994"/>
    <n v="24261.503964"/>
    <n v="9278.9066500000008"/>
    <n v="310.68821800000001"/>
    <n v="21379.764561"/>
    <n v="6111.0496880000001"/>
    <n v="10558.7261309"/>
    <n v="8095.5458118999995"/>
    <n v="24.603808000000001"/>
    <n v="523.09813299999996"/>
    <n v="3241.2376169999998"/>
    <n v="0"/>
    <n v="59309.263991139997"/>
    <n v="11493.707539790001"/>
    <s v="OK"/>
    <n v="64.420864319522096"/>
    <n v="80"/>
    <n v="7458.7947999999997"/>
    <n v="9589.5948680000001"/>
    <n v="21275.225512000001"/>
    <n v="16326.111273"/>
    <n v="10393.423301999999"/>
    <n v="24261.503964"/>
    <n v="3788.9395579999996"/>
    <n v="24261.503964"/>
    <n v="42.839155055771052"/>
    <n v="57.160844944228948"/>
    <n v="28.583334819072331"/>
    <n v="35.630859040049863"/>
    <n v="19.379278659581757"/>
    <n v="80.620721340418243"/>
    <n v="76.67161465821593"/>
    <n v="100"/>
    <n v="15.61708442981173"/>
    <n v="40"/>
    <n v="62.682485064939407"/>
    <n v="50.145988051951527"/>
    <n v="15.579135680477904"/>
    <n v="59.715968775514497"/>
    <n v="128.56761883300504"/>
    <n v="70"/>
    <n v="76.737664960549907"/>
    <n v="70"/>
    <n v="0"/>
    <n v="0"/>
    <n v="66.571989591838175"/>
    <n v="66.571989591838175"/>
    <n v="13.314397918367636"/>
    <n v="63.460385970319166"/>
    <n v="63.460385970319166"/>
    <s v="3. Vulnerable (&gt;=60 y &lt;70)"/>
  </r>
  <r>
    <s v="15464"/>
    <x v="0"/>
    <x v="4"/>
    <x v="245"/>
    <s v="Rural"/>
    <n v="6"/>
    <s v="G4"/>
    <n v="0"/>
    <n v="1482.048978"/>
    <n v="5794.016928"/>
    <n v="11708.41892"/>
    <n v="761.32290599999999"/>
    <n v="66.099041"/>
    <n v="11350.390847999999"/>
    <n v="4613.1551069999996"/>
    <n v="2320.3866621999996"/>
    <n v="1264.2605062"/>
    <n v="61.8"/>
    <n v="-392.50405000000001"/>
    <n v="1437.4483499999999"/>
    <n v="543.99962600000003"/>
    <n v="28332.007045480001"/>
    <n v="7043.3514491999995"/>
    <s v="OK"/>
    <n v="32.704762816880887"/>
    <n v="80"/>
    <n v="529.29999999999995"/>
    <n v="827.42194700000005"/>
    <n v="11044.796813999999"/>
    <n v="7845.9401120000002"/>
    <n v="7276.0659059999998"/>
    <n v="11708.41892"/>
    <n v="1106.7442999999998"/>
    <n v="12252.418546000001"/>
    <n v="62.143880875078906"/>
    <n v="37.856119124921094"/>
    <n v="40.643138802685925"/>
    <n v="55.62150485070584"/>
    <n v="24.860051170725914"/>
    <n v="75.13994882927409"/>
    <n v="54.484906623335448"/>
    <n v="70"/>
    <n v="9.0328639675904174"/>
    <n v="80"/>
    <n v="63.723514560980199"/>
    <n v="50.978811648784159"/>
    <n v="47.295237183119113"/>
    <n v="100"/>
    <n v="156.32381390515778"/>
    <n v="0"/>
    <n v="71.037432776081133"/>
    <n v="70"/>
    <n v="0"/>
    <n v="0"/>
    <n v="56.666666666666664"/>
    <n v="56.666666666666664"/>
    <n v="11.333333333333334"/>
    <n v="62.312144982117495"/>
    <n v="62.312144982117495"/>
    <s v="3. Vulnerable (&gt;=60 y &lt;70)"/>
  </r>
  <r>
    <s v="15466"/>
    <x v="0"/>
    <x v="4"/>
    <x v="246"/>
    <s v="Intermedio"/>
    <n v="6"/>
    <s v="G3"/>
    <n v="0"/>
    <n v="1088.1523110000001"/>
    <n v="5080.8569669999997"/>
    <n v="9150.5916689999995"/>
    <n v="1040.6166089999999"/>
    <n v="103.706553"/>
    <n v="8765.8235380000006"/>
    <n v="2958.0026290000001"/>
    <n v="2248.2814248"/>
    <n v="1108.7096497999999"/>
    <n v="122.44410999999999"/>
    <n v="-754.80364399999996"/>
    <n v="2490.060559"/>
    <n v="0"/>
    <n v="32980.640620550002"/>
    <n v="5843.4195344199998"/>
    <s v="OK"/>
    <n v="43.580707912654781"/>
    <n v="80"/>
    <n v="1567.0288419999999"/>
    <n v="1144.3231619999999"/>
    <n v="8765.8235380000006"/>
    <n v="7026.3970230000004"/>
    <n v="6169.0092779999995"/>
    <n v="9150.5916689999995"/>
    <n v="1857.7010250000001"/>
    <n v="9150.5916689999995"/>
    <n v="67.416507053845677"/>
    <n v="32.583492946154323"/>
    <n v="33.744720232811055"/>
    <n v="38.497248301253165"/>
    <n v="17.717725988557685"/>
    <n v="82.282274011442311"/>
    <n v="49.313650754314587"/>
    <n v="70"/>
    <n v="20.301430685552756"/>
    <n v="20"/>
    <n v="48.672603051769961"/>
    <n v="38.938082441415972"/>
    <n v="36.419292087345219"/>
    <n v="100"/>
    <n v="73.025022343526203"/>
    <n v="70"/>
    <n v="80.156724494172678"/>
    <n v="80"/>
    <n v="0"/>
    <n v="0"/>
    <n v="83.333333333333329"/>
    <n v="83.333333333333329"/>
    <n v="16.666666666666668"/>
    <n v="55.604749108082643"/>
    <n v="55.604749108082643"/>
    <s v="2. Riesgo (&gt;=40 y &lt;60)"/>
  </r>
  <r>
    <s v="15469"/>
    <x v="0"/>
    <x v="4"/>
    <x v="247"/>
    <s v="Intermedio"/>
    <n v="6"/>
    <s v="G2"/>
    <n v="0"/>
    <n v="1582.487026"/>
    <n v="20780.509636999999"/>
    <n v="38909.509101000003"/>
    <n v="10152.153571000001"/>
    <n v="426.25589500000001"/>
    <n v="34351.730722"/>
    <n v="4646.1521759999996"/>
    <n v="12248.744616299999"/>
    <n v="7369.5227573000002"/>
    <n v="0"/>
    <n v="442.21651900000001"/>
    <n v="6964.1857499999996"/>
    <n v="0"/>
    <n v="313917.20410213002"/>
    <n v="18678.971911190001"/>
    <s v="OK"/>
    <n v="49.304761520476973"/>
    <n v="80"/>
    <n v="7920.9503169999998"/>
    <n v="10578.409466000001"/>
    <n v="33588.070722999997"/>
    <n v="30861.417228999999"/>
    <n v="22362.996662999998"/>
    <n v="38909.509101000003"/>
    <n v="7406.4022689999993"/>
    <n v="38909.509101000003"/>
    <n v="57.474373693461096"/>
    <n v="42.525626306538904"/>
    <n v="13.525234619472748"/>
    <n v="18.930084479065513"/>
    <n v="5.9502861477808571"/>
    <n v="94.049713852219142"/>
    <n v="60.16553522956972"/>
    <n v="80"/>
    <n v="19.034941432375071"/>
    <n v="40"/>
    <n v="55.101084927564713"/>
    <n v="44.080867942051775"/>
    <n v="30.695238479523027"/>
    <n v="100"/>
    <n v="133.54975151525119"/>
    <n v="60"/>
    <n v="91.882077668328606"/>
    <n v="100"/>
    <n v="0.12553994237996113"/>
    <n v="0"/>
    <n v="86.666666666666671"/>
    <n v="86.79220660904663"/>
    <n v="17.358441321809327"/>
    <n v="61.414201275385111"/>
    <n v="61.439309263861105"/>
    <s v="3. Vulnerable (&gt;=60 y &lt;70)"/>
  </r>
  <r>
    <s v="15476"/>
    <x v="0"/>
    <x v="4"/>
    <x v="248"/>
    <s v="Intermedio"/>
    <n v="6"/>
    <s v="G3"/>
    <n v="0"/>
    <n v="1456.419533"/>
    <n v="6503.0959650000004"/>
    <n v="11515.617598999999"/>
    <n v="2044.4957019999999"/>
    <n v="341.28964300000001"/>
    <n v="15334.90993"/>
    <n v="7220.8025250000001"/>
    <n v="3856.7124318000001"/>
    <n v="2058.5684348"/>
    <n v="0"/>
    <n v="-1198.0708890000001"/>
    <n v="1261.01001"/>
    <n v="0"/>
    <n v="32616.011382779998"/>
    <n v="7127.8389048999998"/>
    <s v="OK"/>
    <n v="55.338139006211009"/>
    <n v="80"/>
    <n v="1596.8459319999999"/>
    <n v="2385.7853449999998"/>
    <n v="10915.544491000001"/>
    <n v="10072.246163"/>
    <n v="7959.5154980000007"/>
    <n v="11515.617598999999"/>
    <n v="62.939120999999886"/>
    <n v="11515.617598999999"/>
    <n v="69.119310619442544"/>
    <n v="30.880689380557456"/>
    <n v="47.087348787577781"/>
    <n v="53.71902169040704"/>
    <n v="21.853803094584475"/>
    <n v="78.146196905415522"/>
    <n v="53.376249103416498"/>
    <n v="70"/>
    <n v="0.54655445492967247"/>
    <n v="100"/>
    <n v="66.549181595275996"/>
    <n v="53.239345276220803"/>
    <n v="24.661860993788991"/>
    <n v="94.530720526211226"/>
    <n v="149.40610720107966"/>
    <n v="50"/>
    <n v="92.274335662363796"/>
    <n v="100"/>
    <n v="0.22546274481889272"/>
    <n v="0"/>
    <n v="81.510240175403737"/>
    <n v="81.735702920222636"/>
    <n v="16.347140584044528"/>
    <n v="69.541393311301547"/>
    <n v="69.586485860265327"/>
    <s v="3. Vulnerable (&gt;=60 y &lt;70)"/>
  </r>
  <r>
    <s v="15480"/>
    <x v="0"/>
    <x v="4"/>
    <x v="249"/>
    <s v="Intermedio"/>
    <n v="6"/>
    <s v="G2"/>
    <n v="0"/>
    <n v="1519.0638369999999"/>
    <n v="10674.187252"/>
    <n v="19404.780148999998"/>
    <n v="3503.1599540000002"/>
    <n v="1097.175947"/>
    <n v="19333.572067000001"/>
    <n v="6605.5987869999999"/>
    <n v="6123.4181779999999"/>
    <n v="3699.4743720000001"/>
    <n v="30.532902"/>
    <n v="-2352.7357240000001"/>
    <n v="24431.006895999999"/>
    <n v="345"/>
    <n v="98393.109172190001"/>
    <n v="23096.836488569999"/>
    <s v="OK"/>
    <n v="43.972765429629263"/>
    <n v="80"/>
    <n v="3987.0635900000002"/>
    <n v="4600.3359010000004"/>
    <n v="19333.572067000001"/>
    <n v="14947.297493"/>
    <n v="12193.251088999999"/>
    <n v="19404.780148999998"/>
    <n v="22108.804074"/>
    <n v="19749.780148999998"/>
    <n v="62.836326901793647"/>
    <n v="37.163673098206353"/>
    <n v="34.166468380020341"/>
    <n v="47.819808748746041"/>
    <n v="23.474038662758439"/>
    <n v="76.525961337241569"/>
    <n v="60.415184206940829"/>
    <n v="80"/>
    <n v="111.94455789989868"/>
    <n v="0"/>
    <n v="48.301888636838797"/>
    <n v="38.641510909471037"/>
    <n v="36.027234570370737"/>
    <n v="100"/>
    <n v="115.38155329496513"/>
    <n v="80"/>
    <n v="77.312653043113414"/>
    <n v="70"/>
    <n v="0.31185357476603215"/>
    <n v="0"/>
    <n v="83.333333333333329"/>
    <n v="83.645186908099362"/>
    <n v="16.729037381619872"/>
    <n v="55.308177576137709"/>
    <n v="55.370548291090913"/>
    <s v="2. Riesgo (&gt;=40 y &lt;60)"/>
  </r>
  <r>
    <s v="15491"/>
    <x v="0"/>
    <x v="4"/>
    <x v="250"/>
    <s v="Intermedio"/>
    <n v="4"/>
    <s v="G1"/>
    <n v="0"/>
    <n v="1124.6339809999999"/>
    <n v="8917.1378280000008"/>
    <n v="44650.458440000002"/>
    <n v="33153.784070000002"/>
    <n v="355.56074799999999"/>
    <n v="67229.731209000005"/>
    <n v="33789.895576000003"/>
    <n v="34635.375639500002"/>
    <n v="27251.5245875"/>
    <n v="0"/>
    <n v="-29963.123821000001"/>
    <n v="39332.295125999997"/>
    <n v="0"/>
    <n v="223865.09613171002"/>
    <n v="12879.559317289999"/>
    <s v="OK"/>
    <n v="27.834061278705128"/>
    <n v="80"/>
    <n v="27847.667471000001"/>
    <n v="33509.344818000005"/>
    <n v="67229.731209000005"/>
    <n v="36465.429800999998"/>
    <n v="10041.771809000002"/>
    <n v="44650.458440000002"/>
    <n v="9369.1713049999962"/>
    <n v="44650.458440000002"/>
    <n v="22.489739545437914"/>
    <n v="77.510260454562086"/>
    <n v="50.260346082532855"/>
    <n v="62.652567235643893"/>
    <n v="5.7532681690192415"/>
    <n v="94.246731830980764"/>
    <n v="78.681186747173399"/>
    <n v="100"/>
    <n v="20.983370904444392"/>
    <n v="20"/>
    <n v="70.881911904237342"/>
    <n v="56.705529523389878"/>
    <n v="52.165938721294872"/>
    <n v="100"/>
    <n v="120.33088535295089"/>
    <n v="70"/>
    <n v="54.240035093459355"/>
    <n v="50"/>
    <n v="0"/>
    <n v="0"/>
    <n v="73.333333333333329"/>
    <n v="73.333333333333329"/>
    <n v="14.666666666666666"/>
    <n v="71.372196190056542"/>
    <n v="71.372196190056542"/>
    <s v="4. Solvente (&gt;=70 y &lt;80)"/>
  </r>
  <r>
    <s v="15494"/>
    <x v="0"/>
    <x v="4"/>
    <x v="251"/>
    <s v="Intermedio"/>
    <n v="6"/>
    <s v="G2"/>
    <n v="0"/>
    <n v="1378.933853"/>
    <n v="7629.5155160000004"/>
    <n v="11253.202155000001"/>
    <n v="1438.0477699999999"/>
    <n v="152.99962300000001"/>
    <n v="12603.172289"/>
    <n v="2156.6262280000001"/>
    <n v="2990.818166"/>
    <n v="1534.621482"/>
    <n v="51.692807999999999"/>
    <n v="-2288.9874500000001"/>
    <n v="2806.6858820000002"/>
    <n v="0"/>
    <n v="39059.915706909997"/>
    <n v="6887.8265633700012"/>
    <s v="OK"/>
    <n v="40.377925987520349"/>
    <n v="80"/>
    <n v="3343.5023230000002"/>
    <n v="1591.0473929999998"/>
    <n v="12085.992920999999"/>
    <n v="10147.992850000001"/>
    <n v="9008.4493689999999"/>
    <n v="11253.202155000001"/>
    <n v="569.39123999999993"/>
    <n v="11253.202155000001"/>
    <n v="80.052319730143509"/>
    <n v="19.947680269856491"/>
    <n v="17.111772961179742"/>
    <n v="23.949847588991339"/>
    <n v="17.634002630864593"/>
    <n v="82.365997369135414"/>
    <n v="51.311092711879688"/>
    <n v="70"/>
    <n v="5.0598152610900105"/>
    <n v="80"/>
    <n v="55.252705045596642"/>
    <n v="44.202164036477313"/>
    <n v="39.622074012479651"/>
    <n v="100"/>
    <n v="47.586250562925052"/>
    <n v="0"/>
    <n v="83.964908107528103"/>
    <n v="80"/>
    <n v="0"/>
    <n v="0"/>
    <n v="60"/>
    <n v="60"/>
    <n v="12"/>
    <n v="56.202164036477313"/>
    <n v="56.202164036477313"/>
    <s v="2. Riesgo (&gt;=40 y &lt;60)"/>
  </r>
  <r>
    <s v="15500"/>
    <x v="0"/>
    <x v="4"/>
    <x v="252"/>
    <s v="Rural disperso"/>
    <n v="6"/>
    <s v="G1"/>
    <n v="0"/>
    <n v="933.25951599999996"/>
    <n v="3417.19191"/>
    <n v="7114.3613340000002"/>
    <n v="1938.082647"/>
    <n v="363.13075199999997"/>
    <n v="8196.6557900000007"/>
    <n v="2655.0212000000001"/>
    <n v="3243.3191681999997"/>
    <n v="1619.2159111999999"/>
    <n v="95.654161000000002"/>
    <n v="-2098.451286"/>
    <n v="1589.017599"/>
    <n v="0"/>
    <n v="39901.203398870006"/>
    <n v="3562.94566734"/>
    <s v="OK"/>
    <n v="54.861371698423532"/>
    <n v="80"/>
    <n v="1496.1"/>
    <n v="2301.2133989999998"/>
    <n v="7588.7093629999999"/>
    <n v="7264.5225259999997"/>
    <n v="4350.4514259999996"/>
    <n v="7114.3613340000002"/>
    <n v="-413.77952600000003"/>
    <n v="7114.3613340000002"/>
    <n v="61.150273675430377"/>
    <n v="38.849726324569623"/>
    <n v="32.391517565482644"/>
    <n v="40.377989614385683"/>
    <n v="8.9294190747161828"/>
    <n v="91.070580925283821"/>
    <n v="49.924655182753533"/>
    <n v="70"/>
    <n v="-5.8161162551938501"/>
    <n v="80"/>
    <n v="64.059659372847818"/>
    <n v="51.247727498278259"/>
    <n v="25.138628301576468"/>
    <n v="96.358204556708472"/>
    <n v="153.81414337276919"/>
    <n v="0"/>
    <n v="95.728037252544866"/>
    <n v="100"/>
    <n v="0.22388769677447118"/>
    <n v="0"/>
    <n v="65.452734852236162"/>
    <n v="65.676622549010631"/>
    <n v="13.135324509802127"/>
    <n v="64.338274468725487"/>
    <n v="64.383052008080384"/>
    <s v="3. Vulnerable (&gt;=60 y &lt;70)"/>
  </r>
  <r>
    <s v="15507"/>
    <x v="0"/>
    <x v="4"/>
    <x v="253"/>
    <s v="Rural"/>
    <n v="6"/>
    <s v="G1"/>
    <n v="0"/>
    <n v="2013.03757"/>
    <n v="11136.405063"/>
    <n v="29068.271164000002"/>
    <n v="11034.916870999999"/>
    <n v="127.385177"/>
    <n v="24104.872708999999"/>
    <n v="8278.6630580000001"/>
    <n v="13180.134065"/>
    <n v="10919.645189000001"/>
    <n v="357.72227900000001"/>
    <n v="4297.3075079999999"/>
    <n v="0"/>
    <n v="0"/>
    <n v="52032.567855000001"/>
    <n v="13275.834255"/>
    <s v="OK"/>
    <n v="39.4143207198479"/>
    <n v="80"/>
    <n v="5775.023209"/>
    <n v="11162.302048"/>
    <n v="22510.47478"/>
    <n v="18841.236486999998"/>
    <n v="13149.442633000001"/>
    <n v="29068.271164000002"/>
    <n v="4655.0297869999995"/>
    <n v="29068.271164000002"/>
    <n v="45.236411064188459"/>
    <n v="54.763588935811541"/>
    <n v="34.344355010466444"/>
    <n v="42.812319834102396"/>
    <n v="25.514470652296044"/>
    <n v="74.48552934770396"/>
    <n v="82.849272512312638"/>
    <n v="100"/>
    <n v="16.014126745745667"/>
    <n v="40"/>
    <n v="62.412287623523582"/>
    <n v="49.929830098818869"/>
    <n v="40.5856792801521"/>
    <n v="100"/>
    <n v="193.28583875826288"/>
    <n v="0"/>
    <n v="83.699862713424281"/>
    <n v="80"/>
    <n v="0"/>
    <n v="0"/>
    <n v="60"/>
    <n v="60"/>
    <n v="12"/>
    <n v="61.929830098818869"/>
    <n v="61.929830098818869"/>
    <s v="3. Vulnerable (&gt;=60 y &lt;70)"/>
  </r>
  <r>
    <s v="15511"/>
    <x v="0"/>
    <x v="4"/>
    <x v="254"/>
    <s v="Rural disperso"/>
    <n v="6"/>
    <s v="G2"/>
    <n v="0"/>
    <n v="940.55845299999999"/>
    <n v="3912.1963260000002"/>
    <n v="6253.8741129999999"/>
    <n v="608.97042699999997"/>
    <n v="255.676828"/>
    <n v="6406.2754059999997"/>
    <n v="1903.1267620000001"/>
    <n v="1826.2995498"/>
    <n v="699.66542679999998"/>
    <n v="0"/>
    <n v="-904.52262800000005"/>
    <n v="2071.8283499999998"/>
    <n v="0"/>
    <n v="32347.43931745"/>
    <n v="1775.81070454"/>
    <s v="OK"/>
    <n v="57.087889192456252"/>
    <n v="80"/>
    <n v="634.97290099999998"/>
    <n v="864.64725499999997"/>
    <n v="6031.7626179999997"/>
    <n v="5731.8736740000004"/>
    <n v="4852.7547789999999"/>
    <n v="6253.8741129999999"/>
    <n v="1167.3057219999996"/>
    <n v="6253.8741129999999"/>
    <n v="77.595977970079744"/>
    <n v="22.404022029920256"/>
    <n v="29.707226764206336"/>
    <n v="41.57859941856627"/>
    <n v="5.4898030323594398"/>
    <n v="94.510196967640553"/>
    <n v="38.310551348305431"/>
    <n v="50"/>
    <n v="18.665321701527503"/>
    <n v="40"/>
    <n v="49.698563683225416"/>
    <n v="39.758850946580338"/>
    <n v="22.912110807543748"/>
    <n v="87.823799832420448"/>
    <n v="136.17073321369978"/>
    <n v="60"/>
    <n v="95.028170652719808"/>
    <n v="100"/>
    <n v="0"/>
    <n v="0"/>
    <n v="82.607933277473478"/>
    <n v="82.607933277473478"/>
    <n v="16.521586655494698"/>
    <n v="56.28043760207504"/>
    <n v="56.28043760207504"/>
    <s v="2. Riesgo (&gt;=40 y &lt;60)"/>
  </r>
  <r>
    <s v="15514"/>
    <x v="0"/>
    <x v="4"/>
    <x v="255"/>
    <s v="Rural disperso"/>
    <n v="6"/>
    <s v="G1"/>
    <n v="0"/>
    <n v="865.98618099999999"/>
    <n v="4622.6738779999996"/>
    <n v="13023.208471"/>
    <n v="5806.9514179999996"/>
    <n v="1045.7311380000001"/>
    <n v="11722.344637"/>
    <n v="2088.317262"/>
    <n v="7735.6046544999999"/>
    <n v="6408.2456714999998"/>
    <n v="19.030054"/>
    <n v="-26.495149000000001"/>
    <n v="2900.6663880000001"/>
    <n v="451.7"/>
    <n v="76114.838343160009"/>
    <n v="9740.2039185100002"/>
    <s v="OK"/>
    <n v="62.320404123100957"/>
    <n v="80"/>
    <n v="4973.7702300000001"/>
    <n v="6852.6825559999997"/>
    <n v="11722.344637"/>
    <n v="9864.0015299999995"/>
    <n v="5488.6600589999998"/>
    <n v="13023.208471"/>
    <n v="2893.2012930000001"/>
    <n v="13474.908471000001"/>
    <n v="42.145221519121911"/>
    <n v="57.854778480878089"/>
    <n v="17.814842735543778"/>
    <n v="22.207281073000342"/>
    <n v="12.796721546719667"/>
    <n v="87.203278453280333"/>
    <n v="82.840914934453878"/>
    <n v="100"/>
    <n v="21.471027422758368"/>
    <n v="20"/>
    <n v="57.453067601431755"/>
    <n v="45.96245408114541"/>
    <n v="17.679595876899043"/>
    <n v="67.767186639986434"/>
    <n v="137.77641988098031"/>
    <n v="60"/>
    <n v="84.147001606364725"/>
    <n v="80"/>
    <n v="0"/>
    <n v="0"/>
    <n v="69.255728879995488"/>
    <n v="69.255728879995488"/>
    <n v="13.851145775999099"/>
    <n v="59.81359985714451"/>
    <n v="59.81359985714451"/>
    <s v="2. Riesgo (&gt;=40 y &lt;60)"/>
  </r>
  <r>
    <s v="15516"/>
    <x v="0"/>
    <x v="4"/>
    <x v="256"/>
    <s v="Intermedio"/>
    <n v="5"/>
    <s v="G1"/>
    <n v="0"/>
    <n v="1141.8383227500001"/>
    <n v="20002.756822250001"/>
    <n v="53541.045232999997"/>
    <n v="19778.344708000001"/>
    <n v="4657.2602290000004"/>
    <n v="45828.095452000001"/>
    <n v="8131.9138169999997"/>
    <n v="25698.377743049998"/>
    <n v="14286.323480049999"/>
    <n v="469.20723099999998"/>
    <n v="-1226.7696040000001"/>
    <n v="3924.2343129999999"/>
    <n v="0"/>
    <n v="115766.26203549"/>
    <n v="34132.658789059999"/>
    <s v="OK"/>
    <n v="49.385841269742173"/>
    <n v="80"/>
    <n v="21075.841499999999"/>
    <n v="24435.604937"/>
    <n v="43355.760574"/>
    <n v="39476.991356999999"/>
    <n v="21144.595145000003"/>
    <n v="53541.045232999997"/>
    <n v="3166.6719399999997"/>
    <n v="53541.045232999997"/>
    <n v="39.492309223667426"/>
    <n v="60.507690776332574"/>
    <n v="17.744385265840481"/>
    <n v="22.119451567198883"/>
    <n v="29.484115828665253"/>
    <n v="70.515884171334747"/>
    <n v="55.592316460184598"/>
    <n v="80"/>
    <n v="5.9144753828007506"/>
    <n v="80"/>
    <n v="62.628605302973241"/>
    <n v="50.102884242378593"/>
    <n v="30.614158730257827"/>
    <n v="97.889315813501028"/>
    <n v="115.94130149915961"/>
    <n v="80"/>
    <n v="91.053624326622796"/>
    <n v="100"/>
    <n v="0.21894882294157525"/>
    <n v="0"/>
    <n v="92.629771937833667"/>
    <n v="92.848720760775237"/>
    <n v="18.569744152155049"/>
    <n v="68.628838629945335"/>
    <n v="68.672628394533646"/>
    <s v="3. Vulnerable (&gt;=60 y &lt;70)"/>
  </r>
  <r>
    <s v="15518"/>
    <x v="0"/>
    <x v="4"/>
    <x v="257"/>
    <s v="Rural disperso"/>
    <n v="6"/>
    <s v="G2"/>
    <n v="0"/>
    <n v="857.79122199999995"/>
    <n v="3216.7353840000001"/>
    <n v="5933.902223"/>
    <n v="715.86784"/>
    <n v="84.997163"/>
    <n v="5154.0348290000002"/>
    <n v="1222.1887340000001"/>
    <n v="1658.6992250000001"/>
    <n v="651.56209100000001"/>
    <n v="0"/>
    <n v="-227.26974000000001"/>
    <n v="763.04563499999995"/>
    <n v="0"/>
    <n v="25344.921006749999"/>
    <n v="4069.4398116100001"/>
    <s v="OK"/>
    <n v="53.965793919399452"/>
    <n v="80"/>
    <n v="518.53158699999994"/>
    <n v="800.865003"/>
    <n v="5154.0348290000002"/>
    <n v="4188.1595100000004"/>
    <n v="4074.5266059999999"/>
    <n v="5933.902223"/>
    <n v="535.77589499999999"/>
    <n v="5933.902223"/>
    <n v="68.665213090417993"/>
    <n v="31.334786909582007"/>
    <n v="23.7132416553175"/>
    <n v="33.189344247039372"/>
    <n v="16.056233951276489"/>
    <n v="83.943766048723518"/>
    <n v="39.281509340549668"/>
    <n v="50"/>
    <n v="9.0290651053081898"/>
    <n v="80"/>
    <n v="55.693579441068984"/>
    <n v="44.554863552855188"/>
    <n v="26.034206080600548"/>
    <n v="99.791019815854213"/>
    <n v="154.44864364646702"/>
    <n v="0"/>
    <n v="81.259821653409332"/>
    <n v="80"/>
    <n v="0.16712199139752681"/>
    <n v="0"/>
    <n v="59.930339938618069"/>
    <n v="60.097461930015598"/>
    <n v="12.019492386003121"/>
    <n v="56.540931540578804"/>
    <n v="56.574355938858311"/>
    <s v="2. Riesgo (&gt;=40 y &lt;60)"/>
  </r>
  <r>
    <s v="15522"/>
    <x v="0"/>
    <x v="4"/>
    <x v="258"/>
    <s v="Rural"/>
    <n v="6"/>
    <s v="G3"/>
    <n v="0"/>
    <n v="1233.8959159999999"/>
    <n v="2817.9489659999999"/>
    <n v="6183.1322639999999"/>
    <n v="465.76007700000002"/>
    <n v="119.17420300000001"/>
    <n v="5604.8612439999997"/>
    <n v="588.126893"/>
    <n v="1821.3713533"/>
    <n v="915.26623129999996"/>
    <n v="0"/>
    <n v="-319.94740400000001"/>
    <n v="932.44991600000003"/>
    <n v="670"/>
    <n v="20920.456957089998"/>
    <n v="2645.8248298799999"/>
    <s v="OK"/>
    <n v="39.106465924084993"/>
    <n v="80"/>
    <n v="419.71"/>
    <n v="584.93428000000006"/>
    <n v="5596.9745460000004"/>
    <n v="5254.8182040000002"/>
    <n v="4051.8448819999999"/>
    <n v="6183.1322639999999"/>
    <n v="612.50251200000002"/>
    <n v="6853.1322639999999"/>
    <n v="65.530619579190031"/>
    <n v="34.469380420809969"/>
    <n v="10.493157054148119"/>
    <n v="11.97098893665758"/>
    <n v="12.647069972261399"/>
    <n v="87.352930027738608"/>
    <n v="50.25148933201902"/>
    <n v="70"/>
    <n v="8.9375556811812906"/>
    <n v="80"/>
    <n v="56.758659877041239"/>
    <n v="45.406927901632997"/>
    <n v="40.893534075915007"/>
    <n v="100"/>
    <n v="139.36629577565463"/>
    <n v="60"/>
    <n v="93.886762585966551"/>
    <n v="100"/>
    <n v="0.1490705683633784"/>
    <n v="0"/>
    <n v="86.666666666666671"/>
    <n v="86.815737235030056"/>
    <n v="17.363147447006011"/>
    <n v="62.740261234966333"/>
    <n v="62.770075348639011"/>
    <s v="3. Vulnerable (&gt;=60 y &lt;70)"/>
  </r>
  <r>
    <s v="15531"/>
    <x v="0"/>
    <x v="4"/>
    <x v="259"/>
    <s v="Rural disperso"/>
    <n v="6"/>
    <s v="G3"/>
    <n v="0"/>
    <n v="2067.1092400000002"/>
    <n v="11219.584510000001"/>
    <n v="17854.979044"/>
    <n v="1476.8672879999999"/>
    <n v="377.90851199999997"/>
    <n v="15957.715367999999"/>
    <n v="565.39992600000005"/>
    <n v="3928.2861590000002"/>
    <n v="1682.0281789999999"/>
    <n v="95.030242000000001"/>
    <n v="216.40562199999999"/>
    <n v="2799.8881860000001"/>
    <n v="0"/>
    <n v="50644.578261590003"/>
    <n v="10436.339361380002"/>
    <s v="OK"/>
    <n v="56.587719929274961"/>
    <n v="80"/>
    <n v="1410.9393250000001"/>
    <n v="1854.7757999999999"/>
    <n v="15392.315441999999"/>
    <n v="13600.427765"/>
    <n v="13286.69375"/>
    <n v="17854.979044"/>
    <n v="3111.3240500000002"/>
    <n v="17854.979044"/>
    <n v="74.4145020683453"/>
    <n v="25.5854979316547"/>
    <n v="3.5431132399678988"/>
    <n v="4.0421170843157768"/>
    <n v="20.60702195499406"/>
    <n v="79.392978045005947"/>
    <n v="42.81837195455698"/>
    <n v="50"/>
    <n v="17.425526192625423"/>
    <n v="40"/>
    <n v="39.804118612195282"/>
    <n v="31.843294889756226"/>
    <n v="23.412280070725039"/>
    <n v="89.740985272947384"/>
    <n v="131.45680803814861"/>
    <n v="60"/>
    <n v="88.358556685301608"/>
    <n v="80"/>
    <n v="3.8289278364432855E-2"/>
    <n v="0"/>
    <n v="76.580328424315795"/>
    <n v="76.618617702680226"/>
    <n v="15.323723540536045"/>
    <n v="47.159360574619384"/>
    <n v="47.167018430292273"/>
    <s v="2. Riesgo (&gt;=40 y &lt;60)"/>
  </r>
  <r>
    <s v="15533"/>
    <x v="0"/>
    <x v="4"/>
    <x v="260"/>
    <s v="Rural disperso"/>
    <n v="6"/>
    <s v="G4"/>
    <n v="0"/>
    <n v="3568.3157270000002"/>
    <n v="8236.4830750000001"/>
    <n v="14068.862348000001"/>
    <n v="1103.1933779999999"/>
    <n v="76.218044000000006"/>
    <n v="12193.884797999999"/>
    <n v="4745.1374690000002"/>
    <n v="4748.618504"/>
    <n v="3326.5961499999999"/>
    <n v="209.68114299999999"/>
    <n v="720.14083700000003"/>
    <n v="1315.7129970000001"/>
    <n v="0"/>
    <n v="33908.046176190001"/>
    <n v="5399.4411559"/>
    <s v="OK"/>
    <n v="24.254794013353258"/>
    <n v="80"/>
    <n v="742.72125200000005"/>
    <n v="1179.4114219999999"/>
    <n v="11926.699156999999"/>
    <n v="10621.355865"/>
    <n v="11804.798802000001"/>
    <n v="14068.862348000001"/>
    <n v="2245.5349770000003"/>
    <n v="14068.862348000001"/>
    <n v="83.907273452555643"/>
    <n v="16.092726547444357"/>
    <n v="38.914074944994411"/>
    <n v="53.255222703682954"/>
    <n v="15.923775518777756"/>
    <n v="84.076224481222241"/>
    <n v="70.053977745271396"/>
    <n v="100"/>
    <n v="15.961027419670652"/>
    <n v="40"/>
    <n v="58.684834746469917"/>
    <n v="46.947867797175938"/>
    <n v="55.745205986646738"/>
    <n v="100"/>
    <n v="158.795970739235"/>
    <n v="0"/>
    <n v="89.055284493917412"/>
    <n v="80"/>
    <n v="0.73635526192863665"/>
    <n v="0"/>
    <n v="60"/>
    <n v="60.736355261928637"/>
    <n v="12.147271052385728"/>
    <n v="58.947867797175938"/>
    <n v="59.095138849561664"/>
    <s v="2. Riesgo (&gt;=40 y &lt;60)"/>
  </r>
  <r>
    <s v="15537"/>
    <x v="0"/>
    <x v="4"/>
    <x v="261"/>
    <s v="Rural"/>
    <n v="6"/>
    <s v="G2"/>
    <n v="0"/>
    <n v="668.67026499999997"/>
    <n v="3475.9534880000001"/>
    <n v="7519.7199149999997"/>
    <n v="1765.1150210000001"/>
    <n v="434.38502299999999"/>
    <n v="6336.6247530000001"/>
    <n v="1548.8515440000001"/>
    <n v="2888.0378776999996"/>
    <n v="1333.8389917"/>
    <n v="0"/>
    <n v="-371.103724"/>
    <n v="1169.1797710000001"/>
    <n v="0"/>
    <n v="26091.666528000002"/>
    <n v="2040.5342989999999"/>
    <s v="OK"/>
    <n v="74.870413827494758"/>
    <n v="80"/>
    <n v="1602.6830170000001"/>
    <n v="2199.5000439999999"/>
    <n v="6336.6247530000001"/>
    <n v="5924.7896840000003"/>
    <n v="4144.6237529999999"/>
    <n v="7519.7199149999997"/>
    <n v="798.07604700000002"/>
    <n v="7519.7199149999997"/>
    <n v="55.11673040816973"/>
    <n v="44.88326959183027"/>
    <n v="24.442847799480546"/>
    <n v="34.210509966824141"/>
    <n v="7.8206361284367238"/>
    <n v="92.179363871563282"/>
    <n v="46.18495491348105"/>
    <n v="70"/>
    <n v="10.613108679859653"/>
    <n v="60"/>
    <n v="60.254628686043546"/>
    <n v="48.203702948834838"/>
    <n v="5.1295861725052418"/>
    <n v="19.662079719382568"/>
    <n v="137.23861928213091"/>
    <n v="60"/>
    <n v="93.500718678267617"/>
    <n v="100"/>
    <n v="0.32539346163138094"/>
    <n v="2"/>
    <n v="59.887359906460858"/>
    <n v="62.212753368092237"/>
    <n v="12.442550673618449"/>
    <n v="60.181174930127014"/>
    <n v="60.646253622453287"/>
    <s v="3. Vulnerable (&gt;=60 y &lt;70)"/>
  </r>
  <r>
    <s v="15542"/>
    <x v="0"/>
    <x v="4"/>
    <x v="262"/>
    <s v="Rural disperso"/>
    <n v="6"/>
    <s v="G4"/>
    <n v="0"/>
    <n v="1420.5560439999999"/>
    <n v="8396.2052469999999"/>
    <n v="15447.772574000001"/>
    <n v="1968.361627"/>
    <n v="382.8245"/>
    <n v="14418.729262000001"/>
    <n v="4014.2248370000002"/>
    <n v="3784.6425260000001"/>
    <n v="2202.422736"/>
    <n v="56"/>
    <n v="-553.17647799999997"/>
    <n v="2507.7602529999999"/>
    <n v="0"/>
    <n v="24792.048172070001"/>
    <n v="5865.0134760200008"/>
    <s v="OK"/>
    <n v="37.126784895757986"/>
    <n v="80"/>
    <n v="1385.1270750000001"/>
    <n v="2351.1861269999999"/>
    <n v="14418.729262000001"/>
    <n v="13169.971246999999"/>
    <n v="9816.7612909999989"/>
    <n v="15447.772574000001"/>
    <n v="2010.5837750000001"/>
    <n v="15447.772574000001"/>
    <n v="63.548069755522533"/>
    <n v="36.451930244477467"/>
    <n v="27.840351004989973"/>
    <n v="38.100458382093954"/>
    <n v="23.656833172127158"/>
    <n v="76.343166827872835"/>
    <n v="58.193679346718831"/>
    <n v="80"/>
    <n v="13.015363641383448"/>
    <n v="60"/>
    <n v="58.179111090888853"/>
    <n v="46.543288872711088"/>
    <n v="42.873215104242014"/>
    <n v="100"/>
    <n v="169.74515691998872"/>
    <n v="0"/>
    <n v="91.339333776860258"/>
    <n v="100"/>
    <n v="0.26517512551910016"/>
    <n v="0"/>
    <n v="66.666666666666671"/>
    <n v="66.931841792185764"/>
    <n v="13.386368358437153"/>
    <n v="59.876622206044424"/>
    <n v="59.929657231148241"/>
    <s v="2. Riesgo (&gt;=40 y &lt;60)"/>
  </r>
  <r>
    <s v="15550"/>
    <x v="0"/>
    <x v="4"/>
    <x v="263"/>
    <s v="Rural disperso"/>
    <n v="6"/>
    <s v="G2"/>
    <n v="0"/>
    <n v="1901.78026"/>
    <n v="5035.5944220000001"/>
    <n v="8111.2065130000001"/>
    <n v="799.69288500000005"/>
    <n v="52.330311999999999"/>
    <n v="8167.1797779999997"/>
    <n v="3065.9824469999999"/>
    <n v="2755.1336070000002"/>
    <n v="1528.77405"/>
    <n v="156.935562"/>
    <n v="-396.55805199999998"/>
    <n v="3138.6098689999999"/>
    <n v="1200"/>
    <n v="29072.869363869999"/>
    <n v="3541.4502210600003"/>
    <s v="OK"/>
    <n v="36.420022012466781"/>
    <n v="80"/>
    <n v="342.41"/>
    <n v="852.0231970000001"/>
    <n v="7281.4050079999997"/>
    <n v="6957.4142510000001"/>
    <n v="6937.3746819999997"/>
    <n v="8111.2065130000001"/>
    <n v="2898.9873790000001"/>
    <n v="9311.206513000001"/>
    <n v="85.528270928391791"/>
    <n v="14.471729071608209"/>
    <n v="37.540283553679842"/>
    <n v="52.541841900184053"/>
    <n v="12.181288942401745"/>
    <n v="87.81871105759825"/>
    <n v="55.488200140850729"/>
    <n v="80"/>
    <n v="31.134390317221822"/>
    <n v="0"/>
    <n v="46.966456405878105"/>
    <n v="37.573165124702484"/>
    <n v="43.579977987533219"/>
    <n v="100"/>
    <n v="248.83128325691422"/>
    <n v="0"/>
    <n v="95.550436259979563"/>
    <n v="100"/>
    <n v="0.50866242311493648"/>
    <n v="0"/>
    <n v="66.666666666666671"/>
    <n v="67.175329089781613"/>
    <n v="13.435065817956323"/>
    <n v="50.90649845803582"/>
    <n v="51.008230942658805"/>
    <s v="2. Riesgo (&gt;=40 y &lt;60)"/>
  </r>
  <r>
    <s v="15572"/>
    <x v="0"/>
    <x v="4"/>
    <x v="264"/>
    <s v="Intermedio"/>
    <n v="3"/>
    <s v="G1"/>
    <n v="0"/>
    <n v="1861.1640520000001"/>
    <n v="40525.607875000002"/>
    <n v="110199.281034"/>
    <n v="47098.951784999997"/>
    <n v="17534.704171000001"/>
    <n v="158688.882839"/>
    <n v="66905.760282999996"/>
    <n v="66682.974541999996"/>
    <n v="49240.349169000001"/>
    <n v="1165.7418909999999"/>
    <n v="-16252.877371"/>
    <n v="34924.000672000002"/>
    <n v="0"/>
    <n v="533830.48051789007"/>
    <n v="44059.483185089994"/>
    <s v="OK"/>
    <n v="29.635131615539699"/>
    <n v="70"/>
    <n v="26773.097947999999"/>
    <n v="64633.655956000002"/>
    <n v="109009.53303200001"/>
    <n v="74368.159461999996"/>
    <n v="42386.771927000002"/>
    <n v="110199.281034"/>
    <n v="19836.865192000001"/>
    <n v="110199.281034"/>
    <n v="38.463746341432419"/>
    <n v="61.536253658567581"/>
    <n v="42.161592599325409"/>
    <n v="52.556980223601798"/>
    <n v="8.2534596267987812"/>
    <n v="91.746540373201213"/>
    <n v="73.842460548885938"/>
    <n v="100"/>
    <n v="18.000902552059024"/>
    <n v="40"/>
    <n v="69.167954851074114"/>
    <n v="55.334363880859293"/>
    <n v="40.364868384460301"/>
    <n v="100"/>
    <n v="241.41269001269336"/>
    <n v="0"/>
    <n v="68.221702628676567"/>
    <n v="60"/>
    <n v="0.52652486302784796"/>
    <n v="0"/>
    <n v="53.333333333333336"/>
    <n v="53.859858196361181"/>
    <n v="10.771971639272238"/>
    <n v="66.001030547525957"/>
    <n v="66.106335520131523"/>
    <s v="3. Vulnerable (&gt;=60 y &lt;70)"/>
  </r>
  <r>
    <s v="15580"/>
    <x v="0"/>
    <x v="4"/>
    <x v="265"/>
    <s v="Rural disperso"/>
    <n v="6"/>
    <s v="G3"/>
    <n v="0"/>
    <n v="2371.794539"/>
    <n v="10270.969501"/>
    <n v="17669.111099000002"/>
    <n v="1508.293263"/>
    <n v="332.676197"/>
    <n v="24263.493816999999"/>
    <n v="14122.462448"/>
    <n v="4215.6390449999999"/>
    <n v="2611.8174960000001"/>
    <n v="1.051021"/>
    <n v="-7107.9917150000001"/>
    <n v="0"/>
    <n v="5000"/>
    <n v="54559.421497399991"/>
    <n v="10409.43635666"/>
    <s v="NO"/>
    <n v="31.725423758873077"/>
    <n v="80"/>
    <n v="1136.807"/>
    <n v="1840.96946"/>
    <n v="23173.281265000001"/>
    <n v="12615.204166"/>
    <n v="12642.76404"/>
    <n v="17669.111099000002"/>
    <n v="-7106.9406939999999"/>
    <n v="22669.111099000002"/>
    <n v="71.552914966478014"/>
    <n v="28.447085033521986"/>
    <n v="58.204570844225344"/>
    <n v="66.401967495919706"/>
    <n v="19.079081249342167"/>
    <n v="80.920918750657833"/>
    <n v="61.955434706815616"/>
    <n v="80"/>
    <n v="-31.350769172036514"/>
    <n v="0"/>
    <n v="51.153994256019907"/>
    <n v="40.923195404815928"/>
    <n v="48.274576241126923"/>
    <n v="100"/>
    <n v="161.94212913889515"/>
    <n v="0"/>
    <n v="54.438575278734909"/>
    <n v="50"/>
    <n v="0.51337507611859468"/>
    <n v="0"/>
    <n v="50"/>
    <n v="50.513375076118592"/>
    <n v="10.102675015223719"/>
    <n v="50.923195404815928"/>
    <n v="51.025870420039645"/>
    <s v="2. Riesgo (&gt;=40 y &lt;60)"/>
  </r>
  <r>
    <s v="15599"/>
    <x v="0"/>
    <x v="4"/>
    <x v="266"/>
    <s v="Intermedio"/>
    <n v="6"/>
    <s v="G1"/>
    <n v="0"/>
    <n v="1242.6118912500001"/>
    <n v="9937.6652367499992"/>
    <n v="20149.926626"/>
    <n v="5487.4241119999997"/>
    <n v="1005.381857"/>
    <n v="17326.285587999999"/>
    <n v="4506.6779120000001"/>
    <n v="7795.3564028500004"/>
    <n v="4561.7139688500001"/>
    <n v="82.095996999999997"/>
    <n v="297.38381299999998"/>
    <n v="10925.720799999999"/>
    <n v="0"/>
    <n v="102694.20594499999"/>
    <n v="11563.032506"/>
    <s v="OK"/>
    <n v="64.273831982837976"/>
    <n v="80"/>
    <n v="5326.8344639999996"/>
    <n v="6492.805969"/>
    <n v="16618.900378999999"/>
    <n v="12917.262855999999"/>
    <n v="11180.277128"/>
    <n v="20149.926626"/>
    <n v="11305.20061"/>
    <n v="20149.926626"/>
    <n v="55.485448336937274"/>
    <n v="44.514551663062726"/>
    <n v="26.010640821488462"/>
    <n v="32.423840063386301"/>
    <n v="11.259673707582705"/>
    <n v="88.740326292417294"/>
    <n v="58.518350324331891"/>
    <n v="80"/>
    <n v="56.105418247094711"/>
    <n v="0"/>
    <n v="49.135743603773264"/>
    <n v="39.308594883018614"/>
    <n v="15.726168017162024"/>
    <n v="60.279554497245016"/>
    <n v="121.88863785574547"/>
    <n v="70"/>
    <n v="77.726339056238217"/>
    <n v="70"/>
    <n v="0"/>
    <n v="0"/>
    <n v="66.759851499081677"/>
    <n v="66.759851499081677"/>
    <n v="13.351970299816337"/>
    <n v="52.660565182834951"/>
    <n v="52.660565182834951"/>
    <s v="2. Riesgo (&gt;=40 y &lt;60)"/>
  </r>
  <r>
    <s v="15600"/>
    <x v="0"/>
    <x v="4"/>
    <x v="267"/>
    <s v="Rural"/>
    <n v="6"/>
    <s v="G3"/>
    <n v="0"/>
    <n v="1617.645385"/>
    <n v="8391.8233550000004"/>
    <n v="13199.938785"/>
    <n v="1925.5721739999999"/>
    <n v="77.204424000000003"/>
    <n v="12182.694321000001"/>
    <n v="2413.649046"/>
    <n v="3652.0727858"/>
    <n v="2005.2426438"/>
    <n v="4.2419260000000003"/>
    <n v="-629.58567800000003"/>
    <n v="2819.5363849999999"/>
    <n v="0"/>
    <n v="155811.65892223001"/>
    <n v="1952.38252195"/>
    <s v="OK"/>
    <n v="43.161014189076553"/>
    <n v="80"/>
    <n v="1485.0998830000001"/>
    <n v="2002.7765979999999"/>
    <n v="12182.694321000001"/>
    <n v="11149.10108"/>
    <n v="10009.46874"/>
    <n v="13199.938785"/>
    <n v="2194.1926329999997"/>
    <n v="13199.938785"/>
    <n v="75.829660296413266"/>
    <n v="24.170339703586734"/>
    <n v="19.812112020568851"/>
    <n v="22.602403889141534"/>
    <n v="1.2530400712340077"/>
    <n v="98.746959928765989"/>
    <n v="54.9069736944124"/>
    <n v="70"/>
    <n v="16.62274855011761"/>
    <n v="40"/>
    <n v="51.10394070429885"/>
    <n v="40.883152563439083"/>
    <n v="36.838985810923447"/>
    <n v="100"/>
    <n v="134.85804025209796"/>
    <n v="60"/>
    <n v="91.515889558040229"/>
    <n v="100"/>
    <n v="0"/>
    <n v="0"/>
    <n v="86.666666666666671"/>
    <n v="86.666666666666671"/>
    <n v="17.333333333333336"/>
    <n v="58.216485896772419"/>
    <n v="58.216485896772419"/>
    <s v="2. Riesgo (&gt;=40 y &lt;60)"/>
  </r>
  <r>
    <s v="15621"/>
    <x v="0"/>
    <x v="4"/>
    <x v="268"/>
    <s v="Rural disperso"/>
    <n v="6"/>
    <s v="G4"/>
    <n v="0"/>
    <n v="871.975189"/>
    <n v="4272.9486800000004"/>
    <n v="6991.9269400000003"/>
    <n v="714.91263900000001"/>
    <n v="364.83012500000001"/>
    <n v="6284.0971360000003"/>
    <n v="1598.0489789999999"/>
    <n v="1952.5369229999999"/>
    <n v="628.35698600000001"/>
    <n v="75.338027999999994"/>
    <n v="-507.53207500000002"/>
    <n v="7024.269378"/>
    <n v="360"/>
    <n v="27709.633383899996"/>
    <n v="5897.1928974499997"/>
    <s v="OK"/>
    <n v="63.245691862454002"/>
    <n v="80"/>
    <n v="489.61983800000002"/>
    <n v="1079.7427640000001"/>
    <n v="6175.2790779999996"/>
    <n v="5888.9045370000003"/>
    <n v="5144.9238690000002"/>
    <n v="6991.9269400000003"/>
    <n v="6592.075331"/>
    <n v="7351.9269400000003"/>
    <n v="73.583776162855614"/>
    <n v="26.416223837144386"/>
    <n v="25.430048969885938"/>
    <n v="34.801878836157272"/>
    <n v="21.282103648749171"/>
    <n v="78.717896351250829"/>
    <n v="32.181567405883058"/>
    <n v="40"/>
    <n v="89.664592491176194"/>
    <n v="0"/>
    <n v="35.987199804910496"/>
    <n v="28.789759843928397"/>
    <n v="16.754308137545998"/>
    <n v="64.2204909256143"/>
    <n v="220.52675978378147"/>
    <n v="0"/>
    <n v="95.362565199356993"/>
    <n v="100"/>
    <n v="0.74235032026995507"/>
    <n v="0"/>
    <n v="54.740163641871426"/>
    <n v="55.482513962141383"/>
    <n v="11.096502792428277"/>
    <n v="39.737792572302681"/>
    <n v="39.886262636356676"/>
    <s v="1. Deterioro (&lt;40)"/>
  </r>
  <r>
    <s v="15632"/>
    <x v="0"/>
    <x v="4"/>
    <x v="269"/>
    <s v="Rural disperso"/>
    <n v="6"/>
    <s v="G3"/>
    <n v="0"/>
    <n v="1406.059669"/>
    <n v="13883.424209000001"/>
    <n v="22025.925424000001"/>
    <n v="2834.7094000000002"/>
    <n v="289.13524799999999"/>
    <n v="20791.746927"/>
    <n v="5341.2060949999996"/>
    <n v="4557.377125"/>
    <n v="2509.8057690000001"/>
    <n v="0"/>
    <n v="515.16027199999996"/>
    <n v="5079.0880360000001"/>
    <n v="0"/>
    <n v="67822.026130520011"/>
    <n v="8058.8263978100003"/>
    <s v="OK"/>
    <n v="50.058854170862567"/>
    <n v="80"/>
    <n v="1952.77"/>
    <n v="3123.8446480000002"/>
    <n v="19463.193796"/>
    <n v="17860.697704999999"/>
    <n v="15289.483878000001"/>
    <n v="22025.925424000001"/>
    <n v="5594.2483080000002"/>
    <n v="22025.925424000001"/>
    <n v="69.415852381576656"/>
    <n v="30.584147618423344"/>
    <n v="25.689068425818277"/>
    <n v="29.307057192757924"/>
    <n v="11.882314430272551"/>
    <n v="88.117685569727456"/>
    <n v="55.071276748904118"/>
    <n v="80"/>
    <n v="25.398471121237733"/>
    <n v="20"/>
    <n v="49.601778076181745"/>
    <n v="39.681422460945399"/>
    <n v="29.941145829137433"/>
    <n v="100"/>
    <n v="159.96992211064284"/>
    <n v="0"/>
    <n v="91.766530674275359"/>
    <n v="100"/>
    <n v="0"/>
    <n v="0"/>
    <n v="66.666666666666671"/>
    <n v="66.666666666666671"/>
    <n v="13.333333333333336"/>
    <n v="53.014755794278734"/>
    <n v="53.014755794278734"/>
    <s v="2. Riesgo (&gt;=40 y &lt;60)"/>
  </r>
  <r>
    <s v="15638"/>
    <x v="0"/>
    <x v="4"/>
    <x v="270"/>
    <s v="Intermedio"/>
    <n v="6"/>
    <s v="G1"/>
    <n v="0"/>
    <n v="915.68559600000003"/>
    <n v="5913.5549600000004"/>
    <n v="12674.442881000001"/>
    <n v="4549.8155649999999"/>
    <n v="640.48384599999997"/>
    <n v="12412.487673"/>
    <n v="4457.9414280000001"/>
    <n v="6118.1630590000004"/>
    <n v="4621.097307"/>
    <n v="0"/>
    <n v="-536.264544"/>
    <n v="2106.1545339999998"/>
    <n v="0"/>
    <n v="59235.729615210003"/>
    <n v="1741.5280863600001"/>
    <s v="OK"/>
    <n v="50.549807000487746"/>
    <n v="80"/>
    <n v="3740.2834290000001"/>
    <n v="5190.299411"/>
    <n v="11713.641673"/>
    <n v="10695.570567000001"/>
    <n v="6829.2405560000007"/>
    <n v="12674.442881000001"/>
    <n v="1569.8899899999997"/>
    <n v="12674.442881000001"/>
    <n v="53.881978246456704"/>
    <n v="46.118021753543296"/>
    <n v="35.914971643412322"/>
    <n v="44.77018864852468"/>
    <n v="2.939996008613063"/>
    <n v="97.060003991386935"/>
    <n v="75.530796783884796"/>
    <n v="100"/>
    <n v="12.386264270072097"/>
    <n v="60"/>
    <n v="69.589642878690981"/>
    <n v="55.671714302952786"/>
    <n v="29.450192999512254"/>
    <n v="100"/>
    <n v="138.76754287542522"/>
    <n v="60"/>
    <n v="91.308671253392887"/>
    <n v="100"/>
    <n v="0.23344696787884689"/>
    <n v="0"/>
    <n v="86.666666666666671"/>
    <n v="86.900113634545519"/>
    <n v="17.380022726909104"/>
    <n v="73.005047636286122"/>
    <n v="73.051737029861897"/>
    <s v="4. Solvente (&gt;=70 y &lt;80)"/>
  </r>
  <r>
    <s v="15646"/>
    <x v="0"/>
    <x v="4"/>
    <x v="271"/>
    <s v="Intermedio"/>
    <n v="6"/>
    <s v="G1"/>
    <n v="0"/>
    <n v="1597.6658620000001"/>
    <n v="11687.863272000001"/>
    <n v="27854.446113000002"/>
    <n v="10700.033422"/>
    <n v="260.90083099999998"/>
    <n v="25873.398826000001"/>
    <n v="5883.8287799999998"/>
    <n v="12623.197197"/>
    <n v="10041.825653"/>
    <n v="9.1599120000000003"/>
    <n v="560.205153"/>
    <n v="0"/>
    <n v="0"/>
    <n v="154545.48503412001"/>
    <n v="6262.11036453"/>
    <s v="OK"/>
    <n v="26.951436949039202"/>
    <n v="80"/>
    <n v="7531.0268999999998"/>
    <n v="10960.934253000001"/>
    <n v="24712.869416000001"/>
    <n v="19254.576161000001"/>
    <n v="13285.529134"/>
    <n v="27854.446113000002"/>
    <n v="569.36506499999996"/>
    <n v="27854.446113000002"/>
    <n v="47.696260338845818"/>
    <n v="52.303739661154182"/>
    <n v="22.740842127348884"/>
    <n v="28.347837836995016"/>
    <n v="4.051952965916457"/>
    <n v="95.948047034083544"/>
    <n v="79.550572618690595"/>
    <n v="100"/>
    <n v="2.0440724711961531"/>
    <n v="100"/>
    <n v="75.319924906446545"/>
    <n v="60.255939925157236"/>
    <n v="53.048563050960794"/>
    <n v="100"/>
    <n v="145.5436874485205"/>
    <n v="50"/>
    <n v="77.913154627579971"/>
    <n v="70"/>
    <n v="0"/>
    <n v="0"/>
    <n v="73.333333333333329"/>
    <n v="73.333333333333329"/>
    <n v="14.666666666666666"/>
    <n v="74.922606591823907"/>
    <n v="74.922606591823907"/>
    <s v="4. Solvente (&gt;=70 y &lt;80)"/>
  </r>
  <r>
    <s v="15660"/>
    <x v="0"/>
    <x v="4"/>
    <x v="272"/>
    <s v="Rural"/>
    <n v="6"/>
    <s v="G2"/>
    <n v="0"/>
    <n v="998.43040699999995"/>
    <n v="3571.0257740000002"/>
    <n v="5827.8300490000001"/>
    <n v="419.71193699999998"/>
    <n v="318.33500400000003"/>
    <n v="5861.473892"/>
    <n v="1982.6397099999999"/>
    <n v="1737.3785969999999"/>
    <n v="797.52518599999996"/>
    <n v="3.9316369999999998"/>
    <n v="15.504519"/>
    <n v="608.95481600000005"/>
    <n v="0"/>
    <n v="17022.66793172"/>
    <n v="6133.1782079599998"/>
    <s v="OK"/>
    <n v="38.345630875983247"/>
    <n v="80"/>
    <n v="504.66"/>
    <n v="738.04694100000006"/>
    <n v="4872.472119"/>
    <n v="4707.4284779999998"/>
    <n v="4569.4561810000005"/>
    <n v="5827.8300490000001"/>
    <n v="628.39097200000003"/>
    <n v="5827.8300490000001"/>
    <n v="78.407505753948243"/>
    <n v="21.592494246051757"/>
    <n v="33.824934590359511"/>
    <n v="47.341793862303575"/>
    <n v="36.029476886707343"/>
    <n v="63.970523113292657"/>
    <n v="45.903937539988007"/>
    <n v="70"/>
    <n v="10.782589174985052"/>
    <n v="60"/>
    <n v="52.580962244329598"/>
    <n v="42.064769795463683"/>
    <n v="41.654369124016753"/>
    <n v="100"/>
    <n v="146.24637201284034"/>
    <n v="50"/>
    <n v="96.612732982987851"/>
    <n v="100"/>
    <n v="0"/>
    <n v="0"/>
    <n v="83.333333333333329"/>
    <n v="83.333333333333329"/>
    <n v="16.666666666666668"/>
    <n v="58.731436462130347"/>
    <n v="58.731436462130347"/>
    <s v="2. Riesgo (&gt;=40 y &lt;60)"/>
  </r>
  <r>
    <s v="15664"/>
    <x v="0"/>
    <x v="4"/>
    <x v="273"/>
    <s v="Rural"/>
    <n v="6"/>
    <s v="G3"/>
    <n v="0"/>
    <n v="1278.1131077499999"/>
    <n v="7001.1272712500004"/>
    <n v="11163.581190000001"/>
    <n v="1453.908044"/>
    <n v="98.142746000000002"/>
    <n v="11614.321422000001"/>
    <n v="1756.1498799999999"/>
    <n v="2841.0889063499999"/>
    <n v="1324.63840035"/>
    <n v="0"/>
    <n v="-1557.3632130000001"/>
    <n v="2797.114681"/>
    <n v="0"/>
    <n v="41039.785280360004"/>
    <n v="10279.861927510001"/>
    <s v="OK"/>
    <n v="55.892077615925054"/>
    <n v="80"/>
    <n v="1096.3"/>
    <n v="1552.05079"/>
    <n v="11204.493897"/>
    <n v="9669.2860099999998"/>
    <n v="8279.2403790000008"/>
    <n v="11163.581190000001"/>
    <n v="1239.7514679999999"/>
    <n v="11163.581190000001"/>
    <n v="74.162943217686234"/>
    <n v="25.837056782313766"/>
    <n v="15.120555185199866"/>
    <n v="17.250099079246372"/>
    <n v="25.048527562422535"/>
    <n v="74.951472437577465"/>
    <n v="46.624320604306178"/>
    <n v="70"/>
    <n v="11.105320478257747"/>
    <n v="60"/>
    <n v="49.607725659827523"/>
    <n v="39.686180527862021"/>
    <n v="24.107922384074946"/>
    <n v="92.407433239953946"/>
    <n v="141.57172215634407"/>
    <n v="50"/>
    <n v="86.298284410587684"/>
    <n v="80"/>
    <n v="0"/>
    <n v="0"/>
    <n v="74.135811079984649"/>
    <n v="74.135811079984649"/>
    <n v="14.82716221599693"/>
    <n v="54.513342743858949"/>
    <n v="54.513342743858949"/>
    <s v="2. Riesgo (&gt;=40 y &lt;60)"/>
  </r>
  <r>
    <s v="15667"/>
    <x v="0"/>
    <x v="4"/>
    <x v="274"/>
    <s v="Rural"/>
    <n v="6"/>
    <s v="G2"/>
    <n v="0"/>
    <n v="1276.4126799999999"/>
    <n v="6575.6371840000002"/>
    <n v="11686.620027000001"/>
    <n v="2216.053101"/>
    <n v="452.18075700000003"/>
    <n v="10969.052331999999"/>
    <n v="2050.926794"/>
    <n v="3951.749777"/>
    <n v="1483.271757"/>
    <n v="72.460426999999996"/>
    <n v="-1587.258288"/>
    <n v="4557.1067899999998"/>
    <n v="0"/>
    <n v="32209.214975610001"/>
    <n v="4052.1320315900002"/>
    <s v="OK"/>
    <n v="68.885645103293442"/>
    <n v="80"/>
    <n v="2420.487901"/>
    <n v="2668.2338580000001"/>
    <n v="10805.400294999999"/>
    <n v="9632.2774559999998"/>
    <n v="7852.0498640000005"/>
    <n v="11686.620027000001"/>
    <n v="3042.3089289999998"/>
    <n v="11686.620027000001"/>
    <n v="67.188373078436186"/>
    <n v="32.811626921563814"/>
    <n v="18.697392736625336"/>
    <n v="26.169100499964653"/>
    <n v="12.58066064217468"/>
    <n v="87.419339357825322"/>
    <n v="37.534556606618871"/>
    <n v="50"/>
    <n v="26.032410756670863"/>
    <n v="20"/>
    <n v="43.280013355870757"/>
    <n v="34.624010684696607"/>
    <n v="11.114354896706558"/>
    <n v="42.602136831210636"/>
    <n v="110.23537266588468"/>
    <n v="80"/>
    <n v="89.14318019719417"/>
    <n v="80"/>
    <n v="0"/>
    <n v="0"/>
    <n v="67.534045610403538"/>
    <n v="67.534045610403538"/>
    <n v="13.506809122080709"/>
    <n v="48.130819806777318"/>
    <n v="48.130819806777318"/>
    <s v="2. Riesgo (&gt;=40 y &lt;60)"/>
  </r>
  <r>
    <s v="15673"/>
    <x v="0"/>
    <x v="4"/>
    <x v="275"/>
    <s v="Rural"/>
    <n v="6"/>
    <s v="G3"/>
    <n v="0"/>
    <n v="1172.1424979999999"/>
    <n v="6398.6062650000003"/>
    <n v="9016.0255180000004"/>
    <n v="489.21663899999999"/>
    <n v="59.423001999999997"/>
    <n v="9274.1799229999997"/>
    <n v="2794.591809"/>
    <n v="1729.1309282"/>
    <n v="462.72752819999999"/>
    <n v="34.336750000000002"/>
    <n v="-1268.5478880000001"/>
    <n v="1311.1272019999999"/>
    <n v="0"/>
    <n v="38659.075658829999"/>
    <n v="4224.6368513799998"/>
    <s v="OK"/>
    <n v="65.738237419643013"/>
    <n v="80"/>
    <n v="414.11845099999999"/>
    <n v="548.63964099999998"/>
    <n v="9018.1700060000003"/>
    <n v="6865.3056409999999"/>
    <n v="7570.7487630000005"/>
    <n v="9016.0255180000004"/>
    <n v="76.916063999999778"/>
    <n v="9016.0255180000004"/>
    <n v="83.969912772378649"/>
    <n v="16.030087227621351"/>
    <n v="30.133034211137115"/>
    <n v="34.376900803828846"/>
    <n v="10.927930322656495"/>
    <n v="89.072069677343507"/>
    <n v="26.76069930006356"/>
    <n v="40"/>
    <n v="0.85310388536990134"/>
    <n v="100"/>
    <n v="55.895811541758732"/>
    <n v="44.71664923340699"/>
    <n v="14.261762580356987"/>
    <n v="54.666381139462132"/>
    <n v="132.48374702338486"/>
    <n v="60"/>
    <n v="76.127480812984786"/>
    <n v="70"/>
    <n v="0.27518999271226241"/>
    <n v="0"/>
    <n v="61.555460379820715"/>
    <n v="61.830650372532979"/>
    <n v="12.366130074506597"/>
    <n v="57.027741309371137"/>
    <n v="57.082779307913583"/>
    <s v="2. Riesgo (&gt;=40 y &lt;60)"/>
  </r>
  <r>
    <s v="15676"/>
    <x v="0"/>
    <x v="4"/>
    <x v="276"/>
    <s v="Rural"/>
    <n v="6"/>
    <s v="G2"/>
    <n v="0"/>
    <n v="860.28814899999998"/>
    <n v="4099.6637769999998"/>
    <n v="8024.2862880000002"/>
    <n v="1906.8943139999999"/>
    <n v="93.177402000000001"/>
    <n v="6311.0083020000002"/>
    <n v="1207.3279259999999"/>
    <n v="2869.1302683000004"/>
    <n v="1571.6320463"/>
    <n v="0"/>
    <n v="415.779764"/>
    <n v="1954.091979"/>
    <n v="0"/>
    <n v="24673.37032717"/>
    <n v="3069.3017553499999"/>
    <s v="OK"/>
    <n v="46.609758113186295"/>
    <n v="80"/>
    <n v="1303.5"/>
    <n v="2000.0717159999999"/>
    <n v="6311.0083020000002"/>
    <n v="6010.0098790000002"/>
    <n v="4959.9519259999997"/>
    <n v="8024.2862880000002"/>
    <n v="2369.8717430000002"/>
    <n v="8024.2862880000002"/>
    <n v="61.811751824176682"/>
    <n v="38.188248175823318"/>
    <n v="19.130507649901045"/>
    <n v="26.775293451741479"/>
    <n v="12.439734477499103"/>
    <n v="87.560265522500899"/>
    <n v="54.777298321529813"/>
    <n v="70"/>
    <n v="29.533738677096412"/>
    <n v="20"/>
    <n v="48.50476143001314"/>
    <n v="38.803809144010515"/>
    <n v="33.390241886813705"/>
    <n v="100"/>
    <n v="153.43856662830839"/>
    <n v="0"/>
    <n v="95.230581095819332"/>
    <n v="100"/>
    <n v="0"/>
    <n v="0"/>
    <n v="66.666666666666671"/>
    <n v="66.666666666666671"/>
    <n v="13.333333333333336"/>
    <n v="52.137142477343851"/>
    <n v="52.137142477343851"/>
    <s v="2. Riesgo (&gt;=40 y &lt;60)"/>
  </r>
  <r>
    <s v="15681"/>
    <x v="0"/>
    <x v="4"/>
    <x v="277"/>
    <s v="Rural"/>
    <n v="6"/>
    <s v="G4"/>
    <n v="0"/>
    <n v="1839.5705069999999"/>
    <n v="10074.538535"/>
    <n v="18965.895501999999"/>
    <n v="2450.425123"/>
    <n v="316.18934400000001"/>
    <n v="16766.683388000001"/>
    <n v="5330.788732"/>
    <n v="4606.1849739999998"/>
    <n v="2624.0133310000001"/>
    <n v="45"/>
    <n v="217.040471"/>
    <n v="0"/>
    <n v="680"/>
    <n v="33866.843864000002"/>
    <n v="10716.579032"/>
    <s v="OK"/>
    <n v="50.554090885159376"/>
    <n v="80"/>
    <n v="1616.8019999999999"/>
    <n v="2766.6144669999999"/>
    <n v="16766.683388000001"/>
    <n v="14253.027525"/>
    <n v="11914.109042"/>
    <n v="18965.895501999999"/>
    <n v="262.04047100000003"/>
    <n v="19645.895501999999"/>
    <n v="62.818594781056497"/>
    <n v="37.181405218943503"/>
    <n v="31.79393687254375"/>
    <n v="43.511073850978264"/>
    <n v="31.643276459521459"/>
    <n v="68.356723540478541"/>
    <n v="56.967172308786232"/>
    <n v="80"/>
    <n v="1.3338179009112803"/>
    <n v="100"/>
    <n v="65.809840522080066"/>
    <n v="52.647872417664054"/>
    <n v="29.445909114840624"/>
    <n v="100"/>
    <n v="171.11646738437977"/>
    <n v="0"/>
    <n v="85.008031673103346"/>
    <n v="80"/>
    <n v="0.327198027859671"/>
    <n v="0"/>
    <n v="60"/>
    <n v="60.327198027859673"/>
    <n v="12.065439605571935"/>
    <n v="64.647872417664047"/>
    <n v="64.713312023235986"/>
    <s v="3. Vulnerable (&gt;=60 y &lt;70)"/>
  </r>
  <r>
    <s v="15686"/>
    <x v="0"/>
    <x v="4"/>
    <x v="278"/>
    <s v="Intermedio"/>
    <n v="6"/>
    <s v="G3"/>
    <n v="0"/>
    <n v="1436.2119279999999"/>
    <n v="9313.2959989999999"/>
    <n v="15387.873820000001"/>
    <n v="1732.7578080000001"/>
    <n v="151.26648299999999"/>
    <n v="14816.897897000001"/>
    <n v="2830.6717319999998"/>
    <n v="3333.7915595999998"/>
    <n v="1435.0889605999998"/>
    <n v="139.02522999999999"/>
    <n v="-1049.367236"/>
    <n v="2865.05816"/>
    <n v="0"/>
    <n v="39324.294595129999"/>
    <n v="8087.1258663099998"/>
    <s v="OK"/>
    <n v="46.977023585720588"/>
    <n v="80"/>
    <n v="1555"/>
    <n v="1884.0242910000002"/>
    <n v="14538.538457000001"/>
    <n v="13125.641839"/>
    <n v="10749.507927000001"/>
    <n v="15387.873820000001"/>
    <n v="1954.716154"/>
    <n v="15387.873820000001"/>
    <n v="69.857005930400859"/>
    <n v="30.142994069599141"/>
    <n v="19.104347965933748"/>
    <n v="21.794959987932476"/>
    <n v="20.565215344794833"/>
    <n v="79.434784655205164"/>
    <n v="43.046751272361696"/>
    <n v="50"/>
    <n v="12.702964534706588"/>
    <n v="60"/>
    <n v="48.274547742547355"/>
    <n v="38.61963819403789"/>
    <n v="33.022976414279412"/>
    <n v="100"/>
    <n v="121.15911839228296"/>
    <n v="70"/>
    <n v="90.281714890538254"/>
    <n v="100"/>
    <n v="0"/>
    <n v="0"/>
    <n v="90"/>
    <n v="90"/>
    <n v="18"/>
    <n v="56.61963819403789"/>
    <n v="56.61963819403789"/>
    <s v="2. Riesgo (&gt;=40 y &lt;60)"/>
  </r>
  <r>
    <s v="15690"/>
    <x v="0"/>
    <x v="4"/>
    <x v="279"/>
    <s v="Rural disperso"/>
    <n v="6"/>
    <s v="G1"/>
    <n v="0"/>
    <n v="1006.4553045"/>
    <n v="4783.7353165000004"/>
    <n v="11860.186882"/>
    <n v="4128.1117199999999"/>
    <n v="420.45291600000002"/>
    <n v="10578.514082"/>
    <n v="4659.2190479999999"/>
    <n v="5617.0334521000004"/>
    <n v="2981.2857460999999"/>
    <n v="105.014375"/>
    <n v="-1354.0749060000001"/>
    <n v="5476.7957759999999"/>
    <n v="0"/>
    <n v="49000.893129789998"/>
    <n v="8327.0061809199997"/>
    <s v="OK"/>
    <n v="36.863178932894371"/>
    <n v="80"/>
    <n v="3796.852875"/>
    <n v="4548.5646360000001"/>
    <n v="10578.514082"/>
    <n v="9491.0379479999992"/>
    <n v="5790.1906210000006"/>
    <n v="11860.186882"/>
    <n v="4227.7352449999998"/>
    <n v="11860.186882"/>
    <n v="48.820399531711196"/>
    <n v="51.179600468288804"/>
    <n v="44.044173046268867"/>
    <n v="54.903730837593784"/>
    <n v="16.993580420797702"/>
    <n v="83.006419579202301"/>
    <n v="53.075805432232336"/>
    <n v="70"/>
    <n v="35.646447118100312"/>
    <n v="0"/>
    <n v="51.817950177016975"/>
    <n v="41.454360141613584"/>
    <n v="43.136821067105629"/>
    <n v="100"/>
    <n v="119.79828520482243"/>
    <n v="80"/>
    <n v="89.71995380853717"/>
    <n v="80"/>
    <n v="0"/>
    <n v="0"/>
    <n v="86.666666666666671"/>
    <n v="86.666666666666671"/>
    <n v="17.333333333333336"/>
    <n v="58.78769347494692"/>
    <n v="58.78769347494692"/>
    <s v="2. Riesgo (&gt;=40 y &lt;60)"/>
  </r>
  <r>
    <s v="15693"/>
    <x v="0"/>
    <x v="4"/>
    <x v="280"/>
    <s v="Intermedio"/>
    <n v="6"/>
    <s v="G4"/>
    <n v="0"/>
    <n v="891.08184749999998"/>
    <n v="4412.7127604999996"/>
    <n v="13173.191294"/>
    <n v="2720.740918"/>
    <n v="94.384601000000004"/>
    <n v="14066.584633"/>
    <n v="3227.5727780000002"/>
    <n v="3754.0868796"/>
    <n v="1764.5808066"/>
    <n v="22"/>
    <n v="-2882.8994120000002"/>
    <n v="4623.2850719999997"/>
    <n v="0"/>
    <n v="52688.075471179989"/>
    <n v="11299.963885589999"/>
    <s v="OK"/>
    <n v="48.134652953803425"/>
    <n v="80"/>
    <n v="2073.39642"/>
    <n v="2815.1255190000002"/>
    <n v="14066.584633"/>
    <n v="11608.42951"/>
    <n v="5303.7946079999992"/>
    <n v="13173.191294"/>
    <n v="1762.3856599999995"/>
    <n v="13173.191294"/>
    <n v="40.262032863788448"/>
    <n v="59.737967136211552"/>
    <n v="22.944963985274448"/>
    <n v="31.400956304139406"/>
    <n v="21.446909541744414"/>
    <n v="78.553090458255582"/>
    <n v="47.004261307559744"/>
    <n v="70"/>
    <n v="13.378577906195851"/>
    <n v="60"/>
    <n v="59.938402779721308"/>
    <n v="47.950722223777049"/>
    <n v="31.865347046196575"/>
    <n v="100"/>
    <n v="135.77362687835645"/>
    <n v="60"/>
    <n v="82.524861669454538"/>
    <n v="80"/>
    <n v="0"/>
    <n v="0"/>
    <n v="80"/>
    <n v="80"/>
    <n v="16"/>
    <n v="63.950722223777049"/>
    <n v="63.950722223777049"/>
    <s v="3. Vulnerable (&gt;=60 y &lt;70)"/>
  </r>
  <r>
    <s v="15696"/>
    <x v="0"/>
    <x v="4"/>
    <x v="281"/>
    <s v="Rural disperso"/>
    <n v="6"/>
    <s v="G1"/>
    <n v="0"/>
    <n v="826.02796499999999"/>
    <n v="4132.5101519999998"/>
    <n v="11188.914595"/>
    <n v="5455.0607010000003"/>
    <n v="458.51205299999998"/>
    <n v="9941.9872520000008"/>
    <n v="4346.144953"/>
    <n v="6751.1251810000003"/>
    <n v="5562.9624119999999"/>
    <n v="0"/>
    <n v="207.40070700000001"/>
    <n v="2681.549505"/>
    <n v="0"/>
    <n v="50743.334649360004"/>
    <n v="1668.7602455500003"/>
    <s v="OK"/>
    <n v="68.094692563746975"/>
    <n v="80"/>
    <n v="3824.3182240000001"/>
    <n v="5913.5727540000007"/>
    <n v="9793.3511190000008"/>
    <n v="8271.7262109999992"/>
    <n v="4958.5381170000001"/>
    <n v="11188.914595"/>
    <n v="2888.9502119999997"/>
    <n v="11188.914595"/>
    <n v="44.316524850550081"/>
    <n v="55.683475149449919"/>
    <n v="43.71505256281332"/>
    <n v="54.493462209827747"/>
    <n v="3.2886294467662607"/>
    <n v="96.711370553233735"/>
    <n v="82.400522325613196"/>
    <n v="100"/>
    <n v="25.819753895440289"/>
    <n v="20"/>
    <n v="65.377661582502284"/>
    <n v="52.302129266001828"/>
    <n v="11.905307436253025"/>
    <n v="45.633915880009688"/>
    <n v="154.63077096692987"/>
    <n v="0"/>
    <n v="84.462673812971843"/>
    <n v="80"/>
    <n v="0"/>
    <n v="0"/>
    <n v="41.877971960003229"/>
    <n v="41.877971960003229"/>
    <n v="8.3755943920006466"/>
    <n v="60.677723658002478"/>
    <n v="60.677723658002478"/>
    <s v="3. Vulnerable (&gt;=60 y &lt;70)"/>
  </r>
  <r>
    <s v="15720"/>
    <x v="0"/>
    <x v="4"/>
    <x v="282"/>
    <s v="Rural disperso"/>
    <n v="6"/>
    <s v="G3"/>
    <n v="0"/>
    <n v="1245.8597460000001"/>
    <n v="4626.2178350000004"/>
    <n v="7977.3118199999999"/>
    <n v="720.03408200000001"/>
    <n v="208.710643"/>
    <n v="6041.3719430000001"/>
    <n v="1379.4012849999999"/>
    <n v="2183.5577890999998"/>
    <n v="681.6980241"/>
    <n v="0"/>
    <n v="981.35943199999997"/>
    <n v="820.21309699999995"/>
    <n v="0"/>
    <n v="45869.742523460001"/>
    <n v="3636.0448369999999"/>
    <s v="OK"/>
    <n v="63.755484414944227"/>
    <n v="80"/>
    <n v="524.25"/>
    <n v="928.74472500000002"/>
    <n v="5494.0926229999995"/>
    <n v="5029.1041020000002"/>
    <n v="5872.0775810000005"/>
    <n v="7977.3118199999999"/>
    <n v="1801.572529"/>
    <n v="7977.3118199999999"/>
    <n v="73.609728609054187"/>
    <n v="26.390271390945813"/>
    <n v="22.832583360444819"/>
    <n v="26.04827140132679"/>
    <n v="7.9268917525324039"/>
    <n v="92.073108247467601"/>
    <n v="31.21960075904272"/>
    <n v="40"/>
    <n v="22.583704506614108"/>
    <n v="20"/>
    <n v="40.90233020794804"/>
    <n v="32.721864166358436"/>
    <n v="16.244515585055773"/>
    <n v="62.26641871192637"/>
    <n v="177.15683834048642"/>
    <n v="0"/>
    <n v="91.536572953768356"/>
    <n v="100"/>
    <n v="0.35415947294089467"/>
    <n v="0"/>
    <n v="54.088806237308795"/>
    <n v="54.442965710249688"/>
    <n v="10.888593142049938"/>
    <n v="43.539625413820197"/>
    <n v="43.610457308408371"/>
    <s v="2. Riesgo (&gt;=40 y &lt;60)"/>
  </r>
  <r>
    <s v="15723"/>
    <x v="0"/>
    <x v="4"/>
    <x v="283"/>
    <s v="Rural disperso"/>
    <n v="6"/>
    <s v="G2"/>
    <n v="0"/>
    <n v="1006.740181"/>
    <n v="2732.3914239999999"/>
    <n v="4556.5368520000002"/>
    <n v="507.95848799999999"/>
    <n v="90.929603"/>
    <n v="5769.8556410000001"/>
    <n v="2988.174317"/>
    <n v="1607.8580440000001"/>
    <n v="545.34504500000003"/>
    <n v="0"/>
    <n v="-781.85453199999995"/>
    <n v="1505.2718890000001"/>
    <n v="0"/>
    <n v="33063.496483459996"/>
    <n v="2661.48376934"/>
    <s v="OK"/>
    <n v="76.082187842395896"/>
    <n v="80"/>
    <n v="422.091452"/>
    <n v="598.88809100000003"/>
    <n v="4275.878385"/>
    <n v="3601.0828150000002"/>
    <n v="3739.131605"/>
    <n v="4556.5368520000002"/>
    <n v="723.41735700000015"/>
    <n v="4556.5368520000002"/>
    <n v="82.060822208840108"/>
    <n v="17.939177791159892"/>
    <n v="51.789412126125669"/>
    <n v="72.485097246092494"/>
    <n v="8.0496137807790724"/>
    <n v="91.950386219220931"/>
    <n v="33.917487121145378"/>
    <n v="40"/>
    <n v="15.876473306310926"/>
    <n v="40"/>
    <n v="52.474932251294661"/>
    <n v="41.979945801035733"/>
    <n v="3.9178121576041036"/>
    <n v="15.017261115774616"/>
    <n v="141.88586102899805"/>
    <n v="50"/>
    <n v="84.218550921204468"/>
    <n v="80"/>
    <n v="0"/>
    <n v="2"/>
    <n v="48.339087038591536"/>
    <n v="50.339087038591536"/>
    <n v="10.067817407718309"/>
    <n v="51.647763208754043"/>
    <n v="52.047763208754041"/>
    <s v="2. Riesgo (&gt;=40 y &lt;60)"/>
  </r>
  <r>
    <s v="15740"/>
    <x v="0"/>
    <x v="4"/>
    <x v="284"/>
    <s v="Rural"/>
    <n v="6"/>
    <s v="G3"/>
    <n v="0"/>
    <n v="1493.278129"/>
    <n v="9467.3079909999997"/>
    <n v="15008.564939"/>
    <n v="2142.0390729999999"/>
    <n v="377.70905199999999"/>
    <n v="16806.945777000001"/>
    <n v="6253.9589999999998"/>
    <n v="4030.0786379000001"/>
    <n v="2265.8292079000003"/>
    <n v="42.784751999999997"/>
    <n v="-2911.1345219999998"/>
    <n v="2702.4678859999999"/>
    <n v="1750.3419719999999"/>
    <n v="61449.962068520006"/>
    <n v="4828.2508859499994"/>
    <s v="OK"/>
    <n v="49.646905848060356"/>
    <n v="80"/>
    <n v="1450.5206989999999"/>
    <n v="2519.7481250000001"/>
    <n v="16155.450031"/>
    <n v="15235.308037000001"/>
    <n v="10960.58612"/>
    <n v="15008.564939"/>
    <n v="-165.8818839999999"/>
    <n v="16758.906910999998"/>
    <n v="73.028874942725125"/>
    <n v="26.971125057274875"/>
    <n v="37.210562126989359"/>
    <n v="42.451211322802656"/>
    <n v="7.8572072681936573"/>
    <n v="92.142792731806338"/>
    <n v="56.222952738229502"/>
    <n v="80"/>
    <n v="-0.98981326694475802"/>
    <n v="100"/>
    <n v="68.313025822376773"/>
    <n v="54.650420657901421"/>
    <n v="30.353094151939644"/>
    <n v="100"/>
    <n v="173.71335181477477"/>
    <n v="0"/>
    <n v="94.304448392125394"/>
    <n v="100"/>
    <n v="0.29123469335023611"/>
    <n v="0"/>
    <n v="66.666666666666671"/>
    <n v="66.957901360016905"/>
    <n v="13.391580272003381"/>
    <n v="67.983753991234749"/>
    <n v="68.042000929904802"/>
    <s v="3. Vulnerable (&gt;=60 y &lt;70)"/>
  </r>
  <r>
    <s v="15753"/>
    <x v="0"/>
    <x v="4"/>
    <x v="285"/>
    <s v="Intermedio"/>
    <n v="6"/>
    <s v="G3"/>
    <n v="0"/>
    <n v="1265.4478859999999"/>
    <n v="9920.1946919999991"/>
    <n v="14431.245789000001"/>
    <n v="2158.5715169999999"/>
    <n v="120.010389"/>
    <n v="16749.320314000001"/>
    <n v="4777.9003510000002"/>
    <n v="3567.4715634999998"/>
    <n v="1794.8981845000001"/>
    <n v="60.369399000000001"/>
    <n v="-4053.8717350000002"/>
    <n v="2745.0487560000001"/>
    <n v="1100"/>
    <n v="80583.96494654"/>
    <n v="11601.819725770001"/>
    <s v="OK"/>
    <n v="43.65443282455211"/>
    <n v="80"/>
    <n v="2467.1999999999998"/>
    <n v="2278.5819059999999"/>
    <n v="16712.544145"/>
    <n v="13887.906235"/>
    <n v="11185.642577999999"/>
    <n v="14431.245789000001"/>
    <n v="-1248.4535799999999"/>
    <n v="15531.245789000001"/>
    <n v="77.509888900416939"/>
    <n v="22.490111099583061"/>
    <n v="28.525935748009839"/>
    <n v="32.543462323594653"/>
    <n v="14.397181540355744"/>
    <n v="85.602818459644254"/>
    <n v="50.312893951677331"/>
    <n v="70"/>
    <n v="-8.0383350888968401"/>
    <n v="80"/>
    <n v="58.127278376564391"/>
    <n v="46.501822701251513"/>
    <n v="36.34556717544789"/>
    <n v="100"/>
    <n v="92.354973492217908"/>
    <n v="100"/>
    <n v="83.098695892779048"/>
    <n v="80"/>
    <n v="0"/>
    <n v="0"/>
    <n v="93.333333333333329"/>
    <n v="93.333333333333329"/>
    <n v="18.666666666666668"/>
    <n v="65.168489367918184"/>
    <n v="65.168489367918184"/>
    <s v="3. Vulnerable (&gt;=60 y &lt;70)"/>
  </r>
  <r>
    <s v="15755"/>
    <x v="0"/>
    <x v="4"/>
    <x v="286"/>
    <s v="Rural disperso"/>
    <n v="6"/>
    <s v="G3"/>
    <n v="0"/>
    <n v="1662.6726329999999"/>
    <n v="9718.464446"/>
    <n v="14641.943456000001"/>
    <n v="1517.702632"/>
    <n v="293.68173000000002"/>
    <n v="15399.103487"/>
    <n v="3861.0218450000002"/>
    <n v="3491.1808931"/>
    <n v="1836.5976100999999"/>
    <n v="0"/>
    <n v="-268.03801600000003"/>
    <n v="1877.7325330000001"/>
    <n v="0"/>
    <n v="65622.498637569995"/>
    <n v="4756.1049660899998"/>
    <s v="OK"/>
    <n v="49.006312203661935"/>
    <n v="80"/>
    <n v="1290.8"/>
    <n v="1811.384362"/>
    <n v="13255.398189"/>
    <n v="12310.391452"/>
    <n v="11381.137079"/>
    <n v="14641.943456000001"/>
    <n v="1609.6945170000001"/>
    <n v="14641.943456000001"/>
    <n v="77.729688775271285"/>
    <n v="22.270311224728715"/>
    <n v="25.073030051778627"/>
    <n v="28.604257404083278"/>
    <n v="7.2476742959114464"/>
    <n v="92.752325704088548"/>
    <n v="52.606773075834234"/>
    <n v="70"/>
    <n v="10.993721713495463"/>
    <n v="60"/>
    <n v="54.725378866580101"/>
    <n v="43.780303093264081"/>
    <n v="30.993687796338065"/>
    <n v="100"/>
    <n v="140.33036581964674"/>
    <n v="50"/>
    <n v="92.870778202768633"/>
    <n v="100"/>
    <n v="0"/>
    <n v="2"/>
    <n v="83.333333333333329"/>
    <n v="85.333333333333329"/>
    <n v="17.066666666666666"/>
    <n v="60.446969759930752"/>
    <n v="60.846969759930744"/>
    <s v="3. Vulnerable (&gt;=60 y &lt;70)"/>
  </r>
  <r>
    <s v="15757"/>
    <x v="0"/>
    <x v="4"/>
    <x v="287"/>
    <s v="Rural"/>
    <n v="6"/>
    <s v="G2"/>
    <n v="0"/>
    <n v="1063.6324910000001"/>
    <n v="7005.3936450000001"/>
    <n v="13685.710378"/>
    <n v="3372.9080640000002"/>
    <n v="678.48077899999998"/>
    <n v="16933.592239000001"/>
    <n v="6761.2841010000002"/>
    <n v="5154.3392668999995"/>
    <n v="3438.9649779000001"/>
    <n v="0"/>
    <n v="-3349.2268309999999"/>
    <n v="3302.9136170000002"/>
    <n v="0"/>
    <n v="44616.363304569997"/>
    <n v="3340.83727348"/>
    <s v="OK"/>
    <n v="40.866060219610624"/>
    <n v="80"/>
    <n v="1993.854147"/>
    <n v="4051.3888430000002"/>
    <n v="15319.56292"/>
    <n v="12066.82043"/>
    <n v="8069.0261360000004"/>
    <n v="13685.710378"/>
    <n v="-46.313213999999789"/>
    <n v="13685.710378"/>
    <n v="58.959497995596124"/>
    <n v="41.040502004403876"/>
    <n v="39.928232625254722"/>
    <n v="55.884044747559187"/>
    <n v="7.4879192879841963"/>
    <n v="92.512080712015802"/>
    <n v="66.71980247757952"/>
    <n v="100"/>
    <n v="-0.3384056268971542"/>
    <n v="100"/>
    <n v="77.887325492795782"/>
    <n v="62.30986039423663"/>
    <n v="39.133939780389376"/>
    <n v="100"/>
    <n v="203.19384189138486"/>
    <n v="0"/>
    <n v="78.767393645718982"/>
    <n v="70"/>
    <n v="0.48356093928844524"/>
    <n v="2"/>
    <n v="56.666666666666664"/>
    <n v="59.150227605955109"/>
    <n v="11.830045521191023"/>
    <n v="73.643193727569965"/>
    <n v="74.139905915427647"/>
    <s v="4. Solvente (&gt;=70 y &lt;80)"/>
  </r>
  <r>
    <s v="15759"/>
    <x v="0"/>
    <x v="4"/>
    <x v="288"/>
    <s v="Ciudades y aglomeraciones"/>
    <n v="2"/>
    <s v="G1"/>
    <n v="0"/>
    <n v="366.877613"/>
    <n v="132515.82640699999"/>
    <n v="222749.099904"/>
    <n v="69224.160980999994"/>
    <n v="3612.5485899999999"/>
    <n v="198941.10841799999"/>
    <n v="22318.275033000002"/>
    <n v="74360.074258699999"/>
    <n v="40702.686555699998"/>
    <n v="1297.8548659999999"/>
    <n v="1866.79628"/>
    <n v="31949.380870000001"/>
    <n v="0"/>
    <n v="416718.93872585997"/>
    <n v="98022.486521350002"/>
    <s v="OK"/>
    <n v="46.260817285976863"/>
    <n v="70"/>
    <n v="63075.744546000002"/>
    <n v="72836.709570999999"/>
    <n v="187224.91592100001"/>
    <n v="175534.913183"/>
    <n v="132882.70401999998"/>
    <n v="222749.099904"/>
    <n v="35114.032015999997"/>
    <n v="222749.099904"/>
    <n v="59.65577597272874"/>
    <n v="40.34422402727126"/>
    <n v="11.218533570299877"/>
    <n v="13.984581953422163"/>
    <n v="23.522445805093213"/>
    <n v="76.477554194906787"/>
    <n v="54.73728605231706"/>
    <n v="70"/>
    <n v="15.763938903067793"/>
    <n v="40"/>
    <n v="48.161272035120042"/>
    <n v="38.529017628096035"/>
    <n v="23.739182714023137"/>
    <n v="81.710331107254589"/>
    <n v="115.47498978451456"/>
    <n v="80"/>
    <n v="93.756171458005824"/>
    <n v="100"/>
    <n v="5.6303641029902152E-2"/>
    <n v="2"/>
    <n v="87.23677703575153"/>
    <n v="89.293080676781429"/>
    <n v="17.858616135356286"/>
    <n v="55.97637303524634"/>
    <n v="56.387633763452321"/>
    <s v="2. Riesgo (&gt;=40 y &lt;60)"/>
  </r>
  <r>
    <s v="15761"/>
    <x v="0"/>
    <x v="4"/>
    <x v="289"/>
    <s v="Rural"/>
    <n v="6"/>
    <s v="G3"/>
    <n v="0"/>
    <n v="965.60493299999996"/>
    <n v="4196.2516109999997"/>
    <n v="9973.1184959999991"/>
    <n v="623.69912299999999"/>
    <n v="168.96536800000001"/>
    <n v="7081.3409849999998"/>
    <n v="1268.4273009999999"/>
    <n v="1805.7758574000002"/>
    <n v="42.520416400000101"/>
    <n v="515.19759699999997"/>
    <n v="1128.52207"/>
    <n v="1666.536975"/>
    <n v="0"/>
    <n v="14933.318633640001"/>
    <n v="4440.6958482200007"/>
    <s v="OK"/>
    <n v="61.49065519427451"/>
    <n v="80"/>
    <n v="1179"/>
    <n v="792.664491"/>
    <n v="7081.3409849999998"/>
    <n v="5736.198566"/>
    <n v="5161.8565439999993"/>
    <n v="9973.1184959999991"/>
    <n v="3310.2566419999998"/>
    <n v="9973.1184959999991"/>
    <n v="51.757697916356932"/>
    <n v="48.242302083643068"/>
    <n v="17.912247181527299"/>
    <n v="20.434966496186441"/>
    <n v="29.736831826627807"/>
    <n v="70.263168173372193"/>
    <n v="2.3546896047897121"/>
    <n v="20"/>
    <n v="33.191790946108497"/>
    <n v="0"/>
    <n v="31.788087350640343"/>
    <n v="25.430469880512277"/>
    <n v="18.50934480572549"/>
    <n v="70.94767509207729"/>
    <n v="67.231933078880402"/>
    <n v="60"/>
    <n v="81.004411144028538"/>
    <n v="80"/>
    <n v="0"/>
    <n v="0"/>
    <n v="70.315891697359106"/>
    <n v="70.315891697359106"/>
    <n v="14.063178339471822"/>
    <n v="39.493648219984095"/>
    <n v="39.493648219984095"/>
    <s v="1. Deterioro (&lt;40)"/>
  </r>
  <r>
    <s v="15762"/>
    <x v="0"/>
    <x v="4"/>
    <x v="290"/>
    <s v="Rural"/>
    <n v="6"/>
    <s v="G4"/>
    <n v="0"/>
    <n v="1028.155929"/>
    <n v="4100.0862820000002"/>
    <n v="6875.2705390000001"/>
    <n v="630.96601499999997"/>
    <n v="470.32104700000002"/>
    <n v="6272.0628930000003"/>
    <n v="1269.683953"/>
    <n v="2134.7385193"/>
    <n v="1195.9106663"/>
    <n v="0"/>
    <n v="-335.62020699999999"/>
    <n v="622.23517800000002"/>
    <n v="800"/>
    <n v="31448.575217219997"/>
    <n v="3282.3240495800001"/>
    <s v="OK"/>
    <n v="44.861104077133497"/>
    <n v="80"/>
    <n v="896.41941399999996"/>
    <n v="1101.2870619999999"/>
    <n v="6272.0628930000003"/>
    <n v="5334.4436960000003"/>
    <n v="5128.2422110000007"/>
    <n v="6875.2705390000001"/>
    <n v="286.61497100000003"/>
    <n v="7675.2705390000001"/>
    <n v="74.589678790238523"/>
    <n v="25.410321209761477"/>
    <n v="20.243482481928613"/>
    <n v="27.70388784513268"/>
    <n v="10.437115280767088"/>
    <n v="89.562884719232912"/>
    <n v="56.021412247348678"/>
    <n v="80"/>
    <n v="3.7342653857429067"/>
    <n v="100"/>
    <n v="64.535418754825415"/>
    <n v="51.628335003860336"/>
    <n v="35.138895922866503"/>
    <n v="100"/>
    <n v="122.85399499391029"/>
    <n v="70"/>
    <n v="85.050864237244184"/>
    <n v="80"/>
    <n v="0"/>
    <n v="0"/>
    <n v="83.333333333333329"/>
    <n v="83.333333333333329"/>
    <n v="16.666666666666668"/>
    <n v="68.295001670527"/>
    <n v="68.295001670527"/>
    <s v="3. Vulnerable (&gt;=60 y &lt;70)"/>
  </r>
  <r>
    <s v="15763"/>
    <x v="0"/>
    <x v="4"/>
    <x v="291"/>
    <s v="Rural disperso"/>
    <n v="6"/>
    <s v="G2"/>
    <n v="0"/>
    <n v="1448.2050965000001"/>
    <n v="7424.7988814999999"/>
    <n v="15741.371257000001"/>
    <n v="4411.0445730000001"/>
    <n v="95.260824999999997"/>
    <n v="15819.096835"/>
    <n v="5615.1083319999998"/>
    <n v="5975.6862449"/>
    <n v="3250.5098078999999"/>
    <n v="28.175408999999998"/>
    <n v="-2185.258401"/>
    <n v="3039.9636919999998"/>
    <n v="1500"/>
    <n v="84701.043196790008"/>
    <n v="5060.4556456100008"/>
    <s v="OK"/>
    <n v="42.281949747295378"/>
    <n v="80"/>
    <n v="3639.6"/>
    <n v="4506.3053980000004"/>
    <n v="15201.453221"/>
    <n v="12555.023331"/>
    <n v="8873.0039780000006"/>
    <n v="15741.371257000001"/>
    <n v="882.88069999999971"/>
    <n v="17241.371256999999"/>
    <n v="56.367414459234489"/>
    <n v="43.632585540765511"/>
    <n v="35.495758010510968"/>
    <n v="49.680298840807325"/>
    <n v="5.9744903422887017"/>
    <n v="94.025509657711297"/>
    <n v="54.395590308546993"/>
    <n v="70"/>
    <n v="5.1207104518531272"/>
    <n v="80"/>
    <n v="67.467678807856828"/>
    <n v="53.974143046285462"/>
    <n v="37.718050252704622"/>
    <n v="100"/>
    <n v="123.8132046928234"/>
    <n v="70"/>
    <n v="82.590941461148603"/>
    <n v="80"/>
    <n v="9.9704305744687471E-2"/>
    <n v="0"/>
    <n v="83.333333333333329"/>
    <n v="83.433037639078023"/>
    <n v="16.686607527815607"/>
    <n v="70.640809712952134"/>
    <n v="70.660750574101073"/>
    <s v="4. Solvente (&gt;=70 y &lt;80)"/>
  </r>
  <r>
    <s v="15764"/>
    <x v="0"/>
    <x v="4"/>
    <x v="292"/>
    <s v="Rural"/>
    <n v="6"/>
    <s v="G2"/>
    <n v="0"/>
    <n v="1335.9631400000001"/>
    <n v="7986.3040780000001"/>
    <n v="13437.612569999999"/>
    <n v="1998.572015"/>
    <n v="254.171434"/>
    <n v="11911.635835999999"/>
    <n v="1811.6301699999999"/>
    <n v="3604.9612003000002"/>
    <n v="2145.9840802999997"/>
    <n v="48.967688000000003"/>
    <n v="504.56033500000001"/>
    <n v="2406.1938140000002"/>
    <n v="0"/>
    <n v="49127.331041819998"/>
    <n v="3983.2522029899997"/>
    <s v="OK"/>
    <n v="33.968632823616232"/>
    <n v="80"/>
    <n v="1474.508"/>
    <n v="2252.7434490000001"/>
    <n v="11474.075115"/>
    <n v="11001.71638"/>
    <n v="9322.2672180000009"/>
    <n v="13437.612569999999"/>
    <n v="2959.7218370000001"/>
    <n v="13437.612569999999"/>
    <n v="69.374430684304215"/>
    <n v="30.625569315695785"/>
    <n v="15.208911646919157"/>
    <n v="21.286579524196561"/>
    <n v="8.1080166956336939"/>
    <n v="91.891983304366306"/>
    <n v="59.528631823316537"/>
    <n v="80"/>
    <n v="22.025652410962465"/>
    <n v="20"/>
    <n v="48.760826428851729"/>
    <n v="39.008661143081383"/>
    <n v="46.031367176383768"/>
    <n v="100"/>
    <n v="152.7793303935957"/>
    <n v="0"/>
    <n v="95.883252198841831"/>
    <n v="100"/>
    <n v="0.13951850150664802"/>
    <n v="0"/>
    <n v="66.666666666666671"/>
    <n v="66.806185168173315"/>
    <n v="13.361237033634664"/>
    <n v="52.341994476414719"/>
    <n v="52.369898176716049"/>
    <s v="2. Riesgo (&gt;=40 y &lt;60)"/>
  </r>
  <r>
    <s v="15774"/>
    <x v="0"/>
    <x v="4"/>
    <x v="293"/>
    <s v="Rural"/>
    <n v="6"/>
    <s v="G5"/>
    <n v="0"/>
    <n v="1107.3497649999999"/>
    <n v="4567.7013219999999"/>
    <n v="6753.7390869999999"/>
    <n v="582.74507900000003"/>
    <n v="52.460436000000001"/>
    <n v="5738.9264190000004"/>
    <n v="559.30672400000003"/>
    <n v="1753.2917755999999"/>
    <n v="162.44036059999999"/>
    <n v="408.41874899999999"/>
    <n v="-548.03874699999994"/>
    <n v="404.378942"/>
    <n v="0"/>
    <n v="13780.76440591"/>
    <n v="4234.4128196900001"/>
    <s v="OK"/>
    <n v="55.060938341115317"/>
    <n v="80"/>
    <n v="506"/>
    <n v="635.20551499999999"/>
    <n v="5710.9264190000004"/>
    <n v="5196.4143969999996"/>
    <n v="5675.0510869999998"/>
    <n v="6753.7390869999999"/>
    <n v="264.75894400000004"/>
    <n v="6753.7390869999999"/>
    <n v="84.028284390252452"/>
    <n v="15.971715609747548"/>
    <n v="9.7458423956837983"/>
    <n v="10.841809461208332"/>
    <n v="30.726980702710772"/>
    <n v="69.273019297289224"/>
    <n v="9.2648789471684321"/>
    <n v="20"/>
    <n v="3.920183184298959"/>
    <n v="100"/>
    <n v="43.217308873649017"/>
    <n v="34.573847098919217"/>
    <n v="24.939061658884683"/>
    <n v="95.593250990089857"/>
    <n v="125.53468675889329"/>
    <n v="70"/>
    <n v="90.990743283117041"/>
    <n v="100"/>
    <n v="0.26395565755632711"/>
    <n v="0"/>
    <n v="88.53108366336329"/>
    <n v="88.795039320919614"/>
    <n v="17.759007864183925"/>
    <n v="52.280063831591875"/>
    <n v="52.332854963103145"/>
    <s v="2. Riesgo (&gt;=40 y &lt;60)"/>
  </r>
  <r>
    <s v="15776"/>
    <x v="0"/>
    <x v="4"/>
    <x v="294"/>
    <s v="Rural"/>
    <n v="6"/>
    <s v="G2"/>
    <n v="0"/>
    <n v="1164.073948"/>
    <n v="7060.4071119999999"/>
    <n v="12085.821651"/>
    <n v="1838.7681070000001"/>
    <n v="148.90415999999999"/>
    <n v="10631.686532"/>
    <n v="2037.486349"/>
    <n v="3175.1905826999996"/>
    <n v="1664.2786507000001"/>
    <n v="171.301321"/>
    <n v="365.00906600000002"/>
    <n v="1908.1684499999999"/>
    <n v="1200"/>
    <n v="97330.514029469996"/>
    <n v="22443.415128140001"/>
    <s v="OK"/>
    <n v="34.02185403571886"/>
    <n v="80"/>
    <n v="1701.4"/>
    <n v="1987.6722670000001"/>
    <n v="10209.900653000001"/>
    <n v="9357.6424950000001"/>
    <n v="8224.4810600000001"/>
    <n v="12085.821651"/>
    <n v="2444.4788369999997"/>
    <n v="13285.821651"/>
    <n v="68.050657187378675"/>
    <n v="31.949342812621325"/>
    <n v="19.164281629894088"/>
    <n v="26.822563928923596"/>
    <n v="23.058971127332711"/>
    <n v="76.941028872667289"/>
    <n v="52.415078948892358"/>
    <n v="70"/>
    <n v="18.399154385878784"/>
    <n v="40"/>
    <n v="49.142587122842443"/>
    <n v="39.314069698273954"/>
    <n v="45.97814596428114"/>
    <n v="100"/>
    <n v="116.82568866815565"/>
    <n v="80"/>
    <n v="91.652630256009601"/>
    <n v="100"/>
    <n v="0"/>
    <n v="0"/>
    <n v="93.333333333333329"/>
    <n v="93.333333333333329"/>
    <n v="18.666666666666668"/>
    <n v="57.980736364940626"/>
    <n v="57.980736364940626"/>
    <s v="2. Riesgo (&gt;=40 y &lt;60)"/>
  </r>
  <r>
    <s v="15778"/>
    <x v="0"/>
    <x v="4"/>
    <x v="295"/>
    <s v="Rural"/>
    <n v="6"/>
    <s v="G2"/>
    <n v="0"/>
    <n v="1456.3658800000001"/>
    <n v="6187.397688"/>
    <n v="10826.482887"/>
    <n v="1111.381666"/>
    <n v="239.14200399999999"/>
    <n v="9262.9934260000009"/>
    <n v="2084.3564249999999"/>
    <n v="2844.6927384999999"/>
    <n v="1148.5056695000001"/>
    <n v="78.001277999999999"/>
    <n v="-132.697608"/>
    <n v="4717.4973479999999"/>
    <n v="0"/>
    <n v="18586.33367792"/>
    <n v="8782.3292170000004"/>
    <s v="OK"/>
    <n v="51.372647729836082"/>
    <n v="80"/>
    <n v="1083"/>
    <n v="1350.52367"/>
    <n v="9262.9934260000009"/>
    <n v="8282.3572380000005"/>
    <n v="7643.7635680000003"/>
    <n v="10826.482887"/>
    <n v="4662.8010180000001"/>
    <n v="10826.482887"/>
    <n v="70.602462940003548"/>
    <n v="29.397537059996452"/>
    <n v="22.501974568496252"/>
    <n v="31.4940399565522"/>
    <n v="47.251541746682086"/>
    <n v="52.748458253317914"/>
    <n v="40.373628193869706"/>
    <n v="50"/>
    <n v="43.068474468277245"/>
    <n v="0"/>
    <n v="32.728007053973315"/>
    <n v="26.182405643178654"/>
    <n v="28.627352270163918"/>
    <n v="100"/>
    <n v="124.70209325946445"/>
    <n v="70"/>
    <n v="89.413398640147108"/>
    <n v="80"/>
    <n v="0"/>
    <n v="0"/>
    <n v="83.333333333333329"/>
    <n v="83.333333333333329"/>
    <n v="16.666666666666668"/>
    <n v="42.849072309845326"/>
    <n v="42.849072309845326"/>
    <s v="2. Riesgo (&gt;=40 y &lt;60)"/>
  </r>
  <r>
    <s v="15790"/>
    <x v="0"/>
    <x v="4"/>
    <x v="296"/>
    <s v="Rural"/>
    <n v="6"/>
    <s v="G4"/>
    <n v="0"/>
    <n v="1166.6928399999999"/>
    <n v="6031.2727590000004"/>
    <n v="9516.6492940000007"/>
    <n v="1124.211992"/>
    <n v="109.041527"/>
    <n v="9751.4400999999998"/>
    <n v="728.46885099999997"/>
    <n v="2416.2740349000001"/>
    <n v="1059.4928368999999"/>
    <n v="43.792482"/>
    <n v="-1591.5720040000001"/>
    <n v="1835.1408750000001"/>
    <n v="0"/>
    <n v="77751.218370949995"/>
    <n v="4130.6904293600001"/>
    <s v="OK"/>
    <n v="54.32562045036132"/>
    <n v="80"/>
    <n v="880.85619199999996"/>
    <n v="1233.2535190000001"/>
    <n v="9751.4400999999998"/>
    <n v="8295.5945780000002"/>
    <n v="7197.9655990000001"/>
    <n v="9516.6492940000007"/>
    <n v="287.36135300000001"/>
    <n v="9516.6492940000007"/>
    <n v="75.635503386030308"/>
    <n v="24.364496613969692"/>
    <n v="7.4703720017723327"/>
    <n v="10.223455785498965"/>
    <n v="5.3127018661656633"/>
    <n v="94.687298133834332"/>
    <n v="43.848206850587964"/>
    <n v="50"/>
    <n v="3.0195643878688885"/>
    <n v="100"/>
    <n v="55.855050106660599"/>
    <n v="44.684040085328483"/>
    <n v="25.67437954963868"/>
    <n v="98.411778352898963"/>
    <n v="140.00622691882037"/>
    <n v="50"/>
    <n v="85.070456188312122"/>
    <n v="80"/>
    <n v="0.21758036122378632"/>
    <n v="2"/>
    <n v="76.137259450966326"/>
    <n v="78.354839812190107"/>
    <n v="15.670967962438022"/>
    <n v="59.911491975521749"/>
    <n v="60.355008047766503"/>
    <s v="3. Vulnerable (&gt;=60 y &lt;70)"/>
  </r>
  <r>
    <s v="15798"/>
    <x v="0"/>
    <x v="4"/>
    <x v="297"/>
    <s v="Intermedio"/>
    <n v="6"/>
    <s v="G2"/>
    <n v="0"/>
    <n v="780.97362350000003"/>
    <n v="5094.4685515000001"/>
    <n v="7328.1983410000003"/>
    <n v="802.49073399999997"/>
    <n v="177.36854700000001"/>
    <n v="6109.9311559999996"/>
    <n v="836.85601299999996"/>
    <n v="1779.1072297999999"/>
    <n v="656.81601079999996"/>
    <n v="1.846965"/>
    <n v="267.64750600000002"/>
    <n v="948.58575699999994"/>
    <n v="0"/>
    <n v="61085.187979089998"/>
    <n v="9175.5346510300005"/>
    <s v="OK"/>
    <n v="53.726198599055351"/>
    <n v="80"/>
    <n v="673.21500000000003"/>
    <n v="979.85928100000001"/>
    <n v="5938.2596160000003"/>
    <n v="5918.1924200000003"/>
    <n v="5875.4421750000001"/>
    <n v="7328.1983410000003"/>
    <n v="1218.080228"/>
    <n v="7328.1983410000003"/>
    <n v="80.175807225739504"/>
    <n v="19.824192774260496"/>
    <n v="13.696652083848782"/>
    <n v="19.170002467412544"/>
    <n v="15.020883056250669"/>
    <n v="84.979116943749332"/>
    <n v="36.918292489533449"/>
    <n v="50"/>
    <n v="16.621823964357681"/>
    <n v="40"/>
    <n v="42.794662437084476"/>
    <n v="34.235729949667579"/>
    <n v="26.273801400944649"/>
    <n v="100"/>
    <n v="145.54923479126282"/>
    <n v="50"/>
    <n v="99.662069405892424"/>
    <n v="100"/>
    <n v="0"/>
    <n v="0"/>
    <n v="83.333333333333329"/>
    <n v="83.333333333333329"/>
    <n v="16.666666666666668"/>
    <n v="50.902396616334244"/>
    <n v="50.902396616334244"/>
    <s v="2. Riesgo (&gt;=40 y &lt;60)"/>
  </r>
  <r>
    <s v="15804"/>
    <x v="0"/>
    <x v="4"/>
    <x v="298"/>
    <s v="Rural"/>
    <n v="6"/>
    <s v="G3"/>
    <n v="0"/>
    <n v="1590.8185249999999"/>
    <n v="11499.225168999999"/>
    <n v="19042.103548999999"/>
    <n v="2475.207343"/>
    <n v="1264.176637"/>
    <n v="16342.744129000001"/>
    <n v="4356.8907230000004"/>
    <n v="5363.7530068999995"/>
    <n v="3700.5241649"/>
    <n v="12.108784"/>
    <n v="1036.130578"/>
    <n v="83.791404"/>
    <n v="472.49962599999998"/>
    <n v="52596.327124619995"/>
    <n v="6604.8818550900005"/>
    <s v="OK"/>
    <n v="40.58969483805091"/>
    <n v="80"/>
    <n v="1750"/>
    <n v="3739.3839800000001"/>
    <n v="16342.744129000001"/>
    <n v="15224.034642000001"/>
    <n v="13090.043694"/>
    <n v="19042.103548999999"/>
    <n v="1132.0307660000001"/>
    <n v="19514.603175"/>
    <n v="68.742634763623201"/>
    <n v="31.257365236376799"/>
    <n v="26.659480737196091"/>
    <n v="30.414140121523182"/>
    <n v="12.557686470084903"/>
    <n v="87.442313529915097"/>
    <n v="68.991323055696242"/>
    <n v="100"/>
    <n v="5.8009417657553781"/>
    <n v="80"/>
    <n v="65.822763777563026"/>
    <n v="52.658211022050423"/>
    <n v="39.41030516194909"/>
    <n v="100"/>
    <n v="213.67908457142858"/>
    <n v="0"/>
    <n v="93.154702305992402"/>
    <n v="100"/>
    <n v="0.63776287640222351"/>
    <n v="0"/>
    <n v="66.666666666666671"/>
    <n v="67.304429543068892"/>
    <n v="13.460885908613779"/>
    <n v="65.991544355383752"/>
    <n v="66.119096930664199"/>
    <s v="3. Vulnerable (&gt;=60 y &lt;70)"/>
  </r>
  <r>
    <s v="15806"/>
    <x v="0"/>
    <x v="4"/>
    <x v="299"/>
    <s v="Intermedio"/>
    <n v="6"/>
    <s v="G1"/>
    <n v="0"/>
    <n v="1214.1931965000001"/>
    <n v="7944.1646005000002"/>
    <n v="30203.060203000001"/>
    <n v="18909.624916000001"/>
    <n v="275.275645"/>
    <n v="27251.329287"/>
    <n v="9973.1133219999992"/>
    <n v="20403.2047633"/>
    <n v="15557.7890293"/>
    <n v="0"/>
    <n v="838.04338499999994"/>
    <n v="8361.8330160000005"/>
    <n v="0"/>
    <n v="170181.83440624"/>
    <n v="4560.4305171699998"/>
    <s v="OK"/>
    <n v="24.179071722788709"/>
    <n v="80"/>
    <n v="9822.2348729999994"/>
    <n v="19184.900561000002"/>
    <n v="24519.601084000002"/>
    <n v="18106.934563999999"/>
    <n v="9158.3577970000006"/>
    <n v="30203.060203000001"/>
    <n v="9199.8764010000014"/>
    <n v="30203.060203000001"/>
    <n v="30.322615441763489"/>
    <n v="69.677384558236511"/>
    <n v="36.596795763491734"/>
    <n v="45.620123733651461"/>
    <n v="2.6797398988447996"/>
    <n v="97.320260101155199"/>
    <n v="76.251692857998322"/>
    <n v="100"/>
    <n v="30.460080333469651"/>
    <n v="0"/>
    <n v="62.523553678608629"/>
    <n v="50.018842942886906"/>
    <n v="55.820928277211294"/>
    <n v="100"/>
    <n v="195.32113423327627"/>
    <n v="0"/>
    <n v="73.84677467618134"/>
    <n v="70"/>
    <n v="0.26368002842300542"/>
    <n v="0"/>
    <n v="56.666666666666664"/>
    <n v="56.930346695089668"/>
    <n v="11.386069339017935"/>
    <n v="61.352176276220241"/>
    <n v="61.404912281904842"/>
    <s v="3. Vulnerable (&gt;=60 y &lt;70)"/>
  </r>
  <r>
    <s v="15808"/>
    <x v="0"/>
    <x v="4"/>
    <x v="300"/>
    <s v="Rural disperso"/>
    <n v="6"/>
    <s v="G3"/>
    <n v="0"/>
    <n v="1139.0241102499999"/>
    <n v="4239.8272337500002"/>
    <n v="8953.6729149999992"/>
    <n v="1258.2601179999999"/>
    <n v="183.59793199999999"/>
    <n v="8832.1473060000008"/>
    <n v="3446.8869009999999"/>
    <n v="2590.9640787500002"/>
    <n v="1036.6613267499999"/>
    <n v="273.52155299999998"/>
    <n v="-1432.777143"/>
    <n v="2316.4074089999999"/>
    <n v="0"/>
    <n v="31143.972947459999"/>
    <n v="7495.4805131000003"/>
    <s v="OK"/>
    <n v="47.017313726837642"/>
    <n v="80"/>
    <n v="649.47"/>
    <n v="1441.8580499999998"/>
    <n v="8832.1473060000008"/>
    <n v="7146.5028259999999"/>
    <n v="5378.8513440000006"/>
    <n v="8953.6729149999992"/>
    <n v="1157.1518189999999"/>
    <n v="8953.6729149999992"/>
    <n v="60.074244335962561"/>
    <n v="39.925755664037439"/>
    <n v="39.026601137623729"/>
    <n v="44.523017052256456"/>
    <n v="24.067194399843927"/>
    <n v="75.932805600156073"/>
    <n v="40.010640643467852"/>
    <n v="50"/>
    <n v="12.923766927664232"/>
    <n v="60"/>
    <n v="54.076315663289996"/>
    <n v="43.261052530632"/>
    <n v="32.982686273162358"/>
    <n v="100"/>
    <n v="222.00533511940503"/>
    <n v="0"/>
    <n v="80.914669767171105"/>
    <n v="80"/>
    <n v="0.37895986428988016"/>
    <n v="0"/>
    <n v="60"/>
    <n v="60.378959864289882"/>
    <n v="12.075791972857978"/>
    <n v="55.261052530632"/>
    <n v="55.336844503489978"/>
    <s v="2. Riesgo (&gt;=40 y &lt;60)"/>
  </r>
  <r>
    <s v="15810"/>
    <x v="0"/>
    <x v="4"/>
    <x v="301"/>
    <s v="Rural disperso"/>
    <n v="6"/>
    <s v="G4"/>
    <n v="0"/>
    <n v="1401.5986519999999"/>
    <n v="6834.8787410000004"/>
    <n v="9481.4090489999999"/>
    <n v="613.31956200000002"/>
    <n v="228.187746"/>
    <n v="9198.6003469999996"/>
    <n v="1736.762434"/>
    <n v="2257.7535465000001"/>
    <n v="692.37287549999996"/>
    <n v="21.02524"/>
    <n v="-1282.5719690000001"/>
    <n v="4080.4863049999999"/>
    <n v="1400"/>
    <n v="21628.413656500001"/>
    <n v="5581.1758690799998"/>
    <s v="OK"/>
    <n v="60.871424818354967"/>
    <n v="80"/>
    <n v="518.15"/>
    <n v="841.50730799999997"/>
    <n v="9198.6003469999996"/>
    <n v="8854.7183939999995"/>
    <n v="8236.477393000001"/>
    <n v="9481.4090489999999"/>
    <n v="2818.9395759999998"/>
    <n v="10881.409049"/>
    <n v="86.869761133960353"/>
    <n v="13.130238866039647"/>
    <n v="18.880724985148657"/>
    <n v="25.838908295067199"/>
    <n v="25.804832280904179"/>
    <n v="74.195167719095821"/>
    <n v="30.666450577536498"/>
    <n v="40"/>
    <n v="25.906016061946129"/>
    <n v="20"/>
    <n v="34.632862976040528"/>
    <n v="27.706290380832424"/>
    <n v="19.128575181645033"/>
    <n v="73.321230503087563"/>
    <n v="162.40611946347582"/>
    <n v="0"/>
    <n v="96.261583936384923"/>
    <n v="100"/>
    <n v="0"/>
    <n v="0"/>
    <n v="57.773743501029195"/>
    <n v="57.773743501029195"/>
    <n v="11.55474870020584"/>
    <n v="39.261039081038263"/>
    <n v="39.261039081038263"/>
    <s v="1. Deterioro (&lt;40)"/>
  </r>
  <r>
    <s v="15814"/>
    <x v="0"/>
    <x v="4"/>
    <x v="302"/>
    <s v="Intermedio"/>
    <n v="6"/>
    <s v="G2"/>
    <n v="0"/>
    <n v="1421.7785260000001"/>
    <n v="10584.446774"/>
    <n v="19160.208208"/>
    <n v="2268.7537649999999"/>
    <n v="709.858296"/>
    <n v="20692.098470000001"/>
    <n v="8515.8926210000009"/>
    <n v="4430.9579615000002"/>
    <n v="3022.0126224999999"/>
    <n v="47.684975000000001"/>
    <n v="-2311.4915970000002"/>
    <n v="2463.701204"/>
    <n v="1335.3121249999999"/>
    <n v="35629.726884870004"/>
    <n v="5916.2233577099996"/>
    <s v="OK"/>
    <n v="28.419246549118576"/>
    <n v="80"/>
    <n v="1694.6569999999999"/>
    <n v="2978.6120609999998"/>
    <n v="20062.754465999999"/>
    <n v="18676.806232999999"/>
    <n v="12006.2253"/>
    <n v="19160.208208"/>
    <n v="199.8945819999999"/>
    <n v="20495.520333"/>
    <n v="62.662290355420133"/>
    <n v="37.337709644579867"/>
    <n v="41.155287528457237"/>
    <n v="57.601445859746377"/>
    <n v="16.60473956712336"/>
    <n v="83.39526043287664"/>
    <n v="68.202240886911198"/>
    <n v="100"/>
    <n v="0.97530864672973461"/>
    <n v="100"/>
    <n v="75.666883187440575"/>
    <n v="60.533506549952463"/>
    <n v="51.580753450881424"/>
    <n v="100"/>
    <n v="175.7648928957305"/>
    <n v="0"/>
    <n v="93.09193443328661"/>
    <n v="100"/>
    <n v="0"/>
    <n v="0"/>
    <n v="66.666666666666671"/>
    <n v="66.666666666666671"/>
    <n v="13.333333333333336"/>
    <n v="73.866839883285792"/>
    <n v="73.866839883285792"/>
    <s v="4. Solvente (&gt;=70 y &lt;80)"/>
  </r>
  <r>
    <s v="15816"/>
    <x v="0"/>
    <x v="4"/>
    <x v="303"/>
    <s v="Rural disperso"/>
    <n v="6"/>
    <s v="G4"/>
    <n v="0"/>
    <n v="1978.845298"/>
    <n v="8011.7974549999999"/>
    <n v="11488.992592000001"/>
    <n v="824.73820599999999"/>
    <n v="114.919928"/>
    <n v="10154.288634"/>
    <n v="2445.2929939999999"/>
    <n v="2926.7721960999997"/>
    <n v="1589.1933810999999"/>
    <n v="67.589982000000006"/>
    <n v="-2.874857"/>
    <n v="4163.8478960000002"/>
    <n v="0"/>
    <n v="33226.921307089993"/>
    <n v="3156.06351184"/>
    <s v="OK"/>
    <n v="35.062129312095813"/>
    <n v="80"/>
    <n v="678"/>
    <n v="939.65813400000002"/>
    <n v="10154.288634"/>
    <n v="9400.0364279999994"/>
    <n v="9990.6427530000001"/>
    <n v="11488.992592000001"/>
    <n v="4228.5630209999999"/>
    <n v="11488.992592000001"/>
    <n v="86.958387978739495"/>
    <n v="13.041612021260505"/>
    <n v="24.081381592919566"/>
    <n v="32.956182089798538"/>
    <n v="9.4985132166504886"/>
    <n v="90.501486783349506"/>
    <n v="54.298499323508729"/>
    <n v="70"/>
    <n v="36.805342044910248"/>
    <n v="0"/>
    <n v="41.299856178881711"/>
    <n v="33.03988494310537"/>
    <n v="44.937870687904187"/>
    <n v="100"/>
    <n v="138.59264513274337"/>
    <n v="60"/>
    <n v="92.572082268032943"/>
    <n v="100"/>
    <n v="0"/>
    <n v="0"/>
    <n v="86.666666666666671"/>
    <n v="86.666666666666671"/>
    <n v="17.333333333333336"/>
    <n v="50.373218276438706"/>
    <n v="50.373218276438706"/>
    <s v="2. Riesgo (&gt;=40 y &lt;60)"/>
  </r>
  <r>
    <s v="15820"/>
    <x v="0"/>
    <x v="4"/>
    <x v="304"/>
    <s v="Intermedio"/>
    <n v="6"/>
    <s v="G2"/>
    <n v="0"/>
    <n v="1096.7223125"/>
    <n v="4219.2836164999999"/>
    <n v="8700.2019340000006"/>
    <n v="1111.2632430000001"/>
    <n v="69.098138000000006"/>
    <n v="8365.0175149999995"/>
    <n v="2123.0283140000001"/>
    <n v="2283.4916281000001"/>
    <n v="1293.8094761"/>
    <n v="0"/>
    <n v="319.28527000000003"/>
    <n v="867.60192700000005"/>
    <n v="0"/>
    <n v="17962.59763855"/>
    <n v="4843.2788070500001"/>
    <s v="OK"/>
    <n v="39.400239118342419"/>
    <n v="80"/>
    <n v="547.33749999999998"/>
    <n v="1180.3613810000002"/>
    <n v="7391.234512"/>
    <n v="6225.9017480000002"/>
    <n v="5316.0059289999999"/>
    <n v="8700.2019340000006"/>
    <n v="1186.887197"/>
    <n v="8700.2019340000006"/>
    <n v="61.102098196425608"/>
    <n v="38.897901803574392"/>
    <n v="25.379843021165509"/>
    <n v="35.52193998648827"/>
    <n v="26.963131416225195"/>
    <n v="73.036868583774805"/>
    <n v="56.659260764469096"/>
    <n v="80"/>
    <n v="13.642064931409211"/>
    <n v="60"/>
    <n v="57.491342074767502"/>
    <n v="45.993073659814002"/>
    <n v="40.599760881657581"/>
    <n v="100"/>
    <n v="215.65512704684042"/>
    <n v="0"/>
    <n v="84.233584225909354"/>
    <n v="80"/>
    <n v="0.33037520076038984"/>
    <n v="0"/>
    <n v="60"/>
    <n v="60.330375200760393"/>
    <n v="12.066075040152079"/>
    <n v="57.993073659814002"/>
    <n v="58.05914869996608"/>
    <s v="2. Riesgo (&gt;=40 y &lt;60)"/>
  </r>
  <r>
    <s v="15822"/>
    <x v="0"/>
    <x v="4"/>
    <x v="305"/>
    <s v="Rural disperso"/>
    <n v="6"/>
    <s v="G4"/>
    <n v="0"/>
    <n v="1519.6575769999999"/>
    <n v="8124.9427409999998"/>
    <n v="12399.454825000001"/>
    <n v="1344.371183"/>
    <n v="212.20807400000001"/>
    <n v="9979.0971580000005"/>
    <n v="705.45312899999999"/>
    <n v="3085.35635"/>
    <n v="1907.0891409999999"/>
    <n v="24.569589000000001"/>
    <n v="1242.0904579999999"/>
    <n v="2766.358041"/>
    <n v="0"/>
    <n v="32774.767280890002"/>
    <n v="4504.95970751"/>
    <s v="OK"/>
    <n v="31.024444965476555"/>
    <n v="80"/>
    <n v="1050"/>
    <n v="1556.5792569999999"/>
    <n v="9979.0971580000005"/>
    <n v="8561.0414610000007"/>
    <n v="9644.6003180000007"/>
    <n v="12399.454825000001"/>
    <n v="4033.0180879999998"/>
    <n v="12399.454825000001"/>
    <n v="77.782454584651475"/>
    <n v="22.217545415348525"/>
    <n v="7.0693081531374338"/>
    <n v="9.6745863954996221"/>
    <n v="13.745207308113242"/>
    <n v="86.254792691886763"/>
    <n v="61.810984685772198"/>
    <n v="80"/>
    <n v="32.525769438415608"/>
    <n v="0"/>
    <n v="39.629384900546981"/>
    <n v="31.703507920437588"/>
    <n v="48.975555034523445"/>
    <n v="100"/>
    <n v="148.24564352380952"/>
    <n v="50"/>
    <n v="85.789739547097412"/>
    <n v="80"/>
    <n v="0"/>
    <n v="0"/>
    <n v="76.666666666666671"/>
    <n v="76.666666666666671"/>
    <n v="15.333333333333336"/>
    <n v="47.036841253770923"/>
    <n v="47.036841253770923"/>
    <s v="2. Riesgo (&gt;=40 y &lt;60)"/>
  </r>
  <r>
    <s v="15832"/>
    <x v="0"/>
    <x v="4"/>
    <x v="306"/>
    <s v="Rural disperso"/>
    <n v="6"/>
    <s v="G1"/>
    <n v="0"/>
    <n v="1267.2258509999999"/>
    <n v="4646.3339729999998"/>
    <n v="18400.013597000001"/>
    <n v="519.27441099999999"/>
    <n v="37.048248000000001"/>
    <n v="16921.798728999998"/>
    <n v="12727.720644999999"/>
    <n v="1823.5485100000001"/>
    <n v="880.77998400000001"/>
    <n v="0"/>
    <n v="1252.6482550000001"/>
    <n v="2730.6446740000001"/>
    <n v="0"/>
    <n v="59737.551104999999"/>
    <n v="28357.343548000001"/>
    <s v="OK"/>
    <n v="44.15820035957799"/>
    <n v="80"/>
    <n v="449.38661500000001"/>
    <n v="556.32265899999993"/>
    <n v="16204.596815999999"/>
    <n v="6352.7402359999996"/>
    <n v="5913.5598239999999"/>
    <n v="18400.013597000001"/>
    <n v="3983.2929290000002"/>
    <n v="18400.013597000001"/>
    <n v="32.138888337366048"/>
    <n v="67.861111662633959"/>
    <n v="75.214939314859407"/>
    <n v="93.759979981252528"/>
    <n v="47.469879537171899"/>
    <n v="52.530120462828101"/>
    <n v="48.300331971974792"/>
    <n v="70"/>
    <n v="21.648315138470601"/>
    <n v="20"/>
    <n v="60.830242421342916"/>
    <n v="48.664193937074337"/>
    <n v="35.84179964042201"/>
    <n v="100"/>
    <n v="123.7960011336786"/>
    <n v="70"/>
    <n v="39.203321798956878"/>
    <n v="0"/>
    <n v="0"/>
    <n v="0"/>
    <n v="56.666666666666664"/>
    <n v="56.666666666666664"/>
    <n v="11.333333333333334"/>
    <n v="59.997527270407673"/>
    <n v="59.997527270407673"/>
    <s v="2. Riesgo (&gt;=40 y &lt;60)"/>
  </r>
  <r>
    <s v="15835"/>
    <x v="0"/>
    <x v="4"/>
    <x v="307"/>
    <s v="Intermedio"/>
    <n v="6"/>
    <s v="G3"/>
    <n v="0"/>
    <n v="975.95973300000003"/>
    <n v="7422.5651120000002"/>
    <n v="12090.831832"/>
    <n v="1117.2038010000001"/>
    <n v="215.67472699999999"/>
    <n v="10283.202464"/>
    <n v="1473.5517199999999"/>
    <n v="2341.8565760000001"/>
    <n v="841.06234700000005"/>
    <n v="62.729469000000002"/>
    <n v="1110.815873"/>
    <n v="289.99727300000001"/>
    <n v="1000"/>
    <n v="29029.329662960001"/>
    <n v="5742.5202910400003"/>
    <s v="OK"/>
    <n v="53.878372111868075"/>
    <n v="80"/>
    <n v="1176.8614339999999"/>
    <n v="1332.8785280000002"/>
    <n v="9479.2217299999993"/>
    <n v="9304.1466939999991"/>
    <n v="8398.5248449999999"/>
    <n v="12090.831832"/>
    <n v="1463.5426150000001"/>
    <n v="13090.831832"/>
    <n v="69.461927530678111"/>
    <n v="30.538072469321889"/>
    <n v="14.329696659758383"/>
    <n v="16.347857874843665"/>
    <n v="19.781787446394858"/>
    <n v="80.218212553605142"/>
    <n v="35.91434059709043"/>
    <n v="50"/>
    <n v="11.179905400835034"/>
    <n v="60"/>
    <n v="47.42082857955414"/>
    <n v="37.936662863643313"/>
    <n v="26.121627888131925"/>
    <n v="100"/>
    <n v="113.25704874784778"/>
    <n v="80"/>
    <n v="98.153065293895168"/>
    <n v="100"/>
    <n v="0"/>
    <n v="0"/>
    <n v="93.333333333333329"/>
    <n v="93.333333333333329"/>
    <n v="18.666666666666668"/>
    <n v="56.603329530309978"/>
    <n v="56.603329530309978"/>
    <s v="2. Riesgo (&gt;=40 y &lt;60)"/>
  </r>
  <r>
    <s v="15837"/>
    <x v="0"/>
    <x v="4"/>
    <x v="308"/>
    <s v="Rural"/>
    <n v="6"/>
    <s v="G1"/>
    <n v="0"/>
    <n v="1351.5161045"/>
    <n v="8057.8824615000003"/>
    <n v="24755.881678000002"/>
    <n v="11915.694286"/>
    <n v="724.56442900000002"/>
    <n v="22227.380314999999"/>
    <n v="7330.3808829999998"/>
    <n v="14002.507013799999"/>
    <n v="11068.5625688"/>
    <n v="18.847977"/>
    <n v="-405.443082"/>
    <n v="2146.805961"/>
    <n v="0"/>
    <n v="104213.12025259002"/>
    <n v="11831.230012790002"/>
    <s v="OK"/>
    <n v="22.660819125111846"/>
    <n v="80"/>
    <n v="10703.564127"/>
    <n v="12640.258715"/>
    <n v="22227.380314999999"/>
    <n v="19848.661044"/>
    <n v="9409.3985659999998"/>
    <n v="24755.881678000002"/>
    <n v="1760.2108560000001"/>
    <n v="24755.881678000002"/>
    <n v="38.008739451852854"/>
    <n v="61.991260548147146"/>
    <n v="32.979059066412525"/>
    <n v="41.110395701090553"/>
    <n v="11.352917928293159"/>
    <n v="88.647082071706848"/>
    <n v="79.04700606749573"/>
    <n v="100"/>
    <n v="7.1102733439070374"/>
    <n v="80"/>
    <n v="74.349747664188911"/>
    <n v="59.479798131351131"/>
    <n v="57.339180874888157"/>
    <n v="100"/>
    <n v="118.09392240772063"/>
    <n v="80"/>
    <n v="89.298247308996935"/>
    <n v="80"/>
    <n v="0.2327995977741194"/>
    <n v="0"/>
    <n v="86.666666666666671"/>
    <n v="86.89946626444079"/>
    <n v="17.379893252888159"/>
    <n v="76.81313146468446"/>
    <n v="76.859691384239284"/>
    <s v="4. Solvente (&gt;=70 y &lt;80)"/>
  </r>
  <r>
    <s v="15839"/>
    <x v="0"/>
    <x v="4"/>
    <x v="309"/>
    <s v="Rural disperso"/>
    <n v="6"/>
    <s v="G2"/>
    <n v="0"/>
    <n v="984.11155199999996"/>
    <n v="3810.655917"/>
    <n v="6623.1617340000003"/>
    <n v="475.00030900000002"/>
    <n v="35.623021999999999"/>
    <n v="5227.4707250000001"/>
    <n v="955.53106700000001"/>
    <n v="1505.2898367"/>
    <n v="501.55293369999998"/>
    <n v="0"/>
    <n v="391.95410600000002"/>
    <n v="723.87254499999995"/>
    <n v="0"/>
    <n v="34865.550407099996"/>
    <n v="4471.6800339700003"/>
    <s v="OK"/>
    <n v="58.207876917880427"/>
    <n v="80"/>
    <n v="403.25319999999999"/>
    <n v="510.62333100000001"/>
    <n v="5227.4707250000001"/>
    <n v="4763.1909029999997"/>
    <n v="4794.7674690000003"/>
    <n v="6623.1617340000003"/>
    <n v="1115.8266509999999"/>
    <n v="6623.1617340000003"/>
    <n v="72.393936031881296"/>
    <n v="27.606063968118704"/>
    <n v="18.279032389990093"/>
    <n v="25.583558220861107"/>
    <n v="12.82549674896109"/>
    <n v="87.174503251038914"/>
    <n v="33.319359599181169"/>
    <n v="40"/>
    <n v="16.847341131228969"/>
    <n v="40"/>
    <n v="44.072825088003739"/>
    <n v="35.25826007040299"/>
    <n v="21.792123082119573"/>
    <n v="83.530804802908136"/>
    <n v="126.62598362517645"/>
    <n v="70"/>
    <n v="91.118461557716316"/>
    <n v="100"/>
    <n v="0"/>
    <n v="0"/>
    <n v="84.51026826763605"/>
    <n v="84.51026826763605"/>
    <n v="16.902053653527211"/>
    <n v="52.160313723930201"/>
    <n v="52.160313723930201"/>
    <s v="2. Riesgo (&gt;=40 y &lt;60)"/>
  </r>
  <r>
    <s v="15842"/>
    <x v="0"/>
    <x v="4"/>
    <x v="310"/>
    <s v="Rural"/>
    <n v="6"/>
    <s v="G4"/>
    <n v="0"/>
    <n v="1422.3132840000001"/>
    <n v="9344.2327789999999"/>
    <n v="13363.259747"/>
    <n v="1385.195375"/>
    <n v="126.47510200000001"/>
    <n v="13485.00281"/>
    <n v="2326.4312199999999"/>
    <n v="2980.7927459000002"/>
    <n v="1660.8963309000001"/>
    <n v="6.539847"/>
    <n v="-1441.6394780000001"/>
    <n v="3321.3841539999999"/>
    <n v="1200"/>
    <n v="118375.3700747"/>
    <n v="5981.9865420300002"/>
    <s v="OK"/>
    <n v="39.789404296964889"/>
    <n v="80"/>
    <n v="1405.0818609999999"/>
    <n v="1511.6704770000001"/>
    <n v="13485.00281"/>
    <n v="12792.610817999999"/>
    <n v="10766.546063"/>
    <n v="13363.259747"/>
    <n v="1886.2845229999998"/>
    <n v="14563.259747"/>
    <n v="80.568261538260131"/>
    <n v="19.431738461739869"/>
    <n v="17.25198913770193"/>
    <n v="23.609928410440531"/>
    <n v="5.0534047228364374"/>
    <n v="94.946595277163567"/>
    <n v="55.719953464880042"/>
    <n v="80"/>
    <n v="12.952351024217434"/>
    <n v="60"/>
    <n v="55.597652429868802"/>
    <n v="44.478121943895047"/>
    <n v="40.210595703035111"/>
    <n v="100"/>
    <n v="107.58593637556042"/>
    <n v="100"/>
    <n v="94.865466461107829"/>
    <n v="100"/>
    <n v="0"/>
    <n v="0"/>
    <n v="100"/>
    <n v="100"/>
    <n v="20"/>
    <n v="64.478121943895047"/>
    <n v="64.478121943895047"/>
    <s v="3. Vulnerable (&gt;=60 y &lt;70)"/>
  </r>
  <r>
    <s v="15861"/>
    <x v="0"/>
    <x v="4"/>
    <x v="311"/>
    <s v="Intermedio"/>
    <n v="6"/>
    <s v="G2"/>
    <n v="0"/>
    <n v="1224.1766815000001"/>
    <n v="15028.608323500001"/>
    <n v="24861.993954000001"/>
    <n v="5954.0052530000003"/>
    <n v="431.38050399999997"/>
    <n v="21882.460128999999"/>
    <n v="1667.0754850000001"/>
    <n v="7677.4312090000003"/>
    <n v="4915.3258580000002"/>
    <n v="60.289817999999997"/>
    <n v="217.42847399999999"/>
    <n v="5193.5977130000001"/>
    <n v="0"/>
    <n v="89684.339199769995"/>
    <n v="18349.585224849998"/>
    <s v="OK"/>
    <n v="38.284440013597333"/>
    <n v="80"/>
    <n v="4805.8999999999996"/>
    <n v="6385.385757"/>
    <n v="21882.460128999999"/>
    <n v="20613.369612999999"/>
    <n v="16252.785005000002"/>
    <n v="24861.993954000001"/>
    <n v="5471.3160050000006"/>
    <n v="24861.993954000001"/>
    <n v="65.372009321018751"/>
    <n v="34.627990678981249"/>
    <n v="7.6183183936923431"/>
    <n v="10.662691985644583"/>
    <n v="20.46018891210948"/>
    <n v="79.539811087890513"/>
    <n v="64.023053078455789"/>
    <n v="80"/>
    <n v="22.00674658325114"/>
    <n v="20"/>
    <n v="44.966098750503271"/>
    <n v="35.972879000402621"/>
    <n v="41.715559986402667"/>
    <n v="100"/>
    <n v="132.8655560248861"/>
    <n v="60"/>
    <n v="94.200421211698568"/>
    <n v="100"/>
    <n v="0"/>
    <n v="0"/>
    <n v="86.666666666666671"/>
    <n v="86.666666666666671"/>
    <n v="17.333333333333336"/>
    <n v="53.306212333735957"/>
    <n v="53.306212333735957"/>
    <s v="2. Riesgo (&gt;=40 y &lt;60)"/>
  </r>
  <r>
    <s v="15879"/>
    <x v="0"/>
    <x v="4"/>
    <x v="312"/>
    <s v="Rural disperso"/>
    <n v="6"/>
    <s v="G4"/>
    <n v="0"/>
    <n v="1074.2938772499999"/>
    <n v="4527.1866057500001"/>
    <n v="6939.3886940000002"/>
    <n v="418.78376400000002"/>
    <n v="211.804948"/>
    <n v="5764.9574499999999"/>
    <n v="1142.0323080000001"/>
    <n v="1725.7278390500001"/>
    <n v="585.94224804999999"/>
    <n v="0"/>
    <n v="195.84208799999999"/>
    <n v="2462.7716140000002"/>
    <n v="0"/>
    <n v="34631.15824176"/>
    <n v="2486.3629919299997"/>
    <s v="OK"/>
    <n v="56.182669560239809"/>
    <n v="80"/>
    <n v="490.84500000000003"/>
    <n v="630.58871199999999"/>
    <n v="5603.761015"/>
    <n v="4970.0054540000001"/>
    <n v="5601.4804830000003"/>
    <n v="6939.3886940000002"/>
    <n v="2658.6137020000001"/>
    <n v="6939.3886940000002"/>
    <n v="80.720085442730792"/>
    <n v="19.279914557269208"/>
    <n v="19.809900036642944"/>
    <n v="27.11051565995972"/>
    <n v="7.1795548233550486"/>
    <n v="92.820445176644952"/>
    <n v="33.953340427802139"/>
    <n v="40"/>
    <n v="38.311929468639157"/>
    <n v="0"/>
    <n v="35.84217507877478"/>
    <n v="28.673740063019824"/>
    <n v="23.817330439760191"/>
    <n v="91.293573021452815"/>
    <n v="128.47002862410741"/>
    <n v="70"/>
    <n v="88.690531960524723"/>
    <n v="80"/>
    <n v="0"/>
    <n v="0"/>
    <n v="80.431191007150929"/>
    <n v="80.431191007150929"/>
    <n v="16.086238201430188"/>
    <n v="44.759978264450012"/>
    <n v="44.759978264450012"/>
    <s v="2. Riesgo (&gt;=40 y &lt;60)"/>
  </r>
  <r>
    <s v="15897"/>
    <x v="0"/>
    <x v="4"/>
    <x v="313"/>
    <s v="Rural disperso"/>
    <n v="6"/>
    <s v="G1"/>
    <n v="0"/>
    <n v="1298.5537429999999"/>
    <n v="6833.1750789999996"/>
    <n v="16277.527542"/>
    <n v="4732.6418139999996"/>
    <n v="767.045074"/>
    <n v="15414.011076999999"/>
    <n v="4710.6709970000002"/>
    <n v="6803.5685810000004"/>
    <n v="5188.992706"/>
    <n v="9.2157389999999992"/>
    <n v="-751.05940999999996"/>
    <n v="3250.2094050000001"/>
    <n v="162.60299699999999"/>
    <n v="36266.755818960002"/>
    <n v="6048.1823882600002"/>
    <s v="OK"/>
    <n v="49.260883152876964"/>
    <n v="80"/>
    <n v="4594.1899999999996"/>
    <n v="5499.6868879999993"/>
    <n v="15414.011076999999"/>
    <n v="10815.320346"/>
    <n v="8131.7288219999991"/>
    <n v="16277.527542"/>
    <n v="2508.365734"/>
    <n v="16440.130539000002"/>
    <n v="49.956781218880757"/>
    <n v="50.043218781119243"/>
    <n v="30.56096802751766"/>
    <n v="38.096098681577594"/>
    <n v="16.676932501081481"/>
    <n v="83.323067498918519"/>
    <n v="76.268691117350556"/>
    <n v="100"/>
    <n v="15.257577961741509"/>
    <n v="40"/>
    <n v="62.292476992323074"/>
    <n v="49.833981593858461"/>
    <n v="30.739116847123036"/>
    <n v="100"/>
    <n v="119.70960904969101"/>
    <n v="80"/>
    <n v="70.165515594692096"/>
    <n v="70"/>
    <n v="0"/>
    <n v="0"/>
    <n v="83.333333333333329"/>
    <n v="83.333333333333329"/>
    <n v="16.666666666666668"/>
    <n v="66.500648260525125"/>
    <n v="66.500648260525125"/>
    <s v="3. Vulnerable (&gt;=60 y &lt;70)"/>
  </r>
  <r>
    <s v="17001"/>
    <x v="0"/>
    <x v="5"/>
    <x v="314"/>
    <s v="Ciudades y aglomeraciones"/>
    <n v="1"/>
    <s v="C"/>
    <n v="1"/>
    <n v="3929.6530834999999"/>
    <n v="319785.83338249999"/>
    <n v="665533.93755300005"/>
    <n v="250817.85990499999"/>
    <n v="24650.332182999999"/>
    <n v="568559.13894900004"/>
    <n v="128102.15511000001"/>
    <n v="288457.58781120001"/>
    <n v="156020.17665020001"/>
    <n v="9864.3924040000002"/>
    <n v="-35462.612557"/>
    <n v="79133.884210999997"/>
    <n v="53679.7425"/>
    <n v="1580388.2785829999"/>
    <n v="904012.478367"/>
    <s v="OK"/>
    <n v="28.418589516067595"/>
    <n v="65"/>
    <n v="263905.364267"/>
    <n v="275468.19208800001"/>
    <n v="568559.13894900004"/>
    <n v="455979.91474400001"/>
    <n v="323715.48646599997"/>
    <n v="665533.93755300005"/>
    <n v="53535.664057999995"/>
    <n v="719213.68005300011"/>
    <n v="48.639966829673618"/>
    <n v="51.360033170326382"/>
    <n v="22.531016799202451"/>
    <n v="90.520806264710075"/>
    <n v="57.201922503345273"/>
    <n v="42.798077496654727"/>
    <n v="54.087735335399692"/>
    <n v="70"/>
    <n v="7.4436381763559982"/>
    <n v="80"/>
    <n v="66.93578338633823"/>
    <n v="53.548626709070589"/>
    <n v="36.581410483932402"/>
    <n v="100"/>
    <n v="104.38142962842605"/>
    <n v="100"/>
    <n v="80.199205941336828"/>
    <n v="80"/>
    <n v="0.15807045735255398"/>
    <n v="0"/>
    <n v="93.333333333333329"/>
    <n v="93.491403790685879"/>
    <n v="18.698280758137177"/>
    <n v="72.215293375737261"/>
    <n v="72.246907467207762"/>
    <s v="4. Solvente (&gt;=70 y &lt;80)"/>
  </r>
  <r>
    <s v="17013"/>
    <x v="0"/>
    <x v="5"/>
    <x v="315"/>
    <s v="Rural"/>
    <n v="6"/>
    <s v="G3"/>
    <n v="0"/>
    <n v="1552.1925060000001"/>
    <n v="21283.665474000001"/>
    <n v="30135.634119999999"/>
    <n v="5345.0363580000003"/>
    <n v="689.53934400000003"/>
    <n v="28929.224301999999"/>
    <n v="1367.7428"/>
    <n v="7687.4345679999997"/>
    <n v="4380.4632929999998"/>
    <n v="225.463064"/>
    <n v="-283.87416899999999"/>
    <n v="2746.9234150000002"/>
    <n v="0"/>
    <n v="66259.725395000001"/>
    <n v="22062.294626999999"/>
    <s v="OK"/>
    <n v="32.263148312561732"/>
    <n v="80"/>
    <n v="4294.8000050000001"/>
    <n v="6034.5757020000001"/>
    <n v="27112.537014000001"/>
    <n v="26217.756345999998"/>
    <n v="22835.857980000001"/>
    <n v="30135.634119999999"/>
    <n v="2688.5123100000001"/>
    <n v="30135.634119999999"/>
    <n v="75.776928698655169"/>
    <n v="24.223071301344831"/>
    <n v="4.7278931011829517"/>
    <n v="5.3937585910416601"/>
    <n v="33.296688894314116"/>
    <n v="66.703311105685884"/>
    <n v="56.982121333874879"/>
    <n v="80"/>
    <n v="8.921372947701558"/>
    <n v="80"/>
    <n v="51.264028199614472"/>
    <n v="41.011222559691582"/>
    <n v="47.736851687438268"/>
    <n v="100"/>
    <n v="140.50888737483831"/>
    <n v="50"/>
    <n v="96.699753079035105"/>
    <n v="100"/>
    <n v="0.23895874217087198"/>
    <n v="0"/>
    <n v="83.333333333333329"/>
    <n v="83.572292075504194"/>
    <n v="16.71445841510084"/>
    <n v="57.677889226358246"/>
    <n v="57.725680974792425"/>
    <s v="2. Riesgo (&gt;=40 y &lt;60)"/>
  </r>
  <r>
    <s v="17042"/>
    <x v="0"/>
    <x v="5"/>
    <x v="316"/>
    <s v="Intermedio"/>
    <n v="6"/>
    <s v="G3"/>
    <n v="0"/>
    <n v="1137.0589930000001"/>
    <n v="27385.972347999999"/>
    <n v="46960.614451000001"/>
    <n v="8097.0145670000002"/>
    <n v="1806.891339"/>
    <n v="41043.384332000001"/>
    <n v="6204.4228439999997"/>
    <n v="11111.9928132"/>
    <n v="3767.1592001999998"/>
    <n v="72.093677"/>
    <n v="-1427.603494"/>
    <n v="7495.0554439999996"/>
    <n v="0"/>
    <n v="99115.809305350005"/>
    <n v="32778.433314440001"/>
    <s v="OK"/>
    <n v="65.647999779471419"/>
    <n v="80"/>
    <n v="7786.065114"/>
    <n v="9903.905906"/>
    <n v="41043.384332000001"/>
    <n v="37060.460305000001"/>
    <n v="28523.031340999998"/>
    <n v="46960.614451000001"/>
    <n v="6139.5456269999995"/>
    <n v="46960.614451000001"/>
    <n v="60.738198753258892"/>
    <n v="39.261801246741108"/>
    <n v="15.116742795409884"/>
    <n v="17.245749761327787"/>
    <n v="33.070842627595539"/>
    <n v="66.929157372404461"/>
    <n v="33.901742590446688"/>
    <n v="40"/>
    <n v="13.073818770847152"/>
    <n v="60"/>
    <n v="44.687341676094675"/>
    <n v="35.749873340875745"/>
    <n v="14.352000220528581"/>
    <n v="55.012268627277997"/>
    <n v="127.20039918741425"/>
    <n v="70"/>
    <n v="90.295819675146362"/>
    <n v="100"/>
    <n v="0"/>
    <n v="0"/>
    <n v="75.004089542426001"/>
    <n v="75.004089542426001"/>
    <n v="15.000817908485201"/>
    <n v="50.750691249360948"/>
    <n v="50.750691249360948"/>
    <s v="2. Riesgo (&gt;=40 y &lt;60)"/>
  </r>
  <r>
    <s v="17050"/>
    <x v="0"/>
    <x v="5"/>
    <x v="317"/>
    <s v="Intermedio"/>
    <n v="6"/>
    <s v="G3"/>
    <n v="0"/>
    <n v="1018.0511635"/>
    <n v="11282.4286295"/>
    <n v="18565.339260000001"/>
    <n v="2334.70552"/>
    <n v="524.53638599999999"/>
    <n v="20330.930207000001"/>
    <n v="5267.220687"/>
    <n v="3919.6868865000001"/>
    <n v="1554.6785635000001"/>
    <n v="3.5347409999999999"/>
    <n v="-4130.5992699999997"/>
    <n v="7218.5582400000003"/>
    <n v="0"/>
    <n v="52887.095828999998"/>
    <n v="10108.888430000001"/>
    <s v="OK"/>
    <n v="56.836160407917049"/>
    <n v="80"/>
    <n v="2263.5886999999998"/>
    <n v="2859.2419060000002"/>
    <n v="20330.930207000001"/>
    <n v="16803.163628999999"/>
    <n v="12300.479793"/>
    <n v="18565.339260000001"/>
    <n v="3091.493711000001"/>
    <n v="18565.339260000001"/>
    <n v="66.255076843664426"/>
    <n v="33.744923156335574"/>
    <n v="25.907425943484274"/>
    <n v="29.55616767635469"/>
    <n v="19.114092523978059"/>
    <n v="80.885907476021941"/>
    <n v="39.663335580567683"/>
    <n v="50"/>
    <n v="16.6519645437387"/>
    <n v="40"/>
    <n v="46.837399661742438"/>
    <n v="37.469919729393951"/>
    <n v="23.163839592082951"/>
    <n v="88.788694711426984"/>
    <n v="126.31455113731575"/>
    <n v="70"/>
    <n v="82.648277564863307"/>
    <n v="80"/>
    <n v="0.24394007708605503"/>
    <n v="0"/>
    <n v="79.596231570475666"/>
    <n v="79.840171647561718"/>
    <n v="15.968034329512344"/>
    <n v="53.389166043489084"/>
    <n v="53.437954058906293"/>
    <s v="2. Riesgo (&gt;=40 y &lt;60)"/>
  </r>
  <r>
    <s v="17088"/>
    <x v="0"/>
    <x v="5"/>
    <x v="318"/>
    <s v="Intermedio"/>
    <n v="6"/>
    <s v="G2"/>
    <n v="0"/>
    <n v="1415.160404"/>
    <n v="10692.136815"/>
    <n v="20840.779588000001"/>
    <n v="3156.1718529999998"/>
    <n v="354.73121300000003"/>
    <n v="19506.391243999999"/>
    <n v="5307.1341110000003"/>
    <n v="4947.092482"/>
    <n v="2760.0280659999999"/>
    <n v="0"/>
    <n v="369.00382500000001"/>
    <n v="6057.5641670000005"/>
    <n v="0"/>
    <n v="43655.670199"/>
    <n v="18775.107639999998"/>
    <s v="OK"/>
    <n v="39.81180765433821"/>
    <n v="80"/>
    <n v="2275.2999960000002"/>
    <n v="3510.9030659999999"/>
    <n v="18284.711347"/>
    <n v="15143.146519"/>
    <n v="12107.297219"/>
    <n v="20840.779588000001"/>
    <n v="6426.5679920000002"/>
    <n v="20840.779588000001"/>
    <n v="58.094262586853091"/>
    <n v="41.905737413146909"/>
    <n v="27.207155053000537"/>
    <n v="38.079468347766955"/>
    <n v="43.007260120885903"/>
    <n v="56.992739879114097"/>
    <n v="55.790913067470726"/>
    <n v="80"/>
    <n v="30.836504771157315"/>
    <n v="0"/>
    <n v="43.395589128005589"/>
    <n v="34.716471302404472"/>
    <n v="40.18819234566179"/>
    <n v="100"/>
    <n v="154.30506184556771"/>
    <n v="0"/>
    <n v="82.818624979193658"/>
    <n v="80"/>
    <n v="0.1674112726574285"/>
    <n v="0"/>
    <n v="60"/>
    <n v="60.167411272657425"/>
    <n v="12.033482254531485"/>
    <n v="46.716471302404472"/>
    <n v="46.749953556935957"/>
    <s v="2. Riesgo (&gt;=40 y &lt;60)"/>
  </r>
  <r>
    <s v="17174"/>
    <x v="0"/>
    <x v="5"/>
    <x v="319"/>
    <s v="Intermedio"/>
    <n v="5"/>
    <s v="G1"/>
    <n v="0"/>
    <n v="1284.115742"/>
    <n v="37714.877129"/>
    <n v="68520.883151000002"/>
    <n v="20030.141189999998"/>
    <n v="1625.9170979999999"/>
    <n v="59752.693453"/>
    <n v="7134.3101049999996"/>
    <n v="23402.567346599997"/>
    <n v="9630.5398165999995"/>
    <n v="0"/>
    <n v="-3226.1972139999998"/>
    <n v="11577.080105999999"/>
    <n v="0.33216200000000001"/>
    <n v="194989.49728263999"/>
    <n v="117369.59554114001"/>
    <s v="OK"/>
    <n v="33.975253949331808"/>
    <n v="80"/>
    <n v="19479.43561"/>
    <n v="21656.058288"/>
    <n v="57975.052835000002"/>
    <n v="53235.373287000002"/>
    <n v="38998.992871000002"/>
    <n v="68520.883151000002"/>
    <n v="8350.8828919999996"/>
    <n v="68521.215313000008"/>
    <n v="56.915484853074091"/>
    <n v="43.084515146925909"/>
    <n v="11.939729730529509"/>
    <n v="14.88359667259415"/>
    <n v="60.192778163334168"/>
    <n v="39.807221836665832"/>
    <n v="41.151638082986466"/>
    <n v="50"/>
    <n v="12.187295356414454"/>
    <n v="60"/>
    <n v="41.555066731237176"/>
    <n v="33.244053384989741"/>
    <n v="46.024746050668192"/>
    <n v="100"/>
    <n v="111.17395145105029"/>
    <n v="80"/>
    <n v="91.824622287987609"/>
    <n v="100"/>
    <n v="0"/>
    <n v="0"/>
    <n v="93.333333333333329"/>
    <n v="93.333333333333329"/>
    <n v="18.666666666666668"/>
    <n v="51.910720051656412"/>
    <n v="51.910720051656412"/>
    <s v="2. Riesgo (&gt;=40 y &lt;60)"/>
  </r>
  <r>
    <s v="17272"/>
    <x v="0"/>
    <x v="5"/>
    <x v="320"/>
    <s v="Rural"/>
    <n v="6"/>
    <s v="G4"/>
    <n v="0"/>
    <n v="1262.12203"/>
    <n v="11482.515562000001"/>
    <n v="16580.127417"/>
    <n v="1899.999867"/>
    <n v="281.84249299999999"/>
    <n v="16985.580758"/>
    <n v="3248.5790350000002"/>
    <n v="3467.2080510000001"/>
    <n v="1378.8646200000001"/>
    <n v="115.466463"/>
    <n v="-1941.4631400000001"/>
    <n v="5544.2400479999997"/>
    <n v="0"/>
    <n v="66433.930043489992"/>
    <n v="8099.4662328599998"/>
    <s v="OK"/>
    <n v="63.723507265296483"/>
    <n v="80"/>
    <n v="1838.0871729999999"/>
    <n v="2181.8423600000001"/>
    <n v="16433.247125999998"/>
    <n v="15789.124435"/>
    <n v="12744.637592000001"/>
    <n v="16580.127417"/>
    <n v="3718.2433709999996"/>
    <n v="16580.127417"/>
    <n v="76.866946021974599"/>
    <n v="23.133053978025401"/>
    <n v="19.125510521446017"/>
    <n v="26.173905549109165"/>
    <n v="12.191761389937044"/>
    <n v="87.808238610062958"/>
    <n v="39.768730336280591"/>
    <n v="50"/>
    <n v="22.42590347760293"/>
    <n v="20"/>
    <n v="41.423039627439508"/>
    <n v="33.13843170195161"/>
    <n v="16.276492734703517"/>
    <n v="62.388989469961913"/>
    <n v="118.7017891234694"/>
    <n v="80"/>
    <n v="96.080368742335196"/>
    <n v="100"/>
    <n v="0"/>
    <n v="0"/>
    <n v="80.796329823320647"/>
    <n v="80.796329823320647"/>
    <n v="16.159265964664129"/>
    <n v="49.29769766661574"/>
    <n v="49.29769766661574"/>
    <s v="2. Riesgo (&gt;=40 y &lt;60)"/>
  </r>
  <r>
    <s v="17380"/>
    <x v="0"/>
    <x v="5"/>
    <x v="321"/>
    <s v="Intermedio"/>
    <n v="5"/>
    <s v="G1"/>
    <n v="0"/>
    <n v="1599.36323225"/>
    <n v="46682.109765749999"/>
    <n v="110607.83099"/>
    <n v="29783.081214999998"/>
    <n v="15514.246924999999"/>
    <n v="119077.123555"/>
    <n v="8426.9834879999999"/>
    <n v="46896.691372250003"/>
    <n v="30095.582520249998"/>
    <n v="952.51538500000004"/>
    <n v="-16334.763617000001"/>
    <n v="5238.0882259999998"/>
    <n v="10399.169857999999"/>
    <n v="414971.31899399997"/>
    <n v="41456.275163999999"/>
    <s v="OK"/>
    <n v="61.22690837130714"/>
    <n v="80"/>
    <n v="32302.120545000002"/>
    <n v="45297.328139999998"/>
    <n v="110141.485755"/>
    <n v="85485.336093999998"/>
    <n v="48281.472997999997"/>
    <n v="110607.83099"/>
    <n v="-10144.160006"/>
    <n v="121007.000848"/>
    <n v="43.651044022701342"/>
    <n v="56.348955977298658"/>
    <n v="7.0769122031300142"/>
    <n v="8.8217999314860194"/>
    <n v="9.9901543230748935"/>
    <n v="90.00984567692511"/>
    <n v="64.17421280610499"/>
    <n v="80"/>
    <n v="-8.383118278208002"/>
    <n v="80"/>
    <n v="63.036120317141958"/>
    <n v="50.428896253713567"/>
    <n v="18.77309162869286"/>
    <n v="60.027293626743116"/>
    <n v="140.23019967650853"/>
    <n v="50"/>
    <n v="77.614111983339839"/>
    <n v="70"/>
    <n v="0.18033084400742494"/>
    <n v="0"/>
    <n v="60.009097875581041"/>
    <n v="60.189428719588463"/>
    <n v="12.037885743917693"/>
    <n v="62.430715828829776"/>
    <n v="62.466781997631259"/>
    <s v="3. Vulnerable (&gt;=60 y &lt;70)"/>
  </r>
  <r>
    <s v="17388"/>
    <x v="0"/>
    <x v="5"/>
    <x v="322"/>
    <s v="Intermedio"/>
    <n v="6"/>
    <s v="G4"/>
    <n v="0"/>
    <n v="913.56036500000005"/>
    <n v="6843.1834470000003"/>
    <n v="9849.8333459999994"/>
    <n v="926.43510000000003"/>
    <n v="114.78165199999999"/>
    <n v="9247.9088260000008"/>
    <n v="1397.705575"/>
    <n v="1972.7557670000001"/>
    <n v="681.98121200000003"/>
    <n v="2.9074520000000001"/>
    <n v="-688.85003500000005"/>
    <n v="1896.7881910000001"/>
    <n v="0"/>
    <n v="17713.820304000001"/>
    <n v="7348.8670650000004"/>
    <s v="OK"/>
    <n v="55.621426046055987"/>
    <n v="80"/>
    <n v="889.48613699999999"/>
    <n v="1041.216752"/>
    <n v="9247.9088260000008"/>
    <n v="9070.8905940000004"/>
    <n v="7756.7438120000006"/>
    <n v="9849.8333459999994"/>
    <n v="1210.8456080000001"/>
    <n v="9849.8333459999994"/>
    <n v="78.750000528181531"/>
    <n v="21.249999471818469"/>
    <n v="15.113747348702503"/>
    <n v="20.683672477890514"/>
    <n v="41.48662986798243"/>
    <n v="58.51337013201757"/>
    <n v="34.569976852081361"/>
    <n v="40"/>
    <n v="12.293056800719603"/>
    <n v="60"/>
    <n v="40.089408416345307"/>
    <n v="32.071526733076247"/>
    <n v="24.378573953944013"/>
    <n v="93.444860541880473"/>
    <n v="117.05823269058999"/>
    <n v="80"/>
    <n v="98.085856647912408"/>
    <n v="100"/>
    <n v="4.9869790380268397E-2"/>
    <n v="0"/>
    <n v="91.148286847293491"/>
    <n v="91.198156637673762"/>
    <n v="18.239631327534752"/>
    <n v="50.301184102534947"/>
    <n v="50.311158060611"/>
    <s v="2. Riesgo (&gt;=40 y &lt;60)"/>
  </r>
  <r>
    <s v="17433"/>
    <x v="0"/>
    <x v="5"/>
    <x v="323"/>
    <s v="Intermedio"/>
    <n v="6"/>
    <s v="G4"/>
    <n v="0"/>
    <n v="1830.8277705"/>
    <n v="18089.7863325"/>
    <n v="28291.223276000001"/>
    <n v="2486.3103270000001"/>
    <n v="308.298923"/>
    <n v="25581.408157999998"/>
    <n v="2739.9781200000002"/>
    <n v="4709.3362496999998"/>
    <n v="2241.5048156999997"/>
    <n v="0"/>
    <n v="241.98368400000001"/>
    <n v="5027.4979039999998"/>
    <n v="0"/>
    <n v="46987.462782429997"/>
    <n v="16450.935138159999"/>
    <s v="OK"/>
    <n v="54.095606769419625"/>
    <n v="80"/>
    <n v="2108.5"/>
    <n v="2794.60925"/>
    <n v="25581.408157999998"/>
    <n v="22701.644111000001"/>
    <n v="19920.614103"/>
    <n v="28291.223276000001"/>
    <n v="5269.4815879999996"/>
    <n v="28291.223276000001"/>
    <n v="70.41269975730971"/>
    <n v="29.58730024269029"/>
    <n v="10.710818196859639"/>
    <n v="14.658115584623257"/>
    <n v="35.011328903486763"/>
    <n v="64.988671096513229"/>
    <n v="47.597043337960649"/>
    <n v="70"/>
    <n v="18.625852748015333"/>
    <n v="40"/>
    <n v="43.846817384765359"/>
    <n v="35.077453907812291"/>
    <n v="25.904393230580375"/>
    <n v="99.293437648431478"/>
    <n v="132.5401588807209"/>
    <n v="60"/>
    <n v="88.74274618029807"/>
    <n v="80"/>
    <n v="0"/>
    <n v="0"/>
    <n v="79.764479216143826"/>
    <n v="79.764479216143826"/>
    <n v="15.952895843228767"/>
    <n v="51.030349751041058"/>
    <n v="51.030349751041058"/>
    <s v="2. Riesgo (&gt;=40 y &lt;60)"/>
  </r>
  <r>
    <s v="17442"/>
    <x v="0"/>
    <x v="5"/>
    <x v="324"/>
    <s v="Intermedio"/>
    <n v="6"/>
    <s v="G3"/>
    <n v="0"/>
    <n v="2313.5372457499998"/>
    <n v="7992.9480982499999"/>
    <n v="16064.210673"/>
    <n v="2469.7374789999999"/>
    <n v="518.31493999999998"/>
    <n v="15153.845950999999"/>
    <n v="1757.4514140000001"/>
    <n v="5333.5912287499996"/>
    <n v="3211.1173937499998"/>
    <n v="0"/>
    <n v="-545.01269600000001"/>
    <n v="2651.0853189999998"/>
    <n v="0"/>
    <n v="56518.978522999998"/>
    <n v="5937.0425759999998"/>
    <s v="OK"/>
    <n v="36.894747725345042"/>
    <n v="80"/>
    <n v="1910.162"/>
    <n v="2988.0524189999996"/>
    <n v="14486.749534"/>
    <n v="13105.551305000001"/>
    <n v="10306.485344000001"/>
    <n v="16064.210673"/>
    <n v="2106.072623"/>
    <n v="16064.210673"/>
    <n v="64.158056401256459"/>
    <n v="35.841943598743541"/>
    <n v="11.597395273006759"/>
    <n v="13.23074550307299"/>
    <n v="10.504511459958469"/>
    <n v="89.495488540041535"/>
    <n v="60.205539870414285"/>
    <n v="80"/>
    <n v="13.110339909447228"/>
    <n v="60"/>
    <n v="55.713635528371604"/>
    <n v="44.570908422697286"/>
    <n v="43.105252274654958"/>
    <n v="100"/>
    <n v="156.42926720351466"/>
    <n v="0"/>
    <n v="90.465782363680916"/>
    <n v="100"/>
    <n v="0"/>
    <n v="0"/>
    <n v="66.666666666666671"/>
    <n v="66.666666666666671"/>
    <n v="13.333333333333336"/>
    <n v="57.904241756030622"/>
    <n v="57.904241756030622"/>
    <s v="2. Riesgo (&gt;=40 y &lt;60)"/>
  </r>
  <r>
    <s v="17444"/>
    <x v="0"/>
    <x v="5"/>
    <x v="325"/>
    <s v="Intermedio"/>
    <n v="6"/>
    <s v="G4"/>
    <n v="0"/>
    <n v="1229.4307027499999"/>
    <n v="14032.49318825"/>
    <n v="21563.891277999999"/>
    <n v="2246.1778920000002"/>
    <n v="362.77506799999998"/>
    <n v="28410.347366999998"/>
    <n v="5112.5527750000001"/>
    <n v="3902.3012425500001"/>
    <n v="1916.80231755"/>
    <n v="60.796688000000003"/>
    <n v="-6802.5754749999996"/>
    <n v="9451.5212179999999"/>
    <n v="430"/>
    <n v="48326.922382999997"/>
    <n v="11043.920636999999"/>
    <s v="OK"/>
    <n v="49.601053972966291"/>
    <n v="80"/>
    <n v="1862.1000160000001"/>
    <n v="2608.9529600000001"/>
    <n v="26380.967828000001"/>
    <n v="19663.925706999999"/>
    <n v="15261.923891"/>
    <n v="21563.891277999999"/>
    <n v="2709.7424310000006"/>
    <n v="21993.891277999999"/>
    <n v="70.775370243915958"/>
    <n v="29.224629756084042"/>
    <n v="17.995389880162037"/>
    <n v="24.627297374080481"/>
    <n v="22.852522139677838"/>
    <n v="77.147477860322169"/>
    <n v="49.119793639956029"/>
    <n v="70"/>
    <n v="12.320432054288165"/>
    <n v="60"/>
    <n v="52.199880998097342"/>
    <n v="41.759904798477876"/>
    <n v="30.398946027033709"/>
    <n v="100"/>
    <n v="140.10810040184222"/>
    <n v="50"/>
    <n v="74.538302897777967"/>
    <n v="70"/>
    <n v="0.36261249579802202"/>
    <n v="0"/>
    <n v="73.333333333333329"/>
    <n v="73.695945829131347"/>
    <n v="14.73918916582627"/>
    <n v="56.426571465144541"/>
    <n v="56.499093964304144"/>
    <s v="2. Riesgo (&gt;=40 y &lt;60)"/>
  </r>
  <r>
    <s v="17446"/>
    <x v="0"/>
    <x v="5"/>
    <x v="326"/>
    <s v="Rural disperso"/>
    <n v="6"/>
    <s v="G3"/>
    <n v="0"/>
    <n v="712.04916025"/>
    <n v="3426.36451975"/>
    <n v="6240.8420720000004"/>
    <n v="738.06887800000004"/>
    <n v="69.191132999999994"/>
    <n v="5999.4637309999998"/>
    <n v="1979.9064060000001"/>
    <n v="1550.6726941500001"/>
    <n v="58.227195150000099"/>
    <n v="9.34497"/>
    <n v="-1251.0671580000001"/>
    <n v="546.23456599999997"/>
    <n v="0"/>
    <n v="11676.69632239"/>
    <n v="5027.3494797700005"/>
    <s v="OK"/>
    <n v="79.098632604621542"/>
    <n v="80"/>
    <n v="534.73495000000003"/>
    <n v="807.26001100000008"/>
    <n v="5999.4637309999998"/>
    <n v="5136.9620500000001"/>
    <n v="4138.4136799999997"/>
    <n v="6240.8420720000004"/>
    <n v="-695.48762199999999"/>
    <n v="6240.8420720000004"/>
    <n v="66.311783446136204"/>
    <n v="33.688216553863796"/>
    <n v="33.001389703709172"/>
    <n v="37.649228825871283"/>
    <n v="43.054553625155819"/>
    <n v="56.945446374844181"/>
    <n v="3.7549635954554086"/>
    <n v="20"/>
    <n v="-11.144131096032002"/>
    <n v="60"/>
    <n v="41.656578350915851"/>
    <n v="33.325262680732685"/>
    <n v="0.90136739537845756"/>
    <n v="3.455007282922363"/>
    <n v="150.96451260573113"/>
    <n v="0"/>
    <n v="85.623687054838868"/>
    <n v="80"/>
    <n v="0.20247337884507932"/>
    <n v="0"/>
    <n v="27.818335760974122"/>
    <n v="28.020809139819203"/>
    <n v="5.604161827963841"/>
    <n v="38.888929832927509"/>
    <n v="38.929424508696528"/>
    <s v="1. Deterioro (&lt;40)"/>
  </r>
  <r>
    <s v="17486"/>
    <x v="0"/>
    <x v="5"/>
    <x v="327"/>
    <s v="Intermedio"/>
    <n v="6"/>
    <s v="G3"/>
    <n v="0"/>
    <n v="1828.1893480000001"/>
    <n v="17196.201899"/>
    <n v="29609.005991000002"/>
    <n v="5431.0332410000001"/>
    <n v="766.94723099999999"/>
    <n v="28198.802593"/>
    <n v="3016.672579"/>
    <n v="8104.6848891999998"/>
    <n v="3596.9594801999997"/>
    <n v="0"/>
    <n v="-2596.1120139999998"/>
    <n v="6398.1718920000003"/>
    <n v="0"/>
    <n v="57697.762769000001"/>
    <n v="26108.382433999999"/>
    <s v="OK"/>
    <n v="40.897776766253983"/>
    <n v="80"/>
    <n v="5238.0531920000003"/>
    <n v="6197.9804720000002"/>
    <n v="27697.392596000002"/>
    <n v="25305.838210000002"/>
    <n v="19024.391247"/>
    <n v="29609.005991000002"/>
    <n v="3802.0598780000005"/>
    <n v="29609.005991000002"/>
    <n v="64.252042952008196"/>
    <n v="35.747957047991804"/>
    <n v="10.697874737946679"/>
    <n v="12.204538583846169"/>
    <n v="45.250250930054392"/>
    <n v="54.749749069945608"/>
    <n v="44.381237881230561"/>
    <n v="50"/>
    <n v="12.840889961505903"/>
    <n v="60"/>
    <n v="42.540448940356711"/>
    <n v="34.032359152285373"/>
    <n v="39.102223233746017"/>
    <n v="100"/>
    <n v="118.32603153908561"/>
    <n v="80"/>
    <n v="91.365416879185275"/>
    <n v="100"/>
    <n v="0"/>
    <n v="0"/>
    <n v="93.333333333333329"/>
    <n v="93.333333333333329"/>
    <n v="18.666666666666668"/>
    <n v="52.699025818952038"/>
    <n v="52.699025818952038"/>
    <s v="2. Riesgo (&gt;=40 y &lt;60)"/>
  </r>
  <r>
    <s v="17495"/>
    <x v="0"/>
    <x v="5"/>
    <x v="328"/>
    <s v="Rural"/>
    <n v="6"/>
    <s v="G2"/>
    <n v="0"/>
    <n v="1285.2318532500001"/>
    <n v="7193.4722377500002"/>
    <n v="14143.159131"/>
    <n v="2930.15094"/>
    <n v="82.748372000000003"/>
    <n v="16469.938644000002"/>
    <n v="5023.8979149999996"/>
    <n v="4408.5613886499996"/>
    <n v="1983.0753326500001"/>
    <n v="161.88774900000001"/>
    <n v="-4752.2655690000001"/>
    <n v="5718.1320329999999"/>
    <n v="0"/>
    <n v="27082.651788020001"/>
    <n v="5798.8265738199998"/>
    <s v="OK"/>
    <n v="59.40761316233106"/>
    <n v="80"/>
    <n v="2239.8799990000002"/>
    <n v="3012.899312"/>
    <n v="16469.938644000002"/>
    <n v="13922.285476999999"/>
    <n v="8478.7040909999996"/>
    <n v="14143.159131"/>
    <n v="1127.7542130000002"/>
    <n v="14143.159131"/>
    <n v="59.949152890571398"/>
    <n v="40.050847109428602"/>
    <n v="30.503440380636786"/>
    <n v="42.692989774553915"/>
    <n v="21.411590782203639"/>
    <n v="78.588409217796368"/>
    <n v="44.98236857391845"/>
    <n v="50"/>
    <n v="7.9738494246883418"/>
    <n v="80"/>
    <n v="58.266449220355774"/>
    <n v="46.613159376284621"/>
    <n v="20.59238683766894"/>
    <n v="78.932127855621331"/>
    <n v="134.5116396121719"/>
    <n v="60"/>
    <n v="84.531495702152412"/>
    <n v="80"/>
    <n v="0.29523330046471408"/>
    <n v="0"/>
    <n v="72.977375951873782"/>
    <n v="73.272609252338498"/>
    <n v="14.654521850467701"/>
    <n v="61.208634566659377"/>
    <n v="61.267681226752323"/>
    <s v="3. Vulnerable (&gt;=60 y &lt;70)"/>
  </r>
  <r>
    <s v="17513"/>
    <x v="0"/>
    <x v="5"/>
    <x v="329"/>
    <s v="Rural"/>
    <n v="6"/>
    <s v="G3"/>
    <n v="0"/>
    <n v="1298.8576889999999"/>
    <n v="14559.014338999999"/>
    <n v="24534.555742"/>
    <n v="3116.7000859999998"/>
    <n v="381.06865900000003"/>
    <n v="19590.040560000001"/>
    <n v="4486.4599260000005"/>
    <n v="4850.4435059999996"/>
    <n v="1707.0113260000001"/>
    <n v="860.38198399999999"/>
    <n v="1801.0830020000001"/>
    <n v="1620.9567119999999"/>
    <n v="0"/>
    <n v="51684.133181039993"/>
    <n v="22456.179632190004"/>
    <s v="OK"/>
    <n v="47.339341468542322"/>
    <n v="80"/>
    <n v="2654.536775"/>
    <n v="3497.7687449999999"/>
    <n v="19590.040560000001"/>
    <n v="17640.067579999999"/>
    <n v="15857.872028"/>
    <n v="24534.555742"/>
    <n v="4282.4216980000001"/>
    <n v="24534.555742"/>
    <n v="64.634844807290989"/>
    <n v="35.365155192709011"/>
    <n v="22.901738831315622"/>
    <n v="26.127166568189509"/>
    <n v="43.448885083416499"/>
    <n v="56.551114916583501"/>
    <n v="35.192891616785694"/>
    <n v="50"/>
    <n v="17.454653522293235"/>
    <n v="40"/>
    <n v="41.608687335496406"/>
    <n v="33.286949868397123"/>
    <n v="32.660658531457678"/>
    <n v="100"/>
    <n v="131.76569177498021"/>
    <n v="60"/>
    <n v="90.046100343551288"/>
    <n v="100"/>
    <n v="8.4868713991639422E-2"/>
    <n v="0"/>
    <n v="86.666666666666671"/>
    <n v="86.751535380658311"/>
    <n v="17.350307076131664"/>
    <n v="50.620283201730459"/>
    <n v="50.637256944528787"/>
    <s v="2. Riesgo (&gt;=40 y &lt;60)"/>
  </r>
  <r>
    <s v="17524"/>
    <x v="0"/>
    <x v="5"/>
    <x v="330"/>
    <s v="Intermedio"/>
    <n v="6"/>
    <s v="G2"/>
    <n v="0"/>
    <n v="1307.71282025"/>
    <n v="11379.921373749999"/>
    <n v="24907.342419000001"/>
    <n v="6553.3865100000003"/>
    <n v="398.44487199999998"/>
    <n v="21305.114409999998"/>
    <n v="3198.0391169999998"/>
    <n v="8306.0306357499994"/>
    <n v="3712.6215957499999"/>
    <n v="123.71250000000001"/>
    <n v="307.99014599999998"/>
    <n v="2492.996889"/>
    <n v="420.471022"/>
    <n v="46516.924644019993"/>
    <n v="20872.449164449998"/>
    <s v="OK"/>
    <n v="58.019096058757526"/>
    <n v="80"/>
    <n v="5993.7162120000003"/>
    <n v="6951.8313820000003"/>
    <n v="20005.943233000002"/>
    <n v="18971.706214999998"/>
    <n v="12687.634194"/>
    <n v="24907.342419000001"/>
    <n v="2924.6995349999997"/>
    <n v="25327.813441000002"/>
    <n v="50.939333392395675"/>
    <n v="49.060666607604325"/>
    <n v="15.010663897204577"/>
    <n v="21.009109538982511"/>
    <n v="44.87065584017121"/>
    <n v="55.12934415982879"/>
    <n v="44.697903951503612"/>
    <n v="50"/>
    <n v="11.54738265035375"/>
    <n v="60"/>
    <n v="47.039824061283127"/>
    <n v="37.631859249026505"/>
    <n v="21.980903941242474"/>
    <n v="84.254415670674334"/>
    <n v="115.98532756825826"/>
    <n v="80"/>
    <n v="94.830351131387701"/>
    <n v="100"/>
    <n v="0"/>
    <n v="0"/>
    <n v="88.084805223558121"/>
    <n v="88.084805223558121"/>
    <n v="17.616961044711626"/>
    <n v="55.248820293738135"/>
    <n v="55.248820293738135"/>
    <s v="2. Riesgo (&gt;=40 y &lt;60)"/>
  </r>
  <r>
    <s v="17541"/>
    <x v="0"/>
    <x v="5"/>
    <x v="331"/>
    <s v="Rural"/>
    <n v="6"/>
    <s v="G4"/>
    <n v="0"/>
    <n v="1604.8297975"/>
    <n v="21055.544304499999"/>
    <n v="33693.283410999997"/>
    <n v="3919.4342029999998"/>
    <n v="270.14331700000002"/>
    <n v="36780.649318999996"/>
    <n v="10286.599270999999"/>
    <n v="5948.5778499999997"/>
    <n v="2671.0291299999999"/>
    <n v="147.38060400000001"/>
    <n v="-6364.9146280000004"/>
    <n v="1674.36529"/>
    <n v="1100"/>
    <n v="55561.395279699995"/>
    <n v="14706.757077139999"/>
    <s v="OK"/>
    <n v="48.106344200418469"/>
    <n v="80"/>
    <n v="3475.8625320000001"/>
    <n v="4189.5775199999998"/>
    <n v="36780.649318999996"/>
    <n v="29847.235246"/>
    <n v="22660.374101999998"/>
    <n v="33693.283410999997"/>
    <n v="-4543.1687340000008"/>
    <n v="34793.283410999997"/>
    <n v="67.254870430947562"/>
    <n v="32.745129569052438"/>
    <n v="27.967421623756355"/>
    <n v="38.274358805297226"/>
    <n v="26.469380409014466"/>
    <n v="73.530619590985538"/>
    <n v="44.901978209800184"/>
    <n v="50"/>
    <n v="-13.057602757213955"/>
    <n v="60"/>
    <n v="50.910021593067043"/>
    <n v="40.728017274453634"/>
    <n v="31.893655799581531"/>
    <n v="100"/>
    <n v="120.53346418131589"/>
    <n v="70"/>
    <n v="81.149288548806666"/>
    <n v="80"/>
    <n v="0.35433647661029122"/>
    <n v="0"/>
    <n v="83.333333333333329"/>
    <n v="83.687669809943614"/>
    <n v="16.737533961988724"/>
    <n v="57.394683941120306"/>
    <n v="57.465551236442359"/>
    <s v="2. Riesgo (&gt;=40 y &lt;60)"/>
  </r>
  <r>
    <s v="17614"/>
    <x v="0"/>
    <x v="5"/>
    <x v="332"/>
    <s v="Intermedio"/>
    <n v="6"/>
    <s v="G4"/>
    <n v="0"/>
    <n v="2017.4230627500001"/>
    <n v="50437.662804250001"/>
    <n v="70777.759265000001"/>
    <n v="6532.9995399999998"/>
    <n v="1409.687692"/>
    <n v="69171.278315000003"/>
    <n v="1606.5057019999999"/>
    <n v="10131.208540149999"/>
    <n v="5386.8108671499995"/>
    <n v="460.55436300000002"/>
    <n v="-2714.9584829999999"/>
    <n v="10382.154048"/>
    <n v="0"/>
    <n v="216568.60022699999"/>
    <n v="51720.477233999998"/>
    <s v="OK"/>
    <n v="45.869719238044269"/>
    <n v="80"/>
    <n v="8987.6389999999992"/>
    <n v="7942.6872320000002"/>
    <n v="68748.320074999996"/>
    <n v="62843.983428"/>
    <n v="52455.085867000002"/>
    <n v="70777.759265000001"/>
    <n v="8127.7499280000011"/>
    <n v="70777.759265000001"/>
    <n v="74.112385602095955"/>
    <n v="25.887614397904045"/>
    <n v="2.3225039946263712"/>
    <n v="3.1784249693421165"/>
    <n v="23.881798737115314"/>
    <n v="76.118201262884682"/>
    <n v="53.170466739501585"/>
    <n v="70"/>
    <n v="11.483480138963962"/>
    <n v="60"/>
    <n v="47.036848126026165"/>
    <n v="37.62947850082093"/>
    <n v="34.130280761955731"/>
    <n v="100"/>
    <n v="88.37345638826838"/>
    <n v="80"/>
    <n v="91.411664109670255"/>
    <n v="100"/>
    <n v="0"/>
    <n v="0"/>
    <n v="93.333333333333329"/>
    <n v="93.333333333333329"/>
    <n v="18.666666666666668"/>
    <n v="56.296145167487595"/>
    <n v="56.296145167487595"/>
    <s v="2. Riesgo (&gt;=40 y &lt;60)"/>
  </r>
  <r>
    <s v="17616"/>
    <x v="0"/>
    <x v="5"/>
    <x v="333"/>
    <s v="Intermedio"/>
    <n v="6"/>
    <s v="G3"/>
    <n v="0"/>
    <n v="1304.4920259999999"/>
    <n v="11353.949112"/>
    <n v="18342.982989"/>
    <n v="2290.0633269999998"/>
    <n v="135.883027"/>
    <n v="17867.694188000001"/>
    <n v="3204.0515540000001"/>
    <n v="3767.1247669999998"/>
    <n v="1860.309092"/>
    <n v="53.41375"/>
    <n v="-1174.7144410000001"/>
    <n v="2255.1030380000002"/>
    <n v="0"/>
    <n v="27077.020945"/>
    <n v="12618.846677"/>
    <s v="OK"/>
    <n v="47.436937135356452"/>
    <n v="80"/>
    <n v="1597.3842709999999"/>
    <n v="2425.9463539999997"/>
    <n v="17610.881754999999"/>
    <n v="16371.277260000001"/>
    <n v="12658.441138"/>
    <n v="18342.982989"/>
    <n v="1133.8023470000001"/>
    <n v="18342.982989"/>
    <n v="69.009719660052397"/>
    <n v="30.990280339947603"/>
    <n v="17.932093085362133"/>
    <n v="20.457607451050531"/>
    <n v="46.603526667988845"/>
    <n v="53.396473332011155"/>
    <n v="49.382731049852694"/>
    <n v="70"/>
    <n v="6.1811230358765723"/>
    <n v="80"/>
    <n v="50.96887222460186"/>
    <n v="40.775097779681488"/>
    <n v="32.563062864643548"/>
    <n v="100"/>
    <n v="151.86992873551338"/>
    <n v="0"/>
    <n v="92.961144636337949"/>
    <n v="100"/>
    <n v="0"/>
    <n v="0"/>
    <n v="66.666666666666671"/>
    <n v="66.666666666666671"/>
    <n v="13.333333333333336"/>
    <n v="54.108431113014824"/>
    <n v="54.108431113014824"/>
    <s v="2. Riesgo (&gt;=40 y &lt;60)"/>
  </r>
  <r>
    <s v="17653"/>
    <x v="0"/>
    <x v="5"/>
    <x v="334"/>
    <s v="Rural"/>
    <n v="6"/>
    <s v="G3"/>
    <n v="0"/>
    <n v="1330.478852"/>
    <n v="16661.373404999998"/>
    <n v="23388.359387"/>
    <n v="3303.1803249999998"/>
    <n v="360.97902399999998"/>
    <n v="22508.408309999999"/>
    <n v="14.11"/>
    <n v="5047.2096369999999"/>
    <n v="2169.3043090000001"/>
    <n v="0"/>
    <n v="-395.18368600000002"/>
    <n v="1755.0720799999999"/>
    <n v="0"/>
    <n v="38446.142881"/>
    <n v="24531.381762000001"/>
    <s v="OK"/>
    <n v="48.185891801396544"/>
    <n v="80"/>
    <n v="3137.576"/>
    <n v="3664.1593489999996"/>
    <n v="20905.637745"/>
    <n v="19530.183858"/>
    <n v="17991.852256999999"/>
    <n v="23388.359387"/>
    <n v="1359.8883939999998"/>
    <n v="23388.359387"/>
    <n v="76.926525539027111"/>
    <n v="23.073474460972889"/>
    <n v="6.2687684556225282E-2"/>
    <n v="7.1516472536794273E-2"/>
    <n v="63.807133625681232"/>
    <n v="36.192866374318768"/>
    <n v="42.98026959485297"/>
    <n v="50"/>
    <n v="5.8143812975435525"/>
    <n v="80"/>
    <n v="37.867571461565689"/>
    <n v="30.294057169252554"/>
    <n v="31.814108198603456"/>
    <n v="100"/>
    <n v="116.78312649637807"/>
    <n v="80"/>
    <n v="93.420655692127994"/>
    <n v="100"/>
    <n v="4.1705560126705454E-2"/>
    <n v="0"/>
    <n v="93.333333333333329"/>
    <n v="93.375038893460029"/>
    <n v="18.675007778692006"/>
    <n v="48.960723835919225"/>
    <n v="48.96906494794456"/>
    <s v="2. Riesgo (&gt;=40 y &lt;60)"/>
  </r>
  <r>
    <s v="17662"/>
    <x v="0"/>
    <x v="5"/>
    <x v="335"/>
    <s v="Rural disperso"/>
    <n v="6"/>
    <s v="G4"/>
    <n v="0"/>
    <n v="1473.334883"/>
    <n v="20280.195881"/>
    <n v="34957.350022999999"/>
    <n v="2817.053586"/>
    <n v="632.91581299999996"/>
    <n v="34714.754844000003"/>
    <n v="6535.4116249999997"/>
    <n v="5338.0178913"/>
    <n v="2705.5073023"/>
    <n v="170.39847800000001"/>
    <n v="-2389.9154100000001"/>
    <n v="2366.4267359999999"/>
    <n v="0"/>
    <n v="79243.995582329997"/>
    <n v="18020.049279679999"/>
    <s v="OK"/>
    <n v="55.243923076251292"/>
    <n v="80"/>
    <n v="2684.6038979999998"/>
    <n v="3449.9693990000001"/>
    <n v="34714.754844000003"/>
    <n v="30685.108974999999"/>
    <n v="21753.530763999999"/>
    <n v="34957.350022999999"/>
    <n v="146.90980399999989"/>
    <n v="34957.350022999999"/>
    <n v="62.228775206608574"/>
    <n v="37.771224793391426"/>
    <n v="18.826034216196003"/>
    <n v="25.764062135046021"/>
    <n v="22.739955434173172"/>
    <n v="77.260044565826831"/>
    <n v="50.683743617822742"/>
    <n v="70"/>
    <n v="0.42025440687964444"/>
    <n v="100"/>
    <n v="62.159066298852849"/>
    <n v="49.727253039082285"/>
    <n v="24.756076923748708"/>
    <n v="94.891857090332721"/>
    <n v="128.50943863898092"/>
    <n v="70"/>
    <n v="88.392123501639887"/>
    <n v="80"/>
    <n v="0.13293073083199336"/>
    <n v="0"/>
    <n v="81.630619030110907"/>
    <n v="81.763549760942894"/>
    <n v="16.352709952188579"/>
    <n v="66.053376845104466"/>
    <n v="66.079962991270861"/>
    <s v="3. Vulnerable (&gt;=60 y &lt;70)"/>
  </r>
  <r>
    <s v="17665"/>
    <x v="0"/>
    <x v="5"/>
    <x v="336"/>
    <s v="Intermedio"/>
    <n v="6"/>
    <s v="G2"/>
    <n v="0"/>
    <n v="1285.919122"/>
    <n v="6546.3279490000004"/>
    <n v="11502.385722000001"/>
    <n v="2000.8124399999999"/>
    <n v="122.602236"/>
    <n v="12535.531102000001"/>
    <n v="4550.971974"/>
    <n v="3421.8150869999999"/>
    <n v="1792.3994789999999"/>
    <n v="0"/>
    <n v="-1815.3761360000001"/>
    <n v="3858.7936030000001"/>
    <n v="0"/>
    <n v="26527.988322000001"/>
    <n v="1881.5947450000001"/>
    <s v="OK"/>
    <n v="44.795449630386862"/>
    <n v="80"/>
    <n v="1190.333517"/>
    <n v="2123.4146759999999"/>
    <n v="11688.346250000001"/>
    <n v="9234.4214269999993"/>
    <n v="7832.2470710000007"/>
    <n v="11502.385722000001"/>
    <n v="2043.417467"/>
    <n v="11502.385722000001"/>
    <n v="68.092370229070639"/>
    <n v="31.907629770929361"/>
    <n v="36.304580451911676"/>
    <n v="50.812336663074412"/>
    <n v="7.0928663046778011"/>
    <n v="92.907133695322202"/>
    <n v="52.381541182911974"/>
    <n v="70"/>
    <n v="17.765162083650733"/>
    <n v="40"/>
    <n v="57.125420025865196"/>
    <n v="45.700336020692163"/>
    <n v="35.204550369613138"/>
    <n v="100"/>
    <n v="178.38821184768838"/>
    <n v="0"/>
    <n v="79.005371927615499"/>
    <n v="70"/>
    <n v="0"/>
    <n v="0"/>
    <n v="56.666666666666664"/>
    <n v="56.666666666666664"/>
    <n v="11.333333333333334"/>
    <n v="57.033669354025498"/>
    <n v="57.033669354025498"/>
    <s v="2. Riesgo (&gt;=40 y &lt;60)"/>
  </r>
  <r>
    <s v="17777"/>
    <x v="0"/>
    <x v="5"/>
    <x v="337"/>
    <s v="Intermedio"/>
    <n v="6"/>
    <s v="G3"/>
    <n v="0"/>
    <n v="1242.00646575"/>
    <n v="23926.14651925"/>
    <n v="38663.431153999998"/>
    <n v="6021.7060439999996"/>
    <n v="694.16478500000005"/>
    <n v="35345.980597000002"/>
    <n v="4163.5343089999997"/>
    <n v="8131.1051587499996"/>
    <n v="3670.45176575"/>
    <n v="315.75937499999998"/>
    <n v="-610.09365300000002"/>
    <n v="2919.7767090000002"/>
    <n v="4625"/>
    <n v="51419.518809430003"/>
    <n v="14167.961594910001"/>
    <s v="OK"/>
    <n v="54.977136893909218"/>
    <n v="80"/>
    <n v="5167.1499999999996"/>
    <n v="6715.8708289999995"/>
    <n v="34812.871414000001"/>
    <n v="32184.220699000001"/>
    <n v="25168.152985000001"/>
    <n v="38663.431153999998"/>
    <n v="2625.4424310000004"/>
    <n v="43288.431153999998"/>
    <n v="65.095497822614178"/>
    <n v="34.904502177385822"/>
    <n v="11.77937134202292"/>
    <n v="13.438350659241667"/>
    <n v="27.553664295107499"/>
    <n v="72.446335704892505"/>
    <n v="45.140871924404692"/>
    <n v="70"/>
    <n v="6.0649978782088532"/>
    <n v="80"/>
    <n v="54.157837708304001"/>
    <n v="43.326270166643205"/>
    <n v="25.022863106090782"/>
    <n v="95.914468078594524"/>
    <n v="129.97243797838266"/>
    <n v="70"/>
    <n v="92.449198792769252"/>
    <n v="100"/>
    <n v="0.1412055044298528"/>
    <n v="0"/>
    <n v="88.63815602619816"/>
    <n v="88.779361530628009"/>
    <n v="17.755872306125603"/>
    <n v="61.053901371882837"/>
    <n v="61.082142472768808"/>
    <s v="3. Vulnerable (&gt;=60 y &lt;70)"/>
  </r>
  <r>
    <s v="17867"/>
    <x v="0"/>
    <x v="5"/>
    <x v="338"/>
    <s v="Rural"/>
    <n v="6"/>
    <s v="G3"/>
    <n v="0"/>
    <n v="1122.8381117500001"/>
    <n v="8596.7802092500006"/>
    <n v="18169.992082000001"/>
    <n v="3471.8029190000002"/>
    <n v="64.409042999999997"/>
    <n v="17157.067650000001"/>
    <n v="6023.272019"/>
    <n v="4781.4528105500003"/>
    <n v="2001.0405775499999"/>
    <n v="0"/>
    <n v="-1767.487801"/>
    <n v="3181.5990579999998"/>
    <n v="0"/>
    <n v="24564.52893"/>
    <n v="10154.996819"/>
    <s v="OK"/>
    <n v="62.362161573599252"/>
    <n v="80"/>
    <n v="2477.0949999999998"/>
    <n v="3536.2119620000003"/>
    <n v="17157.067650000001"/>
    <n v="14236.651454000001"/>
    <n v="9719.6183209999999"/>
    <n v="18169.992082000001"/>
    <n v="1414.1112569999998"/>
    <n v="18169.992082000001"/>
    <n v="53.492694312336461"/>
    <n v="46.507305687663539"/>
    <n v="35.106651916710248"/>
    <n v="40.050991282160481"/>
    <n v="41.340083695225985"/>
    <n v="58.659916304774015"/>
    <n v="41.850053881841497"/>
    <n v="50"/>
    <n v="7.7826740409033039"/>
    <n v="80"/>
    <n v="55.043642654919609"/>
    <n v="44.034914123935692"/>
    <n v="17.637838426400748"/>
    <n v="67.607127272044352"/>
    <n v="142.756412733464"/>
    <n v="50"/>
    <n v="82.978348890522668"/>
    <n v="80"/>
    <n v="0"/>
    <n v="0"/>
    <n v="65.869042424014779"/>
    <n v="65.869042424014779"/>
    <n v="13.173808484802956"/>
    <n v="57.208722608738647"/>
    <n v="57.208722608738647"/>
    <s v="2. Riesgo (&gt;=40 y &lt;60)"/>
  </r>
  <r>
    <s v="17873"/>
    <x v="0"/>
    <x v="5"/>
    <x v="339"/>
    <s v="Ciudades y aglomeraciones"/>
    <n v="5"/>
    <s v="G2"/>
    <n v="0"/>
    <n v="1598.0590729999999"/>
    <n v="22787.223248999999"/>
    <n v="47777.771910000003"/>
    <n v="19966.080049"/>
    <n v="855.04733499999998"/>
    <n v="40225.038118999997"/>
    <n v="4906.379919"/>
    <n v="22478.9111758"/>
    <n v="14063.4036638"/>
    <n v="55.810523000000003"/>
    <n v="-862.77372100000002"/>
    <n v="4062.1963909999999"/>
    <n v="121.16279"/>
    <n v="133478.79163267999"/>
    <n v="23931.650996150001"/>
    <s v="OK"/>
    <n v="35.375446263733366"/>
    <n v="80"/>
    <n v="17424.143426999999"/>
    <n v="20821.127383999999"/>
    <n v="40225.038118999997"/>
    <n v="37817.986042999997"/>
    <n v="24385.282321999999"/>
    <n v="47777.771910000003"/>
    <n v="3255.233193"/>
    <n v="47898.934700000005"/>
    <n v="51.038969267832478"/>
    <n v="48.961030732167522"/>
    <n v="12.197328202611466"/>
    <n v="17.071530349787334"/>
    <n v="17.929178638361861"/>
    <n v="82.070821361638139"/>
    <n v="62.562655076194986"/>
    <n v="80"/>
    <n v="6.7960450757164743"/>
    <n v="80"/>
    <n v="61.620676488718594"/>
    <n v="49.296541190974878"/>
    <n v="44.624553736266634"/>
    <n v="100"/>
    <n v="119.49584478130571"/>
    <n v="80"/>
    <n v="94.016035313927901"/>
    <n v="100"/>
    <n v="0.16078209268075139"/>
    <n v="0"/>
    <n v="93.333333333333329"/>
    <n v="93.494115426014076"/>
    <n v="18.698823085202815"/>
    <n v="67.963207857641549"/>
    <n v="67.995364276177696"/>
    <s v="3. Vulnerable (&gt;=60 y &lt;70)"/>
  </r>
  <r>
    <s v="17877"/>
    <x v="0"/>
    <x v="5"/>
    <x v="340"/>
    <s v="Intermedio"/>
    <n v="6"/>
    <s v="G2"/>
    <n v="0"/>
    <n v="1031.01243525"/>
    <n v="9774.3976217500003"/>
    <n v="18726.572559"/>
    <n v="4817.337235"/>
    <n v="417.54987599999998"/>
    <n v="19580.419901000001"/>
    <n v="3832.7079779999999"/>
    <n v="6334.7179822500002"/>
    <n v="3247.6419612499999"/>
    <n v="165.45827399999999"/>
    <n v="-2180.0221339999998"/>
    <n v="2157.8745530000001"/>
    <n v="455"/>
    <n v="30730.046004050004"/>
    <n v="6648.3574670199996"/>
    <s v="OK"/>
    <n v="61.336947373086161"/>
    <n v="80"/>
    <n v="4015.8244770000001"/>
    <n v="5234.887111"/>
    <n v="17819.518671999998"/>
    <n v="15171.424007"/>
    <n v="10805.410057000001"/>
    <n v="18726.572559"/>
    <n v="143.31069300000036"/>
    <n v="19181.572559"/>
    <n v="57.700948868013306"/>
    <n v="42.299051131986694"/>
    <n v="19.574186852878768"/>
    <n v="27.396272313127042"/>
    <n v="21.634713681013665"/>
    <n v="78.365286318986335"/>
    <n v="51.267348765169253"/>
    <n v="70"/>
    <n v="0.74712692381813572"/>
    <n v="100"/>
    <n v="63.612121952820004"/>
    <n v="50.889697562256003"/>
    <n v="18.663052626913839"/>
    <n v="71.536848435123389"/>
    <n v="130.35647202665328"/>
    <n v="60"/>
    <n v="85.139359183921286"/>
    <n v="80"/>
    <n v="0.22652612827941265"/>
    <n v="0"/>
    <n v="70.512282811707792"/>
    <n v="70.738808939987209"/>
    <n v="14.147761787997442"/>
    <n v="64.992154124597562"/>
    <n v="65.037459350253442"/>
    <s v="3. Vulnerable (&gt;=60 y &lt;70)"/>
  </r>
  <r>
    <s v="18001"/>
    <x v="0"/>
    <x v="6"/>
    <x v="341"/>
    <s v="Ciudades y aglomeraciones"/>
    <n v="3"/>
    <s v="G1"/>
    <n v="1"/>
    <n v="555.84224649999999"/>
    <n v="245801.46172650001"/>
    <n v="330244.02744199999"/>
    <n v="58229.947885000001"/>
    <n v="7272.2415289999999"/>
    <n v="285485.76545800001"/>
    <n v="5889.5799340000003"/>
    <n v="67342.382441499998"/>
    <n v="17337.996487500001"/>
    <n v="11311.372685"/>
    <n v="-5246.1239699999996"/>
    <n v="33194.771051000003"/>
    <n v="7000"/>
    <n v="528896.98234034993"/>
    <n v="223848.88582932"/>
    <s v="NO"/>
    <n v="52.848986580737304"/>
    <n v="70"/>
    <n v="60586.370996999998"/>
    <n v="65502.189414"/>
    <n v="285485.76545800001"/>
    <n v="265944.54750400002"/>
    <n v="246357.303973"/>
    <n v="330244.02744199999"/>
    <n v="39260.019766000005"/>
    <n v="337244.02744199999"/>
    <n v="74.598564546717554"/>
    <n v="25.401435453282446"/>
    <n v="2.0630030098178262"/>
    <n v="2.5716582724619679"/>
    <n v="42.323721500318797"/>
    <n v="57.676278499681203"/>
    <n v="25.746039654242164"/>
    <n v="40"/>
    <n v="11.641427741148666"/>
    <n v="60"/>
    <n v="37.129874445085122"/>
    <n v="29.703899556068098"/>
    <n v="17.151013419262696"/>
    <n v="62.369411776172612"/>
    <n v="108.11373636695193"/>
    <n v="100"/>
    <n v="93.155099021259318"/>
    <n v="100"/>
    <n v="0.10646603563234802"/>
    <n v="0"/>
    <n v="87.456470592057542"/>
    <n v="87.562936627689893"/>
    <n v="17.512587325537979"/>
    <n v="47.195193674479611"/>
    <n v="47.216486881606073"/>
    <s v="2. Riesgo (&gt;=40 y &lt;60)"/>
  </r>
  <r>
    <s v="18029"/>
    <x v="0"/>
    <x v="6"/>
    <x v="342"/>
    <s v="Rural"/>
    <n v="6"/>
    <s v="G3"/>
    <n v="0"/>
    <n v="1129.1358399999999"/>
    <n v="6995.1750899999997"/>
    <n v="15600.627743999999"/>
    <n v="2087.724862"/>
    <n v="46.564445999999997"/>
    <n v="13619.114175000001"/>
    <n v="5815.4291219999996"/>
    <n v="3271.3506969999999"/>
    <n v="1740.7301299999999"/>
    <n v="0"/>
    <n v="450.89300200000002"/>
    <n v="1595.334625"/>
    <n v="0"/>
    <n v="26665.591589"/>
    <n v="7407.0820999999996"/>
    <s v="OK"/>
    <n v="71.759563875449416"/>
    <n v="80"/>
    <n v="1341.9"/>
    <n v="2134.2893079999999"/>
    <n v="13619.114175000001"/>
    <n v="9532.6023210000003"/>
    <n v="8124.3109299999996"/>
    <n v="15600.627743999999"/>
    <n v="2046.227627"/>
    <n v="15600.627743999999"/>
    <n v="52.076820646685896"/>
    <n v="47.923179353314104"/>
    <n v="42.700494667084314"/>
    <n v="48.714333218466365"/>
    <n v="27.777677743536522"/>
    <n v="72.222322256463485"/>
    <n v="53.211357975051122"/>
    <n v="70"/>
    <n v="13.11631596226619"/>
    <n v="60"/>
    <n v="59.771966965648787"/>
    <n v="47.817573572519031"/>
    <n v="8.2404361245505839"/>
    <n v="31.586195563269474"/>
    <n v="159.04980311498619"/>
    <n v="0"/>
    <n v="69.994290366539204"/>
    <n v="60"/>
    <n v="0.74493565397337214"/>
    <n v="0"/>
    <n v="30.528731854423157"/>
    <n v="31.273667508396528"/>
    <n v="6.254733501679306"/>
    <n v="53.923319943403662"/>
    <n v="54.072307074198335"/>
    <s v="2. Riesgo (&gt;=40 y &lt;60)"/>
  </r>
  <r>
    <s v="18094"/>
    <x v="0"/>
    <x v="6"/>
    <x v="343"/>
    <s v="Rural"/>
    <n v="6"/>
    <s v="G3"/>
    <n v="0"/>
    <n v="1866.5243962500001"/>
    <n v="13429.071540749999"/>
    <n v="20853.589648000001"/>
    <n v="3197.219071"/>
    <n v="267.27659299999999"/>
    <n v="18427.53919"/>
    <n v="4278.9888730000002"/>
    <n v="5444.4511012499997"/>
    <n v="2879.3019622500001"/>
    <n v="0"/>
    <n v="-139.098681"/>
    <n v="3533.5791800000002"/>
    <n v="0"/>
    <n v="88574.315168999994"/>
    <n v="19049.046961"/>
    <s v="OK"/>
    <n v="47.986291152884533"/>
    <n v="80"/>
    <n v="2006.8"/>
    <n v="3464.495664"/>
    <n v="18427.53919"/>
    <n v="17784.333480000001"/>
    <n v="15295.595937"/>
    <n v="20853.589648000001"/>
    <n v="3394.4804990000002"/>
    <n v="20853.589648000001"/>
    <n v="73.347544452458095"/>
    <n v="26.652455547541905"/>
    <n v="23.22062012122629"/>
    <n v="26.490958358775416"/>
    <n v="21.506287601156583"/>
    <n v="78.493712398843414"/>
    <n v="52.885073420696841"/>
    <n v="70"/>
    <n v="16.277679556840969"/>
    <n v="40"/>
    <n v="48.327425261032147"/>
    <n v="38.661940208825719"/>
    <n v="32.013708847115467"/>
    <n v="100"/>
    <n v="172.63781463025714"/>
    <n v="0"/>
    <n v="96.509540946470793"/>
    <n v="100"/>
    <n v="0"/>
    <n v="0"/>
    <n v="66.666666666666671"/>
    <n v="66.666666666666671"/>
    <n v="13.333333333333336"/>
    <n v="51.995273542159055"/>
    <n v="51.995273542159055"/>
    <s v="2. Riesgo (&gt;=40 y &lt;60)"/>
  </r>
  <r>
    <s v="18150"/>
    <x v="0"/>
    <x v="6"/>
    <x v="344"/>
    <s v="Rural disperso"/>
    <n v="6"/>
    <s v="G4"/>
    <n v="0"/>
    <n v="2040.8142150000001"/>
    <n v="36366.579194999998"/>
    <n v="50789.153377000002"/>
    <n v="7733.9209680000004"/>
    <n v="718.37064299999997"/>
    <n v="45322.941530999997"/>
    <n v="4540.8601079999999"/>
    <n v="10535.818652"/>
    <n v="6310.588968"/>
    <n v="99.230530999999999"/>
    <n v="1640.4122580000001"/>
    <n v="6630.750591"/>
    <n v="0"/>
    <n v="132209.39457234001"/>
    <n v="15536.988776"/>
    <s v="OK"/>
    <n v="46.315217185967953"/>
    <n v="80"/>
    <n v="4882.2121500000003"/>
    <n v="8452.2916110000006"/>
    <n v="44923.511435"/>
    <n v="42161.628757999999"/>
    <n v="38407.393409999997"/>
    <n v="50789.153377000002"/>
    <n v="8370.3933799999995"/>
    <n v="50789.153377000002"/>
    <n v="75.621251500114354"/>
    <n v="24.378748499885646"/>
    <n v="10.018899821173658"/>
    <n v="13.711201974521693"/>
    <n v="11.751803891287576"/>
    <n v="88.24819610871242"/>
    <n v="59.896522296367259"/>
    <n v="80"/>
    <n v="16.4806712131385"/>
    <n v="40"/>
    <n v="49.267629316623953"/>
    <n v="39.414103453299163"/>
    <n v="33.684782814032047"/>
    <n v="100"/>
    <n v="173.12421810674491"/>
    <n v="0"/>
    <n v="93.852032958295823"/>
    <n v="100"/>
    <n v="0"/>
    <n v="0"/>
    <n v="66.666666666666671"/>
    <n v="66.666666666666671"/>
    <n v="13.333333333333336"/>
    <n v="52.747436786632498"/>
    <n v="52.747436786632498"/>
    <s v="2. Riesgo (&gt;=40 y &lt;60)"/>
  </r>
  <r>
    <s v="18205"/>
    <x v="0"/>
    <x v="6"/>
    <x v="345"/>
    <s v="Rural"/>
    <n v="6"/>
    <s v="G3"/>
    <n v="0"/>
    <n v="1335.2960149999999"/>
    <n v="10858.072725"/>
    <n v="16807.650033999998"/>
    <n v="1936.407326"/>
    <n v="145.44816599999999"/>
    <n v="14660.582560000001"/>
    <n v="1306.113255"/>
    <n v="3566.0428740000002"/>
    <n v="1628.7586899999999"/>
    <n v="0"/>
    <n v="209.78328999999999"/>
    <n v="1330.8360259999999"/>
    <n v="0"/>
    <n v="29767.72035064"/>
    <n v="5462.5725852800006"/>
    <s v="OK"/>
    <n v="58.315169820519422"/>
    <n v="80"/>
    <n v="1091.678144"/>
    <n v="2081.8554920000001"/>
    <n v="14660.582560000001"/>
    <n v="13468.702112999999"/>
    <n v="12193.36874"/>
    <n v="16807.650033999998"/>
    <n v="1540.619316"/>
    <n v="16807.650033999998"/>
    <n v="72.546541100833124"/>
    <n v="27.453458899166876"/>
    <n v="8.9090133332327817"/>
    <n v="10.163738091245296"/>
    <n v="18.350658098555257"/>
    <n v="81.649341901444743"/>
    <n v="45.674119676890903"/>
    <n v="70"/>
    <n v="9.1661791677212427"/>
    <n v="80"/>
    <n v="53.853307778371381"/>
    <n v="43.082646222697107"/>
    <n v="21.684830179480578"/>
    <n v="83.119543244164973"/>
    <n v="190.70231491233375"/>
    <n v="0"/>
    <n v="91.870169946370794"/>
    <n v="100"/>
    <n v="0.44628523390313179"/>
    <n v="0"/>
    <n v="61.039847748054989"/>
    <n v="61.486132981958121"/>
    <n v="12.297226596391624"/>
    <n v="55.290615772308108"/>
    <n v="55.379872819088732"/>
    <s v="2. Riesgo (&gt;=40 y &lt;60)"/>
  </r>
  <r>
    <s v="18247"/>
    <x v="0"/>
    <x v="6"/>
    <x v="346"/>
    <s v="Rural"/>
    <n v="6"/>
    <s v="G3"/>
    <n v="0"/>
    <n v="2214.889267"/>
    <n v="23907.316973000001"/>
    <n v="31763.593204000001"/>
    <n v="4386.0026639999996"/>
    <n v="87.988742999999999"/>
    <n v="27433.395193"/>
    <n v="1677.9320270000001"/>
    <n v="6742.534936"/>
    <n v="2855.0909369999999"/>
    <n v="313.83038099999999"/>
    <n v="442.75401199999999"/>
    <n v="2162.6222389999998"/>
    <n v="0"/>
    <n v="148143.21128217"/>
    <n v="31314.195862159999"/>
    <s v="OK"/>
    <n v="60.86262617399624"/>
    <n v="80"/>
    <n v="3843.5413739999999"/>
    <n v="4473.9914069999995"/>
    <n v="27433.395193"/>
    <n v="26714.499018999999"/>
    <n v="26122.20624"/>
    <n v="31763.593204000001"/>
    <n v="2919.2066319999999"/>
    <n v="31763.593204000001"/>
    <n v="82.23945594640854"/>
    <n v="17.76054405359146"/>
    <n v="6.1163848484497718"/>
    <n v="6.9778022929893648"/>
    <n v="21.137786599289729"/>
    <n v="78.862213400710274"/>
    <n v="42.344473763954703"/>
    <n v="50"/>
    <n v="9.1904168815270673"/>
    <n v="80"/>
    <n v="46.720111949458222"/>
    <n v="37.37608955956658"/>
    <n v="19.13737382600376"/>
    <n v="73.354956351720546"/>
    <n v="116.40284236992318"/>
    <n v="80"/>
    <n v="97.379485226154443"/>
    <n v="100"/>
    <n v="0"/>
    <n v="0"/>
    <n v="84.451652117240187"/>
    <n v="84.451652117240187"/>
    <n v="16.890330423448038"/>
    <n v="54.266419983014615"/>
    <n v="54.266419983014615"/>
    <s v="2. Riesgo (&gt;=40 y &lt;60)"/>
  </r>
  <r>
    <s v="18256"/>
    <x v="0"/>
    <x v="6"/>
    <x v="347"/>
    <s v="Rural"/>
    <n v="6"/>
    <s v="G4"/>
    <n v="0"/>
    <n v="1883.0046279999999"/>
    <n v="18996.999242000002"/>
    <n v="24991.892045000001"/>
    <n v="2606.4176050000001"/>
    <n v="503.416832"/>
    <n v="24809.924684000001"/>
    <n v="3477.1659960000002"/>
    <n v="4993.0040650000001"/>
    <n v="2509.8419570000001"/>
    <n v="0"/>
    <n v="-1177.0053559999999"/>
    <n v="3090.6868960000002"/>
    <n v="0"/>
    <n v="40059.880309479995"/>
    <n v="11257.727692709999"/>
    <s v="OK"/>
    <n v="51.41702013516084"/>
    <n v="80"/>
    <n v="2615.7336"/>
    <n v="3109.834437"/>
    <n v="23685.735293000002"/>
    <n v="23242.487271000002"/>
    <n v="20880.00387"/>
    <n v="24991.892045000001"/>
    <n v="1913.6815400000003"/>
    <n v="24991.892045000001"/>
    <n v="83.547111328761346"/>
    <n v="16.452888671238654"/>
    <n v="14.015221893206453"/>
    <n v="19.180303379156939"/>
    <n v="28.102249946178464"/>
    <n v="71.897750053821539"/>
    <n v="50.267172314028549"/>
    <n v="70"/>
    <n v="7.6572095324125762"/>
    <n v="80"/>
    <n v="51.506188420843429"/>
    <n v="41.204950736674746"/>
    <n v="28.58297986483916"/>
    <n v="100"/>
    <n v="118.88957029110304"/>
    <n v="80"/>
    <n v="98.128628828630895"/>
    <n v="100"/>
    <n v="0.24883661763783804"/>
    <n v="0"/>
    <n v="93.333333333333329"/>
    <n v="93.582169950971164"/>
    <n v="18.716433990194233"/>
    <n v="59.871617403341418"/>
    <n v="59.921384726868979"/>
    <s v="2. Riesgo (&gt;=40 y &lt;60)"/>
  </r>
  <r>
    <s v="18410"/>
    <x v="0"/>
    <x v="6"/>
    <x v="348"/>
    <s v="Rural disperso"/>
    <n v="6"/>
    <s v="G5"/>
    <n v="0"/>
    <n v="2216.253674"/>
    <n v="19458.122665999999"/>
    <n v="25313.087918000001"/>
    <n v="3232.1160839999998"/>
    <n v="226.64784399999999"/>
    <n v="50140.934280000001"/>
    <n v="26671.661958000001"/>
    <n v="5675.0176019999999"/>
    <n v="2718.5112260000001"/>
    <n v="90.914086999999995"/>
    <n v="-19564.500208000001"/>
    <n v="7710.9932239999998"/>
    <n v="0.7"/>
    <n v="76016.470981999999"/>
    <n v="22903.054477000001"/>
    <s v="OK"/>
    <n v="64.12244389410516"/>
    <n v="80"/>
    <n v="5408.9172070000004"/>
    <n v="3458.7639279999999"/>
    <n v="41921.081749999998"/>
    <n v="23043.313635999999"/>
    <n v="21674.376339999999"/>
    <n v="25313.087918000001"/>
    <n v="-11762.592897"/>
    <n v="25313.787918000002"/>
    <n v="85.625177023888369"/>
    <n v="14.374822976111631"/>
    <n v="53.193388477882188"/>
    <n v="59.175242022038617"/>
    <n v="30.129068320500217"/>
    <n v="69.87093167949979"/>
    <n v="47.903132935516133"/>
    <n v="70"/>
    <n v="-46.467138521911671"/>
    <n v="0"/>
    <n v="42.68419933553001"/>
    <n v="34.147359468424007"/>
    <n v="15.87755610589484"/>
    <n v="60.859836135788157"/>
    <n v="63.945588287500655"/>
    <n v="60"/>
    <n v="54.96831826387686"/>
    <n v="50"/>
    <n v="0"/>
    <n v="0"/>
    <n v="56.953278711929386"/>
    <n v="56.953278711929386"/>
    <n v="11.390655742385878"/>
    <n v="45.538015210809888"/>
    <n v="45.538015210809888"/>
    <s v="2. Riesgo (&gt;=40 y &lt;60)"/>
  </r>
  <r>
    <s v="18460"/>
    <x v="0"/>
    <x v="6"/>
    <x v="349"/>
    <s v="Rural disperso"/>
    <n v="6"/>
    <s v="G5"/>
    <n v="0"/>
    <n v="3421.1832939999999"/>
    <n v="14841.475374"/>
    <n v="21063.906803999998"/>
    <n v="2314.589915"/>
    <n v="110.54125000000001"/>
    <n v="24942.445964999999"/>
    <n v="10811.711493000001"/>
    <n v="5848.9013779999996"/>
    <n v="3224.5532629999998"/>
    <n v="149.73118400000001"/>
    <n v="-2430.838475"/>
    <n v="6582.767562"/>
    <n v="0"/>
    <n v="88183.092940080009"/>
    <n v="32753.815095189999"/>
    <s v="OK"/>
    <n v="45.497903645181097"/>
    <n v="80"/>
    <n v="1717.5821390000001"/>
    <n v="2425.1311650000002"/>
    <n v="20870.397164000002"/>
    <n v="14177.228284000001"/>
    <n v="18262.658668"/>
    <n v="21063.906803999998"/>
    <n v="4301.6602710000006"/>
    <n v="21063.906803999998"/>
    <n v="86.701193838039359"/>
    <n v="13.298806161960641"/>
    <n v="43.346636926351664"/>
    <n v="48.2211756828547"/>
    <n v="37.142964714841717"/>
    <n v="62.857035285158283"/>
    <n v="55.130922110070159"/>
    <n v="80"/>
    <n v="20.421948838964305"/>
    <n v="20"/>
    <n v="44.875403425994726"/>
    <n v="35.900322740795779"/>
    <n v="34.502096354818903"/>
    <n v="100"/>
    <n v="141.19447972438425"/>
    <n v="50"/>
    <n v="67.929844231497157"/>
    <n v="60"/>
    <n v="0.10708250477284709"/>
    <n v="0"/>
    <n v="70"/>
    <n v="70.107082504772848"/>
    <n v="14.021416500954571"/>
    <n v="49.900322740795779"/>
    <n v="49.921739241750352"/>
    <s v="2. Riesgo (&gt;=40 y &lt;60)"/>
  </r>
  <r>
    <s v="18479"/>
    <x v="0"/>
    <x v="6"/>
    <x v="350"/>
    <s v="Rural disperso"/>
    <n v="6"/>
    <s v="G3"/>
    <n v="0"/>
    <n v="1491.1030382500001"/>
    <n v="6834.4436717500002"/>
    <n v="19805.705207999999"/>
    <n v="1420.959554"/>
    <n v="218.76835500000001"/>
    <n v="21847.823569"/>
    <n v="14486.769913"/>
    <n v="3133.76790725"/>
    <n v="1302.84346725"/>
    <n v="0"/>
    <n v="-3873.0428010000001"/>
    <n v="2423.2567140000001"/>
    <n v="1250"/>
    <n v="35864.923747000001"/>
    <n v="13232.866620000001"/>
    <s v="OK"/>
    <n v="62.929495690299298"/>
    <n v="80"/>
    <n v="1487.3"/>
    <n v="1639.727909"/>
    <n v="21847.823569"/>
    <n v="14898.795242"/>
    <n v="8325.5467100000005"/>
    <n v="19805.705207999999"/>
    <n v="-1449.786087"/>
    <n v="21055.705207999999"/>
    <n v="42.036103347822795"/>
    <n v="57.963896652177205"/>
    <n v="66.307611223826243"/>
    <n v="75.646221273589575"/>
    <n v="36.896402494392291"/>
    <n v="63.103597505607709"/>
    <n v="41.574344552953654"/>
    <n v="50"/>
    <n v="-6.8854786514068484"/>
    <n v="80"/>
    <n v="65.342743086274908"/>
    <n v="52.274194469019932"/>
    <n v="17.070504309700702"/>
    <n v="65.432494025824056"/>
    <n v="110.24863235392993"/>
    <n v="80"/>
    <n v="68.193498519184246"/>
    <n v="60"/>
    <n v="9.9270573938447071E-2"/>
    <n v="0"/>
    <n v="68.477498008608009"/>
    <n v="68.57676858254645"/>
    <n v="13.715353716509291"/>
    <n v="65.969694070741539"/>
    <n v="65.98954818552923"/>
    <s v="3. Vulnerable (&gt;=60 y &lt;70)"/>
  </r>
  <r>
    <s v="18592"/>
    <x v="0"/>
    <x v="6"/>
    <x v="351"/>
    <s v="Rural"/>
    <n v="6"/>
    <s v="G4"/>
    <n v="0"/>
    <n v="1873.00081"/>
    <n v="30029.155125000001"/>
    <n v="42258.520829000001"/>
    <n v="7668.6849910000001"/>
    <n v="208.91871599999999"/>
    <n v="36014.769139000004"/>
    <n v="3948.3657400000002"/>
    <n v="9774.0994169999994"/>
    <n v="6098.8785200000002"/>
    <n v="0"/>
    <n v="2568.5307929999999"/>
    <n v="6887.3525259999997"/>
    <n v="0"/>
    <n v="137759.85134866001"/>
    <n v="51639.559717059994"/>
    <s v="OK"/>
    <n v="53.808831367528597"/>
    <n v="80"/>
    <n v="4339.1390000000001"/>
    <n v="7877.6037070000002"/>
    <n v="36014.769139000004"/>
    <n v="31150.431954"/>
    <n v="31902.155935000003"/>
    <n v="42258.520829000001"/>
    <n v="9455.8833190000005"/>
    <n v="42258.520829000001"/>
    <n v="75.492836259207351"/>
    <n v="24.507163740792649"/>
    <n v="10.963184922166716"/>
    <n v="15.003487951259878"/>
    <n v="37.48520284503217"/>
    <n v="62.51479715496783"/>
    <n v="62.398367970273327"/>
    <n v="80"/>
    <n v="22.376276153307479"/>
    <n v="20"/>
    <n v="40.405089769404071"/>
    <n v="32.324071815523261"/>
    <n v="26.191168632471403"/>
    <n v="100"/>
    <n v="181.54762285789874"/>
    <n v="0"/>
    <n v="86.493493360387902"/>
    <n v="80"/>
    <n v="0.34056757476418031"/>
    <n v="0"/>
    <n v="60"/>
    <n v="60.340567574764179"/>
    <n v="12.068113514952836"/>
    <n v="44.324071815523261"/>
    <n v="44.392185330476096"/>
    <s v="2. Riesgo (&gt;=40 y &lt;60)"/>
  </r>
  <r>
    <s v="18610"/>
    <x v="0"/>
    <x v="6"/>
    <x v="352"/>
    <s v="Rural"/>
    <n v="6"/>
    <s v="G4"/>
    <n v="0"/>
    <n v="1790.7532537500001"/>
    <n v="16479.947410249999"/>
    <n v="22578.343193000001"/>
    <n v="2915.2439850000001"/>
    <n v="73.026032000000001"/>
    <n v="19596.089175000001"/>
    <n v="2206.9169809999999"/>
    <n v="4793.9368757499997"/>
    <n v="2092.7003907500002"/>
    <n v="150"/>
    <n v="281.01753300000001"/>
    <n v="4810.781892"/>
    <n v="0"/>
    <n v="49185.281600000002"/>
    <n v="7963.7834540000003"/>
    <s v="OK"/>
    <n v="59.067856044521292"/>
    <n v="80"/>
    <n v="2366.5"/>
    <n v="2988.2700170000003"/>
    <n v="19596.089175000001"/>
    <n v="18432.100699999999"/>
    <n v="18270.700664"/>
    <n v="22578.343193000001"/>
    <n v="5241.7994250000002"/>
    <n v="22578.343193000001"/>
    <n v="80.921352412007337"/>
    <n v="19.078647587992663"/>
    <n v="11.262027648942864"/>
    <n v="15.412464291834224"/>
    <n v="16.191395464126"/>
    <n v="83.808604535873997"/>
    <n v="43.653065215269493"/>
    <n v="50"/>
    <n v="23.216049912046351"/>
    <n v="20"/>
    <n v="37.65994328314018"/>
    <n v="30.127954626512146"/>
    <n v="20.932143955478708"/>
    <n v="80.234441787183712"/>
    <n v="126.27382281850835"/>
    <n v="70"/>
    <n v="94.06009809097533"/>
    <n v="100"/>
    <n v="0.18432103711436221"/>
    <n v="0"/>
    <n v="83.411480595727895"/>
    <n v="83.595801632842253"/>
    <n v="16.719160326568453"/>
    <n v="46.810250745657726"/>
    <n v="46.847114953080599"/>
    <s v="2. Riesgo (&gt;=40 y &lt;60)"/>
  </r>
  <r>
    <s v="18753"/>
    <x v="0"/>
    <x v="6"/>
    <x v="353"/>
    <s v="Rural"/>
    <n v="6"/>
    <s v="G3"/>
    <n v="0"/>
    <n v="2205.8267025"/>
    <n v="56494.565220500001"/>
    <n v="74661.394520999995"/>
    <n v="10895.424558999999"/>
    <n v="608.99237100000005"/>
    <n v="76608.229049999994"/>
    <n v="6063.9250069999998"/>
    <n v="13815.367824499999"/>
    <n v="6101.7558365000004"/>
    <n v="100"/>
    <n v="-9288.8866610000005"/>
    <n v="20279.207289999998"/>
    <n v="0"/>
    <n v="185748.5094901"/>
    <n v="69935.098257480015"/>
    <s v="NO"/>
    <n v="53.405239590744834"/>
    <n v="80"/>
    <n v="8927.7999999999993"/>
    <n v="11504.416929999999"/>
    <n v="76236.669194000002"/>
    <n v="68642.249932999999"/>
    <n v="58700.391923000003"/>
    <n v="74661.394520999995"/>
    <n v="11090.320628999998"/>
    <n v="74661.394520999995"/>
    <n v="78.622147764048734"/>
    <n v="21.377852235951266"/>
    <n v="7.915500830912368"/>
    <n v="9.0303015942658629"/>
    <n v="37.650422309960668"/>
    <n v="62.349577690039332"/>
    <n v="44.166437796026131"/>
    <n v="50"/>
    <n v="14.854156823819606"/>
    <n v="60"/>
    <n v="40.551546304051293"/>
    <n v="32.441237043241038"/>
    <n v="26.594760409255166"/>
    <n v="100"/>
    <n v="128.86060317211408"/>
    <n v="70"/>
    <n v="90.038364292025364"/>
    <n v="100"/>
    <n v="7.8854698544190249E-2"/>
    <n v="0"/>
    <n v="90"/>
    <n v="90.078854698544191"/>
    <n v="18.01577093970884"/>
    <n v="50.441237043241038"/>
    <n v="50.457007982949875"/>
    <s v="2. Riesgo (&gt;=40 y &lt;60)"/>
  </r>
  <r>
    <s v="18756"/>
    <x v="0"/>
    <x v="6"/>
    <x v="354"/>
    <s v="Rural disperso"/>
    <n v="6"/>
    <s v="G5"/>
    <n v="0"/>
    <n v="3305.2608959999998"/>
    <n v="17707.732829"/>
    <n v="24331.054906000001"/>
    <n v="2173.53829"/>
    <n v="177.42836"/>
    <n v="21084.90755"/>
    <n v="2205.8299699999998"/>
    <n v="5656.2275460000001"/>
    <n v="3108.6406550000002"/>
    <n v="0"/>
    <n v="698.56046500000002"/>
    <n v="1600.867667"/>
    <n v="0"/>
    <n v="48983.96168"/>
    <n v="15977.622867"/>
    <s v="OK"/>
    <n v="46.57050806415365"/>
    <n v="80"/>
    <n v="1176.532449"/>
    <n v="2350.9666499999998"/>
    <n v="21084.90755"/>
    <n v="18399.319484"/>
    <n v="21012.993725"/>
    <n v="24331.054906000001"/>
    <n v="2299.428132"/>
    <n v="24331.054906000001"/>
    <n v="86.362855232463545"/>
    <n v="13.637144767536455"/>
    <n v="10.461653506277763"/>
    <n v="11.638116989710198"/>
    <n v="32.618069913123449"/>
    <n v="67.381930086876551"/>
    <n v="54.959610972482622"/>
    <n v="70"/>
    <n v="9.4505895485565841"/>
    <n v="80"/>
    <n v="48.531438368824638"/>
    <n v="38.825150695059712"/>
    <n v="33.42949193584635"/>
    <n v="100"/>
    <n v="199.82165829750096"/>
    <n v="0"/>
    <n v="87.26298391571558"/>
    <n v="80"/>
    <n v="0.48438263447216057"/>
    <n v="0"/>
    <n v="60"/>
    <n v="60.484382634472162"/>
    <n v="12.096876526894434"/>
    <n v="50.825150695059712"/>
    <n v="50.922027221954146"/>
    <s v="2. Riesgo (&gt;=40 y &lt;60)"/>
  </r>
  <r>
    <s v="18785"/>
    <x v="0"/>
    <x v="6"/>
    <x v="355"/>
    <s v="Rural"/>
    <n v="6"/>
    <s v="G4"/>
    <n v="0"/>
    <n v="1883.229448"/>
    <n v="11364.827098"/>
    <n v="16811.037820000001"/>
    <n v="2005.4304890000001"/>
    <n v="128.63446200000001"/>
    <n v="18206.56178"/>
    <n v="3651.6009279999998"/>
    <n v="4020.2432589999999"/>
    <n v="1666.8429060000001"/>
    <n v="0"/>
    <n v="-97.323385000000002"/>
    <n v="2408.8192309999999"/>
    <n v="0"/>
    <n v="52916.114320000001"/>
    <n v="11931.218903999999"/>
    <s v="OK"/>
    <n v="68.128263573205089"/>
    <n v="80"/>
    <n v="1336.0363259999999"/>
    <n v="2134.0649510000003"/>
    <n v="14554.960852"/>
    <n v="12771.30702"/>
    <n v="13248.056546"/>
    <n v="16811.037820000001"/>
    <n v="2311.4958459999998"/>
    <n v="16811.037820000001"/>
    <n v="78.805703061585277"/>
    <n v="21.194296938414723"/>
    <n v="20.056510241331242"/>
    <n v="27.448010034173684"/>
    <n v="22.547420681436002"/>
    <n v="77.452579318564005"/>
    <n v="41.461244969902957"/>
    <n v="50"/>
    <n v="13.749870000589883"/>
    <n v="60"/>
    <n v="47.218977258230481"/>
    <n v="37.775181806584385"/>
    <n v="11.871736426794911"/>
    <n v="45.505235740515467"/>
    <n v="159.73105741737149"/>
    <n v="0"/>
    <n v="87.745389011095085"/>
    <n v="80"/>
    <n v="0.43837968311370412"/>
    <n v="0"/>
    <n v="41.835078580171825"/>
    <n v="42.273458263285526"/>
    <n v="8.4546916526571056"/>
    <n v="46.142197522618751"/>
    <n v="46.229873459241489"/>
    <s v="2. Riesgo (&gt;=40 y &lt;60)"/>
  </r>
  <r>
    <s v="18860"/>
    <x v="0"/>
    <x v="6"/>
    <x v="116"/>
    <s v="Rural"/>
    <n v="6"/>
    <s v="G4"/>
    <n v="0"/>
    <n v="1676.0803552499999"/>
    <n v="10300.97047875"/>
    <n v="14396.941567"/>
    <n v="2287.557879"/>
    <n v="126.39013199999999"/>
    <n v="17385.923325"/>
    <n v="5312.9679340000002"/>
    <n v="4095.9710882499999"/>
    <n v="1981.5754192500001"/>
    <n v="0"/>
    <n v="-2395.966347"/>
    <n v="5080.2200309999998"/>
    <n v="0"/>
    <n v="38866.180234929998"/>
    <n v="6827.46636829"/>
    <s v="OK"/>
    <n v="52.629209718964823"/>
    <n v="80"/>
    <n v="1412.0386060000001"/>
    <n v="2413.948011"/>
    <n v="14678.512245"/>
    <n v="14427.955296"/>
    <n v="11977.050834"/>
    <n v="14396.941567"/>
    <n v="2684.2536839999998"/>
    <n v="14396.941567"/>
    <n v="83.191633294207691"/>
    <n v="16.808366705792309"/>
    <n v="30.559020850852626"/>
    <n v="41.821049666965976"/>
    <n v="17.566599874288617"/>
    <n v="82.433400125711387"/>
    <n v="48.378647616300107"/>
    <n v="70"/>
    <n v="18.644610534175683"/>
    <n v="40"/>
    <n v="50.212563299693933"/>
    <n v="40.170050639755146"/>
    <n v="27.370790281035177"/>
    <n v="100"/>
    <n v="170.95481672687353"/>
    <n v="0"/>
    <n v="98.293035800781865"/>
    <n v="100"/>
    <n v="0.10128739644159024"/>
    <n v="0"/>
    <n v="66.666666666666671"/>
    <n v="66.767954063108263"/>
    <n v="13.353590812621654"/>
    <n v="53.503383973088482"/>
    <n v="53.5236414523768"/>
    <s v="2. Riesgo (&gt;=40 y &lt;60)"/>
  </r>
  <r>
    <s v="19001"/>
    <x v="0"/>
    <x v="7"/>
    <x v="356"/>
    <s v="Ciudades y aglomeraciones"/>
    <n v="1"/>
    <s v="G1"/>
    <n v="1"/>
    <n v="0"/>
    <n v="366255.19899300003"/>
    <n v="581493.88665899995"/>
    <n v="137724.74963499999"/>
    <n v="24382.048825999998"/>
    <n v="520958.19034700003"/>
    <n v="63639.015137000002"/>
    <n v="168679.6588873"/>
    <n v="98833.720075300007"/>
    <n v="15877.70739"/>
    <n v="-7234.2204060000004"/>
    <n v="94379.305303000001"/>
    <n v="0"/>
    <n v="1438737.74937408"/>
    <n v="507292.33943272999"/>
    <s v="NO"/>
    <n v="34.560267893213421"/>
    <n v="65"/>
    <n v="136006.12206299999"/>
    <n v="162106.79846099997"/>
    <n v="518882.16825300001"/>
    <n v="447315.717557"/>
    <n v="366255.19899300003"/>
    <n v="581493.88665899995"/>
    <n v="103022.792287"/>
    <n v="581493.88665899995"/>
    <n v="62.985219173555926"/>
    <n v="37.014780826444074"/>
    <n v="12.215762476948736"/>
    <n v="15.227688218956988"/>
    <n v="35.259541890342874"/>
    <n v="64.740458109657126"/>
    <n v="58.592553913885858"/>
    <n v="80"/>
    <n v="17.716917520650515"/>
    <n v="40"/>
    <n v="47.396585431011637"/>
    <n v="37.917268344809308"/>
    <n v="30.439732106786579"/>
    <n v="100"/>
    <n v="119.19080994450366"/>
    <n v="80"/>
    <n v="86.207571762014155"/>
    <n v="80"/>
    <n v="0.10987953017942986"/>
    <n v="0"/>
    <n v="86.666666666666671"/>
    <n v="86.776546196846098"/>
    <n v="17.35530923936922"/>
    <n v="55.250601678142644"/>
    <n v="55.272577584178528"/>
    <s v="2. Riesgo (&gt;=40 y &lt;60)"/>
  </r>
  <r>
    <s v="19022"/>
    <x v="0"/>
    <x v="7"/>
    <x v="357"/>
    <s v="Rural"/>
    <n v="6"/>
    <s v="G5"/>
    <n v="0"/>
    <n v="2503.5445719999998"/>
    <n v="23983.427169999999"/>
    <n v="32875.223044999999"/>
    <n v="2634.2069080000001"/>
    <n v="207.28476800000001"/>
    <n v="28729.111398000001"/>
    <n v="5028.5542489999998"/>
    <n v="5345.0362480000003"/>
    <n v="3124.478372"/>
    <n v="0"/>
    <n v="1947.1993070000001"/>
    <n v="4260.7895040000003"/>
    <n v="0"/>
    <n v="54416.835894979995"/>
    <n v="11263.14535468"/>
    <s v="OK"/>
    <n v="57.689938809441507"/>
    <n v="80"/>
    <n v="1048.988969"/>
    <n v="2841.4916760000001"/>
    <n v="28707.465862000001"/>
    <n v="26182.122533000002"/>
    <n v="26486.971741999998"/>
    <n v="32875.223044999999"/>
    <n v="6207.9888110000002"/>
    <n v="32875.223044999999"/>
    <n v="80.568188710824302"/>
    <n v="19.431811289175698"/>
    <n v="17.503340703221564"/>
    <n v="19.471675934651284"/>
    <n v="20.697905656287958"/>
    <n v="79.302094343712042"/>
    <n v="58.455700336346908"/>
    <n v="80"/>
    <n v="18.883488037487776"/>
    <n v="40"/>
    <n v="47.641116313507801"/>
    <n v="38.112893050806242"/>
    <n v="22.310061190558493"/>
    <n v="85.516099529492024"/>
    <n v="270.87908071223956"/>
    <n v="0"/>
    <n v="91.203182680283902"/>
    <n v="100"/>
    <n v="0.90610526752499609"/>
    <n v="0"/>
    <n v="61.838699843164001"/>
    <n v="62.744805110689001"/>
    <n v="12.548961022137801"/>
    <n v="50.48063301943904"/>
    <n v="50.661854072944045"/>
    <s v="2. Riesgo (&gt;=40 y &lt;60)"/>
  </r>
  <r>
    <s v="19050"/>
    <x v="0"/>
    <x v="7"/>
    <x v="14"/>
    <s v="Rural disperso"/>
    <n v="6"/>
    <s v="G5"/>
    <n v="0"/>
    <n v="2043.026308"/>
    <n v="34431.105502999999"/>
    <n v="48171.068886000001"/>
    <n v="5138.5881090000003"/>
    <n v="5045.7235629999996"/>
    <n v="36640.833014000003"/>
    <n v="5101.0768909999997"/>
    <n v="12227.33798"/>
    <n v="10408.808884"/>
    <n v="0"/>
    <n v="9711.7067760000009"/>
    <n v="3045.6949199999999"/>
    <n v="0"/>
    <n v="66982.743543999997"/>
    <n v="4227.7945040000004"/>
    <s v="OK"/>
    <n v="51.945621981528546"/>
    <n v="80"/>
    <n v="2445.1329599999999"/>
    <n v="10184.311672"/>
    <n v="36640.833014000003"/>
    <n v="33856.964579"/>
    <n v="36474.131810999999"/>
    <n v="48171.068886000001"/>
    <n v="12757.401696000001"/>
    <n v="48171.068886000001"/>
    <n v="75.717920848545887"/>
    <n v="24.282079151454113"/>
    <n v="13.921836572468049"/>
    <n v="15.487414359955899"/>
    <n v="6.3117667033492335"/>
    <n v="93.688233296650765"/>
    <n v="85.12735070401645"/>
    <n v="100"/>
    <n v="26.483534600802052"/>
    <n v="20"/>
    <n v="50.691545361612157"/>
    <n v="40.553236289289728"/>
    <n v="28.054378018471454"/>
    <n v="100"/>
    <n v="416.51361453979996"/>
    <n v="0"/>
    <n v="92.402278534616485"/>
    <n v="100"/>
    <n v="0.63184903300357231"/>
    <n v="0"/>
    <n v="66.666666666666671"/>
    <n v="67.298515699670247"/>
    <n v="13.459703139934049"/>
    <n v="53.886569622623064"/>
    <n v="54.012939429223778"/>
    <s v="2. Riesgo (&gt;=40 y &lt;60)"/>
  </r>
  <r>
    <s v="19075"/>
    <x v="0"/>
    <x v="7"/>
    <x v="358"/>
    <s v="Rural"/>
    <n v="6"/>
    <s v="G5"/>
    <n v="0"/>
    <n v="1751.8154480000001"/>
    <n v="25610.064123"/>
    <n v="33258.630127999997"/>
    <n v="2001.828794"/>
    <n v="1395.788499"/>
    <n v="30516.167841999999"/>
    <n v="2101.362079"/>
    <n v="5150.2654009999997"/>
    <n v="2410.167958"/>
    <n v="100"/>
    <n v="2.364843"/>
    <n v="868.71791399999995"/>
    <n v="0"/>
    <n v="69405.012447999994"/>
    <n v="44861.614800000003"/>
    <s v="OK"/>
    <n v="68.654231761423958"/>
    <n v="80"/>
    <n v="2114.7472889999999"/>
    <n v="3397.6172930000002"/>
    <n v="30516.167841999999"/>
    <n v="28901.717169"/>
    <n v="27361.879571000001"/>
    <n v="33258.630127999997"/>
    <n v="971.0827569999999"/>
    <n v="33258.630127999997"/>
    <n v="82.270013724841903"/>
    <n v="17.729986275158097"/>
    <n v="6.8860614801962594"/>
    <n v="7.6604323644221894"/>
    <n v="64.637427784645197"/>
    <n v="35.362572215354803"/>
    <n v="46.796966182209374"/>
    <n v="70"/>
    <n v="2.9197918052026388"/>
    <n v="100"/>
    <n v="46.150598170987017"/>
    <n v="36.920478536789616"/>
    <n v="11.345768238576042"/>
    <n v="43.489161129653084"/>
    <n v="160.66304048114566"/>
    <n v="0"/>
    <n v="94.709523550404654"/>
    <n v="100"/>
    <n v="0"/>
    <n v="0"/>
    <n v="47.82972037655103"/>
    <n v="47.82972037655103"/>
    <n v="9.5659440753102061"/>
    <n v="46.486422612099823"/>
    <n v="46.486422612099823"/>
    <s v="2. Riesgo (&gt;=40 y &lt;60)"/>
  </r>
  <r>
    <s v="19100"/>
    <x v="0"/>
    <x v="7"/>
    <x v="359"/>
    <s v="Rural"/>
    <n v="6"/>
    <s v="G5"/>
    <n v="0"/>
    <n v="1559.5629739999999"/>
    <n v="46414.799634000003"/>
    <n v="61418.623851999997"/>
    <n v="2779.8522969999999"/>
    <n v="523.70348200000001"/>
    <n v="63329.405566000001"/>
    <n v="14080.785357000001"/>
    <n v="4901.2338689999997"/>
    <n v="1557.8208239999999"/>
    <n v="335.557211"/>
    <n v="438.90829400000001"/>
    <n v="4410.4194429999998"/>
    <n v="0"/>
    <n v="103529.16845998999"/>
    <n v="69504.40796887"/>
    <s v="NO"/>
    <n v="55.437557716508145"/>
    <n v="80"/>
    <n v="1977.0023799999999"/>
    <n v="3303.5557789999998"/>
    <n v="57636.302513000002"/>
    <n v="52521.035747000002"/>
    <n v="47974.362608000003"/>
    <n v="61418.623851999997"/>
    <n v="5184.8849479999999"/>
    <n v="61418.623851999997"/>
    <n v="78.110448589019953"/>
    <n v="21.889551410980047"/>
    <n v="22.234197891413064"/>
    <n v="24.734540871321681"/>
    <n v="67.135097289737018"/>
    <n v="32.864902710262982"/>
    <n v="31.784258120248452"/>
    <n v="40"/>
    <n v="8.441877435245015"/>
    <n v="80"/>
    <n v="39.89779899851294"/>
    <n v="31.918239198810355"/>
    <n v="24.562442283491855"/>
    <n v="94.149641323772215"/>
    <n v="167.09923126142112"/>
    <n v="0"/>
    <n v="91.12492206652874"/>
    <n v="100"/>
    <n v="0"/>
    <n v="0"/>
    <n v="64.716547107924072"/>
    <n v="64.716547107924072"/>
    <n v="12.943309421584814"/>
    <n v="44.861548620395169"/>
    <n v="44.861548620395169"/>
    <s v="2. Riesgo (&gt;=40 y &lt;60)"/>
  </r>
  <r>
    <s v="19110"/>
    <x v="0"/>
    <x v="7"/>
    <x v="360"/>
    <s v="Rural"/>
    <n v="6"/>
    <s v="G5"/>
    <n v="0"/>
    <n v="1617.1119289999999"/>
    <n v="27924.871734"/>
    <n v="36448.415518000002"/>
    <n v="2950.897473"/>
    <n v="352.79699900000003"/>
    <n v="37963.579451999998"/>
    <n v="8968.0377189999999"/>
    <n v="4964.2266360000003"/>
    <n v="1897.3530459999999"/>
    <n v="677.42392099999995"/>
    <n v="-2318.0472570000002"/>
    <n v="4836.6346299999996"/>
    <n v="0"/>
    <n v="74110.356159000003"/>
    <n v="22264.607859"/>
    <s v="OK"/>
    <n v="49.67854692221713"/>
    <n v="80"/>
    <n v="2249.6440349999998"/>
    <n v="3303.6944720000001"/>
    <n v="35699.589184999997"/>
    <n v="31229.184646999998"/>
    <n v="29541.983662999999"/>
    <n v="36448.415518000002"/>
    <n v="3196.0112939999995"/>
    <n v="36448.415518000002"/>
    <n v="81.051489462993885"/>
    <n v="18.948510537006115"/>
    <n v="23.622740132655075"/>
    <n v="26.279231396488829"/>
    <n v="30.04250554569245"/>
    <n v="69.95749445430755"/>
    <n v="38.220516207713281"/>
    <n v="50"/>
    <n v="8.768587738530508"/>
    <n v="80"/>
    <n v="49.037047277560497"/>
    <n v="39.229637822048403"/>
    <n v="30.32145307778287"/>
    <n v="100"/>
    <n v="146.85409871966701"/>
    <n v="50"/>
    <n v="87.47771433773714"/>
    <n v="80"/>
    <n v="0.40553395286287641"/>
    <n v="0"/>
    <n v="76.666666666666671"/>
    <n v="77.072200619529553"/>
    <n v="15.414440123905912"/>
    <n v="54.562971155381739"/>
    <n v="54.644077945954315"/>
    <s v="2. Riesgo (&gt;=40 y &lt;60)"/>
  </r>
  <r>
    <s v="19130"/>
    <x v="0"/>
    <x v="7"/>
    <x v="361"/>
    <s v="Rural"/>
    <n v="6"/>
    <s v="G5"/>
    <n v="0"/>
    <n v="1816.9230170000001"/>
    <n v="40821.312911000001"/>
    <n v="54251.519731"/>
    <n v="5106.6138220000003"/>
    <n v="638.65905599999996"/>
    <n v="50747.131519000002"/>
    <n v="6895.5270870000004"/>
    <n v="7634.6254957000001"/>
    <n v="4006.1116826999996"/>
    <n v="76.459378000000001"/>
    <n v="-124.125601"/>
    <n v="5208.0212670000001"/>
    <n v="1200.0000010000001"/>
    <n v="103476.892075"/>
    <n v="23947.218303000001"/>
    <s v="OK"/>
    <n v="45.618165777313649"/>
    <n v="80"/>
    <n v="3620.844431"/>
    <n v="5745.2728779999998"/>
    <n v="50747.131519000002"/>
    <n v="47995.641142"/>
    <n v="42638.235928000002"/>
    <n v="54251.519731"/>
    <n v="5160.3550439999999"/>
    <n v="55451.519732000001"/>
    <n v="78.593624914872152"/>
    <n v="21.406375085127848"/>
    <n v="13.588013510513944"/>
    <n v="15.116051281781516"/>
    <n v="23.142575915058476"/>
    <n v="76.857424084941528"/>
    <n v="52.472929876604098"/>
    <n v="70"/>
    <n v="9.3060660355933553"/>
    <n v="80"/>
    <n v="52.675970090370171"/>
    <n v="42.140776072296141"/>
    <n v="34.381834222686351"/>
    <n v="100"/>
    <n v="158.67218234541156"/>
    <n v="0"/>
    <n v="94.578037625693526"/>
    <n v="100"/>
    <n v="0.29937244442937005"/>
    <n v="0"/>
    <n v="66.666666666666671"/>
    <n v="66.966039111096038"/>
    <n v="13.393207822219209"/>
    <n v="55.474109405629477"/>
    <n v="55.533983894515352"/>
    <s v="2. Riesgo (&gt;=40 y &lt;60)"/>
  </r>
  <r>
    <s v="19137"/>
    <x v="0"/>
    <x v="7"/>
    <x v="362"/>
    <s v="Rural"/>
    <n v="6"/>
    <s v="G5"/>
    <n v="0"/>
    <n v="1382.0601859999999"/>
    <n v="41570.678111000001"/>
    <n v="49576.250584000001"/>
    <n v="1796.540289"/>
    <n v="485.26072199999999"/>
    <n v="50062.681046999998"/>
    <n v="5710.2639159999999"/>
    <n v="3681.2424580000002"/>
    <n v="1285.3927799999999"/>
    <n v="89.451633000000001"/>
    <n v="-812.180879"/>
    <n v="7944.2266639999998"/>
    <n v="0"/>
    <n v="41358.123733"/>
    <n v="22376.485445999999"/>
    <s v="NO"/>
    <n v="62.947002707563684"/>
    <n v="80"/>
    <n v="2103.0790019999999"/>
    <n v="2281.801011"/>
    <n v="47992.581785000002"/>
    <n v="45285.259045999999"/>
    <n v="42952.738297000004"/>
    <n v="49576.250584000001"/>
    <n v="7221.4974179999999"/>
    <n v="49576.250584000001"/>
    <n v="86.639747441615455"/>
    <n v="13.360252558384545"/>
    <n v="11.40622874479909"/>
    <n v="12.688914277624388"/>
    <n v="54.104208378644628"/>
    <n v="45.895791621355372"/>
    <n v="34.917362674838515"/>
    <n v="40"/>
    <n v="14.566445289694075"/>
    <n v="60"/>
    <n v="34.38899169147286"/>
    <n v="27.511193353178289"/>
    <n v="17.052997292436316"/>
    <n v="65.365388345653201"/>
    <n v="108.49811199817211"/>
    <n v="100"/>
    <n v="94.358872479233511"/>
    <n v="100"/>
    <n v="0.3029926988633892"/>
    <n v="0"/>
    <n v="88.455129448551062"/>
    <n v="88.758122147414454"/>
    <n v="17.751624429482892"/>
    <n v="45.202219242888503"/>
    <n v="45.26281778266118"/>
    <s v="2. Riesgo (&gt;=40 y &lt;60)"/>
  </r>
  <r>
    <s v="19142"/>
    <x v="0"/>
    <x v="7"/>
    <x v="363"/>
    <s v="Rural"/>
    <n v="6"/>
    <s v="G2"/>
    <n v="0"/>
    <n v="1352.4039009999999"/>
    <n v="25551.885786999999"/>
    <n v="44108.797611000002"/>
    <n v="15993.777069"/>
    <n v="292.01609200000001"/>
    <n v="35158.802728000002"/>
    <n v="9961.1243099999992"/>
    <n v="17717.075842999999"/>
    <n v="5986.053954"/>
    <n v="555.62937999999997"/>
    <n v="3461.0131280000001"/>
    <n v="732.34348199999999"/>
    <n v="0"/>
    <n v="103123.973405"/>
    <n v="66961.304174000004"/>
    <s v="OK"/>
    <n v="70.071081313085244"/>
    <n v="80"/>
    <n v="12770.219426"/>
    <n v="16285.793161"/>
    <n v="28916.762594"/>
    <n v="27739.957600999998"/>
    <n v="26904.289688000001"/>
    <n v="44108.797611000002"/>
    <n v="4748.9859900000001"/>
    <n v="44108.797611000002"/>
    <n v="60.995291518194811"/>
    <n v="39.004708481805189"/>
    <n v="28.331807505114764"/>
    <n v="39.653545731789471"/>
    <n v="64.932820141658127"/>
    <n v="35.067179858341873"/>
    <n v="33.786918377758624"/>
    <n v="40"/>
    <n v="10.766527874737809"/>
    <n v="60"/>
    <n v="42.745086814387307"/>
    <n v="34.19606945150985"/>
    <n v="9.9289186869147557"/>
    <n v="38.058272964744845"/>
    <n v="127.52947007192638"/>
    <n v="70"/>
    <n v="95.930370873383382"/>
    <n v="100"/>
    <n v="7.2204152405378696E-2"/>
    <n v="0"/>
    <n v="69.352757654914953"/>
    <n v="69.424961807320329"/>
    <n v="13.884992361464066"/>
    <n v="48.066620982492843"/>
    <n v="48.081061812973914"/>
    <s v="2. Riesgo (&gt;=40 y &lt;60)"/>
  </r>
  <r>
    <s v="19212"/>
    <x v="0"/>
    <x v="7"/>
    <x v="364"/>
    <s v="Intermedio"/>
    <n v="6"/>
    <s v="G4"/>
    <n v="0"/>
    <n v="1615.0763489999999"/>
    <n v="29326.459450999999"/>
    <n v="38380.291856000003"/>
    <n v="4267.0247170000002"/>
    <n v="184.51241300000001"/>
    <n v="38145.738429999998"/>
    <n v="8458.1200370000006"/>
    <n v="6115.2320129999998"/>
    <n v="2298.4038879999998"/>
    <n v="260.05792600000001"/>
    <n v="-320.377478"/>
    <n v="2831.3047710000001"/>
    <n v="0"/>
    <n v="58132.339117069998"/>
    <n v="23199.376005270002"/>
    <s v="OK"/>
    <n v="54.373912980690598"/>
    <n v="80"/>
    <n v="4272.7070000000003"/>
    <n v="4451.5371300000006"/>
    <n v="34883.841208999998"/>
    <n v="32085.018595000001"/>
    <n v="30941.535799999998"/>
    <n v="38380.291856000003"/>
    <n v="2770.9852190000001"/>
    <n v="38380.291856000003"/>
    <n v="80.618292107028097"/>
    <n v="19.381707892971903"/>
    <n v="22.173171591687026"/>
    <n v="30.344732409324873"/>
    <n v="39.90786601335595"/>
    <n v="60.09213398664405"/>
    <n v="37.584900836369947"/>
    <n v="50"/>
    <n v="7.2198127867201478"/>
    <n v="80"/>
    <n v="47.963714857788162"/>
    <n v="38.370971886230535"/>
    <n v="25.626087019309402"/>
    <n v="98.226669545043379"/>
    <n v="104.18540587969173"/>
    <n v="100"/>
    <n v="91.976736170677498"/>
    <n v="100"/>
    <n v="0"/>
    <n v="0"/>
    <n v="99.408889848347783"/>
    <n v="99.408889848347783"/>
    <n v="19.881777969669557"/>
    <n v="58.252749855900092"/>
    <n v="58.252749855900092"/>
    <s v="2. Riesgo (&gt;=40 y &lt;60)"/>
  </r>
  <r>
    <s v="19256"/>
    <x v="0"/>
    <x v="7"/>
    <x v="365"/>
    <s v="Rural disperso"/>
    <n v="6"/>
    <s v="G5"/>
    <n v="0"/>
    <n v="1716.4028920000001"/>
    <n v="52765.753850000001"/>
    <n v="62592.271976000004"/>
    <n v="3494.3547699999999"/>
    <n v="162.255315"/>
    <n v="65807.222389000002"/>
    <n v="9026.383108"/>
    <n v="5436.4999319999997"/>
    <n v="1671.3825469999999"/>
    <n v="559.03759600000001"/>
    <n v="-176.55287899999999"/>
    <n v="5022.1227060000001"/>
    <n v="0"/>
    <n v="159292.26258744"/>
    <n v="70367.322519599984"/>
    <s v="OK"/>
    <n v="52.209856367246218"/>
    <n v="80"/>
    <n v="2487.6689999999999"/>
    <n v="3656.6100849999998"/>
    <n v="59003.707470000001"/>
    <n v="55340.732845999999"/>
    <n v="54482.156741999999"/>
    <n v="62592.271976000004"/>
    <n v="5404.6074230000004"/>
    <n v="62592.271976000004"/>
    <n v="87.042944794990518"/>
    <n v="12.957055205009482"/>
    <n v="13.716401908962508"/>
    <n v="15.258877575958557"/>
    <n v="44.174978355256513"/>
    <n v="55.825021644743487"/>
    <n v="30.74372423260797"/>
    <n v="40"/>
    <n v="8.6346241355039961"/>
    <n v="80"/>
    <n v="40.808190885142309"/>
    <n v="32.646552708113852"/>
    <n v="27.790143632753782"/>
    <n v="100"/>
    <n v="146.98941398554228"/>
    <n v="50"/>
    <n v="93.791958537753899"/>
    <n v="100"/>
    <n v="0.23794285333226128"/>
    <n v="0"/>
    <n v="83.333333333333329"/>
    <n v="83.571276186665585"/>
    <n v="16.714255237333116"/>
    <n v="49.313219374780516"/>
    <n v="49.360807945446965"/>
    <s v="2. Riesgo (&gt;=40 y &lt;60)"/>
  </r>
  <r>
    <s v="19290"/>
    <x v="0"/>
    <x v="7"/>
    <x v="341"/>
    <s v="Intermedio"/>
    <n v="6"/>
    <s v="G5"/>
    <n v="0"/>
    <n v="904.90576899999996"/>
    <n v="8883.8369440000006"/>
    <n v="11064.935378"/>
    <n v="869.20084399999996"/>
    <n v="152.00054900000001"/>
    <n v="15345.43937"/>
    <n v="5507.9459269999998"/>
    <n v="1935.953708"/>
    <n v="866.97474399999999"/>
    <n v="0"/>
    <n v="-254.399708"/>
    <n v="973.77642600000001"/>
    <n v="0"/>
    <n v="27828.852449000002"/>
    <n v="1985.3719630000001"/>
    <s v="OK"/>
    <n v="51.911901016888443"/>
    <n v="80"/>
    <n v="359.68279200000001"/>
    <n v="1021.2013929999999"/>
    <n v="10250.356121999999"/>
    <n v="9887.3373749999992"/>
    <n v="9788.7427129999996"/>
    <n v="11064.935378"/>
    <n v="719.37671799999998"/>
    <n v="11064.935378"/>
    <n v="88.466334222453682"/>
    <n v="11.533665777546318"/>
    <n v="35.893048052882179"/>
    <n v="39.929394727713493"/>
    <n v="7.1342214582453698"/>
    <n v="92.865778541754636"/>
    <n v="44.782824114924544"/>
    <n v="50"/>
    <n v="6.5014091219213981"/>
    <n v="80"/>
    <n v="54.865767809402882"/>
    <n v="43.89261424752231"/>
    <n v="28.088098983111557"/>
    <n v="100"/>
    <n v="283.91722253979833"/>
    <n v="0"/>
    <n v="96.458476733107204"/>
    <n v="100"/>
    <n v="0.36634496892237245"/>
    <n v="0"/>
    <n v="66.666666666666671"/>
    <n v="67.033011635589048"/>
    <n v="13.40660232711781"/>
    <n v="57.225947580855646"/>
    <n v="57.29921657464012"/>
    <s v="2. Riesgo (&gt;=40 y &lt;60)"/>
  </r>
  <r>
    <s v="19300"/>
    <x v="0"/>
    <x v="7"/>
    <x v="366"/>
    <s v="Intermedio"/>
    <n v="5"/>
    <s v="G1"/>
    <n v="0"/>
    <n v="1377.726038"/>
    <n v="11914.608044000001"/>
    <n v="41466.450547"/>
    <n v="26702.318961000001"/>
    <n v="356.433806"/>
    <n v="25742.730116999999"/>
    <n v="6058.9538350000003"/>
    <n v="28479.7272242"/>
    <n v="19854.6205682"/>
    <n v="380.75234499999999"/>
    <n v="8388.9957319999994"/>
    <n v="1804.4668650000001"/>
    <n v="9796.2564619999994"/>
    <n v="59628.351578839996"/>
    <n v="14915.729449590001"/>
    <s v="OK"/>
    <n v="33.07733161749367"/>
    <n v="80"/>
    <n v="14715.922342"/>
    <n v="27058.752767000002"/>
    <n v="24452.348159000001"/>
    <n v="22816.718960999999"/>
    <n v="13292.334082000001"/>
    <n v="41466.450547"/>
    <n v="10574.214942000001"/>
    <n v="51262.707008999998"/>
    <n v="32.055635113822568"/>
    <n v="67.944364886177425"/>
    <n v="23.536562778936894"/>
    <n v="29.33975185092844"/>
    <n v="25.014492359173428"/>
    <n v="74.985507640826569"/>
    <n v="69.714925328810693"/>
    <n v="100"/>
    <n v="20.627500104790656"/>
    <n v="20"/>
    <n v="58.45392487558648"/>
    <n v="46.763139900469184"/>
    <n v="46.92266838250633"/>
    <n v="100"/>
    <n v="183.87398450570052"/>
    <n v="0"/>
    <n v="93.310952439559529"/>
    <n v="100"/>
    <n v="0"/>
    <n v="0"/>
    <n v="66.666666666666671"/>
    <n v="66.666666666666671"/>
    <n v="13.333333333333336"/>
    <n v="60.09647323380252"/>
    <n v="60.09647323380252"/>
    <s v="3. Vulnerable (&gt;=60 y &lt;70)"/>
  </r>
  <r>
    <s v="19318"/>
    <x v="0"/>
    <x v="7"/>
    <x v="367"/>
    <s v="Rural"/>
    <n v="6"/>
    <s v="G4"/>
    <n v="0"/>
    <n v="3312.0087960000001"/>
    <n v="34109.999409999997"/>
    <n v="45944.961068999997"/>
    <n v="5238.2734979999996"/>
    <n v="375.77108299999998"/>
    <n v="38333.322680999998"/>
    <n v="2737.1792019999998"/>
    <n v="8926.0533770000002"/>
    <n v="5272.1635450000003"/>
    <n v="0"/>
    <n v="3957.748556"/>
    <n v="0"/>
    <n v="0"/>
    <n v="107003.46609330999"/>
    <n v="57779.410164609995"/>
    <s v="OK"/>
    <n v="48.203561718043247"/>
    <n v="80"/>
    <n v="11499.652448000001"/>
    <n v="5614.0445809999992"/>
    <n v="38333.322680999998"/>
    <n v="36268.774554000003"/>
    <n v="37422.008205999999"/>
    <n v="45944.961068999997"/>
    <n v="3957.748556"/>
    <n v="45944.961068999997"/>
    <n v="81.449646131595898"/>
    <n v="18.550353868404102"/>
    <n v="7.1404694677215899"/>
    <n v="9.7719730521636432"/>
    <n v="53.99769958313756"/>
    <n v="46.00230041686244"/>
    <n v="59.064889288976516"/>
    <n v="80"/>
    <n v="8.6141079759677357"/>
    <n v="80"/>
    <n v="46.864925467486032"/>
    <n v="37.491940373988825"/>
    <n v="31.796438281956753"/>
    <n v="100"/>
    <n v="48.819254376477993"/>
    <n v="0"/>
    <n v="94.614220780753527"/>
    <n v="100"/>
    <n v="0"/>
    <n v="2"/>
    <n v="66.666666666666671"/>
    <n v="68.666666666666671"/>
    <n v="13.733333333333334"/>
    <n v="50.825273707322161"/>
    <n v="51.22527370732216"/>
    <s v="2. Riesgo (&gt;=40 y &lt;60)"/>
  </r>
  <r>
    <s v="19355"/>
    <x v="0"/>
    <x v="7"/>
    <x v="368"/>
    <s v="Rural disperso"/>
    <n v="6"/>
    <s v="G5"/>
    <n v="0"/>
    <n v="1301.78806175"/>
    <n v="30596.82622925"/>
    <n v="38052.903660999997"/>
    <n v="3159.4418059999998"/>
    <n v="1811.307331"/>
    <n v="36836.581429999998"/>
    <n v="4075.2130000000002"/>
    <n v="6301.3876601499996"/>
    <n v="3438.63879615"/>
    <n v="0"/>
    <n v="-1646.426633"/>
    <n v="3490.0440859999999"/>
    <n v="1300"/>
    <n v="101480.57201787001"/>
    <n v="13668.23148391"/>
    <s v="OK"/>
    <n v="63.810932274240841"/>
    <n v="80"/>
    <n v="3116.2179850000002"/>
    <n v="4970.7491369999998"/>
    <n v="36836.581429999998"/>
    <n v="32823.891379000001"/>
    <n v="31898.614291000002"/>
    <n v="38052.903660999997"/>
    <n v="1843.6174529999998"/>
    <n v="39352.903660999997"/>
    <n v="83.827017709801055"/>
    <n v="16.172982290198945"/>
    <n v="11.062951125755429"/>
    <n v="12.307033431734974"/>
    <n v="13.468815963614317"/>
    <n v="86.531184036385682"/>
    <n v="54.569548512242235"/>
    <n v="70"/>
    <n v="4.6848320746077103"/>
    <n v="100"/>
    <n v="57.002239951663924"/>
    <n v="45.601791961331145"/>
    <n v="16.189067725759159"/>
    <n v="62.05388300376287"/>
    <n v="159.51224082932694"/>
    <n v="0"/>
    <n v="89.106779469682181"/>
    <n v="80"/>
    <n v="0.86880977292039197"/>
    <n v="0"/>
    <n v="47.351294334587628"/>
    <n v="48.220104107508021"/>
    <n v="9.6440208215016057"/>
    <n v="55.07205082824867"/>
    <n v="55.245812782832751"/>
    <s v="2. Riesgo (&gt;=40 y &lt;60)"/>
  </r>
  <r>
    <s v="19364"/>
    <x v="0"/>
    <x v="7"/>
    <x v="369"/>
    <s v="Rural"/>
    <n v="6"/>
    <s v="G5"/>
    <n v="0"/>
    <n v="1851.0464870000001"/>
    <n v="21923.555827"/>
    <n v="27328.266950000001"/>
    <n v="2546.9013920000002"/>
    <n v="871.19404299999997"/>
    <n v="29634.058759"/>
    <n v="6664.974389"/>
    <n v="5275.2971159999997"/>
    <n v="3058.6173520000002"/>
    <n v="0"/>
    <n v="-3156.527947"/>
    <n v="8008.1239029999997"/>
    <n v="0"/>
    <n v="89380.852564999994"/>
    <n v="4618.4465490000002"/>
    <s v="NO"/>
    <n v="70.278830509970163"/>
    <n v="80"/>
    <n v="1246.6499209999999"/>
    <n v="3418.0954350000002"/>
    <n v="28268.115132999999"/>
    <n v="25833.555276999999"/>
    <n v="23774.602314"/>
    <n v="27328.266950000001"/>
    <n v="4851.5959559999992"/>
    <n v="27328.266950000001"/>
    <n v="86.996377624304486"/>
    <n v="13.003622375695514"/>
    <n v="22.490926549087092"/>
    <n v="25.020139906964438"/>
    <n v="5.1671542802093438"/>
    <n v="94.832845719790654"/>
    <n v="57.980001595041919"/>
    <n v="80"/>
    <n v="17.753031924331371"/>
    <n v="40"/>
    <n v="50.571321600490123"/>
    <n v="40.4570572803921"/>
    <n v="9.7211694900298369"/>
    <n v="37.261955068247936"/>
    <n v="274.18246112414431"/>
    <n v="0"/>
    <n v="91.387611644619653"/>
    <n v="100"/>
    <n v="0.99015303508535002"/>
    <n v="0"/>
    <n v="45.753985022749312"/>
    <n v="46.744138057834661"/>
    <n v="9.3488276115669322"/>
    <n v="49.607854284941965"/>
    <n v="49.805884891959032"/>
    <s v="2. Riesgo (&gt;=40 y &lt;60)"/>
  </r>
  <r>
    <s v="19392"/>
    <x v="0"/>
    <x v="7"/>
    <x v="370"/>
    <s v="Rural"/>
    <n v="6"/>
    <s v="G5"/>
    <n v="0"/>
    <n v="1851.16717825"/>
    <n v="15354.37966275"/>
    <n v="19020.279683000001"/>
    <n v="1021.609835"/>
    <n v="23.698443999999999"/>
    <n v="18096.265798"/>
    <n v="884.73778500000003"/>
    <n v="2905.1358462500002"/>
    <n v="917.64548224999999"/>
    <n v="275.957266"/>
    <n v="-1063.4764789999999"/>
    <n v="1487.9480719999999"/>
    <n v="0"/>
    <n v="37178.684827999998"/>
    <n v="6867.9940559999995"/>
    <s v="OK"/>
    <n v="62.831171386391752"/>
    <n v="80"/>
    <n v="674.28040199999998"/>
    <n v="1045.3082790000001"/>
    <n v="18096.265798"/>
    <n v="17138.26396"/>
    <n v="17205.546840999999"/>
    <n v="19020.279683000001"/>
    <n v="700.42885899999999"/>
    <n v="19020.279683000001"/>
    <n v="90.458958163365082"/>
    <n v="9.5410418366349177"/>
    <n v="4.8890627208723982"/>
    <n v="5.4388614458890219"/>
    <n v="18.472934391771648"/>
    <n v="81.527065608228355"/>
    <n v="31.587007658678427"/>
    <n v="40"/>
    <n v="3.682537116560022"/>
    <n v="100"/>
    <n v="47.301393778150455"/>
    <n v="37.841115022520363"/>
    <n v="17.168828613608248"/>
    <n v="65.809378288368521"/>
    <n v="155.02575425586818"/>
    <n v="0"/>
    <n v="94.706079979738803"/>
    <n v="100"/>
    <n v="0"/>
    <n v="0"/>
    <n v="55.269792762789507"/>
    <n v="55.269792762789507"/>
    <n v="11.053958552557901"/>
    <n v="48.895073575078264"/>
    <n v="48.895073575078264"/>
    <s v="2. Riesgo (&gt;=40 y &lt;60)"/>
  </r>
  <r>
    <s v="19397"/>
    <x v="0"/>
    <x v="7"/>
    <x v="371"/>
    <s v="Rural"/>
    <n v="6"/>
    <s v="G5"/>
    <n v="0"/>
    <n v="1720.9179919999999"/>
    <n v="25960.724781000001"/>
    <n v="30088.775409999998"/>
    <n v="951.95599300000003"/>
    <n v="182.72393500000001"/>
    <n v="28616.927970000001"/>
    <n v="2961.019186"/>
    <n v="2860.7121040000002"/>
    <n v="1050.28305"/>
    <n v="0"/>
    <n v="390.46947299999999"/>
    <n v="10854.44507"/>
    <n v="750"/>
    <n v="75308.204326069987"/>
    <n v="7506.666898389999"/>
    <s v="OK"/>
    <n v="68.639375988132556"/>
    <n v="80"/>
    <n v="1088.2967550000001"/>
    <n v="1134.679928"/>
    <n v="27887.876883000001"/>
    <n v="26582.762459000001"/>
    <n v="27681.642773"/>
    <n v="30088.775409999998"/>
    <n v="11244.914542999999"/>
    <n v="30838.775409999998"/>
    <n v="91.999898286987161"/>
    <n v="8.0001017130128389"/>
    <n v="10.347089628572734"/>
    <n v="11.510669850429025"/>
    <n v="9.9679270878476665"/>
    <n v="90.03207291215233"/>
    <n v="36.714042232052577"/>
    <n v="50"/>
    <n v="36.463557302452557"/>
    <n v="0"/>
    <n v="31.90856889511884"/>
    <n v="25.526855116095074"/>
    <n v="11.360624011867444"/>
    <n v="43.546104397379871"/>
    <n v="104.26199681170601"/>
    <n v="100"/>
    <n v="95.320137027729146"/>
    <n v="100"/>
    <n v="6.2955192507466284E-2"/>
    <n v="0"/>
    <n v="81.182034799126626"/>
    <n v="81.244989991634085"/>
    <n v="16.248997998326818"/>
    <n v="41.763262075920402"/>
    <n v="41.775853114421892"/>
    <s v="2. Riesgo (&gt;=40 y &lt;60)"/>
  </r>
  <r>
    <s v="19418"/>
    <x v="0"/>
    <x v="7"/>
    <x v="372"/>
    <s v="Rural disperso"/>
    <n v="6"/>
    <s v="G5"/>
    <n v="0"/>
    <n v="3658.7351709999998"/>
    <n v="19752.232175000001"/>
    <n v="33634.606731"/>
    <n v="2933.8993500000001"/>
    <n v="202.18333999999999"/>
    <n v="29663.287974999999"/>
    <n v="9507.6503589999993"/>
    <n v="6794.8178610000004"/>
    <n v="2149.3105449999998"/>
    <n v="24.852868000000001"/>
    <n v="-674.18856000000005"/>
    <n v="10165.908853000001"/>
    <n v="0"/>
    <n v="129476.07696000001"/>
    <n v="16125.006095999999"/>
    <s v="NO"/>
    <n v="67.466200144884013"/>
    <n v="80"/>
    <n v="6548.6046130000004"/>
    <n v="3136.0826900000002"/>
    <n v="29663.287974999999"/>
    <n v="26075.012653999998"/>
    <n v="23410.967346000001"/>
    <n v="33634.606731"/>
    <n v="9516.5731610000003"/>
    <n v="33634.606731"/>
    <n v="69.603808759336019"/>
    <n v="30.396191240663981"/>
    <n v="32.051909980488261"/>
    <n v="35.65630212018975"/>
    <n v="12.454042842973699"/>
    <n v="87.545957157026294"/>
    <n v="31.631613811700959"/>
    <n v="40"/>
    <n v="28.293992663897754"/>
    <n v="20"/>
    <n v="42.719690103576006"/>
    <n v="34.175752082860804"/>
    <n v="12.533799855115987"/>
    <n v="48.042973380388105"/>
    <n v="47.889327197650438"/>
    <n v="0"/>
    <n v="87.9033122557952"/>
    <n v="80"/>
    <n v="0"/>
    <n v="0"/>
    <n v="42.680991126796037"/>
    <n v="42.680991126796037"/>
    <n v="8.5361982253592075"/>
    <n v="42.711950308220011"/>
    <n v="42.711950308220011"/>
    <s v="2. Riesgo (&gt;=40 y &lt;60)"/>
  </r>
  <r>
    <s v="19450"/>
    <x v="0"/>
    <x v="7"/>
    <x v="373"/>
    <s v="Rural disperso"/>
    <n v="6"/>
    <s v="G5"/>
    <n v="0"/>
    <n v="2140.0407730000002"/>
    <n v="22545.600137000001"/>
    <n v="29546.794872999999"/>
    <n v="922.097172"/>
    <n v="349.40195299999999"/>
    <n v="27380.002342"/>
    <n v="5187.7115320000003"/>
    <n v="3411.539898"/>
    <n v="1218.9753659999999"/>
    <n v="0"/>
    <n v="-25.772000999999999"/>
    <n v="663.75983799999995"/>
    <n v="0"/>
    <n v="23168.742208"/>
    <n v="16113.633965999999"/>
    <s v="OK"/>
    <n v="66.491889636931802"/>
    <n v="80"/>
    <n v="447.69070799999997"/>
    <n v="1271.499125"/>
    <n v="27380.002342"/>
    <n v="24654.514986999999"/>
    <n v="24685.640910000002"/>
    <n v="29546.794872999999"/>
    <n v="637.9878369999999"/>
    <n v="29546.794872999999"/>
    <n v="83.547609871410643"/>
    <n v="16.452390128589357"/>
    <n v="18.94708213389093"/>
    <n v="21.077773064797967"/>
    <n v="69.549023513395895"/>
    <n v="30.450976486604105"/>
    <n v="35.730942695837115"/>
    <n v="50"/>
    <n v="2.1592454942820085"/>
    <n v="100"/>
    <n v="43.596227935998286"/>
    <n v="34.876982348798627"/>
    <n v="13.508110363068198"/>
    <n v="51.777576959419591"/>
    <n v="284.01284687820686"/>
    <n v="0"/>
    <n v="90.045700796675263"/>
    <n v="100"/>
    <n v="0.38990633964560251"/>
    <n v="0"/>
    <n v="50.592525653139866"/>
    <n v="50.982431992785472"/>
    <n v="10.196486398557095"/>
    <n v="44.9954874794266"/>
    <n v="45.073468747355719"/>
    <s v="2. Riesgo (&gt;=40 y &lt;60)"/>
  </r>
  <r>
    <s v="19455"/>
    <x v="0"/>
    <x v="7"/>
    <x v="374"/>
    <s v="Intermedio"/>
    <n v="5"/>
    <s v="G1"/>
    <n v="0"/>
    <n v="1293.766535"/>
    <n v="21431.36321"/>
    <n v="45690.701460999997"/>
    <n v="18865.849273"/>
    <n v="213.73971499999999"/>
    <n v="32763.052274999998"/>
    <n v="3081.0481749999999"/>
    <n v="20549.551559400003"/>
    <n v="10124.3301364"/>
    <n v="385.13793299999998"/>
    <n v="3812.1919760000001"/>
    <n v="2673.8644789999998"/>
    <n v="0"/>
    <n v="124796.59501625999"/>
    <n v="48467.226432330004"/>
    <s v="OK"/>
    <n v="54.136440443063108"/>
    <n v="80"/>
    <n v="16332.925010999999"/>
    <n v="19079.588988"/>
    <n v="31453.288062"/>
    <n v="28097.780051999998"/>
    <n v="22725.129744999998"/>
    <n v="45690.701460999997"/>
    <n v="6871.1943879999999"/>
    <n v="45690.701460999997"/>
    <n v="49.736880849591216"/>
    <n v="50.263119150408784"/>
    <n v="9.4040327779564308"/>
    <n v="11.722696754606638"/>
    <n v="38.836978225259358"/>
    <n v="61.163021774740642"/>
    <n v="49.267888436080334"/>
    <n v="70"/>
    <n v="15.03849616724535"/>
    <n v="40"/>
    <n v="46.629767535951217"/>
    <n v="37.303814028760975"/>
    <n v="25.863559556936892"/>
    <n v="82.699190653506037"/>
    <n v="116.81673047020151"/>
    <n v="80"/>
    <n v="89.33177350684069"/>
    <n v="80"/>
    <n v="0"/>
    <n v="0"/>
    <n v="80.899730217835341"/>
    <n v="80.899730217835341"/>
    <n v="16.179946043567067"/>
    <n v="53.483760072328039"/>
    <n v="53.483760072328039"/>
    <s v="2. Riesgo (&gt;=40 y &lt;60)"/>
  </r>
  <r>
    <s v="19473"/>
    <x v="0"/>
    <x v="7"/>
    <x v="170"/>
    <s v="Rural"/>
    <n v="6"/>
    <s v="G5"/>
    <n v="0"/>
    <n v="2012.3235649999999"/>
    <n v="35497.878546"/>
    <n v="48649.800504999999"/>
    <n v="4100.3478260000002"/>
    <n v="615.65040399999998"/>
    <n v="43560.432333999997"/>
    <n v="1064.4721529999999"/>
    <n v="6908.8966851999994"/>
    <n v="3470.2619741999997"/>
    <n v="375.08488"/>
    <n v="2465.5409279999999"/>
    <n v="11859.228787"/>
    <n v="0"/>
    <n v="121716.32598199999"/>
    <n v="31338.750977"/>
    <s v="OK"/>
    <n v="52.439705270593194"/>
    <n v="80"/>
    <n v="2285.0281409999998"/>
    <n v="4715.9982300000001"/>
    <n v="42745.624865999998"/>
    <n v="40479.689861999999"/>
    <n v="37510.202110999999"/>
    <n v="48649.800504999999"/>
    <n v="14699.854595000001"/>
    <n v="48649.800504999999"/>
    <n v="77.102478780246742"/>
    <n v="22.897521219753258"/>
    <n v="2.4436675578381553"/>
    <n v="2.7184697815707581"/>
    <n v="25.747368501440416"/>
    <n v="74.25263149855958"/>
    <n v="50.228887944349722"/>
    <n v="70"/>
    <n v="30.215652361183309"/>
    <n v="0"/>
    <n v="33.973724499976719"/>
    <n v="27.178979599981375"/>
    <n v="27.560294729406806"/>
    <n v="100"/>
    <n v="206.38687749097619"/>
    <n v="0"/>
    <n v="94.699024728019992"/>
    <n v="100"/>
    <n v="0.3795849871184932"/>
    <n v="0"/>
    <n v="66.666666666666671"/>
    <n v="67.046251653785163"/>
    <n v="13.409250330757033"/>
    <n v="40.512312933314711"/>
    <n v="40.588229930738407"/>
    <s v="2. Riesgo (&gt;=40 y &lt;60)"/>
  </r>
  <r>
    <s v="19513"/>
    <x v="0"/>
    <x v="7"/>
    <x v="375"/>
    <s v="Ciudades y aglomeraciones"/>
    <n v="6"/>
    <s v="G2"/>
    <n v="0"/>
    <n v="812.31933300000003"/>
    <n v="7730.3732"/>
    <n v="11916.202749"/>
    <n v="1798.816417"/>
    <n v="105.078414"/>
    <n v="9474.3439660000004"/>
    <n v="1583.433456"/>
    <n v="2716.214164"/>
    <n v="809.46113000000003"/>
    <n v="0"/>
    <n v="1019.295879"/>
    <n v="693.91730700000005"/>
    <n v="0"/>
    <n v="26009.326158"/>
    <n v="5429.0971149999996"/>
    <s v="OK"/>
    <n v="65.002362673337032"/>
    <n v="80"/>
    <n v="1837.399842"/>
    <n v="1903.8948310000001"/>
    <n v="8990.1538359999995"/>
    <n v="8409.1516479999991"/>
    <n v="8542.6925329999995"/>
    <n v="11916.202749"/>
    <n v="1713.213186"/>
    <n v="11916.202749"/>
    <n v="71.689721238730158"/>
    <n v="28.310278761269842"/>
    <n v="16.712855915748584"/>
    <n v="23.391518393039437"/>
    <n v="20.873655403525735"/>
    <n v="79.126344596474269"/>
    <n v="29.801079043338646"/>
    <n v="40"/>
    <n v="14.37717385384175"/>
    <n v="60"/>
    <n v="46.165628350156709"/>
    <n v="36.932502680125367"/>
    <n v="14.997637326662968"/>
    <n v="57.487042970411004"/>
    <n v="103.61897217361359"/>
    <n v="100"/>
    <n v="93.53734987633419"/>
    <n v="100"/>
    <n v="0"/>
    <n v="0"/>
    <n v="85.829014323470346"/>
    <n v="85.829014323470346"/>
    <n v="17.165802864694069"/>
    <n v="54.098305544819439"/>
    <n v="54.098305544819439"/>
    <s v="2. Riesgo (&gt;=40 y &lt;60)"/>
  </r>
  <r>
    <s v="19517"/>
    <x v="0"/>
    <x v="7"/>
    <x v="376"/>
    <s v="Rural disperso"/>
    <n v="6"/>
    <s v="G5"/>
    <n v="0"/>
    <n v="2002.9960980000001"/>
    <n v="43172.455482999998"/>
    <n v="48844.976363000002"/>
    <n v="2330.5963120000001"/>
    <n v="185.397606"/>
    <n v="48214.457421999999"/>
    <n v="6410.4073410000001"/>
    <n v="4575.2454276000008"/>
    <n v="2236.9151425999999"/>
    <n v="0"/>
    <n v="65.283272999999994"/>
    <n v="2158.8108990000001"/>
    <n v="0"/>
    <n v="41932.391231000001"/>
    <n v="4359.6685930000003"/>
    <s v="OK"/>
    <n v="60.87572154305915"/>
    <n v="80"/>
    <n v="1328.15"/>
    <n v="2515.9939180000001"/>
    <n v="46441.362804999997"/>
    <n v="43459.854051000002"/>
    <n v="45175.451581000001"/>
    <n v="48844.976363000002"/>
    <n v="2224.0941720000001"/>
    <n v="48844.976363000002"/>
    <n v="92.487405962223647"/>
    <n v="7.5125940377763527"/>
    <n v="13.295612319957304"/>
    <n v="14.790768164577656"/>
    <n v="10.396899544753273"/>
    <n v="89.603100455246732"/>
    <n v="48.891697243297401"/>
    <n v="70"/>
    <n v="4.5533734226243743"/>
    <n v="100"/>
    <n v="56.381292531520145"/>
    <n v="45.105034025216121"/>
    <n v="19.12427845694085"/>
    <n v="73.304760842412264"/>
    <n v="189.43597620750668"/>
    <n v="0"/>
    <n v="93.580057573850951"/>
    <n v="100"/>
    <n v="0"/>
    <n v="0"/>
    <n v="57.768253614137421"/>
    <n v="57.768253614137421"/>
    <n v="11.553650722827484"/>
    <n v="56.658684748043605"/>
    <n v="56.658684748043605"/>
    <s v="2. Riesgo (&gt;=40 y &lt;60)"/>
  </r>
  <r>
    <s v="19532"/>
    <x v="0"/>
    <x v="7"/>
    <x v="377"/>
    <s v="Intermedio"/>
    <n v="6"/>
    <s v="G5"/>
    <n v="0"/>
    <n v="1430.3850805"/>
    <n v="35696.923559499999"/>
    <n v="45326.610114000003"/>
    <n v="5410.9631330000002"/>
    <n v="574.56005800000003"/>
    <n v="39373.203068000003"/>
    <n v="3216.7071900000001"/>
    <n v="7558.9020108000004"/>
    <n v="3290.7928638000003"/>
    <n v="105.968084"/>
    <n v="1685.2978989999999"/>
    <n v="3928.9339730000002"/>
    <n v="0"/>
    <n v="99535.228818869989"/>
    <n v="39432.561881700007"/>
    <s v="OK"/>
    <n v="53.712343924091378"/>
    <n v="80"/>
    <n v="3845.7607050000001"/>
    <n v="5985.5231910000002"/>
    <n v="39373.203068000003"/>
    <n v="38173.554537999997"/>
    <n v="37127.308639999996"/>
    <n v="45326.610114000003"/>
    <n v="5720.1999560000004"/>
    <n v="45326.610114000003"/>
    <n v="81.910622803297855"/>
    <n v="18.089377196702145"/>
    <n v="8.1697879251645951"/>
    <n v="9.0885200505954185"/>
    <n v="39.616688834319874"/>
    <n v="60.383311165680126"/>
    <n v="43.535329060995693"/>
    <n v="50"/>
    <n v="12.619959757884487"/>
    <n v="60"/>
    <n v="39.512241682595537"/>
    <n v="31.60979334607643"/>
    <n v="26.287656075908622"/>
    <n v="100"/>
    <n v="155.63951192329839"/>
    <n v="0"/>
    <n v="96.953134526728405"/>
    <n v="100"/>
    <n v="0"/>
    <n v="0"/>
    <n v="66.666666666666671"/>
    <n v="66.666666666666671"/>
    <n v="13.333333333333336"/>
    <n v="44.943126679409765"/>
    <n v="44.943126679409765"/>
    <s v="2. Riesgo (&gt;=40 y &lt;60)"/>
  </r>
  <r>
    <s v="19533"/>
    <x v="0"/>
    <x v="7"/>
    <x v="378"/>
    <s v="Rural disperso"/>
    <n v="6"/>
    <s v="G5"/>
    <n v="0"/>
    <n v="1902.2050455000001"/>
    <n v="12716.547668499999"/>
    <n v="16736.858138"/>
    <n v="1628.5528409999999"/>
    <n v="68.023835000000005"/>
    <n v="16187.225436000001"/>
    <n v="1289.362791"/>
    <n v="3598.7817215"/>
    <n v="1649.3720635"/>
    <n v="0"/>
    <n v="822.83039199999996"/>
    <n v="1453.398277"/>
    <n v="0"/>
    <n v="49714.945338760001"/>
    <n v="4027.3528960399999"/>
    <s v="OK"/>
    <n v="59.623772838291089"/>
    <n v="80"/>
    <n v="1084.18"/>
    <n v="1696.5766759999999"/>
    <n v="13964.618087999999"/>
    <n v="13231.113248"/>
    <n v="14618.752714"/>
    <n v="16736.858138"/>
    <n v="2276.2286690000001"/>
    <n v="16736.858138"/>
    <n v="87.344665249979187"/>
    <n v="12.655334750020813"/>
    <n v="7.9653106463352774"/>
    <n v="8.8610483138068528"/>
    <n v="8.1008897195751217"/>
    <n v="91.899110280424878"/>
    <n v="45.831400488844572"/>
    <n v="70"/>
    <n v="13.600095371735057"/>
    <n v="60"/>
    <n v="48.683098668850512"/>
    <n v="38.946478935080414"/>
    <n v="20.376227161708911"/>
    <n v="78.103571976470121"/>
    <n v="156.48477891125088"/>
    <n v="0"/>
    <n v="94.747404938841044"/>
    <n v="100"/>
    <n v="0.27476641303565896"/>
    <n v="0"/>
    <n v="59.367857325490036"/>
    <n v="59.642623738525693"/>
    <n v="11.92852474770514"/>
    <n v="50.820050400178424"/>
    <n v="50.875003682785554"/>
    <s v="2. Riesgo (&gt;=40 y &lt;60)"/>
  </r>
  <r>
    <s v="19548"/>
    <x v="0"/>
    <x v="7"/>
    <x v="379"/>
    <s v="Intermedio"/>
    <n v="6"/>
    <s v="G4"/>
    <n v="0"/>
    <n v="1222.8110300000001"/>
    <n v="37402.645372999999"/>
    <n v="52239.984847"/>
    <n v="5520.3076529999998"/>
    <n v="2008.401568"/>
    <n v="54072.453724999999"/>
    <n v="13132.493385"/>
    <n v="8944.6931442999994"/>
    <n v="4558.2918913000003"/>
    <n v="171.472534"/>
    <n v="-2636.9763640000001"/>
    <n v="2762.0418749999999"/>
    <n v="1500"/>
    <n v="125100.94932299999"/>
    <n v="23404.349609000001"/>
    <s v="OK"/>
    <n v="59.181242831421223"/>
    <n v="80"/>
    <n v="5671.7079350000004"/>
    <n v="7528.7092210000001"/>
    <n v="50490.559957999998"/>
    <n v="45840.686347000003"/>
    <n v="38625.456402999996"/>
    <n v="52239.984847"/>
    <n v="296.53804499999978"/>
    <n v="53739.984847"/>
    <n v="73.938490824845928"/>
    <n v="26.061509175154072"/>
    <n v="24.286845667830843"/>
    <n v="33.237366599066021"/>
    <n v="18.708370908179091"/>
    <n v="81.291629091820909"/>
    <n v="50.960852628072203"/>
    <n v="70"/>
    <n v="0.55180150467897615"/>
    <n v="100"/>
    <n v="62.1181009732082"/>
    <n v="49.694480778566565"/>
    <n v="20.818757168578777"/>
    <n v="79.799821923479911"/>
    <n v="132.74148294097586"/>
    <n v="60"/>
    <n v="90.790607957471778"/>
    <n v="100"/>
    <n v="9.2249310724624278E-2"/>
    <n v="0"/>
    <n v="79.933273974493304"/>
    <n v="80.025523285217929"/>
    <n v="16.005104657043585"/>
    <n v="65.681135573465227"/>
    <n v="65.699585435610146"/>
    <s v="3. Vulnerable (&gt;=60 y &lt;70)"/>
  </r>
  <r>
    <s v="19573"/>
    <x v="0"/>
    <x v="7"/>
    <x v="380"/>
    <s v="Ciudades y aglomeraciones"/>
    <n v="5"/>
    <s v="G1"/>
    <n v="0"/>
    <n v="1276.026124"/>
    <n v="13431.416725999999"/>
    <n v="51365.225008000001"/>
    <n v="18107.670494999998"/>
    <n v="558.99877900000001"/>
    <n v="43802.594774999998"/>
    <n v="12915.789570000001"/>
    <n v="20085.971325999999"/>
    <n v="7866.3434980000002"/>
    <n v="859.44950500000004"/>
    <n v="-2129.8943119999999"/>
    <n v="16133.561503000001"/>
    <n v="0"/>
    <n v="172843.97236108998"/>
    <n v="47227.914207790003"/>
    <s v="OK"/>
    <n v="55.624545225250031"/>
    <n v="80"/>
    <n v="19570.324997"/>
    <n v="18666.669274"/>
    <n v="41275.491492000001"/>
    <n v="32474.792555"/>
    <n v="14707.442849999999"/>
    <n v="51365.225008000001"/>
    <n v="14863.116696000001"/>
    <n v="51365.225008000001"/>
    <n v="28.633073928342284"/>
    <n v="71.366926071657716"/>
    <n v="29.486357226881886"/>
    <n v="36.756531195742468"/>
    <n v="27.324015736646988"/>
    <n v="72.675984263353016"/>
    <n v="39.163371142611979"/>
    <n v="50"/>
    <n v="28.936146378576378"/>
    <n v="20"/>
    <n v="50.159888306150641"/>
    <n v="40.127910644920519"/>
    <n v="24.375454774749969"/>
    <n v="77.940949204816391"/>
    <n v="95.38252061149457"/>
    <n v="100"/>
    <n v="78.678148657040822"/>
    <n v="70"/>
    <n v="5.8821559126990053E-2"/>
    <n v="0"/>
    <n v="82.646983068272121"/>
    <n v="82.705804627399118"/>
    <n v="16.541160925479826"/>
    <n v="56.657307258574946"/>
    <n v="56.669071570400348"/>
    <s v="2. Riesgo (&gt;=40 y &lt;60)"/>
  </r>
  <r>
    <s v="19585"/>
    <x v="0"/>
    <x v="7"/>
    <x v="381"/>
    <s v="Rural disperso"/>
    <n v="6"/>
    <s v="G5"/>
    <n v="0"/>
    <n v="1838.8015827500001"/>
    <n v="20312.967484249999"/>
    <n v="24128.6747"/>
    <n v="1188.519133"/>
    <n v="24.077172000000001"/>
    <n v="22327.880808000002"/>
    <n v="1694.7291230000001"/>
    <n v="3127.4677602500001"/>
    <n v="1305.9360872499999"/>
    <n v="0"/>
    <n v="378.66195499999998"/>
    <n v="5065.3461200000002"/>
    <n v="0"/>
    <n v="36322.725382999997"/>
    <n v="8287.0626049999992"/>
    <s v="OK"/>
    <n v="57.755994913129129"/>
    <n v="80"/>
    <n v="614.26618299999996"/>
    <n v="1212.596305"/>
    <n v="21928.481071999999"/>
    <n v="20636.733656"/>
    <n v="22151.769066999997"/>
    <n v="24128.6747"/>
    <n v="5444.0080749999997"/>
    <n v="24128.6747"/>
    <n v="91.80682048401107"/>
    <n v="8.1931795159889305"/>
    <n v="7.5901924485049417"/>
    <n v="8.4437462622048791"/>
    <n v="22.815090326009969"/>
    <n v="77.184909673990035"/>
    <n v="41.756980003068279"/>
    <n v="50"/>
    <n v="22.562399894263567"/>
    <n v="20"/>
    <n v="32.764367090436771"/>
    <n v="26.21149367234942"/>
    <n v="22.244005086870871"/>
    <n v="85.2629016431558"/>
    <n v="197.40567502476367"/>
    <n v="0"/>
    <n v="94.109270898615037"/>
    <n v="100"/>
    <n v="0"/>
    <n v="0"/>
    <n v="61.7543005477186"/>
    <n v="61.7543005477186"/>
    <n v="12.350860109543721"/>
    <n v="38.562353781893137"/>
    <n v="38.562353781893137"/>
    <s v="1. Deterioro (&lt;40)"/>
  </r>
  <r>
    <s v="19622"/>
    <x v="0"/>
    <x v="7"/>
    <x v="382"/>
    <s v="Intermedio"/>
    <n v="6"/>
    <s v="G5"/>
    <n v="0"/>
    <n v="1831.261103"/>
    <n v="14066.457369"/>
    <n v="17687.039026999999"/>
    <n v="1134.6965540000001"/>
    <n v="176.93819500000001"/>
    <n v="17945.237120999998"/>
    <n v="3342.6962269999999"/>
    <n v="3144.2329519999998"/>
    <n v="1279.120263"/>
    <n v="12.325951"/>
    <n v="-610.14971700000001"/>
    <n v="1687.2655279999999"/>
    <n v="400"/>
    <n v="26076.79433103"/>
    <n v="4648.1052184600003"/>
    <s v="OK"/>
    <n v="52.903890727531866"/>
    <n v="80"/>
    <n v="775.11654299999998"/>
    <n v="1311.6347490000001"/>
    <n v="16432.076055000001"/>
    <n v="15469.558544"/>
    <n v="15897.718472"/>
    <n v="17687.039026999999"/>
    <n v="1089.4417619999999"/>
    <n v="18087.039026999999"/>
    <n v="89.883436383735415"/>
    <n v="10.116563616264585"/>
    <n v="18.627205672798201"/>
    <n v="20.721924950136383"/>
    <n v="17.824680286445339"/>
    <n v="82.175319713554657"/>
    <n v="40.681472477615586"/>
    <n v="50"/>
    <n v="6.023328419724761"/>
    <n v="80"/>
    <n v="48.602761655991131"/>
    <n v="38.88220932479291"/>
    <n v="27.096109272468134"/>
    <n v="100"/>
    <n v="169.21774678211196"/>
    <n v="0"/>
    <n v="94.142447322064811"/>
    <n v="100"/>
    <n v="0.26036021278195653"/>
    <n v="0"/>
    <n v="66.666666666666671"/>
    <n v="66.927026879448633"/>
    <n v="13.385405375889727"/>
    <n v="52.215542658126246"/>
    <n v="52.267614700682635"/>
    <s v="2. Riesgo (&gt;=40 y &lt;60)"/>
  </r>
  <r>
    <s v="19693"/>
    <x v="0"/>
    <x v="7"/>
    <x v="383"/>
    <s v="Rural disperso"/>
    <n v="6"/>
    <s v="G5"/>
    <n v="0"/>
    <n v="1614.98731675"/>
    <n v="14479.211773249999"/>
    <n v="19137.706731999999"/>
    <n v="2479.4516149999999"/>
    <n v="29.292673000000001"/>
    <n v="19664.699461"/>
    <n v="5256.5340100000003"/>
    <n v="4127.1928317499996"/>
    <n v="1913.2061677500001"/>
    <n v="0"/>
    <n v="-2740.9793930000001"/>
    <n v="7065.4208369999997"/>
    <n v="0"/>
    <n v="35332.882820999999"/>
    <n v="9268.8887479999994"/>
    <s v="OK"/>
    <n v="51.59306104958862"/>
    <n v="80"/>
    <n v="1013.564"/>
    <n v="2508.7442879999999"/>
    <n v="19664.699461"/>
    <n v="17442.639580999999"/>
    <n v="16094.199089999998"/>
    <n v="19137.706731999999"/>
    <n v="4324.441444"/>
    <n v="19137.706731999999"/>
    <n v="84.096800705431562"/>
    <n v="15.903199294568438"/>
    <n v="26.730812847788581"/>
    <n v="29.736821905440785"/>
    <n v="26.233038484171072"/>
    <n v="73.766961515828925"/>
    <n v="46.356112877303296"/>
    <n v="70"/>
    <n v="22.596445355540627"/>
    <n v="20"/>
    <n v="41.881396543167632"/>
    <n v="33.505117234534104"/>
    <n v="28.40693895041138"/>
    <n v="100"/>
    <n v="247.51710676385508"/>
    <n v="0"/>
    <n v="88.70026015700418"/>
    <n v="80"/>
    <n v="0"/>
    <n v="0"/>
    <n v="60"/>
    <n v="60"/>
    <n v="12"/>
    <n v="45.505117234534104"/>
    <n v="45.505117234534104"/>
    <s v="2. Riesgo (&gt;=40 y &lt;60)"/>
  </r>
  <r>
    <s v="19698"/>
    <x v="0"/>
    <x v="7"/>
    <x v="384"/>
    <s v="Intermedio"/>
    <n v="5"/>
    <s v="G3"/>
    <n v="0"/>
    <n v="2209.202303"/>
    <n v="89343.775141999999"/>
    <n v="124340.979701"/>
    <n v="27375.699917999998"/>
    <n v="2916.9001280000002"/>
    <n v="103580.886682"/>
    <n v="5141.5812969999997"/>
    <n v="32852.526375000001"/>
    <n v="16830.731724000001"/>
    <n v="347.74363699999998"/>
    <n v="4738.2983679999998"/>
    <n v="17216.584295000001"/>
    <n v="1600"/>
    <n v="188181.72046300001"/>
    <n v="142788.65072199999"/>
    <s v="OK"/>
    <n v="48.435373455684896"/>
    <n v="80"/>
    <n v="25820.773487999999"/>
    <n v="30292.600046"/>
    <n v="103580.886682"/>
    <n v="99744.515371000001"/>
    <n v="91552.977444999997"/>
    <n v="124340.979701"/>
    <n v="22302.6263"/>
    <n v="125940.979701"/>
    <n v="73.630574300729663"/>
    <n v="26.369425699270337"/>
    <n v="4.9638320946073629"/>
    <n v="5.6629266846320645"/>
    <n v="75.878066355586796"/>
    <n v="24.121933644413204"/>
    <n v="51.231164178617902"/>
    <n v="70"/>
    <n v="17.708792128621905"/>
    <n v="40"/>
    <n v="33.230857205663121"/>
    <n v="26.584685764530498"/>
    <n v="31.564626544315104"/>
    <n v="100"/>
    <n v="117.31871649808728"/>
    <n v="80"/>
    <n v="96.29625557968248"/>
    <n v="100"/>
    <n v="0.17490495530311012"/>
    <n v="0"/>
    <n v="93.333333333333329"/>
    <n v="93.508238288636434"/>
    <n v="18.701647657727289"/>
    <n v="45.251352431197162"/>
    <n v="45.286333422257783"/>
    <s v="2. Riesgo (&gt;=40 y &lt;60)"/>
  </r>
  <r>
    <s v="19701"/>
    <x v="0"/>
    <x v="7"/>
    <x v="385"/>
    <s v="Rural disperso"/>
    <n v="6"/>
    <s v="G5"/>
    <n v="0"/>
    <n v="2098.578336"/>
    <n v="8567.4205490000004"/>
    <n v="11758.592316"/>
    <n v="544.50755700000002"/>
    <n v="65.239110999999994"/>
    <n v="9676.3470379999999"/>
    <n v="1238.2877169999999"/>
    <n v="2708.3250039999998"/>
    <n v="1041.0305699999999"/>
    <n v="0"/>
    <n v="414.95084400000002"/>
    <n v="2453.376863"/>
    <n v="0"/>
    <n v="53770.790823279996"/>
    <n v="4507.0368904300003"/>
    <s v="OK"/>
    <n v="59.441949296075592"/>
    <n v="80"/>
    <n v="339.85857700000003"/>
    <n v="609.746668"/>
    <n v="9676.3470379999999"/>
    <n v="8983.3428519999998"/>
    <n v="10665.998885000001"/>
    <n v="11758.592316"/>
    <n v="2868.3277069999999"/>
    <n v="11758.592316"/>
    <n v="90.70812728566753"/>
    <n v="9.2918727143324702"/>
    <n v="12.797057734051062"/>
    <n v="14.236148706663894"/>
    <n v="8.3819427265679796"/>
    <n v="91.618057273432015"/>
    <n v="38.438170029906793"/>
    <n v="50"/>
    <n v="24.393461648441082"/>
    <n v="20"/>
    <n v="37.029215738885675"/>
    <n v="29.623372591108541"/>
    <n v="20.558050703924408"/>
    <n v="78.800514938665373"/>
    <n v="179.41188166629672"/>
    <n v="0"/>
    <n v="92.838163169649633"/>
    <n v="100"/>
    <n v="0"/>
    <n v="0"/>
    <n v="59.600171646221789"/>
    <n v="59.600171646221789"/>
    <n v="11.920034329244359"/>
    <n v="41.543406920352901"/>
    <n v="41.543406920352901"/>
    <s v="2. Riesgo (&gt;=40 y &lt;60)"/>
  </r>
  <r>
    <s v="19743"/>
    <x v="0"/>
    <x v="7"/>
    <x v="386"/>
    <s v="Rural"/>
    <n v="6"/>
    <s v="G5"/>
    <n v="0"/>
    <n v="1644.5646429999999"/>
    <n v="39224.593882000001"/>
    <n v="52564.470931999997"/>
    <n v="1887.2633960000001"/>
    <n v="2049.0921530000001"/>
    <n v="45293.981114000002"/>
    <n v="2991.4414350000002"/>
    <n v="5652.5093381999995"/>
    <n v="3035.1403491999999"/>
    <n v="0"/>
    <n v="4653.1208290000004"/>
    <n v="5833.1877279999999"/>
    <n v="0"/>
    <n v="76775.482044000004"/>
    <n v="32250.393085240001"/>
    <s v="OK"/>
    <n v="73.649262842177635"/>
    <n v="80"/>
    <n v="2906.5134429999998"/>
    <n v="3936.3555489999999"/>
    <n v="45293.981114000002"/>
    <n v="42267.387288999998"/>
    <n v="40869.158524999999"/>
    <n v="52564.470931999997"/>
    <n v="10486.308557"/>
    <n v="52564.470931999997"/>
    <n v="77.750537198158753"/>
    <n v="22.249462801841247"/>
    <n v="6.6045009986445411"/>
    <n v="7.3472090463289561"/>
    <n v="42.00610953736156"/>
    <n v="57.99389046263844"/>
    <n v="53.695450420370619"/>
    <n v="70"/>
    <n v="19.949422815585088"/>
    <n v="40"/>
    <n v="39.518112462161731"/>
    <n v="31.614489969729387"/>
    <n v="6.3507371578223655"/>
    <n v="24.342840937783436"/>
    <n v="135.43221547728447"/>
    <n v="60"/>
    <n v="93.317889594684999"/>
    <n v="100"/>
    <n v="0.91718834107168024"/>
    <n v="0"/>
    <n v="61.44761364592781"/>
    <n v="62.364801986999488"/>
    <n v="12.472960397399898"/>
    <n v="43.904012698914954"/>
    <n v="44.087450367129286"/>
    <s v="2. Riesgo (&gt;=40 y &lt;60)"/>
  </r>
  <r>
    <s v="19760"/>
    <x v="0"/>
    <x v="7"/>
    <x v="387"/>
    <s v="Rural disperso"/>
    <n v="6"/>
    <s v="G5"/>
    <n v="0"/>
    <n v="1660.2234350000001"/>
    <n v="15604.440556"/>
    <n v="20437.049180000002"/>
    <n v="913.726403"/>
    <n v="137.642506"/>
    <n v="18717.309445999999"/>
    <n v="2589.1187799999998"/>
    <n v="2728.2658819000003"/>
    <n v="851.13316789999999"/>
    <n v="37.024934000000002"/>
    <n v="-7.3929799999999997"/>
    <n v="1390.662722"/>
    <n v="0"/>
    <n v="59691.117758740009"/>
    <n v="8387.2797441999992"/>
    <s v="OK"/>
    <n v="61.06673464103514"/>
    <n v="80"/>
    <n v="741.56317000000001"/>
    <n v="1051.368909"/>
    <n v="18567.309445999999"/>
    <n v="17365.736570000001"/>
    <n v="17264.663991000001"/>
    <n v="20437.049180000002"/>
    <n v="1420.294676"/>
    <n v="20437.049180000002"/>
    <n v="84.477283579155127"/>
    <n v="15.522716420844873"/>
    <n v="13.832750842046423"/>
    <n v="15.388310508720672"/>
    <n v="14.051135343284688"/>
    <n v="85.948864656715315"/>
    <n v="31.196855612447116"/>
    <n v="40"/>
    <n v="6.9496073698835223"/>
    <n v="80"/>
    <n v="47.371978317256172"/>
    <n v="37.897582653804939"/>
    <n v="18.93326535896486"/>
    <n v="72.572593639533224"/>
    <n v="141.77739018511397"/>
    <n v="50"/>
    <n v="93.52855684613553"/>
    <n v="100"/>
    <n v="0.21962537074527821"/>
    <n v="0"/>
    <n v="74.190864546511079"/>
    <n v="74.410489917256356"/>
    <n v="14.882097983451272"/>
    <n v="52.735755563107155"/>
    <n v="52.779680637256213"/>
    <s v="2. Riesgo (&gt;=40 y &lt;60)"/>
  </r>
  <r>
    <s v="19780"/>
    <x v="0"/>
    <x v="7"/>
    <x v="388"/>
    <s v="Rural"/>
    <n v="6"/>
    <s v="G5"/>
    <n v="0"/>
    <n v="1602.69484575"/>
    <n v="24408.858374250001"/>
    <n v="33107.198125000003"/>
    <n v="3983.4731099999999"/>
    <n v="1025.010358"/>
    <n v="29105.411436999999"/>
    <n v="2883.0822990000001"/>
    <n v="6822.2838098500006"/>
    <n v="4484.7887268500008"/>
    <n v="93.994321999999997"/>
    <n v="1664.2916049999999"/>
    <n v="2453.780902"/>
    <n v="0"/>
    <n v="45384.488770000004"/>
    <n v="8080.9132600000003"/>
    <s v="OK"/>
    <n v="42.075819000741951"/>
    <n v="80"/>
    <n v="2946.7877090000002"/>
    <n v="5008.4834680000004"/>
    <n v="29105.411436999999"/>
    <n v="27544.291166999999"/>
    <n v="26011.553220000002"/>
    <n v="33107.198125000003"/>
    <n v="4212.0668289999994"/>
    <n v="33107.198125000003"/>
    <n v="78.567667133263328"/>
    <n v="21.432332866736672"/>
    <n v="9.9056572529151978"/>
    <n v="11.019596271298798"/>
    <n v="17.80545177219587"/>
    <n v="82.194548227804134"/>
    <n v="65.737352063466943"/>
    <n v="100"/>
    <n v="12.722510715334051"/>
    <n v="60"/>
    <n v="54.929295473167919"/>
    <n v="43.943436378534336"/>
    <n v="37.924180999258049"/>
    <n v="100"/>
    <n v="169.96417667629143"/>
    <n v="0"/>
    <n v="94.636322962212319"/>
    <n v="100"/>
    <n v="0.36919642379610229"/>
    <n v="0"/>
    <n v="66.666666666666671"/>
    <n v="67.035863090462769"/>
    <n v="13.407172618092554"/>
    <n v="57.276769711867672"/>
    <n v="57.350608996626889"/>
    <s v="2. Riesgo (&gt;=40 y &lt;60)"/>
  </r>
  <r>
    <s v="19785"/>
    <x v="0"/>
    <x v="7"/>
    <x v="389"/>
    <s v="Rural"/>
    <n v="6"/>
    <s v="G5"/>
    <n v="0"/>
    <n v="1930.5261170000001"/>
    <n v="7970.8651540000001"/>
    <n v="12402.189305"/>
    <n v="849.26549399999999"/>
    <n v="62.473928999999998"/>
    <n v="9464.9364150000001"/>
    <n v="1422.2010620000001"/>
    <n v="2846.8257699999999"/>
    <n v="1195.9689940000001"/>
    <n v="0"/>
    <n v="1286.3961139999999"/>
    <n v="0"/>
    <n v="0"/>
    <n v="46101.686417999998"/>
    <n v="4520.0690219999997"/>
    <s v="OK"/>
    <n v="53.650746823219379"/>
    <n v="80"/>
    <n v="959.93061999999998"/>
    <n v="911.73942299999999"/>
    <n v="9464.9364150000001"/>
    <n v="7329.9118559999997"/>
    <n v="9901.3912710000004"/>
    <n v="12402.189305"/>
    <n v="1286.3961139999999"/>
    <n v="12402.189305"/>
    <n v="79.835834041076993"/>
    <n v="20.164165958923007"/>
    <n v="15.025997002432057"/>
    <n v="16.715742965144237"/>
    <n v="9.8045632886765244"/>
    <n v="90.195436711323481"/>
    <n v="42.010614299026813"/>
    <n v="50"/>
    <n v="10.37233090355574"/>
    <n v="60"/>
    <n v="47.415069127078148"/>
    <n v="37.932055301662523"/>
    <n v="26.349253176780621"/>
    <n v="100"/>
    <n v="94.979720826073859"/>
    <n v="100"/>
    <n v="77.442800824140562"/>
    <n v="70"/>
    <n v="0"/>
    <n v="0"/>
    <n v="90"/>
    <n v="90"/>
    <n v="18"/>
    <n v="55.932055301662523"/>
    <n v="55.932055301662523"/>
    <s v="2. Riesgo (&gt;=40 y &lt;60)"/>
  </r>
  <r>
    <s v="19807"/>
    <x v="0"/>
    <x v="7"/>
    <x v="390"/>
    <s v="Intermedio"/>
    <n v="6"/>
    <s v="G4"/>
    <n v="0"/>
    <n v="1251.277544"/>
    <n v="34599.884967999998"/>
    <n v="44776.296655999999"/>
    <n v="5257.8134529999998"/>
    <n v="1545.1646619999999"/>
    <n v="43602.780104999998"/>
    <n v="5498.2928730000003"/>
    <n v="8060.8326260000003"/>
    <n v="3769.6599569999998"/>
    <n v="40.531506"/>
    <n v="-254.55566999999999"/>
    <n v="3714.4655080000002"/>
    <n v="899.9375"/>
    <n v="61158.673511000001"/>
    <n v="16293.293346"/>
    <s v="OK"/>
    <n v="64.269784625403872"/>
    <n v="80"/>
    <n v="4923.8355270000002"/>
    <n v="6802.9781149999999"/>
    <n v="40739.679657000001"/>
    <n v="39604.034625"/>
    <n v="35851.162511999995"/>
    <n v="44776.296655999999"/>
    <n v="3500.4413440000003"/>
    <n v="45676.234155999999"/>
    <n v="80.067279318411337"/>
    <n v="19.932720681588663"/>
    <n v="12.609959410293433"/>
    <n v="17.257154323437454"/>
    <n v="26.641018208266875"/>
    <n v="73.358981791733129"/>
    <n v="46.76514365080677"/>
    <n v="70"/>
    <n v="7.6635944461725831"/>
    <n v="80"/>
    <n v="52.109771359351853"/>
    <n v="41.687817087481484"/>
    <n v="15.730215374596128"/>
    <n v="60.295068314899304"/>
    <n v="138.16420304243846"/>
    <n v="60"/>
    <n v="97.212435047203741"/>
    <n v="100"/>
    <n v="0.28641641366189252"/>
    <n v="0"/>
    <n v="73.43168943829977"/>
    <n v="73.718105851961667"/>
    <n v="14.743621170392334"/>
    <n v="56.374154975141437"/>
    <n v="56.431438257873822"/>
    <s v="2. Riesgo (&gt;=40 y &lt;60)"/>
  </r>
  <r>
    <s v="19809"/>
    <x v="0"/>
    <x v="7"/>
    <x v="391"/>
    <s v="Rural disperso"/>
    <n v="6"/>
    <s v="G5"/>
    <n v="0"/>
    <n v="2456.079424"/>
    <n v="29294.366289000001"/>
    <n v="41766.272063999997"/>
    <n v="6795.4117999999999"/>
    <n v="339.26772099999999"/>
    <n v="44511.480409000003"/>
    <n v="17620.084492000002"/>
    <n v="9590.7589449999996"/>
    <n v="4292.9622170000002"/>
    <n v="391.0652"/>
    <n v="-5949.1489680000004"/>
    <n v="1659.153053"/>
    <n v="2347"/>
    <n v="117087.63463419001"/>
    <n v="12841.618232880001"/>
    <s v="OK"/>
    <n v="58.217922540242654"/>
    <n v="80"/>
    <n v="7287.8353800000004"/>
    <n v="7134.679521"/>
    <n v="42417.624303999997"/>
    <n v="33639.814619999997"/>
    <n v="31750.445713000001"/>
    <n v="41766.272063999997"/>
    <n v="-3898.9307150000004"/>
    <n v="44113.272063999997"/>
    <n v="76.019343225911143"/>
    <n v="23.980656774088857"/>
    <n v="39.585482958767884"/>
    <n v="44.037061779179155"/>
    <n v="10.967527248287414"/>
    <n v="89.032472751712589"/>
    <n v="44.761444236256956"/>
    <n v="50"/>
    <n v="-8.8384527661956032"/>
    <n v="80"/>
    <n v="57.410038260996124"/>
    <n v="45.928030608796902"/>
    <n v="21.782077459757346"/>
    <n v="83.492299196203334"/>
    <n v="97.898472577738161"/>
    <n v="100"/>
    <n v="79.306220402418319"/>
    <n v="70"/>
    <n v="0"/>
    <n v="0"/>
    <n v="84.497433065401111"/>
    <n v="84.497433065401111"/>
    <n v="16.899486613080224"/>
    <n v="62.82751722187713"/>
    <n v="62.82751722187713"/>
    <s v="3. Vulnerable (&gt;=60 y &lt;70)"/>
  </r>
  <r>
    <s v="19821"/>
    <x v="0"/>
    <x v="7"/>
    <x v="392"/>
    <s v="Rural"/>
    <n v="6"/>
    <s v="G5"/>
    <n v="0"/>
    <n v="1620.7237339999999"/>
    <n v="39162.785799999998"/>
    <n v="43817.161431"/>
    <n v="2031.0208259999999"/>
    <n v="114.585493"/>
    <n v="45657.299297999998"/>
    <n v="5771.16867"/>
    <n v="3793.2992951000001"/>
    <n v="1726.2652830999998"/>
    <n v="0"/>
    <n v="-2900.4082950000002"/>
    <n v="6069.8891030000004"/>
    <n v="0"/>
    <n v="171158.56164930001"/>
    <n v="7988.6597284000009"/>
    <s v="OK"/>
    <n v="62.795082658629639"/>
    <n v="80"/>
    <n v="1591.35"/>
    <n v="2145.606319"/>
    <n v="44650.535713999998"/>
    <n v="41610.210384999998"/>
    <n v="40783.509533999997"/>
    <n v="43817.161431"/>
    <n v="3169.4808080000003"/>
    <n v="43817.161431"/>
    <n v="93.076566810980736"/>
    <n v="6.9234331890192635"/>
    <n v="12.640188444638914"/>
    <n v="14.061638707725796"/>
    <n v="4.6674029341100578"/>
    <n v="95.332597065889942"/>
    <n v="45.508280491600161"/>
    <n v="70"/>
    <n v="7.2334233996217714"/>
    <n v="80"/>
    <n v="53.263533792527006"/>
    <n v="42.610827034021611"/>
    <n v="17.204917341370361"/>
    <n v="65.947709026632197"/>
    <n v="134.8293159267289"/>
    <n v="60"/>
    <n v="93.190842438097064"/>
    <n v="100"/>
    <n v="0"/>
    <n v="0"/>
    <n v="75.315903008877399"/>
    <n v="75.315903008877399"/>
    <n v="15.06318060177548"/>
    <n v="57.674007635797089"/>
    <n v="57.674007635797089"/>
    <s v="2. Riesgo (&gt;=40 y &lt;60)"/>
  </r>
  <r>
    <s v="19824"/>
    <x v="0"/>
    <x v="7"/>
    <x v="393"/>
    <s v="Rural"/>
    <n v="6"/>
    <s v="G5"/>
    <n v="0"/>
    <n v="1197.3903660000001"/>
    <n v="23800.203333000001"/>
    <n v="29206.37184"/>
    <n v="1590.185293"/>
    <n v="303.71717899999999"/>
    <n v="26663.840432000001"/>
    <n v="1136.8347550000001"/>
    <n v="3140.5746523000003"/>
    <n v="961.2261403"/>
    <n v="2.4408150000000002"/>
    <n v="363.18289600000003"/>
    <n v="5800.5728010000003"/>
    <n v="619.42199600000004"/>
    <n v="47979.792995000003"/>
    <n v="7865.780162"/>
    <s v="OK"/>
    <n v="77.815391631482271"/>
    <n v="80"/>
    <n v="2116.8451829999999"/>
    <n v="1893.902472"/>
    <n v="26663.840432000001"/>
    <n v="25897.316275000001"/>
    <n v="24997.593699000001"/>
    <n v="29206.37184"/>
    <n v="6166.1965120000004"/>
    <n v="29825.793836000001"/>
    <n v="85.589520793418771"/>
    <n v="14.410479206581229"/>
    <n v="4.2635822018933691"/>
    <n v="4.7430426204715674"/>
    <n v="16.393943514553506"/>
    <n v="83.606056485446487"/>
    <n v="30.606696121553611"/>
    <n v="40"/>
    <n v="20.674039879392403"/>
    <n v="20"/>
    <n v="32.551915662499859"/>
    <n v="26.041532529999888"/>
    <n v="2.1846083685177291"/>
    <n v="8.3737639748914834"/>
    <n v="89.46816173471673"/>
    <n v="80"/>
    <n v="97.125229732172883"/>
    <n v="100"/>
    <n v="0.19843419040561061"/>
    <n v="0"/>
    <n v="62.791254658297163"/>
    <n v="62.989688848702777"/>
    <n v="12.597937769740556"/>
    <n v="38.599783461659321"/>
    <n v="38.639470299740445"/>
    <s v="1. Deterioro (&lt;40)"/>
  </r>
  <r>
    <s v="19845"/>
    <x v="0"/>
    <x v="7"/>
    <x v="394"/>
    <s v="Ciudades y aglomeraciones"/>
    <n v="5"/>
    <s v="G1"/>
    <n v="0"/>
    <n v="1746.679909"/>
    <n v="13680.927512"/>
    <n v="41002.089344"/>
    <n v="24057.550319999998"/>
    <n v="408.28930700000001"/>
    <n v="37399.469227000001"/>
    <n v="17650.470314999999"/>
    <n v="26248.594787000002"/>
    <n v="16940.37572"/>
    <n v="0"/>
    <n v="-4380.4120720000001"/>
    <n v="12052.243839999999"/>
    <n v="4500"/>
    <n v="78726.639548320003"/>
    <n v="16662.812047789997"/>
    <s v="OK"/>
    <n v="40.311194097244737"/>
    <n v="80"/>
    <n v="16269.501"/>
    <n v="24465.839626999998"/>
    <n v="36074.282349000001"/>
    <n v="24666.167853999999"/>
    <n v="15427.607421000001"/>
    <n v="41002.089344"/>
    <n v="7671.8317679999991"/>
    <n v="45502.089344"/>
    <n v="37.626393356604851"/>
    <n v="62.373606643395149"/>
    <n v="47.194440669381208"/>
    <n v="58.830730340207865"/>
    <n v="21.165404929500227"/>
    <n v="78.834595070499773"/>
    <n v="64.538219502668255"/>
    <n v="80"/>
    <n v="16.860394497492724"/>
    <n v="40"/>
    <n v="64.007786410820557"/>
    <n v="51.206229128656446"/>
    <n v="39.688805902755263"/>
    <n v="100"/>
    <n v="150.37854957567535"/>
    <n v="0"/>
    <n v="68.376045891551215"/>
    <n v="60"/>
    <n v="0.16515551074778589"/>
    <n v="0"/>
    <n v="53.333333333333336"/>
    <n v="53.498488844081123"/>
    <n v="10.699697768816225"/>
    <n v="61.872895795323117"/>
    <n v="61.905926897472668"/>
    <s v="3. Vulnerable (&gt;=60 y &lt;70)"/>
  </r>
  <r>
    <s v="20001"/>
    <x v="0"/>
    <x v="8"/>
    <x v="395"/>
    <s v="Ciudades y aglomeraciones"/>
    <n v="1"/>
    <s v="G1"/>
    <n v="1"/>
    <n v="1215.44393375"/>
    <n v="647262.38388125005"/>
    <n v="896101.39235700003"/>
    <n v="201034.978745"/>
    <n v="12637.529377999999"/>
    <n v="816954.86551599996"/>
    <n v="55276.606845000002"/>
    <n v="217509.27804574999"/>
    <n v="142756.08646175"/>
    <n v="0"/>
    <n v="20757.555993999998"/>
    <n v="86218.563494999995"/>
    <n v="0"/>
    <n v="1703522.4740148799"/>
    <n v="268606.27495537"/>
    <s v="OK"/>
    <n v="40.950166111696817"/>
    <n v="65"/>
    <n v="180518.69160600001"/>
    <n v="213672.50812300001"/>
    <n v="800590.64477899997"/>
    <n v="773617.59169799997"/>
    <n v="648477.82781500008"/>
    <n v="896101.39235700003"/>
    <n v="106976.11948899999"/>
    <n v="896101.39235700003"/>
    <n v="72.366568487224427"/>
    <n v="27.633431512775573"/>
    <n v="6.7661763431798079"/>
    <n v="8.4344488510520179"/>
    <n v="15.767697758768975"/>
    <n v="84.232302241231025"/>
    <n v="65.632182564517223"/>
    <n v="100"/>
    <n v="11.937948138616608"/>
    <n v="60"/>
    <n v="56.060036521011718"/>
    <n v="44.84802921680938"/>
    <n v="24.049833888303183"/>
    <n v="94.397675759251371"/>
    <n v="118.36586351365847"/>
    <n v="80"/>
    <n v="96.630855824146465"/>
    <n v="100"/>
    <n v="0.17636716975270816"/>
    <n v="0"/>
    <n v="91.465891919750447"/>
    <n v="91.642259089503156"/>
    <n v="18.328451817900632"/>
    <n v="63.141207600759472"/>
    <n v="63.176481034710008"/>
    <s v="3. Vulnerable (&gt;=60 y &lt;70)"/>
  </r>
  <r>
    <s v="20011"/>
    <x v="0"/>
    <x v="8"/>
    <x v="396"/>
    <s v="Intermedio"/>
    <n v="6"/>
    <s v="G3"/>
    <n v="0"/>
    <n v="2449.0990999999999"/>
    <n v="93974.972947000002"/>
    <n v="123684.22657300001"/>
    <n v="22314.959209000001"/>
    <n v="2217.5445559999998"/>
    <n v="126769.30676799999"/>
    <n v="22494.519077000001"/>
    <n v="26981.602865000001"/>
    <n v="15001.674150000001"/>
    <n v="1227.5836019999999"/>
    <n v="-15065.00891"/>
    <n v="3038.6565780000001"/>
    <n v="15000"/>
    <n v="277059.35897071002"/>
    <n v="103836.02519164"/>
    <s v="NO"/>
    <n v="371.21609370976495"/>
    <n v="80"/>
    <n v="27537.039105"/>
    <n v="24532.503765000001"/>
    <n v="126769.30676799999"/>
    <n v="122753.382075"/>
    <n v="96424.072047000009"/>
    <n v="123684.22657300001"/>
    <n v="-10798.76873"/>
    <n v="138684.22657300002"/>
    <n v="77.959877923551787"/>
    <n v="22.040122076448213"/>
    <n v="17.744452226253102"/>
    <n v="20.243539688901564"/>
    <n v="37.477898446526495"/>
    <n v="62.522101553473505"/>
    <n v="55.599640336637947"/>
    <n v="80"/>
    <n v="-7.7865875571046201"/>
    <n v="80"/>
    <n v="52.961152663764651"/>
    <n v="42.368922131011722"/>
    <n v="0"/>
    <n v="0"/>
    <n v="89.08911256383243"/>
    <n v="80"/>
    <n v="96.832100138916488"/>
    <n v="100"/>
    <n v="0.1056100109682323"/>
    <n v="0"/>
    <n v="60"/>
    <n v="60.105610010968235"/>
    <n v="12.021122002193648"/>
    <n v="54.368922131011722"/>
    <n v="54.390044133205372"/>
    <s v="2. Riesgo (&gt;=40 y &lt;60)"/>
  </r>
  <r>
    <s v="20013"/>
    <x v="0"/>
    <x v="8"/>
    <x v="397"/>
    <s v="Intermedio"/>
    <n v="6"/>
    <s v="G2"/>
    <n v="0"/>
    <n v="1908.3118999999999"/>
    <n v="62412.564713"/>
    <n v="95359.302953000006"/>
    <n v="22313.172511000001"/>
    <n v="4082.0403139999999"/>
    <n v="98515.476515000002"/>
    <n v="13422.907189"/>
    <n v="28359.579622000001"/>
    <n v="18615.891398"/>
    <n v="220"/>
    <n v="1847.1060769999999"/>
    <n v="3323.4986859999999"/>
    <n v="0"/>
    <n v="389174.89033974998"/>
    <n v="106628.33685667999"/>
    <s v="OK"/>
    <n v="55.54728085641888"/>
    <n v="80"/>
    <n v="16307.5"/>
    <n v="26395.212825000002"/>
    <n v="83768.508652000004"/>
    <n v="80453.155599000005"/>
    <n v="64320.876613"/>
    <n v="95359.302953000006"/>
    <n v="5390.6047629999994"/>
    <n v="95359.302953000006"/>
    <n v="67.451076739415768"/>
    <n v="32.548923260584232"/>
    <n v="13.625176128500199"/>
    <n v="19.069963842498595"/>
    <n v="27.39856540168698"/>
    <n v="72.60143459831302"/>
    <n v="65.642339012524303"/>
    <n v="100"/>
    <n v="5.652940611003503"/>
    <n v="80"/>
    <n v="60.844064340279168"/>
    <n v="48.675251472223337"/>
    <n v="24.45271914358112"/>
    <n v="93.729064487467269"/>
    <n v="161.85934585313507"/>
    <n v="0"/>
    <n v="96.042244148367274"/>
    <n v="100"/>
    <n v="0.57339244066582606"/>
    <n v="0"/>
    <n v="64.576354829155761"/>
    <n v="65.149747269821589"/>
    <n v="13.029949453964319"/>
    <n v="61.590522438054492"/>
    <n v="61.705200926187658"/>
    <s v="3. Vulnerable (&gt;=60 y &lt;70)"/>
  </r>
  <r>
    <s v="20032"/>
    <x v="0"/>
    <x v="8"/>
    <x v="398"/>
    <s v="Rural"/>
    <n v="6"/>
    <s v="G5"/>
    <n v="0"/>
    <n v="2612.6806565000002"/>
    <n v="24546.583740499998"/>
    <n v="32490.549529"/>
    <n v="2841.8420620000002"/>
    <n v="965.38050099999998"/>
    <n v="35720.416276999997"/>
    <n v="9984.4700400000002"/>
    <n v="6428.2877955000004"/>
    <n v="1902.6286454999999"/>
    <n v="330.70968699999997"/>
    <n v="-3142.5073499999999"/>
    <n v="2912.4606359999998"/>
    <n v="3000"/>
    <n v="74394.930037719998"/>
    <n v="20257.227751119997"/>
    <s v="OK"/>
    <n v="69.768599263873952"/>
    <n v="80"/>
    <n v="3139.6561449999999"/>
    <n v="3807.2225630000003"/>
    <n v="31107.397729"/>
    <n v="28447.494875"/>
    <n v="27159.264396999999"/>
    <n v="32490.549529"/>
    <n v="100.66297299999997"/>
    <n v="35490.549528999996"/>
    <n v="83.591274357358998"/>
    <n v="16.408725642641002"/>
    <n v="27.951718038708567"/>
    <n v="31.09502378402"/>
    <n v="27.229312186797006"/>
    <n v="72.770687813202997"/>
    <n v="29.597751470179958"/>
    <n v="40"/>
    <n v="0.28363317653829606"/>
    <n v="100"/>
    <n v="52.054887447972803"/>
    <n v="41.643909958378245"/>
    <n v="10.231400736126048"/>
    <n v="39.217708826677139"/>
    <n v="121.26240540904838"/>
    <n v="70"/>
    <n v="91.449291653476052"/>
    <n v="100"/>
    <n v="0.26418219230583095"/>
    <n v="0"/>
    <n v="69.739236275559051"/>
    <n v="70.003418467864876"/>
    <n v="14.000683693572975"/>
    <n v="55.591757213490055"/>
    <n v="55.644593651951219"/>
    <s v="2. Riesgo (&gt;=40 y &lt;60)"/>
  </r>
  <r>
    <s v="20045"/>
    <x v="0"/>
    <x v="8"/>
    <x v="399"/>
    <s v="Rural"/>
    <n v="6"/>
    <s v="G1"/>
    <n v="0"/>
    <n v="2588.7375247499999"/>
    <n v="23039.58906925"/>
    <n v="40637.242178"/>
    <n v="13071.863158"/>
    <n v="698.56833300000005"/>
    <n v="66509.744804999995"/>
    <n v="30199.177758000002"/>
    <n v="16375.681032750001"/>
    <n v="9564.0134207499996"/>
    <n v="756.45452399999999"/>
    <n v="-1528.9668360000001"/>
    <n v="6159.6473450000003"/>
    <n v="0"/>
    <n v="348573.22812921996"/>
    <n v="25310.868645900002"/>
    <s v="OK"/>
    <n v="60.511396243511918"/>
    <n v="80"/>
    <n v="13625.045840999999"/>
    <n v="13770.431490999999"/>
    <n v="35354.541402000003"/>
    <n v="33488.849120999999"/>
    <n v="25628.326593999998"/>
    <n v="40637.242178"/>
    <n v="5387.1350330000005"/>
    <n v="40637.242178"/>
    <n v="63.066106901994793"/>
    <n v="36.933893098005207"/>
    <n v="45.405643709115125"/>
    <n v="56.600886525763158"/>
    <n v="7.2612772879152327"/>
    <n v="92.738722712084765"/>
    <n v="58.403759829119586"/>
    <n v="80"/>
    <n v="13.256645245273221"/>
    <n v="60"/>
    <n v="65.254700467170636"/>
    <n v="52.203760373736515"/>
    <n v="19.488603756488082"/>
    <n v="74.7012464150461"/>
    <n v="101.06704705214651"/>
    <n v="100"/>
    <n v="94.722906288654443"/>
    <n v="100"/>
    <n v="0.24391699234164965"/>
    <n v="0"/>
    <n v="91.567082138348709"/>
    <n v="91.810999130690362"/>
    <n v="18.362199826138074"/>
    <n v="70.517176801406265"/>
    <n v="70.565960199874581"/>
    <s v="4. Solvente (&gt;=70 y &lt;80)"/>
  </r>
  <r>
    <s v="20060"/>
    <x v="0"/>
    <x v="8"/>
    <x v="400"/>
    <s v="Intermedio"/>
    <n v="6"/>
    <s v="G3"/>
    <n v="0"/>
    <n v="2105.7012730000001"/>
    <n v="42458.621582"/>
    <n v="55885.211936"/>
    <n v="10110.481362"/>
    <n v="830.35916599999996"/>
    <n v="48688.131478000003"/>
    <n v="3469.4801360000001"/>
    <n v="13046.541800999999"/>
    <n v="5319.3334619999996"/>
    <n v="811.20259599999997"/>
    <n v="-530.127881"/>
    <n v="1350.226985"/>
    <n v="5000"/>
    <n v="119268.80797924001"/>
    <n v="29546.248787"/>
    <s v="OK"/>
    <n v="61.733650320248842"/>
    <n v="80"/>
    <n v="8855.5929670000005"/>
    <n v="10940.840528000001"/>
    <n v="48688.131478000003"/>
    <n v="46913.031277000002"/>
    <n v="44564.322854999999"/>
    <n v="55885.211936"/>
    <n v="1631.3017"/>
    <n v="60885.211936"/>
    <n v="79.742603295546715"/>
    <n v="20.257396704453285"/>
    <n v="7.1259258276685014"/>
    <n v="8.1295246803477426"/>
    <n v="24.772821400330283"/>
    <n v="75.227178599669713"/>
    <n v="40.771980369482122"/>
    <n v="50"/>
    <n v="2.6793069254891586"/>
    <n v="100"/>
    <n v="50.722819996894145"/>
    <n v="40.578255997515321"/>
    <n v="18.266349679751158"/>
    <n v="70.016256966393428"/>
    <n v="123.54723809879914"/>
    <n v="70"/>
    <n v="96.35414186760876"/>
    <n v="100"/>
    <n v="4.8546986463836372E-2"/>
    <n v="0"/>
    <n v="80.005418988797814"/>
    <n v="80.053965975261647"/>
    <n v="16.010793195052329"/>
    <n v="56.579339795274883"/>
    <n v="56.58904919256765"/>
    <s v="2. Riesgo (&gt;=40 y &lt;60)"/>
  </r>
  <r>
    <s v="20175"/>
    <x v="0"/>
    <x v="8"/>
    <x v="401"/>
    <s v="Rural"/>
    <n v="6"/>
    <s v="G5"/>
    <n v="0"/>
    <n v="1851.769233"/>
    <n v="36260.281483999999"/>
    <n v="59630.846188000003"/>
    <n v="5319.0897660000001"/>
    <n v="454.03757999999999"/>
    <n v="61341.322368000001"/>
    <n v="16445.799341999998"/>
    <n v="7624.8965790000002"/>
    <n v="4527.7551720000001"/>
    <n v="24.430952000000001"/>
    <n v="-4807.6175869999997"/>
    <n v="2778.396029"/>
    <n v="257.345461"/>
    <n v="83583.052254189999"/>
    <n v="34688.985748899999"/>
    <s v="OK"/>
    <n v="60.676923988402173"/>
    <n v="80"/>
    <n v="1938.430398"/>
    <n v="5773.1273460000002"/>
    <n v="61341.322368000001"/>
    <n v="47963.504996000003"/>
    <n v="38112.050716999998"/>
    <n v="59630.846188000003"/>
    <n v="-2004.790606"/>
    <n v="59888.191649"/>
    <n v="63.913315261103229"/>
    <n v="36.086684738896771"/>
    <n v="26.810311071121117"/>
    <n v="29.825260088091643"/>
    <n v="41.502415637329214"/>
    <n v="58.497584362670786"/>
    <n v="59.381201109927872"/>
    <n v="80"/>
    <n v="-3.3475557548137713"/>
    <n v="100"/>
    <n v="60.881905837931846"/>
    <n v="48.705524670345483"/>
    <n v="19.323076011597827"/>
    <n v="74.06676643823107"/>
    <n v="297.82484591432825"/>
    <n v="0"/>
    <n v="78.191181970705586"/>
    <n v="70"/>
    <n v="0"/>
    <n v="0"/>
    <n v="48.022255479410354"/>
    <n v="48.022255479410354"/>
    <n v="9.6044510958820712"/>
    <n v="58.309975766227552"/>
    <n v="58.309975766227552"/>
    <s v="2. Riesgo (&gt;=40 y &lt;60)"/>
  </r>
  <r>
    <s v="20178"/>
    <x v="0"/>
    <x v="8"/>
    <x v="402"/>
    <s v="Rural"/>
    <n v="6"/>
    <s v="G2"/>
    <n v="0"/>
    <n v="1305.03072475"/>
    <n v="25096.245519249998"/>
    <n v="37699.378429999997"/>
    <n v="10627.755976"/>
    <n v="369.165143"/>
    <n v="86986.556456000006"/>
    <n v="37775.509289000001"/>
    <n v="12328.139456749999"/>
    <n v="5048.3179647500001"/>
    <n v="208.50032899999999"/>
    <n v="-8543.7803019999992"/>
    <n v="10.952857"/>
    <n v="0"/>
    <n v="417190.111699"/>
    <n v="49608.885519000003"/>
    <s v="OK"/>
    <n v="71.538359156424832"/>
    <n v="80"/>
    <n v="16979.5"/>
    <n v="10996.921119000001"/>
    <n v="38963.337240000001"/>
    <n v="30596.801394999999"/>
    <n v="26401.276243999997"/>
    <n v="37699.378429999997"/>
    <n v="-8324.3271159999986"/>
    <n v="37699.378429999997"/>
    <n v="70.031065082470107"/>
    <n v="29.968934917529893"/>
    <n v="43.426836085996584"/>
    <n v="60.780733118143338"/>
    <n v="11.891193997136849"/>
    <n v="88.108806002863147"/>
    <n v="40.949552707938466"/>
    <n v="50"/>
    <n v="-22.080807330700594"/>
    <n v="20"/>
    <n v="49.771694807707277"/>
    <n v="39.817355846165825"/>
    <n v="8.461640843575168"/>
    <n v="32.434089462211581"/>
    <n v="64.765871309520307"/>
    <n v="60"/>
    <n v="78.527157996079296"/>
    <n v="70"/>
    <n v="0"/>
    <n v="0"/>
    <n v="54.144696487403856"/>
    <n v="54.144696487403856"/>
    <n v="10.828939297480773"/>
    <n v="50.646295143646597"/>
    <n v="50.646295143646597"/>
    <s v="2. Riesgo (&gt;=40 y &lt;60)"/>
  </r>
  <r>
    <s v="20228"/>
    <x v="0"/>
    <x v="8"/>
    <x v="403"/>
    <s v="Rural"/>
    <n v="6"/>
    <s v="G4"/>
    <n v="0"/>
    <n v="1737.5715479999999"/>
    <n v="40542.315432000003"/>
    <n v="52546.526181000001"/>
    <n v="6577.9292990000004"/>
    <n v="478.42837300000002"/>
    <n v="52354.379790999999"/>
    <n v="10018.06582"/>
    <n v="8823.2936590000008"/>
    <n v="4935.1860029999998"/>
    <n v="0"/>
    <n v="-2339.9255309999999"/>
    <n v="2778.8548369999999"/>
    <n v="575.80822699999999"/>
    <n v="85198.880166000003"/>
    <n v="45784.404936999999"/>
    <s v="NO"/>
    <n v="58.685326194730415"/>
    <n v="80"/>
    <n v="4427.2320419999996"/>
    <n v="7056.3576720000001"/>
    <n v="50998.344056000002"/>
    <n v="46555.250727999999"/>
    <n v="42279.886980000003"/>
    <n v="52546.526181000001"/>
    <n v="438.929306"/>
    <n v="53122.334408000002"/>
    <n v="80.461811755860168"/>
    <n v="19.538188244139832"/>
    <n v="19.135105525062794"/>
    <n v="26.187036634845533"/>
    <n v="53.73827079392882"/>
    <n v="46.26172920607118"/>
    <n v="55.933602504162096"/>
    <n v="80"/>
    <n v="0.82626132848163969"/>
    <n v="100"/>
    <n v="54.397390817011306"/>
    <n v="43.517912653609045"/>
    <n v="21.314673805269585"/>
    <n v="81.700706735016396"/>
    <n v="159.38531355614904"/>
    <n v="0"/>
    <n v="91.287769416353697"/>
    <n v="100"/>
    <n v="0.25225828247496029"/>
    <n v="0"/>
    <n v="60.566902245005473"/>
    <n v="60.819160527480435"/>
    <n v="12.163832105496088"/>
    <n v="55.631293102610144"/>
    <n v="55.681744759105129"/>
    <s v="2. Riesgo (&gt;=40 y &lt;60)"/>
  </r>
  <r>
    <s v="20238"/>
    <x v="0"/>
    <x v="8"/>
    <x v="404"/>
    <s v="Rural"/>
    <n v="6"/>
    <s v="G3"/>
    <n v="0"/>
    <n v="1468.566456"/>
    <n v="29497.128767999999"/>
    <n v="46221.809828999998"/>
    <n v="8972.0396189999992"/>
    <n v="483.29279600000001"/>
    <n v="44189.487712000002"/>
    <n v="10920.896532000001"/>
    <n v="10929.139152"/>
    <n v="6339.4314960000002"/>
    <n v="561.39976899999999"/>
    <n v="-2557.3855389999999"/>
    <n v="4623.8841730000004"/>
    <n v="2760"/>
    <n v="132777.36511645"/>
    <n v="25932.88867398"/>
    <s v="OK"/>
    <n v="40.929463196063928"/>
    <n v="80"/>
    <n v="7861.5801309999997"/>
    <n v="9455.3324149999989"/>
    <n v="44189.487712000002"/>
    <n v="39356.127045000001"/>
    <n v="30965.695223999999"/>
    <n v="46221.809828999998"/>
    <n v="2627.8984030000006"/>
    <n v="48981.809828999998"/>
    <n v="66.993688344440017"/>
    <n v="33.006311655559983"/>
    <n v="24.713788499146474"/>
    <n v="28.194421105059511"/>
    <n v="19.531106564161764"/>
    <n v="80.46889343583824"/>
    <n v="58.004856629901205"/>
    <n v="80"/>
    <n v="5.365049621837648"/>
    <n v="80"/>
    <n v="60.333925239291545"/>
    <n v="48.267140191433242"/>
    <n v="39.070536803936072"/>
    <n v="100"/>
    <n v="120.2726711099143"/>
    <n v="70"/>
    <n v="89.062193482529409"/>
    <n v="80"/>
    <n v="0"/>
    <n v="0"/>
    <n v="83.333333333333329"/>
    <n v="83.333333333333329"/>
    <n v="16.666666666666668"/>
    <n v="64.933806858099913"/>
    <n v="64.933806858099913"/>
    <s v="3. Vulnerable (&gt;=60 y &lt;70)"/>
  </r>
  <r>
    <s v="20250"/>
    <x v="0"/>
    <x v="8"/>
    <x v="405"/>
    <s v="Rural disperso"/>
    <n v="6"/>
    <s v="G2"/>
    <n v="0"/>
    <n v="1678.2316699999999"/>
    <n v="31829.254925000001"/>
    <n v="46800.895811000002"/>
    <n v="11470.292084999999"/>
    <n v="590.70527500000003"/>
    <n v="61006.088280000004"/>
    <n v="23597.212466000001"/>
    <n v="13739.22903"/>
    <n v="5796.2971049999996"/>
    <n v="612.42235100000005"/>
    <n v="-22148.124393999999"/>
    <n v="7957.5278600000001"/>
    <n v="4500"/>
    <n v="203324.24265539998"/>
    <n v="54045.840771000003"/>
    <s v="NO"/>
    <n v="54.676773662518777"/>
    <n v="80"/>
    <n v="8008.0110000000004"/>
    <n v="12060.997359999999"/>
    <n v="61006.088280000004"/>
    <n v="41014.473087999999"/>
    <n v="33507.486595000002"/>
    <n v="46800.895811000002"/>
    <n v="-13578.174182999997"/>
    <n v="51300.895811000002"/>
    <n v="71.59582314474514"/>
    <n v="28.40417685525486"/>
    <n v="38.68009428451753"/>
    <n v="54.137134997269271"/>
    <n v="26.581110085627373"/>
    <n v="73.418889914372627"/>
    <n v="42.187935671962521"/>
    <n v="50"/>
    <n v="-26.467713610740788"/>
    <n v="20"/>
    <n v="45.192040353379355"/>
    <n v="36.153632282703484"/>
    <n v="25.323226337481223"/>
    <n v="97.065782356542584"/>
    <n v="150.61164826072292"/>
    <n v="0"/>
    <n v="67.230131031767897"/>
    <n v="60"/>
    <n v="0"/>
    <n v="0"/>
    <n v="52.35526078551419"/>
    <n v="52.35526078551419"/>
    <n v="10.471052157102839"/>
    <n v="46.624684439806323"/>
    <n v="46.624684439806323"/>
    <s v="2. Riesgo (&gt;=40 y &lt;60)"/>
  </r>
  <r>
    <s v="20295"/>
    <x v="0"/>
    <x v="8"/>
    <x v="406"/>
    <s v="Rural"/>
    <n v="6"/>
    <s v="G3"/>
    <n v="0"/>
    <n v="1768.5760365000001"/>
    <n v="16227.088223500001"/>
    <n v="22228.550483999999"/>
    <n v="3616.9894720000002"/>
    <n v="46.495744999999999"/>
    <n v="26597.385466"/>
    <n v="9258.5911219999998"/>
    <n v="5448.6396365000001"/>
    <n v="2794.0937374999999"/>
    <n v="56.984999999999999"/>
    <n v="-4214.5156950000001"/>
    <n v="6423.5833060000004"/>
    <n v="0"/>
    <n v="48138.554797750003"/>
    <n v="9990.3943572799981"/>
    <s v="OK"/>
    <n v="67.504125929667993"/>
    <n v="80"/>
    <n v="3135.1610000000001"/>
    <n v="3663.4852170000004"/>
    <n v="23788.520280000001"/>
    <n v="20322.309506000001"/>
    <n v="17995.664260000001"/>
    <n v="22228.550483999999"/>
    <n v="2266.0526110000001"/>
    <n v="22228.550483999999"/>
    <n v="80.95743477719428"/>
    <n v="19.04256522280572"/>
    <n v="34.810155057667053"/>
    <n v="39.712736493726077"/>
    <n v="20.753415633796614"/>
    <n v="79.246584366203393"/>
    <n v="51.280575040833867"/>
    <n v="70"/>
    <n v="10.194333690948914"/>
    <n v="60"/>
    <n v="53.600377216547031"/>
    <n v="42.880301773237626"/>
    <n v="12.495874070332007"/>
    <n v="47.897601067931447"/>
    <n v="116.85158168910625"/>
    <n v="80"/>
    <n v="85.429061021024552"/>
    <n v="80"/>
    <n v="0"/>
    <n v="0"/>
    <n v="69.299200355977149"/>
    <n v="69.299200355977149"/>
    <n v="13.85984007119543"/>
    <n v="56.740141844433055"/>
    <n v="56.740141844433055"/>
    <s v="2. Riesgo (&gt;=40 y &lt;60)"/>
  </r>
  <r>
    <s v="20310"/>
    <x v="0"/>
    <x v="8"/>
    <x v="407"/>
    <s v="Rural"/>
    <n v="6"/>
    <s v="G5"/>
    <n v="0"/>
    <n v="1691.6616927499999"/>
    <n v="7922.8698722500003"/>
    <n v="10930.072162"/>
    <n v="600.26271799999995"/>
    <n v="27.624153"/>
    <n v="9041.8028049999994"/>
    <n v="838.66331600000001"/>
    <n v="2322.3193027500001"/>
    <n v="459.25157374999998"/>
    <n v="113.331856"/>
    <n v="25.201627999999999"/>
    <n v="2876.8895259999999"/>
    <n v="0"/>
    <n v="27377.274416209999"/>
    <n v="7296.1537883499996"/>
    <s v="OK"/>
    <n v="72.431593044464876"/>
    <n v="80"/>
    <n v="515.29999999999995"/>
    <n v="627.88687099999993"/>
    <n v="9041.8028049999994"/>
    <n v="8796.0492620000005"/>
    <n v="9614.5315650000011"/>
    <n v="10930.072162"/>
    <n v="3015.42301"/>
    <n v="10930.072162"/>
    <n v="87.964026426342642"/>
    <n v="12.035973573657358"/>
    <n v="9.2753993212087096"/>
    <n v="10.318462790010075"/>
    <n v="26.650402364488006"/>
    <n v="73.349597635511998"/>
    <n v="19.775556841222141"/>
    <n v="30"/>
    <n v="27.588317490561135"/>
    <n v="20"/>
    <n v="29.14080679983589"/>
    <n v="23.312645439868714"/>
    <n v="7.5684069555351243"/>
    <n v="29.010258508978986"/>
    <n v="121.84880089268387"/>
    <n v="70"/>
    <n v="97.282029388385908"/>
    <n v="100"/>
    <n v="0.14263425927615858"/>
    <n v="0"/>
    <n v="66.336752836326326"/>
    <n v="66.47938709560249"/>
    <n v="13.295877419120499"/>
    <n v="36.579996007133978"/>
    <n v="36.608522858989211"/>
    <s v="1. Deterioro (&lt;40)"/>
  </r>
  <r>
    <s v="20383"/>
    <x v="0"/>
    <x v="8"/>
    <x v="408"/>
    <s v="Rural"/>
    <n v="6"/>
    <s v="G2"/>
    <n v="0"/>
    <n v="2164.2884300000001"/>
    <n v="16954.929097"/>
    <n v="30745.831064999998"/>
    <n v="10537.598432999999"/>
    <n v="175.37070299999999"/>
    <n v="29198.28429"/>
    <n v="8352.3683949999995"/>
    <n v="12883.009217999999"/>
    <n v="7891.6884060000002"/>
    <n v="516.55105400000002"/>
    <n v="-630.62933499999997"/>
    <n v="6136.8377399999999"/>
    <n v="0"/>
    <n v="45601.378013109999"/>
    <n v="13020.57514021"/>
    <s v="OK"/>
    <n v="52.802841856034135"/>
    <n v="80"/>
    <n v="8688.6"/>
    <n v="10712.969136"/>
    <n v="26385.139587999998"/>
    <n v="25073.166579000001"/>
    <n v="19119.217527000001"/>
    <n v="30745.831064999998"/>
    <n v="6022.7594589999999"/>
    <n v="30745.831064999998"/>
    <n v="62.184747865751021"/>
    <n v="37.815252134248979"/>
    <n v="28.605682142291382"/>
    <n v="40.036864037481749"/>
    <n v="28.553029990599622"/>
    <n v="71.446970009400374"/>
    <n v="61.25656104455642"/>
    <n v="80"/>
    <n v="19.588865385577762"/>
    <n v="40"/>
    <n v="53.85981723622622"/>
    <n v="43.087853788980979"/>
    <n v="27.197158143965865"/>
    <n v="100"/>
    <n v="123.29914066708101"/>
    <n v="70"/>
    <n v="95.027606336421712"/>
    <n v="100"/>
    <n v="0.3121952992018262"/>
    <n v="0"/>
    <n v="90"/>
    <n v="90.312195299201832"/>
    <n v="18.062439059840369"/>
    <n v="61.087853788980979"/>
    <n v="61.150292848821351"/>
    <s v="3. Vulnerable (&gt;=60 y &lt;70)"/>
  </r>
  <r>
    <s v="20400"/>
    <x v="0"/>
    <x v="8"/>
    <x v="409"/>
    <s v="Rural"/>
    <n v="6"/>
    <s v="G1"/>
    <n v="0"/>
    <n v="1454.8553677499999"/>
    <n v="34547.294690249997"/>
    <n v="94960.300443"/>
    <n v="29804.175217"/>
    <n v="830.52387099999999"/>
    <n v="258378.44917199999"/>
    <n v="183879.578633"/>
    <n v="32164.076396150002"/>
    <n v="17602.53294615"/>
    <n v="0"/>
    <n v="-25891.496111"/>
    <n v="8382.6060510000007"/>
    <n v="0"/>
    <n v="853788.70469886996"/>
    <n v="85060.277699429993"/>
    <s v="NO"/>
    <n v="65.79565461357501"/>
    <n v="80"/>
    <n v="25283.066999999999"/>
    <n v="30634.699088000001"/>
    <n v="106290.253104"/>
    <n v="60850.906215000003"/>
    <n v="36002.150057999999"/>
    <n v="94960.300443"/>
    <n v="-17508.890059999998"/>
    <n v="94960.300443"/>
    <n v="37.912843462000545"/>
    <n v="62.087156537999455"/>
    <n v="71.166763026196961"/>
    <n v="88.713682912571826"/>
    <n v="9.9626848225206519"/>
    <n v="90.037315177479343"/>
    <n v="54.727307351679464"/>
    <n v="70"/>
    <n v="-18.438115695000064"/>
    <n v="40"/>
    <n v="70.167630925610126"/>
    <n v="56.134104740488105"/>
    <n v="14.20434538642499"/>
    <n v="54.446296827319109"/>
    <n v="121.16686273860685"/>
    <n v="70"/>
    <n v="57.24975191794892"/>
    <n v="50"/>
    <n v="0"/>
    <n v="2"/>
    <n v="58.14876560910637"/>
    <n v="60.14876560910637"/>
    <n v="12.029753121821274"/>
    <n v="67.763857862309379"/>
    <n v="68.163857862309385"/>
    <s v="3. Vulnerable (&gt;=60 y &lt;70)"/>
  </r>
  <r>
    <s v="20443"/>
    <x v="0"/>
    <x v="8"/>
    <x v="410"/>
    <s v="Intermedio"/>
    <n v="6"/>
    <s v="G4"/>
    <n v="0"/>
    <n v="1820.1625664999999"/>
    <n v="13859.352210499999"/>
    <n v="18988.318227"/>
    <n v="3059.399762"/>
    <n v="11.619210000000001"/>
    <n v="18502.824981999998"/>
    <n v="2411.6977080000001"/>
    <n v="4891.1815385"/>
    <n v="2593.2506524999999"/>
    <n v="84.201537999999999"/>
    <n v="-1812.437641"/>
    <n v="3472.734954"/>
    <n v="0"/>
    <n v="112236.48275611999"/>
    <n v="26595.351699049999"/>
    <s v="OK"/>
    <n v="73.275059777679843"/>
    <n v="80"/>
    <n v="1226.339414"/>
    <n v="3071.0189719999998"/>
    <n v="18502.824981999998"/>
    <n v="16169.713189"/>
    <n v="15679.514776999999"/>
    <n v="18988.318227"/>
    <n v="1744.4988510000001"/>
    <n v="18988.318227"/>
    <n v="82.574531296325532"/>
    <n v="17.425468703674468"/>
    <n v="13.034213480082954"/>
    <n v="17.837760312440697"/>
    <n v="23.695817122886289"/>
    <n v="76.304182877113703"/>
    <n v="53.018900077368293"/>
    <n v="70"/>
    <n v="9.1872214808336761"/>
    <n v="80"/>
    <n v="52.313482378645766"/>
    <n v="41.850785902916613"/>
    <n v="6.7249402223201571"/>
    <n v="25.77718870736178"/>
    <n v="250.42161549575704"/>
    <n v="0"/>
    <n v="87.390510393576619"/>
    <n v="80"/>
    <n v="0.50731873419287066"/>
    <n v="0"/>
    <n v="35.259062902453927"/>
    <n v="35.766381636646798"/>
    <n v="7.15327632732936"/>
    <n v="48.902598483407402"/>
    <n v="49.004062230245971"/>
    <s v="2. Riesgo (&gt;=40 y &lt;60)"/>
  </r>
  <r>
    <s v="20517"/>
    <x v="0"/>
    <x v="8"/>
    <x v="411"/>
    <s v="Rural"/>
    <n v="6"/>
    <s v="G4"/>
    <n v="0"/>
    <n v="2159.66769475"/>
    <n v="24399.809616250001"/>
    <n v="31731.096129000001"/>
    <n v="4283.7703549999997"/>
    <n v="196.56483900000001"/>
    <n v="36352.856889000002"/>
    <n v="9937.6458870000006"/>
    <n v="6665.5533427500004"/>
    <n v="3158.1925867499999"/>
    <n v="29.987926000000002"/>
    <n v="-6811.9450029999998"/>
    <n v="1662.3118099999999"/>
    <n v="3480.3509439999998"/>
    <n v="47462.56406836"/>
    <n v="12326.078843069999"/>
    <s v="OK"/>
    <n v="68.28255031238028"/>
    <n v="80"/>
    <n v="3740.9899740000001"/>
    <n v="4480.3351939999993"/>
    <n v="35035.680375999997"/>
    <n v="29916.302002"/>
    <n v="26559.477311000002"/>
    <n v="31731.096129000001"/>
    <n v="-5119.6452669999999"/>
    <n v="35211.447073000003"/>
    <n v="83.701732845990463"/>
    <n v="16.298267154009537"/>
    <n v="27.336629738189927"/>
    <n v="37.411098856474077"/>
    <n v="25.970107357278117"/>
    <n v="74.029892642721876"/>
    <n v="47.380801328146418"/>
    <n v="70"/>
    <n v="-14.53971845117869"/>
    <n v="60"/>
    <n v="51.547851730641106"/>
    <n v="41.238281384512888"/>
    <n v="11.71744968761972"/>
    <n v="44.91384336239998"/>
    <n v="119.76335743047889"/>
    <n v="80"/>
    <n v="85.388100590428792"/>
    <n v="80"/>
    <n v="0.34984814561492472"/>
    <n v="0"/>
    <n v="68.304614454133329"/>
    <n v="68.654462599748257"/>
    <n v="13.730892519949652"/>
    <n v="54.899204275339557"/>
    <n v="54.969173904462536"/>
    <s v="2. Riesgo (&gt;=40 y &lt;60)"/>
  </r>
  <r>
    <s v="20550"/>
    <x v="0"/>
    <x v="8"/>
    <x v="412"/>
    <s v="Rural"/>
    <n v="6"/>
    <s v="G3"/>
    <n v="0"/>
    <n v="2118.1077502500002"/>
    <n v="23528.748376750002"/>
    <n v="31731.076932"/>
    <n v="4703.6528269999999"/>
    <n v="134.12980400000001"/>
    <n v="32703.56927"/>
    <n v="5520.9954429999998"/>
    <n v="6955.8903812500002"/>
    <n v="3771.0220732500002"/>
    <n v="165.87578400000001"/>
    <n v="-864.50147900000002"/>
    <n v="1844.024506"/>
    <n v="0"/>
    <n v="109538.14842566999"/>
    <n v="43189.349438729994"/>
    <s v="OK"/>
    <n v="67.058696775829603"/>
    <n v="80"/>
    <n v="3213.9989999999998"/>
    <n v="4837.782631"/>
    <n v="29410.710103000001"/>
    <n v="27632.644483"/>
    <n v="25646.856127000003"/>
    <n v="31731.076932"/>
    <n v="1145.398811"/>
    <n v="31731.076932"/>
    <n v="80.825671886149536"/>
    <n v="19.174328113850464"/>
    <n v="16.88193541634179"/>
    <n v="19.259548013579426"/>
    <n v="39.428591828021695"/>
    <n v="60.571408171978305"/>
    <n v="54.213362582811911"/>
    <n v="70"/>
    <n v="3.6097067031623307"/>
    <n v="100"/>
    <n v="53.801056859881648"/>
    <n v="43.040845487905322"/>
    <n v="12.941303224170397"/>
    <n v="49.604963657734707"/>
    <n v="150.52221954642798"/>
    <n v="0"/>
    <n v="93.954360116525592"/>
    <n v="100"/>
    <n v="0"/>
    <n v="0"/>
    <n v="49.868321219244905"/>
    <n v="49.868321219244905"/>
    <n v="9.9736642438489813"/>
    <n v="53.014509731754302"/>
    <n v="53.014509731754302"/>
    <s v="2. Riesgo (&gt;=40 y &lt;60)"/>
  </r>
  <r>
    <s v="20570"/>
    <x v="0"/>
    <x v="8"/>
    <x v="413"/>
    <s v="Rural disperso"/>
    <n v="6"/>
    <s v="G5"/>
    <n v="0"/>
    <n v="2607.7122829999998"/>
    <n v="38172.578405"/>
    <n v="50233.724573"/>
    <n v="4181.9613339999996"/>
    <n v="1310.406774"/>
    <n v="52509.496503000002"/>
    <n v="3371.3728609999998"/>
    <n v="8103.7507509999996"/>
    <n v="4708.6513409999998"/>
    <n v="0"/>
    <n v="-5670.8713399999997"/>
    <n v="3375.999601"/>
    <n v="0"/>
    <n v="155886.96041852003"/>
    <n v="6545.0622861899992"/>
    <s v="NO"/>
    <n v="65.888723865479662"/>
    <n v="80"/>
    <n v="14397"/>
    <n v="5492.3681079999997"/>
    <n v="52509.496503000002"/>
    <n v="43579.842678000001"/>
    <n v="40780.290688000001"/>
    <n v="50233.724573"/>
    <n v="-2294.8717389999997"/>
    <n v="50233.724573"/>
    <n v="81.181101012603193"/>
    <n v="18.818898987396807"/>
    <n v="6.4205012150657064"/>
    <n v="7.1425175980711035"/>
    <n v="4.1985951028989454"/>
    <n v="95.801404897101051"/>
    <n v="58.104592375560834"/>
    <n v="80"/>
    <n v="-4.5683885845754402"/>
    <n v="100"/>
    <n v="60.352564296513791"/>
    <n v="48.282051437211038"/>
    <n v="14.111276134520338"/>
    <n v="54.089555564216624"/>
    <n v="38.14939298464958"/>
    <n v="0"/>
    <n v="82.994211676568213"/>
    <n v="80"/>
    <n v="1.1801454832529865"/>
    <n v="0"/>
    <n v="44.696518521405544"/>
    <n v="45.876664004658529"/>
    <n v="9.1753328009317059"/>
    <n v="57.221355141492147"/>
    <n v="57.457384238142744"/>
    <s v="2. Riesgo (&gt;=40 y &lt;60)"/>
  </r>
  <r>
    <s v="20614"/>
    <x v="0"/>
    <x v="8"/>
    <x v="414"/>
    <s v="Rural"/>
    <n v="6"/>
    <s v="G3"/>
    <n v="0"/>
    <n v="1892.5485275000001"/>
    <n v="15561.113380500001"/>
    <n v="20747.455488"/>
    <n v="3116.8466069999999"/>
    <n v="134.68875600000001"/>
    <n v="22114.065676999999"/>
    <n v="2886.0537180000001"/>
    <n v="5153.9838094999996"/>
    <n v="2915.1411764999998"/>
    <n v="0"/>
    <n v="-1391.4554189999999"/>
    <n v="1194.7980869999999"/>
    <n v="0"/>
    <n v="88816.36700884001"/>
    <n v="11889.19201674"/>
    <s v="OK"/>
    <n v="46.718068442753349"/>
    <n v="80"/>
    <n v="2949.2903139999999"/>
    <n v="3251.535363"/>
    <n v="19900.068274000001"/>
    <n v="18685.401181000001"/>
    <n v="17453.661908000002"/>
    <n v="20747.455488"/>
    <n v="-196.657332"/>
    <n v="20747.455488"/>
    <n v="84.124349215232314"/>
    <n v="15.875650784767686"/>
    <n v="13.050760362901858"/>
    <n v="14.888799158639001"/>
    <n v="13.386262484207053"/>
    <n v="86.613737515792948"/>
    <n v="56.560930034873444"/>
    <n v="80"/>
    <n v="-0.94786241191717935"/>
    <n v="100"/>
    <n v="59.475637491839926"/>
    <n v="47.580509993471942"/>
    <n v="33.281931557246651"/>
    <n v="100"/>
    <n v="110.24806027284841"/>
    <n v="80"/>
    <n v="93.896166202670784"/>
    <n v="100"/>
    <n v="0"/>
    <n v="0"/>
    <n v="93.333333333333329"/>
    <n v="93.333333333333329"/>
    <n v="18.666666666666668"/>
    <n v="66.247176660138607"/>
    <n v="66.247176660138607"/>
    <s v="3. Vulnerable (&gt;=60 y &lt;70)"/>
  </r>
  <r>
    <s v="20621"/>
    <x v="0"/>
    <x v="8"/>
    <x v="415"/>
    <s v="Rural"/>
    <n v="6"/>
    <s v="G3"/>
    <n v="0"/>
    <n v="1451.7823559999999"/>
    <n v="27897.822561000001"/>
    <n v="49534.846449999997"/>
    <n v="13334.433314"/>
    <n v="514.07308599999999"/>
    <n v="78676.783645999996"/>
    <n v="28328.124037000001"/>
    <n v="15353.903243000001"/>
    <n v="9668.0589049999999"/>
    <n v="1021.733349"/>
    <n v="1641.5507729999999"/>
    <n v="2613.335274"/>
    <n v="0"/>
    <n v="156549.52444226999"/>
    <n v="29185.107195460001"/>
    <s v="OK"/>
    <n v="38.674278059876059"/>
    <n v="80"/>
    <n v="5493.6083639999997"/>
    <n v="13848.5064"/>
    <n v="42207.451338999999"/>
    <n v="38487.928351000002"/>
    <n v="29349.604917000001"/>
    <n v="49534.846449999997"/>
    <n v="5276.6193960000001"/>
    <n v="49534.846449999997"/>
    <n v="59.250420704594724"/>
    <n v="40.749579295405276"/>
    <n v="36.005696628957494"/>
    <n v="41.076655364794"/>
    <n v="18.642731301443494"/>
    <n v="81.35726869855651"/>
    <n v="62.968085391626815"/>
    <n v="80"/>
    <n v="10.652338251065681"/>
    <n v="60"/>
    <n v="60.636700671751157"/>
    <n v="48.50936053740093"/>
    <n v="41.325721940123941"/>
    <n v="100"/>
    <n v="252.08397618494675"/>
    <n v="0"/>
    <n v="91.187520520664251"/>
    <n v="100"/>
    <n v="0.5996072709586433"/>
    <n v="0"/>
    <n v="66.666666666666671"/>
    <n v="67.266273937625314"/>
    <n v="13.453254787525063"/>
    <n v="61.842693870734266"/>
    <n v="61.962615324925991"/>
    <s v="3. Vulnerable (&gt;=60 y &lt;70)"/>
  </r>
  <r>
    <s v="20710"/>
    <x v="0"/>
    <x v="8"/>
    <x v="416"/>
    <s v="Rural"/>
    <n v="6"/>
    <s v="G1"/>
    <n v="0"/>
    <n v="942.51319049999995"/>
    <n v="20032.814575500001"/>
    <n v="32185.641402000001"/>
    <n v="10028.432210000001"/>
    <n v="983.79799200000002"/>
    <n v="22025.821210999999"/>
    <n v="211.82635099999999"/>
    <n v="11995.9165025"/>
    <n v="7908.6259904999997"/>
    <n v="0.29443799999999998"/>
    <n v="6284.3560299999999"/>
    <n v="0"/>
    <n v="0"/>
    <n v="80178.269679509991"/>
    <n v="6009.4117759800001"/>
    <s v="OK"/>
    <n v="38.175386274369025"/>
    <n v="80"/>
    <n v="9206.2999999999993"/>
    <n v="11012.230202000001"/>
    <n v="21813.994859999999"/>
    <n v="21813.994859999999"/>
    <n v="20975.327766000002"/>
    <n v="32185.641402000001"/>
    <n v="6284.6504679999998"/>
    <n v="32185.641402000001"/>
    <n v="65.169829937571507"/>
    <n v="34.830170062428493"/>
    <n v="0.96171828950564164"/>
    <n v="1.1988401292752133"/>
    <n v="7.495062939124189"/>
    <n v="92.504937060875818"/>
    <n v="65.927651204072717"/>
    <n v="100"/>
    <n v="19.526255169205591"/>
    <n v="40"/>
    <n v="53.706789450515906"/>
    <n v="42.965431560412725"/>
    <n v="41.824613725630975"/>
    <n v="100"/>
    <n v="119.61624324647255"/>
    <n v="80"/>
    <n v="100"/>
    <n v="100"/>
    <n v="0.22732354203867911"/>
    <n v="0"/>
    <n v="93.333333333333329"/>
    <n v="93.560656875372004"/>
    <n v="18.712131375074403"/>
    <n v="61.632098227079396"/>
    <n v="61.677562935487131"/>
    <s v="3. Vulnerable (&gt;=60 y &lt;70)"/>
  </r>
  <r>
    <s v="20750"/>
    <x v="0"/>
    <x v="8"/>
    <x v="417"/>
    <s v="Rural"/>
    <n v="6"/>
    <s v="G4"/>
    <n v="0"/>
    <n v="1861.853153"/>
    <n v="20731.429680000001"/>
    <n v="30403.583308000001"/>
    <n v="7030.458071"/>
    <n v="198.45303699999999"/>
    <n v="61193.731516"/>
    <n v="24130.199675"/>
    <n v="9090.7642610000003"/>
    <n v="5920.9816629999996"/>
    <n v="383.14643799999999"/>
    <n v="-3541.589688"/>
    <n v="6341.4855509999998"/>
    <n v="1500"/>
    <n v="133134.512456"/>
    <n v="28982.931439"/>
    <s v="NO"/>
    <n v="73.965073742354619"/>
    <n v="80"/>
    <n v="2401.3906780000002"/>
    <n v="7228.9111080000002"/>
    <n v="30775.390398"/>
    <n v="27405.422064999999"/>
    <n v="22593.282833000001"/>
    <n v="30403.583308000001"/>
    <n v="3183.0423009999995"/>
    <n v="31903.583308000001"/>
    <n v="74.311250105362092"/>
    <n v="25.688749894637908"/>
    <n v="39.432469759898211"/>
    <n v="53.964663474282276"/>
    <n v="21.769660551826224"/>
    <n v="78.23033944817378"/>
    <n v="65.131835927166378"/>
    <n v="100"/>
    <n v="9.9770683132067912"/>
    <n v="80"/>
    <n v="67.576750563418798"/>
    <n v="54.061400450735043"/>
    <n v="6.034926257645381"/>
    <n v="23.132314613298828"/>
    <n v="301.03019780274167"/>
    <n v="0"/>
    <n v="89.049795016673428"/>
    <n v="80"/>
    <n v="1.0077263409206565"/>
    <n v="0"/>
    <n v="34.377438204432941"/>
    <n v="35.385164545353597"/>
    <n v="7.07703290907072"/>
    <n v="60.936888091621633"/>
    <n v="61.138433359805759"/>
    <s v="3. Vulnerable (&gt;=60 y &lt;70)"/>
  </r>
  <r>
    <s v="20770"/>
    <x v="0"/>
    <x v="8"/>
    <x v="418"/>
    <s v="Rural"/>
    <n v="6"/>
    <s v="G1"/>
    <n v="0"/>
    <n v="1555.5418079999999"/>
    <n v="21520.637644999999"/>
    <n v="42594.402192000001"/>
    <n v="17735.069146999998"/>
    <n v="1011.703019"/>
    <n v="48714.869760000001"/>
    <n v="20196.131875999999"/>
    <n v="20350.118187"/>
    <n v="14061.786142999999"/>
    <n v="141.06591599999999"/>
    <n v="-12408.799612000001"/>
    <n v="6787.7390180000002"/>
    <n v="6449.7813489999999"/>
    <n v="126388.45039275"/>
    <n v="28137.386694180001"/>
    <s v="OK"/>
    <n v="35.790932605517774"/>
    <n v="80"/>
    <n v="16681.585202999999"/>
    <n v="18746.772165999999"/>
    <n v="48714.869760000001"/>
    <n v="36235.767980999997"/>
    <n v="23076.179452999997"/>
    <n v="42594.402192000001"/>
    <n v="-5479.9946780000009"/>
    <n v="49044.183540999999"/>
    <n v="54.176554348576161"/>
    <n v="45.823445651423839"/>
    <n v="41.457838182671551"/>
    <n v="51.679707694789847"/>
    <n v="22.262624952472745"/>
    <n v="77.737375047527252"/>
    <n v="69.099284897435666"/>
    <n v="100"/>
    <n v="-11.17358732951244"/>
    <n v="60"/>
    <n v="67.048105678748186"/>
    <n v="53.638484542998555"/>
    <n v="44.209067394482226"/>
    <n v="100"/>
    <n v="112.3800402531805"/>
    <n v="80"/>
    <n v="74.38338264993854"/>
    <n v="70"/>
    <n v="0.16491972377273112"/>
    <n v="0"/>
    <n v="83.333333333333329"/>
    <n v="83.498253057106055"/>
    <n v="16.699650611421212"/>
    <n v="70.305151209665226"/>
    <n v="70.338135154419774"/>
    <s v="4. Solvente (&gt;=70 y &lt;80)"/>
  </r>
  <r>
    <s v="20787"/>
    <x v="0"/>
    <x v="8"/>
    <x v="419"/>
    <s v="Rural"/>
    <n v="6"/>
    <s v="G4"/>
    <n v="0"/>
    <n v="2439.7287657500001"/>
    <n v="19718.40598625"/>
    <n v="27911.605058000001"/>
    <n v="3884.732004"/>
    <n v="81.177396999999999"/>
    <n v="29867.391879999999"/>
    <n v="2108.0699260000001"/>
    <n v="6406.8691667499997"/>
    <n v="4597.3691127499997"/>
    <n v="0"/>
    <n v="-3765.2868760000001"/>
    <n v="9024.8571809999994"/>
    <n v="0"/>
    <n v="56367.783898460002"/>
    <n v="18299.108018589999"/>
    <s v="OK"/>
    <n v="41.951420400728942"/>
    <n v="80"/>
    <n v="2294.4"/>
    <n v="3965.9094009999999"/>
    <n v="29867.391879999999"/>
    <n v="28088.738244"/>
    <n v="22158.134751999998"/>
    <n v="27911.605058000001"/>
    <n v="5259.5703049999993"/>
    <n v="27911.605058000001"/>
    <n v="79.386816723565858"/>
    <n v="20.613183276434142"/>
    <n v="7.0580984589137152"/>
    <n v="9.659245551263492"/>
    <n v="32.463770531681199"/>
    <n v="67.536229468318794"/>
    <n v="71.756875208396025"/>
    <n v="100"/>
    <n v="18.843668409862747"/>
    <n v="40"/>
    <n v="47.561731659203289"/>
    <n v="38.049385327362636"/>
    <n v="38.048579599271058"/>
    <n v="100"/>
    <n v="172.85169983437936"/>
    <n v="0"/>
    <n v="94.044831088210842"/>
    <n v="100"/>
    <n v="0.15115459924860197"/>
    <n v="0"/>
    <n v="66.666666666666671"/>
    <n v="66.817821265915271"/>
    <n v="13.363564253183055"/>
    <n v="51.382718660695971"/>
    <n v="51.412949580545693"/>
    <s v="2. Riesgo (&gt;=40 y &lt;60)"/>
  </r>
  <r>
    <s v="23001"/>
    <x v="0"/>
    <x v="9"/>
    <x v="420"/>
    <s v="Ciudades y aglomeraciones"/>
    <n v="1"/>
    <s v="C"/>
    <n v="1"/>
    <n v="0"/>
    <n v="729559.034063"/>
    <n v="956837.05699399998"/>
    <n v="173087.50502800001"/>
    <n v="19927.826830999998"/>
    <n v="862220.71252099995"/>
    <n v="73553.541221000007"/>
    <n v="197332.33376499999"/>
    <n v="106484.150742"/>
    <n v="14783.991260999999"/>
    <n v="3768.1614500000001"/>
    <n v="240701.630015"/>
    <n v="0"/>
    <n v="2211858.2782652699"/>
    <n v="463980.26312292001"/>
    <s v="OK"/>
    <n v="39.83315463959223"/>
    <n v="65"/>
    <n v="225549.449953"/>
    <n v="193015.33185900003"/>
    <n v="862220.71252099995"/>
    <n v="753303.78705399996"/>
    <n v="729559.034063"/>
    <n v="956837.05699399998"/>
    <n v="259253.782726"/>
    <n v="956837.05699399998"/>
    <n v="76.246945990468134"/>
    <n v="23.753054009531866"/>
    <n v="8.5307091505539034"/>
    <n v="34.2730502222702"/>
    <n v="20.976943580979039"/>
    <n v="79.023056419020961"/>
    <n v="53.96183621322308"/>
    <n v="70"/>
    <n v="27.094872719548704"/>
    <n v="20"/>
    <n v="45.409832130164602"/>
    <n v="36.327865704131682"/>
    <n v="25.16684536040777"/>
    <n v="98.782042289715264"/>
    <n v="85.575616300204047"/>
    <n v="80"/>
    <n v="87.367860237485615"/>
    <n v="80"/>
    <n v="0.11090402520720422"/>
    <n v="0"/>
    <n v="86.260680763238426"/>
    <n v="86.371584788445631"/>
    <n v="17.274316957689127"/>
    <n v="53.580001856779369"/>
    <n v="53.602182661820805"/>
    <s v="2. Riesgo (&gt;=40 y &lt;60)"/>
  </r>
  <r>
    <s v="23068"/>
    <x v="0"/>
    <x v="9"/>
    <x v="421"/>
    <s v="Intermedio"/>
    <n v="6"/>
    <s v="G4"/>
    <n v="0"/>
    <n v="2843.602214"/>
    <n v="52593.442460999999"/>
    <n v="74274.286821000002"/>
    <n v="8974.0947400000005"/>
    <n v="1080.5604169999999"/>
    <n v="86964.393454000005"/>
    <n v="25767.598108999999"/>
    <n v="12941.469983999999"/>
    <n v="6698.2697319999997"/>
    <n v="338.20824900000002"/>
    <n v="-610.37960399999997"/>
    <n v="6020.4143770000001"/>
    <n v="4000"/>
    <n v="265225.39835769002"/>
    <n v="17690.44616648"/>
    <s v="OK"/>
    <n v="53.36685263717871"/>
    <n v="80"/>
    <n v="6526.0754509999997"/>
    <n v="10054.655157000001"/>
    <n v="68641.466172999993"/>
    <n v="62937.810286"/>
    <n v="55437.044674999997"/>
    <n v="74274.286821000002"/>
    <n v="5748.2430220000006"/>
    <n v="78274.286821000002"/>
    <n v="74.638272607857544"/>
    <n v="25.361727392142456"/>
    <n v="29.630055572836049"/>
    <n v="40.549729384145657"/>
    <n v="6.6699668568777852"/>
    <n v="93.330033143122222"/>
    <n v="51.758183114293118"/>
    <n v="70"/>
    <n v="7.3437181678132131"/>
    <n v="80"/>
    <n v="61.84829798388207"/>
    <n v="49.478638387105661"/>
    <n v="26.63314736282129"/>
    <n v="100"/>
    <n v="154.06893825383696"/>
    <n v="0"/>
    <n v="91.690655510439086"/>
    <n v="100"/>
    <n v="0.26975277480677473"/>
    <n v="0"/>
    <n v="66.666666666666671"/>
    <n v="66.936419441473447"/>
    <n v="13.387283888294689"/>
    <n v="62.811971720438997"/>
    <n v="62.865922275400351"/>
    <s v="3. Vulnerable (&gt;=60 y &lt;70)"/>
  </r>
  <r>
    <s v="23079"/>
    <x v="0"/>
    <x v="9"/>
    <x v="203"/>
    <s v="Rural"/>
    <n v="6"/>
    <s v="G3"/>
    <n v="0"/>
    <n v="2946.1375710000002"/>
    <n v="23453.928225"/>
    <n v="39069.559540000002"/>
    <n v="7004.210392"/>
    <n v="819.16416200000003"/>
    <n v="52898.988873000002"/>
    <n v="27549.839501999999"/>
    <n v="10769.512124999999"/>
    <n v="6077.5083679999998"/>
    <n v="388.133062"/>
    <n v="-8656.4497719999999"/>
    <n v="734.23348599999997"/>
    <n v="6000"/>
    <n v="88890.744795570004"/>
    <n v="23010.44260092"/>
    <s v="OK"/>
    <n v="64.14863064498509"/>
    <n v="80"/>
    <n v="5009.5"/>
    <n v="7823.374554"/>
    <n v="43034.005555000003"/>
    <n v="34712.131372999997"/>
    <n v="26400.065795999999"/>
    <n v="39069.559540000002"/>
    <n v="-7534.0832239999991"/>
    <n v="45069.559540000002"/>
    <n v="67.571956548348624"/>
    <n v="32.428043451651376"/>
    <n v="52.080087141441787"/>
    <n v="59.41492572475147"/>
    <n v="25.886207449199773"/>
    <n v="74.113792550800227"/>
    <n v="56.432531924003015"/>
    <n v="80"/>
    <n v="-16.716567237168963"/>
    <n v="40"/>
    <n v="57.191352345440613"/>
    <n v="45.753081876352496"/>
    <n v="15.85136935501491"/>
    <n v="60.759460400577282"/>
    <n v="156.17076662341552"/>
    <n v="0"/>
    <n v="80.66209716089719"/>
    <n v="80"/>
    <n v="0"/>
    <n v="0"/>
    <n v="46.919820133525754"/>
    <n v="46.919820133525754"/>
    <n v="9.3839640267051507"/>
    <n v="55.137045903057647"/>
    <n v="55.137045903057647"/>
    <s v="2. Riesgo (&gt;=40 y &lt;60)"/>
  </r>
  <r>
    <s v="23090"/>
    <x v="0"/>
    <x v="9"/>
    <x v="422"/>
    <s v="Rural"/>
    <n v="6"/>
    <s v="G5"/>
    <n v="0"/>
    <n v="4645.0811000000003"/>
    <n v="26777.104302"/>
    <n v="35736.181148999996"/>
    <n v="3857.100473"/>
    <n v="0"/>
    <n v="38720.975686999998"/>
    <n v="14526.869514"/>
    <n v="8502.1815729999998"/>
    <n v="3430.9070040000001"/>
    <n v="462.76692200000002"/>
    <n v="-5764.2730220000003"/>
    <n v="3733.8693800000001"/>
    <n v="7500"/>
    <n v="69378.810335070011"/>
    <n v="28426.277814180001"/>
    <s v="NO"/>
    <n v="68.806148182940035"/>
    <n v="80"/>
    <n v="2410.6131919999998"/>
    <n v="3857.100473"/>
    <n v="36429.179601999997"/>
    <n v="33948.156152000003"/>
    <n v="31422.185401999999"/>
    <n v="35736.181148999996"/>
    <n v="-1567.6367200000004"/>
    <n v="43236.181148999996"/>
    <n v="87.928212785207691"/>
    <n v="12.071787214792309"/>
    <n v="37.516796145395645"/>
    <n v="41.735741138551006"/>
    <n v="40.972564500447938"/>
    <n v="59.027435499552062"/>
    <n v="40.353254921012024"/>
    <n v="50"/>
    <n v="-3.6257520399353265"/>
    <n v="100"/>
    <n v="52.566992770579077"/>
    <n v="42.053594216463267"/>
    <n v="11.193851817059965"/>
    <n v="42.906854352832987"/>
    <n v="160.00495167787167"/>
    <n v="0"/>
    <n v="93.189461093810138"/>
    <n v="100"/>
    <n v="0"/>
    <n v="0"/>
    <n v="47.635618117610996"/>
    <n v="47.635618117610996"/>
    <n v="9.5271236235221988"/>
    <n v="51.580717839985468"/>
    <n v="51.580717839985468"/>
    <s v="2. Riesgo (&gt;=40 y &lt;60)"/>
  </r>
  <r>
    <s v="23162"/>
    <x v="0"/>
    <x v="9"/>
    <x v="423"/>
    <s v="Intermedio"/>
    <n v="6"/>
    <s v="G3"/>
    <n v="0"/>
    <n v="2655.1385310000001"/>
    <n v="89191.361640999996"/>
    <n v="148229.36674900001"/>
    <n v="17039.865934000001"/>
    <n v="1690.63678"/>
    <n v="193182.48659499999"/>
    <n v="95062.002615000005"/>
    <n v="21698.020001000001"/>
    <n v="11945.541665999999"/>
    <n v="1555.204209"/>
    <n v="-28316.993374999998"/>
    <n v="26470.526923000001"/>
    <n v="0"/>
    <n v="446699.52864400001"/>
    <n v="191368.63707699999"/>
    <s v="OK"/>
    <n v="46.619828903948935"/>
    <n v="80"/>
    <n v="18005.053655"/>
    <n v="18730.502714000002"/>
    <n v="166793.88178900001"/>
    <n v="124176.86406399999"/>
    <n v="91846.500172"/>
    <n v="148229.36674900001"/>
    <n v="-291.2622429999974"/>
    <n v="148229.36674900001"/>
    <n v="61.96241823492754"/>
    <n v="38.03758176507246"/>
    <n v="49.208395797437902"/>
    <n v="56.13879203770481"/>
    <n v="42.840572869624054"/>
    <n v="57.159427130375946"/>
    <n v="55.05360242754621"/>
    <n v="80"/>
    <n v="-0.19649429083320449"/>
    <n v="100"/>
    <n v="66.267160186630647"/>
    <n v="53.013728149304519"/>
    <n v="33.380171096051065"/>
    <n v="100"/>
    <n v="104.02914133387515"/>
    <n v="100"/>
    <n v="74.449291983675991"/>
    <n v="70"/>
    <n v="0"/>
    <n v="0"/>
    <n v="90"/>
    <n v="90"/>
    <n v="18"/>
    <n v="71.013728149304512"/>
    <n v="71.013728149304512"/>
    <s v="4. Solvente (&gt;=70 y &lt;80)"/>
  </r>
  <r>
    <s v="23168"/>
    <x v="0"/>
    <x v="9"/>
    <x v="424"/>
    <s v="Rural disperso"/>
    <n v="6"/>
    <s v="G5"/>
    <n v="0"/>
    <n v="3180.383135"/>
    <n v="20871.484234"/>
    <n v="29739.084475"/>
    <n v="3068.685567"/>
    <n v="188.53153900000001"/>
    <n v="36942.263170999999"/>
    <n v="7787.164788"/>
    <n v="6437.6002410000001"/>
    <n v="3003.6570539999998"/>
    <n v="0"/>
    <n v="-688.39072399999998"/>
    <n v="2902.4956149999998"/>
    <n v="0"/>
    <n v="38365.657498679997"/>
    <n v="26776.011110490002"/>
    <s v="OK"/>
    <n v="64.373428883428147"/>
    <n v="80"/>
    <n v="1344.0540410000001"/>
    <n v="3257.2171060000001"/>
    <n v="26993.532012"/>
    <n v="25374.938021000002"/>
    <n v="24051.867369"/>
    <n v="29739.084475"/>
    <n v="2214.104891"/>
    <n v="29739.084475"/>
    <n v="80.87628719444632"/>
    <n v="19.12371280555368"/>
    <n v="21.079284590536382"/>
    <n v="23.449751989668354"/>
    <n v="69.791612750051925"/>
    <n v="30.208387249948075"/>
    <n v="46.658023821830533"/>
    <n v="70"/>
    <n v="7.4451010516523306"/>
    <n v="80"/>
    <n v="44.556370409034024"/>
    <n v="35.645096327227222"/>
    <n v="15.626571116571853"/>
    <n v="59.897792278354181"/>
    <n v="242.34271886691195"/>
    <n v="0"/>
    <n v="94.003771013439618"/>
    <n v="100"/>
    <n v="0.415973979988989"/>
    <n v="0"/>
    <n v="53.299264092784732"/>
    <n v="53.715238072773722"/>
    <n v="10.743047614554746"/>
    <n v="46.304949145784171"/>
    <n v="46.388143941781969"/>
    <s v="2. Riesgo (&gt;=40 y &lt;60)"/>
  </r>
  <r>
    <s v="23182"/>
    <x v="0"/>
    <x v="9"/>
    <x v="425"/>
    <s v="Intermedio"/>
    <n v="6"/>
    <s v="G5"/>
    <n v="0"/>
    <n v="2160.023087"/>
    <n v="50459.862513"/>
    <n v="67633.986520000006"/>
    <n v="13994.518387"/>
    <n v="557.81133599999998"/>
    <n v="87498.397781000007"/>
    <n v="30746.532702"/>
    <n v="16842.663976"/>
    <n v="10734.833516000001"/>
    <n v="433.94126399999999"/>
    <n v="-17869.604682000001"/>
    <n v="20310.690489000001"/>
    <n v="0"/>
    <n v="184393.45634948998"/>
    <n v="40495.036502150004"/>
    <s v="OK"/>
    <n v="45.269744175391722"/>
    <n v="80"/>
    <n v="10378"/>
    <n v="14552.329723000001"/>
    <n v="79395.760741999999"/>
    <n v="63340.496915999996"/>
    <n v="52619.885600000001"/>
    <n v="67633.986520000006"/>
    <n v="2875.0270710000004"/>
    <n v="67633.986520000006"/>
    <n v="77.800952313286771"/>
    <n v="22.199047686713229"/>
    <n v="35.139537959261361"/>
    <n v="39.091148783396541"/>
    <n v="21.961211261964618"/>
    <n v="78.038788738035379"/>
    <n v="63.735959651612305"/>
    <n v="80"/>
    <n v="4.2508614661503472"/>
    <n v="100"/>
    <n v="63.865797041629023"/>
    <n v="51.09263763330322"/>
    <n v="34.730255824608278"/>
    <n v="100"/>
    <n v="140.22287264405475"/>
    <n v="50"/>
    <n v="79.778185036639059"/>
    <n v="70"/>
    <n v="0.32225067971886734"/>
    <n v="0"/>
    <n v="73.333333333333329"/>
    <n v="73.655584013052191"/>
    <n v="14.731116802610439"/>
    <n v="65.759304299969884"/>
    <n v="65.823754435913656"/>
    <s v="3. Vulnerable (&gt;=60 y &lt;70)"/>
  </r>
  <r>
    <s v="23189"/>
    <x v="0"/>
    <x v="9"/>
    <x v="426"/>
    <s v="Intermedio"/>
    <n v="6"/>
    <s v="G3"/>
    <n v="0"/>
    <n v="3345.3104870000002"/>
    <n v="64480.692627999997"/>
    <n v="85732.466117999997"/>
    <n v="14341.250760999999"/>
    <n v="851.68329400000005"/>
    <n v="104284.755853"/>
    <n v="35560.582407000002"/>
    <n v="18609.389487"/>
    <n v="12392.910392"/>
    <n v="0"/>
    <n v="-7459.2630669999999"/>
    <n v="17771.067564000001"/>
    <n v="0"/>
    <n v="321919.86165689002"/>
    <n v="48055.083933529997"/>
    <s v="OK"/>
    <n v="46.594554593964837"/>
    <n v="80"/>
    <n v="9660.8520000000008"/>
    <n v="15192.934055"/>
    <n v="86975.250090000001"/>
    <n v="72834.085527000003"/>
    <n v="67826.003115"/>
    <n v="85732.466117999997"/>
    <n v="10311.804497000001"/>
    <n v="85732.466117999997"/>
    <n v="79.11355660951827"/>
    <n v="20.88644339048173"/>
    <n v="34.099501999243564"/>
    <n v="38.901996708141112"/>
    <n v="14.927654257241285"/>
    <n v="85.072345742758714"/>
    <n v="66.594932631494117"/>
    <n v="100"/>
    <n v="12.027887408262693"/>
    <n v="60"/>
    <n v="60.972157168276318"/>
    <n v="48.777725734621058"/>
    <n v="33.405445406035163"/>
    <n v="100"/>
    <n v="157.26287966113131"/>
    <n v="0"/>
    <n v="83.741162516500907"/>
    <n v="80"/>
    <n v="0"/>
    <n v="0"/>
    <n v="60"/>
    <n v="60"/>
    <n v="12"/>
    <n v="60.777725734621058"/>
    <n v="60.777725734621058"/>
    <s v="3. Vulnerable (&gt;=60 y &lt;70)"/>
  </r>
  <r>
    <s v="23300"/>
    <x v="0"/>
    <x v="9"/>
    <x v="427"/>
    <s v="Intermedio"/>
    <n v="6"/>
    <s v="G5"/>
    <n v="0"/>
    <n v="1767.146506"/>
    <n v="21829.869877000001"/>
    <n v="30604.945843000001"/>
    <n v="1998.666471"/>
    <n v="191.71202099999999"/>
    <n v="28326.311017"/>
    <n v="5388.5412669999996"/>
    <n v="3969.9255779999999"/>
    <n v="1392.031191"/>
    <n v="158.53000599999999"/>
    <n v="961.00449600000002"/>
    <n v="1152.6435939999999"/>
    <n v="270"/>
    <n v="114914.32275164999"/>
    <n v="7341.7334887099996"/>
    <s v="OK"/>
    <n v="70.16067555999453"/>
    <n v="80"/>
    <n v="2386.9762070000002"/>
    <n v="2190.3784919999998"/>
    <n v="27066.04696"/>
    <n v="24551.293945000001"/>
    <n v="23597.016383000002"/>
    <n v="30604.945843000001"/>
    <n v="2272.1780959999996"/>
    <n v="30874.945843000001"/>
    <n v="77.101970720843923"/>
    <n v="22.898029279156077"/>
    <n v="19.023095749270258"/>
    <n v="21.162334778495001"/>
    <n v="6.3888759146035898"/>
    <n v="93.611124085396412"/>
    <n v="35.064415280582878"/>
    <n v="50"/>
    <n v="7.3592941913294085"/>
    <n v="80"/>
    <n v="53.534297628609501"/>
    <n v="42.827438102887605"/>
    <n v="9.8393244400054698"/>
    <n v="37.714851650454285"/>
    <n v="91.763733780694523"/>
    <n v="100"/>
    <n v="90.708827858325719"/>
    <n v="100"/>
    <n v="0.1175458457694295"/>
    <n v="0"/>
    <n v="79.238283883484755"/>
    <n v="79.355829729254182"/>
    <n v="15.871165945850837"/>
    <n v="58.675094879584556"/>
    <n v="58.698604048738446"/>
    <s v="2. Riesgo (&gt;=40 y &lt;60)"/>
  </r>
  <r>
    <s v="23350"/>
    <x v="0"/>
    <x v="9"/>
    <x v="428"/>
    <s v="Intermedio"/>
    <n v="6"/>
    <s v="G3"/>
    <n v="0"/>
    <n v="2479.5636049999998"/>
    <n v="16165.82199"/>
    <n v="26915.067583"/>
    <n v="7112.8033939999996"/>
    <n v="140.59088"/>
    <n v="22124.401039"/>
    <n v="6815.1250799999998"/>
    <n v="9732.9578789999996"/>
    <n v="5237.2316170000004"/>
    <n v="483.92324200000002"/>
    <n v="322.61161399999997"/>
    <n v="7049.5953499999996"/>
    <n v="0"/>
    <n v="88194.733687"/>
    <n v="9511.1502400000008"/>
    <s v="OK"/>
    <n v="68.536783697134524"/>
    <n v="80"/>
    <n v="5410.0438620000004"/>
    <n v="7253.3942739999993"/>
    <n v="22096.729706999999"/>
    <n v="21533.961984000001"/>
    <n v="18645.385595"/>
    <n v="26915.067583"/>
    <n v="7856.1302059999998"/>
    <n v="26915.067583"/>
    <n v="69.274897926604993"/>
    <n v="30.725102073395007"/>
    <n v="30.803659127253084"/>
    <n v="35.141974976458101"/>
    <n v="10.78426096704905"/>
    <n v="89.21573903295095"/>
    <n v="53.809249789315771"/>
    <n v="70"/>
    <n v="29.188595502402009"/>
    <n v="20"/>
    <n v="49.016563216560812"/>
    <n v="39.213250573248651"/>
    <n v="11.463216302865476"/>
    <n v="43.939348167220324"/>
    <n v="134.07274430707747"/>
    <n v="60"/>
    <n v="97.453162841460113"/>
    <n v="100"/>
    <n v="0"/>
    <n v="0"/>
    <n v="67.979782722406767"/>
    <n v="67.979782722406767"/>
    <n v="13.595956544481353"/>
    <n v="52.809207117730004"/>
    <n v="52.809207117730004"/>
    <s v="2. Riesgo (&gt;=40 y &lt;60)"/>
  </r>
  <r>
    <s v="23417"/>
    <x v="0"/>
    <x v="9"/>
    <x v="429"/>
    <s v="Intermedio"/>
    <n v="6"/>
    <s v="G4"/>
    <n v="0"/>
    <n v="2863.1700289999999"/>
    <n v="223724.73700200001"/>
    <n v="261620.65660700001"/>
    <n v="17306.153435"/>
    <n v="2221.6600020000001"/>
    <n v="279227.01669700001"/>
    <n v="47702.501432999998"/>
    <n v="22390.983466000001"/>
    <n v="9837.7382080000007"/>
    <n v="197.14800299999999"/>
    <n v="-17796.623858999999"/>
    <n v="11076.987768000001"/>
    <n v="0"/>
    <n v="251216.42367183999"/>
    <n v="86443.129013640006"/>
    <s v="OK"/>
    <n v="73.268167856155216"/>
    <n v="80"/>
    <n v="18617.83855"/>
    <n v="19527.813437000001"/>
    <n v="266864.03520799999"/>
    <n v="241069.870536"/>
    <n v="226587.90703100001"/>
    <n v="261620.65660700001"/>
    <n v="-6522.4880880000001"/>
    <n v="261620.65660700001"/>
    <n v="86.609333517335628"/>
    <n v="13.390666482664372"/>
    <n v="17.083770043915134"/>
    <n v="23.37971491274617"/>
    <n v="34.409823908073491"/>
    <n v="65.590176091926509"/>
    <n v="43.936159494460327"/>
    <n v="50"/>
    <n v="-2.4931089817567114"/>
    <n v="100"/>
    <n v="50.472111497467409"/>
    <n v="40.377689197973929"/>
    <n v="6.7318321438447839"/>
    <n v="25.803605947638058"/>
    <n v="104.88765054308627"/>
    <n v="100"/>
    <n v="90.334342110994669"/>
    <n v="100"/>
    <n v="0.11987040308149788"/>
    <n v="0"/>
    <n v="75.267868649212687"/>
    <n v="75.387739052294179"/>
    <n v="15.077547810458837"/>
    <n v="55.431262927816469"/>
    <n v="55.455237008432768"/>
    <s v="2. Riesgo (&gt;=40 y &lt;60)"/>
  </r>
  <r>
    <s v="23419"/>
    <x v="0"/>
    <x v="9"/>
    <x v="430"/>
    <s v="Rural"/>
    <n v="6"/>
    <s v="G5"/>
    <n v="0"/>
    <n v="4149.2805495000002"/>
    <n v="25505.0258435"/>
    <n v="47198.083534999998"/>
    <n v="5108.0817580000003"/>
    <n v="206.60819000000001"/>
    <n v="49782.743190000001"/>
    <n v="25483.544908"/>
    <n v="9463.9704975000004"/>
    <n v="4520.5015905"/>
    <n v="202.387821"/>
    <n v="-3635.5819729999998"/>
    <n v="0"/>
    <n v="6000"/>
    <n v="139934.28230230999"/>
    <n v="19161.14466614"/>
    <s v="OK"/>
    <n v="62.114240297537151"/>
    <n v="80"/>
    <n v="3069.7826829999999"/>
    <n v="5314.6899480000002"/>
    <n v="45890.196601000003"/>
    <n v="36756.284918999998"/>
    <n v="29654.306392999999"/>
    <n v="47198.083534999998"/>
    <n v="-3433.194152"/>
    <n v="53198.083534999998"/>
    <n v="62.829471393705397"/>
    <n v="37.170528606294603"/>
    <n v="51.189515231693683"/>
    <n v="56.946023547378019"/>
    <n v="13.692959545642157"/>
    <n v="86.307040454357846"/>
    <n v="47.765381260372003"/>
    <n v="70"/>
    <n v="-6.453604949398672"/>
    <n v="80"/>
    <n v="66.084718521606092"/>
    <n v="52.867774817284875"/>
    <n v="17.885759702462849"/>
    <n v="68.557427692026053"/>
    <n v="173.12919176435395"/>
    <n v="0"/>
    <n v="80.096159183155549"/>
    <n v="80"/>
    <n v="0.19521088582876067"/>
    <n v="0"/>
    <n v="49.519142564008689"/>
    <n v="49.714353449837446"/>
    <n v="9.9428706899674903"/>
    <n v="62.771603330086613"/>
    <n v="62.810645507252367"/>
    <s v="3. Vulnerable (&gt;=60 y &lt;70)"/>
  </r>
  <r>
    <s v="23464"/>
    <x v="0"/>
    <x v="9"/>
    <x v="431"/>
    <s v="Intermedio"/>
    <n v="6"/>
    <s v="G5"/>
    <n v="0"/>
    <n v="2006.940654"/>
    <n v="21176.599847000001"/>
    <n v="27765.225480000001"/>
    <n v="2715.1253609999999"/>
    <n v="10.020412"/>
    <n v="31959.318045"/>
    <n v="4974.0115230000001"/>
    <n v="4732.507627"/>
    <n v="1751.3414990000001"/>
    <n v="732.95799999999997"/>
    <n v="-3764.969908"/>
    <n v="2923.5666940000001"/>
    <n v="0"/>
    <n v="77923.873828530006"/>
    <n v="32002.131418700003"/>
    <s v="NO"/>
    <n v="64.369442439269122"/>
    <n v="80"/>
    <n v="2490.6169319999999"/>
    <n v="2725.1457729999997"/>
    <n v="28549.029259999999"/>
    <n v="26937.415942"/>
    <n v="23183.540501000003"/>
    <n v="27765.225480000001"/>
    <n v="-108.44521399999985"/>
    <n v="27765.225480000001"/>
    <n v="83.498477322648412"/>
    <n v="16.501522677351588"/>
    <n v="15.563572151309337"/>
    <n v="17.313771036867355"/>
    <n v="41.068455463495155"/>
    <n v="58.931544536504845"/>
    <n v="37.006628135329578"/>
    <n v="50"/>
    <n v="-0.39057926642128549"/>
    <n v="100"/>
    <n v="48.54936765014476"/>
    <n v="38.839494120115809"/>
    <n v="15.630557560730878"/>
    <n v="59.91307261096108"/>
    <n v="109.41649588849738"/>
    <n v="100"/>
    <n v="94.354927786430807"/>
    <n v="100"/>
    <n v="0"/>
    <n v="0"/>
    <n v="86.637690870320355"/>
    <n v="86.637690870320355"/>
    <n v="17.32753817406407"/>
    <n v="56.167032294179876"/>
    <n v="56.167032294179876"/>
    <s v="2. Riesgo (&gt;=40 y &lt;60)"/>
  </r>
  <r>
    <s v="23466"/>
    <x v="0"/>
    <x v="9"/>
    <x v="432"/>
    <s v="Intermedio"/>
    <n v="6"/>
    <s v="G2"/>
    <n v="0"/>
    <n v="2206.0782399999998"/>
    <n v="69005.471969000006"/>
    <n v="139873.68249599999"/>
    <n v="24249.931127"/>
    <n v="759.36723300000006"/>
    <n v="167946.351486"/>
    <n v="89414.591394999996"/>
    <n v="27493.565772999998"/>
    <n v="15468.423392999999"/>
    <n v="648.78243399999997"/>
    <n v="283.54215699999997"/>
    <n v="5660.2843579999999"/>
    <n v="0"/>
    <n v="605484.90954869008"/>
    <n v="128503.75348947001"/>
    <s v="OK"/>
    <n v="54.554828502398998"/>
    <n v="80"/>
    <n v="15994.139424000001"/>
    <n v="25009.298360000001"/>
    <n v="127564.997959"/>
    <n v="94554.905012000003"/>
    <n v="71211.550209000008"/>
    <n v="139873.68249599999"/>
    <n v="6592.6089489999995"/>
    <n v="139873.68249599999"/>
    <n v="50.911328663300523"/>
    <n v="49.088671336699477"/>
    <n v="53.239972529235679"/>
    <n v="74.51531940085836"/>
    <n v="21.223279302741464"/>
    <n v="78.77672069725854"/>
    <n v="56.261976059106644"/>
    <n v="80"/>
    <n v="4.7132590143885933"/>
    <n v="100"/>
    <n v="76.476142286963267"/>
    <n v="61.180913829570613"/>
    <n v="25.445171497601002"/>
    <n v="97.533207091995848"/>
    <n v="156.36538920294959"/>
    <n v="0"/>
    <n v="74.1229228431379"/>
    <n v="70"/>
    <n v="0.31267340097800755"/>
    <n v="0"/>
    <n v="55.844402363998618"/>
    <n v="56.157075764976625"/>
    <n v="11.231415152995325"/>
    <n v="72.349794302370341"/>
    <n v="72.412328982565938"/>
    <s v="4. Solvente (&gt;=70 y &lt;80)"/>
  </r>
  <r>
    <s v="23500"/>
    <x v="0"/>
    <x v="9"/>
    <x v="433"/>
    <s v="Intermedio"/>
    <n v="6"/>
    <s v="G5"/>
    <n v="0"/>
    <n v="2864.4585950000001"/>
    <n v="30479.001475000001"/>
    <n v="50791.283513000002"/>
    <n v="4176.1110010000002"/>
    <n v="113.198999"/>
    <n v="15167.264331"/>
    <n v="991.41887799999995"/>
    <n v="7156.2897389999998"/>
    <n v="4282.3940899999998"/>
    <n v="134.82203000000001"/>
    <n v="32750.123533000002"/>
    <n v="1525.4646379999999"/>
    <n v="0"/>
    <n v="45095.147459010004"/>
    <n v="21773.22710339"/>
    <s v="OK"/>
    <n v="46.085003167607226"/>
    <n v="80"/>
    <n v="2001.7611609999999"/>
    <n v="4289.3100000000004"/>
    <n v="15167.264331"/>
    <n v="15167.264331"/>
    <n v="33343.460070000001"/>
    <n v="50791.283513000002"/>
    <n v="34410.410200999999"/>
    <n v="50791.283513000002"/>
    <n v="65.647996592694412"/>
    <n v="34.352003407305588"/>
    <n v="6.5365701840750763"/>
    <n v="7.2716390834458098"/>
    <n v="48.282860419030989"/>
    <n v="51.717139580969011"/>
    <n v="59.840982494909568"/>
    <n v="80"/>
    <n v="67.748652565932247"/>
    <n v="0"/>
    <n v="34.668156414344082"/>
    <n v="27.734525131475266"/>
    <n v="33.914996832392774"/>
    <n v="100"/>
    <n v="214.27681201773507"/>
    <n v="0"/>
    <n v="100"/>
    <n v="100"/>
    <n v="0"/>
    <n v="0"/>
    <n v="66.666666666666671"/>
    <n v="66.666666666666671"/>
    <n v="13.333333333333336"/>
    <n v="41.067858464808602"/>
    <n v="41.067858464808602"/>
    <s v="2. Riesgo (&gt;=40 y &lt;60)"/>
  </r>
  <r>
    <s v="23555"/>
    <x v="0"/>
    <x v="9"/>
    <x v="434"/>
    <s v="Intermedio"/>
    <n v="6"/>
    <s v="G3"/>
    <n v="0"/>
    <n v="2020.74541"/>
    <n v="68204.693251000004"/>
    <n v="106386.998846"/>
    <n v="17980.785125999999"/>
    <n v="4492.6341679999996"/>
    <n v="100576.52594399999"/>
    <n v="23618.181186000002"/>
    <n v="24655.484745999998"/>
    <n v="15587.841098000001"/>
    <n v="256.26432999999997"/>
    <n v="8130.1270279999999"/>
    <n v="14311.686008999999"/>
    <n v="0"/>
    <n v="336141.51925494999"/>
    <n v="68498.810728990007"/>
    <s v="OK"/>
    <n v="49.01364944107943"/>
    <n v="80"/>
    <n v="15456.384424"/>
    <n v="22473.419293999999"/>
    <n v="89189.228170000002"/>
    <n v="83497.257767000003"/>
    <n v="70225.438661000007"/>
    <n v="106386.998846"/>
    <n v="22698.077366999998"/>
    <n v="106386.998846"/>
    <n v="66.009417901387096"/>
    <n v="33.990582098612904"/>
    <n v="23.482796770242757"/>
    <n v="26.790059358467914"/>
    <n v="20.377967851402605"/>
    <n v="79.622032148597398"/>
    <n v="63.222610541165317"/>
    <n v="80"/>
    <n v="21.335386478808836"/>
    <n v="20"/>
    <n v="48.080534721135642"/>
    <n v="38.464427776908515"/>
    <n v="30.98635055892057"/>
    <n v="100"/>
    <n v="145.39894115925489"/>
    <n v="50"/>
    <n v="93.618096579834997"/>
    <n v="100"/>
    <n v="0.21148243072393635"/>
    <n v="0"/>
    <n v="83.333333333333329"/>
    <n v="83.544815764057262"/>
    <n v="16.708963152811453"/>
    <n v="55.131094443575179"/>
    <n v="55.173390929719972"/>
    <s v="2. Riesgo (&gt;=40 y &lt;60)"/>
  </r>
  <r>
    <s v="23570"/>
    <x v="0"/>
    <x v="9"/>
    <x v="435"/>
    <s v="Rural"/>
    <n v="6"/>
    <s v="G4"/>
    <n v="0"/>
    <n v="2391.0833830000001"/>
    <n v="35864.733173000001"/>
    <n v="83204.280656000003"/>
    <n v="12287.974839"/>
    <n v="5334.0922300000002"/>
    <n v="88223.957718999998"/>
    <n v="38233.965820999998"/>
    <n v="20045.201062299999"/>
    <n v="14300.167738299999"/>
    <n v="684.33053299999995"/>
    <n v="4366.9682419999999"/>
    <n v="5523.149899"/>
    <n v="2798.8559599999999"/>
    <n v="196371.03781032001"/>
    <n v="52729.807222000003"/>
    <s v="OK"/>
    <n v="36.608443352392413"/>
    <n v="80"/>
    <n v="8008.8040819999997"/>
    <n v="17622.067069000001"/>
    <n v="73092.279089999996"/>
    <n v="59852.741409000002"/>
    <n v="38255.816555999998"/>
    <n v="83204.280656000003"/>
    <n v="10574.448673999999"/>
    <n v="86003.136616000003"/>
    <n v="45.978183158826823"/>
    <n v="54.021816841173177"/>
    <n v="43.337395883755384"/>
    <n v="59.308686444413105"/>
    <n v="26.85213044142137"/>
    <n v="73.147869558578634"/>
    <n v="71.339607389596267"/>
    <n v="100"/>
    <n v="12.295422109096345"/>
    <n v="60"/>
    <n v="69.295674568832993"/>
    <n v="55.436539655066397"/>
    <n v="43.391556647607587"/>
    <n v="100"/>
    <n v="220.03368903237458"/>
    <n v="0"/>
    <n v="81.886544179723984"/>
    <n v="80"/>
    <n v="0.74286555037384361"/>
    <n v="0"/>
    <n v="60"/>
    <n v="60.742865550373843"/>
    <n v="12.14857311007477"/>
    <n v="67.436539655066397"/>
    <n v="67.585112765141162"/>
    <s v="3. Vulnerable (&gt;=60 y &lt;70)"/>
  </r>
  <r>
    <s v="23574"/>
    <x v="0"/>
    <x v="9"/>
    <x v="436"/>
    <s v="Rural"/>
    <n v="6"/>
    <s v="G5"/>
    <n v="0"/>
    <n v="4656.596305"/>
    <n v="31842.640428999999"/>
    <n v="48379.043699000002"/>
    <n v="4614.037593"/>
    <n v="873.30264099999999"/>
    <n v="55958.888014999997"/>
    <n v="25699.303135999999"/>
    <n v="10143.936539"/>
    <n v="5797.8337039999997"/>
    <n v="601.911652"/>
    <n v="-11925.947151"/>
    <n v="2503.0556919999999"/>
    <n v="0"/>
    <n v="115529.20406205"/>
    <n v="19076.380418560002"/>
    <s v="OK"/>
    <n v="45.88192711317523"/>
    <n v="80"/>
    <n v="4110.1910269999998"/>
    <n v="5487.3402340000002"/>
    <n v="55958.888014999997"/>
    <n v="43302.202065999998"/>
    <n v="36499.236733999998"/>
    <n v="48379.043699000002"/>
    <n v="-8820.9798069999997"/>
    <n v="48379.043699000002"/>
    <n v="75.444312130449248"/>
    <n v="24.555687869550752"/>
    <n v="45.925328482423026"/>
    <n v="51.089853563643565"/>
    <n v="16.512171596295424"/>
    <n v="83.487828403704583"/>
    <n v="57.155658276343637"/>
    <n v="80"/>
    <n v="-18.233059466577117"/>
    <n v="40"/>
    <n v="55.826673967379783"/>
    <n v="44.661339173903826"/>
    <n v="34.11807288682477"/>
    <n v="100"/>
    <n v="133.50572267696211"/>
    <n v="60"/>
    <n v="77.382170379069507"/>
    <n v="70"/>
    <n v="0.31384018225206178"/>
    <n v="0"/>
    <n v="76.666666666666671"/>
    <n v="76.980506848918736"/>
    <n v="15.396101369783748"/>
    <n v="59.994672507237162"/>
    <n v="60.057440543687576"/>
    <s v="3. Vulnerable (&gt;=60 y &lt;70)"/>
  </r>
  <r>
    <s v="23580"/>
    <x v="0"/>
    <x v="9"/>
    <x v="437"/>
    <s v="Rural"/>
    <n v="6"/>
    <s v="G4"/>
    <n v="0"/>
    <n v="3210.4671062500001"/>
    <n v="47309.769836749998"/>
    <n v="68260.556547"/>
    <n v="13640.131687999999"/>
    <n v="82.356103000000004"/>
    <n v="84678.145472000004"/>
    <n v="26985.221068999999"/>
    <n v="17203.554756349997"/>
    <n v="10372.02705735"/>
    <n v="0"/>
    <n v="-6494.3727699999999"/>
    <n v="4188.41579"/>
    <n v="0"/>
    <n v="151178.49197"/>
    <n v="17336.518766000001"/>
    <s v="OK"/>
    <n v="51.274960680180101"/>
    <n v="80"/>
    <n v="8130.4240639999998"/>
    <n v="13722.487791"/>
    <n v="67923.401618000004"/>
    <n v="61453.666695"/>
    <n v="50520.236942999996"/>
    <n v="68260.556547"/>
    <n v="-2305.9569799999999"/>
    <n v="68260.556547"/>
    <n v="74.01087758230463"/>
    <n v="25.98912241769537"/>
    <n v="31.867987800846482"/>
    <n v="43.612415041376615"/>
    <n v="11.467582815576884"/>
    <n v="88.53241718442311"/>
    <n v="60.290022639196614"/>
    <n v="80"/>
    <n v="-3.3781690285696113"/>
    <n v="100"/>
    <n v="67.626790928699023"/>
    <n v="54.101432742959219"/>
    <n v="28.725039319819899"/>
    <n v="100"/>
    <n v="168.77948410785379"/>
    <n v="0"/>
    <n v="90.47495447977461"/>
    <n v="100"/>
    <n v="0.28442026304303758"/>
    <n v="0"/>
    <n v="66.666666666666671"/>
    <n v="66.951086929709703"/>
    <n v="13.390217385941941"/>
    <n v="67.434766076292561"/>
    <n v="67.491650128901156"/>
    <s v="3. Vulnerable (&gt;=60 y &lt;70)"/>
  </r>
  <r>
    <s v="23586"/>
    <x v="0"/>
    <x v="9"/>
    <x v="438"/>
    <s v="Intermedio"/>
    <n v="6"/>
    <s v="G5"/>
    <n v="0"/>
    <n v="2326.4808760000001"/>
    <n v="21712.400261999999"/>
    <n v="26156.619621000002"/>
    <n v="2027.3925320000001"/>
    <n v="8.9690370000000001"/>
    <n v="27370.182922"/>
    <n v="6642.0085879999997"/>
    <n v="4362.8424450000002"/>
    <n v="2196.3468389999998"/>
    <n v="114.77109299999999"/>
    <n v="-3380.0589070000001"/>
    <n v="1325.83257"/>
    <n v="4000"/>
    <n v="97559.067163"/>
    <n v="20161.360256"/>
    <s v="OK"/>
    <n v="63.358103944011255"/>
    <n v="80"/>
    <n v="3335.216183"/>
    <n v="2036.3615690000001"/>
    <n v="27370.182922"/>
    <n v="20415.813892999999"/>
    <n v="24038.881138000001"/>
    <n v="26156.619621000002"/>
    <n v="-1939.4552440000002"/>
    <n v="30156.619621000002"/>
    <n v="91.903623198695897"/>
    <n v="8.0963768013041033"/>
    <n v="24.267315300480476"/>
    <n v="26.996292156273366"/>
    <n v="20.665798518055475"/>
    <n v="79.334201481944518"/>
    <n v="50.342107621078668"/>
    <n v="70"/>
    <n v="-6.4312753497392405"/>
    <n v="80"/>
    <n v="52.885374087904395"/>
    <n v="42.308299270323516"/>
    <n v="16.641896055988745"/>
    <n v="63.789607178919987"/>
    <n v="61.05635908639389"/>
    <n v="60"/>
    <n v="74.591441172246903"/>
    <n v="70"/>
    <n v="0"/>
    <n v="0"/>
    <n v="64.596535726306669"/>
    <n v="64.596535726306669"/>
    <n v="12.919307145261335"/>
    <n v="55.227606415584852"/>
    <n v="55.227606415584852"/>
    <s v="2. Riesgo (&gt;=40 y &lt;60)"/>
  </r>
  <r>
    <s v="23660"/>
    <x v="0"/>
    <x v="9"/>
    <x v="439"/>
    <s v="Intermedio"/>
    <n v="5"/>
    <s v="G2"/>
    <n v="0"/>
    <n v="2547.2898639999999"/>
    <n v="178232.855924"/>
    <n v="227690.43215499999"/>
    <n v="29800.342261000002"/>
    <n v="4053.8243830000001"/>
    <n v="261314.02959799999"/>
    <n v="61721.543716"/>
    <n v="36408.210699000003"/>
    <n v="16426.954258999998"/>
    <n v="852.58651899999995"/>
    <n v="-15569.312408"/>
    <n v="48315.018523999999"/>
    <n v="182.057365"/>
    <n v="375168.96802022"/>
    <n v="129274.03059813"/>
    <s v="NO"/>
    <n v="90.050423053970647"/>
    <n v="80"/>
    <n v="23837.244933000002"/>
    <n v="33854.166644000004"/>
    <n v="223278.48812299999"/>
    <n v="210789.94316200001"/>
    <n v="180780.14578799999"/>
    <n v="227690.43215499999"/>
    <n v="33598.292634999998"/>
    <n v="227872.48951999997"/>
    <n v="79.397339658494801"/>
    <n v="20.602660341505199"/>
    <n v="23.619682345778038"/>
    <n v="33.058397488390533"/>
    <n v="34.457548895985099"/>
    <n v="65.542451104014901"/>
    <n v="45.11881782603281"/>
    <n v="70"/>
    <n v="14.744339128331301"/>
    <n v="60"/>
    <n v="49.840701786782127"/>
    <n v="39.872561429425701"/>
    <n v="0"/>
    <n v="0"/>
    <n v="142.02214534085144"/>
    <n v="50"/>
    <n v="94.40674062871642"/>
    <n v="100"/>
    <n v="0"/>
    <n v="0"/>
    <n v="50"/>
    <n v="50"/>
    <n v="10"/>
    <n v="49.872561429425701"/>
    <n v="49.872561429425701"/>
    <s v="2. Riesgo (&gt;=40 y &lt;60)"/>
  </r>
  <r>
    <s v="23670"/>
    <x v="0"/>
    <x v="9"/>
    <x v="440"/>
    <s v="Intermedio"/>
    <n v="6"/>
    <s v="G5"/>
    <n v="0"/>
    <n v="3102.5028200000002"/>
    <n v="49479.879264000003"/>
    <n v="63584.818760000002"/>
    <n v="6299.639983"/>
    <n v="530.18460700000003"/>
    <n v="64291.317776999997"/>
    <n v="17530.455053999998"/>
    <n v="9959.7482810000001"/>
    <n v="5287.0542999999998"/>
    <n v="487.59715199999999"/>
    <n v="-5379.1929980000004"/>
    <n v="901.32176800000002"/>
    <n v="8334"/>
    <n v="165168.87133225001"/>
    <n v="63819.537485099994"/>
    <s v="OK"/>
    <n v="68.780312737735969"/>
    <n v="80"/>
    <n v="5834.7172929999997"/>
    <n v="6829.8245900000002"/>
    <n v="64291.317776999997"/>
    <n v="57489.006879"/>
    <n v="52582.382084000004"/>
    <n v="63584.818760000002"/>
    <n v="-3990.2740780000004"/>
    <n v="71918.818759999995"/>
    <n v="82.696440926365554"/>
    <n v="17.303559073634446"/>
    <n v="27.267219991983833"/>
    <n v="30.333550624712032"/>
    <n v="38.638962033422168"/>
    <n v="61.361037966577832"/>
    <n v="53.084216094958961"/>
    <n v="70"/>
    <n v="-5.548303137897646"/>
    <n v="80"/>
    <n v="51.799629532984866"/>
    <n v="41.439703626387896"/>
    <n v="11.219687262264031"/>
    <n v="43.005883507642956"/>
    <n v="117.05493594683406"/>
    <n v="80"/>
    <n v="89.419549741390583"/>
    <n v="80"/>
    <n v="0.10093311118494475"/>
    <n v="0"/>
    <n v="67.668627835880983"/>
    <n v="67.769560947065926"/>
    <n v="13.553912189413186"/>
    <n v="54.973429193564094"/>
    <n v="54.993615815801078"/>
    <s v="2. Riesgo (&gt;=40 y &lt;60)"/>
  </r>
  <r>
    <s v="23672"/>
    <x v="0"/>
    <x v="9"/>
    <x v="441"/>
    <s v="Intermedio"/>
    <n v="6"/>
    <s v="G4"/>
    <n v="0"/>
    <n v="1787.24854325"/>
    <n v="32561.931848749999"/>
    <n v="62470.659007000002"/>
    <n v="8984.8824430000004"/>
    <n v="1908.801068"/>
    <n v="104573.238383"/>
    <n v="51080.536494"/>
    <n v="12688.24878025"/>
    <n v="7300.0398472500001"/>
    <n v="407.92452600000001"/>
    <n v="-31976.648454999999"/>
    <n v="2157.6063779999999"/>
    <n v="5000"/>
    <n v="205401.00173011998"/>
    <n v="58988.77059855"/>
    <s v="OK"/>
    <n v="51.764219737386711"/>
    <n v="80"/>
    <n v="9806.3771250000009"/>
    <n v="10893.683511000001"/>
    <n v="89059.098528999995"/>
    <n v="47262.550926000004"/>
    <n v="34349.180392000002"/>
    <n v="62470.659007000002"/>
    <n v="-29411.117550999999"/>
    <n v="67470.659007000009"/>
    <n v="54.984501425142774"/>
    <n v="45.015498574857226"/>
    <n v="48.846662189916394"/>
    <n v="66.84830300945346"/>
    <n v="28.718832966577441"/>
    <n v="71.281167033422562"/>
    <n v="57.5338643943752"/>
    <n v="80"/>
    <n v="-43.590974186199404"/>
    <n v="0"/>
    <n v="52.62899372354665"/>
    <n v="42.103194978837323"/>
    <n v="28.235780262613289"/>
    <n v="100"/>
    <n v="111.08774802498736"/>
    <n v="80"/>
    <n v="53.06875064607808"/>
    <n v="50"/>
    <n v="0"/>
    <n v="0"/>
    <n v="76.666666666666671"/>
    <n v="76.666666666666671"/>
    <n v="15.333333333333336"/>
    <n v="57.436528312170658"/>
    <n v="57.436528312170658"/>
    <s v="2. Riesgo (&gt;=40 y &lt;60)"/>
  </r>
  <r>
    <s v="23675"/>
    <x v="0"/>
    <x v="9"/>
    <x v="442"/>
    <s v="Intermedio"/>
    <n v="6"/>
    <s v="G5"/>
    <n v="0"/>
    <n v="2574.1078710000002"/>
    <n v="39433.287268"/>
    <n v="68837.600756999993"/>
    <n v="3364.4663970000001"/>
    <n v="320.39709499999998"/>
    <n v="89891.932646999994"/>
    <n v="45654.644848000004"/>
    <n v="6258.9713629999997"/>
    <n v="2874.586687"/>
    <n v="0"/>
    <n v="-12463.530513"/>
    <n v="1085.746594"/>
    <n v="0"/>
    <n v="73526.597244239994"/>
    <n v="24663.849160869999"/>
    <s v="OK"/>
    <n v="74.523813014266921"/>
    <n v="80"/>
    <n v="3461.8951929999998"/>
    <n v="3684.863492"/>
    <n v="77916.746593999997"/>
    <n v="58561.588860999997"/>
    <n v="42007.395139"/>
    <n v="68837.600756999993"/>
    <n v="-11377.783919"/>
    <n v="68837.600756999993"/>
    <n v="61.023909428929841"/>
    <n v="38.976090571070159"/>
    <n v="50.788367213421637"/>
    <n v="56.499764496259665"/>
    <n v="33.544118843065519"/>
    <n v="66.455881156934481"/>
    <n v="45.927461882844852"/>
    <n v="70"/>
    <n v="-16.528443458051534"/>
    <n v="40"/>
    <n v="54.386347244852871"/>
    <n v="43.509077795882298"/>
    <n v="5.4761869857330794"/>
    <n v="20.990626037020554"/>
    <n v="106.44064267025891"/>
    <n v="100"/>
    <n v="75.159181332539816"/>
    <n v="70"/>
    <n v="0.12984325271549046"/>
    <n v="0"/>
    <n v="63.66354201234018"/>
    <n v="63.793385265055669"/>
    <n v="12.758677053011134"/>
    <n v="56.241786198350333"/>
    <n v="56.267754848893432"/>
    <s v="2. Riesgo (&gt;=40 y &lt;60)"/>
  </r>
  <r>
    <s v="23678"/>
    <x v="0"/>
    <x v="9"/>
    <x v="89"/>
    <s v="Rural"/>
    <n v="6"/>
    <s v="G5"/>
    <n v="0"/>
    <n v="1705.3505210000001"/>
    <n v="25093.205321000001"/>
    <n v="45133.709467000001"/>
    <n v="2031.23072"/>
    <n v="827.10216300000002"/>
    <n v="35441.921877000001"/>
    <n v="10599.252990000001"/>
    <n v="4564.9684040000002"/>
    <n v="1586.971329"/>
    <n v="485.87797899999998"/>
    <n v="6713.7905149999997"/>
    <n v="1821.8413149999999"/>
    <n v="0"/>
    <n v="80628.01497376"/>
    <n v="45334.341080760001"/>
    <s v="OK"/>
    <n v="61.429735118516113"/>
    <n v="80"/>
    <n v="2217.9038430000001"/>
    <n v="2858.332883"/>
    <n v="35441.921877000001"/>
    <n v="29027.733263999999"/>
    <n v="26798.555842000002"/>
    <n v="45133.709467000001"/>
    <n v="9021.5098089999992"/>
    <n v="45133.709467000001"/>
    <n v="59.3759213644827"/>
    <n v="40.6240786355173"/>
    <n v="29.905976957977483"/>
    <n v="33.269048560981709"/>
    <n v="56.226537507482789"/>
    <n v="43.773462492517211"/>
    <n v="34.764125149462913"/>
    <n v="40"/>
    <n v="19.988407590553074"/>
    <n v="40"/>
    <n v="39.533317937803247"/>
    <n v="31.6266543502426"/>
    <n v="18.570264881483887"/>
    <n v="71.181186206968533"/>
    <n v="128.87541955532831"/>
    <n v="70"/>
    <n v="81.9022550885919"/>
    <n v="80"/>
    <n v="0.22910325751557692"/>
    <n v="2"/>
    <n v="73.727062068989511"/>
    <n v="75.956165326505086"/>
    <n v="15.191233065301018"/>
    <n v="46.372066764040504"/>
    <n v="46.817887415543616"/>
    <s v="2. Riesgo (&gt;=40 y &lt;60)"/>
  </r>
  <r>
    <s v="23682"/>
    <x v="0"/>
    <x v="9"/>
    <x v="443"/>
    <s v="Rural"/>
    <n v="6"/>
    <s v="G5"/>
    <n v="0"/>
    <n v="3519.3477012499998"/>
    <n v="17910.203014750001"/>
    <n v="25752.911218000001"/>
    <n v="4239.7896700000001"/>
    <n v="9.7263780000000004"/>
    <n v="60390.055360999999"/>
    <n v="45258.356007000002"/>
    <n v="7768.8637492500002"/>
    <n v="4532.6210462500003"/>
    <n v="364.609217"/>
    <n v="-6235.5828289999999"/>
    <n v="6562.9539580000001"/>
    <n v="0"/>
    <n v="156829.30764300001"/>
    <n v="37845.424339999998"/>
    <s v="OK"/>
    <n v="53.443145717288289"/>
    <n v="80"/>
    <n v="5027.3223049999997"/>
    <n v="4249.5160480000004"/>
    <n v="28752.251344"/>
    <n v="22692.03587"/>
    <n v="21429.550716000002"/>
    <n v="25752.911218000001"/>
    <n v="691.98034600000028"/>
    <n v="25752.911218000001"/>
    <n v="83.212148461964233"/>
    <n v="16.787851538035767"/>
    <n v="74.943392147025463"/>
    <n v="83.371138691357601"/>
    <n v="24.131602000150263"/>
    <n v="75.868397999849734"/>
    <n v="58.343423086646048"/>
    <n v="80"/>
    <n v="2.6869985305441526"/>
    <n v="100"/>
    <n v="71.205477645848617"/>
    <n v="56.964382116678898"/>
    <n v="26.556854282711711"/>
    <n v="100"/>
    <n v="84.528418712553588"/>
    <n v="80"/>
    <n v="78.922640173481085"/>
    <n v="70"/>
    <n v="0"/>
    <n v="0"/>
    <n v="83.333333333333329"/>
    <n v="83.333333333333329"/>
    <n v="16.666666666666668"/>
    <n v="73.631048783345562"/>
    <n v="73.631048783345562"/>
    <s v="4. Solvente (&gt;=70 y &lt;80)"/>
  </r>
  <r>
    <s v="23686"/>
    <x v="0"/>
    <x v="9"/>
    <x v="444"/>
    <s v="Rural"/>
    <n v="6"/>
    <s v="G5"/>
    <n v="0"/>
    <n v="2552.9698539999999"/>
    <n v="50138.455485999999"/>
    <n v="84338.002072000003"/>
    <n v="7724.1407820000004"/>
    <n v="382.562341"/>
    <n v="86507.653638000003"/>
    <n v="30579.087766000001"/>
    <n v="10872.509233999999"/>
    <n v="6096.4384399999999"/>
    <n v="0"/>
    <n v="-6945.7223599999998"/>
    <n v="4814.2076079999997"/>
    <n v="0"/>
    <n v="203066.907423"/>
    <n v="54906.891240999998"/>
    <s v="NO"/>
    <n v="59.294050612454626"/>
    <n v="80"/>
    <n v="5648.4982410000002"/>
    <n v="8106.7031230000002"/>
    <n v="86507.653638000003"/>
    <n v="64772.248471999999"/>
    <n v="52691.425340000002"/>
    <n v="84338.002072000003"/>
    <n v="-2131.514752"/>
    <n v="84338.002072000003"/>
    <n v="62.476492263851497"/>
    <n v="37.523507736148503"/>
    <n v="35.348418873966082"/>
    <n v="39.323519366191363"/>
    <n v="27.03881786441244"/>
    <n v="72.961182135587563"/>
    <n v="56.072046560655053"/>
    <n v="80"/>
    <n v="-2.5273479328812054"/>
    <n v="100"/>
    <n v="65.961641847585483"/>
    <n v="52.769313478068391"/>
    <n v="20.705949387545374"/>
    <n v="79.367421431694794"/>
    <n v="143.51961843870208"/>
    <n v="50"/>
    <n v="74.874587100750645"/>
    <n v="70"/>
    <n v="0.42806531374097123"/>
    <n v="0"/>
    <n v="66.455807143898269"/>
    <n v="66.883872457639242"/>
    <n v="13.376774491527849"/>
    <n v="66.060474906848043"/>
    <n v="66.146087969596238"/>
    <s v="3. Vulnerable (&gt;=60 y &lt;70)"/>
  </r>
  <r>
    <s v="23807"/>
    <x v="0"/>
    <x v="9"/>
    <x v="445"/>
    <s v="Intermedio"/>
    <n v="6"/>
    <s v="G4"/>
    <n v="0"/>
    <n v="3238.4041390000002"/>
    <n v="100691.462812"/>
    <n v="130540.32629899999"/>
    <n v="11194.829179"/>
    <n v="1328.986613"/>
    <n v="125829.743705"/>
    <n v="13533.298537000001"/>
    <n v="16320.887782899999"/>
    <n v="9472.4976389000003"/>
    <n v="176.906598"/>
    <n v="-993.839563"/>
    <n v="8908.2660059999998"/>
    <n v="0"/>
    <n v="186715.82203397999"/>
    <n v="53086.774850250004"/>
    <s v="OK"/>
    <n v="58.942658173958776"/>
    <n v="80"/>
    <n v="11702.561835"/>
    <n v="12523.815792000001"/>
    <n v="124685.775718"/>
    <n v="117552.476853"/>
    <n v="103929.866951"/>
    <n v="130540.32629899999"/>
    <n v="8091.3330409999999"/>
    <n v="130540.32629899999"/>
    <n v="79.615142613440952"/>
    <n v="20.384857386559048"/>
    <n v="10.75524604796778"/>
    <n v="14.718916595783217"/>
    <n v="28.431856642866006"/>
    <n v="71.568143357133991"/>
    <n v="58.039107706044568"/>
    <n v="80"/>
    <n v="6.1983398313766767"/>
    <n v="80"/>
    <n v="53.33438346789525"/>
    <n v="42.667506774316202"/>
    <n v="21.057341826041224"/>
    <n v="80.714334400137886"/>
    <n v="107.0177279862243"/>
    <n v="100"/>
    <n v="94.278979439376243"/>
    <n v="100"/>
    <n v="0.38246820882930521"/>
    <n v="0"/>
    <n v="93.571444800045967"/>
    <n v="93.953913008875276"/>
    <n v="18.790782601775057"/>
    <n v="61.381795734325394"/>
    <n v="61.458289376091258"/>
    <s v="3. Vulnerable (&gt;=60 y &lt;70)"/>
  </r>
  <r>
    <s v="23815"/>
    <x v="0"/>
    <x v="9"/>
    <x v="446"/>
    <s v="Intermedio"/>
    <n v="6"/>
    <s v="G5"/>
    <n v="0"/>
    <n v="3287.1355840000001"/>
    <n v="48626.941883"/>
    <n v="90737.631099000006"/>
    <n v="7007.1531519999999"/>
    <n v="478.69239099999999"/>
    <n v="100343.777185"/>
    <n v="50520.658540999997"/>
    <n v="10777.261231"/>
    <n v="7675.3903810000002"/>
    <n v="244.98022900000001"/>
    <n v="-5013.4755189999996"/>
    <n v="5529.7692509999997"/>
    <n v="0"/>
    <n v="110602.81611217001"/>
    <n v="46974.940643670001"/>
    <s v="OK"/>
    <n v="52.969393968459585"/>
    <n v="80"/>
    <n v="6508.8206989999999"/>
    <n v="7485.8455429999995"/>
    <n v="92649.235767999999"/>
    <n v="70557.270862999998"/>
    <n v="51914.077467000003"/>
    <n v="90737.631099000006"/>
    <n v="761.27396099999987"/>
    <n v="90737.631099000006"/>
    <n v="57.213392986156691"/>
    <n v="42.786607013843309"/>
    <n v="50.347575064726712"/>
    <n v="56.009403140707335"/>
    <n v="42.47174013727593"/>
    <n v="57.52825986272407"/>
    <n v="71.21837558249311"/>
    <n v="100"/>
    <n v="0.83898372899927909"/>
    <n v="100"/>
    <n v="71.264854003454943"/>
    <n v="57.011883202763954"/>
    <n v="27.030606031540415"/>
    <n v="100"/>
    <n v="115.01078135629251"/>
    <n v="80"/>
    <n v="76.155264830980599"/>
    <n v="70"/>
    <n v="0.86155070152849111"/>
    <n v="0"/>
    <n v="83.333333333333329"/>
    <n v="84.194884034861815"/>
    <n v="16.838976806972365"/>
    <n v="73.678549869430626"/>
    <n v="73.850860009736323"/>
    <s v="4. Solvente (&gt;=70 y &lt;80)"/>
  </r>
  <r>
    <s v="23855"/>
    <x v="0"/>
    <x v="9"/>
    <x v="447"/>
    <s v="Rural"/>
    <n v="6"/>
    <s v="G5"/>
    <n v="0"/>
    <n v="2663.8513320000002"/>
    <n v="41434.105031999999"/>
    <n v="52852.375816"/>
    <n v="8008.9474609999997"/>
    <n v="483.07712500000002"/>
    <n v="113734.69525400001"/>
    <n v="43965.591920999999"/>
    <n v="11187.462966700001"/>
    <n v="7113.7192496999996"/>
    <n v="440.69981899999999"/>
    <n v="-7733.1998249999997"/>
    <n v="5702.6328149999999"/>
    <n v="6600"/>
    <n v="305030.37481100002"/>
    <n v="33979.467933"/>
    <s v="OK"/>
    <n v="62.560148552784746"/>
    <n v="80"/>
    <n v="9497.4114430000009"/>
    <n v="8492.0245859999995"/>
    <n v="56511.831923999998"/>
    <n v="50636.534557999999"/>
    <n v="44097.956363999998"/>
    <n v="52852.375816"/>
    <n v="-1589.8671909999994"/>
    <n v="59452.375816"/>
    <n v="83.436090966889381"/>
    <n v="16.563909033110619"/>
    <n v="38.656270914352973"/>
    <n v="43.003355350777646"/>
    <n v="11.139699760738264"/>
    <n v="88.860300239261733"/>
    <n v="63.586527802365133"/>
    <n v="80"/>
    <n v="-2.6741861350007303"/>
    <n v="100"/>
    <n v="65.685512924630004"/>
    <n v="52.548410339704006"/>
    <n v="17.439851447215254"/>
    <n v="66.848228671410496"/>
    <n v="89.414096008854983"/>
    <n v="80"/>
    <n v="89.603420795309901"/>
    <n v="80"/>
    <n v="0.70642129256355068"/>
    <n v="0"/>
    <n v="75.616076223803489"/>
    <n v="76.322497516367036"/>
    <n v="15.264499503273408"/>
    <n v="67.671625584464707"/>
    <n v="67.812909842977419"/>
    <s v="3. Vulnerable (&gt;=60 y &lt;70)"/>
  </r>
  <r>
    <s v="25001"/>
    <x v="0"/>
    <x v="10"/>
    <x v="448"/>
    <s v="Intermedio"/>
    <n v="6"/>
    <s v="G2"/>
    <n v="0"/>
    <n v="1250.1379502499999"/>
    <n v="8854.7998197500001"/>
    <n v="21285.403654000002"/>
    <n v="3766.9582829999999"/>
    <n v="573.64966600000002"/>
    <n v="20774.587919000001"/>
    <n v="7573.5517220000002"/>
    <n v="5714.2819062500002"/>
    <n v="3406.3515592499998"/>
    <n v="0"/>
    <n v="-1797.1146120000001"/>
    <n v="100"/>
    <n v="0"/>
    <n v="65428.876766170004"/>
    <n v="29855.584573330001"/>
    <s v="OK"/>
    <n v="46.139623136256525"/>
    <n v="80"/>
    <n v="3876.6496000000002"/>
    <n v="4340.6079490000002"/>
    <n v="20774.587919000001"/>
    <n v="16385.848267000001"/>
    <n v="10104.93777"/>
    <n v="21285.403654000002"/>
    <n v="-1697.1146120000001"/>
    <n v="21285.403654000002"/>
    <n v="47.473554809006671"/>
    <n v="52.526445190993329"/>
    <n v="36.455845726178708"/>
    <n v="51.024049398652501"/>
    <n v="45.630593170700479"/>
    <n v="54.369406829299521"/>
    <n v="59.611192012145921"/>
    <n v="80"/>
    <n v="-7.9731380225954727"/>
    <n v="80"/>
    <n v="63.583980283789074"/>
    <n v="50.86718422703126"/>
    <n v="33.860376863743475"/>
    <n v="100"/>
    <n v="111.9680238575083"/>
    <n v="80"/>
    <n v="78.874480354981429"/>
    <n v="70"/>
    <n v="0.26249165206876812"/>
    <n v="0"/>
    <n v="83.333333333333329"/>
    <n v="83.595824985402103"/>
    <n v="16.719164997080423"/>
    <n v="67.533850893697931"/>
    <n v="67.586349224111686"/>
    <s v="3. Vulnerable (&gt;=60 y &lt;70)"/>
  </r>
  <r>
    <s v="25019"/>
    <x v="0"/>
    <x v="10"/>
    <x v="449"/>
    <s v="Intermedio"/>
    <n v="6"/>
    <s v="G2"/>
    <n v="0"/>
    <n v="1114.3337240000001"/>
    <n v="5456.8878130000003"/>
    <n v="10391.996469"/>
    <n v="2448.6718820000001"/>
    <n v="459.61524900000001"/>
    <n v="16471.168989999998"/>
    <n v="9264.7553229999994"/>
    <n v="4068.163818"/>
    <n v="2235.8666370000001"/>
    <n v="40.048729000000002"/>
    <n v="-7911.4697020000003"/>
    <n v="8023.6351279999999"/>
    <n v="0"/>
    <n v="43565.093188999999"/>
    <n v="9217.2885839999999"/>
    <s v="OK"/>
    <n v="37.294026374706576"/>
    <n v="80"/>
    <n v="1871"/>
    <n v="2908.287131"/>
    <n v="16471.168989999998"/>
    <n v="11531.822356999999"/>
    <n v="6571.2215370000004"/>
    <n v="10391.996469"/>
    <n v="152.21415499999966"/>
    <n v="10391.996469"/>
    <n v="63.233485082509226"/>
    <n v="36.766514917490774"/>
    <n v="56.248316853678283"/>
    <n v="78.725835063324226"/>
    <n v="21.157509164532961"/>
    <n v="78.842490835467032"/>
    <n v="54.96009347281403"/>
    <n v="70"/>
    <n v="1.4647248529583741"/>
    <n v="100"/>
    <n v="72.866968163256416"/>
    <n v="58.293574530605134"/>
    <n v="42.705973625293424"/>
    <n v="100"/>
    <n v="155.44025285943346"/>
    <n v="0"/>
    <n v="70.012167102415233"/>
    <n v="70"/>
    <n v="0.15855702030685392"/>
    <n v="0"/>
    <n v="56.666666666666664"/>
    <n v="56.825223686973516"/>
    <n v="11.365044737394705"/>
    <n v="69.62690786393847"/>
    <n v="69.658619267999839"/>
    <s v="3. Vulnerable (&gt;=60 y &lt;70)"/>
  </r>
  <r>
    <s v="25035"/>
    <x v="0"/>
    <x v="10"/>
    <x v="450"/>
    <s v="Intermedio"/>
    <n v="5"/>
    <s v="G1"/>
    <n v="0"/>
    <n v="1348.5016479999999"/>
    <n v="10310.490452"/>
    <n v="47139.181367999998"/>
    <n v="30050.388196"/>
    <n v="3074.3874649999998"/>
    <n v="37149.793178"/>
    <n v="11162.271793"/>
    <n v="34555.505295000003"/>
    <n v="20510.625673999999"/>
    <n v="910.80721400000004"/>
    <n v="-4055.4914309999999"/>
    <n v="16337.191317999999"/>
    <n v="0"/>
    <n v="125792.271358"/>
    <n v="17669.998264999998"/>
    <s v="OK"/>
    <n v="31.99015387673866"/>
    <n v="80"/>
    <n v="27249.533067"/>
    <n v="33124.775661"/>
    <n v="37149.793178"/>
    <n v="28313.885599000001"/>
    <n v="11658.992099999999"/>
    <n v="47139.181367999998"/>
    <n v="13192.507100999999"/>
    <n v="47139.181367999998"/>
    <n v="24.733123829584788"/>
    <n v="75.266876170415216"/>
    <n v="30.046659316559172"/>
    <n v="37.454981705576458"/>
    <n v="14.046966537961508"/>
    <n v="85.953033462038491"/>
    <n v="59.355594713204141"/>
    <n v="80"/>
    <n v="27.986288090178022"/>
    <n v="20"/>
    <n v="59.734978267606039"/>
    <n v="47.787982614084832"/>
    <n v="48.00984612326134"/>
    <n v="100"/>
    <n v="121.56089272999358"/>
    <n v="70"/>
    <n v="76.215459567531056"/>
    <n v="70"/>
    <n v="0.10547859076733068"/>
    <n v="0"/>
    <n v="80"/>
    <n v="80.105478590767333"/>
    <n v="16.021095718153468"/>
    <n v="63.787982614084832"/>
    <n v="63.8090783322383"/>
    <s v="3. Vulnerable (&gt;=60 y &lt;70)"/>
  </r>
  <r>
    <s v="25040"/>
    <x v="0"/>
    <x v="10"/>
    <x v="451"/>
    <s v="Intermedio"/>
    <n v="6"/>
    <s v="G3"/>
    <n v="0"/>
    <n v="1248.4866179999999"/>
    <n v="10546.320092"/>
    <n v="22336.358401000001"/>
    <n v="3435.3061459999999"/>
    <n v="1288.614206"/>
    <n v="18552.422371000001"/>
    <n v="4265.6604150000003"/>
    <n v="6089.4545010000002"/>
    <n v="2454.8537590000001"/>
    <n v="47.094346000000002"/>
    <n v="149.33528799999999"/>
    <n v="2400.9208709999998"/>
    <n v="0"/>
    <n v="98253.452693200001"/>
    <n v="12575.585746109999"/>
    <s v="OK"/>
    <n v="51.517019477791152"/>
    <n v="80"/>
    <n v="4470.2253520000004"/>
    <n v="4723.9203520000001"/>
    <n v="18552.422371000001"/>
    <n v="15227.736788"/>
    <n v="11794.806710000001"/>
    <n v="22336.358401000001"/>
    <n v="2597.3505049999999"/>
    <n v="22336.358401000001"/>
    <n v="52.805414822999737"/>
    <n v="47.194585177000263"/>
    <n v="22.992471439566923"/>
    <n v="26.230677746375967"/>
    <n v="12.799128581646615"/>
    <n v="87.200871418353387"/>
    <n v="40.313196503839023"/>
    <n v="50"/>
    <n v="11.628352564774911"/>
    <n v="60"/>
    <n v="54.125226868345933"/>
    <n v="43.30018149467675"/>
    <n v="28.482980522208848"/>
    <n v="100"/>
    <n v="105.6752172434997"/>
    <n v="100"/>
    <n v="82.07950683466035"/>
    <n v="80"/>
    <n v="0.15926038677736454"/>
    <n v="0"/>
    <n v="93.333333333333329"/>
    <n v="93.49259372011069"/>
    <n v="18.698518744022138"/>
    <n v="61.966848161343421"/>
    <n v="61.998700238698888"/>
    <s v="3. Vulnerable (&gt;=60 y &lt;70)"/>
  </r>
  <r>
    <s v="25053"/>
    <x v="0"/>
    <x v="10"/>
    <x v="452"/>
    <s v="Intermedio"/>
    <n v="6"/>
    <s v="G2"/>
    <n v="0"/>
    <n v="989.37600999999995"/>
    <n v="10084.290546"/>
    <n v="20965.744318000001"/>
    <n v="2763.9193070000001"/>
    <n v="1234.0938639999999"/>
    <n v="22335.448085"/>
    <n v="8943.6290910000007"/>
    <n v="5022.8577910000004"/>
    <n v="1919.4384500000001"/>
    <n v="0"/>
    <n v="-2223.5856939999999"/>
    <n v="4942.9880579999999"/>
    <n v="0"/>
    <n v="51098.858627679998"/>
    <n v="13083.172660299999"/>
    <s v="OK"/>
    <n v="55.568145481875796"/>
    <n v="80"/>
    <n v="3296.2119859999998"/>
    <n v="3998.0131710000001"/>
    <n v="20085.910671000001"/>
    <n v="13975.321845"/>
    <n v="11073.666556"/>
    <n v="20965.744318000001"/>
    <n v="2719.402364"/>
    <n v="20965.744318000001"/>
    <n v="52.817903280890327"/>
    <n v="47.182096719109673"/>
    <n v="40.042308786302556"/>
    <n v="56.043707143550002"/>
    <n v="25.603649497589583"/>
    <n v="74.396350502410414"/>
    <n v="38.214071149680294"/>
    <n v="50"/>
    <n v="12.970693159056008"/>
    <n v="60"/>
    <n v="57.524430873014012"/>
    <n v="46.01954469841121"/>
    <n v="24.431854518124204"/>
    <n v="93.649088849033163"/>
    <n v="121.29114231671871"/>
    <n v="70"/>
    <n v="69.577735726852268"/>
    <n v="60"/>
    <n v="0"/>
    <n v="2"/>
    <n v="74.549696283011045"/>
    <n v="76.549696283011045"/>
    <n v="15.30993925660221"/>
    <n v="60.929483955013417"/>
    <n v="61.329483955013416"/>
    <s v="3. Vulnerable (&gt;=60 y &lt;70)"/>
  </r>
  <r>
    <s v="25086"/>
    <x v="0"/>
    <x v="10"/>
    <x v="453"/>
    <s v="Rural disperso"/>
    <n v="6"/>
    <s v="G1"/>
    <n v="0"/>
    <n v="736.67362875000003"/>
    <n v="4503.41872625"/>
    <n v="8317.8435239999999"/>
    <n v="1040.4389839999999"/>
    <n v="62.354111000000003"/>
    <n v="6380.9448270000003"/>
    <n v="1880.3359330000001"/>
    <n v="2621.7545636499999"/>
    <n v="1260.91319365"/>
    <n v="0"/>
    <n v="576.05732699999999"/>
    <n v="0"/>
    <n v="0"/>
    <n v="26079.943218490003"/>
    <n v="1848.1627972700001"/>
    <s v="OK"/>
    <n v="68.995905966345092"/>
    <n v="80"/>
    <n v="843.64"/>
    <n v="1102.793095"/>
    <n v="6380.9448270000003"/>
    <n v="5176.2926950000001"/>
    <n v="5240.0923549999998"/>
    <n v="8317.8435239999999"/>
    <n v="576.05732699999999"/>
    <n v="8317.8435239999999"/>
    <n v="62.99820788742214"/>
    <n v="37.00179211257786"/>
    <n v="29.467986073843544"/>
    <n v="36.733630440163886"/>
    <n v="7.0865292220410225"/>
    <n v="92.913470777958977"/>
    <n v="48.094249977944543"/>
    <n v="70"/>
    <n v="6.9255609983268549"/>
    <n v="80"/>
    <n v="63.329778666140143"/>
    <n v="50.663822932912119"/>
    <n v="11.004094033654908"/>
    <n v="42.179498862699688"/>
    <n v="130.71844566402731"/>
    <n v="60"/>
    <n v="81.121100955101554"/>
    <n v="80"/>
    <n v="0"/>
    <n v="0"/>
    <n v="60.726499620899894"/>
    <n v="60.726499620899894"/>
    <n v="12.14529992417998"/>
    <n v="62.809122857092099"/>
    <n v="62.809122857092099"/>
    <s v="3. Vulnerable (&gt;=60 y &lt;70)"/>
  </r>
  <r>
    <s v="25095"/>
    <x v="0"/>
    <x v="10"/>
    <x v="454"/>
    <s v="Rural disperso"/>
    <n v="6"/>
    <s v="G2"/>
    <n v="0"/>
    <n v="853.49611200000004"/>
    <n v="3733.1077359999999"/>
    <n v="10904.354466999999"/>
    <n v="701.21579099999997"/>
    <n v="101.202253"/>
    <n v="7885.9545410000001"/>
    <n v="3258.335208"/>
    <n v="1678.0029259999999"/>
    <n v="530.81499799999995"/>
    <n v="0"/>
    <n v="1871.211998"/>
    <n v="1301.2543189999999"/>
    <n v="0"/>
    <n v="20787.120985940004"/>
    <n v="5583.7180570699993"/>
    <s v="OK"/>
    <n v="57.16559090173331"/>
    <n v="80"/>
    <n v="780.64515400000005"/>
    <n v="802.41804400000001"/>
    <n v="7885.9545410000001"/>
    <n v="4769.2268709999998"/>
    <n v="4586.6038479999997"/>
    <n v="10904.354466999999"/>
    <n v="3172.4663169999999"/>
    <n v="10904.354466999999"/>
    <n v="42.062130884322436"/>
    <n v="57.937869115677564"/>
    <n v="41.318209369069194"/>
    <n v="57.829473268737033"/>
    <n v="26.86143050231302"/>
    <n v="73.138569497686973"/>
    <n v="31.633734946180898"/>
    <n v="40"/>
    <n v="29.09357290796882"/>
    <n v="20"/>
    <n v="49.781182376420318"/>
    <n v="39.82494590113626"/>
    <n v="22.83440909826669"/>
    <n v="87.525963486415222"/>
    <n v="102.78908924092289"/>
    <n v="100"/>
    <n v="60.477483685763488"/>
    <n v="60"/>
    <n v="0"/>
    <n v="0"/>
    <n v="82.508654495471731"/>
    <n v="82.508654495471731"/>
    <n v="16.501730899094348"/>
    <n v="56.326676800230608"/>
    <n v="56.326676800230608"/>
    <s v="2. Riesgo (&gt;=40 y &lt;60)"/>
  </r>
  <r>
    <s v="25099"/>
    <x v="0"/>
    <x v="10"/>
    <x v="455"/>
    <s v="Ciudades y aglomeraciones"/>
    <n v="6"/>
    <s v="G1"/>
    <n v="0"/>
    <n v="1046.069677"/>
    <n v="5105.8115580000003"/>
    <n v="20639.745921000002"/>
    <n v="5309.3533070000003"/>
    <n v="4676.2948249999999"/>
    <n v="12603.416116"/>
    <n v="2587.3896370000002"/>
    <n v="11106.6826796"/>
    <n v="6849.8542586000003"/>
    <n v="0.375556"/>
    <n v="3779.5013840000001"/>
    <n v="6888.0861269999996"/>
    <n v="0"/>
    <n v="133228.82407664001"/>
    <n v="7917.0485820699996"/>
    <s v="OK"/>
    <n v="46.911264955652534"/>
    <n v="80"/>
    <n v="7442.6062709999997"/>
    <n v="9985.6481320000003"/>
    <n v="12603.416116"/>
    <n v="12178.425653"/>
    <n v="6151.8812350000007"/>
    <n v="20639.745921000002"/>
    <n v="10667.963067000001"/>
    <n v="20639.745921000002"/>
    <n v="29.805993051206809"/>
    <n v="70.194006948793188"/>
    <n v="20.529272486015252"/>
    <n v="25.590982255013287"/>
    <n v="5.9424442397808068"/>
    <n v="94.057555760219188"/>
    <n v="61.673268753606756"/>
    <n v="80"/>
    <n v="51.68650383503914"/>
    <n v="0"/>
    <n v="53.968508992805127"/>
    <n v="43.174807194244103"/>
    <n v="33.088735044347466"/>
    <n v="100"/>
    <n v="134.16870069976594"/>
    <n v="60"/>
    <n v="96.627974042208493"/>
    <n v="100"/>
    <n v="0.25009353143033763"/>
    <n v="0"/>
    <n v="86.666666666666671"/>
    <n v="86.916760198097009"/>
    <n v="17.383352039619403"/>
    <n v="60.508140527577439"/>
    <n v="60.558159233863506"/>
    <s v="3. Vulnerable (&gt;=60 y &lt;70)"/>
  </r>
  <r>
    <s v="25120"/>
    <x v="0"/>
    <x v="10"/>
    <x v="456"/>
    <s v="Rural disperso"/>
    <n v="6"/>
    <s v="G3"/>
    <n v="0"/>
    <n v="788.416922"/>
    <n v="5654.1784420000004"/>
    <n v="9971.3514859999996"/>
    <n v="776.81910500000004"/>
    <n v="429.94989900000002"/>
    <n v="7146.4483650000002"/>
    <n v="397.32249100000001"/>
    <n v="2012.305906"/>
    <n v="134.078307"/>
    <n v="0"/>
    <n v="946.675522"/>
    <n v="1245.4966830000001"/>
    <n v="0"/>
    <n v="56106.452236320001"/>
    <n v="3835.2469280199998"/>
    <s v="OK"/>
    <n v="75.092222851428687"/>
    <n v="80"/>
    <n v="1275.0814849999999"/>
    <n v="1206.769004"/>
    <n v="7146.4483650000002"/>
    <n v="7071.6210929999997"/>
    <n v="6442.5953640000007"/>
    <n v="9971.3514859999996"/>
    <n v="2192.1722049999998"/>
    <n v="9971.3514859999996"/>
    <n v="64.611054710542987"/>
    <n v="35.388945289457013"/>
    <n v="5.5597196076571667"/>
    <n v="6.3427376118297722"/>
    <n v="6.8356610962781357"/>
    <n v="93.16433890372187"/>
    <n v="6.6629187242468886"/>
    <n v="20"/>
    <n v="21.984704962791241"/>
    <n v="20"/>
    <n v="34.979204361001734"/>
    <n v="27.983363488801388"/>
    <n v="4.9077771485713129"/>
    <n v="18.811869475436637"/>
    <n v="94.642500749667775"/>
    <n v="100"/>
    <n v="98.952944621184571"/>
    <n v="100"/>
    <n v="0"/>
    <n v="0"/>
    <n v="72.937289825145555"/>
    <n v="72.937289825145555"/>
    <n v="14.587457965029111"/>
    <n v="42.570821453830497"/>
    <n v="42.570821453830497"/>
    <s v="2. Riesgo (&gt;=40 y &lt;60)"/>
  </r>
  <r>
    <s v="25123"/>
    <x v="0"/>
    <x v="10"/>
    <x v="457"/>
    <s v="Intermedio"/>
    <n v="6"/>
    <s v="G2"/>
    <n v="0"/>
    <n v="1100.759818"/>
    <n v="8768.7069370000008"/>
    <n v="18101.460899999998"/>
    <n v="4362.1326559999998"/>
    <n v="1776.2984899999999"/>
    <n v="17128.607434000001"/>
    <n v="5660.4830140000004"/>
    <n v="7272.413485"/>
    <n v="3520.5968579999999"/>
    <n v="49.757004999999999"/>
    <n v="-2778.9631610000001"/>
    <n v="4317.8124619999999"/>
    <n v="0"/>
    <n v="66508.588785810003"/>
    <n v="5789.5142919199998"/>
    <s v="OK"/>
    <n v="52.506629709996034"/>
    <n v="80"/>
    <n v="4729.7149259999997"/>
    <n v="6138.4311459999999"/>
    <n v="17128.607434000001"/>
    <n v="15535.952334"/>
    <n v="9869.4667550000013"/>
    <n v="18101.460899999998"/>
    <n v="1588.6063059999997"/>
    <n v="18101.460899999998"/>
    <n v="54.523039933202313"/>
    <n v="45.476960066797687"/>
    <n v="33.04695396757144"/>
    <n v="46.252922628140226"/>
    <n v="8.7049122491007154"/>
    <n v="91.295087750899285"/>
    <n v="48.410295499032671"/>
    <n v="70"/>
    <n v="8.7761220753182414"/>
    <n v="80"/>
    <n v="66.604994089167434"/>
    <n v="53.28399527133395"/>
    <n v="27.493370290003966"/>
    <n v="100"/>
    <n v="129.78437901734969"/>
    <n v="70"/>
    <n v="90.701782931643308"/>
    <n v="100"/>
    <n v="0.20185658437343712"/>
    <n v="0"/>
    <n v="90"/>
    <n v="90.201856584373431"/>
    <n v="18.040371316874687"/>
    <n v="71.28399527133395"/>
    <n v="71.324366588208633"/>
    <s v="4. Solvente (&gt;=70 y &lt;80)"/>
  </r>
  <r>
    <s v="25126"/>
    <x v="0"/>
    <x v="10"/>
    <x v="458"/>
    <s v="Ciudades y aglomeraciones"/>
    <n v="2"/>
    <s v="G1"/>
    <n v="0"/>
    <n v="0"/>
    <n v="16297.07121"/>
    <n v="144505.84753299999"/>
    <n v="103925.288399"/>
    <n v="5650.781113"/>
    <n v="96011.010653000005"/>
    <n v="25231.039095"/>
    <n v="111351.1004249"/>
    <n v="84131.046598899993"/>
    <n v="1020.409341"/>
    <n v="21274.783054"/>
    <n v="30122.666977000001"/>
    <n v="0"/>
    <n v="614731.70429400005"/>
    <n v="65493.899734999999"/>
    <s v="OK"/>
    <n v="23.222947787804127"/>
    <n v="70"/>
    <n v="83175.216965"/>
    <n v="109576.069512"/>
    <n v="96011.010653000005"/>
    <n v="75620.918837999998"/>
    <n v="16297.07121"/>
    <n v="144505.84753299999"/>
    <n v="52417.859371999999"/>
    <n v="144505.84753299999"/>
    <n v="11.27779358982572"/>
    <n v="88.72220641017428"/>
    <n v="26.279318302553062"/>
    <n v="32.758762825745741"/>
    <n v="10.654062459690065"/>
    <n v="89.345937540309933"/>
    <n v="75.554750943518172"/>
    <n v="100"/>
    <n v="36.273867298020328"/>
    <n v="0"/>
    <n v="62.165381355245998"/>
    <n v="49.732305084196803"/>
    <n v="46.777052212195869"/>
    <n v="100"/>
    <n v="131.74124878821709"/>
    <n v="60"/>
    <n v="78.762756816826737"/>
    <n v="70"/>
    <n v="0.19233847939369408"/>
    <n v="0"/>
    <n v="76.666666666666671"/>
    <n v="76.859005146060369"/>
    <n v="15.371801029212074"/>
    <n v="65.065638417530138"/>
    <n v="65.104106113408875"/>
    <s v="3. Vulnerable (&gt;=60 y &lt;70)"/>
  </r>
  <r>
    <s v="25148"/>
    <x v="0"/>
    <x v="10"/>
    <x v="459"/>
    <s v="Rural disperso"/>
    <n v="6"/>
    <s v="G3"/>
    <n v="0"/>
    <n v="2450.8107829999999"/>
    <n v="18516.598367999999"/>
    <n v="26413.238322000001"/>
    <n v="2227.7201110000001"/>
    <n v="737.33546000000001"/>
    <n v="30748.940781000001"/>
    <n v="1498.8805359999999"/>
    <n v="5437.7775510000001"/>
    <n v="2471.2715779999999"/>
    <n v="0"/>
    <n v="-7302.2084320000004"/>
    <n v="10564.897102000001"/>
    <n v="0"/>
    <n v="63552.890942719998"/>
    <n v="21178.53560933"/>
    <s v="OK"/>
    <n v="53.388629626349136"/>
    <n v="80"/>
    <n v="1734.55"/>
    <n v="2965.0555709999999"/>
    <n v="30748.940781000001"/>
    <n v="25939.681350999999"/>
    <n v="20967.409151"/>
    <n v="26413.238322000001"/>
    <n v="3262.6886700000005"/>
    <n v="26413.238322000001"/>
    <n v="79.382198030356292"/>
    <n v="20.617801969643708"/>
    <n v="4.8745761575181454"/>
    <n v="5.5611001485464699"/>
    <n v="33.324267858118588"/>
    <n v="66.675732141881412"/>
    <n v="45.446352941479489"/>
    <n v="70"/>
    <n v="12.352475036286844"/>
    <n v="60"/>
    <n v="44.570926852014317"/>
    <n v="35.656741481611455"/>
    <n v="26.611370373650864"/>
    <n v="100"/>
    <n v="170.9409109567323"/>
    <n v="0"/>
    <n v="84.359593183217299"/>
    <n v="80"/>
    <n v="0"/>
    <n v="0"/>
    <n v="60"/>
    <n v="60"/>
    <n v="12"/>
    <n v="47.656741481611455"/>
    <n v="47.656741481611455"/>
    <s v="2. Riesgo (&gt;=40 y &lt;60)"/>
  </r>
  <r>
    <s v="25151"/>
    <x v="0"/>
    <x v="10"/>
    <x v="460"/>
    <s v="Intermedio"/>
    <n v="6"/>
    <s v="G1"/>
    <n v="0"/>
    <n v="1247.5925259999999"/>
    <n v="16926.520073"/>
    <n v="24368.828557000001"/>
    <n v="5642.1521970000003"/>
    <n v="363.65237200000001"/>
    <n v="27496.52534"/>
    <n v="7631.3642950000003"/>
    <n v="7319.2745439999999"/>
    <n v="3017.0525269999998"/>
    <n v="71.425753999999998"/>
    <n v="-7429.9188000000004"/>
    <n v="2590.1911190000001"/>
    <n v="0"/>
    <n v="111420.833287"/>
    <n v="11358.623788999999"/>
    <s v="OK"/>
    <n v="51.719510409483803"/>
    <n v="80"/>
    <n v="4932"/>
    <n v="6005.8045689999999"/>
    <n v="27496.52534"/>
    <n v="18866.296708000002"/>
    <n v="18174.112599"/>
    <n v="24368.828557000001"/>
    <n v="-4768.3019270000004"/>
    <n v="24368.828557000001"/>
    <n v="74.579344495324307"/>
    <n v="25.420655504675693"/>
    <n v="27.753922361595379"/>
    <n v="34.596946148307659"/>
    <n v="10.194344678559556"/>
    <n v="89.80565532144044"/>
    <n v="41.220649790671381"/>
    <n v="50"/>
    <n v="-19.567218489172287"/>
    <n v="40"/>
    <n v="47.964651394884761"/>
    <n v="38.37172111590781"/>
    <n v="28.280489590516197"/>
    <n v="100"/>
    <n v="121.77219320762369"/>
    <n v="70"/>
    <n v="68.613384690299938"/>
    <n v="60"/>
    <n v="9.6603020291341268E-2"/>
    <n v="0"/>
    <n v="76.666666666666671"/>
    <n v="76.763269686958012"/>
    <n v="15.352653937391603"/>
    <n v="53.705054449241146"/>
    <n v="53.724375053299411"/>
    <s v="2. Riesgo (&gt;=40 y &lt;60)"/>
  </r>
  <r>
    <s v="25154"/>
    <x v="0"/>
    <x v="10"/>
    <x v="461"/>
    <s v="Rural disperso"/>
    <n v="6"/>
    <s v="G3"/>
    <n v="0"/>
    <n v="1318.8222940000001"/>
    <n v="8145.1666439999999"/>
    <n v="16536.589748999999"/>
    <n v="1437.636583"/>
    <n v="506.05650200000002"/>
    <n v="13645.842783"/>
    <n v="2044.604642"/>
    <n v="3268.9488384000001"/>
    <n v="1336.4177934000002"/>
    <n v="0"/>
    <n v="2865.022731"/>
    <n v="1152.157582"/>
    <n v="0"/>
    <n v="39392.525139479993"/>
    <n v="6620.69581913"/>
    <s v="OK"/>
    <n v="54.910230829199769"/>
    <n v="80"/>
    <n v="1521.1605810000001"/>
    <n v="1943.6930849999999"/>
    <n v="11739.035973"/>
    <n v="11733.435973"/>
    <n v="9463.9889380000004"/>
    <n v="16536.589748999999"/>
    <n v="4017.1803129999998"/>
    <n v="16536.589748999999"/>
    <n v="57.230596402576339"/>
    <n v="42.769403597423661"/>
    <n v="14.983351886093615"/>
    <n v="17.09357238597396"/>
    <n v="16.806985070613319"/>
    <n v="83.193014929386678"/>
    <n v="40.882187500190895"/>
    <n v="50"/>
    <n v="24.292676869745328"/>
    <n v="20"/>
    <n v="42.611198182556862"/>
    <n v="34.08895854604549"/>
    <n v="25.089769170800231"/>
    <n v="96.170923927816546"/>
    <n v="127.77698221197856"/>
    <n v="70"/>
    <n v="99.952295912433698"/>
    <n v="100"/>
    <n v="3.5812271443801502E-2"/>
    <n v="0"/>
    <n v="88.723641309272182"/>
    <n v="88.759453580715984"/>
    <n v="17.751890716143198"/>
    <n v="51.833686807899923"/>
    <n v="51.840849262188684"/>
    <s v="2. Riesgo (&gt;=40 y &lt;60)"/>
  </r>
  <r>
    <s v="25168"/>
    <x v="0"/>
    <x v="10"/>
    <x v="462"/>
    <s v="Rural disperso"/>
    <n v="6"/>
    <s v="G3"/>
    <n v="0"/>
    <n v="1248.697281"/>
    <n v="3634.1346020000001"/>
    <n v="10192.494081999999"/>
    <n v="1087.279401"/>
    <n v="152.751194"/>
    <n v="8722.2750059999998"/>
    <n v="1206.727676"/>
    <n v="2498.8170409999998"/>
    <n v="1037.4010599999999"/>
    <n v="126.33596799999999"/>
    <n v="8.8030950000000008"/>
    <n v="512.45680100000004"/>
    <n v="0"/>
    <n v="26933.391337480003"/>
    <n v="3665.5924559999999"/>
    <s v="OK"/>
    <n v="46.369485467903573"/>
    <n v="80"/>
    <n v="1110.878068"/>
    <n v="1240.0305949999999"/>
    <n v="8722.2750059999998"/>
    <n v="8277.4598349999997"/>
    <n v="4882.8318829999998"/>
    <n v="10192.494081999999"/>
    <n v="647.59586400000001"/>
    <n v="10192.494081999999"/>
    <n v="47.906153721718688"/>
    <n v="52.093846278281312"/>
    <n v="13.83501064997262"/>
    <n v="15.783501435718073"/>
    <n v="13.609843669775925"/>
    <n v="86.390156330224073"/>
    <n v="41.515686942203786"/>
    <n v="50"/>
    <n v="6.3536545500051638"/>
    <n v="80"/>
    <n v="56.853500808844693"/>
    <n v="45.482800647075756"/>
    <n v="33.630514532096427"/>
    <n v="100"/>
    <n v="111.62616588808196"/>
    <n v="80"/>
    <n v="94.900239092507235"/>
    <n v="100"/>
    <n v="0"/>
    <n v="2"/>
    <n v="93.333333333333329"/>
    <n v="95.333333333333329"/>
    <n v="19.066666666666666"/>
    <n v="64.14946731374242"/>
    <n v="64.549467313742426"/>
    <s v="3. Vulnerable (&gt;=60 y &lt;70)"/>
  </r>
  <r>
    <s v="25175"/>
    <x v="0"/>
    <x v="10"/>
    <x v="463"/>
    <s v="Ciudades y aglomeraciones"/>
    <n v="1"/>
    <s v="G1"/>
    <n v="0"/>
    <n v="0"/>
    <n v="80435.900357999999"/>
    <n v="311825.51773600001"/>
    <n v="200650.70631499999"/>
    <n v="11874.518425"/>
    <n v="199135.98948700001"/>
    <n v="7986.4455859999998"/>
    <n v="214917.92811800001"/>
    <n v="104507.223881"/>
    <n v="7654.0385319999996"/>
    <n v="2278.824012"/>
    <n v="61922.978816000003"/>
    <n v="0"/>
    <n v="753433.45379198994"/>
    <n v="216336.50700751002"/>
    <s v="OK"/>
    <n v="51.251961293730865"/>
    <n v="65"/>
    <n v="185333.43906400001"/>
    <n v="212525.22473999998"/>
    <n v="199135.98948700001"/>
    <n v="186350.69399299999"/>
    <n v="80435.900357999999"/>
    <n v="311825.51773600001"/>
    <n v="71855.841360000006"/>
    <n v="311825.51773600001"/>
    <n v="25.79516293021895"/>
    <n v="74.20483706978105"/>
    <n v="4.0105485736526649"/>
    <n v="4.9993918416314767"/>
    <n v="28.713419336332898"/>
    <n v="71.28658066366711"/>
    <n v="48.626573313893402"/>
    <n v="70"/>
    <n v="23.043605244916204"/>
    <n v="20"/>
    <n v="48.098161915015929"/>
    <n v="38.478529532012743"/>
    <n v="13.748038706269135"/>
    <n v="53.962239662337872"/>
    <n v="114.67181843348303"/>
    <n v="80"/>
    <n v="93.579615856010449"/>
    <n v="100"/>
    <n v="0.13634639536868587"/>
    <n v="0"/>
    <n v="77.987413220779288"/>
    <n v="78.123759616147979"/>
    <n v="15.624751923229596"/>
    <n v="54.076012176168604"/>
    <n v="54.103281455242339"/>
    <s v="2. Riesgo (&gt;=40 y &lt;60)"/>
  </r>
  <r>
    <s v="25178"/>
    <x v="0"/>
    <x v="10"/>
    <x v="464"/>
    <s v="Intermedio"/>
    <n v="6"/>
    <s v="G2"/>
    <n v="0"/>
    <n v="1095.6056960000001"/>
    <n v="7989.0066770000003"/>
    <n v="21773.359422000001"/>
    <n v="3989.998623"/>
    <n v="1199.1933630000001"/>
    <n v="36665.315831"/>
    <n v="22969.327819999999"/>
    <n v="6470.709863"/>
    <n v="3942.049395"/>
    <n v="60.692138"/>
    <n v="-17420.616877"/>
    <n v="19130.195050999999"/>
    <n v="0"/>
    <n v="95984.424129349994"/>
    <n v="17502.969892090001"/>
    <s v="OK"/>
    <n v="44.382179934608118"/>
    <n v="80"/>
    <n v="4768.0479999999998"/>
    <n v="5189.1919859999998"/>
    <n v="36665.315831"/>
    <n v="24535.274033999998"/>
    <n v="9084.6123729999999"/>
    <n v="21773.359422000001"/>
    <n v="1770.2703119999969"/>
    <n v="21773.359422000001"/>
    <n v="41.723521836601961"/>
    <n v="58.276478163398039"/>
    <n v="62.645929264244224"/>
    <n v="87.680011963292287"/>
    <n v="18.235218943964018"/>
    <n v="81.764781056035986"/>
    <n v="60.921436418296729"/>
    <n v="80"/>
    <n v="8.1304417829583961"/>
    <n v="80"/>
    <n v="77.544254236545257"/>
    <n v="62.035403389236208"/>
    <n v="35.617820065391882"/>
    <n v="100"/>
    <n v="108.83262890809824"/>
    <n v="100"/>
    <n v="66.916849010900307"/>
    <n v="60"/>
    <n v="1.6937356655786218E-2"/>
    <n v="0"/>
    <n v="86.666666666666671"/>
    <n v="86.683604023322459"/>
    <n v="17.336720804664491"/>
    <n v="79.368736722569537"/>
    <n v="79.372124193900703"/>
    <s v="4. Solvente (&gt;=70 y &lt;80)"/>
  </r>
  <r>
    <s v="25181"/>
    <x v="0"/>
    <x v="10"/>
    <x v="465"/>
    <s v="Intermedio"/>
    <n v="6"/>
    <s v="G2"/>
    <n v="0"/>
    <n v="1259.6600659999999"/>
    <n v="8565.6457150000006"/>
    <n v="18924.396127"/>
    <n v="6241.8097180000004"/>
    <n v="271.14348999999999"/>
    <n v="27204.924190000002"/>
    <n v="12935.2577"/>
    <n v="7816.7236814999997"/>
    <n v="4405.3746385000004"/>
    <n v="40.658158"/>
    <n v="-11224.209978999999"/>
    <n v="11561.213322"/>
    <n v="707.21403899999996"/>
    <n v="105280.58625312999"/>
    <n v="10503.771121260001"/>
    <s v="OK"/>
    <n v="38.735199696866857"/>
    <n v="80"/>
    <n v="4290.733733"/>
    <n v="6512.9532080000008"/>
    <n v="26737.257063000001"/>
    <n v="18941.251338999999"/>
    <n v="9825.3057810000009"/>
    <n v="18924.396127"/>
    <n v="377.6615010000005"/>
    <n v="19631.610165999999"/>
    <n v="51.918728159478462"/>
    <n v="48.081271840521538"/>
    <n v="47.547486659620056"/>
    <n v="66.548046267380442"/>
    <n v="9.9769306907214563"/>
    <n v="90.02306930927854"/>
    <n v="56.358326301418217"/>
    <n v="80"/>
    <n v="1.9237418520772829"/>
    <n v="100"/>
    <n v="76.930477483436107"/>
    <n v="61.544381986748888"/>
    <n v="41.264800303133143"/>
    <n v="100"/>
    <n v="151.7911297526791"/>
    <n v="0"/>
    <n v="70.842163406550767"/>
    <n v="70"/>
    <n v="0.15723237163078674"/>
    <n v="0"/>
    <n v="56.666666666666664"/>
    <n v="56.823899038297448"/>
    <n v="11.36477980765949"/>
    <n v="72.877715320082217"/>
    <n v="72.909161794408377"/>
    <s v="4. Solvente (&gt;=70 y &lt;80)"/>
  </r>
  <r>
    <s v="25183"/>
    <x v="0"/>
    <x v="10"/>
    <x v="466"/>
    <s v="Intermedio"/>
    <n v="6"/>
    <s v="G1"/>
    <n v="0"/>
    <n v="1943.123292"/>
    <n v="14577.038616"/>
    <n v="35610.488403000003"/>
    <n v="7860.3273399999998"/>
    <n v="2121.7045699999999"/>
    <n v="29357.933053000001"/>
    <n v="6468.4280840000001"/>
    <n v="12441.372183200001"/>
    <n v="6870.6992282000001"/>
    <n v="0"/>
    <n v="951.73239599999999"/>
    <n v="9911.4454170000008"/>
    <n v="0"/>
    <n v="83873.558569000001"/>
    <n v="18104.207643000002"/>
    <s v="OK"/>
    <n v="42.306810036808997"/>
    <n v="80"/>
    <n v="8975.7184539999998"/>
    <n v="9982.0319099999997"/>
    <n v="29088.083052000002"/>
    <n v="25253.172340000001"/>
    <n v="16520.161907999998"/>
    <n v="35610.488403000003"/>
    <n v="10863.177813"/>
    <n v="35610.488403000003"/>
    <n v="46.391281470344161"/>
    <n v="53.608718529655839"/>
    <n v="22.032981927993774"/>
    <n v="27.46544720123007"/>
    <n v="21.585119257943813"/>
    <n v="78.414880742056184"/>
    <n v="55.224609689578564"/>
    <n v="80"/>
    <n v="30.505556930482403"/>
    <n v="0"/>
    <n v="47.89780929458842"/>
    <n v="38.318247435670735"/>
    <n v="37.693189963191003"/>
    <n v="100"/>
    <n v="111.2115087071558"/>
    <n v="80"/>
    <n v="86.81621368742509"/>
    <n v="80"/>
    <n v="0"/>
    <n v="0"/>
    <n v="86.666666666666671"/>
    <n v="86.666666666666671"/>
    <n v="17.333333333333336"/>
    <n v="55.65158076900407"/>
    <n v="55.65158076900407"/>
    <s v="2. Riesgo (&gt;=40 y &lt;60)"/>
  </r>
  <r>
    <s v="25200"/>
    <x v="0"/>
    <x v="10"/>
    <x v="467"/>
    <s v="Ciudades y aglomeraciones"/>
    <n v="5"/>
    <s v="G1"/>
    <n v="0"/>
    <n v="1022.120757"/>
    <n v="7441.135104"/>
    <n v="29216.009067999999"/>
    <n v="16742.647352"/>
    <n v="1496.8888469999999"/>
    <n v="21236.001068000001"/>
    <n v="3350.914769"/>
    <n v="19365.4514657"/>
    <n v="11350.338172700001"/>
    <n v="665.46471899999995"/>
    <n v="-35.105293000000003"/>
    <n v="7415.4524430000001"/>
    <n v="0"/>
    <n v="304737.30038362002"/>
    <n v="19600.062610030003"/>
    <s v="OK"/>
    <n v="34.891325840188578"/>
    <n v="80"/>
    <n v="15468.659866"/>
    <n v="18239.536198999998"/>
    <n v="21236.001068000001"/>
    <n v="19988.541937000002"/>
    <n v="8463.2558609999996"/>
    <n v="29216.009067999999"/>
    <n v="8045.8118690000001"/>
    <n v="29216.009067999999"/>
    <n v="28.967871146609543"/>
    <n v="71.032128853390461"/>
    <n v="15.779405728366672"/>
    <n v="19.669985493366429"/>
    <n v="6.4317898023498827"/>
    <n v="93.568210197650117"/>
    <n v="58.611275821809109"/>
    <n v="80"/>
    <n v="27.539051792712154"/>
    <n v="20"/>
    <n v="56.854064908881398"/>
    <n v="45.483251927105123"/>
    <n v="45.108674159811422"/>
    <n v="100"/>
    <n v="117.91284026543478"/>
    <n v="80"/>
    <n v="94.125734280171216"/>
    <n v="100"/>
    <n v="6.9488250282164543E-2"/>
    <n v="0"/>
    <n v="93.333333333333329"/>
    <n v="93.402821583615491"/>
    <n v="18.6805643167231"/>
    <n v="64.149918593771787"/>
    <n v="64.163816243828222"/>
    <s v="3. Vulnerable (&gt;=60 y &lt;70)"/>
  </r>
  <r>
    <s v="25214"/>
    <x v="0"/>
    <x v="10"/>
    <x v="468"/>
    <s v="Ciudades y aglomeraciones"/>
    <n v="2"/>
    <s v="G1"/>
    <n v="0"/>
    <n v="0"/>
    <n v="10617.394931000001"/>
    <n v="211505.059905"/>
    <n v="180754.595772"/>
    <n v="3432.5867629999998"/>
    <n v="180991.99658599999"/>
    <n v="46426.997160999999"/>
    <n v="184630.12239149999"/>
    <n v="144983.53541149999"/>
    <n v="0"/>
    <n v="-9133.5236609999993"/>
    <n v="40126.582627999996"/>
    <n v="49927.756999999998"/>
    <n v="873085.99781199999"/>
    <n v="151278.150865"/>
    <s v="OK"/>
    <n v="17.610731193997932"/>
    <n v="70"/>
    <n v="132682.32999999999"/>
    <n v="184187.182535"/>
    <n v="180991.99658599999"/>
    <n v="80000.770038999995"/>
    <n v="10617.394931000001"/>
    <n v="211505.059905"/>
    <n v="30993.058966999997"/>
    <n v="261432.81690500001"/>
    <n v="5.0199247884513634"/>
    <n v="94.980075211548638"/>
    <n v="25.65140892234966"/>
    <n v="31.976035731179294"/>
    <n v="17.326832779830522"/>
    <n v="82.673167220169475"/>
    <n v="78.526479608819642"/>
    <n v="100"/>
    <n v="11.855075936492824"/>
    <n v="60"/>
    <n v="73.925855632579484"/>
    <n v="59.140684506063593"/>
    <n v="52.389268806002065"/>
    <n v="100"/>
    <n v="138.81817008715478"/>
    <n v="60"/>
    <n v="44.201274944766361"/>
    <n v="0"/>
    <n v="0.19333841285144171"/>
    <n v="0"/>
    <n v="53.333333333333336"/>
    <n v="53.526671746184775"/>
    <n v="10.705334349236956"/>
    <n v="69.807351172730264"/>
    <n v="69.846018855300542"/>
    <s v="3. Vulnerable (&gt;=60 y &lt;70)"/>
  </r>
  <r>
    <s v="25224"/>
    <x v="0"/>
    <x v="10"/>
    <x v="469"/>
    <s v="Rural"/>
    <n v="6"/>
    <s v="G3"/>
    <n v="0"/>
    <n v="1350.86932"/>
    <n v="5039.7149669999999"/>
    <n v="14899.069339"/>
    <n v="4813.9078470000004"/>
    <n v="260.61015600000002"/>
    <n v="16588.721137"/>
    <n v="7280.3991329999999"/>
    <n v="6463.5671778999995"/>
    <n v="4033.8408399"/>
    <n v="166.214"/>
    <n v="-2025.4832919999999"/>
    <n v="5754.323093"/>
    <n v="0"/>
    <n v="46636.943214550003"/>
    <n v="7059.4925400000002"/>
    <s v="OK"/>
    <n v="37.026722672003004"/>
    <n v="80"/>
    <n v="2634.48774"/>
    <n v="5074.5180030000001"/>
    <n v="14494.826293"/>
    <n v="13632.986091999999"/>
    <n v="6390.5842869999997"/>
    <n v="14899.069339"/>
    <n v="3895.053801"/>
    <n v="14899.069339"/>
    <n v="42.892506515638004"/>
    <n v="57.107493484361996"/>
    <n v="43.887645544668125"/>
    <n v="50.068679670002709"/>
    <n v="15.137125320420974"/>
    <n v="84.862874679579022"/>
    <n v="62.40889479252828"/>
    <n v="80"/>
    <n v="26.142933577765533"/>
    <n v="20"/>
    <n v="58.40780956678875"/>
    <n v="46.726247653431003"/>
    <n v="42.973277327996996"/>
    <n v="100"/>
    <n v="192.61877464648973"/>
    <n v="0"/>
    <n v="94.054152953759711"/>
    <n v="100"/>
    <n v="0"/>
    <n v="0"/>
    <n v="66.666666666666671"/>
    <n v="66.666666666666671"/>
    <n v="13.333333333333336"/>
    <n v="60.059580986764338"/>
    <n v="60.059580986764338"/>
    <s v="3. Vulnerable (&gt;=60 y &lt;70)"/>
  </r>
  <r>
    <s v="25245"/>
    <x v="0"/>
    <x v="10"/>
    <x v="470"/>
    <s v="Intermedio"/>
    <n v="6"/>
    <s v="G2"/>
    <n v="0"/>
    <n v="997.97550524999997"/>
    <n v="14850.63405275"/>
    <n v="33001.975838999999"/>
    <n v="10554.640149999999"/>
    <n v="1139.8776399999999"/>
    <n v="30375.004379999998"/>
    <n v="4447.6045979999999"/>
    <n v="12826.36020825"/>
    <n v="6265.7556322500004"/>
    <n v="189.745566"/>
    <n v="-3933.6331169999999"/>
    <n v="8730.5779500000008"/>
    <n v="0"/>
    <n v="272943.23741127999"/>
    <n v="13955.741207229999"/>
    <s v="OK"/>
    <n v="45.66628843966069"/>
    <n v="80"/>
    <n v="9296"/>
    <n v="11694.51779"/>
    <n v="30375.004379999998"/>
    <n v="27431.322783"/>
    <n v="15848.609558"/>
    <n v="33001.975838999999"/>
    <n v="4986.690399000001"/>
    <n v="33001.975838999999"/>
    <n v="48.023214232133789"/>
    <n v="51.976785767866211"/>
    <n v="14.642317552811493"/>
    <n v="20.493567471647356"/>
    <n v="5.1130562308825489"/>
    <n v="94.886943769117451"/>
    <n v="48.850613350308258"/>
    <n v="70"/>
    <n v="15.110278315842509"/>
    <n v="40"/>
    <n v="55.4714594017262"/>
    <n v="44.377167521380962"/>
    <n v="34.33371156033931"/>
    <n v="100"/>
    <n v="125.80161133820999"/>
    <n v="70"/>
    <n v="90.308868567807593"/>
    <n v="100"/>
    <n v="0.19714197054832361"/>
    <n v="0"/>
    <n v="90"/>
    <n v="90.19714197054833"/>
    <n v="18.039428394109667"/>
    <n v="62.377167521380962"/>
    <n v="62.416595915490632"/>
    <s v="3. Vulnerable (&gt;=60 y &lt;70)"/>
  </r>
  <r>
    <s v="25258"/>
    <x v="0"/>
    <x v="10"/>
    <x v="471"/>
    <s v="Rural disperso"/>
    <n v="6"/>
    <s v="G2"/>
    <n v="0"/>
    <n v="1657.5633155"/>
    <n v="7166.6798575000003"/>
    <n v="15637.552523"/>
    <n v="817.74689699999999"/>
    <n v="146.42796899999999"/>
    <n v="10898.101842"/>
    <n v="1628.4020599999999"/>
    <n v="2626.1905351999999"/>
    <n v="1218.7768242"/>
    <n v="9.1924790000000005"/>
    <n v="3332.0369700000001"/>
    <n v="1554.3225789999999"/>
    <n v="0"/>
    <n v="36193.322128040003"/>
    <n v="16041.743568850001"/>
    <s v="OK"/>
    <n v="51.983763007150266"/>
    <n v="80"/>
    <n v="654.005"/>
    <n v="964.17486599999995"/>
    <n v="10898.101842"/>
    <n v="9860.9581070000004"/>
    <n v="8824.2431730000008"/>
    <n v="15637.552523"/>
    <n v="4895.5520280000001"/>
    <n v="15637.552523"/>
    <n v="56.429822761721454"/>
    <n v="43.570177238278546"/>
    <n v="14.942070496389842"/>
    <n v="20.913105372795268"/>
    <n v="44.322384975050419"/>
    <n v="55.677615024949581"/>
    <n v="46.40854530028161"/>
    <n v="70"/>
    <n v="31.306382637561295"/>
    <n v="0"/>
    <n v="38.032179527204683"/>
    <n v="30.425743621763747"/>
    <n v="28.016236992849734"/>
    <n v="100"/>
    <n v="147.4262224294921"/>
    <n v="50"/>
    <n v="90.483262589793668"/>
    <n v="100"/>
    <n v="6.7255114046256392E-2"/>
    <n v="0"/>
    <n v="83.333333333333329"/>
    <n v="83.40058844737959"/>
    <n v="16.680117689475917"/>
    <n v="47.092410288430415"/>
    <n v="47.105861311239664"/>
    <s v="2. Riesgo (&gt;=40 y &lt;60)"/>
  </r>
  <r>
    <s v="25260"/>
    <x v="0"/>
    <x v="10"/>
    <x v="472"/>
    <s v="Intermedio"/>
    <n v="6"/>
    <s v="G1"/>
    <n v="0"/>
    <n v="1201.7798359999999"/>
    <n v="9980.9502400000001"/>
    <n v="23853.069832000001"/>
    <n v="10280.199317000001"/>
    <n v="1315.0282360000001"/>
    <n v="25295.564072000001"/>
    <n v="10621.354055"/>
    <n v="12917.9131019"/>
    <n v="7404.4258278999996"/>
    <n v="108.176666"/>
    <n v="-6886.2372830000004"/>
    <n v="4339.4835510000003"/>
    <n v="7500"/>
    <n v="159766.51683794998"/>
    <n v="9484.3716644600008"/>
    <s v="OK"/>
    <n v="48.276395058218938"/>
    <n v="80"/>
    <n v="7616.5437279999996"/>
    <n v="11595.227553000001"/>
    <n v="25225.819841"/>
    <n v="23733.591629999999"/>
    <n v="11182.730076"/>
    <n v="23853.069832000001"/>
    <n v="-2438.5770659999998"/>
    <n v="31353.069832000001"/>
    <n v="46.881722791914385"/>
    <n v="53.118277208085615"/>
    <n v="41.988998643271685"/>
    <n v="52.341831397957726"/>
    <n v="5.9363950921455775"/>
    <n v="94.063604907854426"/>
    <n v="57.319055868327041"/>
    <n v="80"/>
    <n v="-7.7777936229743787"/>
    <n v="80"/>
    <n v="71.904742702779544"/>
    <n v="57.523794162223638"/>
    <n v="31.723604941781062"/>
    <n v="100"/>
    <n v="152.23739227510151"/>
    <n v="0"/>
    <n v="94.084520461948841"/>
    <n v="100"/>
    <n v="0.13737070482933622"/>
    <n v="0"/>
    <n v="66.666666666666671"/>
    <n v="66.804037371496008"/>
    <n v="13.360807474299202"/>
    <n v="70.857127495556966"/>
    <n v="70.884601636522845"/>
    <s v="4. Solvente (&gt;=70 y &lt;80)"/>
  </r>
  <r>
    <s v="25269"/>
    <x v="0"/>
    <x v="10"/>
    <x v="473"/>
    <s v="Ciudades y aglomeraciones"/>
    <n v="2"/>
    <s v="G1"/>
    <n v="0"/>
    <n v="0"/>
    <n v="96891.947816"/>
    <n v="183198.25797800001"/>
    <n v="63922.510206999999"/>
    <n v="4938.9738829999997"/>
    <n v="150470.23794799999"/>
    <n v="9741.6283930000009"/>
    <n v="70264.061945900001"/>
    <n v="39938.400678900005"/>
    <n v="3921.13373"/>
    <n v="2402.3587630000002"/>
    <n v="40648.221085999998"/>
    <n v="0"/>
    <n v="600908.28721741994"/>
    <n v="61284.62443122"/>
    <s v="OK"/>
    <n v="38.409833976342469"/>
    <n v="70"/>
    <n v="58749.322006000002"/>
    <n v="68861.484089999998"/>
    <n v="150470.23794799999"/>
    <n v="138113.05599299999"/>
    <n v="96891.947816"/>
    <n v="183198.25797800001"/>
    <n v="46971.713578999996"/>
    <n v="183198.25797800001"/>
    <n v="52.889120718405309"/>
    <n v="47.110879281594691"/>
    <n v="6.4741230730069983"/>
    <n v="8.0703867509653104"/>
    <n v="10.19866520979533"/>
    <n v="89.801334790204663"/>
    <n v="56.84043815976748"/>
    <n v="80"/>
    <n v="25.63982545327519"/>
    <n v="20"/>
    <n v="48.996520164552933"/>
    <n v="39.19721613164235"/>
    <n v="31.590166023657531"/>
    <n v="100"/>
    <n v="117.21238941781704"/>
    <n v="80"/>
    <n v="91.787623836103435"/>
    <n v="100"/>
    <n v="0.16058998570879157"/>
    <n v="0"/>
    <n v="93.333333333333329"/>
    <n v="93.493923319042125"/>
    <n v="18.698784663808425"/>
    <n v="57.863882798309021"/>
    <n v="57.896000795450774"/>
    <s v="2. Riesgo (&gt;=40 y &lt;60)"/>
  </r>
  <r>
    <s v="25279"/>
    <x v="0"/>
    <x v="10"/>
    <x v="474"/>
    <s v="Rural"/>
    <n v="6"/>
    <s v="G2"/>
    <n v="0"/>
    <n v="1114.9645840000001"/>
    <n v="9594.8254429999997"/>
    <n v="20190.195584000001"/>
    <n v="2457.4243230000002"/>
    <n v="1570.4709150000001"/>
    <n v="20067.220995"/>
    <n v="3835.3754479999998"/>
    <n v="5276.4389371999996"/>
    <n v="2302.6058031999996"/>
    <n v="8.3159469999999995"/>
    <n v="-2850.858545"/>
    <n v="2243.8629740000001"/>
    <n v="0"/>
    <n v="74773.250181979995"/>
    <n v="10000.31992484"/>
    <s v="OK"/>
    <n v="54.878576819980587"/>
    <n v="80"/>
    <n v="2733.1278229999998"/>
    <n v="4027.8952380000001"/>
    <n v="20067.220995"/>
    <n v="17961.937931"/>
    <n v="10709.790026999999"/>
    <n v="20190.195584000001"/>
    <n v="-598.67962399999988"/>
    <n v="20190.195584000001"/>
    <n v="53.044508570719934"/>
    <n v="46.955491429280066"/>
    <n v="19.112638710440432"/>
    <n v="26.750283864620997"/>
    <n v="13.374194515420475"/>
    <n v="86.62580548457953"/>
    <n v="43.639390706602263"/>
    <n v="50"/>
    <n v="-2.9651997253282274"/>
    <n v="100"/>
    <n v="62.066316155696121"/>
    <n v="49.653052924556903"/>
    <n v="25.121423180019413"/>
    <n v="96.292256064908159"/>
    <n v="147.37310140068047"/>
    <n v="50"/>
    <n v="89.508845970627647"/>
    <n v="80"/>
    <n v="3.4235893856568889E-2"/>
    <n v="2"/>
    <n v="75.430752021636053"/>
    <n v="77.464987915492628"/>
    <n v="15.492997583098527"/>
    <n v="64.739203328884116"/>
    <n v="65.146050507655431"/>
    <s v="3. Vulnerable (&gt;=60 y &lt;70)"/>
  </r>
  <r>
    <s v="25281"/>
    <x v="0"/>
    <x v="10"/>
    <x v="475"/>
    <s v="Rural"/>
    <n v="6"/>
    <s v="G2"/>
    <n v="0"/>
    <n v="1319.1796285"/>
    <n v="8196.6962824999991"/>
    <n v="11663.883217000001"/>
    <n v="1072.3968769999999"/>
    <n v="454.15817500000003"/>
    <n v="9326.4701110000005"/>
    <n v="3071.9321030000001"/>
    <n v="2845.7346805000002"/>
    <n v="1607.0363574999999"/>
    <n v="0"/>
    <n v="1098.7147829999999"/>
    <n v="4018.8942609999999"/>
    <n v="0"/>
    <n v="42744.881323039997"/>
    <n v="8131.9783774799998"/>
    <s v="OK"/>
    <n v="40.846556387922419"/>
    <n v="80"/>
    <n v="911.71246499999995"/>
    <n v="1526.5550519999999"/>
    <n v="9326.4701110000005"/>
    <n v="6366.7533139999996"/>
    <n v="9515.8759109999992"/>
    <n v="11663.883217000001"/>
    <n v="5117.6090439999998"/>
    <n v="11663.883217000001"/>
    <n v="81.584115118116927"/>
    <n v="18.415884881883073"/>
    <n v="32.937778885677702"/>
    <n v="46.100119842724446"/>
    <n v="19.024449538234574"/>
    <n v="80.975550461765422"/>
    <n v="56.471756432951828"/>
    <n v="80"/>
    <n v="43.8756883002835"/>
    <n v="0"/>
    <n v="45.098311037274584"/>
    <n v="36.07864882981967"/>
    <n v="39.153443612077581"/>
    <n v="100"/>
    <n v="167.43821222187631"/>
    <n v="0"/>
    <n v="68.265412725558448"/>
    <n v="60"/>
    <n v="0.24683611246125081"/>
    <n v="0"/>
    <n v="53.333333333333336"/>
    <n v="53.580169445794589"/>
    <n v="10.716033889158918"/>
    <n v="46.745315496486342"/>
    <n v="46.794682718978592"/>
    <s v="2. Riesgo (&gt;=40 y &lt;60)"/>
  </r>
  <r>
    <s v="25286"/>
    <x v="0"/>
    <x v="10"/>
    <x v="476"/>
    <s v="Ciudades y aglomeraciones"/>
    <n v="1"/>
    <s v="G1"/>
    <n v="0"/>
    <n v="174.99273525000001"/>
    <n v="61393.962212749997"/>
    <n v="304925.572315"/>
    <n v="156619.24877400001"/>
    <n v="18763.786680000001"/>
    <n v="279261.16433200001"/>
    <n v="91834.851230999993"/>
    <n v="176362.46436795002"/>
    <n v="126481.64194595"/>
    <n v="2033.265895"/>
    <n v="-24216.414439"/>
    <n v="96538.319401999994"/>
    <n v="0"/>
    <n v="743786.60211763997"/>
    <n v="80842.547062889993"/>
    <s v="OK"/>
    <n v="22.908215318672038"/>
    <n v="65"/>
    <n v="136955.71387199999"/>
    <n v="175383.035454"/>
    <n v="279261.16433200001"/>
    <n v="166029.181946"/>
    <n v="61568.954947999999"/>
    <n v="304925.572315"/>
    <n v="74355.170857999998"/>
    <n v="304925.572315"/>
    <n v="20.191469833299802"/>
    <n v="79.808530166700194"/>
    <n v="32.88493459184393"/>
    <n v="40.993063839472555"/>
    <n v="10.869051261843467"/>
    <n v="89.130948738156533"/>
    <n v="71.716871500540933"/>
    <n v="100"/>
    <n v="24.384695023606682"/>
    <n v="20"/>
    <n v="65.986508548865856"/>
    <n v="52.789206839092685"/>
    <n v="42.091784681327965"/>
    <n v="100"/>
    <n v="128.05820983702407"/>
    <n v="70"/>
    <n v="59.45301500949698"/>
    <n v="50"/>
    <n v="0.11753800530678293"/>
    <n v="0"/>
    <n v="73.333333333333329"/>
    <n v="73.450871338640113"/>
    <n v="14.690174267728024"/>
    <n v="67.455873505759357"/>
    <n v="67.479381106820711"/>
    <s v="3. Vulnerable (&gt;=60 y &lt;70)"/>
  </r>
  <r>
    <s v="25288"/>
    <x v="0"/>
    <x v="10"/>
    <x v="477"/>
    <s v="Rural"/>
    <n v="6"/>
    <s v="G2"/>
    <n v="0"/>
    <n v="781.36169074999998"/>
    <n v="4224.4370472500004"/>
    <n v="11626.123326999999"/>
    <n v="3420.8181300000001"/>
    <n v="420.13648499999999"/>
    <n v="11653.510974000001"/>
    <n v="3781.8385830000002"/>
    <n v="4640.33668975"/>
    <n v="2860.8815437500002"/>
    <n v="30.753187"/>
    <n v="-1806.842793"/>
    <n v="5368.3262699999996"/>
    <n v="0"/>
    <n v="37348.461230739995"/>
    <n v="10660.736395649999"/>
    <s v="OK"/>
    <n v="39.557215492157141"/>
    <n v="80"/>
    <n v="3112.4450019999999"/>
    <n v="3840.9546150000001"/>
    <n v="11653.510974000001"/>
    <n v="9503.2735190000003"/>
    <n v="5005.7987380000004"/>
    <n v="11626.123326999999"/>
    <n v="3592.2366639999996"/>
    <n v="11626.123326999999"/>
    <n v="43.056473746280957"/>
    <n v="56.943526253719043"/>
    <n v="32.452353556259673"/>
    <n v="45.420712590081926"/>
    <n v="28.543977567877903"/>
    <n v="71.456022432122097"/>
    <n v="61.652456169169298"/>
    <n v="80"/>
    <n v="30.897974870587742"/>
    <n v="0"/>
    <n v="50.764052255184609"/>
    <n v="40.611241804147689"/>
    <n v="40.442784507842859"/>
    <n v="100"/>
    <n v="123.40634493242044"/>
    <n v="70"/>
    <n v="81.548586861098187"/>
    <n v="80"/>
    <n v="0.13284305981276978"/>
    <n v="0"/>
    <n v="83.333333333333329"/>
    <n v="83.4661763931461"/>
    <n v="16.693235278629221"/>
    <n v="57.277908470814353"/>
    <n v="57.304477082776913"/>
    <s v="2. Riesgo (&gt;=40 y &lt;60)"/>
  </r>
  <r>
    <s v="25290"/>
    <x v="0"/>
    <x v="10"/>
    <x v="478"/>
    <s v="Ciudades y aglomeraciones"/>
    <n v="2"/>
    <s v="G1"/>
    <n v="0"/>
    <n v="371.37876875000001"/>
    <n v="142153.73039124999"/>
    <n v="252802.49729100001"/>
    <n v="94032.192572"/>
    <n v="7121.5921719999997"/>
    <n v="220229.58016899999"/>
    <n v="14673.566989000001"/>
    <n v="102335.21382575"/>
    <n v="58767.472319749999"/>
    <n v="377.74429300000003"/>
    <n v="-10994.824384"/>
    <n v="29706.778763999999"/>
    <n v="3549.5006669999998"/>
    <n v="484115.52705402003"/>
    <n v="92570.302006880011"/>
    <s v="OK"/>
    <n v="39.000236443660988"/>
    <n v="70"/>
    <n v="78314.821609000006"/>
    <n v="101153.784744"/>
    <n v="220229.58016899999"/>
    <n v="191671.049791"/>
    <n v="142525.10915999999"/>
    <n v="252802.49729100001"/>
    <n v="19089.698672999999"/>
    <n v="256351.99795799999"/>
    <n v="56.378046375048214"/>
    <n v="43.621953624951786"/>
    <n v="6.6628501846753672"/>
    <n v="8.3056465327737108"/>
    <n v="19.121531294440501"/>
    <n v="80.878468705559499"/>
    <n v="57.426442104098761"/>
    <n v="80"/>
    <n v="7.446674426203459"/>
    <n v="80"/>
    <n v="58.561213772656991"/>
    <n v="46.848971018125596"/>
    <n v="30.999763556339012"/>
    <n v="100"/>
    <n v="129.1630149514065"/>
    <n v="70"/>
    <n v="87.032382136820715"/>
    <n v="80"/>
    <n v="0.21353115069608142"/>
    <n v="2"/>
    <n v="83.333333333333329"/>
    <n v="85.546864484029413"/>
    <n v="17.109372896805883"/>
    <n v="63.515637684792267"/>
    <n v="63.958343914931476"/>
    <s v="3. Vulnerable (&gt;=60 y &lt;70)"/>
  </r>
  <r>
    <s v="25293"/>
    <x v="0"/>
    <x v="10"/>
    <x v="479"/>
    <s v="Rural"/>
    <n v="6"/>
    <s v="G2"/>
    <n v="0"/>
    <n v="1271.4397987499999"/>
    <n v="6354.1716912499996"/>
    <n v="19476.828882000002"/>
    <n v="2260.6662529999999"/>
    <n v="333.793745"/>
    <n v="19912.640719999999"/>
    <n v="5616.5717160000004"/>
    <n v="4605.0993873500001"/>
    <n v="2020.6386573499999"/>
    <n v="0"/>
    <n v="-1866.481452"/>
    <n v="8320.6066109999992"/>
    <n v="0"/>
    <n v="92056.072443260011"/>
    <n v="6434.4558392800009"/>
    <s v="OK"/>
    <n v="77.151873710652666"/>
    <n v="80"/>
    <n v="1974"/>
    <n v="2594.4599979999998"/>
    <n v="18758.849603999999"/>
    <n v="13333.694346"/>
    <n v="7625.6114899999993"/>
    <n v="19476.828882000002"/>
    <n v="6454.1251589999993"/>
    <n v="19476.828882000002"/>
    <n v="39.152223065672665"/>
    <n v="60.847776934327335"/>
    <n v="28.206061641833312"/>
    <n v="39.477550277234933"/>
    <n v="6.98971362616623"/>
    <n v="93.010286373833765"/>
    <n v="43.87828551324219"/>
    <n v="50"/>
    <n v="33.137453730800807"/>
    <n v="0"/>
    <n v="48.667122717079209"/>
    <n v="38.933698173663373"/>
    <n v="2.8481262893473343"/>
    <n v="10.917076791141348"/>
    <n v="131.43161084093211"/>
    <n v="60"/>
    <n v="71.079488494629331"/>
    <n v="70"/>
    <n v="0"/>
    <n v="0"/>
    <n v="46.972358930380445"/>
    <n v="46.972358930380445"/>
    <n v="9.3944717860760889"/>
    <n v="48.328169959739462"/>
    <n v="48.328169959739462"/>
    <s v="2. Riesgo (&gt;=40 y &lt;60)"/>
  </r>
  <r>
    <s v="25295"/>
    <x v="0"/>
    <x v="10"/>
    <x v="480"/>
    <s v="Ciudades y aglomeraciones"/>
    <n v="6"/>
    <s v="G1"/>
    <n v="0"/>
    <n v="1233.6615099999999"/>
    <n v="5798.1278419999999"/>
    <n v="28044.086544999998"/>
    <n v="14584.628616"/>
    <n v="896.17127300000004"/>
    <n v="25350.572896000001"/>
    <n v="7591.8016960000004"/>
    <n v="16749.254946699999"/>
    <n v="11666.057567700002"/>
    <n v="297.22829999999999"/>
    <n v="-2389.6837300000002"/>
    <n v="9017.369428"/>
    <n v="0"/>
    <n v="129383.703993"/>
    <n v="35990.499309999999"/>
    <s v="OK"/>
    <n v="31.078930424309963"/>
    <n v="80"/>
    <n v="11837.761129"/>
    <n v="15480.799889"/>
    <n v="25350.572896000001"/>
    <n v="17747.158001"/>
    <n v="7031.7893519999998"/>
    <n v="28044.086544999998"/>
    <n v="6924.913998"/>
    <n v="28044.086544999998"/>
    <n v="25.07405381422096"/>
    <n v="74.92594618577904"/>
    <n v="29.947258892906088"/>
    <n v="37.331073053695121"/>
    <n v="27.81687198563057"/>
    <n v="72.18312801436943"/>
    <n v="69.651203022606637"/>
    <n v="100"/>
    <n v="24.69295616702712"/>
    <n v="20"/>
    <n v="60.888029450768713"/>
    <n v="48.71042356061497"/>
    <n v="48.921069575690041"/>
    <n v="100"/>
    <n v="130.774727757222"/>
    <n v="60"/>
    <n v="70.006930706486216"/>
    <n v="70"/>
    <n v="0"/>
    <n v="2"/>
    <n v="76.666666666666671"/>
    <n v="78.666666666666671"/>
    <n v="15.733333333333334"/>
    <n v="64.043756893948313"/>
    <n v="64.443756893948304"/>
    <s v="3. Vulnerable (&gt;=60 y &lt;70)"/>
  </r>
  <r>
    <s v="25297"/>
    <x v="0"/>
    <x v="10"/>
    <x v="481"/>
    <s v="Rural"/>
    <n v="6"/>
    <s v="G3"/>
    <n v="0"/>
    <n v="1479.0249815"/>
    <n v="10768.1481485"/>
    <n v="17338.437248999999"/>
    <n v="2561.2480209999999"/>
    <n v="359.96498300000002"/>
    <n v="21046.051119"/>
    <n v="6475.6511899999996"/>
    <n v="4679.6965136999997"/>
    <n v="1867.0171677000001"/>
    <n v="46.220587000000002"/>
    <n v="-6520.293216"/>
    <n v="10504.857419"/>
    <n v="0"/>
    <n v="64471.283636040003"/>
    <n v="15821.837720290001"/>
    <s v="OK"/>
    <n v="55.33289532037935"/>
    <n v="80"/>
    <n v="2793.8706499999998"/>
    <n v="2921.2130039999997"/>
    <n v="21046.051119"/>
    <n v="15545.213936"/>
    <n v="12247.173130000001"/>
    <n v="17338.437248999999"/>
    <n v="4030.7847899999997"/>
    <n v="17338.437248999999"/>
    <n v="70.635968825312446"/>
    <n v="29.364031174687554"/>
    <n v="30.768960663380206"/>
    <n v="35.102389661476373"/>
    <n v="24.540906940226421"/>
    <n v="75.459093059773579"/>
    <n v="39.896116387766433"/>
    <n v="50"/>
    <n v="23.247682199458183"/>
    <n v="20"/>
    <n v="41.9851027791875"/>
    <n v="33.58808222335"/>
    <n v="24.66710467962065"/>
    <n v="94.550819958285913"/>
    <n v="104.55791874258745"/>
    <n v="100"/>
    <n v="73.862853644625332"/>
    <n v="70"/>
    <n v="0.12917882451426554"/>
    <n v="0"/>
    <n v="88.183606652761966"/>
    <n v="88.312785477276236"/>
    <n v="17.662557095455249"/>
    <n v="51.22480355390239"/>
    <n v="51.250639318805248"/>
    <s v="2. Riesgo (&gt;=40 y &lt;60)"/>
  </r>
  <r>
    <s v="25299"/>
    <x v="0"/>
    <x v="10"/>
    <x v="482"/>
    <s v="Rural disperso"/>
    <n v="6"/>
    <s v="G3"/>
    <n v="0"/>
    <n v="735.04335200000003"/>
    <n v="4233.9570560000002"/>
    <n v="16457.785879999999"/>
    <n v="819.94874900000002"/>
    <n v="120.706136"/>
    <n v="11724.908582"/>
    <n v="4198.6371829999998"/>
    <n v="1845.3578067999999"/>
    <n v="446.38887979999998"/>
    <n v="51.216470000000001"/>
    <n v="3333.908371"/>
    <n v="6411.5819670000001"/>
    <n v="0"/>
    <n v="56679.108093519993"/>
    <n v="8639.9658680499997"/>
    <s v="OK"/>
    <n v="69.840271632810897"/>
    <n v="80"/>
    <n v="705.29941199999996"/>
    <n v="940.65488500000004"/>
    <n v="11724.908582"/>
    <n v="8321.5728550000003"/>
    <n v="4969.0004079999999"/>
    <n v="16457.785879999999"/>
    <n v="9796.706807999999"/>
    <n v="16457.785879999999"/>
    <n v="30.192399173442155"/>
    <n v="69.807600826557845"/>
    <n v="35.809551551179844"/>
    <n v="40.852885669559342"/>
    <n v="15.24365177693717"/>
    <n v="84.75634822306283"/>
    <n v="24.189828018994021"/>
    <n v="30"/>
    <n v="59.526274551337153"/>
    <n v="0"/>
    <n v="45.083366943836005"/>
    <n v="36.066693555068802"/>
    <n v="10.159728367189103"/>
    <n v="38.942983384053974"/>
    <n v="133.36958304454112"/>
    <n v="60"/>
    <n v="70.973456183489759"/>
    <n v="70"/>
    <n v="0"/>
    <n v="0"/>
    <n v="56.314327794684658"/>
    <n v="56.314327794684658"/>
    <n v="11.262865558936932"/>
    <n v="47.329559114005733"/>
    <n v="47.329559114005733"/>
    <s v="2. Riesgo (&gt;=40 y &lt;60)"/>
  </r>
  <r>
    <s v="25307"/>
    <x v="0"/>
    <x v="10"/>
    <x v="483"/>
    <s v="Ciudades y aglomeraciones"/>
    <n v="3"/>
    <s v="G1"/>
    <n v="0"/>
    <n v="358.25974324999999"/>
    <n v="92272.960509750003"/>
    <n v="198889.580158"/>
    <n v="63833.442745"/>
    <n v="6625.2940339999996"/>
    <n v="158120.47364899999"/>
    <n v="3703.0037819999998"/>
    <n v="71530.433204250003"/>
    <n v="39919.488113250001"/>
    <n v="1205.6792419999999"/>
    <n v="9158.1614179999997"/>
    <n v="21066.299539"/>
    <n v="7000"/>
    <n v="241757.06354060001"/>
    <n v="186995.01946509001"/>
    <s v="OK"/>
    <n v="35.429983807452778"/>
    <n v="70"/>
    <n v="68999.331999999995"/>
    <n v="70458.736778999999"/>
    <n v="158120.47364899999"/>
    <n v="144830.42359600001"/>
    <n v="92631.220253000007"/>
    <n v="198889.580158"/>
    <n v="31430.140199000001"/>
    <n v="205889.580158"/>
    <n v="46.574194675966822"/>
    <n v="53.425805324033178"/>
    <n v="2.3418876104684747"/>
    <n v="2.9193048279504277"/>
    <n v="77.348316829504583"/>
    <n v="22.651683170495417"/>
    <n v="55.807697961597377"/>
    <n v="80"/>
    <n v="15.26553222114517"/>
    <n v="40"/>
    <n v="39.799358664495806"/>
    <n v="31.839486931596646"/>
    <n v="34.570016192547222"/>
    <n v="100"/>
    <n v="102.11509986647407"/>
    <n v="100"/>
    <n v="91.594984668145131"/>
    <n v="100"/>
    <n v="0.1490794972770737"/>
    <n v="0"/>
    <n v="100"/>
    <n v="100.14907949727707"/>
    <n v="20"/>
    <n v="51.839486931596646"/>
    <n v="51.839486931596646"/>
    <s v="2. Riesgo (&gt;=40 y &lt;60)"/>
  </r>
  <r>
    <s v="25312"/>
    <x v="0"/>
    <x v="10"/>
    <x v="52"/>
    <s v="Intermedio"/>
    <n v="6"/>
    <s v="G2"/>
    <n v="0"/>
    <n v="825.35212200000001"/>
    <n v="6274.3778830000001"/>
    <n v="12502.046546"/>
    <n v="3314.4342539999998"/>
    <n v="594.83492100000001"/>
    <n v="11215.964709"/>
    <n v="849.743967"/>
    <n v="4976.870954"/>
    <n v="2762.3090139999999"/>
    <n v="0"/>
    <n v="-928.48010299999999"/>
    <n v="1564.889269"/>
    <n v="0"/>
    <n v="58040.103370460005"/>
    <n v="2074.6347776600001"/>
    <s v="OK"/>
    <n v="42.101678421155121"/>
    <n v="80"/>
    <n v="3279.8194010000002"/>
    <n v="3909.2691749999999"/>
    <n v="11215.964709"/>
    <n v="10161.005845"/>
    <n v="7099.7300050000003"/>
    <n v="12502.046546"/>
    <n v="636.40916600000003"/>
    <n v="12502.046546"/>
    <n v="56.788542410854667"/>
    <n v="43.211457589145333"/>
    <n v="7.5762004343517759"/>
    <n v="10.603743172493877"/>
    <n v="3.5744849805279686"/>
    <n v="96.42551501947203"/>
    <n v="55.502926226766704"/>
    <n v="80"/>
    <n v="5.0904399024463531"/>
    <n v="80"/>
    <n v="62.048143156222253"/>
    <n v="49.638514524977808"/>
    <n v="37.898321578844879"/>
    <n v="100"/>
    <n v="119.1915985925348"/>
    <n v="80"/>
    <n v="90.594131745497805"/>
    <n v="100"/>
    <n v="0.16120162829452844"/>
    <n v="0"/>
    <n v="93.333333333333329"/>
    <n v="93.494534961627863"/>
    <n v="18.698906992325572"/>
    <n v="68.305181191644479"/>
    <n v="68.337421517303383"/>
    <s v="3. Vulnerable (&gt;=60 y &lt;70)"/>
  </r>
  <r>
    <s v="25317"/>
    <x v="0"/>
    <x v="10"/>
    <x v="484"/>
    <s v="Intermedio"/>
    <n v="6"/>
    <s v="G2"/>
    <n v="0"/>
    <n v="1572.5270949999999"/>
    <n v="7472.3716700000004"/>
    <n v="19635.539278"/>
    <n v="6682.3302039999999"/>
    <n v="1400.6972410000001"/>
    <n v="19190.668326999999"/>
    <n v="4584.4358400000001"/>
    <n v="9714.3615553999989"/>
    <n v="6446.3450853999993"/>
    <n v="0"/>
    <n v="-2823.1455190000001"/>
    <n v="6024.113257"/>
    <n v="0"/>
    <n v="117254.02234402001"/>
    <n v="9349.272087809999"/>
    <s v="OK"/>
    <n v="31.298931125502694"/>
    <n v="80"/>
    <n v="4319.8081499999998"/>
    <n v="8083.0274449999997"/>
    <n v="19190.668326999999"/>
    <n v="17753.103502999998"/>
    <n v="9044.8987649999999"/>
    <n v="19635.539278"/>
    <n v="3200.9677379999998"/>
    <n v="19635.539278"/>
    <n v="46.063918270551717"/>
    <n v="53.936081729448283"/>
    <n v="23.888880584476585"/>
    <n v="33.435170649341266"/>
    <n v="7.9735192882163961"/>
    <n v="92.026480711783606"/>
    <n v="66.358916627069732"/>
    <n v="100"/>
    <n v="16.301908965578651"/>
    <n v="40"/>
    <n v="63.879546618114638"/>
    <n v="51.103637294491712"/>
    <n v="48.701068874497309"/>
    <n v="100"/>
    <n v="187.11542652652295"/>
    <n v="0"/>
    <n v="92.509042418405812"/>
    <n v="100"/>
    <n v="0.51825888677492205"/>
    <n v="0"/>
    <n v="66.666666666666671"/>
    <n v="67.184925553441587"/>
    <n v="13.436985110688319"/>
    <n v="64.436970627825048"/>
    <n v="64.540622405180031"/>
    <s v="3. Vulnerable (&gt;=60 y &lt;70)"/>
  </r>
  <r>
    <s v="25320"/>
    <x v="0"/>
    <x v="10"/>
    <x v="485"/>
    <s v="Intermedio"/>
    <n v="6"/>
    <s v="G2"/>
    <n v="0"/>
    <n v="1174.6112700000001"/>
    <n v="18520.248828"/>
    <n v="34819.386146999997"/>
    <n v="8940.3942979999993"/>
    <n v="701.40085099999999"/>
    <n v="41637.837471999999"/>
    <n v="9037.4548950000008"/>
    <n v="10877.2154199"/>
    <n v="5330.2807518999998"/>
    <n v="0"/>
    <n v="-9422.6740100000006"/>
    <n v="12243.780301999999"/>
    <n v="0"/>
    <n v="133688.1705829"/>
    <n v="21800.762545650003"/>
    <s v="OK"/>
    <n v="48.203812898312272"/>
    <n v="80"/>
    <n v="9342.0400000000009"/>
    <n v="9641.7951489999996"/>
    <n v="38695.125488999998"/>
    <n v="29557.269508000001"/>
    <n v="19694.860098000001"/>
    <n v="34819.386146999997"/>
    <n v="2821.1062919999986"/>
    <n v="34819.386146999997"/>
    <n v="56.562915884997274"/>
    <n v="43.437084115002726"/>
    <n v="21.70490938939222"/>
    <n v="30.378457742988424"/>
    <n v="16.30717396355675"/>
    <n v="83.69282603644325"/>
    <n v="49.00409292389471"/>
    <n v="70"/>
    <n v="8.1021138054814958"/>
    <n v="80"/>
    <n v="61.50167357888688"/>
    <n v="49.201338863109505"/>
    <n v="31.796187101687728"/>
    <n v="100"/>
    <n v="103.20866908084314"/>
    <n v="100"/>
    <n v="76.384994581300305"/>
    <n v="70"/>
    <n v="0"/>
    <n v="0"/>
    <n v="90"/>
    <n v="90"/>
    <n v="18"/>
    <n v="67.201338863109498"/>
    <n v="67.201338863109498"/>
    <s v="3. Vulnerable (&gt;=60 y &lt;70)"/>
  </r>
  <r>
    <s v="25322"/>
    <x v="0"/>
    <x v="10"/>
    <x v="486"/>
    <s v="Rural"/>
    <n v="6"/>
    <s v="G1"/>
    <n v="0"/>
    <n v="1167.9073559999999"/>
    <n v="6876.1729420000001"/>
    <n v="21210.620455"/>
    <n v="10224.491483"/>
    <n v="649.13653099999999"/>
    <n v="28098.070318999999"/>
    <n v="12047.876620999999"/>
    <n v="12235.6657381"/>
    <n v="7557.5861701000003"/>
    <n v="136.29335399999999"/>
    <n v="-10075.181935000001"/>
    <n v="17196.391654999999"/>
    <n v="850"/>
    <n v="131357.60200399999"/>
    <n v="11359.414449"/>
    <s v="OK"/>
    <n v="33.315823695082173"/>
    <n v="80"/>
    <n v="8924.6802229999994"/>
    <n v="10873.628014"/>
    <n v="26607.722822"/>
    <n v="18773.136651000001"/>
    <n v="8044.0802979999999"/>
    <n v="21210.620455"/>
    <n v="7257.5030739999984"/>
    <n v="22060.620455"/>
    <n v="37.924776010518642"/>
    <n v="62.075223989481358"/>
    <n v="42.877950279927909"/>
    <n v="53.44996348470027"/>
    <n v="8.6477023603507099"/>
    <n v="91.352297639649294"/>
    <n v="61.766857087038815"/>
    <n v="80"/>
    <n v="32.898000710379378"/>
    <n v="0"/>
    <n v="57.375497022766183"/>
    <n v="45.900397618212949"/>
    <n v="46.684176304917827"/>
    <n v="100"/>
    <n v="121.83773247110101"/>
    <n v="70"/>
    <n v="70.555217282547204"/>
    <n v="70"/>
    <n v="0"/>
    <n v="0"/>
    <n v="80"/>
    <n v="80"/>
    <n v="16"/>
    <n v="61.900397618212949"/>
    <n v="61.900397618212949"/>
    <s v="3. Vulnerable (&gt;=60 y &lt;70)"/>
  </r>
  <r>
    <s v="25324"/>
    <x v="0"/>
    <x v="10"/>
    <x v="487"/>
    <s v="Rural"/>
    <n v="6"/>
    <s v="G2"/>
    <n v="0"/>
    <n v="1050.4892970000001"/>
    <n v="4429.6612510000004"/>
    <n v="7276.4709210000001"/>
    <n v="759.03237000000001"/>
    <n v="449.31985300000002"/>
    <n v="6347.5875679999999"/>
    <n v="888.80515100000002"/>
    <n v="2259.9433199999999"/>
    <n v="474.06981100000002"/>
    <n v="0"/>
    <n v="-856.99015599999996"/>
    <n v="1412.827366"/>
    <n v="0"/>
    <n v="25298.905513879996"/>
    <n v="2740.5187860400001"/>
    <s v="OK"/>
    <n v="62.231930291994018"/>
    <n v="80"/>
    <n v="1375.1832420000001"/>
    <n v="1208.3522230000001"/>
    <n v="6347.5875679999999"/>
    <n v="5518.3968219999997"/>
    <n v="5480.1505480000005"/>
    <n v="7276.4709210000001"/>
    <n v="555.83721000000003"/>
    <n v="7276.4709210000001"/>
    <n v="75.313302389269595"/>
    <n v="24.686697610730405"/>
    <n v="14.002251114749805"/>
    <n v="19.597722624174043"/>
    <n v="10.83255868336455"/>
    <n v="89.167441316635447"/>
    <n v="20.977066407134494"/>
    <n v="30"/>
    <n v="7.6388295374869957"/>
    <n v="80"/>
    <n v="48.690372310307978"/>
    <n v="38.952297848246388"/>
    <n v="17.768069708005982"/>
    <n v="68.106313318397255"/>
    <n v="87.868451715760514"/>
    <n v="80"/>
    <n v="86.936915212006085"/>
    <n v="80"/>
    <n v="0"/>
    <n v="0"/>
    <n v="76.035437772799085"/>
    <n v="76.035437772799085"/>
    <n v="15.207087554559818"/>
    <n v="54.159385402806208"/>
    <n v="54.159385402806208"/>
    <s v="2. Riesgo (&gt;=40 y &lt;60)"/>
  </r>
  <r>
    <s v="25326"/>
    <x v="0"/>
    <x v="10"/>
    <x v="488"/>
    <s v="Rural disperso"/>
    <n v="6"/>
    <s v="G1"/>
    <n v="0"/>
    <n v="785.80987300000004"/>
    <n v="4279.2077810000001"/>
    <n v="13553.364783999999"/>
    <n v="2552.5807730000001"/>
    <n v="299.15046999999998"/>
    <n v="12915.619145999999"/>
    <n v="3813.7683430000002"/>
    <n v="3989.4574981000001"/>
    <n v="1556.4412060999998"/>
    <n v="0"/>
    <n v="-1469.0776639999999"/>
    <n v="2400.121529"/>
    <n v="0"/>
    <n v="42650.283658"/>
    <n v="7705.0605390000001"/>
    <s v="OK"/>
    <n v="55.95943679921146"/>
    <n v="80"/>
    <n v="2288.2442540000002"/>
    <n v="2851.7312430000002"/>
    <n v="12589.426156"/>
    <n v="10913.398804"/>
    <n v="5065.0176540000002"/>
    <n v="13553.364783999999"/>
    <n v="931.0438650000001"/>
    <n v="13553.364783999999"/>
    <n v="37.370924008327059"/>
    <n v="62.629075991672941"/>
    <n v="29.528343162558603"/>
    <n v="36.808869208966996"/>
    <n v="18.065672436752354"/>
    <n v="81.934327563247649"/>
    <n v="39.013856065424008"/>
    <n v="50"/>
    <n v="6.8694665851472898"/>
    <n v="80"/>
    <n v="62.274454552777527"/>
    <n v="49.819563642222022"/>
    <n v="24.04056320078854"/>
    <n v="92.149240554019798"/>
    <n v="124.62529898261464"/>
    <n v="70"/>
    <n v="86.687023449426889"/>
    <n v="80"/>
    <n v="0.10876749060320712"/>
    <n v="0"/>
    <n v="80.716413518006604"/>
    <n v="80.825181008609817"/>
    <n v="16.165036201721964"/>
    <n v="65.962846345823351"/>
    <n v="65.984599843943982"/>
    <s v="3. Vulnerable (&gt;=60 y &lt;70)"/>
  </r>
  <r>
    <s v="25328"/>
    <x v="0"/>
    <x v="10"/>
    <x v="489"/>
    <s v="Rural"/>
    <n v="6"/>
    <s v="G2"/>
    <n v="0"/>
    <n v="988.41017699999998"/>
    <n v="4861.3062819999996"/>
    <n v="8768.9681660000006"/>
    <n v="1268.455649"/>
    <n v="545.04587300000003"/>
    <n v="12200.588932000001"/>
    <n v="6392.749957"/>
    <n v="2802.8023589999998"/>
    <n v="1205.007621"/>
    <n v="0"/>
    <n v="-5029.4155039999996"/>
    <n v="6083.8013080000001"/>
    <n v="0"/>
    <n v="30731.881459800003"/>
    <n v="7259.2481780899998"/>
    <s v="OK"/>
    <n v="45.805826053697778"/>
    <n v="80"/>
    <n v="1152.1281710000001"/>
    <n v="1813.501522"/>
    <n v="12200.588932000001"/>
    <n v="10050.260200999999"/>
    <n v="5849.7164589999993"/>
    <n v="8768.9681660000006"/>
    <n v="1054.3858040000005"/>
    <n v="8768.9681660000006"/>
    <n v="66.709290628755582"/>
    <n v="33.290709371244418"/>
    <n v="52.397060442163898"/>
    <n v="73.335569291849424"/>
    <n v="23.621229268327529"/>
    <n v="76.378770731672475"/>
    <n v="42.992957285433768"/>
    <n v="50"/>
    <n v="12.024057837137327"/>
    <n v="60"/>
    <n v="58.601009878953263"/>
    <n v="46.880807903162612"/>
    <n v="34.194173946302222"/>
    <n v="100"/>
    <n v="157.40449436506313"/>
    <n v="0"/>
    <n v="82.375205467663392"/>
    <n v="80"/>
    <n v="0"/>
    <n v="0"/>
    <n v="60"/>
    <n v="60"/>
    <n v="12"/>
    <n v="58.880807903162612"/>
    <n v="58.880807903162612"/>
    <s v="2. Riesgo (&gt;=40 y &lt;60)"/>
  </r>
  <r>
    <s v="25335"/>
    <x v="0"/>
    <x v="10"/>
    <x v="490"/>
    <s v="Rural"/>
    <n v="6"/>
    <s v="G1"/>
    <n v="0"/>
    <n v="926.90485475000003"/>
    <n v="5033.8412472500004"/>
    <n v="14222.647066"/>
    <n v="2995.8614910000001"/>
    <n v="225.22731400000001"/>
    <n v="14867.209503"/>
    <n v="6400.9769159999996"/>
    <n v="4158.87679475"/>
    <n v="1697.0821727499999"/>
    <n v="139.66798399999999"/>
    <n v="-3106.3570589999999"/>
    <n v="4756.2702410000002"/>
    <n v="0"/>
    <n v="42877.639550740001"/>
    <n v="7193.40503438"/>
    <s v="NO"/>
    <n v="4.767851491130477"/>
    <n v="80"/>
    <n v="4430.7050010000003"/>
    <n v="3221.0888050000003"/>
    <n v="14867.209503"/>
    <n v="11137.635523000001"/>
    <n v="5960.7461020000001"/>
    <n v="14222.647066"/>
    <n v="1789.5811660000004"/>
    <n v="14222.647066"/>
    <n v="41.910244094079246"/>
    <n v="58.089755905920754"/>
    <n v="43.054326467306254"/>
    <n v="53.669827090898728"/>
    <n v="16.77658823981567"/>
    <n v="83.223411760184334"/>
    <n v="40.806262279573389"/>
    <n v="50"/>
    <n v="12.582616707673848"/>
    <n v="60"/>
    <n v="60.99659895140077"/>
    <n v="48.79727916112062"/>
    <n v="75.232148508869528"/>
    <n v="100"/>
    <n v="72.699238705194944"/>
    <n v="70"/>
    <n v="74.914095484781981"/>
    <n v="70"/>
    <n v="0"/>
    <n v="0"/>
    <n v="80"/>
    <n v="80"/>
    <n v="16"/>
    <n v="64.797279161120628"/>
    <n v="64.797279161120628"/>
    <s v="3. Vulnerable (&gt;=60 y &lt;70)"/>
  </r>
  <r>
    <s v="25339"/>
    <x v="0"/>
    <x v="10"/>
    <x v="491"/>
    <s v="Rural disperso"/>
    <n v="6"/>
    <s v="G3"/>
    <n v="0"/>
    <n v="1067.1211929999999"/>
    <n v="5076.6988410000004"/>
    <n v="15579.042792"/>
    <n v="1257.0127990000001"/>
    <n v="272.41744899999998"/>
    <n v="14249.765105"/>
    <n v="7986.3814629999997"/>
    <n v="2600.9022540000001"/>
    <n v="1244.948588"/>
    <n v="27.200506000000001"/>
    <n v="1218.295353"/>
    <n v="1848.245351"/>
    <n v="0"/>
    <n v="70673.243834709996"/>
    <n v="23027.274960119998"/>
    <s v="OK"/>
    <n v="59.982072903694636"/>
    <n v="80"/>
    <n v="826.83699999999999"/>
    <n v="1529.4302480000001"/>
    <n v="13004.793772999999"/>
    <n v="8071.6153240000003"/>
    <n v="6143.8200340000003"/>
    <n v="15579.042792"/>
    <n v="3093.7412100000001"/>
    <n v="15579.042792"/>
    <n v="39.436441096078866"/>
    <n v="60.563558903921134"/>
    <n v="56.04570604604362"/>
    <n v="63.939053190776768"/>
    <n v="32.582733875886611"/>
    <n v="67.417266124113382"/>
    <n v="47.866027494318899"/>
    <n v="70"/>
    <n v="19.858352347479709"/>
    <n v="40"/>
    <n v="60.383975643762255"/>
    <n v="48.307180515009804"/>
    <n v="20.017927096305364"/>
    <n v="76.730181567866481"/>
    <n v="184.97361003438405"/>
    <n v="0"/>
    <n v="62.066461528655267"/>
    <n v="60"/>
    <n v="0.35629528866887972"/>
    <n v="0"/>
    <n v="45.576727189288825"/>
    <n v="45.933022477957707"/>
    <n v="9.186604495591542"/>
    <n v="57.422525952867574"/>
    <n v="57.493785010601343"/>
    <s v="2. Riesgo (&gt;=40 y &lt;60)"/>
  </r>
  <r>
    <s v="25368"/>
    <x v="0"/>
    <x v="10"/>
    <x v="492"/>
    <s v="Rural disperso"/>
    <n v="6"/>
    <s v="G1"/>
    <n v="0"/>
    <n v="1252.3377929999999"/>
    <n v="5196.8667439999999"/>
    <n v="8189.1358899999996"/>
    <n v="1121.6713589999999"/>
    <n v="341.133465"/>
    <n v="11095.305082999999"/>
    <n v="5069.8625929999998"/>
    <n v="2718.3168770000002"/>
    <n v="1239.438445"/>
    <n v="28.719868999999999"/>
    <n v="-4385.0476250000002"/>
    <n v="4163.8488939999997"/>
    <n v="0"/>
    <n v="31569.107161370001"/>
    <n v="6006.9468729099999"/>
    <s v="OK"/>
    <n v="48.766191651484611"/>
    <n v="80"/>
    <n v="924.80826300000001"/>
    <n v="1462.8048239999998"/>
    <n v="11095.305082999999"/>
    <n v="9105.9373940000005"/>
    <n v="6449.2045369999996"/>
    <n v="8189.1358899999996"/>
    <n v="-192.47886200000085"/>
    <n v="8189.1358899999996"/>
    <n v="78.753175226647755"/>
    <n v="21.246824773352245"/>
    <n v="45.693764660585494"/>
    <n v="56.960046752283525"/>
    <n v="19.027927657898694"/>
    <n v="80.972072342101313"/>
    <n v="45.595804355519952"/>
    <n v="70"/>
    <n v="-2.3504172428624925"/>
    <n v="100"/>
    <n v="65.835788773547421"/>
    <n v="52.668631018837942"/>
    <n v="31.233808348515389"/>
    <n v="100"/>
    <n v="158.17384884243836"/>
    <n v="0"/>
    <n v="82.070184874428847"/>
    <n v="80"/>
    <n v="0"/>
    <n v="0"/>
    <n v="60"/>
    <n v="60"/>
    <n v="12"/>
    <n v="64.668631018837942"/>
    <n v="64.668631018837942"/>
    <s v="3. Vulnerable (&gt;=60 y &lt;70)"/>
  </r>
  <r>
    <s v="25372"/>
    <x v="0"/>
    <x v="10"/>
    <x v="493"/>
    <s v="Rural disperso"/>
    <n v="6"/>
    <s v="G4"/>
    <n v="0"/>
    <n v="1142.9848380000001"/>
    <n v="8344.3298759999998"/>
    <n v="13271.683815"/>
    <n v="1323.532271"/>
    <n v="349.314457"/>
    <n v="14848.013206"/>
    <n v="1999.5878849999999"/>
    <n v="2844.0843838999999"/>
    <n v="1098.7224329000001"/>
    <n v="5.6318549999999998"/>
    <n v="-3321.6913420000001"/>
    <n v="2458.0008990000001"/>
    <n v="0"/>
    <n v="62811.692761520004"/>
    <n v="4649.7555311000006"/>
    <s v="OK"/>
    <n v="58.0705125858331"/>
    <n v="80"/>
    <n v="1005.348541"/>
    <n v="1672.846728"/>
    <n v="14848.013206"/>
    <n v="12854.796864"/>
    <n v="9487.3147140000001"/>
    <n v="13271.683815"/>
    <n v="-858.05858799999987"/>
    <n v="13271.683815"/>
    <n v="71.485388336913147"/>
    <n v="28.514611663086853"/>
    <n v="13.467040049452391"/>
    <n v="18.430098055954382"/>
    <n v="7.4026910065199765"/>
    <n v="92.597308993480027"/>
    <n v="38.631850697529515"/>
    <n v="50"/>
    <n v="-6.4653332611058731"/>
    <n v="80"/>
    <n v="53.908403742504255"/>
    <n v="43.126722994003408"/>
    <n v="21.9294874141669"/>
    <n v="84.057332354349043"/>
    <n v="166.39470390398668"/>
    <n v="0"/>
    <n v="86.575871705215405"/>
    <n v="80"/>
    <n v="0.22584374008979968"/>
    <n v="0"/>
    <n v="54.685777451449688"/>
    <n v="54.911621191539489"/>
    <n v="10.982324238307898"/>
    <n v="54.063878484293348"/>
    <n v="54.109047232311305"/>
    <s v="2. Riesgo (&gt;=40 y &lt;60)"/>
  </r>
  <r>
    <s v="25377"/>
    <x v="0"/>
    <x v="10"/>
    <x v="494"/>
    <s v="Ciudades y aglomeraciones"/>
    <n v="4"/>
    <s v="G1"/>
    <n v="0"/>
    <n v="827.89649799999995"/>
    <n v="7626.7034739999999"/>
    <n v="44392.258207999999"/>
    <n v="30710.285908999998"/>
    <n v="1829.6394780000001"/>
    <n v="31070.926028999998"/>
    <n v="7311.7482259999997"/>
    <n v="33756.572120600002"/>
    <n v="18694.921392599997"/>
    <n v="951.19912899999997"/>
    <n v="-1740.3185490000001"/>
    <n v="12672.044619"/>
    <n v="2596.9416839999999"/>
    <n v="182451.16831210998"/>
    <n v="36443.017161669995"/>
    <s v="OK"/>
    <n v="42.03065874374429"/>
    <n v="80"/>
    <n v="26444.119592999999"/>
    <n v="32539.925386999999"/>
    <n v="31070.926028999998"/>
    <n v="26755.182272999999"/>
    <n v="8454.599972"/>
    <n v="44392.258207999999"/>
    <n v="11882.925198999999"/>
    <n v="46989.199891999997"/>
    <n v="19.045212641325787"/>
    <n v="80.95478735867421"/>
    <n v="23.532443864645654"/>
    <n v="29.334617374652726"/>
    <n v="19.974121020331737"/>
    <n v="80.025878979668263"/>
    <n v="55.381575255360104"/>
    <n v="80"/>
    <n v="25.288630634936798"/>
    <n v="20"/>
    <n v="58.063056742599045"/>
    <n v="46.450445394079239"/>
    <n v="37.96934125625571"/>
    <n v="100"/>
    <n v="123.05164962123986"/>
    <n v="70"/>
    <n v="86.110025327304669"/>
    <n v="80"/>
    <n v="0.12813838901188257"/>
    <n v="0"/>
    <n v="83.333333333333329"/>
    <n v="83.461471722345209"/>
    <n v="16.692294344469044"/>
    <n v="63.11711206074591"/>
    <n v="63.142739738548286"/>
    <s v="3. Vulnerable (&gt;=60 y &lt;70)"/>
  </r>
  <r>
    <s v="25386"/>
    <x v="0"/>
    <x v="10"/>
    <x v="495"/>
    <s v="Intermedio"/>
    <n v="5"/>
    <s v="G1"/>
    <n v="0"/>
    <n v="1427.394785"/>
    <n v="19318.912283999998"/>
    <n v="74280.133333999998"/>
    <n v="24904.139684000002"/>
    <n v="1079.000288"/>
    <n v="59439.428103999999"/>
    <n v="18344.012347"/>
    <n v="27519.751454000001"/>
    <n v="17622.881121999999"/>
    <n v="303.78198600000002"/>
    <n v="4943.8348980000001"/>
    <n v="277.99326100000002"/>
    <n v="0"/>
    <n v="314798.70224200003"/>
    <n v="28381.621200000001"/>
    <s v="OK"/>
    <n v="31.937792204635823"/>
    <n v="80"/>
    <n v="24326.801401000001"/>
    <n v="25983.139972000001"/>
    <n v="59439.428103999999"/>
    <n v="46946.119698000002"/>
    <n v="20746.307068999999"/>
    <n v="74280.133333999998"/>
    <n v="5525.6101449999996"/>
    <n v="74280.133333999998"/>
    <n v="27.929819371371348"/>
    <n v="72.070180628628648"/>
    <n v="30.861690517788702"/>
    <n v="38.470967489883009"/>
    <n v="9.0157999375047488"/>
    <n v="90.984200062495248"/>
    <n v="64.037210334029055"/>
    <n v="80"/>
    <n v="7.4388802186906959"/>
    <n v="80"/>
    <n v="72.305069636201381"/>
    <n v="57.844055708961108"/>
    <n v="48.062207795364174"/>
    <n v="100"/>
    <n v="106.80869853663505"/>
    <n v="100"/>
    <n v="78.981445810446388"/>
    <n v="70"/>
    <n v="0"/>
    <n v="0"/>
    <n v="90"/>
    <n v="90"/>
    <n v="18"/>
    <n v="75.844055708961108"/>
    <n v="75.844055708961108"/>
    <s v="4. Solvente (&gt;=70 y &lt;80)"/>
  </r>
  <r>
    <s v="25394"/>
    <x v="0"/>
    <x v="10"/>
    <x v="496"/>
    <s v="Intermedio"/>
    <n v="6"/>
    <s v="G3"/>
    <n v="0"/>
    <n v="1878.224886"/>
    <n v="6629.0298759999996"/>
    <n v="22845.276322999998"/>
    <n v="1426.617657"/>
    <n v="443.47248300000001"/>
    <n v="18640.201889"/>
    <n v="3578.0228830000001"/>
    <n v="3797.512866"/>
    <n v="1580.2763199999999"/>
    <n v="0"/>
    <n v="1987.837888"/>
    <n v="9.8734999999999999"/>
    <n v="0"/>
    <n v="37625.446031539999"/>
    <n v="9007.0445479999998"/>
    <s v="OK"/>
    <n v="39.036536385353571"/>
    <n v="80"/>
    <n v="1380.543152"/>
    <n v="1870.09014"/>
    <n v="18640.201889"/>
    <n v="16619.220784000001"/>
    <n v="8507.2547620000005"/>
    <n v="22845.276322999998"/>
    <n v="1997.7113879999999"/>
    <n v="22845.276322999998"/>
    <n v="37.238572393344739"/>
    <n v="62.761427606655261"/>
    <n v="19.195193830553258"/>
    <n v="21.898600373251146"/>
    <n v="23.938705046711558"/>
    <n v="76.061294953288439"/>
    <n v="41.613455326210342"/>
    <n v="50"/>
    <n v="8.7445271388061911"/>
    <n v="80"/>
    <n v="58.144264586638975"/>
    <n v="46.515411669311185"/>
    <n v="40.963463614646429"/>
    <n v="100"/>
    <n v="135.46046259334892"/>
    <n v="60"/>
    <n v="89.157944119732818"/>
    <n v="80"/>
    <n v="0.12070741914535477"/>
    <n v="0"/>
    <n v="80"/>
    <n v="80.120707419145361"/>
    <n v="16.024141483829073"/>
    <n v="62.515411669311185"/>
    <n v="62.539553153140261"/>
    <s v="3. Vulnerable (&gt;=60 y &lt;70)"/>
  </r>
  <r>
    <s v="25398"/>
    <x v="0"/>
    <x v="10"/>
    <x v="497"/>
    <s v="Rural"/>
    <n v="6"/>
    <s v="G4"/>
    <n v="0"/>
    <n v="2317.5491367499999"/>
    <n v="10569.29276525"/>
    <n v="16923.720584999999"/>
    <n v="1284.368013"/>
    <n v="250.80014"/>
    <n v="17654.022615000002"/>
    <n v="5314.7495989999998"/>
    <n v="3893.6449877499999"/>
    <n v="1998.06109975"/>
    <n v="18.322877999999999"/>
    <n v="-2287.0230670000001"/>
    <n v="3744.4263430000001"/>
    <n v="805"/>
    <n v="44911.691942489997"/>
    <n v="8067.0481635400001"/>
    <s v="OK"/>
    <n v="52.355733885320724"/>
    <n v="80"/>
    <n v="960.07500000000005"/>
    <n v="1535.1681530000001"/>
    <n v="17315.159764"/>
    <n v="15564.234861000001"/>
    <n v="12886.841902"/>
    <n v="16923.720584999999"/>
    <n v="1475.726154"/>
    <n v="17728.720584999999"/>
    <n v="76.146624126032876"/>
    <n v="23.853375873967124"/>
    <n v="30.105034500659606"/>
    <n v="41.199754050453542"/>
    <n v="17.962022392453974"/>
    <n v="82.037977607546026"/>
    <n v="51.315954742566525"/>
    <n v="70"/>
    <n v="8.3239292250371957"/>
    <n v="80"/>
    <n v="59.418221506393344"/>
    <n v="47.53457720511468"/>
    <n v="27.644266114679276"/>
    <n v="100"/>
    <n v="159.90085701637895"/>
    <n v="0"/>
    <n v="89.887907897677323"/>
    <n v="80"/>
    <n v="0.30896683648289147"/>
    <n v="0"/>
    <n v="60"/>
    <n v="60.308966836482888"/>
    <n v="12.061793367296579"/>
    <n v="59.53457720511468"/>
    <n v="59.59637057241126"/>
    <s v="2. Riesgo (&gt;=40 y &lt;60)"/>
  </r>
  <r>
    <s v="25402"/>
    <x v="0"/>
    <x v="10"/>
    <x v="371"/>
    <s v="Intermedio"/>
    <n v="6"/>
    <s v="G1"/>
    <n v="0"/>
    <n v="1268.1036670000001"/>
    <n v="10676.515405"/>
    <n v="31059.465821000002"/>
    <n v="13430.982684000001"/>
    <n v="1064.1944470000001"/>
    <n v="28369.151035999999"/>
    <n v="5483.0750850000004"/>
    <n v="15802.3092158"/>
    <n v="10487.167019799999"/>
    <n v="43.637421000000003"/>
    <n v="-2624.8274110000002"/>
    <n v="9738.7435260000002"/>
    <n v="0"/>
    <n v="174264.88087587"/>
    <n v="15904.415959330001"/>
    <s v="OK"/>
    <n v="26.694525748498517"/>
    <n v="80"/>
    <n v="10564.397021000001"/>
    <n v="14495.177131"/>
    <n v="28369.151035999999"/>
    <n v="23189.838503999999"/>
    <n v="11944.619072"/>
    <n v="31059.465821000002"/>
    <n v="7157.5535359999994"/>
    <n v="31059.465821000002"/>
    <n v="38.457258540241781"/>
    <n v="61.542741459758219"/>
    <n v="19.327596649057512"/>
    <n v="24.093020501092763"/>
    <n v="9.126575520777946"/>
    <n v="90.873424479222052"/>
    <n v="66.364775404561541"/>
    <n v="100"/>
    <n v="23.044676870007908"/>
    <n v="20"/>
    <n v="59.30183728801461"/>
    <n v="47.441469830411691"/>
    <n v="53.305474251501479"/>
    <n v="100"/>
    <n v="137.20780374105934"/>
    <n v="60"/>
    <n v="81.743152886642477"/>
    <n v="80"/>
    <n v="0.18238716422656454"/>
    <n v="0"/>
    <n v="80"/>
    <n v="80.182387164226569"/>
    <n v="16.036477432845313"/>
    <n v="63.441469830411691"/>
    <n v="63.477947263257008"/>
    <s v="3. Vulnerable (&gt;=60 y &lt;70)"/>
  </r>
  <r>
    <s v="25407"/>
    <x v="0"/>
    <x v="10"/>
    <x v="498"/>
    <s v="Rural"/>
    <n v="6"/>
    <s v="G3"/>
    <n v="0"/>
    <n v="1341.9534630000001"/>
    <n v="6953.1257939999996"/>
    <n v="13231.225541"/>
    <n v="2665.001667"/>
    <n v="477.945314"/>
    <n v="15429.263131"/>
    <n v="3495.261994"/>
    <n v="4574.7226975000003"/>
    <n v="2780.5708905000001"/>
    <n v="0"/>
    <n v="-2241.2315749999998"/>
    <n v="3046.9806950000002"/>
    <n v="0"/>
    <n v="90998.497882470008"/>
    <n v="2834.0076235199999"/>
    <s v="OK"/>
    <n v="37.139610261015605"/>
    <n v="80"/>
    <n v="2087.6255000000001"/>
    <n v="3142.9469810000001"/>
    <n v="13678.305308999999"/>
    <n v="12605.234881"/>
    <n v="8295.0792569999994"/>
    <n v="13231.225541"/>
    <n v="805.7491200000004"/>
    <n v="13231.225541"/>
    <n v="62.69320427874036"/>
    <n v="37.30679572125964"/>
    <n v="22.653460274311009"/>
    <n v="25.843921035527192"/>
    <n v="3.1143454996150486"/>
    <n v="96.885654500384945"/>
    <n v="60.78118990730367"/>
    <n v="80"/>
    <n v="6.089754252190783"/>
    <n v="80"/>
    <n v="64.007274251434353"/>
    <n v="51.205819401147487"/>
    <n v="42.860389738984395"/>
    <n v="100"/>
    <n v="150.55128331206913"/>
    <n v="0"/>
    <n v="92.154946071470235"/>
    <n v="100"/>
    <n v="0.162435349797174"/>
    <n v="0"/>
    <n v="66.666666666666671"/>
    <n v="66.82910201646385"/>
    <n v="13.365820403292771"/>
    <n v="64.539152734480822"/>
    <n v="64.571639804440252"/>
    <s v="3. Vulnerable (&gt;=60 y &lt;70)"/>
  </r>
  <r>
    <s v="25426"/>
    <x v="0"/>
    <x v="10"/>
    <x v="499"/>
    <s v="Rural disperso"/>
    <n v="6"/>
    <s v="G3"/>
    <n v="0"/>
    <n v="1093.96618375"/>
    <n v="6838.5939832499998"/>
    <n v="15991.457893999999"/>
    <n v="1579.9037089999999"/>
    <n v="313.79033199999998"/>
    <n v="15854.71912"/>
    <n v="5207.9819859999998"/>
    <n v="3065.3316045500001"/>
    <n v="1208.7828845500001"/>
    <n v="25.591681999999999"/>
    <n v="-797.57610899999997"/>
    <n v="5953.2016149999999"/>
    <n v="0"/>
    <n v="42172.926608709997"/>
    <n v="4838.5410685799998"/>
    <s v="OK"/>
    <n v="60.397449938719603"/>
    <n v="80"/>
    <n v="1417.0849989999999"/>
    <n v="1893.694041"/>
    <n v="14932.485283"/>
    <n v="12913.406269999999"/>
    <n v="7932.5601669999996"/>
    <n v="15991.457893999999"/>
    <n v="5181.2171879999996"/>
    <n v="15991.457893999999"/>
    <n v="49.604984233340595"/>
    <n v="50.395015766659405"/>
    <n v="32.84815042500734"/>
    <n v="37.474407682860189"/>
    <n v="11.473097690072791"/>
    <n v="88.526902309927209"/>
    <n v="39.434000639792217"/>
    <n v="50"/>
    <n v="32.399905139005455"/>
    <n v="0"/>
    <n v="45.279265151889362"/>
    <n v="36.223412121511494"/>
    <n v="19.602550061280397"/>
    <n v="75.138010951835497"/>
    <n v="133.63305957908881"/>
    <n v="60"/>
    <n v="86.478613742223899"/>
    <n v="80"/>
    <n v="0"/>
    <n v="0"/>
    <n v="71.712670317278494"/>
    <n v="71.712670317278494"/>
    <n v="14.3425340634557"/>
    <n v="50.565946184967196"/>
    <n v="50.565946184967196"/>
    <s v="2. Riesgo (&gt;=40 y &lt;60)"/>
  </r>
  <r>
    <s v="25430"/>
    <x v="0"/>
    <x v="10"/>
    <x v="500"/>
    <s v="Ciudades y aglomeraciones"/>
    <n v="2"/>
    <s v="G1"/>
    <n v="0"/>
    <n v="0"/>
    <n v="26984.307734999999"/>
    <n v="153246.444127"/>
    <n v="93669.455367999995"/>
    <n v="2456.4184909999999"/>
    <n v="120304.395483"/>
    <n v="50154.957614999999"/>
    <n v="96793.647572000002"/>
    <n v="61494.56508"/>
    <n v="671.45555400000001"/>
    <n v="-2357.033848"/>
    <n v="67221.391942999995"/>
    <n v="0"/>
    <n v="885642.14987276006"/>
    <n v="102574.57038605001"/>
    <s v="OK"/>
    <n v="35.761312683442668"/>
    <n v="70"/>
    <n v="66094.006160000004"/>
    <n v="96125.873858999999"/>
    <n v="120304.395483"/>
    <n v="80277.834772000002"/>
    <n v="26984.307734999999"/>
    <n v="153246.444127"/>
    <n v="65535.813648999996"/>
    <n v="153246.444127"/>
    <n v="17.60843971859946"/>
    <n v="82.391560281400544"/>
    <n v="41.690045832188488"/>
    <n v="51.969168602004871"/>
    <n v="11.581943158507855"/>
    <n v="88.418056841492145"/>
    <n v="63.531612479276845"/>
    <n v="80"/>
    <n v="42.764981610071466"/>
    <n v="0"/>
    <n v="60.555757144979509"/>
    <n v="48.444605715983613"/>
    <n v="34.238687316557332"/>
    <n v="100"/>
    <n v="145.43811072111293"/>
    <n v="50"/>
    <n v="66.728929104958539"/>
    <n v="60"/>
    <n v="0.22102588636537046"/>
    <n v="0"/>
    <n v="70"/>
    <n v="70.221025886365368"/>
    <n v="14.044205177273074"/>
    <n v="62.444605715983613"/>
    <n v="62.488810893256684"/>
    <s v="3. Vulnerable (&gt;=60 y &lt;70)"/>
  </r>
  <r>
    <s v="25436"/>
    <x v="0"/>
    <x v="10"/>
    <x v="501"/>
    <s v="Rural disperso"/>
    <n v="6"/>
    <s v="G3"/>
    <n v="0"/>
    <n v="756.605772"/>
    <n v="4431.8439049999997"/>
    <n v="7650.2595760000004"/>
    <n v="702.33088699999996"/>
    <n v="358.59066200000001"/>
    <n v="7797.2263599999997"/>
    <n v="1636.710605"/>
    <n v="1852.0096120000001"/>
    <n v="328.96484099999998"/>
    <n v="0"/>
    <n v="-1670.011555"/>
    <n v="2657.0207140000002"/>
    <n v="0"/>
    <n v="17572.955841290001"/>
    <n v="5880.4211770299999"/>
    <s v="OK"/>
    <n v="72.555415190780664"/>
    <n v="80"/>
    <n v="1040.576634"/>
    <n v="1060.9215489999999"/>
    <n v="7797.2263599999997"/>
    <n v="7484.2799050000003"/>
    <n v="5188.4496769999996"/>
    <n v="7650.2595760000004"/>
    <n v="987.00915900000018"/>
    <n v="7650.2595760000004"/>
    <n v="67.820570340867079"/>
    <n v="32.179429659132921"/>
    <n v="20.990933563201057"/>
    <n v="23.947247921525971"/>
    <n v="33.462903054779019"/>
    <n v="66.537096945220981"/>
    <n v="17.762588210584298"/>
    <n v="30"/>
    <n v="12.901642737671208"/>
    <n v="60"/>
    <n v="42.532754905175977"/>
    <n v="34.026203924140781"/>
    <n v="7.4445848092193359"/>
    <n v="28.535639147882058"/>
    <n v="101.95515777841307"/>
    <n v="100"/>
    <n v="95.986438759743805"/>
    <n v="100"/>
    <n v="0.11428324297904424"/>
    <n v="0"/>
    <n v="76.178546382627346"/>
    <n v="76.292829625606387"/>
    <n v="15.258565925121278"/>
    <n v="49.26191320066625"/>
    <n v="49.284769849262062"/>
    <s v="2. Riesgo (&gt;=40 y &lt;60)"/>
  </r>
  <r>
    <s v="25438"/>
    <x v="0"/>
    <x v="10"/>
    <x v="502"/>
    <s v="Rural disperso"/>
    <n v="6"/>
    <s v="G3"/>
    <n v="0"/>
    <n v="1733.2002082500001"/>
    <n v="10777.55544975"/>
    <n v="15850.973108"/>
    <n v="1871.490832"/>
    <n v="388.83248500000002"/>
    <n v="13904.669938999999"/>
    <n v="2939.602218"/>
    <n v="4017.7490802500001"/>
    <n v="1412.5298412499999"/>
    <n v="21.008085999999999"/>
    <n v="-658.91606999999999"/>
    <n v="2384.6937990000001"/>
    <n v="800"/>
    <n v="35161.764586960002"/>
    <n v="11082.820465469998"/>
    <s v="OK"/>
    <n v="58.366289414084896"/>
    <n v="80"/>
    <n v="1935.470227"/>
    <n v="2260.3233169999999"/>
    <n v="13904.669938999999"/>
    <n v="11952.863305999999"/>
    <n v="12510.755658"/>
    <n v="15850.973108"/>
    <n v="1746.7858150000002"/>
    <n v="16650.973107999998"/>
    <n v="78.927366621332609"/>
    <n v="21.072633378667391"/>
    <n v="21.141114682305155"/>
    <n v="24.118580200840263"/>
    <n v="31.519522969504621"/>
    <n v="68.480477030495379"/>
    <n v="35.15724384565366"/>
    <n v="50"/>
    <n v="10.490592974177305"/>
    <n v="60"/>
    <n v="44.734338122000608"/>
    <n v="35.787470497600488"/>
    <n v="21.633710585915104"/>
    <n v="82.92359809574458"/>
    <n v="116.78419463488858"/>
    <n v="80"/>
    <n v="85.962941647931203"/>
    <n v="80"/>
    <n v="0"/>
    <n v="0"/>
    <n v="80.974532698581527"/>
    <n v="80.974532698581527"/>
    <n v="16.194906539716307"/>
    <n v="51.982377037316795"/>
    <n v="51.982377037316795"/>
    <s v="2. Riesgo (&gt;=40 y &lt;60)"/>
  </r>
  <r>
    <s v="25473"/>
    <x v="0"/>
    <x v="10"/>
    <x v="503"/>
    <s v="Ciudades y aglomeraciones"/>
    <n v="1"/>
    <s v="G1"/>
    <n v="0"/>
    <n v="0"/>
    <n v="82388.273010999997"/>
    <n v="280423.606463"/>
    <n v="158158.06381699999"/>
    <n v="13845.686787000001"/>
    <n v="314568.73765199998"/>
    <n v="161377.03686699999"/>
    <n v="172798.84773529999"/>
    <n v="125161.54780130001"/>
    <n v="9344.3877649999995"/>
    <n v="-81782.431123000002"/>
    <n v="96967.410770000002"/>
    <n v="3126.6678320000001"/>
    <n v="1513460.0198387599"/>
    <n v="100213.74382189001"/>
    <s v="OK"/>
    <n v="19.829707565487155"/>
    <n v="65"/>
    <n v="102509.55514"/>
    <n v="172003.750604"/>
    <n v="314568.73765199998"/>
    <n v="214440.24809800001"/>
    <n v="82388.273010999997"/>
    <n v="280423.606463"/>
    <n v="24529.367412000007"/>
    <n v="283550.27429500001"/>
    <n v="29.379934895698796"/>
    <n v="70.620065104301204"/>
    <n v="51.301040933548713"/>
    <n v="63.949856434926176"/>
    <n v="6.6214992473052918"/>
    <n v="93.378500752694706"/>
    <n v="72.43193426441556"/>
    <n v="100"/>
    <n v="8.6508000999075545"/>
    <n v="80"/>
    <n v="81.589684458384426"/>
    <n v="65.271747566707546"/>
    <n v="45.170292434512845"/>
    <n v="100"/>
    <n v="167.7928953735971"/>
    <n v="0"/>
    <n v="68.169599337372887"/>
    <n v="60"/>
    <n v="0.28194495002336706"/>
    <n v="0"/>
    <n v="53.333333333333336"/>
    <n v="53.615278283356702"/>
    <n v="10.723055656671342"/>
    <n v="75.938414233374218"/>
    <n v="75.994803223378881"/>
    <s v="4. Solvente (&gt;=70 y &lt;80)"/>
  </r>
  <r>
    <s v="25483"/>
    <x v="0"/>
    <x v="10"/>
    <x v="72"/>
    <s v="Rural"/>
    <n v="6"/>
    <s v="G1"/>
    <n v="0"/>
    <n v="1111.8919980000001"/>
    <n v="3571.0534269999998"/>
    <n v="8259.2362780000003"/>
    <n v="1199.9725510000001"/>
    <n v="532.24905000000001"/>
    <n v="5974.5401069999998"/>
    <n v="1322.2674489999999"/>
    <n v="2850.9882849999999"/>
    <n v="1219.38634"/>
    <n v="0"/>
    <n v="971.70273599999996"/>
    <n v="1233.057485"/>
    <n v="0"/>
    <n v="20442.156318049998"/>
    <n v="1928.31431073"/>
    <s v="OK"/>
    <n v="48.611771113581661"/>
    <n v="80"/>
    <n v="1405.014214"/>
    <n v="1732.2216010000002"/>
    <n v="5655.9315969999998"/>
    <n v="5277.6877080000004"/>
    <n v="4682.9454249999999"/>
    <n v="8259.2362780000003"/>
    <n v="2204.760221"/>
    <n v="8259.2362780000003"/>
    <n v="56.699496991917876"/>
    <n v="43.300503008082124"/>
    <n v="22.131702613407526"/>
    <n v="27.588508518203042"/>
    <n v="9.4330279092296081"/>
    <n v="90.566972090770392"/>
    <n v="42.770654176855025"/>
    <n v="50"/>
    <n v="26.69448054020183"/>
    <n v="20"/>
    <n v="46.291196723411112"/>
    <n v="37.032957378728888"/>
    <n v="31.388228886418339"/>
    <n v="100"/>
    <n v="123.28854638904031"/>
    <n v="70"/>
    <n v="93.312438764276678"/>
    <n v="100"/>
    <n v="0.19890474630071742"/>
    <n v="0"/>
    <n v="90"/>
    <n v="90.198904746300713"/>
    <n v="18.039780949260145"/>
    <n v="55.032957378728888"/>
    <n v="55.072738327989029"/>
    <s v="2. Riesgo (&gt;=40 y &lt;60)"/>
  </r>
  <r>
    <s v="25486"/>
    <x v="0"/>
    <x v="10"/>
    <x v="504"/>
    <s v="Ciudades y aglomeraciones"/>
    <n v="6"/>
    <s v="G1"/>
    <n v="0"/>
    <n v="873.94309099999998"/>
    <n v="5359.2534240000005"/>
    <n v="15511.626025"/>
    <n v="6587.2730490000004"/>
    <n v="1329.229981"/>
    <n v="9651.4995500000005"/>
    <n v="1590.68985"/>
    <n v="8847.2721387000001"/>
    <n v="2960.8790606999996"/>
    <n v="100.965515"/>
    <n v="-26.266603"/>
    <n v="2513.3532869999999"/>
    <n v="0"/>
    <n v="189248.76579560997"/>
    <n v="23649.486748750001"/>
    <s v="OK"/>
    <n v="69.534239989553996"/>
    <n v="80"/>
    <n v="5849.6363279999996"/>
    <n v="7916.5030299999999"/>
    <n v="9651.4995500000005"/>
    <n v="8844.5819019999999"/>
    <n v="6233.1965150000005"/>
    <n v="15511.626025"/>
    <n v="2588.0521989999997"/>
    <n v="15511.626025"/>
    <n v="40.184030384396792"/>
    <n v="59.815969615603208"/>
    <n v="16.48127155536157"/>
    <n v="20.544903780717437"/>
    <n v="12.496507783988202"/>
    <n v="87.503492216011793"/>
    <n v="33.466576073187973"/>
    <n v="40"/>
    <n v="16.684596410646122"/>
    <n v="40"/>
    <n v="49.57287312246649"/>
    <n v="39.658298497973192"/>
    <n v="10.465760010446004"/>
    <n v="40.116025100094014"/>
    <n v="135.33325126737691"/>
    <n v="60"/>
    <n v="91.639458264285977"/>
    <n v="100"/>
    <n v="0.26368232695526239"/>
    <n v="2"/>
    <n v="66.70534170003134"/>
    <n v="68.969024026986602"/>
    <n v="13.793804805397322"/>
    <n v="52.999366837979458"/>
    <n v="53.452103303370514"/>
    <s v="2. Riesgo (&gt;=40 y &lt;60)"/>
  </r>
  <r>
    <s v="25488"/>
    <x v="0"/>
    <x v="10"/>
    <x v="505"/>
    <s v="Rural"/>
    <n v="6"/>
    <s v="G1"/>
    <n v="0"/>
    <n v="1238.5469559999999"/>
    <n v="5404.9374440000001"/>
    <n v="20572.762384000001"/>
    <n v="11984.621778999999"/>
    <n v="365.459067"/>
    <n v="18124.139868999999"/>
    <n v="1580.398633"/>
    <n v="13623.88573"/>
    <n v="7973.2466560000003"/>
    <n v="229.112528"/>
    <n v="-3202.0165590000001"/>
    <n v="7459.082496"/>
    <n v="800"/>
    <n v="74788.584871889994"/>
    <n v="11147.36893262"/>
    <s v="OK"/>
    <n v="34.411831045058229"/>
    <n v="80"/>
    <n v="10546.085057"/>
    <n v="12350.080845999999"/>
    <n v="18124.139868999999"/>
    <n v="17172.243594"/>
    <n v="6643.4844000000003"/>
    <n v="20572.762384000001"/>
    <n v="4486.178465"/>
    <n v="21372.762384000001"/>
    <n v="32.29262204071739"/>
    <n v="67.70737795928261"/>
    <n v="8.7198545388802415"/>
    <n v="10.869827117487633"/>
    <n v="14.905174301285443"/>
    <n v="85.094825698714558"/>
    <n v="58.52402768207893"/>
    <n v="80"/>
    <n v="20.9901667570984"/>
    <n v="20"/>
    <n v="52.734406155096963"/>
    <n v="42.187524924077572"/>
    <n v="45.588168954941771"/>
    <n v="100"/>
    <n v="117.10583386393789"/>
    <n v="80"/>
    <n v="94.747909242147557"/>
    <n v="100"/>
    <n v="0"/>
    <n v="0"/>
    <n v="93.333333333333329"/>
    <n v="93.333333333333329"/>
    <n v="18.666666666666668"/>
    <n v="60.854191590744236"/>
    <n v="60.854191590744236"/>
    <s v="3. Vulnerable (&gt;=60 y &lt;70)"/>
  </r>
  <r>
    <s v="25489"/>
    <x v="0"/>
    <x v="10"/>
    <x v="506"/>
    <s v="Intermedio"/>
    <n v="6"/>
    <s v="G3"/>
    <n v="0"/>
    <n v="1122.9798800000001"/>
    <n v="5110.7988949999999"/>
    <n v="10563.181323000001"/>
    <n v="1473.5423029999999"/>
    <n v="288.13814400000001"/>
    <n v="8574.3144620000003"/>
    <n v="2019.3288560000001"/>
    <n v="2887.758746"/>
    <n v="1335.304054"/>
    <n v="0"/>
    <n v="436.41216900000001"/>
    <n v="3731.6210179999998"/>
    <n v="0"/>
    <n v="54611.001913690001"/>
    <n v="8478.4495228099986"/>
    <s v="OK"/>
    <n v="50.512836482979374"/>
    <n v="80"/>
    <n v="1215.5247019999999"/>
    <n v="1761.680447"/>
    <n v="8574.3144620000003"/>
    <n v="9740.0817490000009"/>
    <n v="6233.7787749999998"/>
    <n v="10563.181323000001"/>
    <n v="4168.033187"/>
    <n v="10563.181323000001"/>
    <n v="59.014217255049189"/>
    <n v="40.985782744950811"/>
    <n v="23.55090736349063"/>
    <n v="26.867762489568683"/>
    <n v="15.525167504177585"/>
    <n v="84.474832495822412"/>
    <n v="46.240152708380023"/>
    <n v="70"/>
    <n v="39.458124021071484"/>
    <n v="0"/>
    <n v="44.465675546068383"/>
    <n v="35.572540436854709"/>
    <n v="29.487163517020626"/>
    <n v="100"/>
    <n v="144.93168621759528"/>
    <n v="50"/>
    <n v="113.59604073499399"/>
    <n v="80"/>
    <n v="0.27174075043302937"/>
    <n v="2"/>
    <n v="76.666666666666671"/>
    <n v="78.938407417099697"/>
    <n v="15.78768148341994"/>
    <n v="50.905873770188045"/>
    <n v="51.360221920274647"/>
    <s v="2. Riesgo (&gt;=40 y &lt;60)"/>
  </r>
  <r>
    <s v="25491"/>
    <x v="0"/>
    <x v="10"/>
    <x v="507"/>
    <s v="Intermedio"/>
    <n v="6"/>
    <s v="G3"/>
    <n v="0"/>
    <n v="1041.5882409999999"/>
    <n v="5374.8437789999998"/>
    <n v="10562.095384"/>
    <n v="2187.6201120000001"/>
    <n v="384.12920100000002"/>
    <n v="9687.3333210000001"/>
    <n v="1108.8908449999999"/>
    <n v="3647.6034553000004"/>
    <n v="1845.5591903"/>
    <n v="0"/>
    <n v="-927.28220199999998"/>
    <n v="5890.3900899999999"/>
    <n v="0"/>
    <n v="67587.299668849999"/>
    <n v="7845.0445410000002"/>
    <s v="OK"/>
    <n v="49.795388908819341"/>
    <n v="80"/>
    <n v="1749.59"/>
    <n v="2571.7493130000003"/>
    <n v="9687.3333210000001"/>
    <n v="8487.5538130000004"/>
    <n v="6416.4320200000002"/>
    <n v="10562.095384"/>
    <n v="4963.1078879999995"/>
    <n v="10562.095384"/>
    <n v="60.749612522151033"/>
    <n v="39.250387477848967"/>
    <n v="11.446812123168812"/>
    <n v="13.058954571949499"/>
    <n v="11.607276188629365"/>
    <n v="88.39272381137063"/>
    <n v="50.596486512764592"/>
    <n v="70"/>
    <n v="46.989803704276028"/>
    <n v="0"/>
    <n v="42.140413172233821"/>
    <n v="33.712330537787061"/>
    <n v="30.204611091180659"/>
    <n v="100"/>
    <n v="146.99154161832203"/>
    <n v="50"/>
    <n v="87.614966180639797"/>
    <n v="80"/>
    <n v="0.14523630753781658"/>
    <n v="2"/>
    <n v="76.666666666666671"/>
    <n v="78.811902974204486"/>
    <n v="15.762380594840899"/>
    <n v="49.045663871120396"/>
    <n v="49.474711132627959"/>
    <s v="2. Riesgo (&gt;=40 y &lt;60)"/>
  </r>
  <r>
    <s v="25506"/>
    <x v="0"/>
    <x v="10"/>
    <x v="118"/>
    <s v="Rural disperso"/>
    <n v="6"/>
    <s v="G3"/>
    <n v="0"/>
    <n v="822.94529799999998"/>
    <n v="6405.5377120000003"/>
    <n v="9788.4873919999991"/>
    <n v="804.10720100000003"/>
    <n v="304.33457700000002"/>
    <n v="9819.7865939999992"/>
    <n v="2613.344572"/>
    <n v="1938.931255"/>
    <n v="592.18778099999997"/>
    <n v="0"/>
    <n v="-1378.042676"/>
    <n v="3030.0192010000001"/>
    <n v="0"/>
    <n v="30167.664620979998"/>
    <n v="7100.7887058199994"/>
    <s v="OK"/>
    <n v="57.126975813128631"/>
    <n v="80"/>
    <n v="719.15250900000001"/>
    <n v="1108.4417780000001"/>
    <n v="9819.7865939999992"/>
    <n v="8948.353384"/>
    <n v="7228.4830099999999"/>
    <n v="9788.4873919999991"/>
    <n v="1651.976525"/>
    <n v="9788.4873919999991"/>
    <n v="73.846782659267078"/>
    <n v="26.153217340732922"/>
    <n v="26.613048531999496"/>
    <n v="30.361168512326376"/>
    <n v="23.537747435980776"/>
    <n v="76.462252564019224"/>
    <n v="30.541968905442189"/>
    <n v="40"/>
    <n v="16.876729354017847"/>
    <n v="40"/>
    <n v="42.595327683415704"/>
    <n v="34.076262146732567"/>
    <n v="22.873024186871369"/>
    <n v="87.673977950932056"/>
    <n v="154.1316708386816"/>
    <n v="0"/>
    <n v="91.125741871697556"/>
    <n v="100"/>
    <n v="0.24209197774832747"/>
    <n v="0"/>
    <n v="62.557992650310688"/>
    <n v="62.800084628059018"/>
    <n v="12.560016925611805"/>
    <n v="46.587860676794705"/>
    <n v="46.636279072344372"/>
    <s v="2. Riesgo (&gt;=40 y &lt;60)"/>
  </r>
  <r>
    <s v="25513"/>
    <x v="0"/>
    <x v="10"/>
    <x v="508"/>
    <s v="Intermedio"/>
    <n v="6"/>
    <s v="G2"/>
    <n v="0"/>
    <n v="1167.229073"/>
    <n v="18488.059977000001"/>
    <n v="35717.949535"/>
    <n v="8294.3697229999998"/>
    <n v="1115.982657"/>
    <n v="39563.312102000004"/>
    <n v="10018.507310999999"/>
    <n v="10648.68902"/>
    <n v="6383.6337270000004"/>
    <n v="152.39852300000001"/>
    <n v="-7378.5946610000001"/>
    <n v="11504.938826"/>
    <n v="0"/>
    <n v="184900.89504213998"/>
    <n v="15734.61802143"/>
    <s v="OK"/>
    <n v="34.64227860900057"/>
    <n v="80"/>
    <n v="7749.3333599999996"/>
    <n v="9410.3523800000003"/>
    <n v="38831.488902999998"/>
    <n v="33938.730849"/>
    <n v="19655.289049999999"/>
    <n v="35717.949535"/>
    <n v="4278.7426879999994"/>
    <n v="35717.949535"/>
    <n v="55.029164064246729"/>
    <n v="44.970835935753271"/>
    <n v="25.3227214272931"/>
    <n v="35.441991902184661"/>
    <n v="8.5097576287253709"/>
    <n v="91.490242371274633"/>
    <n v="59.947602141545119"/>
    <n v="80"/>
    <n v="11.979250611257127"/>
    <n v="60"/>
    <n v="62.380614041842513"/>
    <n v="49.904491233474012"/>
    <n v="45.35772139099943"/>
    <n v="100"/>
    <n v="121.43434722493343"/>
    <n v="70"/>
    <n v="87.400024587720623"/>
    <n v="80"/>
    <n v="9.9336862363573086E-2"/>
    <n v="0"/>
    <n v="83.333333333333329"/>
    <n v="83.4326701956969"/>
    <n v="16.686534039139381"/>
    <n v="66.571157900140676"/>
    <n v="66.591025272613393"/>
    <s v="3. Vulnerable (&gt;=60 y &lt;70)"/>
  </r>
  <r>
    <s v="25518"/>
    <x v="0"/>
    <x v="10"/>
    <x v="509"/>
    <s v="Rural disperso"/>
    <n v="6"/>
    <s v="G3"/>
    <n v="0"/>
    <n v="2002.6768079999999"/>
    <n v="8013.7092579999999"/>
    <n v="17149.672171999999"/>
    <n v="660.82837199999994"/>
    <n v="177.947709"/>
    <n v="15777.926030000001"/>
    <n v="6748.721638"/>
    <n v="2841.6640889999999"/>
    <n v="1215.5754059999999"/>
    <n v="0"/>
    <n v="-254.34254100000001"/>
    <n v="6559.0396460000002"/>
    <n v="0"/>
    <n v="43303.767559029999"/>
    <n v="13030.53112516"/>
    <s v="OK"/>
    <n v="47.879461162399259"/>
    <n v="80"/>
    <n v="683.23403099999996"/>
    <n v="838.77608099999998"/>
    <n v="15777.926030000001"/>
    <n v="9783.6329260000002"/>
    <n v="10016.386065999999"/>
    <n v="17149.672171999999"/>
    <n v="6304.6971050000002"/>
    <n v="17149.672171999999"/>
    <n v="58.40569991975471"/>
    <n v="41.59430008024529"/>
    <n v="42.773185938177448"/>
    <n v="48.797262159447335"/>
    <n v="30.090987135004571"/>
    <n v="69.909012864995432"/>
    <n v="42.776885934740051"/>
    <n v="50"/>
    <n v="36.76278497785853"/>
    <n v="0"/>
    <n v="42.060115020937609"/>
    <n v="33.648092016750091"/>
    <n v="32.120538837600741"/>
    <n v="100"/>
    <n v="122.76555952172704"/>
    <n v="70"/>
    <n v="62.008358433152068"/>
    <n v="60"/>
    <n v="0"/>
    <n v="0"/>
    <n v="76.666666666666671"/>
    <n v="76.666666666666671"/>
    <n v="15.333333333333336"/>
    <n v="48.981425350083427"/>
    <n v="48.981425350083427"/>
    <s v="2. Riesgo (&gt;=40 y &lt;60)"/>
  </r>
  <r>
    <s v="25524"/>
    <x v="0"/>
    <x v="10"/>
    <x v="510"/>
    <s v="Rural"/>
    <n v="6"/>
    <s v="G2"/>
    <n v="0"/>
    <n v="1158.2776289999999"/>
    <n v="6412.5153090000003"/>
    <n v="12717.158517"/>
    <n v="1300.404683"/>
    <n v="207.12981099999999"/>
    <n v="11740.147430999999"/>
    <n v="4839.1606830000001"/>
    <n v="2674.7120629999999"/>
    <n v="943.915164"/>
    <n v="21.444035"/>
    <n v="-753.78581299999996"/>
    <n v="2910.0823639999999"/>
    <n v="0"/>
    <n v="56172.269063710002"/>
    <n v="6866.25855159"/>
    <s v="OK"/>
    <n v="63.00046512355911"/>
    <n v="80"/>
    <n v="1101.29718"/>
    <n v="1507.534494"/>
    <n v="11740.147430999999"/>
    <n v="10354.693182999999"/>
    <n v="7570.7929380000005"/>
    <n v="12717.158517"/>
    <n v="2177.7405859999999"/>
    <n v="12717.158517"/>
    <n v="59.532111107049126"/>
    <n v="40.467888892950874"/>
    <n v="41.218908974023087"/>
    <n v="57.690491216305873"/>
    <n v="12.223573421615496"/>
    <n v="87.776426578384502"/>
    <n v="35.290346839849732"/>
    <n v="50"/>
    <n v="17.124427466158004"/>
    <n v="40"/>
    <n v="55.186961337528246"/>
    <n v="44.149569070022601"/>
    <n v="16.99953487644089"/>
    <n v="65.160462987165758"/>
    <n v="136.88716555144543"/>
    <n v="60"/>
    <n v="88.199004687609872"/>
    <n v="80"/>
    <n v="0"/>
    <n v="0"/>
    <n v="68.386820995721919"/>
    <n v="68.386820995721919"/>
    <n v="13.677364199144385"/>
    <n v="57.826933269166986"/>
    <n v="57.826933269166986"/>
    <s v="2. Riesgo (&gt;=40 y &lt;60)"/>
  </r>
  <r>
    <s v="25530"/>
    <x v="0"/>
    <x v="10"/>
    <x v="511"/>
    <s v="Rural disperso"/>
    <n v="6"/>
    <s v="G1"/>
    <n v="0"/>
    <n v="1147.612214"/>
    <n v="6133.2800269999998"/>
    <n v="16339.920842"/>
    <n v="7079.2691009999999"/>
    <n v="263.77219200000002"/>
    <n v="16025.576851"/>
    <n v="5141.3582230000002"/>
    <n v="8514.9077249999991"/>
    <n v="5846.8990910000002"/>
    <n v="0"/>
    <n v="-553.94440299999997"/>
    <n v="622.67979200000002"/>
    <n v="0"/>
    <n v="41657.162306600003"/>
    <n v="15151.414868459999"/>
    <s v="OK"/>
    <n v="55.031650277022436"/>
    <n v="80"/>
    <n v="5561.0392149999998"/>
    <n v="7343.0412930000002"/>
    <n v="14225.856610999999"/>
    <n v="9831.0319400000008"/>
    <n v="7280.8922409999996"/>
    <n v="16339.920842"/>
    <n v="68.735389000000055"/>
    <n v="16339.920842"/>
    <n v="44.558919907893639"/>
    <n v="55.441080092106361"/>
    <n v="32.082203784628064"/>
    <n v="39.992411241724263"/>
    <n v="36.371692236125902"/>
    <n v="63.628307763874098"/>
    <n v="68.666617182865608"/>
    <n v="100"/>
    <n v="0.42065925327693854"/>
    <n v="100"/>
    <n v="71.812359819540944"/>
    <n v="57.44988785563276"/>
    <n v="24.968349722977564"/>
    <n v="95.705514286124782"/>
    <n v="132.04440769260069"/>
    <n v="60"/>
    <n v="69.10678357602913"/>
    <n v="60"/>
    <n v="0"/>
    <n v="0"/>
    <n v="71.901838095374927"/>
    <n v="71.901838095374927"/>
    <n v="14.380367619074987"/>
    <n v="71.830255474707741"/>
    <n v="71.830255474707741"/>
    <s v="4. Solvente (&gt;=70 y &lt;80)"/>
  </r>
  <r>
    <s v="25535"/>
    <x v="0"/>
    <x v="10"/>
    <x v="512"/>
    <s v="Rural disperso"/>
    <n v="6"/>
    <s v="G3"/>
    <n v="0"/>
    <n v="1006.029344"/>
    <n v="10958.041020999999"/>
    <n v="15543.371052"/>
    <n v="1770.2204810000001"/>
    <n v="624.27806799999996"/>
    <n v="14668.952823"/>
    <n v="2127.4604210000002"/>
    <n v="3409.8184820000001"/>
    <n v="1078.6447599999999"/>
    <n v="0"/>
    <n v="-1456.7554929999999"/>
    <n v="2603.5225270000001"/>
    <n v="0"/>
    <n v="51011.690104270005"/>
    <n v="10399.999804229999"/>
    <s v="OK"/>
    <n v="66.029027785245361"/>
    <n v="80"/>
    <n v="2164.2769490000001"/>
    <n v="2394.4985489999999"/>
    <n v="14668.952823"/>
    <n v="14290.204009999999"/>
    <n v="11964.070365"/>
    <n v="15543.371052"/>
    <n v="1146.7670340000002"/>
    <n v="15543.371052"/>
    <n v="76.972172413400344"/>
    <n v="23.027827586599656"/>
    <n v="14.503151292873993"/>
    <n v="16.545741455859744"/>
    <n v="20.387483306222496"/>
    <n v="79.612516693777508"/>
    <n v="31.633495028959135"/>
    <n v="40"/>
    <n v="7.3778527847242188"/>
    <n v="80"/>
    <n v="47.837217147247387"/>
    <n v="38.269773717797911"/>
    <n v="13.970972214754639"/>
    <n v="53.55176035762441"/>
    <n v="110.6373447310601"/>
    <n v="80"/>
    <n v="97.418024193205213"/>
    <n v="100"/>
    <n v="0"/>
    <n v="0"/>
    <n v="77.850586785874796"/>
    <n v="77.850586785874796"/>
    <n v="15.57011735717496"/>
    <n v="53.839891074972869"/>
    <n v="53.839891074972869"/>
    <s v="2. Riesgo (&gt;=40 y &lt;60)"/>
  </r>
  <r>
    <s v="25572"/>
    <x v="0"/>
    <x v="10"/>
    <x v="513"/>
    <s v="Rural"/>
    <n v="6"/>
    <s v="G1"/>
    <n v="0"/>
    <n v="1721.9155452499999"/>
    <n v="11346.496822749999"/>
    <n v="28076.644136999999"/>
    <n v="12329.215289"/>
    <n v="844.82598700000005"/>
    <n v="26469.962417999999"/>
    <n v="5923.2980809999999"/>
    <n v="14953.00162945"/>
    <n v="7105.8025174499999"/>
    <n v="42.411642000000001"/>
    <n v="-5949.8844250000002"/>
    <n v="5588.115667"/>
    <n v="2269"/>
    <n v="108323.51803706"/>
    <n v="19771.404531290002"/>
    <s v="OK"/>
    <n v="61.916327028518339"/>
    <n v="80"/>
    <n v="11235.766078000001"/>
    <n v="13174.041276"/>
    <n v="26179.329450000001"/>
    <n v="20992.392435999998"/>
    <n v="13068.412367999999"/>
    <n v="28076.644136999999"/>
    <n v="-319.35711600000013"/>
    <n v="30345.644136999999"/>
    <n v="46.545492774110301"/>
    <n v="53.454507225889699"/>
    <n v="22.377432908526014"/>
    <n v="27.894826222650693"/>
    <n v="18.252180957163656"/>
    <n v="81.74781904283634"/>
    <n v="47.520910473620845"/>
    <n v="70"/>
    <n v="-1.0523985404897458"/>
    <n v="100"/>
    <n v="66.619430498275349"/>
    <n v="53.295544398620279"/>
    <n v="18.083672971481661"/>
    <n v="69.316043756189174"/>
    <n v="117.25093940675043"/>
    <n v="80"/>
    <n v="80.186898889421315"/>
    <n v="80"/>
    <n v="0.22759183317278708"/>
    <n v="0"/>
    <n v="76.438681252063063"/>
    <n v="76.666273085235844"/>
    <n v="15.333254617047169"/>
    <n v="68.583280649032901"/>
    <n v="68.628799015667454"/>
    <s v="3. Vulnerable (&gt;=60 y &lt;70)"/>
  </r>
  <r>
    <s v="25580"/>
    <x v="0"/>
    <x v="10"/>
    <x v="514"/>
    <s v="Rural disperso"/>
    <n v="6"/>
    <s v="G4"/>
    <n v="0"/>
    <n v="1075.533672"/>
    <n v="4152.6858810000003"/>
    <n v="6975.0800289999997"/>
    <n v="807.41852700000004"/>
    <n v="101.80328900000001"/>
    <n v="8092.6406129999996"/>
    <n v="2079.7984970000002"/>
    <n v="1991.0207809999999"/>
    <n v="814.62973699999998"/>
    <n v="0"/>
    <n v="-1454.001628"/>
    <n v="2391.8973850000002"/>
    <n v="0"/>
    <n v="34891.276465369992"/>
    <n v="3329.6893251500001"/>
    <s v="OK"/>
    <n v="55.474802552339966"/>
    <n v="80"/>
    <n v="506.98355500000002"/>
    <n v="909.22181599999999"/>
    <n v="7252.6906129999998"/>
    <n v="6667.1528239999998"/>
    <n v="5228.2195530000008"/>
    <n v="6975.0800289999997"/>
    <n v="937.89575700000023"/>
    <n v="6975.0800289999997"/>
    <n v="74.955692712669247"/>
    <n v="25.044307287330753"/>
    <n v="25.69987469428726"/>
    <n v="35.171144431304697"/>
    <n v="9.5430424520431529"/>
    <n v="90.456957547956847"/>
    <n v="40.91518003096121"/>
    <n v="50"/>
    <n v="13.44637987091976"/>
    <n v="60"/>
    <n v="52.134481853318462"/>
    <n v="41.707585482654771"/>
    <n v="24.525197447660034"/>
    <n v="94.006879138552321"/>
    <n v="179.33950855664341"/>
    <n v="0"/>
    <n v="91.926612891077156"/>
    <n v="100"/>
    <n v="0"/>
    <n v="0"/>
    <n v="64.668959712850778"/>
    <n v="64.668959712850778"/>
    <n v="12.933791942570156"/>
    <n v="54.641377425224931"/>
    <n v="54.641377425224931"/>
    <s v="2. Riesgo (&gt;=40 y &lt;60)"/>
  </r>
  <r>
    <s v="25592"/>
    <x v="0"/>
    <x v="10"/>
    <x v="515"/>
    <s v="Rural"/>
    <n v="6"/>
    <s v="G2"/>
    <n v="0"/>
    <n v="1093.499067"/>
    <n v="6555.3085279999996"/>
    <n v="10945.108346999999"/>
    <n v="1479.877322"/>
    <n v="466.17616700000002"/>
    <n v="11244.282252000001"/>
    <n v="3207.1329569999998"/>
    <n v="3045.8078559999999"/>
    <n v="1078.752461"/>
    <n v="0"/>
    <n v="-2266.2293"/>
    <n v="3779.4725410000001"/>
    <n v="0"/>
    <n v="22507.926606609999"/>
    <n v="6900.9461583500006"/>
    <s v="OK"/>
    <n v="49.886398219008818"/>
    <n v="80"/>
    <n v="1291.298139"/>
    <n v="1946.0534890000001"/>
    <n v="11244.282252000001"/>
    <n v="9622.4690050000008"/>
    <n v="7648.8075949999993"/>
    <n v="10945.108346999999"/>
    <n v="1513.2432410000001"/>
    <n v="10945.108346999999"/>
    <n v="69.883342882544426"/>
    <n v="30.116657117455574"/>
    <n v="28.522344824895807"/>
    <n v="39.920224104575475"/>
    <n v="30.660070467456428"/>
    <n v="69.339929532543579"/>
    <n v="35.41761371699608"/>
    <n v="50"/>
    <n v="13.825749303018757"/>
    <n v="60"/>
    <n v="49.875362150914924"/>
    <n v="39.900289720731941"/>
    <n v="30.113601780991182"/>
    <n v="100"/>
    <n v="150.70520356414764"/>
    <n v="0"/>
    <n v="85.57655161394112"/>
    <n v="80"/>
    <n v="0"/>
    <n v="2"/>
    <n v="60"/>
    <n v="62"/>
    <n v="12.4"/>
    <n v="51.900289720731941"/>
    <n v="52.300289720731939"/>
    <s v="2. Riesgo (&gt;=40 y &lt;60)"/>
  </r>
  <r>
    <s v="25594"/>
    <x v="0"/>
    <x v="10"/>
    <x v="516"/>
    <s v="Rural"/>
    <n v="6"/>
    <s v="G1"/>
    <n v="0"/>
    <n v="945.24106700000004"/>
    <n v="5390.3843930000003"/>
    <n v="10509.178712000001"/>
    <n v="989.71671200000003"/>
    <n v="449.603362"/>
    <n v="11549.141229999999"/>
    <n v="4111.2002839999996"/>
    <n v="2394.9896509999999"/>
    <n v="804.83531000000005"/>
    <n v="99.602489000000006"/>
    <n v="-2630.1168590000002"/>
    <n v="0"/>
    <n v="1500"/>
    <n v="61081.143984840004"/>
    <n v="9768.9069687799984"/>
    <s v="OK"/>
    <n v="43.697497372913944"/>
    <n v="80"/>
    <n v="1555.84467"/>
    <n v="1439.320074"/>
    <n v="11549.141229999999"/>
    <n v="8909.5031550000003"/>
    <n v="6335.6254600000002"/>
    <n v="10509.178712000001"/>
    <n v="-2530.5143700000003"/>
    <n v="12009.178712000001"/>
    <n v="60.286589786180045"/>
    <n v="39.713410213819955"/>
    <n v="35.597454409170822"/>
    <n v="44.37438417407629"/>
    <n v="15.993326796899195"/>
    <n v="84.006673203100803"/>
    <n v="33.604959823686528"/>
    <n v="40"/>
    <n v="-21.071502312405592"/>
    <n v="20"/>
    <n v="45.618893518199414"/>
    <n v="36.495114814559535"/>
    <n v="36.302502627086056"/>
    <n v="100"/>
    <n v="92.510525102740502"/>
    <n v="100"/>
    <n v="77.144291316281709"/>
    <n v="70"/>
    <n v="0"/>
    <n v="0"/>
    <n v="90"/>
    <n v="90"/>
    <n v="18"/>
    <n v="54.495114814559535"/>
    <n v="54.495114814559535"/>
    <s v="2. Riesgo (&gt;=40 y &lt;60)"/>
  </r>
  <r>
    <s v="25596"/>
    <x v="0"/>
    <x v="10"/>
    <x v="517"/>
    <s v="Rural"/>
    <n v="6"/>
    <s v="G3"/>
    <n v="0"/>
    <n v="1423.5497190000001"/>
    <n v="10218.862588"/>
    <n v="15154.975544999999"/>
    <n v="1405.2457549999999"/>
    <n v="354.042957"/>
    <n v="18520.57084"/>
    <n v="6893.3460679999998"/>
    <n v="3185.1859800000002"/>
    <n v="1310.824098"/>
    <n v="26.280557999999999"/>
    <n v="-3732.1581780000001"/>
    <n v="6595.0965370000004"/>
    <n v="31.155431"/>
    <n v="28927.384609209999"/>
    <n v="3846.5447832599998"/>
    <s v="OK"/>
    <n v="57.647672408752939"/>
    <n v="80"/>
    <n v="855.25417000000004"/>
    <n v="1759.288712"/>
    <n v="17012.771841000002"/>
    <n v="14468.679633"/>
    <n v="11642.412307000001"/>
    <n v="15154.975544999999"/>
    <n v="2889.2189170000001"/>
    <n v="15186.130975999999"/>
    <n v="76.822376073322786"/>
    <n v="23.177623926677214"/>
    <n v="37.219943853523255"/>
    <n v="42.46191434992447"/>
    <n v="13.297243546986007"/>
    <n v="86.70275645301399"/>
    <n v="41.153769551629132"/>
    <n v="50"/>
    <n v="19.025378627157185"/>
    <n v="40"/>
    <n v="48.468458945923132"/>
    <n v="38.774767156738505"/>
    <n v="22.352327591247061"/>
    <n v="85.678109740811678"/>
    <n v="205.70361112650289"/>
    <n v="0"/>
    <n v="85.045986440205724"/>
    <n v="80"/>
    <n v="0.33563221380944919"/>
    <n v="0"/>
    <n v="55.226036580270566"/>
    <n v="55.561668794080013"/>
    <n v="11.112333758816003"/>
    <n v="49.819974472792623"/>
    <n v="49.887100915554512"/>
    <s v="2. Riesgo (&gt;=40 y &lt;60)"/>
  </r>
  <r>
    <s v="25599"/>
    <x v="0"/>
    <x v="10"/>
    <x v="518"/>
    <s v="Intermedio"/>
    <n v="6"/>
    <s v="G2"/>
    <n v="0"/>
    <n v="1331.50630075"/>
    <n v="4648.5200972499997"/>
    <n v="9775.2738740000004"/>
    <n v="3467.7476900000001"/>
    <n v="296.46986199999998"/>
    <n v="14362.493132"/>
    <n v="2776.9343469999999"/>
    <n v="5095.7238527500003"/>
    <n v="2062.3199397499998"/>
    <n v="0"/>
    <n v="-7620.6231710000002"/>
    <n v="4123.7051620000002"/>
    <n v="0"/>
    <n v="32780.353101510002"/>
    <n v="13805.315086889999"/>
    <s v="OK"/>
    <n v="48.891230855359211"/>
    <n v="80"/>
    <n v="2733.6845010000002"/>
    <n v="3764.2175520000001"/>
    <n v="14362.493132"/>
    <n v="11555.417646"/>
    <n v="5980.026398"/>
    <n v="9775.2738740000004"/>
    <n v="-3496.918009"/>
    <n v="9775.2738740000004"/>
    <n v="61.175026654808178"/>
    <n v="38.824973345191822"/>
    <n v="19.334626108979087"/>
    <n v="27.060980153879786"/>
    <n v="42.114601524088123"/>
    <n v="57.885398475911877"/>
    <n v="40.471579688075742"/>
    <n v="50"/>
    <n v="-35.773094995333118"/>
    <n v="0"/>
    <n v="34.754270394996695"/>
    <n v="27.803416315997357"/>
    <n v="31.108769144640789"/>
    <n v="100"/>
    <n v="137.69758546105172"/>
    <n v="60"/>
    <n v="80.455513815036994"/>
    <n v="80"/>
    <n v="0.12729173730396459"/>
    <n v="0"/>
    <n v="80"/>
    <n v="80.127291737303963"/>
    <n v="16.025458347460795"/>
    <n v="43.803416315997353"/>
    <n v="43.828874663458151"/>
    <s v="2. Riesgo (&gt;=40 y &lt;60)"/>
  </r>
  <r>
    <s v="25612"/>
    <x v="0"/>
    <x v="10"/>
    <x v="519"/>
    <s v="Intermedio"/>
    <n v="4"/>
    <s v="G1"/>
    <n v="0"/>
    <n v="1185.9775299999999"/>
    <n v="7257.7455600000003"/>
    <n v="49092.098545000001"/>
    <n v="33281.796517000002"/>
    <n v="1235.151832"/>
    <n v="30606.572354"/>
    <n v="12278.010743999999"/>
    <n v="35749.552006999998"/>
    <n v="18444.106279"/>
    <n v="1040.773101"/>
    <n v="1180.080463"/>
    <n v="9230.9285810000001"/>
    <n v="0"/>
    <n v="96120.336475000004"/>
    <n v="24202.426453"/>
    <s v="OK"/>
    <n v="43.373590017768855"/>
    <n v="80"/>
    <n v="32632.428572000001"/>
    <n v="34516.948349000006"/>
    <n v="30606.572354"/>
    <n v="21782.741106000001"/>
    <n v="8443.7230899999995"/>
    <n v="49092.098545000001"/>
    <n v="11451.782145000001"/>
    <n v="49092.098545000001"/>
    <n v="17.199759921161462"/>
    <n v="82.800240078838542"/>
    <n v="40.115601975911474"/>
    <n v="50.006528921765501"/>
    <n v="25.179298513270211"/>
    <n v="74.820701486729789"/>
    <n v="51.592552195866737"/>
    <n v="70"/>
    <n v="23.327139161718229"/>
    <n v="20"/>
    <n v="59.525494097466762"/>
    <n v="47.620395277973415"/>
    <n v="36.626409982231145"/>
    <n v="100"/>
    <n v="105.77499088932964"/>
    <n v="100"/>
    <n v="71.170142327790572"/>
    <n v="70"/>
    <n v="0.16428698851214152"/>
    <n v="2"/>
    <n v="90"/>
    <n v="92.164286988512146"/>
    <n v="18.432857397702431"/>
    <n v="65.620395277973415"/>
    <n v="66.05325267567585"/>
    <s v="3. Vulnerable (&gt;=60 y &lt;70)"/>
  </r>
  <r>
    <s v="25645"/>
    <x v="0"/>
    <x v="10"/>
    <x v="520"/>
    <s v="Intermedio"/>
    <n v="6"/>
    <s v="G3"/>
    <n v="0"/>
    <n v="1035.0021469999999"/>
    <n v="8040.6863620000004"/>
    <n v="16554.728167000001"/>
    <n v="4054.7877960000001"/>
    <n v="312.21762000000001"/>
    <n v="16154.665521999999"/>
    <n v="3904.2654520000001"/>
    <n v="5415.6623749999999"/>
    <n v="2840.317"/>
    <n v="56.899272000000003"/>
    <n v="-1697.1462670000001"/>
    <n v="4228.7614759999997"/>
    <n v="992"/>
    <n v="29514.449199390001"/>
    <n v="6886.1478087100013"/>
    <s v="OK"/>
    <n v="42.687986984088475"/>
    <n v="80"/>
    <n v="3813.2052020000001"/>
    <n v="4367.005416"/>
    <n v="15676.529059"/>
    <n v="15128.076359999999"/>
    <n v="9075.6885089999996"/>
    <n v="16554.728167000001"/>
    <n v="2588.5144809999997"/>
    <n v="17546.728167000001"/>
    <n v="54.822334848671026"/>
    <n v="45.177665151328974"/>
    <n v="24.168036451655606"/>
    <n v="27.571806606014277"/>
    <n v="23.331446106920144"/>
    <n v="76.66855389307986"/>
    <n v="52.446345494349622"/>
    <n v="70"/>
    <n v="14.752120488583161"/>
    <n v="60"/>
    <n v="55.883605130084632"/>
    <n v="44.706884104067711"/>
    <n v="37.312013015911525"/>
    <n v="100"/>
    <n v="114.52322087753198"/>
    <n v="80"/>
    <n v="96.501440485098129"/>
    <n v="100"/>
    <n v="0.20841081072326073"/>
    <n v="0"/>
    <n v="93.333333333333329"/>
    <n v="93.541744144056594"/>
    <n v="18.708348828811321"/>
    <n v="63.373550770734383"/>
    <n v="63.415232932879036"/>
    <s v="3. Vulnerable (&gt;=60 y &lt;70)"/>
  </r>
  <r>
    <s v="25649"/>
    <x v="0"/>
    <x v="10"/>
    <x v="521"/>
    <s v="Rural"/>
    <n v="6"/>
    <s v="G2"/>
    <n v="0"/>
    <n v="941.55804799999999"/>
    <n v="9193.9934659999999"/>
    <n v="15830.905580000001"/>
    <n v="1706.1334280000001"/>
    <n v="510.65534100000002"/>
    <n v="17647.888186"/>
    <n v="6975.0491830000001"/>
    <n v="3173.4308970000002"/>
    <n v="1044.830385"/>
    <n v="9.474577"/>
    <n v="-3855.0657679999999"/>
    <n v="5633.321113"/>
    <n v="800"/>
    <n v="61509.412015180002"/>
    <n v="10126.87631317"/>
    <s v="OK"/>
    <n v="65.095172415053625"/>
    <n v="80"/>
    <n v="1758.5130079999999"/>
    <n v="2216.7887690000002"/>
    <n v="17557.370835999998"/>
    <n v="14686.492329999999"/>
    <n v="10135.551514000001"/>
    <n v="15830.905580000001"/>
    <n v="1787.729922"/>
    <n v="16630.905579999999"/>
    <n v="64.023826449983801"/>
    <n v="35.976173550016199"/>
    <n v="39.523421213271732"/>
    <n v="55.317465723791642"/>
    <n v="16.46394589281844"/>
    <n v="83.536054107181556"/>
    <n v="32.92431500518034"/>
    <n v="40"/>
    <n v="10.749444240426024"/>
    <n v="60"/>
    <n v="54.965938676197879"/>
    <n v="43.972750940958306"/>
    <n v="14.904827584946375"/>
    <n v="57.131296428877469"/>
    <n v="126.06041348088796"/>
    <n v="70"/>
    <n v="83.648585355880911"/>
    <n v="80"/>
    <n v="0.14379972778923267"/>
    <n v="0"/>
    <n v="69.043765476292492"/>
    <n v="69.187565204081722"/>
    <n v="13.837513040816345"/>
    <n v="57.781504036216802"/>
    <n v="57.810263981774654"/>
    <s v="2. Riesgo (&gt;=40 y &lt;60)"/>
  </r>
  <r>
    <s v="25653"/>
    <x v="0"/>
    <x v="10"/>
    <x v="522"/>
    <s v="Rural disperso"/>
    <n v="6"/>
    <s v="G3"/>
    <n v="0"/>
    <n v="1086.149508"/>
    <n v="6620.2554440000004"/>
    <n v="9754.9681689999998"/>
    <n v="753.08720100000005"/>
    <n v="262.21561000000003"/>
    <n v="11996.628072"/>
    <n v="4231.2154060000003"/>
    <n v="2103.5769770000002"/>
    <n v="727.06711099999995"/>
    <n v="0"/>
    <n v="-3317.0502809999998"/>
    <n v="2079.3437090000002"/>
    <n v="0"/>
    <n v="50694.472570210004"/>
    <n v="12162.349977299998"/>
    <s v="OK"/>
    <n v="57.880012163711392"/>
    <n v="80"/>
    <n v="633.47713299999998"/>
    <n v="1015.302811"/>
    <n v="11695.508583999999"/>
    <n v="8950.8126499999998"/>
    <n v="7706.4049520000008"/>
    <n v="9754.9681689999998"/>
    <n v="-1237.7065719999996"/>
    <n v="9754.9681689999998"/>
    <n v="78.999795985905294"/>
    <n v="21.000204014094706"/>
    <n v="35.270039052686911"/>
    <n v="40.237389483109503"/>
    <n v="23.99147157602949"/>
    <n v="76.008528423970517"/>
    <n v="34.563370817877129"/>
    <n v="40"/>
    <n v="-12.687961155355357"/>
    <n v="60"/>
    <n v="47.449224384234945"/>
    <n v="37.959379507387958"/>
    <n v="22.119987836288608"/>
    <n v="84.787534433107325"/>
    <n v="160.2745794772043"/>
    <n v="0"/>
    <n v="76.532051476967226"/>
    <n v="70"/>
    <n v="0.1733126084421307"/>
    <n v="0"/>
    <n v="51.595844811035782"/>
    <n v="51.769157419477914"/>
    <n v="10.353831483895583"/>
    <n v="48.278548469595115"/>
    <n v="48.31321099128354"/>
    <s v="2. Riesgo (&gt;=40 y &lt;60)"/>
  </r>
  <r>
    <s v="25658"/>
    <x v="0"/>
    <x v="10"/>
    <x v="90"/>
    <s v="Intermedio"/>
    <n v="6"/>
    <s v="G3"/>
    <n v="0"/>
    <n v="995.00347624999995"/>
    <n v="6017.2049577500002"/>
    <n v="15859.858259000001"/>
    <n v="5246.5018819999996"/>
    <n v="369.00143100000003"/>
    <n v="18043.922091"/>
    <n v="0"/>
    <n v="6668.9797882499997"/>
    <n v="3837.6921622499999"/>
    <n v="0"/>
    <n v="-5015.3514580000001"/>
    <n v="5522.3793029999997"/>
    <n v="3000"/>
    <n v="151924.04490559001"/>
    <n v="9876.4563624900002"/>
    <s v="OK"/>
    <n v="39.318383834436737"/>
    <n v="80"/>
    <n v="3674"/>
    <n v="5615.5033129999993"/>
    <n v="18043.922091"/>
    <n v="15671.426030000001"/>
    <n v="7012.2084340000001"/>
    <n v="15859.858259000001"/>
    <n v="507.02784499999962"/>
    <n v="18859.858259000001"/>
    <n v="44.213563069019102"/>
    <n v="55.786436930980898"/>
    <n v="0"/>
    <n v="0"/>
    <n v="6.5009171975558679"/>
    <n v="93.499082802444136"/>
    <n v="57.545416002183515"/>
    <n v="80"/>
    <n v="2.6883969011699436"/>
    <n v="100"/>
    <n v="65.857103946685001"/>
    <n v="52.685683157348002"/>
    <n v="40.681616165563263"/>
    <n v="100"/>
    <n v="152.84440155144256"/>
    <n v="0"/>
    <n v="86.851550073011239"/>
    <n v="80"/>
    <n v="0.37972030214802921"/>
    <n v="0"/>
    <n v="60"/>
    <n v="60.37972030214803"/>
    <n v="12.075944060429606"/>
    <n v="64.685683157347995"/>
    <n v="64.761627217777601"/>
    <s v="3. Vulnerable (&gt;=60 y &lt;70)"/>
  </r>
  <r>
    <s v="25662"/>
    <x v="0"/>
    <x v="10"/>
    <x v="523"/>
    <s v="Rural"/>
    <n v="6"/>
    <s v="G2"/>
    <n v="0"/>
    <n v="1030.75998875"/>
    <n v="10121.471343249999"/>
    <n v="16759.344880000001"/>
    <n v="1719.214217"/>
    <n v="532.14940200000001"/>
    <n v="17961.943282"/>
    <n v="4044.0740380000002"/>
    <n v="3291.7533027499999"/>
    <n v="1264.21564775"/>
    <n v="0"/>
    <n v="-3230.1360570000002"/>
    <n v="3274.6737899999998"/>
    <n v="0"/>
    <n v="66621.810225510009"/>
    <n v="3693.3843955000002"/>
    <s v="OK"/>
    <n v="56.416424491453718"/>
    <n v="80"/>
    <n v="2673.6238060000001"/>
    <n v="2251.3636189999997"/>
    <n v="17961.943282"/>
    <n v="14290.509222999999"/>
    <n v="11152.231331999999"/>
    <n v="16759.344880000001"/>
    <n v="44.537732999999662"/>
    <n v="16759.344880000001"/>
    <n v="66.543360804685577"/>
    <n v="33.456639195314423"/>
    <n v="22.514679923595139"/>
    <n v="31.511822527585178"/>
    <n v="5.5438067248520584"/>
    <n v="94.456193275147939"/>
    <n v="38.405540497030799"/>
    <n v="50"/>
    <n v="0.26574865138761711"/>
    <n v="100"/>
    <n v="61.884930999609516"/>
    <n v="49.507944799687614"/>
    <n v="23.583575508546282"/>
    <n v="90.397573239450523"/>
    <n v="84.20644721772797"/>
    <n v="80"/>
    <n v="79.559928447835517"/>
    <n v="70"/>
    <n v="0"/>
    <n v="0"/>
    <n v="80.132524413150179"/>
    <n v="80.132524413150179"/>
    <n v="16.026504882630036"/>
    <n v="65.534449682317643"/>
    <n v="65.534449682317643"/>
    <s v="3. Vulnerable (&gt;=60 y &lt;70)"/>
  </r>
  <r>
    <s v="25718"/>
    <x v="0"/>
    <x v="10"/>
    <x v="524"/>
    <s v="Rural"/>
    <n v="6"/>
    <s v="G2"/>
    <n v="0"/>
    <n v="1174.5208190000001"/>
    <n v="9821.6399720000009"/>
    <n v="17819.546478"/>
    <n v="3637.5489689999999"/>
    <n v="586.48312399999998"/>
    <n v="40712.439515999999"/>
    <n v="6168.2308789999997"/>
    <n v="5414.4347319999997"/>
    <n v="2649.9201499999999"/>
    <n v="24.697741000000001"/>
    <n v="-25657.407620000002"/>
    <n v="4390.5160260000002"/>
    <n v="0"/>
    <n v="62632.151525499998"/>
    <n v="21781.598546620004"/>
    <s v="OK"/>
    <n v="50.15479671219142"/>
    <n v="80"/>
    <n v="2999.0428569999999"/>
    <n v="4224.0320929999998"/>
    <n v="40712.439515999999"/>
    <n v="14989.366989"/>
    <n v="10996.160791"/>
    <n v="17819.546478"/>
    <n v="-21242.193853000001"/>
    <n v="17819.546478"/>
    <n v="61.70842116871971"/>
    <n v="38.29157883128029"/>
    <n v="15.150727768538369"/>
    <n v="21.20514465344894"/>
    <n v="34.777024285604909"/>
    <n v="65.222975714395091"/>
    <n v="48.941769199629164"/>
    <n v="70"/>
    <n v="-119.20726422092504"/>
    <n v="0"/>
    <n v="38.943939839824864"/>
    <n v="31.155151871859893"/>
    <n v="29.84520328780858"/>
    <n v="100"/>
    <n v="140.84600635635397"/>
    <n v="50"/>
    <n v="36.81765860065736"/>
    <n v="0"/>
    <n v="0"/>
    <n v="0"/>
    <n v="50"/>
    <n v="50"/>
    <n v="10"/>
    <n v="41.155151871859893"/>
    <n v="41.155151871859893"/>
    <s v="2. Riesgo (&gt;=40 y &lt;60)"/>
  </r>
  <r>
    <s v="25736"/>
    <x v="0"/>
    <x v="10"/>
    <x v="525"/>
    <s v="Ciudades y aglomeraciones"/>
    <n v="6"/>
    <s v="G1"/>
    <n v="0"/>
    <n v="1139.5105085"/>
    <n v="5364.6055624999999"/>
    <n v="25988.453858000001"/>
    <n v="11549.136746"/>
    <n v="636.76451399999996"/>
    <n v="21707.633817999998"/>
    <n v="8524.2881550000002"/>
    <n v="13509.658260799999"/>
    <n v="8651.8386027999986"/>
    <n v="0"/>
    <n v="-576.99961800000005"/>
    <n v="9699.0668440000009"/>
    <n v="0"/>
    <n v="86771.243065000002"/>
    <n v="7623.746075"/>
    <s v="OK"/>
    <n v="29.445998462789387"/>
    <n v="80"/>
    <n v="9765.1055649999998"/>
    <n v="12185.901260000001"/>
    <n v="21707.633817999998"/>
    <n v="17806.879123999999"/>
    <n v="6504.1160710000004"/>
    <n v="25988.453858000001"/>
    <n v="9122.067226000001"/>
    <n v="25988.453858000001"/>
    <n v="25.026945067753019"/>
    <n v="74.973054932246981"/>
    <n v="39.268619631549385"/>
    <n v="48.950714101262484"/>
    <n v="8.7860284187574464"/>
    <n v="91.213971581242561"/>
    <n v="64.041876084344892"/>
    <n v="80"/>
    <n v="35.100461442772456"/>
    <n v="0"/>
    <n v="59.027548122950407"/>
    <n v="47.222038498360327"/>
    <n v="50.55400153721061"/>
    <n v="100"/>
    <n v="124.79026651464574"/>
    <n v="70"/>
    <n v="82.03049338907914"/>
    <n v="80"/>
    <n v="4.7615536010108372E-2"/>
    <n v="2"/>
    <n v="83.333333333333329"/>
    <n v="85.380948869343442"/>
    <n v="17.076189773868688"/>
    <n v="63.888705165026991"/>
    <n v="64.298228272229011"/>
    <s v="3. Vulnerable (&gt;=60 y &lt;70)"/>
  </r>
  <r>
    <s v="25740"/>
    <x v="0"/>
    <x v="10"/>
    <x v="526"/>
    <s v="Ciudades y aglomeraciones"/>
    <n v="5"/>
    <s v="G1"/>
    <n v="0"/>
    <n v="1102.3562440000001"/>
    <n v="15934.002278"/>
    <n v="50415.085714000001"/>
    <n v="28805.794623000002"/>
    <n v="1127.8131330000001"/>
    <n v="43880.245409000003"/>
    <n v="8489.6263249999993"/>
    <n v="31250.997915599997"/>
    <n v="21728.6783946"/>
    <n v="349.18094200000002"/>
    <n v="-2987.4792160000002"/>
    <n v="10655.356242"/>
    <n v="197.17"/>
    <n v="95204.265483619994"/>
    <n v="40382.488436029998"/>
    <s v="OK"/>
    <n v="29.000039112193733"/>
    <n v="80"/>
    <n v="21128.959006000001"/>
    <n v="29933.607756000001"/>
    <n v="43880.245409000003"/>
    <n v="37735.770752999997"/>
    <n v="17036.358521999999"/>
    <n v="50415.085714000001"/>
    <n v="8017.0579679999992"/>
    <n v="50612.255713999999"/>
    <n v="33.792183987637436"/>
    <n v="66.207816012362571"/>
    <n v="19.347262636910287"/>
    <n v="24.117535346736247"/>
    <n v="42.416679789392262"/>
    <n v="57.583320210607738"/>
    <n v="69.529550554778893"/>
    <n v="100"/>
    <n v="15.840151471024789"/>
    <n v="40"/>
    <n v="57.581734313941311"/>
    <n v="46.06538745115305"/>
    <n v="50.999960887806267"/>
    <n v="100"/>
    <n v="141.6710011482333"/>
    <n v="50"/>
    <n v="85.997173446209231"/>
    <n v="80"/>
    <n v="0.24706933264198416"/>
    <n v="0"/>
    <n v="76.666666666666671"/>
    <n v="76.913735999308656"/>
    <n v="15.382747199861733"/>
    <n v="61.398720784486386"/>
    <n v="61.448134651014783"/>
    <s v="3. Vulnerable (&gt;=60 y &lt;70)"/>
  </r>
  <r>
    <s v="25743"/>
    <x v="0"/>
    <x v="10"/>
    <x v="527"/>
    <s v="Intermedio"/>
    <n v="6"/>
    <s v="G2"/>
    <n v="0"/>
    <n v="1181.4610740000001"/>
    <n v="19958.369620000001"/>
    <n v="37778.106328000002"/>
    <n v="10754.414553000001"/>
    <n v="1018.713204"/>
    <n v="41136.998151"/>
    <n v="5191.5011249999998"/>
    <n v="13009.461963"/>
    <n v="6519.4513280000001"/>
    <n v="0"/>
    <n v="-9796.5774590000001"/>
    <n v="16810.743592999999"/>
    <n v="0"/>
    <n v="111362.51563759"/>
    <n v="16695.570599760002"/>
    <s v="OK"/>
    <n v="43.518650931829541"/>
    <n v="80"/>
    <n v="10791.221458"/>
    <n v="11773.127757"/>
    <n v="41084.673152000003"/>
    <n v="34662.502220000002"/>
    <n v="21139.830694"/>
    <n v="37778.106328000002"/>
    <n v="7014.1661339999991"/>
    <n v="37778.106328000002"/>
    <n v="55.957888705320812"/>
    <n v="44.042111294679188"/>
    <n v="12.620029069558639"/>
    <n v="17.66314767442611"/>
    <n v="14.99209182207489"/>
    <n v="85.007908177925117"/>
    <n v="50.113151078360239"/>
    <n v="70"/>
    <n v="18.566748881219887"/>
    <n v="40"/>
    <n v="51.342633429406078"/>
    <n v="41.074106743524865"/>
    <n v="36.481349068170459"/>
    <n v="100"/>
    <n v="109.09912101073667"/>
    <n v="100"/>
    <n v="84.368450715817929"/>
    <n v="80"/>
    <n v="0.15958351392140779"/>
    <n v="0"/>
    <n v="93.333333333333329"/>
    <n v="93.492916847254733"/>
    <n v="18.698583369450947"/>
    <n v="59.740773410191537"/>
    <n v="59.772690112975809"/>
    <s v="2. Riesgo (&gt;=40 y &lt;60)"/>
  </r>
  <r>
    <s v="25745"/>
    <x v="0"/>
    <x v="10"/>
    <x v="528"/>
    <s v="Intermedio"/>
    <n v="6"/>
    <s v="G2"/>
    <n v="0"/>
    <n v="1196.5682320000001"/>
    <n v="9016.233698"/>
    <n v="16669.137774999999"/>
    <n v="4302.9181509999999"/>
    <n v="1313.1655720000001"/>
    <n v="16186.913943"/>
    <n v="3902.4856399999999"/>
    <n v="6843.4285236999995"/>
    <n v="3610.6668946999998"/>
    <n v="0"/>
    <n v="-1898.6243850000001"/>
    <n v="5292.6735209999997"/>
    <n v="0"/>
    <n v="76383.983325520006"/>
    <n v="8119.78405286"/>
    <s v="OK"/>
    <n v="40.097471414217765"/>
    <n v="80"/>
    <n v="4398.5482579999998"/>
    <n v="5616.0837229999997"/>
    <n v="15335.000531"/>
    <n v="12417.997907000001"/>
    <n v="10212.80193"/>
    <n v="16669.137774999999"/>
    <n v="3394.0491359999996"/>
    <n v="16669.137774999999"/>
    <n v="61.267727628461579"/>
    <n v="38.732272371538421"/>
    <n v="24.10889224309259"/>
    <n v="33.743101668739932"/>
    <n v="10.630218141749054"/>
    <n v="89.369781858250946"/>
    <n v="52.761081411102985"/>
    <n v="70"/>
    <n v="20.361275920883674"/>
    <n v="20"/>
    <n v="50.369031179705857"/>
    <n v="40.295224943764687"/>
    <n v="39.902528585782235"/>
    <n v="100"/>
    <n v="127.68039347495092"/>
    <n v="70"/>
    <n v="80.978138095898842"/>
    <n v="80"/>
    <n v="0"/>
    <n v="0"/>
    <n v="83.333333333333329"/>
    <n v="83.333333333333329"/>
    <n v="16.666666666666668"/>
    <n v="56.961891610431351"/>
    <n v="56.961891610431351"/>
    <s v="2. Riesgo (&gt;=40 y &lt;60)"/>
  </r>
  <r>
    <s v="25754"/>
    <x v="0"/>
    <x v="10"/>
    <x v="529"/>
    <s v="Ciudades y aglomeraciones"/>
    <n v="1"/>
    <s v="G1"/>
    <n v="0"/>
    <n v="1516.7900815"/>
    <n v="549874.08751750004"/>
    <n v="914381.50251799996"/>
    <n v="226814.353699"/>
    <n v="25416.152174999999"/>
    <n v="823567.53267600003"/>
    <n v="242875.63485999999"/>
    <n v="254820.35297549999"/>
    <n v="161777.02574350001"/>
    <n v="9494.7845109999998"/>
    <n v="-2229.3573900000001"/>
    <n v="242137.46417299999"/>
    <n v="80293"/>
    <n v="1179288.3848748398"/>
    <n v="272779.51332629001"/>
    <s v="OK"/>
    <n v="33.388335392750932"/>
    <n v="65"/>
    <n v="283736.56676399999"/>
    <n v="252230.50587399999"/>
    <n v="823567.53267600003"/>
    <n v="699385.88355599996"/>
    <n v="551390.877599"/>
    <n v="914381.50251799996"/>
    <n v="249402.89129399997"/>
    <n v="994674.50251799996"/>
    <n v="60.302059488363902"/>
    <n v="39.697940511636098"/>
    <n v="29.490676261948973"/>
    <n v="36.761915134692856"/>
    <n v="23.130857288587698"/>
    <n v="76.869142711412309"/>
    <n v="63.486697139554728"/>
    <n v="80"/>
    <n v="25.0738196930394"/>
    <n v="20"/>
    <n v="50.66579967154825"/>
    <n v="40.532639737238604"/>
    <n v="31.611664607249068"/>
    <n v="100"/>
    <n v="88.896016735056435"/>
    <n v="80"/>
    <n v="84.921497728729136"/>
    <n v="80"/>
    <n v="0.40499181479352209"/>
    <n v="2"/>
    <n v="86.666666666666671"/>
    <n v="89.07165848146019"/>
    <n v="17.81433169629204"/>
    <n v="57.86597307057194"/>
    <n v="58.346971433530641"/>
    <s v="2. Riesgo (&gt;=40 y &lt;60)"/>
  </r>
  <r>
    <s v="25758"/>
    <x v="0"/>
    <x v="10"/>
    <x v="530"/>
    <s v="Ciudades y aglomeraciones"/>
    <n v="3"/>
    <s v="G1"/>
    <n v="0"/>
    <n v="0"/>
    <n v="6018.222573"/>
    <n v="56738.771115000003"/>
    <n v="47652.375469999999"/>
    <n v="1862.1133279999999"/>
    <n v="44095.685256999997"/>
    <n v="4194.5378190000001"/>
    <n v="49676.525549400001"/>
    <n v="32953.828084400004"/>
    <n v="1305.211319"/>
    <n v="-4079.6116069999998"/>
    <n v="25345.951184000001"/>
    <n v="4950.4732560000002"/>
    <n v="180569.4375425"/>
    <n v="33987.793801620006"/>
    <s v="OK"/>
    <n v="33.52480278517757"/>
    <n v="70"/>
    <n v="40854.088905999997"/>
    <n v="49514.488797999998"/>
    <n v="44095.685256999997"/>
    <n v="36750.451475000002"/>
    <n v="6018.222573"/>
    <n v="56738.771115000003"/>
    <n v="22571.550896000001"/>
    <n v="61689.244371000001"/>
    <n v="10.606896227629022"/>
    <n v="89.393103772370978"/>
    <n v="9.5123543143807616"/>
    <n v="11.857726114188628"/>
    <n v="18.822561704895612"/>
    <n v="81.177438295104395"/>
    <n v="66.336821506628141"/>
    <n v="100"/>
    <n v="36.589118777747331"/>
    <n v="0"/>
    <n v="56.485653636332799"/>
    <n v="45.188522909066243"/>
    <n v="36.47519721482243"/>
    <n v="100"/>
    <n v="121.19836746800662"/>
    <n v="70"/>
    <n v="83.342511315585071"/>
    <n v="80"/>
    <n v="0.14955443747383035"/>
    <n v="0"/>
    <n v="83.333333333333329"/>
    <n v="83.482887770807153"/>
    <n v="16.696577554161433"/>
    <n v="61.855189575732908"/>
    <n v="61.885100463227673"/>
    <s v="3. Vulnerable (&gt;=60 y &lt;70)"/>
  </r>
  <r>
    <s v="25769"/>
    <x v="0"/>
    <x v="10"/>
    <x v="531"/>
    <s v="Intermedio"/>
    <n v="6"/>
    <s v="G1"/>
    <n v="0"/>
    <n v="1079.68468925"/>
    <n v="6206.6341997500003"/>
    <n v="21700.89978"/>
    <n v="9101.1179890000003"/>
    <n v="425.73708099999999"/>
    <n v="16639.643083999999"/>
    <n v="5560.9165469999998"/>
    <n v="10701.261007749999"/>
    <n v="5932.8222077500004"/>
    <n v="0"/>
    <n v="292.81789600000002"/>
    <n v="4811.6210810000002"/>
    <n v="0"/>
    <n v="186927.11109816001"/>
    <n v="10556.213891399999"/>
    <s v="OK"/>
    <n v="42.90815543241392"/>
    <n v="80"/>
    <n v="7170.1751240000003"/>
    <n v="9526.8550699999996"/>
    <n v="16639.643083999999"/>
    <n v="15900.587767999999"/>
    <n v="7286.3188890000001"/>
    <n v="21700.89978"/>
    <n v="5104.4389769999998"/>
    <n v="21700.89978"/>
    <n v="33.576114183593546"/>
    <n v="66.423885816406454"/>
    <n v="33.419686461587325"/>
    <n v="41.659664451781666"/>
    <n v="5.6472353471812191"/>
    <n v="94.352764652818777"/>
    <n v="55.440402803495495"/>
    <n v="80"/>
    <n v="23.521784943241649"/>
    <n v="20"/>
    <n v="60.487262984201379"/>
    <n v="48.389810387361109"/>
    <n v="37.09184456758608"/>
    <n v="100"/>
    <n v="132.86781571222332"/>
    <n v="60"/>
    <n v="95.558466535194825"/>
    <n v="100"/>
    <n v="8.2896122369711112E-2"/>
    <n v="0"/>
    <n v="86.666666666666671"/>
    <n v="86.749562789036389"/>
    <n v="17.349912557807279"/>
    <n v="65.723143720694452"/>
    <n v="65.739722945168381"/>
    <s v="3. Vulnerable (&gt;=60 y &lt;70)"/>
  </r>
  <r>
    <s v="25772"/>
    <x v="0"/>
    <x v="10"/>
    <x v="532"/>
    <s v="Intermedio"/>
    <n v="6"/>
    <s v="G2"/>
    <n v="0"/>
    <n v="1280.6768605"/>
    <n v="6771.7644625000003"/>
    <n v="17111.868880000002"/>
    <n v="5082.0732449999996"/>
    <n v="983.562724"/>
    <n v="13333.195627999999"/>
    <n v="2118.9443679999999"/>
    <n v="7400.4757358999996"/>
    <n v="3988.3995519"/>
    <n v="60"/>
    <n v="889.61362999999994"/>
    <n v="2332.6331970000001"/>
    <n v="0"/>
    <n v="71246.546940699991"/>
    <n v="16302.47059465"/>
    <s v="OK"/>
    <n v="42.104300076707624"/>
    <n v="80"/>
    <n v="5084.6243450000002"/>
    <n v="6065.6359689999999"/>
    <n v="12810.179066000001"/>
    <n v="12740.828662"/>
    <n v="8052.441323"/>
    <n v="17111.868880000002"/>
    <n v="3282.2468269999999"/>
    <n v="17111.868880000002"/>
    <n v="47.057638060863866"/>
    <n v="52.942361939136134"/>
    <n v="15.89224689353669"/>
    <n v="22.24298392751605"/>
    <n v="22.881769425567938"/>
    <n v="77.118230574432062"/>
    <n v="53.893826481345201"/>
    <n v="70"/>
    <n v="19.181112536668756"/>
    <n v="40"/>
    <n v="52.460715288216853"/>
    <n v="41.968572230573486"/>
    <n v="37.895699923292376"/>
    <n v="100"/>
    <n v="119.29368931580332"/>
    <n v="80"/>
    <n v="99.458630487187605"/>
    <n v="100"/>
    <n v="9.8415995871548256E-2"/>
    <n v="0"/>
    <n v="93.333333333333329"/>
    <n v="93.431749329204877"/>
    <n v="18.686349865840977"/>
    <n v="60.635238897240157"/>
    <n v="60.654922096414467"/>
    <s v="3. Vulnerable (&gt;=60 y &lt;70)"/>
  </r>
  <r>
    <s v="25777"/>
    <x v="0"/>
    <x v="10"/>
    <x v="533"/>
    <s v="Rural"/>
    <n v="6"/>
    <s v="G3"/>
    <n v="0"/>
    <n v="914.96143600000005"/>
    <n v="5727.1502440000004"/>
    <n v="8856.6673200000005"/>
    <n v="949.93078000000003"/>
    <n v="238.530021"/>
    <n v="9532.2704369999992"/>
    <n v="2037.062277"/>
    <n v="2110.4752870000002"/>
    <n v="999.95067500000005"/>
    <n v="0"/>
    <n v="-1786.127729"/>
    <n v="3650.0893489999999"/>
    <n v="0"/>
    <n v="32547.780373959999"/>
    <n v="5775.3689657000004"/>
    <s v="OK"/>
    <n v="46.734852806648178"/>
    <n v="80"/>
    <n v="1046.374419"/>
    <n v="1188.4608009999999"/>
    <n v="9532.2704369999992"/>
    <n v="8247.1342989999994"/>
    <n v="6642.11168"/>
    <n v="8856.6673200000005"/>
    <n v="1863.9616199999998"/>
    <n v="8856.6673200000005"/>
    <n v="74.995609973978333"/>
    <n v="25.004390026021667"/>
    <n v="21.370168738530936"/>
    <n v="24.379893698658485"/>
    <n v="17.744279024079354"/>
    <n v="82.255720975920639"/>
    <n v="47.380354612984391"/>
    <n v="70"/>
    <n v="21.0458579130643"/>
    <n v="20"/>
    <n v="44.328000940120162"/>
    <n v="35.46240075209613"/>
    <n v="33.265147193351822"/>
    <n v="100"/>
    <n v="113.57892351150835"/>
    <n v="80"/>
    <n v="86.51804786180135"/>
    <n v="80"/>
    <n v="0"/>
    <n v="2"/>
    <n v="86.666666666666671"/>
    <n v="88.666666666666671"/>
    <n v="17.733333333333334"/>
    <n v="52.795734085429466"/>
    <n v="53.195734085429464"/>
    <s v="2. Riesgo (&gt;=40 y &lt;60)"/>
  </r>
  <r>
    <s v="25779"/>
    <x v="0"/>
    <x v="10"/>
    <x v="534"/>
    <s v="Intermedio"/>
    <n v="6"/>
    <s v="G3"/>
    <n v="0"/>
    <n v="1281.689621"/>
    <n v="7335.2640819999997"/>
    <n v="12563.992713"/>
    <n v="1750.569387"/>
    <n v="607.49357599999996"/>
    <n v="12453.515237"/>
    <n v="3209.3967899999998"/>
    <n v="3655.8467593"/>
    <n v="1779.2049382999999"/>
    <n v="0"/>
    <n v="-1766.1643449999999"/>
    <n v="4808.4907430000003"/>
    <n v="0"/>
    <n v="43877.350715010005"/>
    <n v="6802.3714888199993"/>
    <s v="OK"/>
    <n v="56.787842051941681"/>
    <n v="80"/>
    <n v="1526.0808919999999"/>
    <n v="2358.0629629999999"/>
    <n v="12453.515237"/>
    <n v="10770.303453"/>
    <n v="8616.9537029999992"/>
    <n v="12563.992713"/>
    <n v="3042.3263980000002"/>
    <n v="12563.992713"/>
    <n v="68.584516879606369"/>
    <n v="31.415483120393631"/>
    <n v="25.771011067338851"/>
    <n v="29.400540445702802"/>
    <n v="15.503149980504579"/>
    <n v="84.496850019495426"/>
    <n v="48.667382837476246"/>
    <n v="70"/>
    <n v="24.214646311057599"/>
    <n v="20"/>
    <n v="47.062574717118373"/>
    <n v="37.6500597736947"/>
    <n v="23.212157948058319"/>
    <n v="88.97390251087667"/>
    <n v="154.51756033126455"/>
    <n v="0"/>
    <n v="86.484042842786323"/>
    <n v="80"/>
    <n v="0.21461693544506033"/>
    <n v="0"/>
    <n v="56.324634170292221"/>
    <n v="56.539251105737279"/>
    <n v="11.307850221147456"/>
    <n v="48.914986607753143"/>
    <n v="48.957909994842154"/>
    <s v="2. Riesgo (&gt;=40 y &lt;60)"/>
  </r>
  <r>
    <s v="25781"/>
    <x v="0"/>
    <x v="10"/>
    <x v="535"/>
    <s v="Ciudades y aglomeraciones"/>
    <n v="6"/>
    <s v="G1"/>
    <n v="0"/>
    <n v="1007.649351"/>
    <n v="3571.3557540000002"/>
    <n v="8967.5070579999992"/>
    <n v="1884.8618329999999"/>
    <n v="559.14124700000002"/>
    <n v="7324.9603049999996"/>
    <n v="1320.3157220000001"/>
    <n v="3469.7920181999998"/>
    <n v="1858.8248372"/>
    <n v="0"/>
    <n v="31.579571999999999"/>
    <n v="997.20491800000002"/>
    <n v="0"/>
    <n v="52632.720361150001"/>
    <n v="16130.48320517"/>
    <s v="OK"/>
    <n v="40.854008357901733"/>
    <n v="80"/>
    <n v="1326.8502410000001"/>
    <n v="2444.00308"/>
    <n v="7324.9603049999996"/>
    <n v="7178.6510330000001"/>
    <n v="4579.0051050000002"/>
    <n v="8967.5070579999992"/>
    <n v="1028.78449"/>
    <n v="8967.5070579999992"/>
    <n v="51.06218568197307"/>
    <n v="48.93781431802693"/>
    <n v="18.024885692537556"/>
    <n v="22.469112347775418"/>
    <n v="30.64725344707141"/>
    <n v="69.352746552928593"/>
    <n v="53.571650042710338"/>
    <n v="70"/>
    <n v="11.472357739403298"/>
    <n v="60"/>
    <n v="54.151934643746188"/>
    <n v="43.321547714996953"/>
    <n v="39.145991642098267"/>
    <n v="100"/>
    <n v="184.19585002735812"/>
    <n v="0"/>
    <n v="98.002592971048188"/>
    <n v="100"/>
    <n v="0.31042866612709752"/>
    <n v="2"/>
    <n v="66.666666666666671"/>
    <n v="68.977095332793766"/>
    <n v="13.795419066558754"/>
    <n v="56.654881048330289"/>
    <n v="57.116966781555703"/>
    <s v="2. Riesgo (&gt;=40 y &lt;60)"/>
  </r>
  <r>
    <s v="25785"/>
    <x v="0"/>
    <x v="10"/>
    <x v="536"/>
    <s v="Ciudades y aglomeraciones"/>
    <n v="6"/>
    <s v="G1"/>
    <n v="0"/>
    <n v="957.22256274999995"/>
    <n v="6862.2175842500001"/>
    <n v="25616.972426"/>
    <n v="12038.316955"/>
    <n v="1426.005709"/>
    <n v="16458.667347999999"/>
    <n v="1087.7689889999999"/>
    <n v="14593.188091850001"/>
    <n v="7736.6523558500003"/>
    <n v="195.088988"/>
    <n v="2773.3065689999999"/>
    <n v="3593.1605490000002"/>
    <n v="0"/>
    <n v="196136.97510025001"/>
    <n v="14553.738252719999"/>
    <s v="OK"/>
    <n v="45.232661543907128"/>
    <n v="80"/>
    <n v="11669.11"/>
    <n v="13464.322663999999"/>
    <n v="15987.130121"/>
    <n v="15368.43813"/>
    <n v="7819.4401470000003"/>
    <n v="25616.972426"/>
    <n v="6561.556106"/>
    <n v="25616.972426"/>
    <n v="30.524450809275351"/>
    <n v="69.475549190724649"/>
    <n v="6.6090951715612745"/>
    <n v="8.2386376513017616"/>
    <n v="7.42019104010412"/>
    <n v="92.579808959895885"/>
    <n v="53.015504954470941"/>
    <n v="70"/>
    <n v="25.61409676711185"/>
    <n v="20"/>
    <n v="52.058799160384453"/>
    <n v="41.647039328307564"/>
    <n v="34.767338456092872"/>
    <n v="100"/>
    <n v="115.38431520484423"/>
    <n v="80"/>
    <n v="96.130062204301993"/>
    <n v="100"/>
    <n v="7.0088529693205892E-2"/>
    <n v="0"/>
    <n v="93.333333333333329"/>
    <n v="93.403421863026537"/>
    <n v="18.68068437260531"/>
    <n v="60.313705994974228"/>
    <n v="60.32772370091287"/>
    <s v="3. Vulnerable (&gt;=60 y &lt;70)"/>
  </r>
  <r>
    <s v="25793"/>
    <x v="0"/>
    <x v="10"/>
    <x v="537"/>
    <s v="Rural disperso"/>
    <n v="6"/>
    <s v="G1"/>
    <n v="0"/>
    <n v="1081.39222025"/>
    <n v="5266.5883497499999"/>
    <n v="16236.397002"/>
    <n v="4437.9522219999999"/>
    <n v="546.97828000000004"/>
    <n v="12199.528227000001"/>
    <n v="2859.20433"/>
    <n v="6185.9466653500003"/>
    <n v="3552.6072363499998"/>
    <n v="0"/>
    <n v="1403.529346"/>
    <n v="3861.0074650000001"/>
    <n v="0"/>
    <n v="89279.013475339991"/>
    <n v="7799.3788700600007"/>
    <s v="OK"/>
    <n v="38.259298518403014"/>
    <n v="80"/>
    <n v="3362.35"/>
    <n v="4984.9305020000002"/>
    <n v="12199.528227000001"/>
    <n v="10174.264979"/>
    <n v="6347.9805699999997"/>
    <n v="16236.397002"/>
    <n v="5264.5368109999999"/>
    <n v="16236.397002"/>
    <n v="39.097224397863982"/>
    <n v="60.902775602136018"/>
    <n v="23.437007372727805"/>
    <n v="29.215650003898887"/>
    <n v="8.7359599601918649"/>
    <n v="91.264040039808137"/>
    <n v="57.430292056179468"/>
    <n v="80"/>
    <n v="32.42429222660369"/>
    <n v="0"/>
    <n v="52.2764931291686"/>
    <n v="41.82119450333488"/>
    <n v="41.740701481596986"/>
    <n v="100"/>
    <n v="148.25733495918033"/>
    <n v="50"/>
    <n v="83.398839608258882"/>
    <n v="80"/>
    <n v="0.27515848000103671"/>
    <n v="2"/>
    <n v="76.666666666666671"/>
    <n v="78.941825146667711"/>
    <n v="15.788365029333542"/>
    <n v="57.154527836668215"/>
    <n v="57.60955953266842"/>
    <s v="2. Riesgo (&gt;=40 y &lt;60)"/>
  </r>
  <r>
    <s v="25797"/>
    <x v="0"/>
    <x v="10"/>
    <x v="538"/>
    <s v="Intermedio"/>
    <n v="6"/>
    <s v="G3"/>
    <n v="0"/>
    <n v="907.12864999999999"/>
    <n v="6520.585752"/>
    <n v="13576.523189"/>
    <n v="4005.4799440000002"/>
    <n v="250.60543799999999"/>
    <n v="16995.261440999999"/>
    <n v="6373.5521779999999"/>
    <n v="5164.1962320000002"/>
    <n v="2758.0178179999998"/>
    <n v="94.357510000000005"/>
    <n v="-4748.0973400000003"/>
    <n v="14957.281220999999"/>
    <n v="700"/>
    <n v="34644.411175640002"/>
    <n v="13575.87421165"/>
    <s v="OK"/>
    <n v="39.81146858503886"/>
    <n v="80"/>
    <n v="4292.1280779999997"/>
    <n v="4256.0853820000002"/>
    <n v="15918.442115"/>
    <n v="12365.308588"/>
    <n v="7427.7144019999996"/>
    <n v="13576.523189"/>
    <n v="10303.541390999999"/>
    <n v="14276.523189"/>
    <n v="54.709989432479283"/>
    <n v="45.290010567520717"/>
    <n v="37.501936643494091"/>
    <n v="42.783622349865595"/>
    <n v="39.186332660766332"/>
    <n v="60.813667339233668"/>
    <n v="53.406526283991909"/>
    <n v="70"/>
    <n v="72.171223025356994"/>
    <n v="0"/>
    <n v="43.777460051323992"/>
    <n v="35.021968041059196"/>
    <n v="40.18853141496114"/>
    <n v="100"/>
    <n v="99.160260473476029"/>
    <n v="100"/>
    <n v="77.679137811784543"/>
    <n v="70"/>
    <n v="0.21171312406636666"/>
    <n v="0"/>
    <n v="90"/>
    <n v="90.211713124066364"/>
    <n v="18.042342624813273"/>
    <n v="53.021968041059196"/>
    <n v="53.064310665872469"/>
    <s v="2. Riesgo (&gt;=40 y &lt;60)"/>
  </r>
  <r>
    <s v="25799"/>
    <x v="0"/>
    <x v="10"/>
    <x v="539"/>
    <s v="Intermedio"/>
    <n v="3"/>
    <s v="G1"/>
    <n v="0"/>
    <n v="29.701526749999999"/>
    <n v="8300.7556262500002"/>
    <n v="94683.934882000001"/>
    <n v="80097.859265000006"/>
    <n v="3348.5795720000001"/>
    <n v="74487.815581999996"/>
    <n v="26721.280900999998"/>
    <n v="83675.616549450002"/>
    <n v="67536.977949449996"/>
    <n v="291.49001600000003"/>
    <n v="4057.4807000000001"/>
    <n v="48715.274047999999"/>
    <n v="0"/>
    <n v="281424.36814078997"/>
    <n v="23723.851510889999"/>
    <s v="OK"/>
    <n v="20.514460666521103"/>
    <n v="70"/>
    <n v="55384.038424999999"/>
    <n v="83446.438837000009"/>
    <n v="74487.815581999996"/>
    <n v="43066.162444000001"/>
    <n v="8330.4571529999994"/>
    <n v="94683.934882000001"/>
    <n v="53064.244764000003"/>
    <n v="94683.934882000001"/>
    <n v="8.7981738014815765"/>
    <n v="91.201826198518418"/>
    <n v="35.873358202569179"/>
    <n v="44.718314972683885"/>
    <n v="8.4299208585311689"/>
    <n v="91.570079141468824"/>
    <n v="80.712853677675014"/>
    <n v="100"/>
    <n v="56.043556734446447"/>
    <n v="0"/>
    <n v="65.49804406253422"/>
    <n v="52.398435250027376"/>
    <n v="49.485539333478897"/>
    <n v="100"/>
    <n v="150.66875079902593"/>
    <n v="0"/>
    <n v="57.816385280610852"/>
    <n v="50"/>
    <n v="0.28932259659862558"/>
    <n v="0"/>
    <n v="50"/>
    <n v="50.289322596598623"/>
    <n v="10.057864519319725"/>
    <n v="62.398435250027376"/>
    <n v="62.456299769347098"/>
    <s v="3. Vulnerable (&gt;=60 y &lt;70)"/>
  </r>
  <r>
    <s v="25805"/>
    <x v="0"/>
    <x v="10"/>
    <x v="540"/>
    <s v="Rural"/>
    <n v="6"/>
    <s v="G3"/>
    <n v="0"/>
    <n v="1016.186995"/>
    <n v="5646.3919210000004"/>
    <n v="8227.4693160000006"/>
    <n v="988.68943000000002"/>
    <n v="206.751936"/>
    <n v="9780.1671750000005"/>
    <n v="3139.308583"/>
    <n v="2214.5242490000001"/>
    <n v="708.16222800000003"/>
    <n v="19.402999999999999"/>
    <n v="-3059.0598799999998"/>
    <n v="4063.5468540000002"/>
    <n v="0"/>
    <n v="34964.681457490005"/>
    <n v="3735.4898776599998"/>
    <s v="OK"/>
    <n v="61.591263260845118"/>
    <n v="80"/>
    <n v="1035.236461"/>
    <n v="1195.441366"/>
    <n v="9780.1671750000005"/>
    <n v="9606.4853679999997"/>
    <n v="6662.5789160000004"/>
    <n v="8227.4693160000006"/>
    <n v="1023.8899740000002"/>
    <n v="8227.4693160000006"/>
    <n v="80.979687193038217"/>
    <n v="19.020312806961783"/>
    <n v="32.09872108346655"/>
    <n v="36.619430452452221"/>
    <n v="10.683609064768977"/>
    <n v="89.316390935231027"/>
    <n v="31.978075124703683"/>
    <n v="40"/>
    <n v="12.444774142260686"/>
    <n v="60"/>
    <n v="48.991226838929002"/>
    <n v="39.192981471143206"/>
    <n v="18.408736739154882"/>
    <n v="70.562036999880448"/>
    <n v="115.47519924532489"/>
    <n v="80"/>
    <n v="98.224142758582232"/>
    <n v="100"/>
    <n v="0"/>
    <n v="0"/>
    <n v="83.52067899996014"/>
    <n v="83.52067899996014"/>
    <n v="16.704135799992027"/>
    <n v="55.89711727113523"/>
    <n v="55.89711727113523"/>
    <s v="2. Riesgo (&gt;=40 y &lt;60)"/>
  </r>
  <r>
    <s v="25807"/>
    <x v="0"/>
    <x v="10"/>
    <x v="541"/>
    <s v="Rural"/>
    <n v="6"/>
    <s v="G3"/>
    <n v="0"/>
    <n v="1060.10610275"/>
    <n v="4445.8828242500003"/>
    <n v="10894.416214000001"/>
    <n v="963.87366699999995"/>
    <n v="178.413994"/>
    <n v="8187.4887930000004"/>
    <n v="1494.2799399999999"/>
    <n v="2221.0067901500001"/>
    <n v="979.11796715000003"/>
    <n v="0"/>
    <n v="2022.215692"/>
    <n v="2570.1052089999998"/>
    <n v="0"/>
    <n v="37195.165320449996"/>
    <n v="6809.5334404499999"/>
    <s v="OK"/>
    <n v="57.842671244023514"/>
    <n v="80"/>
    <n v="629.35773300000005"/>
    <n v="1142.2876609999998"/>
    <n v="7630.3116989999999"/>
    <n v="7339.95651"/>
    <n v="5505.9889270000003"/>
    <n v="10894.416214000001"/>
    <n v="4592.320901"/>
    <n v="10894.416214000001"/>
    <n v="50.53954997537604"/>
    <n v="49.46045002462396"/>
    <n v="18.250772340324346"/>
    <n v="20.821168752554815"/>
    <n v="18.307576755697603"/>
    <n v="81.692423244302404"/>
    <n v="44.084420249965703"/>
    <n v="50"/>
    <n v="42.152978285321822"/>
    <n v="0"/>
    <n v="40.394808404296235"/>
    <n v="32.315846723436991"/>
    <n v="22.157328755976486"/>
    <n v="84.930664914788949"/>
    <n v="181.50053635711816"/>
    <n v="0"/>
    <n v="96.1947139192485"/>
    <n v="100"/>
    <n v="0.17226699892705077"/>
    <n v="0"/>
    <n v="61.643554971596323"/>
    <n v="61.815821970523373"/>
    <n v="12.363164394104675"/>
    <n v="44.644557717756257"/>
    <n v="44.679011117541663"/>
    <s v="2. Riesgo (&gt;=40 y &lt;60)"/>
  </r>
  <r>
    <s v="25815"/>
    <x v="0"/>
    <x v="10"/>
    <x v="542"/>
    <s v="Intermedio"/>
    <n v="6"/>
    <s v="G2"/>
    <n v="0"/>
    <n v="1620.57756875"/>
    <n v="14606.72194825"/>
    <n v="31683.019575999999"/>
    <n v="10136.140971999999"/>
    <n v="618.06056799999999"/>
    <n v="24416.435316999999"/>
    <n v="5731.1528689999996"/>
    <n v="12458.113515749999"/>
    <n v="7392.5999767499998"/>
    <n v="92.302391999999998"/>
    <n v="2201.0707200000002"/>
    <n v="928.97461099999998"/>
    <n v="0"/>
    <n v="103728.02817600001"/>
    <n v="15838.11975"/>
    <s v="OK"/>
    <n v="46.340599470738468"/>
    <n v="80"/>
    <n v="7306.3908799999999"/>
    <n v="10754.20154"/>
    <n v="24416.435316999999"/>
    <n v="21669.831957999999"/>
    <n v="16227.299516999999"/>
    <n v="31683.019575999999"/>
    <n v="3222.3477230000003"/>
    <n v="31683.019575999999"/>
    <n v="51.217654548596862"/>
    <n v="48.782345451403138"/>
    <n v="23.472520843407764"/>
    <n v="32.85242844235826"/>
    <n v="15.268891184479811"/>
    <n v="84.731108815520187"/>
    <n v="59.339642132847857"/>
    <n v="80"/>
    <n v="10.170582747867062"/>
    <n v="60"/>
    <n v="61.273176541856323"/>
    <n v="49.01854123348506"/>
    <n v="33.659400529261532"/>
    <n v="100"/>
    <n v="147.18897081509553"/>
    <n v="50"/>
    <n v="88.75100593784191"/>
    <n v="80"/>
    <n v="0.22415626383719711"/>
    <n v="0"/>
    <n v="76.666666666666671"/>
    <n v="76.890822930503873"/>
    <n v="15.378164586100775"/>
    <n v="64.351874566818395"/>
    <n v="64.396705819585833"/>
    <s v="3. Vulnerable (&gt;=60 y &lt;70)"/>
  </r>
  <r>
    <s v="25817"/>
    <x v="0"/>
    <x v="10"/>
    <x v="543"/>
    <s v="Ciudades y aglomeraciones"/>
    <n v="2"/>
    <s v="G1"/>
    <n v="0"/>
    <n v="0"/>
    <n v="11903.271011999999"/>
    <n v="174207.38139900001"/>
    <n v="146297.67365400001"/>
    <n v="7391.6405009999999"/>
    <n v="143778.37681799999"/>
    <n v="57447.810655000001"/>
    <n v="153940.09734579999"/>
    <n v="110875.92015980001"/>
    <n v="4834.5463179999997"/>
    <n v="-12635.172605"/>
    <n v="72260.555040000007"/>
    <n v="2396.164205"/>
    <n v="826271.31565887004"/>
    <n v="117061.34753141001"/>
    <s v="OK"/>
    <n v="23.051773712051784"/>
    <n v="70"/>
    <n v="110965.361294"/>
    <n v="153689.314155"/>
    <n v="143778.37681799999"/>
    <n v="85559.475487999996"/>
    <n v="11903.271011999999"/>
    <n v="174207.38139900001"/>
    <n v="64459.928753000007"/>
    <n v="176603.54560400001"/>
    <n v="6.8328166788392624"/>
    <n v="93.167183321160735"/>
    <n v="39.955806934529228"/>
    <n v="49.807334718890665"/>
    <n v="14.167422408711491"/>
    <n v="85.832577591288512"/>
    <n v="72.025367056080441"/>
    <n v="100"/>
    <n v="36.499793100156197"/>
    <n v="0"/>
    <n v="65.761419126267981"/>
    <n v="52.609135301014391"/>
    <n v="46.948226287948216"/>
    <n v="100"/>
    <n v="138.50206259213084"/>
    <n v="60"/>
    <n v="59.507888029856083"/>
    <n v="50"/>
    <n v="0.17742135737814557"/>
    <n v="0"/>
    <n v="70"/>
    <n v="70.177421357378151"/>
    <n v="14.035484271475632"/>
    <n v="66.609135301014391"/>
    <n v="66.644619572490029"/>
    <s v="3. Vulnerable (&gt;=60 y &lt;70)"/>
  </r>
  <r>
    <s v="25823"/>
    <x v="0"/>
    <x v="10"/>
    <x v="544"/>
    <s v="Rural disperso"/>
    <n v="6"/>
    <s v="G5"/>
    <n v="0"/>
    <n v="1571.5419919999999"/>
    <n v="7153.2334060000003"/>
    <n v="9452.2342809999991"/>
    <n v="307.74430699999999"/>
    <n v="63.946916000000002"/>
    <n v="9586.6505450000004"/>
    <n v="1855.2921980000001"/>
    <n v="1943.233215"/>
    <n v="676.14345200000002"/>
    <n v="56.431885000000001"/>
    <n v="-1401.5060269999999"/>
    <n v="2724.0717100000002"/>
    <n v="0"/>
    <n v="29758.845059559997"/>
    <n v="5260.9707138599997"/>
    <s v="OK"/>
    <n v="48.287337737429823"/>
    <n v="80"/>
    <n v="442.32"/>
    <n v="371.69122299999998"/>
    <n v="9586.6505450000004"/>
    <n v="8051.7177970000002"/>
    <n v="8724.7753979999998"/>
    <n v="9452.2342809999991"/>
    <n v="1378.9975680000002"/>
    <n v="9452.2342809999991"/>
    <n v="92.303842019000001"/>
    <n v="7.6961579809999989"/>
    <n v="19.352871884619219"/>
    <n v="21.529195833614313"/>
    <n v="17.678679072828864"/>
    <n v="82.321320927171143"/>
    <n v="34.794766103254368"/>
    <n v="40"/>
    <n v="14.589117525069526"/>
    <n v="60"/>
    <n v="42.30933494835709"/>
    <n v="33.847467958685677"/>
    <n v="31.712662262570177"/>
    <n v="100"/>
    <n v="84.032199086634108"/>
    <n v="80"/>
    <n v="83.988852615467906"/>
    <n v="80"/>
    <n v="0"/>
    <n v="0"/>
    <n v="86.666666666666671"/>
    <n v="86.666666666666671"/>
    <n v="17.333333333333336"/>
    <n v="51.180801292019012"/>
    <n v="51.180801292019012"/>
    <s v="2. Riesgo (&gt;=40 y &lt;60)"/>
  </r>
  <r>
    <s v="25839"/>
    <x v="0"/>
    <x v="10"/>
    <x v="545"/>
    <s v="Rural disperso"/>
    <n v="6"/>
    <s v="G2"/>
    <n v="0"/>
    <n v="1600.8186250000001"/>
    <n v="10436.236499000001"/>
    <n v="22607.310400999999"/>
    <n v="2959.742913"/>
    <n v="408.38925799999998"/>
    <n v="22150.736306999999"/>
    <n v="4683.0512049999998"/>
    <n v="5330.7954101999994"/>
    <n v="2418.1231831999999"/>
    <n v="67.867480999999998"/>
    <n v="-2456.098133"/>
    <n v="6559.9563859999998"/>
    <n v="0"/>
    <n v="68966.605364000003"/>
    <n v="19843.89963"/>
    <s v="OK"/>
    <n v="50.601317840889081"/>
    <n v="80"/>
    <n v="3111.9734349999999"/>
    <n v="3368.1321710000002"/>
    <n v="22150.736306999999"/>
    <n v="20134.998780000002"/>
    <n v="12037.055124"/>
    <n v="22607.310400999999"/>
    <n v="4171.7257339999996"/>
    <n v="22607.310400999999"/>
    <n v="53.244083044339327"/>
    <n v="46.755916955660673"/>
    <n v="21.141740572840813"/>
    <n v="29.590239750973357"/>
    <n v="28.773200486330374"/>
    <n v="71.226799513669619"/>
    <n v="45.36139538525785"/>
    <n v="70"/>
    <n v="18.452994451810021"/>
    <n v="40"/>
    <n v="51.514591244060725"/>
    <n v="41.211672995248584"/>
    <n v="29.398682159110919"/>
    <n v="100"/>
    <n v="108.23139211662327"/>
    <n v="100"/>
    <n v="90.899907348167972"/>
    <n v="100"/>
    <n v="0.13467493611934211"/>
    <n v="0"/>
    <n v="100"/>
    <n v="100.13467493611934"/>
    <n v="20"/>
    <n v="61.211672995248584"/>
    <n v="61.211672995248584"/>
    <s v="3. Vulnerable (&gt;=60 y &lt;70)"/>
  </r>
  <r>
    <s v="25841"/>
    <x v="0"/>
    <x v="10"/>
    <x v="546"/>
    <s v="Rural"/>
    <n v="6"/>
    <s v="G2"/>
    <n v="0"/>
    <n v="1057.752714"/>
    <n v="6599.3793589999996"/>
    <n v="16082.230267999999"/>
    <n v="1682.697087"/>
    <n v="527.52214700000002"/>
    <n v="15647.047769000001"/>
    <n v="6256.893231"/>
    <n v="3271.098328"/>
    <n v="1429.102183"/>
    <n v="21.93561"/>
    <n v="-344.75115099999999"/>
    <n v="1047.979973"/>
    <n v="240"/>
    <n v="70303.853270199994"/>
    <n v="16629.130529449998"/>
    <s v="OK"/>
    <n v="59.026818992998983"/>
    <n v="80"/>
    <n v="1796.1"/>
    <n v="2210.2192340000001"/>
    <n v="14584.985274000001"/>
    <n v="11529.049219"/>
    <n v="7657.1320729999998"/>
    <n v="16082.230267999999"/>
    <n v="725.16443200000003"/>
    <n v="16322.230267999999"/>
    <n v="47.612376799727592"/>
    <n v="52.387623200272408"/>
    <n v="39.987691757394543"/>
    <n v="55.967264479129547"/>
    <n v="23.653227747757978"/>
    <n v="76.346772252242019"/>
    <n v="43.688756487909522"/>
    <n v="50"/>
    <n v="4.4428023627487772"/>
    <n v="100"/>
    <n v="66.9403319863288"/>
    <n v="53.55226558906304"/>
    <n v="20.973181007001017"/>
    <n v="80.391739813056617"/>
    <n v="123.05658003451926"/>
    <n v="70"/>
    <n v="79.047383335739937"/>
    <n v="70"/>
    <n v="0.2093972933461492"/>
    <n v="0"/>
    <n v="73.463913271018882"/>
    <n v="73.673310564365025"/>
    <n v="14.734662112873005"/>
    <n v="68.245048243266822"/>
    <n v="68.286927701936051"/>
    <s v="3. Vulnerable (&gt;=60 y &lt;70)"/>
  </r>
  <r>
    <s v="25843"/>
    <x v="0"/>
    <x v="10"/>
    <x v="547"/>
    <s v="Intermedio"/>
    <n v="6"/>
    <s v="G2"/>
    <n v="0"/>
    <n v="1279.24235"/>
    <n v="16846.548898000001"/>
    <n v="46445.257349"/>
    <n v="18126.447099000001"/>
    <n v="3922.1029250000001"/>
    <n v="47084.520868"/>
    <n v="15469.381583"/>
    <n v="23591.274308200002"/>
    <n v="14934.519771200001"/>
    <n v="219.474594"/>
    <n v="-9296.0180560000008"/>
    <n v="20718.594529000002"/>
    <n v="0"/>
    <n v="125954.007948"/>
    <n v="20653.824304999998"/>
    <s v="OK"/>
    <n v="43.859354612470028"/>
    <n v="80"/>
    <n v="14961.067381999999"/>
    <n v="22048.550024"/>
    <n v="47084.520868"/>
    <n v="40138.818904"/>
    <n v="18125.791248000001"/>
    <n v="46445.257349"/>
    <n v="11642.051067"/>
    <n v="46445.257349"/>
    <n v="39.026140197262279"/>
    <n v="60.973859802737721"/>
    <n v="32.854495060845863"/>
    <n v="45.983554778667333"/>
    <n v="16.397909555626775"/>
    <n v="83.602090444373232"/>
    <n v="63.305269465706516"/>
    <n v="80"/>
    <n v="25.066178403359977"/>
    <n v="20"/>
    <n v="58.111901005155666"/>
    <n v="46.489520804124538"/>
    <n v="36.140645387529972"/>
    <n v="100"/>
    <n v="147.3728408611214"/>
    <n v="50"/>
    <n v="85.248438688646615"/>
    <n v="80"/>
    <n v="0.19856616256551918"/>
    <n v="2"/>
    <n v="76.666666666666671"/>
    <n v="78.865232829232184"/>
    <n v="15.773046565846437"/>
    <n v="61.822854137457874"/>
    <n v="62.262567369970974"/>
    <s v="3. Vulnerable (&gt;=60 y &lt;70)"/>
  </r>
  <r>
    <s v="25845"/>
    <x v="0"/>
    <x v="10"/>
    <x v="548"/>
    <s v="Rural"/>
    <n v="6"/>
    <s v="G2"/>
    <n v="0"/>
    <n v="1270.0275349999999"/>
    <n v="7714.0730389999999"/>
    <n v="15781.030299"/>
    <n v="1621.0760640000001"/>
    <n v="836.15877899999998"/>
    <n v="15804.445032"/>
    <n v="5335.2072850000004"/>
    <n v="3740.5429680000002"/>
    <n v="2011.8125460000001"/>
    <n v="0"/>
    <n v="-1752.1451549999999"/>
    <n v="9704.0622829999993"/>
    <n v="650"/>
    <n v="54478.219890420005"/>
    <n v="15009.42254166"/>
    <s v="OK"/>
    <n v="38.165041714312103"/>
    <n v="80"/>
    <n v="1896.9890829999999"/>
    <n v="2457.2348430000002"/>
    <n v="15804.445032"/>
    <n v="12946.467601"/>
    <n v="8984.1005740000001"/>
    <n v="15781.030299"/>
    <n v="7951.9171279999991"/>
    <n v="16431.030298999998"/>
    <n v="56.929746688144299"/>
    <n v="43.070253311855701"/>
    <n v="33.757637640534398"/>
    <n v="47.247604224843336"/>
    <n v="27.551235286047604"/>
    <n v="72.4487647139524"/>
    <n v="53.783971022679609"/>
    <n v="70"/>
    <n v="48.395730415541607"/>
    <n v="0"/>
    <n v="46.55332445013029"/>
    <n v="37.242659560104237"/>
    <n v="41.834958285687897"/>
    <n v="100"/>
    <n v="129.53342035653665"/>
    <n v="70"/>
    <n v="81.916622663982707"/>
    <n v="80"/>
    <n v="0"/>
    <n v="0"/>
    <n v="83.333333333333329"/>
    <n v="83.333333333333329"/>
    <n v="16.666666666666668"/>
    <n v="53.909326226770901"/>
    <n v="53.909326226770901"/>
    <s v="2. Riesgo (&gt;=40 y &lt;60)"/>
  </r>
  <r>
    <s v="25851"/>
    <x v="0"/>
    <x v="10"/>
    <x v="549"/>
    <s v="Intermedio"/>
    <n v="6"/>
    <s v="G2"/>
    <n v="0"/>
    <n v="1350.10631425"/>
    <n v="6215.73309875"/>
    <n v="11115.534357"/>
    <n v="1857.2753379999999"/>
    <n v="268.95259600000003"/>
    <n v="15909.652558"/>
    <n v="7306.0150160000003"/>
    <n v="3481.1876933499998"/>
    <n v="1660.00848535"/>
    <n v="1.18662"/>
    <n v="-6615.2974089999998"/>
    <n v="2731.489176"/>
    <n v="0"/>
    <n v="50263.45807506"/>
    <n v="8979.92961698"/>
    <s v="OK"/>
    <n v="54.554843565569314"/>
    <n v="80"/>
    <n v="1510.5"/>
    <n v="2126.227934"/>
    <n v="15909.652558"/>
    <n v="12558.650948"/>
    <n v="7565.8394129999997"/>
    <n v="11115.534357"/>
    <n v="-3882.6216129999993"/>
    <n v="11115.534357"/>
    <n v="68.06545839368863"/>
    <n v="31.93454160631137"/>
    <n v="45.921901747164476"/>
    <n v="64.272857659829469"/>
    <n v="17.865721860143385"/>
    <n v="82.134278139856619"/>
    <n v="47.685118746141164"/>
    <n v="70"/>
    <n v="-34.929689282593245"/>
    <n v="0"/>
    <n v="49.668335481199492"/>
    <n v="39.734668384959598"/>
    <n v="25.445156434430686"/>
    <n v="97.533149353760123"/>
    <n v="140.76318662694473"/>
    <n v="50"/>
    <n v="78.937304898497089"/>
    <n v="70"/>
    <n v="0.26982892232303779"/>
    <n v="0"/>
    <n v="72.511049784586703"/>
    <n v="72.780878706909746"/>
    <n v="14.556175741381949"/>
    <n v="54.236878341876938"/>
    <n v="54.290844126341547"/>
    <s v="2. Riesgo (&gt;=40 y &lt;60)"/>
  </r>
  <r>
    <s v="25862"/>
    <x v="0"/>
    <x v="10"/>
    <x v="550"/>
    <s v="Rural"/>
    <n v="6"/>
    <s v="G3"/>
    <n v="0"/>
    <n v="1874.316963"/>
    <n v="9545.4542770000007"/>
    <n v="15465.058825"/>
    <n v="1063.256353"/>
    <n v="280.490453"/>
    <n v="13633.678911000001"/>
    <n v="2609.147504"/>
    <n v="3222.1419489999998"/>
    <n v="1733.4346849999999"/>
    <n v="3.3528030000000002"/>
    <n v="342.67264999999998"/>
    <n v="4783.7747049999998"/>
    <n v="0"/>
    <n v="53214.325497849997"/>
    <n v="6894.1176740700002"/>
    <s v="OK"/>
    <n v="38.589435323678799"/>
    <n v="80"/>
    <n v="1132.6500000000001"/>
    <n v="1343.7468060000001"/>
    <n v="13633.678911000001"/>
    <n v="12530.353112000001"/>
    <n v="11419.77124"/>
    <n v="15465.058825"/>
    <n v="5129.800158"/>
    <n v="15465.058825"/>
    <n v="73.842404152639887"/>
    <n v="26.157595847360113"/>
    <n v="19.137516154167848"/>
    <n v="21.83279950680658"/>
    <n v="12.955379232136544"/>
    <n v="87.044620767863449"/>
    <n v="53.797589070772503"/>
    <n v="70"/>
    <n v="33.170259590008378"/>
    <n v="0"/>
    <n v="41.007003224406027"/>
    <n v="32.805602579524823"/>
    <n v="41.410564676321201"/>
    <n v="100"/>
    <n v="118.6374260362866"/>
    <n v="80"/>
    <n v="91.907350861037159"/>
    <n v="100"/>
    <n v="0"/>
    <n v="2"/>
    <n v="93.333333333333329"/>
    <n v="95.333333333333329"/>
    <n v="19.066666666666666"/>
    <n v="51.472269246191487"/>
    <n v="51.872269246191493"/>
    <s v="2. Riesgo (&gt;=40 y &lt;60)"/>
  </r>
  <r>
    <s v="25867"/>
    <x v="0"/>
    <x v="10"/>
    <x v="551"/>
    <s v="Intermedio"/>
    <n v="6"/>
    <s v="G3"/>
    <n v="0"/>
    <n v="845.72714199999996"/>
    <n v="5664.9882520000001"/>
    <n v="7743.4360059999999"/>
    <n v="1022.339343"/>
    <n v="86.930515"/>
    <n v="9716.1332590000002"/>
    <n v="1912.0209420000001"/>
    <n v="1956.0248799999999"/>
    <n v="768.47539600000005"/>
    <n v="0"/>
    <n v="-2499.471579"/>
    <n v="3360.1761980000001"/>
    <n v="0"/>
    <n v="18961.425288540002"/>
    <n v="4124.2811501400001"/>
    <s v="OK"/>
    <n v="60.843150067017639"/>
    <n v="80"/>
    <n v="733.2"/>
    <n v="1109.2698579999999"/>
    <n v="9055.3581009999998"/>
    <n v="8608.7913339999996"/>
    <n v="6510.7153939999998"/>
    <n v="7743.4360059999999"/>
    <n v="860.70461900000009"/>
    <n v="7743.4360059999999"/>
    <n v="84.080444249234759"/>
    <n v="15.919555750765241"/>
    <n v="19.678825835667762"/>
    <n v="22.450345987346434"/>
    <n v="21.75090262140079"/>
    <n v="78.249097378599203"/>
    <n v="39.287608448007063"/>
    <n v="50"/>
    <n v="11.115280326886969"/>
    <n v="60"/>
    <n v="45.323799823342178"/>
    <n v="36.259039858673745"/>
    <n v="19.156849932982361"/>
    <n v="73.429609697070134"/>
    <n v="151.29157910529185"/>
    <n v="0"/>
    <n v="95.068480318291492"/>
    <n v="100"/>
    <n v="0.19664505307717739"/>
    <n v="0"/>
    <n v="57.809869899023376"/>
    <n v="58.006514952100552"/>
    <n v="11.601302990420111"/>
    <n v="47.821013838478422"/>
    <n v="47.860342849093854"/>
    <s v="2. Riesgo (&gt;=40 y &lt;60)"/>
  </r>
  <r>
    <s v="25871"/>
    <x v="0"/>
    <x v="10"/>
    <x v="552"/>
    <s v="Rural disperso"/>
    <n v="6"/>
    <s v="G2"/>
    <n v="0"/>
    <n v="927.09983999999997"/>
    <n v="2460.6883309999998"/>
    <n v="6750.5653179999999"/>
    <n v="559.76496899999995"/>
    <n v="127.239998"/>
    <n v="9262.2373829999997"/>
    <n v="3905.3057239999998"/>
    <n v="1616.2100069999999"/>
    <n v="665.17249800000002"/>
    <n v="0"/>
    <n v="-3462.709574"/>
    <n v="2405"/>
    <n v="0"/>
    <n v="41460.4687251"/>
    <n v="3107.5092407799998"/>
    <s v="OK"/>
    <n v="35.305346049246921"/>
    <n v="80"/>
    <n v="529"/>
    <n v="687.00496699999997"/>
    <n v="9262.2373829999997"/>
    <n v="8162.5870029999996"/>
    <n v="3387.7881709999997"/>
    <n v="6750.5653179999999"/>
    <n v="-1057.709574"/>
    <n v="6750.5653179999999"/>
    <n v="50.185251329494655"/>
    <n v="49.814748670505345"/>
    <n v="42.163740384886225"/>
    <n v="59.012888862581306"/>
    <n v="7.4951136259072877"/>
    <n v="92.504886374092706"/>
    <n v="41.156316018280911"/>
    <n v="50"/>
    <n v="-15.668459220440063"/>
    <n v="40"/>
    <n v="58.266504781435877"/>
    <n v="46.613203825148702"/>
    <n v="44.694653950753079"/>
    <n v="100"/>
    <n v="129.86861379962193"/>
    <n v="70"/>
    <n v="88.127594505207682"/>
    <n v="80"/>
    <n v="0"/>
    <n v="0"/>
    <n v="83.333333333333329"/>
    <n v="83.333333333333329"/>
    <n v="16.666666666666668"/>
    <n v="63.279870491815373"/>
    <n v="63.279870491815373"/>
    <s v="3. Vulnerable (&gt;=60 y &lt;70)"/>
  </r>
  <r>
    <s v="25873"/>
    <x v="0"/>
    <x v="10"/>
    <x v="553"/>
    <s v="Intermedio"/>
    <n v="6"/>
    <s v="G2"/>
    <n v="0"/>
    <n v="1622.112646"/>
    <n v="14615.456302000001"/>
    <n v="25861.878653"/>
    <n v="6199.1120959999998"/>
    <n v="1453.9802649999999"/>
    <n v="29131.281991"/>
    <n v="3122.3011969999998"/>
    <n v="9499.8476727999987"/>
    <n v="5378.2516317999998"/>
    <n v="39.886403999999999"/>
    <n v="-7390.9993789999999"/>
    <n v="10219.981905000001"/>
    <n v="0"/>
    <n v="97509.747998999999"/>
    <n v="11156.223975000001"/>
    <s v="OK"/>
    <n v="42.717346490270856"/>
    <n v="80"/>
    <n v="7373.04"/>
    <n v="7653.092361"/>
    <n v="29131.281991"/>
    <n v="23223.488253"/>
    <n v="16237.568948"/>
    <n v="25861.878653"/>
    <n v="2868.8689300000005"/>
    <n v="25861.878653"/>
    <n v="62.785728623455697"/>
    <n v="37.214271376544303"/>
    <n v="10.718035677127505"/>
    <n v="15.001094363682926"/>
    <n v="11.441137121095228"/>
    <n v="88.558862878904776"/>
    <n v="56.614082846812707"/>
    <n v="80"/>
    <n v="11.093041493593155"/>
    <n v="60"/>
    <n v="56.154845723826405"/>
    <n v="44.92387657906113"/>
    <n v="37.282653509729144"/>
    <n v="100"/>
    <n v="103.79832960352853"/>
    <n v="100"/>
    <n v="79.72010383949052"/>
    <n v="70"/>
    <n v="0.19088544793770335"/>
    <n v="0"/>
    <n v="90"/>
    <n v="90.190885447937703"/>
    <n v="18.038177089587542"/>
    <n v="62.92387657906113"/>
    <n v="62.962053668648672"/>
    <s v="3. Vulnerable (&gt;=60 y &lt;70)"/>
  </r>
  <r>
    <s v="25875"/>
    <x v="0"/>
    <x v="10"/>
    <x v="554"/>
    <s v="Intermedio"/>
    <n v="6"/>
    <s v="G1"/>
    <n v="0"/>
    <n v="1257.6700080000001"/>
    <n v="15244.008594999999"/>
    <n v="43421.134772999998"/>
    <n v="15849.226492"/>
    <n v="2511.4751809999998"/>
    <n v="34138.566171999999"/>
    <n v="6726.1081539999996"/>
    <n v="19708.058718"/>
    <n v="10199.337020999999"/>
    <n v="1226.2719159999999"/>
    <n v="-226.15309600000001"/>
    <n v="7238.7397259999998"/>
    <n v="0"/>
    <n v="383043.61837595003"/>
    <n v="34756.550633260005"/>
    <s v="OK"/>
    <n v="47.880792034568628"/>
    <n v="80"/>
    <n v="14618.347"/>
    <n v="18360.701673"/>
    <n v="34138.566171999999"/>
    <n v="28425.384206999999"/>
    <n v="16501.678603"/>
    <n v="43421.134772999998"/>
    <n v="8238.8585459999995"/>
    <n v="43421.134772999998"/>
    <n v="38.003793980209437"/>
    <n v="61.996206019790563"/>
    <n v="19.702374493738009"/>
    <n v="24.560203796522455"/>
    <n v="9.0737840198520452"/>
    <n v="90.926215980147958"/>
    <n v="51.752114030818362"/>
    <n v="70"/>
    <n v="18.974304999331945"/>
    <n v="40"/>
    <n v="57.496525159292197"/>
    <n v="45.997220127433764"/>
    <n v="32.119207965431372"/>
    <n v="100"/>
    <n v="125.60039567401157"/>
    <n v="70"/>
    <n v="83.264727826542767"/>
    <n v="80"/>
    <n v="0.14769027466354101"/>
    <n v="2"/>
    <n v="83.333333333333329"/>
    <n v="85.481023607996875"/>
    <n v="17.096204721599374"/>
    <n v="62.663886794100435"/>
    <n v="63.093424849033141"/>
    <s v="3. Vulnerable (&gt;=60 y &lt;70)"/>
  </r>
  <r>
    <s v="25878"/>
    <x v="0"/>
    <x v="10"/>
    <x v="555"/>
    <s v="Intermedio"/>
    <n v="6"/>
    <s v="G3"/>
    <n v="0"/>
    <n v="1418.9990419999999"/>
    <n v="12180.774672"/>
    <n v="21323.297643999998"/>
    <n v="4010.1882869999999"/>
    <n v="485.46297299999998"/>
    <n v="24688.744567000002"/>
    <n v="8240.6536599999999"/>
    <n v="5933.3003719999997"/>
    <n v="2317.8082800000002"/>
    <n v="51.488661999999998"/>
    <n v="-6980.9390149999999"/>
    <n v="7556.9442349999999"/>
    <n v="0"/>
    <n v="74878.979769550002"/>
    <n v="11653.66991316"/>
    <s v="OK"/>
    <n v="60.504501919780708"/>
    <n v="80"/>
    <n v="3418.9692209999998"/>
    <n v="4495.6512599999996"/>
    <n v="24688.744567000002"/>
    <n v="20802.447961999998"/>
    <n v="13599.773713999999"/>
    <n v="21323.297643999998"/>
    <n v="627.49388199999976"/>
    <n v="21323.297643999998"/>
    <n v="63.778942361791472"/>
    <n v="36.221057638208528"/>
    <n v="33.378180237705564"/>
    <n v="38.079085664059463"/>
    <n v="15.563339603485138"/>
    <n v="84.436660396514867"/>
    <n v="39.064401508105547"/>
    <n v="50"/>
    <n v="2.9427619145792185"/>
    <n v="100"/>
    <n v="61.747360739756573"/>
    <n v="49.397888591805263"/>
    <n v="19.495498080219292"/>
    <n v="74.727672863156258"/>
    <n v="131.49142239675049"/>
    <n v="60"/>
    <n v="84.258832625314653"/>
    <n v="80"/>
    <n v="0.1256883869136145"/>
    <n v="0"/>
    <n v="71.575890954385429"/>
    <n v="71.701579341299038"/>
    <n v="14.340315868259808"/>
    <n v="63.713066782682347"/>
    <n v="63.73820446006507"/>
    <s v="3. Vulnerable (&gt;=60 y &lt;70)"/>
  </r>
  <r>
    <s v="25885"/>
    <x v="0"/>
    <x v="10"/>
    <x v="556"/>
    <s v="Rural disperso"/>
    <n v="6"/>
    <s v="G4"/>
    <n v="0"/>
    <n v="2596.6781947499999"/>
    <n v="19324.161748250001"/>
    <n v="35101.866789"/>
    <n v="1378.8563819999999"/>
    <n v="688.55753500000003"/>
    <n v="40807.480949999997"/>
    <n v="14909.296573"/>
    <n v="4675.6461517500002"/>
    <n v="2403.05713375"/>
    <n v="222.59083100000001"/>
    <n v="-7978.2031790000001"/>
    <n v="0"/>
    <n v="0"/>
    <n v="72790.930628999995"/>
    <n v="6624.3066289999997"/>
    <s v="OK"/>
    <n v="41.018719662334988"/>
    <n v="80"/>
    <n v="1665.2112299999999"/>
    <n v="2067.4139169999999"/>
    <n v="40807.480949999997"/>
    <n v="27292.274082"/>
    <n v="21920.839942999999"/>
    <n v="35101.866789"/>
    <n v="-7755.6123479999997"/>
    <n v="35101.866789"/>
    <n v="62.449214096697027"/>
    <n v="37.550785903302973"/>
    <n v="36.535694499907621"/>
    <n v="50.000328929226825"/>
    <n v="9.1004560207681529"/>
    <n v="90.899543979231851"/>
    <n v="51.395188082198743"/>
    <n v="70"/>
    <n v="-22.094586577459193"/>
    <n v="20"/>
    <n v="53.690131762352323"/>
    <n v="42.95210540988186"/>
    <n v="38.981280337665012"/>
    <n v="100"/>
    <n v="124.15325333831672"/>
    <n v="70"/>
    <n v="66.880565638051223"/>
    <n v="60"/>
    <n v="0"/>
    <n v="0"/>
    <n v="76.666666666666671"/>
    <n v="76.666666666666671"/>
    <n v="15.333333333333336"/>
    <n v="58.285438743215195"/>
    <n v="58.285438743215195"/>
    <s v="2. Riesgo (&gt;=40 y &lt;60)"/>
  </r>
  <r>
    <s v="25898"/>
    <x v="0"/>
    <x v="10"/>
    <x v="557"/>
    <s v="Intermedio"/>
    <n v="6"/>
    <s v="G2"/>
    <n v="0"/>
    <n v="882.57136200000002"/>
    <n v="3735.1253339999998"/>
    <n v="8106.9333559999995"/>
    <n v="2012.9306140000001"/>
    <n v="123.577991"/>
    <n v="9923.5290359999999"/>
    <n v="4499.671225"/>
    <n v="3029.1240120000002"/>
    <n v="1333.090128"/>
    <n v="0"/>
    <n v="-3512.6295639999998"/>
    <n v="1978.4574130000001"/>
    <n v="0"/>
    <n v="32633.257817440004"/>
    <n v="12090.132116539999"/>
    <s v="OK"/>
    <n v="59.007106249128285"/>
    <n v="80"/>
    <n v="1347.3358020000001"/>
    <n v="2136.508605"/>
    <n v="9923.5290359999999"/>
    <n v="8740.0474140000006"/>
    <n v="4617.696696"/>
    <n v="8106.9333559999995"/>
    <n v="-1534.1721509999998"/>
    <n v="8106.9333559999995"/>
    <n v="56.959845273458548"/>
    <n v="43.040154726541452"/>
    <n v="45.343458044777776"/>
    <n v="63.463260750005922"/>
    <n v="37.048498756010623"/>
    <n v="62.951501243989377"/>
    <n v="44.009097109227227"/>
    <n v="50"/>
    <n v="-18.924198382173056"/>
    <n v="40"/>
    <n v="51.890983344107347"/>
    <n v="41.512786675285881"/>
    <n v="20.992893750871715"/>
    <n v="80.467300204955478"/>
    <n v="158.57283698900773"/>
    <n v="0"/>
    <n v="88.073984388954443"/>
    <n v="80"/>
    <n v="0.35673551035189399"/>
    <n v="0"/>
    <n v="53.489100068318493"/>
    <n v="53.845835578670389"/>
    <n v="10.769167115734078"/>
    <n v="52.210606688949582"/>
    <n v="52.281953791019959"/>
    <s v="2. Riesgo (&gt;=40 y &lt;60)"/>
  </r>
  <r>
    <s v="25899"/>
    <x v="0"/>
    <x v="10"/>
    <x v="558"/>
    <s v="Ciudades y aglomeraciones"/>
    <n v="2"/>
    <s v="G1"/>
    <n v="0"/>
    <n v="0"/>
    <n v="86968.792039000007"/>
    <n v="243344.287686"/>
    <n v="86920.815142000007"/>
    <n v="31362.166264"/>
    <n v="227373.81259799999"/>
    <n v="54408.895985000003"/>
    <n v="120155.910328"/>
    <n v="83467.392290000003"/>
    <n v="3878.570361"/>
    <n v="-20718.042949999999"/>
    <n v="30686.586491999999"/>
    <n v="29740"/>
    <n v="528318.17990035994"/>
    <n v="178788.08652094001"/>
    <s v="OK"/>
    <n v="34.798760514052645"/>
    <n v="70"/>
    <n v="91384.979152999993"/>
    <n v="118282.98140600001"/>
    <n v="227373.81259799999"/>
    <n v="182888.758757"/>
    <n v="86968.792039000007"/>
    <n v="243344.287686"/>
    <n v="13847.113903000001"/>
    <n v="273084.287686"/>
    <n v="35.738990574219038"/>
    <n v="64.261009425780969"/>
    <n v="23.92927108153641"/>
    <n v="29.829286548763765"/>
    <n v="33.8409869890639"/>
    <n v="66.159013010936093"/>
    <n v="69.465906472808399"/>
    <n v="100"/>
    <n v="5.0706373553508151"/>
    <n v="80"/>
    <n v="68.049861797096156"/>
    <n v="54.439889437676925"/>
    <n v="35.201239485947355"/>
    <n v="100"/>
    <n v="129.43372368446506"/>
    <n v="70"/>
    <n v="80.435278217527113"/>
    <n v="80"/>
    <n v="0.22764755417529059"/>
    <n v="0"/>
    <n v="83.333333333333329"/>
    <n v="83.56098088750862"/>
    <n v="16.712196177501724"/>
    <n v="71.106556104343596"/>
    <n v="71.152085615178649"/>
    <s v="4. Solvente (&gt;=70 y &lt;80)"/>
  </r>
  <r>
    <s v="27001"/>
    <x v="0"/>
    <x v="11"/>
    <x v="559"/>
    <s v="Ciudades y aglomeraciones"/>
    <n v="3"/>
    <s v="G1"/>
    <n v="1"/>
    <n v="4932.7306049999997"/>
    <n v="276770.659376"/>
    <n v="338550.63527099998"/>
    <n v="48964.450418"/>
    <n v="2494.7889559999999"/>
    <n v="308632.55974400003"/>
    <n v="2338.0521170000002"/>
    <n v="56604.146901"/>
    <n v="33348.490494999998"/>
    <n v="0"/>
    <n v="6662.4191209999999"/>
    <n v="15205.229614"/>
    <n v="0"/>
    <n v="474887.82245311997"/>
    <n v="183246.30035315003"/>
    <s v="OK"/>
    <n v="53.023330998078045"/>
    <n v="70"/>
    <n v="36511.690748000001"/>
    <n v="51459.239373999997"/>
    <n v="308632.55974400003"/>
    <n v="289560.51003300003"/>
    <n v="281703.38998099999"/>
    <n v="338550.63527099998"/>
    <n v="21867.648734999999"/>
    <n v="338550.63527099998"/>
    <n v="83.208643148905793"/>
    <n v="16.791356851094207"/>
    <n v="0.75755199611451662"/>
    <n v="0.94433447181446728"/>
    <n v="38.587281393436818"/>
    <n v="61.412718606563182"/>
    <n v="58.915277980120649"/>
    <n v="80"/>
    <n v="6.4591958947280004"/>
    <n v="80"/>
    <n v="47.829681985894368"/>
    <n v="38.263745588715494"/>
    <n v="16.976669001921955"/>
    <n v="61.73541082881232"/>
    <n v="140.93907545713637"/>
    <n v="50"/>
    <n v="93.820467378160103"/>
    <n v="100"/>
    <n v="0.12661262040244547"/>
    <n v="0"/>
    <n v="70.578470276270778"/>
    <n v="70.705082896673218"/>
    <n v="14.141016579334645"/>
    <n v="52.379439643969647"/>
    <n v="52.404762168050141"/>
    <s v="2. Riesgo (&gt;=40 y &lt;60)"/>
  </r>
  <r>
    <s v="27006"/>
    <x v="0"/>
    <x v="11"/>
    <x v="560"/>
    <s v="Rural"/>
    <n v="6"/>
    <s v="G4"/>
    <n v="0"/>
    <n v="2357.2704509999999"/>
    <n v="15642.399944999999"/>
    <n v="25601.278145"/>
    <n v="4068.6774679999999"/>
    <n v="550.33878700000002"/>
    <n v="38347.080169000001"/>
    <n v="20698.099769"/>
    <n v="6976.2867059999999"/>
    <n v="4765.2685339999998"/>
    <n v="96.766045000000005"/>
    <n v="3753.0153890000001"/>
    <n v="436.24045899999999"/>
    <n v="0"/>
    <n v="88460.996281130007"/>
    <n v="52608.948685889998"/>
    <s v="OK"/>
    <n v="51.333227278622587"/>
    <n v="80"/>
    <n v="1387.9890969999999"/>
    <n v="4619.0162549999995"/>
    <n v="19637.244584"/>
    <n v="17574.458659"/>
    <n v="17999.670395999998"/>
    <n v="25601.278145"/>
    <n v="4286.0218930000001"/>
    <n v="25601.278145"/>
    <n v="70.307702193827311"/>
    <n v="29.692297806172689"/>
    <n v="53.97568648716171"/>
    <n v="73.867545573705542"/>
    <n v="59.471349970667511"/>
    <n v="40.528650029332489"/>
    <n v="68.306661334626625"/>
    <n v="100"/>
    <n v="16.741437160773444"/>
    <n v="40"/>
    <n v="56.817698681842145"/>
    <n v="45.454158945473722"/>
    <n v="28.666772721377413"/>
    <n v="100"/>
    <n v="332.78476502326589"/>
    <n v="0"/>
    <n v="89.495542940475914"/>
    <n v="80"/>
    <n v="0.71412637011682567"/>
    <n v="0"/>
    <n v="60"/>
    <n v="60.714126370116823"/>
    <n v="12.142825274023366"/>
    <n v="57.454158945473722"/>
    <n v="57.596984219497088"/>
    <s v="2. Riesgo (&gt;=40 y &lt;60)"/>
  </r>
  <r>
    <s v="27025"/>
    <x v="0"/>
    <x v="11"/>
    <x v="561"/>
    <s v="Rural disperso"/>
    <n v="6"/>
    <s v="G5"/>
    <n v="0"/>
    <n v="3855.9947017499999"/>
    <n v="31129.342749250001"/>
    <n v="42609.033190000002"/>
    <n v="6386.8373819999997"/>
    <n v="0"/>
    <n v="50993.196752000003"/>
    <n v="5835.7160309999999"/>
    <n v="10242.83208375"/>
    <n v="3094.1873867499999"/>
    <n v="2622.687144"/>
    <n v="-7026.9892900000004"/>
    <n v="6947.4651910000002"/>
    <n v="0"/>
    <n v="66908.095272000006"/>
    <n v="26550.849876"/>
    <s v="OK"/>
    <n v="51.643500465074112"/>
    <n v="80"/>
    <n v="3727.8343570000002"/>
    <n v="6386.8373819999997"/>
    <n v="42487.377783000004"/>
    <n v="32816.479837999999"/>
    <n v="34985.337450999999"/>
    <n v="42609.033190000002"/>
    <n v="2543.1630450000002"/>
    <n v="42609.033190000002"/>
    <n v="82.107794596031283"/>
    <n v="17.892205403968717"/>
    <n v="11.444107062715416"/>
    <n v="12.731052195403743"/>
    <n v="39.68256721113255"/>
    <n v="60.31743278886745"/>
    <n v="30.208318963452029"/>
    <n v="40"/>
    <n v="5.9686006806576879"/>
    <n v="80"/>
    <n v="42.188138077647984"/>
    <n v="33.750510462118392"/>
    <n v="28.356499534925888"/>
    <n v="100"/>
    <n v="171.32835771007407"/>
    <n v="0"/>
    <n v="77.238185904545247"/>
    <n v="70"/>
    <n v="0"/>
    <n v="0"/>
    <n v="56.666666666666664"/>
    <n v="56.666666666666664"/>
    <n v="11.333333333333334"/>
    <n v="45.083843795451727"/>
    <n v="45.083843795451727"/>
    <s v="2. Riesgo (&gt;=40 y &lt;60)"/>
  </r>
  <r>
    <s v="27050"/>
    <x v="0"/>
    <x v="11"/>
    <x v="562"/>
    <s v="Rural"/>
    <n v="6"/>
    <s v="G5"/>
    <n v="0"/>
    <n v="3109.1945580000001"/>
    <n v="11199.157845"/>
    <n v="20487.851244000001"/>
    <n v="2061.9753270000001"/>
    <n v="0"/>
    <n v="21967.600864"/>
    <n v="0"/>
    <n v="5171.1698850000002"/>
    <n v="2063.0010149999998"/>
    <n v="631.60953500000005"/>
    <n v="-4587.91849"/>
    <n v="1193.529323"/>
    <n v="0"/>
    <n v="47843.383796000002"/>
    <n v="902.33947799999999"/>
    <s v="OK"/>
    <n v="53.47006486224285"/>
    <n v="80"/>
    <n v="1154.852324"/>
    <n v="2061.9753270000001"/>
    <n v="21967.600864"/>
    <n v="12589.712716"/>
    <n v="14308.352403000001"/>
    <n v="20487.851244000001"/>
    <n v="-2762.7796319999998"/>
    <n v="20487.851244000001"/>
    <n v="69.838228678033261"/>
    <n v="30.161771321966739"/>
    <n v="0"/>
    <n v="0"/>
    <n v="1.8860277146104392"/>
    <n v="98.113972285389565"/>
    <n v="39.89428042161488"/>
    <n v="50"/>
    <n v="-13.48496530503216"/>
    <n v="60"/>
    <n v="47.655148721471264"/>
    <n v="38.124118977177012"/>
    <n v="26.52993513775715"/>
    <n v="100"/>
    <n v="178.54883123567237"/>
    <n v="0"/>
    <n v="57.310367180932047"/>
    <n v="50"/>
    <n v="0"/>
    <n v="0"/>
    <n v="50"/>
    <n v="50"/>
    <n v="10"/>
    <n v="48.124118977177012"/>
    <n v="48.124118977177012"/>
    <s v="2. Riesgo (&gt;=40 y &lt;60)"/>
  </r>
  <r>
    <s v="27073"/>
    <x v="0"/>
    <x v="11"/>
    <x v="563"/>
    <s v="Rural disperso"/>
    <n v="6"/>
    <s v="G4"/>
    <n v="0"/>
    <n v="3695.6657947499998"/>
    <n v="17885.774921249998"/>
    <n v="25991.572055000001"/>
    <n v="3274.2904859999999"/>
    <n v="9.2845060000000004"/>
    <n v="39374.269164999998"/>
    <n v="6582.1167020000003"/>
    <n v="7154.2862827500003"/>
    <n v="3533.4264557500001"/>
    <n v="0"/>
    <n v="-316.54983399999998"/>
    <n v="83.992552000000003"/>
    <n v="0"/>
    <n v="187054.80168007"/>
    <n v="14627.227247979999"/>
    <s v="OK"/>
    <n v="34.522318856405612"/>
    <n v="80"/>
    <n v="3562.5153730000002"/>
    <n v="3283.5749919999998"/>
    <n v="22687.262062000002"/>
    <n v="20130.703669999999"/>
    <n v="21581.440715999997"/>
    <n v="25991.572055000001"/>
    <n v="-232.55728199999999"/>
    <n v="25991.572055000001"/>
    <n v="83.03245632981394"/>
    <n v="16.96754367018606"/>
    <n v="16.716797140836533"/>
    <n v="22.877500130375203"/>
    <n v="7.8197550218452792"/>
    <n v="92.180244978154718"/>
    <n v="49.388944139258065"/>
    <n v="70"/>
    <n v="-0.89474111649688737"/>
    <n v="100"/>
    <n v="60.405057755743201"/>
    <n v="48.324046204594566"/>
    <n v="45.477681143594388"/>
    <n v="100"/>
    <n v="92.170128356102936"/>
    <n v="100"/>
    <n v="88.731304883712227"/>
    <n v="80"/>
    <n v="0"/>
    <n v="0"/>
    <n v="93.333333333333329"/>
    <n v="93.333333333333329"/>
    <n v="18.666666666666668"/>
    <n v="66.990712871261238"/>
    <n v="66.990712871261238"/>
    <s v="3. Vulnerable (&gt;=60 y &lt;70)"/>
  </r>
  <r>
    <s v="27075"/>
    <x v="0"/>
    <x v="11"/>
    <x v="564"/>
    <s v="Rural disperso"/>
    <n v="6"/>
    <s v="G4"/>
    <n v="0"/>
    <n v="2144.3881697500001"/>
    <n v="14486.588240249999"/>
    <n v="23064.297633999999"/>
    <n v="4769.244651"/>
    <n v="703.04620799999998"/>
    <n v="24749.716134999999"/>
    <n v="6043.7216980000003"/>
    <n v="7616.6790287499998"/>
    <n v="2306.4566097500001"/>
    <n v="0"/>
    <n v="-5703.4384950000003"/>
    <n v="1904.212491"/>
    <n v="0"/>
    <n v="38651.071749840004"/>
    <n v="20090.839923709998"/>
    <s v="OK"/>
    <n v="78.323245174629648"/>
    <n v="80"/>
    <n v="3740.1619999999998"/>
    <n v="5472.2908589999997"/>
    <n v="23457.513709999999"/>
    <n v="17913.721994"/>
    <n v="16630.976409999999"/>
    <n v="23064.297633999999"/>
    <n v="-3799.2260040000001"/>
    <n v="23064.297633999999"/>
    <n v="72.107014373087239"/>
    <n v="27.892985626912761"/>
    <n v="24.419357640442694"/>
    <n v="33.418713698343687"/>
    <n v="51.980033189618247"/>
    <n v="48.019966810381753"/>
    <n v="30.281656888048243"/>
    <n v="40"/>
    <n v="-16.47232473448231"/>
    <n v="40"/>
    <n v="37.86633322712764"/>
    <n v="30.293066581702114"/>
    <n v="1.6767548253703524"/>
    <n v="6.4271241261144008"/>
    <n v="146.31159984514039"/>
    <n v="50"/>
    <n v="76.366669611551089"/>
    <n v="70"/>
    <n v="0.44074479435306491"/>
    <n v="0"/>
    <n v="42.1423747087048"/>
    <n v="42.583119503057866"/>
    <n v="8.5166239006115738"/>
    <n v="38.721541523443072"/>
    <n v="38.809690482313684"/>
    <s v="1. Deterioro (&lt;40)"/>
  </r>
  <r>
    <s v="27077"/>
    <x v="0"/>
    <x v="11"/>
    <x v="565"/>
    <s v="Rural disperso"/>
    <n v="6"/>
    <s v="G5"/>
    <n v="0"/>
    <n v="2913.1700639999999"/>
    <n v="24314.913849"/>
    <n v="39050.805286000003"/>
    <n v="9149.5646159999997"/>
    <n v="192.00318300000001"/>
    <n v="39637.392930000002"/>
    <n v="9358.2785820000008"/>
    <n v="12254.737863"/>
    <n v="8250.8925319999998"/>
    <n v="212.63799700000001"/>
    <n v="-2711.1644679999999"/>
    <n v="4672.2861130000001"/>
    <n v="0"/>
    <n v="37212.653681999996"/>
    <n v="33421.480757999998"/>
    <s v="OK"/>
    <n v="22.028754058118373"/>
    <n v="80"/>
    <n v="8586.3091249999998"/>
    <n v="9341.5677990000004"/>
    <n v="37758.124423000001"/>
    <n v="32770.890846000002"/>
    <n v="27228.083913000002"/>
    <n v="39050.805286000003"/>
    <n v="2173.759642"/>
    <n v="39050.805286000003"/>
    <n v="69.724769344926841"/>
    <n v="30.275230655073159"/>
    <n v="23.609722764882157"/>
    <n v="26.264750162814973"/>
    <n v="89.812140363873567"/>
    <n v="10.187859636126433"/>
    <n v="67.328184611042786"/>
    <n v="100"/>
    <n v="5.5664912056994345"/>
    <n v="80"/>
    <n v="49.345568090802914"/>
    <n v="39.476454472642331"/>
    <n v="57.971245941881627"/>
    <n v="100"/>
    <n v="108.79608063260827"/>
    <n v="100"/>
    <n v="86.791627886150849"/>
    <n v="80"/>
    <n v="4.511757753293244E-2"/>
    <n v="0"/>
    <n v="93.333333333333329"/>
    <n v="93.378450910866263"/>
    <n v="18.675690182173252"/>
    <n v="58.143121139309002"/>
    <n v="58.152144654815586"/>
    <s v="2. Riesgo (&gt;=40 y &lt;60)"/>
  </r>
  <r>
    <s v="27099"/>
    <x v="0"/>
    <x v="11"/>
    <x v="566"/>
    <s v="Rural disperso"/>
    <n v="6"/>
    <s v="G5"/>
    <n v="0"/>
    <n v="3752.0302299999998"/>
    <n v="19692.173843"/>
    <n v="31883.378070999999"/>
    <n v="4015.1027359999998"/>
    <n v="39.964661999999997"/>
    <n v="27700.200380999999"/>
    <n v="4680.756625"/>
    <n v="7807.0976280000004"/>
    <n v="3960.9838319999999"/>
    <n v="0"/>
    <n v="2799.0914520000001"/>
    <n v="764.96006499999999"/>
    <n v="0"/>
    <n v="163041.99298305999"/>
    <n v="12174.7916439"/>
    <s v="NO"/>
    <n v="147.43216671542544"/>
    <n v="80"/>
    <n v="3324.331009"/>
    <n v="4055.0673979999997"/>
    <n v="25238.172823000001"/>
    <n v="23152.051411"/>
    <n v="23444.204073000001"/>
    <n v="31883.378070999999"/>
    <n v="3564.0515169999999"/>
    <n v="31883.378070999999"/>
    <n v="73.531117125647441"/>
    <n v="26.468882874352559"/>
    <n v="16.897916118363547"/>
    <n v="18.798168430049245"/>
    <n v="7.4672735662431196"/>
    <n v="92.532726433756878"/>
    <n v="50.735676953673668"/>
    <n v="70"/>
    <n v="11.178399945775306"/>
    <n v="60"/>
    <n v="53.559955547631738"/>
    <n v="42.847964438105393"/>
    <n v="0"/>
    <n v="0"/>
    <n v="121.98145693138466"/>
    <n v="70"/>
    <n v="91.734261324580203"/>
    <n v="100"/>
    <n v="0.21987403027266705"/>
    <n v="0"/>
    <n v="56.666666666666664"/>
    <n v="56.886540696939335"/>
    <n v="11.377308139387868"/>
    <n v="54.181297771438729"/>
    <n v="54.225272577493257"/>
    <s v="2. Riesgo (&gt;=40 y &lt;60)"/>
  </r>
  <r>
    <s v="27135"/>
    <x v="0"/>
    <x v="11"/>
    <x v="567"/>
    <s v="Rural"/>
    <n v="6"/>
    <s v="G4"/>
    <n v="0"/>
    <n v="2400.7130950000001"/>
    <n v="10156.457055000001"/>
    <n v="23769.957779"/>
    <n v="2673.2762790000002"/>
    <n v="56.188746000000002"/>
    <n v="38346.382677000001"/>
    <n v="28020.050121"/>
    <n v="5130.1781199999996"/>
    <n v="3378.2135189999999"/>
    <n v="147.681646"/>
    <n v="-12154.561437"/>
    <n v="801.54232300000001"/>
    <n v="500"/>
    <n v="42821.682402689999"/>
    <n v="21288.170101380001"/>
    <s v="OK"/>
    <n v="30.455789454222714"/>
    <n v="80"/>
    <n v="1536.379297"/>
    <n v="2729.465025"/>
    <n v="34172.554615000001"/>
    <n v="17536.323746999999"/>
    <n v="12557.170150000002"/>
    <n v="23769.957779"/>
    <n v="-11205.337468"/>
    <n v="24269.957779"/>
    <n v="52.827902627129866"/>
    <n v="47.172097372870134"/>
    <n v="73.070908296667852"/>
    <n v="100"/>
    <n v="49.713530405434767"/>
    <n v="50.286469594565233"/>
    <n v="65.849828991902527"/>
    <n v="100"/>
    <n v="-46.169579568430947"/>
    <n v="0"/>
    <n v="59.491713393487068"/>
    <n v="47.593370714789657"/>
    <n v="49.54421054577729"/>
    <n v="100"/>
    <n v="177.65567593430023"/>
    <n v="0"/>
    <n v="51.316982135431132"/>
    <n v="50"/>
    <n v="0.55417307240773794"/>
    <n v="0"/>
    <n v="50"/>
    <n v="50.554173072407735"/>
    <n v="10.110834614481547"/>
    <n v="57.593370714789657"/>
    <n v="57.704205329271204"/>
    <s v="2. Riesgo (&gt;=40 y &lt;60)"/>
  </r>
  <r>
    <s v="27150"/>
    <x v="0"/>
    <x v="11"/>
    <x v="568"/>
    <s v="Rural disperso"/>
    <n v="6"/>
    <s v="G5"/>
    <n v="0"/>
    <n v="4446.8286517500001"/>
    <n v="17860.034860250002"/>
    <n v="29239.904051000001"/>
    <n v="6158.3550269999996"/>
    <n v="0"/>
    <n v="41205.696110999997"/>
    <n v="13882.978969"/>
    <n v="10605.18367875"/>
    <n v="5265.4902467499996"/>
    <n v="1632.833333"/>
    <n v="-1125.5976310000001"/>
    <n v="2545.0208680000001"/>
    <n v="0"/>
    <n v="370468.17173972999"/>
    <n v="11635.223344510001"/>
    <s v="OK"/>
    <n v="43.056537760605465"/>
    <n v="80"/>
    <n v="2934.75"/>
    <n v="6158.3550269999996"/>
    <n v="25025.808249999998"/>
    <n v="22905.227965999999"/>
    <n v="22306.863512000004"/>
    <n v="29239.904051000001"/>
    <n v="3052.25657"/>
    <n v="29239.904051000001"/>
    <n v="76.289113237487214"/>
    <n v="23.710886762512786"/>
    <n v="33.69189281890057"/>
    <n v="37.480708952542422"/>
    <n v="3.1406809631906119"/>
    <n v="96.859319036809381"/>
    <n v="49.650156058123329"/>
    <n v="70"/>
    <n v="10.438668214082643"/>
    <n v="60"/>
    <n v="57.610182950372916"/>
    <n v="46.088146360298339"/>
    <n v="36.943462239394535"/>
    <n v="100"/>
    <n v="209.84257694863274"/>
    <n v="0"/>
    <n v="91.526426388246634"/>
    <n v="100"/>
    <n v="0.2537545720766663"/>
    <n v="0"/>
    <n v="66.666666666666671"/>
    <n v="66.920421238743344"/>
    <n v="13.384084247748669"/>
    <n v="59.421479693631674"/>
    <n v="59.472230608047006"/>
    <s v="2. Riesgo (&gt;=40 y &lt;60)"/>
  </r>
  <r>
    <s v="27160"/>
    <x v="0"/>
    <x v="11"/>
    <x v="569"/>
    <s v="Rural"/>
    <n v="6"/>
    <s v="G5"/>
    <n v="0"/>
    <n v="2664.0089724999998"/>
    <n v="9058.0034904999993"/>
    <n v="17951.122513999999"/>
    <n v="2532.1448270000001"/>
    <n v="46.911372999999998"/>
    <n v="14677.764241999999"/>
    <n v="3948.4183400000002"/>
    <n v="5243.0651724999998"/>
    <n v="2741.7811895"/>
    <n v="0"/>
    <n v="772.07428900000002"/>
    <n v="842.88648899999998"/>
    <n v="599.99962600000003"/>
    <n v="96772.060358999996"/>
    <n v="8137.7397620000002"/>
    <s v="OK"/>
    <n v="54.166898005750774"/>
    <n v="80"/>
    <n v="801.18624399999999"/>
    <n v="2579.0562"/>
    <n v="14677.764241999999"/>
    <n v="13217.235282"/>
    <n v="11722.012462999999"/>
    <n v="17951.122513999999"/>
    <n v="1614.9607780000001"/>
    <n v="18551.122139999999"/>
    <n v="65.299607051637338"/>
    <n v="34.700392948362662"/>
    <n v="26.900679660065087"/>
    <n v="29.925791061488329"/>
    <n v="8.4091831173285279"/>
    <n v="91.590816882671476"/>
    <n v="52.293479087017779"/>
    <n v="70"/>
    <n v="8.7054614045034793"/>
    <n v="80"/>
    <n v="61.243400178504501"/>
    <n v="48.994720142803601"/>
    <n v="25.833101994249226"/>
    <n v="99.020173115017514"/>
    <n v="321.90470309672469"/>
    <n v="0"/>
    <n v="90.049377167261369"/>
    <n v="100"/>
    <n v="0.19655197288282666"/>
    <n v="0"/>
    <n v="66.340057705005833"/>
    <n v="66.536609677888663"/>
    <n v="13.307321935577733"/>
    <n v="62.262731683804766"/>
    <n v="62.302042078381334"/>
    <s v="3. Vulnerable (&gt;=60 y &lt;70)"/>
  </r>
  <r>
    <s v="27205"/>
    <x v="0"/>
    <x v="11"/>
    <x v="570"/>
    <s v="Rural"/>
    <n v="6"/>
    <s v="G3"/>
    <n v="0"/>
    <n v="4711.9612765000002"/>
    <n v="19332.2887295"/>
    <n v="28244.003569"/>
    <n v="2600.6538660000001"/>
    <n v="56.552366999999997"/>
    <n v="26961.515428999999"/>
    <n v="5769.873947"/>
    <n v="7383.4967065000001"/>
    <n v="3866.3813475000002"/>
    <n v="0"/>
    <n v="-2234.627219"/>
    <n v="2793.512882"/>
    <n v="0"/>
    <n v="156826.807455"/>
    <n v="40074.063181999998"/>
    <s v="OK"/>
    <n v="56.462507201316633"/>
    <n v="80"/>
    <n v="1351.3746610000001"/>
    <n v="2657.2062329999999"/>
    <n v="26961.515428999999"/>
    <n v="23845.733521999999"/>
    <n v="24044.250006000002"/>
    <n v="28244.003569"/>
    <n v="558.88566300000002"/>
    <n v="28244.003569"/>
    <n v="85.130459452251472"/>
    <n v="14.869540547748528"/>
    <n v="21.400406672964245"/>
    <n v="24.414390273588278"/>
    <n v="25.55306954998678"/>
    <n v="74.446930450013213"/>
    <n v="52.365180092736594"/>
    <n v="70"/>
    <n v="1.9787763502955393"/>
    <n v="100"/>
    <n v="56.746172254270007"/>
    <n v="45.396937803416009"/>
    <n v="23.537492798683367"/>
    <n v="90.220934835388519"/>
    <n v="196.62986954585199"/>
    <n v="0"/>
    <n v="88.443595037508018"/>
    <n v="80"/>
    <n v="0"/>
    <n v="0"/>
    <n v="56.740311611796166"/>
    <n v="56.740311611796166"/>
    <n v="11.348062322359233"/>
    <n v="56.745000125775242"/>
    <n v="56.745000125775242"/>
    <s v="2. Riesgo (&gt;=40 y &lt;60)"/>
  </r>
  <r>
    <s v="27245"/>
    <x v="0"/>
    <x v="11"/>
    <x v="571"/>
    <s v="Rural"/>
    <n v="6"/>
    <s v="G4"/>
    <n v="0"/>
    <n v="1984.2813747499999"/>
    <n v="11209.64860525"/>
    <n v="18205.575044000001"/>
    <n v="3615.9228629999998"/>
    <n v="446.51436999999999"/>
    <n v="14468.667345"/>
    <n v="2862.8891159999998"/>
    <n v="6056.1522677499997"/>
    <n v="1499.22164075"/>
    <n v="0"/>
    <n v="-820.02292799999998"/>
    <n v="2321.6047939999999"/>
    <n v="0"/>
    <n v="32029.242006"/>
    <n v="1016.591626"/>
    <s v="OK"/>
    <n v="79.198753346524825"/>
    <n v="80"/>
    <n v="2118.653217"/>
    <n v="4062.4372329999997"/>
    <n v="14468.667345"/>
    <n v="12279.439111"/>
    <n v="13193.929980000001"/>
    <n v="18205.575044000001"/>
    <n v="1501.581866"/>
    <n v="18205.575044000001"/>
    <n v="72.471921090722788"/>
    <n v="27.528078909277212"/>
    <n v="19.786819668567063"/>
    <n v="27.078929398595381"/>
    <n v="3.1739484368988906"/>
    <n v="96.826051563101103"/>
    <n v="24.755349179933937"/>
    <n v="30"/>
    <n v="8.2479233002578258"/>
    <n v="80"/>
    <n v="52.286611974194741"/>
    <n v="41.829289579355795"/>
    <n v="0.80124665347517521"/>
    <n v="3.0712371418888171"/>
    <n v="191.74620935616758"/>
    <n v="0"/>
    <n v="84.869178468212269"/>
    <n v="80"/>
    <n v="0"/>
    <n v="0"/>
    <n v="27.690412380629606"/>
    <n v="27.690412380629606"/>
    <n v="5.538082476125922"/>
    <n v="47.367372055481717"/>
    <n v="47.367372055481717"/>
    <s v="2. Riesgo (&gt;=40 y &lt;60)"/>
  </r>
  <r>
    <s v="27250"/>
    <x v="0"/>
    <x v="11"/>
    <x v="572"/>
    <s v="Rural disperso"/>
    <n v="6"/>
    <s v="G5"/>
    <n v="0"/>
    <n v="5573.5125619999999"/>
    <n v="20621.213484"/>
    <n v="38534.831660999997"/>
    <n v="10828.024539"/>
    <n v="109.687832"/>
    <n v="36654.000077999997"/>
    <n v="10896.085051"/>
    <n v="16511.224933000001"/>
    <n v="11512.710575999999"/>
    <n v="0"/>
    <n v="-1026.6998920000001"/>
    <n v="4167.6401699999997"/>
    <n v="0"/>
    <n v="37969.06783331"/>
    <n v="3119.6369459499997"/>
    <s v="OK"/>
    <n v="28.008176691673274"/>
    <n v="80"/>
    <n v="8890.4662869999993"/>
    <n v="10937.712371"/>
    <n v="34563.017196000001"/>
    <n v="30116.836305000001"/>
    <n v="26194.726046"/>
    <n v="38534.831660999997"/>
    <n v="3140.9402779999996"/>
    <n v="38534.831660999997"/>
    <n v="67.976749649359277"/>
    <n v="32.023250350640723"/>
    <n v="29.726864810970277"/>
    <n v="33.069794387643135"/>
    <n v="8.2162589812467388"/>
    <n v="91.783741018753261"/>
    <n v="69.726568578144864"/>
    <n v="100"/>
    <n v="8.1509121556092214"/>
    <n v="80"/>
    <n v="67.375357151407428"/>
    <n v="53.900285721125947"/>
    <n v="51.99182330832673"/>
    <n v="100"/>
    <n v="123.02743205936866"/>
    <n v="70"/>
    <n v="87.136016321183433"/>
    <n v="80"/>
    <n v="0.13076564977588157"/>
    <n v="0"/>
    <n v="83.333333333333329"/>
    <n v="83.46409898310921"/>
    <n v="16.692819796621844"/>
    <n v="70.566952387792611"/>
    <n v="70.593105517747787"/>
    <s v="4. Solvente (&gt;=70 y &lt;80)"/>
  </r>
  <r>
    <s v="27361"/>
    <x v="0"/>
    <x v="11"/>
    <x v="573"/>
    <s v="Rural"/>
    <n v="6"/>
    <s v="G3"/>
    <n v="0"/>
    <n v="3090.0393319999998"/>
    <n v="34553.756822000003"/>
    <n v="51413.474412000003"/>
    <n v="8348.7811020000008"/>
    <n v="489.95491399999997"/>
    <n v="103143.764651"/>
    <n v="56946.702470999997"/>
    <n v="12017.592973999999"/>
    <n v="5178.456682"/>
    <n v="0"/>
    <n v="-25599.917947999998"/>
    <n v="4966.5066539999998"/>
    <n v="0"/>
    <n v="130639.84533685"/>
    <n v="82775.961959399996"/>
    <s v="OK"/>
    <n v="65.998552781520033"/>
    <n v="80"/>
    <n v="9434.2447109999994"/>
    <n v="8838.7360160000007"/>
    <n v="70174.256068000002"/>
    <n v="42627.974840000003"/>
    <n v="37643.796154000003"/>
    <n v="51413.474412000003"/>
    <n v="-20633.411293999998"/>
    <n v="51413.474412000003"/>
    <n v="73.21776360092457"/>
    <n v="26.78223639907543"/>
    <n v="55.21099861313612"/>
    <n v="62.986787500563793"/>
    <n v="63.361956488822571"/>
    <n v="36.638043511177429"/>
    <n v="43.090631320294875"/>
    <n v="50"/>
    <n v="-40.132302922488584"/>
    <n v="0"/>
    <n v="35.28141348216333"/>
    <n v="28.225130785730666"/>
    <n v="14.001447218479967"/>
    <n v="53.668573280255018"/>
    <n v="93.687796816361399"/>
    <n v="100"/>
    <n v="60.745887777838064"/>
    <n v="60"/>
    <n v="0.13582609461968098"/>
    <n v="0"/>
    <n v="71.222857760085006"/>
    <n v="71.358683854704694"/>
    <n v="14.27173677094094"/>
    <n v="42.46970233774767"/>
    <n v="42.496867556671603"/>
    <s v="2. Riesgo (&gt;=40 y &lt;60)"/>
  </r>
  <r>
    <s v="27372"/>
    <x v="0"/>
    <x v="11"/>
    <x v="574"/>
    <s v="Rural disperso"/>
    <n v="6"/>
    <s v="G4"/>
    <n v="0"/>
    <n v="3004.31456875"/>
    <n v="10375.283241249999"/>
    <n v="18029.020380000002"/>
    <n v="3232.6026879999999"/>
    <n v="31.598198"/>
    <n v="15273.068063999999"/>
    <n v="4404.6611929999999"/>
    <n v="6268.5154547499997"/>
    <n v="2704.5438667499998"/>
    <n v="0"/>
    <n v="664.76620700000001"/>
    <n v="0"/>
    <n v="0"/>
    <n v="27687.780549700001"/>
    <n v="16616.134409729999"/>
    <s v="OK"/>
    <n v="58.35623866402787"/>
    <n v="80"/>
    <n v="3017.3719380000002"/>
    <n v="3264.2008860000001"/>
    <n v="13800.282585000001"/>
    <n v="10185.875110000001"/>
    <n v="13379.597809999999"/>
    <n v="18029.020380000002"/>
    <n v="664.76620700000001"/>
    <n v="18029.020380000002"/>
    <n v="74.211452025659085"/>
    <n v="25.788547974340915"/>
    <n v="28.839400011463212"/>
    <n v="39.467690608655445"/>
    <n v="60.012518446192452"/>
    <n v="39.987481553807548"/>
    <n v="43.144886317550956"/>
    <n v="50"/>
    <n v="3.6872009293274752"/>
    <n v="100"/>
    <n v="51.048744027360783"/>
    <n v="40.838995221888631"/>
    <n v="21.64376133597213"/>
    <n v="82.962123357279324"/>
    <n v="108.18026259512459"/>
    <n v="100"/>
    <n v="73.809177799528371"/>
    <n v="70"/>
    <n v="0"/>
    <n v="0"/>
    <n v="84.32070778575978"/>
    <n v="84.32070778575978"/>
    <n v="16.864141557151957"/>
    <n v="57.703136779040591"/>
    <n v="57.703136779040591"/>
    <s v="2. Riesgo (&gt;=40 y &lt;60)"/>
  </r>
  <r>
    <s v="27413"/>
    <x v="0"/>
    <x v="11"/>
    <x v="575"/>
    <s v="Rural"/>
    <n v="6"/>
    <s v="G4"/>
    <n v="0"/>
    <n v="4058.7045670000002"/>
    <n v="18318.351481999998"/>
    <n v="26626.810796000002"/>
    <n v="2654.5724559999999"/>
    <n v="482.844222"/>
    <n v="23171.517090000001"/>
    <n v="4853.4229400000004"/>
    <n v="7196.1212450000003"/>
    <n v="2678.471313"/>
    <n v="844.42810999999995"/>
    <n v="-647.52687600000002"/>
    <n v="2184.3200219999999"/>
    <n v="0"/>
    <n v="50540.554829000001"/>
    <n v="24953.266964999999"/>
    <s v="OK"/>
    <n v="50.614257178550801"/>
    <n v="80"/>
    <n v="775.66641300000003"/>
    <n v="3137.416678"/>
    <n v="22756.687740000001"/>
    <n v="17842.997246999999"/>
    <n v="22377.056048999999"/>
    <n v="26626.810796000002"/>
    <n v="2381.2212559999998"/>
    <n v="26626.810796000002"/>
    <n v="84.039565310471119"/>
    <n v="15.960434689528881"/>
    <n v="20.945641673563809"/>
    <n v="28.664816356907068"/>
    <n v="49.372760250510545"/>
    <n v="50.627239749489455"/>
    <n v="37.221042028176669"/>
    <n v="50"/>
    <n v="8.9429457934095407"/>
    <n v="80"/>
    <n v="45.050498159185082"/>
    <n v="36.040398527348067"/>
    <n v="29.385742821449199"/>
    <n v="100"/>
    <n v="404.48015092797368"/>
    <n v="0"/>
    <n v="78.407707882887166"/>
    <n v="70"/>
    <n v="0.30289575216799913"/>
    <n v="0"/>
    <n v="56.666666666666664"/>
    <n v="56.969562418834663"/>
    <n v="11.393912483766933"/>
    <n v="47.373731860681403"/>
    <n v="47.434311011115"/>
    <s v="2. Riesgo (&gt;=40 y &lt;60)"/>
  </r>
  <r>
    <s v="27425"/>
    <x v="0"/>
    <x v="11"/>
    <x v="576"/>
    <s v="Rural disperso"/>
    <n v="6"/>
    <s v="G5"/>
    <n v="0"/>
    <n v="3092.0681970000001"/>
    <n v="14025.607424"/>
    <n v="23632.581969999999"/>
    <n v="5500.175193"/>
    <n v="484.82856600000002"/>
    <n v="23816.851360000001"/>
    <n v="10345.182014"/>
    <n v="9452.8083229999993"/>
    <n v="5116.6029760000001"/>
    <n v="0"/>
    <n v="-2649.9155949999999"/>
    <n v="5940.410922"/>
    <n v="0"/>
    <n v="88829.818760619994"/>
    <n v="3788.9091943600001"/>
    <s v="OK"/>
    <n v="49.705533123058942"/>
    <n v="80"/>
    <n v="3989.050831"/>
    <n v="5985.0037590000002"/>
    <n v="21946.292217999999"/>
    <n v="16634.180947000001"/>
    <n v="17117.675620999999"/>
    <n v="23632.581969999999"/>
    <n v="3290.4953270000001"/>
    <n v="23632.581969999999"/>
    <n v="72.432524058225013"/>
    <n v="27.567475941774987"/>
    <n v="43.436396598479668"/>
    <n v="48.321029263797406"/>
    <n v="4.265357339713157"/>
    <n v="95.734642660286838"/>
    <n v="54.12786127854293"/>
    <n v="70"/>
    <n v="13.923554062679509"/>
    <n v="60"/>
    <n v="60.32462957317184"/>
    <n v="48.259703658537475"/>
    <n v="30.294466876941058"/>
    <n v="100"/>
    <n v="150.03578576860707"/>
    <n v="0"/>
    <n v="75.794948785731151"/>
    <n v="70"/>
    <n v="0"/>
    <n v="0"/>
    <n v="56.666666666666664"/>
    <n v="56.666666666666664"/>
    <n v="11.333333333333334"/>
    <n v="59.593036991870811"/>
    <n v="59.593036991870811"/>
    <s v="2. Riesgo (&gt;=40 y &lt;60)"/>
  </r>
  <r>
    <s v="27430"/>
    <x v="0"/>
    <x v="11"/>
    <x v="577"/>
    <s v="Rural disperso"/>
    <n v="6"/>
    <s v="G5"/>
    <n v="0"/>
    <n v="4717.5786420000004"/>
    <n v="19976.743565000001"/>
    <n v="30895.269359999998"/>
    <n v="5644.7035530000003"/>
    <n v="89.994990000000001"/>
    <n v="31136.813461000002"/>
    <n v="6156.6485860000003"/>
    <n v="10452.277185000001"/>
    <n v="6256.6262349999997"/>
    <n v="30.120536999999999"/>
    <n v="-692.01789399999996"/>
    <n v="1158.8838470000001"/>
    <n v="599.99962600000003"/>
    <n v="273538.92810871999"/>
    <n v="14190.72783636"/>
    <s v="OK"/>
    <n v="40.102597633010589"/>
    <n v="80"/>
    <n v="5283.0001000000002"/>
    <n v="5734.6985430000004"/>
    <n v="27391.636304"/>
    <n v="26151.292967000001"/>
    <n v="24694.322207000001"/>
    <n v="30895.269359999998"/>
    <n v="496.98649000000012"/>
    <n v="31495.268985999999"/>
    <n v="79.929137109164216"/>
    <n v="20.070862890835784"/>
    <n v="19.77289228299302"/>
    <n v="21.996449555160883"/>
    <n v="5.1878275368249582"/>
    <n v="94.812172463175045"/>
    <n v="59.858977371733367"/>
    <n v="80"/>
    <n v="1.5779718859391745"/>
    <n v="100"/>
    <n v="63.375896981834345"/>
    <n v="50.70071758546748"/>
    <n v="39.897402366989411"/>
    <n v="100"/>
    <n v="108.55003661650508"/>
    <n v="100"/>
    <n v="95.471817297680502"/>
    <n v="100"/>
    <n v="0"/>
    <n v="0"/>
    <n v="100"/>
    <n v="100"/>
    <n v="20"/>
    <n v="70.700717585467487"/>
    <n v="70.700717585467487"/>
    <s v="4. Solvente (&gt;=70 y &lt;80)"/>
  </r>
  <r>
    <s v="27450"/>
    <x v="0"/>
    <x v="11"/>
    <x v="578"/>
    <s v="Rural"/>
    <n v="6"/>
    <s v="G5"/>
    <n v="0"/>
    <n v="3647.5282809999999"/>
    <n v="15490.004714999999"/>
    <n v="26214.355869999999"/>
    <n v="4237.8470699999998"/>
    <n v="90.372349"/>
    <n v="27704.518652999999"/>
    <n v="9177.4046930000004"/>
    <n v="7975.7476999999999"/>
    <n v="5301.688486"/>
    <n v="0"/>
    <n v="-521.80669999999998"/>
    <n v="5042.4353590000001"/>
    <n v="0"/>
    <n v="161241.09226221"/>
    <n v="5312.1264976800003"/>
    <s v="OK"/>
    <n v="39.48625015901829"/>
    <n v="80"/>
    <n v="948.65135099999998"/>
    <n v="4328.219419"/>
    <n v="24062.103356"/>
    <n v="21329.413399000001"/>
    <n v="19137.532995999998"/>
    <n v="26214.355869999999"/>
    <n v="4520.628659"/>
    <n v="26214.355869999999"/>
    <n v="73.004017687503833"/>
    <n v="26.995982312496167"/>
    <n v="33.126021094057954"/>
    <n v="36.851202218168595"/>
    <n v="3.2945240094512807"/>
    <n v="96.70547599054872"/>
    <n v="66.472620316211859"/>
    <n v="100"/>
    <n v="17.244858814835339"/>
    <n v="40"/>
    <n v="60.110532104242701"/>
    <n v="48.088425683394163"/>
    <n v="40.51374984098171"/>
    <n v="100"/>
    <n v="456.24975017824011"/>
    <n v="0"/>
    <n v="88.643179207695525"/>
    <n v="80"/>
    <n v="7.2053022916100051E-2"/>
    <n v="0"/>
    <n v="60"/>
    <n v="60.072053022916101"/>
    <n v="12.014410604583221"/>
    <n v="60.088425683394163"/>
    <n v="60.102836287977382"/>
    <s v="3. Vulnerable (&gt;=60 y &lt;70)"/>
  </r>
  <r>
    <s v="27491"/>
    <x v="0"/>
    <x v="11"/>
    <x v="579"/>
    <s v="Rural disperso"/>
    <n v="6"/>
    <s v="G5"/>
    <n v="0"/>
    <n v="3734.7918810000001"/>
    <n v="12775.164516999999"/>
    <n v="21682.420687999998"/>
    <n v="4222.7397719999999"/>
    <n v="575.25172899999995"/>
    <n v="19309.389089"/>
    <n v="3451.6237110000002"/>
    <n v="8532.7833819999996"/>
    <n v="5421.0280899999998"/>
    <n v="0"/>
    <n v="-738.72369300000003"/>
    <n v="4231.9409089999999"/>
    <n v="0"/>
    <n v="194538.45148737999"/>
    <n v="41179.89063229"/>
    <s v="OK"/>
    <n v="47.426211061551278"/>
    <n v="80"/>
    <n v="1596.277515"/>
    <n v="4797.9915009999995"/>
    <n v="19309.389089"/>
    <n v="16919.075830000002"/>
    <n v="16509.956397999998"/>
    <n v="21682.420687999998"/>
    <n v="3493.217216"/>
    <n v="21682.420687999998"/>
    <n v="76.14443348171605"/>
    <n v="23.85556651828395"/>
    <n v="17.8753646482078"/>
    <n v="19.885535769726612"/>
    <n v="21.167995487494359"/>
    <n v="78.832004512505648"/>
    <n v="63.531767388302839"/>
    <n v="80"/>
    <n v="16.11082667505524"/>
    <n v="40"/>
    <n v="48.514621360103241"/>
    <n v="38.811697088082596"/>
    <n v="32.573788938448722"/>
    <n v="100"/>
    <n v="300.57376965558524"/>
    <n v="0"/>
    <n v="87.620979369245347"/>
    <n v="80"/>
    <n v="0"/>
    <n v="0"/>
    <n v="60"/>
    <n v="60"/>
    <n v="12"/>
    <n v="50.811697088082596"/>
    <n v="50.811697088082596"/>
    <s v="2. Riesgo (&gt;=40 y &lt;60)"/>
  </r>
  <r>
    <s v="27495"/>
    <x v="0"/>
    <x v="11"/>
    <x v="580"/>
    <s v="Rural disperso"/>
    <n v="6"/>
    <s v="G5"/>
    <n v="0"/>
    <n v="3570.3032020000001"/>
    <n v="14692.037919"/>
    <n v="23085.542334000002"/>
    <n v="2759.598227"/>
    <n v="223.206784"/>
    <n v="26795.348440999998"/>
    <n v="11849.496184"/>
    <n v="6553.1082130000004"/>
    <n v="4160.2331889999996"/>
    <n v="0"/>
    <n v="-2534.761274"/>
    <n v="2697.61931"/>
    <n v="0"/>
    <n v="39161.067736999998"/>
    <n v="11492.477612000001"/>
    <s v="OK"/>
    <n v="40.922102279601432"/>
    <n v="80"/>
    <n v="2074.0010000000002"/>
    <n v="2982.8050109999999"/>
    <n v="23227.428584000001"/>
    <n v="16705.079698000001"/>
    <n v="18262.341121000001"/>
    <n v="23085.542334000002"/>
    <n v="162.85803600000008"/>
    <n v="23085.542334000002"/>
    <n v="79.107264870721835"/>
    <n v="20.892735129278165"/>
    <n v="44.222213456529992"/>
    <n v="49.195215024297717"/>
    <n v="29.346691181103129"/>
    <n v="70.653308818896875"/>
    <n v="63.484884634545857"/>
    <n v="80"/>
    <n v="0.7054546678773298"/>
    <n v="100"/>
    <n v="64.148251794494556"/>
    <n v="51.318601435595646"/>
    <n v="39.077897720398568"/>
    <n v="100"/>
    <n v="143.81888007768558"/>
    <n v="50"/>
    <n v="71.919625702808702"/>
    <n v="70"/>
    <n v="0.45752806764868292"/>
    <n v="0"/>
    <n v="73.333333333333329"/>
    <n v="73.79086140098201"/>
    <n v="14.758172280196403"/>
    <n v="65.98526810226231"/>
    <n v="66.076773715792044"/>
    <s v="3. Vulnerable (&gt;=60 y &lt;70)"/>
  </r>
  <r>
    <s v="27580"/>
    <x v="0"/>
    <x v="11"/>
    <x v="581"/>
    <s v="Rural disperso"/>
    <n v="6"/>
    <s v="G5"/>
    <n v="0"/>
    <n v="3078.02112575"/>
    <n v="10832.58068925"/>
    <n v="19312.091865999999"/>
    <n v="3344.4345480000002"/>
    <n v="0"/>
    <n v="19735.778378999999"/>
    <n v="8465.6436890000004"/>
    <n v="6422.4556737499997"/>
    <n v="4264.11194075"/>
    <n v="0"/>
    <n v="-2582.0302459999998"/>
    <n v="1315.956003"/>
    <n v="0"/>
    <n v="36594.02014932"/>
    <n v="6972.2184147600001"/>
    <s v="OK"/>
    <n v="32.687303189696792"/>
    <n v="80"/>
    <n v="884.98366799999997"/>
    <n v="3344.4345480000002"/>
    <n v="19735.778378999999"/>
    <n v="14687.123221"/>
    <n v="13910.601815"/>
    <n v="19312.091865999999"/>
    <n v="-1266.0742429999998"/>
    <n v="19312.091865999999"/>
    <n v="72.030528393924953"/>
    <n v="27.969471606075047"/>
    <n v="42.894906531824105"/>
    <n v="47.718646022876484"/>
    <n v="19.052890024955509"/>
    <n v="80.947109975044498"/>
    <n v="66.393793236726736"/>
    <n v="100"/>
    <n v="-6.5558627816440396"/>
    <n v="80"/>
    <n v="67.327045520799203"/>
    <n v="53.861636416639364"/>
    <n v="47.312696810303208"/>
    <n v="100"/>
    <n v="377.90918283929284"/>
    <n v="0"/>
    <n v="74.418768487124595"/>
    <n v="70"/>
    <n v="0.88107397759809225"/>
    <n v="0"/>
    <n v="56.666666666666664"/>
    <n v="57.547740644264756"/>
    <n v="11.509548128852952"/>
    <n v="65.194969749972699"/>
    <n v="65.371184545492312"/>
    <s v="3. Vulnerable (&gt;=60 y &lt;70)"/>
  </r>
  <r>
    <s v="27600"/>
    <x v="0"/>
    <x v="11"/>
    <x v="582"/>
    <s v="Rural disperso"/>
    <n v="6"/>
    <s v="G5"/>
    <n v="0"/>
    <n v="3084.78674"/>
    <n v="14020.697706999999"/>
    <n v="23303.622517"/>
    <n v="2645.9080039999999"/>
    <n v="83.406058000000002"/>
    <n v="26512.299772999999"/>
    <n v="10807.746902000001"/>
    <n v="5814.1008019999999"/>
    <n v="3177.4169910000001"/>
    <n v="16.692018000000001"/>
    <n v="-1341.5164870000001"/>
    <n v="3278.650157"/>
    <n v="300"/>
    <n v="53477.296771709996"/>
    <n v="4673.8639014099999"/>
    <s v="OK"/>
    <n v="45.683626466391239"/>
    <n v="80"/>
    <n v="2713.5788149999998"/>
    <n v="2729.3140619999999"/>
    <n v="22008.455193000002"/>
    <n v="20045.053335000001"/>
    <n v="17105.484446999999"/>
    <n v="23303.622517"/>
    <n v="1953.8256879999999"/>
    <n v="23603.622517"/>
    <n v="73.402684215818994"/>
    <n v="26.597315784181006"/>
    <n v="40.765029795742421"/>
    <n v="45.349254357084234"/>
    <n v="8.7399030683288377"/>
    <n v="91.260096931671157"/>
    <n v="54.650187521808981"/>
    <n v="70"/>
    <n v="8.2776518163379329"/>
    <n v="80"/>
    <n v="62.64133341458728"/>
    <n v="50.113066731669825"/>
    <n v="34.316373533608761"/>
    <n v="100"/>
    <n v="100.57987064584302"/>
    <n v="100"/>
    <n v="91.078874728906555"/>
    <n v="100"/>
    <n v="0.28480793124947901"/>
    <n v="0"/>
    <n v="100"/>
    <n v="100.28480793124947"/>
    <n v="20"/>
    <n v="70.113066731669818"/>
    <n v="70.113066731669818"/>
    <s v="4. Solvente (&gt;=70 y &lt;80)"/>
  </r>
  <r>
    <s v="27615"/>
    <x v="0"/>
    <x v="11"/>
    <x v="332"/>
    <s v="Rural disperso"/>
    <n v="6"/>
    <s v="G5"/>
    <n v="0"/>
    <n v="4179.4604497500004"/>
    <n v="37459.587891249997"/>
    <n v="59462.820087"/>
    <n v="14696.348109"/>
    <n v="0"/>
    <n v="69772.951679000005"/>
    <n v="16116.423547"/>
    <n v="18875.808558749999"/>
    <n v="15311.73207975"/>
    <n v="0"/>
    <n v="4079.742589"/>
    <n v="2596.9015789999999"/>
    <n v="0"/>
    <n v="60491.141113919999"/>
    <n v="15495.01193017"/>
    <s v="OK"/>
    <n v="20.634232764117115"/>
    <n v="80"/>
    <n v="10101.533724999999"/>
    <n v="14696.348109"/>
    <n v="51819.001019000003"/>
    <n v="38571.643984000002"/>
    <n v="41639.048341000002"/>
    <n v="59462.820087"/>
    <n v="6676.6441679999998"/>
    <n v="59462.820087"/>
    <n v="70.02535076553373"/>
    <n v="29.97464923446627"/>
    <n v="23.09838291082454"/>
    <n v="25.695907671572758"/>
    <n v="25.615340766987689"/>
    <n v="74.384659233012314"/>
    <n v="81.118284454374546"/>
    <n v="100"/>
    <n v="11.228266937611448"/>
    <n v="60"/>
    <n v="58.011043227810276"/>
    <n v="46.408834582248225"/>
    <n v="59.365767235882885"/>
    <n v="100"/>
    <n v="145.48630444729821"/>
    <n v="50"/>
    <n v="74.435329175599676"/>
    <n v="70"/>
    <n v="0"/>
    <n v="0"/>
    <n v="73.333333333333329"/>
    <n v="73.333333333333329"/>
    <n v="14.666666666666666"/>
    <n v="61.07550124891489"/>
    <n v="61.07550124891489"/>
    <s v="3. Vulnerable (&gt;=60 y &lt;70)"/>
  </r>
  <r>
    <s v="27660"/>
    <x v="0"/>
    <x v="11"/>
    <x v="583"/>
    <s v="Rural disperso"/>
    <n v="6"/>
    <s v="G4"/>
    <n v="0"/>
    <n v="1759.2158454999999"/>
    <n v="7612.9012624999996"/>
    <n v="14055.497465"/>
    <n v="2143.4644560000002"/>
    <n v="29.119481"/>
    <n v="16140.820303"/>
    <n v="6304.1839419999997"/>
    <n v="3937.7896784999998"/>
    <n v="2303.2503025000001"/>
    <n v="108.416804"/>
    <n v="-58.032238999999997"/>
    <n v="1605.6068250000001"/>
    <n v="0"/>
    <n v="45595.036663999999"/>
    <n v="16059.888606"/>
    <s v="NO"/>
    <n v="38.838672647621905"/>
    <n v="80"/>
    <n v="719.13"/>
    <n v="2172.5839370000003"/>
    <n v="12478.990328"/>
    <n v="11293.425047000001"/>
    <n v="9372.1171079999986"/>
    <n v="14055.497465"/>
    <n v="1655.9913900000001"/>
    <n v="14055.497465"/>
    <n v="66.679369629838988"/>
    <n v="33.320630370161012"/>
    <n v="39.057395000105899"/>
    <n v="53.451361028020749"/>
    <n v="35.222887798838507"/>
    <n v="64.777112201161486"/>
    <n v="58.490942649262166"/>
    <n v="80"/>
    <n v="11.781805618219007"/>
    <n v="60"/>
    <n v="58.309820719868654"/>
    <n v="46.647856575894927"/>
    <n v="41.161327352378095"/>
    <n v="100"/>
    <n v="302.11282202105326"/>
    <n v="0"/>
    <n v="90.499509576989894"/>
    <n v="100"/>
    <n v="0"/>
    <n v="0"/>
    <n v="66.666666666666671"/>
    <n v="66.666666666666671"/>
    <n v="13.333333333333336"/>
    <n v="59.981189909228263"/>
    <n v="59.981189909228263"/>
    <s v="2. Riesgo (&gt;=40 y &lt;60)"/>
  </r>
  <r>
    <s v="27745"/>
    <x v="0"/>
    <x v="11"/>
    <x v="584"/>
    <s v="Rural disperso"/>
    <n v="6"/>
    <s v="G2"/>
    <n v="0"/>
    <n v="2742.14315425"/>
    <n v="8259.7421727500005"/>
    <n v="20423.129122999999"/>
    <n v="8367.6691449999998"/>
    <n v="0.188554"/>
    <n v="15377.166278000001"/>
    <n v="0"/>
    <n v="11110.00085325"/>
    <n v="8868.7268762500007"/>
    <n v="0"/>
    <n v="2804.6888680000002"/>
    <n v="2531.1349580000001"/>
    <n v="0"/>
    <n v="286640.08591202"/>
    <n v="8730.0132349300002"/>
    <s v="OK"/>
    <n v="19.500916535657968"/>
    <n v="80"/>
    <n v="3793.2735659999998"/>
    <n v="8367.8576990000001"/>
    <n v="15377.166278000001"/>
    <n v="11563.361209999999"/>
    <n v="11001.885327"/>
    <n v="20423.129122999999"/>
    <n v="5335.8238259999998"/>
    <n v="20423.129122999999"/>
    <n v="53.869733970442184"/>
    <n v="46.130266029557816"/>
    <n v="0"/>
    <n v="0"/>
    <n v="3.0456358562526913"/>
    <n v="96.954364143747313"/>
    <n v="79.826518408012888"/>
    <n v="100"/>
    <n v="26.126377568611332"/>
    <n v="20"/>
    <n v="52.616926034661027"/>
    <n v="42.093540827728823"/>
    <n v="60.499083464342036"/>
    <n v="100"/>
    <n v="220.59726390427176"/>
    <n v="0"/>
    <n v="75.198258254797011"/>
    <n v="70"/>
    <n v="0.56855137873692707"/>
    <n v="0"/>
    <n v="56.666666666666664"/>
    <n v="57.235218045403592"/>
    <n v="11.447043609080719"/>
    <n v="53.426874161062159"/>
    <n v="53.540584436809539"/>
    <s v="2. Riesgo (&gt;=40 y &lt;60)"/>
  </r>
  <r>
    <s v="27787"/>
    <x v="0"/>
    <x v="11"/>
    <x v="585"/>
    <s v="Rural"/>
    <n v="6"/>
    <s v="G4"/>
    <n v="0"/>
    <n v="3395.8943494999999"/>
    <n v="25220.946249500001"/>
    <n v="32342.584992"/>
    <n v="2946.7053420000002"/>
    <n v="0"/>
    <n v="38484.631544999997"/>
    <n v="10021.288339999999"/>
    <n v="6342.5996914999996"/>
    <n v="1661.3632055"/>
    <n v="0"/>
    <n v="-8484.6964680000001"/>
    <n v="3446.7233569999999"/>
    <n v="0"/>
    <n v="116034.53137284001"/>
    <n v="32729.538143599999"/>
    <s v="OK"/>
    <n v="65.250033512836197"/>
    <n v="80"/>
    <n v="2990.503338"/>
    <n v="2946.7053420000002"/>
    <n v="36146.044973999997"/>
    <n v="27144.913897999999"/>
    <n v="28616.840598999999"/>
    <n v="32342.584992"/>
    <n v="-5037.9731110000002"/>
    <n v="32342.584992"/>
    <n v="88.480375350573951"/>
    <n v="11.519624649426049"/>
    <n v="26.039714913944618"/>
    <n v="35.63622722222555"/>
    <n v="28.206722392348922"/>
    <n v="71.793277607651078"/>
    <n v="26.193726331593446"/>
    <n v="40"/>
    <n v="-15.576903059066407"/>
    <n v="40"/>
    <n v="39.789825895860538"/>
    <n v="31.831860716688432"/>
    <n v="14.749966487163803"/>
    <n v="56.537702492128204"/>
    <n v="98.535430626561634"/>
    <n v="100"/>
    <n v="75.097881158299487"/>
    <n v="70"/>
    <n v="0.2710448917962176"/>
    <n v="0"/>
    <n v="75.512567497376068"/>
    <n v="75.783612389172291"/>
    <n v="15.156722477834458"/>
    <n v="46.934374216163647"/>
    <n v="46.988583194522889"/>
    <s v="2. Riesgo (&gt;=40 y &lt;60)"/>
  </r>
  <r>
    <s v="27800"/>
    <x v="0"/>
    <x v="11"/>
    <x v="586"/>
    <s v="Rural"/>
    <n v="6"/>
    <s v="G5"/>
    <n v="0"/>
    <n v="2716.4619657500002"/>
    <n v="16309.092313249999"/>
    <n v="22108.558137"/>
    <n v="2527.5373039999999"/>
    <n v="70.304001999999997"/>
    <n v="15235.124051000001"/>
    <n v="4652.1971629999998"/>
    <n v="5799.4658237499998"/>
    <n v="3439.5759697499998"/>
    <n v="0"/>
    <n v="4513.5442320000002"/>
    <n v="251.98226199999999"/>
    <n v="0"/>
    <n v="99674.253479170002"/>
    <n v="63368.252539370005"/>
    <s v="OK"/>
    <n v="47.708722793560753"/>
    <n v="80"/>
    <n v="3013.1367850000001"/>
    <n v="2597.8413059999998"/>
    <n v="15235.124051000001"/>
    <n v="11892.497142"/>
    <n v="19025.554279"/>
    <n v="22108.558137"/>
    <n v="4765.5264939999997"/>
    <n v="22108.558137"/>
    <n v="86.055156383805922"/>
    <n v="13.944843616194078"/>
    <n v="30.535997917881343"/>
    <n v="33.969918421843644"/>
    <n v="63.575347020394531"/>
    <n v="36.424652979605469"/>
    <n v="59.30849623536416"/>
    <n v="80"/>
    <n v="21.555121163802198"/>
    <n v="20"/>
    <n v="36.86788300352864"/>
    <n v="29.494306402822914"/>
    <n v="32.291277206439247"/>
    <n v="100"/>
    <n v="86.217171385400604"/>
    <n v="80"/>
    <n v="78.059732905288698"/>
    <n v="70"/>
    <n v="0"/>
    <n v="0"/>
    <n v="83.333333333333329"/>
    <n v="83.333333333333329"/>
    <n v="16.666666666666668"/>
    <n v="46.160973069489586"/>
    <n v="46.160973069489586"/>
    <s v="2. Riesgo (&gt;=40 y &lt;60)"/>
  </r>
  <r>
    <s v="27810"/>
    <x v="0"/>
    <x v="11"/>
    <x v="587"/>
    <s v="Intermedio"/>
    <n v="6"/>
    <s v="G3"/>
    <n v="0"/>
    <n v="2840.4925412500002"/>
    <n v="10986.98346775"/>
    <n v="15997.846194"/>
    <n v="1583.884738"/>
    <n v="349.97037499999999"/>
    <n v="15022.461418000001"/>
    <n v="2870.297849"/>
    <n v="4774.3476542500002"/>
    <n v="2146.0198332499999"/>
    <n v="42.871645000000001"/>
    <n v="-1652.943045"/>
    <n v="2000.0152439999999"/>
    <n v="0"/>
    <n v="13280.595785"/>
    <n v="3320.4291290000001"/>
    <s v="OK"/>
    <n v="59.310811224181691"/>
    <n v="80"/>
    <n v="1317.8520289999999"/>
    <n v="1933.8551130000001"/>
    <n v="15022.461418000001"/>
    <n v="12722.009916000001"/>
    <n v="13827.476009"/>
    <n v="15997.846194"/>
    <n v="389.9438439999999"/>
    <n v="15997.846194"/>
    <n v="86.433360099348889"/>
    <n v="13.566639900651111"/>
    <n v="19.106708076219736"/>
    <n v="21.797652490672792"/>
    <n v="25.002109715215614"/>
    <n v="74.99789028478439"/>
    <n v="44.948964521669652"/>
    <n v="50"/>
    <n v="2.4374771408056701"/>
    <n v="100"/>
    <n v="52.072436535221662"/>
    <n v="41.65794922817733"/>
    <n v="20.689188775818309"/>
    <n v="79.303176778648606"/>
    <n v="146.74296282469814"/>
    <n v="50"/>
    <n v="84.686587384118127"/>
    <n v="80"/>
    <n v="0"/>
    <n v="0"/>
    <n v="69.767725592882869"/>
    <n v="69.767725592882869"/>
    <n v="13.953545118576574"/>
    <n v="55.611494346753901"/>
    <n v="55.611494346753901"/>
    <s v="2. Riesgo (&gt;=40 y &lt;60)"/>
  </r>
  <r>
    <s v="41001"/>
    <x v="0"/>
    <x v="12"/>
    <x v="588"/>
    <s v="Ciudades y aglomeraciones"/>
    <n v="1"/>
    <s v="G1"/>
    <n v="1"/>
    <n v="0"/>
    <n v="467967.37853500003"/>
    <n v="690515.87821800006"/>
    <n v="164339.03180900001"/>
    <n v="19388.224911000001"/>
    <n v="575620.79778000002"/>
    <n v="36431.885611999998"/>
    <n v="191879.42435749999"/>
    <n v="80924.727133499997"/>
    <n v="4386.4356770000004"/>
    <n v="14495.393759000001"/>
    <n v="27496.913650999999"/>
    <n v="28278.567633999999"/>
    <n v="1391761.5297828901"/>
    <n v="459335.94538002001"/>
    <s v="OK"/>
    <n v="63.292057445897733"/>
    <n v="65"/>
    <n v="179225.08470599999"/>
    <n v="183727.25672"/>
    <n v="565065.78723500005"/>
    <n v="528317.38621499995"/>
    <n v="467967.37853500003"/>
    <n v="690515.87821800006"/>
    <n v="46378.743086999995"/>
    <n v="718794.44585200003"/>
    <n v="67.770690478932025"/>
    <n v="32.229309521067975"/>
    <n v="6.3291468537111681"/>
    <n v="7.889665107861501"/>
    <n v="33.003925999569397"/>
    <n v="66.99607400043061"/>
    <n v="42.174781066012144"/>
    <n v="50"/>
    <n v="6.4522956951936985"/>
    <n v="80"/>
    <n v="47.423009725872021"/>
    <n v="37.938407780697617"/>
    <n v="1.7079425541022673"/>
    <n v="6.7038220798683703"/>
    <n v="102.51202113888543"/>
    <n v="100"/>
    <n v="93.496615464932191"/>
    <n v="100"/>
    <n v="0.11430469633449791"/>
    <n v="0"/>
    <n v="68.901274026622787"/>
    <n v="69.015578722957287"/>
    <n v="13.803115744591459"/>
    <n v="51.718662586022177"/>
    <n v="51.741523525289075"/>
    <s v="2. Riesgo (&gt;=40 y &lt;60)"/>
  </r>
  <r>
    <s v="41006"/>
    <x v="0"/>
    <x v="12"/>
    <x v="589"/>
    <s v="Rural disperso"/>
    <n v="6"/>
    <s v="G4"/>
    <n v="0"/>
    <n v="1312.8502517500001"/>
    <n v="31774.136072249999"/>
    <n v="42800.497511000001"/>
    <n v="3958.3589339999999"/>
    <n v="555.960241"/>
    <n v="44420.078678999998"/>
    <n v="8289.4032139999999"/>
    <n v="5912.7001105500003"/>
    <n v="3157.6028405500001"/>
    <n v="151.45315299999999"/>
    <n v="-915.27541099999996"/>
    <n v="5709.5430189999997"/>
    <n v="0"/>
    <n v="537158.72585602"/>
    <n v="19090.669318919998"/>
    <s v="OK"/>
    <n v="44.93274782200529"/>
    <n v="80"/>
    <n v="2967.9944959999998"/>
    <n v="4514.3191749999996"/>
    <n v="40960.675651999998"/>
    <n v="38460.447221000002"/>
    <n v="33086.986323999998"/>
    <n v="42800.497511000001"/>
    <n v="4945.7207609999996"/>
    <n v="42800.497511000001"/>
    <n v="77.305144211224246"/>
    <n v="22.694855788775754"/>
    <n v="18.661387959042251"/>
    <n v="25.538738184664442"/>
    <n v="3.554008973510943"/>
    <n v="96.445991026489054"/>
    <n v="53.403737404437365"/>
    <n v="70"/>
    <n v="11.555288019091174"/>
    <n v="60"/>
    <n v="54.935916999985849"/>
    <n v="43.948733599988685"/>
    <n v="35.06725217799471"/>
    <n v="100"/>
    <n v="152.09998472315226"/>
    <n v="0"/>
    <n v="93.896027369661041"/>
    <n v="100"/>
    <n v="0.40739587359344243"/>
    <n v="0"/>
    <n v="66.666666666666671"/>
    <n v="67.074062540260115"/>
    <n v="13.414812508052023"/>
    <n v="57.282066933322021"/>
    <n v="57.363546108040708"/>
    <s v="2. Riesgo (&gt;=40 y &lt;60)"/>
  </r>
  <r>
    <s v="41013"/>
    <x v="0"/>
    <x v="12"/>
    <x v="590"/>
    <s v="Rural"/>
    <n v="6"/>
    <s v="G3"/>
    <n v="0"/>
    <n v="1668.98254"/>
    <n v="11273.442846"/>
    <n v="18250.186189"/>
    <n v="2016.7825700000001"/>
    <n v="73.220706000000007"/>
    <n v="19217.180820000001"/>
    <n v="3564.4570370000001"/>
    <n v="3928.6006306999998"/>
    <n v="1985.9392367"/>
    <n v="0"/>
    <n v="-2150.4351879999999"/>
    <n v="2771.5577779999999"/>
    <n v="1100"/>
    <n v="60190.178397980002"/>
    <n v="8302.292786"/>
    <s v="OK"/>
    <n v="47.576127305829395"/>
    <n v="80"/>
    <n v="1407.32"/>
    <n v="2090.0032759999999"/>
    <n v="18457.959983000001"/>
    <n v="16458.726945999999"/>
    <n v="12942.425385999999"/>
    <n v="18250.186189"/>
    <n v="621.12258999999995"/>
    <n v="19350.186189"/>
    <n v="70.916675873700584"/>
    <n v="29.083324126299416"/>
    <n v="18.548282760030769"/>
    <n v="21.160579849183549"/>
    <n v="13.793434422315364"/>
    <n v="86.206565577684643"/>
    <n v="50.550804812810526"/>
    <n v="70"/>
    <n v="3.209904979379937"/>
    <n v="100"/>
    <n v="61.29009391063353"/>
    <n v="49.032075128506825"/>
    <n v="32.423872694170605"/>
    <n v="100"/>
    <n v="148.50945598726659"/>
    <n v="50"/>
    <n v="89.168721576808494"/>
    <n v="80"/>
    <n v="0.1309218962078722"/>
    <n v="0"/>
    <n v="76.666666666666671"/>
    <n v="76.797588562874537"/>
    <n v="15.359517712574908"/>
    <n v="64.365408461840161"/>
    <n v="64.391592841081732"/>
    <s v="3. Vulnerable (&gt;=60 y &lt;70)"/>
  </r>
  <r>
    <s v="41016"/>
    <x v="0"/>
    <x v="12"/>
    <x v="591"/>
    <s v="Rural"/>
    <n v="6"/>
    <s v="G1"/>
    <n v="0"/>
    <n v="1385.038444"/>
    <n v="16626.048759000001"/>
    <n v="29827.578815000001"/>
    <n v="8799.2971880000005"/>
    <n v="127.174093"/>
    <n v="51600.046246999998"/>
    <n v="28433.665182000001"/>
    <n v="10320.182188799999"/>
    <n v="6746.8292228"/>
    <n v="108.874257"/>
    <n v="2215.962728"/>
    <n v="2999.9200169999999"/>
    <n v="0"/>
    <n v="285365.48730305"/>
    <n v="33071.693650070003"/>
    <s v="OK"/>
    <n v="50.623238360412437"/>
    <n v="80"/>
    <n v="5744.4225370000004"/>
    <n v="8926.4712810000001"/>
    <n v="24038.263121"/>
    <n v="23632.900916999999"/>
    <n v="18011.087203000003"/>
    <n v="29827.578815000001"/>
    <n v="5324.7570020000003"/>
    <n v="29827.578815000001"/>
    <n v="60.384006743257352"/>
    <n v="39.615993256742648"/>
    <n v="55.103952903245933"/>
    <n v="68.690416666673059"/>
    <n v="11.589240858320336"/>
    <n v="88.410759141679662"/>
    <n v="65.375098029974808"/>
    <n v="100"/>
    <n v="17.851790904738913"/>
    <n v="40"/>
    <n v="67.343433813019075"/>
    <n v="53.874747050415266"/>
    <n v="29.376761639587563"/>
    <n v="100"/>
    <n v="155.39370969848278"/>
    <n v="0"/>
    <n v="98.313679312188427"/>
    <n v="100"/>
    <n v="0.28751252040460895"/>
    <n v="0"/>
    <n v="66.666666666666671"/>
    <n v="66.954179187071276"/>
    <n v="13.390835837414256"/>
    <n v="67.208080383748609"/>
    <n v="67.265582887829524"/>
    <s v="3. Vulnerable (&gt;=60 y &lt;70)"/>
  </r>
  <r>
    <s v="41020"/>
    <x v="0"/>
    <x v="12"/>
    <x v="592"/>
    <s v="Rural"/>
    <n v="6"/>
    <s v="G4"/>
    <n v="0"/>
    <n v="1947.513461"/>
    <n v="27319.658200000002"/>
    <n v="48001.466816"/>
    <n v="9639.9363489999996"/>
    <n v="489.59671200000003"/>
    <n v="95402.801047999994"/>
    <n v="62261.003918000002"/>
    <n v="12116.189920000001"/>
    <n v="9585.5485829999998"/>
    <n v="154.062375"/>
    <n v="3456.3081350000002"/>
    <n v="5442.9192000000003"/>
    <n v="0"/>
    <n v="62319.400128199995"/>
    <n v="28342.811162000002"/>
    <s v="OK"/>
    <n v="45.444146850074681"/>
    <n v="80"/>
    <n v="6134.5399930000003"/>
    <n v="10129.533061"/>
    <n v="42014.517344"/>
    <n v="34349.218559000001"/>
    <n v="29267.171661"/>
    <n v="48001.466816"/>
    <n v="9053.2897100000009"/>
    <n v="48001.466816"/>
    <n v="60.971411088722341"/>
    <n v="39.028588911277659"/>
    <n v="65.261190692582119"/>
    <n v="89.312138324080664"/>
    <n v="45.479916532724559"/>
    <n v="54.520083467275441"/>
    <n v="79.113555055597871"/>
    <n v="100"/>
    <n v="18.860443879148981"/>
    <n v="40"/>
    <n v="64.572162140526757"/>
    <n v="51.657729712421407"/>
    <n v="34.555853149925319"/>
    <n v="100"/>
    <n v="165.12294438635342"/>
    <n v="0"/>
    <n v="81.755594804911723"/>
    <n v="80"/>
    <n v="1.1078669861064419"/>
    <n v="0"/>
    <n v="60"/>
    <n v="61.107866986106444"/>
    <n v="12.22157339722129"/>
    <n v="63.657729712421407"/>
    <n v="63.879303109642699"/>
    <s v="3. Vulnerable (&gt;=60 y &lt;70)"/>
  </r>
  <r>
    <s v="41026"/>
    <x v="0"/>
    <x v="12"/>
    <x v="593"/>
    <s v="Rural"/>
    <n v="6"/>
    <s v="G2"/>
    <n v="0"/>
    <n v="895.90969900000005"/>
    <n v="4896.4252850000003"/>
    <n v="10398.618812000001"/>
    <n v="1846.1082369999999"/>
    <n v="81.597565000000003"/>
    <n v="8714.0496070000008"/>
    <n v="2454.8468119999998"/>
    <n v="2851.8101011999997"/>
    <n v="1733.7551261999999"/>
    <n v="10.198926"/>
    <n v="566.51423"/>
    <n v="1157.975498"/>
    <n v="0"/>
    <n v="15178.441832"/>
    <n v="6576.1737409999996"/>
    <s v="OK"/>
    <n v="33.067479369244793"/>
    <n v="80"/>
    <n v="1376.5610340000001"/>
    <n v="1927.7058019999999"/>
    <n v="8714.0496070000008"/>
    <n v="6651.4435919999996"/>
    <n v="5792.3349840000001"/>
    <n v="10398.618812000001"/>
    <n v="1734.688654"/>
    <n v="10398.618812000001"/>
    <n v="55.702926405145739"/>
    <n v="44.297073594854261"/>
    <n v="28.171136529083103"/>
    <n v="39.428668660508642"/>
    <n v="43.325749861463116"/>
    <n v="56.674250138536884"/>
    <n v="60.79490094626081"/>
    <n v="80"/>
    <n v="16.681914063415523"/>
    <n v="40"/>
    <n v="52.079998478779956"/>
    <n v="41.66399878302397"/>
    <n v="46.932520630755207"/>
    <n v="100"/>
    <n v="140.03780104093806"/>
    <n v="50"/>
    <n v="76.330109328926596"/>
    <n v="70"/>
    <n v="0"/>
    <n v="0"/>
    <n v="73.333333333333329"/>
    <n v="73.333333333333329"/>
    <n v="14.666666666666666"/>
    <n v="56.330665449690635"/>
    <n v="56.330665449690635"/>
    <s v="2. Riesgo (&gt;=40 y &lt;60)"/>
  </r>
  <r>
    <s v="41078"/>
    <x v="0"/>
    <x v="12"/>
    <x v="594"/>
    <s v="Rural"/>
    <n v="6"/>
    <s v="G3"/>
    <n v="0"/>
    <n v="2301.440122"/>
    <n v="10543.208105"/>
    <n v="16109.517062000001"/>
    <n v="1930.3506379999999"/>
    <n v="72.196106"/>
    <n v="15461.054319999999"/>
    <n v="2913.7031440000001"/>
    <n v="4309.52909"/>
    <n v="1940.916365"/>
    <n v="311.72793100000001"/>
    <n v="-888.46955500000001"/>
    <n v="3380.8262340000001"/>
    <n v="1"/>
    <n v="38713.149307470005"/>
    <n v="13285.280144639999"/>
    <s v="OK"/>
    <n v="51.467901474476008"/>
    <n v="80"/>
    <n v="1292.219691"/>
    <n v="2002.546744"/>
    <n v="14629.373892"/>
    <n v="13711.601768"/>
    <n v="12844.648227"/>
    <n v="16109.517062000001"/>
    <n v="2804.0846099999999"/>
    <n v="16110.517062000001"/>
    <n v="79.733291678238132"/>
    <n v="20.266708321761868"/>
    <n v="18.84543630527779"/>
    <n v="21.499583809982404"/>
    <n v="34.317229112839186"/>
    <n v="65.682770887160814"/>
    <n v="45.037783118897565"/>
    <n v="70"/>
    <n v="17.405304865192786"/>
    <n v="40"/>
    <n v="43.489812603781019"/>
    <n v="34.791850083024819"/>
    <n v="28.532098525523992"/>
    <n v="100"/>
    <n v="154.96952708175377"/>
    <n v="0"/>
    <n v="93.726511258954986"/>
    <n v="100"/>
    <n v="0.13148280533740209"/>
    <n v="0"/>
    <n v="66.666666666666671"/>
    <n v="66.79814947200407"/>
    <n v="13.359629894400815"/>
    <n v="48.125183416358155"/>
    <n v="48.151479977425637"/>
    <s v="2. Riesgo (&gt;=40 y &lt;60)"/>
  </r>
  <r>
    <s v="41132"/>
    <x v="0"/>
    <x v="12"/>
    <x v="595"/>
    <s v="Intermedio"/>
    <n v="6"/>
    <s v="G2"/>
    <n v="0"/>
    <n v="1251.55942925"/>
    <n v="30507.646751749999"/>
    <n v="41591.343582000001"/>
    <n v="6709.5600690000001"/>
    <n v="1048.2508419999999"/>
    <n v="38691.253375"/>
    <n v="3340.532162"/>
    <n v="9179.6195968499997"/>
    <n v="4554.0217248500003"/>
    <n v="198.362742"/>
    <n v="-1725.5076650000001"/>
    <n v="4533.0316039999998"/>
    <n v="544.19194600000003"/>
    <n v="54576.026607319996"/>
    <n v="18294.20303099"/>
    <s v="NO"/>
    <n v="56.504337472326696"/>
    <n v="80"/>
    <n v="7152.4780350000001"/>
    <n v="7757.8109110000005"/>
    <n v="38691.253375"/>
    <n v="36178.426485000004"/>
    <n v="31759.206180999998"/>
    <n v="41591.343582000001"/>
    <n v="3005.886681"/>
    <n v="42135.535528"/>
    <n v="76.360135176649635"/>
    <n v="23.639864823350365"/>
    <n v="8.6338173892253742"/>
    <n v="12.083996851304345"/>
    <n v="33.520584344878444"/>
    <n v="66.479415655121556"/>
    <n v="49.610135548674805"/>
    <n v="70"/>
    <n v="7.1338518505419763"/>
    <n v="80"/>
    <n v="50.440655465955253"/>
    <n v="40.352524372764208"/>
    <n v="23.495662527673304"/>
    <n v="90.0605963410882"/>
    <n v="108.46326088717588"/>
    <n v="100"/>
    <n v="93.50543941896791"/>
    <n v="100"/>
    <n v="0.20228720433628666"/>
    <n v="0"/>
    <n v="96.68686544702939"/>
    <n v="96.889152651365677"/>
    <n v="19.377830530273137"/>
    <n v="59.689897462170087"/>
    <n v="59.730354903037345"/>
    <s v="2. Riesgo (&gt;=40 y &lt;60)"/>
  </r>
  <r>
    <s v="41206"/>
    <x v="0"/>
    <x v="12"/>
    <x v="596"/>
    <s v="Rural disperso"/>
    <n v="6"/>
    <s v="G4"/>
    <n v="0"/>
    <n v="2171.1274895000001"/>
    <n v="10926.9895715"/>
    <n v="14762.955601"/>
    <n v="911.73760700000003"/>
    <n v="55.075113000000002"/>
    <n v="12996.747206"/>
    <n v="1972.7297289999999"/>
    <n v="3148.3912865000002"/>
    <n v="1458.6433235"/>
    <n v="21.666661999999999"/>
    <n v="106.69799500000001"/>
    <n v="1563.6147599999999"/>
    <n v="0"/>
    <n v="40205.061626139999"/>
    <n v="16948.575029199998"/>
    <s v="OK"/>
    <n v="52.365682378782466"/>
    <n v="80"/>
    <n v="643.5"/>
    <n v="966.81272000000001"/>
    <n v="12966.509642999999"/>
    <n v="12666.144517999999"/>
    <n v="13098.117061000001"/>
    <n v="14762.955601"/>
    <n v="1691.979417"/>
    <n v="14762.955601"/>
    <n v="88.72286427599073"/>
    <n v="11.27713572400927"/>
    <n v="15.178641991969203"/>
    <n v="20.772482983712099"/>
    <n v="42.155326577538673"/>
    <n v="57.844673422461327"/>
    <n v="46.329798006827247"/>
    <n v="70"/>
    <n v="11.460980190751167"/>
    <n v="60"/>
    <n v="43.978858426036538"/>
    <n v="35.183086740829232"/>
    <n v="27.634317621217534"/>
    <n v="100"/>
    <n v="150.24284693084692"/>
    <n v="0"/>
    <n v="97.683531395342357"/>
    <n v="100"/>
    <n v="0"/>
    <n v="0"/>
    <n v="66.666666666666671"/>
    <n v="66.666666666666671"/>
    <n v="13.333333333333336"/>
    <n v="48.516420074162568"/>
    <n v="48.516420074162568"/>
    <s v="2. Riesgo (&gt;=40 y &lt;60)"/>
  </r>
  <r>
    <s v="41244"/>
    <x v="0"/>
    <x v="12"/>
    <x v="597"/>
    <s v="Rural"/>
    <n v="6"/>
    <s v="G4"/>
    <n v="0"/>
    <n v="969.23339599999997"/>
    <n v="6394.8072670000001"/>
    <n v="8980.1351140000006"/>
    <n v="771.39757099999997"/>
    <n v="76.857303000000002"/>
    <n v="8026.4426899999999"/>
    <n v="918.851721"/>
    <n v="1828.7458969000002"/>
    <n v="304.52286789999999"/>
    <n v="181.696136"/>
    <n v="284.34353599999997"/>
    <n v="251.709295"/>
    <n v="0"/>
    <n v="18309.41632041"/>
    <n v="3130.3580590000001"/>
    <s v="OK"/>
    <n v="68.715017806024221"/>
    <n v="80"/>
    <n v="642.16"/>
    <n v="848.25487399999997"/>
    <n v="7171.5685489999996"/>
    <n v="7098.1647949999997"/>
    <n v="7364.0406629999998"/>
    <n v="8980.1351140000006"/>
    <n v="717.74896699999999"/>
    <n v="8980.1351140000006"/>
    <n v="82.003673324686233"/>
    <n v="17.996326675313767"/>
    <n v="11.447807658862136"/>
    <n v="15.666710494940125"/>
    <n v="17.096984438059369"/>
    <n v="82.903015561940634"/>
    <n v="16.652005531015117"/>
    <n v="30"/>
    <n v="7.992629931380784"/>
    <n v="80"/>
    <n v="45.313210546438903"/>
    <n v="36.250568437151124"/>
    <n v="11.284982193975779"/>
    <n v="43.256163766013394"/>
    <n v="132.09400678958517"/>
    <n v="60"/>
    <n v="98.976461655515592"/>
    <n v="100"/>
    <n v="0"/>
    <n v="0"/>
    <n v="67.752054588671129"/>
    <n v="67.752054588671129"/>
    <n v="13.550410917734226"/>
    <n v="49.800979354885349"/>
    <n v="49.800979354885349"/>
    <s v="2. Riesgo (&gt;=40 y &lt;60)"/>
  </r>
  <r>
    <s v="41298"/>
    <x v="0"/>
    <x v="12"/>
    <x v="598"/>
    <s v="Intermedio"/>
    <n v="6"/>
    <s v="G3"/>
    <n v="0"/>
    <n v="2180.774625"/>
    <n v="70940.600634999995"/>
    <n v="96858.061258999995"/>
    <n v="18716.679368000001"/>
    <n v="1887.2582480000001"/>
    <n v="98148.450834000003"/>
    <n v="16244.495029"/>
    <n v="23403.1330561"/>
    <n v="11887.1766601"/>
    <n v="567.07275000000004"/>
    <n v="-5975.0578539999997"/>
    <n v="11012.786802000001"/>
    <n v="0"/>
    <n v="145732.75777200001"/>
    <n v="40158.166144000003"/>
    <s v="OK"/>
    <n v="38.805539881762641"/>
    <n v="80"/>
    <n v="14133.706263"/>
    <n v="20603.937616000003"/>
    <n v="91317.162716999999"/>
    <n v="82968.040397000004"/>
    <n v="73121.375260000001"/>
    <n v="96858.061258999995"/>
    <n v="5604.8016980000011"/>
    <n v="96858.061258999995"/>
    <n v="75.49332942404483"/>
    <n v="24.50667057595517"/>
    <n v="16.550943892608725"/>
    <n v="18.881940411950175"/>
    <n v="27.556032533761389"/>
    <n v="72.443967466238604"/>
    <n v="50.793099503408676"/>
    <n v="70"/>
    <n v="5.7866135509492311"/>
    <n v="80"/>
    <n v="53.166515690828781"/>
    <n v="42.533212552663031"/>
    <n v="41.194460118237359"/>
    <n v="100"/>
    <n v="145.77873087640242"/>
    <n v="50"/>
    <n v="90.857006425095946"/>
    <n v="100"/>
    <n v="0.21221378167591887"/>
    <n v="0"/>
    <n v="83.333333333333329"/>
    <n v="83.545547115009242"/>
    <n v="16.709109423001848"/>
    <n v="59.199879219329702"/>
    <n v="59.242321975664879"/>
    <s v="2. Riesgo (&gt;=40 y &lt;60)"/>
  </r>
  <r>
    <s v="41306"/>
    <x v="0"/>
    <x v="12"/>
    <x v="599"/>
    <s v="Intermedio"/>
    <n v="6"/>
    <s v="G2"/>
    <n v="0"/>
    <n v="1103.1228430000001"/>
    <n v="25157.710994000001"/>
    <n v="35917.131538000001"/>
    <n v="4919.7399949999999"/>
    <n v="280.605323"/>
    <n v="32097.023728"/>
    <n v="3347.518904"/>
    <n v="6561.3578568999992"/>
    <n v="3379.4879119000002"/>
    <n v="93.236666999999997"/>
    <n v="638.23786500000006"/>
    <n v="9747.4452089999995"/>
    <n v="0"/>
    <n v="47427.984111279999"/>
    <n v="9632.7667752300003"/>
    <s v="OK"/>
    <n v="51.362374382732781"/>
    <n v="80"/>
    <n v="4327.4613950000003"/>
    <n v="5200.3453179999997"/>
    <n v="32097.023728"/>
    <n v="29853.176157999998"/>
    <n v="26260.833837000002"/>
    <n v="35917.131538000001"/>
    <n v="10478.919741"/>
    <n v="35917.131538000001"/>
    <n v="73.115064350883017"/>
    <n v="26.884935649116983"/>
    <n v="10.429374799258333"/>
    <n v="14.597081053925075"/>
    <n v="20.310301936149546"/>
    <n v="79.689698063850457"/>
    <n v="51.505922792278305"/>
    <n v="70"/>
    <n v="29.17526899360935"/>
    <n v="20"/>
    <n v="42.234342953378501"/>
    <n v="33.787474362702802"/>
    <n v="28.637625617267219"/>
    <n v="100"/>
    <n v="120.17080785535234"/>
    <n v="70"/>
    <n v="93.009172473388645"/>
    <n v="100"/>
    <n v="0.23315254226675197"/>
    <n v="0"/>
    <n v="90"/>
    <n v="90.233152542266751"/>
    <n v="18.046630508453351"/>
    <n v="51.787474362702802"/>
    <n v="51.834104871156157"/>
    <s v="2. Riesgo (&gt;=40 y &lt;60)"/>
  </r>
  <r>
    <s v="41319"/>
    <x v="0"/>
    <x v="12"/>
    <x v="53"/>
    <s v="Rural"/>
    <n v="6"/>
    <s v="G4"/>
    <n v="0"/>
    <n v="2010.868293"/>
    <n v="21254.002925000001"/>
    <n v="28485.989249999999"/>
    <n v="2874.1639660000001"/>
    <n v="319.03496999999999"/>
    <n v="31427.474853"/>
    <n v="7436.7977799999999"/>
    <n v="5264.3238613999993"/>
    <n v="3021.4063814000001"/>
    <n v="226.74704700000001"/>
    <n v="-5184.4030830000002"/>
    <n v="1707.9148170000001"/>
    <n v="5477.5"/>
    <n v="51148.563904790004"/>
    <n v="12556.93677643"/>
    <s v="OK"/>
    <n v="42.143035581274042"/>
    <n v="80"/>
    <n v="2850.1701440000002"/>
    <n v="3193.1989360000002"/>
    <n v="31427.474853"/>
    <n v="29279.435827000001"/>
    <n v="23264.871218"/>
    <n v="28485.989249999999"/>
    <n v="-3249.7412190000005"/>
    <n v="33963.489249999999"/>
    <n v="81.671277110378043"/>
    <n v="18.328722889621957"/>
    <n v="23.663364030311516"/>
    <n v="32.384110971001306"/>
    <n v="24.549930277229265"/>
    <n v="75.450069722770735"/>
    <n v="57.394006541924348"/>
    <n v="80"/>
    <n v="-9.5683373256474233"/>
    <n v="80"/>
    <n v="57.232580716678797"/>
    <n v="45.78606457334304"/>
    <n v="37.856964418725958"/>
    <n v="100"/>
    <n v="112.03537945698163"/>
    <n v="80"/>
    <n v="93.165091894759883"/>
    <n v="100"/>
    <n v="0.22983539861814195"/>
    <n v="0"/>
    <n v="93.333333333333329"/>
    <n v="93.563168731951464"/>
    <n v="18.712633746390292"/>
    <n v="64.452731240009712"/>
    <n v="64.498698319733336"/>
    <s v="3. Vulnerable (&gt;=60 y &lt;70)"/>
  </r>
  <r>
    <s v="41349"/>
    <x v="0"/>
    <x v="12"/>
    <x v="600"/>
    <s v="Rural"/>
    <n v="6"/>
    <s v="G3"/>
    <n v="0"/>
    <n v="1475.2495019999999"/>
    <n v="9257.4675999999999"/>
    <n v="15701.345934000001"/>
    <n v="2881.330203"/>
    <n v="135.75160399999999"/>
    <n v="13556.138682999999"/>
    <n v="2639.105024"/>
    <n v="4605.3503571000001"/>
    <n v="2516.7341661"/>
    <n v="77.922148000000007"/>
    <n v="56.591059999999999"/>
    <n v="2230.3785699999999"/>
    <n v="0"/>
    <n v="25215.508487449995"/>
    <n v="6002.1833779999997"/>
    <s v="OK"/>
    <n v="61.815161681196173"/>
    <n v="80"/>
    <n v="1556.3"/>
    <n v="3017.081807"/>
    <n v="13556.138682999999"/>
    <n v="12031.365875"/>
    <n v="10732.717102000001"/>
    <n v="15701.345934000001"/>
    <n v="2364.8917779999997"/>
    <n v="15701.345934000001"/>
    <n v="68.35539543625471"/>
    <n v="31.64460456374529"/>
    <n v="19.467970088780184"/>
    <n v="22.209793806511207"/>
    <n v="23.80353892521083"/>
    <n v="76.19646107478917"/>
    <n v="54.648050006010692"/>
    <n v="70"/>
    <n v="15.061713740597339"/>
    <n v="40"/>
    <n v="48.010171889009129"/>
    <n v="38.408137511207308"/>
    <n v="18.184838318803827"/>
    <n v="69.703817946346888"/>
    <n v="193.86248197648271"/>
    <n v="0"/>
    <n v="88.752159861626879"/>
    <n v="80"/>
    <n v="0.44849677090065698"/>
    <n v="0"/>
    <n v="49.901272648782289"/>
    <n v="50.349769419682943"/>
    <n v="10.06995388393659"/>
    <n v="48.388392040963765"/>
    <n v="48.478091395143899"/>
    <s v="2. Riesgo (&gt;=40 y &lt;60)"/>
  </r>
  <r>
    <s v="41357"/>
    <x v="0"/>
    <x v="12"/>
    <x v="601"/>
    <s v="Rural disperso"/>
    <n v="6"/>
    <s v="G5"/>
    <n v="0"/>
    <n v="2063.4543669999998"/>
    <n v="14443.868608000001"/>
    <n v="17943.829365000001"/>
    <n v="984.90066899999999"/>
    <n v="164.67628400000001"/>
    <n v="20855.011569999999"/>
    <n v="7223.3023270000003"/>
    <n v="3237.1202759000003"/>
    <n v="1438.6084819"/>
    <n v="0"/>
    <n v="-1737.76115"/>
    <n v="5540.8528660000002"/>
    <n v="0"/>
    <n v="44333.941741030001"/>
    <n v="8608.3455966500005"/>
    <s v="OK"/>
    <n v="51.350489308478778"/>
    <n v="80"/>
    <n v="727.07738500000005"/>
    <n v="1149.576953"/>
    <n v="17883.078721000002"/>
    <n v="14173.488472999999"/>
    <n v="16507.322974999999"/>
    <n v="17943.829365000001"/>
    <n v="3803.0917159999999"/>
    <n v="17943.829365000001"/>
    <n v="91.994426826182632"/>
    <n v="8.0055731738173677"/>
    <n v="34.635810691137401"/>
    <n v="38.53077495015728"/>
    <n v="19.417054425104688"/>
    <n v="80.582945574895319"/>
    <n v="44.44099567786467"/>
    <n v="50"/>
    <n v="21.194426443989983"/>
    <n v="20"/>
    <n v="39.423858739773991"/>
    <n v="31.539086991819193"/>
    <n v="28.649510691521222"/>
    <n v="100"/>
    <n v="158.10929850334981"/>
    <n v="0"/>
    <n v="79.256422756536608"/>
    <n v="70"/>
    <n v="0.30845040020406245"/>
    <n v="0"/>
    <n v="56.666666666666664"/>
    <n v="56.975117066870723"/>
    <n v="11.395023413374146"/>
    <n v="42.872420325152525"/>
    <n v="42.934110405193337"/>
    <s v="2. Riesgo (&gt;=40 y &lt;60)"/>
  </r>
  <r>
    <s v="41359"/>
    <x v="0"/>
    <x v="12"/>
    <x v="602"/>
    <s v="Rural disperso"/>
    <n v="6"/>
    <s v="G5"/>
    <n v="0"/>
    <n v="1232.6434200000001"/>
    <n v="32143.177888999999"/>
    <n v="42273.760063000002"/>
    <n v="3519.004512"/>
    <n v="683.01157999999998"/>
    <n v="40679.463333"/>
    <n v="3963.51584"/>
    <n v="5518.8301713999999"/>
    <n v="3251.1531944000003"/>
    <n v="31.508313000000001"/>
    <n v="384.07688400000001"/>
    <n v="3444.631222"/>
    <n v="0"/>
    <n v="60516.024366160003"/>
    <n v="9529.4262037499993"/>
    <s v="OK"/>
    <n v="48.225372553650679"/>
    <n v="80"/>
    <n v="2774.5225970000001"/>
    <n v="4202.0160919999998"/>
    <n v="39622.006201999997"/>
    <n v="38228.864623000001"/>
    <n v="33375.821308999999"/>
    <n v="42273.760063000002"/>
    <n v="3860.2164189999999"/>
    <n v="42273.760063000002"/>
    <n v="78.951626870333911"/>
    <n v="21.048373129666089"/>
    <n v="9.7432844862157175"/>
    <n v="10.838963902461739"/>
    <n v="15.746946868305455"/>
    <n v="84.253053131694543"/>
    <n v="58.910187366306609"/>
    <n v="80"/>
    <n v="9.1314716581803292"/>
    <n v="80"/>
    <n v="55.228078032764472"/>
    <n v="44.182462426211579"/>
    <n v="31.774627446349321"/>
    <n v="100"/>
    <n v="151.45005834674049"/>
    <n v="0"/>
    <n v="96.483919638249731"/>
    <n v="100"/>
    <n v="0.4530805548725082"/>
    <n v="0"/>
    <n v="66.666666666666671"/>
    <n v="67.119747221539185"/>
    <n v="13.423949444307837"/>
    <n v="57.515795759544915"/>
    <n v="57.606411870519416"/>
    <s v="2. Riesgo (&gt;=40 y &lt;60)"/>
  </r>
  <r>
    <s v="41378"/>
    <x v="0"/>
    <x v="12"/>
    <x v="603"/>
    <s v="Rural"/>
    <n v="6"/>
    <s v="G5"/>
    <n v="0"/>
    <n v="1618.508497"/>
    <n v="16689.970017"/>
    <n v="29282.509699999999"/>
    <n v="1776.6958649999999"/>
    <n v="373.41405099999997"/>
    <n v="22564.027885"/>
    <n v="3382.0531860000001"/>
    <n v="3805.6992596"/>
    <n v="1942.7702875999998"/>
    <n v="60.667682999999997"/>
    <n v="4855.5528430000004"/>
    <n v="3024.1381929999998"/>
    <n v="500"/>
    <n v="58473.405272999997"/>
    <n v="16805.018829000001"/>
    <s v="OK"/>
    <n v="49.736768812106313"/>
    <n v="80"/>
    <n v="1736.4030339999999"/>
    <n v="2150.1099159999999"/>
    <n v="22564.027885"/>
    <n v="20750.924094999998"/>
    <n v="18308.478513999999"/>
    <n v="29282.509699999999"/>
    <n v="7940.3587189999998"/>
    <n v="29782.509699999999"/>
    <n v="62.523597538499232"/>
    <n v="37.476402461500768"/>
    <n v="14.988694408804133"/>
    <n v="16.674245514631192"/>
    <n v="28.739593239936877"/>
    <n v="71.26040676006312"/>
    <n v="51.048970375136683"/>
    <n v="70"/>
    <n v="26.661147092650829"/>
    <n v="20"/>
    <n v="43.082210947239012"/>
    <n v="34.46576875779121"/>
    <n v="30.263231187893687"/>
    <n v="100"/>
    <n v="123.82551020122209"/>
    <n v="70"/>
    <n v="91.96462706374642"/>
    <n v="100"/>
    <n v="0.36724572622329121"/>
    <n v="0"/>
    <n v="90"/>
    <n v="90.367245726223288"/>
    <n v="18.073449145244659"/>
    <n v="52.46576875779121"/>
    <n v="52.539217903035869"/>
    <s v="2. Riesgo (&gt;=40 y &lt;60)"/>
  </r>
  <r>
    <s v="41396"/>
    <x v="0"/>
    <x v="12"/>
    <x v="604"/>
    <s v="Intermedio"/>
    <n v="6"/>
    <s v="G4"/>
    <n v="0"/>
    <n v="2096.5248200000001"/>
    <n v="62511.785426000002"/>
    <n v="84826.799983000004"/>
    <n v="13994.807104"/>
    <n v="2147.8804060000002"/>
    <n v="84343.600321999998"/>
    <n v="16988.411295999998"/>
    <n v="18457.102813400001"/>
    <n v="12456.7034274"/>
    <n v="332.27763299999998"/>
    <n v="-4033.7646810000001"/>
    <n v="14427.145431999999"/>
    <n v="0"/>
    <n v="153081.916088"/>
    <n v="36340.366147000001"/>
    <s v="OK"/>
    <n v="37.550745707448883"/>
    <n v="80"/>
    <n v="10444.6"/>
    <n v="16142.68751"/>
    <n v="82860.165278"/>
    <n v="71364.222112999996"/>
    <n v="64608.310246000001"/>
    <n v="84826.799983000004"/>
    <n v="10725.658383999998"/>
    <n v="84826.799983000004"/>
    <n v="76.164974110715065"/>
    <n v="23.835025889284935"/>
    <n v="20.141909085150562"/>
    <n v="27.564881229304582"/>
    <n v="23.739163368003272"/>
    <n v="76.260836631996725"/>
    <n v="67.490025673782"/>
    <n v="100"/>
    <n v="12.644186019217404"/>
    <n v="60"/>
    <n v="57.532148750117244"/>
    <n v="46.025719000093801"/>
    <n v="42.449254292551117"/>
    <n v="100"/>
    <n v="154.55534448423109"/>
    <n v="0"/>
    <n v="86.126091920731099"/>
    <n v="80"/>
    <n v="0.26998509667444504"/>
    <n v="2"/>
    <n v="60"/>
    <n v="62.269985096674446"/>
    <n v="12.45399701933489"/>
    <n v="58.025719000093801"/>
    <n v="58.479716019428693"/>
    <s v="2. Riesgo (&gt;=40 y &lt;60)"/>
  </r>
  <r>
    <s v="41483"/>
    <x v="0"/>
    <x v="12"/>
    <x v="605"/>
    <s v="Rural"/>
    <n v="6"/>
    <s v="G4"/>
    <n v="0"/>
    <n v="1293.5075677499999"/>
    <n v="8663.1527832499996"/>
    <n v="11433.392908"/>
    <n v="787.66128700000002"/>
    <n v="156.75282300000001"/>
    <n v="10602.641265"/>
    <n v="1322.4060810000001"/>
    <n v="2245.9794251500002"/>
    <n v="846.28590314999997"/>
    <n v="0"/>
    <n v="-209.10809"/>
    <n v="1297.6994090000001"/>
    <n v="0"/>
    <n v="21340.94461843"/>
    <n v="4219.5115409999999"/>
    <s v="OK"/>
    <n v="63.757237531241863"/>
    <n v="80"/>
    <n v="533.25"/>
    <n v="944.41411000000005"/>
    <n v="10242.807476"/>
    <n v="9676.0654670000004"/>
    <n v="9956.6603509999986"/>
    <n v="11433.392908"/>
    <n v="1088.5913190000001"/>
    <n v="11433.392908"/>
    <n v="87.084039104728703"/>
    <n v="12.915960895271297"/>
    <n v="12.472421238709146"/>
    <n v="17.068928701517056"/>
    <n v="19.771906147753356"/>
    <n v="80.228093852246644"/>
    <n v="37.680038101572535"/>
    <n v="50"/>
    <n v="9.5211572606615089"/>
    <n v="80"/>
    <n v="48.042596689806999"/>
    <n v="38.434077351845602"/>
    <n v="16.242762468758137"/>
    <n v="62.259698888680937"/>
    <n v="177.10531833098923"/>
    <n v="0"/>
    <n v="94.466927057567602"/>
    <n v="100"/>
    <n v="0.40038488092926272"/>
    <n v="0"/>
    <n v="54.086566296226977"/>
    <n v="54.486951177156243"/>
    <n v="10.897390235431249"/>
    <n v="49.251390611090997"/>
    <n v="49.331467587276848"/>
    <s v="2. Riesgo (&gt;=40 y &lt;60)"/>
  </r>
  <r>
    <s v="41503"/>
    <x v="0"/>
    <x v="12"/>
    <x v="606"/>
    <s v="Rural"/>
    <n v="6"/>
    <s v="G5"/>
    <n v="0"/>
    <n v="1614.0435399999999"/>
    <n v="14518.462815000001"/>
    <n v="19136.524604999999"/>
    <n v="1279.5483819999999"/>
    <n v="480.70545399999997"/>
    <n v="15980.734544999999"/>
    <n v="1552.8696930000001"/>
    <n v="3394.9004666999999"/>
    <n v="1573.0474857000002"/>
    <n v="52.818322000000002"/>
    <n v="1333.937079"/>
    <n v="1688.9603689999999"/>
    <n v="0"/>
    <n v="24414.533460980005"/>
    <n v="7288.0889240299994"/>
    <s v="OK"/>
    <n v="53.68278055240976"/>
    <n v="80"/>
    <n v="1064.2312030000001"/>
    <n v="1760.2538359999999"/>
    <n v="15980.734544999999"/>
    <n v="15624.522557"/>
    <n v="16132.506355000001"/>
    <n v="19136.524604999999"/>
    <n v="3075.7157699999998"/>
    <n v="19136.524604999999"/>
    <n v="84.30217444386372"/>
    <n v="15.69782555613628"/>
    <n v="9.7171358965214587"/>
    <n v="10.809874777516519"/>
    <n v="29.851436381850295"/>
    <n v="70.148563618149709"/>
    <n v="46.335599559685328"/>
    <n v="70"/>
    <n v="16.072488779892538"/>
    <n v="40"/>
    <n v="41.331252790360502"/>
    <n v="33.0650022322884"/>
    <n v="26.31721944759024"/>
    <n v="100"/>
    <n v="165.40144951942364"/>
    <n v="0"/>
    <n v="97.77099114563886"/>
    <n v="100"/>
    <n v="0.56944482668854979"/>
    <n v="0"/>
    <n v="66.666666666666671"/>
    <n v="67.236111493355224"/>
    <n v="13.447222298671045"/>
    <n v="46.398335565621736"/>
    <n v="46.512224530959443"/>
    <s v="2. Riesgo (&gt;=40 y &lt;60)"/>
  </r>
  <r>
    <s v="41518"/>
    <x v="0"/>
    <x v="12"/>
    <x v="607"/>
    <s v="Rural"/>
    <n v="6"/>
    <s v="G2"/>
    <n v="0"/>
    <n v="1177.976541"/>
    <n v="7398.5722690000002"/>
    <n v="11036.656673"/>
    <n v="1922.9542389999999"/>
    <n v="88.366691000000003"/>
    <n v="9063.1186249999992"/>
    <n v="866.32619799999998"/>
    <n v="3213.6516145000001"/>
    <n v="1605.3339415"/>
    <n v="36.101869999999998"/>
    <n v="798.50074400000005"/>
    <n v="1167.874611"/>
    <n v="200"/>
    <n v="26042.540797489997"/>
    <n v="11116.142494350001"/>
    <s v="OK"/>
    <n v="56.029930134463783"/>
    <n v="80"/>
    <n v="1165"/>
    <n v="2011.3209299999999"/>
    <n v="8629.8382559999991"/>
    <n v="8212.9735540000001"/>
    <n v="8576.5488100000002"/>
    <n v="11036.656673"/>
    <n v="2002.4772250000001"/>
    <n v="11236.656673"/>
    <n v="77.709663932752477"/>
    <n v="22.290336067247523"/>
    <n v="9.5588089910938372"/>
    <n v="13.378626457254848"/>
    <n v="42.684554401932182"/>
    <n v="57.315445598067818"/>
    <n v="49.953577240816379"/>
    <n v="70"/>
    <n v="17.820934493902019"/>
    <n v="40"/>
    <n v="40.59688162451404"/>
    <n v="32.477505299611231"/>
    <n v="23.970069865536217"/>
    <n v="91.87903443391491"/>
    <n v="172.64557339055793"/>
    <n v="0"/>
    <n v="95.169495769979591"/>
    <n v="100"/>
    <n v="0.18239616494875799"/>
    <n v="0"/>
    <n v="63.959678144638303"/>
    <n v="64.142074309587059"/>
    <n v="12.828414861917413"/>
    <n v="45.269440928538891"/>
    <n v="45.305920161528647"/>
    <s v="2. Riesgo (&gt;=40 y &lt;60)"/>
  </r>
  <r>
    <s v="41524"/>
    <x v="0"/>
    <x v="12"/>
    <x v="608"/>
    <s v="Rural"/>
    <n v="6"/>
    <s v="G1"/>
    <n v="0"/>
    <n v="1591.5144702499999"/>
    <n v="20715.533341750001"/>
    <n v="48439.229140000003"/>
    <n v="23158.534957"/>
    <n v="1041.673814"/>
    <n v="42117.018725000002"/>
    <n v="6757.6548320000002"/>
    <n v="25902.867320249999"/>
    <n v="19323.144116250001"/>
    <n v="587.93928800000003"/>
    <n v="4391.7708780000003"/>
    <n v="6531.9140859999998"/>
    <n v="1174.963647"/>
    <n v="102048.40255100001"/>
    <n v="30456.162568"/>
    <s v="OK"/>
    <n v="29.308192322892442"/>
    <n v="80"/>
    <n v="15299.853150999999"/>
    <n v="24200.208771000001"/>
    <n v="37467.735057999998"/>
    <n v="31861.89056"/>
    <n v="22307.047812000001"/>
    <n v="48439.229140000003"/>
    <n v="11511.624252000001"/>
    <n v="49614.192787"/>
    <n v="46.051616031146445"/>
    <n v="53.948383968853555"/>
    <n v="16.04495056054089"/>
    <n v="20.001003219041319"/>
    <n v="29.844820503465634"/>
    <n v="70.155179496534373"/>
    <n v="74.598475440376475"/>
    <n v="100"/>
    <n v="23.202280648645964"/>
    <n v="20"/>
    <n v="52.820913336885852"/>
    <n v="42.256730669508684"/>
    <n v="50.691807677107562"/>
    <n v="100"/>
    <n v="158.17281729542793"/>
    <n v="0"/>
    <n v="85.038208236173972"/>
    <n v="80"/>
    <n v="0.34006399618865246"/>
    <n v="0"/>
    <n v="60"/>
    <n v="60.340063996188654"/>
    <n v="12.068012799237732"/>
    <n v="54.256730669508684"/>
    <n v="54.324743468746419"/>
    <s v="2. Riesgo (&gt;=40 y &lt;60)"/>
  </r>
  <r>
    <s v="41530"/>
    <x v="0"/>
    <x v="12"/>
    <x v="330"/>
    <s v="Rural"/>
    <n v="6"/>
    <s v="G5"/>
    <n v="0"/>
    <n v="1754.7939570000001"/>
    <n v="15232.834589"/>
    <n v="20131.578801"/>
    <n v="957.114869"/>
    <n v="257.63485300000002"/>
    <n v="19139.393409"/>
    <n v="2660.8281299999999"/>
    <n v="3002.3591959"/>
    <n v="1374.8648589000002"/>
    <n v="39.168005999999998"/>
    <n v="73.352197000000004"/>
    <n v="1909.5113590000001"/>
    <n v="750"/>
    <n v="46519.061967640002"/>
    <n v="4200.8843295999995"/>
    <s v="OK"/>
    <n v="47.67257252698753"/>
    <n v="80"/>
    <n v="603.60799999999995"/>
    <n v="1214.749722"/>
    <n v="18430.732266999999"/>
    <n v="17144.014917"/>
    <n v="16987.628546"/>
    <n v="20131.578801"/>
    <n v="2022.0315620000001"/>
    <n v="20881.578801"/>
    <n v="84.38299208384079"/>
    <n v="15.61700791615921"/>
    <n v="13.902363952395625"/>
    <n v="15.465751949672184"/>
    <n v="9.0304579497373698"/>
    <n v="90.969542050262632"/>
    <n v="45.792817221120835"/>
    <n v="70"/>
    <n v="9.6833270188515002"/>
    <n v="80"/>
    <n v="54.410460383218812"/>
    <n v="43.528368306575054"/>
    <n v="32.32742747301247"/>
    <n v="100"/>
    <n v="201.24811500178927"/>
    <n v="0"/>
    <n v="93.01863142842214"/>
    <n v="100"/>
    <n v="0"/>
    <n v="0"/>
    <n v="66.666666666666671"/>
    <n v="66.666666666666671"/>
    <n v="13.333333333333336"/>
    <n v="56.861701639908389"/>
    <n v="56.861701639908389"/>
    <s v="2. Riesgo (&gt;=40 y &lt;60)"/>
  </r>
  <r>
    <s v="41548"/>
    <x v="0"/>
    <x v="12"/>
    <x v="609"/>
    <s v="Intermedio"/>
    <n v="6"/>
    <s v="G4"/>
    <n v="0"/>
    <n v="1509.7935849999999"/>
    <n v="14234.541821000001"/>
    <n v="19646.872807"/>
    <n v="1793.4924510000001"/>
    <n v="381.90287499999999"/>
    <n v="19401.841562000001"/>
    <n v="2981.879805"/>
    <n v="3734.7374248000001"/>
    <n v="1857.5800448"/>
    <n v="59.940120999999998"/>
    <n v="18.635639999999999"/>
    <n v="2417.3909600000002"/>
    <n v="300"/>
    <n v="35308.391800199999"/>
    <n v="13423.794445"/>
    <s v="OK"/>
    <n v="52.362186624140271"/>
    <n v="80"/>
    <n v="1317.4889129999999"/>
    <n v="2175.3953259999998"/>
    <n v="17751.079786999999"/>
    <n v="16170.579213999999"/>
    <n v="15744.335406"/>
    <n v="19646.872807"/>
    <n v="2495.9667210000002"/>
    <n v="19946.872807"/>
    <n v="80.136597618682799"/>
    <n v="19.863402381317201"/>
    <n v="15.369055537698239"/>
    <n v="21.033070336692518"/>
    <n v="38.018708189716996"/>
    <n v="61.981291810283004"/>
    <n v="49.737902120373981"/>
    <n v="70"/>
    <n v="12.513072826754504"/>
    <n v="60"/>
    <n v="46.57555290565854"/>
    <n v="37.260442324526835"/>
    <n v="27.637813375859729"/>
    <n v="100"/>
    <n v="165.11678425031269"/>
    <n v="0"/>
    <n v="91.096313058333052"/>
    <n v="100"/>
    <n v="0.22310951750280539"/>
    <n v="0"/>
    <n v="66.666666666666671"/>
    <n v="66.889776184169477"/>
    <n v="13.377955236833897"/>
    <n v="50.593775657860171"/>
    <n v="50.638397561360733"/>
    <s v="2. Riesgo (&gt;=40 y &lt;60)"/>
  </r>
  <r>
    <s v="41551"/>
    <x v="0"/>
    <x v="12"/>
    <x v="610"/>
    <s v="Intermedio"/>
    <n v="3"/>
    <s v="G2"/>
    <n v="0"/>
    <n v="2676.2947129999998"/>
    <n v="212614.837145"/>
    <n v="271553.44341399998"/>
    <n v="42039.884265000001"/>
    <n v="5599.8026499999996"/>
    <n v="250258.04780299999"/>
    <n v="11729.508997000001"/>
    <n v="51381.051728400002"/>
    <n v="29567.572648400001"/>
    <n v="680.51142800000002"/>
    <n v="416.084926"/>
    <n v="24402.741596"/>
    <n v="4500"/>
    <n v="431227.76800859999"/>
    <n v="79163.447545279996"/>
    <s v="OK"/>
    <n v="45.453526938000252"/>
    <n v="70"/>
    <n v="32622.410464000001"/>
    <n v="47639.686914999998"/>
    <n v="249323.87940800001"/>
    <n v="242959.260778"/>
    <n v="215291.13185800001"/>
    <n v="271553.44341399998"/>
    <n v="25499.337950000001"/>
    <n v="276053.44341399998"/>
    <n v="79.281311682641928"/>
    <n v="20.718688317358072"/>
    <n v="4.6869657539378409"/>
    <n v="6.5599348306158296"/>
    <n v="18.357687843446399"/>
    <n v="81.642312156553601"/>
    <n v="57.545674239394806"/>
    <n v="80"/>
    <n v="9.2371019302079116"/>
    <n v="80"/>
    <n v="53.784187060905502"/>
    <n v="43.027349648724403"/>
    <n v="24.546473061999748"/>
    <n v="89.26289360470949"/>
    <n v="146.03361994838517"/>
    <n v="50"/>
    <n v="97.447248677057203"/>
    <n v="100"/>
    <n v="0.26350619458015068"/>
    <n v="0"/>
    <n v="79.754297868236492"/>
    <n v="80.017804062816637"/>
    <n v="16.003560812563329"/>
    <n v="58.978209222371703"/>
    <n v="59.030910461287732"/>
    <s v="2. Riesgo (&gt;=40 y &lt;60)"/>
  </r>
  <r>
    <s v="41615"/>
    <x v="0"/>
    <x v="12"/>
    <x v="611"/>
    <s v="Rural"/>
    <n v="6"/>
    <s v="G2"/>
    <n v="0"/>
    <n v="1069.04658275"/>
    <n v="18194.75039325"/>
    <n v="40069.510756000003"/>
    <n v="11373.215778"/>
    <n v="354.87928199999999"/>
    <n v="33751.750465999998"/>
    <n v="10862.758739999999"/>
    <n v="13354.39798475"/>
    <n v="7869.57207475"/>
    <n v="226.628896"/>
    <n v="832.93438000000003"/>
    <n v="4997.3099519999996"/>
    <n v="1000"/>
    <n v="107610.563872"/>
    <n v="29629.986364"/>
    <s v="OK"/>
    <n v="36.117838040149216"/>
    <n v="80"/>
    <n v="7485"/>
    <n v="11728.09506"/>
    <n v="33751.750465999998"/>
    <n v="29481.608624"/>
    <n v="19263.796976000001"/>
    <n v="40069.510756000003"/>
    <n v="6056.8732279999995"/>
    <n v="41069.510756000003"/>
    <n v="48.075947553503489"/>
    <n v="51.924052446496511"/>
    <n v="32.184282563189299"/>
    <n v="45.045517135956267"/>
    <n v="27.534458790908399"/>
    <n v="72.465541209091597"/>
    <n v="58.928692133757174"/>
    <n v="80"/>
    <n v="14.747858244488894"/>
    <n v="60"/>
    <n v="61.887022158308881"/>
    <n v="49.509617726647107"/>
    <n v="43.882161959850784"/>
    <n v="100"/>
    <n v="156.68797675350703"/>
    <n v="0"/>
    <n v="87.348384059956985"/>
    <n v="80"/>
    <n v="0.20834731033900411"/>
    <n v="0"/>
    <n v="60"/>
    <n v="60.208347310339008"/>
    <n v="12.041669462067802"/>
    <n v="61.509617726647107"/>
    <n v="61.551287188714909"/>
    <s v="3. Vulnerable (&gt;=60 y &lt;70)"/>
  </r>
  <r>
    <s v="41660"/>
    <x v="0"/>
    <x v="12"/>
    <x v="612"/>
    <s v="Rural disperso"/>
    <n v="6"/>
    <s v="G5"/>
    <n v="0"/>
    <n v="1482.7654030000001"/>
    <n v="15705.483681"/>
    <n v="21093.439998999998"/>
    <n v="1533.8269949999999"/>
    <n v="222.16177099999999"/>
    <n v="23150.112112999999"/>
    <n v="6062.9895379999998"/>
    <n v="3280.2095970999999"/>
    <n v="1353.1114650999998"/>
    <n v="92.187819000000005"/>
    <n v="-2980.80935"/>
    <n v="2070.35727"/>
    <n v="0"/>
    <n v="24643.890721"/>
    <n v="3901.4915209999999"/>
    <s v="OK"/>
    <n v="60.858508138399934"/>
    <n v="80"/>
    <n v="807.46699999999998"/>
    <n v="1755.9887659999999"/>
    <n v="22147.151216999999"/>
    <n v="18324.171641000001"/>
    <n v="17188.249083999999"/>
    <n v="21093.439998999998"/>
    <n v="-818.26426099999981"/>
    <n v="21093.439998999998"/>
    <n v="81.486230244165299"/>
    <n v="18.513769755834701"/>
    <n v="26.189892767712834"/>
    <n v="29.135072748844525"/>
    <n v="15.831475496989563"/>
    <n v="84.168524503010431"/>
    <n v="41.250762338366179"/>
    <n v="50"/>
    <n v="-3.879235729396401"/>
    <n v="100"/>
    <n v="56.363473401537931"/>
    <n v="45.09077872123035"/>
    <n v="19.141491861600066"/>
    <n v="73.370741083950193"/>
    <n v="217.4687963718641"/>
    <n v="0"/>
    <n v="82.738278442486518"/>
    <n v="80"/>
    <n v="0.49565118580558098"/>
    <n v="0"/>
    <n v="51.123580361316726"/>
    <n v="51.619231547122304"/>
    <n v="10.323846309424461"/>
    <n v="55.315494793493698"/>
    <n v="55.414625030654811"/>
    <s v="2. Riesgo (&gt;=40 y &lt;60)"/>
  </r>
  <r>
    <s v="41668"/>
    <x v="0"/>
    <x v="12"/>
    <x v="613"/>
    <s v="Rural"/>
    <n v="6"/>
    <s v="G5"/>
    <n v="0"/>
    <n v="1479.5158590000001"/>
    <n v="39051.274226000001"/>
    <n v="53248.784553999998"/>
    <n v="4407.131007"/>
    <n v="892.22536500000001"/>
    <n v="58088.707066000003"/>
    <n v="13343.171767"/>
    <n v="6955.4674873999993"/>
    <n v="3342.5388453999999"/>
    <n v="147.72075100000001"/>
    <n v="-4393.3403719999997"/>
    <n v="5093.9962169999999"/>
    <n v="950"/>
    <n v="659372.20970999997"/>
    <n v="25422.774885999999"/>
    <s v="OK"/>
    <n v="65.405348374815176"/>
    <n v="80"/>
    <n v="3318.1253569999999"/>
    <n v="5299.3563720000002"/>
    <n v="54029.196283999998"/>
    <n v="46419.680902"/>
    <n v="40530.790085000001"/>
    <n v="53248.784553999998"/>
    <n v="848.37659600000006"/>
    <n v="54198.784553999998"/>
    <n v="76.115897150473771"/>
    <n v="23.884102849526229"/>
    <n v="22.970336991387288"/>
    <n v="25.553462369826576"/>
    <n v="3.8556030283989755"/>
    <n v="96.144396971601026"/>
    <n v="48.056278768538441"/>
    <n v="70"/>
    <n v="1.5653055746199163"/>
    <n v="100"/>
    <n v="63.116392438190772"/>
    <n v="50.493113950552619"/>
    <n v="14.594651625184824"/>
    <n v="55.942369243960123"/>
    <n v="159.70934795517431"/>
    <n v="0"/>
    <n v="85.915919714960765"/>
    <n v="80"/>
    <n v="0.13600327966860926"/>
    <n v="0"/>
    <n v="45.314123081320041"/>
    <n v="45.450126360988648"/>
    <n v="9.0900252721977299"/>
    <n v="59.555938566816629"/>
    <n v="59.583139222750347"/>
    <s v="2. Riesgo (&gt;=40 y &lt;60)"/>
  </r>
  <r>
    <s v="41676"/>
    <x v="0"/>
    <x v="12"/>
    <x v="279"/>
    <s v="Rural disperso"/>
    <n v="6"/>
    <s v="G4"/>
    <n v="0"/>
    <n v="1793.8255999999999"/>
    <n v="14220.900014999999"/>
    <n v="17578.739740000001"/>
    <n v="1357.8757049999999"/>
    <n v="67.301935"/>
    <n v="15032.527529000001"/>
    <n v="879.61557600000003"/>
    <n v="3229.5960799999998"/>
    <n v="1637.002673"/>
    <n v="30.320595000000001"/>
    <n v="1142.7413759999999"/>
    <n v="2774.95912"/>
    <n v="0"/>
    <n v="53777.923814729998"/>
    <n v="5818.9001535200005"/>
    <s v="OK"/>
    <n v="43.859686164728267"/>
    <n v="80"/>
    <n v="1228.5176590000001"/>
    <n v="1425.1776399999999"/>
    <n v="14843.404957000001"/>
    <n v="14122.335224"/>
    <n v="16014.725614999999"/>
    <n v="17578.739740000001"/>
    <n v="3948.0210909999996"/>
    <n v="17578.739740000001"/>
    <n v="91.102808573693565"/>
    <n v="8.8971914263064349"/>
    <n v="5.8514150351834688"/>
    <n v="8.0078586288085081"/>
    <n v="10.820239497468624"/>
    <n v="89.17976050253138"/>
    <n v="50.687535916256131"/>
    <n v="70"/>
    <n v="22.459067881961822"/>
    <n v="20"/>
    <n v="39.21696211152927"/>
    <n v="31.373569689223416"/>
    <n v="36.140313835271733"/>
    <n v="100"/>
    <n v="116.00790835681426"/>
    <n v="80"/>
    <n v="95.142154141257535"/>
    <n v="100"/>
    <n v="6.2992316096510903E-2"/>
    <n v="0"/>
    <n v="93.333333333333329"/>
    <n v="93.396325649429841"/>
    <n v="18.67926512988597"/>
    <n v="50.040236355890087"/>
    <n v="50.052834819109385"/>
    <s v="2. Riesgo (&gt;=40 y &lt;60)"/>
  </r>
  <r>
    <s v="41770"/>
    <x v="0"/>
    <x v="12"/>
    <x v="614"/>
    <s v="Rural"/>
    <n v="6"/>
    <s v="G5"/>
    <n v="0"/>
    <n v="1893.7981689999999"/>
    <n v="23549.86418"/>
    <n v="31564.180898999999"/>
    <n v="3171.4146169999999"/>
    <n v="771.34911099999999"/>
    <n v="30011.674317000001"/>
    <n v="1345.666219"/>
    <n v="5927.6599731000006"/>
    <n v="4039.5369651000001"/>
    <n v="126.395825"/>
    <n v="-326.39277299999998"/>
    <n v="2945.0957600000002"/>
    <n v="0"/>
    <n v="49090.962122999998"/>
    <n v="10613.22420409"/>
    <s v="OK"/>
    <n v="30.105706479340675"/>
    <n v="80"/>
    <n v="2489.6926800000001"/>
    <n v="3942.7637279999999"/>
    <n v="30002.450664"/>
    <n v="28143.517970000001"/>
    <n v="25443.662349000002"/>
    <n v="31564.180898999999"/>
    <n v="2745.0988120000002"/>
    <n v="31564.180898999999"/>
    <n v="80.609290735011896"/>
    <n v="19.390709264988104"/>
    <n v="4.4838092163280354"/>
    <n v="4.9880352267309167"/>
    <n v="21.619507430915707"/>
    <n v="78.380492569084296"/>
    <n v="68.147245007837981"/>
    <n v="100"/>
    <n v="8.6968796078816322"/>
    <n v="80"/>
    <n v="56.551847412160669"/>
    <n v="45.241477929728539"/>
    <n v="49.894293520659325"/>
    <n v="100"/>
    <n v="158.36347030590136"/>
    <n v="0"/>
    <n v="93.804063825257671"/>
    <n v="100"/>
    <n v="0.21821516371963823"/>
    <n v="0"/>
    <n v="66.666666666666671"/>
    <n v="66.884881830386306"/>
    <n v="13.376976366077262"/>
    <n v="58.574811263061875"/>
    <n v="58.618454295805805"/>
    <s v="2. Riesgo (&gt;=40 y &lt;60)"/>
  </r>
  <r>
    <s v="41791"/>
    <x v="0"/>
    <x v="12"/>
    <x v="615"/>
    <s v="Rural"/>
    <n v="6"/>
    <s v="G5"/>
    <n v="0"/>
    <n v="1584.3330169999999"/>
    <n v="18620.039757999999"/>
    <n v="23283.46487"/>
    <n v="1562.6159070000001"/>
    <n v="222.05794299999999"/>
    <n v="22430.062696000001"/>
    <n v="2039.359197"/>
    <n v="3435.1518951999997"/>
    <n v="1338.9279521999999"/>
    <n v="115.66059199999999"/>
    <n v="-942.82176900000002"/>
    <n v="2905.6031389999998"/>
    <n v="0"/>
    <n v="41456.087330570001"/>
    <n v="12497.63312034"/>
    <s v="OK"/>
    <n v="53.98833458300868"/>
    <n v="80"/>
    <n v="1856.3119389999999"/>
    <n v="1784.6738500000001"/>
    <n v="22130.062696000001"/>
    <n v="20052.738775999998"/>
    <n v="20204.372775"/>
    <n v="23283.46487"/>
    <n v="2078.4419619999999"/>
    <n v="23283.46487"/>
    <n v="86.775627630201598"/>
    <n v="13.224372369798402"/>
    <n v="9.0920797888080944"/>
    <n v="10.114528090462144"/>
    <n v="30.146677906875595"/>
    <n v="69.853322093124405"/>
    <n v="38.977256116997573"/>
    <n v="50"/>
    <n v="8.9266867006465418"/>
    <n v="80"/>
    <n v="44.63844451067699"/>
    <n v="35.710755608541596"/>
    <n v="26.01166541699132"/>
    <n v="99.704619800354322"/>
    <n v="96.140837781898256"/>
    <n v="100"/>
    <n v="90.613113263454608"/>
    <n v="100"/>
    <n v="0"/>
    <n v="0"/>
    <n v="99.901539933451431"/>
    <n v="99.901539933451431"/>
    <n v="19.980307986690288"/>
    <n v="55.691063595231881"/>
    <n v="55.691063595231881"/>
    <s v="2. Riesgo (&gt;=40 y &lt;60)"/>
  </r>
  <r>
    <s v="41797"/>
    <x v="0"/>
    <x v="12"/>
    <x v="616"/>
    <s v="Rural"/>
    <n v="6"/>
    <s v="G3"/>
    <n v="0"/>
    <n v="1337.6485849999999"/>
    <n v="11134.444928999999"/>
    <n v="16874.454258000002"/>
    <n v="3052.9263620000002"/>
    <n v="176.76410200000001"/>
    <n v="14754.143934"/>
    <n v="531.49790499999995"/>
    <n v="4597.0559618999996"/>
    <n v="1880.7822829000002"/>
    <n v="143.83077399999999"/>
    <n v="87.448909"/>
    <n v="1819.1973089999999"/>
    <n v="0"/>
    <n v="39457.252135000002"/>
    <n v="9572.7569829999993"/>
    <s v="OK"/>
    <n v="50.248777004728893"/>
    <n v="80"/>
    <n v="2126.8878079999999"/>
    <n v="3229.6904640000002"/>
    <n v="14070.731669999999"/>
    <n v="13159.902142999999"/>
    <n v="12472.093514"/>
    <n v="16874.454258000002"/>
    <n v="2050.4769919999999"/>
    <n v="16874.454258000002"/>
    <n v="73.911092609629804"/>
    <n v="26.088907390370196"/>
    <n v="3.602363562247731"/>
    <n v="4.1097120844520676"/>
    <n v="24.261083742597016"/>
    <n v="75.738916257402991"/>
    <n v="40.912755870012468"/>
    <n v="50"/>
    <n v="12.151367745880671"/>
    <n v="60"/>
    <n v="43.18750714644505"/>
    <n v="34.55000571715604"/>
    <n v="29.751222995271107"/>
    <n v="100"/>
    <n v="151.85053258812985"/>
    <n v="0"/>
    <n v="93.526779215454965"/>
    <n v="100"/>
    <n v="0.22317004496158999"/>
    <n v="0"/>
    <n v="66.666666666666671"/>
    <n v="66.889836711628263"/>
    <n v="13.377967342325654"/>
    <n v="47.883339050489376"/>
    <n v="47.927973059481694"/>
    <s v="2. Riesgo (&gt;=40 y &lt;60)"/>
  </r>
  <r>
    <s v="41799"/>
    <x v="0"/>
    <x v="12"/>
    <x v="617"/>
    <s v="Rural"/>
    <n v="6"/>
    <s v="G3"/>
    <n v="0"/>
    <n v="1636.6679409999999"/>
    <n v="13642.051866"/>
    <n v="20010.153656999999"/>
    <n v="2383.9731750000001"/>
    <n v="262.28641499999998"/>
    <n v="17864.584137999998"/>
    <n v="2615.260268"/>
    <n v="4299.3286340000004"/>
    <n v="1756.846499"/>
    <n v="275.86894699999999"/>
    <n v="544.47319700000003"/>
    <n v="1381.165193"/>
    <n v="0"/>
    <n v="30291.566504999999"/>
    <n v="14872.997871"/>
    <s v="OK"/>
    <n v="68.834280015385048"/>
    <n v="80"/>
    <n v="2260.8943629999999"/>
    <n v="2646.2595900000001"/>
    <n v="16923.198325000001"/>
    <n v="16400.783528"/>
    <n v="15278.719806999999"/>
    <n v="20010.153656999999"/>
    <n v="2201.507337"/>
    <n v="20010.153656999999"/>
    <n v="76.354834994758576"/>
    <n v="23.645165005241424"/>
    <n v="14.639357109002299"/>
    <n v="16.701130182966981"/>
    <n v="49.099467564825432"/>
    <n v="50.900532435174568"/>
    <n v="40.863275375287344"/>
    <n v="50"/>
    <n v="11.00195118306782"/>
    <n v="60"/>
    <n v="40.249365524676591"/>
    <n v="32.199492419741276"/>
    <n v="11.165719984614952"/>
    <n v="42.799022977438433"/>
    <n v="117.04481347322464"/>
    <n v="80"/>
    <n v="96.91302561745519"/>
    <n v="100"/>
    <n v="0.14377570941136164"/>
    <n v="0"/>
    <n v="74.266340992479471"/>
    <n v="74.410116701890828"/>
    <n v="14.882023340378167"/>
    <n v="47.052760618237173"/>
    <n v="47.081515760119444"/>
    <s v="2. Riesgo (&gt;=40 y &lt;60)"/>
  </r>
  <r>
    <s v="41801"/>
    <x v="0"/>
    <x v="12"/>
    <x v="618"/>
    <s v="Rural"/>
    <n v="6"/>
    <s v="G4"/>
    <n v="0"/>
    <n v="1167.3875780000001"/>
    <n v="8984.8912450000007"/>
    <n v="13379.886592000001"/>
    <n v="1429.681562"/>
    <n v="145.785335"/>
    <n v="14523.594776"/>
    <n v="4874.3410430000004"/>
    <n v="2760.1201793999999"/>
    <n v="1523.5040534000002"/>
    <n v="42.012962999999999"/>
    <n v="-2163.2396990000002"/>
    <n v="4109.7259679999997"/>
    <n v="0"/>
    <n v="20001.058600730001"/>
    <n v="12231.26464474"/>
    <s v="OK"/>
    <n v="39.174391349751161"/>
    <n v="80"/>
    <n v="1496.802917"/>
    <n v="1575.466897"/>
    <n v="14306.510165"/>
    <n v="11887.449157999999"/>
    <n v="10152.278823000001"/>
    <n v="13379.886592000001"/>
    <n v="1988.4992319999997"/>
    <n v="13379.886592000001"/>
    <n v="75.877166470679754"/>
    <n v="24.122833529320246"/>
    <n v="33.561532927473081"/>
    <n v="45.930088608195852"/>
    <n v="61.15308638860536"/>
    <n v="38.84691361139464"/>
    <n v="55.19701876645032"/>
    <n v="80"/>
    <n v="14.861854159428734"/>
    <n v="60"/>
    <n v="49.779967149782145"/>
    <n v="39.823973719825716"/>
    <n v="40.825608650248839"/>
    <n v="100"/>
    <n v="105.255466775657"/>
    <n v="100"/>
    <n v="83.09118730493698"/>
    <n v="80"/>
    <n v="0.27467264115177503"/>
    <n v="0"/>
    <n v="93.333333333333329"/>
    <n v="93.60800597448511"/>
    <n v="18.721601194897023"/>
    <n v="58.490640386492387"/>
    <n v="58.545574914722735"/>
    <s v="2. Riesgo (&gt;=40 y &lt;60)"/>
  </r>
  <r>
    <s v="41807"/>
    <x v="0"/>
    <x v="12"/>
    <x v="619"/>
    <s v="Intermedio"/>
    <n v="6"/>
    <s v="G4"/>
    <n v="0"/>
    <n v="1616.0562299999999"/>
    <n v="23721.299115000002"/>
    <n v="31460.756923000001"/>
    <n v="3222.9544770000002"/>
    <n v="256.709811"/>
    <n v="32909.839435000002"/>
    <n v="1515.4190599999999"/>
    <n v="5171.1531431000003"/>
    <n v="2863.9657260999998"/>
    <n v="0"/>
    <n v="-2977.3045910000001"/>
    <n v="3259.7860439999999"/>
    <n v="503.49732299999999"/>
    <n v="40586.001791000002"/>
    <n v="8393.3267529999994"/>
    <s v="OK"/>
    <n v="46.246287937482421"/>
    <n v="80"/>
    <n v="2403.7966700000002"/>
    <n v="3479.6642880000004"/>
    <n v="32130.874097"/>
    <n v="28365.762716000001"/>
    <n v="25337.355345"/>
    <n v="31460.756923000001"/>
    <n v="282.48145299999987"/>
    <n v="31964.254246"/>
    <n v="80.536381902740018"/>
    <n v="19.463618097259982"/>
    <n v="4.6047598104910046"/>
    <n v="6.3017689499570499"/>
    <n v="20.680348845944295"/>
    <n v="79.319651154055705"/>
    <n v="55.383502419019656"/>
    <n v="80"/>
    <n v="0.88374172857591249"/>
    <n v="100"/>
    <n v="57.01700764025454"/>
    <n v="45.613606112203634"/>
    <n v="33.753712062517579"/>
    <n v="100"/>
    <n v="144.75701424447018"/>
    <n v="50"/>
    <n v="88.281951590755071"/>
    <n v="80"/>
    <n v="0.22427021750869902"/>
    <n v="0"/>
    <n v="76.666666666666671"/>
    <n v="76.890936884175375"/>
    <n v="15.378187376835076"/>
    <n v="60.94693944553697"/>
    <n v="60.991793489038713"/>
    <s v="3. Vulnerable (&gt;=60 y &lt;70)"/>
  </r>
  <r>
    <s v="41872"/>
    <x v="0"/>
    <x v="12"/>
    <x v="620"/>
    <s v="Rural"/>
    <n v="6"/>
    <s v="G3"/>
    <n v="0"/>
    <n v="1101.0593705000001"/>
    <n v="9177.3294145"/>
    <n v="13141.135407"/>
    <n v="2019.6109059999999"/>
    <n v="336.29952300000002"/>
    <n v="14519.207866000001"/>
    <n v="4170.7450369999997"/>
    <n v="3456.9697995000001"/>
    <n v="1567.0696765"/>
    <n v="41.908490999999998"/>
    <n v="-253.62688399999999"/>
    <n v="1382.3379359999999"/>
    <n v="500"/>
    <n v="34984.825254019997"/>
    <n v="18069.649108919999"/>
    <s v="OK"/>
    <n v="52.598588179245056"/>
    <n v="80"/>
    <n v="1184.801676"/>
    <n v="2355.910429"/>
    <n v="11504.862168"/>
    <n v="11126.341490999999"/>
    <n v="10278.388784999999"/>
    <n v="13141.135407"/>
    <n v="1170.6195429999998"/>
    <n v="13641.135407"/>
    <n v="78.215378402728604"/>
    <n v="21.784621597271396"/>
    <n v="28.725706495095643"/>
    <n v="32.771368318986823"/>
    <n v="51.649962455775508"/>
    <n v="48.350037544224492"/>
    <n v="45.330730882481348"/>
    <n v="70"/>
    <n v="8.5815403782246165"/>
    <n v="80"/>
    <n v="50.581205492096544"/>
    <n v="40.464964393677235"/>
    <n v="27.401411820754944"/>
    <n v="100"/>
    <n v="198.8442856490355"/>
    <n v="0"/>
    <n v="96.709906894383934"/>
    <n v="100"/>
    <n v="0.25691453943060283"/>
    <n v="0"/>
    <n v="66.666666666666671"/>
    <n v="66.923581206097268"/>
    <n v="13.384716241219454"/>
    <n v="53.798297727010571"/>
    <n v="53.849680634896686"/>
    <s v="2. Riesgo (&gt;=40 y &lt;60)"/>
  </r>
  <r>
    <s v="41885"/>
    <x v="0"/>
    <x v="12"/>
    <x v="621"/>
    <s v="Rural"/>
    <n v="6"/>
    <s v="G1"/>
    <n v="0"/>
    <n v="1035.80575"/>
    <n v="7919.757936"/>
    <n v="21573.355263000001"/>
    <n v="7752.798941"/>
    <n v="426.39561200000003"/>
    <n v="15843.655659"/>
    <n v="4945.75155"/>
    <n v="9530.8434426000003"/>
    <n v="5804.6032016000008"/>
    <n v="181.480964"/>
    <n v="2003.4593629999999"/>
    <n v="5123.6338420000002"/>
    <n v="0"/>
    <n v="158012.26813935"/>
    <n v="17095.313833979999"/>
    <s v="OK"/>
    <n v="47.980727811658021"/>
    <n v="80"/>
    <n v="4536.3780969999998"/>
    <n v="8179.1945530000003"/>
    <n v="15843.655659"/>
    <n v="12598.889062"/>
    <n v="8955.5636859999995"/>
    <n v="21573.355263000001"/>
    <n v="7308.5741689999995"/>
    <n v="21573.355263000001"/>
    <n v="41.512150413429175"/>
    <n v="58.487849586570825"/>
    <n v="31.215974750060681"/>
    <n v="38.912604255505336"/>
    <n v="10.818978826950167"/>
    <n v="89.181021173049828"/>
    <n v="60.903352746884629"/>
    <n v="80"/>
    <n v="33.87778154997882"/>
    <n v="0"/>
    <n v="53.316295003025196"/>
    <n v="42.653036002420158"/>
    <n v="32.019272188341979"/>
    <n v="100"/>
    <n v="180.30231118541619"/>
    <n v="0"/>
    <n v="79.520088880770345"/>
    <n v="70"/>
    <n v="0.24400267790162489"/>
    <n v="0"/>
    <n v="56.666666666666664"/>
    <n v="56.910669344568291"/>
    <n v="11.382133868913659"/>
    <n v="53.986369335753494"/>
    <n v="54.035169871333821"/>
    <s v="2. Riesgo (&gt;=40 y &lt;60)"/>
  </r>
  <r>
    <s v="44001"/>
    <x v="0"/>
    <x v="13"/>
    <x v="622"/>
    <s v="Ciudades y aglomeraciones"/>
    <n v="3"/>
    <s v="G1"/>
    <n v="1"/>
    <n v="5129.0354465"/>
    <n v="426495.85277549998"/>
    <n v="513011.44668699999"/>
    <n v="61781.284271999997"/>
    <n v="1137.2365669999999"/>
    <n v="525925.244022"/>
    <n v="50470.383979999999"/>
    <n v="68340.433000499994"/>
    <n v="34308.211028500002"/>
    <n v="401.00197800000001"/>
    <n v="-21323.864095000001"/>
    <n v="63309.573245"/>
    <n v="0"/>
    <n v="434941.36167461"/>
    <n v="192969.20859980999"/>
    <s v="OK"/>
    <n v="60.642058060955485"/>
    <n v="70"/>
    <n v="46080.134599999998"/>
    <n v="62918.520838999997"/>
    <n v="500303.08880999999"/>
    <n v="466003.102793"/>
    <n v="431624.88822199998"/>
    <n v="513011.44668699999"/>
    <n v="42386.711127999995"/>
    <n v="513011.44668699999"/>
    <n v="84.135527776116902"/>
    <n v="15.864472223883098"/>
    <n v="9.5964939035877066"/>
    <n v="11.96261121110601"/>
    <n v="44.366718275962647"/>
    <n v="55.633281724037353"/>
    <n v="50.201922232844197"/>
    <n v="70"/>
    <n v="8.262332429759816"/>
    <n v="80"/>
    <n v="46.692073031805293"/>
    <n v="37.353658425444237"/>
    <n v="9.3579419390445153"/>
    <n v="34.030020262142209"/>
    <n v="136.54153006532235"/>
    <n v="60"/>
    <n v="93.144158654190093"/>
    <n v="100"/>
    <n v="0.38899573912527718"/>
    <n v="0"/>
    <n v="64.676673420714067"/>
    <n v="65.065669159839345"/>
    <n v="13.01313383196787"/>
    <n v="50.288993109587054"/>
    <n v="50.366792257412108"/>
    <s v="2. Riesgo (&gt;=40 y &lt;60)"/>
  </r>
  <r>
    <s v="44035"/>
    <x v="0"/>
    <x v="13"/>
    <x v="342"/>
    <s v="Intermedio"/>
    <n v="5"/>
    <s v="G1"/>
    <n v="0"/>
    <n v="1838.761434"/>
    <n v="26441.841256"/>
    <n v="60341.059815000001"/>
    <n v="31036.556484000001"/>
    <n v="8.4202899999999996"/>
    <n v="31768.117152999999"/>
    <n v="0"/>
    <n v="32936.701014999999"/>
    <n v="20349.629265"/>
    <n v="159.946303"/>
    <n v="15985.870912"/>
    <n v="0"/>
    <n v="4550"/>
    <n v="566258.50680700003"/>
    <n v="27011.989703409999"/>
    <s v="NO"/>
    <n v="77.509854456753686"/>
    <n v="80"/>
    <n v="20990.5"/>
    <n v="31044.976773999999"/>
    <n v="31768.117152999999"/>
    <n v="29561.774379999999"/>
    <n v="28280.60269"/>
    <n v="60341.059815000001"/>
    <n v="16145.817215000001"/>
    <n v="64891.059815000001"/>
    <n v="46.867925052535803"/>
    <n v="53.132074947464197"/>
    <n v="0"/>
    <n v="0"/>
    <n v="4.7702576435847872"/>
    <n v="95.229742356415215"/>
    <n v="61.784054376703942"/>
    <n v="80"/>
    <n v="24.88142012325061"/>
    <n v="20"/>
    <n v="49.672363460775884"/>
    <n v="39.737890768620709"/>
    <n v="2.4901455432463138"/>
    <n v="7.9622845642169837"/>
    <n v="147.90012993497058"/>
    <n v="50"/>
    <n v="93.054851937324699"/>
    <n v="100"/>
    <n v="0"/>
    <n v="0"/>
    <n v="52.654094854738993"/>
    <n v="52.654094854738993"/>
    <n v="10.530818970947799"/>
    <n v="50.268709739568507"/>
    <n v="50.268709739568507"/>
    <s v="2. Riesgo (&gt;=40 y &lt;60)"/>
  </r>
  <r>
    <s v="44078"/>
    <x v="0"/>
    <x v="13"/>
    <x v="623"/>
    <s v="Rural"/>
    <n v="6"/>
    <s v="G3"/>
    <n v="0"/>
    <n v="2135.7564510000002"/>
    <n v="31841.297097999999"/>
    <n v="50608.462828000003"/>
    <n v="8671.5978589999995"/>
    <n v="3171.6205190000001"/>
    <n v="154233.503428"/>
    <n v="44444.905923999999"/>
    <n v="13980.433249"/>
    <n v="9510.9176100000004"/>
    <n v="0"/>
    <n v="-32371.234723000001"/>
    <n v="3425.6947570000002"/>
    <n v="0"/>
    <n v="370777.64739942004"/>
    <n v="108321.51799326998"/>
    <s v="OK"/>
    <n v="47.967151260778081"/>
    <n v="80"/>
    <n v="7455.7806680000003"/>
    <n v="11843.218378"/>
    <n v="78510.181912"/>
    <n v="38457.433058000002"/>
    <n v="33977.053548999997"/>
    <n v="50608.462828000003"/>
    <n v="-28945.539966"/>
    <n v="50608.462828000003"/>
    <n v="67.137098521399082"/>
    <n v="32.862901478600918"/>
    <n v="28.81663512542071"/>
    <n v="32.875103126540907"/>
    <n v="29.214683989992707"/>
    <n v="70.785316010007293"/>
    <n v="68.030206507944257"/>
    <n v="100"/>
    <n v="-57.195058590053407"/>
    <n v="0"/>
    <n v="47.304664123029823"/>
    <n v="37.843731298423862"/>
    <n v="32.032848739221919"/>
    <n v="100"/>
    <n v="158.84612095458704"/>
    <n v="0"/>
    <n v="48.984007069434547"/>
    <n v="0"/>
    <n v="0.36055802690120164"/>
    <n v="0"/>
    <n v="33.333333333333336"/>
    <n v="33.693891360234538"/>
    <n v="6.7387782720469076"/>
    <n v="44.510397965090533"/>
    <n v="44.582509570470769"/>
    <s v="2. Riesgo (&gt;=40 y &lt;60)"/>
  </r>
  <r>
    <s v="44090"/>
    <x v="0"/>
    <x v="13"/>
    <x v="624"/>
    <s v="Rural disperso"/>
    <n v="6"/>
    <s v="G4"/>
    <n v="0"/>
    <n v="2408.7117090000002"/>
    <n v="39515.400066000002"/>
    <n v="62404.922629000001"/>
    <n v="12950.976755"/>
    <n v="770.83077600000001"/>
    <n v="101858.15102600001"/>
    <n v="24181.223443999999"/>
    <n v="16263.030608700001"/>
    <n v="11213.030297700001"/>
    <n v="374.47513800000002"/>
    <n v="6725.5280460000004"/>
    <n v="6746.7593189999998"/>
    <n v="0"/>
    <n v="231876.23040174"/>
    <n v="27226.766707630002"/>
    <s v="OK"/>
    <n v="51.561266807179464"/>
    <n v="80"/>
    <n v="7975.2110000000002"/>
    <n v="13721.807531"/>
    <n v="50629.394271999998"/>
    <n v="44425.337055000004"/>
    <n v="41924.111775000005"/>
    <n v="62404.922629000001"/>
    <n v="13846.762503"/>
    <n v="62404.922629000001"/>
    <n v="67.180776786217152"/>
    <n v="32.819223213782848"/>
    <n v="23.740096595536642"/>
    <n v="32.489122071881006"/>
    <n v="11.741939508184144"/>
    <n v="88.258060491815854"/>
    <n v="68.947975119111732"/>
    <n v="100"/>
    <n v="22.188574105474995"/>
    <n v="20"/>
    <n v="54.713281155495942"/>
    <n v="43.770624924396756"/>
    <n v="28.438733192820536"/>
    <n v="100"/>
    <n v="172.05573032487794"/>
    <n v="0"/>
    <n v="87.74613580468791"/>
    <n v="80"/>
    <n v="0.40642837954936584"/>
    <n v="0"/>
    <n v="60"/>
    <n v="60.406428379549368"/>
    <n v="12.081285675909875"/>
    <n v="55.770624924396756"/>
    <n v="55.851910600306631"/>
    <s v="2. Riesgo (&gt;=40 y &lt;60)"/>
  </r>
  <r>
    <s v="44098"/>
    <x v="0"/>
    <x v="13"/>
    <x v="625"/>
    <s v="Intermedio"/>
    <n v="6"/>
    <s v="G5"/>
    <n v="0"/>
    <n v="1761.9784749999999"/>
    <n v="14528.005896999999"/>
    <n v="18504.683360999999"/>
    <n v="1334.8790839999999"/>
    <n v="113.894312"/>
    <n v="16435.921912000002"/>
    <n v="842.27555299999995"/>
    <n v="3210.7518709999999"/>
    <n v="1032.132429"/>
    <n v="49.043374999999997"/>
    <n v="11.202947"/>
    <n v="2261.123243"/>
    <n v="0"/>
    <n v="96187.310855609991"/>
    <n v="10984.74612229"/>
    <s v="NO"/>
    <n v="74.867463088923387"/>
    <n v="80"/>
    <n v="1246.8293860000001"/>
    <n v="1448.7733959999998"/>
    <n v="16314.860972"/>
    <n v="13923.892335"/>
    <n v="16289.984371999999"/>
    <n v="18504.683360999999"/>
    <n v="2321.369565"/>
    <n v="18504.683360999999"/>
    <n v="88.031683948358477"/>
    <n v="11.968316051641523"/>
    <n v="5.1246018173464778"/>
    <n v="5.7008880517951575"/>
    <n v="11.420161375318592"/>
    <n v="88.5798386246814"/>
    <n v="32.146128709676304"/>
    <n v="40"/>
    <n v="12.544767828302643"/>
    <n v="60"/>
    <n v="41.249808545623615"/>
    <n v="32.999846836498897"/>
    <n v="5.1325369110766133"/>
    <n v="19.673390116570619"/>
    <n v="116.19660334184645"/>
    <n v="80"/>
    <n v="85.344842097622262"/>
    <n v="80"/>
    <n v="0"/>
    <n v="0"/>
    <n v="59.891130038856865"/>
    <n v="59.891130038856865"/>
    <n v="11.978226007771374"/>
    <n v="44.978072844270272"/>
    <n v="44.978072844270272"/>
    <s v="2. Riesgo (&gt;=40 y &lt;60)"/>
  </r>
  <r>
    <s v="44110"/>
    <x v="0"/>
    <x v="13"/>
    <x v="626"/>
    <s v="Rural"/>
    <n v="6"/>
    <s v="G2"/>
    <n v="0"/>
    <n v="2198.670556"/>
    <n v="12241.826225000001"/>
    <n v="16552.387838999999"/>
    <n v="1827.1486190000001"/>
    <n v="70.291298999999995"/>
    <n v="34187.742077000003"/>
    <n v="19903.500616000001"/>
    <n v="4107.562672"/>
    <n v="1966.459695"/>
    <n v="265.189189"/>
    <n v="-21.324210999999998"/>
    <n v="1310.9493190000001"/>
    <n v="0"/>
    <n v="109758.59401482"/>
    <n v="7414.8318227099999"/>
    <s v="OK"/>
    <n v="51.021969655937013"/>
    <n v="80"/>
    <n v="1349.0150000000001"/>
    <n v="1897.439918"/>
    <n v="14432.609073"/>
    <n v="14194.941465"/>
    <n v="14440.496781000002"/>
    <n v="16552.387838999999"/>
    <n v="1554.8142970000001"/>
    <n v="16552.387838999999"/>
    <n v="87.241169802558318"/>
    <n v="12.758830197441682"/>
    <n v="58.218236732838214"/>
    <n v="81.482959119109495"/>
    <n v="6.7555820018146573"/>
    <n v="93.244417998185341"/>
    <n v="47.874125169282387"/>
    <n v="70"/>
    <n v="9.3932930530821412"/>
    <n v="80"/>
    <n v="67.497241462947301"/>
    <n v="53.997793170357845"/>
    <n v="28.978030344062987"/>
    <n v="100"/>
    <n v="140.65373016608416"/>
    <n v="50"/>
    <n v="98.353259574912073"/>
    <n v="100"/>
    <n v="0"/>
    <n v="0"/>
    <n v="83.333333333333329"/>
    <n v="83.333333333333329"/>
    <n v="16.666666666666668"/>
    <n v="70.664459837024509"/>
    <n v="70.664459837024509"/>
    <s v="4. Solvente (&gt;=70 y &lt;80)"/>
  </r>
  <r>
    <s v="44279"/>
    <x v="0"/>
    <x v="13"/>
    <x v="627"/>
    <s v="Intermedio"/>
    <n v="6"/>
    <s v="G4"/>
    <n v="0"/>
    <n v="1565.548837"/>
    <n v="38411.552286999999"/>
    <n v="54316.708254999998"/>
    <n v="12541.384029000001"/>
    <n v="200.40894900000001"/>
    <n v="48653.910708000003"/>
    <n v="2376.812496"/>
    <n v="14384.102908999999"/>
    <n v="10728.783385999999"/>
    <n v="167.136256"/>
    <n v="2007.478024"/>
    <n v="8295.2098459999997"/>
    <n v="0"/>
    <n v="365220.35306304006"/>
    <n v="57972.245297250003"/>
    <s v="OK"/>
    <n v="43.763691154715957"/>
    <n v="80"/>
    <n v="4953.9878630000003"/>
    <n v="12741.792978000001"/>
    <n v="48653.910708000003"/>
    <n v="47505.909987999999"/>
    <n v="39977.101124000001"/>
    <n v="54316.708254999998"/>
    <n v="10469.824126"/>
    <n v="54316.708254999998"/>
    <n v="73.600007084965426"/>
    <n v="26.399992915034574"/>
    <n v="4.8851417314933094"/>
    <n v="6.6854810558254405"/>
    <n v="15.873224153869517"/>
    <n v="84.126775846130485"/>
    <n v="74.587782455915956"/>
    <n v="100"/>
    <n v="19.275512935812387"/>
    <n v="40"/>
    <n v="51.442449963398097"/>
    <n v="41.153959970718482"/>
    <n v="36.236308845284043"/>
    <n v="100"/>
    <n v="257.20274918646891"/>
    <n v="0"/>
    <n v="97.640475959086189"/>
    <n v="100"/>
    <n v="0.46613807101028626"/>
    <n v="0"/>
    <n v="66.666666666666671"/>
    <n v="67.132804737676963"/>
    <n v="13.426560947535393"/>
    <n v="54.487293304051818"/>
    <n v="54.580520918253875"/>
    <s v="2. Riesgo (&gt;=40 y &lt;60)"/>
  </r>
  <r>
    <s v="44378"/>
    <x v="0"/>
    <x v="13"/>
    <x v="628"/>
    <s v="Intermedio"/>
    <n v="6"/>
    <s v="G2"/>
    <n v="0"/>
    <n v="2521.6206189999998"/>
    <n v="20059.548325"/>
    <n v="30398.229361000002"/>
    <n v="4938.0694020000001"/>
    <n v="1380.511522"/>
    <n v="80262.238708000004"/>
    <n v="41630.869459000001"/>
    <n v="9077.8276600000008"/>
    <n v="3945.8030650000001"/>
    <n v="426.91948500000001"/>
    <n v="-1405.6292780000001"/>
    <n v="555.15658900000005"/>
    <n v="0"/>
    <n v="235342.68359087"/>
    <n v="15622.46590064"/>
    <s v="OK"/>
    <n v="67.408782506077543"/>
    <n v="80"/>
    <n v="8490.3304009999993"/>
    <n v="6318.5809239999999"/>
    <n v="26671.834043999999"/>
    <n v="22813.955024999999"/>
    <n v="22581.168944000001"/>
    <n v="30398.229361000002"/>
    <n v="-423.55320400000005"/>
    <n v="30398.229361000002"/>
    <n v="74.284487677992686"/>
    <n v="25.715512322007314"/>
    <n v="51.86856251350801"/>
    <n v="72.595877100331862"/>
    <n v="6.638177852938389"/>
    <n v="93.361822147061616"/>
    <n v="43.466379984129375"/>
    <n v="50"/>
    <n v="-1.3933482735787428"/>
    <n v="100"/>
    <n v="68.334642313880153"/>
    <n v="54.667713851104125"/>
    <n v="12.591217493922457"/>
    <n v="48.263059397767577"/>
    <n v="74.420907380186179"/>
    <n v="70"/>
    <n v="85.535756511398006"/>
    <n v="80"/>
    <n v="0"/>
    <n v="0"/>
    <n v="66.087686465922516"/>
    <n v="66.087686465922516"/>
    <n v="13.217537293184504"/>
    <n v="67.885251144288631"/>
    <n v="67.885251144288631"/>
    <s v="3. Vulnerable (&gt;=60 y &lt;70)"/>
  </r>
  <r>
    <s v="44420"/>
    <x v="0"/>
    <x v="13"/>
    <x v="629"/>
    <s v="Rural"/>
    <n v="6"/>
    <s v="G2"/>
    <n v="0"/>
    <n v="1698.6183619999999"/>
    <n v="7794.2313480000003"/>
    <n v="14301.978444"/>
    <n v="1646.154076"/>
    <n v="20.442883999999999"/>
    <n v="23663.704461000001"/>
    <n v="16289.895359"/>
    <n v="3365.215322"/>
    <n v="1341.2121"/>
    <n v="262.91103299999997"/>
    <n v="3571.6381339999998"/>
    <n v="2677.7711100000001"/>
    <n v="0"/>
    <n v="138100.90959600001"/>
    <n v="26351.889719999999"/>
    <s v="OK"/>
    <n v="63.044833437653871"/>
    <n v="80"/>
    <n v="704.92"/>
    <n v="1666.5969600000001"/>
    <n v="8706.3370880000002"/>
    <n v="7525.8546329999999"/>
    <n v="9492.8497100000004"/>
    <n v="14301.978444"/>
    <n v="6512.3202769999998"/>
    <n v="14301.978444"/>
    <n v="66.374381328916513"/>
    <n v="33.625618671083487"/>
    <n v="68.839159928857597"/>
    <n v="96.348133661578998"/>
    <n v="19.081619228352469"/>
    <n v="80.918380771647534"/>
    <n v="39.855164429802272"/>
    <n v="50"/>
    <n v="45.534401429139784"/>
    <n v="0"/>
    <n v="52.178426620861998"/>
    <n v="41.742741296689601"/>
    <n v="16.955166562346129"/>
    <n v="64.990395987722067"/>
    <n v="236.42356012029734"/>
    <n v="0"/>
    <n v="86.44111245558058"/>
    <n v="80"/>
    <n v="0"/>
    <n v="0"/>
    <n v="48.330131995907358"/>
    <n v="48.330131995907358"/>
    <n v="9.6660263991814723"/>
    <n v="51.408767695871077"/>
    <n v="51.408767695871077"/>
    <s v="2. Riesgo (&gt;=40 y &lt;60)"/>
  </r>
  <r>
    <s v="44430"/>
    <x v="0"/>
    <x v="13"/>
    <x v="630"/>
    <s v="Ciudades y aglomeraciones"/>
    <n v="4"/>
    <s v="G3"/>
    <n v="0"/>
    <n v="4891.4479259999998"/>
    <n v="260718.70417000001"/>
    <n v="309706.655318"/>
    <n v="27891.307016999999"/>
    <n v="4374.0043379999997"/>
    <n v="412072.90651300002"/>
    <n v="9146.5297190000001"/>
    <n v="37323.726755999996"/>
    <n v="8329.7117589999998"/>
    <n v="0"/>
    <n v="-131360.26619200001"/>
    <n v="30759.334579999999"/>
    <n v="0"/>
    <n v="395330.51699999999"/>
    <n v="111565.226759"/>
    <s v="OK"/>
    <n v="57.656719596400684"/>
    <n v="80"/>
    <n v="22862.7"/>
    <n v="32265.311354999998"/>
    <n v="412072.90651300002"/>
    <n v="398002.25141600001"/>
    <n v="265610.15209600003"/>
    <n v="309706.655318"/>
    <n v="-100600.93161200001"/>
    <n v="309706.655318"/>
    <n v="85.761848360435565"/>
    <n v="14.238151639564435"/>
    <n v="2.219638703354414"/>
    <n v="2.5322474660501348"/>
    <n v="28.220747440805333"/>
    <n v="71.779252559194674"/>
    <n v="22.317470635916475"/>
    <n v="30"/>
    <n v="-32.482650884174632"/>
    <n v="0"/>
    <n v="23.70993033296185"/>
    <n v="18.967944266369482"/>
    <n v="22.343280403599316"/>
    <n v="73.065552489015673"/>
    <n v="141.12642581584851"/>
    <n v="50"/>
    <n v="96.58539669203995"/>
    <n v="100"/>
    <n v="0.34974957594380196"/>
    <n v="0"/>
    <n v="74.355184163005219"/>
    <n v="74.704933738949023"/>
    <n v="14.940986747789806"/>
    <n v="33.838981098970528"/>
    <n v="33.908931014159286"/>
    <s v="1. Deterioro (&lt;40)"/>
  </r>
  <r>
    <s v="44560"/>
    <x v="0"/>
    <x v="13"/>
    <x v="631"/>
    <s v="Intermedio"/>
    <n v="4"/>
    <s v="G5"/>
    <n v="0"/>
    <n v="4387.6763799999999"/>
    <n v="95109.694684999995"/>
    <n v="123884.55988099999"/>
    <n v="4719.7364100000004"/>
    <n v="66.433663999999993"/>
    <n v="101331.577531"/>
    <n v="10512.048049000001"/>
    <n v="9173.8464540000004"/>
    <n v="3968.6909030000002"/>
    <n v="470.86907000000002"/>
    <n v="17347.826798999999"/>
    <n v="6669.1866959999998"/>
    <n v="0"/>
    <n v="396283.91805861"/>
    <n v="220947.94104062"/>
    <s v="OK"/>
    <n v="51.585233588923785"/>
    <n v="80"/>
    <n v="4271.2524759999997"/>
    <n v="4786.1700740000006"/>
    <n v="101331.577531"/>
    <n v="93232.581596000004"/>
    <n v="99497.371064999999"/>
    <n v="123884.55988099999"/>
    <n v="24487.882565"/>
    <n v="123884.55988099999"/>
    <n v="80.314585740607512"/>
    <n v="19.685414259392488"/>
    <n v="10.37391137603092"/>
    <n v="11.540507832981161"/>
    <n v="55.754960262591837"/>
    <n v="44.245039737408163"/>
    <n v="43.260925751265034"/>
    <n v="50"/>
    <n v="19.766694565103489"/>
    <n v="40"/>
    <n v="33.09419236595636"/>
    <n v="26.475353892765089"/>
    <n v="28.414766411076215"/>
    <n v="92.920133891223941"/>
    <n v="112.05542404466378"/>
    <n v="80"/>
    <n v="92.007431313775513"/>
    <n v="100"/>
    <n v="0"/>
    <n v="0"/>
    <n v="90.973377963741314"/>
    <n v="90.973377963741314"/>
    <n v="18.194675592748265"/>
    <n v="44.670029485513354"/>
    <n v="44.670029485513354"/>
    <s v="2. Riesgo (&gt;=40 y &lt;60)"/>
  </r>
  <r>
    <s v="44650"/>
    <x v="0"/>
    <x v="13"/>
    <x v="632"/>
    <s v="Intermedio"/>
    <n v="6"/>
    <s v="G4"/>
    <n v="0"/>
    <n v="2082.0872319999999"/>
    <n v="50546.299111"/>
    <n v="62695.746886000001"/>
    <n v="8020.7794670000003"/>
    <n v="154.08540400000001"/>
    <n v="99965.692941000001"/>
    <n v="26321.969140000001"/>
    <n v="11710.507325"/>
    <n v="7971.9965330000005"/>
    <n v="0"/>
    <n v="-3203.4815189999999"/>
    <n v="3372.879418"/>
    <n v="6385.7270269999999"/>
    <n v="189951.76645997001"/>
    <n v="54024.365161740003"/>
    <s v="OK"/>
    <n v="39.408159266724255"/>
    <n v="80"/>
    <n v="7781.1401999999998"/>
    <n v="8174.8648710000007"/>
    <n v="62160.717613000001"/>
    <n v="54265.984436999999"/>
    <n v="52628.386342999998"/>
    <n v="62695.746886000001"/>
    <n v="169.39789900000005"/>
    <n v="69081.473912999994"/>
    <n v="83.942514376125814"/>
    <n v="16.057485623874186"/>
    <n v="26.331002532574143"/>
    <n v="36.034864142745135"/>
    <n v="28.441096478628943"/>
    <n v="71.558903521371064"/>
    <n v="68.075586409318944"/>
    <n v="100"/>
    <n v="0.24521465655659982"/>
    <n v="100"/>
    <n v="64.730250657598077"/>
    <n v="51.784200526078465"/>
    <n v="40.591840733275745"/>
    <n v="100"/>
    <n v="105.05998685128435"/>
    <n v="100"/>
    <n v="87.299481924981933"/>
    <n v="80"/>
    <n v="0"/>
    <n v="0"/>
    <n v="93.333333333333329"/>
    <n v="93.333333333333329"/>
    <n v="18.666666666666668"/>
    <n v="70.450867192745136"/>
    <n v="70.450867192745136"/>
    <s v="4. Solvente (&gt;=70 y &lt;80)"/>
  </r>
  <r>
    <s v="44847"/>
    <x v="0"/>
    <x v="13"/>
    <x v="633"/>
    <s v="Rural disperso"/>
    <n v="4"/>
    <s v="G5"/>
    <n v="0"/>
    <n v="6291.7791607500003"/>
    <n v="353677.37568025"/>
    <n v="455243.52693300002"/>
    <n v="22828.56813"/>
    <n v="392.83912600000002"/>
    <n v="430512.34233499999"/>
    <n v="49944.254978999998"/>
    <n v="29513.186416749999"/>
    <n v="2151.7329007500002"/>
    <n v="0"/>
    <n v="42877.834785999999"/>
    <n v="20156.490504000001"/>
    <n v="0"/>
    <n v="544453.02473440999"/>
    <n v="108846.17576132"/>
    <s v="OK"/>
    <n v="58.759101602806076"/>
    <n v="80"/>
    <n v="14266.309278999999"/>
    <n v="23221.407255999999"/>
    <n v="385004.23863099999"/>
    <n v="347817.18025400001"/>
    <n v="359969.15484099998"/>
    <n v="455243.52693300002"/>
    <n v="63034.325290000001"/>
    <n v="455243.52693300002"/>
    <n v="79.071778849033052"/>
    <n v="20.928221150966948"/>
    <n v="11.601120355368638"/>
    <n v="12.90572239144314"/>
    <n v="19.991839665950305"/>
    <n v="80.008160334049691"/>
    <n v="7.2907508879786684"/>
    <n v="20"/>
    <n v="13.846287000424942"/>
    <n v="60"/>
    <n v="38.768420775291958"/>
    <n v="31.014736620233567"/>
    <n v="21.240898397193924"/>
    <n v="69.460614051283656"/>
    <n v="162.77095078950728"/>
    <n v="0"/>
    <n v="90.34113013684474"/>
    <n v="100"/>
    <n v="0"/>
    <n v="0"/>
    <n v="56.486871350427883"/>
    <n v="56.486871350427883"/>
    <n v="11.297374270085577"/>
    <n v="42.312110890319147"/>
    <n v="42.312110890319147"/>
    <s v="2. Riesgo (&gt;=40 y &lt;60)"/>
  </r>
  <r>
    <s v="44855"/>
    <x v="0"/>
    <x v="13"/>
    <x v="634"/>
    <s v="Intermedio"/>
    <n v="6"/>
    <s v="G4"/>
    <n v="0"/>
    <n v="2069.051477"/>
    <n v="20869.740292999999"/>
    <n v="25629.480071000002"/>
    <n v="1339.9372089999999"/>
    <n v="37.538345999999997"/>
    <n v="19322.892274999998"/>
    <n v="4614.3405810000004"/>
    <n v="3447.6744920000001"/>
    <n v="840.29193399999997"/>
    <n v="217.59107800000001"/>
    <n v="6350.804204"/>
    <n v="571.97178299999996"/>
    <n v="0"/>
    <n v="38283.367180000001"/>
    <n v="27823.871017000001"/>
    <s v="OK"/>
    <n v="75.133520936087777"/>
    <n v="80"/>
    <n v="1100.5170000000001"/>
    <n v="1377.475555"/>
    <n v="16671.293309000001"/>
    <n v="14521.643631999999"/>
    <n v="22938.79177"/>
    <n v="25629.480071000002"/>
    <n v="7140.3670650000004"/>
    <n v="25629.480071000002"/>
    <n v="89.501588430408546"/>
    <n v="10.498411569591454"/>
    <n v="23.880175469228508"/>
    <n v="32.680824730240118"/>
    <n v="72.678745540271478"/>
    <n v="27.321254459728522"/>
    <n v="24.372716622460075"/>
    <n v="30"/>
    <n v="27.859976266468994"/>
    <n v="20"/>
    <n v="24.100098151912018"/>
    <n v="19.280078521529617"/>
    <n v="4.8664790639122231"/>
    <n v="18.653570890420713"/>
    <n v="125.16622233005032"/>
    <n v="70"/>
    <n v="87.105681382022638"/>
    <n v="80"/>
    <n v="0"/>
    <n v="0"/>
    <n v="56.217856963473572"/>
    <n v="56.217856963473572"/>
    <n v="11.243571392694715"/>
    <n v="30.523649914224332"/>
    <n v="30.523649914224332"/>
    <s v="1. Deterioro (&lt;40)"/>
  </r>
  <r>
    <s v="44874"/>
    <x v="0"/>
    <x v="13"/>
    <x v="192"/>
    <s v="Intermedio"/>
    <n v="6"/>
    <s v="G4"/>
    <n v="0"/>
    <n v="1612.981438"/>
    <n v="50256.147454999998"/>
    <n v="55524.906694999998"/>
    <n v="3364.6551250000002"/>
    <n v="93.502555000000001"/>
    <n v="63948.426357999997"/>
    <n v="36592.873308000002"/>
    <n v="5071.1391180000001"/>
    <n v="1000.780439"/>
    <n v="84.275769999999994"/>
    <n v="-5744.9448739999998"/>
    <n v="30749.606592"/>
    <n v="0"/>
    <n v="80071.436803999997"/>
    <n v="27038.093380999999"/>
    <s v="OK"/>
    <n v="53.793322228567199"/>
    <n v="80"/>
    <n v="1646.7"/>
    <n v="3458.1576800000003"/>
    <n v="57199.492890000001"/>
    <n v="33853.738619000003"/>
    <n v="51869.128893000001"/>
    <n v="55524.906694999998"/>
    <n v="25088.937488"/>
    <n v="55524.906694999998"/>
    <n v="93.415967680808009"/>
    <n v="6.5840323191919907"/>
    <n v="57.222476598788433"/>
    <n v="78.310887236361168"/>
    <n v="33.767463730149153"/>
    <n v="66.23253626985084"/>
    <n v="19.734825168722576"/>
    <n v="30"/>
    <n v="45.185015124499529"/>
    <n v="0"/>
    <n v="36.225491165080804"/>
    <n v="28.980392932064646"/>
    <n v="26.206677771432801"/>
    <n v="100"/>
    <n v="210.00532458857111"/>
    <n v="0"/>
    <n v="59.185382437050485"/>
    <n v="50"/>
    <n v="0.73470741498195524"/>
    <n v="0"/>
    <n v="50"/>
    <n v="50.734707414981955"/>
    <n v="10.146941482996391"/>
    <n v="38.980392932064646"/>
    <n v="39.127334415061036"/>
    <s v="1. Deterioro (&lt;40)"/>
  </r>
  <r>
    <s v="47001"/>
    <x v="0"/>
    <x v="14"/>
    <x v="635"/>
    <s v="Ciudades y aglomeraciones"/>
    <n v="1"/>
    <s v="G1"/>
    <n v="1"/>
    <n v="0"/>
    <n v="666446.46825499996"/>
    <n v="1071240.355884"/>
    <n v="314572.08480399998"/>
    <n v="33075.444421"/>
    <n v="610885.19360899995"/>
    <n v="66219.023767000006"/>
    <n v="347797.31388199999"/>
    <n v="-147642.497206"/>
    <n v="7753.0144760000003"/>
    <n v="-30326.746242000001"/>
    <n v="114206.726242"/>
    <n v="0"/>
    <n v="2455104.8830253198"/>
    <n v="638193.51854727999"/>
    <s v="NO"/>
    <n v="33.980088301352168"/>
    <n v="65"/>
    <n v="331521.40658100002"/>
    <n v="347647.52922500001"/>
    <n v="606127.29103800002"/>
    <n v="552675.03695199999"/>
    <n v="666446.46825499996"/>
    <n v="1071240.355884"/>
    <n v="91632.994476000007"/>
    <n v="1071240.355884"/>
    <n v="62.212599123475016"/>
    <n v="37.787400876524984"/>
    <n v="10.839847562156468"/>
    <n v="13.512526895396048"/>
    <n v="25.994552125237991"/>
    <n v="74.005447874762012"/>
    <n v="-42.450729580991492"/>
    <n v="0"/>
    <n v="8.5539154656270764"/>
    <n v="80"/>
    <n v="41.061075129336608"/>
    <n v="32.848860103469285"/>
    <n v="31.019911698647832"/>
    <n v="100"/>
    <n v="104.86427793918638"/>
    <n v="100"/>
    <n v="91.181348393921937"/>
    <n v="100"/>
    <n v="0.20189788706368728"/>
    <n v="0"/>
    <n v="100"/>
    <n v="100.20189788706369"/>
    <n v="20"/>
    <n v="52.848860103469285"/>
    <n v="52.848860103469285"/>
    <s v="2. Riesgo (&gt;=40 y &lt;60)"/>
  </r>
  <r>
    <s v="47030"/>
    <x v="0"/>
    <x v="14"/>
    <x v="636"/>
    <s v="Rural"/>
    <n v="6"/>
    <s v="G5"/>
    <n v="0"/>
    <n v="2043.0158429999999"/>
    <n v="13899.868560000001"/>
    <n v="22639.481521999998"/>
    <n v="1588.614544"/>
    <n v="140.424781"/>
    <n v="33156.470366000001"/>
    <n v="19378.795641000001"/>
    <n v="3774.8069139999998"/>
    <n v="1233.9978249999999"/>
    <n v="0"/>
    <n v="-11805.148999999999"/>
    <n v="2853.6776610000002"/>
    <n v="3000"/>
    <n v="40579.583622279999"/>
    <n v="10568.087667"/>
    <s v="OK"/>
    <n v="61.338822685861949"/>
    <n v="80"/>
    <n v="1534.961677"/>
    <n v="1729.039325"/>
    <n v="31903.821433000001"/>
    <n v="16750.604627000001"/>
    <n v="15942.884403"/>
    <n v="22639.481521999998"/>
    <n v="-8951.4713389999997"/>
    <n v="25639.481521999998"/>
    <n v="70.420713422732064"/>
    <n v="29.579286577267936"/>
    <n v="58.446497552621913"/>
    <n v="65.0190885932181"/>
    <n v="26.042868663634216"/>
    <n v="73.957131336365791"/>
    <n v="32.690356172215061"/>
    <n v="40"/>
    <n v="-34.912840695780744"/>
    <n v="0"/>
    <n v="41.711101301370363"/>
    <n v="33.368881041096294"/>
    <n v="18.661177314138051"/>
    <n v="71.529660223822063"/>
    <n v="112.64381065065508"/>
    <n v="80"/>
    <n v="52.503442768375905"/>
    <n v="50"/>
    <n v="0.43470716538603682"/>
    <n v="0"/>
    <n v="67.176553407940688"/>
    <n v="67.611260573326717"/>
    <n v="13.522252114665344"/>
    <n v="46.804191722684436"/>
    <n v="46.891133155761636"/>
    <s v="2. Riesgo (&gt;=40 y &lt;60)"/>
  </r>
  <r>
    <s v="47053"/>
    <x v="0"/>
    <x v="14"/>
    <x v="637"/>
    <s v="Intermedio"/>
    <n v="6"/>
    <s v="G5"/>
    <n v="0"/>
    <n v="2076.0516809999999"/>
    <n v="31063.709077"/>
    <n v="40799.220970000002"/>
    <n v="5117.4126269999997"/>
    <n v="301.54141199999998"/>
    <n v="69888.071446999995"/>
    <n v="36805.202556999997"/>
    <n v="7495.0057200000001"/>
    <n v="3387.5644470000002"/>
    <n v="0"/>
    <n v="-7123.6764169999997"/>
    <n v="4378.2028090000003"/>
    <n v="0"/>
    <n v="143249.64019014002"/>
    <n v="37334.7791803"/>
    <s v="OK"/>
    <n v="62.087820761777238"/>
    <n v="80"/>
    <n v="2532.4422129999998"/>
    <n v="5418.9540389999993"/>
    <n v="43815.456114000001"/>
    <n v="35924.270690999998"/>
    <n v="33139.760757999997"/>
    <n v="40799.220970000002"/>
    <n v="-2745.4736079999993"/>
    <n v="40799.220970000002"/>
    <n v="81.226454746201981"/>
    <n v="18.773545253798019"/>
    <n v="52.663067952749884"/>
    <n v="58.585284391552122"/>
    <n v="26.062738538640868"/>
    <n v="73.937261461359128"/>
    <n v="45.197623238104754"/>
    <n v="70"/>
    <n v="-6.7292304674610532"/>
    <n v="80"/>
    <n v="60.259218221341847"/>
    <n v="48.20737457707348"/>
    <n v="17.912179238222762"/>
    <n v="68.658695708741476"/>
    <n v="213.98135014423721"/>
    <n v="0"/>
    <n v="81.989950298660489"/>
    <n v="80"/>
    <n v="0.26414014642314598"/>
    <n v="0"/>
    <n v="49.552898569580492"/>
    <n v="49.817038716003637"/>
    <n v="9.9634077432007278"/>
    <n v="58.11795429098958"/>
    <n v="58.170782320274206"/>
    <s v="2. Riesgo (&gt;=40 y &lt;60)"/>
  </r>
  <r>
    <s v="47058"/>
    <x v="0"/>
    <x v="14"/>
    <x v="638"/>
    <s v="Rural"/>
    <n v="6"/>
    <s v="G4"/>
    <n v="0"/>
    <n v="2532.9874450000002"/>
    <n v="34891.790712000002"/>
    <n v="46397.368666000002"/>
    <n v="5199.3075749999998"/>
    <n v="606.31873099999996"/>
    <n v="56146.604646"/>
    <n v="15258.739878"/>
    <n v="8338.6137510000008"/>
    <n v="3263.537495"/>
    <n v="544.65584000000001"/>
    <n v="-11149.184730999999"/>
    <n v="21569.972279000001"/>
    <n v="0"/>
    <n v="113788.25385460998"/>
    <n v="56011.040785869998"/>
    <s v="OK"/>
    <n v="74.468690061140435"/>
    <n v="80"/>
    <n v="5169.1005930000001"/>
    <n v="5805.6263060000001"/>
    <n v="52471.477141000003"/>
    <n v="44498.863532000003"/>
    <n v="37424.778157000001"/>
    <n v="46397.368666000002"/>
    <n v="10965.443388000002"/>
    <n v="46397.368666000002"/>
    <n v="80.661423768251069"/>
    <n v="19.338576231748931"/>
    <n v="27.176603063008308"/>
    <n v="37.192096959670067"/>
    <n v="49.223921528347439"/>
    <n v="50.776078471652561"/>
    <n v="39.137650363150868"/>
    <n v="50"/>
    <n v="23.633761360340852"/>
    <n v="20"/>
    <n v="35.461350332614316"/>
    <n v="28.369080266091455"/>
    <n v="5.5313099388595646"/>
    <n v="21.201916356023307"/>
    <n v="112.3140515752776"/>
    <n v="80"/>
    <n v="84.805814428329896"/>
    <n v="80"/>
    <n v="0.12809399645919028"/>
    <n v="0"/>
    <n v="60.400638785341101"/>
    <n v="60.528732781800294"/>
    <n v="12.10574655636006"/>
    <n v="40.449208023159677"/>
    <n v="40.474826822451519"/>
    <s v="2. Riesgo (&gt;=40 y &lt;60)"/>
  </r>
  <r>
    <s v="47161"/>
    <x v="0"/>
    <x v="14"/>
    <x v="639"/>
    <s v="Rural"/>
    <n v="6"/>
    <s v="G5"/>
    <n v="0"/>
    <n v="2301.0857799999999"/>
    <n v="14096.653802000001"/>
    <n v="17894.984711000001"/>
    <n v="1332.537139"/>
    <n v="116.63593299999999"/>
    <n v="1103.2914720000001"/>
    <n v="21"/>
    <n v="3750.2588519999999"/>
    <n v="2661.764326"/>
    <n v="56.094439000000001"/>
    <n v="15703.198713"/>
    <n v="0"/>
    <n v="2000"/>
    <n v="44013.741601000002"/>
    <n v="9680.8856109999997"/>
    <s v="OK"/>
    <n v="30.944454282786822"/>
    <n v="80"/>
    <n v="1172.5550249999999"/>
    <n v="1449.173072"/>
    <n v="1103.2914720000001"/>
    <n v="1070.8674719999999"/>
    <n v="16397.739582000002"/>
    <n v="17894.984711000001"/>
    <n v="15759.293152"/>
    <n v="19894.984711000001"/>
    <n v="91.633157819466334"/>
    <n v="8.3668421805336664"/>
    <n v="1.9033954791594727"/>
    <n v="2.1174414972595534"/>
    <n v="21.99514346851177"/>
    <n v="78.00485653148823"/>
    <n v="70.975482787821178"/>
    <n v="100"/>
    <n v="79.212391368597721"/>
    <n v="0"/>
    <n v="37.69782804185629"/>
    <n v="30.158262433485035"/>
    <n v="49.055545717213178"/>
    <n v="100"/>
    <n v="123.59105040720799"/>
    <n v="70"/>
    <n v="97.061157380177747"/>
    <n v="100"/>
    <n v="3.390691712507099E-2"/>
    <n v="0"/>
    <n v="90"/>
    <n v="90.033906917125066"/>
    <n v="18.006781383425015"/>
    <n v="48.158262433485035"/>
    <n v="48.16504381691005"/>
    <s v="2. Riesgo (&gt;=40 y &lt;60)"/>
  </r>
  <r>
    <s v="47170"/>
    <x v="0"/>
    <x v="14"/>
    <x v="640"/>
    <s v="Rural"/>
    <n v="6"/>
    <s v="G5"/>
    <n v="0"/>
    <n v="3332.3983560000001"/>
    <n v="26656.784557999999"/>
    <n v="34480.340012000001"/>
    <n v="1695.5110199999999"/>
    <n v="213.53284400000001"/>
    <n v="34725.073543999999"/>
    <n v="8353.0595950000006"/>
    <n v="5241.4422199999999"/>
    <n v="2211.2083950000001"/>
    <n v="192.75022000000001"/>
    <n v="-2143.5285690000001"/>
    <n v="0"/>
    <n v="0"/>
    <n v="26820.094339349998"/>
    <n v="8616.8808390599988"/>
    <s v="OK"/>
    <n v="60.929657727927179"/>
    <n v="80"/>
    <n v="1263.0039999999999"/>
    <n v="1909.043864"/>
    <n v="33593.634755999999"/>
    <n v="28113.867335999999"/>
    <n v="29989.182914000001"/>
    <n v="34480.340012000001"/>
    <n v="-1950.7783490000002"/>
    <n v="34480.340012000001"/>
    <n v="86.974730827953067"/>
    <n v="13.025269172046933"/>
    <n v="24.054836296936486"/>
    <n v="26.759918862164731"/>
    <n v="32.128450892200831"/>
    <n v="67.871549107799169"/>
    <n v="42.187022239081365"/>
    <n v="50"/>
    <n v="-5.6576540379853615"/>
    <n v="80"/>
    <n v="47.531347428402164"/>
    <n v="38.02507794272173"/>
    <n v="19.070342272072821"/>
    <n v="73.098019493116126"/>
    <n v="151.15105447013627"/>
    <n v="0"/>
    <n v="83.688078233269223"/>
    <n v="80"/>
    <n v="0"/>
    <n v="0"/>
    <n v="51.032673164372035"/>
    <n v="51.032673164372035"/>
    <n v="10.206534632874408"/>
    <n v="48.231612575596138"/>
    <n v="48.231612575596138"/>
    <s v="2. Riesgo (&gt;=40 y &lt;60)"/>
  </r>
  <r>
    <s v="47189"/>
    <x v="0"/>
    <x v="14"/>
    <x v="641"/>
    <s v="Ciudades y aglomeraciones"/>
    <n v="5"/>
    <s v="G2"/>
    <n v="0"/>
    <n v="3163.4258547499999"/>
    <n v="179382.84220625"/>
    <n v="236522.65501799999"/>
    <n v="27309.574296999999"/>
    <n v="6803.0965150000002"/>
    <n v="305794.42731100001"/>
    <n v="84269.49699"/>
    <n v="37276.096666750003"/>
    <n v="20144.555775749999"/>
    <n v="303.23759100000001"/>
    <n v="2230.7764969999998"/>
    <n v="4534.6163109999998"/>
    <n v="0"/>
    <n v="451569.78581045003"/>
    <n v="117214.40458483"/>
    <s v="OK"/>
    <n v="78.163724592112175"/>
    <n v="80"/>
    <n v="28571.449999"/>
    <n v="34112.670811999997"/>
    <n v="217160.33762999999"/>
    <n v="203208.17094499999"/>
    <n v="182546.26806100001"/>
    <n v="236522.65501799999"/>
    <n v="7068.6303989999997"/>
    <n v="236522.65501799999"/>
    <n v="77.179189472191467"/>
    <n v="22.820810527808533"/>
    <n v="27.557564645969162"/>
    <n v="38.569905917524217"/>
    <n v="25.957096393077034"/>
    <n v="74.042903606922962"/>
    <n v="54.041483892058871"/>
    <n v="70"/>
    <n v="2.9885637798468223"/>
    <n v="100"/>
    <n v="61.086724010451142"/>
    <n v="48.869379208360918"/>
    <n v="1.8362754078878254"/>
    <n v="5.8715232029432585"/>
    <n v="119.39425830048506"/>
    <n v="80"/>
    <n v="93.575177291917896"/>
    <n v="100"/>
    <n v="0"/>
    <n v="0"/>
    <n v="61.957174400981081"/>
    <n v="61.957174400981081"/>
    <n v="12.391434880196217"/>
    <n v="61.260814088557133"/>
    <n v="61.260814088557133"/>
    <s v="3. Vulnerable (&gt;=60 y &lt;70)"/>
  </r>
  <r>
    <s v="47205"/>
    <x v="0"/>
    <x v="14"/>
    <x v="39"/>
    <s v="Intermedio"/>
    <n v="6"/>
    <s v="G5"/>
    <n v="0"/>
    <n v="1931.527697"/>
    <n v="14133.275556000001"/>
    <n v="17171.696070999998"/>
    <n v="636.56638599999997"/>
    <n v="0"/>
    <n v="15738.495002"/>
    <n v="0"/>
    <n v="2568.094083"/>
    <n v="519.07009200000005"/>
    <n v="356.26883400000003"/>
    <n v="-615.82292199999995"/>
    <n v="587.81885999999997"/>
    <n v="450.21433000000002"/>
    <n v="27587.54576284"/>
    <n v="3658.0771793499998"/>
    <s v="OK"/>
    <n v="63.773212822893022"/>
    <n v="80"/>
    <n v="398.59875099999999"/>
    <n v="636.56638599999997"/>
    <n v="15738.495002"/>
    <n v="15028.211659000001"/>
    <n v="16064.803253"/>
    <n v="17171.696070999998"/>
    <n v="328.26477200000005"/>
    <n v="17621.910400999997"/>
    <n v="93.553969197781527"/>
    <n v="6.4460308022184734"/>
    <n v="0"/>
    <n v="0"/>
    <n v="13.259886221112765"/>
    <n v="86.740113778887235"/>
    <n v="20.212269302596265"/>
    <n v="30"/>
    <n v="1.8628217062173458"/>
    <n v="100"/>
    <n v="44.63722891622114"/>
    <n v="35.709783132976916"/>
    <n v="16.226787177106978"/>
    <n v="62.198464425037635"/>
    <n v="159.70104883745609"/>
    <n v="0"/>
    <n v="95.486967826912689"/>
    <n v="100"/>
    <n v="0.38885317196814839"/>
    <n v="0"/>
    <n v="54.066154808345878"/>
    <n v="54.455007980314029"/>
    <n v="10.891001596062807"/>
    <n v="46.523014094646093"/>
    <n v="46.600784729039724"/>
    <s v="2. Riesgo (&gt;=40 y &lt;60)"/>
  </r>
  <r>
    <s v="47245"/>
    <x v="0"/>
    <x v="14"/>
    <x v="642"/>
    <s v="Intermedio"/>
    <n v="6"/>
    <s v="G4"/>
    <n v="0"/>
    <n v="2317.3579682499999"/>
    <n v="69758.888210749996"/>
    <n v="90673.102213999999"/>
    <n v="8205.3463940000001"/>
    <n v="141.55700300000001"/>
    <n v="93283.809873000006"/>
    <n v="21632.624349999998"/>
    <n v="10664.26136525"/>
    <n v="3890.7178612500002"/>
    <n v="1240.135354"/>
    <n v="-7016.6773800000001"/>
    <n v="42.322418999999996"/>
    <n v="0"/>
    <n v="171818.55661966998"/>
    <n v="83850.601815819988"/>
    <s v="OK"/>
    <n v="76.770493758558715"/>
    <n v="80"/>
    <n v="6866.2502320000003"/>
    <n v="8346.903397"/>
    <n v="90916.236090000006"/>
    <n v="79732.854913999996"/>
    <n v="72076.246178999994"/>
    <n v="90673.102213999999"/>
    <n v="-5734.219607"/>
    <n v="90673.102213999999"/>
    <n v="79.490217516646695"/>
    <n v="20.509782483353305"/>
    <n v="23.190116676678883"/>
    <n v="31.736456022316048"/>
    <n v="48.801831109213659"/>
    <n v="51.198168890786341"/>
    <n v="36.483706915962209"/>
    <n v="50"/>
    <n v="-6.3240580359393865"/>
    <n v="80"/>
    <n v="46.68888147929114"/>
    <n v="37.351105183432914"/>
    <n v="3.2295062414412854"/>
    <n v="12.378934096831811"/>
    <n v="121.56421794969619"/>
    <n v="70"/>
    <n v="87.699247508520557"/>
    <n v="80"/>
    <n v="0"/>
    <n v="0"/>
    <n v="54.126311365610604"/>
    <n v="54.126311365610604"/>
    <n v="10.825262273122121"/>
    <n v="48.176367456555035"/>
    <n v="48.176367456555035"/>
    <s v="2. Riesgo (&gt;=40 y &lt;60)"/>
  </r>
  <r>
    <s v="47258"/>
    <x v="0"/>
    <x v="14"/>
    <x v="643"/>
    <s v="Rural"/>
    <n v="6"/>
    <s v="G5"/>
    <n v="0"/>
    <n v="2230.4301869999999"/>
    <n v="24628.700508999998"/>
    <n v="29949.524239999999"/>
    <n v="1484.9223649999999"/>
    <n v="255.47117900000001"/>
    <n v="28050.996018000002"/>
    <n v="3956.887506"/>
    <n v="3970.823731"/>
    <n v="1172.480049"/>
    <n v="100.356998"/>
    <n v="166.07682700000001"/>
    <n v="2320.2264420000001"/>
    <n v="0"/>
    <n v="63706.733680929996"/>
    <n v="15373.79271457"/>
    <s v="OK"/>
    <n v="76.313166201799305"/>
    <n v="80"/>
    <n v="981.06884600000001"/>
    <n v="1740.393544"/>
    <n v="26985.103730999999"/>
    <n v="25108.989038"/>
    <n v="26859.130696"/>
    <n v="29949.524239999999"/>
    <n v="2586.6602670000002"/>
    <n v="29949.524239999999"/>
    <n v="89.681326757529831"/>
    <n v="10.318673242470169"/>
    <n v="14.106049936554518"/>
    <n v="15.692343406881408"/>
    <n v="24.132131450292825"/>
    <n v="75.867868549707168"/>
    <n v="29.527375890461048"/>
    <n v="40"/>
    <n v="8.6367324110788619"/>
    <n v="80"/>
    <n v="44.375777039811751"/>
    <n v="35.500621631849405"/>
    <n v="3.6868337982006949"/>
    <n v="14.131904137002197"/>
    <n v="177.39769753120873"/>
    <n v="0"/>
    <n v="93.047591324080202"/>
    <n v="100"/>
    <n v="0.6269608581490258"/>
    <n v="0"/>
    <n v="38.043968045667398"/>
    <n v="38.670928903816424"/>
    <n v="7.7341857807632852"/>
    <n v="43.109415240982884"/>
    <n v="43.234807412612689"/>
    <s v="2. Riesgo (&gt;=40 y &lt;60)"/>
  </r>
  <r>
    <s v="47268"/>
    <x v="0"/>
    <x v="14"/>
    <x v="644"/>
    <s v="Intermedio"/>
    <n v="6"/>
    <s v="G3"/>
    <n v="0"/>
    <n v="2725.7374"/>
    <n v="21787.973228999999"/>
    <n v="32412.984958000001"/>
    <n v="2651.9606349999999"/>
    <n v="159.56416200000001"/>
    <n v="36703.506710000001"/>
    <n v="14866.836348000001"/>
    <n v="5537.262197"/>
    <n v="2643.6529660000001"/>
    <n v="485.49050799999998"/>
    <n v="-6741.0793629999998"/>
    <n v="1755.6835129999999"/>
    <n v="1500"/>
    <n v="52000.719119670001"/>
    <n v="17590.496990110001"/>
    <s v="OK"/>
    <n v="46.871565896709768"/>
    <n v="80"/>
    <n v="1638.8374679999999"/>
    <n v="2811.524797"/>
    <n v="36260.455090000003"/>
    <n v="23778.199489999999"/>
    <n v="24513.710629000001"/>
    <n v="32412.984958000001"/>
    <n v="-4499.905342"/>
    <n v="33912.984958000001"/>
    <n v="75.62929073260085"/>
    <n v="24.37070926739915"/>
    <n v="40.505220565067916"/>
    <n v="46.20988180765093"/>
    <n v="33.827411020275967"/>
    <n v="66.172588979724026"/>
    <n v="47.742961628804373"/>
    <n v="70"/>
    <n v="-13.268974546395633"/>
    <n v="60"/>
    <n v="53.35063601095483"/>
    <n v="42.680508808763868"/>
    <n v="33.128434103290232"/>
    <n v="100"/>
    <n v="171.55604822918292"/>
    <n v="0"/>
    <n v="65.576119855587834"/>
    <n v="60"/>
    <n v="0.33423366449309733"/>
    <n v="0"/>
    <n v="53.333333333333336"/>
    <n v="53.667566997826434"/>
    <n v="10.733513399565288"/>
    <n v="53.347175475430532"/>
    <n v="53.414022208329158"/>
    <s v="2. Riesgo (&gt;=40 y &lt;60)"/>
  </r>
  <r>
    <s v="47288"/>
    <x v="0"/>
    <x v="14"/>
    <x v="645"/>
    <s v="Intermedio"/>
    <n v="6"/>
    <s v="G4"/>
    <n v="0"/>
    <n v="2057.8725720000002"/>
    <n v="72663.941051999995"/>
    <n v="94064.796963000001"/>
    <n v="10114.598335000001"/>
    <n v="1036.2059670000001"/>
    <n v="128877.730098"/>
    <n v="49785.733905000001"/>
    <n v="13208.676874000001"/>
    <n v="7276.1726259999996"/>
    <n v="280.75532900000002"/>
    <n v="16.286317"/>
    <n v="3517.779254"/>
    <n v="0"/>
    <n v="168649.4004708"/>
    <n v="122939.99304264"/>
    <s v="OK"/>
    <n v="59.607272311082006"/>
    <n v="80"/>
    <n v="7418.5021429999997"/>
    <n v="11150.804302"/>
    <n v="88116.006397999998"/>
    <n v="84064.504260999995"/>
    <n v="74721.813624000002"/>
    <n v="94064.796963000001"/>
    <n v="3814.8209000000002"/>
    <n v="94064.796963000001"/>
    <n v="79.43653315213291"/>
    <n v="20.56346684786709"/>
    <n v="38.630206993203871"/>
    <n v="52.866739847225176"/>
    <n v="72.896786291230171"/>
    <n v="27.103213708769829"/>
    <n v="55.086309517665924"/>
    <n v="80"/>
    <n v="4.0555245141288552"/>
    <n v="100"/>
    <n v="56.106684080772425"/>
    <n v="44.885347264617941"/>
    <n v="20.392727688917994"/>
    <n v="78.166819706498671"/>
    <n v="150.310724281744"/>
    <n v="0"/>
    <n v="95.402081525687521"/>
    <n v="100"/>
    <n v="0.49860547566584201"/>
    <n v="0"/>
    <n v="59.388939902166221"/>
    <n v="59.887545377832062"/>
    <n v="11.977509075566413"/>
    <n v="56.763135245051188"/>
    <n v="56.862856340184351"/>
    <s v="2. Riesgo (&gt;=40 y &lt;60)"/>
  </r>
  <r>
    <s v="47318"/>
    <x v="0"/>
    <x v="14"/>
    <x v="646"/>
    <s v="Rural disperso"/>
    <n v="6"/>
    <s v="G5"/>
    <n v="0"/>
    <n v="1599.7700689999999"/>
    <n v="30873.648381999999"/>
    <n v="37208.664575000003"/>
    <n v="2923.7470790000002"/>
    <n v="675.23144600000001"/>
    <n v="26062.35439"/>
    <n v="2395.8910460000002"/>
    <n v="5198.7485939999997"/>
    <n v="2299.9098100000001"/>
    <n v="139.93296799999999"/>
    <n v="8247.4714010000007"/>
    <n v="0"/>
    <n v="0"/>
    <n v="72536.008906000003"/>
    <n v="47982.576520580005"/>
    <s v="OK"/>
    <n v="55.258363741167749"/>
    <n v="80"/>
    <n v="2257.5354819999998"/>
    <n v="3598.9785250000004"/>
    <n v="26062.35439"/>
    <n v="24119.791408000001"/>
    <n v="32473.418450999998"/>
    <n v="37208.664575000003"/>
    <n v="8387.4043689999999"/>
    <n v="37208.664575000003"/>
    <n v="87.273807920584304"/>
    <n v="12.726192079415696"/>
    <n v="9.192918683199597"/>
    <n v="10.22670680574239"/>
    <n v="66.150009139269045"/>
    <n v="33.849990860730955"/>
    <n v="44.23968130819754"/>
    <n v="50"/>
    <n v="22.541535593393434"/>
    <n v="20"/>
    <n v="25.360577949177809"/>
    <n v="20.288462359342248"/>
    <n v="24.741636258832251"/>
    <n v="94.836504963428197"/>
    <n v="159.4206847996731"/>
    <n v="0"/>
    <n v="92.546479289893512"/>
    <n v="100"/>
    <n v="0.35230804445436081"/>
    <n v="0"/>
    <n v="64.945501654476061"/>
    <n v="65.297809698930422"/>
    <n v="13.059561939786086"/>
    <n v="33.27756269023746"/>
    <n v="33.348024299128333"/>
    <s v="1. Deterioro (&lt;40)"/>
  </r>
  <r>
    <s v="47460"/>
    <x v="0"/>
    <x v="14"/>
    <x v="647"/>
    <s v="Rural"/>
    <n v="6"/>
    <s v="G5"/>
    <n v="0"/>
    <n v="4399.6124220000002"/>
    <n v="26706.198011"/>
    <n v="38680.227998000002"/>
    <n v="3727.008679"/>
    <n v="138.532892"/>
    <n v="38099.808783"/>
    <n v="14059.68439"/>
    <n v="8267.4674180000002"/>
    <n v="3582.4358769999999"/>
    <n v="269.28202700000003"/>
    <n v="-4104.6123260000004"/>
    <n v="0"/>
    <n v="0"/>
    <n v="40336.755206469999"/>
    <n v="7119.7772861599997"/>
    <s v="OK"/>
    <n v="75.056001787657934"/>
    <n v="80"/>
    <n v="2820"/>
    <n v="3865.5415710000002"/>
    <n v="38099.808783"/>
    <n v="31836.134250999999"/>
    <n v="31105.810432999999"/>
    <n v="38680.227998000002"/>
    <n v="-3835.3302990000002"/>
    <n v="38680.227998000002"/>
    <n v="80.417856985249301"/>
    <n v="19.582143014750699"/>
    <n v="36.902243972083618"/>
    <n v="41.052079604072333"/>
    <n v="17.650842884402337"/>
    <n v="82.349157115597663"/>
    <n v="43.33172053633124"/>
    <n v="50"/>
    <n v="-9.9154800721399816"/>
    <n v="80"/>
    <n v="54.596675946884133"/>
    <n v="43.677340757507309"/>
    <n v="4.9439982123420663"/>
    <n v="18.950707467319631"/>
    <n v="137.07594223404254"/>
    <n v="60"/>
    <n v="83.559826854577736"/>
    <n v="80"/>
    <n v="0.13123714500470429"/>
    <n v="0"/>
    <n v="52.98356915577321"/>
    <n v="53.114806300777914"/>
    <n v="10.622961260155584"/>
    <n v="54.274054588661954"/>
    <n v="54.300302017662894"/>
    <s v="2. Riesgo (&gt;=40 y &lt;60)"/>
  </r>
  <r>
    <s v="47541"/>
    <x v="0"/>
    <x v="14"/>
    <x v="648"/>
    <s v="Rural"/>
    <n v="6"/>
    <s v="G4"/>
    <n v="0"/>
    <n v="1971.3358459999999"/>
    <n v="14539.858663999999"/>
    <n v="17205.840372999999"/>
    <n v="409.11364099999997"/>
    <n v="0"/>
    <n v="22876.808174000002"/>
    <n v="8132.8747830000002"/>
    <n v="2380.4494869999999"/>
    <n v="232.268024"/>
    <n v="284.61771700000003"/>
    <n v="-6259.7782710000001"/>
    <n v="1621.6276089999999"/>
    <n v="3000"/>
    <n v="33163.074532999999"/>
    <n v="12101.543312"/>
    <s v="OK"/>
    <n v="72.360431243884491"/>
    <n v="80"/>
    <n v="177.8"/>
    <n v="409.11364099999997"/>
    <n v="21317.437181000001"/>
    <n v="15570.925214999999"/>
    <n v="16511.194510000001"/>
    <n v="17205.840372999999"/>
    <n v="-4353.5329449999999"/>
    <n v="20205.840372999999"/>
    <n v="95.962732142452865"/>
    <n v="4.0372678575471355"/>
    <n v="35.550740825126084"/>
    <n v="48.652386639002891"/>
    <n v="36.491017441576368"/>
    <n v="63.508982558423632"/>
    <n v="9.7573179043895433"/>
    <n v="20"/>
    <n v="-21.545913778559772"/>
    <n v="20"/>
    <n v="31.239727410994732"/>
    <n v="24.991781928795788"/>
    <n v="7.6395687561155086"/>
    <n v="29.283026905674614"/>
    <n v="230.09766085489312"/>
    <n v="0"/>
    <n v="73.043138735636546"/>
    <n v="70"/>
    <n v="0"/>
    <n v="0"/>
    <n v="33.094342301891537"/>
    <n v="33.094342301891537"/>
    <n v="6.6188684603783079"/>
    <n v="31.610650389174097"/>
    <n v="31.610650389174097"/>
    <s v="1. Deterioro (&lt;40)"/>
  </r>
  <r>
    <s v="47545"/>
    <x v="0"/>
    <x v="14"/>
    <x v="649"/>
    <s v="Rural"/>
    <n v="6"/>
    <s v="G4"/>
    <n v="0"/>
    <n v="2711.6148079999998"/>
    <n v="17240.987212"/>
    <n v="24406.126864999998"/>
    <n v="2273.782498"/>
    <n v="109.501186"/>
    <n v="25661.988391999999"/>
    <n v="6533.9530910000003"/>
    <n v="5094.8984920000003"/>
    <n v="1693.9794549999999"/>
    <n v="707.52368899999999"/>
    <n v="-4656.7805639999997"/>
    <n v="1716.94535"/>
    <n v="4300"/>
    <n v="77875.372704049994"/>
    <n v="10782.370205790001"/>
    <s v="OK"/>
    <n v="59.160521294282773"/>
    <n v="80"/>
    <n v="1657.874"/>
    <n v="2383.283684"/>
    <n v="25661.988391999999"/>
    <n v="21934.684260999999"/>
    <n v="19952.602019999998"/>
    <n v="24406.126864999998"/>
    <n v="-2232.3115249999996"/>
    <n v="28706.126864999998"/>
    <n v="81.752430979179039"/>
    <n v="18.247569020820961"/>
    <n v="25.461600992060806"/>
    <n v="34.845058841593591"/>
    <n v="13.84567396777191"/>
    <n v="86.154326032228084"/>
    <n v="33.248541804314321"/>
    <n v="40"/>
    <n v="-7.7764288282364902"/>
    <n v="80"/>
    <n v="51.849390778928523"/>
    <n v="41.479512623142824"/>
    <n v="20.839478705717227"/>
    <n v="79.879249093903184"/>
    <n v="143.75541711855064"/>
    <n v="50"/>
    <n v="85.475388445885315"/>
    <n v="80"/>
    <n v="0"/>
    <n v="0"/>
    <n v="69.959749697967723"/>
    <n v="69.959749697967723"/>
    <n v="13.991949939593546"/>
    <n v="55.47146256273637"/>
    <n v="55.47146256273637"/>
    <s v="2. Riesgo (&gt;=40 y &lt;60)"/>
  </r>
  <r>
    <s v="47551"/>
    <x v="0"/>
    <x v="14"/>
    <x v="650"/>
    <s v="Rural"/>
    <n v="6"/>
    <s v="G4"/>
    <n v="0"/>
    <n v="1602.5606284999999"/>
    <n v="42063.314283500004"/>
    <n v="52044.902213000001"/>
    <n v="5650.8598910000001"/>
    <n v="463.94438000000002"/>
    <n v="60711.297727999998"/>
    <n v="0"/>
    <n v="7717.3648995000003"/>
    <n v="2710.6832894999998"/>
    <n v="609.31670099999997"/>
    <n v="-13673.077125"/>
    <n v="0"/>
    <n v="4043.7728069999998"/>
    <n v="114217.70129134"/>
    <n v="53957.777365610003"/>
    <s v="OK"/>
    <n v="67.526476103115755"/>
    <n v="80"/>
    <n v="4296.0000019999998"/>
    <n v="6114.804271"/>
    <n v="60711.297727999998"/>
    <n v="46672.244018999998"/>
    <n v="43665.874912000007"/>
    <n v="52044.902213000001"/>
    <n v="-13063.760424"/>
    <n v="56088.675020000002"/>
    <n v="83.90038804048892"/>
    <n v="16.09961195951108"/>
    <n v="0"/>
    <n v="0"/>
    <n v="47.241169061858095"/>
    <n v="52.758830938141905"/>
    <n v="35.124467027283131"/>
    <n v="50"/>
    <n v="-23.291262308018055"/>
    <n v="20"/>
    <n v="27.771688579530597"/>
    <n v="22.217350863624478"/>
    <n v="12.473523896884245"/>
    <n v="47.811931215180479"/>
    <n v="142.33715707991752"/>
    <n v="50"/>
    <n v="76.87571467851329"/>
    <n v="70"/>
    <n v="0.13058365752154943"/>
    <n v="0"/>
    <n v="55.937310405060167"/>
    <n v="56.067894062581715"/>
    <n v="11.213578812516344"/>
    <n v="33.404812944636511"/>
    <n v="33.430929676140821"/>
    <s v="1. Deterioro (&lt;40)"/>
  </r>
  <r>
    <s v="47555"/>
    <x v="0"/>
    <x v="14"/>
    <x v="651"/>
    <s v="Intermedio"/>
    <n v="6"/>
    <s v="G4"/>
    <n v="0"/>
    <n v="2464.9388479999998"/>
    <n v="58692.181362000003"/>
    <n v="80517.242461999995"/>
    <n v="9642.836695"/>
    <n v="1407.0156979999999"/>
    <n v="80982.862670000002"/>
    <n v="2686.1814760000002"/>
    <n v="13514.791241000001"/>
    <n v="6908.8506580000003"/>
    <n v="0"/>
    <n v="-5909.8425010000001"/>
    <n v="3897.0130869999998"/>
    <n v="0"/>
    <n v="80336.348884570005"/>
    <n v="87662.675397960003"/>
    <s v="OK"/>
    <n v="54.992117276773435"/>
    <n v="80"/>
    <n v="10667"/>
    <n v="11049.852392999999"/>
    <n v="79821.144379999998"/>
    <n v="67356.897563999999"/>
    <n v="61157.120210000001"/>
    <n v="80517.242461999995"/>
    <n v="-2012.8294140000003"/>
    <n v="80517.242461999995"/>
    <n v="75.955308875441204"/>
    <n v="24.044691124558796"/>
    <n v="3.31697520615691"/>
    <n v="4.5393923292837588"/>
    <n v="109.11956619277869"/>
    <n v="0"/>
    <n v="51.120661316917193"/>
    <n v="70"/>
    <n v="-2.4998737567918483"/>
    <n v="100"/>
    <n v="39.716816690768511"/>
    <n v="31.773453352614808"/>
    <n v="25.007882723226565"/>
    <n v="95.85704717324316"/>
    <n v="103.589129024093"/>
    <n v="100"/>
    <n v="84.384780608178005"/>
    <n v="80"/>
    <n v="0.43069102159972239"/>
    <n v="0"/>
    <n v="91.952349057747711"/>
    <n v="92.383040079347438"/>
    <n v="18.476608015869488"/>
    <n v="50.163923164164352"/>
    <n v="50.250061368484296"/>
    <s v="2. Riesgo (&gt;=40 y &lt;60)"/>
  </r>
  <r>
    <s v="47570"/>
    <x v="0"/>
    <x v="14"/>
    <x v="652"/>
    <s v="Rural"/>
    <n v="6"/>
    <s v="G5"/>
    <n v="0"/>
    <n v="2065.1494722500001"/>
    <n v="30056.658052750001"/>
    <n v="37235.686518000002"/>
    <n v="2657.3971190000002"/>
    <n v="5.7639889999999996"/>
    <n v="38248.279326999997"/>
    <n v="8230.6104269999996"/>
    <n v="4728.3105802500004"/>
    <n v="1949.37973625"/>
    <n v="365.601224"/>
    <n v="-869.91950899999995"/>
    <n v="4456.6417920000004"/>
    <n v="0"/>
    <n v="57320.639866750003"/>
    <n v="17321.66073661"/>
    <s v="OK"/>
    <n v="59.874058226743443"/>
    <n v="80"/>
    <n v="1564.0224470000001"/>
    <n v="2663.1611080000002"/>
    <n v="35326.675182999999"/>
    <n v="31535.817092000001"/>
    <n v="32121.807525"/>
    <n v="37235.686518000002"/>
    <n v="3952.3235070000005"/>
    <n v="37235.686518000002"/>
    <n v="86.266188511045939"/>
    <n v="13.733811488954061"/>
    <n v="21.518903782921019"/>
    <n v="23.938808484306048"/>
    <n v="30.218889350985386"/>
    <n v="69.781110649014607"/>
    <n v="41.227827638744706"/>
    <n v="50"/>
    <n v="10.614343057940985"/>
    <n v="60"/>
    <n v="43.490746124454944"/>
    <n v="34.792596899563954"/>
    <n v="20.125941773256557"/>
    <n v="77.144209740443316"/>
    <n v="170.27639936423498"/>
    <n v="0"/>
    <n v="89.269134241016133"/>
    <n v="80"/>
    <n v="8.2070782406690856E-2"/>
    <n v="0"/>
    <n v="52.381403246814443"/>
    <n v="52.463474029221132"/>
    <n v="10.492694805844227"/>
    <n v="45.268877548926845"/>
    <n v="45.285291705408184"/>
    <s v="2. Riesgo (&gt;=40 y &lt;60)"/>
  </r>
  <r>
    <s v="47605"/>
    <x v="0"/>
    <x v="14"/>
    <x v="653"/>
    <s v="Rural"/>
    <n v="6"/>
    <s v="G5"/>
    <n v="0"/>
    <n v="2094.3231179999998"/>
    <n v="15414.563649"/>
    <n v="18711.430741"/>
    <n v="1202.5439739999999"/>
    <n v="0"/>
    <n v="15072.196216"/>
    <n v="0"/>
    <n v="3296.867092"/>
    <n v="1319.631351"/>
    <n v="514.03441199999997"/>
    <n v="1661.9987839999999"/>
    <n v="0"/>
    <n v="0"/>
    <n v="38464.674638999997"/>
    <n v="15918.666712"/>
    <s v="OK"/>
    <n v="37.349186876058653"/>
    <n v="80"/>
    <n v="940.932232"/>
    <n v="1202.5439739999999"/>
    <n v="15072.196216"/>
    <n v="15033.212786"/>
    <n v="17508.886767"/>
    <n v="18711.430741"/>
    <n v="2176.0331959999999"/>
    <n v="18711.430741"/>
    <n v="93.573212061411112"/>
    <n v="6.4267879385888875"/>
    <n v="0"/>
    <n v="0"/>
    <n v="41.385158879934444"/>
    <n v="58.614841120065556"/>
    <n v="40.026828931082676"/>
    <n v="50"/>
    <n v="11.629432436889674"/>
    <n v="60"/>
    <n v="35.008325811730892"/>
    <n v="28.006660649384713"/>
    <n v="42.650813123941347"/>
    <n v="100"/>
    <n v="127.80346268337844"/>
    <n v="70"/>
    <n v="99.741355344361722"/>
    <n v="100"/>
    <n v="0.32731253950832762"/>
    <n v="0"/>
    <n v="90"/>
    <n v="90.327312539508327"/>
    <n v="18.065462507901668"/>
    <n v="46.006660649384713"/>
    <n v="46.072123157286384"/>
    <s v="2. Riesgo (&gt;=40 y &lt;60)"/>
  </r>
  <r>
    <s v="47660"/>
    <x v="0"/>
    <x v="14"/>
    <x v="654"/>
    <s v="Rural disperso"/>
    <n v="6"/>
    <s v="G5"/>
    <n v="0"/>
    <n v="3719.0539130000002"/>
    <n v="23630.994198"/>
    <n v="29190.173977999999"/>
    <n v="1339.793064"/>
    <n v="199.20834500000001"/>
    <n v="30354.002838"/>
    <n v="5344.555668"/>
    <n v="5258.0553220000002"/>
    <n v="2100.328278"/>
    <n v="155"/>
    <n v="-4321.5559039999998"/>
    <n v="7089.8076359999995"/>
    <n v="0"/>
    <n v="42067.990515760001"/>
    <n v="7583.0341688500002"/>
    <s v="NO"/>
    <n v="42.595922050484852"/>
    <n v="80"/>
    <n v="1346.7"/>
    <n v="1539.001409"/>
    <n v="30354.002838"/>
    <n v="28178.900948999999"/>
    <n v="27350.048111"/>
    <n v="29190.173977999999"/>
    <n v="2923.2517319999997"/>
    <n v="29190.173977999999"/>
    <n v="93.696077767858242"/>
    <n v="6.3039222321417583"/>
    <n v="17.607416381042114"/>
    <n v="19.58745542529606"/>
    <n v="18.025662922998794"/>
    <n v="81.974337077001209"/>
    <n v="39.944963477506754"/>
    <n v="50"/>
    <n v="10.014506025908551"/>
    <n v="60"/>
    <n v="43.573142946887806"/>
    <n v="34.858514357510245"/>
    <n v="37.404077949515148"/>
    <n v="100"/>
    <n v="114.27945414717458"/>
    <n v="80"/>
    <n v="92.834217283932631"/>
    <n v="100"/>
    <n v="0.31666975513804285"/>
    <n v="0"/>
    <n v="93.333333333333329"/>
    <n v="93.650003088471365"/>
    <n v="18.730000617694273"/>
    <n v="53.525181024176916"/>
    <n v="53.588514975204518"/>
    <s v="2. Riesgo (&gt;=40 y &lt;60)"/>
  </r>
  <r>
    <s v="47675"/>
    <x v="0"/>
    <x v="14"/>
    <x v="334"/>
    <s v="Rural"/>
    <n v="6"/>
    <s v="G4"/>
    <n v="0"/>
    <n v="1782.8180844999999"/>
    <n v="13384.7246665"/>
    <n v="19615.446090000001"/>
    <n v="1552.326908"/>
    <n v="73.406175000000005"/>
    <n v="22059.993387999999"/>
    <n v="8363.9804210000002"/>
    <n v="3408.5511674999998"/>
    <n v="1073.6310384999999"/>
    <n v="49.361237000000003"/>
    <n v="-4779.4674269999996"/>
    <n v="885.68668300000002"/>
    <n v="0"/>
    <n v="45870.183267139997"/>
    <n v="9093.6124024199999"/>
    <s v="OK"/>
    <n v="65.678762588170656"/>
    <n v="80"/>
    <n v="1095.2272350000001"/>
    <n v="1625.7330830000001"/>
    <n v="22059.993387999999"/>
    <n v="14889.348719"/>
    <n v="15167.542751000001"/>
    <n v="19615.446090000001"/>
    <n v="-3844.4195069999996"/>
    <n v="19615.446090000001"/>
    <n v="77.324485415258792"/>
    <n v="22.675514584741208"/>
    <n v="37.914700489211228"/>
    <n v="51.887545088775362"/>
    <n v="19.824669872061286"/>
    <n v="80.175330127938707"/>
    <n v="31.49816405095817"/>
    <n v="40"/>
    <n v="-19.598939985157379"/>
    <n v="40"/>
    <n v="46.947677960291053"/>
    <n v="37.558142368232843"/>
    <n v="14.321237411829344"/>
    <n v="54.894352527090696"/>
    <n v="148.43797077416542"/>
    <n v="50"/>
    <n v="67.494801367888783"/>
    <n v="60"/>
    <n v="0.29909190306434508"/>
    <n v="0"/>
    <n v="54.964784175696899"/>
    <n v="55.263876078761243"/>
    <n v="11.052775215752249"/>
    <n v="48.551099203372225"/>
    <n v="48.610917583985092"/>
    <s v="2. Riesgo (&gt;=40 y &lt;60)"/>
  </r>
  <r>
    <s v="47692"/>
    <x v="0"/>
    <x v="14"/>
    <x v="655"/>
    <s v="Rural"/>
    <n v="6"/>
    <s v="G5"/>
    <n v="0"/>
    <n v="2926.7069695"/>
    <n v="30309.722175499999"/>
    <n v="38338.513184000003"/>
    <n v="2676.678093"/>
    <n v="81.056900999999996"/>
    <n v="38490.481118999996"/>
    <n v="8760.8148259999998"/>
    <n v="5684.4419635000004"/>
    <n v="2207.0827064999999"/>
    <n v="337.38817"/>
    <n v="-3066.134626"/>
    <n v="2039.1541500000001"/>
    <n v="0"/>
    <n v="71247.382463000002"/>
    <n v="24918.312092"/>
    <s v="OK"/>
    <n v="59.438023712980716"/>
    <n v="80"/>
    <n v="1599.5"/>
    <n v="2757.7349939999999"/>
    <n v="37927.288552999999"/>
    <n v="33306.873014999997"/>
    <n v="33236.429145000002"/>
    <n v="38338.513184000003"/>
    <n v="-689.59230599999978"/>
    <n v="38338.513184000003"/>
    <n v="86.692013812551082"/>
    <n v="13.307986187448918"/>
    <n v="22.760990695113477"/>
    <n v="25.320574071056683"/>
    <n v="34.97435446830697"/>
    <n v="65.02564553169303"/>
    <n v="38.826726012364183"/>
    <n v="50"/>
    <n v="-1.7986933992207885"/>
    <n v="100"/>
    <n v="50.730841158039723"/>
    <n v="40.584672926431779"/>
    <n v="20.561976287019284"/>
    <n v="78.815561986353202"/>
    <n v="172.41231597374178"/>
    <n v="0"/>
    <n v="87.817701411627709"/>
    <n v="80"/>
    <n v="0.31173676006539441"/>
    <n v="0"/>
    <n v="52.938520662117732"/>
    <n v="53.250257422183125"/>
    <n v="10.650051484436625"/>
    <n v="51.172377058855325"/>
    <n v="51.234724410868402"/>
    <s v="2. Riesgo (&gt;=40 y &lt;60)"/>
  </r>
  <r>
    <s v="47703"/>
    <x v="0"/>
    <x v="14"/>
    <x v="656"/>
    <s v="Rural disperso"/>
    <n v="6"/>
    <s v="G5"/>
    <n v="0"/>
    <n v="2282.3777700000001"/>
    <n v="15666.96531"/>
    <n v="20138.843572999998"/>
    <n v="662.73999800000001"/>
    <n v="90.132119000000003"/>
    <n v="22773.76009"/>
    <n v="7322.4022779999996"/>
    <n v="3035.2498869999999"/>
    <n v="595.12799299999995"/>
    <n v="495.16326299999997"/>
    <n v="-5075.0384110000005"/>
    <n v="322.49267600000002"/>
    <n v="0"/>
    <n v="37953.415423979997"/>
    <n v="16020.322415529999"/>
    <s v="OK"/>
    <n v="61.00814732797307"/>
    <n v="80"/>
    <n v="976.84803599999998"/>
    <n v="752.872117"/>
    <n v="22773.76009"/>
    <n v="17465.086581"/>
    <n v="17949.343079999999"/>
    <n v="20138.843572999998"/>
    <n v="-4257.3824720000002"/>
    <n v="20138.843572999998"/>
    <n v="89.127973088109954"/>
    <n v="10.872026911890046"/>
    <n v="32.152803265962568"/>
    <n v="35.768541343092856"/>
    <n v="42.210489455470523"/>
    <n v="57.789510544529477"/>
    <n v="19.607215720489375"/>
    <n v="30"/>
    <n v="-21.140153636765135"/>
    <n v="20"/>
    <n v="30.886015759902477"/>
    <n v="24.708812607921985"/>
    <n v="18.99185267202693"/>
    <n v="72.797163104053638"/>
    <n v="77.071569912026732"/>
    <n v="70"/>
    <n v="76.689516847369219"/>
    <n v="70"/>
    <n v="0"/>
    <n v="0"/>
    <n v="70.932387701351217"/>
    <n v="70.932387701351217"/>
    <n v="14.186477540270245"/>
    <n v="38.895290148192231"/>
    <n v="38.895290148192231"/>
    <s v="1. Deterioro (&lt;40)"/>
  </r>
  <r>
    <s v="47707"/>
    <x v="0"/>
    <x v="14"/>
    <x v="657"/>
    <s v="Rural"/>
    <n v="6"/>
    <s v="G5"/>
    <n v="0"/>
    <n v="1762.030422"/>
    <n v="26055.803421000001"/>
    <n v="33300.275641"/>
    <n v="2560.8293010000002"/>
    <n v="221.16898599999999"/>
    <n v="33121.330678999999"/>
    <n v="7424.0554300000003"/>
    <n v="4544.0287090000002"/>
    <n v="1814.305312"/>
    <n v="197.02559600000001"/>
    <n v="-1215.4652309999999"/>
    <n v="2232.1348240000002"/>
    <n v="0"/>
    <n v="52045.221421139999"/>
    <n v="24086.781289909999"/>
    <s v="OK"/>
    <n v="55.127991867652071"/>
    <n v="80"/>
    <n v="2333.1209600000002"/>
    <n v="2781.9982870000003"/>
    <n v="31786.017475000001"/>
    <n v="25925.193177000001"/>
    <n v="27817.833843"/>
    <n v="33300.275641"/>
    <n v="1213.6951890000003"/>
    <n v="33300.275641"/>
    <n v="83.536347094827335"/>
    <n v="16.463652905172665"/>
    <n v="22.414725730530787"/>
    <n v="24.935369938188678"/>
    <n v="46.28048576257244"/>
    <n v="53.71951423742756"/>
    <n v="39.927241401590358"/>
    <n v="50"/>
    <n v="3.6447001282646236"/>
    <n v="100"/>
    <n v="49.023707416157784"/>
    <n v="39.218965932926231"/>
    <n v="24.872008132347929"/>
    <n v="95.336229908877073"/>
    <n v="119.23935083931525"/>
    <n v="80"/>
    <n v="81.561627521882556"/>
    <n v="80"/>
    <n v="0"/>
    <n v="0"/>
    <n v="85.112076636292358"/>
    <n v="85.112076636292358"/>
    <n v="17.022415327258472"/>
    <n v="56.241381260184703"/>
    <n v="56.241381260184703"/>
    <s v="2. Riesgo (&gt;=40 y &lt;60)"/>
  </r>
  <r>
    <s v="47720"/>
    <x v="0"/>
    <x v="14"/>
    <x v="658"/>
    <s v="Rural"/>
    <n v="6"/>
    <s v="G4"/>
    <n v="0"/>
    <n v="2180.775682"/>
    <n v="14891.184847"/>
    <n v="20377.843858"/>
    <n v="537.55051800000001"/>
    <n v="68.332811000000007"/>
    <n v="24205.313625999999"/>
    <n v="10577.138204999999"/>
    <n v="2786.6590110000002"/>
    <n v="982.71780200000001"/>
    <n v="205.558663"/>
    <n v="-5631.4109769999995"/>
    <n v="66.895426"/>
    <n v="3000"/>
    <n v="24643.797963000001"/>
    <n v="1273.725629"/>
    <s v="OK"/>
    <n v="57.789245770627929"/>
    <n v="80"/>
    <n v="1298.332326"/>
    <n v="605.883329"/>
    <n v="24205.313625999999"/>
    <n v="16483.837149999999"/>
    <n v="17071.960529"/>
    <n v="20377.843858"/>
    <n v="-5358.9568879999997"/>
    <n v="23377.843858"/>
    <n v="83.777070076517617"/>
    <n v="16.222929923482383"/>
    <n v="43.697587928125941"/>
    <n v="59.801621393172994"/>
    <n v="5.1685443571334311"/>
    <n v="94.831455642866572"/>
    <n v="35.265089776712543"/>
    <n v="50"/>
    <n v="-22.923229877618255"/>
    <n v="20"/>
    <n v="48.17120139190439"/>
    <n v="38.536961113523517"/>
    <n v="22.210754229372071"/>
    <n v="85.135448669583866"/>
    <n v="46.66627464068857"/>
    <n v="0"/>
    <n v="68.100076721559105"/>
    <n v="60"/>
    <n v="0"/>
    <n v="0"/>
    <n v="48.378482889861289"/>
    <n v="48.378482889861289"/>
    <n v="9.6756965779722588"/>
    <n v="48.212657691495778"/>
    <n v="48.212657691495778"/>
    <s v="2. Riesgo (&gt;=40 y &lt;60)"/>
  </r>
  <r>
    <s v="47745"/>
    <x v="0"/>
    <x v="14"/>
    <x v="659"/>
    <s v="Rural"/>
    <n v="6"/>
    <s v="G2"/>
    <n v="0"/>
    <n v="2712.1987140000001"/>
    <n v="25467.244213000002"/>
    <n v="64536.836801999998"/>
    <n v="17005.484143000001"/>
    <n v="614.15252399999997"/>
    <n v="53355.735070000002"/>
    <n v="0"/>
    <n v="20331.835381000001"/>
    <n v="13207.148096000001"/>
    <n v="0"/>
    <n v="4056.4144470000001"/>
    <n v="329.37539199999998"/>
    <n v="0"/>
    <n v="50984.792021280002"/>
    <n v="27955.039604190002"/>
    <s v="OK"/>
    <n v="34.983809680540247"/>
    <n v="80"/>
    <n v="11340.490292"/>
    <n v="17619.636667000002"/>
    <n v="53355.735070000002"/>
    <n v="32907.041296000003"/>
    <n v="28179.442927000004"/>
    <n v="64536.836801999998"/>
    <n v="4385.789839"/>
    <n v="64536.836801999998"/>
    <n v="43.664121644906409"/>
    <n v="56.335878355093591"/>
    <n v="0"/>
    <n v="0"/>
    <n v="54.830153259274148"/>
    <n v="45.169846740725852"/>
    <n v="64.95797279738953"/>
    <n v="80"/>
    <n v="6.7957930018412123"/>
    <n v="80"/>
    <n v="52.30114501916389"/>
    <n v="41.840916015331118"/>
    <n v="45.016190319459753"/>
    <n v="100"/>
    <n v="155.3692672302673"/>
    <n v="0"/>
    <n v="61.674797006971495"/>
    <n v="60"/>
    <n v="0.39530112572797771"/>
    <n v="0"/>
    <n v="53.333333333333336"/>
    <n v="53.728634459061311"/>
    <n v="10.745726891812263"/>
    <n v="52.507582681997789"/>
    <n v="52.586642907143379"/>
    <s v="2. Riesgo (&gt;=40 y &lt;60)"/>
  </r>
  <r>
    <s v="47798"/>
    <x v="0"/>
    <x v="14"/>
    <x v="660"/>
    <s v="Rural"/>
    <n v="6"/>
    <s v="G5"/>
    <n v="0"/>
    <n v="3097.348035"/>
    <n v="18560.457285"/>
    <n v="23132.404047"/>
    <n v="946.09493899999995"/>
    <n v="169.896233"/>
    <n v="22624.336736000001"/>
    <n v="714.21356300000002"/>
    <n v="4213.339207"/>
    <n v="1782.9946110000001"/>
    <n v="227.79939999999999"/>
    <n v="-1922.2772849999999"/>
    <n v="0"/>
    <n v="6000"/>
    <n v="60009.368046930002"/>
    <n v="24925.538566120002"/>
    <s v="OK"/>
    <n v="49.47734299464036"/>
    <n v="80"/>
    <n v="2107.4109950000002"/>
    <n v="1115.991172"/>
    <n v="22624.336736000001"/>
    <n v="17640.908262000001"/>
    <n v="21657.805319999999"/>
    <n v="23132.404047"/>
    <n v="-1694.4778849999998"/>
    <n v="29132.404047"/>
    <n v="93.625397844495822"/>
    <n v="6.3746021555041779"/>
    <n v="3.1568375742195278"/>
    <n v="3.5118392120550856"/>
    <n v="41.536079077898499"/>
    <n v="58.463920922101501"/>
    <n v="42.317851077305868"/>
    <n v="50"/>
    <n v="-5.8164711785071299"/>
    <n v="80"/>
    <n v="39.670072457932157"/>
    <n v="31.736057966345726"/>
    <n v="30.52265700535964"/>
    <n v="100"/>
    <n v="52.955554215469959"/>
    <n v="50"/>
    <n v="77.973151071119204"/>
    <n v="70"/>
    <n v="0"/>
    <n v="0"/>
    <n v="73.333333333333329"/>
    <n v="73.333333333333329"/>
    <n v="14.666666666666666"/>
    <n v="46.40272463301239"/>
    <n v="46.40272463301239"/>
    <s v="2. Riesgo (&gt;=40 y &lt;60)"/>
  </r>
  <r>
    <s v="47960"/>
    <x v="0"/>
    <x v="14"/>
    <x v="661"/>
    <s v="Rural"/>
    <n v="6"/>
    <s v="G5"/>
    <n v="0"/>
    <n v="2758.7191990000001"/>
    <n v="10421.502474999999"/>
    <n v="13788.731873999999"/>
    <n v="466.16251599999998"/>
    <n v="99.852947"/>
    <n v="18674.225048"/>
    <n v="4981.6684130000003"/>
    <n v="3324.7346619999998"/>
    <n v="573.53010800000004"/>
    <n v="175.472275"/>
    <n v="-6984.828716"/>
    <n v="4722.2368930000002"/>
    <n v="0"/>
    <n v="26397.109811440001"/>
    <n v="7295.2111201199996"/>
    <s v="OK"/>
    <n v="76.646754521693126"/>
    <n v="80"/>
    <n v="431.23575799999998"/>
    <n v="566.01546299999995"/>
    <n v="18022.356036000001"/>
    <n v="15090.618326"/>
    <n v="13180.221674"/>
    <n v="13788.731873999999"/>
    <n v="-2087.1195479999997"/>
    <n v="13788.731873999999"/>
    <n v="95.586902366653433"/>
    <n v="4.4130976333465668"/>
    <n v="26.676707602029971"/>
    <n v="29.676632263381059"/>
    <n v="27.636401000833793"/>
    <n v="72.363598999166214"/>
    <n v="17.250402402187248"/>
    <n v="30"/>
    <n v="-15.136414044974416"/>
    <n v="40"/>
    <n v="35.290665779178767"/>
    <n v="28.232532623343015"/>
    <n v="3.3532454783068744"/>
    <n v="12.853235659930132"/>
    <n v="131.25429709843309"/>
    <n v="60"/>
    <n v="83.732772207230852"/>
    <n v="80"/>
    <n v="0.37695538629154846"/>
    <n v="0"/>
    <n v="50.951078553310047"/>
    <n v="51.328033939601596"/>
    <n v="10.265606787920319"/>
    <n v="38.422748334005021"/>
    <n v="38.498139411263338"/>
    <s v="1. Deterioro (&lt;40)"/>
  </r>
  <r>
    <s v="47980"/>
    <x v="0"/>
    <x v="14"/>
    <x v="662"/>
    <s v="Intermedio"/>
    <n v="6"/>
    <s v="G4"/>
    <n v="0"/>
    <n v="2337.4068415000002"/>
    <n v="47711.5743325"/>
    <n v="61791.590150999997"/>
    <n v="9467.682358"/>
    <n v="558.14431300000001"/>
    <n v="81334.415542999996"/>
    <n v="31090.601116999998"/>
    <n v="12363.233512500001"/>
    <n v="5335.1859574999999"/>
    <n v="213.124087"/>
    <n v="-4551.6944160000003"/>
    <n v="1338.836597"/>
    <n v="3200"/>
    <n v="190309.96955519001"/>
    <n v="12828.56252489"/>
    <s v="OK"/>
    <n v="61.916939070607093"/>
    <n v="80"/>
    <n v="5865.1141299999999"/>
    <n v="10025.826671000001"/>
    <n v="59315.237011999998"/>
    <n v="54359.707506999999"/>
    <n v="50048.981174"/>
    <n v="61791.590150999997"/>
    <n v="-2999.7337320000001"/>
    <n v="64991.590150999997"/>
    <n v="80.996428562034723"/>
    <n v="19.003571437965277"/>
    <n v="38.225640289457758"/>
    <n v="52.313076681983581"/>
    <n v="6.7408778188941438"/>
    <n v="93.259122181105852"/>
    <n v="43.153645461001716"/>
    <n v="50"/>
    <n v="-4.6155721456122043"/>
    <n v="100"/>
    <n v="62.915154060210945"/>
    <n v="50.332123248168756"/>
    <n v="18.083060929392907"/>
    <n v="69.313697754009652"/>
    <n v="170.94000984086563"/>
    <n v="0"/>
    <n v="91.645435886908032"/>
    <n v="100"/>
    <n v="0.18135496503371407"/>
    <n v="0"/>
    <n v="56.437899251336546"/>
    <n v="56.619254216370258"/>
    <n v="11.323850843274052"/>
    <n v="61.619703098436062"/>
    <n v="61.655974091442808"/>
    <s v="3. Vulnerable (&gt;=60 y &lt;70)"/>
  </r>
  <r>
    <s v="50001"/>
    <x v="0"/>
    <x v="15"/>
    <x v="663"/>
    <s v="Ciudades y aglomeraciones"/>
    <n v="1"/>
    <s v="C"/>
    <n v="1"/>
    <n v="0"/>
    <n v="549774.77680300002"/>
    <n v="891105.33802100003"/>
    <n v="249991.762494"/>
    <n v="50810.138617999997"/>
    <n v="749022.34591399995"/>
    <n v="92908.967365000004"/>
    <n v="315464.23268740001"/>
    <n v="131632.38012039999"/>
    <n v="6408.8199949999998"/>
    <n v="-20720.156922999999"/>
    <n v="57257.784025000001"/>
    <n v="18740.498407999999"/>
    <n v="2162650.33196685"/>
    <n v="312282.14703157003"/>
    <s v="OK"/>
    <n v="57.739568442135891"/>
    <n v="65"/>
    <n v="272666.181989"/>
    <n v="300801.90111199999"/>
    <n v="727993.64237699995"/>
    <n v="653574.42457300005"/>
    <n v="549774.77680300002"/>
    <n v="891105.33802100003"/>
    <n v="42946.447097000004"/>
    <n v="909845.83642900002"/>
    <n v="61.695823529007285"/>
    <n v="38.304176470992715"/>
    <n v="12.404031451375081"/>
    <n v="49.834543106418508"/>
    <n v="14.439789105784891"/>
    <n v="85.560210894215103"/>
    <n v="41.726562469234736"/>
    <n v="50"/>
    <n v="4.7201894406153428"/>
    <n v="100"/>
    <n v="64.739786094325268"/>
    <n v="51.791828875460219"/>
    <n v="7.2604315578641092"/>
    <n v="28.497821118208481"/>
    <n v="110.31874173678605"/>
    <n v="80"/>
    <n v="89.777490698818355"/>
    <n v="80"/>
    <n v="0.17040858548715687"/>
    <n v="0"/>
    <n v="62.832607039402831"/>
    <n v="63.00301562488999"/>
    <n v="12.600603124977999"/>
    <n v="64.358350283340783"/>
    <n v="64.39243200043822"/>
    <s v="3. Vulnerable (&gt;=60 y &lt;70)"/>
  </r>
  <r>
    <s v="50006"/>
    <x v="0"/>
    <x v="15"/>
    <x v="664"/>
    <s v="Intermedio"/>
    <n v="3"/>
    <s v="G1"/>
    <n v="0"/>
    <n v="0"/>
    <n v="57484.716666"/>
    <n v="121244.27231099999"/>
    <n v="57456.736441000001"/>
    <n v="3246.5024410000001"/>
    <n v="137066.68176800001"/>
    <n v="44585.797124999997"/>
    <n v="60883.090923999996"/>
    <n v="29460.581246000002"/>
    <n v="1665.206093"/>
    <n v="-25240.557250999998"/>
    <n v="48746.672589000002"/>
    <n v="0"/>
    <n v="640407.48768717994"/>
    <n v="54073.59658487"/>
    <s v="OK"/>
    <n v="50.720763994078489"/>
    <n v="70"/>
    <n v="48510.535330999999"/>
    <n v="60703.238881999998"/>
    <n v="115062.319884"/>
    <n v="83309.161812000006"/>
    <n v="57484.716666"/>
    <n v="121244.27231099999"/>
    <n v="25171.321431000004"/>
    <n v="121244.27231099999"/>
    <n v="47.41231529564358"/>
    <n v="52.58768470435642"/>
    <n v="32.528544902302528"/>
    <n v="40.548802493770381"/>
    <n v="8.4436234154843852"/>
    <n v="91.556376584515618"/>
    <n v="48.38877395823328"/>
    <n v="70"/>
    <n v="20.760833440802724"/>
    <n v="20"/>
    <n v="54.93857275652848"/>
    <n v="43.950858205222787"/>
    <n v="19.279236005921511"/>
    <n v="70.108662374017513"/>
    <n v="125.13413523022579"/>
    <n v="70"/>
    <n v="72.403513066647776"/>
    <n v="70"/>
    <n v="0"/>
    <n v="0"/>
    <n v="70.036220791339176"/>
    <n v="70.036220791339176"/>
    <n v="14.007244158267836"/>
    <n v="57.958102363490624"/>
    <n v="57.958102363490624"/>
    <s v="2. Riesgo (&gt;=40 y &lt;60)"/>
  </r>
  <r>
    <s v="50110"/>
    <x v="0"/>
    <x v="15"/>
    <x v="665"/>
    <s v="Rural disperso"/>
    <n v="6"/>
    <s v="G1"/>
    <n v="0"/>
    <n v="1530.612979"/>
    <n v="7040.2342710000003"/>
    <n v="21818.649743000002"/>
    <n v="11675.080392"/>
    <n v="185.39850000000001"/>
    <n v="24485.85298"/>
    <n v="11158.042449"/>
    <n v="13426.4178954"/>
    <n v="10114.037010399999"/>
    <n v="211.61694600000001"/>
    <n v="-3965.6312309999998"/>
    <n v="14034.535648999999"/>
    <n v="0"/>
    <n v="152519.0416571"/>
    <n v="4902.6121026599994"/>
    <s v="OK"/>
    <n v="48.136664947586873"/>
    <n v="80"/>
    <n v="5445.5"/>
    <n v="11860.478891999999"/>
    <n v="22471.900088999999"/>
    <n v="17046.965916000001"/>
    <n v="8570.8472500000007"/>
    <n v="21818.649743000002"/>
    <n v="10280.521364"/>
    <n v="21818.649743000002"/>
    <n v="39.28220742784395"/>
    <n v="60.71779257215605"/>
    <n v="45.569343482188955"/>
    <n v="56.804948213323478"/>
    <n v="3.2144262443520115"/>
    <n v="96.785573755647988"/>
    <n v="75.329377419908482"/>
    <n v="100"/>
    <n v="47.118045731946644"/>
    <n v="0"/>
    <n v="62.861662908225505"/>
    <n v="50.289330326580405"/>
    <n v="31.863335052413127"/>
    <n v="100"/>
    <n v="217.80330349830132"/>
    <n v="0"/>
    <n v="75.85903216232478"/>
    <n v="70"/>
    <n v="0"/>
    <n v="0"/>
    <n v="56.666666666666664"/>
    <n v="56.666666666666664"/>
    <n v="11.333333333333334"/>
    <n v="61.622663659913741"/>
    <n v="61.622663659913741"/>
    <s v="3. Vulnerable (&gt;=60 y &lt;70)"/>
  </r>
  <r>
    <s v="50124"/>
    <x v="0"/>
    <x v="15"/>
    <x v="666"/>
    <s v="Rural disperso"/>
    <n v="6"/>
    <s v="G1"/>
    <n v="0"/>
    <n v="1247.3043359999999"/>
    <n v="6525.8351320000002"/>
    <n v="24635.868041999998"/>
    <n v="14787.493466"/>
    <n v="1361.235179"/>
    <n v="25093.712175000001"/>
    <n v="11140.219228"/>
    <n v="17397.333880999999"/>
    <n v="12717.972411999999"/>
    <n v="589.42752299999995"/>
    <n v="-439.56275099999999"/>
    <n v="9343.4253239999998"/>
    <n v="0"/>
    <n v="102197.89840916"/>
    <n v="9060.7855969100001"/>
    <s v="OK"/>
    <n v="25.352588856516771"/>
    <n v="80"/>
    <n v="6473.4323969999996"/>
    <n v="16148.728644999999"/>
    <n v="20396.069324"/>
    <n v="16190.107763"/>
    <n v="7773.1394680000003"/>
    <n v="24635.868041999998"/>
    <n v="9493.2900960000006"/>
    <n v="24635.868041999998"/>
    <n v="31.552123329886768"/>
    <n v="68.447876670113232"/>
    <n v="44.394464837683984"/>
    <n v="55.340390783740801"/>
    <n v="8.8659216460931471"/>
    <n v="91.134078353906858"/>
    <n v="73.102996694738209"/>
    <n v="100"/>
    <n v="38.534425009159584"/>
    <n v="0"/>
    <n v="62.984469161552184"/>
    <n v="50.387575329241749"/>
    <n v="54.647411143483225"/>
    <n v="100"/>
    <n v="249.46160946214329"/>
    <n v="0"/>
    <n v="79.378568026090903"/>
    <n v="70"/>
    <n v="0.77375439592231865"/>
    <n v="0"/>
    <n v="56.666666666666664"/>
    <n v="57.440421062588982"/>
    <n v="11.488084212517798"/>
    <n v="61.720908662575084"/>
    <n v="61.875659541759546"/>
    <s v="3. Vulnerable (&gt;=60 y &lt;70)"/>
  </r>
  <r>
    <s v="50150"/>
    <x v="0"/>
    <x v="15"/>
    <x v="667"/>
    <s v="Rural"/>
    <n v="6"/>
    <s v="G1"/>
    <n v="0"/>
    <n v="1200.0898090000001"/>
    <n v="13063.241657"/>
    <n v="32943.137798999996"/>
    <n v="17433.175246999999"/>
    <n v="735.96239200000002"/>
    <n v="56621.554015000002"/>
    <n v="27457.049360000001"/>
    <n v="19441.613144999999"/>
    <n v="10197.774888"/>
    <n v="0"/>
    <n v="-7614.6507369999999"/>
    <n v="9956.1514700000007"/>
    <n v="0"/>
    <n v="317516.88648362999"/>
    <n v="17972.373666599997"/>
    <s v="OK"/>
    <n v="59.694227413456233"/>
    <n v="80"/>
    <n v="18035.393983999998"/>
    <n v="18169.137639"/>
    <n v="31313.950279000001"/>
    <n v="20364.346291999998"/>
    <n v="14263.331466"/>
    <n v="32943.137798999996"/>
    <n v="2341.5007330000008"/>
    <n v="32943.137798999996"/>
    <n v="43.296821186332068"/>
    <n v="56.703178813667932"/>
    <n v="48.492221447553639"/>
    <n v="60.44849272743965"/>
    <n v="5.6602890843497189"/>
    <n v="94.339710915650286"/>
    <n v="52.453337137935321"/>
    <n v="70"/>
    <n v="7.1077040301579224"/>
    <n v="80"/>
    <n v="72.298276491351572"/>
    <n v="57.838621193081259"/>
    <n v="20.305772586543767"/>
    <n v="77.833514426619899"/>
    <n v="100.74156214784469"/>
    <n v="100"/>
    <n v="65.032824381971665"/>
    <n v="60"/>
    <n v="0"/>
    <n v="0"/>
    <n v="79.277838142206633"/>
    <n v="79.277838142206633"/>
    <n v="15.855567628441328"/>
    <n v="73.694188821522587"/>
    <n v="73.694188821522587"/>
    <s v="4. Solvente (&gt;=70 y &lt;80)"/>
  </r>
  <r>
    <s v="50223"/>
    <x v="0"/>
    <x v="15"/>
    <x v="668"/>
    <s v="Rural disperso"/>
    <n v="6"/>
    <s v="G3"/>
    <n v="0"/>
    <n v="993.146118"/>
    <n v="7470.9963909999997"/>
    <n v="11161.543779"/>
    <n v="1709.895027"/>
    <n v="684.74468100000001"/>
    <n v="9220.6624489999995"/>
    <n v="573.71195699999998"/>
    <n v="3410.289284"/>
    <n v="1345.3222189999999"/>
    <n v="0.27220499999999997"/>
    <n v="-20.163235"/>
    <n v="1414.6599389999999"/>
    <n v="0"/>
    <n v="33439.477385539998"/>
    <n v="4803.3304886099995"/>
    <s v="OK"/>
    <n v="58.233724400717854"/>
    <n v="80"/>
    <n v="1722.943282"/>
    <n v="2394.6397080000002"/>
    <n v="9116.7399490000007"/>
    <n v="8923.3459719999992"/>
    <n v="8464.1425089999993"/>
    <n v="11161.543779"/>
    <n v="1394.7689089999999"/>
    <n v="11161.543779"/>
    <n v="75.833080769032563"/>
    <n v="24.166919230967437"/>
    <n v="6.222025371530874"/>
    <n v="7.0983209821256024"/>
    <n v="14.364251071361153"/>
    <n v="85.635748928638847"/>
    <n v="39.44891787661026"/>
    <n v="50"/>
    <n v="12.496200674535741"/>
    <n v="60"/>
    <n v="45.380197828346375"/>
    <n v="36.304158262677099"/>
    <n v="21.766275599282146"/>
    <n v="83.431729506967315"/>
    <n v="138.98540555672221"/>
    <n v="60"/>
    <n v="97.878693720761291"/>
    <n v="100"/>
    <n v="0"/>
    <n v="0"/>
    <n v="81.143909835655776"/>
    <n v="81.143909835655776"/>
    <n v="16.228781967131155"/>
    <n v="52.532940229808254"/>
    <n v="52.532940229808254"/>
    <s v="2. Riesgo (&gt;=40 y &lt;60)"/>
  </r>
  <r>
    <s v="50226"/>
    <x v="0"/>
    <x v="15"/>
    <x v="669"/>
    <s v="Rural"/>
    <n v="6"/>
    <s v="G1"/>
    <n v="0"/>
    <n v="1637.7546259999999"/>
    <n v="16580.58539"/>
    <n v="37143.460494999999"/>
    <n v="15950.547316"/>
    <n v="2108.664769"/>
    <n v="30928.868899000001"/>
    <n v="3384.5225949999999"/>
    <n v="19800.966365"/>
    <n v="15426.274232"/>
    <n v="365.45482900000002"/>
    <n v="1839.899463"/>
    <n v="12481.551982000001"/>
    <n v="0"/>
    <n v="67093.305840999994"/>
    <n v="9626.2841329999992"/>
    <s v="OK"/>
    <n v="39.55541453965148"/>
    <n v="80"/>
    <n v="12519.893998"/>
    <n v="18059.212084999999"/>
    <n v="30928.868899000001"/>
    <n v="26581.709601999999"/>
    <n v="18218.340016000002"/>
    <n v="37143.460494999999"/>
    <n v="14686.906274000001"/>
    <n v="37143.460494999999"/>
    <n v="49.048580216300607"/>
    <n v="50.951419783699393"/>
    <n v="10.942923926679482"/>
    <n v="13.641017830338662"/>
    <n v="14.347607428694445"/>
    <n v="85.652392571305555"/>
    <n v="77.906673581686064"/>
    <n v="100"/>
    <n v="39.541028429424479"/>
    <n v="0"/>
    <n v="50.048966037068723"/>
    <n v="40.03917282965498"/>
    <n v="40.44458546034852"/>
    <n v="100"/>
    <n v="144.2441292864371"/>
    <n v="50"/>
    <n v="85.944654778046043"/>
    <n v="80"/>
    <n v="6.7558268482336814E-2"/>
    <n v="0"/>
    <n v="76.666666666666671"/>
    <n v="76.734224935149001"/>
    <n v="15.346844987029801"/>
    <n v="55.372506162988316"/>
    <n v="55.386017816684785"/>
    <s v="2. Riesgo (&gt;=40 y &lt;60)"/>
  </r>
  <r>
    <s v="50245"/>
    <x v="0"/>
    <x v="15"/>
    <x v="670"/>
    <s v="Rural disperso"/>
    <n v="6"/>
    <s v="G3"/>
    <n v="0"/>
    <n v="529.22378700000002"/>
    <n v="2404.1884789999999"/>
    <n v="3843.9464840000001"/>
    <n v="477.93317000000002"/>
    <n v="193.74201199999999"/>
    <n v="5066.5308599999998"/>
    <n v="2199.680539"/>
    <n v="1202.581999"/>
    <n v="561.47863900000004"/>
    <n v="0"/>
    <n v="-1863.6877360000001"/>
    <n v="720.59616200000005"/>
    <n v="0"/>
    <n v="14660.818277400002"/>
    <n v="3174.3520252799999"/>
    <s v="OK"/>
    <n v="48.368029187844868"/>
    <n v="80"/>
    <n v="491.64011900000003"/>
    <n v="671.67518199999995"/>
    <n v="5066.5308599999998"/>
    <n v="2554.4922590000001"/>
    <n v="2933.4122659999998"/>
    <n v="3843.9464840000001"/>
    <n v="-1143.091574"/>
    <n v="3843.9464840000001"/>
    <n v="76.312515749373787"/>
    <n v="23.687484250626213"/>
    <n v="43.415911198061863"/>
    <n v="49.530507353022813"/>
    <n v="21.651943058139793"/>
    <n v="78.348056941860207"/>
    <n v="46.689426539470432"/>
    <n v="70"/>
    <n v="-29.737447666297946"/>
    <n v="20"/>
    <n v="48.313209709101848"/>
    <n v="38.65056776728148"/>
    <n v="31.631970812155132"/>
    <n v="100"/>
    <n v="136.6192782163898"/>
    <n v="60"/>
    <n v="50.418961802198524"/>
    <n v="50"/>
    <n v="0"/>
    <n v="0"/>
    <n v="70"/>
    <n v="70"/>
    <n v="14"/>
    <n v="52.65056776728148"/>
    <n v="52.65056776728148"/>
    <s v="2. Riesgo (&gt;=40 y &lt;60)"/>
  </r>
  <r>
    <s v="50251"/>
    <x v="0"/>
    <x v="15"/>
    <x v="671"/>
    <s v="Rural"/>
    <n v="6"/>
    <s v="G3"/>
    <n v="0"/>
    <n v="1941.6508610000001"/>
    <n v="12016.582942999999"/>
    <n v="18350.004351"/>
    <n v="2399.717971"/>
    <n v="89.376537999999996"/>
    <n v="15539.703636"/>
    <n v="2387.8801250000001"/>
    <n v="4441.698281"/>
    <n v="1826.89399"/>
    <n v="73.277232999999995"/>
    <n v="195.49642399999999"/>
    <n v="1340.8484989999999"/>
    <n v="0"/>
    <n v="29130.766354080002"/>
    <n v="4249.6396191700005"/>
    <s v="OK"/>
    <n v="57.963222856460028"/>
    <n v="80"/>
    <n v="1390.983739"/>
    <n v="2489.094509"/>
    <n v="15539.703636"/>
    <n v="12423.959201"/>
    <n v="13958.233804"/>
    <n v="18350.004351"/>
    <n v="1609.6221559999999"/>
    <n v="18350.004351"/>
    <n v="76.066651195313383"/>
    <n v="23.933348804686617"/>
    <n v="15.366317022083523"/>
    <n v="17.530473442767775"/>
    <n v="14.588149063832656"/>
    <n v="85.41185093616734"/>
    <n v="41.130528784784879"/>
    <n v="50"/>
    <n v="8.7717807865930126"/>
    <n v="80"/>
    <n v="51.375134636724354"/>
    <n v="41.100107709379486"/>
    <n v="22.036777143539972"/>
    <n v="84.468581749731356"/>
    <n v="178.94490346734383"/>
    <n v="0"/>
    <n v="79.949782132383007"/>
    <n v="70"/>
    <n v="9.5365382502574092E-2"/>
    <n v="0"/>
    <n v="51.489527249910452"/>
    <n v="51.584892632413023"/>
    <n v="10.316978526482606"/>
    <n v="51.398013159361575"/>
    <n v="51.417086235862094"/>
    <s v="2. Riesgo (&gt;=40 y &lt;60)"/>
  </r>
  <r>
    <s v="50270"/>
    <x v="0"/>
    <x v="15"/>
    <x v="672"/>
    <s v="Rural"/>
    <n v="6"/>
    <s v="G3"/>
    <n v="0"/>
    <n v="1249.9721589999999"/>
    <n v="6641.1191989999998"/>
    <n v="11966.898869000001"/>
    <n v="1104.430807"/>
    <n v="156.67446699999999"/>
    <n v="10696.674867"/>
    <n v="2535.8670959999999"/>
    <n v="2522.9033300000001"/>
    <n v="1046.947977"/>
    <n v="0"/>
    <n v="-205.73135099999999"/>
    <n v="1873.1520379999999"/>
    <n v="0"/>
    <n v="15985.27724928"/>
    <n v="1603.08231361"/>
    <s v="OK"/>
    <n v="56.967173149941694"/>
    <n v="80"/>
    <n v="1238.3163300000001"/>
    <n v="1261.105274"/>
    <n v="10696.674867"/>
    <n v="8258.2353800000001"/>
    <n v="7891.0913579999997"/>
    <n v="11966.898869000001"/>
    <n v="1667.420687"/>
    <n v="11966.898869000001"/>
    <n v="65.940988090420859"/>
    <n v="34.059011909579141"/>
    <n v="23.70705969406745"/>
    <n v="27.04590695191898"/>
    <n v="10.028492397166307"/>
    <n v="89.971507602833697"/>
    <n v="41.497744465698574"/>
    <n v="50"/>
    <n v="13.933607238207872"/>
    <n v="60"/>
    <n v="52.215285292866362"/>
    <n v="41.772228234293095"/>
    <n v="23.032826850058306"/>
    <n v="88.28651327001738"/>
    <n v="101.84031684375833"/>
    <n v="100"/>
    <n v="77.203761754760279"/>
    <n v="70"/>
    <n v="0.11354512938055605"/>
    <n v="0"/>
    <n v="86.095504423339136"/>
    <n v="86.209049552719691"/>
    <n v="17.241809910543939"/>
    <n v="58.99132911896092"/>
    <n v="59.014038144837031"/>
    <s v="2. Riesgo (&gt;=40 y &lt;60)"/>
  </r>
  <r>
    <s v="50287"/>
    <x v="0"/>
    <x v="15"/>
    <x v="673"/>
    <s v="Rural"/>
    <n v="6"/>
    <s v="G2"/>
    <n v="0"/>
    <n v="1690.8311000000001"/>
    <n v="14615.054794"/>
    <n v="22388.862366000001"/>
    <n v="3676.1453799999999"/>
    <n v="312.80936300000002"/>
    <n v="19991.642162"/>
    <n v="1583.892333"/>
    <n v="5727.0669760000001"/>
    <n v="2482.9411730000002"/>
    <n v="71.087449000000007"/>
    <n v="-69.590642000000003"/>
    <n v="3609.0390849999999"/>
    <n v="0"/>
    <n v="41763.064297620003"/>
    <n v="7419.6000966700003"/>
    <s v="OK"/>
    <n v="60.9073013708324"/>
    <n v="80"/>
    <n v="3715.57"/>
    <n v="3988.9547429999998"/>
    <n v="19214.327205000001"/>
    <n v="16942.844868"/>
    <n v="16305.885893999999"/>
    <n v="22388.862366000001"/>
    <n v="3610.5358919999999"/>
    <n v="22388.862366000001"/>
    <n v="72.830345854295459"/>
    <n v="27.169654145704541"/>
    <n v="7.9227725274647707"/>
    <n v="11.088809730324227"/>
    <n v="17.765937968045197"/>
    <n v="82.234062031954807"/>
    <n v="43.354498618666057"/>
    <n v="50"/>
    <n v="16.126482145350106"/>
    <n v="40"/>
    <n v="42.098505181596714"/>
    <n v="33.678804145277375"/>
    <n v="19.0926986291676"/>
    <n v="73.183713048239284"/>
    <n v="107.35781435957335"/>
    <n v="100"/>
    <n v="88.178184368542915"/>
    <n v="80"/>
    <n v="0"/>
    <n v="0"/>
    <n v="84.394571016079752"/>
    <n v="84.394571016079752"/>
    <n v="16.878914203215952"/>
    <n v="50.557718348493324"/>
    <n v="50.557718348493324"/>
    <s v="2. Riesgo (&gt;=40 y &lt;60)"/>
  </r>
  <r>
    <s v="50313"/>
    <x v="0"/>
    <x v="15"/>
    <x v="52"/>
    <s v="Intermedio"/>
    <n v="5"/>
    <s v="G2"/>
    <n v="0"/>
    <n v="2245.1531137500001"/>
    <n v="75586.932298250002"/>
    <n v="112075.630676"/>
    <n v="29342.999170999999"/>
    <n v="4144.431724"/>
    <n v="99144.827629000007"/>
    <n v="11810.155146999999"/>
    <n v="36111.284116750001"/>
    <n v="20353.63711675"/>
    <n v="1512.6639319999999"/>
    <n v="-2651.8439530000001"/>
    <n v="29573.016067"/>
    <n v="0"/>
    <n v="225444.40293309002"/>
    <n v="62599.90155201"/>
    <s v="OK"/>
    <n v="47.402057676171566"/>
    <n v="80"/>
    <n v="31321.094467999999"/>
    <n v="33487.430894999998"/>
    <n v="98969.827629000007"/>
    <n v="92551.731073000003"/>
    <n v="77832.085412"/>
    <n v="112075.630676"/>
    <n v="28433.836046"/>
    <n v="112075.630676"/>
    <n v="69.446038306940395"/>
    <n v="30.553961693059605"/>
    <n v="11.912023480633408"/>
    <n v="16.672214357032196"/>
    <n v="27.767334534620993"/>
    <n v="72.232665465379"/>
    <n v="56.36364813542891"/>
    <n v="80"/>
    <n v="25.370221764086718"/>
    <n v="20"/>
    <n v="43.89176830309416"/>
    <n v="35.113414642475327"/>
    <n v="32.597942323828434"/>
    <n v="100"/>
    <n v="106.91654127608246"/>
    <n v="100"/>
    <n v="93.515097772970776"/>
    <n v="100"/>
    <n v="0.17388869208429469"/>
    <n v="2"/>
    <n v="100"/>
    <n v="102.17388869208429"/>
    <n v="20"/>
    <n v="55.113414642475327"/>
    <n v="55.113414642475327"/>
    <s v="2. Riesgo (&gt;=40 y &lt;60)"/>
  </r>
  <r>
    <s v="50318"/>
    <x v="0"/>
    <x v="15"/>
    <x v="646"/>
    <s v="Rural"/>
    <n v="6"/>
    <s v="G1"/>
    <n v="0"/>
    <n v="1057.900073"/>
    <n v="10986.25929"/>
    <n v="31617.533413000001"/>
    <n v="10860.738174"/>
    <n v="768.22613999999999"/>
    <n v="27923.509020000001"/>
    <n v="11361.142666"/>
    <n v="12941.112300999999"/>
    <n v="7507.2000799999996"/>
    <n v="0"/>
    <n v="3921.0616479999999"/>
    <n v="10897.126871"/>
    <n v="0"/>
    <n v="182485.02501494001"/>
    <n v="16088.466011509998"/>
    <s v="OK"/>
    <n v="45.664555476381764"/>
    <n v="80"/>
    <n v="9039.2484110000005"/>
    <n v="11628.964314000001"/>
    <n v="22262.559544"/>
    <n v="19658.795877"/>
    <n v="12044.159363000001"/>
    <n v="31617.533413000001"/>
    <n v="14818.188518999999"/>
    <n v="31617.533413000001"/>
    <n v="38.093292116354256"/>
    <n v="61.906707883645744"/>
    <n v="40.686658177031646"/>
    <n v="50.718385083226494"/>
    <n v="8.8163212352316798"/>
    <n v="91.183678764768317"/>
    <n v="58.010470084707443"/>
    <n v="80"/>
    <n v="46.866997262054888"/>
    <n v="0"/>
    <n v="56.761754346328111"/>
    <n v="45.40940347706249"/>
    <n v="34.335444523618236"/>
    <n v="100"/>
    <n v="128.64968175726352"/>
    <n v="70"/>
    <n v="88.304293305296326"/>
    <n v="80"/>
    <n v="0"/>
    <n v="0"/>
    <n v="83.333333333333329"/>
    <n v="83.333333333333329"/>
    <n v="16.666666666666668"/>
    <n v="62.076070143729154"/>
    <n v="62.076070143729154"/>
    <s v="3. Vulnerable (&gt;=60 y &lt;70)"/>
  </r>
  <r>
    <s v="50325"/>
    <x v="0"/>
    <x v="15"/>
    <x v="674"/>
    <s v="Rural disperso"/>
    <n v="6"/>
    <s v="G3"/>
    <n v="0"/>
    <n v="2921.2980389999998"/>
    <n v="13595.496114"/>
    <n v="21654.776193000002"/>
    <n v="2692.7664989999998"/>
    <n v="109.21025899999999"/>
    <n v="23061.954844"/>
    <n v="7924.1570599999995"/>
    <n v="5723.477742"/>
    <n v="3291.9439080000002"/>
    <n v="0"/>
    <n v="-1528.830179"/>
    <n v="8270.1853439999995"/>
    <n v="0"/>
    <n v="53032.61073701"/>
    <n v="6629.5703708199999"/>
    <s v="OK"/>
    <n v="50.634989469374084"/>
    <n v="80"/>
    <n v="1414.657915"/>
    <n v="2801.9767579999998"/>
    <n v="20752.072538"/>
    <n v="15597.721441"/>
    <n v="16516.794152999999"/>
    <n v="21654.776193000002"/>
    <n v="6741.355164999999"/>
    <n v="21654.776193000002"/>
    <n v="76.273215690583413"/>
    <n v="23.726784309416587"/>
    <n v="34.360300822727602"/>
    <n v="39.199525832551437"/>
    <n v="12.500931556427044"/>
    <n v="87.499068443572952"/>
    <n v="57.516497073851994"/>
    <n v="80"/>
    <n v="31.131031348082789"/>
    <n v="0"/>
    <n v="46.085075717108197"/>
    <n v="36.868060573686556"/>
    <n v="29.365010530625916"/>
    <n v="100"/>
    <n v="198.06744289837729"/>
    <n v="0"/>
    <n v="75.162234578923858"/>
    <n v="70"/>
    <n v="0.41450753036021371"/>
    <n v="0"/>
    <n v="56.666666666666664"/>
    <n v="57.081174197026876"/>
    <n v="11.416234839405377"/>
    <n v="48.201393907019892"/>
    <n v="48.284295413091932"/>
    <s v="2. Riesgo (&gt;=40 y &lt;60)"/>
  </r>
  <r>
    <s v="50330"/>
    <x v="0"/>
    <x v="15"/>
    <x v="675"/>
    <s v="Rural disperso"/>
    <n v="6"/>
    <s v="G3"/>
    <n v="0"/>
    <n v="2411.210176"/>
    <n v="15073.926616999999"/>
    <n v="25540.671683"/>
    <n v="6526.8384699999997"/>
    <n v="256.74309"/>
    <n v="38659.86479"/>
    <n v="21132.958091"/>
    <n v="9204.5347060000004"/>
    <n v="6496.3872490000003"/>
    <n v="0"/>
    <n v="3643.1317119999999"/>
    <n v="3144.7919379999998"/>
    <n v="0"/>
    <n v="136511.37234405999"/>
    <n v="4155.0251211599998"/>
    <s v="OK"/>
    <n v="56.377508792145207"/>
    <n v="80"/>
    <n v="1835.263919"/>
    <n v="6783.5815599999996"/>
    <n v="19189.392513999999"/>
    <n v="18645.666088000002"/>
    <n v="17485.136792999998"/>
    <n v="25540.671683"/>
    <n v="6787.9236499999997"/>
    <n v="25540.671683"/>
    <n v="68.459972431493227"/>
    <n v="31.540027568506773"/>
    <n v="54.66381790467716"/>
    <n v="62.362543131255968"/>
    <n v="3.0437208635539714"/>
    <n v="96.956279136446028"/>
    <n v="70.57811672724003"/>
    <n v="100"/>
    <n v="26.576919096916608"/>
    <n v="20"/>
    <n v="62.171769967241758"/>
    <n v="49.737415973793411"/>
    <n v="23.622491207854793"/>
    <n v="90.546739966825285"/>
    <n v="369.62430796853693"/>
    <n v="0"/>
    <n v="97.166526112781781"/>
    <n v="100"/>
    <n v="0"/>
    <n v="0"/>
    <n v="63.515579988941759"/>
    <n v="63.515579988941759"/>
    <n v="12.703115997788352"/>
    <n v="62.440531971581763"/>
    <n v="62.440531971581763"/>
    <s v="3. Vulnerable (&gt;=60 y &lt;70)"/>
  </r>
  <r>
    <s v="50350"/>
    <x v="0"/>
    <x v="15"/>
    <x v="676"/>
    <s v="Rural disperso"/>
    <n v="6"/>
    <s v="G5"/>
    <n v="0"/>
    <n v="1798.3940090000001"/>
    <n v="16775.308326999999"/>
    <n v="24747.653880999998"/>
    <n v="3885.5606039999998"/>
    <n v="818.77843499999994"/>
    <n v="57045.054857000003"/>
    <n v="40074.950929999999"/>
    <n v="6512.3326180000004"/>
    <n v="3795.1171039999999"/>
    <n v="0"/>
    <n v="-4287.066049"/>
    <n v="5858.2757929999998"/>
    <n v="1080.5"/>
    <n v="70597.618448820009"/>
    <n v="8360.8695782699997"/>
    <s v="OK"/>
    <n v="59.025213214006797"/>
    <n v="80"/>
    <n v="5858.9500179999995"/>
    <n v="4704.3390389999995"/>
    <n v="26317.504416"/>
    <n v="21109.867797999999"/>
    <n v="18573.702335999998"/>
    <n v="24747.653880999998"/>
    <n v="1571.2097439999998"/>
    <n v="25828.153880999998"/>
    <n v="75.05237638004931"/>
    <n v="24.94762361995069"/>
    <n v="70.251402212618615"/>
    <n v="78.151511818951448"/>
    <n v="11.842990970483292"/>
    <n v="88.157009029516701"/>
    <n v="58.275848710650116"/>
    <n v="80"/>
    <n v="6.0833219100333418"/>
    <n v="80"/>
    <n v="70.251228893683759"/>
    <n v="56.200983114947007"/>
    <n v="20.974786785993203"/>
    <n v="80.397894881612686"/>
    <n v="80.293209953101197"/>
    <n v="80"/>
    <n v="80.212270374564994"/>
    <n v="80"/>
    <n v="0.51865268608441051"/>
    <n v="0"/>
    <n v="80.132631627204219"/>
    <n v="80.651284313288627"/>
    <n v="16.130256862657728"/>
    <n v="72.227509440387848"/>
    <n v="72.331239977604739"/>
    <s v="4. Solvente (&gt;=70 y &lt;80)"/>
  </r>
  <r>
    <s v="50370"/>
    <x v="0"/>
    <x v="15"/>
    <x v="677"/>
    <s v="Rural disperso"/>
    <n v="6"/>
    <s v="G5"/>
    <n v="0"/>
    <n v="2959.7765570000001"/>
    <n v="16011.451904"/>
    <n v="28533.322426999999"/>
    <n v="3861.2299149999999"/>
    <n v="127.259995"/>
    <n v="60031.719055000001"/>
    <n v="44755.073027999999"/>
    <n v="6948.2664670000004"/>
    <n v="4483.369361"/>
    <n v="23.631881"/>
    <n v="-10792.134405999999"/>
    <n v="10008.725307999999"/>
    <n v="0"/>
    <n v="76278.702410619997"/>
    <n v="12587.548623639999"/>
    <s v="OK"/>
    <n v="50.775380076929963"/>
    <n v="80"/>
    <n v="1491.4761060000001"/>
    <n v="3988.4899099999998"/>
    <n v="36860.559727"/>
    <n v="17724.999885000001"/>
    <n v="18971.228460999999"/>
    <n v="28533.322426999999"/>
    <n v="-759.77721700000075"/>
    <n v="28533.322426999999"/>
    <n v="66.487975627570961"/>
    <n v="33.512024372429039"/>
    <n v="74.55237619798325"/>
    <n v="82.936151109608218"/>
    <n v="16.502048705389988"/>
    <n v="83.497951294610004"/>
    <n v="64.525006090270892"/>
    <n v="80"/>
    <n v="-2.662771638121793"/>
    <n v="100"/>
    <n v="75.989225355329452"/>
    <n v="60.791380284263568"/>
    <n v="29.224619923070037"/>
    <n v="100"/>
    <n v="267.41896125287303"/>
    <n v="0"/>
    <n v="48.086627051451451"/>
    <n v="0"/>
    <n v="0"/>
    <n v="0"/>
    <n v="33.333333333333336"/>
    <n v="33.333333333333336"/>
    <n v="6.6666666666666679"/>
    <n v="67.458046950930239"/>
    <n v="67.458046950930239"/>
    <s v="3. Vulnerable (&gt;=60 y &lt;70)"/>
  </r>
  <r>
    <s v="50400"/>
    <x v="0"/>
    <x v="15"/>
    <x v="678"/>
    <s v="Rural"/>
    <n v="6"/>
    <s v="G2"/>
    <n v="0"/>
    <n v="1841.1515429999999"/>
    <n v="14831.006492"/>
    <n v="20941.611652"/>
    <n v="2567.219983"/>
    <n v="322.94478299999997"/>
    <n v="17851.327316999999"/>
    <n v="1042.0338489999999"/>
    <n v="4753.9636700000001"/>
    <n v="2131.695228"/>
    <n v="93.821837000000002"/>
    <n v="468.01589300000001"/>
    <n v="2260.3378339999999"/>
    <n v="0"/>
    <n v="44677.273896999999"/>
    <n v="3982.3066520000002"/>
    <s v="OK"/>
    <n v="56.949668944710574"/>
    <n v="80"/>
    <n v="2192.7249999999999"/>
    <n v="2890.1647659999999"/>
    <n v="17851.327316999999"/>
    <n v="16591.803799000001"/>
    <n v="16672.158035"/>
    <n v="20941.611652"/>
    <n v="2822.1755640000001"/>
    <n v="20941.611652"/>
    <n v="79.612583367755022"/>
    <n v="20.387416632244978"/>
    <n v="5.8372905862728794"/>
    <n v="8.1699435932821611"/>
    <n v="8.9134951724693412"/>
    <n v="91.086504827530661"/>
    <n v="44.840376914365436"/>
    <n v="50"/>
    <n v="13.476401009138531"/>
    <n v="60"/>
    <n v="45.928773010611557"/>
    <n v="36.743018408489249"/>
    <n v="23.050331055289426"/>
    <n v="88.353608171458646"/>
    <n v="131.80698746992897"/>
    <n v="60"/>
    <n v="92.944370490587886"/>
    <n v="100"/>
    <n v="0"/>
    <n v="0"/>
    <n v="82.784536057152877"/>
    <n v="82.784536057152877"/>
    <n v="16.556907211430577"/>
    <n v="53.299925619919826"/>
    <n v="53.299925619919826"/>
    <s v="2. Riesgo (&gt;=40 y &lt;60)"/>
  </r>
  <r>
    <s v="50450"/>
    <x v="0"/>
    <x v="15"/>
    <x v="679"/>
    <s v="Rural"/>
    <n v="6"/>
    <s v="G2"/>
    <n v="0"/>
    <n v="3577.6001919999999"/>
    <n v="15354.729853999999"/>
    <n v="25344.700657000001"/>
    <n v="2963.659521"/>
    <n v="118.22161199999999"/>
    <n v="29223.247553000001"/>
    <n v="4411.4975059999997"/>
    <n v="6660.1095640000003"/>
    <n v="3471.9571489999998"/>
    <n v="127.063452"/>
    <n v="-1013.05672"/>
    <n v="3207.5838050000002"/>
    <n v="0"/>
    <n v="47135.260647980002"/>
    <n v="2387.63499477"/>
    <s v="OK"/>
    <n v="48.750467818597926"/>
    <n v="80"/>
    <n v="1645.0127500000001"/>
    <n v="3081.8811329999999"/>
    <n v="23169.604962000001"/>
    <n v="21887.289343"/>
    <n v="18932.330045999999"/>
    <n v="25344.700657000001"/>
    <n v="2321.590537"/>
    <n v="25344.700657000001"/>
    <n v="74.699363398364071"/>
    <n v="25.300636601635929"/>
    <n v="15.095849624512811"/>
    <n v="21.128336529103176"/>
    <n v="5.0654965347525307"/>
    <n v="94.934503465247474"/>
    <n v="52.130631120049841"/>
    <n v="70"/>
    <n v="9.1600629591922029"/>
    <n v="80"/>
    <n v="58.272695319197318"/>
    <n v="46.61815625535786"/>
    <n v="31.249532181402074"/>
    <n v="100"/>
    <n v="187.34694506167199"/>
    <n v="0"/>
    <n v="94.465526619452064"/>
    <n v="100"/>
    <n v="0"/>
    <n v="0"/>
    <n v="66.666666666666671"/>
    <n v="66.666666666666671"/>
    <n v="13.333333333333336"/>
    <n v="59.951489588691196"/>
    <n v="59.951489588691196"/>
    <s v="2. Riesgo (&gt;=40 y &lt;60)"/>
  </r>
  <r>
    <s v="50568"/>
    <x v="0"/>
    <x v="15"/>
    <x v="680"/>
    <s v="Rural disperso"/>
    <n v="3"/>
    <s v="G1"/>
    <n v="0"/>
    <n v="36.546677250000002"/>
    <n v="50438.711825749997"/>
    <n v="129791.85739400001"/>
    <n v="70097.559445000006"/>
    <n v="3550.216535"/>
    <n v="183455.65219699999"/>
    <n v="1616.9207730000001"/>
    <n v="74011.401052550005"/>
    <n v="52658.870471550006"/>
    <n v="0"/>
    <n v="2557.47129"/>
    <n v="43025.986754999998"/>
    <n v="0"/>
    <n v="1617345.7172256"/>
    <n v="278798.35530244"/>
    <s v="OK"/>
    <n v="36.880502013621957"/>
    <n v="70"/>
    <n v="49399.500400999998"/>
    <n v="73647.775980000006"/>
    <n v="105881.85552300001"/>
    <n v="88117.952703999996"/>
    <n v="50475.258502999997"/>
    <n v="129791.85739400001"/>
    <n v="45583.458044999999"/>
    <n v="129791.85739400001"/>
    <n v="38.889387606015845"/>
    <n v="61.110612393984155"/>
    <n v="0.88136874151127464"/>
    <n v="1.0986795484108449"/>
    <n v="17.23801858397298"/>
    <n v="82.761981416027027"/>
    <n v="71.149673864653423"/>
    <n v="100"/>
    <n v="35.120429709720156"/>
    <n v="0"/>
    <n v="48.994254671684402"/>
    <n v="39.195403737347526"/>
    <n v="33.119497986378043"/>
    <n v="100"/>
    <n v="149.08607451930658"/>
    <n v="50"/>
    <n v="83.222901854849638"/>
    <n v="80"/>
    <n v="0"/>
    <n v="0"/>
    <n v="76.666666666666671"/>
    <n v="76.666666666666671"/>
    <n v="15.333333333333336"/>
    <n v="54.528737070680862"/>
    <n v="54.528737070680862"/>
    <s v="2. Riesgo (&gt;=40 y &lt;60)"/>
  </r>
  <r>
    <s v="50573"/>
    <x v="0"/>
    <x v="15"/>
    <x v="681"/>
    <s v="Rural disperso"/>
    <n v="5"/>
    <s v="G1"/>
    <n v="0"/>
    <n v="1756.0446910000001"/>
    <n v="29256.816604"/>
    <n v="76853.531963999994"/>
    <n v="40810.997176999997"/>
    <n v="3267.503584"/>
    <n v="74030.777046000003"/>
    <n v="21336.961366"/>
    <n v="45927.552460999999"/>
    <n v="33564.678218000001"/>
    <n v="237.605614"/>
    <n v="-4783.2517390000003"/>
    <n v="30990.364019000001"/>
    <n v="0"/>
    <n v="294657.30676499999"/>
    <n v="58545.949902"/>
    <s v="OK"/>
    <n v="44.734542687718523"/>
    <n v="80"/>
    <n v="33807.119094000001"/>
    <n v="44078.500760999996"/>
    <n v="69273.909459999995"/>
    <n v="47704.464221000002"/>
    <n v="31012.861294999999"/>
    <n v="76853.531963999994"/>
    <n v="26444.717894000001"/>
    <n v="76853.531963999994"/>
    <n v="40.353202387012161"/>
    <n v="59.646797612987839"/>
    <n v="28.821744438454289"/>
    <n v="35.928051078549245"/>
    <n v="19.869166166204234"/>
    <n v="80.130833833795762"/>
    <n v="73.081791690297237"/>
    <n v="100"/>
    <n v="34.409242123559565"/>
    <n v="0"/>
    <n v="55.141136505066569"/>
    <n v="44.11290920405326"/>
    <n v="35.265457312281477"/>
    <n v="100"/>
    <n v="130.38230391190868"/>
    <n v="60"/>
    <n v="68.863536925897648"/>
    <n v="60"/>
    <n v="0.10370767309088069"/>
    <n v="0"/>
    <n v="73.333333333333329"/>
    <n v="73.437041006424209"/>
    <n v="14.687408201284843"/>
    <n v="58.779575870719924"/>
    <n v="58.800317405338106"/>
    <s v="2. Riesgo (&gt;=40 y &lt;60)"/>
  </r>
  <r>
    <s v="50577"/>
    <x v="0"/>
    <x v="15"/>
    <x v="682"/>
    <s v="Rural disperso"/>
    <n v="6"/>
    <s v="G2"/>
    <n v="0"/>
    <n v="2005.6022177499999"/>
    <n v="12231.892304249999"/>
    <n v="17833.274875999999"/>
    <n v="3129.0295879999999"/>
    <n v="264.263915"/>
    <n v="18855.374165000001"/>
    <n v="3786.5532920000001"/>
    <n v="5411.7266877499997"/>
    <n v="2276.34982975"/>
    <n v="25.646999999999998"/>
    <n v="-4157.4761470000003"/>
    <n v="4463.0775759999997"/>
    <n v="0"/>
    <n v="91668.345865150011"/>
    <n v="4116.5616319399996"/>
    <s v="OK"/>
    <n v="58.036321493265433"/>
    <n v="80"/>
    <n v="3119.3"/>
    <n v="3393.2935029999999"/>
    <n v="18855.374165000001"/>
    <n v="15699.005153"/>
    <n v="14237.494521999999"/>
    <n v="17833.274875999999"/>
    <n v="331.24842899999931"/>
    <n v="17833.274875999999"/>
    <n v="79.836679583517224"/>
    <n v="20.163320416482776"/>
    <n v="20.082090436734646"/>
    <n v="28.107140406739948"/>
    <n v="4.4907122443288383"/>
    <n v="95.509287755671167"/>
    <n v="42.063281482835265"/>
    <n v="50"/>
    <n v="1.8574739149329944"/>
    <n v="100"/>
    <n v="58.755949715778776"/>
    <n v="47.004759772623025"/>
    <n v="21.963678506734567"/>
    <n v="84.188389317844781"/>
    <n v="108.7838137723207"/>
    <n v="100"/>
    <n v="83.26010937582474"/>
    <n v="80"/>
    <n v="0.12033679539192388"/>
    <n v="0"/>
    <n v="88.062796439281598"/>
    <n v="88.183133234673519"/>
    <n v="17.636626646934705"/>
    <n v="64.617319060479346"/>
    <n v="64.641386419557733"/>
    <s v="3. Vulnerable (&gt;=60 y &lt;70)"/>
  </r>
  <r>
    <s v="50590"/>
    <x v="0"/>
    <x v="15"/>
    <x v="351"/>
    <s v="Rural disperso"/>
    <n v="6"/>
    <s v="G2"/>
    <n v="0"/>
    <n v="2964.8416040000002"/>
    <n v="17021.561794000001"/>
    <n v="27253.925715000001"/>
    <n v="5153.5755609999997"/>
    <n v="518.80312200000003"/>
    <n v="32464.507935000001"/>
    <n v="9139.5927210000009"/>
    <n v="8646.9514620000009"/>
    <n v="4677.8673349999999"/>
    <n v="273.66477200000003"/>
    <n v="-986.57733599999995"/>
    <n v="10743.462894"/>
    <n v="1600"/>
    <n v="91190.671558720001"/>
    <n v="11524.046191459998"/>
    <s v="OK"/>
    <n v="47.914551596727698"/>
    <n v="80"/>
    <n v="3054.2325689999998"/>
    <n v="5672.3786829999999"/>
    <n v="24271.418924000001"/>
    <n v="21158.852323999999"/>
    <n v="19986.403398000002"/>
    <n v="27253.925715000001"/>
    <n v="10030.55033"/>
    <n v="28853.925715000001"/>
    <n v="73.334034909326462"/>
    <n v="26.665965090673538"/>
    <n v="28.152568150113872"/>
    <n v="39.402680129261952"/>
    <n v="12.637308174706632"/>
    <n v="87.362691825293368"/>
    <n v="54.098457191039095"/>
    <n v="70"/>
    <n v="34.763208407324342"/>
    <n v="0"/>
    <n v="44.686267409045776"/>
    <n v="35.749013927236625"/>
    <n v="32.085448403272302"/>
    <n v="100"/>
    <n v="185.72189755861385"/>
    <n v="0"/>
    <n v="87.176000670804456"/>
    <n v="80"/>
    <n v="0"/>
    <n v="0"/>
    <n v="60"/>
    <n v="60"/>
    <n v="12"/>
    <n v="47.749013927236625"/>
    <n v="47.749013927236625"/>
    <s v="2. Riesgo (&gt;=40 y &lt;60)"/>
  </r>
  <r>
    <s v="50606"/>
    <x v="0"/>
    <x v="15"/>
    <x v="683"/>
    <s v="Rural"/>
    <n v="6"/>
    <s v="G1"/>
    <n v="0"/>
    <n v="1136.541839"/>
    <n v="6657.1213959999995"/>
    <n v="29541.598623999998"/>
    <n v="13341.252864"/>
    <n v="777.63436999999999"/>
    <n v="23262.889598000002"/>
    <n v="3512.5141480000002"/>
    <n v="15745.723620000001"/>
    <n v="8960.9853930000008"/>
    <n v="278.17040700000001"/>
    <n v="-506.029201"/>
    <n v="8803.9621740000002"/>
    <n v="0"/>
    <n v="78107.951350629999"/>
    <n v="9448.0140515900002"/>
    <s v="OK"/>
    <n v="46.655352405527601"/>
    <n v="80"/>
    <n v="14213.5"/>
    <n v="14118.887234"/>
    <n v="23262.889598000002"/>
    <n v="20243.534951000001"/>
    <n v="7793.663235"/>
    <n v="29541.598623999998"/>
    <n v="8576.1033800000005"/>
    <n v="29541.598623999998"/>
    <n v="26.381995552090132"/>
    <n v="73.618004447909868"/>
    <n v="15.09921685869147"/>
    <n v="18.822088846966839"/>
    <n v="12.096097629263701"/>
    <n v="87.903902370736304"/>
    <n v="56.910597501012148"/>
    <n v="80"/>
    <n v="29.030600168782527"/>
    <n v="20"/>
    <n v="56.068799133122603"/>
    <n v="44.855039306498085"/>
    <n v="33.344647594472399"/>
    <n v="100"/>
    <n v="99.334345755795553"/>
    <n v="100"/>
    <n v="87.020723997849416"/>
    <n v="80"/>
    <n v="0.1312654283770569"/>
    <n v="0"/>
    <n v="93.333333333333329"/>
    <n v="93.464598761710391"/>
    <n v="18.692919752342078"/>
    <n v="63.521705973164757"/>
    <n v="63.547959058840163"/>
    <s v="3. Vulnerable (&gt;=60 y &lt;70)"/>
  </r>
  <r>
    <s v="50680"/>
    <x v="0"/>
    <x v="15"/>
    <x v="684"/>
    <s v="Rural"/>
    <n v="6"/>
    <s v="G1"/>
    <n v="0"/>
    <n v="1326.661994"/>
    <n v="10477.999983"/>
    <n v="27774.345539999998"/>
    <n v="15182.947156"/>
    <n v="248.82092700000001"/>
    <n v="16845.06135"/>
    <n v="2845.4037370000001"/>
    <n v="16760.121939000001"/>
    <n v="9385.8592829999998"/>
    <n v="445.83323999999999"/>
    <n v="3555.021534"/>
    <n v="2405.0936150000002"/>
    <n v="0"/>
    <n v="75541.16923616"/>
    <n v="23789.695035000001"/>
    <s v="OK"/>
    <n v="39.964733544179111"/>
    <n v="80"/>
    <n v="11150.220941"/>
    <n v="15431.768083000001"/>
    <n v="16845.06135"/>
    <n v="14193.983394999999"/>
    <n v="11804.661977"/>
    <n v="27774.345539999998"/>
    <n v="6405.9483890000001"/>
    <n v="27774.345539999998"/>
    <n v="42.502034692407733"/>
    <n v="57.497965307592267"/>
    <n v="16.891619910900474"/>
    <n v="21.056427873552362"/>
    <n v="31.492357446345114"/>
    <n v="68.50764255365489"/>
    <n v="56.001139592902092"/>
    <n v="80"/>
    <n v="23.064264033780002"/>
    <n v="20"/>
    <n v="49.4124071469599"/>
    <n v="39.52992571756792"/>
    <n v="40.035266455820889"/>
    <n v="100"/>
    <n v="138.39876505277584"/>
    <n v="60"/>
    <n v="84.261986941353584"/>
    <n v="80"/>
    <n v="0.56172781475184674"/>
    <n v="0"/>
    <n v="80"/>
    <n v="80.561727814751848"/>
    <n v="16.11234556295037"/>
    <n v="55.52992571756792"/>
    <n v="55.642271280518287"/>
    <s v="2. Riesgo (&gt;=40 y &lt;60)"/>
  </r>
  <r>
    <s v="50683"/>
    <x v="0"/>
    <x v="15"/>
    <x v="685"/>
    <s v="Rural disperso"/>
    <n v="6"/>
    <s v="G2"/>
    <n v="0"/>
    <n v="1719.5045070000001"/>
    <n v="11165.759841999999"/>
    <n v="15646.0118"/>
    <n v="2336.5610360000001"/>
    <n v="136.78537499999999"/>
    <n v="15193.238224999999"/>
    <n v="2730.32141"/>
    <n v="4206.7017779999996"/>
    <n v="1841.803173"/>
    <n v="0"/>
    <n v="-1154.2624229999999"/>
    <n v="2832.7767880000001"/>
    <n v="0"/>
    <n v="45022.435140520007"/>
    <n v="5365.8345464800004"/>
    <s v="OK"/>
    <n v="53.931267954672492"/>
    <n v="80"/>
    <n v="1937.17"/>
    <n v="2473.346411"/>
    <n v="14435.375618"/>
    <n v="13505.996614"/>
    <n v="12885.264348999999"/>
    <n v="15646.0118"/>
    <n v="1678.5143650000002"/>
    <n v="15646.0118"/>
    <n v="82.354944593612032"/>
    <n v="17.645055406387968"/>
    <n v="17.970635157338226"/>
    <n v="25.151921666563947"/>
    <n v="11.918134880382716"/>
    <n v="88.081865119617277"/>
    <n v="43.782594303027871"/>
    <n v="50"/>
    <n v="10.728065314382546"/>
    <n v="60"/>
    <n v="48.175768438513842"/>
    <n v="38.540614750811073"/>
    <n v="26.068732045327508"/>
    <n v="99.923360368877525"/>
    <n v="127.67833545842646"/>
    <n v="70"/>
    <n v="93.561795490509269"/>
    <n v="100"/>
    <n v="0.1499596645403859"/>
    <n v="0"/>
    <n v="89.974453456292508"/>
    <n v="90.124413120832898"/>
    <n v="18.02488262416658"/>
    <n v="56.535505442069578"/>
    <n v="56.565497374977653"/>
    <s v="2. Riesgo (&gt;=40 y &lt;60)"/>
  </r>
  <r>
    <s v="50686"/>
    <x v="0"/>
    <x v="15"/>
    <x v="686"/>
    <s v="Rural"/>
    <n v="6"/>
    <s v="G1"/>
    <n v="0"/>
    <n v="666.36201400000004"/>
    <n v="2978.6180410000002"/>
    <n v="6498.2472539999999"/>
    <n v="575.24296300000003"/>
    <n v="94.674137999999999"/>
    <n v="7482.5252710000004"/>
    <n v="4446.7595849999998"/>
    <n v="1341.3188210000001"/>
    <n v="602.11940000000004"/>
    <n v="0"/>
    <n v="-890.79109400000004"/>
    <n v="894.45522400000004"/>
    <n v="0"/>
    <n v="8268.6455782800003"/>
    <n v="1070.03997043"/>
    <s v="OK"/>
    <n v="46.978850741978903"/>
    <n v="80"/>
    <n v="261.82042999999999"/>
    <n v="669.917101"/>
    <n v="6649.8389269999998"/>
    <n v="5105.7675669999999"/>
    <n v="3644.980055"/>
    <n v="6498.2472539999999"/>
    <n v="3.6641300000000001"/>
    <n v="6498.2472539999999"/>
    <n v="56.091741550097687"/>
    <n v="43.908258449902313"/>
    <n v="59.428594277312932"/>
    <n v="74.081344218462121"/>
    <n v="12.940934041734367"/>
    <n v="87.059065958265634"/>
    <n v="44.890102977239891"/>
    <n v="50"/>
    <n v="5.6386435553749399E-2"/>
    <n v="100"/>
    <n v="71.009733725326015"/>
    <n v="56.807786980260815"/>
    <n v="33.021149258021097"/>
    <n v="100"/>
    <n v="255.86891786863234"/>
    <n v="0"/>
    <n v="76.780319388930067"/>
    <n v="70"/>
    <n v="0.35125302641290002"/>
    <n v="0"/>
    <n v="56.666666666666664"/>
    <n v="57.017919693079563"/>
    <n v="11.403583938615913"/>
    <n v="68.141120313594143"/>
    <n v="68.211370918876725"/>
    <s v="3. Vulnerable (&gt;=60 y &lt;70)"/>
  </r>
  <r>
    <s v="50689"/>
    <x v="0"/>
    <x v="15"/>
    <x v="418"/>
    <s v="Rural disperso"/>
    <n v="6"/>
    <s v="G2"/>
    <n v="0"/>
    <n v="1248.921294"/>
    <n v="10465.933317000001"/>
    <n v="33674.678696000003"/>
    <n v="9437.2801679999993"/>
    <n v="680.31555000000003"/>
    <n v="28337.695465000001"/>
    <n v="2550.608103"/>
    <n v="11451.787149"/>
    <n v="5265.7618970000003"/>
    <n v="164.60314600000001"/>
    <n v="-849.04202099999998"/>
    <n v="7760.0589680000003"/>
    <n v="0"/>
    <n v="69316.815351719997"/>
    <n v="7920.2337998399998"/>
    <s v="OK"/>
    <n v="49.326699126149201"/>
    <n v="80"/>
    <n v="8787.2999999999993"/>
    <n v="10117.595717999999"/>
    <n v="28337.695465000001"/>
    <n v="26476.384118000002"/>
    <n v="11714.854611000001"/>
    <n v="33674.678696000003"/>
    <n v="7075.6200930000005"/>
    <n v="33674.678696000003"/>
    <n v="34.788318893125862"/>
    <n v="65.211681106874138"/>
    <n v="9.0007605105018715"/>
    <n v="12.597574950332312"/>
    <n v="11.426136298460905"/>
    <n v="88.573863701539096"/>
    <n v="45.982009868737563"/>
    <n v="70"/>
    <n v="21.011692960385894"/>
    <n v="20"/>
    <n v="51.276623951749116"/>
    <n v="41.021299161399298"/>
    <n v="30.673300873850799"/>
    <n v="100"/>
    <n v="115.13884490116418"/>
    <n v="80"/>
    <n v="93.431677077273591"/>
    <n v="100"/>
    <n v="0"/>
    <n v="0"/>
    <n v="93.333333333333329"/>
    <n v="93.333333333333329"/>
    <n v="18.666666666666668"/>
    <n v="59.68796582806597"/>
    <n v="59.68796582806597"/>
    <s v="2. Riesgo (&gt;=40 y &lt;60)"/>
  </r>
  <r>
    <s v="50711"/>
    <x v="0"/>
    <x v="15"/>
    <x v="687"/>
    <s v="Rural disperso"/>
    <n v="6"/>
    <s v="G3"/>
    <n v="0"/>
    <n v="2332.0851779999998"/>
    <n v="22754.316640000001"/>
    <n v="33518.546793000001"/>
    <n v="4578.4365930000004"/>
    <n v="646.97526800000003"/>
    <n v="34145.230279000003"/>
    <n v="8052.8976259999999"/>
    <n v="7561.7851449999998"/>
    <n v="3482.8736920000001"/>
    <n v="42.955336000000003"/>
    <n v="-1871.0219279999999"/>
    <n v="5824.8994469999998"/>
    <n v="0"/>
    <n v="84445.039620820011"/>
    <n v="11604.239598479999"/>
    <s v="OK"/>
    <n v="58.147506585569495"/>
    <n v="80"/>
    <n v="3895.7197609999998"/>
    <n v="5225.4118610000005"/>
    <n v="31310.657267999999"/>
    <n v="27041.324157999999"/>
    <n v="25086.401818000002"/>
    <n v="33518.546793000001"/>
    <n v="3996.8328549999997"/>
    <n v="33518.546793000001"/>
    <n v="74.843345604825075"/>
    <n v="25.156654395174925"/>
    <n v="23.58425337946159"/>
    <n v="26.905804881025333"/>
    <n v="13.741765828503397"/>
    <n v="86.258234171496611"/>
    <n v="46.058881933493502"/>
    <n v="70"/>
    <n v="11.924242657902747"/>
    <n v="60"/>
    <n v="53.664138689539371"/>
    <n v="42.931310951631502"/>
    <n v="21.852493414430505"/>
    <n v="83.762208710877474"/>
    <n v="134.13212914623713"/>
    <n v="60"/>
    <n v="86.364600802030026"/>
    <n v="80"/>
    <n v="0"/>
    <n v="0"/>
    <n v="74.587402903625829"/>
    <n v="74.587402903625829"/>
    <n v="14.917480580725167"/>
    <n v="57.848791532356671"/>
    <n v="57.848791532356671"/>
    <s v="2. Riesgo (&gt;=40 y &lt;60)"/>
  </r>
  <r>
    <s v="52001"/>
    <x v="0"/>
    <x v="16"/>
    <x v="688"/>
    <s v="Ciudades y aglomeraciones"/>
    <n v="1"/>
    <s v="C"/>
    <n v="1"/>
    <n v="0"/>
    <n v="536905.81624199997"/>
    <n v="774319.92980000004"/>
    <n v="172437.62825099999"/>
    <n v="23467.662745000001"/>
    <n v="728916.17156199994"/>
    <n v="80017.530226000003"/>
    <n v="201595.238488"/>
    <n v="116153.057302"/>
    <n v="5399.6147179999998"/>
    <n v="-40038.422947999999"/>
    <n v="105146.93943100001"/>
    <n v="24996.863187999999"/>
    <n v="1342545.283204"/>
    <n v="447079.14371400001"/>
    <s v="NO"/>
    <n v="39.262732029003033"/>
    <n v="65"/>
    <n v="184693.030138"/>
    <n v="195905.290996"/>
    <n v="728916.17156199994"/>
    <n v="678255.45154000004"/>
    <n v="536905.81624199997"/>
    <n v="774319.92980000004"/>
    <n v="70508.131201000011"/>
    <n v="799316.79298800009"/>
    <n v="69.339015512706482"/>
    <n v="30.660984487293518"/>
    <n v="10.977603920424736"/>
    <n v="44.103715628433783"/>
    <n v="33.300861379292954"/>
    <n v="66.699138620707046"/>
    <n v="57.616964653118053"/>
    <n v="80"/>
    <n v="8.8210496538458845"/>
    <n v="80"/>
    <n v="60.292767747286874"/>
    <n v="48.234214197829502"/>
    <n v="25.737267970996967"/>
    <n v="100"/>
    <n v="106.07075472724787"/>
    <n v="100"/>
    <n v="93.049856485768629"/>
    <n v="100"/>
    <n v="4.1122980898788186E-2"/>
    <n v="0"/>
    <n v="100"/>
    <n v="100.04112298089879"/>
    <n v="20"/>
    <n v="68.234214197829502"/>
    <n v="68.234214197829502"/>
    <s v="3. Vulnerable (&gt;=60 y &lt;70)"/>
  </r>
  <r>
    <s v="52019"/>
    <x v="0"/>
    <x v="16"/>
    <x v="689"/>
    <s v="Intermedio"/>
    <n v="6"/>
    <s v="G4"/>
    <n v="0"/>
    <n v="1687.49070775"/>
    <n v="11947.50647925"/>
    <n v="15739.851640999999"/>
    <n v="1065.037231"/>
    <n v="0.98810399999999998"/>
    <n v="15854.157265"/>
    <n v="2861.1712170000001"/>
    <n v="2756.7767427499998"/>
    <n v="612.42421475000003"/>
    <n v="303.04089099999999"/>
    <n v="-2258.658152"/>
    <n v="1341.487034"/>
    <n v="849.99925199999996"/>
    <n v="37103.738316089999"/>
    <n v="14940.748872"/>
    <s v="OK"/>
    <n v="58.716749863923404"/>
    <n v="80"/>
    <n v="672.31700000000001"/>
    <n v="1066.025335"/>
    <n v="15854.157265"/>
    <n v="15259.385045000001"/>
    <n v="13634.997186999999"/>
    <n v="15739.851640999999"/>
    <n v="-614.13022699999988"/>
    <n v="16589.850892999999"/>
    <n v="86.62722812127933"/>
    <n v="13.37277187872067"/>
    <n v="18.046819955018279"/>
    <n v="24.697681164367356"/>
    <n v="40.26750281795988"/>
    <n v="59.73249718204012"/>
    <n v="22.215227125685967"/>
    <n v="30"/>
    <n v="-3.7018429578479752"/>
    <n v="100"/>
    <n v="45.560590045025627"/>
    <n v="36.448472036020505"/>
    <n v="21.283250136076596"/>
    <n v="81.580257508125584"/>
    <n v="158.55992560057234"/>
    <n v="0"/>
    <n v="96.248477859412731"/>
    <n v="100"/>
    <n v="0"/>
    <n v="0"/>
    <n v="60.526752502708526"/>
    <n v="60.526752502708526"/>
    <n v="12.105350500541705"/>
    <n v="48.553822536562208"/>
    <n v="48.553822536562208"/>
    <s v="2. Riesgo (&gt;=40 y &lt;60)"/>
  </r>
  <r>
    <s v="52022"/>
    <x v="0"/>
    <x v="16"/>
    <x v="690"/>
    <s v="Rural"/>
    <n v="6"/>
    <s v="G5"/>
    <n v="0"/>
    <n v="942.30286875000002"/>
    <n v="10901.890046250001"/>
    <n v="13135.395639"/>
    <n v="507.082514"/>
    <n v="16.236402999999999"/>
    <n v="12883.464835000001"/>
    <n v="2006.4251790000001"/>
    <n v="1468.7596047500001"/>
    <n v="410.26826275000002"/>
    <n v="0"/>
    <n v="-452.56053800000001"/>
    <n v="1624.467643"/>
    <n v="0"/>
    <n v="38400.958201410001"/>
    <n v="8504.9844850600002"/>
    <s v="OK"/>
    <n v="54.266163124977183"/>
    <n v="80"/>
    <n v="757.59699999999998"/>
    <n v="523.31891700000006"/>
    <n v="12529.464835000001"/>
    <n v="11673.595544"/>
    <n v="11844.192915"/>
    <n v="13135.395639"/>
    <n v="1171.907105"/>
    <n v="13135.395639"/>
    <n v="90.170050758377471"/>
    <n v="9.8299492416225291"/>
    <n v="15.573645790915064"/>
    <n v="17.32497750591866"/>
    <n v="22.147844437766441"/>
    <n v="77.852155562233563"/>
    <n v="27.932975649873786"/>
    <n v="40"/>
    <n v="8.9217495780676579"/>
    <n v="80"/>
    <n v="45.001416461954946"/>
    <n v="36.001133169563957"/>
    <n v="25.733836875022817"/>
    <n v="98.639682638408459"/>
    <n v="69.076160148469455"/>
    <n v="60"/>
    <n v="93.169147267892868"/>
    <n v="100"/>
    <n v="0"/>
    <n v="0"/>
    <n v="86.213227546136139"/>
    <n v="86.213227546136139"/>
    <n v="17.242645509227227"/>
    <n v="53.243778678791188"/>
    <n v="53.243778678791188"/>
    <s v="2. Riesgo (&gt;=40 y &lt;60)"/>
  </r>
  <r>
    <s v="52036"/>
    <x v="0"/>
    <x v="16"/>
    <x v="691"/>
    <s v="Rural"/>
    <n v="6"/>
    <s v="G5"/>
    <n v="0"/>
    <n v="1121.01945475"/>
    <n v="10396.71755825"/>
    <n v="21243.565503999998"/>
    <n v="531.54535899999996"/>
    <n v="25.252433"/>
    <n v="28823.654283"/>
    <n v="17954.448378000001"/>
    <n v="1677.8172467500001"/>
    <n v="404.38155575000002"/>
    <n v="102.812"/>
    <n v="-8853.5244700000003"/>
    <n v="941.85627999999997"/>
    <n v="0"/>
    <n v="54994.309094479999"/>
    <n v="10231.074059620001"/>
    <s v="OK"/>
    <n v="57.596357068344886"/>
    <n v="80"/>
    <n v="353.7"/>
    <n v="556.79779199999996"/>
    <n v="28823.654283"/>
    <n v="11434.077574999999"/>
    <n v="11517.737013"/>
    <n v="21243.565503999998"/>
    <n v="-7808.8561900000004"/>
    <n v="21243.565503999998"/>
    <n v="54.217532413903399"/>
    <n v="45.782467586096601"/>
    <n v="62.290673492394113"/>
    <n v="69.295560690984615"/>
    <n v="18.603877797688227"/>
    <n v="81.396122202311773"/>
    <n v="24.101644951695629"/>
    <n v="30"/>
    <n v="-36.758689065306172"/>
    <n v="0"/>
    <n v="45.294830095878595"/>
    <n v="36.235864076702875"/>
    <n v="22.403642931655114"/>
    <n v="85.87480520122493"/>
    <n v="157.42091942324004"/>
    <n v="0"/>
    <n v="39.669076872545411"/>
    <n v="0"/>
    <n v="0"/>
    <n v="0"/>
    <n v="28.624935067074976"/>
    <n v="28.624935067074976"/>
    <n v="5.7249870134149958"/>
    <n v="41.96085109011787"/>
    <n v="41.96085109011787"/>
    <s v="2. Riesgo (&gt;=40 y &lt;60)"/>
  </r>
  <r>
    <s v="52051"/>
    <x v="0"/>
    <x v="16"/>
    <x v="692"/>
    <s v="Intermedio"/>
    <n v="6"/>
    <s v="G5"/>
    <n v="0"/>
    <n v="1644.8124215"/>
    <n v="10313.8067285"/>
    <n v="15527.821728000001"/>
    <n v="750.68767200000002"/>
    <n v="35.89264"/>
    <n v="17567.706280999999"/>
    <n v="6919.261117"/>
    <n v="2431.3927334999998"/>
    <n v="804.32703449999997"/>
    <n v="138.678031"/>
    <n v="-3666.9502520000001"/>
    <n v="1296.6240299999999"/>
    <n v="700"/>
    <n v="53677.626443970003"/>
    <n v="16643.090182979999"/>
    <s v="OK"/>
    <n v="59.540290867324877"/>
    <n v="80"/>
    <n v="336.50700000000001"/>
    <n v="786.58031200000005"/>
    <n v="17567.706280999999"/>
    <n v="12530.951652"/>
    <n v="11958.61915"/>
    <n v="15527.821728000001"/>
    <n v="-2231.6481910000002"/>
    <n v="16227.821728000001"/>
    <n v="77.014145058324814"/>
    <n v="22.985854941675186"/>
    <n v="39.386252287718335"/>
    <n v="43.815426656564767"/>
    <n v="31.005637330764717"/>
    <n v="68.994362669235286"/>
    <n v="33.080917920741165"/>
    <n v="40"/>
    <n v="-13.75198858112573"/>
    <n v="60"/>
    <n v="47.159128853495048"/>
    <n v="37.727303082796041"/>
    <n v="20.459709132675123"/>
    <n v="78.423564489134577"/>
    <n v="233.74857343235058"/>
    <n v="0"/>
    <n v="71.329469263455294"/>
    <n v="70"/>
    <n v="0.54456895553207441"/>
    <n v="0"/>
    <n v="49.474521496378195"/>
    <n v="50.019090451910266"/>
    <n v="10.003818090382055"/>
    <n v="47.622207382071679"/>
    <n v="47.731121173178096"/>
    <s v="2. Riesgo (&gt;=40 y &lt;60)"/>
  </r>
  <r>
    <s v="52079"/>
    <x v="0"/>
    <x v="16"/>
    <x v="693"/>
    <s v="Rural"/>
    <n v="6"/>
    <s v="G5"/>
    <n v="0"/>
    <n v="3787.0566920000001"/>
    <n v="48795.789700000001"/>
    <n v="60315.413356999998"/>
    <n v="3118.4633909999998"/>
    <n v="457.04538200000002"/>
    <n v="67721.830820999996"/>
    <n v="17998.247730999999"/>
    <n v="7373.6983019999998"/>
    <n v="3574.6910969999999"/>
    <n v="0"/>
    <n v="-7834.3579490000002"/>
    <n v="2376.9765459999999"/>
    <n v="0"/>
    <n v="129972.90100350999"/>
    <n v="65039.985903220004"/>
    <s v="OK"/>
    <n v="58.917947443612995"/>
    <n v="80"/>
    <n v="3434.251667"/>
    <n v="3575.5087729999996"/>
    <n v="64350.764101000001"/>
    <n v="57522.77104"/>
    <n v="52582.846391999999"/>
    <n v="60315.413356999998"/>
    <n v="-5457.3814030000003"/>
    <n v="60315.413356999998"/>
    <n v="87.179782853792574"/>
    <n v="12.820217146207426"/>
    <n v="26.576729413255745"/>
    <n v="29.565411044223346"/>
    <n v="50.041189664192821"/>
    <n v="49.958810335807179"/>
    <n v="48.478944358632369"/>
    <n v="70"/>
    <n v="-9.0480709643791837"/>
    <n v="80"/>
    <n v="48.468887705247589"/>
    <n v="38.775110164198075"/>
    <n v="21.082052556387005"/>
    <n v="80.80905244047166"/>
    <n v="104.11318446336797"/>
    <n v="100"/>
    <n v="89.38941416409088"/>
    <n v="80"/>
    <n v="0"/>
    <n v="0"/>
    <n v="86.936350813490549"/>
    <n v="86.936350813490549"/>
    <n v="17.387270162698112"/>
    <n v="56.162380326896184"/>
    <n v="56.162380326896184"/>
    <s v="2. Riesgo (&gt;=40 y &lt;60)"/>
  </r>
  <r>
    <s v="52083"/>
    <x v="0"/>
    <x v="16"/>
    <x v="198"/>
    <s v="Intermedio"/>
    <n v="6"/>
    <s v="G5"/>
    <n v="0"/>
    <n v="1232.75311375"/>
    <n v="8228.3322962500006"/>
    <n v="10713.286882"/>
    <n v="913.67156499999999"/>
    <n v="35.824005999999997"/>
    <n v="10525.813878999999"/>
    <n v="2119.3234229999998"/>
    <n v="2182.2486847499999"/>
    <n v="726.14734475"/>
    <n v="174.42516599999999"/>
    <n v="-1169.699145"/>
    <n v="313.25523399999997"/>
    <n v="990.55054500000006"/>
    <n v="36581.075451660006"/>
    <n v="9080.1753941000006"/>
    <s v="OK"/>
    <n v="55.37956827933305"/>
    <n v="80"/>
    <n v="504"/>
    <n v="949.49557099999993"/>
    <n v="10426.884687"/>
    <n v="9161.5447409999997"/>
    <n v="9461.0854099999997"/>
    <n v="10713.286882"/>
    <n v="-682.01874500000008"/>
    <n v="11703.837427"/>
    <n v="88.311696626887723"/>
    <n v="11.688303373112277"/>
    <n v="20.134532563113737"/>
    <n v="22.398758032086718"/>
    <n v="24.822056984352418"/>
    <n v="75.177943015647585"/>
    <n v="33.275187645865763"/>
    <n v="40"/>
    <n v="-5.8273087716224312"/>
    <n v="80"/>
    <n v="45.853000884169319"/>
    <n v="36.682400707335454"/>
    <n v="24.62043172066695"/>
    <n v="94.371919086202709"/>
    <n v="188.39197837301586"/>
    <n v="0"/>
    <n v="87.864640456054943"/>
    <n v="80"/>
    <n v="0"/>
    <n v="0"/>
    <n v="58.123973028734234"/>
    <n v="58.123973028734234"/>
    <n v="11.624794605746848"/>
    <n v="48.307195313082303"/>
    <n v="48.307195313082303"/>
    <s v="2. Riesgo (&gt;=40 y &lt;60)"/>
  </r>
  <r>
    <s v="52110"/>
    <x v="0"/>
    <x v="16"/>
    <x v="694"/>
    <s v="Rural disperso"/>
    <n v="6"/>
    <s v="G5"/>
    <n v="0"/>
    <n v="1707.4644069999999"/>
    <n v="25256.216555999999"/>
    <n v="32990.449108000001"/>
    <n v="2253.6860299999998"/>
    <n v="109.569776"/>
    <n v="35294.083957000003"/>
    <n v="4822.2208760000003"/>
    <n v="4080.6729620000001"/>
    <n v="1852.2068999999999"/>
    <n v="109.48283499999999"/>
    <n v="-1190.789751"/>
    <n v="911.66288799999995"/>
    <n v="0"/>
    <n v="71148.14938753999"/>
    <n v="12115.575163059999"/>
    <s v="OK"/>
    <n v="52.765597558839318"/>
    <n v="80"/>
    <n v="1288.106"/>
    <n v="2363.2558059999997"/>
    <n v="31952.772797000001"/>
    <n v="29281.614025999999"/>
    <n v="26963.680962999999"/>
    <n v="32990.449108000001"/>
    <n v="-169.64402800000005"/>
    <n v="32990.449108000001"/>
    <n v="81.731779021042357"/>
    <n v="18.268220978957643"/>
    <n v="13.662972190679543"/>
    <n v="15.199439427703002"/>
    <n v="17.028658183457644"/>
    <n v="82.971341816542349"/>
    <n v="45.38974128159991"/>
    <n v="70"/>
    <n v="-0.51422163864650849"/>
    <n v="100"/>
    <n v="57.287800444640595"/>
    <n v="45.830240355712476"/>
    <n v="27.234402441160682"/>
    <n v="100"/>
    <n v="183.46749460059962"/>
    <n v="0"/>
    <n v="91.640291163555005"/>
    <n v="100"/>
    <n v="0.30128823993623943"/>
    <n v="0"/>
    <n v="66.666666666666671"/>
    <n v="66.967954906602913"/>
    <n v="13.393590981320584"/>
    <n v="59.163573689045812"/>
    <n v="59.223831337033062"/>
    <s v="2. Riesgo (&gt;=40 y &lt;60)"/>
  </r>
  <r>
    <s v="52203"/>
    <x v="0"/>
    <x v="16"/>
    <x v="695"/>
    <s v="Intermedio"/>
    <n v="6"/>
    <s v="G5"/>
    <n v="0"/>
    <n v="1243.9041850000001"/>
    <n v="11821.31431"/>
    <n v="16008.580610000001"/>
    <n v="1137.8880529999999"/>
    <n v="10.435828000000001"/>
    <n v="16617.888806999999"/>
    <n v="3869.3011160000001"/>
    <n v="2405.9784174000001"/>
    <n v="1252.6173674000001"/>
    <n v="19.523862000000001"/>
    <n v="-1392.807274"/>
    <n v="1086.679588"/>
    <n v="0"/>
    <n v="40772.760939"/>
    <n v="16342.925601000001"/>
    <s v="OK"/>
    <n v="53.484503384489145"/>
    <n v="80"/>
    <n v="369"/>
    <n v="1148.3238809999998"/>
    <n v="16248.026834"/>
    <n v="14412.457243999999"/>
    <n v="13065.218494999999"/>
    <n v="16008.580610000001"/>
    <n v="-286.60382400000003"/>
    <n v="16008.580610000001"/>
    <n v="81.613847056737896"/>
    <n v="18.386152943262104"/>
    <n v="23.283951174171559"/>
    <n v="25.902343982727011"/>
    <n v="40.082950540069142"/>
    <n v="59.917049459930858"/>
    <n v="52.062701740842307"/>
    <n v="70"/>
    <n v="-1.790313775981917"/>
    <n v="100"/>
    <n v="54.841109277184003"/>
    <n v="43.872887421747208"/>
    <n v="26.515496615510855"/>
    <n v="100"/>
    <n v="311.19888373983736"/>
    <n v="0"/>
    <n v="88.702815371039648"/>
    <n v="80"/>
    <n v="0"/>
    <n v="0"/>
    <n v="60"/>
    <n v="60"/>
    <n v="12"/>
    <n v="55.872887421747208"/>
    <n v="55.872887421747208"/>
    <s v="2. Riesgo (&gt;=40 y &lt;60)"/>
  </r>
  <r>
    <s v="52207"/>
    <x v="0"/>
    <x v="16"/>
    <x v="696"/>
    <s v="Rural"/>
    <n v="6"/>
    <s v="G5"/>
    <n v="0"/>
    <n v="1476.544175"/>
    <n v="12755.917932"/>
    <n v="16064.775439999999"/>
    <n v="1140.5292649999999"/>
    <n v="66.612264999999994"/>
    <n v="16160.493726000001"/>
    <n v="2375.1457099999998"/>
    <n v="2693.4698010000002"/>
    <n v="1228.8055079999999"/>
    <n v="0"/>
    <n v="-1107.6869429999999"/>
    <n v="1991.6542870000001"/>
    <n v="0"/>
    <n v="51521.131366000001"/>
    <n v="9569.8271533099996"/>
    <s v="OK"/>
    <n v="56.275632773175353"/>
    <n v="80"/>
    <n v="699.3"/>
    <n v="1207.1415299999999"/>
    <n v="15707.79809"/>
    <n v="15053.401448000001"/>
    <n v="14232.462106999999"/>
    <n v="16064.775439999999"/>
    <n v="883.96734400000014"/>
    <n v="16064.775439999999"/>
    <n v="88.594217579676297"/>
    <n v="11.405782420323703"/>
    <n v="14.697234813926006"/>
    <n v="16.350009880089317"/>
    <n v="18.574567171918417"/>
    <n v="81.425432828081583"/>
    <n v="45.621655291764668"/>
    <n v="70"/>
    <n v="5.5025191438343581"/>
    <n v="80"/>
    <n v="51.836245025698915"/>
    <n v="41.468996020559132"/>
    <n v="23.724367226824647"/>
    <n v="90.937238213489962"/>
    <n v="172.6214114114114"/>
    <n v="0"/>
    <n v="95.833937778862804"/>
    <n v="100"/>
    <n v="0.3069559937230214"/>
    <n v="0"/>
    <n v="63.645746071163323"/>
    <n v="63.952702064886346"/>
    <n v="12.79054041297727"/>
    <n v="54.198145234791795"/>
    <n v="54.259536433536404"/>
    <s v="2. Riesgo (&gt;=40 y &lt;60)"/>
  </r>
  <r>
    <s v="52210"/>
    <x v="0"/>
    <x v="16"/>
    <x v="697"/>
    <s v="Intermedio"/>
    <n v="6"/>
    <s v="G5"/>
    <n v="0"/>
    <n v="1797.3124720000001"/>
    <n v="10270.640804999999"/>
    <n v="19159.718064000001"/>
    <n v="3529.240679"/>
    <n v="76.596264000000005"/>
    <n v="32568.081512000001"/>
    <n v="4363.830696"/>
    <n v="5408.207144"/>
    <n v="4128.3700840000001"/>
    <n v="93.196284000000006"/>
    <n v="-7342.254242"/>
    <n v="3979.1772329999999"/>
    <n v="1150"/>
    <n v="36200.888727699996"/>
    <n v="10064.05763232"/>
    <s v="OK"/>
    <n v="22.958516168205747"/>
    <n v="80"/>
    <n v="1034.343431"/>
    <n v="3605.8369429999998"/>
    <n v="25222.135246000002"/>
    <n v="17304.369772999999"/>
    <n v="12067.953276999999"/>
    <n v="19159.718064000001"/>
    <n v="-3269.8807250000004"/>
    <n v="20309.718064000001"/>
    <n v="62.986069193131719"/>
    <n v="37.013930806868281"/>
    <n v="13.399102720840672"/>
    <n v="14.90589656106583"/>
    <n v="27.80058165980671"/>
    <n v="72.19941834019329"/>
    <n v="76.335280326311405"/>
    <n v="100"/>
    <n v="-16.100079354602315"/>
    <n v="40"/>
    <n v="52.823849141625487"/>
    <n v="42.25907931330039"/>
    <n v="57.041483831794253"/>
    <n v="100"/>
    <n v="348.61118995205373"/>
    <n v="0"/>
    <n v="68.607870048370756"/>
    <n v="60"/>
    <n v="0.87990550643818821"/>
    <n v="0"/>
    <n v="53.333333333333336"/>
    <n v="54.21323883977152"/>
    <n v="10.842647767954304"/>
    <n v="52.925745979967061"/>
    <n v="53.101727081254694"/>
    <s v="2. Riesgo (&gt;=40 y &lt;60)"/>
  </r>
  <r>
    <s v="52215"/>
    <x v="0"/>
    <x v="16"/>
    <x v="158"/>
    <s v="Rural disperso"/>
    <n v="6"/>
    <s v="G5"/>
    <n v="0"/>
    <n v="1687.256938"/>
    <n v="19016.261764999999"/>
    <n v="23050.817309999999"/>
    <n v="1521.984588"/>
    <n v="445.43808999999999"/>
    <n v="24096.593005999999"/>
    <n v="3482.4512329999998"/>
    <n v="3676.198253"/>
    <n v="1976.759988"/>
    <n v="0"/>
    <n v="-2745.2139609999999"/>
    <n v="5945.9415019999997"/>
    <n v="0"/>
    <n v="101961.71250217999"/>
    <n v="16289.47584598"/>
    <s v="OK"/>
    <n v="54.665662327455045"/>
    <n v="80"/>
    <n v="1059.5166810000001"/>
    <n v="1967.4226779999999"/>
    <n v="24096.593005999999"/>
    <n v="21582.275820999999"/>
    <n v="20703.518702999998"/>
    <n v="23050.817309999999"/>
    <n v="3200.7275409999997"/>
    <n v="23050.817309999999"/>
    <n v="89.816853018996056"/>
    <n v="10.183146981003944"/>
    <n v="14.452048188442562"/>
    <n v="16.0772508339236"/>
    <n v="15.976071258740109"/>
    <n v="84.023928741259894"/>
    <n v="53.771854833640816"/>
    <n v="70"/>
    <n v="13.885527345754666"/>
    <n v="60"/>
    <n v="48.056865311237488"/>
    <n v="38.445492248989993"/>
    <n v="25.334337672544955"/>
    <n v="97.108372918132673"/>
    <n v="185.69058074131445"/>
    <n v="0"/>
    <n v="89.565673519181971"/>
    <n v="80"/>
    <n v="0"/>
    <n v="0"/>
    <n v="59.036124306044222"/>
    <n v="59.036124306044222"/>
    <n v="11.807224861208844"/>
    <n v="50.252717110198837"/>
    <n v="50.252717110198837"/>
    <s v="2. Riesgo (&gt;=40 y &lt;60)"/>
  </r>
  <r>
    <s v="52224"/>
    <x v="0"/>
    <x v="16"/>
    <x v="698"/>
    <s v="Intermedio"/>
    <n v="6"/>
    <s v="G5"/>
    <n v="0"/>
    <n v="1749.0735609999999"/>
    <n v="14100.103509"/>
    <n v="18135.879259000001"/>
    <n v="1891.5807090000001"/>
    <n v="31.144897"/>
    <n v="17946.125515"/>
    <n v="2667.841594"/>
    <n v="3672.1750270000002"/>
    <n v="2306.6282639999999"/>
    <n v="106.036849"/>
    <n v="-1175.793019"/>
    <n v="3404.3505260000002"/>
    <n v="1300.9881399999999"/>
    <n v="82246.06451502"/>
    <n v="18067.473501349999"/>
    <s v="OK"/>
    <n v="44.115986668972823"/>
    <n v="80"/>
    <n v="750.90800000000002"/>
    <n v="1922.725606"/>
    <n v="17946.125515"/>
    <n v="16009.110626"/>
    <n v="15849.17707"/>
    <n v="18135.879259000001"/>
    <n v="2334.5943560000005"/>
    <n v="19436.867399000002"/>
    <n v="87.391280255324716"/>
    <n v="12.608719744675284"/>
    <n v="14.865836036698422"/>
    <n v="16.537571124978196"/>
    <n v="21.967584233833424"/>
    <n v="78.032415766166579"/>
    <n v="62.813679823001522"/>
    <n v="80"/>
    <n v="12.011165729926788"/>
    <n v="60"/>
    <n v="49.43574132716401"/>
    <n v="39.548593061731211"/>
    <n v="35.884013331027177"/>
    <n v="100"/>
    <n v="256.05341879431302"/>
    <n v="0"/>
    <n v="89.206500938706938"/>
    <n v="80"/>
    <n v="0.90161507173619981"/>
    <n v="0"/>
    <n v="60"/>
    <n v="60.901615071736202"/>
    <n v="12.180323014347241"/>
    <n v="51.548593061731211"/>
    <n v="51.728916076078448"/>
    <s v="2. Riesgo (&gt;=40 y &lt;60)"/>
  </r>
  <r>
    <s v="52227"/>
    <x v="0"/>
    <x v="16"/>
    <x v="699"/>
    <s v="Rural disperso"/>
    <n v="6"/>
    <s v="G5"/>
    <n v="0"/>
    <n v="1326.0754669999999"/>
    <n v="44265.804811000002"/>
    <n v="49514.484653"/>
    <n v="2762.6756890000001"/>
    <n v="61.020226999999998"/>
    <n v="48876.703430000001"/>
    <n v="3901.288446"/>
    <n v="4208.4809690000002"/>
    <n v="2256.7179900000001"/>
    <n v="200.686711"/>
    <n v="-1313.9817559999999"/>
    <n v="3197.8782160000001"/>
    <n v="0"/>
    <n v="88894.988685660006"/>
    <n v="44159.54697394"/>
    <s v="OK"/>
    <n v="50.409862925643459"/>
    <n v="80"/>
    <n v="1335"/>
    <n v="2823.6959160000001"/>
    <n v="48876.703430000001"/>
    <n v="45856.248394000002"/>
    <n v="45591.880278000004"/>
    <n v="49514.484653"/>
    <n v="2084.5831710000002"/>
    <n v="49514.484653"/>
    <n v="92.077864886427065"/>
    <n v="7.922135113572935"/>
    <n v="7.9818976572086715"/>
    <n v="8.8795006141949635"/>
    <n v="49.676081438169469"/>
    <n v="50.323918561830531"/>
    <n v="53.623100748777553"/>
    <n v="70"/>
    <n v="4.2100471924707765"/>
    <n v="100"/>
    <n v="47.425110857919684"/>
    <n v="37.940088686335748"/>
    <n v="29.590137074356541"/>
    <n v="100"/>
    <n v="211.51280269662919"/>
    <n v="0"/>
    <n v="93.820256228356683"/>
    <n v="100"/>
    <n v="0"/>
    <n v="0"/>
    <n v="66.666666666666671"/>
    <n v="66.666666666666671"/>
    <n v="13.333333333333336"/>
    <n v="51.273422019669084"/>
    <n v="51.273422019669084"/>
    <s v="2. Riesgo (&gt;=40 y &lt;60)"/>
  </r>
  <r>
    <s v="52233"/>
    <x v="0"/>
    <x v="16"/>
    <x v="700"/>
    <s v="Rural disperso"/>
    <n v="6"/>
    <s v="G4"/>
    <n v="0"/>
    <n v="2440.0522492499999"/>
    <n v="13263.37531775"/>
    <n v="22072.120383000001"/>
    <n v="1914.6153449999999"/>
    <n v="17.1111"/>
    <n v="27599.867859999998"/>
    <n v="12056.531166999999"/>
    <n v="4380.03588425"/>
    <n v="2696.5181322499998"/>
    <n v="101.193499"/>
    <n v="-7026.5585030000002"/>
    <n v="5002.8726370000004"/>
    <n v="1.542E-3"/>
    <n v="57090.393815169999"/>
    <n v="6974.5669831800005"/>
    <s v="OK"/>
    <n v="31.876596453090322"/>
    <n v="80"/>
    <n v="987.16701499999999"/>
    <n v="1931.726445"/>
    <n v="27415.161134000002"/>
    <n v="21663.657950000001"/>
    <n v="15703.427567000001"/>
    <n v="22072.120383000001"/>
    <n v="-1922.4923669999998"/>
    <n v="22072.121925000003"/>
    <n v="71.145985498950139"/>
    <n v="28.854014501049861"/>
    <n v="43.683293080085058"/>
    <n v="59.782058411989226"/>
    <n v="12.216708481220401"/>
    <n v="87.783291518779606"/>
    <n v="61.563836541757667"/>
    <n v="80"/>
    <n v="-8.7100477857658429"/>
    <n v="80"/>
    <n v="67.283872886363739"/>
    <n v="53.827098309090992"/>
    <n v="48.123403546909678"/>
    <n v="100"/>
    <n v="195.6838524431451"/>
    <n v="0"/>
    <n v="79.020720848993861"/>
    <n v="70"/>
    <n v="0.64821049143271947"/>
    <n v="0"/>
    <n v="56.666666666666664"/>
    <n v="57.314877158099385"/>
    <n v="11.462975431619878"/>
    <n v="65.160431642424328"/>
    <n v="65.290073740710866"/>
    <s v="3. Vulnerable (&gt;=60 y &lt;70)"/>
  </r>
  <r>
    <s v="52240"/>
    <x v="0"/>
    <x v="16"/>
    <x v="701"/>
    <s v="Intermedio"/>
    <n v="6"/>
    <s v="G4"/>
    <n v="0"/>
    <n v="2065.1281140000001"/>
    <n v="14722.222933999999"/>
    <n v="23668.569897000001"/>
    <n v="4514.1083170000002"/>
    <n v="719.52022999999997"/>
    <n v="21297.365556000001"/>
    <n v="3118.098923"/>
    <n v="7333.5655710000001"/>
    <n v="4178.1436299999996"/>
    <n v="230.64604199999999"/>
    <n v="-343.345913"/>
    <n v="2494.6223749999999"/>
    <n v="0"/>
    <n v="105095.19166421999"/>
    <n v="10635.6632472"/>
    <s v="OK"/>
    <n v="39.067389934618731"/>
    <n v="80"/>
    <n v="4543.6714229999998"/>
    <n v="5233.6285470000003"/>
    <n v="20856.493869000002"/>
    <n v="19267.079598"/>
    <n v="16787.351048"/>
    <n v="23668.569897000001"/>
    <n v="2381.9225040000001"/>
    <n v="23668.569897000001"/>
    <n v="70.926765415293644"/>
    <n v="29.073234584706356"/>
    <n v="14.640772891845083"/>
    <n v="20.036390997636914"/>
    <n v="10.120028403564866"/>
    <n v="89.879971596435126"/>
    <n v="56.972881602397273"/>
    <n v="80"/>
    <n v="10.063651983899161"/>
    <n v="60"/>
    <n v="55.797919435755681"/>
    <n v="44.638335548604545"/>
    <n v="40.932610065381269"/>
    <n v="100"/>
    <n v="115.18501361052314"/>
    <n v="80"/>
    <n v="92.379283493270066"/>
    <n v="100"/>
    <n v="0"/>
    <n v="0"/>
    <n v="93.333333333333329"/>
    <n v="93.333333333333329"/>
    <n v="18.666666666666668"/>
    <n v="63.305002215271216"/>
    <n v="63.305002215271216"/>
    <s v="3. Vulnerable (&gt;=60 y &lt;70)"/>
  </r>
  <r>
    <s v="52250"/>
    <x v="0"/>
    <x v="16"/>
    <x v="702"/>
    <s v="Rural disperso"/>
    <n v="6"/>
    <s v="G5"/>
    <n v="0"/>
    <n v="4476.8429150000002"/>
    <n v="31410.884515000002"/>
    <n v="39791.485528999998"/>
    <n v="2505.590475"/>
    <n v="250.64315099999999"/>
    <n v="38200.375508999998"/>
    <n v="4145.7502729999997"/>
    <n v="7233.0765410000004"/>
    <n v="3914.5861610000002"/>
    <n v="0"/>
    <n v="-1727.3803600000001"/>
    <n v="3141.166569"/>
    <n v="0"/>
    <n v="156799.69839145002"/>
    <n v="26412.091574459999"/>
    <s v="OK"/>
    <n v="53.74912611472817"/>
    <n v="80"/>
    <n v="2864.4569280000001"/>
    <n v="2756.2336260000002"/>
    <n v="38200.375508999998"/>
    <n v="36253.668007"/>
    <n v="35887.727429999999"/>
    <n v="39791.485528999998"/>
    <n v="1413.7862089999999"/>
    <n v="39791.485528999998"/>
    <n v="90.18946378326352"/>
    <n v="9.8105362167364802"/>
    <n v="10.85264272342889"/>
    <n v="12.073074833438197"/>
    <n v="16.844478557938476"/>
    <n v="83.155521442061527"/>
    <n v="54.120624036128248"/>
    <n v="70"/>
    <n v="3.5529867513230529"/>
    <n v="100"/>
    <n v="55.007826498447244"/>
    <n v="44.006261198757798"/>
    <n v="26.25087388527183"/>
    <n v="100"/>
    <n v="96.22185619402687"/>
    <n v="100"/>
    <n v="94.903957157328591"/>
    <n v="100"/>
    <n v="0.309228229856649"/>
    <n v="0"/>
    <n v="100"/>
    <n v="100.30922822985664"/>
    <n v="20"/>
    <n v="64.006261198757798"/>
    <n v="64.006261198757798"/>
    <s v="3. Vulnerable (&gt;=60 y &lt;70)"/>
  </r>
  <r>
    <s v="52254"/>
    <x v="0"/>
    <x v="16"/>
    <x v="76"/>
    <s v="Rural"/>
    <n v="6"/>
    <s v="G5"/>
    <n v="0"/>
    <n v="1068.787505"/>
    <n v="9324.3709839999992"/>
    <n v="18018.747459999999"/>
    <n v="867.22224300000005"/>
    <n v="29.873252999999998"/>
    <n v="21785.664773"/>
    <n v="2303.8409929999998"/>
    <n v="1974.7518950000001"/>
    <n v="963.97066500000005"/>
    <n v="47.144570999999999"/>
    <n v="-1770.01755"/>
    <n v="263.79453599999999"/>
    <n v="240"/>
    <n v="46623.106374330004"/>
    <n v="5904.7332300400003"/>
    <s v="OK"/>
    <n v="47.062530435118482"/>
    <n v="80"/>
    <n v="569.97322999999994"/>
    <n v="897.09549600000003"/>
    <n v="18777.983779999999"/>
    <n v="14765.899243"/>
    <n v="10393.158488999999"/>
    <n v="18018.747459999999"/>
    <n v="-1459.0784429999999"/>
    <n v="18258.747459999999"/>
    <n v="57.679694507467175"/>
    <n v="42.320305492532825"/>
    <n v="10.575031870752268"/>
    <n v="11.76424529907014"/>
    <n v="12.664821564294265"/>
    <n v="87.335178435705728"/>
    <n v="48.814773513611442"/>
    <n v="70"/>
    <n v="-7.9911201258270763"/>
    <n v="80"/>
    <n v="58.283945845461744"/>
    <n v="46.627156676369395"/>
    <n v="32.937469564881518"/>
    <n v="100"/>
    <n v="157.39256666492918"/>
    <n v="0"/>
    <n v="78.634103724846241"/>
    <n v="70"/>
    <n v="0"/>
    <n v="0"/>
    <n v="56.666666666666664"/>
    <n v="56.666666666666664"/>
    <n v="11.333333333333334"/>
    <n v="57.960490009702731"/>
    <n v="57.960490009702731"/>
    <s v="2. Riesgo (&gt;=40 y &lt;60)"/>
  </r>
  <r>
    <s v="52256"/>
    <x v="0"/>
    <x v="16"/>
    <x v="703"/>
    <s v="Rural"/>
    <n v="6"/>
    <s v="G5"/>
    <n v="0"/>
    <n v="1969.1009220000001"/>
    <n v="13022.419238"/>
    <n v="16599.599522"/>
    <n v="1082.837677"/>
    <n v="0"/>
    <n v="18469.055245"/>
    <n v="4190.4524250000004"/>
    <n v="3051.9385990000001"/>
    <n v="1477.7206470000001"/>
    <n v="0"/>
    <n v="-1187.82241"/>
    <n v="2254.8286250000001"/>
    <n v="0"/>
    <n v="55396.237243570002"/>
    <n v="3804.2489930799998"/>
    <s v="OK"/>
    <n v="46.977946223840192"/>
    <n v="80"/>
    <n v="408.815"/>
    <n v="1082.837677"/>
    <n v="16213.20398"/>
    <n v="14594.924940000001"/>
    <n v="14991.52016"/>
    <n v="16599.599522"/>
    <n v="1067.0062150000001"/>
    <n v="16599.599522"/>
    <n v="90.312541216016939"/>
    <n v="9.687458783983061"/>
    <n v="22.689045917139982"/>
    <n v="25.240538755190808"/>
    <n v="6.8673418671979736"/>
    <n v="93.132658132802021"/>
    <n v="48.419081808663869"/>
    <n v="70"/>
    <n v="6.4279033574626983"/>
    <n v="80"/>
    <n v="55.612131134395177"/>
    <n v="44.489704907516142"/>
    <n v="33.022053776159808"/>
    <n v="100"/>
    <n v="264.87229602631999"/>
    <n v="0"/>
    <n v="90.018758525481786"/>
    <n v="100"/>
    <n v="0.71196690518303418"/>
    <n v="0"/>
    <n v="66.666666666666671"/>
    <n v="67.378633571849704"/>
    <n v="13.475726714369941"/>
    <n v="57.823038240849478"/>
    <n v="57.965431621886083"/>
    <s v="2. Riesgo (&gt;=40 y &lt;60)"/>
  </r>
  <r>
    <s v="52258"/>
    <x v="0"/>
    <x v="16"/>
    <x v="704"/>
    <s v="Rural disperso"/>
    <n v="6"/>
    <s v="G5"/>
    <n v="0"/>
    <n v="2380.0092494999999"/>
    <n v="19146.427179499999"/>
    <n v="23607.804358000001"/>
    <n v="1317.0322570000001"/>
    <n v="3.213193"/>
    <n v="23226.810335999999"/>
    <n v="2657.841113"/>
    <n v="3700.2546994999998"/>
    <n v="2234.4298914999999"/>
    <n v="53.639525999999996"/>
    <n v="-1084.830786"/>
    <n v="2586.9440599999998"/>
    <n v="1000"/>
    <n v="61709.745261879994"/>
    <n v="11402.473826969999"/>
    <s v="OK"/>
    <n v="36.556824010641542"/>
    <n v="80"/>
    <n v="738.1"/>
    <n v="1320.2454500000001"/>
    <n v="23226.810335999999"/>
    <n v="23039.340023000001"/>
    <n v="21526.436428999998"/>
    <n v="23607.804358000001"/>
    <n v="1555.7527999999998"/>
    <n v="24607.804358000001"/>
    <n v="91.183559904863884"/>
    <n v="8.8164400951361159"/>
    <n v="11.4429879718806"/>
    <n v="12.729807257397539"/>
    <n v="18.477590174097926"/>
    <n v="81.522409825902074"/>
    <n v="60.38584024504933"/>
    <n v="80"/>
    <n v="6.3221926563075268"/>
    <n v="80"/>
    <n v="52.613731435687143"/>
    <n v="42.09098514854972"/>
    <n v="43.443175989358458"/>
    <n v="100"/>
    <n v="178.87081018832137"/>
    <n v="0"/>
    <n v="99.192871038734793"/>
    <n v="100"/>
    <n v="0"/>
    <n v="0"/>
    <n v="66.666666666666671"/>
    <n v="66.666666666666671"/>
    <n v="13.333333333333336"/>
    <n v="55.424318481883056"/>
    <n v="55.424318481883056"/>
    <s v="2. Riesgo (&gt;=40 y &lt;60)"/>
  </r>
  <r>
    <s v="52260"/>
    <x v="0"/>
    <x v="16"/>
    <x v="365"/>
    <s v="Rural"/>
    <n v="6"/>
    <s v="G5"/>
    <n v="0"/>
    <n v="1687.4936190000001"/>
    <n v="17822.975438000001"/>
    <n v="23136.952917999999"/>
    <n v="1694.044993"/>
    <n v="616.23824200000001"/>
    <n v="22568.700191"/>
    <n v="2370.9578630000001"/>
    <n v="4028.734105"/>
    <n v="2092.945659"/>
    <n v="0"/>
    <n v="-1367.535719"/>
    <n v="1870.00873"/>
    <n v="0"/>
    <n v="72402.577627759994"/>
    <n v="39837.605641419999"/>
    <s v="OK"/>
    <n v="55.585595448337187"/>
    <n v="80"/>
    <n v="2317.3978499999998"/>
    <n v="2310.2832349999999"/>
    <n v="22568.700191"/>
    <n v="21722.783883"/>
    <n v="19510.469057000002"/>
    <n v="23136.952917999999"/>
    <n v="502.47301100000004"/>
    <n v="23136.952917999999"/>
    <n v="84.326009246538774"/>
    <n v="15.673990753461226"/>
    <n v="10.505513578249829"/>
    <n v="11.686909338690379"/>
    <n v="55.022358245634884"/>
    <n v="44.977641754365116"/>
    <n v="51.950454024813332"/>
    <n v="70"/>
    <n v="2.1717337316664893"/>
    <n v="100"/>
    <n v="48.467708369303338"/>
    <n v="38.774166695442673"/>
    <n v="24.414404551662813"/>
    <n v="93.58220184877112"/>
    <n v="99.692991214262165"/>
    <n v="100"/>
    <n v="96.251816450034923"/>
    <n v="100"/>
    <n v="0"/>
    <n v="0"/>
    <n v="97.860733949590369"/>
    <n v="97.860733949590369"/>
    <n v="19.572146789918076"/>
    <n v="58.346313485360753"/>
    <n v="58.346313485360753"/>
    <s v="2. Riesgo (&gt;=40 y &lt;60)"/>
  </r>
  <r>
    <s v="52287"/>
    <x v="0"/>
    <x v="16"/>
    <x v="705"/>
    <s v="Rural"/>
    <n v="6"/>
    <s v="G5"/>
    <n v="0"/>
    <n v="1856.995639"/>
    <n v="10566.778359"/>
    <n v="16788.328287"/>
    <n v="1597.7949759999999"/>
    <n v="49.066589"/>
    <n v="19575.535673999999"/>
    <n v="978.58545800000002"/>
    <n v="3510.703004"/>
    <n v="1517.1578669999999"/>
    <n v="74.291154000000006"/>
    <n v="-817.75680499999999"/>
    <n v="0"/>
    <n v="0"/>
    <n v="49242.120516169998"/>
    <n v="16445.503047040002"/>
    <s v="OK"/>
    <n v="65.734069137854462"/>
    <n v="80"/>
    <n v="491.68169999999998"/>
    <n v="1646.8615649999999"/>
    <n v="15612.539955"/>
    <n v="13982.847277999999"/>
    <n v="12423.773998000001"/>
    <n v="16788.328287"/>
    <n v="-743.46565099999998"/>
    <n v="16788.328287"/>
    <n v="74.002448520263442"/>
    <n v="25.997551479736558"/>
    <n v="4.9990226285339716"/>
    <n v="5.5611868764507584"/>
    <n v="33.397227565859332"/>
    <n v="66.602772434140661"/>
    <n v="43.215215450335478"/>
    <n v="50"/>
    <n v="-4.428467434578943"/>
    <n v="100"/>
    <n v="49.632302158065599"/>
    <n v="39.705841726452483"/>
    <n v="14.265930862145538"/>
    <n v="54.68235846902892"/>
    <n v="334.94465321772191"/>
    <n v="0"/>
    <n v="89.561642873630674"/>
    <n v="80"/>
    <n v="0.46568569756146616"/>
    <n v="0"/>
    <n v="44.894119489676307"/>
    <n v="45.359805187237775"/>
    <n v="9.0719610374475561"/>
    <n v="48.684665624387748"/>
    <n v="48.777802763900041"/>
    <s v="2. Riesgo (&gt;=40 y &lt;60)"/>
  </r>
  <r>
    <s v="52317"/>
    <x v="0"/>
    <x v="16"/>
    <x v="706"/>
    <s v="Rural"/>
    <n v="6"/>
    <s v="G5"/>
    <n v="0"/>
    <n v="1857.1579895"/>
    <n v="22971.467426499999"/>
    <n v="27690.170316"/>
    <n v="1858.529581"/>
    <n v="90.271170999999995"/>
    <n v="25749.90078"/>
    <n v="2035.5978050000001"/>
    <n v="3855.1775925000002"/>
    <n v="1580.6661094999999"/>
    <n v="169.52797000000001"/>
    <n v="-334.24194699999998"/>
    <n v="3908.7500719999998"/>
    <n v="0"/>
    <n v="73291.238762089997"/>
    <n v="33198.667738550001"/>
    <s v="OK"/>
    <n v="58.196670619707746"/>
    <n v="80"/>
    <n v="1177.6500000000001"/>
    <n v="1948.8007520000001"/>
    <n v="25749.90078"/>
    <n v="24828.828383"/>
    <n v="24828.625415999999"/>
    <n v="27690.170316"/>
    <n v="3744.0360949999999"/>
    <n v="27690.170316"/>
    <n v="89.665845795298225"/>
    <n v="10.334154204701775"/>
    <n v="7.9052646547712255"/>
    <n v="8.794249860372485"/>
    <n v="45.29691174454819"/>
    <n v="54.70308825545181"/>
    <n v="41.001123076018189"/>
    <n v="50"/>
    <n v="13.521173948275113"/>
    <n v="60"/>
    <n v="36.766298464105219"/>
    <n v="29.413038771284178"/>
    <n v="21.803329380292254"/>
    <n v="83.573759365054187"/>
    <n v="165.48216804653336"/>
    <n v="0"/>
    <n v="96.423006034588681"/>
    <n v="100"/>
    <n v="0"/>
    <n v="0"/>
    <n v="61.191253121684724"/>
    <n v="61.191253121684724"/>
    <n v="12.238250624336946"/>
    <n v="41.65128939562112"/>
    <n v="41.65128939562112"/>
    <s v="2. Riesgo (&gt;=40 y &lt;60)"/>
  </r>
  <r>
    <s v="52320"/>
    <x v="0"/>
    <x v="16"/>
    <x v="707"/>
    <s v="Intermedio"/>
    <n v="6"/>
    <s v="G5"/>
    <n v="0"/>
    <n v="1465.7836830000001"/>
    <n v="15276.295176"/>
    <n v="20055.566337"/>
    <n v="1174.9476360000001"/>
    <n v="224.37448599999999"/>
    <n v="19823.912090999998"/>
    <n v="811.88512500000002"/>
    <n v="2868.8013249999999"/>
    <n v="1045.033731"/>
    <n v="65.451132000000001"/>
    <n v="-1592.1133480000001"/>
    <n v="1572.128115"/>
    <n v="0"/>
    <n v="58647.527970300005"/>
    <n v="10622.963339989999"/>
    <s v="OK"/>
    <n v="58.220734393489515"/>
    <n v="80"/>
    <n v="795.20329000000004"/>
    <n v="1399.322122"/>
    <n v="19823.912090999998"/>
    <n v="16712.969051"/>
    <n v="16742.078859000001"/>
    <n v="20055.566337"/>
    <n v="45.465898999999808"/>
    <n v="20055.566337"/>
    <n v="83.478464669995233"/>
    <n v="16.521535330004767"/>
    <n v="4.0954838846798234"/>
    <n v="4.5560408353014976"/>
    <n v="18.113232914726822"/>
    <n v="81.886767085273178"/>
    <n v="36.427539331257108"/>
    <n v="50"/>
    <n v="0.2266996515382412"/>
    <n v="100"/>
    <n v="50.592868650115889"/>
    <n v="40.474294920092717"/>
    <n v="21.779265606510485"/>
    <n v="83.481521156642287"/>
    <n v="175.9703637544055"/>
    <n v="0"/>
    <n v="84.307118465217783"/>
    <n v="80"/>
    <n v="0"/>
    <n v="0"/>
    <n v="54.493840385547429"/>
    <n v="54.493840385547429"/>
    <n v="10.898768077109487"/>
    <n v="51.373062997202204"/>
    <n v="51.373062997202204"/>
    <s v="2. Riesgo (&gt;=40 y &lt;60)"/>
  </r>
  <r>
    <s v="52323"/>
    <x v="0"/>
    <x v="16"/>
    <x v="708"/>
    <s v="Intermedio"/>
    <n v="6"/>
    <s v="G4"/>
    <n v="0"/>
    <n v="1208.5176905000001"/>
    <n v="8813.1062774999991"/>
    <n v="11487.347018"/>
    <n v="1139.740845"/>
    <n v="2.5095079999999998"/>
    <n v="10923.312760000001"/>
    <n v="800.64279699999997"/>
    <n v="2364.1207365"/>
    <n v="1266.9297974999999"/>
    <n v="20.104856999999999"/>
    <n v="-533.15668100000005"/>
    <n v="1448.516654"/>
    <n v="0"/>
    <n v="51990.939155469998"/>
    <n v="7076.8305792399997"/>
    <s v="OK"/>
    <n v="43.73810357714278"/>
    <n v="80"/>
    <n v="1085.287"/>
    <n v="1142.2503530000001"/>
    <n v="10923.312760000001"/>
    <n v="10640.465214"/>
    <n v="10021.623968"/>
    <n v="11487.347018"/>
    <n v="935.46483000000001"/>
    <n v="11487.347018"/>
    <n v="87.240543463139943"/>
    <n v="12.759456536860057"/>
    <n v="7.3296701704987157"/>
    <n v="10.030900588699758"/>
    <n v="13.611661366758446"/>
    <n v="86.38833863324156"/>
    <n v="53.589894032893014"/>
    <n v="70"/>
    <n v="8.1434366745792683"/>
    <n v="80"/>
    <n v="51.835739151760279"/>
    <n v="41.468591321408226"/>
    <n v="36.26189642285722"/>
    <n v="100"/>
    <n v="105.24869025428298"/>
    <n v="100"/>
    <n v="97.410606542039531"/>
    <n v="100"/>
    <n v="0"/>
    <n v="0"/>
    <n v="100"/>
    <n v="100"/>
    <n v="20"/>
    <n v="61.468591321408226"/>
    <n v="61.468591321408226"/>
    <s v="3. Vulnerable (&gt;=60 y &lt;70)"/>
  </r>
  <r>
    <s v="52352"/>
    <x v="0"/>
    <x v="16"/>
    <x v="709"/>
    <s v="Intermedio"/>
    <n v="6"/>
    <s v="G4"/>
    <n v="0"/>
    <n v="2398.0637830000001"/>
    <n v="11761.886209"/>
    <n v="18791.072281000001"/>
    <n v="4049.944763"/>
    <n v="32.013874999999999"/>
    <n v="17092.377856999999"/>
    <n v="4574.5724289999998"/>
    <n v="6494.9765900000002"/>
    <n v="4828.2759169999999"/>
    <n v="39.978703000000003"/>
    <n v="31.993751"/>
    <n v="3254.6968550000001"/>
    <n v="0"/>
    <n v="74983.620614380008"/>
    <n v="22284.772099810001"/>
    <s v="OK"/>
    <n v="25.464509161814696"/>
    <n v="80"/>
    <n v="801.90300000000002"/>
    <n v="4081.9586380000001"/>
    <n v="17092.377856999999"/>
    <n v="13633.862138"/>
    <n v="14159.949992"/>
    <n v="18791.072281000001"/>
    <n v="3326.6693090000003"/>
    <n v="18791.072281000001"/>
    <n v="75.354667260353125"/>
    <n v="24.645332739646875"/>
    <n v="26.763815235494182"/>
    <n v="36.627182909555607"/>
    <n v="29.719519966119552"/>
    <n v="70.280480033880451"/>
    <n v="74.338619240504443"/>
    <n v="100"/>
    <n v="17.703456509843011"/>
    <n v="40"/>
    <n v="54.310599136616588"/>
    <n v="43.448479309293276"/>
    <n v="54.535490838185304"/>
    <n v="100"/>
    <n v="509.03396520526792"/>
    <n v="0"/>
    <n v="79.765742672347955"/>
    <n v="70"/>
    <n v="0"/>
    <n v="0"/>
    <n v="56.666666666666664"/>
    <n v="56.666666666666664"/>
    <n v="11.333333333333334"/>
    <n v="54.781812642626612"/>
    <n v="54.781812642626612"/>
    <s v="2. Riesgo (&gt;=40 y &lt;60)"/>
  </r>
  <r>
    <s v="52354"/>
    <x v="0"/>
    <x v="16"/>
    <x v="710"/>
    <s v="Rural"/>
    <n v="6"/>
    <s v="G5"/>
    <n v="0"/>
    <n v="1308.6030607499999"/>
    <n v="8861.9224502500001"/>
    <n v="24079.434861999998"/>
    <n v="3089.1803770000001"/>
    <n v="9.6838549999999994"/>
    <n v="25300.373600999999"/>
    <n v="11795.711722"/>
    <n v="4423.48042575"/>
    <n v="3092.6666877500002"/>
    <n v="34.863999999999997"/>
    <n v="-2551.752477"/>
    <n v="974.42546800000002"/>
    <n v="2270"/>
    <n v="83099.747298800008"/>
    <n v="53674.475857580001"/>
    <s v="OK"/>
    <n v="33.396291289187815"/>
    <n v="80"/>
    <n v="772.1"/>
    <n v="3098.8642320000004"/>
    <n v="25300.373600999999"/>
    <n v="12071.573976"/>
    <n v="10170.525511"/>
    <n v="24079.434861999998"/>
    <n v="-1542.4630090000001"/>
    <n v="26349.434861999998"/>
    <n v="42.237392900986272"/>
    <n v="57.762607099013728"/>
    <n v="46.622678020587706"/>
    <n v="51.865623426697326"/>
    <n v="64.590420070212517"/>
    <n v="35.409579929787483"/>
    <n v="69.914781802739398"/>
    <n v="100"/>
    <n v="-5.8538751099533926"/>
    <n v="80"/>
    <n v="65.0075620910997"/>
    <n v="52.006049672879762"/>
    <n v="46.603708710812185"/>
    <n v="100"/>
    <n v="401.35529490998579"/>
    <n v="0"/>
    <n v="47.713026559903724"/>
    <n v="0"/>
    <n v="0"/>
    <n v="0"/>
    <n v="33.333333333333336"/>
    <n v="33.333333333333336"/>
    <n v="6.6666666666666679"/>
    <n v="58.672716339546426"/>
    <n v="58.672716339546426"/>
    <s v="2. Riesgo (&gt;=40 y &lt;60)"/>
  </r>
  <r>
    <s v="52356"/>
    <x v="0"/>
    <x v="16"/>
    <x v="711"/>
    <s v="Ciudades y aglomeraciones"/>
    <n v="4"/>
    <s v="G2"/>
    <n v="0"/>
    <n v="1927.274191"/>
    <n v="194370.72727900001"/>
    <n v="246662.821715"/>
    <n v="34069.707503999998"/>
    <n v="8446.3959090000008"/>
    <n v="227214.26312300001"/>
    <n v="245.32709299999999"/>
    <n v="45393.609069999999"/>
    <n v="20130.583900000001"/>
    <n v="1256.2991059999999"/>
    <n v="-5814.4665779999996"/>
    <n v="19059.019491999999"/>
    <n v="6621.7220809999999"/>
    <n v="267052.75716199999"/>
    <n v="103865.510738"/>
    <s v="NO"/>
    <n v="59.909466091531193"/>
    <n v="80"/>
    <n v="40237.433888"/>
    <n v="42516.103412999997"/>
    <n v="227214.26312300001"/>
    <n v="209082.74255600001"/>
    <n v="196298.00147000002"/>
    <n v="246662.821715"/>
    <n v="14500.85202"/>
    <n v="253284.54379600001"/>
    <n v="79.581511354316419"/>
    <n v="20.418488645683581"/>
    <n v="0.10797169580291481"/>
    <n v="0.15111851146407826"/>
    <n v="38.89325534092611"/>
    <n v="61.10674465907389"/>
    <n v="44.346735834459174"/>
    <n v="50"/>
    <n v="5.7251231372725417"/>
    <n v="80"/>
    <n v="42.335270363244305"/>
    <n v="33.868216290595448"/>
    <n v="20.090533908468807"/>
    <n v="65.698766398917229"/>
    <n v="105.66305876101001"/>
    <n v="100"/>
    <n v="92.02007817740531"/>
    <n v="100"/>
    <n v="0.16137969761287363"/>
    <n v="0"/>
    <n v="88.566255466305734"/>
    <n v="88.727635163918606"/>
    <n v="17.745527032783723"/>
    <n v="51.581467383856591"/>
    <n v="51.613743323379168"/>
    <s v="2. Riesgo (&gt;=40 y &lt;60)"/>
  </r>
  <r>
    <s v="52378"/>
    <x v="0"/>
    <x v="16"/>
    <x v="712"/>
    <s v="Intermedio"/>
    <n v="6"/>
    <s v="G5"/>
    <n v="0"/>
    <n v="2027.6158439999999"/>
    <n v="21441.351222000001"/>
    <n v="30382.977565000001"/>
    <n v="1751.469456"/>
    <n v="164.213033"/>
    <n v="31010.253158"/>
    <n v="5297.6417090000004"/>
    <n v="3988.4912126999998"/>
    <n v="1854.1054647000001"/>
    <n v="128.53085300000001"/>
    <n v="-235.411081"/>
    <n v="1450.1906059999999"/>
    <n v="0"/>
    <n v="80348.148235999994"/>
    <n v="16490.727265000001"/>
    <s v="OK"/>
    <n v="54.130221218820218"/>
    <n v="80"/>
    <n v="1308.5"/>
    <n v="1915.682489"/>
    <n v="28484.002897999999"/>
    <n v="26605.788331"/>
    <n v="23468.967066000001"/>
    <n v="30382.977565000001"/>
    <n v="1343.3103779999999"/>
    <n v="30382.977565000001"/>
    <n v="77.24380211186191"/>
    <n v="22.75619788813809"/>
    <n v="17.083516480849237"/>
    <n v="19.004640450045404"/>
    <n v="20.524091254179432"/>
    <n v="79.475908745820561"/>
    <n v="46.486387102878126"/>
    <n v="70"/>
    <n v="4.4212598160472618"/>
    <n v="100"/>
    <n v="58.247349416800809"/>
    <n v="46.597879533440647"/>
    <n v="25.869778781179782"/>
    <n v="99.16075792716957"/>
    <n v="146.40294145968667"/>
    <n v="50"/>
    <n v="93.406072265454384"/>
    <n v="100"/>
    <n v="0.22389966002789718"/>
    <n v="0"/>
    <n v="83.053585975723195"/>
    <n v="83.277485635751091"/>
    <n v="16.65549712715022"/>
    <n v="63.208596728585292"/>
    <n v="63.253376660590867"/>
    <s v="3. Vulnerable (&gt;=60 y &lt;70)"/>
  </r>
  <r>
    <s v="52381"/>
    <x v="0"/>
    <x v="16"/>
    <x v="713"/>
    <s v="Rural"/>
    <n v="6"/>
    <s v="G5"/>
    <n v="0"/>
    <n v="2210.8137664999999"/>
    <n v="14245.825343500001"/>
    <n v="24431.290285999999"/>
    <n v="984.29665499999999"/>
    <n v="45.110987999999999"/>
    <n v="23146.990297"/>
    <n v="7829.6151970000001"/>
    <n v="3253.8151014999999"/>
    <n v="1801.0549404999999"/>
    <n v="0"/>
    <n v="-168.460172"/>
    <n v="1417.7757349999999"/>
    <n v="0"/>
    <n v="46550.893351849998"/>
    <n v="17426.434444930001"/>
    <s v="OK"/>
    <n v="38.011840203781979"/>
    <n v="80"/>
    <n v="632.00099999999998"/>
    <n v="1029.407643"/>
    <n v="23146.990297"/>
    <n v="16399.500186000001"/>
    <n v="16456.63911"/>
    <n v="24431.290285999999"/>
    <n v="1249.3155629999999"/>
    <n v="24431.290285999999"/>
    <n v="67.358862005868929"/>
    <n v="32.641137994131071"/>
    <n v="33.825629580942831"/>
    <n v="37.629485059640494"/>
    <n v="37.435230970143024"/>
    <n v="62.564769029856976"/>
    <n v="55.352098515669148"/>
    <n v="80"/>
    <n v="5.1135881419897915"/>
    <n v="80"/>
    <n v="58.567078416725714"/>
    <n v="46.853662733380574"/>
    <n v="41.988159796218021"/>
    <n v="100"/>
    <n v="162.88069844826194"/>
    <n v="0"/>
    <n v="70.849384630905917"/>
    <n v="70"/>
    <n v="0"/>
    <n v="0"/>
    <n v="56.666666666666664"/>
    <n v="56.666666666666664"/>
    <n v="11.333333333333334"/>
    <n v="58.18699606671391"/>
    <n v="58.18699606671391"/>
    <s v="2. Riesgo (&gt;=40 y &lt;60)"/>
  </r>
  <r>
    <s v="52385"/>
    <x v="0"/>
    <x v="16"/>
    <x v="714"/>
    <s v="Rural"/>
    <n v="6"/>
    <s v="G5"/>
    <n v="0"/>
    <n v="1568.5684639999999"/>
    <n v="7935.3676809999997"/>
    <n v="11859.975091"/>
    <n v="559.91539799999998"/>
    <n v="2.4735320000000001"/>
    <n v="10890.572772"/>
    <n v="956.95838400000002"/>
    <n v="2130.957394"/>
    <n v="821.25839399999995"/>
    <n v="0"/>
    <n v="311.47139700000002"/>
    <n v="705.28981699999997"/>
    <n v="0"/>
    <n v="32958.754214939996"/>
    <n v="2558.0007370799999"/>
    <s v="OK"/>
    <n v="60.018933291657042"/>
    <n v="80"/>
    <n v="438.26794000000001"/>
    <n v="562.38892999999996"/>
    <n v="10238.804694"/>
    <n v="9372.35527"/>
    <n v="9503.9361449999997"/>
    <n v="11859.975091"/>
    <n v="1016.761214"/>
    <n v="11859.975091"/>
    <n v="80.134537147654783"/>
    <n v="19.865462852345217"/>
    <n v="8.7870344749944618"/>
    <n v="9.7751789572495422"/>
    <n v="7.7612179161810495"/>
    <n v="92.238782083818947"/>
    <n v="38.539409389993651"/>
    <n v="50"/>
    <n v="8.5730467914015627"/>
    <n v="80"/>
    <n v="50.375884778682739"/>
    <n v="40.300707822946194"/>
    <n v="19.981066708342958"/>
    <n v="76.58889299950421"/>
    <n v="128.32080074120867"/>
    <n v="70"/>
    <n v="91.537592034471132"/>
    <n v="100"/>
    <n v="0"/>
    <n v="0"/>
    <n v="82.196297666501394"/>
    <n v="82.196297666501394"/>
    <n v="16.43925953330028"/>
    <n v="56.739967356246474"/>
    <n v="56.739967356246474"/>
    <s v="2. Riesgo (&gt;=40 y &lt;60)"/>
  </r>
  <r>
    <s v="52390"/>
    <x v="0"/>
    <x v="16"/>
    <x v="715"/>
    <s v="Rural"/>
    <n v="6"/>
    <s v="G5"/>
    <n v="0"/>
    <n v="4289.288775"/>
    <n v="14394.817566"/>
    <n v="20386.046157000001"/>
    <n v="1430.592502"/>
    <n v="0"/>
    <n v="25471.964304000001"/>
    <n v="9845.1507239999992"/>
    <n v="5719.8812770000004"/>
    <n v="3163.8374520000002"/>
    <n v="96.325560999999993"/>
    <n v="-3132.7061650000001"/>
    <n v="11.907299999999999"/>
    <n v="800"/>
    <n v="48785.219712839993"/>
    <n v="13231.450511319999"/>
    <s v="OK"/>
    <n v="45.325168537328238"/>
    <n v="80"/>
    <n v="1044.445984"/>
    <n v="1430.592502"/>
    <n v="20962.708497"/>
    <n v="19269.766122000001"/>
    <n v="18684.106340999999"/>
    <n v="20386.046157000001"/>
    <n v="-3024.4733040000001"/>
    <n v="21186.046157000001"/>
    <n v="91.651447255182418"/>
    <n v="8.3485527448175816"/>
    <n v="38.65092855227487"/>
    <n v="42.997412214271641"/>
    <n v="27.121842617913959"/>
    <n v="72.878157382086044"/>
    <n v="55.312991630123307"/>
    <n v="80"/>
    <n v="-14.275779829738054"/>
    <n v="60"/>
    <n v="52.844824468235061"/>
    <n v="42.275859574588054"/>
    <n v="34.674831462671762"/>
    <n v="100"/>
    <n v="136.97142063021232"/>
    <n v="60"/>
    <n v="91.924028446790274"/>
    <n v="100"/>
    <n v="6.4052254841205025E-2"/>
    <n v="0"/>
    <n v="86.666666666666671"/>
    <n v="86.730718921507872"/>
    <n v="17.346143784301574"/>
    <n v="59.60919290792139"/>
    <n v="59.622003358889629"/>
    <s v="2. Riesgo (&gt;=40 y &lt;60)"/>
  </r>
  <r>
    <s v="52399"/>
    <x v="0"/>
    <x v="16"/>
    <x v="65"/>
    <s v="Intermedio"/>
    <n v="6"/>
    <s v="G5"/>
    <n v="0"/>
    <n v="1788.10849125"/>
    <n v="35235.54558975"/>
    <n v="53252.713473000003"/>
    <n v="3855.0219310000002"/>
    <n v="189.74571499999999"/>
    <n v="53066.063993000003"/>
    <n v="14671.861578"/>
    <n v="5981.0870862499996"/>
    <n v="3914.8476902500001"/>
    <n v="106.34699500000001"/>
    <n v="-1879.5899159999999"/>
    <n v="1525.773375"/>
    <n v="0"/>
    <n v="127394.09975067999"/>
    <n v="27511.298440350001"/>
    <s v="OK"/>
    <n v="35.109752082569472"/>
    <n v="80"/>
    <n v="2332"/>
    <n v="4044.7676460000002"/>
    <n v="53066.063993000003"/>
    <n v="38789.767028000002"/>
    <n v="37023.654081000001"/>
    <n v="53252.713473000003"/>
    <n v="-247.46954599999981"/>
    <n v="53252.713473000003"/>
    <n v="69.524446110659881"/>
    <n v="30.475553889340119"/>
    <n v="27.648294359904629"/>
    <n v="30.757478646509046"/>
    <n v="21.595425921759105"/>
    <n v="78.404574078240898"/>
    <n v="65.453781792441973"/>
    <n v="100"/>
    <n v="-0.46470786155426791"/>
    <n v="100"/>
    <n v="67.927521322818009"/>
    <n v="54.342017058254413"/>
    <n v="44.890247917430528"/>
    <n v="100"/>
    <n v="173.44629699828474"/>
    <n v="0"/>
    <n v="73.097124808647564"/>
    <n v="70"/>
    <n v="0.20345236822029356"/>
    <n v="0"/>
    <n v="56.666666666666664"/>
    <n v="56.870119034886955"/>
    <n v="11.374023806977391"/>
    <n v="65.675350391587742"/>
    <n v="65.716040865231804"/>
    <s v="3. Vulnerable (&gt;=60 y &lt;70)"/>
  </r>
  <r>
    <s v="52405"/>
    <x v="0"/>
    <x v="16"/>
    <x v="716"/>
    <s v="Rural"/>
    <n v="6"/>
    <s v="G5"/>
    <n v="0"/>
    <n v="2292.707574"/>
    <n v="15532.673261"/>
    <n v="20899.540988000001"/>
    <n v="2565.8418879999999"/>
    <n v="447.55899599999998"/>
    <n v="28328.008363000001"/>
    <n v="10355.322206999999"/>
    <n v="5307.9523380000001"/>
    <n v="3363.279685"/>
    <n v="0"/>
    <n v="-943.00059299999998"/>
    <n v="2509.4538950000001"/>
    <n v="0"/>
    <n v="44725.048766449996"/>
    <n v="10996.079152260001"/>
    <s v="OK"/>
    <n v="44.855157200819121"/>
    <n v="80"/>
    <n v="1597.2456709999999"/>
    <n v="3013.4008839999997"/>
    <n v="19897.868928"/>
    <n v="18981.490457"/>
    <n v="17825.380835"/>
    <n v="20899.540988000001"/>
    <n v="1566.4533020000001"/>
    <n v="20899.540988000001"/>
    <n v="85.290776698085821"/>
    <n v="14.709223301914179"/>
    <n v="36.555066188576014"/>
    <n v="40.665860001380928"/>
    <n v="24.585952291925928"/>
    <n v="75.414047708074065"/>
    <n v="63.363034760543094"/>
    <n v="80"/>
    <n v="7.4951564864482858"/>
    <n v="80"/>
    <n v="58.157826202273824"/>
    <n v="46.526260961819062"/>
    <n v="35.144842799180879"/>
    <n v="100"/>
    <n v="188.66232907761625"/>
    <n v="0"/>
    <n v="95.394589871327952"/>
    <n v="100"/>
    <n v="0.77851578183486392"/>
    <n v="0"/>
    <n v="66.666666666666671"/>
    <n v="67.445182448501541"/>
    <n v="13.489036489700309"/>
    <n v="59.859594295152398"/>
    <n v="60.015297451519373"/>
    <s v="3. Vulnerable (&gt;=60 y &lt;70)"/>
  </r>
  <r>
    <s v="52411"/>
    <x v="0"/>
    <x v="16"/>
    <x v="717"/>
    <s v="Rural"/>
    <n v="6"/>
    <s v="G5"/>
    <n v="0"/>
    <n v="1643.1966155"/>
    <n v="13768.236333499999"/>
    <n v="20833.487137"/>
    <n v="1886.616554"/>
    <n v="5.1789990000000001"/>
    <n v="27925.256130000002"/>
    <n v="9370.8148020000008"/>
    <n v="3534.9921684999999"/>
    <n v="2240.9656464999998"/>
    <n v="0"/>
    <n v="-5318.4159710000004"/>
    <n v="1186.292273"/>
    <n v="0"/>
    <n v="45499.355573889996"/>
    <n v="12340.3832821"/>
    <s v="OK"/>
    <n v="40.197887590401614"/>
    <n v="80"/>
    <n v="595.04999999999995"/>
    <n v="1891.7955529999999"/>
    <n v="24857.876585999998"/>
    <n v="17098.743620000001"/>
    <n v="15411.432948999998"/>
    <n v="20833.487137"/>
    <n v="-4132.1236980000003"/>
    <n v="20833.487137"/>
    <n v="73.974332034071708"/>
    <n v="26.025667965928292"/>
    <n v="33.556772974171466"/>
    <n v="37.330394228426862"/>
    <n v="27.122105635231421"/>
    <n v="72.877894364768579"/>
    <n v="63.393793810041366"/>
    <n v="80"/>
    <n v="-19.834047324038245"/>
    <n v="40"/>
    <n v="51.246791311824744"/>
    <n v="40.997433049459801"/>
    <n v="39.802112409598386"/>
    <n v="100"/>
    <n v="317.92211629274857"/>
    <n v="0"/>
    <n v="68.786018632138692"/>
    <n v="60"/>
    <n v="0.76735616912916138"/>
    <n v="0"/>
    <n v="53.333333333333336"/>
    <n v="54.100689502462494"/>
    <n v="10.820137900492499"/>
    <n v="51.664099716126472"/>
    <n v="51.817570949952298"/>
    <s v="2. Riesgo (&gt;=40 y &lt;60)"/>
  </r>
  <r>
    <s v="52418"/>
    <x v="0"/>
    <x v="16"/>
    <x v="718"/>
    <s v="Rural"/>
    <n v="6"/>
    <s v="G4"/>
    <n v="0"/>
    <n v="2266.1926950000002"/>
    <n v="14091.565817000001"/>
    <n v="19366.950822999999"/>
    <n v="2222.6272060000001"/>
    <n v="344.25256899999999"/>
    <n v="22594.778331000001"/>
    <n v="6502.8922320000001"/>
    <n v="4833.0724700000001"/>
    <n v="3385.616876"/>
    <n v="10.947331"/>
    <n v="-1512.3756289999999"/>
    <n v="2746.3582590000001"/>
    <n v="0"/>
    <n v="129711.24638013"/>
    <n v="9317.1631506699996"/>
    <s v="OK"/>
    <n v="30.411171550125854"/>
    <n v="80"/>
    <n v="1184.5999999999999"/>
    <n v="2566.8797750000003"/>
    <n v="19431.870857999998"/>
    <n v="18220.216729"/>
    <n v="16357.758512"/>
    <n v="19366.950822999999"/>
    <n v="1244.9299610000003"/>
    <n v="19366.950822999999"/>
    <n v="84.462229813552725"/>
    <n v="15.537770186447275"/>
    <n v="28.780509092572252"/>
    <n v="39.38709640192701"/>
    <n v="7.1830033329301672"/>
    <n v="92.81699666706983"/>
    <n v="70.051026485021865"/>
    <n v="100"/>
    <n v="6.4281154652467745"/>
    <n v="80"/>
    <n v="65.548372651088826"/>
    <n v="52.438698120871067"/>
    <n v="49.588828449874143"/>
    <n v="100"/>
    <n v="216.6874704541618"/>
    <n v="0"/>
    <n v="93.764603841522714"/>
    <n v="100"/>
    <n v="0.77038327113780469"/>
    <n v="0"/>
    <n v="66.666666666666671"/>
    <n v="67.437049937804474"/>
    <n v="13.487409987560895"/>
    <n v="65.772031454204409"/>
    <n v="65.926108108431961"/>
    <s v="3. Vulnerable (&gt;=60 y &lt;70)"/>
  </r>
  <r>
    <s v="52427"/>
    <x v="0"/>
    <x v="16"/>
    <x v="719"/>
    <s v="Rural disperso"/>
    <n v="6"/>
    <s v="G5"/>
    <n v="0"/>
    <n v="3311.5480229999998"/>
    <n v="16499.967670000002"/>
    <n v="23538.604758000001"/>
    <n v="1434.918334"/>
    <n v="0"/>
    <n v="27602.700394"/>
    <n v="13667.383449000001"/>
    <n v="4746.4663570000002"/>
    <n v="2352.140101"/>
    <n v="0"/>
    <n v="-1385.31015"/>
    <n v="2245.6434800000002"/>
    <n v="3008.4755399999999"/>
    <n v="52789.09963592"/>
    <n v="16541.516711290002"/>
    <s v="OK"/>
    <n v="48.865922183106022"/>
    <n v="80"/>
    <n v="853.96304499999997"/>
    <n v="1434.918334"/>
    <n v="22529.588651999999"/>
    <n v="15514.077762999999"/>
    <n v="19811.515693000001"/>
    <n v="23538.604758000001"/>
    <n v="860.33333000000016"/>
    <n v="26547.080298000001"/>
    <n v="84.166057830027995"/>
    <n v="15.833942169972005"/>
    <n v="49.514660717655296"/>
    <n v="55.082823550988707"/>
    <n v="31.335099149966243"/>
    <n v="68.66490085003376"/>
    <n v="49.555604613758767"/>
    <n v="70"/>
    <n v="3.2407832437408035"/>
    <n v="100"/>
    <n v="61.916333314198894"/>
    <n v="49.533066651359121"/>
    <n v="31.134077816893978"/>
    <n v="100"/>
    <n v="168.03049527746251"/>
    <n v="0"/>
    <n v="68.86090111380166"/>
    <n v="60"/>
    <n v="0"/>
    <n v="0"/>
    <n v="53.333333333333336"/>
    <n v="53.333333333333336"/>
    <n v="10.666666666666668"/>
    <n v="60.199733318025793"/>
    <n v="60.199733318025793"/>
    <s v="3. Vulnerable (&gt;=60 y &lt;70)"/>
  </r>
  <r>
    <s v="52435"/>
    <x v="0"/>
    <x v="16"/>
    <x v="720"/>
    <s v="Rural disperso"/>
    <n v="6"/>
    <s v="G5"/>
    <n v="0"/>
    <n v="1146.5599790000001"/>
    <n v="10445.157206"/>
    <n v="12688.525427"/>
    <n v="808.30335100000002"/>
    <n v="20.737400000000001"/>
    <n v="11609.716608000001"/>
    <n v="112.596503"/>
    <n v="1975.6007300000001"/>
    <n v="853.23488099999997"/>
    <n v="46.117131000000001"/>
    <n v="103.53887"/>
    <n v="762.08359800000005"/>
    <n v="0"/>
    <n v="39840.546267010002"/>
    <n v="9531.0914508400001"/>
    <s v="OK"/>
    <n v="51.388045451895756"/>
    <n v="80"/>
    <n v="491.85199999999998"/>
    <n v="829.040751"/>
    <n v="11462.620708"/>
    <n v="11237.05212"/>
    <n v="11591.717185"/>
    <n v="12688.525427"/>
    <n v="911.739599"/>
    <n v="12688.525427"/>
    <n v="91.355904606014377"/>
    <n v="8.6440953939856229"/>
    <n v="0.96984712721077293"/>
    <n v="1.078911122590724"/>
    <n v="23.923094294347635"/>
    <n v="76.076905705652365"/>
    <n v="43.18862956686597"/>
    <n v="50"/>
    <n v="7.1855441693792335"/>
    <n v="80"/>
    <n v="43.159982444445745"/>
    <n v="34.527985955556595"/>
    <n v="28.611954548104244"/>
    <n v="100"/>
    <n v="168.55492119580688"/>
    <n v="0"/>
    <n v="98.032137730575258"/>
    <n v="100"/>
    <n v="0"/>
    <n v="0"/>
    <n v="66.666666666666671"/>
    <n v="66.666666666666671"/>
    <n v="13.333333333333336"/>
    <n v="47.861319288889931"/>
    <n v="47.861319288889931"/>
    <s v="2. Riesgo (&gt;=40 y &lt;60)"/>
  </r>
  <r>
    <s v="52473"/>
    <x v="0"/>
    <x v="16"/>
    <x v="503"/>
    <s v="Rural"/>
    <n v="6"/>
    <s v="G5"/>
    <n v="0"/>
    <n v="4164.9894800000002"/>
    <n v="15837.348325000001"/>
    <n v="21608.665720000001"/>
    <n v="1032.738746"/>
    <n v="97.420123000000004"/>
    <n v="18322.89616"/>
    <n v="2527.0244510000002"/>
    <n v="5295.1483490000001"/>
    <n v="2085.4252569999999"/>
    <n v="204.314989"/>
    <n v="76.046468000000004"/>
    <n v="2107.4886940000001"/>
    <n v="6000"/>
    <n v="76717.32085289"/>
    <n v="21593.176203029998"/>
    <s v="OK"/>
    <n v="54.105402568577411"/>
    <n v="80"/>
    <n v="297.8"/>
    <n v="1130.1588690000001"/>
    <n v="18322.89616"/>
    <n v="18276.211051999999"/>
    <n v="20002.337805000003"/>
    <n v="21608.665720000001"/>
    <n v="2387.8501510000001"/>
    <n v="27608.665720000001"/>
    <n v="92.566279029837304"/>
    <n v="7.4337209701626961"/>
    <n v="13.791621307752914"/>
    <n v="15.342555759573901"/>
    <n v="28.146415910999018"/>
    <n v="71.853584089000975"/>
    <n v="39.383698426387561"/>
    <n v="50"/>
    <n v="8.6489154355265239"/>
    <n v="80"/>
    <n v="44.925972163747517"/>
    <n v="35.940777730998015"/>
    <n v="25.894597431422589"/>
    <n v="99.255889632377503"/>
    <n v="379.50264237743454"/>
    <n v="0"/>
    <n v="99.745208903699847"/>
    <n v="100"/>
    <n v="0.3430297244119801"/>
    <n v="0"/>
    <n v="66.418629877459168"/>
    <n v="66.761659601871145"/>
    <n v="13.35233192037423"/>
    <n v="49.224503706489848"/>
    <n v="49.293109651372248"/>
    <s v="2. Riesgo (&gt;=40 y &lt;60)"/>
  </r>
  <r>
    <s v="52480"/>
    <x v="0"/>
    <x v="16"/>
    <x v="72"/>
    <s v="Ciudades y aglomeraciones"/>
    <n v="6"/>
    <s v="G2"/>
    <n v="0"/>
    <n v="1531.131752"/>
    <n v="6747.5209869999999"/>
    <n v="15415.646989999999"/>
    <n v="1217.3030269999999"/>
    <n v="1111.3021550000001"/>
    <n v="19224.312898"/>
    <n v="10210.490639"/>
    <n v="3911.0841700000001"/>
    <n v="2544.0961689999999"/>
    <n v="0"/>
    <n v="-5084.1245580000004"/>
    <n v="1096.31521"/>
    <n v="450"/>
    <n v="29884.951264380001"/>
    <n v="3948.3890560999998"/>
    <s v="OK"/>
    <n v="57.053712143637433"/>
    <n v="80"/>
    <n v="1506.208858"/>
    <n v="2328.6051820000002"/>
    <n v="19132.783546999999"/>
    <n v="13009.279415000001"/>
    <n v="8278.6527389999992"/>
    <n v="15415.646989999999"/>
    <n v="-3987.8093480000007"/>
    <n v="15865.646989999999"/>
    <n v="53.702921092901853"/>
    <n v="46.297078907098147"/>
    <n v="53.112382706079686"/>
    <n v="74.336743117417427"/>
    <n v="13.211964179463465"/>
    <n v="86.788035820536535"/>
    <n v="65.048361487960506"/>
    <n v="100"/>
    <n v="-25.13486749398551"/>
    <n v="20"/>
    <n v="65.48437156901042"/>
    <n v="52.387497255208338"/>
    <n v="22.946287856362567"/>
    <n v="87.954802965197644"/>
    <n v="154.60041744091245"/>
    <n v="0"/>
    <n v="67.99470334801255"/>
    <n v="60"/>
    <n v="0.37451855556432911"/>
    <n v="0"/>
    <n v="49.318267655065881"/>
    <n v="49.69278621063021"/>
    <n v="9.9385572421260431"/>
    <n v="62.251150786221515"/>
    <n v="62.326054497334383"/>
    <s v="3. Vulnerable (&gt;=60 y &lt;70)"/>
  </r>
  <r>
    <s v="52490"/>
    <x v="0"/>
    <x v="16"/>
    <x v="721"/>
    <s v="Rural"/>
    <n v="6"/>
    <s v="G5"/>
    <n v="0"/>
    <n v="4455.4496355000001"/>
    <n v="30789.114613500002"/>
    <n v="38876.607649999998"/>
    <n v="2557.1466569999998"/>
    <n v="904.84139700000003"/>
    <n v="46630.207984000001"/>
    <n v="12595.448060999999"/>
    <n v="7917.4376894999996"/>
    <n v="5851.8243915000003"/>
    <n v="109.888291"/>
    <n v="-1714.0990549999999"/>
    <n v="2411.8306389999998"/>
    <n v="0"/>
    <n v="108887.75308473999"/>
    <n v="14602.746869959999"/>
    <s v="OK"/>
    <n v="27.521805832361213"/>
    <n v="80"/>
    <n v="2769.13609"/>
    <n v="3461.9880539999999"/>
    <n v="38525.093407"/>
    <n v="34488.944147000002"/>
    <n v="35244.564249000003"/>
    <n v="38876.607649999998"/>
    <n v="807.61987499999987"/>
    <n v="38876.607649999998"/>
    <n v="90.6575094367834"/>
    <n v="9.3424905632166002"/>
    <n v="27.011348663342471"/>
    <n v="30.048905328893944"/>
    <n v="13.410825787355229"/>
    <n v="86.589174212644764"/>
    <n v="73.910583461371743"/>
    <n v="100"/>
    <n v="2.0773928689222965"/>
    <n v="100"/>
    <n v="65.196114020951057"/>
    <n v="52.156891216760847"/>
    <n v="52.47819416763879"/>
    <n v="100"/>
    <n v="125.02050969983206"/>
    <n v="70"/>
    <n v="89.523323883059987"/>
    <n v="80"/>
    <n v="0"/>
    <n v="0"/>
    <n v="83.333333333333329"/>
    <n v="83.333333333333329"/>
    <n v="16.666666666666668"/>
    <n v="68.823557883427512"/>
    <n v="68.823557883427512"/>
    <s v="3. Vulnerable (&gt;=60 y &lt;70)"/>
  </r>
  <r>
    <s v="52506"/>
    <x v="0"/>
    <x v="16"/>
    <x v="722"/>
    <s v="Intermedio"/>
    <n v="6"/>
    <s v="G5"/>
    <n v="0"/>
    <n v="1396.6920355"/>
    <n v="9538.8225225000006"/>
    <n v="16299.191885"/>
    <n v="3209.0695249999999"/>
    <n v="1.550754"/>
    <n v="26709.815594"/>
    <n v="15550.721846"/>
    <n v="4618.1144544999997"/>
    <n v="3528.2399435000002"/>
    <n v="83.862964000000005"/>
    <n v="-1172.629833"/>
    <n v="779.36484499999995"/>
    <n v="1200"/>
    <n v="65342.391806349995"/>
    <n v="13141.55062376"/>
    <s v="OK"/>
    <n v="38.121870972286551"/>
    <n v="80"/>
    <n v="1678.5070000000001"/>
    <n v="3210.6202789999998"/>
    <n v="16381.947206999999"/>
    <n v="13947.432137"/>
    <n v="10935.514558000001"/>
    <n v="16299.191885"/>
    <n v="-309.4020240000001"/>
    <n v="17499.191885"/>
    <n v="67.092372647406265"/>
    <n v="32.907627352593735"/>
    <n v="58.221000408154296"/>
    <n v="64.76823320534038"/>
    <n v="20.111829794517718"/>
    <n v="79.888170205482282"/>
    <n v="76.400010832602902"/>
    <n v="100"/>
    <n v="-1.7680932127226634"/>
    <n v="100"/>
    <n v="75.512806152683282"/>
    <n v="60.410244922146632"/>
    <n v="41.878129027713449"/>
    <n v="100"/>
    <n v="191.27833717702694"/>
    <n v="0"/>
    <n v="85.139037263166543"/>
    <n v="80"/>
    <n v="1.4549518171603886"/>
    <n v="0"/>
    <n v="60"/>
    <n v="61.454951817160392"/>
    <n v="12.29099036343208"/>
    <n v="72.410244922146632"/>
    <n v="72.701235285578719"/>
    <s v="4. Solvente (&gt;=70 y &lt;80)"/>
  </r>
  <r>
    <s v="52520"/>
    <x v="0"/>
    <x v="16"/>
    <x v="723"/>
    <s v="Rural"/>
    <n v="6"/>
    <s v="G5"/>
    <n v="0"/>
    <n v="3562.986527"/>
    <n v="13948.431355000001"/>
    <n v="20701.188719999998"/>
    <n v="1903.529479"/>
    <n v="666.005"/>
    <n v="24241.682659999999"/>
    <n v="4528.0140019999999"/>
    <n v="6132.5210059999999"/>
    <n v="3772.0808059999999"/>
    <n v="140.99079399999999"/>
    <n v="561.46374600000001"/>
    <n v="995.76982999999996"/>
    <n v="0"/>
    <n v="101348.44697067999"/>
    <n v="10752.55891102"/>
    <s v="OK"/>
    <n v="40.60833058695561"/>
    <n v="80"/>
    <n v="531.01599999999996"/>
    <n v="2569.5344789999999"/>
    <n v="17779.284774"/>
    <n v="13870.021271"/>
    <n v="17511.417882000002"/>
    <n v="20701.188719999998"/>
    <n v="1698.2243699999999"/>
    <n v="20701.188719999998"/>
    <n v="84.591363901154764"/>
    <n v="15.408636098845236"/>
    <n v="18.678629142652099"/>
    <n v="20.77913123763361"/>
    <n v="10.60949549047427"/>
    <n v="89.390504509525726"/>
    <n v="61.509464090044411"/>
    <n v="80"/>
    <n v="8.2035113682109362"/>
    <n v="80"/>
    <n v="57.115654369200911"/>
    <n v="45.692523495360732"/>
    <n v="39.39166941304439"/>
    <n v="100"/>
    <n v="483.89021780887964"/>
    <n v="0"/>
    <n v="78.01225666447047"/>
    <n v="70"/>
    <n v="1.3111351867128862"/>
    <n v="0"/>
    <n v="56.666666666666664"/>
    <n v="57.977801853379553"/>
    <n v="11.595560370675912"/>
    <n v="57.025856828694067"/>
    <n v="57.288083866036644"/>
    <s v="2. Riesgo (&gt;=40 y &lt;60)"/>
  </r>
  <r>
    <s v="52540"/>
    <x v="0"/>
    <x v="16"/>
    <x v="724"/>
    <s v="Rural disperso"/>
    <n v="6"/>
    <s v="G5"/>
    <n v="0"/>
    <n v="1742.6686015"/>
    <n v="17411.4245515"/>
    <n v="25119.760396000001"/>
    <n v="4383.7557610000003"/>
    <n v="71.995514999999997"/>
    <n v="22373.008691999999"/>
    <n v="2117.7306100000001"/>
    <n v="6201.1830575000004"/>
    <n v="4357.8599855000002"/>
    <n v="77.537143999999998"/>
    <n v="903.42863199999999"/>
    <n v="1351.66605"/>
    <n v="0"/>
    <n v="136302.31603521001"/>
    <n v="38274.773017560008"/>
    <s v="OK"/>
    <n v="37.551957820953895"/>
    <n v="80"/>
    <n v="1187.008"/>
    <n v="4455.751276"/>
    <n v="22373.008691999999"/>
    <n v="21643.867232000001"/>
    <n v="19154.093153000002"/>
    <n v="25119.760396000001"/>
    <n v="2332.6318259999998"/>
    <n v="25119.760396000001"/>
    <n v="76.251098143635332"/>
    <n v="23.748901856364668"/>
    <n v="9.4655602165713404"/>
    <n v="10.530008196839914"/>
    <n v="28.080794318764735"/>
    <n v="71.919205681235269"/>
    <n v="70.274654773001757"/>
    <n v="100"/>
    <n v="9.2860432951081862"/>
    <n v="80"/>
    <n v="57.239623146887972"/>
    <n v="45.791698517510383"/>
    <n v="42.448042179046105"/>
    <n v="100"/>
    <n v="375.37668457162886"/>
    <n v="0"/>
    <n v="96.740977174604495"/>
    <n v="100"/>
    <n v="0.71298441713563709"/>
    <n v="0"/>
    <n v="66.666666666666671"/>
    <n v="67.379651083802315"/>
    <n v="13.475930216760464"/>
    <n v="59.125031850843719"/>
    <n v="59.267628734270843"/>
    <s v="2. Riesgo (&gt;=40 y &lt;60)"/>
  </r>
  <r>
    <s v="52560"/>
    <x v="0"/>
    <x v="16"/>
    <x v="725"/>
    <s v="Rural disperso"/>
    <n v="6"/>
    <s v="G5"/>
    <n v="0"/>
    <n v="1204.600872"/>
    <n v="15835.223914"/>
    <n v="18789.053165000001"/>
    <n v="1182.1540339999999"/>
    <n v="94.233517000000006"/>
    <n v="18172.408608000002"/>
    <n v="1489.494827"/>
    <n v="2480.9884229999998"/>
    <n v="1210.485269"/>
    <n v="83.072671"/>
    <n v="-579.445831"/>
    <n v="738.40703699999995"/>
    <n v="0"/>
    <n v="28438.260888690002"/>
    <n v="8079.4675759199999"/>
    <s v="OK"/>
    <n v="36.286677725613728"/>
    <n v="80"/>
    <n v="1054.4806369999999"/>
    <n v="1276.3875509999998"/>
    <n v="18097.995842"/>
    <n v="16782.850150999999"/>
    <n v="17039.824786000001"/>
    <n v="18789.053165000001"/>
    <n v="242.03387699999996"/>
    <n v="18789.053165000001"/>
    <n v="90.690172816912138"/>
    <n v="9.3098271830878616"/>
    <n v="8.1964634360262121"/>
    <n v="9.1181953515391445"/>
    <n v="28.410554384966748"/>
    <n v="71.589445615033256"/>
    <n v="48.790444073748915"/>
    <n v="70"/>
    <n v="1.2881643096888855"/>
    <n v="100"/>
    <n v="52.003493629932052"/>
    <n v="41.602794903945643"/>
    <n v="43.713322274386272"/>
    <n v="100"/>
    <n v="121.04419049659609"/>
    <n v="70"/>
    <n v="92.733197076176012"/>
    <n v="100"/>
    <n v="0.65921922266689115"/>
    <n v="0"/>
    <n v="90"/>
    <n v="90.659219222666891"/>
    <n v="18.131843844533378"/>
    <n v="59.602794903945643"/>
    <n v="59.734638748479021"/>
    <s v="2. Riesgo (&gt;=40 y &lt;60)"/>
  </r>
  <r>
    <s v="52565"/>
    <x v="0"/>
    <x v="16"/>
    <x v="726"/>
    <s v="Intermedio"/>
    <n v="6"/>
    <s v="G5"/>
    <n v="0"/>
    <n v="1504.2878539999999"/>
    <n v="9075.6979190000002"/>
    <n v="11790.591946"/>
    <n v="680.46903499999996"/>
    <n v="2.1588590000000001"/>
    <n v="13946.039710999999"/>
    <n v="4612.9768260000001"/>
    <n v="2205.3445059999999"/>
    <n v="955.11851200000001"/>
    <n v="0"/>
    <n v="-3405.6737589999998"/>
    <n v="2071.709981"/>
    <n v="0"/>
    <n v="25169.272464470003"/>
    <n v="1444.4726929999999"/>
    <s v="OK"/>
    <n v="55.784143270157969"/>
    <n v="80"/>
    <n v="545.13302899999996"/>
    <n v="682.62789399999997"/>
    <n v="13946.039710999999"/>
    <n v="10601.555034000001"/>
    <n v="10579.985773"/>
    <n v="11790.591946"/>
    <n v="-1333.9637779999998"/>
    <n v="11790.591946"/>
    <n v="89.732439401308412"/>
    <n v="10.267560598691588"/>
    <n v="33.077324613965459"/>
    <n v="36.797029583607191"/>
    <n v="5.7390323659099716"/>
    <n v="94.260967634090022"/>
    <n v="43.309265713426818"/>
    <n v="50"/>
    <n v="-11.313798188500211"/>
    <n v="60"/>
    <n v="50.265111563277756"/>
    <n v="40.212089250622206"/>
    <n v="24.215856729842031"/>
    <n v="92.82115349721505"/>
    <n v="125.22225909742116"/>
    <n v="70"/>
    <n v="76.01839126872683"/>
    <n v="70"/>
    <n v="0.18072616580253587"/>
    <n v="0"/>
    <n v="77.607051165738355"/>
    <n v="77.787777331540894"/>
    <n v="15.55755546630818"/>
    <n v="55.733499483769876"/>
    <n v="55.769644716930387"/>
    <s v="2. Riesgo (&gt;=40 y &lt;60)"/>
  </r>
  <r>
    <s v="52573"/>
    <x v="0"/>
    <x v="16"/>
    <x v="727"/>
    <s v="Rural"/>
    <n v="6"/>
    <s v="G4"/>
    <n v="0"/>
    <n v="1321.3175590000001"/>
    <n v="11750.04745"/>
    <n v="15729.664554999999"/>
    <n v="1318.2694300000001"/>
    <n v="212.563525"/>
    <n v="15646.413108999999"/>
    <n v="2789.2601460000001"/>
    <n v="2869.763222"/>
    <n v="1432.242866"/>
    <n v="0"/>
    <n v="-1354.26891"/>
    <n v="1432.0050650000001"/>
    <n v="0"/>
    <n v="91701.880020130004"/>
    <n v="12162.403139419999"/>
    <s v="NO"/>
    <n v="55.853137345596174"/>
    <n v="80"/>
    <n v="1377.8210549999999"/>
    <n v="1530.8329550000001"/>
    <n v="15646.413108999999"/>
    <n v="13045.632513"/>
    <n v="13071.365009000001"/>
    <n v="15729.664554999999"/>
    <n v="77.736155000000053"/>
    <n v="15729.664554999999"/>
    <n v="83.100087502152093"/>
    <n v="16.899912497847907"/>
    <n v="17.826834345793831"/>
    <n v="24.396623446114688"/>
    <n v="13.262981235226759"/>
    <n v="86.737018764773239"/>
    <n v="49.908050079540672"/>
    <n v="70"/>
    <n v="0.49420097121708806"/>
    <n v="100"/>
    <n v="59.606710941747167"/>
    <n v="47.685368753397739"/>
    <n v="24.146862654403826"/>
    <n v="92.556694149850472"/>
    <n v="111.10535359034705"/>
    <n v="80"/>
    <n v="83.377783918385745"/>
    <n v="80"/>
    <n v="0"/>
    <n v="0"/>
    <n v="84.185564716616824"/>
    <n v="84.185564716616824"/>
    <n v="16.837112943323365"/>
    <n v="64.522481696721101"/>
    <n v="64.522481696721101"/>
    <s v="3. Vulnerable (&gt;=60 y &lt;70)"/>
  </r>
  <r>
    <s v="52585"/>
    <x v="0"/>
    <x v="16"/>
    <x v="728"/>
    <s v="Intermedio"/>
    <n v="6"/>
    <s v="G4"/>
    <n v="0"/>
    <n v="1847.64217525"/>
    <n v="21900.048140750001"/>
    <n v="28576.870407999999"/>
    <n v="2265.461671"/>
    <n v="1087.1787280000001"/>
    <n v="27581.802492999999"/>
    <n v="4223.3389690000004"/>
    <n v="5266.94281125"/>
    <n v="2729.8132342499998"/>
    <n v="124.537119"/>
    <n v="924.94467299999997"/>
    <n v="1194.1456450000001"/>
    <n v="0"/>
    <n v="70266.745056870001"/>
    <n v="19842.90454662"/>
    <s v="OK"/>
    <n v="65.201004467256311"/>
    <n v="80"/>
    <n v="2283.0079999999998"/>
    <n v="3352.6403989999999"/>
    <n v="25114.796158000001"/>
    <n v="23860.124595000001"/>
    <n v="23747.690316"/>
    <n v="28576.870407999999"/>
    <n v="2243.6274370000001"/>
    <n v="28576.870407999999"/>
    <n v="83.101088317046475"/>
    <n v="16.898911682953525"/>
    <n v="15.312048478600499"/>
    <n v="20.955054255564455"/>
    <n v="28.239396218737976"/>
    <n v="71.76060378126202"/>
    <n v="51.8291793185834"/>
    <n v="70"/>
    <n v="7.8512006562198788"/>
    <n v="80"/>
    <n v="51.922913943955997"/>
    <n v="41.538331155164798"/>
    <n v="14.798995532743689"/>
    <n v="56.725634416914666"/>
    <n v="146.85189009412144"/>
    <n v="50"/>
    <n v="95.004253448418524"/>
    <n v="100"/>
    <n v="0.37120668416627745"/>
    <n v="0"/>
    <n v="68.908544805638215"/>
    <n v="69.279751489804497"/>
    <n v="13.8559502979609"/>
    <n v="55.320040116292439"/>
    <n v="55.3942814531257"/>
    <s v="2. Riesgo (&gt;=40 y &lt;60)"/>
  </r>
  <r>
    <s v="52612"/>
    <x v="0"/>
    <x v="16"/>
    <x v="519"/>
    <s v="Rural disperso"/>
    <n v="6"/>
    <s v="G5"/>
    <n v="0"/>
    <n v="4415.9667847500004"/>
    <n v="28398.778528250001"/>
    <n v="35599.018257999996"/>
    <n v="2401.0403769999998"/>
    <n v="80.66968"/>
    <n v="32369.839231999998"/>
    <n v="3058.9169019999999"/>
    <n v="6897.6768417499998"/>
    <n v="4643.1062337499998"/>
    <n v="0.121535"/>
    <n v="974.60841800000003"/>
    <n v="3552.1338449999998"/>
    <n v="0"/>
    <n v="65724.365008160006"/>
    <n v="17427.58844168"/>
    <s v="OK"/>
    <n v="33.049034047015056"/>
    <n v="80"/>
    <n v="1943.36"/>
    <n v="2481.7100569999998"/>
    <n v="32369.839231999998"/>
    <n v="29932.711778000001"/>
    <n v="32814.745312999999"/>
    <n v="35599.018257999996"/>
    <n v="4526.8637980000003"/>
    <n v="35599.018257999996"/>
    <n v="92.178792895856617"/>
    <n v="7.821207104143383"/>
    <n v="9.4498983454203636"/>
    <n v="10.512585072605924"/>
    <n v="26.516176214888159"/>
    <n v="73.483823785111838"/>
    <n v="67.314058635602933"/>
    <n v="100"/>
    <n v="12.716260221537711"/>
    <n v="60"/>
    <n v="50.363523192372227"/>
    <n v="40.290818553897786"/>
    <n v="46.950965952984944"/>
    <n v="100"/>
    <n v="127.70202417462539"/>
    <n v="70"/>
    <n v="92.470993023682624"/>
    <n v="100"/>
    <n v="0"/>
    <n v="0"/>
    <n v="90"/>
    <n v="90"/>
    <n v="18"/>
    <n v="58.290818553897786"/>
    <n v="58.290818553897786"/>
    <s v="2. Riesgo (&gt;=40 y &lt;60)"/>
  </r>
  <r>
    <s v="52621"/>
    <x v="0"/>
    <x v="16"/>
    <x v="729"/>
    <s v="Rural disperso"/>
    <n v="6"/>
    <s v="G5"/>
    <n v="0"/>
    <n v="2712.24835575"/>
    <n v="17759.164123250001"/>
    <n v="23786.733432000001"/>
    <n v="2532.4899850000002"/>
    <n v="126"/>
    <n v="31371.906768000001"/>
    <n v="11982.765183"/>
    <n v="5370.7383407500001"/>
    <n v="3620.67876475"/>
    <n v="0"/>
    <n v="-3997.914405"/>
    <n v="3428.641087"/>
    <n v="0"/>
    <n v="57327.158332860003"/>
    <n v="14253.885950530001"/>
    <s v="OK"/>
    <n v="32.941322332919434"/>
    <n v="80"/>
    <n v="1514.2485160000001"/>
    <n v="2658.4899850000002"/>
    <n v="26034.588261000001"/>
    <n v="22461.393724000001"/>
    <n v="20471.412478999999"/>
    <n v="23786.733432000001"/>
    <n v="-569.27331800000002"/>
    <n v="23786.733432000001"/>
    <n v="86.062310899150447"/>
    <n v="13.937689100849553"/>
    <n v="38.195845957385892"/>
    <n v="42.491153382804832"/>
    <n v="24.864106934739961"/>
    <n v="75.135893065260035"/>
    <n v="67.414916442277999"/>
    <n v="100"/>
    <n v="-2.3932387337984102"/>
    <n v="100"/>
    <n v="66.312947109782883"/>
    <n v="53.050357687826306"/>
    <n v="47.058677667080566"/>
    <n v="100"/>
    <n v="175.56497212376991"/>
    <n v="0"/>
    <n v="86.275202430020101"/>
    <n v="80"/>
    <n v="0.67871875841611151"/>
    <n v="0"/>
    <n v="60"/>
    <n v="60.67871875841611"/>
    <n v="12.135743751683222"/>
    <n v="65.050357687826306"/>
    <n v="65.186101439509528"/>
    <s v="3. Vulnerable (&gt;=60 y &lt;70)"/>
  </r>
  <r>
    <s v="52678"/>
    <x v="0"/>
    <x v="16"/>
    <x v="730"/>
    <s v="Intermedio"/>
    <n v="6"/>
    <s v="G5"/>
    <n v="0"/>
    <n v="2167.0036745000002"/>
    <n v="37907.0764365"/>
    <n v="46718.951575999999"/>
    <n v="3361.386841"/>
    <n v="993.69409299999995"/>
    <n v="50500.476415999998"/>
    <n v="9737.8709350000008"/>
    <n v="6601.7075205000001"/>
    <n v="3560.0076555000001"/>
    <n v="0"/>
    <n v="-6823.2247049999996"/>
    <n v="3365.8622380000002"/>
    <n v="0"/>
    <n v="84286.333326569991"/>
    <n v="28392.681972080001"/>
    <s v="OK"/>
    <n v="51.26382971115914"/>
    <n v="80"/>
    <n v="2920.1709999999998"/>
    <n v="4355.0809339999996"/>
    <n v="50500.476415999998"/>
    <n v="43167.094481"/>
    <n v="40074.080111000003"/>
    <n v="46718.951575999999"/>
    <n v="-3457.3624669999995"/>
    <n v="46718.951575999999"/>
    <n v="85.776925121723977"/>
    <n v="14.223074878276023"/>
    <n v="19.282730829673451"/>
    <n v="21.451167078145524"/>
    <n v="33.685985439741081"/>
    <n v="66.314014560258926"/>
    <n v="53.925558568677282"/>
    <n v="70"/>
    <n v="-7.4003425812664894"/>
    <n v="80"/>
    <n v="50.397651303336097"/>
    <n v="40.318121042668878"/>
    <n v="28.73617028884086"/>
    <n v="100"/>
    <n v="149.13787356973273"/>
    <n v="50"/>
    <n v="85.478588608568899"/>
    <n v="80"/>
    <n v="5.2533270725225956E-2"/>
    <n v="0"/>
    <n v="76.666666666666671"/>
    <n v="76.719199937391892"/>
    <n v="15.343839987478379"/>
    <n v="55.651454376002214"/>
    <n v="55.661961030147253"/>
    <s v="2. Riesgo (&gt;=40 y &lt;60)"/>
  </r>
  <r>
    <s v="52683"/>
    <x v="0"/>
    <x v="16"/>
    <x v="731"/>
    <s v="Intermedio"/>
    <n v="6"/>
    <s v="G5"/>
    <n v="0"/>
    <n v="1568.3456085"/>
    <n v="28730.3755795"/>
    <n v="33416.703223999997"/>
    <n v="2715.742565"/>
    <n v="122.426692"/>
    <n v="32102.128547"/>
    <n v="5482.213248"/>
    <n v="4431.0015675000004"/>
    <n v="2123.3098565"/>
    <n v="48.188167999999997"/>
    <n v="-993.11703399999999"/>
    <n v="1654.439302"/>
    <n v="0"/>
    <n v="76231.531540630007"/>
    <n v="49715.566740009999"/>
    <s v="OK"/>
    <n v="59.738602601724708"/>
    <n v="80"/>
    <n v="2618.0039999999999"/>
    <n v="2838.169257"/>
    <n v="32102.128547"/>
    <n v="26985.373851"/>
    <n v="30298.721188"/>
    <n v="33416.703223999997"/>
    <n v="709.51043600000003"/>
    <n v="33416.703223999997"/>
    <n v="90.669390648444775"/>
    <n v="9.3306093515552249"/>
    <n v="17.077413542761239"/>
    <n v="18.997851207082384"/>
    <n v="65.216539318133087"/>
    <n v="34.783460681866913"/>
    <n v="47.919411089217576"/>
    <n v="70"/>
    <n v="2.1232209271033868"/>
    <n v="100"/>
    <n v="46.622384248100907"/>
    <n v="37.297907398480724"/>
    <n v="20.261397398275292"/>
    <n v="77.6634210779646"/>
    <n v="108.40966083321493"/>
    <n v="100"/>
    <n v="84.061011130434309"/>
    <n v="80"/>
    <n v="0.34004145139439113"/>
    <n v="0"/>
    <n v="85.887807025988195"/>
    <n v="86.22784847738258"/>
    <n v="17.245569695476515"/>
    <n v="54.475468803678368"/>
    <n v="54.543477093957236"/>
    <s v="2. Riesgo (&gt;=40 y &lt;60)"/>
  </r>
  <r>
    <s v="52685"/>
    <x v="0"/>
    <x v="16"/>
    <x v="521"/>
    <s v="Intermedio"/>
    <n v="6"/>
    <s v="G5"/>
    <n v="0"/>
    <n v="2081.4180019999999"/>
    <n v="11735.137844999999"/>
    <n v="16548.188320000001"/>
    <n v="1419.174968"/>
    <n v="8.9463069999999991"/>
    <n v="20364.68908"/>
    <n v="8254.5391770000006"/>
    <n v="3509.5392769999999"/>
    <n v="2008.663802"/>
    <n v="0"/>
    <n v="-3837.9754859999998"/>
    <n v="907.19423600000005"/>
    <n v="3000"/>
    <n v="38324.534685309998"/>
    <n v="8060.2390145600002"/>
    <s v="OK"/>
    <n v="46.942557594736343"/>
    <n v="80"/>
    <n v="502"/>
    <n v="1428.121275"/>
    <n v="18885.288331"/>
    <n v="15220.494092000001"/>
    <n v="13816.555847"/>
    <n v="16548.188320000001"/>
    <n v="-2930.78125"/>
    <n v="19548.188320000001"/>
    <n v="83.492860848709512"/>
    <n v="16.507139151290488"/>
    <n v="40.533588038457793"/>
    <n v="45.091785855956154"/>
    <n v="21.031537840561267"/>
    <n v="78.968462159438729"/>
    <n v="57.234401539937515"/>
    <n v="80"/>
    <n v="-14.992597789747505"/>
    <n v="60"/>
    <n v="56.113477433337074"/>
    <n v="44.890781946669662"/>
    <n v="33.057442405263657"/>
    <n v="100"/>
    <n v="284.4863097609562"/>
    <n v="0"/>
    <n v="80.594449103621685"/>
    <n v="80"/>
    <n v="0.54827488099788935"/>
    <n v="0"/>
    <n v="60"/>
    <n v="60.548274880997887"/>
    <n v="12.109654976199579"/>
    <n v="56.890781946669662"/>
    <n v="57.000436922869241"/>
    <s v="2. Riesgo (&gt;=40 y &lt;60)"/>
  </r>
  <r>
    <s v="52687"/>
    <x v="0"/>
    <x v="16"/>
    <x v="732"/>
    <s v="Rural"/>
    <n v="6"/>
    <s v="G5"/>
    <n v="0"/>
    <n v="1897.998008"/>
    <n v="21399.575738"/>
    <n v="25494.264026000001"/>
    <n v="1176.8608389999999"/>
    <n v="23.855478000000002"/>
    <n v="35854.951248999998"/>
    <n v="12483.134113"/>
    <n v="3105.2731050000002"/>
    <n v="1705.106657"/>
    <n v="68.492166999999995"/>
    <n v="-10790.540336"/>
    <n v="22368.148109999998"/>
    <n v="0"/>
    <n v="44118.937131890001"/>
    <n v="16581.845798459999"/>
    <s v="OK"/>
    <n v="40.83874794403301"/>
    <n v="80"/>
    <n v="631.50699999999995"/>
    <n v="1200.7163169999999"/>
    <n v="34884.637913999999"/>
    <n v="25970.417287"/>
    <n v="23297.573745999998"/>
    <n v="25494.264026000001"/>
    <n v="11646.099940999999"/>
    <n v="25494.264026000001"/>
    <n v="91.383590137139336"/>
    <n v="8.6164098628606638"/>
    <n v="34.815649382170491"/>
    <n v="38.730837370907842"/>
    <n v="37.584418112544078"/>
    <n v="62.415581887455922"/>
    <n v="54.910038484360626"/>
    <n v="70"/>
    <n v="45.68125570960931"/>
    <n v="0"/>
    <n v="35.952565824244886"/>
    <n v="28.762052659395909"/>
    <n v="39.16125205596699"/>
    <n v="100"/>
    <n v="190.13507641245465"/>
    <n v="0"/>
    <n v="74.44657258883997"/>
    <n v="70"/>
    <n v="0"/>
    <n v="0"/>
    <n v="56.666666666666664"/>
    <n v="56.666666666666664"/>
    <n v="11.333333333333334"/>
    <n v="40.095385992729241"/>
    <n v="40.095385992729241"/>
    <s v="2. Riesgo (&gt;=40 y &lt;60)"/>
  </r>
  <r>
    <s v="52693"/>
    <x v="0"/>
    <x v="16"/>
    <x v="182"/>
    <s v="Intermedio"/>
    <n v="6"/>
    <s v="G5"/>
    <n v="0"/>
    <n v="1306.0648377499999"/>
    <n v="17662.37010525"/>
    <n v="25414.651990999999"/>
    <n v="2174.6886939999999"/>
    <n v="337.025554"/>
    <n v="25090.348225000002"/>
    <n v="4953.736441"/>
    <n v="3874.4731261500001"/>
    <n v="1878.8093141500001"/>
    <n v="249.97334499999999"/>
    <n v="-1671.360046"/>
    <n v="1053.3543110000001"/>
    <n v="0"/>
    <n v="73594.294370190008"/>
    <n v="9641.9157754200005"/>
    <s v="NO"/>
    <n v="55.279160576714567"/>
    <n v="80"/>
    <n v="955.80399999999997"/>
    <n v="2511.7142479999998"/>
    <n v="25090.348225000002"/>
    <n v="20976.584770000001"/>
    <n v="18968.434943"/>
    <n v="25414.651990999999"/>
    <n v="-368.03238999999985"/>
    <n v="25414.651990999999"/>
    <n v="74.63582405030462"/>
    <n v="25.36417594969538"/>
    <n v="19.743593817737857"/>
    <n v="21.963856335928956"/>
    <n v="13.101444694774516"/>
    <n v="86.898555305225486"/>
    <n v="48.491994988153188"/>
    <n v="70"/>
    <n v="-1.4481110743925587"/>
    <n v="100"/>
    <n v="60.845317518169963"/>
    <n v="48.676254014535971"/>
    <n v="24.720839423285433"/>
    <n v="94.756789168687447"/>
    <n v="262.78549242313278"/>
    <n v="0"/>
    <n v="83.604199439125154"/>
    <n v="80"/>
    <n v="0.37022949824777074"/>
    <n v="0"/>
    <n v="58.252263056229147"/>
    <n v="58.622492554476921"/>
    <n v="11.724498510895385"/>
    <n v="60.326706625781803"/>
    <n v="60.400752525431358"/>
    <s v="3. Vulnerable (&gt;=60 y &lt;70)"/>
  </r>
  <r>
    <s v="52694"/>
    <x v="0"/>
    <x v="16"/>
    <x v="733"/>
    <s v="Intermedio"/>
    <n v="6"/>
    <s v="G5"/>
    <n v="0"/>
    <n v="1910.4281712500001"/>
    <n v="10468.916992750001"/>
    <n v="13657.787053"/>
    <n v="734.18901500000004"/>
    <n v="1.23597"/>
    <n v="12074.096272999999"/>
    <n v="903.02783399999998"/>
    <n v="2645.8531562500002"/>
    <n v="1200.58216625"/>
    <n v="167.375024"/>
    <n v="193.64571000000001"/>
    <n v="1465.01477"/>
    <n v="0"/>
    <n v="40584.091815970001"/>
    <n v="5308.7855947899998"/>
    <s v="OK"/>
    <n v="43.810639025342567"/>
    <n v="80"/>
    <n v="399.04539999999997"/>
    <n v="735.42498499999999"/>
    <n v="12018.870353"/>
    <n v="11703.615258"/>
    <n v="12379.345164"/>
    <n v="13657.787053"/>
    <n v="1826.0355039999999"/>
    <n v="13657.787053"/>
    <n v="90.63946535380208"/>
    <n v="9.3605346461979195"/>
    <n v="7.4790511321277426"/>
    <n v="8.3201065678093364"/>
    <n v="13.080952060878619"/>
    <n v="86.919047939121384"/>
    <n v="45.375993879856871"/>
    <n v="70"/>
    <n v="13.369922205654117"/>
    <n v="60"/>
    <n v="46.919937830625727"/>
    <n v="37.535950264500585"/>
    <n v="36.189360974657433"/>
    <n v="100"/>
    <n v="184.29606881823474"/>
    <n v="0"/>
    <n v="97.376998954637102"/>
    <n v="100"/>
    <n v="0"/>
    <n v="0"/>
    <n v="66.666666666666671"/>
    <n v="66.666666666666671"/>
    <n v="13.333333333333336"/>
    <n v="50.86928359783392"/>
    <n v="50.86928359783392"/>
    <s v="2. Riesgo (&gt;=40 y &lt;60)"/>
  </r>
  <r>
    <s v="52696"/>
    <x v="0"/>
    <x v="16"/>
    <x v="734"/>
    <s v="Rural disperso"/>
    <n v="6"/>
    <s v="G5"/>
    <n v="0"/>
    <n v="4617.4283059999998"/>
    <n v="17508.159618000002"/>
    <n v="28095.166716"/>
    <n v="2321.6948379999999"/>
    <n v="0"/>
    <n v="29526.580599000001"/>
    <n v="14728.794003999999"/>
    <n v="6939.1231440000001"/>
    <n v="4974.8652659999998"/>
    <n v="11.317815"/>
    <n v="-3395.6717610000001"/>
    <n v="7996.5284650000003"/>
    <n v="0"/>
    <n v="88263.701722649988"/>
    <n v="12476.005658460001"/>
    <s v="OK"/>
    <n v="31.209874333710768"/>
    <n v="80"/>
    <n v="1199.0239999999999"/>
    <n v="2321.6948379999999"/>
    <n v="29526.580599000001"/>
    <n v="18928.376507000001"/>
    <n v="22125.587923999999"/>
    <n v="28095.166716"/>
    <n v="4612.1745190000001"/>
    <n v="28095.166716"/>
    <n v="78.75229269025705"/>
    <n v="21.24770730974295"/>
    <n v="49.883168674461515"/>
    <n v="55.492772008025277"/>
    <n v="14.134922300973971"/>
    <n v="85.865077699026031"/>
    <n v="71.69299582615966"/>
    <n v="100"/>
    <n v="16.416256097079497"/>
    <n v="40"/>
    <n v="60.521111403358852"/>
    <n v="48.416889122687081"/>
    <n v="48.790125666289228"/>
    <n v="100"/>
    <n v="193.63205723988844"/>
    <n v="0"/>
    <n v="64.106226061412144"/>
    <n v="60"/>
    <n v="0"/>
    <n v="0"/>
    <n v="53.333333333333336"/>
    <n v="53.333333333333336"/>
    <n v="10.666666666666668"/>
    <n v="59.083555789353753"/>
    <n v="59.083555789353753"/>
    <s v="2. Riesgo (&gt;=40 y &lt;60)"/>
  </r>
  <r>
    <s v="52699"/>
    <x v="0"/>
    <x v="16"/>
    <x v="735"/>
    <s v="Rural"/>
    <n v="6"/>
    <s v="G5"/>
    <n v="0"/>
    <n v="3372.7823149999999"/>
    <n v="17398.79306"/>
    <n v="24120.822195000001"/>
    <n v="2679.207887"/>
    <n v="190.39166900000001"/>
    <n v="24826.234522999999"/>
    <n v="7206.8617249999998"/>
    <n v="6246.1525069999998"/>
    <n v="3918.5885750000002"/>
    <n v="0"/>
    <n v="-257.67965800000002"/>
    <n v="6911.7905360000004"/>
    <n v="0"/>
    <n v="119765.49494719"/>
    <n v="21477.603506269999"/>
    <s v="OK"/>
    <n v="34.197982051218574"/>
    <n v="80"/>
    <n v="881.2"/>
    <n v="2869.5995560000001"/>
    <n v="22050.937921000001"/>
    <n v="20339.96241"/>
    <n v="20771.575375"/>
    <n v="24120.822195000001"/>
    <n v="6654.1108780000004"/>
    <n v="24120.822195000001"/>
    <n v="86.114707065440484"/>
    <n v="13.885292934559516"/>
    <n v="29.029217936063883"/>
    <n v="32.293693750894441"/>
    <n v="17.933047841317268"/>
    <n v="82.066952158682739"/>
    <n v="62.736037434380243"/>
    <n v="80"/>
    <n v="27.586584006988492"/>
    <n v="20"/>
    <n v="45.649187768827339"/>
    <n v="36.51935021506187"/>
    <n v="45.802017948781426"/>
    <n v="100"/>
    <n v="325.64679482523826"/>
    <n v="0"/>
    <n v="92.240803918954526"/>
    <n v="100"/>
    <n v="0.50973516794151286"/>
    <n v="0"/>
    <n v="66.666666666666671"/>
    <n v="67.176401834608185"/>
    <n v="13.435280366921639"/>
    <n v="49.852683548395206"/>
    <n v="49.954630581983508"/>
    <s v="2. Riesgo (&gt;=40 y &lt;60)"/>
  </r>
  <r>
    <s v="52720"/>
    <x v="0"/>
    <x v="16"/>
    <x v="736"/>
    <s v="Rural disperso"/>
    <n v="6"/>
    <s v="G5"/>
    <n v="0"/>
    <n v="1917.5836327500001"/>
    <n v="10388.535133249999"/>
    <n v="13404.861589"/>
    <n v="888.57900500000005"/>
    <n v="21.255112"/>
    <n v="13858.016587"/>
    <n v="2536.8114839999998"/>
    <n v="2842.48382975"/>
    <n v="1550.4441697499999"/>
    <n v="0"/>
    <n v="-390.26650100000001"/>
    <n v="2249.8105909999999"/>
    <n v="0"/>
    <n v="44831.392320309998"/>
    <n v="2405.2880479800001"/>
    <s v="OK"/>
    <n v="38.354665388076313"/>
    <n v="80"/>
    <n v="605.00800000000004"/>
    <n v="909.83411700000011"/>
    <n v="12503.08843"/>
    <n v="10724.500869"/>
    <n v="12306.118766"/>
    <n v="13404.861589"/>
    <n v="1859.5440899999999"/>
    <n v="13404.861589"/>
    <n v="91.80340046254841"/>
    <n v="8.1965995374515899"/>
    <n v="18.305732772608639"/>
    <n v="20.364300869088158"/>
    <n v="5.3651870341094243"/>
    <n v="94.634812965890575"/>
    <n v="54.545399819789417"/>
    <n v="70"/>
    <n v="13.872161809756676"/>
    <n v="60"/>
    <n v="50.63914267448606"/>
    <n v="40.511314139588848"/>
    <n v="41.645334611923687"/>
    <n v="100"/>
    <n v="150.38381591648377"/>
    <n v="0"/>
    <n v="85.774814191248581"/>
    <n v="80"/>
    <n v="0"/>
    <n v="0"/>
    <n v="60"/>
    <n v="60"/>
    <n v="12"/>
    <n v="52.511314139588848"/>
    <n v="52.511314139588848"/>
    <s v="2. Riesgo (&gt;=40 y &lt;60)"/>
  </r>
  <r>
    <s v="52786"/>
    <x v="0"/>
    <x v="16"/>
    <x v="737"/>
    <s v="Rural"/>
    <n v="6"/>
    <s v="G5"/>
    <n v="0"/>
    <n v="1756.580704"/>
    <n v="21280.434447"/>
    <n v="29408.418433999999"/>
    <n v="4033.5024560000002"/>
    <n v="202.434763"/>
    <n v="34402.516651999998"/>
    <n v="9753.9053469999999"/>
    <n v="6018.1902049999999"/>
    <n v="3725.290219"/>
    <n v="44.559722000000001"/>
    <n v="453.36970400000001"/>
    <n v="2637.3646939999999"/>
    <n v="0"/>
    <n v="79728.701190249994"/>
    <n v="29391.216258529999"/>
    <s v="OK"/>
    <n v="57.528116788039597"/>
    <n v="80"/>
    <n v="1633.750237"/>
    <n v="4235.9372190000004"/>
    <n v="26662.148743999998"/>
    <n v="25577.538176999999"/>
    <n v="23037.015151"/>
    <n v="29408.418433999999"/>
    <n v="3135.29412"/>
    <n v="29408.418433999999"/>
    <n v="78.334763913608427"/>
    <n v="21.665236086391573"/>
    <n v="28.352301797179578"/>
    <n v="31.540655121596405"/>
    <n v="36.864034933161868"/>
    <n v="63.135965066838132"/>
    <n v="61.900506499528298"/>
    <n v="80"/>
    <n v="10.661212968784435"/>
    <n v="60"/>
    <n v="51.268371254965224"/>
    <n v="41.014697003972181"/>
    <n v="22.471883211960403"/>
    <n v="86.136375196603396"/>
    <n v="259.27691534896474"/>
    <n v="0"/>
    <n v="95.932021168233575"/>
    <n v="100"/>
    <n v="0.52563746831384461"/>
    <n v="0"/>
    <n v="62.045458398867801"/>
    <n v="62.571095867181647"/>
    <n v="12.514219173436331"/>
    <n v="53.423788683745741"/>
    <n v="53.528916177408512"/>
    <s v="2. Riesgo (&gt;=40 y &lt;60)"/>
  </r>
  <r>
    <s v="52788"/>
    <x v="0"/>
    <x v="16"/>
    <x v="738"/>
    <s v="Rural disperso"/>
    <n v="6"/>
    <s v="G5"/>
    <n v="0"/>
    <n v="2185.380118"/>
    <n v="14186.052890999999"/>
    <n v="20260.83454"/>
    <n v="2645.7408970000001"/>
    <n v="14.634926"/>
    <n v="19468.225965000001"/>
    <n v="3649.6988019999999"/>
    <n v="4881.6243599999998"/>
    <n v="2826.7856940000001"/>
    <n v="100.622945"/>
    <n v="-1262.2300909999999"/>
    <n v="2311.050084"/>
    <n v="2000"/>
    <n v="44225.299692820001"/>
    <n v="8072.6960619799993"/>
    <s v="OK"/>
    <n v="38.423810090693479"/>
    <n v="80"/>
    <n v="1347.01"/>
    <n v="2660.3758230000003"/>
    <n v="19468.225965000001"/>
    <n v="18029.544513000001"/>
    <n v="16371.433009"/>
    <n v="20260.83454"/>
    <n v="1149.4429380000001"/>
    <n v="22260.83454"/>
    <n v="80.803349816014048"/>
    <n v="19.196650183985952"/>
    <n v="18.746951101561244"/>
    <n v="20.855136330927291"/>
    <n v="18.25357005616992"/>
    <n v="81.74642994383008"/>
    <n v="57.906661503139503"/>
    <n v="80"/>
    <n v="5.1635213223232563"/>
    <n v="80"/>
    <n v="56.359643291748668"/>
    <n v="45.087714633398939"/>
    <n v="41.576189909306521"/>
    <n v="100"/>
    <n v="197.50230681286703"/>
    <n v="0"/>
    <n v="92.61010502658813"/>
    <n v="100"/>
    <n v="0"/>
    <n v="0"/>
    <n v="66.666666666666671"/>
    <n v="66.666666666666671"/>
    <n v="13.333333333333336"/>
    <n v="58.421047966732274"/>
    <n v="58.421047966732274"/>
    <s v="2. Riesgo (&gt;=40 y &lt;60)"/>
  </r>
  <r>
    <s v="52835"/>
    <x v="0"/>
    <x v="16"/>
    <x v="739"/>
    <s v="Ciudades y aglomeraciones"/>
    <n v="4"/>
    <s v="G4"/>
    <n v="0"/>
    <n v="4755.8902829999997"/>
    <n v="325060.10739299998"/>
    <n v="381862.920147"/>
    <n v="31657.467594999998"/>
    <n v="1215.5729180000001"/>
    <n v="383824.48891999997"/>
    <n v="34390.123776"/>
    <n v="37628.930796000001"/>
    <n v="14283.371519"/>
    <n v="68.100238000000004"/>
    <n v="-25307.128049999999"/>
    <n v="16673.606616000001"/>
    <n v="5000"/>
    <n v="441623.82300966996"/>
    <n v="165017.95955527999"/>
    <s v="OK"/>
    <n v="65.177502969436603"/>
    <n v="80"/>
    <n v="21259.665951999999"/>
    <n v="32873.040513"/>
    <n v="383824.48891999997"/>
    <n v="362423.251674"/>
    <n v="329815.997676"/>
    <n v="381862.920147"/>
    <n v="-8565.4211959999993"/>
    <n v="386862.920147"/>
    <n v="86.370260183689922"/>
    <n v="13.629739816310078"/>
    <n v="8.959856592987709"/>
    <n v="12.26186563414635"/>
    <n v="37.36618156844014"/>
    <n v="62.63381843155986"/>
    <n v="37.958483583908631"/>
    <n v="50"/>
    <n v="-2.2140713803083827"/>
    <n v="100"/>
    <n v="47.705084776403261"/>
    <n v="38.164067821122607"/>
    <n v="14.822497030563397"/>
    <n v="48.471572447814971"/>
    <n v="154.6263266187749"/>
    <n v="0"/>
    <n v="94.424212663913536"/>
    <n v="100"/>
    <n v="0.3095557098160896"/>
    <n v="0"/>
    <n v="49.490524149271657"/>
    <n v="49.800079859087745"/>
    <n v="9.9600159718175494"/>
    <n v="48.06217265097694"/>
    <n v="48.124083792940155"/>
    <s v="2. Riesgo (&gt;=40 y &lt;60)"/>
  </r>
  <r>
    <s v="52838"/>
    <x v="0"/>
    <x v="16"/>
    <x v="740"/>
    <s v="Intermedio"/>
    <n v="6"/>
    <s v="G5"/>
    <n v="0"/>
    <n v="1841.5391520000001"/>
    <n v="49384.045997000001"/>
    <n v="57393.024391999999"/>
    <n v="4643.8354470000004"/>
    <n v="1390.6237739999999"/>
    <n v="54260.756861000002"/>
    <n v="2819.0772569999999"/>
    <n v="7875.9983730000004"/>
    <n v="4316.3152170000003"/>
    <n v="394.857775"/>
    <n v="-4.0788140000000004"/>
    <n v="7891.1549560000003"/>
    <n v="0"/>
    <n v="152353.15996684"/>
    <n v="58431.559478330004"/>
    <s v="OK"/>
    <n v="46.638827796774272"/>
    <n v="80"/>
    <n v="4038.3654459999998"/>
    <n v="6034.4592210000001"/>
    <n v="53837.420050000001"/>
    <n v="52211.832654999998"/>
    <n v="51225.585148999999"/>
    <n v="57393.024391999999"/>
    <n v="8281.9339170000003"/>
    <n v="57393.024391999999"/>
    <n v="89.254026411161419"/>
    <n v="10.745973588838581"/>
    <n v="5.1954256079059888"/>
    <n v="5.7796763197961667"/>
    <n v="38.35270597016023"/>
    <n v="61.64729402983977"/>
    <n v="54.803404122033839"/>
    <n v="70"/>
    <n v="14.430209951010035"/>
    <n v="60"/>
    <n v="41.634588787694909"/>
    <n v="33.30767103015593"/>
    <n v="33.361172203225728"/>
    <n v="100"/>
    <n v="149.42826006440626"/>
    <n v="50"/>
    <n v="96.980562230711868"/>
    <n v="100"/>
    <n v="0.18211199763804475"/>
    <n v="0"/>
    <n v="83.333333333333329"/>
    <n v="83.515445330971374"/>
    <n v="16.703089066194277"/>
    <n v="49.974337696822602"/>
    <n v="50.010760096350211"/>
    <s v="2. Riesgo (&gt;=40 y &lt;60)"/>
  </r>
  <r>
    <s v="52885"/>
    <x v="0"/>
    <x v="16"/>
    <x v="741"/>
    <s v="Rural"/>
    <n v="6"/>
    <s v="G5"/>
    <n v="0"/>
    <n v="1560.2127379999999"/>
    <n v="13553.566537000001"/>
    <n v="17146.000555999999"/>
    <n v="1319.8765860000001"/>
    <n v="259.91123800000003"/>
    <n v="16360.677067000001"/>
    <n v="2158.2032559999998"/>
    <n v="3174.8336089999998"/>
    <n v="1198.9082490000001"/>
    <n v="49.874938999999998"/>
    <n v="-248.32946999999999"/>
    <n v="1634.186461"/>
    <n v="0"/>
    <n v="97177.526996979999"/>
    <n v="5356.1000247100001"/>
    <s v="OK"/>
    <n v="57.850836464857238"/>
    <n v="80"/>
    <n v="600.88"/>
    <n v="1579.787824"/>
    <n v="15418.404666"/>
    <n v="14380.606793999999"/>
    <n v="15113.779275000001"/>
    <n v="17146.000555999999"/>
    <n v="1435.7319299999999"/>
    <n v="17146.000555999999"/>
    <n v="88.14754919456216"/>
    <n v="11.85245080543784"/>
    <n v="13.191405509452684"/>
    <n v="14.674842794744906"/>
    <n v="5.5116652895236289"/>
    <n v="94.488334710476366"/>
    <n v="37.762868756376463"/>
    <n v="50"/>
    <n v="8.3735674993757421"/>
    <n v="80"/>
    <n v="50.203125662131825"/>
    <n v="40.162500529705461"/>
    <n v="22.149163535142762"/>
    <n v="84.899367024947537"/>
    <n v="262.91236586340034"/>
    <n v="0"/>
    <n v="93.269096936542937"/>
    <n v="100"/>
    <n v="0"/>
    <n v="0"/>
    <n v="61.633122341649177"/>
    <n v="61.633122341649177"/>
    <n v="12.326624468329836"/>
    <n v="52.489124998035294"/>
    <n v="52.489124998035294"/>
    <s v="2. Riesgo (&gt;=40 y &lt;60)"/>
  </r>
  <r>
    <s v="54001"/>
    <x v="0"/>
    <x v="17"/>
    <x v="742"/>
    <s v="Ciudades y aglomeraciones"/>
    <n v="1"/>
    <s v="C"/>
    <n v="1"/>
    <n v="0"/>
    <n v="1080714.468807"/>
    <n v="1504659.8610090001"/>
    <n v="313668.42251599999"/>
    <n v="43174.415391000002"/>
    <n v="1333695.6844880001"/>
    <n v="102702.359509"/>
    <n v="364870.13823600003"/>
    <n v="222242.06719100001"/>
    <n v="18507.330344999998"/>
    <n v="28982.173084999999"/>
    <n v="134733.9479"/>
    <n v="0"/>
    <n v="9474647.7741229013"/>
    <n v="1288002.9904263401"/>
    <s v="NO"/>
    <n v="44.357722543226231"/>
    <n v="65"/>
    <n v="357067.477182"/>
    <n v="356842.83790699998"/>
    <n v="1333049.6168790001"/>
    <n v="1267754.71863"/>
    <n v="1080714.468807"/>
    <n v="1504659.8610090001"/>
    <n v="182223.45133000001"/>
    <n v="1504659.8610090001"/>
    <n v="71.824503119415354"/>
    <n v="28.175496880584646"/>
    <n v="7.7005842264854438"/>
    <n v="30.937933210162338"/>
    <n v="13.594204461553977"/>
    <n v="86.405795538446029"/>
    <n v="60.909908458239627"/>
    <n v="80"/>
    <n v="12.110607589930922"/>
    <n v="60"/>
    <n v="57.103845125838596"/>
    <n v="45.683076100670881"/>
    <n v="20.642277456773769"/>
    <n v="81.022722375007419"/>
    <n v="99.937087724490368"/>
    <n v="100"/>
    <n v="95.101840364961689"/>
    <n v="100"/>
    <n v="9.4234178984933026E-2"/>
    <n v="0"/>
    <n v="93.674240791669149"/>
    <n v="93.768474970654083"/>
    <n v="18.753694994130818"/>
    <n v="64.417924259004707"/>
    <n v="64.436771094801699"/>
    <s v="3. Vulnerable (&gt;=60 y &lt;70)"/>
  </r>
  <r>
    <s v="54003"/>
    <x v="0"/>
    <x v="17"/>
    <x v="743"/>
    <s v="Rural"/>
    <n v="6"/>
    <s v="G5"/>
    <n v="0"/>
    <n v="1754.325143"/>
    <n v="34685.954592000002"/>
    <n v="43754.408076"/>
    <n v="4413.703168"/>
    <n v="260.106627"/>
    <n v="57935.298926000003"/>
    <n v="17767.447791999999"/>
    <n v="6440.980474"/>
    <n v="3716.07933"/>
    <n v="123.795452"/>
    <n v="-16234.925907000001"/>
    <n v="2379.2850830000002"/>
    <n v="786.71098800000004"/>
    <n v="98576.677751320007"/>
    <n v="66525.291950119994"/>
    <s v="OK"/>
    <n v="50.160710079573157"/>
    <n v="80"/>
    <n v="2990.960106"/>
    <n v="4673.8097950000001"/>
    <n v="57264.432839000001"/>
    <n v="46246.808133999999"/>
    <n v="36440.279735000004"/>
    <n v="43754.408076"/>
    <n v="-13731.845372"/>
    <n v="44541.119063999999"/>
    <n v="83.283676633687762"/>
    <n v="16.716323366312238"/>
    <n v="30.667741638295727"/>
    <n v="34.116477360153183"/>
    <n v="67.485832823402475"/>
    <n v="32.514167176597525"/>
    <n v="57.694311370769114"/>
    <n v="80"/>
    <n v="-30.829592207301889"/>
    <n v="0"/>
    <n v="32.669393580612585"/>
    <n v="26.135514864490069"/>
    <n v="29.839289920426843"/>
    <n v="100"/>
    <n v="156.26453143337247"/>
    <n v="0"/>
    <n v="80.760091109299466"/>
    <n v="80"/>
    <n v="0.32725335232705199"/>
    <n v="0"/>
    <n v="60"/>
    <n v="60.327253352327055"/>
    <n v="12.065450670465411"/>
    <n v="38.135514864490069"/>
    <n v="38.200965534955479"/>
    <s v="1. Deterioro (&lt;40)"/>
  </r>
  <r>
    <s v="54051"/>
    <x v="0"/>
    <x v="17"/>
    <x v="744"/>
    <s v="Rural disperso"/>
    <n v="6"/>
    <s v="G5"/>
    <n v="0"/>
    <n v="2241.58474325"/>
    <n v="12906.00410375"/>
    <n v="17398.952472000001"/>
    <n v="1208.1612130000001"/>
    <n v="397.27283599999998"/>
    <n v="14124.677885999999"/>
    <n v="0"/>
    <n v="3879.6527922499999"/>
    <n v="2425.91787325"/>
    <n v="81.852621999999997"/>
    <n v="1820.539667"/>
    <n v="1473.0895290000001"/>
    <n v="0"/>
    <n v="48441.838384970004"/>
    <n v="18548.73650431"/>
    <s v="OK"/>
    <n v="38.145987557509528"/>
    <n v="80"/>
    <n v="1164.5"/>
    <n v="1605.434049"/>
    <n v="14124.677885999999"/>
    <n v="13447.769709"/>
    <n v="15147.588846999999"/>
    <n v="17398.952472000001"/>
    <n v="3375.4818180000002"/>
    <n v="17398.952472000001"/>
    <n v="87.060349589303698"/>
    <n v="12.939650410696302"/>
    <n v="0"/>
    <n v="0"/>
    <n v="38.290736113072654"/>
    <n v="61.709263886927346"/>
    <n v="62.529252053070749"/>
    <n v="80"/>
    <n v="19.400488756045153"/>
    <n v="40"/>
    <n v="38.929782859524735"/>
    <n v="31.143826287619788"/>
    <n v="41.854012442490472"/>
    <n v="100"/>
    <n v="137.86466715328467"/>
    <n v="60"/>
    <n v="95.20762043238571"/>
    <n v="100"/>
    <n v="0"/>
    <n v="0"/>
    <n v="86.666666666666671"/>
    <n v="86.666666666666671"/>
    <n v="17.333333333333336"/>
    <n v="48.477159620953124"/>
    <n v="48.477159620953124"/>
    <s v="2. Riesgo (&gt;=40 y &lt;60)"/>
  </r>
  <r>
    <s v="54099"/>
    <x v="0"/>
    <x v="17"/>
    <x v="745"/>
    <s v="Rural"/>
    <n v="6"/>
    <s v="G3"/>
    <n v="0"/>
    <n v="1312.6587730000001"/>
    <n v="8311.9478240000008"/>
    <n v="13857.334835"/>
    <n v="2719.8713160000002"/>
    <n v="728.31375800000001"/>
    <n v="13671.985486"/>
    <n v="4253.6449830000001"/>
    <n v="4806.6463469999999"/>
    <n v="2592.0336430000002"/>
    <n v="84.847835000000003"/>
    <n v="-1028.865695"/>
    <n v="1737.2998909999999"/>
    <n v="350"/>
    <n v="19429.809649220002"/>
    <n v="5517.8569124899996"/>
    <s v="OK"/>
    <n v="51.290284773981334"/>
    <n v="80"/>
    <n v="1836.796349"/>
    <n v="3448.185074"/>
    <n v="12671.587826000001"/>
    <n v="11415.767142000001"/>
    <n v="9624.6065970000018"/>
    <n v="13857.334835"/>
    <n v="793.28203099999996"/>
    <n v="14207.334835"/>
    <n v="69.454961661825223"/>
    <n v="30.545038338174777"/>
    <n v="31.112123307589069"/>
    <n v="35.493882535937303"/>
    <n v="28.398924189725712"/>
    <n v="71.601075810274295"/>
    <n v="53.926031912411887"/>
    <n v="70"/>
    <n v="5.5836090316231362"/>
    <n v="80"/>
    <n v="57.527999336877272"/>
    <n v="46.022399469501821"/>
    <n v="28.709715226018666"/>
    <n v="100"/>
    <n v="187.72821907432919"/>
    <n v="0"/>
    <n v="90.089476541974761"/>
    <n v="100"/>
    <n v="0.2984705472434368"/>
    <n v="0"/>
    <n v="66.666666666666671"/>
    <n v="66.965137213910111"/>
    <n v="13.393027442782023"/>
    <n v="59.355732802835156"/>
    <n v="59.415426912283841"/>
    <s v="2. Riesgo (&gt;=40 y &lt;60)"/>
  </r>
  <r>
    <s v="54109"/>
    <x v="0"/>
    <x v="17"/>
    <x v="746"/>
    <s v="Rural disperso"/>
    <n v="6"/>
    <s v="G5"/>
    <n v="0"/>
    <n v="2109.5837947499999"/>
    <n v="8305.8635352500005"/>
    <n v="12306.620273"/>
    <n v="788.46157000000005"/>
    <n v="378.71720199999999"/>
    <n v="11333.769490000001"/>
    <n v="477.15578199999999"/>
    <n v="3294.19372875"/>
    <n v="1764.8358627499999"/>
    <n v="238.22360599999999"/>
    <n v="-556.50708299999997"/>
    <n v="952.812183"/>
    <n v="758.82640400000003"/>
    <n v="18962.921907960001"/>
    <n v="7165.04659507"/>
    <s v="OK"/>
    <n v="32.38080931322687"/>
    <n v="80"/>
    <n v="799.63838599999997"/>
    <n v="1167.178772"/>
    <n v="11333.769490000001"/>
    <n v="10162.135385"/>
    <n v="10415.447330000001"/>
    <n v="12306.620273"/>
    <n v="634.52870600000006"/>
    <n v="13065.446677"/>
    <n v="84.632881318771808"/>
    <n v="15.367118681228192"/>
    <n v="4.2100360557094758"/>
    <n v="4.6834749514350884"/>
    <n v="37.784507207522452"/>
    <n v="62.215492792477548"/>
    <n v="53.574137044443845"/>
    <n v="70"/>
    <n v="4.8565404741730296"/>
    <n v="100"/>
    <n v="50.453217285028167"/>
    <n v="40.362573828022533"/>
    <n v="47.61919068677313"/>
    <n v="100"/>
    <n v="145.96332447702181"/>
    <n v="50"/>
    <n v="89.662449849242506"/>
    <n v="80"/>
    <n v="0.22929348808304739"/>
    <n v="0"/>
    <n v="76.666666666666671"/>
    <n v="76.895960154749716"/>
    <n v="15.379192030949945"/>
    <n v="55.695907161355869"/>
    <n v="55.741765858972478"/>
    <s v="2. Riesgo (&gt;=40 y &lt;60)"/>
  </r>
  <r>
    <s v="54125"/>
    <x v="0"/>
    <x v="17"/>
    <x v="747"/>
    <s v="Rural disperso"/>
    <n v="6"/>
    <s v="G4"/>
    <n v="0"/>
    <n v="1393.8120939999999"/>
    <n v="5772.2263579999999"/>
    <n v="8958.4652850000002"/>
    <n v="775.13926200000003"/>
    <n v="186.81375199999999"/>
    <n v="9443.9819210000005"/>
    <n v="3996.357677"/>
    <n v="2355.7651080000001"/>
    <n v="490.34574700000002"/>
    <n v="310.31682899999998"/>
    <n v="-2350.935997"/>
    <n v="3082.23767"/>
    <n v="279.99973399999999"/>
    <n v="12286.00877258"/>
    <n v="5445.1771238900001"/>
    <s v="OK"/>
    <n v="61.94624948832238"/>
    <n v="80"/>
    <n v="1014.6079999999999"/>
    <n v="961.95301400000005"/>
    <n v="9443.9819210000005"/>
    <n v="8834.8878949999998"/>
    <n v="7166.0384519999998"/>
    <n v="8958.4652850000002"/>
    <n v="1041.6185019999998"/>
    <n v="9238.4650189999993"/>
    <n v="79.9918091327403"/>
    <n v="20.0081908672597"/>
    <n v="42.31644776991309"/>
    <n v="57.911484551565081"/>
    <n v="44.320146800176346"/>
    <n v="55.679853199823654"/>
    <n v="20.814713034623995"/>
    <n v="30"/>
    <n v="11.274800519975861"/>
    <n v="60"/>
    <n v="44.719905723729688"/>
    <n v="35.775924578983755"/>
    <n v="18.05375051167762"/>
    <n v="69.201348774901874"/>
    <n v="94.810312357087682"/>
    <n v="100"/>
    <n v="93.550453282363918"/>
    <n v="100"/>
    <n v="0.33142964479819215"/>
    <n v="0"/>
    <n v="89.733782924967286"/>
    <n v="90.065212569765478"/>
    <n v="18.013042513953096"/>
    <n v="53.722681163977214"/>
    <n v="53.788967092936851"/>
    <s v="2. Riesgo (&gt;=40 y &lt;60)"/>
  </r>
  <r>
    <s v="54128"/>
    <x v="0"/>
    <x v="17"/>
    <x v="748"/>
    <s v="Rural disperso"/>
    <n v="6"/>
    <s v="G5"/>
    <n v="0"/>
    <n v="1716.3935489999999"/>
    <n v="12259.936921"/>
    <n v="17169.31942"/>
    <n v="1008.249954"/>
    <n v="22.399595999999999"/>
    <n v="19293.442714000001"/>
    <n v="6220.5868419999997"/>
    <n v="2747.043099"/>
    <n v="1013.9918709999999"/>
    <n v="11.131608999999999"/>
    <n v="-3095.9380999999998"/>
    <n v="853.78021999999999"/>
    <n v="0"/>
    <n v="39529.903941140001"/>
    <n v="5746.0991373999996"/>
    <s v="OK"/>
    <n v="60.120286412543635"/>
    <n v="80"/>
    <n v="672.1"/>
    <n v="1030.6495500000001"/>
    <n v="18532.206291999999"/>
    <n v="14306.067392999999"/>
    <n v="13976.330470000001"/>
    <n v="17169.31942"/>
    <n v="-2231.0262709999997"/>
    <n v="17169.31942"/>
    <n v="81.402938160259353"/>
    <n v="18.597061839740647"/>
    <n v="32.241974302938289"/>
    <n v="35.867740094016362"/>
    <n v="14.536081711597218"/>
    <n v="85.46391828840278"/>
    <n v="36.912120940844403"/>
    <n v="50"/>
    <n v="-12.994261545400265"/>
    <n v="60"/>
    <n v="49.985744044431961"/>
    <n v="39.988595235545574"/>
    <n v="19.879713587456365"/>
    <n v="76.200399059513103"/>
    <n v="153.34764915935131"/>
    <n v="0"/>
    <n v="77.195705506341454"/>
    <n v="70"/>
    <n v="0"/>
    <n v="0"/>
    <n v="48.733466353171032"/>
    <n v="48.733466353171032"/>
    <n v="9.7466932706342071"/>
    <n v="49.735288506179785"/>
    <n v="49.735288506179785"/>
    <s v="2. Riesgo (&gt;=40 y &lt;60)"/>
  </r>
  <r>
    <s v="54172"/>
    <x v="0"/>
    <x v="17"/>
    <x v="749"/>
    <s v="Intermedio"/>
    <n v="6"/>
    <s v="G3"/>
    <n v="0"/>
    <n v="1961.6246599999999"/>
    <n v="16447.696737999999"/>
    <n v="29683.801413000001"/>
    <n v="7651.4973650000002"/>
    <n v="792.787195"/>
    <n v="23845.747007000002"/>
    <n v="5108.8840120000004"/>
    <n v="10434.211133999999"/>
    <n v="7564.100488"/>
    <n v="129.79210800000001"/>
    <n v="3091.0305269999999"/>
    <n v="6028.7341749999996"/>
    <n v="0"/>
    <n v="53479.754764050005"/>
    <n v="13539.30268941"/>
    <s v="OK"/>
    <n v="31.492323441703991"/>
    <n v="80"/>
    <n v="6794"/>
    <n v="8444.2845600000001"/>
    <n v="23722.660240000001"/>
    <n v="22665.00171"/>
    <n v="18409.321398"/>
    <n v="29683.801413000001"/>
    <n v="9249.55681"/>
    <n v="29683.801413000001"/>
    <n v="62.018072220149172"/>
    <n v="37.981927779850828"/>
    <n v="21.424717835428975"/>
    <n v="24.442125363742818"/>
    <n v="25.316688061014347"/>
    <n v="74.683311938985653"/>
    <n v="72.493266533128605"/>
    <n v="100"/>
    <n v="31.160283958607682"/>
    <n v="0"/>
    <n v="47.421473016515861"/>
    <n v="37.937178413212692"/>
    <n v="48.507676558296012"/>
    <n v="100"/>
    <n v="124.29032322637622"/>
    <n v="70"/>
    <n v="95.541568612879985"/>
    <n v="100"/>
    <n v="0.36660911692956744"/>
    <n v="0"/>
    <n v="90"/>
    <n v="90.366609116929567"/>
    <n v="18.073321823385914"/>
    <n v="55.937178413212692"/>
    <n v="56.010500236598602"/>
    <s v="2. Riesgo (&gt;=40 y &lt;60)"/>
  </r>
  <r>
    <s v="54174"/>
    <x v="0"/>
    <x v="17"/>
    <x v="750"/>
    <s v="Rural disperso"/>
    <n v="6"/>
    <s v="G4"/>
    <n v="0"/>
    <n v="1982.8451339999999"/>
    <n v="16283.885257"/>
    <n v="22489.536370999998"/>
    <n v="2521.8233660000001"/>
    <n v="515.93251599999996"/>
    <n v="17212.467281000001"/>
    <n v="1146.128305"/>
    <n v="5020.6010159999996"/>
    <n v="3038.6114339999999"/>
    <n v="0"/>
    <n v="4046.7006240000001"/>
    <n v="2221.1343409999999"/>
    <n v="0"/>
    <n v="38966.510066410003"/>
    <n v="5981.04267308"/>
    <s v="OK"/>
    <n v="51.190769294318095"/>
    <n v="80"/>
    <n v="2196.3000000000002"/>
    <n v="3037.7558819999999"/>
    <n v="16460.846164999999"/>
    <n v="15999.532875000001"/>
    <n v="18266.730391000001"/>
    <n v="22489.536370999998"/>
    <n v="6267.834965"/>
    <n v="22489.536370999998"/>
    <n v="81.223241287244775"/>
    <n v="18.776758712755225"/>
    <n v="6.658710144739997"/>
    <n v="9.1126691866284695"/>
    <n v="15.349187450676501"/>
    <n v="84.650812549323504"/>
    <n v="60.522862189533534"/>
    <n v="80"/>
    <n v="27.870005239780319"/>
    <n v="20"/>
    <n v="42.508048089741443"/>
    <n v="34.006438471793153"/>
    <n v="28.809230705681905"/>
    <n v="100"/>
    <n v="138.31242917634202"/>
    <n v="60"/>
    <n v="97.197511686969847"/>
    <n v="100"/>
    <n v="0.13684332292001555"/>
    <n v="0"/>
    <n v="86.666666666666671"/>
    <n v="86.803509989586686"/>
    <n v="17.360701997917339"/>
    <n v="51.339771805126489"/>
    <n v="51.367140469710492"/>
    <s v="2. Riesgo (&gt;=40 y &lt;60)"/>
  </r>
  <r>
    <s v="54206"/>
    <x v="0"/>
    <x v="17"/>
    <x v="751"/>
    <s v="Rural"/>
    <n v="6"/>
    <s v="G5"/>
    <n v="0"/>
    <n v="2518.9131682500001"/>
    <n v="25902.311189749998"/>
    <n v="34060.695903"/>
    <n v="2709.2571280000002"/>
    <n v="69.432813999999993"/>
    <n v="30929.769822999999"/>
    <n v="4086.9723519999998"/>
    <n v="5297.6031102500001"/>
    <n v="2404.5088412499999"/>
    <n v="127.217873"/>
    <n v="1007.200667"/>
    <n v="1244.59869"/>
    <n v="0"/>
    <n v="29773.85163573"/>
    <n v="19678.185611689998"/>
    <s v="OK"/>
    <n v="67.46306529424217"/>
    <n v="80"/>
    <n v="1494.474974"/>
    <n v="2778.689942"/>
    <n v="30160.400967000001"/>
    <n v="29813.821120000001"/>
    <n v="28421.224357999999"/>
    <n v="34060.695903"/>
    <n v="2379.0172299999999"/>
    <n v="34060.695903"/>
    <n v="83.442876325661672"/>
    <n v="16.557123674338328"/>
    <n v="13.213717319554203"/>
    <n v="14.699663675694351"/>
    <n v="66.092173268154752"/>
    <n v="33.907826731845248"/>
    <n v="45.388618044973327"/>
    <n v="70"/>
    <n v="6.9846407036870337"/>
    <n v="80"/>
    <n v="43.032922816375581"/>
    <n v="34.426338253100468"/>
    <n v="12.53693470575783"/>
    <n v="48.054989492634867"/>
    <n v="185.93084463386941"/>
    <n v="0"/>
    <n v="98.850877853450257"/>
    <n v="100"/>
    <n v="0"/>
    <n v="0"/>
    <n v="49.351663164211622"/>
    <n v="49.351663164211622"/>
    <n v="9.8703326328423255"/>
    <n v="44.296670885942795"/>
    <n v="44.296670885942795"/>
    <s v="2. Riesgo (&gt;=40 y &lt;60)"/>
  </r>
  <r>
    <s v="54223"/>
    <x v="0"/>
    <x v="17"/>
    <x v="752"/>
    <s v="Rural disperso"/>
    <n v="6"/>
    <s v="G5"/>
    <n v="0"/>
    <n v="2493.74507425"/>
    <n v="12607.846412749999"/>
    <n v="20980.279944999998"/>
    <n v="1168.1350540000001"/>
    <n v="265.580039"/>
    <n v="22151.941154"/>
    <n v="8815.4414840000009"/>
    <n v="3962.0107672499998"/>
    <n v="2310.5068052500001"/>
    <n v="27.439675999999999"/>
    <n v="-2404.2524990000002"/>
    <n v="2511.2365140000002"/>
    <n v="0"/>
    <n v="30087.88453625"/>
    <n v="8244.5179479800008"/>
    <s v="OK"/>
    <n v="43.750207336391739"/>
    <n v="80"/>
    <n v="813.12"/>
    <n v="1433.715093"/>
    <n v="21733.028482000002"/>
    <n v="15118.678581"/>
    <n v="15101.591487"/>
    <n v="20980.279944999998"/>
    <n v="134.42369099999996"/>
    <n v="20980.279944999998"/>
    <n v="71.979933187683699"/>
    <n v="28.020066812316301"/>
    <n v="39.795345350166691"/>
    <n v="44.270524210464423"/>
    <n v="27.401454356310673"/>
    <n v="72.598545643689334"/>
    <n v="58.316520095014901"/>
    <n v="80"/>
    <n v="0.64071447736823783"/>
    <n v="100"/>
    <n v="64.977827333294016"/>
    <n v="51.982261866635213"/>
    <n v="36.249792663608261"/>
    <n v="100"/>
    <n v="176.32269443624557"/>
    <n v="0"/>
    <n v="69.565447786173848"/>
    <n v="60"/>
    <n v="0.19486393934880375"/>
    <n v="0"/>
    <n v="53.333333333333336"/>
    <n v="53.528197272682142"/>
    <n v="10.70563945453643"/>
    <n v="62.648928533301884"/>
    <n v="62.687901321171644"/>
    <s v="3. Vulnerable (&gt;=60 y &lt;70)"/>
  </r>
  <r>
    <s v="54239"/>
    <x v="0"/>
    <x v="17"/>
    <x v="753"/>
    <s v="Rural"/>
    <n v="6"/>
    <s v="G3"/>
    <n v="0"/>
    <n v="1765.5419589999999"/>
    <n v="8004.3828709999998"/>
    <n v="11399.663419"/>
    <n v="913.02023499999996"/>
    <n v="415.41319499999997"/>
    <n v="9523.4801430000007"/>
    <n v="1082.9683030000001"/>
    <n v="3098.0662080000002"/>
    <n v="1520.438576"/>
    <n v="62.386218"/>
    <n v="592.07286599999998"/>
    <n v="1277.79862"/>
    <n v="0"/>
    <n v="32673.934262250001"/>
    <n v="6986.5186281999995"/>
    <s v="OK"/>
    <n v="37.743144093481149"/>
    <n v="80"/>
    <n v="1121.4452180000001"/>
    <n v="1328.43343"/>
    <n v="9229.9629210000003"/>
    <n v="9055.3661819999998"/>
    <n v="9769.9248299999999"/>
    <n v="11399.663419"/>
    <n v="1932.2577040000001"/>
    <n v="11399.663419"/>
    <n v="85.703625369467588"/>
    <n v="14.296374630532412"/>
    <n v="11.37156046674817"/>
    <n v="12.973104646914731"/>
    <n v="21.382544789752821"/>
    <n v="78.617455210247186"/>
    <n v="49.077020112541121"/>
    <n v="70"/>
    <n v="16.950129429080121"/>
    <n v="40"/>
    <n v="43.177386897538867"/>
    <n v="34.541909518031098"/>
    <n v="42.256855906518851"/>
    <n v="100"/>
    <n v="118.45727358569911"/>
    <n v="80"/>
    <n v="98.108370093202026"/>
    <n v="100"/>
    <n v="0"/>
    <n v="0"/>
    <n v="93.333333333333329"/>
    <n v="93.333333333333329"/>
    <n v="18.666666666666668"/>
    <n v="53.208576184697762"/>
    <n v="53.208576184697762"/>
    <s v="2. Riesgo (&gt;=40 y &lt;60)"/>
  </r>
  <r>
    <s v="54245"/>
    <x v="0"/>
    <x v="17"/>
    <x v="754"/>
    <s v="Rural disperso"/>
    <n v="6"/>
    <s v="G5"/>
    <n v="0"/>
    <n v="3301.2673840000002"/>
    <n v="20813.907393000001"/>
    <n v="29148.278925999999"/>
    <n v="2214.8616980000002"/>
    <n v="491.657983"/>
    <n v="33339.064542"/>
    <n v="12141.580247"/>
    <n v="6024.3042519999999"/>
    <n v="3277.9882739999998"/>
    <n v="39.265833999999998"/>
    <n v="-6937.1015939999997"/>
    <n v="5137.8590919999997"/>
    <n v="0"/>
    <n v="54737.148860529996"/>
    <n v="20769.391017499998"/>
    <s v="OK"/>
    <n v="45.554364074671568"/>
    <n v="80"/>
    <n v="1336.686741"/>
    <n v="2706.5196810000002"/>
    <n v="33339.064542"/>
    <n v="27546.396388000001"/>
    <n v="24115.174777"/>
    <n v="29148.278925999999"/>
    <n v="-1759.9766680000002"/>
    <n v="29148.278925999999"/>
    <n v="82.732757011905377"/>
    <n v="17.267242988094623"/>
    <n v="36.418479083911429"/>
    <n v="40.513913016860904"/>
    <n v="37.943867099143787"/>
    <n v="62.056132900856213"/>
    <n v="54.412727791956151"/>
    <n v="70"/>
    <n v="-6.0380123041505449"/>
    <n v="80"/>
    <n v="53.967457781162352"/>
    <n v="43.173966224929885"/>
    <n v="34.445635925328432"/>
    <n v="100"/>
    <n v="202.4797282701557"/>
    <n v="0"/>
    <n v="82.624982933451861"/>
    <n v="80"/>
    <n v="0.3007797707451394"/>
    <n v="0"/>
    <n v="60"/>
    <n v="60.300779770745137"/>
    <n v="12.060155954149028"/>
    <n v="55.173966224929885"/>
    <n v="55.234122179078909"/>
    <s v="2. Riesgo (&gt;=40 y &lt;60)"/>
  </r>
  <r>
    <s v="54250"/>
    <x v="0"/>
    <x v="17"/>
    <x v="755"/>
    <s v="Rural"/>
    <n v="6"/>
    <s v="G5"/>
    <n v="0"/>
    <n v="3312.5464762500001"/>
    <n v="27150.311428749999"/>
    <n v="37181.406516000003"/>
    <n v="3436.8758680000001"/>
    <n v="27.202010999999999"/>
    <n v="41229.827837999997"/>
    <n v="8436.9576359999992"/>
    <n v="6788.8603552499999"/>
    <n v="4050.2757592500002"/>
    <n v="24.363009000000002"/>
    <n v="2145.9377760000002"/>
    <n v="3184.362901"/>
    <n v="0"/>
    <n v="49662.973474279999"/>
    <n v="3767.3928661999998"/>
    <s v="OK"/>
    <n v="52.099146795905135"/>
    <n v="80"/>
    <n v="1684.2260000000001"/>
    <n v="3464.0778789999999"/>
    <n v="32296.884144"/>
    <n v="28896.426579999999"/>
    <n v="30462.857905000001"/>
    <n v="37181.406516000003"/>
    <n v="5354.6636859999999"/>
    <n v="37181.406516000003"/>
    <n v="81.930353796301773"/>
    <n v="18.069646203698227"/>
    <n v="20.463237608341331"/>
    <n v="22.764427547825424"/>
    <n v="7.5859188498874284"/>
    <n v="92.414081150112565"/>
    <n v="59.660613818898454"/>
    <n v="80"/>
    <n v="14.401455425565372"/>
    <n v="60"/>
    <n v="54.649630980327245"/>
    <n v="43.719704784261801"/>
    <n v="27.900853204094865"/>
    <n v="100"/>
    <n v="205.67773440144018"/>
    <n v="0"/>
    <n v="89.471251936135374"/>
    <n v="80"/>
    <n v="0.34668928925714781"/>
    <n v="0"/>
    <n v="60"/>
    <n v="60.346689289257149"/>
    <n v="12.06933785785143"/>
    <n v="55.719704784261801"/>
    <n v="55.78904264211323"/>
    <s v="2. Riesgo (&gt;=40 y &lt;60)"/>
  </r>
  <r>
    <s v="54261"/>
    <x v="0"/>
    <x v="17"/>
    <x v="756"/>
    <s v="Rural"/>
    <n v="6"/>
    <s v="G3"/>
    <n v="0"/>
    <n v="1478.290473"/>
    <n v="30400.109959000001"/>
    <n v="40924.115032000002"/>
    <n v="8803.5297229999996"/>
    <n v="103.219599"/>
    <n v="44262.100617999997"/>
    <n v="8959.1305819999998"/>
    <n v="10405.956018999999"/>
    <n v="6406.037695"/>
    <n v="222.183198"/>
    <n v="-3230.3893309999999"/>
    <n v="6923.8986629999999"/>
    <n v="0"/>
    <n v="57603.899606920007"/>
    <n v="14651.00740257"/>
    <s v="OK"/>
    <n v="44.334275925042867"/>
    <n v="80"/>
    <n v="5955.0000010000003"/>
    <n v="8906.7493219999997"/>
    <n v="40154.586039000002"/>
    <n v="37973.550956999999"/>
    <n v="31878.400432000002"/>
    <n v="40924.115032000002"/>
    <n v="3915.6925300000003"/>
    <n v="40924.115032000002"/>
    <n v="77.896370897875642"/>
    <n v="22.103629102124358"/>
    <n v="20.24108765040538"/>
    <n v="23.091795450934537"/>
    <n v="25.43405481668113"/>
    <n v="74.565945183318874"/>
    <n v="61.561260525254582"/>
    <n v="80"/>
    <n v="9.5681788767776226"/>
    <n v="80"/>
    <n v="55.952273947275557"/>
    <n v="44.761819157820447"/>
    <n v="35.665724074957133"/>
    <n v="100"/>
    <n v="149.56757884977873"/>
    <n v="50"/>
    <n v="94.568403519633648"/>
    <n v="100"/>
    <n v="0.2153789646803369"/>
    <n v="0"/>
    <n v="83.333333333333329"/>
    <n v="83.548712298013669"/>
    <n v="16.709742459602733"/>
    <n v="61.428485824487112"/>
    <n v="61.471561617423177"/>
    <s v="3. Vulnerable (&gt;=60 y &lt;70)"/>
  </r>
  <r>
    <s v="54313"/>
    <x v="0"/>
    <x v="17"/>
    <x v="757"/>
    <s v="Rural"/>
    <n v="6"/>
    <s v="G5"/>
    <n v="0"/>
    <n v="1105.9251819999999"/>
    <n v="7904.7915560000001"/>
    <n v="10405.407721"/>
    <n v="867.58697199999995"/>
    <n v="283.11444699999998"/>
    <n v="10199.424857"/>
    <n v="1583.574402"/>
    <n v="2256.6266009999999"/>
    <n v="619.75710500000002"/>
    <n v="0"/>
    <n v="-1066.513375"/>
    <n v="6353.7911320000003"/>
    <n v="0"/>
    <n v="146960.31371356"/>
    <n v="4863.41575913"/>
    <s v="OK"/>
    <n v="51.280625607666153"/>
    <n v="80"/>
    <n v="663.82733699999994"/>
    <n v="1150.701419"/>
    <n v="9835.0516000000007"/>
    <n v="9520.701513"/>
    <n v="9010.7167379999992"/>
    <n v="10405.407721"/>
    <n v="5287.2777569999998"/>
    <n v="10405.407721"/>
    <n v="86.596479250060895"/>
    <n v="13.403520749939105"/>
    <n v="15.526114699626145"/>
    <n v="17.272101313762512"/>
    <n v="3.3093395327185213"/>
    <n v="96.690660467281475"/>
    <n v="27.463874826493729"/>
    <n v="40"/>
    <n v="50.812787915357845"/>
    <n v="0"/>
    <n v="33.47325650619662"/>
    <n v="26.778605204957298"/>
    <n v="28.719374392333847"/>
    <n v="100"/>
    <n v="173.34348178553546"/>
    <n v="0"/>
    <n v="96.803777958826359"/>
    <n v="100"/>
    <n v="0.45921099402627219"/>
    <n v="0"/>
    <n v="66.666666666666671"/>
    <n v="67.12587766069295"/>
    <n v="13.42517553213859"/>
    <n v="40.11193853829063"/>
    <n v="40.20378073709589"/>
    <s v="2. Riesgo (&gt;=40 y &lt;60)"/>
  </r>
  <r>
    <s v="54344"/>
    <x v="0"/>
    <x v="17"/>
    <x v="758"/>
    <s v="Rural disperso"/>
    <n v="6"/>
    <s v="G5"/>
    <n v="0"/>
    <n v="2830.31754275"/>
    <n v="16676.036526250002"/>
    <n v="20479.070929000001"/>
    <n v="930.23524099999997"/>
    <n v="1.992"/>
    <n v="18841.679670000001"/>
    <n v="3634.6013189999999"/>
    <n v="3762.5447837500001"/>
    <n v="1783.7565137500001"/>
    <n v="0"/>
    <n v="-341.39701100000002"/>
    <n v="3760.2971990000001"/>
    <n v="0"/>
    <n v="23421.940001610001"/>
    <n v="6181.5664450600007"/>
    <s v="OK"/>
    <n v="61.489189781953002"/>
    <n v="80"/>
    <n v="1005.00559"/>
    <n v="932.22724099999994"/>
    <n v="18841.679670000001"/>
    <n v="17542.77865"/>
    <n v="19506.354069000001"/>
    <n v="20479.070929000001"/>
    <n v="3418.9001880000001"/>
    <n v="20479.070929000001"/>
    <n v="95.250190482896585"/>
    <n v="4.7498095171034151"/>
    <n v="19.290219251455937"/>
    <n v="21.459497609138602"/>
    <n v="26.392205106131627"/>
    <n v="73.607794893868373"/>
    <n v="47.408246712539878"/>
    <n v="70"/>
    <n v="16.694605921592686"/>
    <n v="40"/>
    <n v="41.963420404022074"/>
    <n v="33.570736323217659"/>
    <n v="18.510810218046998"/>
    <n v="70.953292124897942"/>
    <n v="92.758413512903942"/>
    <n v="100"/>
    <n v="93.10623552279084"/>
    <n v="100"/>
    <n v="0"/>
    <n v="0"/>
    <n v="90.317764041632643"/>
    <n v="90.317764041632643"/>
    <n v="18.063552808326531"/>
    <n v="51.634289131544193"/>
    <n v="51.634289131544193"/>
    <s v="2. Riesgo (&gt;=40 y &lt;60)"/>
  </r>
  <r>
    <s v="54347"/>
    <x v="0"/>
    <x v="17"/>
    <x v="759"/>
    <s v="Rural disperso"/>
    <n v="6"/>
    <s v="G5"/>
    <n v="0"/>
    <n v="1760.2508809999999"/>
    <n v="8587.8386190000001"/>
    <n v="12121.466076999999"/>
    <n v="781.42035199999998"/>
    <n v="269.74436900000001"/>
    <n v="12953.09441"/>
    <n v="5267.4185090000001"/>
    <n v="2811.4442049999998"/>
    <n v="1499.0480620000001"/>
    <n v="112.65154"/>
    <n v="-2144.024476"/>
    <n v="1254.4211989999999"/>
    <n v="0"/>
    <n v="27229.446263090002"/>
    <n v="3388.5048852"/>
    <s v="OK"/>
    <n v="41.822890286970505"/>
    <n v="80"/>
    <n v="851.8"/>
    <n v="1051.1647210000001"/>
    <n v="12953.09441"/>
    <n v="10883.489"/>
    <n v="10348.0895"/>
    <n v="12121.466076999999"/>
    <n v="-776.95173700000009"/>
    <n v="12121.466076999999"/>
    <n v="85.369949759089693"/>
    <n v="14.630050240910307"/>
    <n v="40.665329397533512"/>
    <n v="45.238342167383081"/>
    <n v="12.44426659455495"/>
    <n v="87.555733405445054"/>
    <n v="53.319502458345966"/>
    <n v="70"/>
    <n v="-6.4097175379984375"/>
    <n v="80"/>
    <n v="59.48482516274769"/>
    <n v="47.587860130198152"/>
    <n v="38.177109713029495"/>
    <n v="100"/>
    <n v="123.4051092979573"/>
    <n v="70"/>
    <n v="84.022308921007848"/>
    <n v="80"/>
    <n v="0.47593177517700924"/>
    <n v="0"/>
    <n v="83.333333333333329"/>
    <n v="83.809265108510331"/>
    <n v="16.761853021702066"/>
    <n v="64.254526796864823"/>
    <n v="64.349713151900218"/>
    <s v="3. Vulnerable (&gt;=60 y &lt;70)"/>
  </r>
  <r>
    <s v="54377"/>
    <x v="0"/>
    <x v="17"/>
    <x v="760"/>
    <s v="Rural disperso"/>
    <n v="6"/>
    <s v="G4"/>
    <n v="0"/>
    <n v="1155.258137"/>
    <n v="7664.4711200000002"/>
    <n v="13144.732854"/>
    <n v="2549.4181880000001"/>
    <n v="73.073707999999996"/>
    <n v="18877.577477999999"/>
    <n v="9716.1035169999996"/>
    <n v="3778.7887719999999"/>
    <n v="2473.7449919999999"/>
    <n v="0"/>
    <n v="-4451.7480050000004"/>
    <n v="7483.5559199999998"/>
    <n v="0"/>
    <n v="31182.82952978"/>
    <n v="4947.7930578999994"/>
    <s v="OK"/>
    <n v="62.850537916636007"/>
    <n v="80"/>
    <n v="1446.280162"/>
    <n v="2622.491896"/>
    <n v="16291.437078999999"/>
    <n v="15510.261872999999"/>
    <n v="8819.7292570000009"/>
    <n v="13144.732854"/>
    <n v="3031.8079149999994"/>
    <n v="13144.732854"/>
    <n v="67.097059749800238"/>
    <n v="32.902940250199762"/>
    <n v="51.469016765118212"/>
    <n v="70.437083601252127"/>
    <n v="15.867043281543115"/>
    <n v="84.132956718456882"/>
    <n v="65.463965869961044"/>
    <n v="100"/>
    <n v="23.064811956809049"/>
    <n v="20"/>
    <n v="61.494596113981757"/>
    <n v="49.195676891185407"/>
    <n v="17.149462083363993"/>
    <n v="65.735144958671981"/>
    <n v="181.3266865510667"/>
    <n v="0"/>
    <n v="95.204995101340984"/>
    <n v="100"/>
    <n v="0"/>
    <n v="0"/>
    <n v="55.245048319557327"/>
    <n v="55.245048319557327"/>
    <n v="11.049009663911466"/>
    <n v="60.244686555096877"/>
    <n v="60.244686555096877"/>
    <s v="3. Vulnerable (&gt;=60 y &lt;70)"/>
  </r>
  <r>
    <s v="54385"/>
    <x v="0"/>
    <x v="17"/>
    <x v="761"/>
    <s v="Rural disperso"/>
    <n v="6"/>
    <s v="G4"/>
    <n v="0"/>
    <n v="2209.3954720000002"/>
    <n v="8929.5184719999997"/>
    <n v="20547.411964999999"/>
    <n v="2939.8574279999998"/>
    <n v="397.353702"/>
    <n v="18004.898706"/>
    <n v="3707.4633720000002"/>
    <n v="5546.6066019999998"/>
    <n v="3630.3740899999998"/>
    <n v="255.832809"/>
    <n v="1115.90139"/>
    <n v="1487.8385109999999"/>
    <n v="0"/>
    <n v="30398.196676239997"/>
    <n v="4187.3740845800003"/>
    <s v="OK"/>
    <n v="33.057487973246261"/>
    <n v="80"/>
    <n v="1710.9549999999999"/>
    <n v="3337.2111299999997"/>
    <n v="17515.278063000002"/>
    <n v="17124.986504"/>
    <n v="11138.913944"/>
    <n v="20547.411964999999"/>
    <n v="2859.5727099999999"/>
    <n v="20547.411964999999"/>
    <n v="54.210788020280987"/>
    <n v="45.789211979719013"/>
    <n v="20.591414772939075"/>
    <n v="28.180044908348396"/>
    <n v="13.775073992639038"/>
    <n v="86.224926007360963"/>
    <n v="65.452164728808356"/>
    <n v="100"/>
    <n v="13.916948347903531"/>
    <n v="60"/>
    <n v="64.038836579085668"/>
    <n v="51.231069263268537"/>
    <n v="46.942512026753739"/>
    <n v="100"/>
    <n v="195.04961439663811"/>
    <n v="0"/>
    <n v="97.771707890698764"/>
    <n v="100"/>
    <n v="0.1360132453914753"/>
    <n v="0"/>
    <n v="66.666666666666671"/>
    <n v="66.802679912058153"/>
    <n v="13.360535982411632"/>
    <n v="64.564402596601866"/>
    <n v="64.591605245680171"/>
    <s v="3. Vulnerable (&gt;=60 y &lt;70)"/>
  </r>
  <r>
    <s v="54398"/>
    <x v="0"/>
    <x v="17"/>
    <x v="762"/>
    <s v="Rural disperso"/>
    <n v="6"/>
    <s v="G5"/>
    <n v="0"/>
    <n v="2155.1011920000001"/>
    <n v="13085.688667"/>
    <n v="16712.051176000001"/>
    <n v="1039.27259"/>
    <n v="19.021794"/>
    <n v="17629.427856999999"/>
    <n v="5122.0303919999997"/>
    <n v="3216.2734959999998"/>
    <n v="1853.9676380000001"/>
    <n v="190.84733900000001"/>
    <n v="-1565.748417"/>
    <n v="7768.9518760000001"/>
    <n v="0"/>
    <n v="27782.780397949999"/>
    <n v="7707.9323086300001"/>
    <s v="OK"/>
    <n v="28.428583553280934"/>
    <n v="80"/>
    <n v="734.51965399999995"/>
    <n v="1058.294384"/>
    <n v="16915.493735"/>
    <n v="14272.282154"/>
    <n v="15240.789859"/>
    <n v="16712.051176000001"/>
    <n v="6394.0507980000002"/>
    <n v="16712.051176000001"/>
    <n v="91.196404908615506"/>
    <n v="8.8035950913844943"/>
    <n v="29.053866260136342"/>
    <n v="32.321113898099988"/>
    <n v="27.743559853349826"/>
    <n v="72.256440146650178"/>
    <n v="57.643345328241956"/>
    <n v="80"/>
    <n v="38.26011978219902"/>
    <n v="0"/>
    <n v="38.676229827226933"/>
    <n v="30.940983861781547"/>
    <n v="51.57141644671907"/>
    <n v="100"/>
    <n v="144.07979122638972"/>
    <n v="50"/>
    <n v="84.374020513921465"/>
    <n v="80"/>
    <n v="0"/>
    <n v="0"/>
    <n v="76.666666666666671"/>
    <n v="76.666666666666671"/>
    <n v="15.333333333333336"/>
    <n v="46.274317195114882"/>
    <n v="46.274317195114882"/>
    <s v="2. Riesgo (&gt;=40 y &lt;60)"/>
  </r>
  <r>
    <s v="54405"/>
    <x v="0"/>
    <x v="17"/>
    <x v="763"/>
    <s v="Ciudades y aglomeraciones"/>
    <n v="4"/>
    <s v="G1"/>
    <n v="0"/>
    <n v="2131.2627189999998"/>
    <n v="61357.569262999998"/>
    <n v="109372.530533"/>
    <n v="41297.406197999997"/>
    <n v="1896.410615"/>
    <n v="103341.734017"/>
    <n v="22452.647986"/>
    <n v="46040.897749000003"/>
    <n v="30259.614852999999"/>
    <n v="1675.8595069999999"/>
    <n v="-8623.7057139999997"/>
    <n v="16602.564910000001"/>
    <n v="11699.979757999999"/>
    <n v="250874.78324522998"/>
    <n v="48870.998043269996"/>
    <s v="OK"/>
    <n v="44.673941490823665"/>
    <n v="80"/>
    <n v="30700.568575000001"/>
    <n v="43193.816812999998"/>
    <n v="102214.953351"/>
    <n v="92264.573606999998"/>
    <n v="63488.831981999996"/>
    <n v="109372.530533"/>
    <n v="9654.7187030000023"/>
    <n v="121072.510291"/>
    <n v="58.048242710123702"/>
    <n v="41.951757289876298"/>
    <n v="21.726602712420597"/>
    <n v="27.083526942030474"/>
    <n v="19.480235283551245"/>
    <n v="80.519764716448748"/>
    <n v="65.723338015617287"/>
    <n v="100"/>
    <n v="7.9743276816468978"/>
    <n v="80"/>
    <n v="65.911009789671112"/>
    <n v="52.728807831736894"/>
    <n v="35.326058509176335"/>
    <n v="100"/>
    <n v="140.69386600277318"/>
    <n v="50"/>
    <n v="90.265240634771899"/>
    <n v="100"/>
    <n v="0.14851574488706532"/>
    <n v="2"/>
    <n v="83.333333333333329"/>
    <n v="85.481849078220392"/>
    <n v="17.096369815644078"/>
    <n v="69.395474498403559"/>
    <n v="69.825177647380968"/>
    <s v="3. Vulnerable (&gt;=60 y &lt;70)"/>
  </r>
  <r>
    <s v="54418"/>
    <x v="0"/>
    <x v="17"/>
    <x v="764"/>
    <s v="Rural"/>
    <n v="6"/>
    <s v="G4"/>
    <n v="0"/>
    <n v="1691.9157299999999"/>
    <n v="6496.745688"/>
    <n v="9443.6176630000009"/>
    <n v="446.869347"/>
    <n v="251.25089299999999"/>
    <n v="9772.5577140000005"/>
    <n v="3860.7856809999998"/>
    <n v="2400.7269379999998"/>
    <n v="772.56428700000004"/>
    <n v="54.530962000000002"/>
    <n v="-874.58807999999999"/>
    <n v="3336.6341990000001"/>
    <n v="0"/>
    <n v="30289.439996069999"/>
    <n v="3120.6972464099999"/>
    <s v="OK"/>
    <n v="55.200724684558132"/>
    <n v="80"/>
    <n v="456.77"/>
    <n v="698.12023999999997"/>
    <n v="8690.0430919999999"/>
    <n v="7360.1454679999997"/>
    <n v="8188.6614179999997"/>
    <n v="9443.6176630000009"/>
    <n v="2516.5770810000004"/>
    <n v="9443.6176630000009"/>
    <n v="86.711064659924688"/>
    <n v="13.288935340075312"/>
    <n v="39.506399388863201"/>
    <n v="54.065838662449956"/>
    <n v="10.302921568754341"/>
    <n v="89.697078431245657"/>
    <n v="32.180431467295847"/>
    <n v="40"/>
    <n v="26.648443115819102"/>
    <n v="20"/>
    <n v="43.410370486754189"/>
    <n v="34.728296389403354"/>
    <n v="24.799275315441868"/>
    <n v="95.057439691473675"/>
    <n v="152.83846137005494"/>
    <n v="0"/>
    <n v="84.696305761426018"/>
    <n v="80"/>
    <n v="0"/>
    <n v="0"/>
    <n v="58.352479897157899"/>
    <n v="58.352479897157899"/>
    <n v="11.67049597943158"/>
    <n v="46.398792368834933"/>
    <n v="46.398792368834933"/>
    <s v="2. Riesgo (&gt;=40 y &lt;60)"/>
  </r>
  <r>
    <s v="54480"/>
    <x v="0"/>
    <x v="17"/>
    <x v="765"/>
    <s v="Rural disperso"/>
    <n v="6"/>
    <s v="G4"/>
    <n v="0"/>
    <n v="1073.1735960000001"/>
    <n v="5652.1430399999999"/>
    <n v="8535.6280019999995"/>
    <n v="622.01808300000005"/>
    <n v="200.41358299999999"/>
    <n v="8458.513637"/>
    <n v="2548.8512420000002"/>
    <n v="1895.605262"/>
    <n v="883.38650299999995"/>
    <n v="21.975113"/>
    <n v="389.27613000000002"/>
    <n v="2378.194215"/>
    <n v="0"/>
    <n v="15734.717425250001"/>
    <n v="2108.6622028699999"/>
    <s v="OK"/>
    <n v="48.159125668652337"/>
    <n v="80"/>
    <n v="480.390199"/>
    <n v="822.43166600000006"/>
    <n v="7134.1331129999999"/>
    <n v="6453.4185390000002"/>
    <n v="6725.3166359999996"/>
    <n v="8535.6280019999995"/>
    <n v="2789.4454580000001"/>
    <n v="8535.6280019999995"/>
    <n v="78.791116885883241"/>
    <n v="21.208883114116759"/>
    <n v="30.133559528125403"/>
    <n v="41.238791511641217"/>
    <n v="13.401335059796896"/>
    <n v="86.598664940203108"/>
    <n v="46.601817409388467"/>
    <n v="70"/>
    <n v="32.680026090012355"/>
    <n v="0"/>
    <n v="43.809267913192215"/>
    <n v="35.047414330553771"/>
    <n v="31.840874331347663"/>
    <n v="100"/>
    <n v="171.20075882314163"/>
    <n v="0"/>
    <n v="90.458342124853488"/>
    <n v="100"/>
    <n v="0.20783305577196676"/>
    <n v="0"/>
    <n v="66.666666666666671"/>
    <n v="66.874499722438642"/>
    <n v="13.37489994448773"/>
    <n v="48.380747663887107"/>
    <n v="48.422314275041501"/>
    <s v="2. Riesgo (&gt;=40 y &lt;60)"/>
  </r>
  <r>
    <s v="54498"/>
    <x v="0"/>
    <x v="17"/>
    <x v="766"/>
    <s v="Ciudades y aglomeraciones"/>
    <n v="5"/>
    <s v="G2"/>
    <n v="0"/>
    <n v="2546.0384650000001"/>
    <n v="100732.01048700001"/>
    <n v="145369.90285300001"/>
    <n v="19299.318338000001"/>
    <n v="6998.0315119999996"/>
    <n v="129741.038527"/>
    <n v="13634.051664000001"/>
    <n v="28843.388315"/>
    <n v="12749.071475000001"/>
    <n v="1767.3448249999999"/>
    <n v="4273.242553"/>
    <n v="0"/>
    <n v="0"/>
    <n v="99159.843283730006"/>
    <n v="124132.72618185001"/>
    <s v="OK"/>
    <n v="56.326965428679308"/>
    <n v="80"/>
    <n v="23896.823559"/>
    <n v="26297.349849999999"/>
    <n v="125002.34346"/>
    <n v="118669.80276999999"/>
    <n v="103278.04895200001"/>
    <n v="145369.90285300001"/>
    <n v="6040.5873780000002"/>
    <n v="145369.90285300001"/>
    <n v="71.045001011272703"/>
    <n v="28.954998988727297"/>
    <n v="10.50866542983827"/>
    <n v="14.708057194266152"/>
    <n v="125.18447193050125"/>
    <n v="0"/>
    <n v="44.201018742204596"/>
    <n v="50"/>
    <n v="4.1553218784966255"/>
    <n v="100"/>
    <n v="38.732611236598686"/>
    <n v="30.986088989278951"/>
    <n v="23.673034571320692"/>
    <n v="75.694948139325305"/>
    <n v="110.04537814439323"/>
    <n v="80"/>
    <n v="94.934062422576588"/>
    <n v="100"/>
    <n v="0.14007834256708851"/>
    <n v="0"/>
    <n v="85.231649379775106"/>
    <n v="85.3717277223422"/>
    <n v="17.074345544468439"/>
    <n v="48.032418865233971"/>
    <n v="48.06043453374739"/>
    <s v="2. Riesgo (&gt;=40 y &lt;60)"/>
  </r>
  <r>
    <s v="54518"/>
    <x v="0"/>
    <x v="17"/>
    <x v="767"/>
    <s v="Ciudades y aglomeraciones"/>
    <n v="6"/>
    <s v="G2"/>
    <n v="0"/>
    <n v="1270.3944939999999"/>
    <n v="36300.639357"/>
    <n v="53678.657023"/>
    <n v="10386.16599"/>
    <n v="945.14247399999999"/>
    <n v="46991.592712999998"/>
    <n v="3501.3634430000002"/>
    <n v="12668.070952"/>
    <n v="5431.369549"/>
    <n v="0"/>
    <n v="-549.63709300000005"/>
    <n v="6537.0971090000003"/>
    <n v="0"/>
    <n v="60468.736029760003"/>
    <n v="43291.281618449997"/>
    <s v="OK"/>
    <n v="50.077447421353902"/>
    <n v="80"/>
    <n v="8590.9155460000002"/>
    <n v="11331.308464"/>
    <n v="46991.592712999998"/>
    <n v="44878.615414"/>
    <n v="37571.033851"/>
    <n v="53678.657023"/>
    <n v="5987.460016"/>
    <n v="53678.657023"/>
    <n v="69.992499691081548"/>
    <n v="30.007500308918452"/>
    <n v="7.4510422840623676"/>
    <n v="10.428570288260801"/>
    <n v="71.592833687054352"/>
    <n v="28.407166312945648"/>
    <n v="42.874480018147601"/>
    <n v="50"/>
    <n v="11.154265676644105"/>
    <n v="60"/>
    <n v="35.76864738202498"/>
    <n v="28.614917905619986"/>
    <n v="29.922552578646098"/>
    <n v="100"/>
    <n v="131.89872957459056"/>
    <n v="60"/>
    <n v="95.503499292086246"/>
    <n v="100"/>
    <n v="0"/>
    <n v="0"/>
    <n v="86.666666666666671"/>
    <n v="86.666666666666671"/>
    <n v="17.333333333333336"/>
    <n v="45.948251238953318"/>
    <n v="45.948251238953318"/>
    <s v="2. Riesgo (&gt;=40 y &lt;60)"/>
  </r>
  <r>
    <s v="54520"/>
    <x v="0"/>
    <x v="17"/>
    <x v="768"/>
    <s v="Rural disperso"/>
    <n v="6"/>
    <s v="G5"/>
    <n v="0"/>
    <n v="1456.7805579999999"/>
    <n v="7227.4334559999998"/>
    <n v="12127.37154"/>
    <n v="2086.5375720000002"/>
    <n v="99.438946999999999"/>
    <n v="13395.988315000001"/>
    <n v="5231.0832250000003"/>
    <n v="3642.8501820000001"/>
    <n v="1785.163491"/>
    <n v="0"/>
    <n v="-3022.8624209999998"/>
    <n v="3413.3370060000002"/>
    <n v="0"/>
    <n v="29561.737170939999"/>
    <n v="5768.1895767200003"/>
    <s v="OK"/>
    <n v="44.003861747233167"/>
    <n v="80"/>
    <n v="957.8"/>
    <n v="2185.9765190000003"/>
    <n v="13292.547269999999"/>
    <n v="10473.786008999999"/>
    <n v="8684.2140139999992"/>
    <n v="12127.37154"/>
    <n v="390.47458500000039"/>
    <n v="12127.37154"/>
    <n v="71.608377671589011"/>
    <n v="28.391622328410989"/>
    <n v="39.049625171310105"/>
    <n v="43.440944194464791"/>
    <n v="19.512349843872805"/>
    <n v="80.487650156127188"/>
    <n v="49.004581627342915"/>
    <n v="70"/>
    <n v="3.219779188854639"/>
    <n v="100"/>
    <n v="64.464043335800596"/>
    <n v="51.571234668640479"/>
    <n v="35.996138252766833"/>
    <n v="100"/>
    <n v="228.22891198580083"/>
    <n v="0"/>
    <n v="78.794423643979272"/>
    <n v="70"/>
    <n v="0.47076706892039999"/>
    <n v="0"/>
    <n v="56.666666666666664"/>
    <n v="57.137433735587067"/>
    <n v="11.427486747117413"/>
    <n v="62.904568001973814"/>
    <n v="62.998721415757892"/>
    <s v="3. Vulnerable (&gt;=60 y &lt;70)"/>
  </r>
  <r>
    <s v="54553"/>
    <x v="0"/>
    <x v="17"/>
    <x v="769"/>
    <s v="Intermedio"/>
    <n v="6"/>
    <s v="G3"/>
    <n v="0"/>
    <n v="1778.029311"/>
    <n v="18513.535863000001"/>
    <n v="22536.525076999998"/>
    <n v="1354.0462199999999"/>
    <n v="474.07227699999999"/>
    <n v="20737.75722"/>
    <n v="1006.787855"/>
    <n v="3613.277603"/>
    <n v="1929.6564760000001"/>
    <n v="0"/>
    <n v="115.14673000000001"/>
    <n v="3822.464383"/>
    <n v="0"/>
    <n v="39295.447338229998"/>
    <n v="1603.9015553199999"/>
    <s v="OK"/>
    <n v="56.667789308558568"/>
    <n v="80"/>
    <n v="1511.051152"/>
    <n v="1828.1184969999999"/>
    <n v="20737.75722"/>
    <n v="20486.098236000002"/>
    <n v="20291.565173999999"/>
    <n v="22536.525076999998"/>
    <n v="3937.6111129999999"/>
    <n v="22536.525076999998"/>
    <n v="90.038571184644937"/>
    <n v="9.9614288153550632"/>
    <n v="4.854854092076212"/>
    <n v="5.5386004731870804"/>
    <n v="4.0816472745930188"/>
    <n v="95.918352725406976"/>
    <n v="53.404600698209904"/>
    <n v="70"/>
    <n v="17.472130683618968"/>
    <n v="40"/>
    <n v="44.283676402789823"/>
    <n v="35.42694112223186"/>
    <n v="23.332210691441432"/>
    <n v="89.434073474293101"/>
    <n v="120.98323042077929"/>
    <n v="70"/>
    <n v="98.786469619977552"/>
    <n v="100"/>
    <n v="0.4149764009275565"/>
    <n v="0"/>
    <n v="86.478024491431029"/>
    <n v="86.893000892358586"/>
    <n v="17.378600178471718"/>
    <n v="52.722546020518067"/>
    <n v="52.805541300703581"/>
    <s v="2. Riesgo (&gt;=40 y &lt;60)"/>
  </r>
  <r>
    <s v="54599"/>
    <x v="0"/>
    <x v="17"/>
    <x v="770"/>
    <s v="Intermedio"/>
    <n v="6"/>
    <s v="G4"/>
    <n v="0"/>
    <n v="1357.017335"/>
    <n v="11153.582845999999"/>
    <n v="14288.688134"/>
    <n v="673.43882699999995"/>
    <n v="471.69028100000003"/>
    <n v="14197.293527"/>
    <n v="2585.5630099999998"/>
    <n v="2502.1464430000001"/>
    <n v="1028.9919090000001"/>
    <n v="158.747657"/>
    <n v="-1381.7599270000001"/>
    <n v="1256.201094"/>
    <n v="1050"/>
    <n v="30159.195087939999"/>
    <n v="6911.1827322600002"/>
    <s v="OK"/>
    <n v="38.162716523906823"/>
    <n v="80"/>
    <n v="1062.5999999999999"/>
    <n v="1145.1291080000001"/>
    <n v="14197.293527"/>
    <n v="13781.197608"/>
    <n v="12510.600181"/>
    <n v="14288.688134"/>
    <n v="33.18882399999984"/>
    <n v="15338.688134"/>
    <n v="87.555974794011831"/>
    <n v="12.444025205988169"/>
    <n v="18.211661293632137"/>
    <n v="24.923272090300014"/>
    <n v="22.915673684619094"/>
    <n v="77.084326315380906"/>
    <n v="41.124367915343477"/>
    <n v="50"/>
    <n v="0.21637328896747646"/>
    <n v="100"/>
    <n v="52.890324722333823"/>
    <n v="42.312259777867062"/>
    <n v="41.837283476093177"/>
    <n v="100"/>
    <n v="107.76671447393188"/>
    <n v="100"/>
    <n v="97.069188446314215"/>
    <n v="100"/>
    <n v="0.128746766303379"/>
    <n v="0"/>
    <n v="100"/>
    <n v="100.12874676630338"/>
    <n v="20"/>
    <n v="62.312259777867062"/>
    <n v="62.312259777867062"/>
    <s v="3. Vulnerable (&gt;=60 y &lt;70)"/>
  </r>
  <r>
    <s v="54660"/>
    <x v="0"/>
    <x v="17"/>
    <x v="771"/>
    <s v="Rural"/>
    <n v="6"/>
    <s v="G5"/>
    <n v="0"/>
    <n v="1722.0414249999999"/>
    <n v="12601.213876"/>
    <n v="15850.796678000001"/>
    <n v="733.16427299999998"/>
    <n v="119.695189"/>
    <n v="12892.226343"/>
    <n v="777.82990700000005"/>
    <n v="2578.4990330000001"/>
    <n v="864.52483700000005"/>
    <n v="157.484363"/>
    <n v="1244.596139"/>
    <n v="1478.3764369999999"/>
    <n v="1400"/>
    <n v="25690.379671519997"/>
    <n v="9907.7563423400006"/>
    <s v="OK"/>
    <n v="48.630520395457921"/>
    <n v="80"/>
    <n v="829.65489000000002"/>
    <n v="852.85946200000001"/>
    <n v="12892.226343"/>
    <n v="12668.771767"/>
    <n v="14323.255300999999"/>
    <n v="15850.796678000001"/>
    <n v="2880.4569389999997"/>
    <n v="17250.796677999999"/>
    <n v="90.362999361917616"/>
    <n v="9.6370006380823838"/>
    <n v="6.0333249378788079"/>
    <n v="6.7118014778289581"/>
    <n v="38.566017587212244"/>
    <n v="61.433982412787756"/>
    <n v="33.528220330342862"/>
    <n v="40"/>
    <n v="16.697529933057854"/>
    <n v="40"/>
    <n v="31.556556905739818"/>
    <n v="25.245245524591855"/>
    <n v="31.369479604542079"/>
    <n v="100"/>
    <n v="102.79689450151979"/>
    <n v="100"/>
    <n v="98.266749512031893"/>
    <n v="100"/>
    <n v="0"/>
    <n v="0"/>
    <n v="100"/>
    <n v="100"/>
    <n v="20"/>
    <n v="45.245245524591851"/>
    <n v="45.245245524591851"/>
    <s v="2. Riesgo (&gt;=40 y &lt;60)"/>
  </r>
  <r>
    <s v="54670"/>
    <x v="0"/>
    <x v="17"/>
    <x v="772"/>
    <s v="Rural disperso"/>
    <n v="6"/>
    <s v="G5"/>
    <n v="0"/>
    <n v="3180.837536"/>
    <n v="16794.411667"/>
    <n v="29310.044664000001"/>
    <n v="1416.5727850000001"/>
    <n v="61.722105999999997"/>
    <n v="23874.902027"/>
    <n v="7526.7593390000002"/>
    <n v="4659.1324269999996"/>
    <n v="2121.751432"/>
    <n v="14.122999999999999"/>
    <n v="2897.7616419999999"/>
    <n v="513.29004099999997"/>
    <n v="0"/>
    <n v="38658.942561479998"/>
    <n v="6449.4769634700006"/>
    <s v="OK"/>
    <n v="52.109367243908487"/>
    <n v="80"/>
    <n v="493.727553"/>
    <n v="1478.294891"/>
    <n v="23874.902027"/>
    <n v="20477.311425"/>
    <n v="19975.249202999999"/>
    <n v="29310.044664000001"/>
    <n v="3425.1746830000002"/>
    <n v="29310.044664000001"/>
    <n v="68.151548153505729"/>
    <n v="31.848451846494271"/>
    <n v="31.525822935264941"/>
    <n v="35.071054044882544"/>
    <n v="16.683014423411308"/>
    <n v="83.316985576588692"/>
    <n v="45.539624924681291"/>
    <n v="70"/>
    <n v="11.686009769909916"/>
    <n v="60"/>
    <n v="56.047298293593101"/>
    <n v="44.837838634874487"/>
    <n v="27.890632756091513"/>
    <n v="100"/>
    <n v="299.4151090044594"/>
    <n v="0"/>
    <n v="85.769195625776049"/>
    <n v="80"/>
    <n v="0"/>
    <n v="0"/>
    <n v="60"/>
    <n v="60"/>
    <n v="12"/>
    <n v="56.837838634874487"/>
    <n v="56.837838634874487"/>
    <s v="2. Riesgo (&gt;=40 y &lt;60)"/>
  </r>
  <r>
    <s v="54673"/>
    <x v="0"/>
    <x v="17"/>
    <x v="522"/>
    <s v="Rural"/>
    <n v="6"/>
    <s v="G1"/>
    <n v="0"/>
    <n v="1553.3855209999999"/>
    <n v="7453.0181039999998"/>
    <n v="16847.341616999998"/>
    <n v="4938.8010530000001"/>
    <n v="882.48498099999995"/>
    <n v="16062.776618"/>
    <n v="5148.8916300000001"/>
    <n v="7535.4914486999996"/>
    <n v="4250.3699326999995"/>
    <n v="0"/>
    <n v="-2500.556517"/>
    <n v="3491.6652730000001"/>
    <n v="0"/>
    <n v="34446.255757479994"/>
    <n v="7111.0930822399996"/>
    <s v="OK"/>
    <n v="48.292928500908076"/>
    <n v="80"/>
    <n v="3617.0811859999999"/>
    <n v="5821.2860339999997"/>
    <n v="16062.776618"/>
    <n v="15080.051264"/>
    <n v="9006.403624999999"/>
    <n v="16847.341616999998"/>
    <n v="991.10875600000008"/>
    <n v="16847.341616999998"/>
    <n v="53.458900696309186"/>
    <n v="46.541099303690814"/>
    <n v="32.054804424224734"/>
    <n v="39.958256278543857"/>
    <n v="20.644023351350249"/>
    <n v="79.355976648649744"/>
    <n v="56.404681255835818"/>
    <n v="80"/>
    <n v="5.8828792015466158"/>
    <n v="80"/>
    <n v="65.17106644617688"/>
    <n v="52.136853156941505"/>
    <n v="31.707071499091924"/>
    <n v="100"/>
    <n v="160.93877175141736"/>
    <n v="0"/>
    <n v="93.881970861135216"/>
    <n v="100"/>
    <n v="0.51822974739816119"/>
    <n v="2"/>
    <n v="66.666666666666671"/>
    <n v="69.184896414064838"/>
    <n v="13.836979282812969"/>
    <n v="65.470186490274841"/>
    <n v="65.973832439754474"/>
    <s v="3. Vulnerable (&gt;=60 y &lt;70)"/>
  </r>
  <r>
    <s v="54680"/>
    <x v="0"/>
    <x v="17"/>
    <x v="773"/>
    <s v="Rural"/>
    <n v="6"/>
    <s v="G4"/>
    <n v="0"/>
    <n v="1624.5404167500001"/>
    <n v="5663.7753622500004"/>
    <n v="10397.621222"/>
    <n v="1001.561437"/>
    <n v="252.772795"/>
    <n v="12246.789998"/>
    <n v="6016.0788730000004"/>
    <n v="2879.0249867500002"/>
    <n v="1639.41112875"/>
    <n v="65.423372999999998"/>
    <n v="-2865.7082270000001"/>
    <n v="700.82977400000004"/>
    <n v="75.5"/>
    <n v="15322.978717010001"/>
    <n v="4573.71301322"/>
    <s v="OK"/>
    <n v="35.647680222602943"/>
    <n v="80"/>
    <n v="494.15579000000002"/>
    <n v="1254.3342319999999"/>
    <n v="12023.715591"/>
    <n v="7376.9458519999998"/>
    <n v="7288.3157790000005"/>
    <n v="10397.621222"/>
    <n v="-2099.4550799999997"/>
    <n v="10473.121222"/>
    <n v="70.095992375437589"/>
    <n v="29.904007624562411"/>
    <n v="49.123720370664273"/>
    <n v="67.227466464796066"/>
    <n v="29.848720002088967"/>
    <n v="70.151279997911033"/>
    <n v="56.943275459399757"/>
    <n v="80"/>
    <n v="-20.046126035377611"/>
    <n v="20"/>
    <n v="53.456550817453902"/>
    <n v="42.765240653963126"/>
    <n v="44.352319777397057"/>
    <n v="100"/>
    <n v="253.83376202067771"/>
    <n v="0"/>
    <n v="61.353296293217348"/>
    <n v="60"/>
    <n v="0.23828483947256429"/>
    <n v="0"/>
    <n v="53.333333333333336"/>
    <n v="53.571618172805898"/>
    <n v="10.714323634561181"/>
    <n v="53.43190732062979"/>
    <n v="53.479564288524308"/>
    <s v="2. Riesgo (&gt;=40 y &lt;60)"/>
  </r>
  <r>
    <s v="54720"/>
    <x v="0"/>
    <x v="17"/>
    <x v="774"/>
    <s v="Rural"/>
    <n v="6"/>
    <s v="G4"/>
    <n v="0"/>
    <n v="2643.49101475"/>
    <n v="27376.90318125"/>
    <n v="36102.223190999997"/>
    <n v="3407.2930529999999"/>
    <n v="746.18117800000005"/>
    <n v="32113.602834000001"/>
    <n v="1501.64798"/>
    <n v="6832.9805947499999"/>
    <n v="3860.1123317500001"/>
    <n v="263.67348900000002"/>
    <n v="1015.7520940000001"/>
    <n v="5236.3150100000003"/>
    <n v="0"/>
    <n v="68440.592480949999"/>
    <n v="12230.1045641"/>
    <s v="OK"/>
    <n v="38.701450472349954"/>
    <n v="80"/>
    <n v="3332.9"/>
    <n v="4153.4742310000001"/>
    <n v="32113.602834000001"/>
    <n v="31266.942507"/>
    <n v="30020.394196000001"/>
    <n v="36102.223190999997"/>
    <n v="6515.7405930000004"/>
    <n v="36102.223190999997"/>
    <n v="83.153865725044469"/>
    <n v="16.846134274955531"/>
    <n v="4.6760495474837942"/>
    <n v="6.399331357014252"/>
    <n v="17.86966494701835"/>
    <n v="82.13033505298165"/>
    <n v="56.492364909039097"/>
    <n v="80"/>
    <n v="18.048031442629618"/>
    <n v="40"/>
    <n v="45.075160136990284"/>
    <n v="36.060128109592227"/>
    <n v="41.298549527650046"/>
    <n v="100"/>
    <n v="124.62042758558613"/>
    <n v="70"/>
    <n v="97.363546122879711"/>
    <n v="100"/>
    <n v="0"/>
    <n v="0"/>
    <n v="90"/>
    <n v="90"/>
    <n v="18"/>
    <n v="54.060128109592227"/>
    <n v="54.060128109592227"/>
    <s v="2. Riesgo (&gt;=40 y &lt;60)"/>
  </r>
  <r>
    <s v="54743"/>
    <x v="0"/>
    <x v="17"/>
    <x v="775"/>
    <s v="Rural disperso"/>
    <n v="6"/>
    <s v="G4"/>
    <n v="0"/>
    <n v="1073.3509839999999"/>
    <n v="7104.6381979999996"/>
    <n v="11305.389825"/>
    <n v="1931.3962610000001"/>
    <n v="388.43438700000002"/>
    <n v="11464.765155999999"/>
    <n v="3497.6522749999999"/>
    <n v="3393.7636520000001"/>
    <n v="1746.808546"/>
    <n v="63.385517"/>
    <n v="-1472.6390730000001"/>
    <n v="2091.4247439999999"/>
    <n v="1200"/>
    <n v="13791.39350208"/>
    <n v="4097.0972084499999"/>
    <s v="OK"/>
    <n v="58.271393703432871"/>
    <n v="80"/>
    <n v="1558.5"/>
    <n v="2319.8306480000001"/>
    <n v="11131.073791999999"/>
    <n v="10952.686655"/>
    <n v="8177.9891819999993"/>
    <n v="11305.389825"/>
    <n v="682.1711879999998"/>
    <n v="12505.389825"/>
    <n v="72.337082653405972"/>
    <n v="27.662917346594028"/>
    <n v="30.507840565487115"/>
    <n v="41.751007722013384"/>
    <n v="29.707637649756574"/>
    <n v="70.292362350243422"/>
    <n v="51.471131319665631"/>
    <n v="70"/>
    <n v="5.4550173768773327"/>
    <n v="80"/>
    <n v="57.941257483770165"/>
    <n v="46.353005987016132"/>
    <n v="21.728606296567129"/>
    <n v="83.287340309077209"/>
    <n v="148.85021803015721"/>
    <n v="50"/>
    <n v="98.397395073167075"/>
    <n v="100"/>
    <n v="0.1397896628670473"/>
    <n v="0"/>
    <n v="77.762446769692403"/>
    <n v="77.902236432559448"/>
    <n v="15.580447286511891"/>
    <n v="61.905495340954616"/>
    <n v="61.933453273528023"/>
    <s v="3. Vulnerable (&gt;=60 y &lt;70)"/>
  </r>
  <r>
    <s v="54800"/>
    <x v="0"/>
    <x v="17"/>
    <x v="776"/>
    <s v="Rural disperso"/>
    <n v="6"/>
    <s v="G5"/>
    <n v="0"/>
    <n v="2647.5398125000002"/>
    <n v="23203.349303499999"/>
    <n v="35054.477401999997"/>
    <n v="2723.4287119999999"/>
    <n v="640.61876199999995"/>
    <n v="28468.859178999999"/>
    <n v="3815.9357559999999"/>
    <n v="6011.5872865000001"/>
    <n v="3861.6732455000001"/>
    <n v="173.490825"/>
    <n v="4435.7041820000004"/>
    <n v="1267.304007"/>
    <n v="600"/>
    <n v="43369.274534160002"/>
    <n v="9207.5135735799995"/>
    <s v="OK"/>
    <n v="40.450133140976959"/>
    <n v="80"/>
    <n v="1670.823214"/>
    <n v="3364.047474"/>
    <n v="28468.859178999999"/>
    <n v="28410.399179"/>
    <n v="25850.889115999998"/>
    <n v="35054.477401999997"/>
    <n v="5876.499014"/>
    <n v="35654.477401999997"/>
    <n v="73.744899459049137"/>
    <n v="26.255100540950863"/>
    <n v="13.403894170844815"/>
    <n v="14.911226832773366"/>
    <n v="21.230499408809941"/>
    <n v="78.769500591190052"/>
    <n v="64.237165019162532"/>
    <n v="80"/>
    <n v="16.481798198142609"/>
    <n v="40"/>
    <n v="47.987165592982855"/>
    <n v="38.389732474386285"/>
    <n v="39.549866859023041"/>
    <n v="100"/>
    <n v="201.34071910255372"/>
    <n v="0"/>
    <n v="99.794652818251592"/>
    <n v="100"/>
    <n v="0.33630020285012363"/>
    <n v="0"/>
    <n v="66.666666666666671"/>
    <n v="67.002966869516797"/>
    <n v="13.40059337390336"/>
    <n v="51.723065807719621"/>
    <n v="51.790325848289648"/>
    <s v="2. Riesgo (&gt;=40 y &lt;60)"/>
  </r>
  <r>
    <s v="54810"/>
    <x v="0"/>
    <x v="17"/>
    <x v="777"/>
    <s v="Rural"/>
    <n v="6"/>
    <s v="G4"/>
    <n v="0"/>
    <n v="2854.6291769999998"/>
    <n v="58565.915995000003"/>
    <n v="76561.483869999996"/>
    <n v="12328.146577"/>
    <n v="930.60467200000005"/>
    <n v="75200.046252"/>
    <n v="10033.544415"/>
    <n v="16174.13157"/>
    <n v="9655.1988390000006"/>
    <n v="323.71973300000002"/>
    <n v="-5157.4951129999999"/>
    <n v="13132.952901000001"/>
    <n v="0"/>
    <n v="103287.27726038999"/>
    <n v="21181.904666890001"/>
    <s v="OK"/>
    <n v="38.128894398062116"/>
    <n v="80"/>
    <n v="10578.8"/>
    <n v="13258.751248999999"/>
    <n v="75200.046252"/>
    <n v="70196.895858000003"/>
    <n v="61420.545172000006"/>
    <n v="76561.483869999996"/>
    <n v="8299.1775210000014"/>
    <n v="76561.483869999996"/>
    <n v="80.223817600362835"/>
    <n v="19.776182399637165"/>
    <n v="13.342471068936545"/>
    <n v="18.259621208985276"/>
    <n v="20.507757807856482"/>
    <n v="79.492242192143522"/>
    <n v="59.69531530773866"/>
    <n v="80"/>
    <n v="10.839885934149152"/>
    <n v="60"/>
    <n v="51.505609160153199"/>
    <n v="41.204487328122561"/>
    <n v="41.871105601937884"/>
    <n v="100"/>
    <n v="125.33322540363747"/>
    <n v="70"/>
    <n v="93.346878568087405"/>
    <n v="100"/>
    <n v="5.5801354257350777E-2"/>
    <n v="0"/>
    <n v="90"/>
    <n v="90.055801354257355"/>
    <n v="18.011160270851473"/>
    <n v="59.204487328122561"/>
    <n v="59.21564759897403"/>
    <s v="2. Riesgo (&gt;=40 y &lt;60)"/>
  </r>
  <r>
    <s v="54820"/>
    <x v="0"/>
    <x v="17"/>
    <x v="111"/>
    <s v="Rural disperso"/>
    <n v="6"/>
    <s v="G3"/>
    <n v="0"/>
    <n v="2659.8682220000001"/>
    <n v="21185.109063"/>
    <n v="36453.637084000002"/>
    <n v="8893.9122869999992"/>
    <n v="667.64689099999998"/>
    <n v="38172.03688"/>
    <n v="15138.175958"/>
    <n v="12248.561261999999"/>
    <n v="9518.1406609999995"/>
    <n v="17.534134999999999"/>
    <n v="-2914.56304"/>
    <n v="7615.8560550000002"/>
    <n v="0"/>
    <n v="62098.134025790001"/>
    <n v="14202.636784509999"/>
    <s v="OK"/>
    <n v="40.090254231721154"/>
    <n v="80"/>
    <n v="6242.3869999999997"/>
    <n v="9561.5591779999995"/>
    <n v="36637.779522999997"/>
    <n v="32762.597431999999"/>
    <n v="23844.977285000001"/>
    <n v="36453.637084000002"/>
    <n v="4718.8271500000001"/>
    <n v="36453.637084000002"/>
    <n v="65.411792052612185"/>
    <n v="34.588207947387815"/>
    <n v="39.657763104414144"/>
    <n v="45.243070405379598"/>
    <n v="22.871277869012129"/>
    <n v="77.128722130987867"/>
    <n v="77.708234113414846"/>
    <n v="100"/>
    <n v="12.944736184009352"/>
    <n v="60"/>
    <n v="63.392000096751055"/>
    <n v="50.713600077400848"/>
    <n v="39.909745768278846"/>
    <n v="100"/>
    <n v="153.17152201553668"/>
    <n v="0"/>
    <n v="89.422988670568074"/>
    <n v="80"/>
    <n v="0"/>
    <n v="0"/>
    <n v="60"/>
    <n v="60"/>
    <n v="12"/>
    <n v="62.713600077400848"/>
    <n v="62.713600077400848"/>
    <s v="3. Vulnerable (&gt;=60 y &lt;70)"/>
  </r>
  <r>
    <s v="54871"/>
    <x v="0"/>
    <x v="17"/>
    <x v="778"/>
    <s v="Rural"/>
    <n v="6"/>
    <s v="G5"/>
    <n v="0"/>
    <n v="2275.2355375000002"/>
    <n v="8982.6527344999995"/>
    <n v="15129.238869000001"/>
    <n v="739.76001599999995"/>
    <n v="233.40364"/>
    <n v="12029.969612999999"/>
    <n v="2598.811166"/>
    <n v="3248.8058474999998"/>
    <n v="1762.9789625000001"/>
    <n v="109.29642699999999"/>
    <n v="1772.6879039999999"/>
    <n v="3304.9436289999999"/>
    <n v="0"/>
    <n v="18490.46573964"/>
    <n v="4531.0503191499993"/>
    <s v="OK"/>
    <n v="38.778293285606978"/>
    <n v="80"/>
    <n v="659.4"/>
    <n v="973.16365599999995"/>
    <n v="11870.72408"/>
    <n v="11000.096184"/>
    <n v="11257.888272"/>
    <n v="15129.238869000001"/>
    <n v="5186.92796"/>
    <n v="15129.238869000001"/>
    <n v="74.411464908968767"/>
    <n v="25.588535091031233"/>
    <n v="21.602807401871033"/>
    <n v="24.032147470596726"/>
    <n v="24.504792810255179"/>
    <n v="75.495207189744818"/>
    <n v="54.265445374540811"/>
    <n v="70"/>
    <n v="34.284130252104617"/>
    <n v="0"/>
    <n v="39.023177950274558"/>
    <n v="31.218542360219647"/>
    <n v="41.221706714393022"/>
    <n v="100"/>
    <n v="147.58320533818622"/>
    <n v="50"/>
    <n v="92.66575576912912"/>
    <n v="100"/>
    <n v="0"/>
    <n v="0"/>
    <n v="83.333333333333329"/>
    <n v="83.333333333333329"/>
    <n v="16.666666666666668"/>
    <n v="47.885209026886315"/>
    <n v="47.885209026886315"/>
    <s v="2. Riesgo (&gt;=40 y &lt;60)"/>
  </r>
  <r>
    <s v="54874"/>
    <x v="0"/>
    <x v="17"/>
    <x v="779"/>
    <s v="Ciudades y aglomeraciones"/>
    <n v="4"/>
    <s v="G2"/>
    <n v="0"/>
    <n v="2844.1595440000001"/>
    <n v="127371.432705"/>
    <n v="171540.769237"/>
    <n v="34176.673130000003"/>
    <n v="5020.4431800000002"/>
    <n v="173646.276545"/>
    <n v="15107.091799"/>
    <n v="42417.686097999998"/>
    <n v="30353.898110999999"/>
    <n v="1521.8501659999999"/>
    <n v="-10656.553733000001"/>
    <n v="1812.810428"/>
    <n v="14985"/>
    <n v="313205.56617687998"/>
    <n v="96102.029500029996"/>
    <s v="OK"/>
    <n v="26.648861284558674"/>
    <n v="80"/>
    <n v="30857.65"/>
    <n v="39197.116310000005"/>
    <n v="170133.53498299999"/>
    <n v="161533.943084"/>
    <n v="130215.59224899999"/>
    <n v="171540.769237"/>
    <n v="-7321.8931390000007"/>
    <n v="186525.769237"/>
    <n v="75.909413737730588"/>
    <n v="24.090586262269412"/>
    <n v="8.699922681662013"/>
    <n v="12.176518630448733"/>
    <n v="30.683372161322719"/>
    <n v="69.316627838677277"/>
    <n v="71.55953307040761"/>
    <n v="100"/>
    <n v="-3.925405679306857"/>
    <n v="100"/>
    <n v="61.116746546279089"/>
    <n v="48.893397237023272"/>
    <n v="53.351138715441323"/>
    <n v="100"/>
    <n v="127.02560405604446"/>
    <n v="70"/>
    <n v="94.945386928062547"/>
    <n v="100"/>
    <n v="0.20985346863474963"/>
    <n v="2"/>
    <n v="90"/>
    <n v="92.209853468634748"/>
    <n v="18.441970693726951"/>
    <n v="66.893397237023265"/>
    <n v="67.335367930750223"/>
    <s v="3. Vulnerable (&gt;=60 y &lt;70)"/>
  </r>
  <r>
    <s v="63001"/>
    <x v="0"/>
    <x v="18"/>
    <x v="780"/>
    <s v="Ciudades y aglomeraciones"/>
    <n v="1"/>
    <s v="G1"/>
    <n v="1"/>
    <n v="0"/>
    <n v="216143.955285"/>
    <n v="542082.52914700005"/>
    <n v="160569.22612400001"/>
    <n v="22057.064944999998"/>
    <n v="475677.39169600001"/>
    <n v="40198.463672999998"/>
    <n v="188535.05168999999"/>
    <n v="96029.698126999996"/>
    <n v="2046.4641509999999"/>
    <n v="-26000.370253000001"/>
    <n v="116716.77841"/>
    <n v="2800"/>
    <n v="1296977.9424743899"/>
    <n v="283217.67595741997"/>
    <s v="NO"/>
    <n v="43.477500109181548"/>
    <n v="65"/>
    <n v="160571.82796600001"/>
    <n v="182626.291069"/>
    <n v="475577.54583700001"/>
    <n v="462839.49765899999"/>
    <n v="216143.955285"/>
    <n v="542082.52914700005"/>
    <n v="92762.872307999991"/>
    <n v="544882.52914700005"/>
    <n v="39.872887182901046"/>
    <n v="60.127112817098954"/>
    <n v="8.4507828992407479"/>
    <n v="10.534413012578055"/>
    <n v="21.836738057171111"/>
    <n v="78.163261942828882"/>
    <n v="50.934665605257038"/>
    <n v="70"/>
    <n v="17.024379998605927"/>
    <n v="40"/>
    <n v="51.76495755450118"/>
    <n v="41.411966043600948"/>
    <n v="21.522499890818452"/>
    <n v="84.477671474068813"/>
    <n v="113.73495175484324"/>
    <n v="80"/>
    <n v="97.32156232153865"/>
    <n v="100"/>
    <n v="0.17511668905819289"/>
    <n v="2"/>
    <n v="88.159223824689604"/>
    <n v="90.334340513747804"/>
    <n v="18.066868102749563"/>
    <n v="59.043810808538865"/>
    <n v="59.478834146350508"/>
    <s v="2. Riesgo (&gt;=40 y &lt;60)"/>
  </r>
  <r>
    <s v="63111"/>
    <x v="0"/>
    <x v="18"/>
    <x v="203"/>
    <s v="Intermedio"/>
    <n v="6"/>
    <s v="G2"/>
    <n v="0"/>
    <n v="771.5102425"/>
    <n v="3736.6254574999998"/>
    <n v="6268.5291349999998"/>
    <n v="786.74819400000001"/>
    <n v="65.520133999999999"/>
    <n v="5076.336706"/>
    <n v="211.37802500000001"/>
    <n v="1640.6833234999999"/>
    <n v="361.21928550000001"/>
    <n v="8.2079850000000008"/>
    <n v="11.278390999999999"/>
    <n v="1072.097297"/>
    <n v="100.1915"/>
    <n v="25663.64427746"/>
    <n v="4550.9952850399995"/>
    <s v="OK"/>
    <n v="72.761781814294011"/>
    <n v="80"/>
    <n v="768.145129"/>
    <n v="852.268328"/>
    <n v="4977.7867059999999"/>
    <n v="4311.6690239999998"/>
    <n v="4508.1356999999998"/>
    <n v="6268.5291349999998"/>
    <n v="1091.5836730000001"/>
    <n v="6368.7206349999997"/>
    <n v="71.916961745125562"/>
    <n v="28.083038254874438"/>
    <n v="4.1639874823543668"/>
    <n v="5.8279680189246355"/>
    <n v="17.733238646224034"/>
    <n v="82.266761353775962"/>
    <n v="22.016392824023242"/>
    <n v="30"/>
    <n v="17.139763785540897"/>
    <n v="40"/>
    <n v="37.235553525515009"/>
    <n v="29.788442820412008"/>
    <n v="7.2382181857059891"/>
    <n v="27.744620756439858"/>
    <n v="110.95147203621727"/>
    <n v="80"/>
    <n v="86.618195568783776"/>
    <n v="80"/>
    <n v="0"/>
    <n v="0"/>
    <n v="62.581540252146624"/>
    <n v="62.581540252146624"/>
    <n v="12.516308050429325"/>
    <n v="42.304750870841332"/>
    <n v="42.304750870841332"/>
    <s v="2. Riesgo (&gt;=40 y &lt;60)"/>
  </r>
  <r>
    <s v="63130"/>
    <x v="0"/>
    <x v="18"/>
    <x v="781"/>
    <s v="Ciudades y aglomeraciones"/>
    <n v="5"/>
    <s v="G2"/>
    <n v="0"/>
    <n v="1920.3880172500001"/>
    <n v="47940.352703750003"/>
    <n v="78839.091937000005"/>
    <n v="24721.707403"/>
    <n v="1780.1485090000001"/>
    <n v="69606.198590999993"/>
    <n v="8107.0789219999997"/>
    <n v="28879.360931250001"/>
    <n v="16055.430556249999"/>
    <n v="140.993436"/>
    <n v="-3591.0370290000001"/>
    <n v="12023.024124"/>
    <n v="0"/>
    <n v="366844.4776707"/>
    <n v="86349.003700140005"/>
    <s v="OK"/>
    <n v="45.856054589822826"/>
    <n v="80"/>
    <n v="20897.983883000001"/>
    <n v="26501.855911999999"/>
    <n v="69606.198590999993"/>
    <n v="63633.344690999998"/>
    <n v="49860.740721000002"/>
    <n v="78839.091937000005"/>
    <n v="8572.9805309999992"/>
    <n v="78839.091937000005"/>
    <n v="63.243677084514772"/>
    <n v="36.756322915485228"/>
    <n v="11.647064609341037"/>
    <n v="16.301374666767515"/>
    <n v="23.538313633182632"/>
    <n v="76.461686366817361"/>
    <n v="55.594826334528115"/>
    <n v="80"/>
    <n v="10.874022417521795"/>
    <n v="60"/>
    <n v="53.903876789814021"/>
    <n v="43.123101431851218"/>
    <n v="34.143945410177174"/>
    <n v="100"/>
    <n v="126.81537157064518"/>
    <n v="70"/>
    <n v="91.419077580868944"/>
    <n v="100"/>
    <n v="0.16967154727096589"/>
    <n v="0"/>
    <n v="90"/>
    <n v="90.169671547270966"/>
    <n v="18.033934309454192"/>
    <n v="61.123101431851218"/>
    <n v="61.157035741305407"/>
    <s v="3. Vulnerable (&gt;=60 y &lt;70)"/>
  </r>
  <r>
    <s v="63190"/>
    <x v="0"/>
    <x v="18"/>
    <x v="782"/>
    <s v="Ciudades y aglomeraciones"/>
    <n v="6"/>
    <s v="G2"/>
    <n v="0"/>
    <n v="945.88578600000005"/>
    <n v="18276.598830999999"/>
    <n v="30945.357845999999"/>
    <n v="7890.3004369999999"/>
    <n v="618.88639799999999"/>
    <n v="28434.145477999999"/>
    <n v="4533.7088089999997"/>
    <n v="9788.8479139999999"/>
    <n v="5416.5547109999998"/>
    <n v="0.974472"/>
    <n v="-1861.080835"/>
    <n v="5938.3695180000004"/>
    <n v="0"/>
    <n v="95766.664990000005"/>
    <n v="8596.5229249999993"/>
    <s v="OK"/>
    <n v="55.410315466190298"/>
    <n v="80"/>
    <n v="6912.9771979999996"/>
    <n v="8509.1868350000004"/>
    <n v="28434.145477999999"/>
    <n v="25446.735924000001"/>
    <n v="19222.484616999998"/>
    <n v="30945.357845999999"/>
    <n v="4078.2631550000006"/>
    <n v="30945.357845999999"/>
    <n v="62.117506324085696"/>
    <n v="37.882493675914304"/>
    <n v="15.944593138935053"/>
    <n v="22.316248375448531"/>
    <n v="8.9765294906089217"/>
    <n v="91.023470509391075"/>
    <n v="55.3339346835009"/>
    <n v="80"/>
    <n v="13.178917417260234"/>
    <n v="60"/>
    <n v="58.244442512150783"/>
    <n v="46.59555400972063"/>
    <n v="24.589684533809702"/>
    <n v="94.254062865680595"/>
    <n v="123.09004631841982"/>
    <n v="70"/>
    <n v="89.493584196819242"/>
    <n v="80"/>
    <n v="0.14201871462743298"/>
    <n v="0"/>
    <n v="81.418020955226865"/>
    <n v="81.560039669854291"/>
    <n v="16.312007933970857"/>
    <n v="62.879158200766"/>
    <n v="62.907561943691491"/>
    <s v="3. Vulnerable (&gt;=60 y &lt;70)"/>
  </r>
  <r>
    <s v="63212"/>
    <x v="0"/>
    <x v="18"/>
    <x v="158"/>
    <s v="Intermedio"/>
    <n v="6"/>
    <s v="G3"/>
    <n v="0"/>
    <n v="847.175566"/>
    <n v="6245.854859"/>
    <n v="9668.2160660000009"/>
    <n v="901.261166"/>
    <n v="89.903604000000001"/>
    <n v="9266.2687399999995"/>
    <n v="1147.0861629999999"/>
    <n v="1846.0894539999999"/>
    <n v="491.450897"/>
    <n v="0"/>
    <n v="-582.18994699999996"/>
    <n v="2149.9251850000001"/>
    <n v="0"/>
    <n v="53482.265533179998"/>
    <n v="2473.91548285"/>
    <s v="OK"/>
    <n v="61.936448716401529"/>
    <n v="80"/>
    <n v="1025.6706389999999"/>
    <n v="991.16476999999998"/>
    <n v="8895.7674559999996"/>
    <n v="8064.9589370000003"/>
    <n v="7093.0304249999999"/>
    <n v="9668.2160660000009"/>
    <n v="1567.7352380000002"/>
    <n v="9668.2160660000009"/>
    <n v="73.364417764140597"/>
    <n v="26.635582235859403"/>
    <n v="12.379159240745267"/>
    <n v="14.122611293376361"/>
    <n v="4.6256744327990393"/>
    <n v="95.374325567200955"/>
    <n v="26.621185443378849"/>
    <n v="40"/>
    <n v="16.215351697747217"/>
    <n v="40"/>
    <n v="43.226503819287345"/>
    <n v="34.581203055429874"/>
    <n v="18.063551283598471"/>
    <n v="69.238915851921107"/>
    <n v="96.635774907855193"/>
    <n v="100"/>
    <n v="90.66063132709661"/>
    <n v="100"/>
    <n v="0"/>
    <n v="0"/>
    <n v="89.746305283973697"/>
    <n v="89.746305283973697"/>
    <n v="17.949261056794739"/>
    <n v="52.530464112224614"/>
    <n v="52.530464112224614"/>
    <s v="2. Riesgo (&gt;=40 y &lt;60)"/>
  </r>
  <r>
    <s v="63272"/>
    <x v="0"/>
    <x v="18"/>
    <x v="783"/>
    <s v="Intermedio"/>
    <n v="6"/>
    <s v="G1"/>
    <n v="0"/>
    <n v="974.41239050000001"/>
    <n v="10027.513402500001"/>
    <n v="19766.972332000001"/>
    <n v="4402.4239509999998"/>
    <n v="1543.275075"/>
    <n v="14997.464866"/>
    <n v="398.77651800000001"/>
    <n v="6971.5709465"/>
    <n v="3581.6092305000002"/>
    <n v="270.90899999999999"/>
    <n v="1379.54575"/>
    <n v="4856.3462259999997"/>
    <n v="0"/>
    <n v="48977.58903943"/>
    <n v="15166.4453717"/>
    <s v="OK"/>
    <n v="43.967921247605219"/>
    <n v="80"/>
    <n v="4438.9383500000004"/>
    <n v="5945.6990260000002"/>
    <n v="14997.464866"/>
    <n v="14901.71178"/>
    <n v="11001.925793"/>
    <n v="19766.972332000001"/>
    <n v="6506.8009759999995"/>
    <n v="19766.972332000001"/>
    <n v="55.658123096521976"/>
    <n v="44.341876903478024"/>
    <n v="2.6589595079102084"/>
    <n v="3.3145541630899102"/>
    <n v="30.966092184509264"/>
    <n v="69.033907815490736"/>
    <n v="51.374493037298961"/>
    <n v="70"/>
    <n v="32.917539756285215"/>
    <n v="0"/>
    <n v="37.338067776411734"/>
    <n v="29.870454221129389"/>
    <n v="36.032078752394781"/>
    <n v="100"/>
    <n v="133.9441676634234"/>
    <n v="60"/>
    <n v="99.361538187583449"/>
    <n v="100"/>
    <n v="0.13938055637260638"/>
    <n v="0"/>
    <n v="86.666666666666671"/>
    <n v="86.806047223039272"/>
    <n v="17.361209444607855"/>
    <n v="47.203787554462721"/>
    <n v="47.231663665737244"/>
    <s v="2. Riesgo (&gt;=40 y &lt;60)"/>
  </r>
  <r>
    <s v="63302"/>
    <x v="0"/>
    <x v="18"/>
    <x v="784"/>
    <s v="Rural"/>
    <n v="6"/>
    <s v="G3"/>
    <n v="0"/>
    <n v="951.54301575"/>
    <n v="8812.1437322500005"/>
    <n v="12777.17445"/>
    <n v="1356.910108"/>
    <n v="270.81797799999998"/>
    <n v="11398.205368999999"/>
    <n v="832.116129"/>
    <n v="2596.6200037499998"/>
    <n v="191.56454675000001"/>
    <n v="73.233046000000002"/>
    <n v="-1026.086376"/>
    <n v="2647.7704050000002"/>
    <n v="0"/>
    <n v="35747.396000289998"/>
    <n v="8585.9696429100004"/>
    <s v="OK"/>
    <n v="74.508246850037651"/>
    <n v="80"/>
    <n v="1424.7936299999999"/>
    <n v="1627.7280860000001"/>
    <n v="11398.205368999999"/>
    <n v="11397.144848"/>
    <n v="9763.6867480000001"/>
    <n v="12777.17445"/>
    <n v="1694.9170750000003"/>
    <n v="12777.17445"/>
    <n v="76.415069593105542"/>
    <n v="23.584930406894458"/>
    <n v="7.3004135481110763"/>
    <n v="8.3285868463118877"/>
    <n v="24.018447785232659"/>
    <n v="75.981552214767333"/>
    <n v="7.3774578672792064"/>
    <n v="20"/>
    <n v="13.265194755167487"/>
    <n v="60"/>
    <n v="37.579013893594734"/>
    <n v="30.063211114875788"/>
    <n v="5.4917531499623493"/>
    <n v="21.050292285272977"/>
    <n v="114.24307715356646"/>
    <n v="80"/>
    <n v="99.990695719495605"/>
    <n v="100"/>
    <n v="0"/>
    <n v="0"/>
    <n v="67.016764095090991"/>
    <n v="67.016764095090991"/>
    <n v="13.403352819018199"/>
    <n v="43.466563933893987"/>
    <n v="43.466563933893987"/>
    <s v="2. Riesgo (&gt;=40 y &lt;60)"/>
  </r>
  <r>
    <s v="63401"/>
    <x v="0"/>
    <x v="18"/>
    <x v="785"/>
    <s v="Ciudades y aglomeraciones"/>
    <n v="6"/>
    <s v="G1"/>
    <n v="0"/>
    <n v="1446.5426984999999"/>
    <n v="26496.182956500001"/>
    <n v="52987.107504"/>
    <n v="16966.234146999999"/>
    <n v="1909.5356019999999"/>
    <n v="41100.687552000003"/>
    <n v="1612.7302279999999"/>
    <n v="20505.150979499998"/>
    <n v="12939.0940835"/>
    <n v="72.047623000000002"/>
    <n v="4320.3630560000001"/>
    <n v="11703.379863"/>
    <n v="0"/>
    <n v="106644.19763689999"/>
    <n v="11804.525320080002"/>
    <s v="OK"/>
    <n v="37.91951127534346"/>
    <n v="80"/>
    <n v="12598.780839999999"/>
    <n v="18875.769748999999"/>
    <n v="41100.687552000003"/>
    <n v="39524.995749000002"/>
    <n v="27942.725655000002"/>
    <n v="52987.107504"/>
    <n v="16095.790542000001"/>
    <n v="52987.107504"/>
    <n v="52.734951899177744"/>
    <n v="47.265048100822256"/>
    <n v="3.9238521885055979"/>
    <n v="4.8913195436295016"/>
    <n v="11.069074156544186"/>
    <n v="88.93092584345581"/>
    <n v="63.101676727159159"/>
    <n v="80"/>
    <n v="30.376805415892779"/>
    <n v="0"/>
    <n v="44.217458697581513"/>
    <n v="35.373966958065211"/>
    <n v="42.08048872465654"/>
    <n v="100"/>
    <n v="149.82219302578167"/>
    <n v="50"/>
    <n v="96.166264126344714"/>
    <n v="100"/>
    <n v="0.17302067792703724"/>
    <n v="2"/>
    <n v="83.333333333333329"/>
    <n v="85.50635401126037"/>
    <n v="17.101270802252074"/>
    <n v="52.040633624731882"/>
    <n v="52.475237760317285"/>
    <s v="2. Riesgo (&gt;=40 y &lt;60)"/>
  </r>
  <r>
    <s v="63470"/>
    <x v="0"/>
    <x v="18"/>
    <x v="786"/>
    <s v="Intermedio"/>
    <n v="6"/>
    <s v="G2"/>
    <n v="0"/>
    <n v="1760.4111574999999"/>
    <n v="33340.2821205"/>
    <n v="53648.590125000002"/>
    <n v="6621.3833100000002"/>
    <n v="725.44533300000001"/>
    <n v="44758.697727999999"/>
    <n v="984.95186999999999"/>
    <n v="9247.9494295000004"/>
    <n v="3847.0298115000001"/>
    <n v="139.494011"/>
    <n v="3488.9727790000002"/>
    <n v="9067.5682410000009"/>
    <n v="0"/>
    <n v="126975.81950500001"/>
    <n v="21825.728777"/>
    <s v="OK"/>
    <n v="52.614872625153311"/>
    <n v="80"/>
    <n v="7718.5185719999999"/>
    <n v="7346.8286429999998"/>
    <n v="44758.697727999999"/>
    <n v="43798.349703"/>
    <n v="35100.693277999999"/>
    <n v="53648.590125000002"/>
    <n v="12696.035031000001"/>
    <n v="53648.590125000002"/>
    <n v="65.427056323784427"/>
    <n v="34.572943676215573"/>
    <n v="2.2005820544323771"/>
    <n v="3.0799616690970466"/>
    <n v="17.188885932837437"/>
    <n v="82.811114067162563"/>
    <n v="41.598733220019277"/>
    <n v="50"/>
    <n v="23.665179273898019"/>
    <n v="20"/>
    <n v="38.092803882495033"/>
    <n v="30.474243105996027"/>
    <n v="27.385127374846689"/>
    <n v="100"/>
    <n v="95.184439532887097"/>
    <n v="100"/>
    <n v="97.854387920676189"/>
    <n v="100"/>
    <n v="0"/>
    <n v="0"/>
    <n v="100"/>
    <n v="100"/>
    <n v="20"/>
    <n v="50.474243105996024"/>
    <n v="50.474243105996024"/>
    <s v="2. Riesgo (&gt;=40 y &lt;60)"/>
  </r>
  <r>
    <s v="63548"/>
    <x v="0"/>
    <x v="18"/>
    <x v="787"/>
    <s v="Rural"/>
    <n v="6"/>
    <s v="G2"/>
    <n v="0"/>
    <n v="906.38144699999998"/>
    <n v="6967.4983279999997"/>
    <n v="10140.572423"/>
    <n v="1227.3941460000001"/>
    <n v="93.844274999999996"/>
    <n v="9365.2972530000006"/>
    <n v="226.30652000000001"/>
    <n v="2241.9230769999999"/>
    <n v="922.86556399999995"/>
    <n v="31.347617"/>
    <n v="-543.78234299999997"/>
    <n v="3830.9887130000002"/>
    <n v="0"/>
    <n v="58402.496226210002"/>
    <n v="10548.213236219999"/>
    <s v="OK"/>
    <n v="47.79266253533018"/>
    <n v="80"/>
    <n v="1402.1748669999999"/>
    <n v="1321.238421"/>
    <n v="9365.2972530000006"/>
    <n v="9152.9924269999992"/>
    <n v="7873.8797749999994"/>
    <n v="10140.572423"/>
    <n v="3318.5539870000002"/>
    <n v="10140.572423"/>
    <n v="77.647290966939124"/>
    <n v="22.352709033060876"/>
    <n v="2.4164371283304105"/>
    <n v="3.3820750814767271"/>
    <n v="18.061236963851123"/>
    <n v="81.938763036148885"/>
    <n v="41.164015548424629"/>
    <n v="50"/>
    <n v="32.725509454211213"/>
    <n v="0"/>
    <n v="31.534709430137298"/>
    <n v="25.227767544109838"/>
    <n v="32.20733746466982"/>
    <n v="100"/>
    <n v="94.227792274356901"/>
    <n v="100"/>
    <n v="97.733069007158392"/>
    <n v="100"/>
    <n v="0"/>
    <n v="0"/>
    <n v="100"/>
    <n v="100"/>
    <n v="20"/>
    <n v="45.227767544109838"/>
    <n v="45.227767544109838"/>
    <s v="2. Riesgo (&gt;=40 y &lt;60)"/>
  </r>
  <r>
    <s v="63594"/>
    <x v="0"/>
    <x v="18"/>
    <x v="788"/>
    <s v="Intermedio"/>
    <n v="6"/>
    <s v="G1"/>
    <n v="0"/>
    <n v="1303.014923"/>
    <n v="27169.11909"/>
    <n v="45616.572026000002"/>
    <n v="10316.13436"/>
    <n v="974.28009399999996"/>
    <n v="38570.149722000002"/>
    <n v="2623.0506359999999"/>
    <n v="12821.639982000001"/>
    <n v="5979.9865239999999"/>
    <n v="349.49576300000001"/>
    <n v="204.768846"/>
    <n v="7151.611406"/>
    <n v="0"/>
    <n v="96824.898157799995"/>
    <n v="27159.582491380002"/>
    <s v="OK"/>
    <n v="63.338354029652358"/>
    <n v="80"/>
    <n v="9497.170881"/>
    <n v="11290.414454"/>
    <n v="38570.149722000002"/>
    <n v="37186.751638000002"/>
    <n v="28472.134012999999"/>
    <n v="45616.572026000002"/>
    <n v="7705.8760149999998"/>
    <n v="45616.572026000002"/>
    <n v="62.416206980155778"/>
    <n v="37.583793019844222"/>
    <n v="6.8007271294149003"/>
    <n v="8.4775184999176236"/>
    <n v="28.050205069275446"/>
    <n v="71.949794930724551"/>
    <n v="46.639794381960208"/>
    <n v="70"/>
    <n v="16.892711733375965"/>
    <n v="40"/>
    <n v="45.602221290097283"/>
    <n v="36.481777032077829"/>
    <n v="16.661645970347642"/>
    <n v="63.865310048024135"/>
    <n v="118.88187119584798"/>
    <n v="80"/>
    <n v="96.41329345628408"/>
    <n v="100"/>
    <n v="0"/>
    <n v="0"/>
    <n v="81.288436682674714"/>
    <n v="81.288436682674714"/>
    <n v="16.257687336534943"/>
    <n v="52.739464368612772"/>
    <n v="52.739464368612772"/>
    <s v="2. Riesgo (&gt;=40 y &lt;60)"/>
  </r>
  <r>
    <s v="63690"/>
    <x v="0"/>
    <x v="18"/>
    <x v="789"/>
    <s v="Rural"/>
    <n v="6"/>
    <s v="G2"/>
    <n v="0"/>
    <n v="939.15929025000003"/>
    <n v="5612.6446667500004"/>
    <n v="14127.864184"/>
    <n v="5612.7920839999997"/>
    <n v="540.15182800000002"/>
    <n v="9634.4632089999996"/>
    <n v="545.48282600000005"/>
    <n v="7153.5235652499996"/>
    <n v="4147.4808082500003"/>
    <n v="158.62321399999999"/>
    <n v="1974.5870179999999"/>
    <n v="3282.2224879999999"/>
    <n v="0"/>
    <n v="111068.049302"/>
    <n v="4976.9249470000004"/>
    <s v="OK"/>
    <n v="43.003240696397903"/>
    <n v="80"/>
    <n v="4205.6805249999998"/>
    <n v="6152.9439119999997"/>
    <n v="9147.2344090000006"/>
    <n v="8923.0795760000001"/>
    <n v="6551.8039570000001"/>
    <n v="14127.864184"/>
    <n v="5415.4327199999998"/>
    <n v="14127.864184"/>
    <n v="46.375049134603145"/>
    <n v="53.624950865396855"/>
    <n v="5.6617874205014269"/>
    <n v="7.924307207084925"/>
    <n v="4.4809690800164086"/>
    <n v="95.519030919983592"/>
    <n v="57.978152590387886"/>
    <n v="80"/>
    <n v="38.331574040278866"/>
    <n v="0"/>
    <n v="47.413657798493077"/>
    <n v="37.930926238794463"/>
    <n v="36.996759303602097"/>
    <n v="100"/>
    <n v="146.30079187957341"/>
    <n v="50"/>
    <n v="97.549479733683725"/>
    <n v="100"/>
    <n v="0.18416953015739901"/>
    <n v="0"/>
    <n v="83.333333333333329"/>
    <n v="83.517502863490733"/>
    <n v="16.703500572698147"/>
    <n v="54.597592905461127"/>
    <n v="54.634426811492609"/>
    <s v="2. Riesgo (&gt;=40 y &lt;60)"/>
  </r>
  <r>
    <s v="66001"/>
    <x v="0"/>
    <x v="19"/>
    <x v="790"/>
    <s v="Ciudades y aglomeraciones"/>
    <n v="1"/>
    <s v="C"/>
    <n v="1"/>
    <n v="0"/>
    <n v="486811.37316399999"/>
    <n v="1094825.2128709999"/>
    <n v="441386.26153999998"/>
    <n v="37379.770481"/>
    <n v="921411.32227200002"/>
    <n v="115903.38329100001"/>
    <n v="488701.533436"/>
    <n v="299056.05962900002"/>
    <n v="11395.402576"/>
    <n v="-16231.583208"/>
    <n v="127207.885012"/>
    <n v="40343.343037999999"/>
    <n v="2928410.7165470002"/>
    <n v="1159474.1534529999"/>
    <s v="OK"/>
    <n v="34.569694161833326"/>
    <n v="65"/>
    <n v="363579.31420199998"/>
    <n v="478766.03202099999"/>
    <n v="921411.32227200002"/>
    <n v="792404.02569399995"/>
    <n v="486811.37316399999"/>
    <n v="1094825.2128709999"/>
    <n v="122371.70438"/>
    <n v="1135168.5559089999"/>
    <n v="44.464757245352146"/>
    <n v="55.535242754647854"/>
    <n v="12.57889722965499"/>
    <n v="50.537085356467507"/>
    <n v="39.593973171228512"/>
    <n v="60.406026828771488"/>
    <n v="61.194008851655092"/>
    <n v="80"/>
    <n v="10.780047046141917"/>
    <n v="60"/>
    <n v="61.295670987977374"/>
    <n v="49.036536790381902"/>
    <n v="30.430305838166674"/>
    <n v="100"/>
    <n v="131.6813177536838"/>
    <n v="60"/>
    <n v="85.998946023378991"/>
    <n v="80"/>
    <n v="0.16669644695425279"/>
    <n v="2"/>
    <n v="80"/>
    <n v="82.166696446954248"/>
    <n v="16.433339289390851"/>
    <n v="65.036536790381902"/>
    <n v="65.469876079772746"/>
    <s v="3. Vulnerable (&gt;=60 y &lt;70)"/>
  </r>
  <r>
    <s v="66045"/>
    <x v="0"/>
    <x v="19"/>
    <x v="791"/>
    <s v="Intermedio"/>
    <n v="6"/>
    <s v="G3"/>
    <n v="0"/>
    <n v="1285.1729989999999"/>
    <n v="12217.480496"/>
    <n v="21009.666240999999"/>
    <n v="2657.1532320000001"/>
    <n v="226.27445399999999"/>
    <n v="23142.471119999998"/>
    <n v="7598.2122499999996"/>
    <n v="4225.8101260000003"/>
    <n v="2161.6006950000001"/>
    <n v="0"/>
    <n v="-3625.2152070000002"/>
    <n v="8660.112631"/>
    <n v="0"/>
    <n v="34145.276198779997"/>
    <n v="4627.79492957"/>
    <s v="OK"/>
    <n v="59.797967588325697"/>
    <n v="80"/>
    <n v="2152.3775559999999"/>
    <n v="2883.427686"/>
    <n v="22570.672017000001"/>
    <n v="16948.627987"/>
    <n v="13502.653495"/>
    <n v="21009.666240999999"/>
    <n v="5034.8974239999998"/>
    <n v="21009.666240999999"/>
    <n v="64.268767243193068"/>
    <n v="35.731232756806932"/>
    <n v="32.832328970407723"/>
    <n v="37.456357971319946"/>
    <n v="13.55325082927679"/>
    <n v="86.446749170723209"/>
    <n v="51.152338381234685"/>
    <n v="70"/>
    <n v="23.964671148247394"/>
    <n v="20"/>
    <n v="49.926867979770023"/>
    <n v="39.941494383816021"/>
    <n v="20.202032411674303"/>
    <n v="77.435870733777932"/>
    <n v="133.9647720244115"/>
    <n v="60"/>
    <n v="75.091375100548461"/>
    <n v="70"/>
    <n v="6.5180161740746922E-2"/>
    <n v="2"/>
    <n v="69.145290244592644"/>
    <n v="71.210470406333386"/>
    <n v="14.242094081266679"/>
    <n v="53.770552432734547"/>
    <n v="54.1835884650827"/>
    <s v="2. Riesgo (&gt;=40 y &lt;60)"/>
  </r>
  <r>
    <s v="66075"/>
    <x v="0"/>
    <x v="19"/>
    <x v="358"/>
    <s v="Rural disperso"/>
    <n v="6"/>
    <s v="G1"/>
    <n v="0"/>
    <n v="979.23276999999996"/>
    <n v="7593.966203"/>
    <n v="15646.874223000001"/>
    <n v="5331.5226220000004"/>
    <n v="183.66317699999999"/>
    <n v="11304.66936"/>
    <n v="1321.5993289999999"/>
    <n v="6521.3188694"/>
    <n v="3439.5801694000002"/>
    <n v="0.754444"/>
    <n v="1260.4661630000001"/>
    <n v="4223.8746419999998"/>
    <n v="0"/>
    <n v="62370.746338999998"/>
    <n v="61106.318141000003"/>
    <s v="OK"/>
    <n v="45.635430629041799"/>
    <n v="80"/>
    <n v="4007.0617339999999"/>
    <n v="5515.1857990000008"/>
    <n v="11304.66936"/>
    <n v="9824.6036399999994"/>
    <n v="8573.1989730000005"/>
    <n v="15646.874223000001"/>
    <n v="5485.095249"/>
    <n v="15646.874223000001"/>
    <n v="54.791767677137031"/>
    <n v="45.208232322862969"/>
    <n v="11.690738463137148"/>
    <n v="14.573213968587867"/>
    <n v="97.972722354278844"/>
    <n v="2.0272776457211563"/>
    <n v="52.743628064862001"/>
    <n v="70"/>
    <n v="35.05553358981583"/>
    <n v="0"/>
    <n v="26.361744787434397"/>
    <n v="21.08939582994752"/>
    <n v="34.364569370958201"/>
    <n v="100"/>
    <n v="137.6366566105917"/>
    <n v="60"/>
    <n v="86.907483333948647"/>
    <n v="80"/>
    <n v="6.7755682892297275E-2"/>
    <n v="2"/>
    <n v="80"/>
    <n v="82.067755682892297"/>
    <n v="16.413551136578459"/>
    <n v="37.08939582994752"/>
    <n v="37.502946966525982"/>
    <s v="1. Deterioro (&lt;40)"/>
  </r>
  <r>
    <s v="66088"/>
    <x v="0"/>
    <x v="19"/>
    <x v="792"/>
    <s v="Intermedio"/>
    <n v="6"/>
    <s v="G3"/>
    <n v="0"/>
    <n v="1530.4520525"/>
    <n v="27213.6488125"/>
    <n v="36446.855413999998"/>
    <n v="5825.9110140000003"/>
    <n v="692.50627499999996"/>
    <n v="35612.780034000003"/>
    <n v="6337.6934010000004"/>
    <n v="8176.5280135000003"/>
    <n v="4046.6821154999998"/>
    <n v="12.351934999999999"/>
    <n v="-3295.7705179999998"/>
    <n v="6995.1145390000001"/>
    <n v="0"/>
    <n v="98752.054470310002"/>
    <n v="25578.7784168"/>
    <s v="OK"/>
    <n v="45.02102174582047"/>
    <n v="80"/>
    <n v="4753"/>
    <n v="6518.417289"/>
    <n v="35612.780034000003"/>
    <n v="31737.541947999998"/>
    <n v="28744.100865"/>
    <n v="36446.855413999998"/>
    <n v="3711.6959560000005"/>
    <n v="36446.855413999998"/>
    <n v="78.865791132034929"/>
    <n v="21.134208867965071"/>
    <n v="17.796120928917425"/>
    <n v="20.302485291714358"/>
    <n v="25.902021536666165"/>
    <n v="74.097978463333831"/>
    <n v="49.491448067182723"/>
    <n v="70"/>
    <n v="10.183857877007027"/>
    <n v="60"/>
    <n v="49.10693452460265"/>
    <n v="39.28554761968212"/>
    <n v="34.97897825417953"/>
    <n v="100"/>
    <n v="137.14322089206817"/>
    <n v="60"/>
    <n v="89.118406138750572"/>
    <n v="80"/>
    <n v="0.18004196041657816"/>
    <n v="2"/>
    <n v="80"/>
    <n v="82.180041960416574"/>
    <n v="16.436008392083316"/>
    <n v="55.28554761968212"/>
    <n v="55.721556011765436"/>
    <s v="2. Riesgo (&gt;=40 y &lt;60)"/>
  </r>
  <r>
    <s v="66170"/>
    <x v="0"/>
    <x v="19"/>
    <x v="793"/>
    <s v="Ciudades y aglomeraciones"/>
    <n v="2"/>
    <s v="G1"/>
    <n v="0"/>
    <n v="22.582000000000001"/>
    <n v="217694.360877"/>
    <n v="343532.91023899999"/>
    <n v="108471.449742"/>
    <n v="7307.4310320000004"/>
    <n v="291637.15233700001"/>
    <n v="25021.216466999998"/>
    <n v="117811.51359800001"/>
    <n v="68066.965270999994"/>
    <n v="3735.5829490000001"/>
    <n v="2151.2095749999999"/>
    <n v="45402.772239999998"/>
    <n v="1384.6256129999999"/>
    <n v="804078.79821646994"/>
    <n v="263766.06088398997"/>
    <s v="NO"/>
    <n v="43.732430795482472"/>
    <n v="70"/>
    <n v="90274.846986000004"/>
    <n v="115778.88077399999"/>
    <n v="291637.15233700001"/>
    <n v="277927.12287800002"/>
    <n v="217716.94287699999"/>
    <n v="343532.91023899999"/>
    <n v="51289.564763999995"/>
    <n v="344917.535852"/>
    <n v="63.37586192994776"/>
    <n v="36.62413807005224"/>
    <n v="8.5795709725237081"/>
    <n v="10.69495515065366"/>
    <n v="32.803508993030334"/>
    <n v="67.196491006969666"/>
    <n v="57.77615717871187"/>
    <n v="80"/>
    <n v="14.870094858270045"/>
    <n v="60"/>
    <n v="50.903116845535109"/>
    <n v="40.722493476428092"/>
    <n v="26.267569204517528"/>
    <n v="90.413044245873579"/>
    <n v="128.2515392044422"/>
    <n v="70"/>
    <n v="95.298942761875068"/>
    <n v="100"/>
    <n v="0.18628990798846701"/>
    <n v="2"/>
    <n v="86.804348081957869"/>
    <n v="88.990637989946336"/>
    <n v="17.798127597989268"/>
    <n v="58.083363092819667"/>
    <n v="58.520621074417363"/>
    <s v="2. Riesgo (&gt;=40 y &lt;60)"/>
  </r>
  <r>
    <s v="66318"/>
    <x v="0"/>
    <x v="19"/>
    <x v="794"/>
    <s v="Intermedio"/>
    <n v="6"/>
    <s v="G4"/>
    <n v="0"/>
    <n v="1371.854012"/>
    <n v="13107.491688"/>
    <n v="20725.368651000001"/>
    <n v="2593.1793809999999"/>
    <n v="273.73561000000001"/>
    <n v="19015.572725000002"/>
    <n v="1003.265164"/>
    <n v="4256.6343507000001"/>
    <n v="2383.8594616999999"/>
    <n v="88.372846999999993"/>
    <n v="-162.97896299999999"/>
    <n v="3858.9903429999999"/>
    <n v="0"/>
    <n v="50758.754213"/>
    <n v="17590.905813000001"/>
    <s v="OK"/>
    <n v="48.392811120299221"/>
    <n v="80"/>
    <n v="1779.451084"/>
    <n v="2866.9149910000001"/>
    <n v="19015.572725000002"/>
    <n v="17742.413656000001"/>
    <n v="14479.3457"/>
    <n v="20725.368651000001"/>
    <n v="3784.384227"/>
    <n v="20725.368651000001"/>
    <n v="69.862910251786388"/>
    <n v="30.137089748213612"/>
    <n v="5.2760186532851323"/>
    <n v="7.2204092932094106"/>
    <n v="34.655905342323656"/>
    <n v="65.344094657676351"/>
    <n v="56.003388247524157"/>
    <n v="80"/>
    <n v="18.259671471838466"/>
    <n v="40"/>
    <n v="44.540318739819874"/>
    <n v="35.632254991855902"/>
    <n v="31.607188879700779"/>
    <n v="100"/>
    <n v="161.11232372600583"/>
    <n v="0"/>
    <n v="93.304650417780138"/>
    <n v="100"/>
    <n v="0.23005584073175378"/>
    <n v="2"/>
    <n v="66.666666666666671"/>
    <n v="68.896722507398422"/>
    <n v="13.779344501479684"/>
    <n v="48.965588325189238"/>
    <n v="49.411599493335586"/>
    <s v="2. Riesgo (&gt;=40 y &lt;60)"/>
  </r>
  <r>
    <s v="66383"/>
    <x v="0"/>
    <x v="19"/>
    <x v="795"/>
    <s v="Intermedio"/>
    <n v="6"/>
    <s v="G3"/>
    <n v="0"/>
    <n v="1147.419459"/>
    <n v="8903.6398790000003"/>
    <n v="12801.854579000001"/>
    <n v="1176.7972010000001"/>
    <n v="289.48353200000003"/>
    <n v="14096.945868000001"/>
    <n v="3640.702053"/>
    <n v="2630.9744580000001"/>
    <n v="1050.7803719999999"/>
    <n v="0"/>
    <n v="-1091.8820250000001"/>
    <n v="1727.2173"/>
    <n v="0"/>
    <n v="26026.528272199997"/>
    <n v="6493.6620267399994"/>
    <s v="OK"/>
    <n v="53.714109786250852"/>
    <n v="80"/>
    <n v="1196"/>
    <n v="1466.2807330000001"/>
    <n v="12313.542518"/>
    <n v="11268.896418"/>
    <n v="10051.059338000001"/>
    <n v="12801.854579000001"/>
    <n v="635.33527499999991"/>
    <n v="12801.854579000001"/>
    <n v="78.512525478047777"/>
    <n v="21.487474521952223"/>
    <n v="25.826176017774007"/>
    <n v="29.463474699706889"/>
    <n v="24.950166072192374"/>
    <n v="75.049833927807626"/>
    <n v="39.93882832290118"/>
    <n v="50"/>
    <n v="4.9628377754126012"/>
    <n v="100"/>
    <n v="55.200156629893357"/>
    <n v="44.16012530391469"/>
    <n v="26.285890213749148"/>
    <n v="100"/>
    <n v="122.59872349498329"/>
    <n v="70"/>
    <n v="91.51628299920246"/>
    <n v="100"/>
    <n v="4.5004197101549126E-2"/>
    <n v="2"/>
    <n v="90"/>
    <n v="92.045004197101548"/>
    <n v="18.409000839420312"/>
    <n v="62.16012530391469"/>
    <n v="62.569126143334998"/>
    <s v="3. Vulnerable (&gt;=60 y &lt;70)"/>
  </r>
  <r>
    <s v="66400"/>
    <x v="0"/>
    <x v="19"/>
    <x v="796"/>
    <s v="Intermedio"/>
    <n v="6"/>
    <s v="G2"/>
    <n v="0"/>
    <n v="651.26978799999995"/>
    <n v="21612.850266000001"/>
    <n v="50328.525780999997"/>
    <n v="8310.4041809999999"/>
    <n v="2498.5446270000002"/>
    <n v="41791.508844000004"/>
    <n v="12881.51784"/>
    <n v="11669.892836000001"/>
    <n v="5494.5880580000003"/>
    <n v="296.88346200000001"/>
    <n v="2361.7121590000002"/>
    <n v="6708.5820180000001"/>
    <n v="0"/>
    <n v="160311.00769698998"/>
    <n v="64169.674202520007"/>
    <s v="OK"/>
    <n v="66.756960272849625"/>
    <n v="80"/>
    <n v="8833.52"/>
    <n v="10808.948808000001"/>
    <n v="41791.508844000004"/>
    <n v="39685.972721999999"/>
    <n v="22264.120054000003"/>
    <n v="50328.525780999997"/>
    <n v="9367.1776390000014"/>
    <n v="50328.525780999997"/>
    <n v="44.237576421134001"/>
    <n v="55.762423578865999"/>
    <n v="30.823289697637694"/>
    <n v="43.140654806750938"/>
    <n v="40.028239560323634"/>
    <n v="59.971760439676366"/>
    <n v="47.083449138881193"/>
    <n v="70"/>
    <n v="18.61206441802095"/>
    <n v="40"/>
    <n v="53.774967765058662"/>
    <n v="43.019974212046932"/>
    <n v="13.243039727150375"/>
    <n v="50.76154178632526"/>
    <n v="122.36287242231863"/>
    <n v="70"/>
    <n v="94.9618087974292"/>
    <n v="100"/>
    <n v="0.22493740153269082"/>
    <n v="0"/>
    <n v="73.587180595441751"/>
    <n v="73.812117996974436"/>
    <n v="14.762423599394888"/>
    <n v="57.73741033113528"/>
    <n v="57.782397811441818"/>
    <s v="2. Riesgo (&gt;=40 y &lt;60)"/>
  </r>
  <r>
    <s v="66440"/>
    <x v="0"/>
    <x v="19"/>
    <x v="797"/>
    <s v="Intermedio"/>
    <n v="6"/>
    <s v="G3"/>
    <n v="0"/>
    <n v="1910.6168005"/>
    <n v="15869.651088500001"/>
    <n v="24644.560816000001"/>
    <n v="3883.4437840000001"/>
    <n v="363.73457200000001"/>
    <n v="25950.159922999999"/>
    <n v="5528.9782800000003"/>
    <n v="6216.7634607999998"/>
    <n v="2850.6499908000001"/>
    <n v="45.970284999999997"/>
    <n v="-4671.7125770000002"/>
    <n v="6419.0780160000004"/>
    <n v="0"/>
    <n v="62897.709442730004"/>
    <n v="13406.36489427"/>
    <s v="OK"/>
    <n v="62.549505686339522"/>
    <n v="80"/>
    <n v="3115.495281"/>
    <n v="4247.1783560000003"/>
    <n v="25950.159922999999"/>
    <n v="19871.648884999999"/>
    <n v="17780.267889000002"/>
    <n v="24644.560816000001"/>
    <n v="1793.3357240000005"/>
    <n v="24644.560816000001"/>
    <n v="72.146823884386322"/>
    <n v="27.853176115613678"/>
    <n v="21.306143377943453"/>
    <n v="24.306851154903239"/>
    <n v="21.314551854192469"/>
    <n v="78.685448145807527"/>
    <n v="45.85424568225676"/>
    <n v="70"/>
    <n v="7.2768013087728161"/>
    <n v="80"/>
    <n v="56.169095083264892"/>
    <n v="44.93527606661192"/>
    <n v="17.450494313660478"/>
    <n v="66.889023558454298"/>
    <n v="136.32433924395986"/>
    <n v="60"/>
    <n v="76.576209718798196"/>
    <n v="70"/>
    <n v="0.1782423675158501"/>
    <n v="2"/>
    <n v="65.629674519484766"/>
    <n v="67.807916887000616"/>
    <n v="13.561583377400124"/>
    <n v="58.061210970508874"/>
    <n v="58.496859444012046"/>
    <s v="2. Riesgo (&gt;=40 y &lt;60)"/>
  </r>
  <r>
    <s v="66456"/>
    <x v="0"/>
    <x v="19"/>
    <x v="798"/>
    <s v="Rural disperso"/>
    <n v="6"/>
    <s v="G5"/>
    <n v="0"/>
    <n v="2830.5346252499999"/>
    <n v="21510.415197750001"/>
    <n v="34262.057986"/>
    <n v="2521.8665970000002"/>
    <n v="130.294974"/>
    <n v="30074.715299"/>
    <n v="7157.4455509999998"/>
    <n v="5523.3947006499993"/>
    <n v="3310.83448765"/>
    <n v="80.427108000000004"/>
    <n v="1974.7824740000001"/>
    <n v="4536.1118470000001"/>
    <n v="0"/>
    <n v="349007.34093874"/>
    <n v="9146.5718916400019"/>
    <s v="OK"/>
    <n v="47.618415875114337"/>
    <n v="80"/>
    <n v="1567.2958160000001"/>
    <n v="2652.1615710000001"/>
    <n v="30074.715299"/>
    <n v="27304.764524999999"/>
    <n v="24340.949822999999"/>
    <n v="34262.057986"/>
    <n v="6591.3214289999996"/>
    <n v="34262.057986"/>
    <n v="71.043455220775357"/>
    <n v="28.956544779224643"/>
    <n v="23.798880487616746"/>
    <n v="26.475179585407808"/>
    <n v="2.6207391131195337"/>
    <n v="97.379260886880473"/>
    <n v="59.942022380916896"/>
    <n v="80"/>
    <n v="19.237961221399235"/>
    <n v="40"/>
    <n v="54.562197050302586"/>
    <n v="43.649757640242072"/>
    <n v="32.381584124885663"/>
    <n v="100"/>
    <n v="169.21895304798031"/>
    <n v="0"/>
    <n v="90.78976892561937"/>
    <n v="100"/>
    <n v="0.23294444339365672"/>
    <n v="0"/>
    <n v="66.666666666666671"/>
    <n v="66.899611110060334"/>
    <n v="13.379922222012068"/>
    <n v="56.983090973575408"/>
    <n v="57.029679862254142"/>
    <s v="2. Riesgo (&gt;=40 y &lt;60)"/>
  </r>
  <r>
    <s v="66572"/>
    <x v="0"/>
    <x v="19"/>
    <x v="799"/>
    <s v="Rural disperso"/>
    <n v="6"/>
    <s v="G5"/>
    <n v="0"/>
    <n v="3504.2457789999999"/>
    <n v="22278.399158"/>
    <n v="32808.768472999996"/>
    <n v="3481.8010680000002"/>
    <n v="89.956801999999996"/>
    <n v="31129.078379999999"/>
    <n v="5015.9888959999998"/>
    <n v="7102.7323530000003"/>
    <n v="4703.4705279999998"/>
    <n v="0"/>
    <n v="817.12931100000003"/>
    <n v="3809.5182239999999"/>
    <n v="0"/>
    <n v="34304.351522860001"/>
    <n v="3278.5874879300004"/>
    <s v="OK"/>
    <n v="38.289567592011601"/>
    <n v="80"/>
    <n v="1460.5"/>
    <n v="3571.7578700000004"/>
    <n v="29592.377337000002"/>
    <n v="28964.349053000002"/>
    <n v="25782.644937000001"/>
    <n v="32808.768472999996"/>
    <n v="4626.6475350000001"/>
    <n v="32808.768472999996"/>
    <n v="78.584616664956044"/>
    <n v="21.415383335043956"/>
    <n v="16.113515584267034"/>
    <n v="17.92555826597448"/>
    <n v="9.5573515964736711"/>
    <n v="90.442648403526334"/>
    <n v="66.220579549409351"/>
    <n v="100"/>
    <n v="14.101862856594277"/>
    <n v="60"/>
    <n v="57.95671800090895"/>
    <n v="46.365374400727163"/>
    <n v="41.710432407988399"/>
    <n v="100"/>
    <n v="244.55719753509072"/>
    <n v="0"/>
    <n v="97.877736293884169"/>
    <n v="100"/>
    <n v="0.32202388988664199"/>
    <n v="2"/>
    <n v="66.666666666666671"/>
    <n v="68.988690556553308"/>
    <n v="13.797738111310663"/>
    <n v="59.698707734060498"/>
    <n v="60.163112512037827"/>
    <s v="3. Vulnerable (&gt;=60 y &lt;70)"/>
  </r>
  <r>
    <s v="66594"/>
    <x v="0"/>
    <x v="19"/>
    <x v="800"/>
    <s v="Intermedio"/>
    <n v="6"/>
    <s v="G4"/>
    <n v="0"/>
    <n v="1042.941912"/>
    <n v="29981.332649"/>
    <n v="43853.878664999997"/>
    <n v="4996.1159740000003"/>
    <n v="736.78509299999996"/>
    <n v="40081.043475999999"/>
    <n v="7297.645278"/>
    <n v="6838.7249818999999"/>
    <n v="3759.6464279000002"/>
    <n v="33.216638000000003"/>
    <n v="722.10207300000002"/>
    <n v="4048.5141530000001"/>
    <n v="0"/>
    <n v="65399.628307999999"/>
    <n v="16727.656282"/>
    <s v="OK"/>
    <n v="64.810933969168815"/>
    <n v="80"/>
    <n v="4617.2923760000003"/>
    <n v="5732.9010670000007"/>
    <n v="40052.698038000002"/>
    <n v="37334.764684000002"/>
    <n v="31024.274560999998"/>
    <n v="43853.878664999997"/>
    <n v="4803.832864"/>
    <n v="43853.878664999997"/>
    <n v="70.744653621164488"/>
    <n v="29.255346378835512"/>
    <n v="18.207223777419205"/>
    <n v="24.917199199848298"/>
    <n v="25.57760145550214"/>
    <n v="74.422398544497867"/>
    <n v="54.975838885912609"/>
    <n v="70"/>
    <n v="10.954180132381229"/>
    <n v="60"/>
    <n v="51.718988824636334"/>
    <n v="41.375191059709067"/>
    <n v="15.189066030831185"/>
    <n v="58.220803222282427"/>
    <n v="124.16153451314388"/>
    <n v="70"/>
    <n v="93.214106696579194"/>
    <n v="100"/>
    <n v="0.40611320678647611"/>
    <n v="0"/>
    <n v="76.073601074094142"/>
    <n v="76.479714280880614"/>
    <n v="15.295942856176124"/>
    <n v="56.589911274527893"/>
    <n v="56.671133915885193"/>
    <s v="2. Riesgo (&gt;=40 y &lt;60)"/>
  </r>
  <r>
    <s v="66682"/>
    <x v="0"/>
    <x v="19"/>
    <x v="801"/>
    <s v="Ciudades y aglomeraciones"/>
    <n v="5"/>
    <s v="G1"/>
    <n v="0"/>
    <n v="1710.422834"/>
    <n v="44321.301447999998"/>
    <n v="97333.055492"/>
    <n v="30617.393689"/>
    <n v="2496.3658249999999"/>
    <n v="88644.032955000002"/>
    <n v="9682.1049000000003"/>
    <n v="35434.756280000001"/>
    <n v="18776.65568"/>
    <n v="0"/>
    <n v="-7969.0780629999999"/>
    <n v="18867.120333999999"/>
    <n v="2078"/>
    <n v="315337.362142"/>
    <n v="75681.518739000006"/>
    <s v="OK"/>
    <n v="43.314226701013432"/>
    <n v="80"/>
    <n v="25514.700002000001"/>
    <n v="33113.759513999998"/>
    <n v="88644.032955000002"/>
    <n v="69782.891529999994"/>
    <n v="46031.724281999996"/>
    <n v="97333.055492"/>
    <n v="10898.042270999998"/>
    <n v="99411.055492"/>
    <n v="47.293002412508706"/>
    <n v="52.706997587491294"/>
    <n v="10.922455327495202"/>
    <n v="13.615502481031143"/>
    <n v="24.000174995096128"/>
    <n v="75.999825004903869"/>
    <n v="52.98937441993322"/>
    <n v="70"/>
    <n v="10.962605936597269"/>
    <n v="60"/>
    <n v="54.464465014685267"/>
    <n v="43.571572011748216"/>
    <n v="36.685773298986568"/>
    <n v="100"/>
    <n v="129.78306431744969"/>
    <n v="70"/>
    <n v="78.722604560901644"/>
    <n v="70"/>
    <n v="0.23404937171127482"/>
    <n v="0"/>
    <n v="80"/>
    <n v="80.234049371711279"/>
    <n v="16.046809874342255"/>
    <n v="59.571572011748216"/>
    <n v="59.618381886090475"/>
    <s v="2. Riesgo (&gt;=40 y &lt;60)"/>
  </r>
  <r>
    <s v="66687"/>
    <x v="0"/>
    <x v="19"/>
    <x v="103"/>
    <s v="Intermedio"/>
    <n v="6"/>
    <s v="G3"/>
    <n v="0"/>
    <n v="1268.0784169999999"/>
    <n v="11943.862580999999"/>
    <n v="19432.044567000001"/>
    <n v="3764.7284749999999"/>
    <n v="274.98085500000002"/>
    <n v="18321.030574"/>
    <n v="2186.3050929999999"/>
    <n v="5517.5581650000004"/>
    <n v="2942.5191020000002"/>
    <n v="17.258179999999999"/>
    <n v="-1124.3257430000001"/>
    <n v="4221.4972529999995"/>
    <n v="0"/>
    <n v="41215.783646999997"/>
    <n v="6933.8466660000004"/>
    <s v="OK"/>
    <n v="51.505707231505596"/>
    <n v="80"/>
    <n v="3173.5790959999999"/>
    <n v="4039.7093299999997"/>
    <n v="17981.331246999998"/>
    <n v="17555.522508999999"/>
    <n v="13211.940998"/>
    <n v="19432.044567000001"/>
    <n v="3114.4296899999995"/>
    <n v="19432.044567000001"/>
    <n v="67.9904832064705"/>
    <n v="32.0095167935295"/>
    <n v="11.933308468480263"/>
    <n v="13.61396793326629"/>
    <n v="16.82327994873561"/>
    <n v="83.176720051264397"/>
    <n v="53.330096647925416"/>
    <n v="70"/>
    <n v="16.027287706456807"/>
    <n v="40"/>
    <n v="47.760040955612041"/>
    <n v="38.208032764489637"/>
    <n v="28.494292768494404"/>
    <n v="100"/>
    <n v="127.29190632405148"/>
    <n v="70"/>
    <n v="97.631939859452615"/>
    <n v="100"/>
    <n v="0"/>
    <n v="2"/>
    <n v="90"/>
    <n v="92"/>
    <n v="18.400000000000002"/>
    <n v="56.208032764489637"/>
    <n v="56.608032764489636"/>
    <s v="2. Riesgo (&gt;=40 y &lt;60)"/>
  </r>
  <r>
    <s v="68001"/>
    <x v="0"/>
    <x v="20"/>
    <x v="802"/>
    <s v="Ciudades y aglomeraciones"/>
    <s v="ESP"/>
    <s v="C"/>
    <n v="1"/>
    <n v="2230.1152815"/>
    <n v="537137.25646950002"/>
    <n v="1218436.891635"/>
    <n v="559274.02876799996"/>
    <n v="22498.500386"/>
    <n v="1071876.0016709999"/>
    <n v="229714.23623899999"/>
    <n v="595179.0820849"/>
    <n v="361510.50198490004"/>
    <n v="28762.790079999999"/>
    <n v="-87107.690136000005"/>
    <n v="248822.30614900001"/>
    <n v="55000"/>
    <n v="4326559.4906564802"/>
    <n v="1488951.65165585"/>
    <s v="OK"/>
    <n v="21.772253668136369"/>
    <n v="50"/>
    <n v="495110.35389899998"/>
    <n v="581772.52915399999"/>
    <n v="1071876.0016709999"/>
    <n v="858442.10439600004"/>
    <n v="539367.37175100006"/>
    <n v="1218436.891635"/>
    <n v="190477.406093"/>
    <n v="1273436.891635"/>
    <n v="44.267156998770126"/>
    <n v="55.732843001229874"/>
    <n v="21.431045744180039"/>
    <n v="86.101553123325104"/>
    <n v="34.414218846900162"/>
    <n v="65.585781153099845"/>
    <n v="60.739786203261083"/>
    <n v="80"/>
    <n v="14.957742102825442"/>
    <n v="60"/>
    <n v="69.484035455530972"/>
    <n v="55.587228364424782"/>
    <n v="28.227746331863631"/>
    <n v="100"/>
    <n v="117.50360794770991"/>
    <n v="80"/>
    <n v="80.087818279141686"/>
    <n v="80"/>
    <n v="0.23647204341370021"/>
    <n v="2"/>
    <n v="86.666666666666671"/>
    <n v="88.90313871008037"/>
    <n v="17.780627742016076"/>
    <n v="72.920561697758117"/>
    <n v="73.367856106440854"/>
    <s v="4. Solvente (&gt;=70 y &lt;80)"/>
  </r>
  <r>
    <s v="68013"/>
    <x v="0"/>
    <x v="20"/>
    <x v="803"/>
    <s v="Rural disperso"/>
    <n v="6"/>
    <s v="G4"/>
    <n v="0"/>
    <n v="1359.7482935"/>
    <n v="4049.7078305"/>
    <n v="6332.6596"/>
    <n v="508.39944100000002"/>
    <n v="63.485548999999999"/>
    <n v="5497.5291139999999"/>
    <n v="1388.2535230000001"/>
    <n v="1955.6853285"/>
    <n v="946.9611625"/>
    <n v="0"/>
    <n v="-173.59368000000001"/>
    <n v="995.93053099999997"/>
    <n v="0"/>
    <n v="15720.488900490001"/>
    <n v="3002.3394887700001"/>
    <s v="OK"/>
    <n v="42.105180665926135"/>
    <n v="80"/>
    <n v="431.32100000000003"/>
    <n v="571.88499000000002"/>
    <n v="5497.5291139999999"/>
    <n v="5488.0245770000001"/>
    <n v="5409.4561240000003"/>
    <n v="6332.6596"/>
    <n v="822.33685100000002"/>
    <n v="6332.6596"/>
    <n v="85.421552170591951"/>
    <n v="14.578447829408049"/>
    <n v="25.252317799730712"/>
    <n v="34.55864774146"/>
    <n v="19.098257743602481"/>
    <n v="80.901742256397512"/>
    <n v="48.420937085329271"/>
    <n v="70"/>
    <n v="12.985647467929589"/>
    <n v="60"/>
    <n v="52.007767565453108"/>
    <n v="41.606214052362489"/>
    <n v="37.894819334073865"/>
    <n v="100"/>
    <n v="132.58918299827738"/>
    <n v="60"/>
    <n v="99.8271125663383"/>
    <n v="100"/>
    <n v="0"/>
    <n v="0"/>
    <n v="86.666666666666671"/>
    <n v="86.666666666666671"/>
    <n v="17.333333333333336"/>
    <n v="58.939547385695825"/>
    <n v="58.939547385695825"/>
    <s v="2. Riesgo (&gt;=40 y &lt;60)"/>
  </r>
  <r>
    <s v="68020"/>
    <x v="0"/>
    <x v="20"/>
    <x v="342"/>
    <s v="Rural disperso"/>
    <n v="6"/>
    <s v="G1"/>
    <n v="0"/>
    <n v="934.10377425000001"/>
    <n v="5783.0002317500002"/>
    <n v="9565.5175290000006"/>
    <n v="2447.5222859999999"/>
    <n v="255.465236"/>
    <n v="9578.0734900000007"/>
    <n v="2973.0207759999998"/>
    <n v="3655.88080025"/>
    <n v="2660.8973982500002"/>
    <n v="30.459547000000001"/>
    <n v="-1007.539363"/>
    <n v="3528.5965700000002"/>
    <n v="0"/>
    <n v="30053.295125989996"/>
    <n v="4043.4840290100001"/>
    <s v="OK"/>
    <n v="45.820425299678966"/>
    <n v="80"/>
    <n v="1618.6"/>
    <n v="2702.9875219999999"/>
    <n v="9578.0734900000007"/>
    <n v="8418.5514980000007"/>
    <n v="6717.1040060000005"/>
    <n v="9565.5175290000006"/>
    <n v="2551.5167540000002"/>
    <n v="9565.5175290000006"/>
    <n v="70.222065723423754"/>
    <n v="29.777934276576246"/>
    <n v="31.039861816721135"/>
    <n v="38.693068811419785"/>
    <n v="13.454378337080275"/>
    <n v="86.545621662919729"/>
    <n v="72.784030542462986"/>
    <n v="100"/>
    <n v="26.67411090162668"/>
    <n v="20"/>
    <n v="55.003324950183149"/>
    <n v="44.002659960146524"/>
    <n v="34.179574700321034"/>
    <n v="100"/>
    <n v="166.99539861608798"/>
    <n v="0"/>
    <n v="87.893995664048717"/>
    <n v="80"/>
    <n v="1.3216351129365145E-2"/>
    <n v="0"/>
    <n v="60"/>
    <n v="60.013216351129365"/>
    <n v="12.002643270225875"/>
    <n v="56.002659960146524"/>
    <n v="56.005303230372398"/>
    <s v="2. Riesgo (&gt;=40 y &lt;60)"/>
  </r>
  <r>
    <s v="68051"/>
    <x v="0"/>
    <x v="20"/>
    <x v="804"/>
    <s v="Rural disperso"/>
    <n v="6"/>
    <s v="G2"/>
    <n v="0"/>
    <n v="1486.870201"/>
    <n v="9528.6370860000006"/>
    <n v="15151.532595000001"/>
    <n v="2305.2087900000001"/>
    <n v="363.11822799999999"/>
    <n v="16614.27159"/>
    <n v="3157.3031460000002"/>
    <n v="4175.3174799999997"/>
    <n v="2184.0370699999999"/>
    <n v="61.964199000000001"/>
    <n v="-2500.1694050000001"/>
    <n v="4520.0009970000001"/>
    <n v="1421.64"/>
    <n v="58536.944447000002"/>
    <n v="7148.4662319999998"/>
    <s v="OK"/>
    <n v="39.156746688449232"/>
    <n v="80"/>
    <n v="1974.7884260000001"/>
    <n v="2668.327018"/>
    <n v="15660.42159"/>
    <n v="14651.639593"/>
    <n v="11015.507287"/>
    <n v="15151.532595000001"/>
    <n v="2081.795791"/>
    <n v="16573.172595"/>
    <n v="72.702264394264077"/>
    <n v="27.297735605735923"/>
    <n v="19.003560456423237"/>
    <n v="26.597616600690387"/>
    <n v="12.211888234911715"/>
    <n v="87.788111765088289"/>
    <n v="52.308287464645687"/>
    <n v="70"/>
    <n v="12.561238827791257"/>
    <n v="60"/>
    <n v="54.33669279430292"/>
    <n v="43.469354235442339"/>
    <n v="40.843253311550768"/>
    <n v="100"/>
    <n v="135.119640305204"/>
    <n v="60"/>
    <n v="93.558398212956405"/>
    <n v="100"/>
    <n v="0.16480961749160994"/>
    <n v="0"/>
    <n v="86.666666666666671"/>
    <n v="86.831476284158285"/>
    <n v="17.366295256831659"/>
    <n v="60.802687568775674"/>
    <n v="60.835649492274001"/>
    <s v="3. Vulnerable (&gt;=60 y &lt;70)"/>
  </r>
  <r>
    <s v="68077"/>
    <x v="0"/>
    <x v="20"/>
    <x v="16"/>
    <s v="Intermedio"/>
    <n v="6"/>
    <s v="G2"/>
    <n v="0"/>
    <n v="771.17856800000004"/>
    <n v="19713.361356000001"/>
    <n v="33745.950806000001"/>
    <n v="8618.0454860000009"/>
    <n v="780.11513100000002"/>
    <n v="29402.676969"/>
    <n v="4702.7062169999999"/>
    <n v="10248.577732100001"/>
    <n v="3147.9968230999998"/>
    <n v="0"/>
    <n v="-2380.1662040000001"/>
    <n v="2352.38328"/>
    <n v="700"/>
    <n v="170536.69774107001"/>
    <n v="17194.585636559998"/>
    <s v="OK"/>
    <n v="59.616989647770403"/>
    <n v="80"/>
    <n v="7738.3268099999996"/>
    <n v="9398.1606170000014"/>
    <n v="29025.536101000002"/>
    <n v="24744.160527"/>
    <n v="20484.539924000001"/>
    <n v="33745.950806000001"/>
    <n v="-27.782924000000094"/>
    <n v="34445.950806000001"/>
    <n v="60.702215924400235"/>
    <n v="39.297784075599765"/>
    <n v="15.994143056967856"/>
    <n v="22.385599049258008"/>
    <n v="10.082630814551688"/>
    <n v="89.917369185448308"/>
    <n v="30.716426272886888"/>
    <n v="40"/>
    <n v="-8.0656574575263859E-2"/>
    <n v="100"/>
    <n v="58.320150462061214"/>
    <n v="46.656120369648974"/>
    <n v="20.383010352229597"/>
    <n v="78.129572442839972"/>
    <n v="121.44951806448715"/>
    <n v="70"/>
    <n v="85.249624471699249"/>
    <n v="80"/>
    <n v="0.16995500667843233"/>
    <n v="0"/>
    <n v="76.043190814279981"/>
    <n v="76.213145820958417"/>
    <n v="15.242629164191683"/>
    <n v="61.864758532504972"/>
    <n v="61.898749533840657"/>
    <s v="3. Vulnerable (&gt;=60 y &lt;70)"/>
  </r>
  <r>
    <s v="68079"/>
    <x v="0"/>
    <x v="20"/>
    <x v="805"/>
    <s v="Intermedio"/>
    <n v="6"/>
    <s v="G2"/>
    <n v="0"/>
    <n v="1140.3416890000001"/>
    <n v="8305.3291050000007"/>
    <n v="18234.858032"/>
    <n v="6888.5869860000003"/>
    <n v="552.32839000000001"/>
    <n v="23167.716737999999"/>
    <n v="8131.5661989999999"/>
    <n v="8613.0429299999996"/>
    <n v="6205.6639409999998"/>
    <n v="192.62342699999999"/>
    <n v="-5523.4385050000001"/>
    <n v="5807.2409539999999"/>
    <n v="2500"/>
    <n v="68282.352325009997"/>
    <n v="10429.967726539999"/>
    <s v="NO"/>
    <n v="20.639716567316697"/>
    <n v="80"/>
    <n v="4774.0603030000002"/>
    <n v="7440.9153759999999"/>
    <n v="21350.917548000001"/>
    <n v="20861.365808999999"/>
    <n v="9445.6707940000015"/>
    <n v="18234.858032"/>
    <n v="476.42587600000024"/>
    <n v="20734.858032"/>
    <n v="51.800078604527528"/>
    <n v="48.199921395472472"/>
    <n v="35.098694838850889"/>
    <n v="49.124564349353157"/>
    <n v="15.274763348654849"/>
    <n v="84.725236651345156"/>
    <n v="72.049611170346267"/>
    <n v="100"/>
    <n v="2.2977050301706172"/>
    <n v="100"/>
    <n v="76.409944479234156"/>
    <n v="61.127955583387326"/>
    <n v="59.360283432683303"/>
    <n v="100"/>
    <n v="155.86136126776947"/>
    <n v="0"/>
    <n v="97.707116156018031"/>
    <n v="100"/>
    <n v="0.29646322037115103"/>
    <n v="0"/>
    <n v="66.666666666666671"/>
    <n v="66.963129887037823"/>
    <n v="13.392625977407565"/>
    <n v="74.461288916720662"/>
    <n v="74.520581560794895"/>
    <s v="4. Solvente (&gt;=70 y &lt;80)"/>
  </r>
  <r>
    <s v="68081"/>
    <x v="0"/>
    <x v="20"/>
    <x v="806"/>
    <s v="Ciudades y aglomeraciones"/>
    <n v="1"/>
    <s v="G1"/>
    <n v="0"/>
    <n v="0"/>
    <n v="259279.70451700001"/>
    <n v="666257.45618500002"/>
    <n v="360352.80409699999"/>
    <n v="6266.086354"/>
    <n v="536051.08240099996"/>
    <n v="28267.820253999998"/>
    <n v="366882.68978240003"/>
    <n v="220990.4630704"/>
    <n v="12528.121117999999"/>
    <n v="-13596.645247"/>
    <n v="89952.841956999997"/>
    <n v="0"/>
    <n v="1758958.0234578701"/>
    <n v="946401.6330296899"/>
    <s v="OK"/>
    <n v="38.294249839158446"/>
    <n v="65"/>
    <n v="336666.04008599999"/>
    <n v="366618.89045100001"/>
    <n v="533961.87471999996"/>
    <n v="481104.42550900002"/>
    <n v="259279.70451700001"/>
    <n v="666257.45618500002"/>
    <n v="88884.317827999999"/>
    <n v="666257.45618500002"/>
    <n v="38.915842833735688"/>
    <n v="61.084157166264312"/>
    <n v="5.2733444968317196"/>
    <n v="6.5735434869853213"/>
    <n v="53.804674154144628"/>
    <n v="46.195325845855372"/>
    <n v="60.234638816421281"/>
    <n v="80"/>
    <n v="13.340836489388488"/>
    <n v="60"/>
    <n v="50.770605299821"/>
    <n v="40.616484239856803"/>
    <n v="26.705750160841554"/>
    <n v="100"/>
    <n v="108.89690280532859"/>
    <n v="100"/>
    <n v="90.10089451822428"/>
    <n v="100"/>
    <n v="0.10650542599524426"/>
    <n v="0"/>
    <n v="100"/>
    <n v="100.10650542599524"/>
    <n v="20"/>
    <n v="60.616484239856803"/>
    <n v="60.616484239856803"/>
    <s v="3. Vulnerable (&gt;=60 y &lt;70)"/>
  </r>
  <r>
    <s v="68092"/>
    <x v="0"/>
    <x v="20"/>
    <x v="20"/>
    <s v="Rural disperso"/>
    <n v="6"/>
    <s v="G1"/>
    <n v="0"/>
    <n v="1827.1973975000001"/>
    <n v="6943.2317725000003"/>
    <n v="20101.910834999999"/>
    <n v="5092.2030699999996"/>
    <n v="573.10403699999995"/>
    <n v="17073.221452000002"/>
    <n v="7343.9011499999997"/>
    <n v="8004.6871021000006"/>
    <n v="5799.0789031000004"/>
    <n v="148.57665"/>
    <n v="823.08118400000001"/>
    <n v="3461.8346449999999"/>
    <n v="0"/>
    <n v="80177.695420830001"/>
    <n v="6506.800234280001"/>
    <s v="OK"/>
    <n v="26.572357730903185"/>
    <n v="80"/>
    <n v="4854.4790000000003"/>
    <n v="5665.3071069999996"/>
    <n v="17073.221452000002"/>
    <n v="13568.487792"/>
    <n v="8770.4291699999994"/>
    <n v="20101.910834999999"/>
    <n v="4433.4924789999995"/>
    <n v="20101.910834999999"/>
    <n v="43.629828238664551"/>
    <n v="56.370171761335449"/>
    <n v="43.014150379568328"/>
    <n v="53.619745162809096"/>
    <n v="8.1154742601762884"/>
    <n v="91.884525739823715"/>
    <n v="72.446041039863175"/>
    <n v="100"/>
    <n v="22.055079815003069"/>
    <n v="20"/>
    <n v="64.374888532793648"/>
    <n v="51.499910826234924"/>
    <n v="53.427642269096815"/>
    <n v="100"/>
    <n v="116.70268028762715"/>
    <n v="80"/>
    <n v="79.472335259908149"/>
    <n v="70"/>
    <n v="0"/>
    <n v="0"/>
    <n v="83.333333333333329"/>
    <n v="83.333333333333329"/>
    <n v="16.666666666666668"/>
    <n v="68.166577492901595"/>
    <n v="68.166577492901595"/>
    <s v="3. Vulnerable (&gt;=60 y &lt;70)"/>
  </r>
  <r>
    <s v="68101"/>
    <x v="0"/>
    <x v="20"/>
    <x v="359"/>
    <s v="Rural disperso"/>
    <n v="6"/>
    <s v="G4"/>
    <n v="0"/>
    <n v="1714.30739475"/>
    <n v="13327.850210250001"/>
    <n v="20521.416766999999"/>
    <n v="2763.9401109999999"/>
    <n v="144.34884600000001"/>
    <n v="21857.767848"/>
    <n v="2274.0750050000001"/>
    <n v="4635.9511507500001"/>
    <n v="1958.7700467499999"/>
    <n v="171.104389"/>
    <n v="-2894.6003660000001"/>
    <n v="7162.3013149999997"/>
    <n v="0"/>
    <n v="116053.52544578"/>
    <n v="8766.3859305599999"/>
    <s v="NO"/>
    <n v="68.438469875593199"/>
    <n v="80"/>
    <n v="1813.2561889999999"/>
    <n v="2908.2889569999998"/>
    <n v="20738.836028999998"/>
    <n v="19127.383024999999"/>
    <n v="15042.157605"/>
    <n v="20521.416766999999"/>
    <n v="4438.8053380000001"/>
    <n v="20521.416766999999"/>
    <n v="73.299800768087977"/>
    <n v="26.700199231912023"/>
    <n v="10.403967234047091"/>
    <n v="14.238179703209639"/>
    <n v="7.553743754777738"/>
    <n v="92.446256245222258"/>
    <n v="42.251740431585688"/>
    <n v="50"/>
    <n v="21.630111548330998"/>
    <n v="20"/>
    <n v="40.67692703606879"/>
    <n v="32.541541628855036"/>
    <n v="11.561530124406801"/>
    <n v="44.316192250086871"/>
    <n v="160.39040564940271"/>
    <n v="0"/>
    <n v="92.229780872240681"/>
    <n v="100"/>
    <n v="0.21519882703636717"/>
    <n v="0"/>
    <n v="48.105397416695631"/>
    <n v="48.320596243731998"/>
    <n v="9.6641192487464007"/>
    <n v="42.162621112194159"/>
    <n v="42.205660877601439"/>
    <s v="2. Riesgo (&gt;=40 y &lt;60)"/>
  </r>
  <r>
    <s v="68121"/>
    <x v="0"/>
    <x v="20"/>
    <x v="456"/>
    <s v="Rural disperso"/>
    <n v="6"/>
    <s v="G3"/>
    <n v="0"/>
    <n v="1062.34693275"/>
    <n v="3661.0057862499998"/>
    <n v="5782.7515000000003"/>
    <n v="756.61083799999994"/>
    <n v="48.587755999999999"/>
    <n v="5277.4538579999999"/>
    <n v="1423.1670590000001"/>
    <n v="1875.0324518499999"/>
    <n v="785.59682885000007"/>
    <n v="0"/>
    <n v="13.714615"/>
    <n v="490.82784600000002"/>
    <n v="0"/>
    <n v="15216.39028482"/>
    <n v="3402.4847370000002"/>
    <s v="OK"/>
    <n v="57.630138546132024"/>
    <n v="80"/>
    <n v="449.25"/>
    <n v="805.19859399999996"/>
    <n v="4679.6012620000001"/>
    <n v="4235.7530829999996"/>
    <n v="4723.3527189999995"/>
    <n v="5782.7515000000003"/>
    <n v="504.542461"/>
    <n v="5782.7515000000003"/>
    <n v="81.680022373432422"/>
    <n v="18.319977626567578"/>
    <n v="26.966925667055264"/>
    <n v="30.764884881654329"/>
    <n v="22.360656327239109"/>
    <n v="77.639343672760887"/>
    <n v="41.897772386546769"/>
    <n v="50"/>
    <n v="8.7249549111698812"/>
    <n v="80"/>
    <n v="51.344841236196558"/>
    <n v="41.075872988957251"/>
    <n v="22.369861453867976"/>
    <n v="85.745318321201452"/>
    <n v="179.23174045631609"/>
    <n v="0"/>
    <n v="90.515256447078031"/>
    <n v="100"/>
    <n v="0"/>
    <n v="0"/>
    <n v="61.915106107067153"/>
    <n v="61.915106107067153"/>
    <n v="12.383021221413431"/>
    <n v="53.45889421037068"/>
    <n v="53.45889421037068"/>
    <s v="2. Riesgo (&gt;=40 y &lt;60)"/>
  </r>
  <r>
    <s v="68132"/>
    <x v="0"/>
    <x v="20"/>
    <x v="807"/>
    <s v="Rural"/>
    <n v="6"/>
    <s v="G2"/>
    <n v="0"/>
    <n v="537.14004599999998"/>
    <n v="2279.4155110000002"/>
    <n v="4355.5720739999997"/>
    <n v="713.81649400000003"/>
    <n v="220.229388"/>
    <n v="6576.7150840000004"/>
    <n v="735.02576599999998"/>
    <n v="1481.7970425000001"/>
    <n v="606.53009250000002"/>
    <n v="0"/>
    <n v="-3096.40996"/>
    <n v="978.27535599999999"/>
    <n v="0"/>
    <n v="16203.034856149998"/>
    <n v="4470.5313572799996"/>
    <s v="OK"/>
    <n v="59.058467272862259"/>
    <n v="80"/>
    <n v="403.85192699999999"/>
    <n v="934.04588200000001"/>
    <n v="6576.7150840000004"/>
    <n v="2904.2451649999998"/>
    <n v="2816.5555570000001"/>
    <n v="4355.5720739999997"/>
    <n v="-2118.1346039999999"/>
    <n v="4355.5720739999997"/>
    <n v="64.665571115515434"/>
    <n v="35.334428884484566"/>
    <n v="11.176183803190582"/>
    <n v="15.642324107513996"/>
    <n v="27.590703821655804"/>
    <n v="72.409296178344192"/>
    <n v="40.932062563487001"/>
    <n v="50"/>
    <n v="-48.630456987359224"/>
    <n v="0"/>
    <n v="34.677209834068549"/>
    <n v="27.74176786725484"/>
    <n v="20.941532727137741"/>
    <n v="80.270429637006075"/>
    <n v="231.28424542592316"/>
    <n v="0"/>
    <n v="44.159510149155182"/>
    <n v="0"/>
    <n v="0.35472850331181538"/>
    <n v="0"/>
    <n v="26.756809879002024"/>
    <n v="27.111538382313839"/>
    <n v="5.4223076764627685"/>
    <n v="33.093129843055245"/>
    <n v="33.164075543717608"/>
    <s v="1. Deterioro (&lt;40)"/>
  </r>
  <r>
    <s v="68147"/>
    <x v="0"/>
    <x v="20"/>
    <x v="808"/>
    <s v="Intermedio"/>
    <n v="6"/>
    <s v="G2"/>
    <n v="0"/>
    <n v="1172.9828849999999"/>
    <n v="6951.8412900000003"/>
    <n v="14754.103448"/>
    <n v="1324.787198"/>
    <n v="833.04209800000001"/>
    <n v="13098.755569999999"/>
    <n v="4532.0620099999996"/>
    <n v="3339.3313859"/>
    <n v="1506.6603919000001"/>
    <n v="3.5649609999999998"/>
    <n v="-177.323116"/>
    <n v="1161.098283"/>
    <n v="0"/>
    <n v="30900.419513110002"/>
    <n v="2954.0531302899999"/>
    <s v="OK"/>
    <n v="55.249517563245021"/>
    <n v="80"/>
    <n v="1761.162343"/>
    <n v="2157.8292959999999"/>
    <n v="13098.755569999999"/>
    <n v="9760.6291409999994"/>
    <n v="8124.8241749999997"/>
    <n v="14754.103448"/>
    <n v="987.34012800000005"/>
    <n v="14754.103448"/>
    <n v="55.068233753650169"/>
    <n v="44.931766246349831"/>
    <n v="34.599179943320365"/>
    <n v="48.425437166943283"/>
    <n v="9.559912702922027"/>
    <n v="90.44008729707798"/>
    <n v="45.118624592387754"/>
    <n v="70"/>
    <n v="6.6919696712160404"/>
    <n v="80"/>
    <n v="66.759458142074223"/>
    <n v="53.407566513659383"/>
    <n v="24.750482436754979"/>
    <n v="94.870413011695476"/>
    <n v="122.52302035508602"/>
    <n v="70"/>
    <n v="74.515697990080142"/>
    <n v="70"/>
    <n v="0.14464692748612562"/>
    <n v="0"/>
    <n v="78.290137670565159"/>
    <n v="78.43478459805128"/>
    <n v="15.686956919610257"/>
    <n v="69.065594047772407"/>
    <n v="69.094523433269643"/>
    <s v="3. Vulnerable (&gt;=60 y &lt;70)"/>
  </r>
  <r>
    <s v="68152"/>
    <x v="0"/>
    <x v="20"/>
    <x v="809"/>
    <s v="Rural disperso"/>
    <n v="6"/>
    <s v="G4"/>
    <n v="0"/>
    <n v="1969.0010627500001"/>
    <n v="8096.0317572499998"/>
    <n v="12761.134337"/>
    <n v="1013.613049"/>
    <n v="121.998249"/>
    <n v="12094.038873"/>
    <n v="3108.2258809999998"/>
    <n v="3119.5802277500002"/>
    <n v="1429.37189375"/>
    <n v="0"/>
    <n v="-303.22661299999999"/>
    <n v="3042.707774"/>
    <n v="0"/>
    <n v="22318.641411599998"/>
    <n v="3406.5524955800001"/>
    <s v="OK"/>
    <n v="49.351831726385242"/>
    <n v="80"/>
    <n v="367.78930000000003"/>
    <n v="1135.611298"/>
    <n v="11374.152615999999"/>
    <n v="10574.253338"/>
    <n v="10065.03282"/>
    <n v="12761.134337"/>
    <n v="2739.4811610000002"/>
    <n v="12761.134337"/>
    <n v="78.872555951528184"/>
    <n v="21.127444048471816"/>
    <n v="25.700478670852707"/>
    <n v="35.171970993584445"/>
    <n v="15.26326102362782"/>
    <n v="84.73673897637218"/>
    <n v="45.819366369716214"/>
    <n v="70"/>
    <n v="21.467379690981467"/>
    <n v="20"/>
    <n v="46.20723080368569"/>
    <n v="36.965784642948556"/>
    <n v="30.648168273614758"/>
    <n v="100"/>
    <n v="308.76681241134531"/>
    <n v="0"/>
    <n v="92.967394539134446"/>
    <n v="100"/>
    <n v="0.33448052534687633"/>
    <n v="0"/>
    <n v="66.666666666666671"/>
    <n v="67.001147192013548"/>
    <n v="13.400229438402711"/>
    <n v="50.299117976281892"/>
    <n v="50.366014081351267"/>
    <s v="2. Riesgo (&gt;=40 y &lt;60)"/>
  </r>
  <r>
    <s v="68160"/>
    <x v="0"/>
    <x v="20"/>
    <x v="810"/>
    <s v="Rural disperso"/>
    <n v="6"/>
    <s v="G3"/>
    <n v="0"/>
    <n v="1051.7116189999999"/>
    <n v="3597.2523529999999"/>
    <n v="5424.5974939999996"/>
    <n v="333.59483499999999"/>
    <n v="134.28505200000001"/>
    <n v="4181.2782960000004"/>
    <n v="72.924806000000004"/>
    <n v="1526.6414655000001"/>
    <n v="425.0694785"/>
    <n v="0"/>
    <n v="141.74721099999999"/>
    <n v="850.009636"/>
    <n v="0"/>
    <n v="22126.219036350001"/>
    <n v="2476.2899672799999"/>
    <s v="OK"/>
    <n v="49.270277826945261"/>
    <n v="80"/>
    <n v="467.961636"/>
    <n v="467.879887"/>
    <n v="4181.2782960000004"/>
    <n v="4054.6136139999999"/>
    <n v="4648.9639719999996"/>
    <n v="5424.5974939999996"/>
    <n v="991.75684699999999"/>
    <n v="5424.5974939999996"/>
    <n v="85.701547020623977"/>
    <n v="14.298452979376023"/>
    <n v="1.7440792226091042"/>
    <n v="1.9897112919180393"/>
    <n v="11.191654404269585"/>
    <n v="88.808345595730415"/>
    <n v="27.843438561442635"/>
    <n v="40"/>
    <n v="18.282588673112713"/>
    <n v="40"/>
    <n v="37.019301973404893"/>
    <n v="29.615441578723917"/>
    <n v="30.729722173054739"/>
    <n v="100"/>
    <n v="99.982530832933492"/>
    <n v="100"/>
    <n v="96.970670856298327"/>
    <n v="100"/>
    <n v="0"/>
    <n v="0"/>
    <n v="100"/>
    <n v="100"/>
    <n v="20"/>
    <n v="49.615441578723917"/>
    <n v="49.615441578723917"/>
    <s v="2. Riesgo (&gt;=40 y &lt;60)"/>
  </r>
  <r>
    <s v="68162"/>
    <x v="0"/>
    <x v="20"/>
    <x v="811"/>
    <s v="Rural"/>
    <n v="6"/>
    <s v="G3"/>
    <n v="0"/>
    <n v="1469.1345094999999"/>
    <n v="8669.0207804999991"/>
    <n v="12630.470852"/>
    <n v="1442.7457910000001"/>
    <n v="44.786617"/>
    <n v="11797.378132"/>
    <n v="2273.064406"/>
    <n v="2974.7542078000001"/>
    <n v="1695.9437187999999"/>
    <n v="50.751151999999998"/>
    <n v="-445.71776899999998"/>
    <n v="2030.0327629999999"/>
    <n v="0"/>
    <n v="44241.479095399998"/>
    <n v="4599.6116074600004"/>
    <s v="OK"/>
    <n v="39.374421248101584"/>
    <n v="80"/>
    <n v="874"/>
    <n v="1487.532408"/>
    <n v="11797.378132"/>
    <n v="11069.803110000001"/>
    <n v="10138.155289999999"/>
    <n v="12630.470852"/>
    <n v="1635.0661459999999"/>
    <n v="12630.470852"/>
    <n v="80.267437443906928"/>
    <n v="19.732562556093072"/>
    <n v="19.267538774860387"/>
    <n v="21.981134211585474"/>
    <n v="10.396604502172362"/>
    <n v="89.603395497827634"/>
    <n v="57.011221779370025"/>
    <n v="80"/>
    <n v="12.945409281722002"/>
    <n v="60"/>
    <n v="54.263418453101238"/>
    <n v="43.410734762480992"/>
    <n v="40.625578751898416"/>
    <n v="100"/>
    <n v="170.19821601830662"/>
    <n v="0"/>
    <n v="93.832739665888326"/>
    <n v="100"/>
    <n v="6.5246279192312517E-2"/>
    <n v="0"/>
    <n v="66.666666666666671"/>
    <n v="66.73191294585898"/>
    <n v="13.346382589171796"/>
    <n v="56.744068095814328"/>
    <n v="56.757117351652788"/>
    <s v="2. Riesgo (&gt;=40 y &lt;60)"/>
  </r>
  <r>
    <s v="68167"/>
    <x v="0"/>
    <x v="20"/>
    <x v="812"/>
    <s v="Rural"/>
    <n v="6"/>
    <s v="G2"/>
    <n v="0"/>
    <n v="812.13684499999999"/>
    <n v="10718.749112"/>
    <n v="20976.893985999999"/>
    <n v="3753.8761509999999"/>
    <n v="856.80878399999995"/>
    <n v="21383.909577999999"/>
    <n v="3105.3245010000001"/>
    <n v="5443.2115297999999"/>
    <n v="3190.4343508000002"/>
    <n v="162.26708400000001"/>
    <n v="-96.578653000000003"/>
    <n v="2837.0925219999999"/>
    <n v="1000.017596"/>
    <n v="70031.424342490005"/>
    <n v="17006.96879372"/>
    <s v="OK"/>
    <n v="50.211732377150163"/>
    <n v="80"/>
    <n v="2821.6210000000001"/>
    <n v="4610.6849350000002"/>
    <n v="18820.695459999999"/>
    <n v="17277.323133999998"/>
    <n v="11530.885956999999"/>
    <n v="20976.893985999999"/>
    <n v="2902.780953"/>
    <n v="21976.911582000001"/>
    <n v="54.969462899015099"/>
    <n v="45.030537100984901"/>
    <n v="14.521780919775267"/>
    <n v="20.324862919719454"/>
    <n v="24.2847678073019"/>
    <n v="75.715232192698096"/>
    <n v="58.613087757719875"/>
    <n v="80"/>
    <n v="13.208320660385681"/>
    <n v="60"/>
    <n v="56.214126442680495"/>
    <n v="44.971301154144399"/>
    <n v="29.788267622849837"/>
    <n v="100"/>
    <n v="163.40553656922742"/>
    <n v="0"/>
    <n v="91.799599917653623"/>
    <n v="100"/>
    <n v="0"/>
    <n v="0"/>
    <n v="66.666666666666671"/>
    <n v="66.666666666666671"/>
    <n v="13.333333333333336"/>
    <n v="58.304634487477735"/>
    <n v="58.304634487477735"/>
    <s v="2. Riesgo (&gt;=40 y &lt;60)"/>
  </r>
  <r>
    <s v="68169"/>
    <x v="0"/>
    <x v="20"/>
    <x v="813"/>
    <s v="Rural disperso"/>
    <n v="6"/>
    <s v="G4"/>
    <n v="0"/>
    <n v="870.60276950000002"/>
    <n v="4136.0266775"/>
    <n v="5927.7875869999998"/>
    <n v="736.99758399999996"/>
    <n v="86.272527999999994"/>
    <n v="6220.0894840000001"/>
    <n v="1085.569035"/>
    <n v="1702.1294065"/>
    <n v="560.61134849999996"/>
    <n v="0"/>
    <n v="-1433.8199549999999"/>
    <n v="7869.796343"/>
    <n v="0"/>
    <n v="72462.680038689999"/>
    <n v="2440.25565164"/>
    <s v="OK"/>
    <n v="62.642425214486721"/>
    <n v="80"/>
    <n v="789.52826700000003"/>
    <n v="823.27011199999993"/>
    <n v="6220.0894840000001"/>
    <n v="5878.8053259999997"/>
    <n v="5006.6294470000003"/>
    <n v="5927.7875869999998"/>
    <n v="6435.976388"/>
    <n v="5927.7875869999998"/>
    <n v="84.460338254694634"/>
    <n v="15.539661745305366"/>
    <n v="17.452627294067398"/>
    <n v="23.884508487577214"/>
    <n v="3.3676033653972972"/>
    <n v="96.632396634602699"/>
    <n v="32.935882921660806"/>
    <n v="40"/>
    <n v="108.57299276570721"/>
    <n v="0"/>
    <n v="35.211313373497056"/>
    <n v="28.169050698797648"/>
    <n v="17.357574785513279"/>
    <n v="66.532856197486595"/>
    <n v="104.27367155937432"/>
    <n v="100"/>
    <n v="94.513195366756548"/>
    <n v="100"/>
    <n v="0"/>
    <n v="0"/>
    <n v="88.844285399162189"/>
    <n v="88.844285399162189"/>
    <n v="17.76885707983244"/>
    <n v="45.937907778630091"/>
    <n v="45.937907778630091"/>
    <s v="2. Riesgo (&gt;=40 y &lt;60)"/>
  </r>
  <r>
    <s v="68176"/>
    <x v="0"/>
    <x v="20"/>
    <x v="814"/>
    <s v="Rural disperso"/>
    <n v="6"/>
    <s v="G2"/>
    <n v="0"/>
    <n v="1531.1908845"/>
    <n v="4834.3595905000002"/>
    <n v="10335.728039"/>
    <n v="862.85542399999997"/>
    <n v="194.93517499999999"/>
    <n v="9261.6351090000007"/>
    <n v="3313.6118609999999"/>
    <n v="2601.0729231"/>
    <n v="1351.0227590999998"/>
    <n v="12.937412999999999"/>
    <n v="8.3402890000000003"/>
    <n v="3527.5659430000001"/>
    <n v="0"/>
    <n v="35151.90668511"/>
    <n v="5457.2468249599997"/>
    <s v="OK"/>
    <n v="41.451608221890794"/>
    <n v="80"/>
    <n v="683.56"/>
    <n v="1057.7905989999999"/>
    <n v="9077.3375859999996"/>
    <n v="8414.2939869999991"/>
    <n v="6365.550475"/>
    <n v="10335.728039"/>
    <n v="3548.8436449999999"/>
    <n v="10335.728039"/>
    <n v="61.587828655908389"/>
    <n v="38.412171344091611"/>
    <n v="35.777827802565824"/>
    <n v="50.07508718591324"/>
    <n v="15.524753390608071"/>
    <n v="84.475246609391931"/>
    <n v="51.940979705014556"/>
    <n v="70"/>
    <n v="34.335691028334729"/>
    <n v="0"/>
    <n v="48.592501027879358"/>
    <n v="38.874000822303486"/>
    <n v="38.548391778109206"/>
    <n v="100"/>
    <n v="154.74729343437298"/>
    <n v="0"/>
    <n v="92.695615947757474"/>
    <n v="100"/>
    <n v="0"/>
    <n v="0"/>
    <n v="66.666666666666671"/>
    <n v="66.666666666666671"/>
    <n v="13.333333333333336"/>
    <n v="52.207334155636822"/>
    <n v="52.207334155636822"/>
    <s v="2. Riesgo (&gt;=40 y &lt;60)"/>
  </r>
  <r>
    <s v="68179"/>
    <x v="0"/>
    <x v="20"/>
    <x v="815"/>
    <s v="Rural"/>
    <n v="6"/>
    <s v="G4"/>
    <n v="0"/>
    <n v="1396.4071795"/>
    <n v="6684.9561194999997"/>
    <n v="12918.758309000001"/>
    <n v="922.52226099999996"/>
    <n v="177.519689"/>
    <n v="10238.005983999999"/>
    <n v="2936.402165"/>
    <n v="2507.9510418"/>
    <n v="1069.1480638"/>
    <n v="10"/>
    <n v="1241.949347"/>
    <n v="1895.0889990000001"/>
    <n v="0"/>
    <n v="46394.522623729994"/>
    <n v="9750.1753890499986"/>
    <s v="OK"/>
    <n v="38.521638777226585"/>
    <n v="80"/>
    <n v="880.6001"/>
    <n v="1100.04195"/>
    <n v="10238.005983999999"/>
    <n v="8073.4793"/>
    <n v="8081.3632989999996"/>
    <n v="12918.758309000001"/>
    <n v="3147.0383460000003"/>
    <n v="12918.758309000001"/>
    <n v="62.555263483565803"/>
    <n v="37.444736516434197"/>
    <n v="28.681387465381658"/>
    <n v="39.251445115387426"/>
    <n v="21.015789877020854"/>
    <n v="78.98421012297915"/>
    <n v="42.630340304914959"/>
    <n v="50"/>
    <n v="24.360223101376391"/>
    <n v="20"/>
    <n v="45.136078350960155"/>
    <n v="36.108862680768127"/>
    <n v="41.478361222773415"/>
    <n v="100"/>
    <n v="124.91958040885983"/>
    <n v="70"/>
    <n v="78.857927145356911"/>
    <n v="70"/>
    <n v="0"/>
    <n v="0"/>
    <n v="80"/>
    <n v="80"/>
    <n v="16"/>
    <n v="52.108862680768127"/>
    <n v="52.108862680768127"/>
    <s v="2. Riesgo (&gt;=40 y &lt;60)"/>
  </r>
  <r>
    <s v="68190"/>
    <x v="0"/>
    <x v="20"/>
    <x v="816"/>
    <s v="Rural"/>
    <n v="6"/>
    <s v="G1"/>
    <n v="0"/>
    <n v="1534.5086007499999"/>
    <n v="28304.61184125"/>
    <n v="53958.729996000002"/>
    <n v="19620.255104"/>
    <n v="1145.2970889999999"/>
    <n v="51769.511401000003"/>
    <n v="9568.8590220000006"/>
    <n v="22379.718867750002"/>
    <n v="16587.038134750001"/>
    <n v="0"/>
    <n v="-281.27409299999999"/>
    <n v="5537.0864540000002"/>
    <n v="0"/>
    <n v="343631.64732500003"/>
    <n v="17522.505594999999"/>
    <s v="OK"/>
    <n v="54.505031820868901"/>
    <n v="80"/>
    <n v="15974.813"/>
    <n v="20765.552193"/>
    <n v="48447.323356000001"/>
    <n v="46022.881730000001"/>
    <n v="29839.120441999999"/>
    <n v="53958.729996000002"/>
    <n v="5255.8123610000002"/>
    <n v="53958.729996000002"/>
    <n v="55.299893908199827"/>
    <n v="44.700106091800173"/>
    <n v="18.483579935458234"/>
    <n v="23.04090251905675"/>
    <n v="5.0992118250469396"/>
    <n v="94.900788174953064"/>
    <n v="74.11638293031703"/>
    <n v="100"/>
    <n v="9.7404300682940779"/>
    <n v="80"/>
    <n v="68.528359357162003"/>
    <n v="54.822687485729602"/>
    <n v="25.494968179131099"/>
    <n v="97.724081421635447"/>
    <n v="129.9893287827532"/>
    <n v="70"/>
    <n v="94.995716051876087"/>
    <n v="100"/>
    <n v="0"/>
    <n v="0"/>
    <n v="89.241360473878487"/>
    <n v="89.241360473878487"/>
    <n v="17.848272094775698"/>
    <n v="72.670959580505297"/>
    <n v="72.670959580505297"/>
    <s v="4. Solvente (&gt;=70 y &lt;80)"/>
  </r>
  <r>
    <s v="68207"/>
    <x v="0"/>
    <x v="20"/>
    <x v="38"/>
    <s v="Rural"/>
    <n v="6"/>
    <s v="G4"/>
    <n v="0"/>
    <n v="1146.3138954999999"/>
    <n v="8610.8675724999994"/>
    <n v="11801.449815"/>
    <n v="856.44041600000003"/>
    <n v="393.54317700000001"/>
    <n v="10776.177213999999"/>
    <n v="1857.053224"/>
    <n v="2412.0515660000001"/>
    <n v="801.817725"/>
    <n v="35.682187999999996"/>
    <n v="-506.49493100000001"/>
    <n v="2111.7326619999999"/>
    <n v="0"/>
    <n v="39147.653544000001"/>
    <n v="3282.5371500000001"/>
    <s v="OK"/>
    <n v="51.756861952672431"/>
    <n v="80"/>
    <n v="1035.81"/>
    <n v="1249.9835929999999"/>
    <n v="10697.710905"/>
    <n v="10045.890681000001"/>
    <n v="9757.1814679999989"/>
    <n v="11801.449815"/>
    <n v="1640.9199189999999"/>
    <n v="11801.449815"/>
    <n v="82.677820275931907"/>
    <n v="17.322179724068093"/>
    <n v="17.232949933185836"/>
    <n v="23.583872617567675"/>
    <n v="8.3850163492189704"/>
    <n v="91.614983650781028"/>
    <n v="33.242146905245725"/>
    <n v="40"/>
    <n v="13.904392635846666"/>
    <n v="60"/>
    <n v="46.504207198483357"/>
    <n v="37.203365758786688"/>
    <n v="28.243138047327569"/>
    <n v="100"/>
    <n v="120.67691883646614"/>
    <n v="70"/>
    <n v="93.906918687666675"/>
    <n v="100"/>
    <n v="0"/>
    <n v="0"/>
    <n v="90"/>
    <n v="90"/>
    <n v="18"/>
    <n v="55.203365758786688"/>
    <n v="55.203365758786688"/>
    <s v="2. Riesgo (&gt;=40 y &lt;60)"/>
  </r>
  <r>
    <s v="68209"/>
    <x v="0"/>
    <x v="20"/>
    <x v="817"/>
    <s v="Rural disperso"/>
    <n v="6"/>
    <s v="G3"/>
    <n v="0"/>
    <n v="828.28091874999996"/>
    <n v="4072.0663542500001"/>
    <n v="6857.2354050000004"/>
    <n v="1329.46273"/>
    <n v="22.523893999999999"/>
    <n v="8432.4239130000005"/>
    <n v="3187.9378069999998"/>
    <n v="2190.3819556500002"/>
    <n v="1140.1145906500001"/>
    <n v="0"/>
    <n v="-1671.605873"/>
    <n v="1922.6118719999999"/>
    <n v="1200"/>
    <n v="22967.783443150001"/>
    <n v="2855.8616983000002"/>
    <s v="OK"/>
    <n v="43.803839452600592"/>
    <n v="80"/>
    <n v="667.11800000000005"/>
    <n v="1351.9866239999999"/>
    <n v="7478.5739130000002"/>
    <n v="6784.6827960000001"/>
    <n v="4900.3472730000003"/>
    <n v="6857.2354050000004"/>
    <n v="251.00599899999997"/>
    <n v="8057.2354050000004"/>
    <n v="71.462433234053449"/>
    <n v="28.537566765946551"/>
    <n v="37.805710906982007"/>
    <n v="43.130179475494209"/>
    <n v="12.43420683310101"/>
    <n v="87.565793166898985"/>
    <n v="52.050948817813328"/>
    <n v="70"/>
    <n v="3.1152868990799947"/>
    <n v="100"/>
    <n v="65.846707881667953"/>
    <n v="52.677366305334367"/>
    <n v="36.196160547399408"/>
    <n v="100"/>
    <n v="202.66079224365103"/>
    <n v="0"/>
    <n v="90.721611833055363"/>
    <n v="100"/>
    <n v="0.23785632811631008"/>
    <n v="0"/>
    <n v="66.666666666666671"/>
    <n v="66.90452299478298"/>
    <n v="13.380904598956597"/>
    <n v="66.010699638667703"/>
    <n v="66.058270904290964"/>
    <s v="3. Vulnerable (&gt;=60 y &lt;70)"/>
  </r>
  <r>
    <s v="68211"/>
    <x v="0"/>
    <x v="20"/>
    <x v="818"/>
    <s v="Rural"/>
    <n v="6"/>
    <s v="G2"/>
    <n v="0"/>
    <n v="714.86370650000003"/>
    <n v="4455.1911085000002"/>
    <n v="7113.8706599999996"/>
    <n v="672.808988"/>
    <n v="400.342581"/>
    <n v="6607.2432609999996"/>
    <n v="1270.433391"/>
    <n v="1793.7597387999999"/>
    <n v="635.20976079999991"/>
    <n v="12.088307"/>
    <n v="-174.61165800000001"/>
    <n v="1448.8949809999999"/>
    <n v="0"/>
    <n v="22849.768307999999"/>
    <n v="2813.1089510000002"/>
    <s v="OK"/>
    <n v="46.362991042913123"/>
    <n v="80"/>
    <n v="1104.739"/>
    <n v="1073.1515690000001"/>
    <n v="6129.9323400000003"/>
    <n v="5486.6265670000003"/>
    <n v="5170.0548150000004"/>
    <n v="7113.8706599999996"/>
    <n v="1286.3716299999999"/>
    <n v="7113.8706599999996"/>
    <n v="72.675693192881312"/>
    <n v="27.324306807118688"/>
    <n v="19.227888860984983"/>
    <n v="26.911589390729379"/>
    <n v="12.311323743335702"/>
    <n v="87.688676256664294"/>
    <n v="35.41219858267899"/>
    <n v="50"/>
    <n v="18.082583891116176"/>
    <n v="40"/>
    <n v="46.384914490902474"/>
    <n v="37.107931592721982"/>
    <n v="33.637008957086877"/>
    <n v="100"/>
    <n v="97.14073360314066"/>
    <n v="100"/>
    <n v="89.505499615351383"/>
    <n v="80"/>
    <n v="9.4774036619024615E-2"/>
    <n v="0"/>
    <n v="93.333333333333329"/>
    <n v="93.428107369952357"/>
    <n v="18.685621473990473"/>
    <n v="55.774598259388654"/>
    <n v="55.793553066712455"/>
    <s v="2. Riesgo (&gt;=40 y &lt;60)"/>
  </r>
  <r>
    <s v="68217"/>
    <x v="0"/>
    <x v="20"/>
    <x v="819"/>
    <s v="Rural disperso"/>
    <n v="6"/>
    <s v="G4"/>
    <n v="0"/>
    <n v="1762.9555352499999"/>
    <n v="8763.5221867500004"/>
    <n v="12922.971960999999"/>
    <n v="1164.777341"/>
    <n v="181.25912299999999"/>
    <n v="13902.851733"/>
    <n v="4089.848289"/>
    <n v="3141.8259965500001"/>
    <n v="1633.1996135499999"/>
    <n v="10.162592"/>
    <n v="-2488.506155"/>
    <n v="4539.5102290000004"/>
    <n v="600"/>
    <n v="50808.559513289991"/>
    <n v="5341.8976210800001"/>
    <s v="OK"/>
    <n v="40.337428181189168"/>
    <n v="80"/>
    <n v="769.62386100000003"/>
    <n v="1346.036464"/>
    <n v="13902.851733"/>
    <n v="12716.680457"/>
    <n v="10526.477722"/>
    <n v="12922.971960999999"/>
    <n v="2061.1666660000005"/>
    <n v="13522.971960999999"/>
    <n v="81.455548721823931"/>
    <n v="18.544451278176069"/>
    <n v="29.417333706381115"/>
    <n v="40.258612342612132"/>
    <n v="10.513774986442433"/>
    <n v="89.486225013557572"/>
    <n v="51.982497291173857"/>
    <n v="70"/>
    <n v="15.241965094243833"/>
    <n v="40"/>
    <n v="51.657857726869153"/>
    <n v="41.326286181495327"/>
    <n v="39.662571818810832"/>
    <n v="100"/>
    <n v="174.8953654127935"/>
    <n v="0"/>
    <n v="91.468144098922622"/>
    <n v="100"/>
    <n v="0"/>
    <n v="0"/>
    <n v="66.666666666666671"/>
    <n v="66.666666666666671"/>
    <n v="13.333333333333336"/>
    <n v="54.659619514828663"/>
    <n v="54.659619514828663"/>
    <s v="2. Riesgo (&gt;=40 y &lt;60)"/>
  </r>
  <r>
    <s v="68229"/>
    <x v="0"/>
    <x v="20"/>
    <x v="820"/>
    <s v="Intermedio"/>
    <n v="6"/>
    <s v="G3"/>
    <n v="0"/>
    <n v="1684.3929645000001"/>
    <n v="11886.3566085"/>
    <n v="18207.429334"/>
    <n v="2880.2056029999999"/>
    <n v="548.44740400000001"/>
    <n v="20758.076254"/>
    <n v="6709.1372229999997"/>
    <n v="5152.9326648000006"/>
    <n v="3246.0952958000003"/>
    <n v="199.45699999999999"/>
    <n v="-2677.4442800000002"/>
    <n v="2460.2100780000001"/>
    <n v="1500"/>
    <n v="54549.555848999997"/>
    <n v="9625.8524209999996"/>
    <s v="OK"/>
    <n v="31.40331054285198"/>
    <n v="80"/>
    <n v="2279.6759999999999"/>
    <n v="3428.6530069999999"/>
    <n v="18978.036244999999"/>
    <n v="17932.290099000002"/>
    <n v="13570.749573000001"/>
    <n v="18207.429334"/>
    <n v="-17.777202000000216"/>
    <n v="19707.429334"/>
    <n v="74.53413287541035"/>
    <n v="25.46586712458965"/>
    <n v="32.320611702672473"/>
    <n v="36.872571631408668"/>
    <n v="17.646069287246931"/>
    <n v="82.353930712753069"/>
    <n v="62.995104088479103"/>
    <n v="80"/>
    <n v="-9.0205585410017511E-2"/>
    <n v="100"/>
    <n v="64.938473893750285"/>
    <n v="51.95077911500023"/>
    <n v="48.596689457148017"/>
    <n v="100"/>
    <n v="150.40089060901636"/>
    <n v="0"/>
    <n v="94.489703083607964"/>
    <n v="100"/>
    <n v="9.2753023117620903E-2"/>
    <n v="0"/>
    <n v="66.666666666666671"/>
    <n v="66.759419689784295"/>
    <n v="13.35188393795686"/>
    <n v="65.284112448333559"/>
    <n v="65.302663052957087"/>
    <s v="3. Vulnerable (&gt;=60 y &lt;70)"/>
  </r>
  <r>
    <s v="68235"/>
    <x v="0"/>
    <x v="20"/>
    <x v="821"/>
    <s v="Rural disperso"/>
    <n v="6"/>
    <s v="G5"/>
    <n v="0"/>
    <n v="2848.5469629999998"/>
    <n v="13369.929353"/>
    <n v="21996.766082999999"/>
    <n v="3644.5104710000001"/>
    <n v="558.90031699999997"/>
    <n v="30239.012813000001"/>
    <n v="12188.017601"/>
    <n v="7082.2552656000007"/>
    <n v="3632.8948335999999"/>
    <n v="198.713572"/>
    <n v="-10879.528068"/>
    <n v="4739.5272320000004"/>
    <n v="0"/>
    <n v="109174.09108536001"/>
    <n v="8298.7787444099995"/>
    <s v="OK"/>
    <n v="46.724401780043983"/>
    <n v="80"/>
    <n v="3269.7"/>
    <n v="4203.4107880000001"/>
    <n v="29426.933719000001"/>
    <n v="21941.131888"/>
    <n v="16218.476316"/>
    <n v="21996.766082999999"/>
    <n v="-5941.2872639999987"/>
    <n v="21996.766082999999"/>
    <n v="73.731185096950696"/>
    <n v="26.268814903049304"/>
    <n v="40.305606788063763"/>
    <n v="44.838167012438355"/>
    <n v="7.60141775572139"/>
    <n v="92.398582244278614"/>
    <n v="51.295734160356119"/>
    <n v="70"/>
    <n v="-27.009821541865957"/>
    <n v="20"/>
    <n v="50.701112831953253"/>
    <n v="40.560890265562605"/>
    <n v="33.275598219956017"/>
    <n v="100"/>
    <n v="128.55646658714869"/>
    <n v="70"/>
    <n v="74.561393645418576"/>
    <n v="70"/>
    <n v="0"/>
    <n v="0"/>
    <n v="80"/>
    <n v="80"/>
    <n v="16"/>
    <n v="56.560890265562605"/>
    <n v="56.560890265562605"/>
    <s v="2. Riesgo (&gt;=40 y &lt;60)"/>
  </r>
  <r>
    <s v="68245"/>
    <x v="0"/>
    <x v="20"/>
    <x v="822"/>
    <s v="Rural disperso"/>
    <n v="6"/>
    <s v="G3"/>
    <n v="0"/>
    <n v="738.39474525000003"/>
    <n v="3530.9260957500001"/>
    <n v="5593.565799"/>
    <n v="419.94471800000002"/>
    <n v="137.73043799999999"/>
    <n v="6054.8635670000003"/>
    <n v="1656.867994"/>
    <n v="1299.5656486500002"/>
    <n v="462.77376164999998"/>
    <n v="26.40466"/>
    <n v="-1298.089655"/>
    <n v="1915.207017"/>
    <n v="0"/>
    <n v="17859.30557475"/>
    <n v="3519.7778398900005"/>
    <s v="OK"/>
    <n v="46.733803723094873"/>
    <n v="80"/>
    <n v="513.92999999999995"/>
    <n v="557.67515600000002"/>
    <n v="6054.8635670000003"/>
    <n v="4994.4396630000001"/>
    <n v="4269.3208409999997"/>
    <n v="5593.565799"/>
    <n v="643.52202199999988"/>
    <n v="5593.565799"/>
    <n v="76.325567525517542"/>
    <n v="23.674432474482458"/>
    <n v="27.364249840908101"/>
    <n v="31.218167269873099"/>
    <n v="19.708368979734374"/>
    <n v="80.291631020265626"/>
    <n v="35.609879510953007"/>
    <n v="50"/>
    <n v="11.504683150684428"/>
    <n v="60"/>
    <n v="49.036846152924241"/>
    <n v="39.229476922339394"/>
    <n v="33.266196276905127"/>
    <n v="100"/>
    <n v="108.51188994610162"/>
    <n v="100"/>
    <n v="82.486411258224138"/>
    <n v="80"/>
    <n v="0"/>
    <n v="0"/>
    <n v="93.333333333333329"/>
    <n v="93.333333333333329"/>
    <n v="18.666666666666668"/>
    <n v="57.896143589006059"/>
    <n v="57.896143589006059"/>
    <s v="2. Riesgo (&gt;=40 y &lt;60)"/>
  </r>
  <r>
    <s v="68250"/>
    <x v="0"/>
    <x v="20"/>
    <x v="471"/>
    <s v="Rural disperso"/>
    <n v="6"/>
    <s v="G5"/>
    <n v="0"/>
    <n v="2362.9483700000001"/>
    <n v="8499.2166660000003"/>
    <n v="12798.139947"/>
    <n v="870.16693299999997"/>
    <n v="446.31599699999998"/>
    <n v="10992.881555"/>
    <n v="3766.7017369999999"/>
    <n v="3681.1585165000001"/>
    <n v="2312.7262915000001"/>
    <n v="93.084843000000006"/>
    <n v="1216.8261669999999"/>
    <n v="2924.9488379999998"/>
    <n v="0"/>
    <n v="37216.567610999999"/>
    <n v="6358.4316580000004"/>
    <s v="OK"/>
    <n v="33.469273918344498"/>
    <n v="80"/>
    <n v="648.41859799999997"/>
    <n v="1316.4829299999999"/>
    <n v="10212.881555"/>
    <n v="8854.8755130000009"/>
    <n v="10862.165036"/>
    <n v="12798.139947"/>
    <n v="4234.8598480000001"/>
    <n v="12798.139947"/>
    <n v="84.872997802670454"/>
    <n v="15.127002197329546"/>
    <n v="34.264916966077507"/>
    <n v="38.118172433699804"/>
    <n v="17.084949166888393"/>
    <n v="82.915050833111607"/>
    <n v="62.826044603450313"/>
    <n v="80"/>
    <n v="33.089651039428503"/>
    <n v="0"/>
    <n v="43.232045092828187"/>
    <n v="34.585636074262553"/>
    <n v="46.530726081655502"/>
    <n v="100"/>
    <n v="203.02979187527868"/>
    <n v="0"/>
    <n v="86.703008013099407"/>
    <n v="80"/>
    <n v="0.3039958414252214"/>
    <n v="0"/>
    <n v="60"/>
    <n v="60.30399584142522"/>
    <n v="12.060799168285044"/>
    <n v="46.585636074262553"/>
    <n v="46.646435242547597"/>
    <s v="2. Riesgo (&gt;=40 y &lt;60)"/>
  </r>
  <r>
    <s v="68255"/>
    <x v="0"/>
    <x v="20"/>
    <x v="823"/>
    <s v="Rural"/>
    <n v="6"/>
    <s v="G3"/>
    <n v="0"/>
    <n v="2211.28395"/>
    <n v="15800.935772000001"/>
    <n v="26333.87671"/>
    <n v="3193.0643380000001"/>
    <n v="581.53070400000001"/>
    <n v="29758.665808000002"/>
    <n v="11480.241808999999"/>
    <n v="5998.1192780000001"/>
    <n v="3635.8029289999999"/>
    <n v="0.55288000000000004"/>
    <n v="-2539.84013"/>
    <n v="5337.1457010000004"/>
    <n v="0"/>
    <n v="41662.197383489998"/>
    <n v="11040.357023820001"/>
    <s v="OK"/>
    <n v="46.875525612155748"/>
    <n v="80"/>
    <n v="1717.9309049999999"/>
    <n v="3774.5950419999999"/>
    <n v="26511.400491"/>
    <n v="21584.302417999999"/>
    <n v="18012.219722000002"/>
    <n v="26333.87671"/>
    <n v="2797.8584510000005"/>
    <n v="26333.87671"/>
    <n v="68.399422995551802"/>
    <n v="31.600577004448198"/>
    <n v="38.577810857077381"/>
    <n v="44.011020190341959"/>
    <n v="26.499699289013261"/>
    <n v="73.500300710986735"/>
    <n v="60.615715701677644"/>
    <n v="80"/>
    <n v="10.624559694765884"/>
    <n v="60"/>
    <n v="57.822379581155381"/>
    <n v="46.257903664924306"/>
    <n v="33.124474387844252"/>
    <n v="100"/>
    <n v="219.71751197991281"/>
    <n v="0"/>
    <n v="81.415172409799197"/>
    <n v="80"/>
    <n v="0.21912295218538902"/>
    <n v="0"/>
    <n v="60"/>
    <n v="60.219122952185387"/>
    <n v="12.043824590437078"/>
    <n v="58.257903664924306"/>
    <n v="58.301728255361382"/>
    <s v="2. Riesgo (&gt;=40 y &lt;60)"/>
  </r>
  <r>
    <s v="68264"/>
    <x v="0"/>
    <x v="20"/>
    <x v="824"/>
    <s v="Rural disperso"/>
    <n v="6"/>
    <s v="G4"/>
    <n v="0"/>
    <n v="900.44658400000003"/>
    <n v="4185.7804420000002"/>
    <n v="7330.5841369999998"/>
    <n v="845.90461900000003"/>
    <n v="168.199961"/>
    <n v="7408.7338369999998"/>
    <n v="2805.0878160000002"/>
    <n v="1936.0146842000001"/>
    <n v="954.39405120000004"/>
    <n v="38.917788999999999"/>
    <n v="-1059.7703329999999"/>
    <n v="1046.6558789999999"/>
    <n v="0"/>
    <n v="21966.589667"/>
    <n v="6223.2117550000003"/>
    <s v="OK"/>
    <n v="50.433170195555391"/>
    <n v="80"/>
    <n v="539.04613300000005"/>
    <n v="1014.1045800000001"/>
    <n v="7408.7338369999998"/>
    <n v="5407.6830309999996"/>
    <n v="5086.2270260000005"/>
    <n v="7330.5841369999998"/>
    <n v="25.803334999999947"/>
    <n v="7330.5841369999998"/>
    <n v="69.383652529517391"/>
    <n v="30.616347470482609"/>
    <n v="37.861905660466505"/>
    <n v="51.815293586809112"/>
    <n v="28.330350087747192"/>
    <n v="71.669649912252808"/>
    <n v="49.296839481069057"/>
    <n v="70"/>
    <n v="0.35199561887246567"/>
    <n v="100"/>
    <n v="64.820258193908913"/>
    <n v="51.85620655512713"/>
    <n v="29.566829804444609"/>
    <n v="100"/>
    <n v="188.12946015512924"/>
    <n v="0"/>
    <n v="72.9906506290381"/>
    <n v="70"/>
    <n v="0.35237980151052839"/>
    <n v="0"/>
    <n v="56.666666666666664"/>
    <n v="57.019046468177194"/>
    <n v="11.40380929363544"/>
    <n v="63.189539888460466"/>
    <n v="63.260015848762571"/>
    <s v="3. Vulnerable (&gt;=60 y &lt;70)"/>
  </r>
  <r>
    <s v="68266"/>
    <x v="0"/>
    <x v="20"/>
    <x v="825"/>
    <s v="Rural disperso"/>
    <n v="6"/>
    <s v="G4"/>
    <n v="0"/>
    <n v="1500.1188762500001"/>
    <n v="6752.3417937499999"/>
    <n v="9569.2998069999994"/>
    <n v="694.88962500000002"/>
    <n v="65.067013000000003"/>
    <n v="8469.7725179999998"/>
    <n v="1220.746079"/>
    <n v="2267.79286245"/>
    <n v="866.60530545000006"/>
    <n v="41.225144999999998"/>
    <n v="-301.66026799999997"/>
    <n v="1718.0408629999999"/>
    <n v="0"/>
    <n v="24047.261364000002"/>
    <n v="3683.9966770000001"/>
    <s v="OK"/>
    <n v="50.457242085031154"/>
    <n v="80"/>
    <n v="308.31"/>
    <n v="759.956638"/>
    <n v="8469.7725179999998"/>
    <n v="7744.5799450000004"/>
    <n v="8252.4606700000004"/>
    <n v="9569.2998069999994"/>
    <n v="1457.60574"/>
    <n v="9569.2998069999994"/>
    <n v="86.238918587996125"/>
    <n v="13.761081412003875"/>
    <n v="14.412973623620525"/>
    <n v="19.72464002377507"/>
    <n v="15.319818008528548"/>
    <n v="84.680181991471457"/>
    <n v="38.213600536416138"/>
    <n v="50"/>
    <n v="15.232104431859819"/>
    <n v="40"/>
    <n v="41.633180685450078"/>
    <n v="33.306544548360066"/>
    <n v="29.542757914968846"/>
    <n v="100"/>
    <n v="246.49107651389832"/>
    <n v="0"/>
    <n v="91.437874258620084"/>
    <n v="100"/>
    <n v="0"/>
    <n v="0"/>
    <n v="66.666666666666671"/>
    <n v="66.666666666666671"/>
    <n v="13.333333333333336"/>
    <n v="46.639877881693401"/>
    <n v="46.639877881693401"/>
    <s v="2. Riesgo (&gt;=40 y &lt;60)"/>
  </r>
  <r>
    <s v="68271"/>
    <x v="0"/>
    <x v="20"/>
    <x v="826"/>
    <s v="Rural disperso"/>
    <n v="6"/>
    <s v="G1"/>
    <n v="0"/>
    <n v="1934.58332825"/>
    <n v="9233.4792747499996"/>
    <n v="22917.734444000002"/>
    <n v="8440.0257120000006"/>
    <n v="336.74381899999997"/>
    <n v="23251.560250999999"/>
    <n v="5685.2535500000004"/>
    <n v="10718.610137450001"/>
    <n v="8917.28088045"/>
    <n v="0"/>
    <n v="-2135.155064"/>
    <n v="7714.3820150000001"/>
    <n v="0"/>
    <n v="65687.573175509999"/>
    <n v="9885.9119088799998"/>
    <s v="OK"/>
    <n v="44.856597492741464"/>
    <n v="80"/>
    <n v="6807.24"/>
    <n v="8776.7695309999999"/>
    <n v="23251.560250999999"/>
    <n v="18726.746392000001"/>
    <n v="11168.062603"/>
    <n v="22917.734444000002"/>
    <n v="5579.2269510000006"/>
    <n v="22917.734444000002"/>
    <n v="48.73109351314551"/>
    <n v="51.26890648685449"/>
    <n v="24.451062589468549"/>
    <n v="30.479731284659998"/>
    <n v="15.049896701870727"/>
    <n v="84.950103298129278"/>
    <n v="83.194376566544804"/>
    <n v="100"/>
    <n v="24.344583294797165"/>
    <n v="20"/>
    <n v="57.339748213928758"/>
    <n v="45.87179857114301"/>
    <n v="35.143402507258536"/>
    <n v="100"/>
    <n v="128.93286458241519"/>
    <n v="70"/>
    <n v="80.539740945748377"/>
    <n v="80"/>
    <n v="0.10285334215048292"/>
    <n v="0"/>
    <n v="83.333333333333329"/>
    <n v="83.43618667548381"/>
    <n v="16.687237335096764"/>
    <n v="62.538465237809675"/>
    <n v="62.559035906239771"/>
    <s v="3. Vulnerable (&gt;=60 y &lt;70)"/>
  </r>
  <r>
    <s v="68276"/>
    <x v="0"/>
    <x v="20"/>
    <x v="827"/>
    <s v="Ciudades y aglomeraciones"/>
    <n v="1"/>
    <s v="G1"/>
    <n v="0"/>
    <n v="178.52898225000001"/>
    <n v="240069.54172174999"/>
    <n v="456686.820542"/>
    <n v="193624.49949700001"/>
    <n v="9040.5189840000003"/>
    <n v="386353.836457"/>
    <n v="15615.430398"/>
    <n v="205832.35427385001"/>
    <n v="111449.97340085001"/>
    <n v="11403.851532000001"/>
    <n v="-24049.396787999998"/>
    <n v="67127.286827999997"/>
    <n v="0"/>
    <n v="1062390.69999884"/>
    <n v="361735.60187722003"/>
    <s v="OK"/>
    <n v="36.32927250818345"/>
    <n v="65"/>
    <n v="232410.19723699999"/>
    <n v="202665.01848100001"/>
    <n v="386353.836457"/>
    <n v="335566.85598499997"/>
    <n v="240248.07070399998"/>
    <n v="456686.820542"/>
    <n v="54481.741571999999"/>
    <n v="456686.820542"/>
    <n v="52.606744906470354"/>
    <n v="47.393255093529646"/>
    <n v="4.041743325548147"/>
    <n v="5.0382779903126167"/>
    <n v="34.049206368016492"/>
    <n v="65.950793631983515"/>
    <n v="54.145993614090038"/>
    <n v="70"/>
    <n v="11.92978188145228"/>
    <n v="60"/>
    <n v="49.676465343165155"/>
    <n v="39.741172274532126"/>
    <n v="28.67072749181655"/>
    <n v="100"/>
    <n v="87.201431301369539"/>
    <n v="80"/>
    <n v="86.854801045141826"/>
    <n v="80"/>
    <n v="5.6465848861708245E-2"/>
    <n v="0"/>
    <n v="86.666666666666671"/>
    <n v="86.723132515528377"/>
    <n v="17.344626503105676"/>
    <n v="57.074505607865461"/>
    <n v="57.085798777637805"/>
    <s v="2. Riesgo (&gt;=40 y &lt;60)"/>
  </r>
  <r>
    <s v="68296"/>
    <x v="0"/>
    <x v="20"/>
    <x v="828"/>
    <s v="Rural disperso"/>
    <n v="6"/>
    <s v="G3"/>
    <n v="0"/>
    <n v="1453.81976975"/>
    <n v="5490.3347932500001"/>
    <n v="10596.057043999999"/>
    <n v="1661.1636140000001"/>
    <n v="59.452311000000002"/>
    <n v="16524.213615000001"/>
    <n v="9413.7882279999994"/>
    <n v="3187.8672202500002"/>
    <n v="1934.9193662499999"/>
    <n v="0"/>
    <n v="-7181.1044250000004"/>
    <n v="9053.4475309999998"/>
    <n v="600"/>
    <n v="33140.562471819998"/>
    <n v="12616.835697280001"/>
    <s v="OK"/>
    <n v="49.350914158852341"/>
    <n v="80"/>
    <n v="1597.24"/>
    <n v="1720.6159250000001"/>
    <n v="16524.213615000001"/>
    <n v="15055.053304999999"/>
    <n v="6944.1545630000001"/>
    <n v="10596.057043999999"/>
    <n v="1872.3431059999994"/>
    <n v="11196.057043999999"/>
    <n v="65.535269715560062"/>
    <n v="34.464730284439938"/>
    <n v="56.969659478709168"/>
    <n v="64.993134080193528"/>
    <n v="38.070674594036589"/>
    <n v="61.929325405963411"/>
    <n v="60.696360060387299"/>
    <n v="80"/>
    <n v="16.723236570176226"/>
    <n v="40"/>
    <n v="56.277437954119378"/>
    <n v="45.021950363295502"/>
    <n v="30.649085841147659"/>
    <n v="100"/>
    <n v="107.72431976409305"/>
    <n v="100"/>
    <n v="91.109045524161232"/>
    <n v="100"/>
    <n v="0.54260259449313675"/>
    <n v="0"/>
    <n v="100"/>
    <n v="100.54260259449313"/>
    <n v="20"/>
    <n v="65.021950363295502"/>
    <n v="65.021950363295502"/>
    <s v="3. Vulnerable (&gt;=60 y &lt;70)"/>
  </r>
  <r>
    <s v="68298"/>
    <x v="0"/>
    <x v="20"/>
    <x v="829"/>
    <s v="Rural disperso"/>
    <n v="6"/>
    <s v="G4"/>
    <n v="0"/>
    <n v="1791.0706694999999"/>
    <n v="6677.3816425000005"/>
    <n v="12655.300426"/>
    <n v="1169.755512"/>
    <n v="138.10758300000001"/>
    <n v="11955.759588000001"/>
    <n v="1162.9886750000001"/>
    <n v="3129.9802456999996"/>
    <n v="1116.3782607000001"/>
    <n v="188.23677900000001"/>
    <n v="-1314.0611469999999"/>
    <n v="3545.1694579999998"/>
    <n v="0"/>
    <n v="25102.59432036"/>
    <n v="7937.0979082900003"/>
    <s v="OK"/>
    <n v="55.97911865268216"/>
    <n v="80"/>
    <n v="870.57588299999998"/>
    <n v="1307.8630949999999"/>
    <n v="11955.759588000001"/>
    <n v="9563.570001"/>
    <n v="8468.4523120000013"/>
    <n v="12655.300426"/>
    <n v="2419.3450899999998"/>
    <n v="12655.300426"/>
    <n v="66.916248741134396"/>
    <n v="33.083751258865604"/>
    <n v="9.7274344339216405"/>
    <n v="13.312321771652627"/>
    <n v="31.618635934583249"/>
    <n v="68.381364065416747"/>
    <n v="35.66726218907268"/>
    <n v="50"/>
    <n v="19.117247386948758"/>
    <n v="40"/>
    <n v="40.955487419186994"/>
    <n v="32.764389935349598"/>
    <n v="24.02088134731784"/>
    <n v="92.073798567287938"/>
    <n v="150.22964919417598"/>
    <n v="0"/>
    <n v="79.991320757226987"/>
    <n v="70"/>
    <n v="0"/>
    <n v="0"/>
    <n v="54.02459952242932"/>
    <n v="54.02459952242932"/>
    <n v="10.804919904485864"/>
    <n v="43.569309839835462"/>
    <n v="43.569309839835462"/>
    <s v="2. Riesgo (&gt;=40 y &lt;60)"/>
  </r>
  <r>
    <s v="68307"/>
    <x v="0"/>
    <x v="20"/>
    <x v="830"/>
    <s v="Ciudades y aglomeraciones"/>
    <n v="2"/>
    <s v="G1"/>
    <n v="0"/>
    <n v="0"/>
    <n v="177600.12868699999"/>
    <n v="297070.44523200003"/>
    <n v="96047.175629000005"/>
    <n v="10322.072421999999"/>
    <n v="242057.04224800001"/>
    <n v="10709.964227"/>
    <n v="107654.783967"/>
    <n v="58544.149988999998"/>
    <n v="8355.8492189999997"/>
    <n v="7519.1928619999999"/>
    <n v="29897.428663999999"/>
    <n v="0"/>
    <n v="344273.58212899999"/>
    <n v="154946.79518325001"/>
    <s v="NO"/>
    <n v="44.375923467597758"/>
    <n v="70"/>
    <n v="86445.311533999993"/>
    <n v="106369.248051"/>
    <n v="240440.618392"/>
    <n v="227937.30574400001"/>
    <n v="177600.12868699999"/>
    <n v="297070.44523200003"/>
    <n v="45772.470744999999"/>
    <n v="297070.44523200003"/>
    <n v="59.783843037061949"/>
    <n v="40.216156962938051"/>
    <n v="4.424562131114155"/>
    <n v="5.5154848307790143"/>
    <n v="45.006879187491982"/>
    <n v="54.993120812508018"/>
    <n v="54.381373341426098"/>
    <n v="70"/>
    <n v="15.407951709653766"/>
    <n v="40"/>
    <n v="42.144952521245017"/>
    <n v="33.715962016996016"/>
    <n v="25.624076532402242"/>
    <n v="88.198140728046411"/>
    <n v="123.04802442543536"/>
    <n v="70"/>
    <n v="94.799833434292978"/>
    <n v="100"/>
    <n v="0.11784053268451178"/>
    <n v="0"/>
    <n v="86.066046909348799"/>
    <n v="86.18388744203331"/>
    <n v="17.236777488406663"/>
    <n v="50.929171398865776"/>
    <n v="50.952739505402675"/>
    <s v="2. Riesgo (&gt;=40 y &lt;60)"/>
  </r>
  <r>
    <s v="68318"/>
    <x v="0"/>
    <x v="20"/>
    <x v="831"/>
    <s v="Rural"/>
    <n v="6"/>
    <s v="G4"/>
    <n v="0"/>
    <n v="1378.1568024999999"/>
    <n v="7871.0562685000004"/>
    <n v="11506.879037999999"/>
    <n v="968.264723"/>
    <n v="70.904869000000005"/>
    <n v="9249.4888339999998"/>
    <n v="1089.6001530000001"/>
    <n v="2430.4913489999999"/>
    <n v="333.84328499999998"/>
    <n v="172.999664"/>
    <n v="160.74214000000001"/>
    <n v="1474.0014180000001"/>
    <n v="0"/>
    <n v="16393.285952450002"/>
    <n v="5593.05098284"/>
    <s v="OK"/>
    <n v="62.028857861715906"/>
    <n v="80"/>
    <n v="877.2"/>
    <n v="1039.169592"/>
    <n v="9249.4888339999998"/>
    <n v="9007.7096860000001"/>
    <n v="9249.2130710000001"/>
    <n v="11506.879037999999"/>
    <n v="1807.7432220000001"/>
    <n v="11506.879037999999"/>
    <n v="80.379858347825277"/>
    <n v="19.620141652174723"/>
    <n v="11.780112096516749"/>
    <n v="16.121480314285272"/>
    <n v="34.117937057055421"/>
    <n v="65.882062942944572"/>
    <n v="13.735629428895365"/>
    <n v="20"/>
    <n v="15.710108849064623"/>
    <n v="40"/>
    <n v="32.324736981880918"/>
    <n v="25.859789585504735"/>
    <n v="17.971142138284094"/>
    <n v="68.884704825754852"/>
    <n v="118.46438577291381"/>
    <n v="80"/>
    <n v="97.386026921712158"/>
    <n v="100"/>
    <n v="0"/>
    <n v="0"/>
    <n v="82.961568275251622"/>
    <n v="82.961568275251622"/>
    <n v="16.592313655050326"/>
    <n v="42.452103240555061"/>
    <n v="42.452103240555061"/>
    <s v="2. Riesgo (&gt;=40 y &lt;60)"/>
  </r>
  <r>
    <s v="68320"/>
    <x v="0"/>
    <x v="20"/>
    <x v="53"/>
    <s v="Rural"/>
    <n v="6"/>
    <s v="G3"/>
    <n v="0"/>
    <n v="1247.6587314999999"/>
    <n v="6832.5398654999999"/>
    <n v="11072.964908"/>
    <n v="1106.9354430000001"/>
    <n v="245.40220199999999"/>
    <n v="10743.771123"/>
    <n v="2757.6852439999998"/>
    <n v="2618.8504025000002"/>
    <n v="1136.8143534999999"/>
    <n v="0"/>
    <n v="-1152.8422639999999"/>
    <n v="2021.9498269999999"/>
    <n v="0"/>
    <n v="61660.049744000004"/>
    <n v="6441.4072029999998"/>
    <s v="OK"/>
    <n v="52.830553931457999"/>
    <n v="80"/>
    <n v="1074.730223"/>
    <n v="1352.3376450000001"/>
    <n v="10743.771123"/>
    <n v="8962.2595089999995"/>
    <n v="8080.1985969999996"/>
    <n v="11072.964908"/>
    <n v="869.10756300000003"/>
    <n v="11072.964908"/>
    <n v="72.972312873151196"/>
    <n v="27.027687126848804"/>
    <n v="25.667758670848968"/>
    <n v="29.282746221363514"/>
    <n v="10.446646134317787"/>
    <n v="89.553353865682212"/>
    <n v="43.408907680055997"/>
    <n v="50"/>
    <n v="7.848914633262198"/>
    <n v="80"/>
    <n v="55.172757442778902"/>
    <n v="44.138205954223125"/>
    <n v="27.169446068542001"/>
    <n v="100"/>
    <n v="125.83042851675719"/>
    <n v="70"/>
    <n v="83.4181909349671"/>
    <n v="80"/>
    <n v="0"/>
    <n v="0"/>
    <n v="83.333333333333329"/>
    <n v="83.333333333333329"/>
    <n v="16.666666666666668"/>
    <n v="60.804872620889796"/>
    <n v="60.804872620889796"/>
    <s v="3. Vulnerable (&gt;=60 y &lt;70)"/>
  </r>
  <r>
    <s v="68322"/>
    <x v="0"/>
    <x v="20"/>
    <x v="832"/>
    <s v="Rural disperso"/>
    <n v="6"/>
    <s v="G2"/>
    <n v="0"/>
    <n v="1076.4074499999999"/>
    <n v="3833.8754100000001"/>
    <n v="6648.3649670000004"/>
    <n v="1397.856466"/>
    <n v="178.54888700000001"/>
    <n v="5391.3045990000001"/>
    <n v="533.58471099999997"/>
    <n v="2656.6136040000001"/>
    <n v="1598.405178"/>
    <n v="42.919086999999998"/>
    <n v="198.85194200000001"/>
    <n v="2453.3695729999999"/>
    <n v="0"/>
    <n v="35579.421022760005"/>
    <n v="4684.1416310200002"/>
    <s v="OK"/>
    <n v="33.309800530832625"/>
    <n v="80"/>
    <n v="1219.1342420000001"/>
    <n v="1576.4053529999999"/>
    <n v="5391.3045990000001"/>
    <n v="5158.6555930000004"/>
    <n v="4910.2828600000003"/>
    <n v="6648.3649670000004"/>
    <n v="2695.1406019999999"/>
    <n v="6648.3649670000004"/>
    <n v="73.856999192625693"/>
    <n v="26.143000807374307"/>
    <n v="9.8971353074536239"/>
    <n v="13.852152124673658"/>
    <n v="13.165311565985222"/>
    <n v="86.83468843401478"/>
    <n v="60.167017724870462"/>
    <n v="80"/>
    <n v="40.538397265758888"/>
    <n v="0"/>
    <n v="41.365968273212545"/>
    <n v="33.09277461857004"/>
    <n v="46.690199469167375"/>
    <n v="100"/>
    <n v="129.30531345046083"/>
    <n v="70"/>
    <n v="95.684736380074824"/>
    <n v="100"/>
    <n v="0.22213244870937598"/>
    <n v="0"/>
    <n v="90"/>
    <n v="90.222132448709374"/>
    <n v="18.044426489741877"/>
    <n v="51.09277461857004"/>
    <n v="51.137201108311913"/>
    <s v="2. Riesgo (&gt;=40 y &lt;60)"/>
  </r>
  <r>
    <s v="68324"/>
    <x v="0"/>
    <x v="20"/>
    <x v="833"/>
    <s v="Rural disperso"/>
    <n v="6"/>
    <s v="G3"/>
    <n v="0"/>
    <n v="1002.90318675"/>
    <n v="6317.9077322499998"/>
    <n v="9029.278241"/>
    <n v="956.18468700000005"/>
    <n v="245.59695199999999"/>
    <n v="10326.172347"/>
    <n v="3728.623611"/>
    <n v="2211.3460298499999"/>
    <n v="999.64787784999999"/>
    <n v="0"/>
    <n v="-575.73962600000004"/>
    <n v="2056.456831"/>
    <n v="0"/>
    <n v="45465.204830349998"/>
    <n v="4421.8573335699994"/>
    <s v="OK"/>
    <n v="51.551713577974844"/>
    <n v="80"/>
    <n v="860.93"/>
    <n v="1201.781639"/>
    <n v="8393.3197149999996"/>
    <n v="8091.3290889999998"/>
    <n v="7320.8109189999996"/>
    <n v="9029.278241"/>
    <n v="1480.7172049999999"/>
    <n v="9029.278241"/>
    <n v="81.07858373172931"/>
    <n v="18.92141626827069"/>
    <n v="36.10847742710061"/>
    <n v="41.193911571970055"/>
    <n v="9.7258053715359427"/>
    <n v="90.274194628464059"/>
    <n v="45.20540269845548"/>
    <n v="70"/>
    <n v="16.399064969294926"/>
    <n v="40"/>
    <n v="52.077904493740959"/>
    <n v="41.66232359499277"/>
    <n v="28.448286422025156"/>
    <n v="100"/>
    <n v="139.5910978825224"/>
    <n v="60"/>
    <n v="96.402012120897751"/>
    <n v="100"/>
    <n v="9.9891048596577714E-2"/>
    <n v="0"/>
    <n v="86.666666666666671"/>
    <n v="86.766557715263247"/>
    <n v="17.353311543052651"/>
    <n v="58.995656928326106"/>
    <n v="59.015635138045425"/>
    <s v="2. Riesgo (&gt;=40 y &lt;60)"/>
  </r>
  <r>
    <s v="68327"/>
    <x v="0"/>
    <x v="20"/>
    <x v="834"/>
    <s v="Intermedio"/>
    <n v="6"/>
    <s v="G3"/>
    <n v="0"/>
    <n v="885.42320900000004"/>
    <n v="5853.1419969999997"/>
    <n v="8773.1319430000003"/>
    <n v="1672.570252"/>
    <n v="263.56923"/>
    <n v="7324.0220179999997"/>
    <n v="19.832999999999998"/>
    <n v="2834.5221878000002"/>
    <n v="1233.0437357999999"/>
    <n v="16.979320000000001"/>
    <n v="-152.368527"/>
    <n v="2569.6997259999998"/>
    <n v="0"/>
    <n v="47339.154484719998"/>
    <n v="4045.47499677"/>
    <s v="OK"/>
    <n v="59.302465030074138"/>
    <n v="80"/>
    <n v="1135.9061019999999"/>
    <n v="1936.139482"/>
    <n v="7324.0220179999997"/>
    <n v="7293.2626479999999"/>
    <n v="6738.5652059999993"/>
    <n v="8773.1319430000003"/>
    <n v="2434.3105189999997"/>
    <n v="8773.1319430000003"/>
    <n v="76.80911731159631"/>
    <n v="23.19088268840369"/>
    <n v="0.27079383365119752"/>
    <n v="0.30893180860874403"/>
    <n v="8.5457271909573009"/>
    <n v="91.454272809042692"/>
    <n v="43.500937869074171"/>
    <n v="50"/>
    <n v="27.747337379808965"/>
    <n v="20"/>
    <n v="36.990817461211023"/>
    <n v="29.592653968968818"/>
    <n v="20.697534969925862"/>
    <n v="79.335168352311143"/>
    <n v="170.44890229844017"/>
    <n v="0"/>
    <n v="99.580020787425227"/>
    <n v="100"/>
    <n v="0.18576985694880788"/>
    <n v="0"/>
    <n v="59.778389450770383"/>
    <n v="59.964159307719193"/>
    <n v="11.99283186154384"/>
    <n v="41.548331859122897"/>
    <n v="41.58548583051266"/>
    <s v="2. Riesgo (&gt;=40 y &lt;60)"/>
  </r>
  <r>
    <s v="68344"/>
    <x v="0"/>
    <x v="20"/>
    <x v="835"/>
    <s v="Rural"/>
    <n v="6"/>
    <s v="G3"/>
    <n v="0"/>
    <n v="1253.46323125"/>
    <n v="4118.5856577499999"/>
    <n v="10690.452417"/>
    <n v="877.14709700000003"/>
    <n v="301.00425000000001"/>
    <n v="10019.410086"/>
    <n v="4515.6472599999997"/>
    <n v="2446.0538850500002"/>
    <n v="1318.51510805"/>
    <n v="0"/>
    <n v="-456.49644599999999"/>
    <n v="2273.44121"/>
    <n v="0"/>
    <n v="479100.70178499998"/>
    <n v="6539.1595239999997"/>
    <s v="OK"/>
    <n v="42.883490037160179"/>
    <n v="80"/>
    <n v="794.74800000000005"/>
    <n v="1178.151347"/>
    <n v="10019.410086"/>
    <n v="7051.6959260000003"/>
    <n v="5372.0488889999997"/>
    <n v="10690.452417"/>
    <n v="1816.9447639999999"/>
    <n v="10690.452417"/>
    <n v="50.250903137245587"/>
    <n v="49.749096862754413"/>
    <n v="45.068993296418306"/>
    <n v="51.416405696933396"/>
    <n v="1.3648820591656108"/>
    <n v="98.635117940834391"/>
    <n v="53.90376377677584"/>
    <n v="70"/>
    <n v="16.995957637028411"/>
    <n v="40"/>
    <n v="61.960124100104437"/>
    <n v="49.568099280083551"/>
    <n v="37.116509962839821"/>
    <n v="100"/>
    <n v="148.24212794495864"/>
    <n v="50"/>
    <n v="70.380350394613046"/>
    <n v="70"/>
    <n v="0.30060142501749831"/>
    <n v="0"/>
    <n v="73.333333333333329"/>
    <n v="73.633934758350833"/>
    <n v="14.726786951670167"/>
    <n v="64.234765946750215"/>
    <n v="64.294886231753722"/>
    <s v="3. Vulnerable (&gt;=60 y &lt;70)"/>
  </r>
  <r>
    <s v="68368"/>
    <x v="0"/>
    <x v="20"/>
    <x v="836"/>
    <s v="Rural disperso"/>
    <n v="6"/>
    <s v="G1"/>
    <n v="0"/>
    <n v="948.47743524999998"/>
    <n v="5439.6782047500001"/>
    <n v="11799.517470000001"/>
    <n v="4584.0605599999999"/>
    <n v="213.430432"/>
    <n v="16656.70923"/>
    <n v="5844.2063280000002"/>
    <n v="5752.4067714499997"/>
    <n v="4398.9622204500001"/>
    <n v="0"/>
    <n v="-6210.6363099999999"/>
    <n v="7436.2067319999996"/>
    <n v="1240.4531139999999"/>
    <n v="35474.354163000004"/>
    <n v="5418.27378555"/>
    <s v="OK"/>
    <n v="61.410115702806543"/>
    <n v="80"/>
    <n v="3196.7299939999998"/>
    <n v="4797.490992"/>
    <n v="16656.709229"/>
    <n v="13364.238482000001"/>
    <n v="6388.1556399999999"/>
    <n v="11799.517470000001"/>
    <n v="1225.5704219999998"/>
    <n v="13039.970584000001"/>
    <n v="54.139126080720992"/>
    <n v="45.860873919279008"/>
    <n v="35.086200084913173"/>
    <n v="43.737074676197636"/>
    <n v="15.273777108538022"/>
    <n v="84.726222891461973"/>
    <n v="76.471682118911787"/>
    <n v="100"/>
    <n v="9.3985673825351306"/>
    <n v="80"/>
    <n v="70.864834297387716"/>
    <n v="56.691867437910176"/>
    <n v="18.589884297193457"/>
    <n v="71.256388865186267"/>
    <n v="150.07495162257987"/>
    <n v="0"/>
    <n v="80.233366016453743"/>
    <n v="80"/>
    <n v="0.15521644771305076"/>
    <n v="0"/>
    <n v="50.41879628839542"/>
    <n v="50.574012736108472"/>
    <n v="10.114802547221695"/>
    <n v="66.775626695589267"/>
    <n v="66.806669985131876"/>
    <s v="3. Vulnerable (&gt;=60 y &lt;70)"/>
  </r>
  <r>
    <s v="68370"/>
    <x v="0"/>
    <x v="20"/>
    <x v="837"/>
    <s v="Rural disperso"/>
    <n v="6"/>
    <s v="G2"/>
    <n v="0"/>
    <n v="1422.31466925"/>
    <n v="3791.54981275"/>
    <n v="5824.6847550000002"/>
    <n v="298.57009499999998"/>
    <n v="19.650227000000001"/>
    <n v="4845.5023149999997"/>
    <n v="739.41761399999996"/>
    <n v="1745.5150454500001"/>
    <n v="596.85129545000007"/>
    <n v="0"/>
    <n v="-169.48131000000001"/>
    <n v="6766.8822799999998"/>
    <n v="0"/>
    <n v="12135.24988822"/>
    <n v="3076.4161882399999"/>
    <s v="OK"/>
    <n v="50.103201400938978"/>
    <n v="80"/>
    <n v="209.505"/>
    <n v="318.22032200000001"/>
    <n v="4845.5023149999997"/>
    <n v="3981.2768689999998"/>
    <n v="5213.864482"/>
    <n v="5824.6847550000002"/>
    <n v="6597.4009699999997"/>
    <n v="5824.6847550000002"/>
    <n v="89.513247519950966"/>
    <n v="10.486752480049034"/>
    <n v="15.259875363406984"/>
    <n v="21.357908967686786"/>
    <n v="25.351074074101732"/>
    <n v="74.648925925898268"/>
    <n v="34.193420274766503"/>
    <n v="40"/>
    <n v="113.26623237998739"/>
    <n v="0"/>
    <n v="29.298717474726818"/>
    <n v="23.438973979781455"/>
    <n v="29.896798599061022"/>
    <n v="100"/>
    <n v="151.89151667024655"/>
    <n v="0"/>
    <n v="82.164378637800738"/>
    <n v="80"/>
    <n v="0"/>
    <n v="0"/>
    <n v="60"/>
    <n v="60"/>
    <n v="12"/>
    <n v="35.438973979781451"/>
    <n v="35.438973979781451"/>
    <s v="1. Deterioro (&lt;40)"/>
  </r>
  <r>
    <s v="68377"/>
    <x v="0"/>
    <x v="20"/>
    <x v="838"/>
    <s v="Rural disperso"/>
    <n v="6"/>
    <s v="G2"/>
    <n v="0"/>
    <n v="1158.9312995"/>
    <n v="9694.3182135000006"/>
    <n v="14812.091802000001"/>
    <n v="3250.55098"/>
    <n v="43.429442999999999"/>
    <n v="13163.128486"/>
    <n v="940.07709699999998"/>
    <n v="4493.6316815"/>
    <n v="3034.0708525"/>
    <n v="59.353870999999998"/>
    <n v="189.40248700000001"/>
    <n v="2284.2866770000001"/>
    <n v="0"/>
    <n v="23743.719934680001"/>
    <n v="3684.2736682799996"/>
    <s v="OK"/>
    <n v="52.022719518154382"/>
    <n v="80"/>
    <n v="2729.7"/>
    <n v="3293.980423"/>
    <n v="13163.128486"/>
    <n v="13013.147809"/>
    <n v="10853.249513000001"/>
    <n v="14812.091802000001"/>
    <n v="2533.0430350000001"/>
    <n v="14812.091802000001"/>
    <n v="73.272902018704357"/>
    <n v="26.727097981295643"/>
    <n v="7.1417452013770459"/>
    <n v="9.9956742928056102"/>
    <n v="15.516834255186614"/>
    <n v="84.483165744813391"/>
    <n v="67.519348881909465"/>
    <n v="100"/>
    <n v="17.101183741367148"/>
    <n v="40"/>
    <n v="52.241187603782933"/>
    <n v="41.792950083026348"/>
    <n v="27.977280481845618"/>
    <n v="100"/>
    <n v="120.67188419972891"/>
    <n v="70"/>
    <n v="98.860600068140968"/>
    <n v="100"/>
    <n v="0"/>
    <n v="0"/>
    <n v="90"/>
    <n v="90"/>
    <n v="18"/>
    <n v="59.792950083026348"/>
    <n v="59.792950083026348"/>
    <s v="2. Riesgo (&gt;=40 y &lt;60)"/>
  </r>
  <r>
    <s v="68385"/>
    <x v="0"/>
    <x v="20"/>
    <x v="839"/>
    <s v="Rural disperso"/>
    <n v="6"/>
    <s v="G3"/>
    <n v="0"/>
    <n v="1549.35898675"/>
    <n v="13423.28612825"/>
    <n v="22868.533718999999"/>
    <n v="2579.6465029999999"/>
    <n v="110.881281"/>
    <n v="23399.797836000002"/>
    <n v="8499.5557719999997"/>
    <n v="4249.0825597499997"/>
    <n v="2076.44207775"/>
    <n v="102.087729"/>
    <n v="-2113.240777"/>
    <n v="1857.5752620000001"/>
    <n v="3300"/>
    <n v="58703.85591228"/>
    <n v="10508.961378639999"/>
    <s v="OK"/>
    <n v="51.518625988926573"/>
    <n v="80"/>
    <n v="1936"/>
    <n v="2690.5277839999999"/>
    <n v="22809.134013999999"/>
    <n v="17436.330672"/>
    <n v="14972.645114999999"/>
    <n v="22868.533718999999"/>
    <n v="-153.57778599999983"/>
    <n v="26168.533718999999"/>
    <n v="65.472694047542674"/>
    <n v="34.527305952457326"/>
    <n v="36.323201728365561"/>
    <n v="41.438877145401371"/>
    <n v="17.901654355283458"/>
    <n v="82.098345644716545"/>
    <n v="48.868009706833519"/>
    <n v="70"/>
    <n v="-0.58687959993911587"/>
    <n v="100"/>
    <n v="65.612905748515047"/>
    <n v="52.490324598812037"/>
    <n v="28.481374011073427"/>
    <n v="100"/>
    <n v="138.97354256198346"/>
    <n v="60"/>
    <n v="76.444509735870582"/>
    <n v="70"/>
    <n v="6.0079278347962672E-2"/>
    <n v="0"/>
    <n v="76.666666666666671"/>
    <n v="76.726745945014628"/>
    <n v="15.345349189002926"/>
    <n v="67.82365793214538"/>
    <n v="67.835673787814969"/>
    <s v="3. Vulnerable (&gt;=60 y &lt;70)"/>
  </r>
  <r>
    <s v="68397"/>
    <x v="0"/>
    <x v="20"/>
    <x v="840"/>
    <s v="Rural disperso"/>
    <n v="6"/>
    <s v="G4"/>
    <n v="0"/>
    <n v="1117.6521184999999"/>
    <n v="3770.8762465"/>
    <n v="10989.428255999999"/>
    <n v="969.78697199999999"/>
    <n v="95.089573999999999"/>
    <n v="11354.940725"/>
    <n v="2512.4978599999999"/>
    <n v="2190.750215"/>
    <n v="1049.4607390000001"/>
    <n v="0"/>
    <n v="-1506.8019449999999"/>
    <n v="4817.9504450000004"/>
    <n v="0"/>
    <n v="26116.528240539999"/>
    <n v="8577.3330246000005"/>
    <s v="OK"/>
    <n v="53.561365906247246"/>
    <n v="80"/>
    <n v="871.86"/>
    <n v="1064.876546"/>
    <n v="11354.940725"/>
    <n v="9744.7948759999999"/>
    <n v="4888.5283650000001"/>
    <n v="10989.428255999999"/>
    <n v="3311.1485000000002"/>
    <n v="10989.428255999999"/>
    <n v="44.483919009444058"/>
    <n v="55.516080990555942"/>
    <n v="22.126913040314438"/>
    <n v="30.281426023170784"/>
    <n v="32.842546856153845"/>
    <n v="67.157453143846155"/>
    <n v="47.904171448409514"/>
    <n v="70"/>
    <n v="30.130307263184346"/>
    <n v="0"/>
    <n v="44.590992031514574"/>
    <n v="35.672793625211661"/>
    <n v="26.438634093752754"/>
    <n v="100"/>
    <n v="122.13847934301378"/>
    <n v="70"/>
    <n v="85.819865660285075"/>
    <n v="80"/>
    <n v="0"/>
    <n v="0"/>
    <n v="83.333333333333329"/>
    <n v="83.333333333333329"/>
    <n v="16.666666666666668"/>
    <n v="52.339460291878325"/>
    <n v="52.339460291878325"/>
    <s v="2. Riesgo (&gt;=40 y &lt;60)"/>
  </r>
  <r>
    <s v="68406"/>
    <x v="0"/>
    <x v="20"/>
    <x v="841"/>
    <s v="Intermedio"/>
    <n v="5"/>
    <s v="G1"/>
    <n v="0"/>
    <n v="1910.5329595000001"/>
    <n v="28929.474664500001"/>
    <n v="63563.382006"/>
    <n v="25579.320137999999"/>
    <n v="1535.711814"/>
    <n v="57493.581573000003"/>
    <n v="5443.5717480000003"/>
    <n v="29177.587476700002"/>
    <n v="21024.245220700002"/>
    <n v="102.88404"/>
    <n v="-2083.541823"/>
    <n v="9978.2564820000007"/>
    <n v="0"/>
    <n v="121908.7041875"/>
    <n v="18783.27628853"/>
    <s v="OK"/>
    <n v="34.775949379731358"/>
    <n v="80"/>
    <n v="23554.693503999999"/>
    <n v="27115.031951999998"/>
    <n v="57493.581573000003"/>
    <n v="53801.201220000003"/>
    <n v="30840.007624000002"/>
    <n v="63563.382006"/>
    <n v="7997.5986990000001"/>
    <n v="63563.382006"/>
    <n v="48.518512783175844"/>
    <n v="51.481487216824156"/>
    <n v="9.4681381800649493"/>
    <n v="11.802608023207467"/>
    <n v="15.407658061593896"/>
    <n v="84.592341938406108"/>
    <n v="72.056146648481757"/>
    <n v="100"/>
    <n v="12.582084915250537"/>
    <n v="60"/>
    <n v="61.575287435687549"/>
    <n v="49.260229948550041"/>
    <n v="45.224050620268642"/>
    <n v="100"/>
    <n v="115.11519751847075"/>
    <n v="80"/>
    <n v="93.577752069051812"/>
    <n v="100"/>
    <n v="8.5635508148957817E-2"/>
    <n v="0"/>
    <n v="93.333333333333329"/>
    <n v="93.418968841482283"/>
    <n v="18.683793768296457"/>
    <n v="67.926896615216705"/>
    <n v="67.944023716846502"/>
    <s v="3. Vulnerable (&gt;=60 y &lt;70)"/>
  </r>
  <r>
    <s v="68418"/>
    <x v="0"/>
    <x v="20"/>
    <x v="842"/>
    <s v="Rural disperso"/>
    <n v="6"/>
    <s v="G2"/>
    <n v="0"/>
    <n v="1778.71748"/>
    <n v="11681.939116"/>
    <n v="21804.102725000001"/>
    <n v="6180.8681280000001"/>
    <n v="429.420931"/>
    <n v="28333.532906"/>
    <n v="12358.852843999999"/>
    <n v="8437.2884966999991"/>
    <n v="6025.3777977"/>
    <n v="176.37012100000001"/>
    <n v="-8354.5083630000008"/>
    <n v="11105.506742"/>
    <n v="1360.775365"/>
    <n v="61768.134736990003"/>
    <n v="15022.895543189999"/>
    <s v="OK"/>
    <n v="30.545918404968695"/>
    <n v="80"/>
    <n v="5447.4757950000003"/>
    <n v="6610.2890589999997"/>
    <n v="27746.700389000001"/>
    <n v="19885.250409"/>
    <n v="13460.656595999999"/>
    <n v="21804.102725000001"/>
    <n v="2927.3684999999987"/>
    <n v="23164.878090000002"/>
    <n v="61.734512838110831"/>
    <n v="38.265487161889169"/>
    <n v="43.619173383714703"/>
    <n v="61.049930762155903"/>
    <n v="24.321433061169483"/>
    <n v="75.678566938830514"/>
    <n v="71.413675140498654"/>
    <n v="100"/>
    <n v="12.637098665603201"/>
    <n v="60"/>
    <n v="66.998796972575121"/>
    <n v="53.599037578060098"/>
    <n v="49.454081595031305"/>
    <n v="100"/>
    <n v="121.34590969761253"/>
    <n v="70"/>
    <n v="71.667081599667895"/>
    <n v="70"/>
    <n v="0"/>
    <n v="0"/>
    <n v="80"/>
    <n v="80"/>
    <n v="16"/>
    <n v="69.599037578060091"/>
    <n v="69.599037578060091"/>
    <s v="3. Vulnerable (&gt;=60 y &lt;70)"/>
  </r>
  <r>
    <s v="68425"/>
    <x v="0"/>
    <x v="20"/>
    <x v="843"/>
    <s v="Rural disperso"/>
    <n v="6"/>
    <s v="G3"/>
    <n v="0"/>
    <n v="1756.617698"/>
    <n v="5807.9437209999996"/>
    <n v="8843.0688620000001"/>
    <n v="697.17646500000001"/>
    <n v="89.878878"/>
    <n v="8309.2400949999992"/>
    <n v="0"/>
    <n v="2550.2439733000001"/>
    <n v="944.80496529999994"/>
    <n v="0"/>
    <n v="-1071.6102410000001"/>
    <n v="4480.7628860000004"/>
    <n v="0"/>
    <n v="29590.495605069998"/>
    <n v="2024.5883856"/>
    <s v="OK"/>
    <n v="59.432071147434741"/>
    <n v="80"/>
    <n v="485.68296600000002"/>
    <n v="787.05534299999999"/>
    <n v="8309.2400949999992"/>
    <n v="7277.8761640000002"/>
    <n v="7564.5614189999997"/>
    <n v="8843.0688620000001"/>
    <n v="3409.1526450000001"/>
    <n v="8843.0688620000001"/>
    <n v="85.542265214127866"/>
    <n v="14.457734785872134"/>
    <n v="0"/>
    <n v="0"/>
    <n v="6.8420225623159538"/>
    <n v="93.157977437684053"/>
    <n v="37.047630547967856"/>
    <n v="50"/>
    <n v="38.551691705688768"/>
    <n v="0"/>
    <n v="31.523142444711237"/>
    <n v="25.218513955768991"/>
    <n v="20.567928852565259"/>
    <n v="78.838378606322891"/>
    <n v="162.05125526267685"/>
    <n v="0"/>
    <n v="87.587746662650758"/>
    <n v="80"/>
    <n v="0.33657561636103228"/>
    <n v="0"/>
    <n v="52.946126202107628"/>
    <n v="53.282701818468659"/>
    <n v="10.656540363693733"/>
    <n v="35.807739196190518"/>
    <n v="35.87505431946272"/>
    <s v="1. Deterioro (&lt;40)"/>
  </r>
  <r>
    <s v="68432"/>
    <x v="0"/>
    <x v="20"/>
    <x v="844"/>
    <s v="Ciudades y aglomeraciones"/>
    <n v="6"/>
    <s v="G2"/>
    <n v="0"/>
    <n v="1405.6391475"/>
    <n v="17998.793212500001"/>
    <n v="28601.204887"/>
    <n v="5223.7915730000004"/>
    <n v="760.71108200000003"/>
    <n v="25692.775188"/>
    <n v="2841.6863189999999"/>
    <n v="7545.1041028"/>
    <n v="3796.2036628000001"/>
    <n v="8.4099649999999997"/>
    <n v="-840.47074099999998"/>
    <n v="3817.905859"/>
    <n v="0"/>
    <n v="58698.809659779996"/>
    <n v="15763.222490200002"/>
    <s v="OK"/>
    <n v="43.749499834773026"/>
    <n v="80"/>
    <n v="3952.375176"/>
    <n v="5984.5026550000002"/>
    <n v="25692.775188"/>
    <n v="24286.626098000001"/>
    <n v="19404.432359999999"/>
    <n v="28601.204887"/>
    <n v="2985.8450830000002"/>
    <n v="28601.204887"/>
    <n v="67.844807366209324"/>
    <n v="32.155192633790676"/>
    <n v="11.060254480906487"/>
    <n v="15.480068004297925"/>
    <n v="26.85441592693974"/>
    <n v="73.145584073060263"/>
    <n v="50.313469649692742"/>
    <n v="70"/>
    <n v="10.439577964623249"/>
    <n v="60"/>
    <n v="50.156168942229769"/>
    <n v="40.124935153783817"/>
    <n v="36.250500165226974"/>
    <n v="100"/>
    <n v="151.41534870828264"/>
    <n v="0"/>
    <n v="94.52706420497249"/>
    <n v="100"/>
    <n v="0.17557158199377298"/>
    <n v="0"/>
    <n v="66.666666666666671"/>
    <n v="66.84223824866045"/>
    <n v="13.36844764973209"/>
    <n v="53.458268487117152"/>
    <n v="53.493382803515907"/>
    <s v="2. Riesgo (&gt;=40 y &lt;60)"/>
  </r>
  <r>
    <s v="68444"/>
    <x v="0"/>
    <x v="20"/>
    <x v="845"/>
    <s v="Rural disperso"/>
    <n v="6"/>
    <s v="G3"/>
    <n v="0"/>
    <n v="1131.5388847500001"/>
    <n v="6201.4673102500001"/>
    <n v="9319.7018549999993"/>
    <n v="897.18379700000003"/>
    <n v="402.542462"/>
    <n v="16300.685156"/>
    <n v="8021.261305"/>
    <n v="2432.9888537500001"/>
    <n v="1161.1748797499999"/>
    <n v="0"/>
    <n v="-8252.7972750000008"/>
    <n v="2004.1225629999999"/>
    <n v="1600"/>
    <n v="23283.93111768"/>
    <n v="6916.8806165600008"/>
    <s v="OK"/>
    <n v="56.593491231986114"/>
    <n v="80"/>
    <n v="1374.3314270000001"/>
    <n v="1299.726259"/>
    <n v="16300.685156"/>
    <n v="10605.811008999999"/>
    <n v="7333.0061949999999"/>
    <n v="9319.7018549999993"/>
    <n v="-6248.6747120000009"/>
    <n v="10919.701854999999"/>
    <n v="78.682841029574988"/>
    <n v="21.317158970425012"/>
    <n v="49.208123635511804"/>
    <n v="56.13848154512479"/>
    <n v="29.706670156345989"/>
    <n v="70.293329843654007"/>
    <n v="47.726272069034131"/>
    <n v="70"/>
    <n v="-57.223858260734552"/>
    <n v="0"/>
    <n v="43.549794071840765"/>
    <n v="34.839835257472615"/>
    <n v="23.406508768013886"/>
    <n v="89.718863446707374"/>
    <n v="94.57153008842603"/>
    <n v="100"/>
    <n v="65.063590318448576"/>
    <n v="60"/>
    <n v="0"/>
    <n v="0"/>
    <n v="83.239621148902458"/>
    <n v="83.239621148902458"/>
    <n v="16.647924229780493"/>
    <n v="51.487759487253108"/>
    <n v="51.487759487253108"/>
    <s v="2. Riesgo (&gt;=40 y &lt;60)"/>
  </r>
  <r>
    <s v="68464"/>
    <x v="0"/>
    <x v="20"/>
    <x v="846"/>
    <s v="Rural"/>
    <n v="6"/>
    <s v="G4"/>
    <n v="0"/>
    <n v="1942.6727960000001"/>
    <n v="12157.140326999999"/>
    <n v="19052.351699999999"/>
    <n v="2714.419347"/>
    <n v="274.39950499999998"/>
    <n v="20760.998785"/>
    <n v="6689.9709240000002"/>
    <n v="4972.7213462"/>
    <n v="2744.5789482"/>
    <n v="60.655073000000002"/>
    <n v="-1966.3793740000001"/>
    <n v="4831.4653870000002"/>
    <n v="0"/>
    <n v="48084.014093999998"/>
    <n v="13632.923042"/>
    <s v="OK"/>
    <n v="44.05211613814329"/>
    <n v="80"/>
    <n v="2374.3374210000002"/>
    <n v="2988.8188519999999"/>
    <n v="18790.588675999999"/>
    <n v="15213.705168"/>
    <n v="14099.813123"/>
    <n v="19052.351699999999"/>
    <n v="2925.741086"/>
    <n v="19052.351699999999"/>
    <n v="74.005631142112492"/>
    <n v="25.994368857887508"/>
    <n v="32.223743150707961"/>
    <n v="44.099278224214181"/>
    <n v="28.352298157447585"/>
    <n v="71.647701842552408"/>
    <n v="55.192695450295496"/>
    <n v="80"/>
    <n v="15.356325203675512"/>
    <n v="40"/>
    <n v="52.348269784930814"/>
    <n v="41.878615827944657"/>
    <n v="35.94788386185671"/>
    <n v="100"/>
    <n v="125.88012241079021"/>
    <n v="70"/>
    <n v="80.964494675100198"/>
    <n v="80"/>
    <n v="0.2686036768582637"/>
    <n v="0"/>
    <n v="83.333333333333329"/>
    <n v="83.601937010191591"/>
    <n v="16.72038740203832"/>
    <n v="58.545282494611328"/>
    <n v="58.599003229982976"/>
    <s v="2. Riesgo (&gt;=40 y &lt;60)"/>
  </r>
  <r>
    <s v="68468"/>
    <x v="0"/>
    <x v="20"/>
    <x v="847"/>
    <s v="Rural disperso"/>
    <n v="6"/>
    <s v="G4"/>
    <n v="0"/>
    <n v="2009.9297610000001"/>
    <n v="7710.7134980000001"/>
    <n v="11447.935744"/>
    <n v="975.44491500000004"/>
    <n v="144.622331"/>
    <n v="11065.287576999999"/>
    <n v="3621.3638070000002"/>
    <n v="3129.9970069999999"/>
    <n v="1723.137841"/>
    <n v="8.8654759999999992"/>
    <n v="-1024.2109989999999"/>
    <n v="5198.7897569999996"/>
    <n v="700"/>
    <n v="16699.127772719999"/>
    <n v="5554.5866708099993"/>
    <s v="OK"/>
    <n v="44.267105818300728"/>
    <n v="80"/>
    <n v="487.114304"/>
    <n v="1120.0672460000001"/>
    <n v="11065.287576999999"/>
    <n v="10125.969064000001"/>
    <n v="9720.6432590000004"/>
    <n v="11447.935744"/>
    <n v="4183.4442339999996"/>
    <n v="12147.935744"/>
    <n v="84.911755939010277"/>
    <n v="15.088244060989723"/>
    <n v="32.727245286668072"/>
    <n v="44.78833786189638"/>
    <n v="33.26273531414062"/>
    <n v="66.737264685859373"/>
    <n v="55.052379831237332"/>
    <n v="80"/>
    <n v="34.437490633470375"/>
    <n v="0"/>
    <n v="41.322769321749092"/>
    <n v="33.058215457399278"/>
    <n v="35.732894181699272"/>
    <n v="100"/>
    <n v="229.93930516973691"/>
    <n v="0"/>
    <n v="91.511124257154961"/>
    <n v="100"/>
    <n v="0.16038115663162411"/>
    <n v="0"/>
    <n v="66.666666666666671"/>
    <n v="66.827047823298301"/>
    <n v="13.365409564659661"/>
    <n v="46.391548790732614"/>
    <n v="46.423625022058943"/>
    <s v="2. Riesgo (&gt;=40 y &lt;60)"/>
  </r>
  <r>
    <s v="68498"/>
    <x v="0"/>
    <x v="20"/>
    <x v="848"/>
    <s v="Rural"/>
    <n v="6"/>
    <s v="G4"/>
    <n v="0"/>
    <n v="1161.860017"/>
    <n v="6151.5432650000002"/>
    <n v="10165.791948"/>
    <n v="923.22803699999997"/>
    <n v="290.59549800000002"/>
    <n v="7659.0895010000004"/>
    <n v="1080.243191"/>
    <n v="2388.4429126"/>
    <n v="1293.8943826"/>
    <n v="26.141051999999998"/>
    <n v="1412.1539170000001"/>
    <n v="1645.3546080000001"/>
    <n v="0"/>
    <n v="29361.702570000001"/>
    <n v="4189.4932500000004"/>
    <s v="OK"/>
    <n v="37.260746003595678"/>
    <n v="80"/>
    <n v="835.53282200000001"/>
    <n v="1213.823535"/>
    <n v="7659.0895010000004"/>
    <n v="7080.9057190000003"/>
    <n v="7313.4032820000002"/>
    <n v="10165.791948"/>
    <n v="3083.6495770000001"/>
    <n v="10165.791948"/>
    <n v="71.941303928011493"/>
    <n v="28.058696071988507"/>
    <n v="14.104067994752631"/>
    <n v="19.301892262636347"/>
    <n v="14.268563752432289"/>
    <n v="85.731436247567714"/>
    <n v="54.173134127434452"/>
    <n v="70"/>
    <n v="30.333589284272851"/>
    <n v="0"/>
    <n v="40.618404916438507"/>
    <n v="32.494723933150809"/>
    <n v="42.739253996404322"/>
    <n v="100"/>
    <n v="145.27538632108937"/>
    <n v="50"/>
    <n v="92.451011547462514"/>
    <n v="100"/>
    <n v="6.9816441610568658E-2"/>
    <n v="0"/>
    <n v="83.333333333333329"/>
    <n v="83.403149774943898"/>
    <n v="16.680629954988781"/>
    <n v="49.16139059981748"/>
    <n v="49.17535388813959"/>
    <s v="2. Riesgo (&gt;=40 y &lt;60)"/>
  </r>
  <r>
    <s v="68500"/>
    <x v="0"/>
    <x v="20"/>
    <x v="849"/>
    <s v="Rural"/>
    <n v="6"/>
    <s v="G3"/>
    <n v="0"/>
    <n v="1337.4128632500001"/>
    <n v="10981.41918275"/>
    <n v="17668.516275000002"/>
    <n v="3510.989544"/>
    <n v="547.52152000000001"/>
    <n v="19987.758229999999"/>
    <n v="5272.7886529999996"/>
    <n v="5477.4008290500005"/>
    <n v="3009.4012200500001"/>
    <n v="28.478438000000001"/>
    <n v="-4598.9435640000002"/>
    <n v="7445.6706379999996"/>
    <n v="0"/>
    <n v="39593.895590880005"/>
    <n v="14026.03530718"/>
    <s v="OK"/>
    <n v="53.551766381982304"/>
    <n v="80"/>
    <n v="4767.3100000000004"/>
    <n v="4058.5110640000003"/>
    <n v="19799.460230000001"/>
    <n v="16011.123857"/>
    <n v="12318.832046"/>
    <n v="17668.516275000002"/>
    <n v="2875.2055119999995"/>
    <n v="17668.516275000002"/>
    <n v="69.721938471033269"/>
    <n v="30.278061528966731"/>
    <n v="26.380090214849471"/>
    <n v="30.095400886538012"/>
    <n v="35.424741864528066"/>
    <n v="64.575258135471927"/>
    <n v="54.942139784426736"/>
    <n v="70"/>
    <n v="16.273044477810853"/>
    <n v="40"/>
    <n v="46.989744110195332"/>
    <n v="37.59179528815627"/>
    <n v="26.448233618017696"/>
    <n v="100"/>
    <n v="85.132098898540264"/>
    <n v="80"/>
    <n v="80.866466413766474"/>
    <n v="80"/>
    <n v="0.10799351405276769"/>
    <n v="0"/>
    <n v="86.666666666666671"/>
    <n v="86.774660180719437"/>
    <n v="17.354932036143889"/>
    <n v="54.925128621489606"/>
    <n v="54.946727324300156"/>
    <s v="2. Riesgo (&gt;=40 y &lt;60)"/>
  </r>
  <r>
    <s v="68502"/>
    <x v="0"/>
    <x v="20"/>
    <x v="850"/>
    <s v="Rural disperso"/>
    <n v="6"/>
    <s v="G4"/>
    <n v="0"/>
    <n v="1512.291193"/>
    <n v="7555.7972440000003"/>
    <n v="12385.695379000001"/>
    <n v="1063.2728050000001"/>
    <n v="116.401404"/>
    <n v="11186.821769"/>
    <n v="2637.382963"/>
    <n v="2716.8530169000001"/>
    <n v="1157.8156789000002"/>
    <n v="128.06201799999999"/>
    <n v="-360.16372799999999"/>
    <n v="3475.4274249999999"/>
    <n v="0"/>
    <n v="47144.691808199997"/>
    <n v="4694.8100637299995"/>
    <s v="OK"/>
    <n v="44.710054689436234"/>
    <n v="80"/>
    <n v="761.70744100000002"/>
    <n v="1179.674209"/>
    <n v="11186.821769"/>
    <n v="11059.061111999999"/>
    <n v="9068.0884370000003"/>
    <n v="12385.695379000001"/>
    <n v="3243.3257149999999"/>
    <n v="12385.695379000001"/>
    <n v="73.214205254676159"/>
    <n v="26.785794745323841"/>
    <n v="23.575802113058586"/>
    <n v="32.264279536995545"/>
    <n v="9.9583004653631413"/>
    <n v="90.041699534636862"/>
    <n v="42.61605878926413"/>
    <n v="50"/>
    <n v="26.186060739868289"/>
    <n v="20"/>
    <n v="43.818354763391248"/>
    <n v="35.054683810713001"/>
    <n v="35.289945310563766"/>
    <n v="100"/>
    <n v="154.87234934337474"/>
    <n v="0"/>
    <n v="98.857936064074593"/>
    <n v="100"/>
    <n v="0"/>
    <n v="0"/>
    <n v="66.666666666666671"/>
    <n v="66.666666666666671"/>
    <n v="13.333333333333336"/>
    <n v="48.388017144046337"/>
    <n v="48.388017144046337"/>
    <s v="2. Riesgo (&gt;=40 y &lt;60)"/>
  </r>
  <r>
    <s v="68522"/>
    <x v="0"/>
    <x v="20"/>
    <x v="851"/>
    <s v="Intermedio"/>
    <n v="6"/>
    <s v="G2"/>
    <n v="0"/>
    <n v="1197.0212972500001"/>
    <n v="3240.8999477500001"/>
    <n v="7211.67803"/>
    <n v="868.35802699999999"/>
    <n v="269.63434899999999"/>
    <n v="6069.946132"/>
    <n v="1578.5582489999999"/>
    <n v="2338.3361216500002"/>
    <n v="1273.71731965"/>
    <n v="8.8784139999999994"/>
    <n v="406.47184600000003"/>
    <n v="2167.2970089999999"/>
    <n v="0"/>
    <n v="41638.223313000002"/>
    <n v="3363.4477059999999"/>
    <s v="OK"/>
    <n v="41.431210622383894"/>
    <n v="80"/>
    <n v="675.21900000000005"/>
    <n v="1137.9923759999999"/>
    <n v="5740.5873819999997"/>
    <n v="5391.2818360000001"/>
    <n v="4437.9212450000005"/>
    <n v="7211.67803"/>
    <n v="2582.6472690000001"/>
    <n v="7211.67803"/>
    <n v="61.537983622377553"/>
    <n v="38.462016377622447"/>
    <n v="26.006132750965243"/>
    <n v="36.398502783884105"/>
    <n v="8.077788720033805"/>
    <n v="91.922211279966191"/>
    <n v="54.471096257591356"/>
    <n v="70"/>
    <n v="35.812015709192721"/>
    <n v="0"/>
    <n v="47.356546088294543"/>
    <n v="37.885236870635637"/>
    <n v="38.568789377616106"/>
    <n v="100"/>
    <n v="168.53678228841306"/>
    <n v="0"/>
    <n v="93.915160196058139"/>
    <n v="100"/>
    <n v="0.24668264609723645"/>
    <n v="0"/>
    <n v="66.666666666666671"/>
    <n v="66.913349312763913"/>
    <n v="13.382669862552783"/>
    <n v="51.218570203968973"/>
    <n v="51.267906733188418"/>
    <s v="2. Riesgo (&gt;=40 y &lt;60)"/>
  </r>
  <r>
    <s v="68524"/>
    <x v="0"/>
    <x v="20"/>
    <x v="852"/>
    <s v="Rural"/>
    <n v="6"/>
    <s v="G2"/>
    <n v="0"/>
    <n v="747.84499525000001"/>
    <n v="3538.8669157499999"/>
    <n v="5693.1746169999997"/>
    <n v="871.43980299999998"/>
    <n v="67.341936000000004"/>
    <n v="6387.7872239999997"/>
    <n v="1819.53388"/>
    <n v="1721.11894095"/>
    <n v="609.33576595"/>
    <n v="4.5"/>
    <n v="-1806.3957820000001"/>
    <n v="2141.9174170000001"/>
    <n v="600"/>
    <n v="20531.63639127"/>
    <n v="2630.4933993099999"/>
    <s v="OK"/>
    <n v="55.482975486876981"/>
    <n v="80"/>
    <n v="665.7"/>
    <n v="938.78173900000002"/>
    <n v="6387.7872239999997"/>
    <n v="6176.6858709999997"/>
    <n v="4286.7119110000003"/>
    <n v="5693.1746169999997"/>
    <n v="340.02163500000006"/>
    <n v="6293.1746169999997"/>
    <n v="75.295633796296059"/>
    <n v="24.704366203703941"/>
    <n v="28.484572453567374"/>
    <n v="39.867357429775439"/>
    <n v="12.811903294899956"/>
    <n v="87.188096705100037"/>
    <n v="35.403466399229046"/>
    <n v="50"/>
    <n v="5.4030224122732315"/>
    <n v="80"/>
    <n v="56.351964067715883"/>
    <n v="45.081571254172708"/>
    <n v="24.517024513123019"/>
    <n v="93.975551681520912"/>
    <n v="141.02174237644581"/>
    <n v="50"/>
    <n v="96.695235054059779"/>
    <n v="100"/>
    <n v="0.23498976000681915"/>
    <n v="0"/>
    <n v="81.325183893840304"/>
    <n v="81.56017365384713"/>
    <n v="16.312034730769426"/>
    <n v="61.346608032940765"/>
    <n v="61.393605984942134"/>
    <s v="3. Vulnerable (&gt;=60 y &lt;70)"/>
  </r>
  <r>
    <s v="68533"/>
    <x v="0"/>
    <x v="20"/>
    <x v="853"/>
    <s v="Intermedio"/>
    <n v="6"/>
    <s v="G2"/>
    <n v="0"/>
    <n v="848.42196100000001"/>
    <n v="5249.1516970000002"/>
    <n v="8651.4951230000006"/>
    <n v="1424.6689160000001"/>
    <n v="316.10463900000002"/>
    <n v="7934.7590840000003"/>
    <n v="1428.02872"/>
    <n v="2602.7947071999997"/>
    <n v="1036.1925462000002"/>
    <n v="51.501750000000001"/>
    <n v="-602.23088499999994"/>
    <n v="2051.1033090000001"/>
    <n v="0"/>
    <n v="33233.389163"/>
    <n v="4309.0011299999996"/>
    <s v="OK"/>
    <n v="48.843397666736806"/>
    <n v="80"/>
    <n v="1365.71"/>
    <n v="1740.7735550000002"/>
    <n v="7687.1238469999998"/>
    <n v="7569.0452610000002"/>
    <n v="6097.5736580000003"/>
    <n v="8651.4951230000006"/>
    <n v="1500.374174"/>
    <n v="8651.4951230000006"/>
    <n v="70.479998789915513"/>
    <n v="29.520001210084487"/>
    <n v="17.997127636547155"/>
    <n v="25.189000865823299"/>
    <n v="12.965879311512937"/>
    <n v="87.034120688487064"/>
    <n v="39.810767377604733"/>
    <n v="50"/>
    <n v="17.342368604141672"/>
    <n v="40"/>
    <n v="46.348624552878974"/>
    <n v="37.078899642303178"/>
    <n v="31.156602333263194"/>
    <n v="100"/>
    <n v="127.46289878524726"/>
    <n v="70"/>
    <n v="98.46394323351403"/>
    <n v="100"/>
    <n v="0"/>
    <n v="0"/>
    <n v="90"/>
    <n v="90"/>
    <n v="18"/>
    <n v="55.078899642303178"/>
    <n v="55.078899642303178"/>
    <s v="2. Riesgo (&gt;=40 y &lt;60)"/>
  </r>
  <r>
    <s v="68547"/>
    <x v="0"/>
    <x v="20"/>
    <x v="854"/>
    <s v="Ciudades y aglomeraciones"/>
    <n v="2"/>
    <s v="G1"/>
    <n v="0"/>
    <n v="299.25921175000002"/>
    <n v="174451.76452125001"/>
    <n v="332408.33944100002"/>
    <n v="101175.926708"/>
    <n v="9297.6431510000002"/>
    <n v="249726.83759000001"/>
    <n v="30424.137986999998"/>
    <n v="111768.00583664999"/>
    <n v="63243.276621650002"/>
    <n v="5863.5009870000004"/>
    <n v="34156.772636000002"/>
    <n v="562.12640099999999"/>
    <n v="6999.7636140000004"/>
    <n v="737039.84086166997"/>
    <n v="174920.28551016"/>
    <s v="OK"/>
    <n v="42.156737974619105"/>
    <n v="70"/>
    <n v="95974.228883999996"/>
    <n v="110473.569859"/>
    <n v="249726.83759000001"/>
    <n v="240408.32381199999"/>
    <n v="174751.02373300001"/>
    <n v="332408.33944100002"/>
    <n v="40582.400024000002"/>
    <n v="339408.10305500001"/>
    <n v="52.57119121225206"/>
    <n v="47.42880878774794"/>
    <n v="12.182966909207476"/>
    <n v="15.186806556312517"/>
    <n v="23.732812775176644"/>
    <n v="76.26718722482336"/>
    <n v="56.584418902562028"/>
    <n v="80"/>
    <n v="11.956815308391077"/>
    <n v="60"/>
    <n v="55.776560513776758"/>
    <n v="44.621248411021412"/>
    <n v="27.843262025380895"/>
    <n v="95.836583196943494"/>
    <n v="115.10753578705462"/>
    <n v="80"/>
    <n v="96.26851728555539"/>
    <n v="100"/>
    <n v="0.16312657504611427"/>
    <n v="0"/>
    <n v="91.945527732314488"/>
    <n v="92.108654307360609"/>
    <n v="18.421730861472124"/>
    <n v="63.010353957484313"/>
    <n v="63.04297927249354"/>
    <s v="3. Vulnerable (&gt;=60 y &lt;70)"/>
  </r>
  <r>
    <s v="68549"/>
    <x v="0"/>
    <x v="20"/>
    <x v="855"/>
    <s v="Rural"/>
    <n v="6"/>
    <s v="G2"/>
    <n v="0"/>
    <n v="676.48365375000003"/>
    <n v="4108.1314122499998"/>
    <n v="9700.7461559999992"/>
    <n v="3494.2679710000002"/>
    <n v="381.35944999999998"/>
    <n v="23603.866449000001"/>
    <n v="16864.575116"/>
    <n v="4564.9328207500002"/>
    <n v="3019.01865675"/>
    <n v="26.3141"/>
    <n v="-14782.666119"/>
    <n v="9477.8212679999997"/>
    <n v="500"/>
    <n v="59293.967432999998"/>
    <n v="7783.87086"/>
    <s v="OK"/>
    <n v="35.662570141259557"/>
    <n v="80"/>
    <n v="2892.9634329999999"/>
    <n v="3875.6274210000001"/>
    <n v="22937.498111000001"/>
    <n v="14581.210499000001"/>
    <n v="4784.6150660000003"/>
    <n v="9700.7461559999992"/>
    <n v="-5278.5307510000002"/>
    <n v="10200.746155999999"/>
    <n v="49.322134494166434"/>
    <n v="50.677865505833566"/>
    <n v="71.448358481601574"/>
    <n v="100"/>
    <n v="13.127593239220309"/>
    <n v="86.872406760779697"/>
    <n v="66.135007354916283"/>
    <n v="100"/>
    <n v="-51.746516090837233"/>
    <n v="0"/>
    <n v="67.510054453322653"/>
    <n v="54.008043562658123"/>
    <n v="44.337429858740443"/>
    <n v="100"/>
    <n v="133.96738364511504"/>
    <n v="60"/>
    <n v="63.569315312585793"/>
    <n v="60"/>
    <n v="0"/>
    <n v="0"/>
    <n v="73.333333333333329"/>
    <n v="73.333333333333329"/>
    <n v="14.666666666666666"/>
    <n v="68.674710229324788"/>
    <n v="68.674710229324788"/>
    <s v="3. Vulnerable (&gt;=60 y &lt;70)"/>
  </r>
  <r>
    <s v="68572"/>
    <x v="0"/>
    <x v="20"/>
    <x v="856"/>
    <s v="Rural"/>
    <n v="6"/>
    <s v="G1"/>
    <n v="0"/>
    <n v="1207.8003404999999"/>
    <n v="12360.8370445"/>
    <n v="26861.199605999998"/>
    <n v="10580.424808"/>
    <n v="202.27767499999999"/>
    <n v="26626.771239999998"/>
    <n v="7252.6793809999999"/>
    <n v="12043.406480799998"/>
    <n v="9174.8064107999999"/>
    <n v="251.881688"/>
    <n v="-2476.6868169999998"/>
    <n v="9282.5391670000008"/>
    <n v="0"/>
    <n v="122741.252955"/>
    <n v="11557.146166"/>
    <s v="OK"/>
    <n v="44.433338448858741"/>
    <n v="80"/>
    <n v="8171.3010000000004"/>
    <n v="10782.702482999999"/>
    <n v="26469.286353"/>
    <n v="22625.307808000001"/>
    <n v="13568.637385"/>
    <n v="26861.199605999998"/>
    <n v="7057.7340380000005"/>
    <n v="26861.199605999998"/>
    <n v="50.513892097243371"/>
    <n v="49.486107902756629"/>
    <n v="27.238298311230018"/>
    <n v="33.954189522024542"/>
    <n v="9.4158613243398595"/>
    <n v="90.584138675660142"/>
    <n v="76.181157095600682"/>
    <n v="100"/>
    <n v="26.274828159288582"/>
    <n v="20"/>
    <n v="58.804887220088268"/>
    <n v="47.04390977607062"/>
    <n v="35.566661551141259"/>
    <n v="100"/>
    <n v="131.95820938428284"/>
    <n v="60"/>
    <n v="85.477589030033201"/>
    <n v="80"/>
    <n v="0"/>
    <n v="0"/>
    <n v="80"/>
    <n v="80"/>
    <n v="16"/>
    <n v="63.04390977607062"/>
    <n v="63.04390977607062"/>
    <s v="3. Vulnerable (&gt;=60 y &lt;70)"/>
  </r>
  <r>
    <s v="68573"/>
    <x v="0"/>
    <x v="20"/>
    <x v="857"/>
    <s v="Rural"/>
    <n v="6"/>
    <s v="G1"/>
    <n v="0"/>
    <n v="1681.8554859999999"/>
    <n v="7654.2067299999999"/>
    <n v="16742.719852999999"/>
    <n v="4843.0326809999997"/>
    <n v="272.70778799999999"/>
    <n v="17834.642677"/>
    <n v="5378.4272790000005"/>
    <n v="6802.2544250000001"/>
    <n v="4238.7392879999998"/>
    <n v="0"/>
    <n v="-3379.4141979999999"/>
    <n v="1907.0358699999999"/>
    <n v="0"/>
    <n v="66087.406126920003"/>
    <n v="2546.47730129"/>
    <s v="OK"/>
    <n v="48.777176199024936"/>
    <n v="80"/>
    <n v="5459.5142759999999"/>
    <n v="5115.7404689999994"/>
    <n v="17558.618913999999"/>
    <n v="13136.231696000001"/>
    <n v="9336.0622160000003"/>
    <n v="16742.719852999999"/>
    <n v="-1472.378328"/>
    <n v="16742.719852999999"/>
    <n v="55.761920989958767"/>
    <n v="44.238079010041233"/>
    <n v="30.157191127446332"/>
    <n v="37.592766306221932"/>
    <n v="3.8531960180121514"/>
    <n v="96.146803981987844"/>
    <n v="62.313742226717714"/>
    <n v="80"/>
    <n v="-8.7941406230731136"/>
    <n v="80"/>
    <n v="67.595529859650199"/>
    <n v="54.076423887720161"/>
    <n v="31.222823800975064"/>
    <n v="100"/>
    <n v="93.703216263922442"/>
    <n v="100"/>
    <n v="74.813581639533737"/>
    <n v="70"/>
    <n v="0"/>
    <n v="0"/>
    <n v="90"/>
    <n v="90"/>
    <n v="18"/>
    <n v="72.076423887720154"/>
    <n v="72.076423887720154"/>
    <s v="4. Solvente (&gt;=70 y &lt;80)"/>
  </r>
  <r>
    <s v="68575"/>
    <x v="0"/>
    <x v="20"/>
    <x v="858"/>
    <s v="Rural"/>
    <n v="6"/>
    <s v="G2"/>
    <n v="0"/>
    <n v="1857.99691525"/>
    <n v="25784.972460749999"/>
    <n v="54122.940224999998"/>
    <n v="17053.616998000001"/>
    <n v="587.38166100000001"/>
    <n v="55076.474155000004"/>
    <n v="19440.753431000001"/>
    <n v="19521.441520249999"/>
    <n v="14168.476452250001"/>
    <n v="391.68438200000003"/>
    <n v="4423.5226380000004"/>
    <n v="7095.3208119999999"/>
    <n v="0"/>
    <n v="168973.74947144001"/>
    <n v="39875.574230500002"/>
    <s v="NO"/>
    <n v="29.344263861969068"/>
    <n v="80"/>
    <n v="9617.4866989999991"/>
    <n v="17640.998659000001"/>
    <n v="44346.452518999999"/>
    <n v="42510.910292"/>
    <n v="27642.969376000001"/>
    <n v="54122.940224999998"/>
    <n v="11910.527832"/>
    <n v="54122.940224999998"/>
    <n v="51.07440442275049"/>
    <n v="48.92559557724951"/>
    <n v="35.297745052249525"/>
    <n v="49.4031574725946"/>
    <n v="23.598679886806785"/>
    <n v="76.401320113193208"/>
    <n v="72.579048209901629"/>
    <n v="100"/>
    <n v="22.006431621204481"/>
    <n v="20"/>
    <n v="58.946014632607465"/>
    <n v="47.156811706085975"/>
    <n v="50.655736138030932"/>
    <n v="100"/>
    <n v="183.42628600499407"/>
    <n v="0"/>
    <n v="95.860904034626955"/>
    <n v="100"/>
    <n v="0.33205160790693788"/>
    <n v="0"/>
    <n v="66.666666666666671"/>
    <n v="66.998718274573605"/>
    <n v="13.399743654914722"/>
    <n v="60.490145039419311"/>
    <n v="60.556555361000697"/>
    <s v="3. Vulnerable (&gt;=60 y &lt;70)"/>
  </r>
  <r>
    <s v="68615"/>
    <x v="0"/>
    <x v="20"/>
    <x v="84"/>
    <s v="Rural disperso"/>
    <n v="6"/>
    <s v="G2"/>
    <n v="0"/>
    <n v="1058.63830375"/>
    <n v="24337.661099249999"/>
    <n v="35208.989667000002"/>
    <n v="8015.6054489999997"/>
    <n v="816.53920000000005"/>
    <n v="33004.030511999998"/>
    <n v="5337.1474189999999"/>
    <n v="9982.3602080499986"/>
    <n v="4141.8786940500004"/>
    <n v="370.86214999999999"/>
    <n v="-257.86340200000001"/>
    <n v="2612.0540129999999"/>
    <n v="0"/>
    <n v="67803.768191280004"/>
    <n v="26196.92620364"/>
    <s v="OK"/>
    <n v="60.35379922741744"/>
    <n v="80"/>
    <n v="6635.94"/>
    <n v="8832.1446489999998"/>
    <n v="29626.371555000002"/>
    <n v="29124.166003999999"/>
    <n v="25396.299402999997"/>
    <n v="35208.989667000002"/>
    <n v="2725.0527609999999"/>
    <n v="35208.989667000002"/>
    <n v="72.130156653722295"/>
    <n v="27.869843346277705"/>
    <n v="16.171198899660016"/>
    <n v="22.633408581142152"/>
    <n v="38.63638688890611"/>
    <n v="61.36361311109389"/>
    <n v="41.491977926321439"/>
    <n v="50"/>
    <n v="7.7396505459913403"/>
    <n v="80"/>
    <n v="48.373373007702746"/>
    <n v="38.698698406162201"/>
    <n v="19.64620077258256"/>
    <n v="75.305327327185864"/>
    <n v="133.09560738945802"/>
    <n v="60"/>
    <n v="98.30486986883399"/>
    <n v="100"/>
    <n v="9.9163998877374149E-2"/>
    <n v="0"/>
    <n v="78.435109109061955"/>
    <n v="78.534273107939327"/>
    <n v="15.706854621587865"/>
    <n v="54.385720227974595"/>
    <n v="54.405553027750067"/>
    <s v="2. Riesgo (&gt;=40 y &lt;60)"/>
  </r>
  <r>
    <s v="68655"/>
    <x v="0"/>
    <x v="20"/>
    <x v="859"/>
    <s v="Rural"/>
    <n v="6"/>
    <s v="G1"/>
    <n v="0"/>
    <n v="1476.5727642500001"/>
    <n v="22277.540477750001"/>
    <n v="43201.022047999999"/>
    <n v="14274.776"/>
    <n v="1025.999159"/>
    <n v="43184.265778000001"/>
    <n v="8895.144155"/>
    <n v="17176.26947725"/>
    <n v="10409.08855925"/>
    <n v="0"/>
    <n v="-6750.4246480000002"/>
    <n v="11914.368780999999"/>
    <n v="0"/>
    <n v="152832.49301410999"/>
    <n v="88923.532889270005"/>
    <s v="OK"/>
    <n v="43.425861402775176"/>
    <n v="80"/>
    <n v="13693.279353"/>
    <n v="15300.775159000001"/>
    <n v="43184.265778000001"/>
    <n v="39712.511160000002"/>
    <n v="23754.113241999999"/>
    <n v="43201.022047999999"/>
    <n v="5163.9441329999991"/>
    <n v="43201.022047999999"/>
    <n v="54.985072380017229"/>
    <n v="45.014927619982771"/>
    <n v="20.598113675772126"/>
    <n v="25.676796969912814"/>
    <n v="58.183656587385698"/>
    <n v="41.816343412614302"/>
    <n v="60.601567604868201"/>
    <n v="80"/>
    <n v="11.953291584774126"/>
    <n v="60"/>
    <n v="50.501613600501983"/>
    <n v="40.401290880401589"/>
    <n v="36.574138597224824"/>
    <n v="100"/>
    <n v="111.73930484115787"/>
    <n v="80"/>
    <n v="91.960602882893838"/>
    <n v="100"/>
    <n v="0.12624204357490243"/>
    <n v="0"/>
    <n v="93.333333333333329"/>
    <n v="93.459575376908234"/>
    <n v="18.691915075381647"/>
    <n v="59.067957547068261"/>
    <n v="59.093205955783233"/>
    <s v="2. Riesgo (&gt;=40 y &lt;60)"/>
  </r>
  <r>
    <s v="68669"/>
    <x v="0"/>
    <x v="20"/>
    <x v="860"/>
    <s v="Rural"/>
    <n v="6"/>
    <s v="G3"/>
    <n v="0"/>
    <n v="1277.726212"/>
    <n v="9749.9759979999999"/>
    <n v="15045.798226999999"/>
    <n v="1756.6364430000001"/>
    <n v="331.15701100000001"/>
    <n v="12483.653219"/>
    <n v="881.99651300000005"/>
    <n v="3403.5037059000001"/>
    <n v="744.50634089999994"/>
    <n v="85.276684000000003"/>
    <n v="-96.852356999999998"/>
    <n v="2569.9825310000001"/>
    <n v="0"/>
    <n v="32842.821623999997"/>
    <n v="6562.4151599999996"/>
    <s v="OK"/>
    <n v="78.37805162335772"/>
    <n v="80"/>
    <n v="2168.9812959999999"/>
    <n v="2087.7934540000001"/>
    <n v="12483.653219"/>
    <n v="12050.922084"/>
    <n v="11027.702209999999"/>
    <n v="15045.798226999999"/>
    <n v="2558.4068580000003"/>
    <n v="15045.798226999999"/>
    <n v="73.294231675994141"/>
    <n v="26.705768324005859"/>
    <n v="7.065211581315074"/>
    <n v="8.060259580469431"/>
    <n v="19.9812769899298"/>
    <n v="80.018723010070204"/>
    <n v="21.874703400774688"/>
    <n v="30"/>
    <n v="17.004128457663921"/>
    <n v="40"/>
    <n v="36.956950182909097"/>
    <n v="29.565560146327279"/>
    <n v="1.6219483766422798"/>
    <n v="6.2170469916656925"/>
    <n v="96.256867583426143"/>
    <n v="100"/>
    <n v="96.533617784725166"/>
    <n v="100"/>
    <n v="2.6363394056828526E-2"/>
    <n v="0"/>
    <n v="68.739015663888566"/>
    <n v="68.765379057945395"/>
    <n v="13.753075811589079"/>
    <n v="43.313363279104991"/>
    <n v="43.318635957916356"/>
    <s v="2. Riesgo (&gt;=40 y &lt;60)"/>
  </r>
  <r>
    <s v="68673"/>
    <x v="0"/>
    <x v="20"/>
    <x v="861"/>
    <s v="Rural"/>
    <n v="6"/>
    <s v="G3"/>
    <n v="0"/>
    <n v="808.05307174999996"/>
    <n v="4911.5425412499999"/>
    <n v="6424.2068810000001"/>
    <n v="430.66489799999999"/>
    <n v="98.680529000000007"/>
    <n v="6032.8623049999997"/>
    <n v="1218.301878"/>
    <n v="1341.40462875"/>
    <n v="391.50666875000002"/>
    <n v="39.631340999999999"/>
    <n v="-558.55338400000005"/>
    <n v="2099.8724480000001"/>
    <n v="0"/>
    <n v="12821.2209814"/>
    <n v="3965.2550883599997"/>
    <s v="OK"/>
    <n v="48.932939255436835"/>
    <n v="80"/>
    <n v="368.6"/>
    <n v="529.34542699999997"/>
    <n v="6032.8623049999997"/>
    <n v="5220.9954989999997"/>
    <n v="5719.5956129999995"/>
    <n v="6424.2068810000001"/>
    <n v="1580.950405"/>
    <n v="6424.2068810000001"/>
    <n v="89.031933730466662"/>
    <n v="10.968066269533338"/>
    <n v="20.194425405504095"/>
    <n v="23.038561403775009"/>
    <n v="30.927281372908823"/>
    <n v="69.072718627091177"/>
    <n v="29.186321588500036"/>
    <n v="40"/>
    <n v="24.609269817816131"/>
    <n v="20"/>
    <n v="32.615869260079904"/>
    <n v="26.092695408063925"/>
    <n v="31.067060744563165"/>
    <n v="100"/>
    <n v="143.60971975040692"/>
    <n v="50"/>
    <n v="86.542593466336371"/>
    <n v="80"/>
    <n v="0"/>
    <n v="0"/>
    <n v="76.666666666666671"/>
    <n v="76.666666666666671"/>
    <n v="15.333333333333336"/>
    <n v="41.426028741397261"/>
    <n v="41.426028741397261"/>
    <s v="2. Riesgo (&gt;=40 y &lt;60)"/>
  </r>
  <r>
    <s v="68679"/>
    <x v="0"/>
    <x v="20"/>
    <x v="862"/>
    <s v="Ciudades y aglomeraciones"/>
    <n v="5"/>
    <s v="G1"/>
    <n v="0"/>
    <n v="1719.019914"/>
    <n v="37092.185231000003"/>
    <n v="87927.474826000005"/>
    <n v="25394.80442"/>
    <n v="2958.9568330000002"/>
    <n v="65914.586326000004"/>
    <n v="17929.113592999998"/>
    <n v="30511.0221293"/>
    <n v="17367.543345300001"/>
    <n v="574.15071"/>
    <n v="11810.412499"/>
    <n v="346.90133700000001"/>
    <n v="0"/>
    <n v="343038.35224795004"/>
    <n v="78903.119907350003"/>
    <s v="OK"/>
    <n v="43.312196391329849"/>
    <n v="80"/>
    <n v="22565.421846000001"/>
    <n v="28353.761253000001"/>
    <n v="62973.583543000001"/>
    <n v="49620.242840999999"/>
    <n v="38811.205145"/>
    <n v="87927.474826000005"/>
    <n v="12731.464545999999"/>
    <n v="87927.474826000005"/>
    <n v="44.140020194829468"/>
    <n v="55.859979805170532"/>
    <n v="27.200525092164401"/>
    <n v="33.907102915351977"/>
    <n v="23.00125318067013"/>
    <n v="76.998746819329867"/>
    <n v="56.922194450581173"/>
    <n v="80"/>
    <n v="14.47950662883739"/>
    <n v="60"/>
    <n v="61.353165907970471"/>
    <n v="49.082532726376378"/>
    <n v="36.687803608670151"/>
    <n v="100"/>
    <n v="125.65136803780184"/>
    <n v="70"/>
    <n v="78.795329802246371"/>
    <n v="70"/>
    <n v="6.2962310357047913E-2"/>
    <n v="0"/>
    <n v="80"/>
    <n v="80.062962310357051"/>
    <n v="16.01259246207141"/>
    <n v="65.082532726376371"/>
    <n v="65.095125188447781"/>
    <s v="3. Vulnerable (&gt;=60 y &lt;70)"/>
  </r>
  <r>
    <s v="68682"/>
    <x v="0"/>
    <x v="20"/>
    <x v="863"/>
    <s v="Rural disperso"/>
    <n v="6"/>
    <s v="G3"/>
    <n v="0"/>
    <n v="835.51348099999996"/>
    <n v="3640.9193319999999"/>
    <n v="5260.5820999999996"/>
    <n v="355.40477600000003"/>
    <n v="52.978752"/>
    <n v="4675.307041"/>
    <n v="426.21650599999998"/>
    <n v="1243.897009"/>
    <n v="461.07944199999997"/>
    <n v="0"/>
    <n v="9.4574920000000002"/>
    <n v="910.89090199999998"/>
    <n v="0"/>
    <n v="19247.448398"/>
    <n v="1673.95372"/>
    <s v="OK"/>
    <n v="51.20750786111541"/>
    <n v="80"/>
    <n v="340.18861299999998"/>
    <n v="408.38352800000001"/>
    <n v="4468.307041"/>
    <n v="4419.2795409999999"/>
    <n v="4476.4328129999994"/>
    <n v="5260.5820999999996"/>
    <n v="920.34839399999998"/>
    <n v="5260.5820999999996"/>
    <n v="85.093868471323731"/>
    <n v="14.906131528676269"/>
    <n v="9.1163318742983925"/>
    <n v="10.400254894401245"/>
    <n v="8.6970162765779406"/>
    <n v="91.302983723422059"/>
    <n v="37.067332637986908"/>
    <n v="50"/>
    <n v="17.495181645392439"/>
    <n v="40"/>
    <n v="41.321874029299913"/>
    <n v="33.057499223439933"/>
    <n v="28.79249213888459"/>
    <n v="100"/>
    <n v="120.04620742552603"/>
    <n v="70"/>
    <n v="98.902772357625892"/>
    <n v="100"/>
    <n v="0"/>
    <n v="0"/>
    <n v="90"/>
    <n v="90"/>
    <n v="18"/>
    <n v="51.057499223439933"/>
    <n v="51.057499223439933"/>
    <s v="2. Riesgo (&gt;=40 y &lt;60)"/>
  </r>
  <r>
    <s v="68684"/>
    <x v="0"/>
    <x v="20"/>
    <x v="864"/>
    <s v="Rural"/>
    <n v="6"/>
    <s v="G4"/>
    <n v="0"/>
    <n v="1543.9896187500001"/>
    <n v="6500.8657902499999"/>
    <n v="13010.293682"/>
    <n v="1446.9054610000001"/>
    <n v="92.445014999999998"/>
    <n v="10779.753091"/>
    <n v="3939.887017"/>
    <n v="3092.8980715500002"/>
    <n v="1581.4441115499999"/>
    <n v="121.920905"/>
    <n v="719.08663100000001"/>
    <n v="2120.9751729999998"/>
    <n v="0"/>
    <n v="39968.760614080005"/>
    <n v="6647.4205501699998"/>
    <s v="OK"/>
    <n v="49.79213554756651"/>
    <n v="80"/>
    <n v="629"/>
    <n v="1539.3504760000001"/>
    <n v="10779.753091"/>
    <n v="8712.1783770000002"/>
    <n v="8044.8554089999998"/>
    <n v="13010.293682"/>
    <n v="2961.9827089999999"/>
    <n v="13010.293682"/>
    <n v="61.834541215085849"/>
    <n v="38.165458784914151"/>
    <n v="36.548954171217574"/>
    <n v="50.018475236175853"/>
    <n v="16.631540353113373"/>
    <n v="83.368459646886635"/>
    <n v="51.131465537028255"/>
    <n v="70"/>
    <n v="22.76645540367749"/>
    <n v="20"/>
    <n v="52.310478733595325"/>
    <n v="41.84838298687626"/>
    <n v="30.20786445243349"/>
    <n v="100"/>
    <n v="244.72980540540544"/>
    <n v="0"/>
    <n v="80.819832360295749"/>
    <n v="80"/>
    <n v="0.48374890140437943"/>
    <n v="0"/>
    <n v="60"/>
    <n v="60.483748901404383"/>
    <n v="12.096749780280877"/>
    <n v="53.84838298687626"/>
    <n v="53.945132767157133"/>
    <s v="2. Riesgo (&gt;=40 y &lt;60)"/>
  </r>
  <r>
    <s v="68686"/>
    <x v="0"/>
    <x v="20"/>
    <x v="865"/>
    <s v="Rural disperso"/>
    <n v="6"/>
    <s v="G3"/>
    <n v="0"/>
    <n v="1050.8723425000001"/>
    <n v="4671.8475845000003"/>
    <n v="7742.4701919999998"/>
    <n v="486.60684300000003"/>
    <n v="65.984581000000006"/>
    <n v="7060.3808339999996"/>
    <n v="1019.581091"/>
    <n v="1607.4475194000001"/>
    <n v="542.18532340000002"/>
    <n v="27.158266000000001"/>
    <n v="-383.17283800000001"/>
    <n v="2240.1594129999999"/>
    <n v="0"/>
    <n v="19395.123204720003"/>
    <n v="4959.7979097200005"/>
    <s v="OK"/>
    <n v="58.802975412552769"/>
    <n v="80"/>
    <n v="445.16"/>
    <n v="552.59142400000007"/>
    <n v="7060.3808339999996"/>
    <n v="6844.1624339999998"/>
    <n v="5722.7199270000001"/>
    <n v="7742.4701919999998"/>
    <n v="1884.1448409999998"/>
    <n v="7742.4701919999998"/>
    <n v="73.913360789080855"/>
    <n v="26.086639210919145"/>
    <n v="14.440879535705795"/>
    <n v="16.474699488958848"/>
    <n v="25.572397026655558"/>
    <n v="74.427602973344449"/>
    <n v="33.729581641481985"/>
    <n v="40"/>
    <n v="24.335190117319598"/>
    <n v="20"/>
    <n v="35.397788334644488"/>
    <n v="28.318230667715593"/>
    <n v="21.197024587447231"/>
    <n v="81.249748661215989"/>
    <n v="124.133215922365"/>
    <n v="70"/>
    <n v="96.937581625076419"/>
    <n v="100"/>
    <n v="0"/>
    <n v="0"/>
    <n v="83.749916220405325"/>
    <n v="83.749916220405325"/>
    <n v="16.749983244081065"/>
    <n v="45.068213911796661"/>
    <n v="45.068213911796661"/>
    <s v="2. Riesgo (&gt;=40 y &lt;60)"/>
  </r>
  <r>
    <s v="68689"/>
    <x v="0"/>
    <x v="20"/>
    <x v="866"/>
    <s v="Rural"/>
    <n v="6"/>
    <s v="G2"/>
    <n v="0"/>
    <n v="1724.29480625"/>
    <n v="25547.684159749999"/>
    <n v="54627.237803999997"/>
    <n v="13099.447792999999"/>
    <n v="797.66922499999998"/>
    <n v="55639.501119"/>
    <n v="20667.011565000001"/>
    <n v="15759.140489149999"/>
    <n v="9094.0903581499988"/>
    <n v="156.824286"/>
    <n v="2479.294793"/>
    <n v="8438.8773720000008"/>
    <n v="0"/>
    <n v="138437.55691548999"/>
    <n v="34378.969379599999"/>
    <s v="OK"/>
    <n v="52.298369700696867"/>
    <n v="80"/>
    <n v="8756.9182519999995"/>
    <n v="13897.117017999999"/>
    <n v="45482.892879999999"/>
    <n v="36324.473872000002"/>
    <n v="27271.978965999999"/>
    <n v="54627.237803999997"/>
    <n v="11074.996451000001"/>
    <n v="54627.237803999997"/>
    <n v="49.92377440691876"/>
    <n v="50.07622559308124"/>
    <n v="37.144494737287545"/>
    <n v="51.987891012013243"/>
    <n v="24.833556836449262"/>
    <n v="75.166443163550738"/>
    <n v="57.706766206007131"/>
    <n v="80"/>
    <n v="20.273762496900495"/>
    <n v="20"/>
    <n v="55.446111953729044"/>
    <n v="44.356889562983241"/>
    <n v="27.701630299303133"/>
    <n v="100"/>
    <n v="158.69871818006325"/>
    <n v="0"/>
    <n v="79.864035842743874"/>
    <n v="70"/>
    <n v="0.23174604591247128"/>
    <n v="0"/>
    <n v="56.666666666666664"/>
    <n v="56.898412712579137"/>
    <n v="11.379682542515829"/>
    <n v="55.690222896316577"/>
    <n v="55.736572105499071"/>
    <s v="2. Riesgo (&gt;=40 y &lt;60)"/>
  </r>
  <r>
    <s v="68705"/>
    <x v="0"/>
    <x v="20"/>
    <x v="100"/>
    <s v="Rural disperso"/>
    <n v="6"/>
    <s v="G3"/>
    <n v="0"/>
    <n v="1044.0127130000001"/>
    <n v="3747.6981350000001"/>
    <n v="6117.5248460000003"/>
    <n v="741.05674199999999"/>
    <n v="141.57072199999999"/>
    <n v="6546.413372"/>
    <n v="2251.969454"/>
    <n v="1936.9147065"/>
    <n v="814.1525355"/>
    <n v="0"/>
    <n v="-717.23111600000004"/>
    <n v="476.98035700000003"/>
    <n v="0"/>
    <n v="14074.58212621"/>
    <n v="1474.4064510000001"/>
    <s v="OK"/>
    <n v="52.723305719716308"/>
    <n v="80"/>
    <n v="626.44463699999994"/>
    <n v="882.62746399999992"/>
    <n v="5711.9937909999999"/>
    <n v="5474.0751689999997"/>
    <n v="4791.7108480000006"/>
    <n v="6117.5248460000003"/>
    <n v="-240.25075900000002"/>
    <n v="6117.5248460000003"/>
    <n v="78.327607465838156"/>
    <n v="21.672392534161844"/>
    <n v="34.400049707096315"/>
    <n v="39.244872857528463"/>
    <n v="10.475667680778439"/>
    <n v="89.524332319221557"/>
    <n v="42.033473790447466"/>
    <n v="50"/>
    <n v="-3.9272543234064705"/>
    <n v="100"/>
    <n v="60.088319542182376"/>
    <n v="48.070655633745901"/>
    <n v="27.276694280283692"/>
    <n v="100"/>
    <n v="140.89472746176611"/>
    <n v="50"/>
    <n v="95.834753490543477"/>
    <n v="100"/>
    <n v="0"/>
    <n v="0"/>
    <n v="83.333333333333329"/>
    <n v="83.333333333333329"/>
    <n v="16.666666666666668"/>
    <n v="64.737322300412572"/>
    <n v="64.737322300412572"/>
    <s v="3. Vulnerable (&gt;=60 y &lt;70)"/>
  </r>
  <r>
    <s v="68720"/>
    <x v="0"/>
    <x v="20"/>
    <x v="867"/>
    <s v="Rural disperso"/>
    <n v="6"/>
    <s v="G3"/>
    <n v="0"/>
    <n v="1258.0260457500001"/>
    <n v="6312.7625752499998"/>
    <n v="8933.3398400000005"/>
    <n v="837.07483000000002"/>
    <n v="37.298701000000001"/>
    <n v="9058.3710900000005"/>
    <n v="1690.3875399999999"/>
    <n v="2142.7696137500002"/>
    <n v="782.47681375000002"/>
    <n v="219.65078299999999"/>
    <n v="-932.92314799999997"/>
    <n v="2317.729409"/>
    <n v="0"/>
    <n v="24509.571492570001"/>
    <n v="5247.6700316800006"/>
    <s v="OK"/>
    <n v="50.912210333227613"/>
    <n v="80"/>
    <n v="713.7"/>
    <n v="874.37353100000007"/>
    <n v="8505.9701879999993"/>
    <n v="7559.8386030000001"/>
    <n v="7570.7886209999997"/>
    <n v="8933.3398400000005"/>
    <n v="1604.457044"/>
    <n v="8933.3398400000005"/>
    <n v="84.747572090574351"/>
    <n v="15.252427909425649"/>
    <n v="18.661054213887365"/>
    <n v="21.289233772833192"/>
    <n v="21.410696769100248"/>
    <n v="78.589303230899759"/>
    <n v="36.517076251637228"/>
    <n v="50"/>
    <n v="17.960326963224539"/>
    <n v="40"/>
    <n v="41.02619298263172"/>
    <n v="32.820954386105377"/>
    <n v="29.087789666772387"/>
    <n v="100"/>
    <n v="122.51275479893513"/>
    <n v="70"/>
    <n v="88.876852797641163"/>
    <n v="80"/>
    <n v="0"/>
    <n v="0"/>
    <n v="83.333333333333329"/>
    <n v="83.333333333333329"/>
    <n v="16.666666666666668"/>
    <n v="49.487621052772042"/>
    <n v="49.487621052772042"/>
    <s v="2. Riesgo (&gt;=40 y &lt;60)"/>
  </r>
  <r>
    <s v="68745"/>
    <x v="0"/>
    <x v="20"/>
    <x v="868"/>
    <s v="Rural disperso"/>
    <n v="6"/>
    <s v="G3"/>
    <n v="0"/>
    <n v="1897.391361"/>
    <n v="10601.499470999999"/>
    <n v="17553.141226"/>
    <n v="2501.6673620000001"/>
    <n v="1345.7796699999999"/>
    <n v="18299.869460000002"/>
    <n v="3033.8516610000001"/>
    <n v="5782.2529489999997"/>
    <n v="3263.2481889999999"/>
    <n v="13.299334999999999"/>
    <n v="-3265.732994"/>
    <n v="6919.9644779999999"/>
    <n v="0"/>
    <n v="30371.548071099998"/>
    <n v="4281.7758335100007"/>
    <s v="OK"/>
    <n v="39.212555157768961"/>
    <n v="80"/>
    <n v="3157.72"/>
    <n v="3847.447032"/>
    <n v="18299.869460000002"/>
    <n v="15917.471621999999"/>
    <n v="12498.890831999999"/>
    <n v="17553.141226"/>
    <n v="3667.5308190000001"/>
    <n v="17553.141226"/>
    <n v="71.206006213215204"/>
    <n v="28.793993786784796"/>
    <n v="16.578542637319991"/>
    <n v="18.91342609980363"/>
    <n v="14.097983492597526"/>
    <n v="85.902016507402479"/>
    <n v="56.435583461708575"/>
    <n v="80"/>
    <n v="20.893871767906667"/>
    <n v="20"/>
    <n v="46.721887278798178"/>
    <n v="37.377509823038544"/>
    <n v="40.787444842231039"/>
    <n v="100"/>
    <n v="121.84256463524315"/>
    <n v="70"/>
    <n v="86.981339712791581"/>
    <n v="80"/>
    <n v="0"/>
    <n v="0"/>
    <n v="83.333333333333329"/>
    <n v="83.333333333333329"/>
    <n v="16.666666666666668"/>
    <n v="54.044176489705208"/>
    <n v="54.044176489705208"/>
    <s v="2. Riesgo (&gt;=40 y &lt;60)"/>
  </r>
  <r>
    <s v="68755"/>
    <x v="0"/>
    <x v="20"/>
    <x v="869"/>
    <s v="Intermedio"/>
    <n v="6"/>
    <s v="G1"/>
    <n v="0"/>
    <n v="1369.1061802500001"/>
    <n v="20994.073555750001"/>
    <n v="41480.422768999997"/>
    <n v="15216.270122"/>
    <n v="1047.6742670000001"/>
    <n v="38481.623909000002"/>
    <n v="8981.8400160000001"/>
    <n v="18016.933338049999"/>
    <n v="9709.2200380499999"/>
    <n v="553.61155499999995"/>
    <n v="-2374.5971500000001"/>
    <n v="9199.4979349999994"/>
    <n v="3500"/>
    <n v="226477.67856032"/>
    <n v="25832.332089310003"/>
    <s v="OK"/>
    <n v="43.892800863572276"/>
    <n v="80"/>
    <n v="13935.49"/>
    <n v="16263.944389"/>
    <n v="35547.306619000003"/>
    <n v="33982.152212000001"/>
    <n v="22363.179736000002"/>
    <n v="41480.422768999997"/>
    <n v="7378.5123399999993"/>
    <n v="44980.422768999997"/>
    <n v="53.912612850013943"/>
    <n v="46.087387149986057"/>
    <n v="23.340595077899888"/>
    <n v="29.095466235682697"/>
    <n v="11.406127196958984"/>
    <n v="88.593872803041023"/>
    <n v="53.889415339874056"/>
    <n v="70"/>
    <n v="16.403830568451632"/>
    <n v="40"/>
    <n v="54.755345237741949"/>
    <n v="43.804276190193562"/>
    <n v="36.107199136427724"/>
    <n v="100"/>
    <n v="116.70880886857942"/>
    <n v="80"/>
    <n v="95.596981724169709"/>
    <n v="100"/>
    <n v="9.5946116791523095E-2"/>
    <n v="2"/>
    <n v="93.333333333333329"/>
    <n v="95.429279450124852"/>
    <n v="19.08585589002497"/>
    <n v="62.470942856860233"/>
    <n v="62.890132080218535"/>
    <s v="3. Vulnerable (&gt;=60 y &lt;70)"/>
  </r>
  <r>
    <s v="68770"/>
    <x v="0"/>
    <x v="20"/>
    <x v="870"/>
    <s v="Rural disperso"/>
    <n v="6"/>
    <s v="G3"/>
    <n v="0"/>
    <n v="1427.5308415"/>
    <n v="11552.157757499999"/>
    <n v="17673.494606"/>
    <n v="2517.434111"/>
    <n v="162.07793799999999"/>
    <n v="19278.433352"/>
    <n v="2310.248599"/>
    <n v="4140.1944131"/>
    <n v="1865.6732640999999"/>
    <n v="383.92806400000001"/>
    <n v="-1569.2112959999999"/>
    <n v="4058.6148600000001"/>
    <n v="0"/>
    <n v="100218.43464136"/>
    <n v="13191.882844940001"/>
    <s v="OK"/>
    <n v="46.517205169853085"/>
    <n v="80"/>
    <n v="2102.9029999999998"/>
    <n v="2679.5120489999999"/>
    <n v="16968.184753000001"/>
    <n v="15689.57495"/>
    <n v="12979.688598999999"/>
    <n v="17673.494606"/>
    <n v="2873.3316279999999"/>
    <n v="17673.494606"/>
    <n v="73.441551251519357"/>
    <n v="26.558448748480643"/>
    <n v="11.983590973487107"/>
    <n v="13.671332109561202"/>
    <n v="13.163130009112844"/>
    <n v="86.836869990887152"/>
    <n v="45.06245547785916"/>
    <n v="70"/>
    <n v="16.257857837716646"/>
    <n v="40"/>
    <n v="47.413330169785795"/>
    <n v="37.930664135828636"/>
    <n v="33.482794830146915"/>
    <n v="100"/>
    <n v="127.41966933329785"/>
    <n v="70"/>
    <n v="92.464663594767018"/>
    <n v="100"/>
    <n v="0.14567306033678662"/>
    <n v="0"/>
    <n v="90"/>
    <n v="90.14567306033679"/>
    <n v="18.029134612067359"/>
    <n v="55.930664135828636"/>
    <n v="55.959798747895995"/>
    <s v="2. Riesgo (&gt;=40 y &lt;60)"/>
  </r>
  <r>
    <s v="68773"/>
    <x v="0"/>
    <x v="20"/>
    <x v="389"/>
    <s v="Rural disperso"/>
    <n v="6"/>
    <s v="G5"/>
    <n v="0"/>
    <n v="1210.8390655000001"/>
    <n v="9262.9872245000006"/>
    <n v="15092.071755000001"/>
    <n v="1163.6073670000001"/>
    <n v="125.178909"/>
    <n v="15494.696511"/>
    <n v="4384.9117120000001"/>
    <n v="2507.1841593000004"/>
    <n v="1198.8040583"/>
    <n v="30.235285999999999"/>
    <n v="-1711.0048569999999"/>
    <n v="5110.7467749999996"/>
    <n v="0"/>
    <n v="41604.721656670001"/>
    <n v="10124.63251632"/>
    <s v="OK"/>
    <n v="50.424858205639545"/>
    <n v="80"/>
    <n v="732.67"/>
    <n v="1288.786276"/>
    <n v="15494.696511"/>
    <n v="14805.343557"/>
    <n v="10473.826290000001"/>
    <n v="15092.071755000001"/>
    <n v="3429.9772039999998"/>
    <n v="15092.071755000001"/>
    <n v="69.399526188510364"/>
    <n v="30.600473811489636"/>
    <n v="28.29943593207561"/>
    <n v="31.481844234534144"/>
    <n v="24.335296844118741"/>
    <n v="75.664703155881256"/>
    <n v="47.814758794372054"/>
    <n v="70"/>
    <n v="22.72701362464467"/>
    <n v="20"/>
    <n v="45.549404240381008"/>
    <n v="36.439523392304807"/>
    <n v="29.575141794360455"/>
    <n v="100"/>
    <n v="175.90269507418077"/>
    <n v="0"/>
    <n v="95.551039328130017"/>
    <n v="100"/>
    <n v="0.43716745806167867"/>
    <n v="0"/>
    <n v="66.666666666666671"/>
    <n v="67.103834124728351"/>
    <n v="13.420766824945671"/>
    <n v="49.772856725638142"/>
    <n v="49.86029021725048"/>
    <s v="2. Riesgo (&gt;=40 y &lt;60)"/>
  </r>
  <r>
    <s v="68780"/>
    <x v="0"/>
    <x v="20"/>
    <x v="871"/>
    <s v="Rural disperso"/>
    <n v="6"/>
    <s v="G4"/>
    <n v="0"/>
    <n v="1243.58503075"/>
    <n v="5616.8895392499999"/>
    <n v="8988.410097"/>
    <n v="646.61490900000001"/>
    <n v="219.14185800000001"/>
    <n v="8247.7867490000008"/>
    <n v="2145.0224149999999"/>
    <n v="2109.7516967500001"/>
    <n v="767.81681074999995"/>
    <n v="30.927295000000001"/>
    <n v="-601.31153800000004"/>
    <n v="629.34103900000002"/>
    <n v="776.65677400000004"/>
    <n v="10311.42778489"/>
    <n v="3218.1797362299999"/>
    <s v="OK"/>
    <n v="59.640820908914215"/>
    <n v="80"/>
    <n v="522.23248000000001"/>
    <n v="865.75676700000008"/>
    <n v="8247.7867490000008"/>
    <n v="6995.2741660000002"/>
    <n v="6860.4745700000003"/>
    <n v="8988.410097"/>
    <n v="58.95679599999994"/>
    <n v="9765.0668709999991"/>
    <n v="76.32578504945802"/>
    <n v="23.67421495054198"/>
    <n v="26.007248735669265"/>
    <n v="35.591796163364833"/>
    <n v="31.20983634241037"/>
    <n v="68.79016365758963"/>
    <n v="36.393705094907389"/>
    <n v="50"/>
    <n v="0.60375209692713994"/>
    <n v="100"/>
    <n v="55.611234954299292"/>
    <n v="44.488987963439435"/>
    <n v="20.359179091085785"/>
    <n v="78.038225472408982"/>
    <n v="165.77995436055608"/>
    <n v="0"/>
    <n v="84.813955293499063"/>
    <n v="80"/>
    <n v="0"/>
    <n v="0"/>
    <n v="52.679408490802992"/>
    <n v="52.679408490802992"/>
    <n v="10.535881698160599"/>
    <n v="55.024869661600036"/>
    <n v="55.024869661600036"/>
    <s v="2. Riesgo (&gt;=40 y &lt;60)"/>
  </r>
  <r>
    <s v="68820"/>
    <x v="0"/>
    <x v="20"/>
    <x v="872"/>
    <s v="Rural disperso"/>
    <n v="6"/>
    <s v="G2"/>
    <n v="0"/>
    <n v="1064.4209115000001"/>
    <n v="7282.8544885000001"/>
    <n v="11795.318717"/>
    <n v="2439.2500799999998"/>
    <n v="227.266392"/>
    <n v="12037.895838"/>
    <n v="1511.2454540000001"/>
    <n v="3738.3613460000001"/>
    <n v="2119.1703640000001"/>
    <n v="0"/>
    <n v="-1861.7681030000001"/>
    <n v="4776.8538859999999"/>
    <n v="0"/>
    <n v="51698.916441719994"/>
    <n v="6055.2578923999999"/>
    <s v="OK"/>
    <n v="52.513813392954987"/>
    <n v="80"/>
    <n v="2322.7199999999998"/>
    <n v="2666.5164719999998"/>
    <n v="12037.895838"/>
    <n v="11540.544226"/>
    <n v="8347.2754000000004"/>
    <n v="11795.318717"/>
    <n v="2915.0857829999995"/>
    <n v="11795.318717"/>
    <n v="70.767696916654671"/>
    <n v="29.232303083345329"/>
    <n v="12.554066544000611"/>
    <n v="17.570825713558371"/>
    <n v="11.712543142419767"/>
    <n v="88.287456857580239"/>
    <n v="56.687146261756794"/>
    <n v="80"/>
    <n v="24.71392128470961"/>
    <n v="20"/>
    <n v="47.018117130896783"/>
    <n v="37.614493704717425"/>
    <n v="27.486186607045013"/>
    <n v="100"/>
    <n v="114.80146001239928"/>
    <n v="80"/>
    <n v="95.868450610529351"/>
    <n v="100"/>
    <n v="9.9788225974317801E-2"/>
    <n v="0"/>
    <n v="93.333333333333329"/>
    <n v="93.433121559307651"/>
    <n v="18.686624311861532"/>
    <n v="56.28116037138409"/>
    <n v="56.301118016578954"/>
    <s v="2. Riesgo (&gt;=40 y &lt;60)"/>
  </r>
  <r>
    <s v="68855"/>
    <x v="0"/>
    <x v="20"/>
    <x v="873"/>
    <s v="Intermedio"/>
    <n v="6"/>
    <s v="G3"/>
    <n v="0"/>
    <n v="1001.958296"/>
    <n v="6437.2812309999999"/>
    <n v="9909.3374700000004"/>
    <n v="1260.2861339999999"/>
    <n v="299.15521999999999"/>
    <n v="10492.093778"/>
    <n v="3177.1821829999999"/>
    <n v="2585.4208027"/>
    <n v="1232.5358887"/>
    <n v="78.128759000000002"/>
    <n v="-247.94122200000001"/>
    <n v="1716.854525"/>
    <n v="0"/>
    <n v="40236.834878000001"/>
    <n v="6034.6670839999997"/>
    <s v="OK"/>
    <n v="45.344621080442884"/>
    <n v="80"/>
    <n v="1239.05"/>
    <n v="1559.441354"/>
    <n v="8804.3937779999997"/>
    <n v="7953.1695470000004"/>
    <n v="7439.2395269999997"/>
    <n v="9909.3374700000004"/>
    <n v="1547.042062"/>
    <n v="9909.3374700000004"/>
    <n v="75.073026320093632"/>
    <n v="24.926973679906368"/>
    <n v="30.281679236054572"/>
    <n v="34.546480649016871"/>
    <n v="14.99786725843968"/>
    <n v="85.002132741560317"/>
    <n v="47.672544732866747"/>
    <n v="70"/>
    <n v="15.611962622966354"/>
    <n v="40"/>
    <n v="50.89511741409671"/>
    <n v="40.716093931277371"/>
    <n v="34.655378919557116"/>
    <n v="100"/>
    <n v="125.85782284814979"/>
    <n v="70"/>
    <n v="90.331824626847123"/>
    <n v="100"/>
    <n v="8.2165899930455866E-2"/>
    <n v="0"/>
    <n v="90"/>
    <n v="90.082165899930459"/>
    <n v="18.016433179986091"/>
    <n v="58.716093931277371"/>
    <n v="58.732527111263465"/>
    <s v="2. Riesgo (&gt;=40 y &lt;60)"/>
  </r>
  <r>
    <s v="68861"/>
    <x v="0"/>
    <x v="20"/>
    <x v="874"/>
    <s v="Rural"/>
    <n v="6"/>
    <s v="G3"/>
    <n v="0"/>
    <n v="1037.358522"/>
    <n v="16333.739985"/>
    <n v="35516.285645000004"/>
    <n v="5855.2541419999998"/>
    <n v="716.03720099999998"/>
    <n v="36960.791302999998"/>
    <n v="17055.673422"/>
    <n v="7876.9051371000005"/>
    <n v="4028.7575380999997"/>
    <n v="283.32007700000003"/>
    <n v="560.45223899999996"/>
    <n v="4830.2074949999997"/>
    <n v="0"/>
    <n v="121989.00128159"/>
    <n v="22071.50651092"/>
    <s v="OK"/>
    <n v="46.270946806280691"/>
    <n v="80"/>
    <n v="5214.1639999999998"/>
    <n v="6571.2913429999999"/>
    <n v="31107.685807000002"/>
    <n v="21999.555221999999"/>
    <n v="17371.098506999999"/>
    <n v="35516.285645000004"/>
    <n v="5673.9798109999992"/>
    <n v="35516.285645000004"/>
    <n v="48.910234253185507"/>
    <n v="51.089765746814493"/>
    <n v="46.145314590750232"/>
    <n v="52.644313583973265"/>
    <n v="18.093029928142322"/>
    <n v="81.906970071857671"/>
    <n v="51.146452419804646"/>
    <n v="70"/>
    <n v="15.975712853854651"/>
    <n v="40"/>
    <n v="59.128209880529084"/>
    <n v="47.30256790442327"/>
    <n v="33.729053193719309"/>
    <n v="100"/>
    <n v="126.02770727963295"/>
    <n v="70"/>
    <n v="70.7206423470098"/>
    <n v="70"/>
    <n v="9.9321118594864477E-2"/>
    <n v="0"/>
    <n v="80"/>
    <n v="80.099321118594858"/>
    <n v="16.019864223718972"/>
    <n v="63.30256790442327"/>
    <n v="63.322432128142239"/>
    <s v="3. Vulnerable (&gt;=60 y &lt;70)"/>
  </r>
  <r>
    <s v="68867"/>
    <x v="0"/>
    <x v="20"/>
    <x v="875"/>
    <s v="Rural"/>
    <n v="6"/>
    <s v="G3"/>
    <n v="0"/>
    <n v="632.95467025000005"/>
    <n v="2386.5990947499999"/>
    <n v="3732.590553"/>
    <n v="373.09687200000002"/>
    <n v="142.625438"/>
    <n v="3529.3582700000002"/>
    <n v="910.47016199999996"/>
    <n v="1156.06159725"/>
    <n v="450.83964524999999"/>
    <n v="0"/>
    <n v="-501.98966899999999"/>
    <n v="1021.191904"/>
    <n v="0"/>
    <n v="17218.635733209998"/>
    <n v="1580.38334633"/>
    <s v="OK"/>
    <n v="48.883456223014043"/>
    <n v="80"/>
    <n v="381.85139900000001"/>
    <n v="515.72230999999999"/>
    <n v="3529.3582700000002"/>
    <n v="2908.0254829999999"/>
    <n v="3019.5537650000001"/>
    <n v="3732.590553"/>
    <n v="519.20223499999997"/>
    <n v="3732.590553"/>
    <n v="80.896999607232303"/>
    <n v="19.103000392767697"/>
    <n v="25.797045591520522"/>
    <n v="29.430241611838188"/>
    <n v="9.1783307970321744"/>
    <n v="90.821669202967826"/>
    <n v="38.997891316729316"/>
    <n v="50"/>
    <n v="13.909970237231107"/>
    <n v="60"/>
    <n v="49.870982241514739"/>
    <n v="39.896785793211791"/>
    <n v="31.116543776985957"/>
    <n v="100"/>
    <n v="135.05837908426781"/>
    <n v="60"/>
    <n v="82.395304203559917"/>
    <n v="80"/>
    <n v="0"/>
    <n v="0"/>
    <n v="80"/>
    <n v="80"/>
    <n v="16"/>
    <n v="55.896785793211791"/>
    <n v="55.896785793211791"/>
    <s v="2. Riesgo (&gt;=40 y &lt;60)"/>
  </r>
  <r>
    <s v="68872"/>
    <x v="0"/>
    <x v="20"/>
    <x v="192"/>
    <s v="Intermedio"/>
    <n v="6"/>
    <s v="G2"/>
    <n v="0"/>
    <n v="950.64962800000001"/>
    <n v="8323.9737019999993"/>
    <n v="14164.206022"/>
    <n v="2194.4233119999999"/>
    <n v="974.62517300000002"/>
    <n v="14275.143034000001"/>
    <n v="3492.447377"/>
    <n v="4143.7238158999999"/>
    <n v="2116.0695599000001"/>
    <n v="51.205105000000003"/>
    <n v="-1184.7412730000001"/>
    <n v="2444.188658"/>
    <n v="824.77077099999997"/>
    <n v="121663.965474"/>
    <n v="3952.7664399999999"/>
    <s v="OK"/>
    <n v="37.811907797373912"/>
    <n v="80"/>
    <n v="1996.9010000000001"/>
    <n v="3169.0484849999998"/>
    <n v="13321.293039"/>
    <n v="11606.800792"/>
    <n v="9274.6233299999985"/>
    <n v="14164.206022"/>
    <n v="1310.6524899999999"/>
    <n v="14988.976793"/>
    <n v="65.479302656248805"/>
    <n v="34.520697343751195"/>
    <n v="24.465235610472131"/>
    <n v="34.241844222036384"/>
    <n v="3.2489212599639612"/>
    <n v="96.751078740036036"/>
    <n v="51.066858070520283"/>
    <n v="70"/>
    <n v="8.7441091416732828"/>
    <n v="80"/>
    <n v="63.102724061164722"/>
    <n v="50.482179248931779"/>
    <n v="42.188092202626088"/>
    <n v="100"/>
    <n v="158.69832730816398"/>
    <n v="0"/>
    <n v="87.129685969818567"/>
    <n v="80"/>
    <n v="0.2125213686969597"/>
    <n v="0"/>
    <n v="60"/>
    <n v="60.212521368696962"/>
    <n v="12.042504273739393"/>
    <n v="62.482179248931779"/>
    <n v="62.524683522671168"/>
    <s v="3. Vulnerable (&gt;=60 y &lt;70)"/>
  </r>
  <r>
    <s v="68895"/>
    <x v="0"/>
    <x v="20"/>
    <x v="876"/>
    <s v="Rural"/>
    <n v="6"/>
    <s v="G1"/>
    <n v="0"/>
    <n v="820.95009800000003"/>
    <n v="8188.0757160000003"/>
    <n v="17130.047781000001"/>
    <n v="3600.861324"/>
    <n v="1916.1496999999999"/>
    <n v="13809.686815999999"/>
    <n v="722.79251199999999"/>
    <n v="6453.1698106000003"/>
    <n v="2926.0187126000001"/>
    <n v="135.64645899999999"/>
    <n v="-206.790133"/>
    <n v="4972.2001039999996"/>
    <n v="0"/>
    <n v="37873.410895480003"/>
    <n v="13051.720304500001"/>
    <s v="OK"/>
    <n v="47.873599030092542"/>
    <n v="80"/>
    <n v="4726.5200000000004"/>
    <n v="5517.0110239999995"/>
    <n v="13809.686815999999"/>
    <n v="11613.452576"/>
    <n v="9009.0258140000005"/>
    <n v="17130.047781000001"/>
    <n v="4901.0564299999996"/>
    <n v="17130.047781000001"/>
    <n v="52.591947957042301"/>
    <n v="47.408052042957699"/>
    <n v="5.2339529609213695"/>
    <n v="6.5244395502936436"/>
    <n v="34.461433485669112"/>
    <n v="65.538566514330881"/>
    <n v="45.342348000725337"/>
    <n v="70"/>
    <n v="28.610874252411985"/>
    <n v="20"/>
    <n v="41.894211621516448"/>
    <n v="33.515369297213162"/>
    <n v="32.126400969907458"/>
    <n v="100"/>
    <n v="116.72458857679645"/>
    <n v="80"/>
    <n v="84.096422538305305"/>
    <n v="80"/>
    <n v="0.12737914977089959"/>
    <n v="0"/>
    <n v="86.666666666666671"/>
    <n v="86.794045816437574"/>
    <n v="17.358809163287514"/>
    <n v="50.848702630546498"/>
    <n v="50.874178460500673"/>
    <s v="2. Riesgo (&gt;=40 y &lt;60)"/>
  </r>
  <r>
    <s v="70713"/>
    <x v="0"/>
    <x v="21"/>
    <x v="877"/>
    <s v="Intermedio"/>
    <n v="6"/>
    <s v="G5"/>
    <n v="0"/>
    <n v="2630.7825990000001"/>
    <n v="84293.344085000004"/>
    <n v="95615.668705999997"/>
    <n v="8180.3231729999998"/>
    <n v="194.64692400000001"/>
    <n v="84531.282026999994"/>
    <n v="4389.5405659999997"/>
    <n v="11005.752696"/>
    <n v="7637.2508040000002"/>
    <n v="388.89374500000002"/>
    <n v="7715.884787"/>
    <n v="2419.4432579999998"/>
    <n v="0"/>
    <n v="125439.94977167"/>
    <n v="61403.089269589997"/>
    <s v="OK"/>
    <n v="50.065490463985199"/>
    <n v="80"/>
    <n v="8802.75"/>
    <n v="8374.9700969999994"/>
    <n v="84531.282026999994"/>
    <n v="79605.536366"/>
    <n v="86924.126684000003"/>
    <n v="95615.668705999997"/>
    <n v="10524.22179"/>
    <n v="95615.668705999997"/>
    <n v="90.909918698864274"/>
    <n v="9.0900813011357258"/>
    <n v="5.1928001808820827"/>
    <n v="5.7767556508183784"/>
    <n v="48.950186428931104"/>
    <n v="51.049813571068896"/>
    <n v="69.393262005384969"/>
    <n v="100"/>
    <n v="11.006796200275481"/>
    <n v="60"/>
    <n v="45.1833301046046"/>
    <n v="36.146664083683682"/>
    <n v="29.934509536014801"/>
    <n v="100"/>
    <n v="95.140383368833596"/>
    <n v="100"/>
    <n v="94.172872405476269"/>
    <n v="100"/>
    <n v="0"/>
    <n v="0"/>
    <n v="100"/>
    <n v="100"/>
    <n v="20"/>
    <n v="56.146664083683682"/>
    <n v="56.146664083683682"/>
    <s v="2. Riesgo (&gt;=40 y &lt;60)"/>
  </r>
  <r>
    <s v="70473"/>
    <x v="0"/>
    <x v="21"/>
    <x v="878"/>
    <s v="Intermedio"/>
    <n v="6"/>
    <s v="G4"/>
    <n v="0"/>
    <n v="2466.6432629999999"/>
    <n v="23259.292686000001"/>
    <n v="28792.665311000001"/>
    <n v="2337.5172280000002"/>
    <n v="228.93777399999999"/>
    <n v="27524.825964"/>
    <n v="3429.1903990000001"/>
    <n v="5033.372625"/>
    <n v="2598.5975229999999"/>
    <n v="0"/>
    <n v="-1166.935755"/>
    <n v="2719.7712919999999"/>
    <n v="0"/>
    <n v="47288.33567"/>
    <n v="16851.717585999999"/>
    <s v="OK"/>
    <n v="60.515195010765254"/>
    <n v="80"/>
    <n v="2243.9160000000002"/>
    <n v="2566.4550020000001"/>
    <n v="27524.825964"/>
    <n v="27428.335578999999"/>
    <n v="25725.935948999999"/>
    <n v="28792.665311000001"/>
    <n v="1552.8355369999999"/>
    <n v="28792.665311000001"/>
    <n v="89.348921578203516"/>
    <n v="10.651078421796484"/>
    <n v="12.45853617198188"/>
    <n v="17.049926519867839"/>
    <n v="35.636097881725256"/>
    <n v="64.363902118274751"/>
    <n v="51.627362339381733"/>
    <n v="70"/>
    <n v="5.3931635721363795"/>
    <n v="80"/>
    <n v="48.412981411987815"/>
    <n v="38.730385129590253"/>
    <n v="19.484804989234746"/>
    <n v="74.686685461772555"/>
    <n v="114.37393387274746"/>
    <n v="80"/>
    <n v="99.649442342973572"/>
    <n v="100"/>
    <n v="0.19240183925489418"/>
    <n v="0"/>
    <n v="84.895561820590856"/>
    <n v="85.087963659845755"/>
    <n v="17.017592731969152"/>
    <n v="55.709497493708426"/>
    <n v="55.747977861559406"/>
    <s v="2. Riesgo (&gt;=40 y &lt;60)"/>
  </r>
  <r>
    <s v="70265"/>
    <x v="0"/>
    <x v="21"/>
    <x v="879"/>
    <s v="Intermedio"/>
    <n v="6"/>
    <s v="G5"/>
    <n v="0"/>
    <n v="3604.4973960000002"/>
    <n v="27837.731014000001"/>
    <n v="36701.622880000003"/>
    <n v="3681.857645"/>
    <n v="319.27209199999999"/>
    <n v="52617.211044999996"/>
    <n v="27482.355389"/>
    <n v="7605.7943930000001"/>
    <n v="4034.7187669999998"/>
    <n v="326.512677"/>
    <n v="3585.6454469999999"/>
    <n v="5638.2299080000003"/>
    <n v="0"/>
    <n v="95627.57658914999"/>
    <n v="13372.590747280001"/>
    <s v="OK"/>
    <n v="45.64802154830663"/>
    <n v="80"/>
    <n v="2735.78"/>
    <n v="4001.1297370000002"/>
    <n v="29544.901806999998"/>
    <n v="26923.091872000001"/>
    <n v="31442.22841"/>
    <n v="36701.622880000003"/>
    <n v="9550.3880320000007"/>
    <n v="36701.622880000003"/>
    <n v="85.669858558581538"/>
    <n v="14.330141441418462"/>
    <n v="52.23073371467023"/>
    <n v="58.104332079529087"/>
    <n v="13.984031828740569"/>
    <n v="86.015968171259431"/>
    <n v="53.047959996306979"/>
    <n v="70"/>
    <n v="26.021704988975682"/>
    <n v="20"/>
    <n v="49.690088338441399"/>
    <n v="39.75207067075312"/>
    <n v="34.35197845169337"/>
    <n v="100"/>
    <n v="146.25188198612463"/>
    <n v="50"/>
    <n v="91.126015743336069"/>
    <n v="100"/>
    <n v="0.25025637788759625"/>
    <n v="0"/>
    <n v="83.333333333333329"/>
    <n v="83.583589711220924"/>
    <n v="16.716717942244184"/>
    <n v="56.418737337419785"/>
    <n v="56.468788612997301"/>
    <s v="2. Riesgo (&gt;=40 y &lt;60)"/>
  </r>
  <r>
    <s v="70742"/>
    <x v="0"/>
    <x v="21"/>
    <x v="880"/>
    <s v="Intermedio"/>
    <n v="6"/>
    <s v="G4"/>
    <n v="0"/>
    <n v="2106.4630202500002"/>
    <n v="40158.709758750003"/>
    <n v="78009.175317000001"/>
    <n v="15748.542743"/>
    <n v="4694.0378090000004"/>
    <n v="246128.98654099999"/>
    <n v="165717.019657"/>
    <n v="22550.490798250001"/>
    <n v="17730.281100249998"/>
    <n v="649.32095200000003"/>
    <n v="-3622.6104810000002"/>
    <n v="3447.7182069999999"/>
    <n v="0"/>
    <n v="307349.04798343999"/>
    <n v="69154.12201466001"/>
    <s v="NO"/>
    <n v="63.652982137350932"/>
    <n v="80"/>
    <n v="20315.502"/>
    <n v="20442.580551999999"/>
    <n v="76811.576100000006"/>
    <n v="62492.385891999998"/>
    <n v="42265.172779"/>
    <n v="78009.175317000001"/>
    <n v="474.42867799999976"/>
    <n v="78009.175317000001"/>
    <n v="54.179745661007445"/>
    <n v="45.820254338992555"/>
    <n v="67.329338972187642"/>
    <n v="92.142468927347338"/>
    <n v="22.500190733756899"/>
    <n v="77.499809266243105"/>
    <n v="78.624812465837465"/>
    <n v="100"/>
    <n v="0.60817035441292611"/>
    <n v="100"/>
    <n v="83.0925065065166"/>
    <n v="66.474005205213288"/>
    <n v="16.347017862649068"/>
    <n v="62.659317453789861"/>
    <n v="100.62552503994239"/>
    <n v="100"/>
    <n v="81.358030996059725"/>
    <n v="80"/>
    <n v="0.92607758555150854"/>
    <n v="0"/>
    <n v="80.886439151263289"/>
    <n v="81.8125167368148"/>
    <n v="16.36250334736296"/>
    <n v="82.651293035465955"/>
    <n v="82.836508552576248"/>
    <s v="5. Sostenible (&gt;=80)"/>
  </r>
  <r>
    <s v="70235"/>
    <x v="0"/>
    <x v="21"/>
    <x v="881"/>
    <s v="Intermedio"/>
    <n v="6"/>
    <s v="G5"/>
    <n v="0"/>
    <n v="2036.4336000000001"/>
    <n v="29059.837233999999"/>
    <n v="35402.806426000003"/>
    <n v="2846.479034"/>
    <n v="378.04903400000001"/>
    <n v="31812.079409000002"/>
    <n v="2036.7417829999999"/>
    <n v="5268.9621079999997"/>
    <n v="2206.4666400000001"/>
    <n v="299.66090700000001"/>
    <n v="528.23154899999997"/>
    <n v="435.54231499999997"/>
    <n v="0"/>
    <n v="97960.061543000003"/>
    <n v="27152.529761999998"/>
    <s v="OK"/>
    <n v="69.483711969052848"/>
    <n v="80"/>
    <n v="3002.556"/>
    <n v="3224.5280680000001"/>
    <n v="31812.079409000002"/>
    <n v="29932.710762999999"/>
    <n v="31096.270833999999"/>
    <n v="35402.806426000003"/>
    <n v="1263.434771"/>
    <n v="35402.806426000003"/>
    <n v="87.835609583659277"/>
    <n v="12.164390416340723"/>
    <n v="6.4024163803130154"/>
    <n v="7.1223990362715659"/>
    <n v="27.717959068534554"/>
    <n v="72.282040931465446"/>
    <n v="41.876684530523868"/>
    <n v="50"/>
    <n v="3.5687418556516666"/>
    <n v="100"/>
    <n v="48.313766076815547"/>
    <n v="38.651012861452443"/>
    <n v="10.516288030947152"/>
    <n v="40.309702705605609"/>
    <n v="107.39277029304367"/>
    <n v="100"/>
    <n v="94.092279785180253"/>
    <n v="100"/>
    <n v="0"/>
    <n v="0"/>
    <n v="80.103234235201867"/>
    <n v="80.103234235201867"/>
    <n v="16.020646847040375"/>
    <n v="54.671659708492818"/>
    <n v="54.671659708492818"/>
    <s v="2. Riesgo (&gt;=40 y &lt;60)"/>
  </r>
  <r>
    <s v="70215"/>
    <x v="0"/>
    <x v="21"/>
    <x v="882"/>
    <s v="Intermedio"/>
    <n v="6"/>
    <s v="G3"/>
    <n v="0"/>
    <n v="1959.5577920000001"/>
    <n v="66296.541217000005"/>
    <n v="88121.83236"/>
    <n v="16587.814301999999"/>
    <n v="865.54888900000003"/>
    <n v="93108.181603999998"/>
    <n v="23445.817880999999"/>
    <n v="19412.920983"/>
    <n v="9949.5757279999998"/>
    <n v="806.07623799999999"/>
    <n v="-7128.3054549999997"/>
    <n v="5980.1486619999996"/>
    <n v="2009.999626"/>
    <n v="236363.090043"/>
    <n v="69125.484725000002"/>
    <s v="OK"/>
    <n v="62.56489330384953"/>
    <n v="80"/>
    <n v="14483.181"/>
    <n v="17453.363191"/>
    <n v="85786.792560000002"/>
    <n v="78119.139056"/>
    <n v="68256.099009000012"/>
    <n v="88121.83236"/>
    <n v="-342.08055500000046"/>
    <n v="90131.831986000005"/>
    <n v="77.456513534757846"/>
    <n v="22.543486465242154"/>
    <n v="25.181264929775782"/>
    <n v="28.72773583105986"/>
    <n v="29.245464980350551"/>
    <n v="70.754535019649452"/>
    <n v="51.252337227936472"/>
    <n v="70"/>
    <n v="-0.37953356484880407"/>
    <n v="100"/>
    <n v="58.405151463190293"/>
    <n v="46.724121170552237"/>
    <n v="17.43510669615047"/>
    <n v="66.830041692861542"/>
    <n v="120.50780274720034"/>
    <n v="70"/>
    <n v="91.061965047082069"/>
    <n v="100"/>
    <n v="0.12261108714795588"/>
    <n v="0"/>
    <n v="78.943347230953847"/>
    <n v="79.065958318101806"/>
    <n v="15.813191663620362"/>
    <n v="62.512790616743004"/>
    <n v="62.537312834172596"/>
    <s v="3. Vulnerable (&gt;=60 y &lt;70)"/>
  </r>
  <r>
    <s v="70702"/>
    <x v="0"/>
    <x v="21"/>
    <x v="883"/>
    <s v="Intermedio"/>
    <n v="6"/>
    <s v="G4"/>
    <n v="0"/>
    <n v="1782.7705599999999"/>
    <n v="19221.621206"/>
    <n v="25063.132283999999"/>
    <n v="2455.3360309999998"/>
    <n v="178.94946100000001"/>
    <n v="21503.659250000001"/>
    <n v="1788.6689080000001"/>
    <n v="4420.4910069999996"/>
    <n v="1619.667013"/>
    <n v="599.79411600000003"/>
    <n v="758.64904000000001"/>
    <n v="7278.1369919999997"/>
    <n v="0"/>
    <n v="55985.733805880001"/>
    <n v="13688.12120766"/>
    <s v="OK"/>
    <n v="64.258746371672146"/>
    <n v="80"/>
    <n v="2107.5912870000002"/>
    <n v="2634.285492"/>
    <n v="21503.659250000001"/>
    <n v="20949.942449999999"/>
    <n v="21004.391766000001"/>
    <n v="25063.132283999999"/>
    <n v="8636.5801479999991"/>
    <n v="25063.132283999999"/>
    <n v="83.805932666320999"/>
    <n v="16.194067333679001"/>
    <n v="8.317974569839782"/>
    <n v="11.383428458380195"/>
    <n v="24.449302129576409"/>
    <n v="75.550697870423591"/>
    <n v="36.639979822042427"/>
    <n v="50"/>
    <n v="34.459300817374242"/>
    <n v="0"/>
    <n v="30.625638732496554"/>
    <n v="24.500510985997245"/>
    <n v="15.741253628327854"/>
    <n v="60.337378750388091"/>
    <n v="124.99033888822485"/>
    <n v="70"/>
    <n v="97.425011280347547"/>
    <n v="100"/>
    <n v="0.14116817312015795"/>
    <n v="0"/>
    <n v="76.779126250129366"/>
    <n v="76.92029442324953"/>
    <n v="15.384058884649907"/>
    <n v="39.856336236023118"/>
    <n v="39.884569870647155"/>
    <s v="1. Deterioro (&lt;40)"/>
  </r>
  <r>
    <s v="70820"/>
    <x v="0"/>
    <x v="21"/>
    <x v="884"/>
    <s v="Intermedio"/>
    <n v="6"/>
    <s v="G3"/>
    <n v="0"/>
    <n v="1456.6720445000001"/>
    <n v="29940.820231500002"/>
    <n v="50102.702875000003"/>
    <n v="16022.593000999999"/>
    <n v="1620.608817"/>
    <n v="45043.263765999996"/>
    <n v="1706.1926579999999"/>
    <n v="19114.711589499999"/>
    <n v="9652.4101725"/>
    <n v="391"/>
    <n v="-4402.8623079999998"/>
    <n v="4419.6230370000003"/>
    <n v="0"/>
    <n v="271359.39953221002"/>
    <n v="35872.637003979995"/>
    <s v="NO"/>
    <n v="64.319511199075478"/>
    <n v="80"/>
    <n v="13532.862916"/>
    <n v="17643.201817999998"/>
    <n v="45043.263765999996"/>
    <n v="44086.749212000002"/>
    <n v="31397.492276000001"/>
    <n v="50102.702875000003"/>
    <n v="407.76072900000054"/>
    <n v="50102.702875000003"/>
    <n v="62.666264441526891"/>
    <n v="37.333735558473109"/>
    <n v="3.7878974908738412"/>
    <n v="4.3213761809195619"/>
    <n v="13.219603620077274"/>
    <n v="86.78039637992272"/>
    <n v="50.497283871142564"/>
    <n v="70"/>
    <n v="0.81384976378881746"/>
    <n v="100"/>
    <n v="59.687101623863079"/>
    <n v="47.749681299090469"/>
    <n v="15.680488800924522"/>
    <n v="60.104462713819139"/>
    <n v="130.37301809316574"/>
    <n v="60"/>
    <n v="97.876453715767383"/>
    <n v="100"/>
    <n v="0"/>
    <n v="0"/>
    <n v="73.36815423793972"/>
    <n v="73.36815423793972"/>
    <n v="14.673630847587944"/>
    <n v="62.423312146678413"/>
    <n v="62.423312146678413"/>
    <s v="3. Vulnerable (&gt;=60 y &lt;70)"/>
  </r>
  <r>
    <s v="70233"/>
    <x v="0"/>
    <x v="21"/>
    <x v="885"/>
    <s v="Intermedio"/>
    <n v="6"/>
    <s v="G5"/>
    <n v="0"/>
    <n v="2560.1013012499998"/>
    <n v="16107.730922750001"/>
    <n v="20534.580158000001"/>
    <n v="1570.2707290000001"/>
    <n v="9.1647750000000006"/>
    <n v="32306.091521999999"/>
    <n v="17459.46528"/>
    <n v="4139.5368052499998"/>
    <n v="2074.0762892500002"/>
    <n v="163.84514899999999"/>
    <n v="-5086.1550729999999"/>
    <n v="1602.4330199999999"/>
    <n v="3499.9996259999998"/>
    <n v="77465.743476999996"/>
    <n v="7818.4930750000003"/>
    <s v="OK"/>
    <n v="51.308890880767855"/>
    <n v="80"/>
    <n v="1063.9000000000001"/>
    <n v="1579.435504"/>
    <n v="23555.274715"/>
    <n v="17908.433313000001"/>
    <n v="18667.832224000002"/>
    <n v="20534.580158000001"/>
    <n v="-3319.8769040000002"/>
    <n v="24034.579784000001"/>
    <n v="90.90924713514174"/>
    <n v="9.0907528648582598"/>
    <n v="54.043879830249189"/>
    <n v="60.121375236223578"/>
    <n v="10.092839394643329"/>
    <n v="89.907160605356665"/>
    <n v="50.104066875780319"/>
    <n v="70"/>
    <n v="-13.812918444324403"/>
    <n v="60"/>
    <n v="57.823857741287704"/>
    <n v="46.259086193030164"/>
    <n v="28.691109119232145"/>
    <n v="100"/>
    <n v="148.45713920481248"/>
    <n v="50"/>
    <n v="76.027274271591963"/>
    <n v="70"/>
    <n v="0"/>
    <n v="0"/>
    <n v="73.333333333333329"/>
    <n v="73.333333333333329"/>
    <n v="14.666666666666666"/>
    <n v="60.925752859696829"/>
    <n v="60.925752859696829"/>
    <s v="3. Vulnerable (&gt;=60 y &lt;70)"/>
  </r>
  <r>
    <s v="70429"/>
    <x v="0"/>
    <x v="21"/>
    <x v="886"/>
    <s v="Rural"/>
    <n v="6"/>
    <s v="G5"/>
    <n v="0"/>
    <n v="2256.388833"/>
    <n v="55318.491945000002"/>
    <n v="63255.532034999997"/>
    <n v="4070.0382140000002"/>
    <n v="440.77004499999998"/>
    <n v="64354.031036"/>
    <n v="8560.6529129999999"/>
    <n v="6767.3124719999996"/>
    <n v="2254.3221199999998"/>
    <n v="525.29397500000005"/>
    <n v="-5611.4893529999999"/>
    <n v="7580.1233060000004"/>
    <n v="0"/>
    <n v="139663.34862941"/>
    <n v="26261.017678730001"/>
    <s v="OK"/>
    <n v="69.878469063643109"/>
    <n v="80"/>
    <n v="3906.3"/>
    <n v="4510.8082590000004"/>
    <n v="64354.031036"/>
    <n v="61355.043126999997"/>
    <n v="57574.880777999999"/>
    <n v="63255.532034999997"/>
    <n v="2493.9279280000001"/>
    <n v="63255.532034999997"/>
    <n v="91.019518650389614"/>
    <n v="8.9804813496103861"/>
    <n v="13.302434634143001"/>
    <n v="14.798357680956309"/>
    <n v="18.803084657816957"/>
    <n v="81.196915342183047"/>
    <n v="33.311925957717179"/>
    <n v="40"/>
    <n v="3.9426242223685377"/>
    <n v="100"/>
    <n v="48.99515087454995"/>
    <n v="39.196120699639962"/>
    <n v="10.121530936356891"/>
    <n v="38.796569832386943"/>
    <n v="115.47521334766915"/>
    <n v="80"/>
    <n v="95.339860051156151"/>
    <n v="100"/>
    <n v="0"/>
    <n v="0"/>
    <n v="72.932189944128979"/>
    <n v="72.932189944128979"/>
    <n v="14.586437988825796"/>
    <n v="53.782558688465755"/>
    <n v="53.782558688465755"/>
    <s v="2. Riesgo (&gt;=40 y &lt;60)"/>
  </r>
  <r>
    <s v="70708"/>
    <x v="0"/>
    <x v="21"/>
    <x v="887"/>
    <s v="Intermedio"/>
    <n v="6"/>
    <s v="G4"/>
    <n v="0"/>
    <n v="1890.6284189999999"/>
    <n v="83921.729001999993"/>
    <n v="104716.73976"/>
    <n v="9799.7622900000006"/>
    <n v="810.34147700000005"/>
    <n v="120187.684723"/>
    <n v="24060.349612000002"/>
    <n v="12577.970614"/>
    <n v="5632.7437650000002"/>
    <n v="566.66459699999996"/>
    <n v="-12285.317722"/>
    <n v="0"/>
    <n v="5000"/>
    <n v="148944.242764"/>
    <n v="67100.783242999998"/>
    <s v="OK"/>
    <n v="70.79397142126642"/>
    <n v="80"/>
    <n v="10909.822928"/>
    <n v="10610.103767000001"/>
    <n v="110056.83063300001"/>
    <n v="94552.359186999995"/>
    <n v="85812.357420999993"/>
    <n v="104716.73976"/>
    <n v="-11718.653125000001"/>
    <n v="109716.73976"/>
    <n v="81.947124803229258"/>
    <n v="18.052875196770742"/>
    <n v="20.018980869339963"/>
    <n v="27.396649824117294"/>
    <n v="45.050941209805757"/>
    <n v="54.949058790194243"/>
    <n v="44.782611900288863"/>
    <n v="50"/>
    <n v="-10.680825141755015"/>
    <n v="60"/>
    <n v="42.079716762216457"/>
    <n v="33.663773409773164"/>
    <n v="9.20602857873358"/>
    <n v="35.287382203303629"/>
    <n v="97.252758702152988"/>
    <n v="100"/>
    <n v="85.912304255151739"/>
    <n v="80"/>
    <n v="7.9722947317205639E-2"/>
    <n v="0"/>
    <n v="71.762460734434541"/>
    <n v="71.842183681751749"/>
    <n v="14.36843673635035"/>
    <n v="48.016265556660073"/>
    <n v="48.032210146123518"/>
    <s v="2. Riesgo (&gt;=40 y &lt;60)"/>
  </r>
  <r>
    <s v="70230"/>
    <x v="0"/>
    <x v="21"/>
    <x v="888"/>
    <s v="Intermedio"/>
    <n v="6"/>
    <s v="G4"/>
    <n v="0"/>
    <n v="2962.2095447500001"/>
    <n v="11218.553674250001"/>
    <n v="15770.925810000001"/>
    <n v="707.52196100000003"/>
    <n v="0.30549999999999999"/>
    <n v="11089.382543"/>
    <n v="3902.5482529999999"/>
    <n v="3670.0370057499999"/>
    <n v="1504.88181775"/>
    <n v="129.6"/>
    <n v="2516.3880789999998"/>
    <n v="3911.3038099999999"/>
    <n v="0"/>
    <n v="39389.861550000001"/>
    <n v="7613.0613659999999"/>
    <s v="OK"/>
    <n v="59.160722024109845"/>
    <n v="80"/>
    <n v="485.1"/>
    <n v="707.82746100000008"/>
    <n v="11089.382543"/>
    <n v="9211.7408429999996"/>
    <n v="14180.763219"/>
    <n v="15770.925810000001"/>
    <n v="6557.2918890000001"/>
    <n v="15770.925810000001"/>
    <n v="89.917125917923528"/>
    <n v="10.082874082076472"/>
    <n v="35.191754255636376"/>
    <n v="48.161101423233809"/>
    <n v="19.327464140325215"/>
    <n v="80.672535859674781"/>
    <n v="41.004540700604352"/>
    <n v="50"/>
    <n v="41.578357339314621"/>
    <n v="0"/>
    <n v="37.783302272997012"/>
    <n v="30.22664181839761"/>
    <n v="20.839277975890155"/>
    <n v="79.878479681765583"/>
    <n v="145.91372108843538"/>
    <n v="50"/>
    <n v="83.068113190979858"/>
    <n v="80"/>
    <n v="1.0239745321213474"/>
    <n v="0"/>
    <n v="69.959493227255194"/>
    <n v="70.983467759376538"/>
    <n v="14.196693551875308"/>
    <n v="44.218540463848647"/>
    <n v="44.423335370272916"/>
    <s v="2. Riesgo (&gt;=40 y &lt;60)"/>
  </r>
  <r>
    <s v="70823"/>
    <x v="0"/>
    <x v="21"/>
    <x v="889"/>
    <s v="Rural"/>
    <n v="6"/>
    <s v="G2"/>
    <n v="0"/>
    <n v="2270.6312845000002"/>
    <n v="26511.9830535"/>
    <n v="38987.781982"/>
    <n v="8179.9682039999998"/>
    <n v="67.120778999999999"/>
    <n v="34315.233085"/>
    <n v="4404.3392359999998"/>
    <n v="10739.4032725"/>
    <n v="5720.3098595000001"/>
    <n v="294.81"/>
    <n v="-346.54451599999999"/>
    <n v="1216.7164749999999"/>
    <n v="0"/>
    <n v="117594.562986"/>
    <n v="38112.576312999998"/>
    <s v="OK"/>
    <n v="61.756240559808852"/>
    <n v="80"/>
    <n v="6092.8"/>
    <n v="8247.0889829999996"/>
    <n v="34315.233085"/>
    <n v="30293.605350999998"/>
    <n v="28782.614337999999"/>
    <n v="38987.781982"/>
    <n v="1164.981959"/>
    <n v="38987.781982"/>
    <n v="73.824703214172189"/>
    <n v="26.175296785827811"/>
    <n v="12.834939005339995"/>
    <n v="17.963938259890291"/>
    <n v="32.410151749564662"/>
    <n v="67.589848250435338"/>
    <n v="53.264689986526434"/>
    <n v="70"/>
    <n v="2.9880693380758423"/>
    <n v="100"/>
    <n v="56.345816659230692"/>
    <n v="45.076653327384555"/>
    <n v="18.243759440191148"/>
    <n v="69.929666922641033"/>
    <n v="135.35794680606617"/>
    <n v="60"/>
    <n v="88.280342657040123"/>
    <n v="80"/>
    <n v="0.22727300937879424"/>
    <n v="0"/>
    <n v="69.976555640880349"/>
    <n v="70.20382865025914"/>
    <n v="14.040765730051829"/>
    <n v="59.071964455560625"/>
    <n v="59.117419057436386"/>
    <s v="2. Riesgo (&gt;=40 y &lt;60)"/>
  </r>
  <r>
    <s v="70508"/>
    <x v="0"/>
    <x v="21"/>
    <x v="890"/>
    <s v="Rural"/>
    <n v="6"/>
    <s v="G4"/>
    <n v="0"/>
    <n v="2415.9865289999998"/>
    <n v="33530.271227999998"/>
    <n v="47924.660044999997"/>
    <n v="10071.504502"/>
    <n v="618.90057999999999"/>
    <n v="67261.350468000004"/>
    <n v="31925.705808999999"/>
    <n v="13106.391610999999"/>
    <n v="10074.673290999999"/>
    <n v="71.403008"/>
    <n v="1556.619649"/>
    <n v="4102.7575690000003"/>
    <n v="0"/>
    <n v="111257.72199147"/>
    <n v="44403.337248830001"/>
    <s v="OK"/>
    <n v="50.619703089387926"/>
    <n v="80"/>
    <n v="3434.6"/>
    <n v="10690.405081999999"/>
    <n v="43336.322075999997"/>
    <n v="40151.268163000001"/>
    <n v="35946.257756999999"/>
    <n v="47924.660044999997"/>
    <n v="5730.7802260000008"/>
    <n v="47924.660044999997"/>
    <n v="75.005764721643118"/>
    <n v="24.994235278356882"/>
    <n v="47.465157310792989"/>
    <n v="64.957667034990834"/>
    <n v="39.910341910680458"/>
    <n v="60.089658089319542"/>
    <n v="76.86839818325339"/>
    <n v="100"/>
    <n v="11.957894371329809"/>
    <n v="60"/>
    <n v="62.00831208053345"/>
    <n v="49.606649664426762"/>
    <n v="29.380296910612074"/>
    <n v="100"/>
    <n v="311.25618942526063"/>
    <n v="0"/>
    <n v="92.650382495740445"/>
    <n v="100"/>
    <n v="1.0898174629044859"/>
    <n v="2"/>
    <n v="66.666666666666671"/>
    <n v="69.756484129571163"/>
    <n v="13.951296825914234"/>
    <n v="62.939982997760097"/>
    <n v="63.557946490340996"/>
    <s v="3. Vulnerable (&gt;=60 y &lt;70)"/>
  </r>
  <r>
    <s v="70400"/>
    <x v="0"/>
    <x v="21"/>
    <x v="891"/>
    <s v="Rural"/>
    <n v="6"/>
    <s v="G4"/>
    <n v="0"/>
    <n v="2746.8238919999999"/>
    <n v="18414.681364"/>
    <n v="24633.117663000001"/>
    <n v="2862.5154980000002"/>
    <n v="172.46425300000001"/>
    <n v="28093.010141999999"/>
    <n v="6550.7838449999999"/>
    <n v="5781.8036430000002"/>
    <n v="725.33164899999997"/>
    <n v="606.51933299999996"/>
    <n v="-5917.8867950000003"/>
    <n v="1746.8954349999999"/>
    <n v="0"/>
    <n v="115583.81832733002"/>
    <n v="16902.213110619999"/>
    <s v="NO"/>
    <n v="53.03371506458717"/>
    <n v="80"/>
    <n v="1200.9264539999999"/>
    <n v="3034.9797510000003"/>
    <n v="25494.532464"/>
    <n v="24581.857403000002"/>
    <n v="21161.505256"/>
    <n v="24633.117663000001"/>
    <n v="-3564.4720270000003"/>
    <n v="24633.117663000001"/>
    <n v="85.90672746140244"/>
    <n v="14.09327253859756"/>
    <n v="23.318198412659086"/>
    <n v="31.911740193494257"/>
    <n v="14.623338591180143"/>
    <n v="85.376661408819857"/>
    <n v="12.545075789250562"/>
    <n v="20"/>
    <n v="-14.470243173295072"/>
    <n v="60"/>
    <n v="42.276334828182335"/>
    <n v="33.821067862545867"/>
    <n v="26.96628493541283"/>
    <n v="100"/>
    <n v="252.71986813940237"/>
    <n v="0"/>
    <n v="96.420114539112433"/>
    <n v="100"/>
    <n v="0.33987796662346992"/>
    <n v="0"/>
    <n v="66.666666666666671"/>
    <n v="67.006544633290147"/>
    <n v="13.401308926658031"/>
    <n v="47.154401195879203"/>
    <n v="47.222376789203899"/>
    <s v="2. Riesgo (&gt;=40 y &lt;60)"/>
  </r>
  <r>
    <s v="70670"/>
    <x v="0"/>
    <x v="21"/>
    <x v="892"/>
    <s v="Intermedio"/>
    <n v="6"/>
    <s v="G5"/>
    <n v="0"/>
    <n v="2193.486202"/>
    <n v="53452.046075999999"/>
    <n v="65832.496083000005"/>
    <n v="6505.1368110000003"/>
    <n v="285.36199499999998"/>
    <n v="74001.797749999998"/>
    <n v="12271.525036999999"/>
    <n v="9021.2779269999992"/>
    <n v="4379.2093910000003"/>
    <n v="420.53027600000001"/>
    <n v="-8166.0896210000001"/>
    <n v="4887.1883079999998"/>
    <n v="0"/>
    <n v="133423.28319445002"/>
    <n v="30649.756954110002"/>
    <s v="OK"/>
    <n v="74.66847278619997"/>
    <n v="80"/>
    <n v="6466.0095510000001"/>
    <n v="6790.4988060000005"/>
    <n v="69356.517168000006"/>
    <n v="60415.988329"/>
    <n v="55645.532277999999"/>
    <n v="65832.496083000005"/>
    <n v="-2858.3710369999999"/>
    <n v="65832.496083000005"/>
    <n v="84.525934134175117"/>
    <n v="15.474065865824883"/>
    <n v="16.582739082173177"/>
    <n v="18.44754821332609"/>
    <n v="22.971820375189907"/>
    <n v="77.028179624810093"/>
    <n v="48.543115802843843"/>
    <n v="70"/>
    <n v="-4.3418846421928698"/>
    <n v="100"/>
    <n v="56.189958740792214"/>
    <n v="44.951966992633771"/>
    <n v="5.3315272138000296"/>
    <n v="20.436134529853575"/>
    <n v="105.01838502465274"/>
    <n v="100"/>
    <n v="87.109316897583454"/>
    <n v="80"/>
    <n v="0.13561868749781414"/>
    <n v="0"/>
    <n v="66.812044843284525"/>
    <n v="66.947663530782336"/>
    <n v="13.389532706156468"/>
    <n v="58.314375961290679"/>
    <n v="58.341499698790237"/>
    <s v="2. Riesgo (&gt;=40 y &lt;60)"/>
  </r>
  <r>
    <s v="70110"/>
    <x v="0"/>
    <x v="21"/>
    <x v="203"/>
    <s v="Intermedio"/>
    <n v="6"/>
    <s v="G4"/>
    <n v="0"/>
    <n v="2599.6813585"/>
    <n v="16319.7801475"/>
    <n v="32782.618491000001"/>
    <n v="2314.6506599999998"/>
    <n v="256.65917899999999"/>
    <n v="32503.64601"/>
    <n v="16747.349584"/>
    <n v="5170.9911975000005"/>
    <n v="2597.7860795000001"/>
    <n v="235.79343900000001"/>
    <n v="-549.25658999999996"/>
    <n v="2952.3222620000001"/>
    <n v="500"/>
    <n v="48835.195962530001"/>
    <n v="23132.530875080003"/>
    <s v="OK"/>
    <n v="62.236095549998815"/>
    <n v="80"/>
    <n v="1893.3251399999999"/>
    <n v="2571.3098389999996"/>
    <n v="30758.669963"/>
    <n v="20173.082218"/>
    <n v="18919.461506"/>
    <n v="32782.618491000001"/>
    <n v="2638.8591110000002"/>
    <n v="33282.618491000001"/>
    <n v="57.711867986366215"/>
    <n v="42.288132013633785"/>
    <n v="51.524526137306403"/>
    <n v="70.513050047382535"/>
    <n v="47.368563633550288"/>
    <n v="52.631436366449712"/>
    <n v="50.23768133188743"/>
    <n v="70"/>
    <n v="7.9286403253204902"/>
    <n v="80"/>
    <n v="63.086523685493205"/>
    <n v="50.46921894839457"/>
    <n v="17.763904450001185"/>
    <n v="68.090347579215205"/>
    <n v="135.80920596659905"/>
    <n v="60"/>
    <n v="65.585027708501244"/>
    <n v="60"/>
    <n v="0.18852842777100232"/>
    <n v="0"/>
    <n v="62.696782526405066"/>
    <n v="62.88531095417607"/>
    <n v="12.577062190835214"/>
    <n v="63.008575453675583"/>
    <n v="63.046281139229784"/>
    <s v="3. Vulnerable (&gt;=60 y &lt;70)"/>
  </r>
  <r>
    <s v="70001"/>
    <x v="0"/>
    <x v="21"/>
    <x v="893"/>
    <s v="Ciudades y aglomeraciones"/>
    <n v="2"/>
    <s v="G1"/>
    <n v="1"/>
    <n v="0"/>
    <n v="503898.69248000003"/>
    <n v="658759.37618300004"/>
    <n v="127017.271694"/>
    <n v="11453.228709000001"/>
    <n v="590708.43591300002"/>
    <n v="21253.720475999999"/>
    <n v="140317.18171599999"/>
    <n v="57040.389522999998"/>
    <n v="5828.3646580000004"/>
    <n v="-12882.057144"/>
    <n v="40887.334491000001"/>
    <n v="0"/>
    <n v="669810.94646440004"/>
    <n v="356475.08368116006"/>
    <s v="OK"/>
    <n v="69.375982723389868"/>
    <n v="70"/>
    <n v="120136.673826"/>
    <n v="138470.50040299998"/>
    <n v="588364.64113400003"/>
    <n v="555522.54261400003"/>
    <n v="503898.69248000003"/>
    <n v="658759.37618300004"/>
    <n v="33833.642005000002"/>
    <n v="658759.37618300004"/>
    <n v="76.492071414558438"/>
    <n v="23.507928585441562"/>
    <n v="3.598005239784702"/>
    <n v="4.4851315752907741"/>
    <n v="53.220253500307116"/>
    <n v="46.779746499692884"/>
    <n v="40.651037047229863"/>
    <n v="50"/>
    <n v="5.1359636353170002"/>
    <n v="80"/>
    <n v="40.954561332085042"/>
    <n v="32.763649065668034"/>
    <n v="0.6240172766101324"/>
    <n v="2.1478691538248"/>
    <n v="115.26080753954766"/>
    <n v="80"/>
    <n v="94.418070661639206"/>
    <n v="100"/>
    <n v="0.11592412301642119"/>
    <n v="2"/>
    <n v="60.715956384608262"/>
    <n v="62.831880507624682"/>
    <n v="12.566376101524938"/>
    <n v="44.906840342589689"/>
    <n v="45.330025167192971"/>
    <s v="2. Riesgo (&gt;=40 y &lt;60)"/>
  </r>
  <r>
    <s v="70204"/>
    <x v="0"/>
    <x v="21"/>
    <x v="894"/>
    <s v="Rural"/>
    <n v="6"/>
    <s v="G5"/>
    <n v="0"/>
    <n v="3833.2693960000001"/>
    <n v="16159.695927000001"/>
    <n v="24066.859756000002"/>
    <n v="2656.0216209999999"/>
    <n v="80.885170000000002"/>
    <n v="27132.635698999999"/>
    <n v="9584.372292"/>
    <n v="6570.176187"/>
    <n v="3158.1535899999999"/>
    <n v="192.50188199999999"/>
    <n v="-756.78797699999996"/>
    <n v="3493.7740960000001"/>
    <n v="0"/>
    <n v="79371.275635820013"/>
    <n v="7406.8207496599998"/>
    <s v="OK"/>
    <n v="65.03700536681572"/>
    <n v="80"/>
    <n v="1540.037"/>
    <n v="2736.9067909999999"/>
    <n v="21411.625135999999"/>
    <n v="20399.818641999998"/>
    <n v="19992.965323"/>
    <n v="24066.859756000002"/>
    <n v="2929.4880010000002"/>
    <n v="24066.859756000002"/>
    <n v="83.072596615001444"/>
    <n v="16.927403384998556"/>
    <n v="35.32414763654252"/>
    <n v="39.296518710850314"/>
    <n v="9.3318655777246011"/>
    <n v="90.668134422275401"/>
    <n v="48.06801979296754"/>
    <n v="70"/>
    <n v="12.172290156257974"/>
    <n v="60"/>
    <n v="55.378411303624851"/>
    <n v="44.302729042899884"/>
    <n v="14.96299463318428"/>
    <n v="57.354254987527888"/>
    <n v="177.71695037197159"/>
    <n v="0"/>
    <n v="95.274499307860467"/>
    <n v="100"/>
    <n v="0.23215403062318396"/>
    <n v="0"/>
    <n v="52.451418329175965"/>
    <n v="52.68357235979915"/>
    <n v="10.536714471959831"/>
    <n v="54.793012708735077"/>
    <n v="54.839443514859717"/>
    <s v="2. Riesgo (&gt;=40 y &lt;60)"/>
  </r>
  <r>
    <s v="70221"/>
    <x v="0"/>
    <x v="21"/>
    <x v="895"/>
    <s v="Intermedio"/>
    <n v="4"/>
    <s v="G1"/>
    <n v="0"/>
    <n v="2776.61840975"/>
    <n v="18249.311469249998"/>
    <n v="126584.012051"/>
    <n v="103520.39053400001"/>
    <n v="1570.5680560000001"/>
    <n v="92018.579190000004"/>
    <n v="38894.562482000001"/>
    <n v="107867.57699975"/>
    <n v="97602.089944749998"/>
    <n v="0"/>
    <n v="24299.945806"/>
    <n v="46475.344775999998"/>
    <n v="0"/>
    <n v="411975.86278746999"/>
    <n v="30659.507930790001"/>
    <s v="OK"/>
    <n v="9.3332059211260425"/>
    <n v="80"/>
    <n v="66841.100000000006"/>
    <n v="105090.95859000001"/>
    <n v="92018.579190000004"/>
    <n v="52864.436576"/>
    <n v="21025.929878999999"/>
    <n v="126584.012051"/>
    <n v="70775.290582000001"/>
    <n v="126584.012051"/>
    <n v="16.610257123568474"/>
    <n v="83.389742876431526"/>
    <n v="42.268162391086797"/>
    <n v="52.689825927303374"/>
    <n v="7.4420641353463521"/>
    <n v="92.557935864653643"/>
    <n v="90.483250536883943"/>
    <n v="100"/>
    <n v="55.911713837514512"/>
    <n v="0"/>
    <n v="65.727500933677703"/>
    <n v="52.582000746942164"/>
    <n v="70.666794078873963"/>
    <n v="100"/>
    <n v="157.22505851938402"/>
    <n v="0"/>
    <n v="57.449742260033688"/>
    <n v="50"/>
    <n v="0.59751329117806207"/>
    <n v="0"/>
    <n v="50"/>
    <n v="50.597513291178061"/>
    <n v="10.119502658235612"/>
    <n v="62.582000746942164"/>
    <n v="62.701503405177775"/>
    <s v="3. Vulnerable (&gt;=60 y &lt;70)"/>
  </r>
  <r>
    <s v="70771"/>
    <x v="0"/>
    <x v="21"/>
    <x v="389"/>
    <s v="Rural"/>
    <n v="6"/>
    <s v="G5"/>
    <n v="0"/>
    <n v="2005.695802"/>
    <n v="34487.733268999997"/>
    <n v="37978.424230999997"/>
    <n v="1242.309878"/>
    <n v="68.450969999999998"/>
    <n v="42387.676323"/>
    <n v="6935.3531430000003"/>
    <n v="3316.4566500000001"/>
    <n v="846.53127800000004"/>
    <n v="0"/>
    <n v="-6879.1774640000003"/>
    <n v="0"/>
    <n v="0"/>
    <n v="56482.472329999997"/>
    <n v="44530.851595"/>
    <s v="NO"/>
    <n v="80.79539804117222"/>
    <n v="80"/>
    <n v="2050"/>
    <n v="1310.7608480000001"/>
    <n v="42387.676323"/>
    <n v="37207.275108000002"/>
    <n v="36493.429070999999"/>
    <n v="37978.424230999997"/>
    <n v="-6879.1774640000003"/>
    <n v="37978.424230999997"/>
    <n v="96.089897908960992"/>
    <n v="3.9101020910390076"/>
    <n v="16.361720539129447"/>
    <n v="18.201675067241229"/>
    <n v="78.840124658190575"/>
    <n v="21.159875341809425"/>
    <n v="25.525172415565873"/>
    <n v="40"/>
    <n v="-18.11338306760198"/>
    <n v="40"/>
    <n v="24.654330500017931"/>
    <n v="19.723464400014347"/>
    <n v="0"/>
    <n v="0"/>
    <n v="63.939553560975618"/>
    <n v="60"/>
    <n v="87.778520399361796"/>
    <n v="80"/>
    <n v="0"/>
    <n v="0"/>
    <n v="46.666666666666664"/>
    <n v="46.666666666666664"/>
    <n v="9.3333333333333339"/>
    <n v="29.056797733347679"/>
    <n v="29.056797733347679"/>
    <s v="1. Deterioro (&lt;40)"/>
  </r>
  <r>
    <s v="70717"/>
    <x v="0"/>
    <x v="21"/>
    <x v="896"/>
    <s v="Intermedio"/>
    <n v="6"/>
    <s v="G4"/>
    <n v="0"/>
    <n v="2205.0203059999999"/>
    <n v="26307.474452999999"/>
    <n v="32077.356620999999"/>
    <n v="3367.9741090000002"/>
    <n v="196.887753"/>
    <n v="36854.055579"/>
    <n v="3471.5384770000001"/>
    <n v="5769.8821680000001"/>
    <n v="2869.4576109999998"/>
    <n v="223.20209299999999"/>
    <n v="-4416.6581619999997"/>
    <n v="5731.8011290000004"/>
    <n v="0"/>
    <n v="60436.036514740001"/>
    <n v="11129.11401338"/>
    <s v="OK"/>
    <n v="73.381293499663258"/>
    <n v="80"/>
    <n v="2101.6604050000001"/>
    <n v="3564.8618620000002"/>
    <n v="33593.590226"/>
    <n v="31690.825583999998"/>
    <n v="28512.494758999997"/>
    <n v="32077.356620999999"/>
    <n v="1538.3450600000006"/>
    <n v="32077.356620999999"/>
    <n v="88.886671978244621"/>
    <n v="11.113328021755379"/>
    <n v="9.4196918696191894"/>
    <n v="12.89116570355913"/>
    <n v="18.41469867181921"/>
    <n v="81.58530132818079"/>
    <n v="49.731650100484337"/>
    <n v="70"/>
    <n v="4.7957351292247576"/>
    <n v="100"/>
    <n v="55.117959010699067"/>
    <n v="44.094367208559255"/>
    <n v="6.6187065003367422"/>
    <n v="25.369987065693191"/>
    <n v="169.6212125193461"/>
    <n v="0"/>
    <n v="94.335929475833922"/>
    <n v="100"/>
    <n v="0"/>
    <n v="0"/>
    <n v="41.789995688564396"/>
    <n v="41.789995688564396"/>
    <n v="8.3579991377128788"/>
    <n v="52.452366346272136"/>
    <n v="52.452366346272136"/>
    <s v="2. Riesgo (&gt;=40 y &lt;60)"/>
  </r>
  <r>
    <s v="70418"/>
    <x v="0"/>
    <x v="21"/>
    <x v="897"/>
    <s v="Intermedio"/>
    <n v="6"/>
    <s v="G5"/>
    <n v="0"/>
    <n v="2125.5457459999998"/>
    <n v="31142.290798999999"/>
    <n v="42742.157070000001"/>
    <n v="3822.6899100000001"/>
    <n v="6.446625"/>
    <n v="43522.659510999998"/>
    <n v="10584.917251999999"/>
    <n v="5959.9441210000005"/>
    <n v="2873.138931"/>
    <n v="360.24068599999998"/>
    <n v="-725.02735299999995"/>
    <n v="0"/>
    <n v="0"/>
    <n v="115712.21214046"/>
    <n v="19983.765681000001"/>
    <s v="OK"/>
    <n v="71.083238774939943"/>
    <n v="80"/>
    <n v="1435.6976609999999"/>
    <n v="3829.1365350000001"/>
    <n v="40380.379233"/>
    <n v="35923.951050999996"/>
    <n v="33267.836544999998"/>
    <n v="42742.157070000001"/>
    <n v="-364.78666699999997"/>
    <n v="42742.157070000001"/>
    <n v="77.833780102666211"/>
    <n v="22.166219897333789"/>
    <n v="24.320474371114081"/>
    <n v="27.055429221243728"/>
    <n v="17.270230437511845"/>
    <n v="82.729769562488158"/>
    <n v="48.207481021112741"/>
    <n v="70"/>
    <n v="-0.85345872086562879"/>
    <n v="100"/>
    <n v="60.390283736213135"/>
    <n v="48.312226988970508"/>
    <n v="8.916761225060057"/>
    <n v="34.178599237802558"/>
    <n v="266.70911564576272"/>
    <n v="0"/>
    <n v="88.963877341800497"/>
    <n v="80"/>
    <n v="0.67372308554871441"/>
    <n v="0"/>
    <n v="38.059533079267517"/>
    <n v="38.733256164816233"/>
    <n v="7.7466512329632469"/>
    <n v="55.924133604824014"/>
    <n v="56.058878221933753"/>
    <s v="2. Riesgo (&gt;=40 y &lt;60)"/>
  </r>
  <r>
    <s v="70678"/>
    <x v="0"/>
    <x v="21"/>
    <x v="898"/>
    <s v="Rural disperso"/>
    <n v="6"/>
    <s v="G5"/>
    <n v="0"/>
    <n v="1810.702565"/>
    <n v="29541.309372"/>
    <n v="40910.628659000002"/>
    <n v="5548.3998199999996"/>
    <n v="242.66242199999999"/>
    <n v="63360.981113000002"/>
    <n v="25342.253187999999"/>
    <n v="7601.7648069999996"/>
    <n v="4224.2136440000004"/>
    <n v="0"/>
    <n v="-8845.1668100000006"/>
    <n v="5347.8485090000004"/>
    <n v="4993.8586619999996"/>
    <n v="83184.12803136"/>
    <n v="51923.863942960001"/>
    <s v="NO"/>
    <n v="78.126350484502154"/>
    <n v="80"/>
    <n v="3082.4700499999999"/>
    <n v="5791.062242"/>
    <n v="46378.244306000001"/>
    <n v="35147.303414000002"/>
    <n v="31352.011936999999"/>
    <n v="40910.628659000002"/>
    <n v="-3497.3183010000002"/>
    <n v="45904.487321000001"/>
    <n v="76.635370720715656"/>
    <n v="23.364629279284344"/>
    <n v="39.996623699377089"/>
    <n v="44.494437282542435"/>
    <n v="62.420398183875847"/>
    <n v="37.579601816124153"/>
    <n v="55.568854749494236"/>
    <n v="80"/>
    <n v="-7.6186850242853632"/>
    <n v="80"/>
    <n v="53.087733675590187"/>
    <n v="42.470186940472153"/>
    <n v="1.8736495154978456"/>
    <n v="7.1818359027408505"/>
    <n v="187.87083566310727"/>
    <n v="0"/>
    <n v="75.784031801852748"/>
    <n v="70"/>
    <n v="0.58021775612276616"/>
    <n v="0"/>
    <n v="25.727278634246954"/>
    <n v="26.307496390369721"/>
    <n v="5.2614992780739449"/>
    <n v="47.615642667321545"/>
    <n v="47.731686218546102"/>
    <s v="2. Riesgo (&gt;=40 y &lt;60)"/>
  </r>
  <r>
    <s v="70124"/>
    <x v="0"/>
    <x v="21"/>
    <x v="899"/>
    <s v="Rural disperso"/>
    <n v="6"/>
    <s v="G5"/>
    <n v="0"/>
    <n v="2074.6710927499998"/>
    <n v="17649.834522249999"/>
    <n v="34210.792652999997"/>
    <n v="5070.4199319999998"/>
    <n v="449.71185700000001"/>
    <n v="56198.523840000002"/>
    <n v="37227.950113999999"/>
    <n v="7594.8028817499999"/>
    <n v="4418.0901727500004"/>
    <n v="104.118534"/>
    <n v="1108.2034699999999"/>
    <n v="6708.0374629999997"/>
    <n v="3999.9996259999998"/>
    <n v="89275.214674380011"/>
    <n v="28819.394331250001"/>
    <s v="NO"/>
    <n v="80.160537107449528"/>
    <n v="80"/>
    <n v="1749.730395"/>
    <n v="5520.131789"/>
    <n v="29925.876474000001"/>
    <n v="21142.701572999998"/>
    <n v="19724.505614999998"/>
    <n v="34210.792652999997"/>
    <n v="7920.3594669999993"/>
    <n v="38210.792278999994"/>
    <n v="57.655798317991696"/>
    <n v="42.344201682008304"/>
    <n v="66.243644085723375"/>
    <n v="73.69306192675424"/>
    <n v="32.281517816972013"/>
    <n v="67.718482183027987"/>
    <n v="58.172545641263319"/>
    <n v="80"/>
    <n v="20.728069204031907"/>
    <n v="20"/>
    <n v="56.75114915835811"/>
    <n v="45.400919326686491"/>
    <n v="0"/>
    <n v="0"/>
    <n v="315.48470580234738"/>
    <n v="0"/>
    <n v="70.650233390387285"/>
    <n v="70"/>
    <n v="1.2876304984365341"/>
    <n v="0"/>
    <n v="23.333333333333332"/>
    <n v="24.620963831769867"/>
    <n v="4.9241927663539737"/>
    <n v="50.067585993353156"/>
    <n v="50.325112093040467"/>
    <s v="2. Riesgo (&gt;=40 y &lt;60)"/>
  </r>
  <r>
    <s v="70523"/>
    <x v="0"/>
    <x v="21"/>
    <x v="900"/>
    <s v="Intermedio"/>
    <n v="6"/>
    <s v="G5"/>
    <n v="0"/>
    <n v="2582.1958022499998"/>
    <n v="19961.501760750001"/>
    <n v="24157.125318999999"/>
    <n v="1267.3578749999999"/>
    <n v="35.467936000000002"/>
    <n v="71967.874798999997"/>
    <n v="49729.404703"/>
    <n v="3885.02161325"/>
    <n v="832.81403824999995"/>
    <n v="246.054914"/>
    <n v="-20648.337614"/>
    <n v="1044.0516829999999"/>
    <n v="4000"/>
    <n v="99531.987018250002"/>
    <n v="27030.162530969996"/>
    <s v="NO"/>
    <n v="78.492742179407031"/>
    <n v="80"/>
    <n v="4668.3500000000004"/>
    <n v="1302.8258109999999"/>
    <n v="41753.255358000002"/>
    <n v="19697.408499000001"/>
    <n v="22543.697563000002"/>
    <n v="24157.125318999999"/>
    <n v="-19358.231016999998"/>
    <n v="28157.125318999999"/>
    <n v="93.321110294812229"/>
    <n v="6.6788897051877711"/>
    <n v="69.099448666352728"/>
    <n v="76.870015530615291"/>
    <n v="27.157262042818246"/>
    <n v="72.842737957181754"/>
    <n v="21.436535524272475"/>
    <n v="30"/>
    <n v="-68.750736439480761"/>
    <n v="0"/>
    <n v="37.27832863859696"/>
    <n v="29.822662910877568"/>
    <n v="1.5072578205929688"/>
    <n v="5.7774296852659992"/>
    <n v="27.90762926944209"/>
    <n v="0"/>
    <n v="47.17574313693828"/>
    <n v="0"/>
    <n v="0"/>
    <n v="0"/>
    <n v="1.9258098950886664"/>
    <n v="1.9258098950886664"/>
    <n v="0.3851619790177333"/>
    <n v="30.207824889895303"/>
    <n v="30.207824889895303"/>
    <s v="1. Deterioro (&lt;40)"/>
  </r>
  <r>
    <s v="73001"/>
    <x v="0"/>
    <x v="22"/>
    <x v="901"/>
    <s v="Ciudades y aglomeraciones"/>
    <n v="1"/>
    <s v="C"/>
    <n v="1"/>
    <n v="0"/>
    <n v="606540.23717500002"/>
    <n v="949854.69338099996"/>
    <n v="267088.23173499998"/>
    <n v="27831.803201999999"/>
    <n v="831188.74037899997"/>
    <n v="92323.159241999994"/>
    <n v="303202.581366"/>
    <n v="152274.69136999999"/>
    <n v="21351.75431"/>
    <n v="-32261.936994"/>
    <n v="262618.09253299999"/>
    <n v="8740.0897160000004"/>
    <n v="2551243.167529"/>
    <n v="693541.00715299998"/>
    <s v="OK"/>
    <n v="38.827521153608693"/>
    <n v="65"/>
    <n v="243873.86955599999"/>
    <n v="294920.03493699996"/>
    <n v="831188.74037899997"/>
    <n v="725762.50381200004"/>
    <n v="606540.23717500002"/>
    <n v="949854.69338099996"/>
    <n v="251707.90984899999"/>
    <n v="958594.78309699998"/>
    <n v="63.856107823821453"/>
    <n v="36.143892176178547"/>
    <n v="11.107364038630154"/>
    <n v="44.625040991848991"/>
    <n v="27.184433690212579"/>
    <n v="72.815566309787414"/>
    <n v="50.222095961045632"/>
    <n v="70"/>
    <n v="26.258009566439473"/>
    <n v="20"/>
    <n v="48.716899895562989"/>
    <n v="38.973519916450392"/>
    <n v="26.172478846391307"/>
    <n v="100"/>
    <n v="120.93137959960012"/>
    <n v="70"/>
    <n v="87.316209731266525"/>
    <n v="80"/>
    <n v="9.3149080692116026E-2"/>
    <n v="2"/>
    <n v="83.333333333333329"/>
    <n v="85.426482414025443"/>
    <n v="17.085296482805088"/>
    <n v="55.640186583117057"/>
    <n v="56.058816399255477"/>
    <s v="2. Riesgo (&gt;=40 y &lt;60)"/>
  </r>
  <r>
    <s v="73024"/>
    <x v="0"/>
    <x v="22"/>
    <x v="902"/>
    <s v="Rural disperso"/>
    <n v="6"/>
    <s v="G2"/>
    <n v="0"/>
    <n v="906.903188"/>
    <n v="6512.2824099999998"/>
    <n v="12443.347548"/>
    <n v="1220.022661"/>
    <n v="295.07867199999998"/>
    <n v="13065.271997"/>
    <n v="6265.8209880000004"/>
    <n v="2433.8359070000001"/>
    <n v="759.57131100000004"/>
    <n v="0"/>
    <n v="-2068.5565449999999"/>
    <n v="3080.5812150000002"/>
    <n v="0"/>
    <n v="32039.342795770001"/>
    <n v="11135.93343531"/>
    <s v="OK"/>
    <n v="65.170411346140682"/>
    <n v="80"/>
    <n v="736.1"/>
    <n v="1515.1013330000001"/>
    <n v="12837.639497"/>
    <n v="8124.0339400000003"/>
    <n v="7419.185598"/>
    <n v="12443.347548"/>
    <n v="1012.0246700000002"/>
    <n v="12443.347548"/>
    <n v="59.623711138667623"/>
    <n v="40.376288861332377"/>
    <n v="47.957830418216588"/>
    <n v="67.122368431411971"/>
    <n v="34.757059488686593"/>
    <n v="65.242940511313407"/>
    <n v="31.208813577586845"/>
    <n v="40"/>
    <n v="8.133057974119362"/>
    <n v="80"/>
    <n v="58.548319560811549"/>
    <n v="46.838655648649244"/>
    <n v="14.829588653859318"/>
    <n v="56.842900092158494"/>
    <n v="205.82819358782777"/>
    <n v="0"/>
    <n v="63.282926287955725"/>
    <n v="60"/>
    <n v="0.17353174335142874"/>
    <n v="0"/>
    <n v="38.947633364052827"/>
    <n v="39.121165107404252"/>
    <n v="7.8242330214808504"/>
    <n v="54.628182321459811"/>
    <n v="54.662888670130094"/>
    <s v="2. Riesgo (&gt;=40 y &lt;60)"/>
  </r>
  <r>
    <s v="73026"/>
    <x v="0"/>
    <x v="22"/>
    <x v="903"/>
    <s v="Rural"/>
    <n v="6"/>
    <s v="G1"/>
    <n v="0"/>
    <n v="1205.1502270000001"/>
    <n v="8981.4055609999996"/>
    <n v="19833.809280000001"/>
    <n v="6067.1756679999999"/>
    <n v="719.86486600000001"/>
    <n v="20249.482023"/>
    <n v="3387.968609"/>
    <n v="7992.1907609999998"/>
    <n v="4815.4265260000002"/>
    <n v="122.05277599999999"/>
    <n v="-3592.4369769999998"/>
    <n v="6279.184319"/>
    <n v="0"/>
    <n v="30492.6952055"/>
    <n v="20406.06906994"/>
    <s v="OK"/>
    <n v="42.994046706198006"/>
    <n v="80"/>
    <n v="3651.4630000000002"/>
    <n v="6787.0405339999998"/>
    <n v="20249.482022"/>
    <n v="15186.814985000001"/>
    <n v="10186.555788"/>
    <n v="19833.809280000001"/>
    <n v="2808.8001180000001"/>
    <n v="19833.809280000001"/>
    <n v="51.359552994552139"/>
    <n v="48.640447005447861"/>
    <n v="16.731137147863034"/>
    <n v="20.856376383957478"/>
    <n v="66.921172209989948"/>
    <n v="33.078827790010052"/>
    <n v="60.251646513470902"/>
    <n v="80"/>
    <n v="14.161677559501067"/>
    <n v="60"/>
    <n v="48.515130235883078"/>
    <n v="38.812104188706464"/>
    <n v="37.005953293801994"/>
    <n v="100"/>
    <n v="185.87181450284447"/>
    <n v="0"/>
    <n v="74.998535609455701"/>
    <n v="70"/>
    <n v="0.27815543366162487"/>
    <n v="0"/>
    <n v="56.666666666666664"/>
    <n v="56.944822100328288"/>
    <n v="11.388964420065658"/>
    <n v="50.145437522039799"/>
    <n v="50.201068608772118"/>
    <s v="2. Riesgo (&gt;=40 y &lt;60)"/>
  </r>
  <r>
    <s v="73030"/>
    <x v="0"/>
    <x v="22"/>
    <x v="904"/>
    <s v="Rural"/>
    <n v="6"/>
    <s v="G2"/>
    <n v="0"/>
    <n v="1056.466862"/>
    <n v="7106.8472019999999"/>
    <n v="11036.707483"/>
    <n v="1946.18607"/>
    <n v="92.648217000000002"/>
    <n v="10385.396675"/>
    <n v="1800.9712790000001"/>
    <n v="3099.621729"/>
    <n v="871.28274599999997"/>
    <n v="66.481098000000003"/>
    <n v="-1577.0281749999999"/>
    <n v="351.23244299999999"/>
    <n v="0"/>
    <n v="21855.627577810003"/>
    <n v="9142.33024166"/>
    <s v="OK"/>
    <n v="67.972037819450719"/>
    <n v="80"/>
    <n v="1872.3647960000001"/>
    <n v="2038.8342869999999"/>
    <n v="10385.396675"/>
    <n v="8012.5749699999997"/>
    <n v="8163.3140640000001"/>
    <n v="11036.707483"/>
    <n v="-1159.3146339999998"/>
    <n v="11036.707483"/>
    <n v="73.965121179247262"/>
    <n v="26.034878820752738"/>
    <n v="17.341381705095056"/>
    <n v="24.271210806838308"/>
    <n v="41.830554666580241"/>
    <n v="58.169445333419759"/>
    <n v="28.109325013703955"/>
    <n v="40"/>
    <n v="-10.504171065380765"/>
    <n v="60"/>
    <n v="41.695106992202156"/>
    <n v="33.356085593761726"/>
    <n v="12.027962180549281"/>
    <n v="46.104060503613042"/>
    <n v="108.89086845446114"/>
    <n v="100"/>
    <n v="77.152324757012707"/>
    <n v="70"/>
    <n v="0"/>
    <n v="0"/>
    <n v="72.034686834537681"/>
    <n v="72.034686834537681"/>
    <n v="14.406937366907536"/>
    <n v="47.763022960669261"/>
    <n v="47.763022960669261"/>
    <s v="2. Riesgo (&gt;=40 y &lt;60)"/>
  </r>
  <r>
    <s v="73043"/>
    <x v="0"/>
    <x v="22"/>
    <x v="905"/>
    <s v="Rural disperso"/>
    <n v="6"/>
    <s v="G4"/>
    <n v="0"/>
    <n v="1912.8493125"/>
    <n v="13083.6322275"/>
    <n v="20712.888481999998"/>
    <n v="848.83549800000003"/>
    <n v="940.29061000000002"/>
    <n v="21269.611804"/>
    <n v="7603.7238040000002"/>
    <n v="3727.8612775000001"/>
    <n v="1482.2760675"/>
    <n v="0"/>
    <n v="-2802.308532"/>
    <n v="9568.7970659999992"/>
    <n v="0"/>
    <n v="117718.029065"/>
    <n v="8824.0260120000003"/>
    <s v="OK"/>
    <n v="66.986947710895961"/>
    <n v="80"/>
    <n v="1862.155"/>
    <n v="1789.1261079999999"/>
    <n v="21269.611804"/>
    <n v="17643.305769999999"/>
    <n v="14996.481540000001"/>
    <n v="20712.888481999998"/>
    <n v="6766.4885339999992"/>
    <n v="20712.888481999998"/>
    <n v="72.401691116293634"/>
    <n v="27.598308883706366"/>
    <n v="35.749236394479148"/>
    <n v="48.924034513622395"/>
    <n v="7.495900230480129"/>
    <n v="92.504099769519868"/>
    <n v="39.762103714708303"/>
    <n v="50"/>
    <n v="32.66801025786549"/>
    <n v="0"/>
    <n v="43.805288633369727"/>
    <n v="35.04423090669578"/>
    <n v="13.013052289104039"/>
    <n v="49.879983081733862"/>
    <n v="96.078259221171166"/>
    <n v="100"/>
    <n v="82.950765310544909"/>
    <n v="80"/>
    <n v="0.38436566980186837"/>
    <n v="0"/>
    <n v="76.626661027244623"/>
    <n v="77.011026697046489"/>
    <n v="15.402205339409299"/>
    <n v="50.369563112144704"/>
    <n v="50.44643624610508"/>
    <s v="2. Riesgo (&gt;=40 y &lt;60)"/>
  </r>
  <r>
    <s v="73055"/>
    <x v="0"/>
    <x v="22"/>
    <x v="906"/>
    <s v="Rural"/>
    <n v="6"/>
    <s v="G2"/>
    <n v="0"/>
    <n v="1559.0140739999999"/>
    <n v="12399.25973"/>
    <n v="22556.779595"/>
    <n v="6479.2407679999997"/>
    <n v="297.60093499999999"/>
    <n v="17913.340963999999"/>
    <n v="3212.2227750000002"/>
    <n v="8375.5147379999999"/>
    <n v="4097.104754"/>
    <n v="117.796921"/>
    <n v="895.40412700000002"/>
    <n v="2510.2750120000001"/>
    <n v="0"/>
    <n v="57930.351907919998"/>
    <n v="27967.636156650002"/>
    <s v="OK"/>
    <n v="39.900418490852104"/>
    <n v="80"/>
    <n v="4906.063838"/>
    <n v="6776.8417030000001"/>
    <n v="17382.965484"/>
    <n v="15508.969689"/>
    <n v="13958.273804"/>
    <n v="22556.779595"/>
    <n v="3523.47606"/>
    <n v="22556.779595"/>
    <n v="61.880614407803286"/>
    <n v="38.119385592196714"/>
    <n v="17.932013807226273"/>
    <n v="25.097866750632047"/>
    <n v="48.278036013149759"/>
    <n v="51.721963986850241"/>
    <n v="48.917647239175572"/>
    <n v="70"/>
    <n v="15.620474745344515"/>
    <n v="40"/>
    <n v="44.987843265935801"/>
    <n v="35.990274612748642"/>
    <n v="40.099581509147896"/>
    <n v="100"/>
    <n v="138.13195112770157"/>
    <n v="60"/>
    <n v="89.21935502475165"/>
    <n v="80"/>
    <n v="8.8800652679921876E-2"/>
    <n v="0"/>
    <n v="80"/>
    <n v="80.088800652679922"/>
    <n v="16.017760130535986"/>
    <n v="51.990274612748642"/>
    <n v="52.008034743284625"/>
    <s v="2. Riesgo (&gt;=40 y &lt;60)"/>
  </r>
  <r>
    <s v="73067"/>
    <x v="0"/>
    <x v="22"/>
    <x v="907"/>
    <s v="Rural disperso"/>
    <n v="6"/>
    <s v="G4"/>
    <n v="0"/>
    <n v="2788.9170180000001"/>
    <n v="25421.498662999998"/>
    <n v="33823.933814999997"/>
    <n v="2615.152032"/>
    <n v="426.03546"/>
    <n v="43712.280580999999"/>
    <n v="11483.438260000001"/>
    <n v="5853.7685769999998"/>
    <n v="2615.415434"/>
    <n v="235.522324"/>
    <n v="-5330.7240789999996"/>
    <n v="13909.278512000001"/>
    <n v="2000"/>
    <n v="111007.23876867999"/>
    <n v="17791.29670545"/>
    <s v="OK"/>
    <n v="49.067526220238058"/>
    <n v="80"/>
    <n v="2027.9"/>
    <n v="3041.187492"/>
    <n v="35916.304751000003"/>
    <n v="29941.800835999999"/>
    <n v="28210.415680999999"/>
    <n v="33823.933814999997"/>
    <n v="8814.0767570000007"/>
    <n v="35823.933814999997"/>
    <n v="83.403710033542708"/>
    <n v="16.596289966457292"/>
    <n v="26.270508212722714"/>
    <n v="35.952075627778513"/>
    <n v="16.027150033453228"/>
    <n v="83.972849966546775"/>
    <n v="44.679173759553976"/>
    <n v="50"/>
    <n v="24.603877403629578"/>
    <n v="20"/>
    <n v="41.30424311215652"/>
    <n v="33.043394489725216"/>
    <n v="30.932473779761942"/>
    <n v="100"/>
    <n v="149.96733034173283"/>
    <n v="50"/>
    <n v="83.365482734318164"/>
    <n v="80"/>
    <n v="0"/>
    <n v="0"/>
    <n v="76.666666666666671"/>
    <n v="76.666666666666671"/>
    <n v="15.333333333333336"/>
    <n v="48.376727823058552"/>
    <n v="48.376727823058552"/>
    <s v="2. Riesgo (&gt;=40 y &lt;60)"/>
  </r>
  <r>
    <s v="73124"/>
    <x v="0"/>
    <x v="22"/>
    <x v="908"/>
    <s v="Rural"/>
    <n v="6"/>
    <s v="G2"/>
    <n v="0"/>
    <n v="1362.7791279999999"/>
    <n v="17975.399431999998"/>
    <n v="32307.308572999998"/>
    <n v="7968.0596660000001"/>
    <n v="2467.9381119999998"/>
    <n v="31366.923826999999"/>
    <n v="767.87336500000004"/>
    <n v="11920.799863"/>
    <n v="4858.410527"/>
    <n v="132.29995600000001"/>
    <n v="-5354.1312250000001"/>
    <n v="3941.9738090000001"/>
    <n v="569.73527999999999"/>
    <n v="33462.119582159998"/>
    <n v="19933.090365029999"/>
    <s v="NO"/>
    <n v="69.411915032264986"/>
    <n v="80"/>
    <n v="6184.7040779999998"/>
    <n v="10435.997778000001"/>
    <n v="30599.050461999999"/>
    <n v="27746.872658"/>
    <n v="19338.178559999997"/>
    <n v="32307.308572999998"/>
    <n v="-1279.8574600000002"/>
    <n v="32877.043852999996"/>
    <n v="59.85697792282636"/>
    <n v="40.14302207717364"/>
    <n v="2.4480352910444809"/>
    <n v="3.4263002580736215"/>
    <n v="59.569120587498979"/>
    <n v="40.430879412501021"/>
    <n v="40.75574275917193"/>
    <n v="50"/>
    <n v="-3.8928605190980834"/>
    <n v="100"/>
    <n v="46.800040349549661"/>
    <n v="37.44003227963973"/>
    <n v="10.588084967735014"/>
    <n v="40.584905625930261"/>
    <n v="168.73883772584279"/>
    <n v="0"/>
    <n v="90.678868262457925"/>
    <n v="100"/>
    <n v="0"/>
    <n v="0"/>
    <n v="46.861635208643428"/>
    <n v="46.861635208643428"/>
    <n v="9.3723270417286866"/>
    <n v="46.812359321368419"/>
    <n v="46.812359321368419"/>
    <s v="2. Riesgo (&gt;=40 y &lt;60)"/>
  </r>
  <r>
    <s v="73148"/>
    <x v="0"/>
    <x v="22"/>
    <x v="909"/>
    <s v="Rural"/>
    <n v="6"/>
    <s v="G1"/>
    <n v="0"/>
    <n v="987.09462099999996"/>
    <n v="7719.5762770000001"/>
    <n v="19335.374566999999"/>
    <n v="9028.4021190000003"/>
    <n v="984.83732099999997"/>
    <n v="16079.221394"/>
    <n v="5137.2643719999996"/>
    <n v="11029.273685"/>
    <n v="5925.4207159999996"/>
    <n v="163.405731"/>
    <n v="-1847.6997960000001"/>
    <n v="5181.3487850000001"/>
    <n v="0"/>
    <n v="37700.888221000001"/>
    <n v="18885.971171000001"/>
    <s v="OK"/>
    <n v="49.573404750082396"/>
    <n v="80"/>
    <n v="7180.5451949999997"/>
    <n v="10013.239440000001"/>
    <n v="16079.221394"/>
    <n v="13211.461084"/>
    <n v="8706.6708980000003"/>
    <n v="19335.374566999999"/>
    <n v="3497.0547200000001"/>
    <n v="19335.374566999999"/>
    <n v="45.029750356426085"/>
    <n v="54.970249643573915"/>
    <n v="31.949708546938609"/>
    <n v="39.82724789855687"/>
    <n v="50.094234014572137"/>
    <n v="49.905765985427863"/>
    <n v="53.724487080764646"/>
    <n v="70"/>
    <n v="18.086304497914824"/>
    <n v="40"/>
    <n v="50.940652705511731"/>
    <n v="40.752522164409385"/>
    <n v="30.426595249917604"/>
    <n v="100"/>
    <n v="139.44957058375567"/>
    <n v="60"/>
    <n v="82.164806120089182"/>
    <n v="80"/>
    <n v="0"/>
    <n v="0"/>
    <n v="80"/>
    <n v="80"/>
    <n v="16"/>
    <n v="56.752522164409385"/>
    <n v="56.752522164409385"/>
    <s v="2. Riesgo (&gt;=40 y &lt;60)"/>
  </r>
  <r>
    <s v="73152"/>
    <x v="0"/>
    <x v="22"/>
    <x v="910"/>
    <s v="Rural"/>
    <n v="6"/>
    <s v="G4"/>
    <n v="0"/>
    <n v="1003.569341"/>
    <n v="8720.1977659999993"/>
    <n v="11337.420531"/>
    <n v="709.533635"/>
    <n v="116.497393"/>
    <n v="11389.737702"/>
    <n v="818.92992800000002"/>
    <n v="1829.600369"/>
    <n v="576.53878599999996"/>
    <n v="0"/>
    <n v="-1130.146612"/>
    <n v="2906.4722529999999"/>
    <n v="0"/>
    <n v="13336.976670239999"/>
    <n v="5342.8311918999998"/>
    <s v="OK"/>
    <n v="52.992505670742538"/>
    <n v="80"/>
    <n v="568.71372799999995"/>
    <n v="826.03102799999999"/>
    <n v="11214.50556"/>
    <n v="10496.346852999999"/>
    <n v="9723.7671069999997"/>
    <n v="11337.420531"/>
    <n v="1776.3256409999999"/>
    <n v="11337.420531"/>
    <n v="85.767014466934739"/>
    <n v="14.232985533065261"/>
    <n v="7.1900683705490316"/>
    <n v="9.8398508218309768"/>
    <n v="40.060287454966776"/>
    <n v="59.939712545033224"/>
    <n v="31.511733150508558"/>
    <n v="40"/>
    <n v="15.667811175769465"/>
    <n v="40"/>
    <n v="32.802509779985897"/>
    <n v="26.242007823988718"/>
    <n v="27.007494329257462"/>
    <n v="100"/>
    <n v="145.24548772629592"/>
    <n v="50"/>
    <n v="93.59616254896217"/>
    <n v="100"/>
    <n v="0"/>
    <n v="0"/>
    <n v="83.333333333333329"/>
    <n v="83.333333333333329"/>
    <n v="16.666666666666668"/>
    <n v="42.908674490655386"/>
    <n v="42.908674490655386"/>
    <s v="2. Riesgo (&gt;=40 y &lt;60)"/>
  </r>
  <r>
    <s v="73168"/>
    <x v="0"/>
    <x v="22"/>
    <x v="911"/>
    <s v="Intermedio"/>
    <n v="6"/>
    <s v="G3"/>
    <n v="0"/>
    <n v="1598.9925780000001"/>
    <n v="52200.795377000002"/>
    <n v="83699.032791999998"/>
    <n v="11666.351290000001"/>
    <n v="1738.0713009999999"/>
    <n v="77250.751843999999"/>
    <n v="17931.823257"/>
    <n v="15345.802255100001"/>
    <n v="9990.3930261000005"/>
    <n v="100.232103"/>
    <n v="4976.8742670000001"/>
    <n v="10086.973301"/>
    <n v="0"/>
    <n v="218485.35476032001"/>
    <n v="59996.068640059995"/>
    <s v="OK"/>
    <n v="48.061575324908333"/>
    <n v="80"/>
    <n v="12687.699376"/>
    <n v="13404.422591"/>
    <n v="73366.749295999995"/>
    <n v="58269.306470000003"/>
    <n v="53799.787955"/>
    <n v="83699.032791999998"/>
    <n v="15164.079671"/>
    <n v="83699.032791999998"/>
    <n v="64.277669837234029"/>
    <n v="35.722330162765971"/>
    <n v="23.212490272213124"/>
    <n v="26.481683520698457"/>
    <n v="27.459995525043823"/>
    <n v="72.540004474956177"/>
    <n v="65.101796960662696"/>
    <n v="100"/>
    <n v="18.117389371373228"/>
    <n v="40"/>
    <n v="54.948803631684122"/>
    <n v="43.959042905347303"/>
    <n v="31.938424675091667"/>
    <n v="100"/>
    <n v="105.64896120060783"/>
    <n v="100"/>
    <n v="79.421954808043921"/>
    <n v="70"/>
    <n v="0.25953430609767048"/>
    <n v="0"/>
    <n v="90"/>
    <n v="90.259534306097677"/>
    <n v="18.051906861219535"/>
    <n v="61.959042905347303"/>
    <n v="62.010949766566839"/>
    <s v="3. Vulnerable (&gt;=60 y &lt;70)"/>
  </r>
  <r>
    <s v="73200"/>
    <x v="0"/>
    <x v="22"/>
    <x v="912"/>
    <s v="Rural disperso"/>
    <n v="6"/>
    <s v="G1"/>
    <n v="0"/>
    <n v="1140.747736"/>
    <n v="8835.6588659999998"/>
    <n v="24304.034348000001"/>
    <n v="5596.1723959999999"/>
    <n v="354.05178599999999"/>
    <n v="23012.401479"/>
    <n v="12163.606997999999"/>
    <n v="7109.6891569999998"/>
    <n v="3772.0580669999999"/>
    <n v="165.514725"/>
    <n v="-2025.6982210000001"/>
    <n v="2139.3858340000002"/>
    <n v="0"/>
    <n v="39337.708453909996"/>
    <n v="14169.70336154"/>
    <s v="OK"/>
    <n v="61.232415888280876"/>
    <n v="80"/>
    <n v="4146.3"/>
    <n v="5950.2241819999999"/>
    <n v="22992.101479000001"/>
    <n v="17668.711828"/>
    <n v="9976.4066019999991"/>
    <n v="24304.034348000001"/>
    <n v="279.20233800000005"/>
    <n v="24304.034348000001"/>
    <n v="41.048356248809228"/>
    <n v="58.951643751190772"/>
    <n v="52.856747737083921"/>
    <n v="65.889139243432581"/>
    <n v="36.020662917215738"/>
    <n v="63.979337082784262"/>
    <n v="53.055175601961977"/>
    <n v="70"/>
    <n v="1.1487900897530448"/>
    <n v="100"/>
    <n v="71.764024015481525"/>
    <n v="57.41121921238522"/>
    <n v="18.767584111719124"/>
    <n v="71.937525276940264"/>
    <n v="143.50684181077102"/>
    <n v="50"/>
    <n v="76.846876498600381"/>
    <n v="70"/>
    <n v="0.2438000632057199"/>
    <n v="0"/>
    <n v="63.979175092313426"/>
    <n v="64.222975155519151"/>
    <n v="12.844595031103831"/>
    <n v="70.207054230847902"/>
    <n v="70.255814243489056"/>
    <s v="4. Solvente (&gt;=70 y &lt;80)"/>
  </r>
  <r>
    <s v="73217"/>
    <x v="0"/>
    <x v="22"/>
    <x v="913"/>
    <s v="Rural disperso"/>
    <n v="6"/>
    <s v="G5"/>
    <n v="0"/>
    <n v="2523.3983539999999"/>
    <n v="30478.596914000002"/>
    <n v="41395.921184999999"/>
    <n v="3534.5638309999999"/>
    <n v="410.28495099999998"/>
    <n v="45994.637059000001"/>
    <n v="10662.548108000001"/>
    <n v="6468.247136"/>
    <n v="2785.085912"/>
    <n v="13.340513"/>
    <n v="-5883.3605740000003"/>
    <n v="3589.172509"/>
    <n v="0"/>
    <n v="50881.101342000002"/>
    <n v="28071.540707"/>
    <s v="OK"/>
    <n v="69.180195323290121"/>
    <n v="80"/>
    <n v="2668.2278550000001"/>
    <n v="3944.848782"/>
    <n v="43596.120535000002"/>
    <n v="35468.624002999997"/>
    <n v="33001.995267999999"/>
    <n v="41395.921184999999"/>
    <n v="-2280.8475520000002"/>
    <n v="41395.921184999999"/>
    <n v="79.722818875107976"/>
    <n v="20.277181124892024"/>
    <n v="23.182155115872593"/>
    <n v="25.789100465833261"/>
    <n v="55.170859054947854"/>
    <n v="44.829140945052146"/>
    <n v="43.057815408740133"/>
    <n v="50"/>
    <n v="-5.509836444529892"/>
    <n v="80"/>
    <n v="44.17908450715548"/>
    <n v="35.343267605724385"/>
    <n v="10.819804676709879"/>
    <n v="41.473104251939645"/>
    <n v="147.84527395618542"/>
    <n v="50"/>
    <n v="81.357294107224391"/>
    <n v="80"/>
    <n v="0.17289941396455921"/>
    <n v="0"/>
    <n v="57.157701417313213"/>
    <n v="57.330600831277771"/>
    <n v="11.466120166255555"/>
    <n v="46.774807889187031"/>
    <n v="46.809387771979942"/>
    <s v="2. Riesgo (&gt;=40 y &lt;60)"/>
  </r>
  <r>
    <s v="73226"/>
    <x v="0"/>
    <x v="22"/>
    <x v="914"/>
    <s v="Rural disperso"/>
    <n v="6"/>
    <s v="G4"/>
    <n v="0"/>
    <n v="1533.047654"/>
    <n v="10212.086651"/>
    <n v="15467.962648999999"/>
    <n v="1042.355096"/>
    <n v="77.844676000000007"/>
    <n v="12749.694251999999"/>
    <n v="0"/>
    <n v="2675.3296241999997"/>
    <n v="333.89075919999999"/>
    <n v="0"/>
    <n v="376.82953199999997"/>
    <n v="600.89647100000002"/>
    <n v="0"/>
    <n v="33709.341040779997"/>
    <n v="18837.154131509997"/>
    <s v="OK"/>
    <n v="67.394400506260695"/>
    <n v="80"/>
    <n v="803.56462699999997"/>
    <n v="1120.1997719999999"/>
    <n v="12749.694251999999"/>
    <n v="10974.456163999999"/>
    <n v="11745.134305"/>
    <n v="15467.962648999999"/>
    <n v="977.72600299999999"/>
    <n v="15467.962648999999"/>
    <n v="75.932005859603763"/>
    <n v="24.067994140396237"/>
    <n v="0"/>
    <n v="0"/>
    <n v="55.881110546544598"/>
    <n v="44.118889453455402"/>
    <n v="12.480359660348132"/>
    <n v="20"/>
    <n v="6.3209746828759625"/>
    <n v="80"/>
    <n v="33.637376718770327"/>
    <n v="26.909901375016261"/>
    <n v="12.605599493739305"/>
    <n v="48.318186657046063"/>
    <n v="139.40381823203376"/>
    <n v="60"/>
    <n v="86.076230120408383"/>
    <n v="80"/>
    <n v="0"/>
    <n v="0"/>
    <n v="62.772728885682021"/>
    <n v="62.772728885682021"/>
    <n v="12.554545777136404"/>
    <n v="39.464447152152665"/>
    <n v="39.464447152152665"/>
    <s v="1. Deterioro (&lt;40)"/>
  </r>
  <r>
    <s v="73236"/>
    <x v="0"/>
    <x v="22"/>
    <x v="915"/>
    <s v="Rural"/>
    <n v="6"/>
    <s v="G4"/>
    <n v="0"/>
    <n v="1216.9156129999999"/>
    <n v="11755.897503"/>
    <n v="14385.785223999999"/>
    <n v="1196.305071"/>
    <n v="83.144216999999998"/>
    <n v="14537.377629000001"/>
    <n v="3253.7234469999999"/>
    <n v="2519.5782706999998"/>
    <n v="822.21932170000002"/>
    <n v="25.685600999999998"/>
    <n v="-1848.951354"/>
    <n v="1951.085274"/>
    <n v="0"/>
    <n v="27459.046596"/>
    <n v="12262.467674"/>
    <s v="OK"/>
    <n v="62.254711235553103"/>
    <n v="80"/>
    <n v="1014.6"/>
    <n v="1279.449288"/>
    <n v="14537.377629000001"/>
    <n v="12604.358757"/>
    <n v="12972.813115999999"/>
    <n v="14385.785223999999"/>
    <n v="127.8195209999999"/>
    <n v="14385.785223999999"/>
    <n v="90.177998030703804"/>
    <n v="9.8220019692961955"/>
    <n v="22.38177703046858"/>
    <n v="30.630215980891567"/>
    <n v="44.657295842843617"/>
    <n v="55.342704157156383"/>
    <n v="32.633212123692736"/>
    <n v="40"/>
    <n v="0.88851264640568151"/>
    <n v="100"/>
    <n v="47.15898442146883"/>
    <n v="37.727187537175062"/>
    <n v="17.745288764446897"/>
    <n v="68.018992292240739"/>
    <n v="126.10381312832644"/>
    <n v="70"/>
    <n v="86.703111652380116"/>
    <n v="80"/>
    <n v="0"/>
    <n v="0"/>
    <n v="72.672997430746918"/>
    <n v="72.672997430746918"/>
    <n v="14.534599486149384"/>
    <n v="52.261787023324445"/>
    <n v="52.261787023324445"/>
    <s v="2. Riesgo (&gt;=40 y &lt;60)"/>
  </r>
  <r>
    <s v="73268"/>
    <x v="0"/>
    <x v="22"/>
    <x v="916"/>
    <s v="Intermedio"/>
    <n v="3"/>
    <s v="G1"/>
    <n v="0"/>
    <n v="1947.790428"/>
    <n v="59991.486685999997"/>
    <n v="109623.638097"/>
    <n v="38550.976433999997"/>
    <n v="2730.8739949999999"/>
    <n v="103458.35952100001"/>
    <n v="22143.831364999998"/>
    <n v="43834.398909000003"/>
    <n v="24100.998918000001"/>
    <n v="933.44399699999997"/>
    <n v="-9812.7985869999993"/>
    <n v="17106.399942"/>
    <n v="0"/>
    <n v="284580.39353599999"/>
    <n v="81724.826520000002"/>
    <s v="OK"/>
    <n v="46.499904506192983"/>
    <n v="70"/>
    <n v="28223.494848999999"/>
    <n v="41281.850428999998"/>
    <n v="99703.036693000002"/>
    <n v="81676.551229000004"/>
    <n v="61939.277113999997"/>
    <n v="109623.638097"/>
    <n v="8227.045352000001"/>
    <n v="109623.638097"/>
    <n v="56.501752896755072"/>
    <n v="43.498247103244928"/>
    <n v="21.403617327322149"/>
    <n v="26.680906086161688"/>
    <n v="28.71765883255118"/>
    <n v="71.28234116744882"/>
    <n v="54.981930898684283"/>
    <n v="70"/>
    <n v="7.5048096330467837"/>
    <n v="80"/>
    <n v="58.292298871371088"/>
    <n v="46.633839097096875"/>
    <n v="23.500095493807017"/>
    <n v="85.457756740279919"/>
    <n v="146.26767751429861"/>
    <n v="50"/>
    <n v="81.919823044601799"/>
    <n v="80"/>
    <n v="0.14617111712733555"/>
    <n v="0"/>
    <n v="71.819252246759973"/>
    <n v="71.965423363887311"/>
    <n v="14.393084672777462"/>
    <n v="60.997689546448868"/>
    <n v="61.026923769874337"/>
    <s v="3. Vulnerable (&gt;=60 y &lt;70)"/>
  </r>
  <r>
    <s v="73270"/>
    <x v="0"/>
    <x v="22"/>
    <x v="917"/>
    <s v="Rural disperso"/>
    <n v="6"/>
    <s v="G4"/>
    <n v="0"/>
    <n v="1207.9555049999999"/>
    <n v="9355.6495849999992"/>
    <n v="12087.533203000001"/>
    <n v="644.85841700000003"/>
    <n v="106.91293400000001"/>
    <n v="14794.831528999999"/>
    <n v="5122.4968749999998"/>
    <n v="1977.8577760000001"/>
    <n v="536.83493399999998"/>
    <n v="15.501678999999999"/>
    <n v="-4148.3211680000004"/>
    <n v="4972.1365079999996"/>
    <n v="0"/>
    <n v="23347.752566669998"/>
    <n v="4559.5648854700003"/>
    <s v="OK"/>
    <n v="63.573207003358476"/>
    <n v="80"/>
    <n v="842.83982900000001"/>
    <n v="751.7713510000001"/>
    <n v="14794.831528999999"/>
    <n v="10188.294182"/>
    <n v="10563.605089999999"/>
    <n v="12087.533203000001"/>
    <n v="839.31701899999916"/>
    <n v="12087.533203000001"/>
    <n v="87.392563168953458"/>
    <n v="12.607436831046542"/>
    <n v="34.62355664516469"/>
    <n v="47.383503848882057"/>
    <n v="19.528924132847763"/>
    <n v="80.471075867152237"/>
    <n v="27.142241495528037"/>
    <n v="40"/>
    <n v="6.9436584363771532"/>
    <n v="80"/>
    <n v="52.09240330941617"/>
    <n v="41.67392264753294"/>
    <n v="16.426792996641524"/>
    <n v="62.965101388679493"/>
    <n v="89.195043368079865"/>
    <n v="80"/>
    <n v="68.863874266019707"/>
    <n v="60"/>
    <n v="0"/>
    <n v="0"/>
    <n v="67.655033796226505"/>
    <n v="67.655033796226505"/>
    <n v="13.531006759245301"/>
    <n v="55.204929406778241"/>
    <n v="55.204929406778241"/>
    <s v="2. Riesgo (&gt;=40 y &lt;60)"/>
  </r>
  <r>
    <s v="73275"/>
    <x v="0"/>
    <x v="22"/>
    <x v="918"/>
    <s v="Intermedio"/>
    <n v="6"/>
    <s v="G1"/>
    <n v="0"/>
    <n v="856.67353600000001"/>
    <n v="15576.801917999999"/>
    <n v="42095.522705000003"/>
    <n v="17785.925880999999"/>
    <n v="1103.473256"/>
    <n v="30963.267634"/>
    <n v="9233.8122019999992"/>
    <n v="19746.072672999999"/>
    <n v="11524.977650000001"/>
    <n v="513.63802399999997"/>
    <n v="3610.438048"/>
    <n v="1239.788665"/>
    <n v="0"/>
    <n v="93682.577000960009"/>
    <n v="34294.311531970001"/>
    <s v="OK"/>
    <n v="43.483322086187925"/>
    <n v="80"/>
    <n v="15111.463839"/>
    <n v="18889.399137"/>
    <n v="30263.989634000001"/>
    <n v="22645.171611999998"/>
    <n v="16433.475453999999"/>
    <n v="42095.522705000003"/>
    <n v="5363.8647369999999"/>
    <n v="42095.522705000003"/>
    <n v="39.038535212316226"/>
    <n v="60.961464787683774"/>
    <n v="29.821827305657422"/>
    <n v="37.174714978868771"/>
    <n v="36.606925887210139"/>
    <n v="63.393074112789861"/>
    <n v="58.365923395788975"/>
    <n v="80"/>
    <n v="12.742126459835818"/>
    <n v="60"/>
    <n v="60.305850775868478"/>
    <n v="48.244680620694787"/>
    <n v="36.516677913812075"/>
    <n v="100"/>
    <n v="125.00045884535567"/>
    <n v="70"/>
    <n v="74.825467117393345"/>
    <n v="70"/>
    <n v="0.27808665683446143"/>
    <n v="0"/>
    <n v="80"/>
    <n v="80.278086656834461"/>
    <n v="16.055617331366893"/>
    <n v="64.244680620694794"/>
    <n v="64.300297952061683"/>
    <s v="3. Vulnerable (&gt;=60 y &lt;70)"/>
  </r>
  <r>
    <s v="73283"/>
    <x v="0"/>
    <x v="22"/>
    <x v="919"/>
    <s v="Intermedio"/>
    <n v="6"/>
    <s v="G3"/>
    <n v="0"/>
    <n v="1463.7073949999999"/>
    <n v="30742.781529"/>
    <n v="46375.945413000001"/>
    <n v="6136.7614549999998"/>
    <n v="2340.392198"/>
    <n v="63780.915377999998"/>
    <n v="25436.588527"/>
    <n v="10052.435587200001"/>
    <n v="6204.4877621999995"/>
    <n v="0"/>
    <n v="-13218.210481"/>
    <n v="6862.4481239999996"/>
    <n v="0"/>
    <n v="117071.84679328"/>
    <n v="37053.94744412"/>
    <s v="OK"/>
    <n v="57.834983230219947"/>
    <n v="80"/>
    <n v="5308.0692230000004"/>
    <n v="8477.1536529999994"/>
    <n v="55746.208069"/>
    <n v="39357.852286000001"/>
    <n v="32206.488924000001"/>
    <n v="46375.945413000001"/>
    <n v="-6355.7623570000005"/>
    <n v="46375.945413000001"/>
    <n v="69.446538797615432"/>
    <n v="30.553461202384568"/>
    <n v="39.881190754709465"/>
    <n v="45.497965087316274"/>
    <n v="31.650604700503386"/>
    <n v="68.349395299496621"/>
    <n v="61.721238682696132"/>
    <n v="80"/>
    <n v="-13.704868548552257"/>
    <n v="60"/>
    <n v="56.880164317839487"/>
    <n v="45.504131454271594"/>
    <n v="22.165016769780053"/>
    <n v="84.960133635111788"/>
    <n v="159.70314811020691"/>
    <n v="0"/>
    <n v="70.601846563778338"/>
    <n v="70"/>
    <n v="0.36730101691285821"/>
    <n v="0"/>
    <n v="51.653377878370598"/>
    <n v="52.02067889528346"/>
    <n v="10.404135779056693"/>
    <n v="55.834807029945715"/>
    <n v="55.908267233328289"/>
    <s v="2. Riesgo (&gt;=40 y &lt;60)"/>
  </r>
  <r>
    <s v="73319"/>
    <x v="0"/>
    <x v="22"/>
    <x v="161"/>
    <s v="Intermedio"/>
    <n v="6"/>
    <s v="G2"/>
    <n v="0"/>
    <n v="1093.9983"/>
    <n v="30184.799376999999"/>
    <n v="53688.511277999998"/>
    <n v="15629.450526000001"/>
    <n v="1036.250421"/>
    <n v="50168.031285999998"/>
    <n v="10170.629940999999"/>
    <n v="17897.953977000001"/>
    <n v="11257.731669000001"/>
    <n v="19.224537000000002"/>
    <n v="-2220.2263119999998"/>
    <n v="2924.4589430000001"/>
    <n v="1057.1660879999999"/>
    <n v="72516.500447350001"/>
    <n v="58465.588426340008"/>
    <s v="OK"/>
    <n v="44.190869759902043"/>
    <n v="80"/>
    <n v="12856"/>
    <n v="16665.700947000001"/>
    <n v="49268.515282"/>
    <n v="45986.210292000003"/>
    <n v="31278.797676999999"/>
    <n v="53688.511277999998"/>
    <n v="723.45716800000037"/>
    <n v="54745.677365999996"/>
    <n v="58.259759737121165"/>
    <n v="41.740240262878835"/>
    <n v="20.273129481639113"/>
    <n v="28.374521000170464"/>
    <n v="80.623841561119534"/>
    <n v="19.376158438880466"/>
    <n v="62.899545297003755"/>
    <n v="80"/>
    <n v="1.3214872896052723"/>
    <n v="100"/>
    <n v="53.898183940385955"/>
    <n v="43.118547152308764"/>
    <n v="35.809130240097957"/>
    <n v="100"/>
    <n v="129.63364146701929"/>
    <n v="70"/>
    <n v="93.337925912293187"/>
    <n v="100"/>
    <n v="0.21880540066995824"/>
    <n v="0"/>
    <n v="90"/>
    <n v="90.218805400669964"/>
    <n v="18.043761080133994"/>
    <n v="61.118547152308764"/>
    <n v="61.162308232442754"/>
    <s v="3. Vulnerable (&gt;=60 y &lt;70)"/>
  </r>
  <r>
    <s v="73347"/>
    <x v="0"/>
    <x v="22"/>
    <x v="920"/>
    <s v="Rural disperso"/>
    <n v="6"/>
    <s v="G3"/>
    <n v="0"/>
    <n v="1369.9675440000001"/>
    <n v="7514.6570959999999"/>
    <n v="11692.928382"/>
    <n v="2135.68849"/>
    <n v="115.56690399999999"/>
    <n v="13439.490175999999"/>
    <n v="5180.1699120000003"/>
    <n v="3633.9357398000002"/>
    <n v="1736.6303757999999"/>
    <n v="33.931241999999997"/>
    <n v="-3643.867158"/>
    <n v="5387.5844800000004"/>
    <n v="1398.9996639999999"/>
    <n v="32951.372701439999"/>
    <n v="8524.4036449100004"/>
    <s v="OK"/>
    <n v="49.246306280859557"/>
    <n v="80"/>
    <n v="1649.78"/>
    <n v="2251.2553939999998"/>
    <n v="13439.490175999999"/>
    <n v="10974.363282"/>
    <n v="8884.62464"/>
    <n v="11692.928382"/>
    <n v="1777.6485640000005"/>
    <n v="13091.928046000001"/>
    <n v="75.982887688570131"/>
    <n v="24.017112311429869"/>
    <n v="38.544393010165336"/>
    <n v="43.972895851441223"/>
    <n v="25.869646530802882"/>
    <n v="74.130353469197118"/>
    <n v="47.789242852587655"/>
    <n v="70"/>
    <n v="13.578202979378034"/>
    <n v="60"/>
    <n v="54.424072326413651"/>
    <n v="43.53925786113092"/>
    <n v="30.753693719140443"/>
    <n v="100"/>
    <n v="136.45791523718313"/>
    <n v="60"/>
    <n v="81.657586249795557"/>
    <n v="80"/>
    <n v="1.8858091099401175E-2"/>
    <n v="0"/>
    <n v="80"/>
    <n v="80.018858091099403"/>
    <n v="16.003771618219883"/>
    <n v="59.53925786113092"/>
    <n v="59.543029479350807"/>
    <s v="2. Riesgo (&gt;=40 y &lt;60)"/>
  </r>
  <r>
    <s v="73349"/>
    <x v="0"/>
    <x v="22"/>
    <x v="921"/>
    <s v="Ciudades y aglomeraciones"/>
    <n v="6"/>
    <s v="G1"/>
    <n v="0"/>
    <n v="1458.7339509999999"/>
    <n v="17910.649858000001"/>
    <n v="32728.81178"/>
    <n v="10336.279042"/>
    <n v="1618.354726"/>
    <n v="26534.167344000001"/>
    <n v="3549.5941429999998"/>
    <n v="13519.298708"/>
    <n v="7139.3655049999998"/>
    <n v="333.20896900000002"/>
    <n v="1053.861001"/>
    <n v="9037.3775370000003"/>
    <n v="0"/>
    <n v="147360.29487844001"/>
    <n v="28667.65353697"/>
    <s v="OK"/>
    <n v="58.94413689382948"/>
    <n v="80"/>
    <n v="8806.0261680000003"/>
    <n v="11954.633768"/>
    <n v="25295.017575999998"/>
    <n v="22693.460767"/>
    <n v="19369.383808999999"/>
    <n v="32728.81178"/>
    <n v="10424.447507000001"/>
    <n v="32728.81178"/>
    <n v="59.181445202469249"/>
    <n v="40.818554797530751"/>
    <n v="13.377446885676051"/>
    <n v="16.675798234054586"/>
    <n v="19.454123351624961"/>
    <n v="80.545876648375042"/>
    <n v="52.808697101834902"/>
    <n v="70"/>
    <n v="31.850980649930584"/>
    <n v="0"/>
    <n v="41.608045935992074"/>
    <n v="33.286436748793662"/>
    <n v="21.05586310617052"/>
    <n v="80.708666358505923"/>
    <n v="135.75514698606787"/>
    <n v="60"/>
    <n v="89.715141327008354"/>
    <n v="80"/>
    <n v="0.13670061510037923"/>
    <n v="0"/>
    <n v="73.569555452835303"/>
    <n v="73.706256067935684"/>
    <n v="14.741251213587137"/>
    <n v="48.000347839360721"/>
    <n v="48.027687962380796"/>
    <s v="2. Riesgo (&gt;=40 y &lt;60)"/>
  </r>
  <r>
    <s v="73352"/>
    <x v="0"/>
    <x v="22"/>
    <x v="922"/>
    <s v="Rural"/>
    <n v="6"/>
    <s v="G4"/>
    <n v="0"/>
    <n v="1270.7119237500001"/>
    <n v="10416.385280250001"/>
    <n v="15390.931683000001"/>
    <n v="1880.027417"/>
    <n v="482.57832500000001"/>
    <n v="16224.453187999999"/>
    <n v="3620.6577539999998"/>
    <n v="3660.0341982499999"/>
    <n v="1127.7910272500001"/>
    <n v="163.97333599999999"/>
    <n v="-3341.3612699999999"/>
    <n v="3612.3042829999999"/>
    <n v="0"/>
    <n v="27411.288487999998"/>
    <n v="11133.45909"/>
    <s v="OK"/>
    <n v="69.700789935288313"/>
    <n v="80"/>
    <n v="2010.3158490000001"/>
    <n v="2362.6057420000002"/>
    <n v="16200.049782"/>
    <n v="13732.020501000001"/>
    <n v="11687.097204000002"/>
    <n v="15390.931683000001"/>
    <n v="434.91634900000008"/>
    <n v="15390.931683000001"/>
    <n v="75.934956016398573"/>
    <n v="24.065043983601427"/>
    <n v="22.316054119333444"/>
    <n v="30.540271962584992"/>
    <n v="40.616328907245496"/>
    <n v="59.383671092754504"/>
    <n v="30.813674576845195"/>
    <n v="40"/>
    <n v="2.8257961113581276"/>
    <n v="100"/>
    <n v="50.797797407788188"/>
    <n v="40.638237926230552"/>
    <n v="10.299210064711687"/>
    <n v="39.47762695253202"/>
    <n v="117.52410663106701"/>
    <n v="80"/>
    <n v="84.765298167526339"/>
    <n v="80"/>
    <n v="0.19758978699792484"/>
    <n v="0"/>
    <n v="66.492542317510683"/>
    <n v="66.690132104508606"/>
    <n v="13.338026420901722"/>
    <n v="53.93674638973269"/>
    <n v="53.976264347132272"/>
    <s v="2. Riesgo (&gt;=40 y &lt;60)"/>
  </r>
  <r>
    <s v="73408"/>
    <x v="0"/>
    <x v="22"/>
    <x v="923"/>
    <s v="Intermedio"/>
    <n v="6"/>
    <s v="G2"/>
    <n v="0"/>
    <n v="1609.4098409999999"/>
    <n v="17390.170773999998"/>
    <n v="28414.727213999999"/>
    <n v="6611.1358140000002"/>
    <n v="464.26479699999999"/>
    <n v="23756.480867999999"/>
    <n v="1968.2198330000001"/>
    <n v="8753.2962580000003"/>
    <n v="4399.6367030000001"/>
    <n v="518.95164299999999"/>
    <n v="304.58679100000001"/>
    <n v="2616.6005329999998"/>
    <n v="0"/>
    <n v="54473.566159709997"/>
    <n v="26941.081617650001"/>
    <s v="OK"/>
    <n v="40.133134037183446"/>
    <n v="80"/>
    <n v="5363.3590000000004"/>
    <n v="7075.400611"/>
    <n v="23756.480867999999"/>
    <n v="22531.821986999999"/>
    <n v="18999.580614999999"/>
    <n v="28414.727213999999"/>
    <n v="3440.1389669999999"/>
    <n v="28414.727213999999"/>
    <n v="66.865257835869215"/>
    <n v="33.134742164130785"/>
    <n v="8.2849806077599393"/>
    <n v="11.595760607842903"/>
    <n v="49.457165221498379"/>
    <n v="50.542834778501621"/>
    <n v="50.262627624182031"/>
    <n v="70"/>
    <n v="12.106887182450359"/>
    <n v="60"/>
    <n v="45.054667510095058"/>
    <n v="36.043734008076051"/>
    <n v="39.866865962816554"/>
    <n v="100"/>
    <n v="131.92107056417444"/>
    <n v="60"/>
    <n v="94.844948257258025"/>
    <n v="100"/>
    <n v="0"/>
    <n v="0"/>
    <n v="86.666666666666671"/>
    <n v="86.666666666666671"/>
    <n v="17.333333333333336"/>
    <n v="53.377067341409386"/>
    <n v="53.377067341409386"/>
    <s v="2. Riesgo (&gt;=40 y &lt;60)"/>
  </r>
  <r>
    <s v="73411"/>
    <x v="0"/>
    <x v="22"/>
    <x v="924"/>
    <s v="Intermedio"/>
    <n v="6"/>
    <s v="G3"/>
    <n v="0"/>
    <n v="1212.8249122499999"/>
    <n v="37670.443282749999"/>
    <n v="50804.380600999997"/>
    <n v="7465.873971"/>
    <n v="983.58314299999995"/>
    <n v="46634.787131999998"/>
    <n v="1161.609087"/>
    <n v="9851.7064082500001"/>
    <n v="3572.2482462500002"/>
    <n v="0"/>
    <n v="-2109.864693"/>
    <n v="5197.2404889999998"/>
    <n v="0"/>
    <n v="71564.612087130008"/>
    <n v="41286.354260460008"/>
    <s v="OK"/>
    <n v="56.679699854926689"/>
    <n v="80"/>
    <n v="7370.6789060000001"/>
    <n v="8449.4571140000007"/>
    <n v="46634.787131999998"/>
    <n v="43252.697472"/>
    <n v="38883.268194999997"/>
    <n v="50804.380600999997"/>
    <n v="3087.3757959999998"/>
    <n v="50804.380600999997"/>
    <n v="76.535266713269692"/>
    <n v="23.464733286730308"/>
    <n v="2.4908639203435405"/>
    <n v="2.8416714130247831"/>
    <n v="57.691019424787513"/>
    <n v="42.308980575212487"/>
    <n v="36.260197961832617"/>
    <n v="50"/>
    <n v="6.076987376831104"/>
    <n v="80"/>
    <n v="39.723077054993517"/>
    <n v="31.778461643994817"/>
    <n v="23.320300145073311"/>
    <n v="89.3884194772033"/>
    <n v="114.63607656442387"/>
    <n v="80"/>
    <n v="92.747710736993454"/>
    <n v="100"/>
    <n v="0.1419464538485945"/>
    <n v="0"/>
    <n v="89.796139825734429"/>
    <n v="89.938086279583018"/>
    <n v="17.987617255916604"/>
    <n v="49.737689609141704"/>
    <n v="49.76607889991142"/>
    <s v="2. Riesgo (&gt;=40 y &lt;60)"/>
  </r>
  <r>
    <s v="73443"/>
    <x v="0"/>
    <x v="22"/>
    <x v="925"/>
    <s v="Intermedio"/>
    <n v="6"/>
    <s v="G2"/>
    <n v="0"/>
    <n v="1309.61778525"/>
    <n v="31335.912815750002"/>
    <n v="48587.895012000001"/>
    <n v="12012.735291999999"/>
    <n v="1384.416723"/>
    <n v="46254.186411000002"/>
    <n v="6294.4369699999997"/>
    <n v="15046.92415655"/>
    <n v="7259.8062545500006"/>
    <n v="224.06142"/>
    <n v="-1021.435165"/>
    <n v="4163.6536429999996"/>
    <n v="0"/>
    <n v="57241.088019630006"/>
    <n v="10847.292607869998"/>
    <s v="OK"/>
    <n v="50.962309102990268"/>
    <n v="80"/>
    <n v="14464.755230000001"/>
    <n v="13397.152015"/>
    <n v="41822.212274999998"/>
    <n v="39707.077812000003"/>
    <n v="32645.530601000002"/>
    <n v="48587.895012000001"/>
    <n v="3366.2798979999998"/>
    <n v="48587.895012000001"/>
    <n v="67.188608588491789"/>
    <n v="32.811391411508211"/>
    <n v="13.60836166064977"/>
    <n v="19.046430106793867"/>
    <n v="18.950185929642142"/>
    <n v="81.049814070357854"/>
    <n v="48.2477759508728"/>
    <n v="70"/>
    <n v="6.9282274878724683"/>
    <n v="80"/>
    <n v="56.58152711773198"/>
    <n v="45.265221694185584"/>
    <n v="29.037690897009732"/>
    <n v="100"/>
    <n v="92.619279081986917"/>
    <n v="100"/>
    <n v="94.942557201202007"/>
    <n v="100"/>
    <n v="0"/>
    <n v="0"/>
    <n v="100"/>
    <n v="100"/>
    <n v="20"/>
    <n v="65.265221694185584"/>
    <n v="65.265221694185584"/>
    <s v="3. Vulnerable (&gt;=60 y &lt;70)"/>
  </r>
  <r>
    <s v="73449"/>
    <x v="0"/>
    <x v="22"/>
    <x v="926"/>
    <s v="Intermedio"/>
    <n v="5"/>
    <s v="G1"/>
    <n v="0"/>
    <n v="1316.0672502499999"/>
    <n v="23236.707636750001"/>
    <n v="64467.268427000003"/>
    <n v="34645.299855999998"/>
    <n v="2365.0380759999998"/>
    <n v="59157.235697999997"/>
    <n v="12274.904337"/>
    <n v="38568.862834449996"/>
    <n v="23867.07931945"/>
    <n v="592.54555000000005"/>
    <n v="2623.8473260000001"/>
    <n v="3436.93878"/>
    <n v="1050"/>
    <n v="302259.35681845999"/>
    <n v="46881.787081520008"/>
    <s v="OK"/>
    <n v="37.470476290300105"/>
    <n v="80"/>
    <n v="28747.417888"/>
    <n v="37010.337931999995"/>
    <n v="47141.637585999997"/>
    <n v="42713.806456999999"/>
    <n v="24552.774887"/>
    <n v="64467.268427000003"/>
    <n v="6653.3316560000003"/>
    <n v="65517.268427000003"/>
    <n v="38.085644833552273"/>
    <n v="61.914355166447727"/>
    <n v="20.74962461002043"/>
    <n v="25.865664531217295"/>
    <n v="15.510450222283003"/>
    <n v="84.489549777717002"/>
    <n v="61.881729367793923"/>
    <n v="80"/>
    <n v="10.155080966803752"/>
    <n v="60"/>
    <n v="62.453913895076404"/>
    <n v="49.963131116061128"/>
    <n v="42.529523709699895"/>
    <n v="100"/>
    <n v="128.74317295623678"/>
    <n v="70"/>
    <n v="90.607387957360729"/>
    <n v="100"/>
    <n v="0.21890787443685644"/>
    <n v="2"/>
    <n v="90"/>
    <n v="92.218907874436852"/>
    <n v="18.443781574887371"/>
    <n v="67.963131116061135"/>
    <n v="68.406912690948502"/>
    <s v="3. Vulnerable (&gt;=60 y &lt;70)"/>
  </r>
  <r>
    <s v="73461"/>
    <x v="0"/>
    <x v="22"/>
    <x v="927"/>
    <s v="Rural disperso"/>
    <n v="6"/>
    <s v="G3"/>
    <n v="0"/>
    <n v="1226.17489925"/>
    <n v="5665.2409667499996"/>
    <n v="7853.4774930000003"/>
    <n v="770.38397499999996"/>
    <n v="114.08907600000001"/>
    <n v="6686.9978440000004"/>
    <n v="1475.9250930000001"/>
    <n v="2113.4637662499999"/>
    <n v="557.72436625"/>
    <n v="21.951758000000002"/>
    <n v="-389.25975099999999"/>
    <n v="1158.003954"/>
    <n v="0"/>
    <n v="58239.549774569998"/>
    <n v="2535.3388573400002"/>
    <s v="OK"/>
    <n v="65.027797016242815"/>
    <n v="80"/>
    <n v="815.68"/>
    <n v="884.47305099999994"/>
    <n v="6686.9978440000004"/>
    <n v="6321.4067709999999"/>
    <n v="6891.4158659999994"/>
    <n v="7853.4774930000003"/>
    <n v="790.69596100000001"/>
    <n v="7853.4774930000003"/>
    <n v="87.749864593646436"/>
    <n v="12.250135406353564"/>
    <n v="22.071565258904545"/>
    <n v="25.180073276861155"/>
    <n v="4.3532940538751266"/>
    <n v="95.646705946124868"/>
    <n v="26.38911417154749"/>
    <n v="40"/>
    <n v="10.068099917581312"/>
    <n v="60"/>
    <n v="46.615382925867912"/>
    <n v="37.292306340694331"/>
    <n v="14.972202983757185"/>
    <n v="57.389551270105017"/>
    <n v="108.43382833954492"/>
    <n v="100"/>
    <n v="94.532807075330041"/>
    <n v="100"/>
    <n v="0"/>
    <n v="0"/>
    <n v="85.79651709003501"/>
    <n v="85.79651709003501"/>
    <n v="17.159303418007003"/>
    <n v="54.451609758701338"/>
    <n v="54.451609758701338"/>
    <s v="2. Riesgo (&gt;=40 y &lt;60)"/>
  </r>
  <r>
    <s v="73483"/>
    <x v="0"/>
    <x v="22"/>
    <x v="928"/>
    <s v="Rural"/>
    <n v="6"/>
    <s v="G3"/>
    <n v="0"/>
    <n v="1649.9039022500001"/>
    <n v="22472.102410750002"/>
    <n v="28792.997567999999"/>
    <n v="4021.0472669999999"/>
    <n v="441.23575499999998"/>
    <n v="36345.679625999997"/>
    <n v="5334.5084349999997"/>
    <n v="6134.7065112500004"/>
    <n v="3499.70885125"/>
    <n v="0"/>
    <n v="-7543.3525310000005"/>
    <n v="4679.237873"/>
    <n v="2204.9138589999998"/>
    <n v="41761.661040999999"/>
    <n v="19502.317749999998"/>
    <s v="OK"/>
    <n v="60.124303239721513"/>
    <n v="80"/>
    <n v="1695.008"/>
    <n v="4462.2830219999996"/>
    <n v="33701.352439000002"/>
    <n v="27630.441357"/>
    <n v="24122.006313000002"/>
    <n v="28792.997567999999"/>
    <n v="-2864.1146580000004"/>
    <n v="30997.911426999999"/>
    <n v="83.777335986054993"/>
    <n v="16.222664013945007"/>
    <n v="14.67714592186066"/>
    <n v="16.744241084511909"/>
    <n v="46.699094968596604"/>
    <n v="53.300905031403396"/>
    <n v="57.047698122675207"/>
    <n v="80"/>
    <n v="-9.2397020513623414"/>
    <n v="80"/>
    <n v="49.253562025972066"/>
    <n v="39.402849620777658"/>
    <n v="19.875696760278487"/>
    <n v="76.185002266568347"/>
    <n v="263.26029269478374"/>
    <n v="0"/>
    <n v="81.986149983184063"/>
    <n v="80"/>
    <n v="0.1311249303703359"/>
    <n v="0"/>
    <n v="52.061667422189451"/>
    <n v="52.192792352559785"/>
    <n v="10.438558470511957"/>
    <n v="49.815183105215553"/>
    <n v="49.841408091289615"/>
    <s v="2. Riesgo (&gt;=40 y &lt;60)"/>
  </r>
  <r>
    <s v="73504"/>
    <x v="0"/>
    <x v="22"/>
    <x v="929"/>
    <s v="Rural disperso"/>
    <n v="6"/>
    <s v="G5"/>
    <n v="0"/>
    <n v="1931.4357230000001"/>
    <n v="32590.735869"/>
    <n v="40715.706804000001"/>
    <n v="3541.666013"/>
    <n v="581.18945099999996"/>
    <n v="49634.592850000001"/>
    <n v="13638.919608"/>
    <n v="6060.8865450000003"/>
    <n v="1992.01865"/>
    <n v="436.37084700000003"/>
    <n v="-8318.6294539999999"/>
    <n v="6992.1808799999999"/>
    <n v="2910"/>
    <n v="60292.149492780001"/>
    <n v="31992.86031018"/>
    <s v="OK"/>
    <n v="65.230227419532454"/>
    <n v="80"/>
    <n v="2338.0250000000001"/>
    <n v="4122.8554640000002"/>
    <n v="44965.468363"/>
    <n v="38785.501829000001"/>
    <n v="34522.171591999999"/>
    <n v="40715.706804000001"/>
    <n v="-890.07772699999987"/>
    <n v="43625.706804000001"/>
    <n v="84.788339198396187"/>
    <n v="15.211660801603813"/>
    <n v="27.4786571720614"/>
    <n v="30.568764937271755"/>
    <n v="53.063061409033288"/>
    <n v="46.936938590966712"/>
    <n v="32.866786652578725"/>
    <n v="40"/>
    <n v="-2.0402597280518777"/>
    <n v="100"/>
    <n v="46.543472865968454"/>
    <n v="37.234778292774763"/>
    <n v="14.769772580467546"/>
    <n v="56.613620699244997"/>
    <n v="176.33923777547287"/>
    <n v="0"/>
    <n v="86.256194455465277"/>
    <n v="80"/>
    <n v="0.17143143533792959"/>
    <n v="0"/>
    <n v="45.537873566414994"/>
    <n v="45.709305001752924"/>
    <n v="9.1418610003505858"/>
    <n v="46.342353006057763"/>
    <n v="46.376639293125351"/>
    <s v="2. Riesgo (&gt;=40 y &lt;60)"/>
  </r>
  <r>
    <s v="73520"/>
    <x v="0"/>
    <x v="22"/>
    <x v="930"/>
    <s v="Intermedio"/>
    <n v="6"/>
    <s v="G4"/>
    <n v="0"/>
    <n v="1317.533046"/>
    <n v="11770.422914000001"/>
    <n v="18319.218987"/>
    <n v="1206.13149"/>
    <n v="335.93481700000001"/>
    <n v="18442.323303000001"/>
    <n v="4711.4844670000002"/>
    <n v="2882.3254740000002"/>
    <n v="1376.675326"/>
    <n v="47.681935000000003"/>
    <n v="-906.34729400000003"/>
    <n v="1320.600884"/>
    <n v="610"/>
    <n v="23927.972727560002"/>
    <n v="7782.0782152000002"/>
    <s v="OK"/>
    <n v="49.803845140444139"/>
    <n v="80"/>
    <n v="943.8"/>
    <n v="1542.0663070000001"/>
    <n v="17719.916132999999"/>
    <n v="14071.322415000001"/>
    <n v="13087.955960000001"/>
    <n v="18319.218987"/>
    <n v="461.93552499999987"/>
    <n v="18929.218987"/>
    <n v="71.44385341584541"/>
    <n v="28.55614658415459"/>
    <n v="25.54713085543613"/>
    <n v="34.962109341401359"/>
    <n v="32.522931649101558"/>
    <n v="67.477068350898435"/>
    <n v="47.762660338615177"/>
    <n v="70"/>
    <n v="2.440330609082408"/>
    <n v="100"/>
    <n v="60.199064855290871"/>
    <n v="48.159251884232702"/>
    <n v="30.196154859555861"/>
    <n v="100"/>
    <n v="163.38909800805257"/>
    <n v="0"/>
    <n v="79.409644545635402"/>
    <n v="70"/>
    <n v="0.17796220412456554"/>
    <n v="0"/>
    <n v="56.666666666666664"/>
    <n v="56.844628870791233"/>
    <n v="11.368925774158248"/>
    <n v="59.492585217566038"/>
    <n v="59.528177658390952"/>
    <s v="2. Riesgo (&gt;=40 y &lt;60)"/>
  </r>
  <r>
    <s v="73547"/>
    <x v="0"/>
    <x v="22"/>
    <x v="931"/>
    <s v="Rural"/>
    <n v="6"/>
    <s v="G1"/>
    <n v="0"/>
    <n v="1219.299941"/>
    <n v="5485.7888050000001"/>
    <n v="10760.973399"/>
    <n v="3548.5585470000001"/>
    <n v="181.226598"/>
    <n v="13791.792262000001"/>
    <n v="5821.471614"/>
    <n v="4965.3095389999999"/>
    <n v="2458.5527579999998"/>
    <n v="100.23282399999999"/>
    <n v="-3711.2723420000002"/>
    <n v="2867.8545770000001"/>
    <n v="2161.4811840000002"/>
    <n v="84228.73519846001"/>
    <n v="9167.4651180000001"/>
    <s v="OK"/>
    <n v="49.219476539127108"/>
    <n v="80"/>
    <n v="2039.7"/>
    <n v="3729.7851450000003"/>
    <n v="11965.488960000001"/>
    <n v="8918.6928619999999"/>
    <n v="6705.0887460000004"/>
    <n v="10760.973399"/>
    <n v="-743.18494099999998"/>
    <n v="12922.454583000001"/>
    <n v="62.309314384357577"/>
    <n v="37.690685615642423"/>
    <n v="42.209681696262777"/>
    <n v="52.616926197197408"/>
    <n v="10.884011372602936"/>
    <n v="89.115988627397059"/>
    <n v="49.514591964293651"/>
    <n v="70"/>
    <n v="-5.7511128108562986"/>
    <n v="80"/>
    <n v="65.884720088047374"/>
    <n v="52.707776070437902"/>
    <n v="30.780523460872892"/>
    <n v="100"/>
    <n v="182.85949624944845"/>
    <n v="0"/>
    <n v="74.536802397417446"/>
    <n v="70"/>
    <n v="0"/>
    <n v="0"/>
    <n v="56.666666666666664"/>
    <n v="56.666666666666664"/>
    <n v="11.333333333333334"/>
    <n v="64.04110940377123"/>
    <n v="64.04110940377123"/>
    <s v="3. Vulnerable (&gt;=60 y &lt;70)"/>
  </r>
  <r>
    <s v="73555"/>
    <x v="0"/>
    <x v="22"/>
    <x v="932"/>
    <s v="Rural disperso"/>
    <n v="6"/>
    <s v="G4"/>
    <n v="0"/>
    <n v="2049.37353975"/>
    <n v="35744.111423249997"/>
    <n v="48796.719052"/>
    <n v="5113.019859"/>
    <n v="693.54905799999995"/>
    <n v="52601.753858999997"/>
    <n v="6716.1214190000001"/>
    <n v="7901.1140517499998"/>
    <n v="4436.2133057499996"/>
    <n v="151.07075399999999"/>
    <n v="-1447.9516490000001"/>
    <n v="7380.013379"/>
    <n v="0"/>
    <n v="58638.508849999998"/>
    <n v="12269.78206"/>
    <s v="OK"/>
    <n v="55.011392678304041"/>
    <n v="80"/>
    <n v="3142.8"/>
    <n v="5806.5689169999996"/>
    <n v="46779.769955000003"/>
    <n v="43746.502806999997"/>
    <n v="37793.484962999995"/>
    <n v="48796.719052"/>
    <n v="6083.1324839999997"/>
    <n v="48796.719052"/>
    <n v="77.450873126788593"/>
    <n v="22.549126873211407"/>
    <n v="12.767865947973316"/>
    <n v="17.473254740636023"/>
    <n v="20.924444193126853"/>
    <n v="79.075555806873155"/>
    <n v="56.146681046420696"/>
    <n v="80"/>
    <n v="12.466273557280639"/>
    <n v="60"/>
    <n v="51.819587484144122"/>
    <n v="41.455669987315304"/>
    <n v="24.988607321695959"/>
    <n v="95.783163146584371"/>
    <n v="184.75782477408677"/>
    <n v="0"/>
    <n v="93.515857066167982"/>
    <n v="100"/>
    <n v="0.21030961220316724"/>
    <n v="0"/>
    <n v="65.261054382194786"/>
    <n v="65.471363994397947"/>
    <n v="13.09427279887959"/>
    <n v="54.507880863754259"/>
    <n v="54.54994278619489"/>
    <s v="2. Riesgo (&gt;=40 y &lt;60)"/>
  </r>
  <r>
    <s v="73563"/>
    <x v="0"/>
    <x v="22"/>
    <x v="933"/>
    <s v="Rural"/>
    <n v="6"/>
    <s v="G2"/>
    <n v="0"/>
    <n v="1170.9315635"/>
    <n v="10725.1634505"/>
    <n v="16446.529227999999"/>
    <n v="3245.0631279999998"/>
    <n v="257.44595500000003"/>
    <n v="21140.585542000001"/>
    <n v="7709.071492"/>
    <n v="4735.1570491000002"/>
    <n v="2033.6074000999999"/>
    <n v="119.6833"/>
    <n v="-5405.3436400000001"/>
    <n v="3388.5487670000002"/>
    <n v="2200"/>
    <n v="59638.446530640002"/>
    <n v="14788.818510599998"/>
    <s v="OK"/>
    <n v="61.546374921255108"/>
    <n v="80"/>
    <n v="3017.2067510000002"/>
    <n v="3502.5090829999999"/>
    <n v="19150.323219000002"/>
    <n v="15604.667670000001"/>
    <n v="11896.095014"/>
    <n v="16446.529227999999"/>
    <n v="-1897.1115730000001"/>
    <n v="18646.529227999999"/>
    <n v="72.331948273603246"/>
    <n v="27.668051726396754"/>
    <n v="36.46574252489075"/>
    <n v="51.0379010796741"/>
    <n v="24.797457631633744"/>
    <n v="75.202542368366252"/>
    <n v="42.946989487635321"/>
    <n v="50"/>
    <n v="-10.174073414967005"/>
    <n v="60"/>
    <n v="52.781699034887424"/>
    <n v="42.225359227909941"/>
    <n v="18.453625078744892"/>
    <n v="70.734097295157341"/>
    <n v="116.08449045923535"/>
    <n v="80"/>
    <n v="81.485139919298192"/>
    <n v="80"/>
    <n v="0.3203439248378861"/>
    <n v="0"/>
    <n v="76.911365765052452"/>
    <n v="77.231709689890337"/>
    <n v="15.446341937978069"/>
    <n v="57.607632380920435"/>
    <n v="57.67170116588801"/>
    <s v="2. Riesgo (&gt;=40 y &lt;60)"/>
  </r>
  <r>
    <s v="73585"/>
    <x v="0"/>
    <x v="22"/>
    <x v="934"/>
    <s v="Intermedio"/>
    <n v="6"/>
    <s v="G2"/>
    <n v="0"/>
    <n v="2004.159778"/>
    <n v="25088.168275"/>
    <n v="40852.951464999998"/>
    <n v="9666.4939410000006"/>
    <n v="1077.378788"/>
    <n v="49248.476103000001"/>
    <n v="19131.680905000001"/>
    <n v="12890.0650246"/>
    <n v="6747.5236226000006"/>
    <n v="673.99793799999998"/>
    <n v="-990.09184000000005"/>
    <n v="4839.0121499999996"/>
    <n v="0"/>
    <n v="180481.54058140999"/>
    <n v="30904.636283119999"/>
    <s v="OK"/>
    <n v="57.222968182165936"/>
    <n v="80"/>
    <n v="8396.8349999999991"/>
    <n v="10743.872729000001"/>
    <n v="35700.501902999997"/>
    <n v="31802.166985"/>
    <n v="27092.328053000001"/>
    <n v="40852.951464999998"/>
    <n v="4522.9182479999999"/>
    <n v="40852.951464999998"/>
    <n v="66.316697035245653"/>
    <n v="33.683302964754347"/>
    <n v="38.847254613497746"/>
    <n v="54.371094646633729"/>
    <n v="17.12343333482341"/>
    <n v="82.876566665176597"/>
    <n v="52.346699645988693"/>
    <n v="70"/>
    <n v="11.07121538544143"/>
    <n v="60"/>
    <n v="60.186192855312939"/>
    <n v="48.148954284250351"/>
    <n v="22.777031817834064"/>
    <n v="87.306032165640346"/>
    <n v="127.95145705494988"/>
    <n v="70"/>
    <n v="89.080447864313044"/>
    <n v="80"/>
    <n v="0.18202472380970558"/>
    <n v="0"/>
    <n v="79.10201072188012"/>
    <n v="79.284035445689824"/>
    <n v="15.856807089137966"/>
    <n v="63.969356428626376"/>
    <n v="64.00576137338831"/>
    <s v="3. Vulnerable (&gt;=60 y &lt;70)"/>
  </r>
  <r>
    <s v="73616"/>
    <x v="0"/>
    <x v="22"/>
    <x v="935"/>
    <s v="Rural disperso"/>
    <n v="6"/>
    <s v="G5"/>
    <n v="0"/>
    <n v="2559.6114602500002"/>
    <n v="31398.725759749999"/>
    <n v="38165.235497000001"/>
    <n v="3690.369768"/>
    <n v="409.46448600000002"/>
    <n v="48919.225323999999"/>
    <n v="14230.004397999999"/>
    <n v="6681.0833782500004"/>
    <n v="3929.30831425"/>
    <n v="98.593055000000007"/>
    <n v="-7051.31423"/>
    <n v="10129.457224"/>
    <n v="0"/>
    <n v="95764.761184529998"/>
    <n v="28421.062416519999"/>
    <s v="OK"/>
    <n v="55.751875275175813"/>
    <n v="80"/>
    <n v="2373.9"/>
    <n v="4099.8342540000003"/>
    <n v="42464.774662999997"/>
    <n v="35138.222887999997"/>
    <n v="33958.337220000001"/>
    <n v="38165.235497000001"/>
    <n v="3176.7360490000001"/>
    <n v="38165.235497000001"/>
    <n v="88.977145765730469"/>
    <n v="11.022854234269531"/>
    <n v="29.088777068222893"/>
    <n v="32.359950595231361"/>
    <n v="29.677996441462628"/>
    <n v="70.322003558537375"/>
    <n v="58.812442410787838"/>
    <n v="80"/>
    <n v="8.3236380114822275"/>
    <n v="80"/>
    <n v="54.74096167760765"/>
    <n v="43.792769342086125"/>
    <n v="24.248124724824187"/>
    <n v="92.944839086731903"/>
    <n v="172.70458966258056"/>
    <n v="0"/>
    <n v="82.746754614516533"/>
    <n v="80"/>
    <n v="0.42358692653617391"/>
    <n v="0"/>
    <n v="57.648279695577308"/>
    <n v="58.071866622113482"/>
    <n v="11.614373324422697"/>
    <n v="55.322425281201589"/>
    <n v="55.407142666508818"/>
    <s v="2. Riesgo (&gt;=40 y &lt;60)"/>
  </r>
  <r>
    <s v="73622"/>
    <x v="0"/>
    <x v="22"/>
    <x v="936"/>
    <s v="Rural disperso"/>
    <n v="6"/>
    <s v="G3"/>
    <n v="0"/>
    <n v="1081.2633069999999"/>
    <n v="6431.8650950000001"/>
    <n v="9955.9051080000008"/>
    <n v="1050.4687879999999"/>
    <n v="65.882598000000002"/>
    <n v="9140.0467169999993"/>
    <n v="1357.3262199999999"/>
    <n v="2288.4198401999997"/>
    <n v="848.1450612000001"/>
    <n v="27.405363000000001"/>
    <n v="-624.41638799999998"/>
    <n v="1671.596186"/>
    <n v="0"/>
    <n v="18344.728716109999"/>
    <n v="7319.5048576999998"/>
    <s v="OK"/>
    <n v="68.920553817586324"/>
    <n v="80"/>
    <n v="842"/>
    <n v="1116.3513859999998"/>
    <n v="9140.0467169999993"/>
    <n v="8538.1356429999996"/>
    <n v="7513.1284020000003"/>
    <n v="9955.9051080000008"/>
    <n v="1074.585161"/>
    <n v="9955.9051080000008"/>
    <n v="75.464041897736408"/>
    <n v="24.535958102263592"/>
    <n v="14.850320376103172"/>
    <n v="16.941805026912764"/>
    <n v="39.89977159636134"/>
    <n v="60.10022840363866"/>
    <n v="37.062476312295708"/>
    <n v="50"/>
    <n v="10.793445189996078"/>
    <n v="60"/>
    <n v="42.315598306563004"/>
    <n v="33.852478645250407"/>
    <n v="11.079446182413676"/>
    <n v="42.468329171051458"/>
    <n v="132.58329999999998"/>
    <n v="60"/>
    <n v="93.414573331660577"/>
    <n v="100"/>
    <n v="0.29667404994893232"/>
    <n v="0"/>
    <n v="67.489443057017155"/>
    <n v="67.786117106966088"/>
    <n v="13.557223421393218"/>
    <n v="47.35036725665384"/>
    <n v="47.409702066643625"/>
    <s v="2. Riesgo (&gt;=40 y &lt;60)"/>
  </r>
  <r>
    <s v="73624"/>
    <x v="0"/>
    <x v="22"/>
    <x v="937"/>
    <s v="Rural"/>
    <n v="6"/>
    <s v="G4"/>
    <n v="0"/>
    <n v="2109.9027707499999"/>
    <n v="30658.630194249999"/>
    <n v="40387.617721000002"/>
    <n v="3366.1922279999999"/>
    <n v="499.94044700000001"/>
    <n v="39532.393294000001"/>
    <n v="6426.7147059999998"/>
    <n v="6009.8967887500003"/>
    <n v="2643.58120775"/>
    <n v="0"/>
    <n v="-2511.0911540000002"/>
    <n v="2634.3978059999999"/>
    <n v="0"/>
    <n v="39314.762555000001"/>
    <n v="20441.993936999999"/>
    <s v="OK"/>
    <n v="54.031159118117344"/>
    <n v="80"/>
    <n v="2706.3351050000001"/>
    <n v="3866.1326749999998"/>
    <n v="39532.393294000001"/>
    <n v="34926.060960000003"/>
    <n v="32768.532964999999"/>
    <n v="40387.617721000002"/>
    <n v="123.30665199999976"/>
    <n v="40387.617721000002"/>
    <n v="81.135097374068749"/>
    <n v="18.864902625931251"/>
    <n v="16.25683185484095"/>
    <n v="22.248022138767212"/>
    <n v="51.995720204089622"/>
    <n v="48.004279795910378"/>
    <n v="43.98713157102052"/>
    <n v="50"/>
    <n v="0.30530805964295599"/>
    <n v="100"/>
    <n v="47.823440912121768"/>
    <n v="38.258752729697413"/>
    <n v="25.968840881882656"/>
    <n v="99.540470218899742"/>
    <n v="142.85491356400226"/>
    <n v="50"/>
    <n v="88.347954803183853"/>
    <n v="80"/>
    <n v="0.16074765515870981"/>
    <n v="0"/>
    <n v="76.513490072966576"/>
    <n v="76.674237728125291"/>
    <n v="15.33484754562506"/>
    <n v="53.561450744290731"/>
    <n v="53.593600275322473"/>
    <s v="2. Riesgo (&gt;=40 y &lt;60)"/>
  </r>
  <r>
    <s v="73671"/>
    <x v="0"/>
    <x v="22"/>
    <x v="938"/>
    <s v="Intermedio"/>
    <n v="6"/>
    <s v="G1"/>
    <n v="0"/>
    <n v="1776.671474"/>
    <n v="15367.607422999999"/>
    <n v="27247.995353999999"/>
    <n v="7017.1674540000004"/>
    <n v="1492.8021859999999"/>
    <n v="28792.618974000001"/>
    <n v="9681.3389060000009"/>
    <n v="10357.675974"/>
    <n v="4462.6276159999998"/>
    <n v="14.905701000000001"/>
    <n v="-5072.5849879999996"/>
    <n v="3889.4922889999998"/>
    <n v="1250"/>
    <n v="48454.960869729999"/>
    <n v="19082.264848400002"/>
    <s v="OK"/>
    <n v="66.429441535517313"/>
    <n v="80"/>
    <n v="6287"/>
    <n v="8509.9696399999993"/>
    <n v="26425.531984000001"/>
    <n v="22475.099523000001"/>
    <n v="17144.278897"/>
    <n v="27247.995353999999"/>
    <n v="-1168.1869980000001"/>
    <n v="28497.995353999999"/>
    <n v="62.919413609204184"/>
    <n v="37.080586390795816"/>
    <n v="33.624377534889547"/>
    <n v="41.914824279203955"/>
    <n v="39.381447236542435"/>
    <n v="60.618552763457565"/>
    <n v="43.085221310283863"/>
    <n v="50"/>
    <n v="-4.0991900780699391"/>
    <n v="100"/>
    <n v="57.922792686691466"/>
    <n v="46.338234149353177"/>
    <n v="13.570558464482687"/>
    <n v="52.016945108631539"/>
    <n v="135.35819373310002"/>
    <n v="60"/>
    <n v="85.050698455600099"/>
    <n v="80"/>
    <n v="0"/>
    <n v="0"/>
    <n v="64.005648369543849"/>
    <n v="64.005648369543849"/>
    <n v="12.80112967390877"/>
    <n v="59.139363823261945"/>
    <n v="59.139363823261945"/>
    <s v="2. Riesgo (&gt;=40 y &lt;60)"/>
  </r>
  <r>
    <s v="73675"/>
    <x v="0"/>
    <x v="22"/>
    <x v="939"/>
    <s v="Rural disperso"/>
    <n v="6"/>
    <s v="G4"/>
    <n v="0"/>
    <n v="1719.4540360000001"/>
    <n v="16242.895091"/>
    <n v="24470.416329"/>
    <n v="2441.2930160000001"/>
    <n v="269.30854699999998"/>
    <n v="22692.326004999999"/>
    <n v="4443.8382959999999"/>
    <n v="4430.0555990000003"/>
    <n v="2474.0490890000001"/>
    <n v="53.429940000000002"/>
    <n v="-177.91618600000001"/>
    <n v="1113.4652679999999"/>
    <n v="920"/>
    <n v="36409.263695430003"/>
    <n v="8205.3162451499993"/>
    <s v="OK"/>
    <n v="54.403661141535842"/>
    <n v="80"/>
    <n v="1417.479"/>
    <n v="2710.6015630000002"/>
    <n v="22692.326004999999"/>
    <n v="21279.024986"/>
    <n v="17962.349127000001"/>
    <n v="24470.416329"/>
    <n v="988.97902199999987"/>
    <n v="25390.416329"/>
    <n v="73.404346233834787"/>
    <n v="26.595653766165213"/>
    <n v="19.583000416179683"/>
    <n v="26.79999588437126"/>
    <n v="22.536342162228095"/>
    <n v="77.463657837771905"/>
    <n v="55.846908322289877"/>
    <n v="80"/>
    <n v="3.895087851987777"/>
    <n v="100"/>
    <n v="62.171861497661681"/>
    <n v="49.737489198129346"/>
    <n v="25.596338858464158"/>
    <n v="98.11264266443861"/>
    <n v="191.22692914674576"/>
    <n v="0"/>
    <n v="93.771898840653918"/>
    <n v="100"/>
    <n v="0.32564196415613933"/>
    <n v="0"/>
    <n v="66.037547554812875"/>
    <n v="66.363189518969008"/>
    <n v="13.272637903793802"/>
    <n v="62.944998709091919"/>
    <n v="63.010127101923146"/>
    <s v="3. Vulnerable (&gt;=60 y &lt;70)"/>
  </r>
  <r>
    <s v="73678"/>
    <x v="0"/>
    <x v="22"/>
    <x v="94"/>
    <s v="Rural disperso"/>
    <n v="6"/>
    <s v="G3"/>
    <n v="0"/>
    <n v="1477.3829627499999"/>
    <n v="12671.688051249999"/>
    <n v="20906.099892999999"/>
    <n v="2444.0744920000002"/>
    <n v="1302.651564"/>
    <n v="37540.592474999998"/>
    <n v="20600.094848000001"/>
    <n v="5224.1090187500004"/>
    <n v="1673.5335427499999"/>
    <n v="0"/>
    <n v="-17613.861171"/>
    <n v="0"/>
    <n v="0"/>
    <n v="40911.794168830005"/>
    <n v="21717.032104770002"/>
    <s v="OK"/>
    <n v="67.646250773065987"/>
    <n v="80"/>
    <n v="1616.74134"/>
    <n v="3746.7260560000004"/>
    <n v="34969.385587999997"/>
    <n v="16123.659177"/>
    <n v="14149.071013999999"/>
    <n v="20906.099892999999"/>
    <n v="-17613.861171"/>
    <n v="20906.099892999999"/>
    <n v="67.679151474529874"/>
    <n v="32.320848525470126"/>
    <n v="54.874186819823237"/>
    <n v="62.602539916097264"/>
    <n v="53.082570798901394"/>
    <n v="46.917429201098606"/>
    <n v="32.034812764118676"/>
    <n v="40"/>
    <n v="-84.252257767588972"/>
    <n v="0"/>
    <n v="36.368163528533202"/>
    <n v="29.094530822826563"/>
    <n v="12.353749226934013"/>
    <n v="47.352826127610811"/>
    <n v="231.74554663147293"/>
    <n v="0"/>
    <n v="46.107928137384697"/>
    <n v="0"/>
    <n v="0.19513930988611938"/>
    <n v="0"/>
    <n v="15.784275375870271"/>
    <n v="15.979414685756391"/>
    <n v="3.1958829371512785"/>
    <n v="32.251385898000621"/>
    <n v="32.290413759977838"/>
    <s v="1. Deterioro (&lt;40)"/>
  </r>
  <r>
    <s v="73686"/>
    <x v="0"/>
    <x v="22"/>
    <x v="940"/>
    <s v="Rural"/>
    <n v="6"/>
    <s v="G3"/>
    <n v="0"/>
    <n v="1032.781988"/>
    <n v="7231.6460950000001"/>
    <n v="13971.859908"/>
    <n v="902.20700999999997"/>
    <n v="106.800528"/>
    <n v="16002.245052"/>
    <n v="8571.8226739999991"/>
    <n v="2056.6690960000001"/>
    <n v="669.77628800000002"/>
    <n v="0"/>
    <n v="-441.80996199999998"/>
    <n v="1501.6629370000001"/>
    <n v="1565.2955999999999"/>
    <n v="29897.407597090001"/>
    <n v="8867.0396310800006"/>
    <s v="OK"/>
    <n v="57.07698462490962"/>
    <n v="80"/>
    <n v="1739.7614349999999"/>
    <n v="1009.007538"/>
    <n v="13026.777061999999"/>
    <n v="8618.9618040000005"/>
    <n v="8264.4280830000007"/>
    <n v="13971.859908"/>
    <n v="1059.852975"/>
    <n v="15537.155508"/>
    <n v="59.150522102415003"/>
    <n v="40.849477897584997"/>
    <n v="53.566375506346041"/>
    <n v="61.110539492956534"/>
    <n v="29.658222380267695"/>
    <n v="70.341777619732312"/>
    <n v="32.566069539462752"/>
    <n v="40"/>
    <n v="6.8214093271724501"/>
    <n v="80"/>
    <n v="58.460359002054773"/>
    <n v="46.768287201643822"/>
    <n v="22.92301537509038"/>
    <n v="87.865597838964618"/>
    <n v="57.996890705880027"/>
    <n v="50"/>
    <n v="66.163424483114113"/>
    <n v="60"/>
    <n v="0"/>
    <n v="0"/>
    <n v="65.955199279654877"/>
    <n v="65.955199279654877"/>
    <n v="13.191039855930976"/>
    <n v="59.959327057574797"/>
    <n v="59.959327057574797"/>
    <s v="2. Riesgo (&gt;=40 y &lt;60)"/>
  </r>
  <r>
    <s v="73770"/>
    <x v="0"/>
    <x v="22"/>
    <x v="388"/>
    <s v="Rural"/>
    <n v="6"/>
    <s v="G2"/>
    <n v="0"/>
    <n v="1086.428242"/>
    <n v="5657.4765729999999"/>
    <n v="11002.168373"/>
    <n v="1878.6915369999999"/>
    <n v="148.29392799999999"/>
    <n v="9713.5380870000008"/>
    <n v="2820.9680619999999"/>
    <n v="3113.4137070000002"/>
    <n v="1127.6501760000001"/>
    <n v="31.600474999999999"/>
    <n v="188.52770200000001"/>
    <n v="936.122568"/>
    <n v="0"/>
    <n v="20381.260096549999"/>
    <n v="6708.6860933799999"/>
    <s v="OK"/>
    <n v="72.253571097547407"/>
    <n v="80"/>
    <n v="1511"/>
    <n v="2026.985465"/>
    <n v="8827.8771400000005"/>
    <n v="8591.9285880000007"/>
    <n v="6743.9048149999999"/>
    <n v="11002.168373"/>
    <n v="1156.2507450000001"/>
    <n v="11002.168373"/>
    <n v="61.296142599943828"/>
    <n v="38.703857400056172"/>
    <n v="29.041612198704499"/>
    <n v="40.646997098166928"/>
    <n v="32.915953486681623"/>
    <n v="67.084046513318384"/>
    <n v="36.21909203600741"/>
    <n v="50"/>
    <n v="10.509298765482544"/>
    <n v="60"/>
    <n v="51.286980202308293"/>
    <n v="41.029584161846635"/>
    <n v="7.7464289024525925"/>
    <n v="29.692629677798134"/>
    <n v="134.14860787557907"/>
    <n v="60"/>
    <n v="97.327233396453906"/>
    <n v="100"/>
    <n v="0"/>
    <n v="0"/>
    <n v="63.230876559266051"/>
    <n v="63.230876559266051"/>
    <n v="12.646175311853211"/>
    <n v="53.675759473699848"/>
    <n v="53.675759473699848"/>
    <s v="2. Riesgo (&gt;=40 y &lt;60)"/>
  </r>
  <r>
    <s v="73854"/>
    <x v="0"/>
    <x v="22"/>
    <x v="941"/>
    <s v="Rural"/>
    <n v="6"/>
    <s v="G4"/>
    <n v="0"/>
    <n v="1379.76733225"/>
    <n v="7080.8975917500002"/>
    <n v="13497.837557999999"/>
    <n v="1477.201928"/>
    <n v="218.83128199999999"/>
    <n v="12757.286453000001"/>
    <n v="4537.5562909999999"/>
    <n v="3083.00462225"/>
    <n v="1552.3931802499999"/>
    <n v="38.241565999999999"/>
    <n v="-430.90477399999997"/>
    <n v="2281.5611589999999"/>
    <n v="0"/>
    <n v="27637.59407272"/>
    <n v="16013.43221359"/>
    <s v="OK"/>
    <n v="47.925232821193092"/>
    <n v="80"/>
    <n v="831.93880000000001"/>
    <n v="1696.0332100000001"/>
    <n v="12398.13089"/>
    <n v="9165.6681420000004"/>
    <n v="8460.6649240000006"/>
    <n v="13497.837557999999"/>
    <n v="1888.8979509999999"/>
    <n v="13497.837557999999"/>
    <n v="62.681632429229161"/>
    <n v="37.318367570770839"/>
    <n v="35.568349959978747"/>
    <n v="48.676485333357647"/>
    <n v="57.940760586668574"/>
    <n v="42.059239413331426"/>
    <n v="50.353255037193279"/>
    <n v="70"/>
    <n v="13.994078257968615"/>
    <n v="60"/>
    <n v="51.610818463491981"/>
    <n v="41.288654770793585"/>
    <n v="32.074767178806908"/>
    <n v="100"/>
    <n v="203.865141282027"/>
    <n v="0"/>
    <n v="73.927822050925286"/>
    <n v="70"/>
    <n v="0.62158885483028992"/>
    <n v="0"/>
    <n v="56.666666666666664"/>
    <n v="57.288255521496957"/>
    <n v="11.457651104299392"/>
    <n v="52.62198810412692"/>
    <n v="52.746305875092979"/>
    <s v="2. Riesgo (&gt;=40 y &lt;60)"/>
  </r>
  <r>
    <s v="73861"/>
    <x v="0"/>
    <x v="22"/>
    <x v="942"/>
    <s v="Intermedio"/>
    <n v="6"/>
    <s v="G2"/>
    <n v="0"/>
    <n v="1349.098436"/>
    <n v="12874.381212"/>
    <n v="21476.399683"/>
    <n v="4908.5534909999997"/>
    <n v="384.73053700000003"/>
    <n v="22341.719175999999"/>
    <n v="3851.6459239999999"/>
    <n v="6681.1835250000004"/>
    <n v="3189.3922480000001"/>
    <n v="0"/>
    <n v="-3231.3229999999999"/>
    <n v="6858.4262699999999"/>
    <n v="0"/>
    <n v="49054.709750000002"/>
    <n v="18021.950699000001"/>
    <s v="NO"/>
    <n v="60.077068947520452"/>
    <n v="80"/>
    <n v="3952.05"/>
    <n v="5293.284028"/>
    <n v="21215.931406"/>
    <n v="19058.629689000001"/>
    <n v="14223.479648"/>
    <n v="21476.399683"/>
    <n v="3627.1032700000001"/>
    <n v="21476.399683"/>
    <n v="66.228417509191871"/>
    <n v="33.771582490808129"/>
    <n v="17.239702520912218"/>
    <n v="24.128899371917068"/>
    <n v="36.738471781499022"/>
    <n v="63.261528218500978"/>
    <n v="47.736935171227763"/>
    <n v="70"/>
    <n v="16.88878640525159"/>
    <n v="40"/>
    <n v="46.232402016245238"/>
    <n v="36.985921612996194"/>
    <n v="19.922931052479548"/>
    <n v="76.366054770125814"/>
    <n v="133.93767862248706"/>
    <n v="60"/>
    <n v="89.831689800854562"/>
    <n v="80"/>
    <n v="0.11460644587548241"/>
    <n v="0"/>
    <n v="72.1220182567086"/>
    <n v="72.236624702584081"/>
    <n v="14.447324940516816"/>
    <n v="51.410325264337914"/>
    <n v="51.433246553513008"/>
    <s v="2. Riesgo (&gt;=40 y &lt;60)"/>
  </r>
  <r>
    <s v="73870"/>
    <x v="0"/>
    <x v="22"/>
    <x v="943"/>
    <s v="Rural"/>
    <n v="6"/>
    <s v="G4"/>
    <n v="0"/>
    <n v="1052.1770832499999"/>
    <n v="9900.7841677500001"/>
    <n v="13197.440457999999"/>
    <n v="1235.476803"/>
    <n v="337.95071300000001"/>
    <n v="12966.269511"/>
    <n v="226.62906000000001"/>
    <n v="2629.9434892499999"/>
    <n v="981.47760125000002"/>
    <n v="113.482101"/>
    <n v="-1417.2949410000001"/>
    <n v="2020.94202"/>
    <n v="0"/>
    <n v="32486.254411080001"/>
    <n v="11692.910028419999"/>
    <s v="OK"/>
    <n v="50.632203703164905"/>
    <n v="80"/>
    <n v="1093.637645"/>
    <n v="1573.427516"/>
    <n v="12966.269511"/>
    <n v="12132.805245"/>
    <n v="10952.961251000001"/>
    <n v="13197.440457999999"/>
    <n v="717.12917999999991"/>
    <n v="13197.440457999999"/>
    <n v="82.993071920703798"/>
    <n v="17.006928079296202"/>
    <n v="1.7478354881312479"/>
    <n v="2.3919717557568005"/>
    <n v="35.993407797828269"/>
    <n v="64.006592202171731"/>
    <n v="37.31934185132986"/>
    <n v="50"/>
    <n v="5.4338504673100605"/>
    <n v="80"/>
    <n v="42.681098407444949"/>
    <n v="34.144878725955962"/>
    <n v="29.367796296835095"/>
    <n v="100"/>
    <n v="143.87100912203877"/>
    <n v="50"/>
    <n v="93.572058136745298"/>
    <n v="100"/>
    <n v="0.1503922844475476"/>
    <n v="0"/>
    <n v="83.333333333333329"/>
    <n v="83.483725617780877"/>
    <n v="16.696745123556177"/>
    <n v="50.811545392622634"/>
    <n v="50.841623849512139"/>
    <s v="2. Riesgo (&gt;=40 y &lt;60)"/>
  </r>
  <r>
    <s v="73873"/>
    <x v="0"/>
    <x v="22"/>
    <x v="394"/>
    <s v="Rural"/>
    <n v="6"/>
    <s v="G4"/>
    <n v="0"/>
    <n v="1417.0900194999999"/>
    <n v="8506.3345324999991"/>
    <n v="12334.189957000001"/>
    <n v="872.28598799999997"/>
    <n v="156.07772499999999"/>
    <n v="11430.187293000001"/>
    <n v="2475.9178780000002"/>
    <n v="2468.7069175000001"/>
    <n v="1088.6238065"/>
    <n v="116.67436499999999"/>
    <n v="-79.034819999999996"/>
    <n v="3532.5795680000001"/>
    <n v="0"/>
    <n v="23401.924305"/>
    <n v="12623.654933"/>
    <s v="OK"/>
    <n v="43.438114028774663"/>
    <n v="80"/>
    <n v="374.2"/>
    <n v="1028.363713"/>
    <n v="11033.141666"/>
    <n v="9337.6556089999995"/>
    <n v="9923.4245519999986"/>
    <n v="12334.189957000001"/>
    <n v="3570.2191130000001"/>
    <n v="12334.189957000001"/>
    <n v="80.454611016981914"/>
    <n v="19.545388983018086"/>
    <n v="21.661218793118859"/>
    <n v="29.644107755133305"/>
    <n v="53.942807302828768"/>
    <n v="46.057192697171232"/>
    <n v="44.096923728897842"/>
    <n v="50"/>
    <n v="28.945712085241563"/>
    <n v="20"/>
    <n v="33.049337887064524"/>
    <n v="26.439470309651622"/>
    <n v="36.561885971225337"/>
    <n v="100"/>
    <n v="274.81659887760554"/>
    <n v="0"/>
    <n v="84.632789931222831"/>
    <n v="80"/>
    <n v="0.25665340279365256"/>
    <n v="2"/>
    <n v="60"/>
    <n v="62.256653402793653"/>
    <n v="12.451330680558732"/>
    <n v="38.439470309651625"/>
    <n v="38.890800990210352"/>
    <s v="1. Deterioro (&lt;40)"/>
  </r>
  <r>
    <s v="76001"/>
    <x v="0"/>
    <x v="23"/>
    <x v="944"/>
    <s v="Ciudades y aglomeraciones"/>
    <s v="ESP"/>
    <s v="C"/>
    <n v="1"/>
    <n v="0"/>
    <n v="1852783.6093309999"/>
    <n v="4315435.6425360003"/>
    <n v="1928810.3066680001"/>
    <n v="181618.244572"/>
    <n v="3723474.737224"/>
    <n v="436449.26001099998"/>
    <n v="2165218.2597098998"/>
    <n v="1291385.7014958998"/>
    <n v="47537.209466"/>
    <n v="-281871.652902"/>
    <n v="692894.03093899996"/>
    <n v="146192.86383399999"/>
    <n v="13951547.392065"/>
    <n v="4623922.4385369997"/>
    <s v="OK"/>
    <n v="38.286893938726344"/>
    <n v="50"/>
    <n v="1971363.26"/>
    <n v="2110428.5512399999"/>
    <n v="3723474.737224"/>
    <n v="3236771.1522229998"/>
    <n v="1852783.6093309999"/>
    <n v="4315435.6425360003"/>
    <n v="458559.58750299993"/>
    <n v="4461628.5063700005"/>
    <n v="42.933871868430799"/>
    <n v="57.066128131569201"/>
    <n v="11.721558243641809"/>
    <n v="47.092632895767672"/>
    <n v="33.142721080293036"/>
    <n v="66.857278919706971"/>
    <n v="59.64228759408865"/>
    <n v="80"/>
    <n v="10.277852287529109"/>
    <n v="60"/>
    <n v="62.203207989408767"/>
    <n v="49.762566391527017"/>
    <n v="11.713106061273656"/>
    <n v="56.788254988516556"/>
    <n v="107.05427021298955"/>
    <n v="100"/>
    <n v="86.928779719239955"/>
    <n v="80"/>
    <n v="5.9661145931785731E-2"/>
    <n v="2"/>
    <n v="78.929418329505509"/>
    <n v="80.989079475437293"/>
    <n v="16.197815895087459"/>
    <n v="65.548450057428113"/>
    <n v="65.960382286614475"/>
    <s v="3. Vulnerable (&gt;=60 y &lt;70)"/>
  </r>
  <r>
    <s v="76020"/>
    <x v="0"/>
    <x v="23"/>
    <x v="945"/>
    <s v="Intermedio"/>
    <n v="6"/>
    <s v="G2"/>
    <n v="0"/>
    <n v="1511.0841720000001"/>
    <n v="13771.447778"/>
    <n v="23036.256121999999"/>
    <n v="4984.5708619999996"/>
    <n v="217.59682900000001"/>
    <n v="21901.356607000002"/>
    <n v="6938.9965679999996"/>
    <n v="6947.623791"/>
    <n v="2755.3630410000001"/>
    <n v="377.42900300000002"/>
    <n v="-3057.3612349999999"/>
    <n v="2505.6234009999998"/>
    <n v="0"/>
    <n v="37603.609863589998"/>
    <n v="8825.5011696000001"/>
    <s v="OK"/>
    <n v="62.897942590759811"/>
    <n v="80"/>
    <n v="3309.939578"/>
    <n v="5202.1676909999996"/>
    <n v="21901.356607000002"/>
    <n v="17802.907675999999"/>
    <n v="15282.531950000001"/>
    <n v="23036.256121999999"/>
    <n v="-174.30883099999983"/>
    <n v="23036.256121999999"/>
    <n v="66.341213906737792"/>
    <n v="33.658786093262208"/>
    <n v="31.682953218442151"/>
    <n v="44.343850428139262"/>
    <n v="23.469824311057337"/>
    <n v="76.530175688942663"/>
    <n v="39.659070840440677"/>
    <n v="50"/>
    <n v="-0.75667170080442059"/>
    <n v="100"/>
    <n v="60.906562442068818"/>
    <n v="48.725249953655059"/>
    <n v="17.102057409240189"/>
    <n v="65.553439368718244"/>
    <n v="157.16805604479828"/>
    <n v="0"/>
    <n v="81.286780519841969"/>
    <n v="80"/>
    <n v="0.19701533584412578"/>
    <n v="0"/>
    <n v="48.517813122906084"/>
    <n v="48.714828458750212"/>
    <n v="9.7429656917500438"/>
    <n v="58.428812578236275"/>
    <n v="58.468215645405103"/>
    <s v="2. Riesgo (&gt;=40 y &lt;60)"/>
  </r>
  <r>
    <s v="76036"/>
    <x v="0"/>
    <x v="23"/>
    <x v="946"/>
    <s v="Intermedio"/>
    <n v="6"/>
    <s v="G1"/>
    <n v="0"/>
    <n v="1179.5968769999999"/>
    <n v="14377.312540999999"/>
    <n v="29194.369033999999"/>
    <n v="7795.1376300000002"/>
    <n v="957.24440600000003"/>
    <n v="19936.032843000001"/>
    <n v="2147.716171"/>
    <n v="10177.799213"/>
    <n v="4638.1711859999996"/>
    <n v="31.149937000000001"/>
    <n v="3718.7081640000001"/>
    <n v="3888.8602409999999"/>
    <n v="0"/>
    <n v="54943.984684069997"/>
    <n v="10706.0881181"/>
    <s v="OK"/>
    <n v="54.785743793069074"/>
    <n v="80"/>
    <n v="7831.3706099999999"/>
    <n v="8752.3820360000009"/>
    <n v="19936.032843000001"/>
    <n v="18201.161615000001"/>
    <n v="15556.909417999999"/>
    <n v="29194.369033999999"/>
    <n v="7638.7183420000001"/>
    <n v="29194.369033999999"/>
    <n v="53.287363052382794"/>
    <n v="46.712636947617206"/>
    <n v="10.77303688208014"/>
    <n v="13.429243333864903"/>
    <n v="19.485459927343118"/>
    <n v="80.514540072656885"/>
    <n v="45.57145497698275"/>
    <n v="70"/>
    <n v="26.165040022286103"/>
    <n v="20"/>
    <n v="46.131284070827796"/>
    <n v="36.905027256662237"/>
    <n v="25.214256206930926"/>
    <n v="96.648091860300255"/>
    <n v="111.76053939809651"/>
    <n v="80"/>
    <n v="91.29781114596652"/>
    <n v="100"/>
    <n v="0"/>
    <n v="0"/>
    <n v="92.216030620100085"/>
    <n v="92.216030620100085"/>
    <n v="18.443206124020019"/>
    <n v="55.34823338068226"/>
    <n v="55.34823338068226"/>
    <s v="2. Riesgo (&gt;=40 y &lt;60)"/>
  </r>
  <r>
    <s v="76041"/>
    <x v="0"/>
    <x v="23"/>
    <x v="947"/>
    <s v="Intermedio"/>
    <n v="6"/>
    <s v="G2"/>
    <n v="0"/>
    <n v="1259.2560410000001"/>
    <n v="14921.890627000001"/>
    <n v="23112.82403"/>
    <n v="4835.497198"/>
    <n v="169.543192"/>
    <n v="24064.622384999999"/>
    <n v="5020.5192459999998"/>
    <n v="6298.3497260000004"/>
    <n v="2120.2919299999999"/>
    <n v="0"/>
    <n v="-4194.3553529999999"/>
    <n v="5270.9567569999999"/>
    <n v="0"/>
    <n v="48884.422957000002"/>
    <n v="14461.23248049"/>
    <s v="OK"/>
    <n v="63.823199575050893"/>
    <n v="80"/>
    <n v="4570.0582290000002"/>
    <n v="5005.0403900000001"/>
    <n v="23129.121587000001"/>
    <n v="21733.921309000001"/>
    <n v="16181.146668000001"/>
    <n v="23112.82403"/>
    <n v="1076.601404"/>
    <n v="23112.82403"/>
    <n v="70.009388065245446"/>
    <n v="29.990611934754554"/>
    <n v="20.862655418725367"/>
    <n v="29.199628741782274"/>
    <n v="29.582496029891715"/>
    <n v="70.417503970108285"/>
    <n v="33.664245750713015"/>
    <n v="40"/>
    <n v="4.6580262221639046"/>
    <n v="100"/>
    <n v="53.921548929329028"/>
    <n v="43.137239143463226"/>
    <n v="16.176800424949107"/>
    <n v="62.006861540752503"/>
    <n v="109.51808793681784"/>
    <n v="100"/>
    <n v="93.96777662847262"/>
    <n v="100"/>
    <n v="0"/>
    <n v="0"/>
    <n v="87.335620513584175"/>
    <n v="87.335620513584175"/>
    <n v="17.467124102716834"/>
    <n v="60.604363246180057"/>
    <n v="60.604363246180057"/>
    <s v="3. Vulnerable (&gt;=60 y &lt;70)"/>
  </r>
  <r>
    <s v="76054"/>
    <x v="0"/>
    <x v="23"/>
    <x v="14"/>
    <s v="Intermedio"/>
    <n v="6"/>
    <s v="G3"/>
    <n v="0"/>
    <n v="1369.113589"/>
    <n v="7649.6457360000004"/>
    <n v="10411.745811999999"/>
    <n v="1028.7329030000001"/>
    <n v="149.47914499999999"/>
    <n v="8599.9208089999993"/>
    <n v="260.91135400000002"/>
    <n v="2559.542567"/>
    <n v="892.70942600000001"/>
    <n v="12.228548"/>
    <n v="144.991862"/>
    <n v="694.86441400000001"/>
    <n v="0"/>
    <n v="14929.623185"/>
    <n v="5594.7111690000002"/>
    <s v="OK"/>
    <n v="56.810981572302623"/>
    <n v="80"/>
    <n v="1057.539704"/>
    <n v="1178.2120480000001"/>
    <n v="8599.9208089999993"/>
    <n v="8527.2190719999999"/>
    <n v="9018.7593250000009"/>
    <n v="10411.745811999999"/>
    <n v="852.08482400000003"/>
    <n v="10411.745811999999"/>
    <n v="86.621009462269825"/>
    <n v="13.378990537730175"/>
    <n v="3.0338808902397192"/>
    <n v="3.4611656324956277"/>
    <n v="37.473894013755718"/>
    <n v="62.526105986244282"/>
    <n v="34.877694065714678"/>
    <n v="40"/>
    <n v="8.1838803922578904"/>
    <n v="80"/>
    <n v="39.87325243129402"/>
    <n v="31.898601945035217"/>
    <n v="23.189018427697377"/>
    <n v="88.885207033560434"/>
    <n v="111.4106679440567"/>
    <n v="80"/>
    <n v="99.154623180670271"/>
    <n v="100"/>
    <n v="0"/>
    <n v="0"/>
    <n v="89.628402344520154"/>
    <n v="89.628402344520154"/>
    <n v="17.92568046890403"/>
    <n v="49.824282413939244"/>
    <n v="49.824282413939244"/>
    <s v="2. Riesgo (&gt;=40 y &lt;60)"/>
  </r>
  <r>
    <s v="76100"/>
    <x v="0"/>
    <x v="23"/>
    <x v="359"/>
    <s v="Rural disperso"/>
    <n v="6"/>
    <s v="G4"/>
    <n v="0"/>
    <n v="1442.5326015000001"/>
    <n v="15020.427772499999"/>
    <n v="20106.549642999998"/>
    <n v="2665.529446"/>
    <n v="430.21604400000001"/>
    <n v="19804.409368000001"/>
    <n v="4185.1120460000002"/>
    <n v="4599.3502225000002"/>
    <n v="1811.9017815"/>
    <n v="76.501583999999994"/>
    <n v="-2180.5158919999999"/>
    <n v="3041.0873270000002"/>
    <n v="0"/>
    <n v="53100.143515200005"/>
    <n v="21805.246218029999"/>
    <s v="OK"/>
    <n v="58.884513663154493"/>
    <n v="80"/>
    <n v="2520.3039720000002"/>
    <n v="3095.7454900000002"/>
    <n v="19499.617094000001"/>
    <n v="17353.880005999999"/>
    <n v="16462.960373999998"/>
    <n v="20106.549642999998"/>
    <n v="937.07301900000039"/>
    <n v="20106.549642999998"/>
    <n v="81.878595116052153"/>
    <n v="18.121404883947847"/>
    <n v="21.132223477274266"/>
    <n v="28.920159841831236"/>
    <n v="41.064382833142837"/>
    <n v="58.935617166857163"/>
    <n v="39.394733904719516"/>
    <n v="50"/>
    <n v="4.660536171735651"/>
    <n v="100"/>
    <n v="51.195436378527248"/>
    <n v="40.956349102821804"/>
    <n v="21.115486336845507"/>
    <n v="80.937206571153567"/>
    <n v="122.83222676284382"/>
    <n v="70"/>
    <n v="88.996003984815474"/>
    <n v="80"/>
    <n v="0"/>
    <n v="0"/>
    <n v="76.979068857051189"/>
    <n v="76.979068857051189"/>
    <n v="15.395813771410239"/>
    <n v="56.352162874232043"/>
    <n v="56.352162874232043"/>
    <s v="2. Riesgo (&gt;=40 y &lt;60)"/>
  </r>
  <r>
    <s v="76109"/>
    <x v="0"/>
    <x v="23"/>
    <x v="948"/>
    <s v="Ciudades y aglomeraciones"/>
    <n v="1"/>
    <s v="G1"/>
    <n v="0"/>
    <n v="0"/>
    <n v="469270.53681399999"/>
    <n v="683402.36454099999"/>
    <n v="159575.60557799999"/>
    <n v="17440.341606000002"/>
    <n v="554348.013638"/>
    <n v="10922.846766999999"/>
    <n v="177187.58201899999"/>
    <n v="55478.891181999999"/>
    <n v="7077.00371"/>
    <n v="7345.6600660000004"/>
    <n v="22059.385932000001"/>
    <n v="0"/>
    <n v="1328216.4304535601"/>
    <n v="969812.27563976997"/>
    <s v="NO"/>
    <n v="75.686935913020662"/>
    <n v="65"/>
    <n v="200478.84271299999"/>
    <n v="177015.94718399999"/>
    <n v="554348.013638"/>
    <n v="523280.42057100002"/>
    <n v="469270.53681399999"/>
    <n v="683402.36454099999"/>
    <n v="36482.049708000006"/>
    <n v="683402.36454099999"/>
    <n v="68.666800286706732"/>
    <n v="31.333199713293268"/>
    <n v="1.9703952207417541"/>
    <n v="2.4562170512235539"/>
    <n v="73.016133018968759"/>
    <n v="26.983866981031241"/>
    <n v="31.310823563273722"/>
    <n v="40"/>
    <n v="5.3382972610144233"/>
    <n v="80"/>
    <n v="36.154656749109613"/>
    <n v="28.92372539928769"/>
    <n v="0"/>
    <n v="0"/>
    <n v="88.296572739803352"/>
    <n v="80"/>
    <n v="94.39565177421423"/>
    <n v="100"/>
    <n v="0.135803933267442"/>
    <n v="0"/>
    <n v="60"/>
    <n v="60.135803933267439"/>
    <n v="12.027160786653489"/>
    <n v="40.92372539928769"/>
    <n v="40.950886185941179"/>
    <s v="2. Riesgo (&gt;=40 y &lt;60)"/>
  </r>
  <r>
    <s v="76111"/>
    <x v="0"/>
    <x v="23"/>
    <x v="949"/>
    <s v="Ciudades y aglomeraciones"/>
    <n v="2"/>
    <s v="G1"/>
    <n v="0"/>
    <n v="312.17433149999999"/>
    <n v="129410.46506050001"/>
    <n v="231937.49981499999"/>
    <n v="70875.185343999998"/>
    <n v="8054.2416549999998"/>
    <n v="178096.09036500001"/>
    <n v="4447.2391040000002"/>
    <n v="80386.940565800003"/>
    <n v="37323.841700800003"/>
    <n v="1032.0549880000001"/>
    <n v="10778.310584999999"/>
    <n v="22664.941286000001"/>
    <n v="1270.6781940000001"/>
    <n v="385920.90599210002"/>
    <n v="141671.24236628"/>
    <s v="OK"/>
    <n v="48.373514565417501"/>
    <n v="70"/>
    <n v="63746.898504999997"/>
    <n v="78929.426999000003"/>
    <n v="178096.09036500001"/>
    <n v="172733.51563400001"/>
    <n v="129722.63939200001"/>
    <n v="231937.49981499999"/>
    <n v="34475.306859000004"/>
    <n v="233208.178009"/>
    <n v="55.929998165656919"/>
    <n v="44.070001834343081"/>
    <n v="2.4971009160760249"/>
    <n v="3.1127876195228317"/>
    <n v="36.709916505321452"/>
    <n v="63.290083494678548"/>
    <n v="46.43023038082773"/>
    <n v="70"/>
    <n v="14.783060848607775"/>
    <n v="60"/>
    <n v="48.094574589708898"/>
    <n v="38.475659671767119"/>
    <n v="21.626485434582499"/>
    <n v="74.438421357366053"/>
    <n v="123.81688968414544"/>
    <n v="70"/>
    <n v="96.988943036307177"/>
    <n v="100"/>
    <n v="0.11224266314453324"/>
    <n v="0"/>
    <n v="81.479473785788684"/>
    <n v="81.591716448933212"/>
    <n v="16.318343289786643"/>
    <n v="54.771554428924858"/>
    <n v="54.794002961553758"/>
    <s v="2. Riesgo (&gt;=40 y &lt;60)"/>
  </r>
  <r>
    <s v="76113"/>
    <x v="0"/>
    <x v="23"/>
    <x v="950"/>
    <s v="Rural"/>
    <n v="5"/>
    <s v="G1"/>
    <n v="0"/>
    <n v="1620.2066"/>
    <n v="14926.948404000001"/>
    <n v="37551.358445999998"/>
    <n v="19336.729995000002"/>
    <n v="623.22326599999997"/>
    <n v="32415.405574"/>
    <n v="3459.7452370000001"/>
    <n v="21712.714054"/>
    <n v="12951.6335"/>
    <n v="256.961231"/>
    <n v="-3625.1276819999998"/>
    <n v="9670.6741359999996"/>
    <n v="0"/>
    <n v="83699.104693000001"/>
    <n v="23153.122900999999"/>
    <s v="OK"/>
    <n v="49.225243036995906"/>
    <n v="80"/>
    <n v="17633.080000000002"/>
    <n v="19959.953261000002"/>
    <n v="32415.405574"/>
    <n v="30974.556197999998"/>
    <n v="16547.155004"/>
    <n v="37551.358445999998"/>
    <n v="6302.5076849999996"/>
    <n v="37551.358445999998"/>
    <n v="44.06539653630724"/>
    <n v="55.93460346369276"/>
    <n v="10.67315116296129"/>
    <n v="13.304729731775936"/>
    <n v="27.662330422676984"/>
    <n v="72.337669577323013"/>
    <n v="59.649998004804928"/>
    <n v="80"/>
    <n v="16.783700898765616"/>
    <n v="40"/>
    <n v="52.315400554558344"/>
    <n v="41.852320443646676"/>
    <n v="30.774756963004094"/>
    <n v="98.402831512655339"/>
    <n v="113.19606819114982"/>
    <n v="80"/>
    <n v="95.55504751371771"/>
    <n v="100"/>
    <n v="0"/>
    <n v="0"/>
    <n v="92.80094383755177"/>
    <n v="92.80094383755177"/>
    <n v="18.560188767510354"/>
    <n v="60.41250921115703"/>
    <n v="60.41250921115703"/>
    <s v="3. Vulnerable (&gt;=60 y &lt;70)"/>
  </r>
  <r>
    <s v="76122"/>
    <x v="0"/>
    <x v="23"/>
    <x v="951"/>
    <s v="Intermedio"/>
    <n v="6"/>
    <s v="G2"/>
    <n v="0"/>
    <n v="1228.9971887500001"/>
    <n v="21814.142837250001"/>
    <n v="36674.884611000001"/>
    <n v="5909.1900009999999"/>
    <n v="861.13348099999996"/>
    <n v="31401.000001"/>
    <n v="3242.1777670000001"/>
    <n v="8204.6487237500005"/>
    <n v="2659.8596267500002"/>
    <n v="426.65362099999999"/>
    <n v="-219.78200899999999"/>
    <n v="5568.6133060000002"/>
    <n v="0"/>
    <n v="98828.838302400007"/>
    <n v="96443.388055920004"/>
    <s v="OK"/>
    <n v="56.62437911423126"/>
    <n v="80"/>
    <n v="4738.6584999999995"/>
    <n v="6770.3234819999998"/>
    <n v="31349.877522999999"/>
    <n v="28936.824837"/>
    <n v="23043.140026000001"/>
    <n v="36674.884611000001"/>
    <n v="5775.4849180000001"/>
    <n v="36674.884611000001"/>
    <n v="62.830845333017379"/>
    <n v="37.169154666982621"/>
    <n v="10.325078076802487"/>
    <n v="14.451106080290513"/>
    <n v="97.586281203487474"/>
    <n v="2.4137187965125264"/>
    <n v="32.418933659530154"/>
    <n v="40"/>
    <n v="15.747793017643858"/>
    <n v="40"/>
    <n v="26.806795908757135"/>
    <n v="21.44543672700571"/>
    <n v="23.37562088576874"/>
    <n v="89.600467930452623"/>
    <n v="142.87426456242838"/>
    <n v="50"/>
    <n v="92.302832174608497"/>
    <n v="100"/>
    <n v="0"/>
    <n v="0"/>
    <n v="79.866822643484213"/>
    <n v="79.866822643484213"/>
    <n v="15.973364528696843"/>
    <n v="37.418801255702554"/>
    <n v="37.418801255702554"/>
    <s v="1. Deterioro (&lt;40)"/>
  </r>
  <r>
    <s v="76126"/>
    <x v="0"/>
    <x v="23"/>
    <x v="952"/>
    <s v="Rural"/>
    <n v="6"/>
    <s v="G2"/>
    <n v="0"/>
    <n v="1208.84109175"/>
    <n v="13256.63186025"/>
    <n v="33700.165851999998"/>
    <n v="9209.1597889999994"/>
    <n v="382.67423700000001"/>
    <n v="26307.160876999998"/>
    <n v="8109.2496190000002"/>
    <n v="10952.70756655"/>
    <n v="3821.11161455"/>
    <n v="533.36557000000005"/>
    <n v="1066.9223019999999"/>
    <n v="3541.6181529999999"/>
    <n v="800"/>
    <n v="135510.55776013"/>
    <n v="73276.521492740008"/>
    <s v="OK"/>
    <n v="56.938265454784634"/>
    <n v="80"/>
    <n v="7406.507071"/>
    <n v="9591.8340259999986"/>
    <n v="25501.647598"/>
    <n v="18676.078735999999"/>
    <n v="14465.472952"/>
    <n v="33700.165851999998"/>
    <n v="5141.9060250000002"/>
    <n v="34500.165851999998"/>
    <n v="42.924040835667043"/>
    <n v="57.075959164332957"/>
    <n v="30.825255742780698"/>
    <n v="43.143406507678414"/>
    <n v="54.074400330082227"/>
    <n v="45.925599669917773"/>
    <n v="34.887370007210137"/>
    <n v="40"/>
    <n v="14.904003786700407"/>
    <n v="60"/>
    <n v="49.228993068385833"/>
    <n v="39.383194454708672"/>
    <n v="23.061734545215366"/>
    <n v="88.39731858404609"/>
    <n v="129.50550015076058"/>
    <n v="70"/>
    <n v="73.234792631456088"/>
    <n v="70"/>
    <n v="6.790876777780086E-2"/>
    <n v="0"/>
    <n v="76.132439528015368"/>
    <n v="76.200348295793162"/>
    <n v="15.240069659158634"/>
    <n v="54.609682360311744"/>
    <n v="54.623264113867307"/>
    <s v="2. Riesgo (&gt;=40 y &lt;60)"/>
  </r>
  <r>
    <s v="76130"/>
    <x v="0"/>
    <x v="23"/>
    <x v="128"/>
    <s v="Ciudades y aglomeraciones"/>
    <n v="3"/>
    <s v="G1"/>
    <n v="0"/>
    <n v="0.1"/>
    <n v="48782.719236999998"/>
    <n v="122999.583101"/>
    <n v="63464.027965000001"/>
    <n v="5207.6530599999996"/>
    <n v="92538.786414000002"/>
    <n v="9055.0853970000007"/>
    <n v="69139.963405699993"/>
    <n v="30898.277791700002"/>
    <n v="2171.0921370000001"/>
    <n v="-7780.888927"/>
    <n v="11883.811507"/>
    <n v="25500"/>
    <n v="315995.31160215003"/>
    <n v="78913.440398000006"/>
    <s v="OK"/>
    <n v="45.852890804543449"/>
    <n v="70"/>
    <n v="59668.896495000001"/>
    <n v="68671.681024999998"/>
    <n v="92538.786414000002"/>
    <n v="89413.883910000004"/>
    <n v="48782.819236999996"/>
    <n v="122999.583101"/>
    <n v="6274.014717"/>
    <n v="148499.583101"/>
    <n v="39.660963075738572"/>
    <n v="60.339036924261428"/>
    <n v="9.785178461806666"/>
    <n v="12.197817947460925"/>
    <n v="24.972978237523659"/>
    <n v="75.027021762476338"/>
    <n v="44.689462171674663"/>
    <n v="50"/>
    <n v="4.224937596446189"/>
    <n v="100"/>
    <n v="59.51277532683973"/>
    <n v="47.610220261471788"/>
    <n v="24.147109195456551"/>
    <n v="87.810612690919157"/>
    <n v="115.08790183635186"/>
    <n v="80"/>
    <n v="96.623142981344273"/>
    <n v="100"/>
    <n v="6.675008556094808E-2"/>
    <n v="0"/>
    <n v="89.270204230306376"/>
    <n v="89.336954315867331"/>
    <n v="17.867390863173465"/>
    <n v="65.464261107533062"/>
    <n v="65.47761112464525"/>
    <s v="3. Vulnerable (&gt;=60 y &lt;70)"/>
  </r>
  <r>
    <s v="76147"/>
    <x v="0"/>
    <x v="23"/>
    <x v="953"/>
    <s v="Ciudades y aglomeraciones"/>
    <n v="3"/>
    <s v="G1"/>
    <n v="0"/>
    <n v="3124.5785652499999"/>
    <n v="146331.83005575"/>
    <n v="246923.43789199999"/>
    <n v="61265.948436999999"/>
    <n v="11583.74224"/>
    <n v="225080.44680199999"/>
    <n v="19010.919054000002"/>
    <n v="77488.340041250005"/>
    <n v="42988.460767249999"/>
    <n v="1678.693931"/>
    <n v="-12656.888183999999"/>
    <n v="30007.019203"/>
    <n v="3244.196817"/>
    <n v="590731.56459575996"/>
    <n v="67332.903594699994"/>
    <s v="OK"/>
    <n v="50.754880887416341"/>
    <n v="70"/>
    <n v="55474.578206999999"/>
    <n v="72849.690677000006"/>
    <n v="225080.44680199999"/>
    <n v="214676.75474500001"/>
    <n v="149456.40862100001"/>
    <n v="246923.43789199999"/>
    <n v="19028.824950000002"/>
    <n v="250167.63470899998"/>
    <n v="60.527429026955978"/>
    <n v="39.472570973044022"/>
    <n v="8.4462774639520912"/>
    <n v="10.528796714455378"/>
    <n v="11.39822342839868"/>
    <n v="88.60177657160132"/>
    <n v="55.477328259149182"/>
    <n v="80"/>
    <n v="7.6064295735676248"/>
    <n v="80"/>
    <n v="59.720628851820138"/>
    <n v="47.776503081456113"/>
    <n v="19.245119112583659"/>
    <n v="69.984596785757731"/>
    <n v="131.32085548296706"/>
    <n v="60"/>
    <n v="95.377789494903581"/>
    <n v="100"/>
    <n v="0.20184535950965177"/>
    <n v="2"/>
    <n v="76.661532261919248"/>
    <n v="78.863377621428896"/>
    <n v="15.772675524285781"/>
    <n v="63.10880953383996"/>
    <n v="63.549178605741893"/>
    <s v="3. Vulnerable (&gt;=60 y &lt;70)"/>
  </r>
  <r>
    <s v="76233"/>
    <x v="0"/>
    <x v="23"/>
    <x v="954"/>
    <s v="Rural disperso"/>
    <n v="6"/>
    <s v="G3"/>
    <n v="0"/>
    <n v="2940.1787112500001"/>
    <n v="34880.412184749999"/>
    <n v="56155.768211000002"/>
    <n v="13963.958764999999"/>
    <n v="609.01358500000003"/>
    <n v="53432.973227000002"/>
    <n v="9824.919253"/>
    <n v="17619.833374650003"/>
    <n v="10913.089983649999"/>
    <n v="0"/>
    <n v="-2222.5712469999999"/>
    <n v="5468.8124610000004"/>
    <n v="0"/>
    <n v="42769.07877167"/>
    <n v="21450.79237884"/>
    <s v="OK"/>
    <n v="33.047118565484901"/>
    <n v="80"/>
    <n v="12424.807966"/>
    <n v="14572.97235"/>
    <n v="51671.596066999999"/>
    <n v="47242.421452000002"/>
    <n v="37820.590896000002"/>
    <n v="56155.768211000002"/>
    <n v="3246.2412140000006"/>
    <n v="56155.768211000002"/>
    <n v="67.349431947743454"/>
    <n v="32.650568052256546"/>
    <n v="18.387371429361917"/>
    <n v="20.977006140214979"/>
    <n v="50.154908627699704"/>
    <n v="49.845091372300296"/>
    <n v="61.936397192897829"/>
    <n v="80"/>
    <n v="5.7807796374587124"/>
    <n v="80"/>
    <n v="52.694533112954367"/>
    <n v="42.155626490363495"/>
    <n v="46.952881434515099"/>
    <n v="100"/>
    <n v="117.28931658242419"/>
    <n v="80"/>
    <n v="91.428221785026906"/>
    <n v="100"/>
    <n v="0.15644325439799034"/>
    <n v="0"/>
    <n v="93.333333333333329"/>
    <n v="93.489776587731313"/>
    <n v="18.697955317546263"/>
    <n v="60.82229315703016"/>
    <n v="60.853581807909762"/>
    <s v="3. Vulnerable (&gt;=60 y &lt;70)"/>
  </r>
  <r>
    <s v="76243"/>
    <x v="0"/>
    <x v="23"/>
    <x v="955"/>
    <s v="Rural disperso"/>
    <n v="6"/>
    <s v="G4"/>
    <n v="0"/>
    <n v="1356.20562625"/>
    <n v="9902.9535527499993"/>
    <n v="14387.961214000001"/>
    <n v="993.71445300000005"/>
    <n v="78.839894000000001"/>
    <n v="11608.090083999999"/>
    <n v="787.00088800000003"/>
    <n v="2444.27040025"/>
    <n v="389.15854224999998"/>
    <n v="38.619987999999999"/>
    <n v="724.75927200000001"/>
    <n v="2239.1161419999999"/>
    <n v="0"/>
    <n v="30895.120330000002"/>
    <n v="16724.623540000001"/>
    <s v="OK"/>
    <n v="67.866514469883313"/>
    <n v="80"/>
    <n v="933.05778699999996"/>
    <n v="1072.554347"/>
    <n v="11608.090083999999"/>
    <n v="11524.343762"/>
    <n v="11259.159178999998"/>
    <n v="14387.961214000001"/>
    <n v="3002.495402"/>
    <n v="14387.961214000001"/>
    <n v="78.254027874668111"/>
    <n v="21.745972125331889"/>
    <n v="6.7797620651201012"/>
    <n v="9.2783328183006439"/>
    <n v="54.133543942730455"/>
    <n v="45.866456057269545"/>
    <n v="15.921255774737396"/>
    <n v="30"/>
    <n v="20.868108812237168"/>
    <n v="20"/>
    <n v="25.378152200180416"/>
    <n v="20.302521760144334"/>
    <n v="12.133485530116687"/>
    <n v="46.508539235751648"/>
    <n v="114.9504738016832"/>
    <n v="80"/>
    <n v="99.278552101215766"/>
    <n v="100"/>
    <n v="0"/>
    <n v="0"/>
    <n v="75.502846411917218"/>
    <n v="75.502846411917218"/>
    <n v="15.100569282383445"/>
    <n v="35.403091042527777"/>
    <n v="35.403091042527777"/>
    <s v="1. Deterioro (&lt;40)"/>
  </r>
  <r>
    <s v="76246"/>
    <x v="0"/>
    <x v="23"/>
    <x v="956"/>
    <s v="Rural disperso"/>
    <n v="6"/>
    <s v="G3"/>
    <n v="0"/>
    <n v="1424.7034410000001"/>
    <n v="9085.9807500000006"/>
    <n v="11784.93116"/>
    <n v="865.62769500000002"/>
    <n v="211.003794"/>
    <n v="13768.294469"/>
    <n v="3495.2217270000001"/>
    <n v="2511.898369"/>
    <n v="1072.644513"/>
    <n v="0"/>
    <n v="-3224.5988560000001"/>
    <n v="5806.4611940000004"/>
    <n v="0"/>
    <n v="24103.706591510003"/>
    <n v="10678.409382709999"/>
    <s v="OK"/>
    <n v="57.415347131176752"/>
    <n v="80"/>
    <n v="987.382654"/>
    <n v="1076.6314890000001"/>
    <n v="13570.276159999999"/>
    <n v="12388.739809999999"/>
    <n v="10510.684191"/>
    <n v="11784.93116"/>
    <n v="2581.8623380000004"/>
    <n v="11784.93116"/>
    <n v="89.187489076516599"/>
    <n v="10.812510923483401"/>
    <n v="25.38601810754168"/>
    <n v="28.961325971103754"/>
    <n v="44.301938965981407"/>
    <n v="55.698061034018593"/>
    <n v="42.702544268422187"/>
    <n v="50"/>
    <n v="21.908166479268601"/>
    <n v="20"/>
    <n v="33.09437958572115"/>
    <n v="26.47550366857692"/>
    <n v="22.584652868823248"/>
    <n v="86.568629555648855"/>
    <n v="109.03893081759568"/>
    <n v="100"/>
    <n v="91.293203350697326"/>
    <n v="100"/>
    <n v="0"/>
    <n v="0"/>
    <n v="95.522876518549609"/>
    <n v="95.522876518549609"/>
    <n v="19.104575303709922"/>
    <n v="45.580078972286842"/>
    <n v="45.580078972286842"/>
    <s v="2. Riesgo (&gt;=40 y &lt;60)"/>
  </r>
  <r>
    <s v="76248"/>
    <x v="0"/>
    <x v="23"/>
    <x v="957"/>
    <s v="Intermedio"/>
    <n v="5"/>
    <s v="G1"/>
    <n v="0"/>
    <n v="1231.5835549999999"/>
    <n v="26963.123555999999"/>
    <n v="64289.632265"/>
    <n v="26094.650934000001"/>
    <n v="7348.0857850000002"/>
    <n v="51826.135534000001"/>
    <n v="8879.3059730000004"/>
    <n v="34975.184204099998"/>
    <n v="19303.659722099997"/>
    <n v="895.175072"/>
    <n v="-3208.0277510000001"/>
    <n v="9565.2597839999999"/>
    <n v="0"/>
    <n v="191320.35081416002"/>
    <n v="31516.118143980002"/>
    <s v="OK"/>
    <n v="55.483160863121498"/>
    <n v="80"/>
    <n v="27313.266385999999"/>
    <n v="33442.736719"/>
    <n v="51826.135534000001"/>
    <n v="45901.249391999998"/>
    <n v="28194.707111"/>
    <n v="64289.632265"/>
    <n v="7252.4071050000002"/>
    <n v="64289.632265"/>
    <n v="43.8557604354964"/>
    <n v="56.1442395645036"/>
    <n v="17.132872982927356"/>
    <n v="21.357164448090654"/>
    <n v="16.472956488875219"/>
    <n v="83.527043511124788"/>
    <n v="55.192446191140021"/>
    <n v="80"/>
    <n v="11.280834637699884"/>
    <n v="60"/>
    <n v="60.205689504743802"/>
    <n v="48.164551603795047"/>
    <n v="24.516839136878502"/>
    <n v="78.393028211704518"/>
    <n v="122.44136694006613"/>
    <n v="70"/>
    <n v="88.567763965127128"/>
    <n v="80"/>
    <n v="0.1798703158952567"/>
    <n v="0"/>
    <n v="76.131009403901501"/>
    <n v="76.310879719796759"/>
    <n v="15.262175943959353"/>
    <n v="63.390753484575349"/>
    <n v="63.426727547754396"/>
    <s v="3. Vulnerable (&gt;=60 y &lt;70)"/>
  </r>
  <r>
    <s v="76250"/>
    <x v="0"/>
    <x v="23"/>
    <x v="958"/>
    <s v="Rural"/>
    <n v="6"/>
    <s v="G3"/>
    <n v="0"/>
    <n v="1479.3329160000001"/>
    <n v="12914.842239"/>
    <n v="19212.901817000002"/>
    <n v="2035.658512"/>
    <n v="287.18480499999998"/>
    <n v="17142.781379"/>
    <n v="924.21364500000004"/>
    <n v="3838.9046659999999"/>
    <n v="1609.641192"/>
    <n v="87.009133000000006"/>
    <n v="114.76049399999999"/>
    <n v="3956.15569"/>
    <n v="0"/>
    <n v="46976.516105360002"/>
    <n v="10664.498461319999"/>
    <s v="OK"/>
    <n v="58.054448275921288"/>
    <n v="80"/>
    <n v="2753.5"/>
    <n v="2322.8433169999998"/>
    <n v="16868.877849"/>
    <n v="16833.250502999999"/>
    <n v="14394.175154999999"/>
    <n v="19212.901817000002"/>
    <n v="4157.9253170000002"/>
    <n v="19212.901817000002"/>
    <n v="74.91931875831331"/>
    <n v="25.08068124168669"/>
    <n v="5.391270089532652"/>
    <n v="6.1505640545821274"/>
    <n v="22.70176536165734"/>
    <n v="77.298234638342663"/>
    <n v="41.92969953789418"/>
    <n v="50"/>
    <n v="21.641318716993471"/>
    <n v="20"/>
    <n v="35.7058959869223"/>
    <n v="28.56471678953784"/>
    <n v="21.945551724078712"/>
    <n v="84.118908031509108"/>
    <n v="84.35966286544398"/>
    <n v="80"/>
    <n v="99.788798363952154"/>
    <n v="100"/>
    <n v="0"/>
    <n v="0"/>
    <n v="88.039636010503045"/>
    <n v="88.039636010503045"/>
    <n v="17.607927202100608"/>
    <n v="46.172643991638452"/>
    <n v="46.172643991638452"/>
    <s v="2. Riesgo (&gt;=40 y &lt;60)"/>
  </r>
  <r>
    <s v="76275"/>
    <x v="0"/>
    <x v="23"/>
    <x v="959"/>
    <s v="Ciudades y aglomeraciones"/>
    <n v="6"/>
    <s v="G2"/>
    <n v="0"/>
    <n v="1883.4377425"/>
    <n v="39201.584513499998"/>
    <n v="53207.147044999998"/>
    <n v="10595.248111000001"/>
    <n v="693.47239200000001"/>
    <n v="45015.780574999997"/>
    <n v="3579.2573389999998"/>
    <n v="13382.7513905"/>
    <n v="2672.8226125000001"/>
    <n v="222.339448"/>
    <n v="-2518.562308"/>
    <n v="5335.3085899999996"/>
    <n v="0"/>
    <n v="132340.28643286001"/>
    <n v="64013.944677250001"/>
    <s v="OK"/>
    <n v="74.866971263600675"/>
    <n v="80"/>
    <n v="11493.769899999999"/>
    <n v="11288.720503"/>
    <n v="45015.780574999997"/>
    <n v="43234.672063999998"/>
    <n v="41085.022255999997"/>
    <n v="53207.147044999998"/>
    <n v="3039.0857299999998"/>
    <n v="53207.147044999998"/>
    <n v="77.217111868922984"/>
    <n v="22.782888131077016"/>
    <n v="7.9511169045189884"/>
    <n v="11.128480868551311"/>
    <n v="48.370716433144558"/>
    <n v="51.629283566855442"/>
    <n v="19.972145745734725"/>
    <n v="30"/>
    <n v="5.7117998216098487"/>
    <n v="80"/>
    <n v="39.108130513296757"/>
    <n v="31.286504410637406"/>
    <n v="5.133028736399325"/>
    <n v="19.67527531907584"/>
    <n v="98.215995284541066"/>
    <n v="100"/>
    <n v="96.043368595969298"/>
    <n v="100"/>
    <n v="0"/>
    <n v="0"/>
    <n v="73.225091773025284"/>
    <n v="73.225091773025284"/>
    <n v="14.645018354605057"/>
    <n v="45.931522765242462"/>
    <n v="45.931522765242462"/>
    <s v="2. Riesgo (&gt;=40 y &lt;60)"/>
  </r>
  <r>
    <s v="76306"/>
    <x v="0"/>
    <x v="23"/>
    <x v="960"/>
    <s v="Intermedio"/>
    <n v="6"/>
    <s v="G2"/>
    <n v="0"/>
    <n v="1248.5926575000001"/>
    <n v="14641.330433499999"/>
    <n v="28051.840938000001"/>
    <n v="8255.1413620000003"/>
    <n v="885.76730199999997"/>
    <n v="25531.995651000001"/>
    <n v="3802.3541839999998"/>
    <n v="10520.648204499999"/>
    <n v="4535.2353725000003"/>
    <n v="478.345777"/>
    <n v="-3264.1309350000001"/>
    <n v="5241.2969899999998"/>
    <n v="0"/>
    <n v="54912.966672019997"/>
    <n v="8269.8020106799995"/>
    <s v="NO"/>
    <n v="52.187215374924357"/>
    <n v="80"/>
    <n v="7527.5077600000004"/>
    <n v="9140.9086640000005"/>
    <n v="25330.559041"/>
    <n v="23957.626011"/>
    <n v="15889.923090999999"/>
    <n v="28051.840938000001"/>
    <n v="2455.5118319999997"/>
    <n v="28051.840938000001"/>
    <n v="56.64484953454501"/>
    <n v="43.35515046545499"/>
    <n v="14.892506782371612"/>
    <n v="20.843735389955153"/>
    <n v="15.059834701835079"/>
    <n v="84.940165298164914"/>
    <n v="43.107946243845916"/>
    <n v="50"/>
    <n v="8.7534783810700922"/>
    <n v="80"/>
    <n v="55.827810230715009"/>
    <n v="44.662248184572007"/>
    <n v="27.812784625075643"/>
    <n v="100"/>
    <n v="121.43340074085822"/>
    <n v="70"/>
    <n v="94.579933953381087"/>
    <n v="100"/>
    <n v="0.1416007568752724"/>
    <n v="0"/>
    <n v="90"/>
    <n v="90.141600756875278"/>
    <n v="18.028320151375056"/>
    <n v="62.662248184572007"/>
    <n v="62.690568335947063"/>
    <s v="3. Vulnerable (&gt;=60 y &lt;70)"/>
  </r>
  <r>
    <s v="76318"/>
    <x v="0"/>
    <x v="23"/>
    <x v="961"/>
    <s v="Intermedio"/>
    <n v="6"/>
    <s v="G2"/>
    <n v="0"/>
    <n v="851.72572775000003"/>
    <n v="20774.991567249999"/>
    <n v="39219.685604999999"/>
    <n v="12308.277361"/>
    <n v="1854.0940949999999"/>
    <n v="27976.802997999999"/>
    <n v="983.15463199999999"/>
    <n v="15164.521591750001"/>
    <n v="6541.83348475"/>
    <n v="496.925817"/>
    <n v="2620.1945000000001"/>
    <n v="1536.646019"/>
    <n v="0"/>
    <n v="95884.681330459993"/>
    <n v="13183.299508149999"/>
    <s v="OK"/>
    <n v="64.851380035630626"/>
    <n v="80"/>
    <n v="16391.481818"/>
    <n v="14162.371456000001"/>
    <n v="27976.802997999999"/>
    <n v="26831.089293000001"/>
    <n v="21626.717294999999"/>
    <n v="39219.685604999999"/>
    <n v="4653.7663359999997"/>
    <n v="39219.685604999999"/>
    <n v="55.142505508108599"/>
    <n v="44.857494491891401"/>
    <n v="3.5141779140035538"/>
    <n v="4.9184865666416648"/>
    <n v="13.749119593686357"/>
    <n v="86.250880406313641"/>
    <n v="43.139069341356425"/>
    <n v="50"/>
    <n v="11.86589403818858"/>
    <n v="60"/>
    <n v="49.205372292969344"/>
    <n v="39.364297834375478"/>
    <n v="15.148619964369374"/>
    <n v="58.065770485456554"/>
    <n v="86.400800203724458"/>
    <n v="80"/>
    <n v="95.90477258934159"/>
    <n v="100"/>
    <n v="0.17498895576783813"/>
    <n v="0"/>
    <n v="79.355256828485508"/>
    <n v="79.530245784253353"/>
    <n v="15.906049156850671"/>
    <n v="55.235349200072577"/>
    <n v="55.270346991226148"/>
    <s v="2. Riesgo (&gt;=40 y &lt;60)"/>
  </r>
  <r>
    <s v="76364"/>
    <x v="0"/>
    <x v="23"/>
    <x v="962"/>
    <s v="Ciudades y aglomeraciones"/>
    <n v="2"/>
    <s v="G1"/>
    <n v="0"/>
    <n v="0"/>
    <n v="121346.200339"/>
    <n v="245901.765472"/>
    <n v="95405.002527000004"/>
    <n v="6487.1851889999998"/>
    <n v="187459.284763"/>
    <n v="3087.3882309999999"/>
    <n v="103539.87527"/>
    <n v="42147.486550000001"/>
    <n v="1822.432779"/>
    <n v="-2949.908011"/>
    <n v="13355.021006000001"/>
    <n v="0"/>
    <n v="451683.44628152001"/>
    <n v="166060.17310551001"/>
    <s v="OK"/>
    <n v="65.781367689615195"/>
    <n v="70"/>
    <n v="111269.911616"/>
    <n v="101892.187716"/>
    <n v="187459.284763"/>
    <n v="179509.92726"/>
    <n v="121346.200339"/>
    <n v="245901.765472"/>
    <n v="12227.545774"/>
    <n v="245901.765472"/>
    <n v="49.347429493269452"/>
    <n v="50.652570506730548"/>
    <n v="1.6469646915079752"/>
    <n v="2.0530412962137499"/>
    <n v="36.764724160825224"/>
    <n v="63.235275839174776"/>
    <n v="40.706526292495894"/>
    <n v="50"/>
    <n v="4.9725327309178304"/>
    <n v="100"/>
    <n v="53.188177528423807"/>
    <n v="42.550542022739052"/>
    <n v="4.2186323103848054"/>
    <n v="14.520543822162896"/>
    <n v="91.572093691991824"/>
    <n v="100"/>
    <n v="95.759421832292716"/>
    <n v="100"/>
    <n v="0.12049500025003534"/>
    <n v="0"/>
    <n v="71.506847940720959"/>
    <n v="71.627342940970991"/>
    <n v="14.325468588194198"/>
    <n v="56.851911610883242"/>
    <n v="56.87601061093325"/>
    <s v="2. Riesgo (&gt;=40 y &lt;60)"/>
  </r>
  <r>
    <s v="76377"/>
    <x v="0"/>
    <x v="23"/>
    <x v="963"/>
    <s v="Rural"/>
    <n v="6"/>
    <s v="G4"/>
    <n v="0"/>
    <n v="1456.8451842500001"/>
    <n v="13095.600349750001"/>
    <n v="19127.887374999998"/>
    <n v="3371.8958459999999"/>
    <n v="257.44190200000003"/>
    <n v="16395.081516999999"/>
    <n v="1923.9940280000001"/>
    <n v="5155.9912642500003"/>
    <n v="2693.53278125"/>
    <n v="0"/>
    <n v="682.29165499999999"/>
    <n v="8.3935670000000009"/>
    <n v="0"/>
    <n v="67600.654795110007"/>
    <n v="19749.425881589999"/>
    <s v="OK"/>
    <n v="56.167532707829302"/>
    <n v="80"/>
    <n v="3406"/>
    <n v="3629.3377479999999"/>
    <n v="15983.137237000001"/>
    <n v="15983.137237999999"/>
    <n v="14552.445534"/>
    <n v="19127.887374999998"/>
    <n v="690.68522199999995"/>
    <n v="19127.887374999998"/>
    <n v="76.079732427847389"/>
    <n v="23.920267572152611"/>
    <n v="11.73519037404613"/>
    <n v="16.060003423525629"/>
    <n v="29.214844059496599"/>
    <n v="70.785155940503401"/>
    <n v="52.240832910755643"/>
    <n v="70"/>
    <n v="3.6108808487795687"/>
    <n v="100"/>
    <n v="56.153085387236331"/>
    <n v="44.922468309789068"/>
    <n v="23.832467292170698"/>
    <n v="91.351593686041937"/>
    <n v="106.55718578978274"/>
    <n v="100"/>
    <n v="100.00000000625658"/>
    <n v="100"/>
    <n v="0"/>
    <n v="0"/>
    <n v="97.117197895347317"/>
    <n v="97.117197895347317"/>
    <n v="19.423439579069466"/>
    <n v="64.345907888858534"/>
    <n v="64.345907888858534"/>
    <s v="3. Vulnerable (&gt;=60 y &lt;70)"/>
  </r>
  <r>
    <s v="76400"/>
    <x v="0"/>
    <x v="23"/>
    <x v="65"/>
    <s v="Intermedio"/>
    <n v="6"/>
    <s v="G2"/>
    <n v="0"/>
    <n v="2623.8671882499998"/>
    <n v="28272.47290375"/>
    <n v="45041.062180000001"/>
    <n v="11863.120075000001"/>
    <n v="1486.752802"/>
    <n v="38921.10643"/>
    <n v="4665.7145639999999"/>
    <n v="16222.685053249999"/>
    <n v="7793.1640922500001"/>
    <n v="204.53543500000001"/>
    <n v="-2309.5652110000001"/>
    <n v="8836.0204529999992"/>
    <n v="0"/>
    <n v="113201.068764"/>
    <n v="16155.80826"/>
    <s v="OK"/>
    <n v="57.001952917118437"/>
    <n v="80"/>
    <n v="11447.201580000001"/>
    <n v="13349.872877000002"/>
    <n v="38921.10643"/>
    <n v="38856.763417000002"/>
    <n v="30896.340091999999"/>
    <n v="45041.062180000001"/>
    <n v="6730.9906769999989"/>
    <n v="45041.062180000001"/>
    <n v="68.595940230111154"/>
    <n v="31.404059769888846"/>
    <n v="11.987620579058651"/>
    <n v="16.778020984408681"/>
    <n v="14.271780678750837"/>
    <n v="85.728219321249156"/>
    <n v="48.038682047203665"/>
    <n v="70"/>
    <n v="14.944120656170544"/>
    <n v="60"/>
    <n v="52.782060015109337"/>
    <n v="42.225648012087476"/>
    <n v="22.998047082881563"/>
    <n v="88.153199873604208"/>
    <n v="116.62127886630613"/>
    <n v="80"/>
    <n v="99.834683494633637"/>
    <n v="100"/>
    <n v="5.2676336226291975E-2"/>
    <n v="0"/>
    <n v="89.384399957868069"/>
    <n v="89.437076294094368"/>
    <n v="17.887415258818873"/>
    <n v="60.102528003661092"/>
    <n v="60.113063270906352"/>
    <s v="3. Vulnerable (&gt;=60 y &lt;70)"/>
  </r>
  <r>
    <s v="76403"/>
    <x v="0"/>
    <x v="23"/>
    <x v="239"/>
    <s v="Rural"/>
    <n v="6"/>
    <s v="G2"/>
    <n v="0"/>
    <n v="1080.82764"/>
    <n v="10126.635257"/>
    <n v="19241.827313000002"/>
    <n v="4530.3124959999996"/>
    <n v="79.248082999999994"/>
    <n v="21658.081676000002"/>
    <n v="6809.9068029999999"/>
    <n v="5738.7269180000003"/>
    <n v="2091.9289669999998"/>
    <n v="253.77858800000001"/>
    <n v="-6063.0523139999996"/>
    <n v="4800.9518580000004"/>
    <n v="0"/>
    <n v="66564.896630190007"/>
    <n v="10799.786774"/>
    <s v="OK"/>
    <n v="66.54456132723665"/>
    <n v="80"/>
    <n v="3678.5"/>
    <n v="4609.560579"/>
    <n v="21658.081676000002"/>
    <n v="17735.459314"/>
    <n v="11207.462896999999"/>
    <n v="19241.827313000002"/>
    <n v="-1008.3218679999991"/>
    <n v="19241.827313000002"/>
    <n v="58.245314827392235"/>
    <n v="41.754685172607765"/>
    <n v="31.442797681136604"/>
    <n v="44.007725788736394"/>
    <n v="16.224447600361536"/>
    <n v="83.775552399638457"/>
    <n v="36.452840445125354"/>
    <n v="50"/>
    <n v="-5.2402604575853626"/>
    <n v="80"/>
    <n v="59.907592672196529"/>
    <n v="47.926074137757226"/>
    <n v="13.45543867276335"/>
    <n v="51.575682510452225"/>
    <n v="125.31087614516787"/>
    <n v="70"/>
    <n v="81.888412738110674"/>
    <n v="80"/>
    <n v="0.14795768319054003"/>
    <n v="0"/>
    <n v="67.191894170150746"/>
    <n v="67.339851853341287"/>
    <n v="13.467970370668258"/>
    <n v="61.364452971787372"/>
    <n v="61.39404450842548"/>
    <s v="3. Vulnerable (&gt;=60 y &lt;70)"/>
  </r>
  <r>
    <s v="76497"/>
    <x v="0"/>
    <x v="23"/>
    <x v="964"/>
    <s v="Intermedio"/>
    <n v="6"/>
    <s v="G2"/>
    <n v="0"/>
    <n v="1428.6059144999999"/>
    <n v="9432.2222755000003"/>
    <n v="22025.863104"/>
    <n v="4560.0986160000002"/>
    <n v="190.040952"/>
    <n v="24717.376725999999"/>
    <n v="10848.253500999999"/>
    <n v="6203.2205654999998"/>
    <n v="2420.9957734999998"/>
    <n v="231.313547"/>
    <n v="-6473.7384140000004"/>
    <n v="8081.5540970000002"/>
    <n v="0"/>
    <n v="65900.689735969994"/>
    <n v="11370.505566939999"/>
    <s v="OK"/>
    <n v="61.321975495527703"/>
    <n v="80"/>
    <n v="4203.3"/>
    <n v="4750.1395680000005"/>
    <n v="24717.376725999999"/>
    <n v="15020.922049999999"/>
    <n v="10860.82819"/>
    <n v="22025.863104"/>
    <n v="1839.1292299999996"/>
    <n v="22025.863104"/>
    <n v="49.309432909476421"/>
    <n v="50.690567090523579"/>
    <n v="43.889178132681103"/>
    <n v="61.427832724782412"/>
    <n v="17.254000849605276"/>
    <n v="82.745999150394724"/>
    <n v="39.028045963167521"/>
    <n v="50"/>
    <n v="8.3498622565487803"/>
    <n v="80"/>
    <n v="64.972879793140152"/>
    <n v="51.978303834512126"/>
    <n v="18.678024504472297"/>
    <n v="71.594236739014477"/>
    <n v="113.00976775390765"/>
    <n v="80"/>
    <n v="60.770696730934304"/>
    <n v="60"/>
    <n v="0"/>
    <n v="0"/>
    <n v="70.531412246338164"/>
    <n v="70.531412246338164"/>
    <n v="14.106282449267633"/>
    <n v="66.084586283779757"/>
    <n v="66.084586283779757"/>
    <s v="3. Vulnerable (&gt;=60 y &lt;70)"/>
  </r>
  <r>
    <s v="76520"/>
    <x v="0"/>
    <x v="23"/>
    <x v="965"/>
    <s v="Ciudades y aglomeraciones"/>
    <n v="1"/>
    <s v="G1"/>
    <n v="0"/>
    <n v="0"/>
    <n v="301181.061712"/>
    <n v="679540.80728299997"/>
    <n v="238651.859253"/>
    <n v="76793.575226999994"/>
    <n v="528753.35944699997"/>
    <n v="56318.684614999998"/>
    <n v="318699.79528429999"/>
    <n v="173740.11799229999"/>
    <n v="9781.1114440000001"/>
    <n v="5827.770544"/>
    <n v="103184.14952399999"/>
    <n v="0"/>
    <n v="2686441.611333"/>
    <n v="551161.77096700005"/>
    <s v="NO"/>
    <n v="40.581685045371088"/>
    <n v="65"/>
    <n v="228374.67858400001"/>
    <n v="315445.43448"/>
    <n v="528753.35944699997"/>
    <n v="513112.47902299999"/>
    <n v="301181.061712"/>
    <n v="679540.80728299997"/>
    <n v="118793.03151199999"/>
    <n v="679540.80728299997"/>
    <n v="44.321262017539269"/>
    <n v="55.678737982460731"/>
    <n v="10.651220197239267"/>
    <n v="13.277391453957767"/>
    <n v="20.516424724880437"/>
    <n v="79.483575275119563"/>
    <n v="54.515290114106605"/>
    <n v="70"/>
    <n v="17.481368335621926"/>
    <n v="40"/>
    <n v="51.687940942307613"/>
    <n v="41.350352753846096"/>
    <n v="24.418314954628912"/>
    <n v="95.843995778923386"/>
    <n v="138.12627408426715"/>
    <n v="60"/>
    <n v="97.041932662071773"/>
    <n v="100"/>
    <n v="0.18471944567861054"/>
    <n v="2"/>
    <n v="85.2813319263078"/>
    <n v="87.46605137198641"/>
    <n v="17.493210274397281"/>
    <n v="58.406619139107661"/>
    <n v="58.843563028243381"/>
    <s v="2. Riesgo (&gt;=40 y &lt;60)"/>
  </r>
  <r>
    <s v="76563"/>
    <x v="0"/>
    <x v="23"/>
    <x v="966"/>
    <s v="Ciudades y aglomeraciones"/>
    <n v="6"/>
    <s v="G1"/>
    <n v="0"/>
    <n v="1197.3712310000001"/>
    <n v="24408.259311999998"/>
    <n v="46752.711608999998"/>
    <n v="13785.944998000001"/>
    <n v="6703.2118499999997"/>
    <n v="37624.421457999997"/>
    <n v="3980.6642440000001"/>
    <n v="22295.109066000001"/>
    <n v="10252.940363"/>
    <n v="995.38482399999998"/>
    <n v="-2888.2341259999998"/>
    <n v="3030.0551650000002"/>
    <n v="0"/>
    <n v="150307.84640060001"/>
    <n v="29978.030602360002"/>
    <s v="NO"/>
    <n v="58.945921667292765"/>
    <n v="80"/>
    <n v="14604.599482"/>
    <n v="20489.156847999999"/>
    <n v="37598.777031999998"/>
    <n v="33210.375680999998"/>
    <n v="25605.630542999999"/>
    <n v="46752.711608999998"/>
    <n v="1137.2058630000004"/>
    <n v="46752.711608999998"/>
    <n v="54.768225546239464"/>
    <n v="45.231774453760536"/>
    <n v="10.580001205981601"/>
    <n v="13.188612665389567"/>
    <n v="19.944421612204227"/>
    <n v="80.055578387795777"/>
    <n v="45.987397202894662"/>
    <n v="70"/>
    <n v="2.4323848261692822"/>
    <n v="100"/>
    <n v="61.695193101389179"/>
    <n v="49.356154481111346"/>
    <n v="21.054078332707235"/>
    <n v="80.701825191024582"/>
    <n v="140.29249397255055"/>
    <n v="50"/>
    <n v="88.328340181742959"/>
    <n v="80"/>
    <n v="0"/>
    <n v="0"/>
    <n v="70.233941730341527"/>
    <n v="70.233941730341527"/>
    <n v="14.046788346068306"/>
    <n v="63.40294282717965"/>
    <n v="63.40294282717965"/>
    <s v="3. Vulnerable (&gt;=60 y &lt;70)"/>
  </r>
  <r>
    <s v="76606"/>
    <x v="0"/>
    <x v="23"/>
    <x v="683"/>
    <s v="Intermedio"/>
    <n v="6"/>
    <s v="G2"/>
    <n v="0"/>
    <n v="1294.43110525"/>
    <n v="15711.875722749999"/>
    <n v="23002.732810000001"/>
    <n v="5030.175647"/>
    <n v="456.78600799999998"/>
    <n v="18955.377283000002"/>
    <n v="662.89826000000005"/>
    <n v="6882.8418812500004"/>
    <n v="3144.3407602500001"/>
    <n v="322.386572"/>
    <n v="308.85440599999998"/>
    <n v="1932.6760059999999"/>
    <n v="0"/>
    <n v="66048.422740649999"/>
    <n v="17621.179567759998"/>
    <s v="OK"/>
    <n v="56.432111113699399"/>
    <n v="80"/>
    <n v="4128.2295199999999"/>
    <n v="5486.9616550000001"/>
    <n v="18955.377283000002"/>
    <n v="18897.403138999998"/>
    <n v="17006.306828000001"/>
    <n v="23002.732810000001"/>
    <n v="2563.916984"/>
    <n v="23002.732810000001"/>
    <n v="73.931680068060572"/>
    <n v="26.068319931939428"/>
    <n v="3.4971514948136417"/>
    <n v="4.8946561812391831"/>
    <n v="26.679182994198758"/>
    <n v="73.320817005801246"/>
    <n v="45.683757007635236"/>
    <n v="70"/>
    <n v="11.146140787608443"/>
    <n v="60"/>
    <n v="46.856758623795976"/>
    <n v="37.485406899036782"/>
    <n v="23.567888886300601"/>
    <n v="90.337445266793466"/>
    <n v="132.91319265116829"/>
    <n v="60"/>
    <n v="99.694154628871473"/>
    <n v="100"/>
    <n v="0.11322321869618535"/>
    <n v="0"/>
    <n v="83.445815088931155"/>
    <n v="83.559038307627347"/>
    <n v="16.711807661525469"/>
    <n v="54.174569916823017"/>
    <n v="54.197214560562252"/>
    <s v="2. Riesgo (&gt;=40 y &lt;60)"/>
  </r>
  <r>
    <s v="76616"/>
    <x v="0"/>
    <x v="23"/>
    <x v="967"/>
    <s v="Rural"/>
    <n v="6"/>
    <s v="G2"/>
    <n v="0"/>
    <n v="1164.1934140000001"/>
    <n v="17354.161818"/>
    <n v="26141.440065999999"/>
    <n v="6722.7262970000002"/>
    <n v="375.83724899999999"/>
    <n v="25343.978985000002"/>
    <n v="3829.8219370000002"/>
    <n v="8330.9359476999998"/>
    <n v="4486.0535847000001"/>
    <n v="30.964369000000001"/>
    <n v="-2119.656414"/>
    <n v="1896.6715799999999"/>
    <n v="0.24964800000000001"/>
    <n v="69250.265863420005"/>
    <n v="29697.662782799998"/>
    <s v="OK"/>
    <n v="52.040728342371303"/>
    <n v="80"/>
    <n v="5646.9755450000002"/>
    <n v="7098.5635460000003"/>
    <n v="24416.214117"/>
    <n v="23156.214365"/>
    <n v="18518.355232000002"/>
    <n v="26141.440065999999"/>
    <n v="-192.02046500000029"/>
    <n v="26141.689714"/>
    <n v="70.839078433499495"/>
    <n v="29.160921566500505"/>
    <n v="15.111368026570354"/>
    <n v="21.150056275206982"/>
    <n v="42.884546958089246"/>
    <n v="57.115453041910754"/>
    <n v="53.848134385650958"/>
    <n v="70"/>
    <n v="-0.7345373122425406"/>
    <n v="100"/>
    <n v="55.485286176723648"/>
    <n v="44.38822894137892"/>
    <n v="27.959271657628697"/>
    <n v="100"/>
    <n v="125.70558327077013"/>
    <n v="70"/>
    <n v="94.839495812240955"/>
    <n v="100"/>
    <n v="1.9720231445748082E-2"/>
    <n v="0"/>
    <n v="90"/>
    <n v="90.019720231445746"/>
    <n v="18.003944046289149"/>
    <n v="62.38822894137892"/>
    <n v="62.392172987668069"/>
    <s v="3. Vulnerable (&gt;=60 y &lt;70)"/>
  </r>
  <r>
    <s v="76622"/>
    <x v="0"/>
    <x v="23"/>
    <x v="968"/>
    <s v="Intermedio"/>
    <n v="6"/>
    <s v="G2"/>
    <n v="0"/>
    <n v="1312.5155782500001"/>
    <n v="30483.666395749999"/>
    <n v="46854.377358999998"/>
    <n v="11254.773652"/>
    <n v="542.42736100000002"/>
    <n v="40252.365720000002"/>
    <n v="5150.8946619999997"/>
    <n v="13364.05244625"/>
    <n v="6422.47034325"/>
    <n v="108.222587"/>
    <n v="-339.57046400000002"/>
    <n v="4586.2274660000003"/>
    <n v="0"/>
    <n v="139648.16052795001"/>
    <n v="42632.993542769997"/>
    <s v="OK"/>
    <n v="54.731601551452769"/>
    <n v="80"/>
    <n v="9252.5"/>
    <n v="11797.201013"/>
    <n v="40252.365720000002"/>
    <n v="39261.398645000001"/>
    <n v="31796.181973999999"/>
    <n v="46854.377358999998"/>
    <n v="4354.8795890000001"/>
    <n v="46854.377358999998"/>
    <n v="67.861710615374221"/>
    <n v="32.138289384625779"/>
    <n v="12.796501695900819"/>
    <n v="17.910140929544244"/>
    <n v="30.528861519974821"/>
    <n v="69.471138480025175"/>
    <n v="48.057805587646939"/>
    <n v="70"/>
    <n v="9.2944989016346309"/>
    <n v="80"/>
    <n v="53.903913758839039"/>
    <n v="43.123131007071237"/>
    <n v="25.268398448547231"/>
    <n v="96.855623040213345"/>
    <n v="127.50284801945421"/>
    <n v="70"/>
    <n v="97.538114698914143"/>
    <n v="100"/>
    <n v="9.6297101866720913E-2"/>
    <n v="0"/>
    <n v="88.951874346737782"/>
    <n v="89.048171448604506"/>
    <n v="17.809634289720901"/>
    <n v="60.913505876418796"/>
    <n v="60.932765296792141"/>
    <s v="3. Vulnerable (&gt;=60 y &lt;70)"/>
  </r>
  <r>
    <s v="76670"/>
    <x v="0"/>
    <x v="23"/>
    <x v="896"/>
    <s v="Intermedio"/>
    <n v="6"/>
    <s v="G1"/>
    <n v="0"/>
    <n v="1030.604703"/>
    <n v="11076.020973999999"/>
    <n v="22737.217372999999"/>
    <n v="7870.6628490000003"/>
    <n v="1544.785646"/>
    <n v="16226.709505999999"/>
    <n v="1935.431869"/>
    <n v="10499.858279200002"/>
    <n v="5326.6105631999999"/>
    <n v="8.52806"/>
    <n v="1469.614752"/>
    <n v="1549.4506919999999"/>
    <n v="0"/>
    <n v="61964.309165999999"/>
    <n v="2560.2444970000001"/>
    <s v="OK"/>
    <n v="65.884868413316411"/>
    <n v="80"/>
    <n v="6020.2165050000003"/>
    <n v="9415.4484950000005"/>
    <n v="16094.354905"/>
    <n v="16045.329481999999"/>
    <n v="12106.625677"/>
    <n v="22737.217372999999"/>
    <n v="3027.5935039999999"/>
    <n v="22737.217372999999"/>
    <n v="53.245854487789614"/>
    <n v="46.754145512210386"/>
    <n v="11.927445106996915"/>
    <n v="14.86828314489626"/>
    <n v="4.1318051172671089"/>
    <n v="95.868194882732894"/>
    <n v="50.730309129523235"/>
    <n v="70"/>
    <n v="13.315584991482766"/>
    <n v="60"/>
    <n v="57.498124707967904"/>
    <n v="45.998499766374323"/>
    <n v="14.115131586683589"/>
    <n v="54.104333794904008"/>
    <n v="156.39717420760766"/>
    <n v="0"/>
    <n v="99.695387461694594"/>
    <n v="100"/>
    <n v="0"/>
    <n v="0"/>
    <n v="51.368111264968"/>
    <n v="51.368111264968"/>
    <n v="10.273622252993601"/>
    <n v="56.272122019367927"/>
    <n v="56.272122019367927"/>
    <s v="2. Riesgo (&gt;=40 y &lt;60)"/>
  </r>
  <r>
    <s v="76736"/>
    <x v="0"/>
    <x v="23"/>
    <x v="969"/>
    <s v="Intermedio"/>
    <n v="6"/>
    <s v="G2"/>
    <n v="0"/>
    <n v="1362.55348925"/>
    <n v="42563.45431275"/>
    <n v="55659.896774000001"/>
    <n v="7885.9669400000002"/>
    <n v="593.75848900000005"/>
    <n v="49882.213598000002"/>
    <n v="3070.3084530000001"/>
    <n v="10039.81519825"/>
    <n v="2059.64835825"/>
    <n v="0"/>
    <n v="-2202.4836639999999"/>
    <n v="5685.8918430000003"/>
    <n v="0"/>
    <n v="82796.268114670005"/>
    <n v="32300.361621509997"/>
    <s v="OK"/>
    <n v="52.734340928739634"/>
    <n v="80"/>
    <n v="8684.8995319999995"/>
    <n v="8479.7254290000001"/>
    <n v="49882.213598000002"/>
    <n v="49172.024121000002"/>
    <n v="43926.007802"/>
    <n v="55659.896774000001"/>
    <n v="3483.4081790000005"/>
    <n v="55659.896774000001"/>
    <n v="78.918593723513396"/>
    <n v="21.081406276486604"/>
    <n v="6.1551166869689649"/>
    <n v="8.6147769070915015"/>
    <n v="39.011856883181132"/>
    <n v="60.988143116818868"/>
    <n v="20.514803485715642"/>
    <n v="30"/>
    <n v="6.2583805951777816"/>
    <n v="80"/>
    <n v="40.136865260079396"/>
    <n v="32.109492208063521"/>
    <n v="27.265659071260366"/>
    <n v="100"/>
    <n v="97.637576551760631"/>
    <n v="100"/>
    <n v="98.576267118529657"/>
    <n v="100"/>
    <n v="5.2461362875883988E-2"/>
    <n v="0"/>
    <n v="100"/>
    <n v="100.05246136287589"/>
    <n v="20"/>
    <n v="52.109492208063521"/>
    <n v="52.109492208063521"/>
    <s v="2. Riesgo (&gt;=40 y &lt;60)"/>
  </r>
  <r>
    <s v="76823"/>
    <x v="0"/>
    <x v="23"/>
    <x v="970"/>
    <s v="Intermedio"/>
    <n v="6"/>
    <s v="G3"/>
    <n v="0"/>
    <n v="1308.9801090000001"/>
    <n v="15175.333758000001"/>
    <n v="21741.881240999999"/>
    <n v="2964.5173770000001"/>
    <n v="193.143789"/>
    <n v="18294.997283000001"/>
    <n v="2013.1543369999999"/>
    <n v="4514.4287999999997"/>
    <n v="1324.548462"/>
    <n v="10.277407999999999"/>
    <n v="312.405959"/>
    <n v="729.38015700000005"/>
    <n v="0"/>
    <n v="41758.741049830001"/>
    <n v="13806.467541"/>
    <s v="NO"/>
    <n v="66.443332906513447"/>
    <n v="80"/>
    <n v="3058.8373929999998"/>
    <n v="3157.6611660000003"/>
    <n v="18239.594944"/>
    <n v="18101.247304"/>
    <n v="16484.313867000001"/>
    <n v="21741.881240999999"/>
    <n v="1052.0635240000001"/>
    <n v="21741.881240999999"/>
    <n v="75.818249967783473"/>
    <n v="24.181750032216527"/>
    <n v="11.003851522135259"/>
    <n v="12.553608428078373"/>
    <n v="33.062461161185333"/>
    <n v="66.937538838814675"/>
    <n v="29.340333421583704"/>
    <n v="40"/>
    <n v="4.8388799126363518"/>
    <n v="100"/>
    <n v="48.734579459821916"/>
    <n v="38.987663567857538"/>
    <n v="13.556667093486553"/>
    <n v="51.963698465578432"/>
    <n v="103.23076255135868"/>
    <n v="100"/>
    <n v="99.241498287518112"/>
    <n v="100"/>
    <n v="0"/>
    <n v="0"/>
    <n v="83.987899488526139"/>
    <n v="83.987899488526139"/>
    <n v="16.79757989770523"/>
    <n v="55.785243465562772"/>
    <n v="55.785243465562772"/>
    <s v="2. Riesgo (&gt;=40 y &lt;60)"/>
  </r>
  <r>
    <s v="76828"/>
    <x v="0"/>
    <x v="23"/>
    <x v="971"/>
    <s v="Intermedio"/>
    <n v="6"/>
    <s v="G3"/>
    <n v="0"/>
    <n v="2370.1466182499998"/>
    <n v="22308.816701750002"/>
    <n v="31030.923470999998"/>
    <n v="3157.724604"/>
    <n v="240.07582400000001"/>
    <n v="31393.696846999999"/>
    <n v="2691.7958640000002"/>
    <n v="5818.1290202500004"/>
    <n v="2569.08864025"/>
    <n v="0"/>
    <n v="-3611.813756"/>
    <n v="6612.6658200000002"/>
    <n v="0"/>
    <n v="47864.954919809999"/>
    <n v="8320.6324836500007"/>
    <s v="OK"/>
    <n v="49.960215145378562"/>
    <n v="80"/>
    <n v="2728.4274169999999"/>
    <n v="3397.800428"/>
    <n v="31393.696846999999"/>
    <n v="29760.512019000002"/>
    <n v="24678.963320000003"/>
    <n v="31030.923470999998"/>
    <n v="3000.8520640000002"/>
    <n v="31030.923470999998"/>
    <n v="79.53022520603929"/>
    <n v="20.46977479396071"/>
    <n v="8.5743194792212876"/>
    <n v="9.7819067317351465"/>
    <n v="17.383558592272522"/>
    <n v="82.616441407727478"/>
    <n v="44.156611709851845"/>
    <n v="50"/>
    <n v="9.6705213004841823"/>
    <n v="80"/>
    <n v="48.573624586684666"/>
    <n v="38.858899669347736"/>
    <n v="30.039784854621438"/>
    <n v="100"/>
    <n v="124.53329001275023"/>
    <n v="70"/>
    <n v="94.797730143221202"/>
    <n v="100"/>
    <n v="0.10770904689004968"/>
    <n v="0"/>
    <n v="90"/>
    <n v="90.107709046890051"/>
    <n v="18.021541809378011"/>
    <n v="56.858899669347736"/>
    <n v="56.880441478725743"/>
    <s v="2. Riesgo (&gt;=40 y &lt;60)"/>
  </r>
  <r>
    <s v="76834"/>
    <x v="0"/>
    <x v="23"/>
    <x v="972"/>
    <s v="Ciudades y aglomeraciones"/>
    <n v="2"/>
    <s v="G1"/>
    <n v="0"/>
    <n v="588.50237449999997"/>
    <n v="223585.23869550001"/>
    <n v="360163.824563"/>
    <n v="88049.992377999995"/>
    <n v="5348.8183470000004"/>
    <n v="357569.18258700002"/>
    <n v="56420.211736999998"/>
    <n v="96023.340593500005"/>
    <n v="57136.001126499999"/>
    <n v="1479.606241"/>
    <n v="-36292.697490999999"/>
    <n v="41197.096586"/>
    <n v="20000"/>
    <n v="577806.14602031012"/>
    <n v="143752.60763170998"/>
    <s v="NO"/>
    <n v="37.652236559836801"/>
    <n v="70"/>
    <n v="73978.403269000002"/>
    <n v="93398.810724999988"/>
    <n v="357569.18258700002"/>
    <n v="336097.21204999997"/>
    <n v="224173.74107000002"/>
    <n v="360163.824563"/>
    <n v="6384.005336000002"/>
    <n v="380163.824563"/>
    <n v="62.242159201301867"/>
    <n v="37.757840798698133"/>
    <n v="15.778823926827759"/>
    <n v="19.669260242490225"/>
    <n v="24.879037480272324"/>
    <n v="75.120962519727669"/>
    <n v="59.502200999626162"/>
    <n v="80"/>
    <n v="1.6792774387038125"/>
    <n v="100"/>
    <n v="62.509612712183205"/>
    <n v="50.007690169746567"/>
    <n v="32.347763440163199"/>
    <n v="100"/>
    <n v="126.25145528673221"/>
    <n v="70"/>
    <n v="93.995016466002156"/>
    <n v="100"/>
    <n v="4.8941505948945419E-2"/>
    <n v="0"/>
    <n v="90"/>
    <n v="90.048941505948946"/>
    <n v="18.00978830118979"/>
    <n v="68.007690169746567"/>
    <n v="68.017478470936354"/>
    <s v="3. Vulnerable (&gt;=60 y &lt;70)"/>
  </r>
  <r>
    <s v="76845"/>
    <x v="0"/>
    <x v="23"/>
    <x v="973"/>
    <s v="Intermedio"/>
    <n v="6"/>
    <s v="G2"/>
    <n v="0"/>
    <n v="1025.04546125"/>
    <n v="5221.4449557500002"/>
    <n v="8053.7913520000002"/>
    <n v="1372.9412"/>
    <n v="109.516986"/>
    <n v="6943.9345329999996"/>
    <n v="1404.441448"/>
    <n v="2522.1533732500002"/>
    <n v="851.18506124999999"/>
    <n v="66.300095999999996"/>
    <n v="-561.111493"/>
    <n v="719.01549999999997"/>
    <n v="665"/>
    <n v="30650.13486826"/>
    <n v="3330.7468529799999"/>
    <s v="OK"/>
    <n v="58.286468209492114"/>
    <n v="80"/>
    <n v="1146.637344"/>
    <n v="1482.4581860000001"/>
    <n v="6943.9345329999996"/>
    <n v="6865.57323"/>
    <n v="6246.490417"/>
    <n v="8053.7913520000002"/>
    <n v="224.20410299999998"/>
    <n v="8718.7913520000002"/>
    <n v="77.5596255724803"/>
    <n v="22.4403744275197"/>
    <n v="20.225441949741953"/>
    <n v="28.307776944868703"/>
    <n v="10.866989223036608"/>
    <n v="89.133010776963388"/>
    <n v="33.748346562809488"/>
    <n v="40"/>
    <n v="2.5715043972071872"/>
    <n v="100"/>
    <n v="55.976232429870358"/>
    <n v="44.78098594389629"/>
    <n v="21.713531790507886"/>
    <n v="83.229558622621525"/>
    <n v="129.28745027861225"/>
    <n v="70"/>
    <n v="98.871514375206161"/>
    <n v="100"/>
    <n v="0"/>
    <n v="0"/>
    <n v="84.409852874207175"/>
    <n v="84.409852874207175"/>
    <n v="16.881970574841436"/>
    <n v="61.66295651873773"/>
    <n v="61.66295651873773"/>
    <s v="3. Vulnerable (&gt;=60 y &lt;70)"/>
  </r>
  <r>
    <s v="76863"/>
    <x v="0"/>
    <x v="23"/>
    <x v="974"/>
    <s v="Rural"/>
    <n v="6"/>
    <s v="G3"/>
    <n v="0"/>
    <n v="1019.2950059999999"/>
    <n v="10105.161608"/>
    <n v="14464.03599"/>
    <n v="1630.9867400000001"/>
    <n v="14.557337"/>
    <n v="14609.579882"/>
    <n v="3277.9817640000001"/>
    <n v="2691.4023889999999"/>
    <n v="962.33183299999996"/>
    <n v="101.344194"/>
    <n v="-1874.614448"/>
    <n v="2969.316421"/>
    <n v="0"/>
    <n v="50301.710127519997"/>
    <n v="7922.4888510600003"/>
    <s v="OK"/>
    <n v="57.8835211486142"/>
    <n v="80"/>
    <n v="1288.4853000000001"/>
    <n v="1645.544077"/>
    <n v="14609.579882"/>
    <n v="13260.597540999999"/>
    <n v="11124.456614000001"/>
    <n v="14464.03599"/>
    <n v="1196.046167"/>
    <n v="14464.03599"/>
    <n v="76.911151366680201"/>
    <n v="23.088848633319799"/>
    <n v="22.437207575275302"/>
    <n v="25.597211808330844"/>
    <n v="15.749939377758087"/>
    <n v="84.250060622241918"/>
    <n v="35.755776874284408"/>
    <n v="50"/>
    <n v="8.2691039197282858"/>
    <n v="80"/>
    <n v="52.587224212778509"/>
    <n v="42.069779370222811"/>
    <n v="22.1164788513858"/>
    <n v="84.774084236819959"/>
    <n v="127.71151343364181"/>
    <n v="70"/>
    <n v="90.766453574328736"/>
    <n v="100"/>
    <n v="0"/>
    <n v="0"/>
    <n v="84.924694745606658"/>
    <n v="84.924694745606658"/>
    <n v="16.984938949121332"/>
    <n v="59.054718319344147"/>
    <n v="59.054718319344147"/>
    <s v="2. Riesgo (&gt;=40 y &lt;60)"/>
  </r>
  <r>
    <s v="76869"/>
    <x v="0"/>
    <x v="23"/>
    <x v="975"/>
    <s v="Ciudades y aglomeraciones"/>
    <n v="6"/>
    <s v="G1"/>
    <n v="0"/>
    <n v="912.25383050000005"/>
    <n v="8345.7200274999996"/>
    <n v="13700.04868"/>
    <n v="2671.207868"/>
    <n v="188.510198"/>
    <n v="12638.837072"/>
    <n v="1219.8026910000001"/>
    <n v="3771.9718965000002"/>
    <n v="932.78220450000003"/>
    <n v="79.660808000000003"/>
    <n v="-1777.9780840000001"/>
    <n v="1278.882122"/>
    <n v="0"/>
    <n v="63527.668145720003"/>
    <n v="6344.5150870699999"/>
    <s v="OK"/>
    <n v="66.305457764702851"/>
    <n v="80"/>
    <n v="2351.0445570000002"/>
    <n v="2859.7180659999999"/>
    <n v="12638.837072"/>
    <n v="11198.209993"/>
    <n v="9257.9738579999994"/>
    <n v="13700.04868"/>
    <n v="-419.43515400000001"/>
    <n v="13700.04868"/>
    <n v="67.576211400732035"/>
    <n v="32.423788599267965"/>
    <n v="9.6512256946672981"/>
    <n v="12.030837705505997"/>
    <n v="9.9870108131734465"/>
    <n v="90.012989186826559"/>
    <n v="24.729298894446309"/>
    <n v="30"/>
    <n v="-3.0615595885605278"/>
    <n v="100"/>
    <n v="52.893523098320109"/>
    <n v="42.314818478656093"/>
    <n v="13.694542235297149"/>
    <n v="52.49218398827648"/>
    <n v="121.63606416924236"/>
    <n v="70"/>
    <n v="88.601585171221515"/>
    <n v="80"/>
    <n v="0"/>
    <n v="0"/>
    <n v="67.497394662758822"/>
    <n v="67.497394662758822"/>
    <n v="13.499478932551765"/>
    <n v="55.81429741120786"/>
    <n v="55.81429741120786"/>
    <s v="2. Riesgo (&gt;=40 y &lt;60)"/>
  </r>
  <r>
    <s v="76890"/>
    <x v="0"/>
    <x v="23"/>
    <x v="976"/>
    <s v="Rural"/>
    <n v="6"/>
    <s v="G1"/>
    <n v="0"/>
    <n v="1829.108444"/>
    <n v="13407.804257"/>
    <n v="46702.912049999999"/>
    <n v="13517.262745"/>
    <n v="9648.4510480000008"/>
    <n v="50011.240346999999"/>
    <n v="22237.915019"/>
    <n v="25028.749571400003"/>
    <n v="18078.190131400002"/>
    <n v="225.24415099999999"/>
    <n v="-10258.887736999999"/>
    <n v="9192.3533640000005"/>
    <n v="7080.945573"/>
    <n v="70558.520967139993"/>
    <n v="13485.426198610001"/>
    <s v="OK"/>
    <n v="33.187229237887514"/>
    <n v="80"/>
    <n v="13081.772360000001"/>
    <n v="23165.713793000003"/>
    <n v="50011.240346999999"/>
    <n v="33797.885156999997"/>
    <n v="15236.912700999999"/>
    <n v="46702.912049999999"/>
    <n v="-841.29022199999781"/>
    <n v="53783.857622999996"/>
    <n v="32.625187664288269"/>
    <n v="67.374812335711738"/>
    <n v="44.465833809966632"/>
    <n v="55.4293565327457"/>
    <n v="19.112399202486593"/>
    <n v="80.887600797513414"/>
    <n v="72.229697611652526"/>
    <n v="100"/>
    <n v="-1.5642058029698309"/>
    <n v="100"/>
    <n v="80.738353933194176"/>
    <n v="64.590683146555349"/>
    <n v="46.812770762112486"/>
    <n v="100"/>
    <n v="177.08390847583897"/>
    <n v="0"/>
    <n v="67.580577731116833"/>
    <n v="60"/>
    <n v="0.26862865012566983"/>
    <n v="0"/>
    <n v="53.333333333333336"/>
    <n v="53.601961983459006"/>
    <n v="10.720392396691802"/>
    <n v="75.257349813222021"/>
    <n v="75.311075543247156"/>
    <s v="4. Solvente (&gt;=70 y &lt;80)"/>
  </r>
  <r>
    <s v="76892"/>
    <x v="0"/>
    <x v="23"/>
    <x v="977"/>
    <s v="Ciudades y aglomeraciones"/>
    <n v="1"/>
    <s v="G1"/>
    <n v="0"/>
    <n v="172.18451175000001"/>
    <n v="112868.73352425"/>
    <n v="406881.61711699999"/>
    <n v="257411.738136"/>
    <n v="12263.841340000001"/>
    <n v="284976.64538200002"/>
    <n v="16926.784983000001"/>
    <n v="270769.30458915001"/>
    <n v="168192.33360114999"/>
    <n v="6014.7347490000002"/>
    <n v="19328.000746999998"/>
    <n v="75163.039736000006"/>
    <n v="0"/>
    <n v="2671480.8306379998"/>
    <n v="523620.02516999998"/>
    <s v="NO"/>
    <n v="30.431103460517615"/>
    <n v="65"/>
    <n v="209860.46100000001"/>
    <n v="269675.57947599998"/>
    <n v="284976.64538200002"/>
    <n v="270259.27802899998"/>
    <n v="113040.918036"/>
    <n v="406881.61711699999"/>
    <n v="100505.775232"/>
    <n v="406881.61711699999"/>
    <n v="27.782262279864749"/>
    <n v="72.217737720135247"/>
    <n v="5.9397095366570518"/>
    <n v="7.4042078917345853"/>
    <n v="19.600366177621034"/>
    <n v="80.399633822378973"/>
    <n v="62.116469906496782"/>
    <n v="80"/>
    <n v="24.701478514596857"/>
    <n v="20"/>
    <n v="52.00431588684976"/>
    <n v="41.603452709479811"/>
    <n v="34.568896539482381"/>
    <n v="100"/>
    <n v="128.5023287335674"/>
    <n v="70"/>
    <n v="94.835588252057647"/>
    <n v="100"/>
    <n v="0"/>
    <n v="0"/>
    <n v="90"/>
    <n v="90"/>
    <n v="18"/>
    <n v="59.603452709479811"/>
    <n v="59.603452709479811"/>
    <s v="2. Riesgo (&gt;=40 y &lt;60)"/>
  </r>
  <r>
    <s v="76895"/>
    <x v="0"/>
    <x v="23"/>
    <x v="978"/>
    <s v="Intermedio"/>
    <n v="5"/>
    <s v="G1"/>
    <n v="0"/>
    <n v="1161.5453970000001"/>
    <n v="28154.364046999999"/>
    <n v="55193.888952000001"/>
    <n v="23751.773455999999"/>
    <n v="1400.3167209999999"/>
    <n v="40050.323606999998"/>
    <n v="4094.6694710000002"/>
    <n v="26313.635574"/>
    <n v="10633.791670000001"/>
    <n v="313.65867200000002"/>
    <n v="-153.62661"/>
    <n v="6023.8001759999997"/>
    <n v="9977"/>
    <n v="163643.92894242998"/>
    <n v="40728.299465029995"/>
    <s v="OK"/>
    <n v="57.479837283883782"/>
    <n v="80"/>
    <n v="23262.000029999999"/>
    <n v="25152.090176999998"/>
    <n v="39667.671657999999"/>
    <n v="37913.681758999999"/>
    <n v="29315.909444000001"/>
    <n v="55193.888952000001"/>
    <n v="6183.832238"/>
    <n v="65170.888952000001"/>
    <n v="53.114411759415823"/>
    <n v="46.885588240584177"/>
    <n v="10.22381120107687"/>
    <n v="12.744600238688161"/>
    <n v="24.888365690216492"/>
    <n v="75.111634309783511"/>
    <n v="40.41171597172626"/>
    <n v="50"/>
    <n v="9.4886418421491054"/>
    <n v="80"/>
    <n v="52.948364557811168"/>
    <n v="42.358691646248936"/>
    <n v="22.520162716116218"/>
    <n v="72.008619923646876"/>
    <n v="108.12522631141961"/>
    <n v="100"/>
    <n v="95.578288753314666"/>
    <n v="100"/>
    <n v="3.3598824192042298E-2"/>
    <n v="0"/>
    <n v="90.669539974548954"/>
    <n v="90.703138798740994"/>
    <n v="18.140627759748199"/>
    <n v="60.492599641158726"/>
    <n v="60.499319405997134"/>
    <s v="3. Vulnerable (&gt;=60 y &lt;70)"/>
  </r>
  <r>
    <s v="81001"/>
    <x v="0"/>
    <x v="24"/>
    <x v="979"/>
    <s v="Intermedio"/>
    <n v="4"/>
    <s v="G1"/>
    <n v="1"/>
    <n v="2988.16095"/>
    <n v="84574.697230000005"/>
    <n v="136499.06361300001"/>
    <n v="31535.924178000001"/>
    <n v="13067.967336"/>
    <n v="175762.28342200001"/>
    <n v="40482.012251"/>
    <n v="47897.361448300006"/>
    <n v="27664.7416443"/>
    <n v="0"/>
    <n v="-41053.076256"/>
    <n v="56975.311107000001"/>
    <n v="0"/>
    <n v="854698.54883967992"/>
    <n v="89072.35761295"/>
    <s v="OK"/>
    <n v="78.207350093620036"/>
    <n v="80"/>
    <n v="36215.851307999998"/>
    <n v="44603.891514000003"/>
    <n v="157319.52006499999"/>
    <n v="117617.33657"/>
    <n v="87562.85818000001"/>
    <n v="136499.06361300001"/>
    <n v="15922.234851000001"/>
    <n v="136499.06361300001"/>
    <n v="64.149054112383411"/>
    <n v="35.850945887616589"/>
    <n v="23.032252120782871"/>
    <n v="28.711098053643358"/>
    <n v="10.421493956421559"/>
    <n v="89.578506043578443"/>
    <n v="57.758383359302748"/>
    <n v="80"/>
    <n v="11.664720936212772"/>
    <n v="60"/>
    <n v="58.828109996967683"/>
    <n v="47.062487997574152"/>
    <n v="1.7926499063799639"/>
    <n v="5.8622079418532627"/>
    <n v="123.16123990752939"/>
    <n v="70"/>
    <n v="74.763345655646432"/>
    <n v="70"/>
    <n v="0.23425673119525947"/>
    <n v="0"/>
    <n v="48.620735980617752"/>
    <n v="48.854992711813011"/>
    <n v="9.7709985423626033"/>
    <n v="56.786635193697705"/>
    <n v="56.833486539936757"/>
    <s v="2. Riesgo (&gt;=40 y &lt;60)"/>
  </r>
  <r>
    <s v="81065"/>
    <x v="0"/>
    <x v="24"/>
    <x v="980"/>
    <s v="Rural"/>
    <n v="6"/>
    <s v="G3"/>
    <n v="0"/>
    <n v="2833.5745929999998"/>
    <n v="55838.783054"/>
    <n v="77304.597133999996"/>
    <n v="10923.288465"/>
    <n v="3587.7037329999998"/>
    <n v="113397.51084800001"/>
    <n v="52091.232043999997"/>
    <n v="17391.495718099999"/>
    <n v="9559.0069920999995"/>
    <n v="0"/>
    <n v="-1223.660521"/>
    <n v="10459.234117"/>
    <n v="0"/>
    <n v="330546.87188280001"/>
    <n v="67345.541776230006"/>
    <s v="OK"/>
    <n v="47.640810404435094"/>
    <n v="80"/>
    <n v="12582.254996"/>
    <n v="14510.992198"/>
    <n v="70695.768928999998"/>
    <n v="59895.346374000001"/>
    <n v="58672.357646999997"/>
    <n v="77304.597133999996"/>
    <n v="9235.5735960000002"/>
    <n v="77304.597133999996"/>
    <n v="75.897630700147332"/>
    <n v="24.102369299852668"/>
    <n v="45.936839049160426"/>
    <n v="52.406476831024953"/>
    <n v="20.373976432639878"/>
    <n v="79.626023567360122"/>
    <n v="54.963685395682063"/>
    <n v="70"/>
    <n v="11.946991431817478"/>
    <n v="60"/>
    <n v="57.22697393964755"/>
    <n v="45.781579151718041"/>
    <n v="32.359189595564906"/>
    <n v="100"/>
    <n v="115.32902649495787"/>
    <n v="80"/>
    <n v="84.722674753213454"/>
    <n v="80"/>
    <n v="0"/>
    <n v="0"/>
    <n v="86.666666666666671"/>
    <n v="86.666666666666671"/>
    <n v="17.333333333333336"/>
    <n v="63.114912485051377"/>
    <n v="63.114912485051377"/>
    <s v="3. Vulnerable (&gt;=60 y &lt;70)"/>
  </r>
  <r>
    <s v="81220"/>
    <x v="0"/>
    <x v="24"/>
    <x v="981"/>
    <s v="Rural disperso"/>
    <n v="6"/>
    <s v="G3"/>
    <n v="0"/>
    <n v="1501.3238229999999"/>
    <n v="6993.2488579999999"/>
    <n v="9506.6315180000001"/>
    <n v="827.52883899999995"/>
    <n v="70.584588999999994"/>
    <n v="59218.193819"/>
    <n v="51907.642008000003"/>
    <n v="2399.4372509999998"/>
    <n v="899.41860899999995"/>
    <n v="0"/>
    <n v="-50972.709445"/>
    <n v="51798.605234000002"/>
    <n v="0"/>
    <n v="50069.47679311"/>
    <n v="22864.769026940001"/>
    <s v="OK"/>
    <n v="61.087901131598912"/>
    <n v="80"/>
    <n v="404.77394399999997"/>
    <n v="898.11342799999989"/>
    <n v="58979.322321"/>
    <n v="9442.7654079999993"/>
    <n v="8494.5726809999996"/>
    <n v="9506.6315180000001"/>
    <n v="825.89578900000197"/>
    <n v="9506.6315180000001"/>
    <n v="89.354180446736024"/>
    <n v="10.645819553263976"/>
    <n v="87.654888912443624"/>
    <n v="100"/>
    <n v="45.666083393318772"/>
    <n v="54.333916606681228"/>
    <n v="37.48456470887723"/>
    <n v="50"/>
    <n v="8.6875754828220533"/>
    <n v="80"/>
    <n v="58.995947231989042"/>
    <n v="47.196757785591238"/>
    <n v="18.912098868401088"/>
    <n v="72.491460930022427"/>
    <n v="221.880247311571"/>
    <n v="0"/>
    <n v="16.010298247590811"/>
    <n v="0"/>
    <n v="0"/>
    <n v="0"/>
    <n v="24.163820310007477"/>
    <n v="24.163820310007477"/>
    <n v="4.8327640620014956"/>
    <n v="52.029521847592733"/>
    <n v="52.029521847592733"/>
    <s v="2. Riesgo (&gt;=40 y &lt;60)"/>
  </r>
  <r>
    <s v="81300"/>
    <x v="0"/>
    <x v="24"/>
    <x v="982"/>
    <s v="Rural"/>
    <n v="6"/>
    <s v="G3"/>
    <n v="0"/>
    <n v="2510.297345"/>
    <n v="25828.868863"/>
    <n v="32776.508564999996"/>
    <n v="3084.1880679999999"/>
    <n v="291.19298400000002"/>
    <n v="34457.911427999999"/>
    <n v="855.045703"/>
    <n v="5886.5912930000004"/>
    <n v="3358.4716910000002"/>
    <n v="0"/>
    <n v="-4209.522465"/>
    <n v="2206.859058"/>
    <n v="0"/>
    <n v="106115.796355"/>
    <n v="12025.589762"/>
    <s v="OK"/>
    <n v="60.185973056816444"/>
    <n v="80"/>
    <n v="1661.3092799999999"/>
    <n v="3375.3810519999997"/>
    <n v="34457.911427999999"/>
    <n v="28722.768264999999"/>
    <n v="28339.166207999999"/>
    <n v="32776.508564999996"/>
    <n v="-2002.663407"/>
    <n v="32776.508564999996"/>
    <n v="86.461821129605113"/>
    <n v="13.538178870394887"/>
    <n v="2.4814205724181018"/>
    <n v="2.8308980858976769"/>
    <n v="11.332516152232008"/>
    <n v="88.667483847767997"/>
    <n v="57.052910994410354"/>
    <n v="80"/>
    <n v="-6.1100571558085974"/>
    <n v="80"/>
    <n v="53.007312160812113"/>
    <n v="42.405849728649692"/>
    <n v="19.814026943183556"/>
    <n v="75.948617338189592"/>
    <n v="203.17595842238359"/>
    <n v="0"/>
    <n v="83.356091749833382"/>
    <n v="80"/>
    <n v="0.14238555541887521"/>
    <n v="0"/>
    <n v="51.982872446063197"/>
    <n v="52.125258001482074"/>
    <n v="10.425051600296415"/>
    <n v="52.802424217862331"/>
    <n v="52.830901328946105"/>
    <s v="2. Riesgo (&gt;=40 y &lt;60)"/>
  </r>
  <r>
    <s v="81591"/>
    <x v="0"/>
    <x v="24"/>
    <x v="983"/>
    <s v="Rural disperso"/>
    <n v="6"/>
    <s v="G2"/>
    <n v="0"/>
    <n v="1467.9774117500001"/>
    <n v="7510.9445262500003"/>
    <n v="11352.639152"/>
    <n v="2069.1733100000001"/>
    <n v="43.519311000000002"/>
    <n v="11763.487329"/>
    <n v="3558.720804"/>
    <n v="3580.9896327500001"/>
    <n v="2069.4650427500001"/>
    <n v="0"/>
    <n v="-133.91336999999999"/>
    <n v="1844.12526"/>
    <n v="0"/>
    <n v="86922.251817679993"/>
    <n v="12837.33844996"/>
    <s v="OK"/>
    <n v="59.308610437070065"/>
    <n v="80"/>
    <n v="963.06200000000001"/>
    <n v="2112.6926210000001"/>
    <n v="9975.0279320000009"/>
    <n v="8646.1509559999995"/>
    <n v="8978.9219379999995"/>
    <n v="11352.639152"/>
    <n v="1710.21189"/>
    <n v="11352.639152"/>
    <n v="79.09105378741981"/>
    <n v="20.90894621258019"/>
    <n v="30.252260273421172"/>
    <n v="42.341435011710352"/>
    <n v="14.768759646133425"/>
    <n v="85.231240353866582"/>
    <n v="57.790310919184826"/>
    <n v="80"/>
    <n v="15.064443316677702"/>
    <n v="40"/>
    <n v="53.696324315631429"/>
    <n v="42.957059452505149"/>
    <n v="20.691389562929935"/>
    <n v="79.311612556931479"/>
    <n v="219.37244133814855"/>
    <n v="0"/>
    <n v="86.677962357008056"/>
    <n v="80"/>
    <n v="0.7901875939464118"/>
    <n v="0"/>
    <n v="53.1038708523105"/>
    <n v="53.894058446256913"/>
    <n v="10.778811689251384"/>
    <n v="53.577833622967248"/>
    <n v="53.735871141756533"/>
    <s v="2. Riesgo (&gt;=40 y &lt;60)"/>
  </r>
  <r>
    <s v="81736"/>
    <x v="0"/>
    <x v="24"/>
    <x v="984"/>
    <s v="Intermedio"/>
    <n v="6"/>
    <s v="G3"/>
    <n v="0"/>
    <n v="2289.8997537499999"/>
    <n v="64665.632660249998"/>
    <n v="102360.417877"/>
    <n v="23278.924196"/>
    <n v="809.91935999999998"/>
    <n v="143860.22954500001"/>
    <n v="66453.445705999999"/>
    <n v="26584.132993750001"/>
    <n v="21047.393880750002"/>
    <n v="0"/>
    <n v="2183.5310519999998"/>
    <n v="8872.9895579999993"/>
    <n v="2484.8262030000001"/>
    <n v="348875.21987253998"/>
    <n v="40298.302107800002"/>
    <s v="NO"/>
    <n v="55.378308409303692"/>
    <n v="80"/>
    <n v="11590"/>
    <n v="24088.843556"/>
    <n v="94640.147712000005"/>
    <n v="80924.768557000003"/>
    <n v="66955.532414000001"/>
    <n v="102360.417877"/>
    <n v="11056.52061"/>
    <n v="104845.24408"/>
    <n v="65.411546575021021"/>
    <n v="34.588453424978979"/>
    <n v="46.193062471941296"/>
    <n v="52.698786165917618"/>
    <n v="11.550921307200554"/>
    <n v="88.449078692799446"/>
    <n v="79.172767777298958"/>
    <n v="100"/>
    <n v="10.545562373400122"/>
    <n v="60"/>
    <n v="67.147263656739213"/>
    <n v="53.717810925391376"/>
    <n v="24.621691590696308"/>
    <n v="94.376748260354432"/>
    <n v="207.8416182571182"/>
    <n v="0"/>
    <n v="85.507863748546384"/>
    <n v="80"/>
    <n v="0.44594802206691364"/>
    <n v="0"/>
    <n v="58.125582753451475"/>
    <n v="58.57153077551839"/>
    <n v="11.714306155103678"/>
    <n v="65.34292747608167"/>
    <n v="65.432117080495061"/>
    <s v="3. Vulnerable (&gt;=60 y &lt;70)"/>
  </r>
  <r>
    <s v="81794"/>
    <x v="0"/>
    <x v="24"/>
    <x v="985"/>
    <s v="Rural disperso"/>
    <n v="6"/>
    <s v="G2"/>
    <n v="0"/>
    <n v="2079.6034715000001"/>
    <n v="57786.057146500003"/>
    <n v="75565.022314000002"/>
    <n v="12125.962707999999"/>
    <n v="420.66853900000001"/>
    <n v="74449.081298999998"/>
    <n v="13489.564972"/>
    <n v="14796.6757555"/>
    <n v="8462.3071094999996"/>
    <n v="138.930308"/>
    <n v="2842.5924789999999"/>
    <n v="5228.3573200000001"/>
    <n v="0"/>
    <n v="386234.04635384999"/>
    <n v="18119.804911529998"/>
    <s v="OK"/>
    <n v="56.525413267321653"/>
    <n v="80"/>
    <n v="7991.15"/>
    <n v="12546.631246999999"/>
    <n v="66388.061189"/>
    <n v="62475.796285999997"/>
    <n v="59865.660618000002"/>
    <n v="75565.022314000002"/>
    <n v="8209.8801070000009"/>
    <n v="75565.022314000002"/>
    <n v="79.224036180703465"/>
    <n v="20.775963819296535"/>
    <n v="18.119182583091447"/>
    <n v="25.359830467983748"/>
    <n v="4.691405401099586"/>
    <n v="95.308594598900413"/>
    <n v="57.190596383478344"/>
    <n v="80"/>
    <n v="10.864656497929664"/>
    <n v="60"/>
    <n v="56.288877777236145"/>
    <n v="45.03110222178892"/>
    <n v="23.474586732678347"/>
    <n v="89.979811274339269"/>
    <n v="157.0065791156467"/>
    <n v="0"/>
    <n v="94.106975210705144"/>
    <n v="100"/>
    <n v="0"/>
    <n v="0"/>
    <n v="63.326603758113095"/>
    <n v="63.326603758113095"/>
    <n v="12.66532075162262"/>
    <n v="57.696422973411543"/>
    <n v="57.696422973411543"/>
    <s v="2. Riesgo (&gt;=40 y &lt;60)"/>
  </r>
  <r>
    <s v="85001"/>
    <x v="0"/>
    <x v="25"/>
    <x v="986"/>
    <s v="Ciudades y aglomeraciones"/>
    <n v="2"/>
    <s v="G1"/>
    <n v="1"/>
    <n v="0"/>
    <n v="203218.550089"/>
    <n v="373015.497156"/>
    <n v="132909.17851299999"/>
    <n v="10272.408793000001"/>
    <n v="308193.07039299997"/>
    <n v="45728.290156000003"/>
    <n v="145986.2745344"/>
    <n v="67794.286478399998"/>
    <n v="4621.8693370000001"/>
    <n v="10508.426632000001"/>
    <n v="30800.989415"/>
    <n v="0"/>
    <n v="976160.4585196001"/>
    <n v="264156.79064741003"/>
    <s v="OK"/>
    <n v="55.720977780345734"/>
    <n v="70"/>
    <n v="129273.38166299999"/>
    <n v="143181.587306"/>
    <n v="284315.08246800001"/>
    <n v="277965.426851"/>
    <n v="203218.550089"/>
    <n v="373015.497156"/>
    <n v="45931.285384000003"/>
    <n v="373015.497156"/>
    <n v="54.479921514899232"/>
    <n v="45.520078485100768"/>
    <n v="14.837546508650714"/>
    <n v="18.495900898070076"/>
    <n v="27.060796034293176"/>
    <n v="72.939203965706824"/>
    <n v="46.43880850759367"/>
    <n v="70"/>
    <n v="12.313505935864892"/>
    <n v="60"/>
    <n v="53.391036669775531"/>
    <n v="42.71282933582043"/>
    <n v="14.279022219654266"/>
    <n v="49.148433099450401"/>
    <n v="110.75875440410231"/>
    <n v="80"/>
    <n v="97.766683511165937"/>
    <n v="100"/>
    <n v="0"/>
    <n v="0"/>
    <n v="76.382811033150134"/>
    <n v="76.382811033150134"/>
    <n v="15.276562206630027"/>
    <n v="57.989391542450456"/>
    <n v="57.989391542450456"/>
    <s v="2. Riesgo (&gt;=40 y &lt;60)"/>
  </r>
  <r>
    <s v="85010"/>
    <x v="0"/>
    <x v="25"/>
    <x v="987"/>
    <s v="Intermedio"/>
    <n v="5"/>
    <s v="G1"/>
    <n v="0"/>
    <n v="1412.3757007500001"/>
    <n v="28383.91111125"/>
    <n v="78352.108355999997"/>
    <n v="36745.088282999997"/>
    <n v="1905.6886099999999"/>
    <n v="104185.729547"/>
    <n v="47024.027833"/>
    <n v="40379.040504750003"/>
    <n v="26305.02402375"/>
    <n v="0"/>
    <n v="-1853.7688929999999"/>
    <n v="20597.358373999999"/>
    <n v="0"/>
    <n v="598983.40814317006"/>
    <n v="59698.641351340004"/>
    <s v="OK"/>
    <n v="50.403033682290413"/>
    <n v="80"/>
    <n v="23367.200000000001"/>
    <n v="38650.776892999995"/>
    <n v="66131.860767999999"/>
    <n v="49270.779109000003"/>
    <n v="29796.286811999998"/>
    <n v="78352.108355999997"/>
    <n v="18743.589480999999"/>
    <n v="78352.108355999997"/>
    <n v="38.02869818973835"/>
    <n v="61.97130181026165"/>
    <n v="45.134806885223796"/>
    <n v="56.263272011711152"/>
    <n v="9.9666602680037393"/>
    <n v="90.033339731996264"/>
    <n v="65.145242915456592"/>
    <n v="100"/>
    <n v="23.922252858642654"/>
    <n v="20"/>
    <n v="65.653582710793813"/>
    <n v="52.522866168635055"/>
    <n v="29.596966317709587"/>
    <n v="94.636825023459537"/>
    <n v="165.40611152812485"/>
    <n v="0"/>
    <n v="74.503845101000451"/>
    <n v="70"/>
    <n v="0"/>
    <n v="0"/>
    <n v="54.878941674486519"/>
    <n v="54.878941674486519"/>
    <n v="10.975788334897304"/>
    <n v="63.498654503532357"/>
    <n v="63.498654503532357"/>
    <s v="3. Vulnerable (&gt;=60 y &lt;70)"/>
  </r>
  <r>
    <s v="85015"/>
    <x v="0"/>
    <x v="25"/>
    <x v="988"/>
    <s v="Rural disperso"/>
    <n v="6"/>
    <s v="G1"/>
    <n v="0"/>
    <n v="1226.5157225"/>
    <n v="4410.3540995000003"/>
    <n v="9666.9769950000009"/>
    <n v="1717.335752"/>
    <n v="11.606566000000001"/>
    <n v="22748.803683999999"/>
    <n v="18249.256120999999"/>
    <n v="2959.0794095000001"/>
    <n v="1708.0490004999999"/>
    <n v="28.580452999999999"/>
    <n v="-11421.595622999999"/>
    <n v="1004.84429"/>
    <n v="1499.499626"/>
    <n v="55464.719828180001"/>
    <n v="12929.083610469999"/>
    <s v="OK"/>
    <n v="53.06129573564268"/>
    <n v="80"/>
    <n v="576.04999999999995"/>
    <n v="1728.9423179999999"/>
    <n v="19837.542208999999"/>
    <n v="7490.4917029999997"/>
    <n v="5636.8698220000006"/>
    <n v="9666.9769950000009"/>
    <n v="-10388.170879999998"/>
    <n v="11166.476621000002"/>
    <n v="58.310574494131195"/>
    <n v="41.689425505868805"/>
    <n v="80.220728854569685"/>
    <n v="100"/>
    <n v="23.310464112181648"/>
    <n v="76.689535887818352"/>
    <n v="57.722310358295225"/>
    <n v="80"/>
    <n v="-93.029979218903307"/>
    <n v="0"/>
    <n v="59.675792278737433"/>
    <n v="47.740633822989949"/>
    <n v="26.93870426435732"/>
    <n v="100"/>
    <n v="300.13754326881343"/>
    <n v="0"/>
    <n v="37.759172099463385"/>
    <n v="0"/>
    <n v="0.6611484876464504"/>
    <n v="0"/>
    <n v="33.333333333333336"/>
    <n v="33.994481820979786"/>
    <n v="6.7988963641959579"/>
    <n v="54.40730048965662"/>
    <n v="54.539530187185903"/>
    <s v="2. Riesgo (&gt;=40 y &lt;60)"/>
  </r>
  <r>
    <s v="85125"/>
    <x v="0"/>
    <x v="25"/>
    <x v="989"/>
    <s v="Rural disperso"/>
    <n v="6"/>
    <s v="G2"/>
    <n v="0"/>
    <n v="2016.1270959999999"/>
    <n v="14770.722507"/>
    <n v="20570.664633"/>
    <n v="2878.4851950000002"/>
    <n v="905.329835"/>
    <n v="20133.530158000001"/>
    <n v="2120.1544640000002"/>
    <n v="5799.9421259999999"/>
    <n v="3416.0560869999999"/>
    <n v="0"/>
    <n v="-1432.1430949999999"/>
    <n v="2983.3295079999998"/>
    <n v="0"/>
    <n v="46510.685267610002"/>
    <n v="13653.089000420001"/>
    <s v="OK"/>
    <n v="67.192685368409769"/>
    <n v="80"/>
    <n v="3228"/>
    <n v="3783.8150300000002"/>
    <n v="19618.921688999999"/>
    <n v="17305.515441"/>
    <n v="16786.849602999999"/>
    <n v="20570.664633"/>
    <n v="1551.1864129999999"/>
    <n v="20570.664633"/>
    <n v="81.605771629129052"/>
    <n v="18.394228370870948"/>
    <n v="10.530465583342139"/>
    <n v="14.738568956841469"/>
    <n v="29.354736275898301"/>
    <n v="70.645263724101696"/>
    <n v="58.898106442933148"/>
    <n v="80"/>
    <n v="7.5407695408710609"/>
    <n v="80"/>
    <n v="52.755612210362827"/>
    <n v="42.204489768290266"/>
    <n v="12.807314631590231"/>
    <n v="49.091375563061476"/>
    <n v="117.2185573110285"/>
    <n v="80"/>
    <n v="88.208290523443566"/>
    <n v="80"/>
    <n v="0.1039154649665992"/>
    <n v="0"/>
    <n v="69.697125187687163"/>
    <n v="69.801040652653768"/>
    <n v="13.960208130530754"/>
    <n v="56.143914805827698"/>
    <n v="56.164697898821018"/>
    <s v="2. Riesgo (&gt;=40 y &lt;60)"/>
  </r>
  <r>
    <s v="85136"/>
    <x v="0"/>
    <x v="25"/>
    <x v="990"/>
    <s v="Rural disperso"/>
    <n v="6"/>
    <s v="G2"/>
    <n v="0"/>
    <n v="1389.03583475"/>
    <n v="3627.6905862499998"/>
    <n v="6825.5911239999996"/>
    <n v="554.39600600000006"/>
    <n v="34.442672000000002"/>
    <n v="6320.7036410000001"/>
    <n v="3038.9661679999999"/>
    <n v="1978.85150275"/>
    <n v="772.26729575000002"/>
    <n v="0"/>
    <n v="-609.53004199999998"/>
    <n v="270.04593599999998"/>
    <n v="0"/>
    <n v="27389.572295899998"/>
    <n v="2737.2127325700003"/>
    <s v="OK"/>
    <n v="57.824003648071631"/>
    <n v="80"/>
    <n v="425.82612399999999"/>
    <n v="588.83867800000007"/>
    <n v="6228.536959"/>
    <n v="4522.8322619999999"/>
    <n v="5016.7264209999994"/>
    <n v="6825.5911239999996"/>
    <n v="-339.484106"/>
    <n v="6825.5911239999996"/>
    <n v="73.498783180262464"/>
    <n v="26.501216819737536"/>
    <n v="48.079554755381707"/>
    <n v="67.292735308625055"/>
    <n v="9.993630798607759"/>
    <n v="90.006369201392246"/>
    <n v="39.026035792821446"/>
    <n v="50"/>
    <n v="-4.9736953156527814"/>
    <n v="100"/>
    <n v="66.760064265950973"/>
    <n v="53.408051412760784"/>
    <n v="22.175996351928369"/>
    <n v="85.002219178121635"/>
    <n v="138.28148270208055"/>
    <n v="60"/>
    <n v="72.614681293087273"/>
    <n v="70"/>
    <n v="0"/>
    <n v="0"/>
    <n v="71.667406392707207"/>
    <n v="71.667406392707207"/>
    <n v="14.333481278541441"/>
    <n v="67.741532691302226"/>
    <n v="67.741532691302226"/>
    <s v="3. Vulnerable (&gt;=60 y &lt;70)"/>
  </r>
  <r>
    <s v="85139"/>
    <x v="0"/>
    <x v="25"/>
    <x v="991"/>
    <s v="Rural disperso"/>
    <n v="6"/>
    <s v="G1"/>
    <n v="0"/>
    <n v="1522.90541975"/>
    <n v="15831.197636250001"/>
    <n v="38724.422773999999"/>
    <n v="18669.686642000001"/>
    <n v="313.06178"/>
    <n v="32770.985131000001"/>
    <n v="7734.5432000000001"/>
    <n v="20564.811729249999"/>
    <n v="14382.865090249999"/>
    <n v="58.5"/>
    <n v="-228.508996"/>
    <n v="5160.2906650000004"/>
    <n v="4499.9996259999998"/>
    <n v="270821.43980200001"/>
    <n v="16193.784911999999"/>
    <s v="OK"/>
    <n v="53.810154108454711"/>
    <n v="80"/>
    <n v="10791.258712000001"/>
    <n v="18982.748422000001"/>
    <n v="32770.985131000001"/>
    <n v="25083.939255000001"/>
    <n v="17354.103056"/>
    <n v="38724.422773999999"/>
    <n v="4990.2816690000009"/>
    <n v="43224.422399999996"/>
    <n v="44.814362133376292"/>
    <n v="55.185637866623708"/>
    <n v="23.601802536852762"/>
    <n v="29.421077162786599"/>
    <n v="5.9795062473042826"/>
    <n v="94.020493752695714"/>
    <n v="69.939201387352284"/>
    <n v="100"/>
    <n v="11.545051135258204"/>
    <n v="60"/>
    <n v="67.725441756421205"/>
    <n v="54.18035340513697"/>
    <n v="26.189845891545289"/>
    <n v="100"/>
    <n v="175.90856570689917"/>
    <n v="0"/>
    <n v="76.543134589114402"/>
    <n v="70"/>
    <n v="0"/>
    <n v="0"/>
    <n v="56.666666666666664"/>
    <n v="56.666666666666664"/>
    <n v="11.333333333333334"/>
    <n v="65.513686738470298"/>
    <n v="65.513686738470298"/>
    <s v="3. Vulnerable (&gt;=60 y &lt;70)"/>
  </r>
  <r>
    <s v="85162"/>
    <x v="0"/>
    <x v="25"/>
    <x v="992"/>
    <s v="Rural"/>
    <n v="6"/>
    <s v="G1"/>
    <n v="0"/>
    <n v="1176.9945279999999"/>
    <n v="15173.696918"/>
    <n v="50875.102178000001"/>
    <n v="32262.750877999999"/>
    <n v="606.95331699999997"/>
    <n v="55095.714174000001"/>
    <n v="16340.605592"/>
    <n v="34147.492216799998"/>
    <n v="28215.8007698"/>
    <n v="563.91099999999994"/>
    <n v="-6302.3020370000004"/>
    <n v="19715.647617999999"/>
    <n v="0"/>
    <n v="210944.62711803004"/>
    <n v="33188.126300459997"/>
    <s v="OK"/>
    <n v="59.034546414809611"/>
    <n v="80"/>
    <n v="27994.776628"/>
    <n v="32869.704194999998"/>
    <n v="51245.712767999998"/>
    <n v="41078.867512999997"/>
    <n v="16350.691445999999"/>
    <n v="50875.102178000001"/>
    <n v="13977.256580999998"/>
    <n v="50875.102178000001"/>
    <n v="32.138886697058183"/>
    <n v="67.861113302941817"/>
    <n v="29.658578415725898"/>
    <n v="36.971215344469449"/>
    <n v="15.733098659057202"/>
    <n v="84.266901340942795"/>
    <n v="82.629203312090652"/>
    <n v="100"/>
    <n v="27.473667830871118"/>
    <n v="20"/>
    <n v="61.819845997670811"/>
    <n v="49.45587679813665"/>
    <n v="20.965453585190389"/>
    <n v="80.362120038954714"/>
    <n v="117.41370410551575"/>
    <n v="80"/>
    <n v="80.160593529009105"/>
    <n v="80"/>
    <n v="0"/>
    <n v="0"/>
    <n v="80.120706679651576"/>
    <n v="80.120706679651576"/>
    <n v="16.024141335930317"/>
    <n v="65.480018134066967"/>
    <n v="65.480018134066967"/>
    <s v="3. Vulnerable (&gt;=60 y &lt;70)"/>
  </r>
  <r>
    <s v="85225"/>
    <x v="0"/>
    <x v="25"/>
    <x v="993"/>
    <s v="Rural disperso"/>
    <n v="6"/>
    <s v="G1"/>
    <n v="0"/>
    <n v="1851.26188"/>
    <n v="7099.8538259999996"/>
    <n v="18518.953732000002"/>
    <n v="3832.0026079999998"/>
    <n v="973.85294799999997"/>
    <n v="16415.783659000001"/>
    <n v="3301.8315120000002"/>
    <n v="6671.6828759999999"/>
    <n v="3568.992146"/>
    <n v="57.795744999999997"/>
    <n v="55.175213999999997"/>
    <n v="1719.206698"/>
    <n v="0"/>
    <n v="60540.357139169995"/>
    <n v="15499.458147349998"/>
    <s v="OK"/>
    <n v="62.573574346631823"/>
    <n v="80"/>
    <n v="3092.206201"/>
    <n v="4805.8555559999995"/>
    <n v="15361.087788000001"/>
    <n v="14898.563901"/>
    <n v="8951.1157060000005"/>
    <n v="18518.953732000002"/>
    <n v="1832.177657"/>
    <n v="18518.953732000002"/>
    <n v="48.334888868655874"/>
    <n v="51.665111131344126"/>
    <n v="20.113761125194664"/>
    <n v="25.07302216320976"/>
    <n v="25.601861105179623"/>
    <n v="74.398138894820377"/>
    <n v="53.494631149791481"/>
    <n v="70"/>
    <n v="9.8935268348020724"/>
    <n v="80"/>
    <n v="60.227254437874855"/>
    <n v="48.18180355029989"/>
    <n v="17.426425653368177"/>
    <n v="66.796766619689421"/>
    <n v="155.41834029198364"/>
    <n v="0"/>
    <n v="96.988990015659425"/>
    <n v="100"/>
    <n v="0.24529466240427111"/>
    <n v="0"/>
    <n v="55.598922206563145"/>
    <n v="55.844216868967415"/>
    <n v="11.168843373793484"/>
    <n v="59.301587991612521"/>
    <n v="59.350646924093375"/>
    <s v="2. Riesgo (&gt;=40 y &lt;60)"/>
  </r>
  <r>
    <s v="85230"/>
    <x v="0"/>
    <x v="25"/>
    <x v="994"/>
    <s v="Rural disperso"/>
    <n v="6"/>
    <s v="G1"/>
    <n v="0"/>
    <n v="1911.604814"/>
    <n v="13915.531763999999"/>
    <n v="37997.225869000002"/>
    <n v="17506.372873"/>
    <n v="1057.369901"/>
    <n v="75287.092948000005"/>
    <n v="56898.821904999997"/>
    <n v="20481.671797999999"/>
    <n v="14078.427236"/>
    <n v="781.22519299999999"/>
    <n v="4400.3563679999997"/>
    <n v="5110.0457280000001"/>
    <n v="0"/>
    <n v="364418.88100428"/>
    <n v="39742.104211279999"/>
    <s v="OK"/>
    <n v="49.171221727793949"/>
    <n v="80"/>
    <n v="15518.096052999999"/>
    <n v="18563.742773999998"/>
    <n v="27193.624939000001"/>
    <n v="20528.205969999999"/>
    <n v="15827.136578"/>
    <n v="37997.225869000002"/>
    <n v="10291.627289"/>
    <n v="37997.225869000002"/>
    <n v="41.65340025760289"/>
    <n v="58.34659974239711"/>
    <n v="75.57579882158474"/>
    <n v="94.209813224951333"/>
    <n v="10.905610626364126"/>
    <n v="89.094389373635877"/>
    <n v="68.736709458330125"/>
    <n v="100"/>
    <n v="27.085207021379983"/>
    <n v="20"/>
    <n v="72.330160468196866"/>
    <n v="57.864128374557495"/>
    <n v="30.828778272206051"/>
    <n v="100"/>
    <n v="119.62642008786385"/>
    <n v="80"/>
    <n v="75.489038390609238"/>
    <n v="70"/>
    <n v="0.66310636622115759"/>
    <n v="0"/>
    <n v="83.333333333333329"/>
    <n v="83.996439699554486"/>
    <n v="16.799287939910897"/>
    <n v="74.530795041224167"/>
    <n v="74.663416314468392"/>
    <s v="4. Solvente (&gt;=70 y &lt;80)"/>
  </r>
  <r>
    <s v="85250"/>
    <x v="0"/>
    <x v="25"/>
    <x v="995"/>
    <s v="Rural disperso"/>
    <n v="6"/>
    <s v="G2"/>
    <n v="0"/>
    <n v="1340.227504"/>
    <n v="38421.850256999998"/>
    <n v="54016.801244000002"/>
    <n v="9928.6033790000001"/>
    <n v="3749.7416619999999"/>
    <n v="48055.667989000001"/>
    <n v="2306.8404620000001"/>
    <n v="15186.682655000001"/>
    <n v="9378.225762"/>
    <n v="396.21535499999999"/>
    <n v="269.33276999999998"/>
    <n v="6843.8473560000002"/>
    <n v="0"/>
    <n v="214423.63494883999"/>
    <n v="102906.32079622999"/>
    <s v="OK"/>
    <n v="61.362873419755971"/>
    <n v="80"/>
    <n v="12438.2"/>
    <n v="13678.345041"/>
    <n v="47939.011580999999"/>
    <n v="44606.352639999997"/>
    <n v="39762.077761"/>
    <n v="54016.801244000002"/>
    <n v="7509.3954810000005"/>
    <n v="54016.801244000002"/>
    <n v="73.610574571771096"/>
    <n v="26.389425428228904"/>
    <n v="4.8003504238626729"/>
    <n v="6.7186294071385761"/>
    <n v="47.992060586410048"/>
    <n v="52.007939413589952"/>
    <n v="61.752958003059035"/>
    <n v="80"/>
    <n v="13.901962552501418"/>
    <n v="60"/>
    <n v="45.023198849791484"/>
    <n v="36.018559079833189"/>
    <n v="18.637126580244029"/>
    <n v="71.437471998255532"/>
    <n v="109.97045425383094"/>
    <n v="100"/>
    <n v="93.048127545623288"/>
    <n v="100"/>
    <n v="0"/>
    <n v="2"/>
    <n v="90.479157332751853"/>
    <n v="92.479157332751853"/>
    <n v="18.495831466550371"/>
    <n v="54.114390546383561"/>
    <n v="54.514390546383559"/>
    <s v="2. Riesgo (&gt;=40 y &lt;60)"/>
  </r>
  <r>
    <s v="85263"/>
    <x v="0"/>
    <x v="25"/>
    <x v="996"/>
    <s v="Rural"/>
    <n v="6"/>
    <s v="G2"/>
    <n v="0"/>
    <n v="1993.4800017499999"/>
    <n v="13802.307952249999"/>
    <n v="25264.373638000001"/>
    <n v="8509.0818459999991"/>
    <n v="40.813600000000001"/>
    <n v="24389.709846999998"/>
    <n v="7150.9755420000001"/>
    <n v="10543.375447750001"/>
    <n v="7188.50085175"/>
    <n v="36.07255"/>
    <n v="422.60892100000001"/>
    <n v="5084.4263250000004"/>
    <n v="0"/>
    <n v="87254.847545709985"/>
    <n v="3589.947592"/>
    <s v="OK"/>
    <n v="42.401914861405608"/>
    <n v="80"/>
    <n v="5728.1743239999996"/>
    <n v="8549.8954459999986"/>
    <n v="21486.890121"/>
    <n v="18444.290239999998"/>
    <n v="15795.787953999999"/>
    <n v="25264.373638000001"/>
    <n v="5543.1077960000002"/>
    <n v="25264.373638000001"/>
    <n v="62.521985228407345"/>
    <n v="37.478014771592655"/>
    <n v="29.319641713079214"/>
    <n v="41.036130621012397"/>
    <n v="4.1143245252011278"/>
    <n v="95.885675474798873"/>
    <n v="68.180260556727646"/>
    <n v="100"/>
    <n v="21.94041251694696"/>
    <n v="20"/>
    <n v="58.879964173480786"/>
    <n v="47.103971338784632"/>
    <n v="37.598085138594392"/>
    <n v="100"/>
    <n v="149.26039192238801"/>
    <n v="50"/>
    <n v="85.839738259626742"/>
    <n v="80"/>
    <n v="0.16350779394620829"/>
    <n v="0"/>
    <n v="76.666666666666671"/>
    <n v="76.830174460612881"/>
    <n v="15.366034892122578"/>
    <n v="62.437304672117968"/>
    <n v="62.470006230907209"/>
    <s v="3. Vulnerable (&gt;=60 y &lt;70)"/>
  </r>
  <r>
    <s v="85279"/>
    <x v="0"/>
    <x v="25"/>
    <x v="997"/>
    <s v="Rural"/>
    <n v="6"/>
    <s v="G1"/>
    <n v="0"/>
    <n v="1981.7470432499999"/>
    <n v="4857.3260497499996"/>
    <n v="19135.483490999999"/>
    <n v="1573.7579920000001"/>
    <n v="20.902104000000001"/>
    <n v="20480.225957999999"/>
    <n v="14842.275078999999"/>
    <n v="3577.77718125"/>
    <n v="2185.6714322500002"/>
    <n v="53.310189999999999"/>
    <n v="-1094.944184"/>
    <n v="890.03484600000002"/>
    <n v="0"/>
    <n v="52603.089865720001"/>
    <n v="10872.930218059999"/>
    <s v="OK"/>
    <n v="45.613721341487611"/>
    <n v="80"/>
    <n v="427.363"/>
    <n v="1594.6600960000001"/>
    <n v="18838.321926000001"/>
    <n v="6788.7202100000004"/>
    <n v="6839.0730929999991"/>
    <n v="19135.483490999999"/>
    <n v="-151.59914800000001"/>
    <n v="19135.483490999999"/>
    <n v="35.74026805341304"/>
    <n v="64.259731946586953"/>
    <n v="72.471246701271369"/>
    <n v="90.339800866996384"/>
    <n v="20.669755799165689"/>
    <n v="79.330244200834315"/>
    <n v="61.090205496988844"/>
    <n v="80"/>
    <n v="-0.79224101168544669"/>
    <n v="100"/>
    <n v="82.78595540288353"/>
    <n v="66.22876432230683"/>
    <n v="34.386278658512389"/>
    <n v="100"/>
    <n v="373.13948470036019"/>
    <n v="0"/>
    <n v="36.036756546932367"/>
    <n v="0"/>
    <n v="0.95400115447802614"/>
    <n v="0"/>
    <n v="33.333333333333336"/>
    <n v="34.287334487811364"/>
    <n v="6.857466897562273"/>
    <n v="72.895430988973501"/>
    <n v="73.086231219869106"/>
    <s v="4. Solvente (&gt;=70 y &lt;80)"/>
  </r>
  <r>
    <s v="85300"/>
    <x v="0"/>
    <x v="25"/>
    <x v="85"/>
    <s v="Rural disperso"/>
    <n v="6"/>
    <s v="G1"/>
    <n v="0"/>
    <n v="762.13392199999998"/>
    <n v="4089.8526740000002"/>
    <n v="18384.981781999999"/>
    <n v="11187.084652"/>
    <n v="97.764685999999998"/>
    <n v="16401.763470999998"/>
    <n v="7456.4550749999999"/>
    <n v="12054.952348999999"/>
    <n v="10480.394184000001"/>
    <n v="0"/>
    <n v="408.660146"/>
    <n v="12499.222102"/>
    <n v="0"/>
    <n v="89774.560938869996"/>
    <n v="11856.82716103"/>
    <s v="OK"/>
    <n v="42.813796118578232"/>
    <n v="80"/>
    <n v="6515.9309199999998"/>
    <n v="11284.849338"/>
    <n v="16401.763470999998"/>
    <n v="13031.531757000001"/>
    <n v="4851.9865960000006"/>
    <n v="18384.981781999999"/>
    <n v="12907.882248"/>
    <n v="18384.981781999999"/>
    <n v="26.391032928574273"/>
    <n v="73.608967071425724"/>
    <n v="45.461301086214164"/>
    <n v="56.670266819228118"/>
    <n v="13.207335170487378"/>
    <n v="86.792664829512617"/>
    <n v="86.938495321961071"/>
    <n v="100"/>
    <n v="70.208838937428766"/>
    <n v="0"/>
    <n v="63.414379744033297"/>
    <n v="50.731503795226644"/>
    <n v="37.186203881421768"/>
    <n v="100"/>
    <n v="173.1885969411106"/>
    <n v="0"/>
    <n v="79.452016120346372"/>
    <n v="70"/>
    <n v="0"/>
    <n v="0"/>
    <n v="56.666666666666664"/>
    <n v="56.666666666666664"/>
    <n v="11.333333333333334"/>
    <n v="62.064837128559979"/>
    <n v="62.064837128559979"/>
    <s v="3. Vulnerable (&gt;=60 y &lt;70)"/>
  </r>
  <r>
    <s v="85315"/>
    <x v="0"/>
    <x v="25"/>
    <x v="998"/>
    <s v="Rural disperso"/>
    <n v="6"/>
    <s v="G3"/>
    <n v="0"/>
    <n v="2033.7243692500001"/>
    <n v="5049.7071567499997"/>
    <n v="8236.8486460000004"/>
    <n v="781.83569899999998"/>
    <n v="27.552983000000001"/>
    <n v="11077.670340999999"/>
    <n v="6513.5183150000003"/>
    <n v="2843.1262512500002"/>
    <n v="1704.75780925"/>
    <n v="43.051062000000002"/>
    <n v="-3506.106131"/>
    <n v="4362.8246159999999"/>
    <n v="0"/>
    <n v="32680.379229319999"/>
    <n v="6303.98205908"/>
    <s v="OK"/>
    <n v="35.898445164975342"/>
    <n v="80"/>
    <n v="478.55"/>
    <n v="809.38868200000002"/>
    <n v="10604.586335"/>
    <n v="8378.5977910000001"/>
    <n v="7083.4315260000003"/>
    <n v="8236.8486460000004"/>
    <n v="899.76954699999987"/>
    <n v="8236.8486460000004"/>
    <n v="85.99686397588323"/>
    <n v="14.00313602411677"/>
    <n v="58.798629264968852"/>
    <n v="67.079691725696435"/>
    <n v="19.289806935362087"/>
    <n v="80.710193064637906"/>
    <n v="59.960679146783981"/>
    <n v="80"/>
    <n v="10.923711065602113"/>
    <n v="60"/>
    <n v="60.358604162890217"/>
    <n v="48.286883330312179"/>
    <n v="44.101554835024658"/>
    <n v="100"/>
    <n v="169.13356639849545"/>
    <n v="0"/>
    <n v="79.009190234481693"/>
    <n v="70"/>
    <n v="0"/>
    <n v="0"/>
    <n v="56.666666666666664"/>
    <n v="56.666666666666664"/>
    <n v="11.333333333333334"/>
    <n v="59.620216663645515"/>
    <n v="59.620216663645515"/>
    <s v="2. Riesgo (&gt;=40 y &lt;60)"/>
  </r>
  <r>
    <s v="85325"/>
    <x v="0"/>
    <x v="25"/>
    <x v="999"/>
    <s v="Rural disperso"/>
    <n v="6"/>
    <s v="G1"/>
    <n v="0"/>
    <n v="1706.3176227500001"/>
    <n v="10783.39732925"/>
    <n v="16760.765200000002"/>
    <n v="3715.294132"/>
    <n v="481.71858800000001"/>
    <n v="25800.569699"/>
    <n v="11185.184778000001"/>
    <n v="5943.1140557500003"/>
    <n v="3255.0841447500002"/>
    <n v="0"/>
    <n v="-1959.967506"/>
    <n v="6610.2232949999998"/>
    <n v="0"/>
    <n v="150227.23630961002"/>
    <n v="5127.4482102600005"/>
    <s v="OK"/>
    <n v="56.013718431751336"/>
    <n v="80"/>
    <n v="3912.3"/>
    <n v="4197.0127199999997"/>
    <n v="16032.702794999999"/>
    <n v="14558.240318"/>
    <n v="12489.714952"/>
    <n v="16760.765200000002"/>
    <n v="4650.2557889999998"/>
    <n v="16760.765200000002"/>
    <n v="74.517570068936948"/>
    <n v="25.482429931063052"/>
    <n v="43.352472090697766"/>
    <n v="54.041483678477249"/>
    <n v="3.4131282290866443"/>
    <n v="96.586871770913362"/>
    <n v="54.770682746710641"/>
    <n v="70"/>
    <n v="27.744889529268026"/>
    <n v="20"/>
    <n v="53.222157076090731"/>
    <n v="42.577725660872588"/>
    <n v="23.986281568248664"/>
    <n v="91.94117507848145"/>
    <n v="107.27737443447587"/>
    <n v="100"/>
    <n v="90.803406662912579"/>
    <n v="100"/>
    <n v="0"/>
    <n v="0"/>
    <n v="97.313725026160498"/>
    <n v="97.313725026160498"/>
    <n v="19.462745005232101"/>
    <n v="62.040470666104689"/>
    <n v="62.040470666104689"/>
    <s v="3. Vulnerable (&gt;=60 y &lt;70)"/>
  </r>
  <r>
    <s v="85400"/>
    <x v="0"/>
    <x v="25"/>
    <x v="1000"/>
    <s v="Rural disperso"/>
    <n v="6"/>
    <s v="G4"/>
    <n v="0"/>
    <n v="2386.3000240000001"/>
    <n v="10995.477793"/>
    <n v="14878.849759999999"/>
    <n v="1177.6290309999999"/>
    <n v="87.577787000000001"/>
    <n v="13985.998111000001"/>
    <n v="3884.2356759999998"/>
    <n v="3655.0418479999998"/>
    <n v="1265.4651449999999"/>
    <n v="102.09580699999999"/>
    <n v="-665.55982200000005"/>
    <n v="1835.50126"/>
    <n v="0"/>
    <n v="60377.597461999998"/>
    <n v="5686.0536279999997"/>
    <s v="OK"/>
    <n v="67.50931956377832"/>
    <n v="80"/>
    <n v="913.54842699999995"/>
    <n v="1265.2068179999999"/>
    <n v="13154.832879"/>
    <n v="12465.103709999999"/>
    <n v="13381.777817"/>
    <n v="14878.849759999999"/>
    <n v="1272.037245"/>
    <n v="14878.849759999999"/>
    <n v="89.938254857410428"/>
    <n v="10.061745142589572"/>
    <n v="27.772316606742887"/>
    <n v="38.007351015793176"/>
    <n v="9.4174890472888482"/>
    <n v="90.582510952711147"/>
    <n v="34.62245297389547"/>
    <n v="40"/>
    <n v="8.5492982691425468"/>
    <n v="80"/>
    <n v="51.730321422218779"/>
    <n v="41.384257137775023"/>
    <n v="12.49068043622168"/>
    <n v="47.87769348777266"/>
    <n v="138.49367812441102"/>
    <n v="60"/>
    <n v="94.756838225584275"/>
    <n v="100"/>
    <n v="0"/>
    <n v="0"/>
    <n v="69.292564495924225"/>
    <n v="69.292564495924225"/>
    <n v="13.858512899184845"/>
    <n v="55.242770036959868"/>
    <n v="55.242770036959868"/>
    <s v="2. Riesgo (&gt;=40 y &lt;60)"/>
  </r>
  <r>
    <s v="85410"/>
    <x v="0"/>
    <x v="25"/>
    <x v="1001"/>
    <s v="Rural disperso"/>
    <n v="4"/>
    <s v="G1"/>
    <n v="0"/>
    <n v="1344.94114825"/>
    <n v="19322.020318750001"/>
    <n v="59391.132676000001"/>
    <n v="33953.080083000001"/>
    <n v="1505.3135299999999"/>
    <n v="112189.887861"/>
    <n v="57916.651963999997"/>
    <n v="37014.830064050002"/>
    <n v="23542.705062049998"/>
    <n v="0"/>
    <n v="-6013.2398569999996"/>
    <n v="30216.460444"/>
    <n v="0"/>
    <n v="488061.77378704003"/>
    <n v="31468.750735860001"/>
    <s v="OK"/>
    <n v="50.94961247401848"/>
    <n v="80"/>
    <n v="25370"/>
    <n v="35458.393613"/>
    <n v="51932.247531000001"/>
    <n v="43113.532894000004"/>
    <n v="20666.961467000001"/>
    <n v="59391.132676000001"/>
    <n v="24203.220587"/>
    <n v="59391.132676000001"/>
    <n v="34.798059130721946"/>
    <n v="65.201940869278047"/>
    <n v="51.623772042411744"/>
    <n v="64.352160320058047"/>
    <n v="6.4476983091060553"/>
    <n v="93.552301690893941"/>
    <n v="63.603439543858485"/>
    <n v="80"/>
    <n v="40.752246162802244"/>
    <n v="0"/>
    <n v="60.621280576046011"/>
    <n v="48.497024460836812"/>
    <n v="29.05038752598152"/>
    <n v="94.998701008286957"/>
    <n v="139.76505168703193"/>
    <n v="60"/>
    <n v="83.01880805036248"/>
    <n v="80"/>
    <n v="0.12144597635354282"/>
    <n v="0"/>
    <n v="78.332900336095648"/>
    <n v="78.454346312449189"/>
    <n v="15.690869262489839"/>
    <n v="64.163604528055942"/>
    <n v="64.187893723326653"/>
    <s v="3. Vulnerable (&gt;=60 y &lt;70)"/>
  </r>
  <r>
    <s v="85430"/>
    <x v="0"/>
    <x v="25"/>
    <x v="1002"/>
    <s v="Rural disperso"/>
    <n v="6"/>
    <s v="G2"/>
    <n v="0"/>
    <n v="2045.2842290000001"/>
    <n v="15798.271647"/>
    <n v="25518.836094999999"/>
    <n v="4807.2202930000003"/>
    <n v="398.54273899999998"/>
    <n v="25541.523759"/>
    <n v="3331.6051849999999"/>
    <n v="7296.7341050000005"/>
    <n v="4238.1938250000003"/>
    <n v="157.55109100000001"/>
    <n v="-3081.2279440000002"/>
    <n v="3257.830336"/>
    <n v="0"/>
    <n v="147161.01293244"/>
    <n v="14906.772097409999"/>
    <s v="OK"/>
    <n v="51.549394264933014"/>
    <n v="80"/>
    <n v="3711.2087339999998"/>
    <n v="5205.7630320000007"/>
    <n v="25541.523759"/>
    <n v="17529.162299"/>
    <n v="17843.555875999999"/>
    <n v="25518.836094999999"/>
    <n v="334.1534829999996"/>
    <n v="25518.836094999999"/>
    <n v="69.92307881743929"/>
    <n v="30.07692118256071"/>
    <n v="13.043877947282025"/>
    <n v="18.256371769046186"/>
    <n v="10.129566112903515"/>
    <n v="89.870433887096482"/>
    <n v="58.083435191859714"/>
    <n v="80"/>
    <n v="1.3094385721826536"/>
    <n v="100"/>
    <n v="63.640745367740671"/>
    <n v="50.912596294192539"/>
    <n v="28.450605735066986"/>
    <n v="100"/>
    <n v="140.27136184251071"/>
    <n v="50"/>
    <n v="68.630056939431014"/>
    <n v="60"/>
    <n v="0.13286604798206492"/>
    <n v="0"/>
    <n v="70"/>
    <n v="70.132866047982063"/>
    <n v="14.026573209596414"/>
    <n v="64.912596294192539"/>
    <n v="64.939169503788946"/>
    <s v="3. Vulnerable (&gt;=60 y &lt;70)"/>
  </r>
  <r>
    <s v="85440"/>
    <x v="0"/>
    <x v="25"/>
    <x v="192"/>
    <s v="Rural"/>
    <n v="5"/>
    <s v="G1"/>
    <n v="0"/>
    <n v="1243.8126024999999"/>
    <n v="24122.144960500002"/>
    <n v="53836.508364000001"/>
    <n v="25564.261255000001"/>
    <n v="1181.961419"/>
    <n v="44508.676930000001"/>
    <n v="6501.6878180000003"/>
    <n v="28176.867325499999"/>
    <n v="17626.1453855"/>
    <n v="0"/>
    <n v="1764.0633150000001"/>
    <n v="10505.868121"/>
    <n v="0"/>
    <n v="180130.10725521002"/>
    <n v="19909.943920999998"/>
    <s v="OK"/>
    <n v="53.475131123998608"/>
    <n v="80"/>
    <n v="16633.444597999998"/>
    <n v="26746.222674000001"/>
    <n v="41521.723108999999"/>
    <n v="38501.084305999997"/>
    <n v="25365.957563"/>
    <n v="53836.508364000001"/>
    <n v="12269.931435999999"/>
    <n v="53836.508364000001"/>
    <n v="47.116646925717035"/>
    <n v="52.883353074282965"/>
    <n v="14.607686110789993"/>
    <n v="18.2093659822911"/>
    <n v="11.05309058234857"/>
    <n v="88.946909417651426"/>
    <n v="62.555376301709664"/>
    <n v="80"/>
    <n v="22.791098102128764"/>
    <n v="20"/>
    <n v="52.007925694845099"/>
    <n v="41.606340555876081"/>
    <n v="26.524868876001392"/>
    <n v="84.813738936694179"/>
    <n v="160.79785829338056"/>
    <n v="0"/>
    <n v="92.725160285206783"/>
    <n v="100"/>
    <n v="0.28935259703950833"/>
    <n v="0"/>
    <n v="61.604579645564719"/>
    <n v="61.89393224260423"/>
    <n v="12.378786448520847"/>
    <n v="53.927256484989023"/>
    <n v="53.985127004396929"/>
    <s v="2. Riesgo (&gt;=40 y &lt;60)"/>
  </r>
  <r>
    <s v="86001"/>
    <x v="0"/>
    <x v="26"/>
    <x v="1003"/>
    <s v="Intermedio"/>
    <n v="6"/>
    <s v="G1"/>
    <n v="1"/>
    <n v="1425.52957225"/>
    <n v="47583.095814749999"/>
    <n v="70176.754883000001"/>
    <n v="14958.027074"/>
    <n v="1617.5841109999999"/>
    <n v="66956.822509999998"/>
    <n v="9767.4342180000003"/>
    <n v="18910.941305249999"/>
    <n v="6912.7575812499999"/>
    <n v="649.53565700000001"/>
    <n v="-4696.340244"/>
    <n v="11772.524026999999"/>
    <n v="0"/>
    <n v="263949.42010876001"/>
    <n v="53135.943595609999"/>
    <s v="OK"/>
    <n v="67.578239295106627"/>
    <n v="80"/>
    <n v="13518.845187999999"/>
    <n v="16575.611184999998"/>
    <n v="62874.911402999998"/>
    <n v="58007.038604000001"/>
    <n v="49008.625387"/>
    <n v="70176.754883000001"/>
    <n v="7725.7194399999989"/>
    <n v="70176.754883000001"/>
    <n v="69.835981257195641"/>
    <n v="30.164018742804359"/>
    <n v="14.587660901234125"/>
    <n v="18.184403345025398"/>
    <n v="20.13110829101856"/>
    <n v="79.868891708981437"/>
    <n v="36.554275483531327"/>
    <n v="50"/>
    <n v="11.008943706331909"/>
    <n v="60"/>
    <n v="47.643462759362237"/>
    <n v="38.114770207489791"/>
    <n v="12.421760704893373"/>
    <n v="47.613519106829607"/>
    <n v="122.61114728729446"/>
    <n v="70"/>
    <n v="92.257845473850281"/>
    <n v="100"/>
    <n v="0.25696968027415346"/>
    <n v="0"/>
    <n v="72.537839702276543"/>
    <n v="72.794809382550696"/>
    <n v="14.558961876510139"/>
    <n v="52.622338147945101"/>
    <n v="52.67373208399993"/>
    <s v="2. Riesgo (&gt;=40 y &lt;60)"/>
  </r>
  <r>
    <s v="86219"/>
    <x v="0"/>
    <x v="26"/>
    <x v="1004"/>
    <s v="Intermedio"/>
    <n v="6"/>
    <s v="G4"/>
    <n v="0"/>
    <n v="802.44323025000006"/>
    <n v="7028.6063327499996"/>
    <n v="9990.1544379999996"/>
    <n v="1282.780921"/>
    <n v="245.11598799999999"/>
    <n v="13450.813257"/>
    <n v="4872.0183859999997"/>
    <n v="2335.4238722499999"/>
    <n v="1194.7632022499999"/>
    <n v="75.758750000000006"/>
    <n v="-1865.131095"/>
    <n v="1156.446672"/>
    <n v="0"/>
    <n v="48653.077791999996"/>
    <n v="3816.6002530000001"/>
    <s v="OK"/>
    <n v="55.262706101030048"/>
    <n v="80"/>
    <n v="580.70000000000005"/>
    <n v="1527.8969090000001"/>
    <n v="10714.624862999999"/>
    <n v="8958.4872849999992"/>
    <n v="7831.0495629999996"/>
    <n v="9990.1544379999996"/>
    <n v="-632.92567299999996"/>
    <n v="9990.1544379999996"/>
    <n v="78.387672699159523"/>
    <n v="21.612327300840477"/>
    <n v="36.220994916158915"/>
    <n v="49.56965194561657"/>
    <n v="7.8445196608457151"/>
    <n v="92.155480339154281"/>
    <n v="51.158302201430274"/>
    <n v="70"/>
    <n v="-6.3354943802721619"/>
    <n v="80"/>
    <n v="62.667491917122263"/>
    <n v="50.133993533697812"/>
    <n v="24.737293898969952"/>
    <n v="94.819860379847469"/>
    <n v="263.11295143791978"/>
    <n v="0"/>
    <n v="83.609901415547114"/>
    <n v="80"/>
    <n v="0.61059632685899867"/>
    <n v="0"/>
    <n v="58.273286793282487"/>
    <n v="58.883883120141483"/>
    <n v="11.776776624028297"/>
    <n v="61.788650892354312"/>
    <n v="61.910770157726105"/>
    <s v="3. Vulnerable (&gt;=60 y &lt;70)"/>
  </r>
  <r>
    <s v="86320"/>
    <x v="0"/>
    <x v="26"/>
    <x v="1005"/>
    <s v="Intermedio"/>
    <n v="6"/>
    <s v="G3"/>
    <n v="0"/>
    <n v="1423.105329"/>
    <n v="42293.290843000002"/>
    <n v="54106.724499999997"/>
    <n v="7987.0506640000003"/>
    <n v="1029.1637659999999"/>
    <n v="61989.475173999999"/>
    <n v="14321.035911000001"/>
    <n v="10570.810654000001"/>
    <n v="4692.8185579999999"/>
    <n v="0"/>
    <n v="-3533.1864340000002"/>
    <n v="5041.6621349999996"/>
    <n v="0"/>
    <n v="191500.59830986999"/>
    <n v="21516.262350429999"/>
    <s v="NO"/>
    <n v="79.167959030241192"/>
    <n v="80"/>
    <n v="10896.323016"/>
    <n v="9016.21443"/>
    <n v="51761.918837999998"/>
    <n v="50783.839298999999"/>
    <n v="43716.396172000001"/>
    <n v="54106.724499999997"/>
    <n v="1508.4757009999994"/>
    <n v="54106.724499999997"/>
    <n v="80.796604444240572"/>
    <n v="19.203395555759428"/>
    <n v="23.102366765974196"/>
    <n v="26.356050475462471"/>
    <n v="11.235611032198559"/>
    <n v="88.764388967801438"/>
    <n v="44.394121809610077"/>
    <n v="50"/>
    <n v="2.7879634462071339"/>
    <n v="100"/>
    <n v="56.864766999804672"/>
    <n v="45.491813599843738"/>
    <n v="0.83204096975880759"/>
    <n v="3.1892740129561274"/>
    <n v="82.745476770106052"/>
    <n v="80"/>
    <n v="98.110426427464745"/>
    <n v="100"/>
    <n v="0"/>
    <n v="0"/>
    <n v="61.063091337652047"/>
    <n v="61.063091337652047"/>
    <n v="12.212618267530409"/>
    <n v="57.704431867374147"/>
    <n v="57.704431867374147"/>
    <s v="2. Riesgo (&gt;=40 y &lt;60)"/>
  </r>
  <r>
    <s v="86568"/>
    <x v="0"/>
    <x v="26"/>
    <x v="1006"/>
    <s v="Ciudades y aglomeraciones"/>
    <n v="6"/>
    <s v="G2"/>
    <n v="0"/>
    <n v="2062.04664"/>
    <n v="69481.065132000003"/>
    <n v="93424.372174000004"/>
    <n v="17355.364830999999"/>
    <n v="495.98314199999999"/>
    <n v="86526.034771000006"/>
    <n v="12149.140281"/>
    <n v="20243.881676000001"/>
    <n v="9421.9474210000008"/>
    <n v="0"/>
    <n v="-3923.5968520000001"/>
    <n v="6549.6728320000002"/>
    <n v="5179.3659310000003"/>
    <n v="138273.87994017999"/>
    <n v="66867.491968949995"/>
    <s v="OK"/>
    <n v="51.845821229165679"/>
    <n v="80"/>
    <n v="13278.877946000001"/>
    <n v="17851.347973"/>
    <n v="86526.034771000006"/>
    <n v="79879.758747999993"/>
    <n v="71543.111772000004"/>
    <n v="93424.372174000004"/>
    <n v="2626.0759800000001"/>
    <n v="98603.738104999997"/>
    <n v="76.578638001177225"/>
    <n v="23.421361998822775"/>
    <n v="14.041022812560335"/>
    <n v="19.651987968591317"/>
    <n v="48.358729788936415"/>
    <n v="51.641270211063585"/>
    <n v="46.542197646660462"/>
    <n v="70"/>
    <n v="2.6632620937794211"/>
    <n v="100"/>
    <n v="52.942924035695533"/>
    <n v="42.354339228556427"/>
    <n v="28.154178770834321"/>
    <n v="100"/>
    <n v="134.43415961494975"/>
    <n v="60"/>
    <n v="92.318755805012842"/>
    <n v="100"/>
    <n v="0.17235839299722255"/>
    <n v="0"/>
    <n v="86.666666666666671"/>
    <n v="86.839025059663896"/>
    <n v="17.367805011932781"/>
    <n v="59.687672561889762"/>
    <n v="59.722144240489207"/>
    <s v="2. Riesgo (&gt;=40 y &lt;60)"/>
  </r>
  <r>
    <s v="86569"/>
    <x v="0"/>
    <x v="26"/>
    <x v="1007"/>
    <s v="Rural"/>
    <n v="6"/>
    <s v="G5"/>
    <n v="0"/>
    <n v="2032.38872825"/>
    <n v="17930.783826750001"/>
    <n v="26115.884133"/>
    <n v="4778.6425790000003"/>
    <n v="137.47404499999999"/>
    <n v="43198.377671000002"/>
    <n v="24242.726277000002"/>
    <n v="6970.84926025"/>
    <n v="4194.5349142499999"/>
    <n v="102.573182"/>
    <n v="713.28732500000001"/>
    <n v="2571.1132400000001"/>
    <n v="0"/>
    <n v="91051.162636369991"/>
    <n v="19444.692063259998"/>
    <s v="OK"/>
    <n v="53.178820443188904"/>
    <n v="80"/>
    <n v="2002.3"/>
    <n v="4916.1166240000002"/>
    <n v="22626.282461999999"/>
    <n v="21071.311408000001"/>
    <n v="19963.172555000001"/>
    <n v="26115.884133"/>
    <n v="3386.973747"/>
    <n v="26115.884133"/>
    <n v="76.440730297828821"/>
    <n v="23.559269702171179"/>
    <n v="56.119529445372351"/>
    <n v="62.430441679301104"/>
    <n v="21.355786681072978"/>
    <n v="78.644213318927029"/>
    <n v="60.172509225935677"/>
    <n v="80"/>
    <n v="12.969018126099831"/>
    <n v="60"/>
    <n v="60.92678494007987"/>
    <n v="48.741427952063901"/>
    <n v="26.821179556811096"/>
    <n v="100"/>
    <n v="245.52347919892125"/>
    <n v="0"/>
    <n v="93.127589312952693"/>
    <n v="100"/>
    <n v="0.51619725917780179"/>
    <n v="0"/>
    <n v="66.666666666666671"/>
    <n v="67.182863925844472"/>
    <n v="13.436572785168895"/>
    <n v="62.074761285397237"/>
    <n v="62.178000737232793"/>
    <s v="3. Vulnerable (&gt;=60 y &lt;70)"/>
  </r>
  <r>
    <s v="86571"/>
    <x v="0"/>
    <x v="26"/>
    <x v="1008"/>
    <s v="Rural disperso"/>
    <n v="6"/>
    <s v="G5"/>
    <n v="0"/>
    <n v="1763.2563415"/>
    <n v="24568.460139499999"/>
    <n v="35709.945511999998"/>
    <n v="7255.843124"/>
    <n v="32.948757000000001"/>
    <n v="29697.526119999999"/>
    <n v="4917.7162850000004"/>
    <n v="9052.0482224999996"/>
    <n v="6316.6693944999997"/>
    <n v="159.71377699999999"/>
    <n v="3277.0405639999999"/>
    <n v="11.804415000000001"/>
    <n v="0"/>
    <n v="146351.19210684"/>
    <n v="17799.810883150003"/>
    <s v="OK"/>
    <n v="79.701748587820887"/>
    <n v="80"/>
    <n v="5211.8059469999998"/>
    <n v="7288.7918810000001"/>
    <n v="29697.526119999999"/>
    <n v="27240.245065999999"/>
    <n v="26331.716480999999"/>
    <n v="35709.945511999998"/>
    <n v="3448.5587559999999"/>
    <n v="35709.945511999998"/>
    <n v="73.737767177918172"/>
    <n v="26.262232822081828"/>
    <n v="16.55934661065297"/>
    <n v="18.421525145360089"/>
    <n v="12.162395554766443"/>
    <n v="87.837604445233552"/>
    <n v="69.781658683601862"/>
    <n v="100"/>
    <n v="9.6571381069207831"/>
    <n v="80"/>
    <n v="62.504272482535086"/>
    <n v="50.003417986028069"/>
    <n v="0.29825141217911266"/>
    <n v="1.1432195201470026"/>
    <n v="139.85155923150876"/>
    <n v="60"/>
    <n v="91.72563719930487"/>
    <n v="100"/>
    <n v="1.5508719529720194"/>
    <n v="0"/>
    <n v="53.714406506715669"/>
    <n v="55.265278459687686"/>
    <n v="11.053055691937537"/>
    <n v="60.746299287371201"/>
    <n v="61.056473677965606"/>
    <s v="3. Vulnerable (&gt;=60 y &lt;70)"/>
  </r>
  <r>
    <s v="86573"/>
    <x v="0"/>
    <x v="26"/>
    <x v="1009"/>
    <s v="Rural disperso"/>
    <n v="6"/>
    <s v="G5"/>
    <n v="0"/>
    <n v="1594.5899575000001"/>
    <n v="15868.954175499999"/>
    <n v="28024.734547"/>
    <n v="8585.8400500000007"/>
    <n v="65.989080000000001"/>
    <n v="41022.077069999999"/>
    <n v="9990.3930060000002"/>
    <n v="10253.3201405"/>
    <n v="5385.9157925"/>
    <n v="0"/>
    <n v="-11243.583919000001"/>
    <n v="0"/>
    <n v="0"/>
    <n v="114830.14989354"/>
    <n v="40110.081628800006"/>
    <s v="OK"/>
    <n v="60.443515243655334"/>
    <n v="80"/>
    <n v="2356.211601"/>
    <n v="8651.8291300000001"/>
    <n v="34400.914118000001"/>
    <n v="30956.972218999999"/>
    <n v="17463.544132999999"/>
    <n v="28024.734547"/>
    <n v="-11243.583919000001"/>
    <n v="28024.734547"/>
    <n v="62.314753075402251"/>
    <n v="37.685246924597749"/>
    <n v="24.353698592473538"/>
    <n v="27.092389666821603"/>
    <n v="34.929921859360455"/>
    <n v="65.070078140639538"/>
    <n v="52.528505095885535"/>
    <n v="70"/>
    <n v="-40.120215590779281"/>
    <n v="0"/>
    <n v="39.969542946411778"/>
    <n v="31.975634357129422"/>
    <n v="19.556484756344666"/>
    <n v="74.961439262134917"/>
    <n v="367.19236618341398"/>
    <n v="0"/>
    <n v="89.988807020689052"/>
    <n v="80"/>
    <n v="0"/>
    <n v="0"/>
    <n v="51.653813087378303"/>
    <n v="51.653813087378303"/>
    <n v="10.330762617475662"/>
    <n v="42.306396974605086"/>
    <n v="42.306396974605086"/>
    <s v="2. Riesgo (&gt;=40 y &lt;60)"/>
  </r>
  <r>
    <s v="86749"/>
    <x v="0"/>
    <x v="26"/>
    <x v="1010"/>
    <s v="Intermedio"/>
    <n v="6"/>
    <s v="G4"/>
    <n v="0"/>
    <n v="1089.5272995"/>
    <n v="16748.567971500001"/>
    <n v="22811.901526000001"/>
    <n v="2708.9970579999999"/>
    <n v="613.34299199999998"/>
    <n v="23523.874577999999"/>
    <n v="3758.8501729999998"/>
    <n v="4411.8673495000003"/>
    <n v="2378.1144595000001"/>
    <n v="0"/>
    <n v="298.40087499999998"/>
    <n v="899.45981600000005"/>
    <n v="0"/>
    <n v="32171.078621000001"/>
    <n v="11961.074665"/>
    <s v="OK"/>
    <n v="74.363046449831984"/>
    <n v="80"/>
    <n v="1838.758822"/>
    <n v="3322.3400499999998"/>
    <n v="20479.747760999999"/>
    <n v="19521.844225000001"/>
    <n v="17838.095271000002"/>
    <n v="22811.901526000001"/>
    <n v="1197.8606910000001"/>
    <n v="22811.901526000001"/>
    <n v="78.196441671769122"/>
    <n v="21.803558328230878"/>
    <n v="15.978873550513454"/>
    <n v="21.867626833977805"/>
    <n v="37.179588555020615"/>
    <n v="62.820411444979385"/>
    <n v="53.902673655170375"/>
    <n v="70"/>
    <n v="5.2510339378535855"/>
    <n v="80"/>
    <n v="51.29831932143761"/>
    <n v="41.038655457150092"/>
    <n v="5.6369535501680161"/>
    <n v="21.606856060228679"/>
    <n v="180.68384011266488"/>
    <n v="0"/>
    <n v="95.322679033068212"/>
    <n v="100"/>
    <n v="0.81669500376522486"/>
    <n v="0"/>
    <n v="40.535618686742893"/>
    <n v="41.352313690508119"/>
    <n v="8.2704627381016245"/>
    <n v="49.145779194498672"/>
    <n v="49.309118195251713"/>
    <s v="2. Riesgo (&gt;=40 y &lt;60)"/>
  </r>
  <r>
    <s v="86755"/>
    <x v="0"/>
    <x v="26"/>
    <x v="90"/>
    <s v="Rural"/>
    <n v="6"/>
    <s v="G4"/>
    <n v="0"/>
    <n v="827.21881725000003"/>
    <n v="7605.60764475"/>
    <n v="9139.5850819999996"/>
    <n v="509.66553699999997"/>
    <n v="10.318175"/>
    <n v="11346.791649000001"/>
    <n v="2900.8691610000001"/>
    <n v="1347.20252925"/>
    <n v="206.74688225"/>
    <n v="45.252808000000002"/>
    <n v="-1303.687222"/>
    <n v="610.21697600000005"/>
    <n v="0"/>
    <n v="44074.171587560006"/>
    <n v="8027.8294671899994"/>
    <s v="OK"/>
    <n v="66.792457604218058"/>
    <n v="80"/>
    <n v="436.85286000000002"/>
    <n v="519.98371199999997"/>
    <n v="9302.8166569999994"/>
    <n v="8733.8071220000002"/>
    <n v="8432.8264620000009"/>
    <n v="9139.5850819999996"/>
    <n v="-648.21743800000002"/>
    <n v="9139.5850819999996"/>
    <n v="92.2670601164168"/>
    <n v="7.7329398835831995"/>
    <n v="25.565545316553472"/>
    <n v="34.987310151883385"/>
    <n v="18.214362693673099"/>
    <n v="81.785637306326905"/>
    <n v="15.346384657182755"/>
    <n v="30"/>
    <n v="-7.0924164738794877"/>
    <n v="80"/>
    <n v="46.901177468358696"/>
    <n v="37.520941974686956"/>
    <n v="13.207542395781942"/>
    <n v="50.625477913778866"/>
    <n v="119.0294855801104"/>
    <n v="80"/>
    <n v="93.88347039418602"/>
    <n v="100"/>
    <n v="0"/>
    <n v="0"/>
    <n v="76.875159304592955"/>
    <n v="76.875159304592955"/>
    <n v="15.375031860918591"/>
    <n v="52.895973835605545"/>
    <n v="52.895973835605545"/>
    <s v="2. Riesgo (&gt;=40 y &lt;60)"/>
  </r>
  <r>
    <s v="86757"/>
    <x v="0"/>
    <x v="26"/>
    <x v="865"/>
    <s v="Rural"/>
    <n v="6"/>
    <s v="G4"/>
    <n v="0"/>
    <n v="2550.2878487500002"/>
    <n v="25058.37446725"/>
    <n v="35478.286008000003"/>
    <n v="7566.891036"/>
    <n v="153.80077199999999"/>
    <n v="46721.159655000003"/>
    <n v="18336.045129999999"/>
    <n v="10292.77305175"/>
    <n v="7307.3486177499999"/>
    <n v="0"/>
    <n v="-828.73005000000001"/>
    <n v="5506.5430619999997"/>
    <n v="1304.95"/>
    <n v="86729.725040239995"/>
    <n v="6155.2660342899999"/>
    <s v="OK"/>
    <n v="60.863558978312973"/>
    <n v="80"/>
    <n v="2447.625"/>
    <n v="7720.6918079999996"/>
    <n v="33321.591624000001"/>
    <n v="29756.075575999999"/>
    <n v="27608.662316000002"/>
    <n v="35478.286008000003"/>
    <n v="4677.8130119999996"/>
    <n v="36783.236008"/>
    <n v="77.81847834975602"/>
    <n v="22.18152165024398"/>
    <n v="39.24569780672752"/>
    <n v="53.70905976341502"/>
    <n v="7.0970662381716769"/>
    <n v="92.902933761828322"/>
    <n v="70.994945492435463"/>
    <n v="100"/>
    <n v="12.717241655907111"/>
    <n v="60"/>
    <n v="65.758703035097454"/>
    <n v="52.606962428077964"/>
    <n v="19.136441021687027"/>
    <n v="73.351380844414237"/>
    <n v="315.43605772943158"/>
    <n v="0"/>
    <n v="89.299682655518993"/>
    <n v="80"/>
    <n v="0.50412676266016931"/>
    <n v="0"/>
    <n v="51.117126948138072"/>
    <n v="51.621253710798243"/>
    <n v="10.324250742159649"/>
    <n v="62.830387817705578"/>
    <n v="62.931213170237612"/>
    <s v="3. Vulnerable (&gt;=60 y &lt;70)"/>
  </r>
  <r>
    <s v="86760"/>
    <x v="0"/>
    <x v="26"/>
    <x v="773"/>
    <s v="Rural"/>
    <n v="6"/>
    <s v="G4"/>
    <n v="0"/>
    <n v="1389.6656395"/>
    <n v="11433.0790875"/>
    <n v="15669.145997"/>
    <n v="1490.8427810000001"/>
    <n v="119.492524"/>
    <n v="23498.80905"/>
    <n v="10666.993402"/>
    <n v="3006.8869175"/>
    <n v="1116.1391384999999"/>
    <n v="112.964651"/>
    <n v="-1352.028523"/>
    <n v="1706.512299"/>
    <n v="0"/>
    <n v="55332.942412999997"/>
    <n v="8280.0217850000008"/>
    <s v="OK"/>
    <n v="75.873627807389767"/>
    <n v="80"/>
    <n v="997.39828599999998"/>
    <n v="1610.3353050000001"/>
    <n v="15130.426740999999"/>
    <n v="13739.081799"/>
    <n v="12822.744727000001"/>
    <n v="15669.145997"/>
    <n v="467.44842700000004"/>
    <n v="15669.145997"/>
    <n v="81.834356061619644"/>
    <n v="18.165643938380356"/>
    <n v="45.393761783004059"/>
    <n v="62.122892463174821"/>
    <n v="14.964000510218089"/>
    <n v="85.035999489781915"/>
    <n v="37.119425143795745"/>
    <n v="50"/>
    <n v="2.9832412506048338"/>
    <n v="100"/>
    <n v="63.064907178267411"/>
    <n v="50.45192574261393"/>
    <n v="4.1263721926102335"/>
    <n v="15.816687014212148"/>
    <n v="161.45358655649423"/>
    <n v="0"/>
    <n v="90.804324518952441"/>
    <n v="100"/>
    <n v="0"/>
    <n v="0"/>
    <n v="38.605562338070719"/>
    <n v="38.605562338070719"/>
    <n v="7.7211124676141445"/>
    <n v="58.173038210228071"/>
    <n v="58.173038210228071"/>
    <s v="2. Riesgo (&gt;=40 y &lt;60)"/>
  </r>
  <r>
    <s v="86865"/>
    <x v="0"/>
    <x v="26"/>
    <x v="1011"/>
    <s v="Intermedio"/>
    <n v="6"/>
    <s v="G4"/>
    <n v="0"/>
    <n v="1953.47996625"/>
    <n v="41707.100509750002"/>
    <n v="59843.084765"/>
    <n v="13455.908778000001"/>
    <n v="1120.4183640000001"/>
    <n v="76662.073378000001"/>
    <n v="17598.868901999998"/>
    <n v="16658.939065250001"/>
    <n v="11713.847712250001"/>
    <n v="86"/>
    <n v="2165.7791280000001"/>
    <n v="4531.438744"/>
    <n v="0"/>
    <n v="217573.98734741"/>
    <n v="16362.07494722"/>
    <s v="NO"/>
    <n v="56.700778908723763"/>
    <n v="80"/>
    <n v="13827.144319000001"/>
    <n v="14576.327142000002"/>
    <n v="52732.214284000001"/>
    <n v="48304.158756999997"/>
    <n v="43660.580476000003"/>
    <n v="59843.084765"/>
    <n v="6783.2178720000002"/>
    <n v="59843.084765"/>
    <n v="72.95843896993668"/>
    <n v="27.04156103006332"/>
    <n v="22.956421769634019"/>
    <n v="31.416636668085417"/>
    <n v="7.5202349079965858"/>
    <n v="92.479765092003419"/>
    <n v="70.315688570376622"/>
    <n v="100"/>
    <n v="11.335007041560887"/>
    <n v="60"/>
    <n v="62.187592558030431"/>
    <n v="49.750074046424345"/>
    <n v="23.299221091276237"/>
    <n v="89.307621919227046"/>
    <n v="105.41820354019552"/>
    <n v="100"/>
    <n v="91.602750639008221"/>
    <n v="100"/>
    <n v="0.37171230791210796"/>
    <n v="0"/>
    <n v="96.435873973075672"/>
    <n v="96.807586280987778"/>
    <n v="19.361517256197558"/>
    <n v="69.037248841039485"/>
    <n v="69.111591302621903"/>
    <s v="3. Vulnerable (&gt;=60 y &lt;70)"/>
  </r>
  <r>
    <s v="86885"/>
    <x v="0"/>
    <x v="26"/>
    <x v="1012"/>
    <s v="Rural"/>
    <n v="6"/>
    <s v="G2"/>
    <n v="0"/>
    <n v="1680.22430725"/>
    <n v="27085.792403750002"/>
    <n v="39405.078309999997"/>
    <n v="9255.0185180000008"/>
    <n v="668.79279599999995"/>
    <n v="45878.665966"/>
    <n v="15318.737010999999"/>
    <n v="11608.912631249999"/>
    <n v="6988.8631162499996"/>
    <n v="241.78357600000001"/>
    <n v="-1855.124828"/>
    <n v="12063.575795000001"/>
    <n v="0"/>
    <n v="182895.34228899999"/>
    <n v="23365.102978999999"/>
    <s v="OK"/>
    <n v="47.01539768766694"/>
    <n v="80"/>
    <n v="6009"/>
    <n v="9923.8113140000005"/>
    <n v="36640.153622999998"/>
    <n v="31522.208834000001"/>
    <n v="28766.016711"/>
    <n v="39405.078309999997"/>
    <n v="10450.234543"/>
    <n v="39405.078309999997"/>
    <n v="73.000785545196905"/>
    <n v="26.999214454803095"/>
    <n v="33.389674020496777"/>
    <n v="46.732597823216388"/>
    <n v="12.775121928517949"/>
    <n v="87.224878071482053"/>
    <n v="60.202564514411961"/>
    <n v="80"/>
    <n v="26.520019731436491"/>
    <n v="20"/>
    <n v="52.191338069900304"/>
    <n v="41.753070455920245"/>
    <n v="32.98460231233306"/>
    <n v="100"/>
    <n v="165.1491315360293"/>
    <n v="0"/>
    <n v="86.031868638816718"/>
    <n v="80"/>
    <n v="0.23857291737501873"/>
    <n v="0"/>
    <n v="60"/>
    <n v="60.238572917375016"/>
    <n v="12.047714583475004"/>
    <n v="53.753070455920245"/>
    <n v="53.800785039395251"/>
    <s v="2. Riesgo (&gt;=40 y &lt;60)"/>
  </r>
  <r>
    <s v="88564"/>
    <x v="0"/>
    <x v="27"/>
    <x v="1013"/>
    <s v="Intermedio"/>
    <n v="5"/>
    <s v="G1"/>
    <n v="0"/>
    <n v="797.03375300000005"/>
    <n v="4057.4763119999998"/>
    <n v="105647.39731"/>
    <n v="4163.4502560000001"/>
    <n v="162.27263300000001"/>
    <n v="70071.361095"/>
    <n v="26294.118734"/>
    <n v="79499.993562000003"/>
    <n v="50171.203074999998"/>
    <n v="0"/>
    <n v="6247.2457279999999"/>
    <n v="13418.022059000001"/>
    <n v="0"/>
    <n v="141820.68810100001"/>
    <n v="118027.634026"/>
    <s v="OK"/>
    <n v="43.063697480587152"/>
    <n v="80"/>
    <n v="3404.571324"/>
    <n v="4325.7228889999997"/>
    <n v="70071.361095"/>
    <n v="58351.49123"/>
    <n v="4854.5100649999995"/>
    <n v="105647.39731"/>
    <n v="19665.267787000001"/>
    <n v="105647.39731"/>
    <n v="4.5950115086654373"/>
    <n v="95.404988491334564"/>
    <n v="37.524772350791743"/>
    <n v="46.776902786335363"/>
    <n v="83.223142974700991"/>
    <n v="16.776857025299009"/>
    <n v="63.108436651473141"/>
    <n v="80"/>
    <n v="18.614057977496994"/>
    <n v="40"/>
    <n v="55.791749660593794"/>
    <n v="44.633399728475041"/>
    <n v="36.936302519412848"/>
    <n v="100"/>
    <n v="127.05631568081667"/>
    <n v="70"/>
    <n v="83.274379601231573"/>
    <n v="80"/>
    <n v="0"/>
    <n v="0"/>
    <n v="83.333333333333329"/>
    <n v="83.333333333333329"/>
    <n v="16.666666666666668"/>
    <n v="61.300066395141712"/>
    <n v="61.300066395141712"/>
    <s v="3. Vulnerable (&gt;=60 y &lt;70)"/>
  </r>
  <r>
    <s v="91001"/>
    <x v="0"/>
    <x v="28"/>
    <x v="1014"/>
    <s v="Rural"/>
    <n v="5"/>
    <s v="G1"/>
    <n v="1"/>
    <n v="2557.7575394999999"/>
    <n v="27901.098323499999"/>
    <n v="98664.706542999993"/>
    <n v="19289.687054999999"/>
    <n v="10998.041992"/>
    <n v="71777.780660000004"/>
    <n v="21954.907968"/>
    <n v="33019.524105500001"/>
    <n v="15485.5820255"/>
    <n v="1124.2611440000001"/>
    <n v="9352.9838029999992"/>
    <n v="22895.984260000001"/>
    <n v="95.600663999999995"/>
    <n v="210900.63010400001"/>
    <n v="74306.236657999994"/>
    <s v="OK"/>
    <n v="48.453536750496554"/>
    <n v="80"/>
    <n v="24876.885999999999"/>
    <n v="30287.729047000001"/>
    <n v="71777.780660000004"/>
    <n v="62073.139772000002"/>
    <n v="30458.855862999997"/>
    <n v="98664.706542999993"/>
    <n v="33373.229206999997"/>
    <n v="98760.307206999991"/>
    <n v="30.871075311743247"/>
    <n v="69.128924688256745"/>
    <n v="30.587331854124784"/>
    <n v="38.128962789126305"/>
    <n v="35.232818707728782"/>
    <n v="64.767181292271218"/>
    <n v="46.898259272369692"/>
    <n v="70"/>
    <n v="33.792148030736939"/>
    <n v="0"/>
    <n v="48.405013753930852"/>
    <n v="38.724011003144682"/>
    <n v="31.546463249503446"/>
    <n v="100"/>
    <n v="121.75048375025716"/>
    <n v="70"/>
    <n v="86.479603020927399"/>
    <n v="80"/>
    <n v="0"/>
    <n v="0"/>
    <n v="83.333333333333329"/>
    <n v="83.333333333333329"/>
    <n v="16.666666666666668"/>
    <n v="55.390677669811353"/>
    <n v="55.390677669811353"/>
    <s v="2. Riesgo (&gt;=40 y &lt;60)"/>
  </r>
  <r>
    <s v="91540"/>
    <x v="0"/>
    <x v="28"/>
    <x v="1015"/>
    <s v="Rural disperso"/>
    <n v="6"/>
    <s v="G4"/>
    <n v="0"/>
    <n v="2295.3146247499999"/>
    <n v="11364.40602425"/>
    <n v="15879.965821"/>
    <n v="1740.674227"/>
    <n v="463.76774499999999"/>
    <n v="42334.723417000001"/>
    <n v="18695.082622999998"/>
    <n v="4499.7565967500004"/>
    <n v="2226.7132287499999"/>
    <n v="0"/>
    <n v="-15423.291986"/>
    <n v="11104.878943"/>
    <n v="0"/>
    <n v="61435.992111410007"/>
    <n v="34997.469499879997"/>
    <s v="NO"/>
    <n v="68.487071378094853"/>
    <n v="80"/>
    <n v="867.75111400000003"/>
    <n v="2204.4419720000001"/>
    <n v="29030.214438999999"/>
    <n v="13591.964543"/>
    <n v="13659.720648999999"/>
    <n v="15879.965821"/>
    <n v="-4318.4130430000005"/>
    <n v="15879.965821"/>
    <n v="86.018577136583616"/>
    <n v="13.981422863416384"/>
    <n v="44.160162424712503"/>
    <n v="60.434670177387517"/>
    <n v="56.9657432021517"/>
    <n v="43.0342567978483"/>
    <n v="49.485192829280336"/>
    <n v="70"/>
    <n v="-27.194095325376839"/>
    <n v="20"/>
    <n v="41.490069967730435"/>
    <n v="33.192055974184349"/>
    <n v="11.512928621905147"/>
    <n v="44.129899129251626"/>
    <n v="254.0408115223693"/>
    <n v="0"/>
    <n v="46.820062495784313"/>
    <n v="0"/>
    <n v="0"/>
    <n v="0"/>
    <n v="14.709966376417208"/>
    <n v="14.709966376417208"/>
    <n v="2.9419932752834419"/>
    <n v="36.134049249467793"/>
    <n v="36.134049249467793"/>
    <s v="1. Deterioro (&lt;40)"/>
  </r>
  <r>
    <s v="94001"/>
    <x v="0"/>
    <x v="29"/>
    <x v="1016"/>
    <s v="Rural disperso"/>
    <n v="6"/>
    <s v="G2"/>
    <n v="1"/>
    <n v="2290.7120355000002"/>
    <n v="39111.541882500002"/>
    <n v="51429.056208000002"/>
    <n v="8283.3371420000003"/>
    <n v="948.13986999999997"/>
    <n v="47270.291169999997"/>
    <n v="3888.3783720000001"/>
    <n v="11522.1890475"/>
    <n v="6415.8815844999999"/>
    <n v="47.282708"/>
    <n v="-244.29756699999999"/>
    <n v="12289.955736"/>
    <n v="0"/>
    <n v="126587.14636142999"/>
    <n v="19506.722022819999"/>
    <s v="OK"/>
    <n v="50.822127848496621"/>
    <n v="80"/>
    <n v="8044.7643850000004"/>
    <n v="9231.4770119999994"/>
    <n v="46567.046311999999"/>
    <n v="42981.697727999999"/>
    <n v="41402.253918000002"/>
    <n v="51429.056208000002"/>
    <n v="12092.940876999999"/>
    <n v="51429.056208000002"/>
    <n v="80.503623769708057"/>
    <n v="19.496376230291943"/>
    <n v="8.2258396886451859"/>
    <n v="11.512986251130451"/>
    <n v="15.409717797986106"/>
    <n v="84.590282202013896"/>
    <n v="55.682835597043699"/>
    <n v="80"/>
    <n v="23.513830057645293"/>
    <n v="20"/>
    <n v="43.119928936687259"/>
    <n v="34.495943149349806"/>
    <n v="29.177872151503379"/>
    <n v="100"/>
    <n v="114.75136585992131"/>
    <n v="80"/>
    <n v="92.300674257976127"/>
    <n v="100"/>
    <n v="0"/>
    <n v="0"/>
    <n v="93.333333333333329"/>
    <n v="93.333333333333329"/>
    <n v="18.666666666666668"/>
    <n v="53.16260981601647"/>
    <n v="53.16260981601647"/>
    <s v="2. Riesgo (&gt;=40 y &lt;60)"/>
  </r>
  <r>
    <s v="94343"/>
    <x v="0"/>
    <x v="29"/>
    <x v="1017"/>
    <s v="Rural disperso"/>
    <n v="6"/>
    <s v="G5"/>
    <n v="0"/>
    <n v="3734.7284079999999"/>
    <n v="11604.652654"/>
    <n v="16627.563037"/>
    <n v="950.30722500000002"/>
    <n v="0"/>
    <n v="17410.266138999999"/>
    <n v="24.49"/>
    <n v="4685.0356330000004"/>
    <n v="588.07585200000005"/>
    <n v="0"/>
    <n v="-4879.662883"/>
    <n v="21564.528945999999"/>
    <n v="0"/>
    <n v="27379.34241881"/>
    <n v="439.48219117000002"/>
    <s v="OK"/>
    <n v="53.905264908653471"/>
    <n v="80"/>
    <n v="852.45461699999998"/>
    <n v="950.30722500000002"/>
    <n v="17410.266138999999"/>
    <n v="14512.24228"/>
    <n v="15339.381062"/>
    <n v="16627.563037"/>
    <n v="16684.866062999998"/>
    <n v="16627.563037"/>
    <n v="92.252731370595257"/>
    <n v="7.7472686294047435"/>
    <n v="0.14066413347433551"/>
    <n v="0.15648249491805166"/>
    <n v="1.6051597750136961"/>
    <n v="98.394840224986311"/>
    <n v="12.552217273605526"/>
    <n v="20"/>
    <n v="100.34462672535048"/>
    <n v="0"/>
    <n v="25.259718269861821"/>
    <n v="20.207774615889459"/>
    <n v="26.094735091346529"/>
    <n v="100"/>
    <n v="111.47892287150344"/>
    <n v="80"/>
    <n v="83.354511436742158"/>
    <n v="80"/>
    <n v="0"/>
    <n v="0"/>
    <n v="86.666666666666671"/>
    <n v="86.666666666666671"/>
    <n v="17.333333333333336"/>
    <n v="37.541107949222791"/>
    <n v="37.541107949222791"/>
    <s v="1. Deterioro (&lt;40)"/>
  </r>
  <r>
    <s v="95001"/>
    <x v="0"/>
    <x v="30"/>
    <x v="1018"/>
    <s v="Rural"/>
    <n v="6"/>
    <s v="G1"/>
    <n v="1"/>
    <n v="2307.41371725"/>
    <n v="57467.397645750003"/>
    <n v="80885.894696000003"/>
    <n v="16323.669624"/>
    <n v="2768.2502669999999"/>
    <n v="78495.098805999995"/>
    <n v="12395.819917999999"/>
    <n v="21492.30720825"/>
    <n v="11660.27226625"/>
    <n v="1177.3801759999999"/>
    <n v="-7441.2390519999999"/>
    <n v="14365.422841"/>
    <n v="0"/>
    <n v="200227.047597"/>
    <n v="69009.062835999997"/>
    <s v="OK"/>
    <n v="53.625703216150178"/>
    <n v="80"/>
    <n v="13617.761113"/>
    <n v="19091.919891000001"/>
    <n v="78495.098805999995"/>
    <n v="68106.564744999996"/>
    <n v="59774.811363000001"/>
    <n v="80885.894696000003"/>
    <n v="8101.5639649999994"/>
    <n v="80885.894696000003"/>
    <n v="73.900167127601804"/>
    <n v="26.099832872398196"/>
    <n v="15.791839371571681"/>
    <n v="19.685484783116774"/>
    <n v="34.465404981097045"/>
    <n v="65.534595018902962"/>
    <n v="54.253236533740349"/>
    <n v="70"/>
    <n v="10.016040491916128"/>
    <n v="60"/>
    <n v="48.263982534883588"/>
    <n v="38.611186027906875"/>
    <n v="26.374296783849822"/>
    <n v="100"/>
    <n v="140.19866946244323"/>
    <n v="50"/>
    <n v="86.765372336589863"/>
    <n v="80"/>
    <n v="0.26352796247195509"/>
    <n v="0"/>
    <n v="76.666666666666671"/>
    <n v="76.930194629138626"/>
    <n v="15.386038925827727"/>
    <n v="53.944519361240211"/>
    <n v="53.997224953734602"/>
    <s v="2. Riesgo (&gt;=40 y &lt;60)"/>
  </r>
  <r>
    <s v="95015"/>
    <x v="0"/>
    <x v="30"/>
    <x v="155"/>
    <s v="Rural disperso"/>
    <n v="6"/>
    <s v="G4"/>
    <n v="0"/>
    <n v="2871.5795182500001"/>
    <n v="14343.437427749999"/>
    <n v="22683.734232999999"/>
    <n v="2388.7497060000001"/>
    <n v="868.86642700000004"/>
    <n v="21234.580664000001"/>
    <n v="4620.24"/>
    <n v="6129.1956512500001"/>
    <n v="2515.4939492499998"/>
    <n v="0"/>
    <n v="-131.647054"/>
    <n v="2577.2261140000001"/>
    <n v="0"/>
    <n v="25021.729890999999"/>
    <n v="6973.5623859999996"/>
    <s v="OK"/>
    <n v="57.692073429755318"/>
    <n v="80"/>
    <n v="2249.6625669999999"/>
    <n v="3257.616133"/>
    <n v="19201.679585000002"/>
    <n v="17908.665500999999"/>
    <n v="17215.016946"/>
    <n v="22683.734232999999"/>
    <n v="2445.57906"/>
    <n v="22683.734232999999"/>
    <n v="75.891459356616068"/>
    <n v="24.108540643383932"/>
    <n v="21.758093899320148"/>
    <n v="29.776684602006448"/>
    <n v="27.870025039748757"/>
    <n v="72.129974960251246"/>
    <n v="41.041175586179648"/>
    <n v="50"/>
    <n v="10.781201344010652"/>
    <n v="60"/>
    <n v="47.203040041128325"/>
    <n v="37.762432032902659"/>
    <n v="22.307926570244682"/>
    <n v="85.507917373394164"/>
    <n v="144.80465563082822"/>
    <n v="50"/>
    <n v="93.266140712971378"/>
    <n v="100"/>
    <n v="0.18398388163424928"/>
    <n v="0"/>
    <n v="78.502639124464721"/>
    <n v="78.686623006098969"/>
    <n v="15.737324601219795"/>
    <n v="53.462959857795603"/>
    <n v="53.499756634122456"/>
    <s v="2. Riesgo (&gt;=40 y &lt;60)"/>
  </r>
  <r>
    <s v="95025"/>
    <x v="0"/>
    <x v="30"/>
    <x v="1019"/>
    <s v="Rural disperso"/>
    <n v="6"/>
    <s v="G4"/>
    <n v="0"/>
    <n v="2626.9801480000001"/>
    <n v="19138.010917"/>
    <n v="32145.736557"/>
    <n v="6778.6247290000001"/>
    <n v="307.62638299999998"/>
    <n v="27031.013462999999"/>
    <n v="747.44579699999997"/>
    <n v="9730.6533429999999"/>
    <n v="6163.2933640000001"/>
    <n v="100.017076"/>
    <n v="1547.3631150000001"/>
    <n v="4467.9223320000001"/>
    <n v="3692.9603379999999"/>
    <n v="87456.309131999995"/>
    <n v="12319.748826999999"/>
    <s v="OK"/>
    <n v="51.205369615374607"/>
    <n v="80"/>
    <n v="2505.6184939999998"/>
    <n v="7086.2511119999999"/>
    <n v="27031.013462999999"/>
    <n v="21998.267903"/>
    <n v="21764.991064999998"/>
    <n v="32145.736557"/>
    <n v="6115.3025230000003"/>
    <n v="35838.696895000001"/>
    <n v="67.707240200910846"/>
    <n v="32.292759799089154"/>
    <n v="2.7651415956826861"/>
    <n v="3.7841894402847882"/>
    <n v="14.086746798799265"/>
    <n v="85.913253201200732"/>
    <n v="63.338947003324563"/>
    <n v="80"/>
    <n v="17.06340646513063"/>
    <n v="40"/>
    <n v="48.398040488114937"/>
    <n v="38.718432390491955"/>
    <n v="28.794630384625393"/>
    <n v="100"/>
    <n v="282.81444796839054"/>
    <n v="0"/>
    <n v="81.38158760902985"/>
    <n v="80"/>
    <n v="0"/>
    <n v="0"/>
    <n v="60"/>
    <n v="60"/>
    <n v="12"/>
    <n v="50.718432390491955"/>
    <n v="50.718432390491955"/>
    <s v="2. Riesgo (&gt;=40 y &lt;60)"/>
  </r>
  <r>
    <s v="95200"/>
    <x v="0"/>
    <x v="30"/>
    <x v="244"/>
    <s v="Rural disperso"/>
    <n v="6"/>
    <s v="G4"/>
    <n v="0"/>
    <n v="2940.6755039999998"/>
    <n v="10762.617463"/>
    <n v="16252.046949"/>
    <n v="886.69862699999999"/>
    <n v="1286.765836"/>
    <n v="11028.428542"/>
    <n v="1907.6172819999999"/>
    <n v="5116.0918869999996"/>
    <n v="2037.1255309999999"/>
    <n v="0"/>
    <n v="2144.652051"/>
    <n v="15855.559304"/>
    <n v="0"/>
    <n v="47103.456970370004"/>
    <n v="9666.7710466600001"/>
    <s v="OK"/>
    <n v="51.04972644397786"/>
    <n v="80"/>
    <n v="1235.5530759999999"/>
    <n v="2173.4644630000003"/>
    <n v="11028.428542"/>
    <n v="8971.5146690000001"/>
    <n v="13703.292967000001"/>
    <n v="16252.046949"/>
    <n v="18000.211354999999"/>
    <n v="16252.046949"/>
    <n v="84.317335594721342"/>
    <n v="15.682664405278658"/>
    <n v="17.297271997865749"/>
    <n v="23.671899530301218"/>
    <n v="20.522423763378541"/>
    <n v="79.477576236621459"/>
    <n v="39.818001239898372"/>
    <n v="50"/>
    <n v="110.75657984182457"/>
    <n v="0"/>
    <n v="33.766428034440267"/>
    <n v="27.013142427552214"/>
    <n v="28.95027355602214"/>
    <n v="100"/>
    <n v="175.91024661088701"/>
    <n v="0"/>
    <n v="81.348984896927305"/>
    <n v="80"/>
    <n v="0.23536012139633733"/>
    <n v="0"/>
    <n v="60"/>
    <n v="60.23536012139634"/>
    <n v="12.047072024279268"/>
    <n v="39.013142427552211"/>
    <n v="39.060214451831484"/>
    <s v="1. Deterioro (&lt;40)"/>
  </r>
  <r>
    <s v="97001"/>
    <x v="0"/>
    <x v="31"/>
    <x v="1020"/>
    <s v="Rural disperso"/>
    <n v="6"/>
    <s v="G2"/>
    <n v="1"/>
    <n v="2892.5268649999998"/>
    <n v="31703.571876999998"/>
    <n v="41521.851502999998"/>
    <n v="5659.7533380000004"/>
    <n v="933.330331"/>
    <n v="45729.638096000002"/>
    <n v="11084.294502999999"/>
    <n v="9485.6105339999995"/>
    <n v="5775.4690440000004"/>
    <n v="271.98398600000002"/>
    <n v="-7917.9280829999998"/>
    <n v="4510.7282139999998"/>
    <n v="4013.8969940000002"/>
    <n v="155461.19559348002"/>
    <n v="32048.755968220001"/>
    <s v="OK"/>
    <n v="42.319097225134108"/>
    <n v="80"/>
    <n v="6281"/>
    <n v="6593.0836690000006"/>
    <n v="45729.638096000002"/>
    <n v="40611.950537999997"/>
    <n v="34596.098742000002"/>
    <n v="41521.851502999998"/>
    <n v="-3135.2158829999998"/>
    <n v="45535.748497"/>
    <n v="83.320221737945374"/>
    <n v="16.679778262054626"/>
    <n v="24.238754043342293"/>
    <n v="33.924857839223741"/>
    <n v="20.615276915806835"/>
    <n v="79.384723084193169"/>
    <n v="60.88663479592109"/>
    <n v="80"/>
    <n v="-6.8851748054752084"/>
    <n v="80"/>
    <n v="57.997871837094308"/>
    <n v="46.398297469675448"/>
    <n v="37.680902774865892"/>
    <n v="100"/>
    <n v="104.96869398185002"/>
    <n v="100"/>
    <n v="88.808816839406276"/>
    <n v="80"/>
    <n v="0.16939624264084141"/>
    <n v="0"/>
    <n v="93.333333333333329"/>
    <n v="93.502729575974172"/>
    <n v="18.700545915194834"/>
    <n v="65.064964136342113"/>
    <n v="65.098843384870278"/>
    <s v="3. Vulnerable (&gt;=60 y &lt;70)"/>
  </r>
  <r>
    <s v="97161"/>
    <x v="0"/>
    <x v="31"/>
    <x v="1021"/>
    <s v="Rural disperso"/>
    <n v="6"/>
    <s v="G2"/>
    <n v="0"/>
    <n v="2292.6055999999999"/>
    <n v="7069.7355799999996"/>
    <n v="10538.809815000001"/>
    <n v="745.021388"/>
    <n v="215.88820699999999"/>
    <n v="12586.750137000001"/>
    <n v="2935.9986779999999"/>
    <n v="3253.5151949999999"/>
    <n v="1613.515533"/>
    <n v="0"/>
    <n v="-1075.6451139999999"/>
    <n v="3319.1097770000001"/>
    <n v="0"/>
    <n v="32944.109451770004"/>
    <n v="1164.4335738299999"/>
    <s v="NO"/>
    <n v="52.846332994330126"/>
    <n v="80"/>
    <n v="607.82480499999997"/>
    <n v="960.90959499999997"/>
    <n v="9974.4552669999994"/>
    <n v="7280.2040310000002"/>
    <n v="9362.3411799999994"/>
    <n v="10538.809815000001"/>
    <n v="2243.4646630000002"/>
    <n v="10538.809815000001"/>
    <n v="88.836797933998952"/>
    <n v="11.163202066001048"/>
    <n v="23.326105992756148"/>
    <n v="32.647504419241173"/>
    <n v="3.534572927323242"/>
    <n v="96.465427072676761"/>
    <n v="49.592992080677831"/>
    <n v="70"/>
    <n v="21.287647299668063"/>
    <n v="20"/>
    <n v="46.055226711583792"/>
    <n v="36.844181369267034"/>
    <n v="27.153667005669874"/>
    <n v="100"/>
    <n v="158.08989483408791"/>
    <n v="0"/>
    <n v="72.988487452404556"/>
    <n v="70"/>
    <n v="0.10949049414451595"/>
    <n v="0"/>
    <n v="56.666666666666664"/>
    <n v="56.776157160811181"/>
    <n v="11.355231432162237"/>
    <n v="48.177514702600369"/>
    <n v="48.199412801429268"/>
    <s v="2. Riesgo (&gt;=40 y &lt;60)"/>
  </r>
  <r>
    <s v="97666"/>
    <x v="0"/>
    <x v="31"/>
    <x v="1022"/>
    <s v="Rural disperso"/>
    <n v="6"/>
    <s v="G1"/>
    <n v="0"/>
    <n v="4375.2676979999997"/>
    <n v="9817.1304340000006"/>
    <n v="18412.253623000001"/>
    <n v="3842.8456329999999"/>
    <n v="157.394271"/>
    <n v="12030.704476000001"/>
    <n v="2661.6531540000001"/>
    <n v="8375.5076019999997"/>
    <n v="3892.0482940000002"/>
    <n v="0"/>
    <n v="1898.089839"/>
    <n v="4527.1428820000001"/>
    <n v="0"/>
    <n v="33518.834620220005"/>
    <n v="2338.5932979999998"/>
    <s v="OK"/>
    <n v="48.572134252477248"/>
    <n v="80"/>
    <n v="2359.2574070000001"/>
    <n v="4000.239904"/>
    <n v="12030.704476000001"/>
    <n v="6541.691965"/>
    <n v="14192.398132"/>
    <n v="18412.253623000001"/>
    <n v="6425.2327210000003"/>
    <n v="18412.253623000001"/>
    <n v="77.081265675546135"/>
    <n v="22.918734324453865"/>
    <n v="22.123834554408017"/>
    <n v="27.578700505845326"/>
    <n v="6.9769528818560396"/>
    <n v="93.023047118143964"/>
    <n v="46.469401962820882"/>
    <n v="70"/>
    <n v="34.896503451233173"/>
    <n v="0"/>
    <n v="42.70409638968863"/>
    <n v="34.163277111750908"/>
    <n v="31.427865747522752"/>
    <n v="100"/>
    <n v="169.55504270670707"/>
    <n v="0"/>
    <n v="54.374970127892276"/>
    <n v="50"/>
    <n v="2.2897801828996154"/>
    <n v="0"/>
    <n v="50"/>
    <n v="52.289780182899612"/>
    <n v="10.457956036579922"/>
    <n v="44.163277111750908"/>
    <n v="44.62123314833083"/>
    <s v="2. Riesgo (&gt;=40 y &lt;60)"/>
  </r>
  <r>
    <s v="99001"/>
    <x v="0"/>
    <x v="32"/>
    <x v="1023"/>
    <s v="Rural disperso"/>
    <n v="6"/>
    <s v="G1"/>
    <n v="1"/>
    <n v="2889.1955309999998"/>
    <n v="28456.977929000001"/>
    <n v="42486.247395999999"/>
    <n v="9288.0159769999991"/>
    <n v="520.09871699999997"/>
    <n v="35425.559980999999"/>
    <n v="4608.1651549999997"/>
    <n v="12768.431350000001"/>
    <n v="6212.4539450000002"/>
    <n v="154.10943900000001"/>
    <n v="1426.4870900000001"/>
    <n v="6537.279485"/>
    <n v="0"/>
    <n v="38219.487179039999"/>
    <n v="9228.5139115499987"/>
    <s v="OK"/>
    <n v="55.355812527458845"/>
    <n v="80"/>
    <n v="5417.5014520000004"/>
    <n v="9808.1146939999999"/>
    <n v="34503.782900999999"/>
    <n v="18603.640023"/>
    <n v="31346.173460000002"/>
    <n v="42486.247395999999"/>
    <n v="8117.8760140000004"/>
    <n v="42486.247395999999"/>
    <n v="73.779576642372959"/>
    <n v="26.220423357627041"/>
    <n v="13.008023465180294"/>
    <n v="16.215289552856397"/>
    <n v="24.146095598611332"/>
    <n v="75.853904401388661"/>
    <n v="48.654793801276142"/>
    <n v="70"/>
    <n v="19.107067607868526"/>
    <n v="40"/>
    <n v="45.65792346237442"/>
    <n v="36.526338769899539"/>
    <n v="24.644187472541155"/>
    <n v="94.462976624069626"/>
    <n v="181.04498505264081"/>
    <n v="0"/>
    <n v="53.917682233216304"/>
    <n v="50"/>
    <n v="0.29111067280532665"/>
    <n v="0"/>
    <n v="48.154325541356542"/>
    <n v="48.445436214161866"/>
    <n v="9.6890872428323735"/>
    <n v="46.157203878170847"/>
    <n v="46.215426012731911"/>
    <s v="2. Riesgo (&gt;=40 y &lt;60)"/>
  </r>
  <r>
    <s v="99524"/>
    <x v="0"/>
    <x v="32"/>
    <x v="1024"/>
    <s v="Rural disperso"/>
    <n v="6"/>
    <s v="G2"/>
    <n v="0"/>
    <n v="2856.302745"/>
    <n v="16072.410936"/>
    <n v="23657.849346999999"/>
    <n v="4510.7701539999998"/>
    <n v="124.961839"/>
    <n v="19565.308023000001"/>
    <n v="2749.1238330000001"/>
    <n v="7492.5452509999996"/>
    <n v="4119.3740239999997"/>
    <n v="57.191186000000002"/>
    <n v="2551.2391689999999"/>
    <n v="7669.7525809999997"/>
    <n v="180"/>
    <n v="58877.980052089995"/>
    <n v="6268.0914146999994"/>
    <s v="OK"/>
    <n v="61.85719671114127"/>
    <n v="80"/>
    <n v="4868.0000099999997"/>
    <n v="4635.7319929999994"/>
    <n v="17733.438951"/>
    <n v="16422.952160000001"/>
    <n v="18928.713681000001"/>
    <n v="23657.849346999999"/>
    <n v="10278.182935999999"/>
    <n v="23837.849346999999"/>
    <n v="80.010289199852011"/>
    <n v="19.989710800147989"/>
    <n v="14.051012280349825"/>
    <n v="19.665969350391801"/>
    <n v="10.645900910925528"/>
    <n v="89.354099089074467"/>
    <n v="54.97963490377591"/>
    <n v="70"/>
    <n v="43.117073131823915"/>
    <n v="0"/>
    <n v="39.801955847922855"/>
    <n v="31.841564678338287"/>
    <n v="18.14280328885873"/>
    <n v="69.542694596042878"/>
    <n v="95.228676735356032"/>
    <n v="100"/>
    <n v="92.610080906354028"/>
    <n v="100"/>
    <n v="0"/>
    <n v="0"/>
    <n v="89.847564865347636"/>
    <n v="89.847564865347636"/>
    <n v="17.969512973069527"/>
    <n v="49.811077651407814"/>
    <n v="49.811077651407814"/>
    <s v="2. Riesgo (&gt;=40 y &lt;60)"/>
  </r>
  <r>
    <s v="99624"/>
    <x v="0"/>
    <x v="32"/>
    <x v="1025"/>
    <s v="Rural disperso"/>
    <n v="6"/>
    <s v="G3"/>
    <n v="0"/>
    <n v="1928.685383"/>
    <n v="6871.9007439999996"/>
    <n v="10438.45642"/>
    <n v="1151.87087"/>
    <n v="99.447794000000002"/>
    <n v="8278.5254980000009"/>
    <n v="1663.082441"/>
    <n v="3180.0040469999999"/>
    <n v="818.92697799999996"/>
    <n v="202.566194"/>
    <n v="-201.14614700000001"/>
    <n v="1617.1864399999999"/>
    <n v="0"/>
    <n v="41816.143351999999"/>
    <n v="8286.1252105399999"/>
    <s v="OK"/>
    <n v="63.659141076925266"/>
    <n v="80"/>
    <n v="1504.777818"/>
    <n v="1251.3186639999999"/>
    <n v="8278.5254980000009"/>
    <n v="6772.1812710000004"/>
    <n v="8800.5861269999987"/>
    <n v="10438.45642"/>
    <n v="1618.606487"/>
    <n v="10438.45642"/>
    <n v="84.309267317897167"/>
    <n v="15.690732682102833"/>
    <n v="20.089114195538592"/>
    <n v="22.91841840744916"/>
    <n v="19.81561317309691"/>
    <n v="80.184386826903093"/>
    <n v="25.752387918266066"/>
    <n v="40"/>
    <n v="15.506186181883775"/>
    <n v="40"/>
    <n v="39.758707583291013"/>
    <n v="31.80696606663281"/>
    <n v="16.340858923074734"/>
    <n v="62.635709787045414"/>
    <n v="83.156373587638825"/>
    <n v="80"/>
    <n v="81.80419656418384"/>
    <n v="80"/>
    <n v="0"/>
    <n v="0"/>
    <n v="74.211903262348471"/>
    <n v="74.211903262348471"/>
    <n v="14.842380652469695"/>
    <n v="46.649346719102503"/>
    <n v="46.649346719102503"/>
    <s v="2. Riesgo (&gt;=40 y &lt;60)"/>
  </r>
  <r>
    <s v="99773"/>
    <x v="0"/>
    <x v="32"/>
    <x v="1026"/>
    <s v="Rural disperso"/>
    <n v="4"/>
    <s v="G5"/>
    <n v="0"/>
    <n v="4120.4397630000003"/>
    <n v="61464.665492"/>
    <n v="76389.412249999994"/>
    <n v="8130.9804670000003"/>
    <n v="1127.8245039999999"/>
    <n v="74628.709497999997"/>
    <n v="13395.493412"/>
    <n v="13379.244734"/>
    <n v="7489.1528680000001"/>
    <n v="0"/>
    <n v="2753.473058"/>
    <n v="10129.276576"/>
    <n v="0"/>
    <n v="72411.716387249995"/>
    <n v="17399.65489804"/>
    <s v="OK"/>
    <n v="43.813161865122893"/>
    <n v="80"/>
    <n v="4048.405984"/>
    <n v="9258.8049709999996"/>
    <n v="67745.847326000003"/>
    <n v="59186.722761999998"/>
    <n v="65585.105255000002"/>
    <n v="76389.412249999994"/>
    <n v="12882.749634"/>
    <n v="76389.412249999994"/>
    <n v="85.856276836322962"/>
    <n v="14.143723163677038"/>
    <n v="17.949517688442665"/>
    <n v="19.968027677614614"/>
    <n v="24.028783967760877"/>
    <n v="75.971216032239127"/>
    <n v="55.975901606524872"/>
    <n v="80"/>
    <n v="16.864574886161662"/>
    <n v="40"/>
    <n v="46.016593374706154"/>
    <n v="36.813274699764925"/>
    <n v="36.186838134877107"/>
    <n v="100"/>
    <n v="228.70248210264475"/>
    <n v="0"/>
    <n v="87.365831409838876"/>
    <n v="80"/>
    <n v="0.75276621261131127"/>
    <n v="2"/>
    <n v="60"/>
    <n v="62.752766212611313"/>
    <n v="12.550553242522263"/>
    <n v="48.813274699764925"/>
    <n v="49.363827942287188"/>
    <s v="2. Riesgo (&gt;=40 y &lt;60)"/>
  </r>
  <r>
    <s v="05001"/>
    <x v="1"/>
    <x v="0"/>
    <x v="0"/>
    <s v="Ciudades y aglomeraciones"/>
    <s v="ESP"/>
    <s v="C"/>
    <n v="1"/>
    <n v="0"/>
    <n v="1842151.2207830001"/>
    <n v="5976270.3594449991"/>
    <n v="2437881.8031690996"/>
    <n v="412597.10986899998"/>
    <n v="5414883.2786900001"/>
    <n v="736500.04854900006"/>
    <n v="2437855.1705570994"/>
    <n v="1603285.8936680993"/>
    <n v="96424.584872000007"/>
    <n v="-273182.19613400102"/>
    <n v="775387.72664100002"/>
    <n v="344300"/>
    <n v="21680790.63659"/>
    <n v="6958511.4100700002"/>
    <s v="Si"/>
    <n v="33.847526029565635"/>
    <n v="50"/>
    <n v="2271289.525502"/>
    <n v="2345396.9483059999"/>
    <n v="5414883.2786900001"/>
    <n v="5281850.1670930004"/>
    <n v="1842151.2207830001"/>
    <n v="5976270.3594449991"/>
    <n v="598630.11537899903"/>
    <n v="6320570.3594449991"/>
    <n v="30.824429116926293"/>
    <n v="69.175570883073703"/>
    <n v="13.601402110502709"/>
    <n v="60.723928219646794"/>
    <n v="32.095284377343397"/>
    <n v="67.904715622656596"/>
    <n v="65.766248669387366"/>
    <n v="100"/>
    <n v="9.4711407568535311"/>
    <n v="80"/>
    <n v="75.560842945075422"/>
    <n v="60.448674356060337"/>
    <n v="16.152473970434365"/>
    <n v="96.383444537069408"/>
    <n v="103.26279067340042"/>
    <n v="100"/>
    <n v="97.543195213079755"/>
    <n v="100"/>
    <n v="0"/>
    <n v="2"/>
    <n v="98.794481512356469"/>
    <n v="100.79448151235647"/>
    <n v="20"/>
    <n v="80.207570658531637"/>
    <n v="80.448674356060337"/>
    <s v="5. Sostenible (&gt;=80)"/>
  </r>
  <r>
    <s v="05002"/>
    <x v="1"/>
    <x v="0"/>
    <x v="1"/>
    <s v="Rural"/>
    <n v="6"/>
    <s v="G4"/>
    <n v="0"/>
    <n v="1401.7483602499999"/>
    <n v="17258.830136749999"/>
    <n v="26370.674585999997"/>
    <n v="5094.9395179499998"/>
    <n v="678.21486700000003"/>
    <n v="23931.295118999999"/>
    <n v="1509.4512319999999"/>
    <n v="5094.9395179499998"/>
    <n v="1570.6750209500001"/>
    <n v="45.745728"/>
    <n v="-836.43309000000227"/>
    <n v="5507.4417510000003"/>
    <n v="0"/>
    <n v="94304.448135719998"/>
    <n v="21677.122356990003"/>
    <s v="Si"/>
    <n v="58.782414945607123"/>
    <n v="80"/>
    <n v="3329.3966369999998"/>
    <n v="3180.969227"/>
    <n v="23682.843179"/>
    <n v="21724.095290000001"/>
    <n v="18660.578496999999"/>
    <n v="26370.674585999997"/>
    <n v="4716.7543889999979"/>
    <n v="26370.674585999997"/>
    <n v="70.762613357288814"/>
    <n v="29.237386642711186"/>
    <n v="6.3074364529548053"/>
    <n v="8.8057999686796133"/>
    <n v="22.986320142389221"/>
    <n v="77.013679857610782"/>
    <n v="30.828138693626279"/>
    <n v="40"/>
    <n v="17.886362268123733"/>
    <n v="40"/>
    <n v="39.011373293800318"/>
    <n v="31.209098635040256"/>
    <n v="21.217585054392877"/>
    <n v="93.991905101672756"/>
    <n v="95.541912659173505"/>
    <n v="100"/>
    <n v="91.729253644947264"/>
    <n v="100"/>
    <n v="0"/>
    <n v="0"/>
    <n v="97.997301700557571"/>
    <n v="97.997301700557571"/>
    <n v="19.599460340111516"/>
    <n v="50.808558975151769"/>
    <n v="50.808558975151769"/>
    <s v="2. Riesgo (&gt;=40 y &lt;60)"/>
  </r>
  <r>
    <s v="05004"/>
    <x v="1"/>
    <x v="0"/>
    <x v="2"/>
    <s v="Rural disperso"/>
    <n v="6"/>
    <s v="G3"/>
    <n v="0"/>
    <n v="697.37953600000003"/>
    <n v="3594.326728"/>
    <n v="7873.5185440000005"/>
    <n v="1398.6847491999999"/>
    <n v="288.03101900000001"/>
    <n v="6388.633116"/>
    <n v="2516.06745"/>
    <n v="1398.6847491999999"/>
    <n v="380.3865902"/>
    <n v="97.289896999999996"/>
    <n v="466.58726900000056"/>
    <n v="1593.162182"/>
    <n v="507.480412"/>
    <n v="25157.392212330004"/>
    <n v="5273.5831683999995"/>
    <s v="Si"/>
    <n v="64.611899212553766"/>
    <n v="80"/>
    <n v="606.66125299999999"/>
    <n v="580.33382099999994"/>
    <n v="6388.633116"/>
    <n v="4570.5432119999996"/>
    <n v="4291.7062640000004"/>
    <n v="7873.5185440000005"/>
    <n v="2157.0393480000007"/>
    <n v="8380.9989560000013"/>
    <n v="54.508111462701606"/>
    <n v="45.491888537298394"/>
    <n v="39.383501984151188"/>
    <n v="52.247481195899766"/>
    <n v="20.962360183800531"/>
    <n v="79.037639816199473"/>
    <n v="27.196020434023332"/>
    <n v="40"/>
    <n v="25.737258282985049"/>
    <n v="20"/>
    <n v="47.355401909879525"/>
    <n v="37.884321527903623"/>
    <n v="15.388100787446234"/>
    <n v="68.167838385036632"/>
    <n v="95.660274680506092"/>
    <n v="100"/>
    <n v="71.541801337023273"/>
    <n v="70"/>
    <n v="0"/>
    <n v="0"/>
    <n v="79.389279461678882"/>
    <n v="79.389279461678882"/>
    <n v="15.877855892335777"/>
    <n v="53.762177420239396"/>
    <n v="53.762177420239396"/>
    <s v="2. Riesgo (&gt;=40 y &lt;60)"/>
  </r>
  <r>
    <s v="05021"/>
    <x v="1"/>
    <x v="0"/>
    <x v="3"/>
    <s v="Rural"/>
    <n v="6"/>
    <s v="G2"/>
    <n v="0"/>
    <n v="773.60620249999999"/>
    <n v="4720.6146325"/>
    <n v="15982.153931999999"/>
    <n v="2482.0854528"/>
    <n v="269.00312600000001"/>
    <n v="15289.294105000001"/>
    <n v="7396.1355579999999"/>
    <n v="2482.0854528"/>
    <n v="92.000684799999817"/>
    <n v="78.942930000000004"/>
    <n v="-1444.6875280000004"/>
    <n v="2888.9786060000001"/>
    <n v="0"/>
    <n v="42888.702259999998"/>
    <n v="11065.528461"/>
    <s v="Si"/>
    <n v="77.218773185397126"/>
    <n v="80"/>
    <n v="1421.328571"/>
    <n v="1348.2538340000001"/>
    <n v="15036.756691999999"/>
    <n v="9002.1841970000005"/>
    <n v="5494.2208350000001"/>
    <n v="15982.153931999999"/>
    <n v="1523.2340079999997"/>
    <n v="15982.153931999999"/>
    <n v="34.37722386091707"/>
    <n v="65.62277613908293"/>
    <n v="48.37460452527543"/>
    <n v="63.822403251173398"/>
    <n v="25.800567230779158"/>
    <n v="74.199432769220834"/>
    <n v="3.7065881312110083"/>
    <n v="20"/>
    <n v="9.5308430545780816"/>
    <n v="80"/>
    <n v="60.728922431895434"/>
    <n v="48.583137945516349"/>
    <n v="2.7812268146028742"/>
    <n v="12.320573060234214"/>
    <n v="94.858702027738261"/>
    <n v="100"/>
    <n v="59.867858351325388"/>
    <n v="50"/>
    <n v="0"/>
    <n v="0"/>
    <n v="54.106857686744739"/>
    <n v="54.106857686744739"/>
    <n v="10.821371537348949"/>
    <n v="59.404509482865294"/>
    <n v="59.404509482865294"/>
    <s v="2. Riesgo (&gt;=40 y &lt;60)"/>
  </r>
  <r>
    <s v="05030"/>
    <x v="1"/>
    <x v="0"/>
    <x v="4"/>
    <s v="Intermedio"/>
    <n v="6"/>
    <s v="G2"/>
    <n v="0"/>
    <n v="1112.831236"/>
    <n v="13780.497729000001"/>
    <n v="41080.702304999999"/>
    <n v="21426.534741999996"/>
    <n v="4523.7248229999996"/>
    <n v="29839.389632999999"/>
    <n v="9759.6312159999998"/>
    <n v="21426.534741999996"/>
    <n v="14460.540402999997"/>
    <n v="242.711952"/>
    <n v="4275.3183330000029"/>
    <n v="8397.5210599999991"/>
    <n v="0"/>
    <n v="155137.39845123002"/>
    <n v="17223.535755230001"/>
    <s v="Si"/>
    <n v="32.380048711835698"/>
    <n v="80"/>
    <n v="12339.847199"/>
    <n v="20158.99871"/>
    <n v="29839.389632999999"/>
    <n v="27565.824247"/>
    <n v="14893.328965000001"/>
    <n v="41080.702304999999"/>
    <n v="12915.551345000002"/>
    <n v="41080.702304999999"/>
    <n v="36.253832406334759"/>
    <n v="63.746167593665241"/>
    <n v="32.707207942372321"/>
    <n v="43.151828009826659"/>
    <n v="11.102117173019698"/>
    <n v="88.897882826980307"/>
    <n v="67.488936391821895"/>
    <n v="100"/>
    <n v="31.439460915516111"/>
    <n v="0"/>
    <n v="59.159175686094443"/>
    <n v="47.327340548875554"/>
    <n v="47.619951288164302"/>
    <n v="100"/>
    <n v="163.36505942823709"/>
    <n v="0"/>
    <n v="92.380657198545322"/>
    <n v="100"/>
    <n v="0.44708792908811845"/>
    <n v="0"/>
    <n v="66.666666666666671"/>
    <n v="67.113754595754784"/>
    <n v="13.422750919150957"/>
    <n v="60.66067388220889"/>
    <n v="60.750091468026511"/>
    <s v="3. Vulnerable (&gt;=60 y &lt;70)"/>
  </r>
  <r>
    <s v="05031"/>
    <x v="1"/>
    <x v="0"/>
    <x v="5"/>
    <s v="Rural"/>
    <n v="6"/>
    <s v="G2"/>
    <n v="0"/>
    <n v="1162.564977"/>
    <n v="18951.591250000001"/>
    <n v="43032.944477999998"/>
    <n v="9088.0849472999998"/>
    <n v="1116.111572"/>
    <n v="34253.558269000001"/>
    <n v="6363.7027099999996"/>
    <n v="9088.0849472999998"/>
    <n v="1349.5628392999997"/>
    <n v="201.93112099999999"/>
    <n v="1961.0072910000017"/>
    <n v="4180.0572529999999"/>
    <n v="0"/>
    <n v="96687.509007270011"/>
    <n v="29417.838877450002"/>
    <s v="Si"/>
    <n v="73.705155023958369"/>
    <n v="80"/>
    <n v="5395.3278060000002"/>
    <n v="7249.0469160000002"/>
    <n v="33333.415078999999"/>
    <n v="30156.448092999999"/>
    <n v="20114.156226999999"/>
    <n v="43032.944477999998"/>
    <n v="6342.9956650000022"/>
    <n v="43032.944477999998"/>
    <n v="46.741296629802051"/>
    <n v="53.258703370197949"/>
    <n v="18.578223786342363"/>
    <n v="24.510937129479981"/>
    <n v="30.425687019445345"/>
    <n v="69.574312980554652"/>
    <n v="14.849804410124319"/>
    <n v="20"/>
    <n v="14.739859756152107"/>
    <n v="60"/>
    <n v="45.468790696046518"/>
    <n v="36.375032556837219"/>
    <n v="6.294844976041631"/>
    <n v="27.885570864972152"/>
    <n v="134.3578588114429"/>
    <n v="60"/>
    <n v="90.46912241523826"/>
    <n v="100"/>
    <n v="0"/>
    <n v="0"/>
    <n v="62.628523621657386"/>
    <n v="62.628523621657386"/>
    <n v="12.525704724331478"/>
    <n v="48.900737281168695"/>
    <n v="48.900737281168695"/>
    <s v="2. Riesgo (&gt;=40 y &lt;60)"/>
  </r>
  <r>
    <s v="05034"/>
    <x v="1"/>
    <x v="0"/>
    <x v="6"/>
    <s v="Intermedio"/>
    <n v="6"/>
    <s v="G2"/>
    <n v="0"/>
    <n v="1450.7635115"/>
    <n v="31312.386384500001"/>
    <n v="53554.387051000005"/>
    <n v="14438.543407500001"/>
    <n v="2351.5740660000001"/>
    <n v="51470.136222999994"/>
    <n v="13960.218593000001"/>
    <n v="14438.543407500001"/>
    <n v="5629.3434005000017"/>
    <n v="478.70603499999999"/>
    <n v="-6595.8089369999943"/>
    <n v="6319.9468710000001"/>
    <n v="150.00509"/>
    <n v="115170.41128297"/>
    <n v="54248.713192720003"/>
    <s v="Si"/>
    <n v="66.618011480120714"/>
    <n v="80"/>
    <n v="11197.809626"/>
    <n v="12839.480126"/>
    <n v="51340.995981"/>
    <n v="44548.210586000001"/>
    <n v="32763.149896000003"/>
    <n v="53554.387051000005"/>
    <n v="202.84396900000593"/>
    <n v="53704.392141000004"/>
    <n v="61.177340830732611"/>
    <n v="38.822659169267389"/>
    <n v="27.122948601720864"/>
    <n v="35.784308316472433"/>
    <n v="47.102995108207658"/>
    <n v="52.897004891792342"/>
    <n v="38.988305410197256"/>
    <n v="50"/>
    <n v="0.37770461765481378"/>
    <n v="100"/>
    <n v="55.500794475506439"/>
    <n v="44.400635580405151"/>
    <n v="13.381988519879286"/>
    <n v="59.280949825708575"/>
    <n v="114.6606394896037"/>
    <n v="80"/>
    <n v="86.769276159905743"/>
    <n v="80"/>
    <n v="0.14448765020951837"/>
    <n v="0"/>
    <n v="73.093649941902854"/>
    <n v="73.238137592112366"/>
    <n v="14.647627518422475"/>
    <n v="59.019365568785723"/>
    <n v="59.048263098827626"/>
    <s v="2. Riesgo (&gt;=40 y &lt;60)"/>
  </r>
  <r>
    <s v="05036"/>
    <x v="1"/>
    <x v="0"/>
    <x v="7"/>
    <s v="Intermedio"/>
    <n v="6"/>
    <s v="G2"/>
    <n v="0"/>
    <n v="912.68899799999997"/>
    <n v="4953.2237859999996"/>
    <n v="10689.226606"/>
    <n v="3081.8805890000003"/>
    <n v="384.37932899999998"/>
    <n v="10185.886407"/>
    <n v="5136.0955389999999"/>
    <n v="3081.8805890000003"/>
    <n v="1129.6134010000003"/>
    <n v="25.076163000000001"/>
    <n v="-1448.9269889999996"/>
    <n v="0"/>
    <n v="0.87325399999999997"/>
    <n v="67308.89351989"/>
    <n v="7805.86026872"/>
    <s v="Si"/>
    <n v="76.307069920526729"/>
    <n v="80"/>
    <n v="1673.35"/>
    <n v="2169.1915909999998"/>
    <n v="10185.886407"/>
    <n v="7436.8160330000001"/>
    <n v="5865.9127839999992"/>
    <n v="10689.226606"/>
    <n v="-1423.8508259999996"/>
    <n v="10690.09986"/>
    <n v="54.876868086110058"/>
    <n v="45.123131913889942"/>
    <n v="50.423648308804474"/>
    <n v="66.525782429464599"/>
    <n v="11.597071145454711"/>
    <n v="88.402928854545294"/>
    <n v="36.653379921073906"/>
    <n v="50"/>
    <n v="-13.31934074187404"/>
    <n v="60"/>
    <n v="62.010368639579966"/>
    <n v="49.608294911663975"/>
    <n v="3.6929300794732711"/>
    <n v="16.359332727411406"/>
    <n v="129.63167245346162"/>
    <n v="70"/>
    <n v="73.010985356063173"/>
    <n v="70"/>
    <n v="0"/>
    <n v="0"/>
    <n v="52.119777575803802"/>
    <n v="52.119777575803802"/>
    <n v="10.423955515160761"/>
    <n v="60.032250426824739"/>
    <n v="60.032250426824739"/>
    <s v="3. Vulnerable (&gt;=60 y &lt;70)"/>
  </r>
  <r>
    <s v="05038"/>
    <x v="1"/>
    <x v="0"/>
    <x v="8"/>
    <s v="Rural disperso"/>
    <n v="6"/>
    <s v="G3"/>
    <n v="0"/>
    <n v="1587.1375432499999"/>
    <n v="11365.238857750001"/>
    <n v="24430.814707999998"/>
    <n v="5025.1755098499998"/>
    <n v="866.78658099999996"/>
    <n v="20821.968241999999"/>
    <n v="7228.0976609999998"/>
    <n v="5025.1755098499998"/>
    <n v="827.30152484999962"/>
    <n v="919.79221199999995"/>
    <n v="453.63978099999804"/>
    <n v="2022.007061"/>
    <n v="985.18224699999996"/>
    <n v="72299.706281639999"/>
    <n v="16472.667250909999"/>
    <s v="Si"/>
    <n v="70.461375383702659"/>
    <n v="80"/>
    <n v="2796"/>
    <n v="3294.8318680000002"/>
    <n v="19779.300942000002"/>
    <n v="16121.852978999999"/>
    <n v="12952.376401000001"/>
    <n v="24430.814707999998"/>
    <n v="3395.4390539999977"/>
    <n v="25415.996954999999"/>
    <n v="53.016555345404335"/>
    <n v="46.983444654595665"/>
    <n v="34.713806000434687"/>
    <n v="46.052505106724681"/>
    <n v="22.783864690599881"/>
    <n v="77.216135309400116"/>
    <n v="16.463136923842377"/>
    <n v="30"/>
    <n v="13.359456487234214"/>
    <n v="60"/>
    <n v="52.050417014144088"/>
    <n v="41.64033361131527"/>
    <n v="9.5386246162973407"/>
    <n v="42.25520941413064"/>
    <n v="117.84091087267527"/>
    <n v="80"/>
    <n v="81.508709667116392"/>
    <n v="80"/>
    <n v="0.36782412346746585"/>
    <n v="0"/>
    <n v="67.418403138043544"/>
    <n v="67.786227261511016"/>
    <n v="13.557245452302205"/>
    <n v="55.124014238923976"/>
    <n v="55.197579063617475"/>
    <s v="2. Riesgo (&gt;=40 y &lt;60)"/>
  </r>
  <r>
    <s v="05040"/>
    <x v="1"/>
    <x v="0"/>
    <x v="9"/>
    <s v="Rural"/>
    <n v="6"/>
    <s v="G4"/>
    <n v="0"/>
    <n v="1861.3165140000001"/>
    <n v="20066.986557"/>
    <n v="28731.587415000002"/>
    <n v="5971.5783946000001"/>
    <n v="858.34304299999997"/>
    <n v="23998.158846999999"/>
    <n v="3812.327147"/>
    <n v="5971.5783946000001"/>
    <n v="3221.9466895999999"/>
    <n v="35.551369999999999"/>
    <n v="1983.7968630000032"/>
    <n v="1129.068262"/>
    <n v="0"/>
    <n v="100832.67218152"/>
    <n v="12249.75611108"/>
    <s v="Si"/>
    <n v="62.158275960199163"/>
    <n v="80"/>
    <n v="3676.7250220000001"/>
    <n v="3928.7725810000002"/>
    <n v="23998.158846999999"/>
    <n v="23930.348615999999"/>
    <n v="21928.303071000002"/>
    <n v="28731.587415000002"/>
    <n v="3148.4164950000031"/>
    <n v="28731.587415000002"/>
    <n v="76.321237508623753"/>
    <n v="23.678762491376247"/>
    <n v="15.885915129179077"/>
    <n v="22.178295729232367"/>
    <n v="12.148598114138901"/>
    <n v="87.851401885861094"/>
    <n v="53.954691317685004"/>
    <n v="70"/>
    <n v="10.95803183278449"/>
    <n v="60"/>
    <n v="52.741692021293943"/>
    <n v="42.193353617035157"/>
    <n v="17.841724039800837"/>
    <n v="79.037158493774641"/>
    <n v="106.85521918261094"/>
    <n v="100"/>
    <n v="99.717435693995014"/>
    <n v="100"/>
    <n v="0.39461533554275341"/>
    <n v="0"/>
    <n v="93.012386164591547"/>
    <n v="93.407001500134299"/>
    <n v="18.681400300026862"/>
    <n v="60.795830849953468"/>
    <n v="60.874753917062023"/>
    <s v="3. Vulnerable (&gt;=60 y &lt;70)"/>
  </r>
  <r>
    <s v="05042"/>
    <x v="1"/>
    <x v="0"/>
    <x v="10"/>
    <s v="Rural"/>
    <n v="5"/>
    <s v="G1"/>
    <n v="0"/>
    <n v="1154.5583422499999"/>
    <n v="19333.92306275"/>
    <n v="54122.448929999999"/>
    <n v="21026.897277250002"/>
    <n v="5704.3088390000003"/>
    <n v="32193.31739"/>
    <n v="4794.0684620000002"/>
    <n v="21026.897276250002"/>
    <n v="9273.7300262500012"/>
    <n v="365.837717"/>
    <n v="10175.964289999996"/>
    <n v="843.84447499999999"/>
    <n v="0"/>
    <n v="175702.99850492002"/>
    <n v="51282.377717249998"/>
    <s v="Si"/>
    <n v="77.794379826880814"/>
    <n v="80"/>
    <n v="22897.133000000002"/>
    <n v="19756.386235000002"/>
    <n v="32193.31739"/>
    <n v="26547.671533000001"/>
    <n v="20488.481404999999"/>
    <n v="54122.448929999999"/>
    <n v="11385.646481999996"/>
    <n v="54122.448929999999"/>
    <n v="37.855791469264538"/>
    <n v="62.144208530735462"/>
    <n v="14.891501872649975"/>
    <n v="19.428213511339358"/>
    <n v="29.186967868288257"/>
    <n v="70.813032131711736"/>
    <n v="44.104129603204612"/>
    <n v="50"/>
    <n v="21.036827983755458"/>
    <n v="20"/>
    <n v="44.477090834757306"/>
    <n v="35.581672667805847"/>
    <n v="2.2056201731191862"/>
    <n v="8.0717735860093054"/>
    <n v="86.283231332935884"/>
    <n v="80"/>
    <n v="82.463298862286024"/>
    <n v="80"/>
    <n v="0"/>
    <n v="0"/>
    <n v="56.023924528669767"/>
    <n v="56.023924528669767"/>
    <n v="11.204784905733954"/>
    <n v="46.786457573539799"/>
    <n v="46.786457573539799"/>
    <s v="2. Riesgo (&gt;=40 y &lt;60)"/>
  </r>
  <r>
    <s v="05044"/>
    <x v="1"/>
    <x v="0"/>
    <x v="11"/>
    <s v="Rural disperso"/>
    <n v="6"/>
    <s v="G3"/>
    <n v="0"/>
    <n v="1504.0357220000001"/>
    <n v="8099.7831260000003"/>
    <n v="18278.771997"/>
    <n v="3301.280616"/>
    <n v="859.03560800000002"/>
    <n v="14977.417394"/>
    <n v="6373.509454"/>
    <n v="3301.2806150000001"/>
    <n v="1048.3448960000001"/>
    <n v="85.371662000000001"/>
    <n v="1048.4188839999988"/>
    <n v="1965.7888800000001"/>
    <n v="899.63157999999999"/>
    <n v="47649.171218000003"/>
    <n v="12557.782149999999"/>
    <s v="Si"/>
    <n v="78.398361774860689"/>
    <n v="80"/>
    <n v="1295.3759299999999"/>
    <n v="1725.3937840000001"/>
    <n v="14977.417394"/>
    <n v="12557.590693"/>
    <n v="9603.8188480000008"/>
    <n v="18278.771997"/>
    <n v="3099.5794259999989"/>
    <n v="19178.403577000001"/>
    <n v="52.5408317887888"/>
    <n v="47.4591682112112"/>
    <n v="42.55412856794154"/>
    <n v="56.453741291369965"/>
    <n v="26.354670666876483"/>
    <n v="73.645329333123513"/>
    <n v="31.755703869481572"/>
    <n v="40"/>
    <n v="16.16182188238659"/>
    <n v="40"/>
    <n v="51.511647767140936"/>
    <n v="41.209318213712749"/>
    <n v="1.6016382251393111"/>
    <n v="7.0951066145644033"/>
    <n v="133.19637520206203"/>
    <n v="60"/>
    <n v="83.843498265799894"/>
    <n v="80"/>
    <n v="0"/>
    <n v="0"/>
    <n v="49.031702204854803"/>
    <n v="49.031702204854803"/>
    <n v="9.8063404409709616"/>
    <n v="51.015658654683712"/>
    <n v="51.015658654683712"/>
    <s v="2. Riesgo (&gt;=40 y &lt;60)"/>
  </r>
  <r>
    <s v="05045"/>
    <x v="1"/>
    <x v="0"/>
    <x v="12"/>
    <s v="Ciudades y aglomeraciones"/>
    <n v="3"/>
    <s v="G1"/>
    <n v="0"/>
    <n v="248.551513"/>
    <n v="147341.16160799999"/>
    <n v="298590.24591"/>
    <n v="54903.202382999996"/>
    <n v="12133.978771"/>
    <n v="297522.13159"/>
    <n v="102598.78452799999"/>
    <n v="54903.202382999996"/>
    <n v="25778.280030999995"/>
    <n v="1713.0489849999999"/>
    <n v="30506.845720999991"/>
    <n v="25586.026177"/>
    <n v="13661.989363999999"/>
    <n v="680883.88474959997"/>
    <n v="257024.14712760999"/>
    <s v="Si"/>
    <n v="55.293891116938745"/>
    <n v="70"/>
    <n v="48573.261374000002"/>
    <n v="53788.045005"/>
    <n v="238958.47783699998"/>
    <n v="174368.93540700001"/>
    <n v="147589.71312100001"/>
    <n v="298590.24591"/>
    <n v="57805.920882999992"/>
    <n v="312252.23527399998"/>
    <n v="49.42884610017903"/>
    <n v="50.57115389982097"/>
    <n v="34.484421034394209"/>
    <n v="44.990136011842701"/>
    <n v="37.74860191060808"/>
    <n v="62.25139808939192"/>
    <n v="46.952233953810087"/>
    <n v="70"/>
    <n v="18.512572322268742"/>
    <n v="40"/>
    <n v="53.562537600211122"/>
    <n v="42.850030080168899"/>
    <n v="14.706108883061255"/>
    <n v="72.338122121139662"/>
    <n v="110.73591412947893"/>
    <n v="80"/>
    <n v="72.970390917011841"/>
    <n v="70"/>
    <n v="0"/>
    <n v="0"/>
    <n v="74.112707373713221"/>
    <n v="74.112707373713221"/>
    <n v="14.822541474742644"/>
    <n v="57.672571554911542"/>
    <n v="57.672571554911542"/>
    <s v="2. Riesgo (&gt;=40 y &lt;60)"/>
  </r>
  <r>
    <s v="05051"/>
    <x v="1"/>
    <x v="0"/>
    <x v="13"/>
    <s v="Intermedio"/>
    <n v="6"/>
    <s v="G4"/>
    <n v="0"/>
    <n v="2357.6676050000001"/>
    <n v="33223.186154000003"/>
    <n v="49384.161670000001"/>
    <n v="8149.7556110000005"/>
    <n v="2668.4601080000002"/>
    <n v="45841.221582999999"/>
    <n v="8845.5153200000004"/>
    <n v="8149.7556110000005"/>
    <n v="2949.9330770000006"/>
    <n v="126.000293"/>
    <n v="-1656.8824469999963"/>
    <n v="5886.4584889999996"/>
    <n v="128.43504300000001"/>
    <n v="198591.39456098"/>
    <n v="35924.366350309996"/>
    <s v="Si"/>
    <n v="76.727331206779326"/>
    <n v="80"/>
    <n v="4088.2270579999999"/>
    <n v="5784.0567700000001"/>
    <n v="45841.221582999999"/>
    <n v="38908.619834999998"/>
    <n v="35580.853759000005"/>
    <n v="49384.161670000001"/>
    <n v="4355.5763350000034"/>
    <n v="49512.596712999999"/>
    <n v="72.049119709193604"/>
    <n v="27.950880290806396"/>
    <n v="19.295985173484812"/>
    <n v="26.93908799615652"/>
    <n v="18.089588639893943"/>
    <n v="81.910411360106053"/>
    <n v="36.196583281814931"/>
    <n v="50"/>
    <n v="8.7969054829564328"/>
    <n v="80"/>
    <n v="53.360075929413789"/>
    <n v="42.688060743531032"/>
    <n v="3.2726687932206744"/>
    <n v="14.497614778168041"/>
    <n v="141.48081033516803"/>
    <n v="50"/>
    <n v="84.876926249777497"/>
    <n v="80"/>
    <n v="0.38390707219127473"/>
    <n v="0"/>
    <n v="48.165871592722681"/>
    <n v="48.549778664913958"/>
    <n v="9.7099557329827917"/>
    <n v="52.321235062075573"/>
    <n v="52.398016476513824"/>
    <s v="2. Riesgo (&gt;=40 y &lt;60)"/>
  </r>
  <r>
    <s v="05055"/>
    <x v="1"/>
    <x v="0"/>
    <x v="14"/>
    <s v="Rural disperso"/>
    <n v="6"/>
    <s v="G4"/>
    <n v="0"/>
    <n v="1008.5193285"/>
    <n v="8813.5027745000007"/>
    <n v="16808.20825"/>
    <n v="2686.8665835000002"/>
    <n v="854.39763900000003"/>
    <n v="14302.862857"/>
    <n v="4376.2051810000003"/>
    <n v="2686.8665824999998"/>
    <n v="938.10962549999999"/>
    <n v="37.769288000000003"/>
    <n v="1053.5778620000001"/>
    <n v="1034.4808969999999"/>
    <n v="1400"/>
    <n v="46540.472295"/>
    <n v="10925.022806000001"/>
    <s v="Si"/>
    <n v="74.65246787709323"/>
    <n v="80"/>
    <n v="858.52121299999999"/>
    <n v="1644.943835"/>
    <n v="14005.873431"/>
    <n v="11818.136387"/>
    <n v="9822.0221030000012"/>
    <n v="16808.20825"/>
    <n v="2125.828047"/>
    <n v="18208.20825"/>
    <n v="58.435866315494998"/>
    <n v="41.564133684505002"/>
    <n v="30.59670797904792"/>
    <n v="42.716005491800388"/>
    <n v="23.474241380171197"/>
    <n v="76.525758619828807"/>
    <n v="34.914633707905743"/>
    <n v="40"/>
    <n v="11.675108378662134"/>
    <n v="60"/>
    <n v="52.161179559226845"/>
    <n v="41.728943647381477"/>
    <n v="5.3475321229067703"/>
    <n v="23.689064072837862"/>
    <n v="191.60200238406921"/>
    <n v="0"/>
    <n v="84.379859958196135"/>
    <n v="80"/>
    <n v="0"/>
    <n v="0"/>
    <n v="34.56302135761262"/>
    <n v="34.56302135761262"/>
    <n v="6.9126042715225244"/>
    <n v="48.641547918904003"/>
    <n v="48.641547918904003"/>
    <s v="2. Riesgo (&gt;=40 y &lt;60)"/>
  </r>
  <r>
    <s v="05059"/>
    <x v="1"/>
    <x v="0"/>
    <x v="15"/>
    <s v="Rural"/>
    <n v="6"/>
    <s v="G4"/>
    <n v="0"/>
    <n v="907.50223774999995"/>
    <n v="5257.6571752500004"/>
    <n v="12682.337438999999"/>
    <n v="2206.3576907500001"/>
    <n v="334.52115600000002"/>
    <n v="10631.754992999999"/>
    <n v="5320.9512779999995"/>
    <n v="2206.3576907500001"/>
    <n v="439.95430875000034"/>
    <n v="9.3960650000000001"/>
    <n v="284.17906399999993"/>
    <n v="3618.4560029999998"/>
    <n v="0"/>
    <n v="42293.361173500001"/>
    <n v="8790.7125650899998"/>
    <s v="Si"/>
    <n v="68.684762321978653"/>
    <n v="80"/>
    <n v="813.2"/>
    <n v="1272.856691"/>
    <n v="10631.754992999999"/>
    <n v="7248.5657350000001"/>
    <n v="6165.1594130000003"/>
    <n v="12682.337438999999"/>
    <n v="3912.0311319999996"/>
    <n v="12682.337438999999"/>
    <n v="48.612169820062149"/>
    <n v="51.387830179937851"/>
    <n v="50.04772289714483"/>
    <n v="69.871530217907647"/>
    <n v="20.785088536775007"/>
    <n v="79.214911463224993"/>
    <n v="19.940298465406489"/>
    <n v="30"/>
    <n v="30.846294311409387"/>
    <n v="0"/>
    <n v="46.094854372214101"/>
    <n v="36.875883497771284"/>
    <n v="11.315237678021347"/>
    <n v="50.12543808868859"/>
    <n v="156.52443322675848"/>
    <n v="0"/>
    <n v="68.178449745808592"/>
    <n v="60"/>
    <n v="0.72486991693472069"/>
    <n v="0"/>
    <n v="36.708479362896192"/>
    <n v="37.433349279830914"/>
    <n v="7.4866698559661833"/>
    <n v="44.217579370350521"/>
    <n v="44.362553353737468"/>
    <s v="2. Riesgo (&gt;=40 y &lt;60)"/>
  </r>
  <r>
    <s v="05079"/>
    <x v="1"/>
    <x v="0"/>
    <x v="16"/>
    <s v="Ciudades y aglomeraciones"/>
    <n v="4"/>
    <s v="G1"/>
    <n v="0"/>
    <n v="1477.2705470000001"/>
    <n v="25717.764762999999"/>
    <n v="68320.729728999999"/>
    <n v="28426.3388108"/>
    <n v="6104.6956689999997"/>
    <n v="75617.691308000009"/>
    <n v="36119.803261000001"/>
    <n v="28426.3388108"/>
    <n v="7834.4454937999981"/>
    <n v="871.46184000000005"/>
    <n v="-27888.854896000019"/>
    <n v="14524.949339000001"/>
    <n v="14800"/>
    <n v="336634.52490581002"/>
    <n v="58646.066593519994"/>
    <s v="NO"/>
    <n v="75.11765729893709"/>
    <n v="80"/>
    <n v="30705.166000000001"/>
    <n v="26533.950861000001"/>
    <n v="75617.691308000009"/>
    <n v="39683.466031999997"/>
    <n v="27195.035309999999"/>
    <n v="68320.729728999999"/>
    <n v="-12492.443717000018"/>
    <n v="83120.729728999999"/>
    <n v="39.804954393595366"/>
    <n v="60.195045606404634"/>
    <n v="47.766339643827095"/>
    <n v="62.318405033399372"/>
    <n v="17.421286960964299"/>
    <n v="82.578713039035705"/>
    <n v="27.560515428822871"/>
    <n v="40"/>
    <n v="-15.029275798864322"/>
    <n v="40"/>
    <n v="57.018432735767945"/>
    <n v="45.614746188614362"/>
    <n v="0"/>
    <n v="0"/>
    <n v="86.415265955572423"/>
    <n v="80"/>
    <n v="52.479076450991393"/>
    <n v="50"/>
    <n v="8.6727851498631714E-2"/>
    <n v="2"/>
    <n v="43.333333333333336"/>
    <n v="45.420061184831965"/>
    <n v="9.0840122369663927"/>
    <n v="54.281412855281033"/>
    <n v="54.698758425580756"/>
    <s v="2. Riesgo (&gt;=40 y &lt;60)"/>
  </r>
  <r>
    <s v="05086"/>
    <x v="1"/>
    <x v="0"/>
    <x v="17"/>
    <s v="Rural disperso"/>
    <n v="6"/>
    <s v="G3"/>
    <n v="0"/>
    <n v="1183.28217"/>
    <n v="5082.6581420000002"/>
    <n v="13444.61642"/>
    <n v="3399.0955492999997"/>
    <n v="773.37114399999996"/>
    <n v="20402.499176000001"/>
    <n v="13294.263998"/>
    <n v="3399.0955492999997"/>
    <n v="1263.3985662999999"/>
    <n v="124.939494"/>
    <n v="-9093.5797389999989"/>
    <n v="2307.3483630000001"/>
    <n v="1388.631713"/>
    <n v="48653.985462209996"/>
    <n v="8780.2803409799999"/>
    <s v="Si"/>
    <n v="68.986451393144122"/>
    <n v="80"/>
    <n v="1536.5"/>
    <n v="2006.5702690000001"/>
    <n v="20402.499176000001"/>
    <n v="9887.0817179999995"/>
    <n v="6265.9403120000006"/>
    <n v="13444.61642"/>
    <n v="-6661.2918819999986"/>
    <n v="14833.248133000001"/>
    <n v="46.605571451476195"/>
    <n v="53.394428548523805"/>
    <n v="65.159978115026192"/>
    <n v="86.443423255252867"/>
    <n v="18.046374325901269"/>
    <n v="81.953625674098731"/>
    <n v="37.168668781911137"/>
    <n v="50"/>
    <n v="-44.907843664938156"/>
    <n v="0"/>
    <n v="54.358295495575078"/>
    <n v="43.486636396460064"/>
    <n v="11.013548606855878"/>
    <n v="48.788983893995692"/>
    <n v="130.59357429222257"/>
    <n v="60"/>
    <n v="48.460150066470455"/>
    <n v="0"/>
    <n v="0"/>
    <n v="0"/>
    <n v="36.2629946313319"/>
    <n v="36.2629946313319"/>
    <n v="7.2525989262663799"/>
    <n v="50.739235322726444"/>
    <n v="50.739235322726444"/>
    <s v="2. Riesgo (&gt;=40 y &lt;60)"/>
  </r>
  <r>
    <s v="05088"/>
    <x v="1"/>
    <x v="0"/>
    <x v="18"/>
    <s v="Ciudades y aglomeraciones"/>
    <n v="1"/>
    <s v="G1"/>
    <n v="0"/>
    <n v="0"/>
    <n v="205689.536922"/>
    <n v="421147.89273399999"/>
    <n v="214566.16127400001"/>
    <n v="35614.839151"/>
    <n v="363263.57983100001"/>
    <n v="530.10912299999995"/>
    <n v="214566.16127300001"/>
    <n v="149641.57292599999"/>
    <n v="9968.5680840000005"/>
    <n v="-7040.2754440000281"/>
    <n v="1032.316783"/>
    <n v="0"/>
    <n v="2597529.2616380001"/>
    <n v="604883.61357599997"/>
    <s v="Si"/>
    <n v="41.452683560187253"/>
    <n v="65"/>
    <n v="193508.08193099999"/>
    <n v="214566.16127300001"/>
    <n v="363263.57983100001"/>
    <n v="334969.80626099999"/>
    <n v="205689.536922"/>
    <n v="421147.89273399999"/>
    <n v="3960.6094229999726"/>
    <n v="421147.89273399999"/>
    <n v="48.840215152617418"/>
    <n v="51.159784847382582"/>
    <n v="0.14592960936150576"/>
    <n v="0.19038721765927288"/>
    <n v="23.286883520787011"/>
    <n v="76.713116479212985"/>
    <n v="69.74145971489223"/>
    <n v="100"/>
    <n v="0.94043196970274801"/>
    <n v="100"/>
    <n v="65.612657708850975"/>
    <n v="52.490126167080781"/>
    <n v="23.547316439812747"/>
    <n v="100"/>
    <n v="110.88227382126024"/>
    <n v="80"/>
    <n v="92.211227565625208"/>
    <n v="100"/>
    <n v="0"/>
    <n v="0"/>
    <n v="93.333333333333329"/>
    <n v="93.333333333333329"/>
    <n v="18.666666666666668"/>
    <n v="71.156792833747446"/>
    <n v="71.156792833747446"/>
    <s v="4. Solvente (&gt;=70 y &lt;80)"/>
  </r>
  <r>
    <s v="05091"/>
    <x v="1"/>
    <x v="0"/>
    <x v="19"/>
    <s v="Intermedio"/>
    <n v="6"/>
    <s v="G3"/>
    <n v="0"/>
    <n v="1119.0049059999999"/>
    <n v="9371.2001080000009"/>
    <n v="16648.093574999999"/>
    <n v="3665.8155129999996"/>
    <n v="807.96777799999995"/>
    <n v="15391.388929000001"/>
    <n v="2780.6686479999998"/>
    <n v="3665.8155129999996"/>
    <n v="789.47671599999967"/>
    <n v="286.21482600000002"/>
    <n v="-799.04997999999978"/>
    <n v="1362.514383"/>
    <n v="499.36105199999997"/>
    <n v="79678.514513000002"/>
    <n v="19727.966736999999"/>
    <s v="Si"/>
    <n v="71.498067296273462"/>
    <n v="80"/>
    <n v="1948.8674410000001"/>
    <n v="2512.8193740000002"/>
    <n v="14570.804757999998"/>
    <n v="12266.075633"/>
    <n v="10490.205014000001"/>
    <n v="16648.093574999999"/>
    <n v="849.67922900000019"/>
    <n v="17147.454626999999"/>
    <n v="63.01144912924363"/>
    <n v="36.98855087075637"/>
    <n v="18.066391934003732"/>
    <n v="23.967484487018741"/>
    <n v="24.759455993348457"/>
    <n v="75.240544006651547"/>
    <n v="21.536182418354009"/>
    <n v="30"/>
    <n v="4.955133268946601"/>
    <n v="100"/>
    <n v="53.239315872885321"/>
    <n v="42.59145269830826"/>
    <n v="8.5019327037265384"/>
    <n v="37.662761799747095"/>
    <n v="128.93741878670957"/>
    <n v="70"/>
    <n v="84.182554338773897"/>
    <n v="80"/>
    <n v="0.42637146310439611"/>
    <n v="0"/>
    <n v="62.554253933249036"/>
    <n v="62.980625396353432"/>
    <n v="12.596125079270687"/>
    <n v="55.102303484958071"/>
    <n v="55.187577777578944"/>
    <s v="2. Riesgo (&gt;=40 y &lt;60)"/>
  </r>
  <r>
    <s v="05093"/>
    <x v="1"/>
    <x v="0"/>
    <x v="20"/>
    <s v="Intermedio"/>
    <n v="6"/>
    <s v="G3"/>
    <n v="0"/>
    <n v="1560.7943499999999"/>
    <n v="15693.033202000001"/>
    <n v="28381.648423999999"/>
    <n v="5150.5176150000007"/>
    <n v="1317.1042440000001"/>
    <n v="24062.871232999998"/>
    <n v="5393.0801279999996"/>
    <n v="5148.3176149999999"/>
    <n v="2450.9816719999999"/>
    <n v="51.921163"/>
    <n v="1661.3768019999989"/>
    <n v="6615.324595"/>
    <n v="0"/>
    <n v="74680.998241299996"/>
    <n v="17212.195732520002"/>
    <s v="Si"/>
    <n v="60.767393471633333"/>
    <n v="80"/>
    <n v="1515.0360350000001"/>
    <n v="3539.8282549999999"/>
    <n v="24022.935679000002"/>
    <n v="19151.479934999999"/>
    <n v="17253.827551999999"/>
    <n v="28381.648423999999"/>
    <n v="8328.6225599999998"/>
    <n v="28381.648423999999"/>
    <n v="60.792196754188076"/>
    <n v="39.207803245811924"/>
    <n v="22.412454755623216"/>
    <n v="29.733117914948576"/>
    <n v="23.047624078224136"/>
    <n v="76.952375921775868"/>
    <n v="47.607429364087515"/>
    <n v="70"/>
    <n v="29.345098056239664"/>
    <n v="20"/>
    <n v="47.178659416507273"/>
    <n v="37.742927533205822"/>
    <n v="19.232606528366667"/>
    <n v="85.198637028571"/>
    <n v="233.64647263984051"/>
    <n v="0"/>
    <n v="79.721646808310538"/>
    <n v="70"/>
    <n v="0"/>
    <n v="0"/>
    <n v="51.732879009523664"/>
    <n v="51.732879009523664"/>
    <n v="10.346575801904734"/>
    <n v="48.089503335110557"/>
    <n v="48.089503335110557"/>
    <s v="2. Riesgo (&gt;=40 y &lt;60)"/>
  </r>
  <r>
    <s v="05101"/>
    <x v="1"/>
    <x v="0"/>
    <x v="21"/>
    <s v="Intermedio"/>
    <n v="6"/>
    <s v="G2"/>
    <n v="0"/>
    <n v="1046.419433"/>
    <n v="21200.054291"/>
    <n v="37516.577347999999"/>
    <n v="9225.1732329999995"/>
    <n v="1732.8986379999999"/>
    <n v="33211.697746999998"/>
    <n v="1712.204718"/>
    <n v="9225.1732329999995"/>
    <n v="3613.8387449999991"/>
    <n v="180.87529699999999"/>
    <n v="-1306.4548869999999"/>
    <n v="3693.3739700000001"/>
    <n v="959.880177"/>
    <n v="194714.65392000001"/>
    <n v="41648.046684000001"/>
    <s v="Si"/>
    <n v="62.654873014750748"/>
    <n v="80"/>
    <n v="6979.2178359999998"/>
    <n v="8132.4896799999997"/>
    <n v="33211.697746999998"/>
    <n v="29047.793063000001"/>
    <n v="22246.473723999999"/>
    <n v="37516.577347999999"/>
    <n v="2567.7943800000003"/>
    <n v="38476.457524999998"/>
    <n v="59.297716627089791"/>
    <n v="40.702283372910209"/>
    <n v="5.1554266543168898"/>
    <n v="6.8017448843792252"/>
    <n v="21.389271862975146"/>
    <n v="78.61072813702485"/>
    <n v="39.173668111431112"/>
    <n v="50"/>
    <n v="6.6736766978394026"/>
    <n v="80"/>
    <n v="51.222951278862851"/>
    <n v="40.978361023090287"/>
    <n v="17.345126985249252"/>
    <n v="76.83728027457461"/>
    <n v="116.52437094098462"/>
    <n v="80"/>
    <n v="87.462535894070271"/>
    <n v="80"/>
    <n v="0"/>
    <n v="0"/>
    <n v="78.945760091524861"/>
    <n v="78.945760091524861"/>
    <n v="15.789152018304973"/>
    <n v="56.767513041395262"/>
    <n v="56.767513041395262"/>
    <s v="2. Riesgo (&gt;=40 y &lt;60)"/>
  </r>
  <r>
    <s v="05107"/>
    <x v="1"/>
    <x v="0"/>
    <x v="22"/>
    <s v="Rural disperso"/>
    <n v="6"/>
    <s v="G1"/>
    <n v="0"/>
    <n v="1719.22626175"/>
    <n v="9052.5182022499994"/>
    <n v="25719.551964999999"/>
    <n v="11976.401040750001"/>
    <n v="717.07350099999996"/>
    <n v="25128.405736000001"/>
    <n v="11488.185919000001"/>
    <n v="11976.401040750001"/>
    <n v="5962.5597747500015"/>
    <n v="342.39284400000003"/>
    <n v="-5290.1543439999987"/>
    <n v="1662.351746"/>
    <n v="4334"/>
    <n v="63788.924724339995"/>
    <n v="13191.627298670001"/>
    <s v="Si"/>
    <n v="48.307578462917263"/>
    <n v="80"/>
    <n v="6210.7"/>
    <n v="10257.174779000001"/>
    <n v="24995.865042999998"/>
    <n v="20502.268537"/>
    <n v="10771.744463999999"/>
    <n v="25719.551964999999"/>
    <n v="-3285.4097539999984"/>
    <n v="30053.551964999999"/>
    <n v="41.881540077597542"/>
    <n v="58.118459922402458"/>
    <n v="45.717925918959303"/>
    <n v="59.645939922316018"/>
    <n v="20.680121754171005"/>
    <n v="79.319878245828988"/>
    <n v="49.785906086997628"/>
    <n v="70"/>
    <n v="-10.931851775211618"/>
    <n v="60"/>
    <n v="65.416855618109494"/>
    <n v="52.3334844944876"/>
    <n v="31.692421537082737"/>
    <n v="100"/>
    <n v="165.15328029046645"/>
    <n v="0"/>
    <n v="82.022640551668317"/>
    <n v="80"/>
    <n v="0"/>
    <n v="0"/>
    <n v="60"/>
    <n v="60"/>
    <n v="12"/>
    <n v="64.333484494487607"/>
    <n v="64.333484494487607"/>
    <s v="3. Vulnerable (&gt;=60 y &lt;70)"/>
  </r>
  <r>
    <s v="05113"/>
    <x v="1"/>
    <x v="0"/>
    <x v="23"/>
    <s v="Rural disperso"/>
    <n v="6"/>
    <s v="G4"/>
    <n v="0"/>
    <n v="1803.0017029999999"/>
    <n v="9322.0644150000007"/>
    <n v="33249.099182999998"/>
    <n v="7762.9874229999996"/>
    <n v="1216.882028"/>
    <n v="46909.621184000003"/>
    <n v="6322.3118439999998"/>
    <n v="7762.9874229999996"/>
    <n v="4789.3131159999994"/>
    <n v="34.842726999999996"/>
    <n v="-12281.402443999999"/>
    <n v="3816.0564610000001"/>
    <n v="0"/>
    <n v="81233.133226000005"/>
    <n v="21437.052148999999"/>
    <s v="Si"/>
    <n v="42.468395083969057"/>
    <n v="80"/>
    <n v="3091.8833330000002"/>
    <n v="5906.2625619999999"/>
    <n v="42556.827319999997"/>
    <n v="13242.482017"/>
    <n v="11125.066118000001"/>
    <n v="33249.099182999998"/>
    <n v="-8430.503256"/>
    <n v="33249.099182999998"/>
    <n v="33.459751967319939"/>
    <n v="66.540248032680068"/>
    <n v="13.477644211197388"/>
    <n v="18.816113306577822"/>
    <n v="26.389542416589588"/>
    <n v="73.610457583410408"/>
    <n v="61.694201665332258"/>
    <n v="80"/>
    <n v="-25.355583950107285"/>
    <n v="20"/>
    <n v="51.793363784533653"/>
    <n v="41.434691027626926"/>
    <n v="37.531604916030943"/>
    <n v="100"/>
    <n v="191.02475500811528"/>
    <n v="0"/>
    <n v="31.117174025744553"/>
    <n v="0"/>
    <n v="0.59203938001811318"/>
    <n v="2"/>
    <n v="33.333333333333336"/>
    <n v="35.92537271335145"/>
    <n v="7.1850745426702902"/>
    <n v="48.101357694293597"/>
    <n v="48.619765570297218"/>
    <s v="2. Riesgo (&gt;=40 y &lt;60)"/>
  </r>
  <r>
    <s v="05120"/>
    <x v="1"/>
    <x v="0"/>
    <x v="24"/>
    <s v="Rural disperso"/>
    <n v="6"/>
    <s v="G4"/>
    <n v="0"/>
    <n v="2349.19697"/>
    <n v="28759.689983"/>
    <n v="43401.069260000004"/>
    <n v="6738.6223989999999"/>
    <n v="1557.800731"/>
    <n v="42274.094078000002"/>
    <n v="9073.4716989999997"/>
    <n v="6738.6223989999999"/>
    <n v="2890.9527079999998"/>
    <n v="66.917071000000007"/>
    <n v="64.788188999998965"/>
    <n v="7941.4114520000003"/>
    <n v="548.90088000000003"/>
    <n v="111774.73680875999"/>
    <n v="28924.90463302"/>
    <s v="NO"/>
    <n v="79.30998560167761"/>
    <n v="80"/>
    <n v="3121.5261260000002"/>
    <n v="4386.2327800000003"/>
    <n v="39488.611380000002"/>
    <n v="36412.657601999999"/>
    <n v="31108.886953000001"/>
    <n v="43401.069260000004"/>
    <n v="8073.1167119999991"/>
    <n v="43949.970140000005"/>
    <n v="71.677697078470544"/>
    <n v="28.322302921529456"/>
    <n v="21.463432622017923"/>
    <n v="29.965057233700943"/>
    <n v="25.877855281832435"/>
    <n v="74.122144718167561"/>
    <n v="42.901242076258974"/>
    <n v="50"/>
    <n v="18.368878718878687"/>
    <n v="40"/>
    <n v="44.48190097467959"/>
    <n v="35.585520779743675"/>
    <n v="0"/>
    <n v="0"/>
    <n v="140.51565173412874"/>
    <n v="50"/>
    <n v="92.210529389347187"/>
    <n v="100"/>
    <n v="0.38319443319668711"/>
    <n v="0"/>
    <n v="50"/>
    <n v="50.383194433196685"/>
    <n v="10.076638886639337"/>
    <n v="45.585520779743675"/>
    <n v="45.662159666383012"/>
    <s v="2. Riesgo (&gt;=40 y &lt;60)"/>
  </r>
  <r>
    <s v="05125"/>
    <x v="1"/>
    <x v="0"/>
    <x v="25"/>
    <s v="Rural disperso"/>
    <n v="6"/>
    <s v="G4"/>
    <n v="0"/>
    <n v="1995.348238"/>
    <n v="10258.279434"/>
    <n v="18007.121160999999"/>
    <n v="4327.8354099999997"/>
    <n v="1145.0709440000001"/>
    <n v="17146.670077999999"/>
    <n v="3500.6504650000002"/>
    <n v="4327.8354099999997"/>
    <n v="1656.4101809999997"/>
    <n v="0"/>
    <n v="-1810.9741460000005"/>
    <n v="6057.9793449999997"/>
    <n v="0"/>
    <n v="53040.626084000003"/>
    <n v="9355.4252699999997"/>
    <s v="Si"/>
    <n v="79.792294752010307"/>
    <n v="80"/>
    <n v="1172.570882"/>
    <n v="2304.1941240000001"/>
    <n v="17146.670077999999"/>
    <n v="15123.814630000001"/>
    <n v="12253.627672000001"/>
    <n v="18007.121160999999"/>
    <n v="4247.0051989999993"/>
    <n v="18007.121160999999"/>
    <n v="68.048787823669613"/>
    <n v="31.951212176330387"/>
    <n v="20.415920112042645"/>
    <n v="28.50262702194501"/>
    <n v="17.638225565406959"/>
    <n v="82.361774434593045"/>
    <n v="38.273409778307624"/>
    <n v="50"/>
    <n v="23.585142572363011"/>
    <n v="20"/>
    <n v="42.563122726573695"/>
    <n v="34.050498181258959"/>
    <n v="0.20770524798969348"/>
    <n v="0.92011470240929827"/>
    <n v="196.50787507786671"/>
    <n v="0"/>
    <n v="88.202633871194507"/>
    <n v="80"/>
    <n v="0.8004544825812554"/>
    <n v="0"/>
    <n v="26.973371567469766"/>
    <n v="27.773826050051021"/>
    <n v="5.5547652100102045"/>
    <n v="39.44517249475291"/>
    <n v="39.605263391269162"/>
    <s v="1. Deterioro (&lt;40)"/>
  </r>
  <r>
    <s v="05129"/>
    <x v="1"/>
    <x v="0"/>
    <x v="26"/>
    <s v="Ciudades y aglomeraciones"/>
    <n v="3"/>
    <s v="G1"/>
    <n v="0"/>
    <n v="0"/>
    <n v="23980.014577999998"/>
    <n v="70574.728702000008"/>
    <n v="37119.141231500005"/>
    <n v="7959.7172950000004"/>
    <n v="62718.603986000002"/>
    <n v="0"/>
    <n v="37119.141231500005"/>
    <n v="20912.940901500006"/>
    <n v="1628.670617"/>
    <n v="-8350.0756139999867"/>
    <n v="17903.644935"/>
    <n v="3068.1989880000001"/>
    <n v="217905.34673379999"/>
    <n v="52867.662895550005"/>
    <s v="NO"/>
    <n v="53.627966102890397"/>
    <n v="70"/>
    <n v="35652.828938999999"/>
    <n v="36266.420123999997"/>
    <n v="62718.603986000002"/>
    <n v="51808.099208"/>
    <n v="23980.014577999998"/>
    <n v="70574.728702000008"/>
    <n v="11182.239938000013"/>
    <n v="73642.927690000011"/>
    <n v="33.978188820611692"/>
    <n v="66.021811179388308"/>
    <n v="0"/>
    <n v="0"/>
    <n v="24.261755706313529"/>
    <n v="75.738244293686478"/>
    <n v="56.340045075592663"/>
    <n v="80"/>
    <n v="15.184404380379423"/>
    <n v="40"/>
    <n v="52.352011094614952"/>
    <n v="41.881608875691967"/>
    <n v="0"/>
    <n v="0"/>
    <n v="101.72101682604153"/>
    <n v="100"/>
    <n v="82.604037582795314"/>
    <n v="80"/>
    <n v="0"/>
    <n v="0"/>
    <n v="60"/>
    <n v="60"/>
    <n v="12"/>
    <n v="53.881608875691967"/>
    <n v="53.881608875691967"/>
    <s v="2. Riesgo (&gt;=40 y &lt;60)"/>
  </r>
  <r>
    <s v="05134"/>
    <x v="1"/>
    <x v="0"/>
    <x v="27"/>
    <s v="Rural"/>
    <n v="6"/>
    <s v="G4"/>
    <n v="0"/>
    <n v="2032.350747"/>
    <n v="13161.084607999999"/>
    <n v="26481.578784999998"/>
    <n v="4287.7252840000001"/>
    <n v="1010.846808"/>
    <n v="18220.381915999998"/>
    <n v="11591.934782"/>
    <n v="4287.7252840000001"/>
    <n v="2273.8896930000001"/>
    <n v="31.785056000000001"/>
    <n v="6247.3612780000003"/>
    <n v="3046.258229"/>
    <n v="686.13656100000003"/>
    <n v="45288.055004690003"/>
    <n v="15240.40884969"/>
    <s v="Si"/>
    <n v="60.802461191463294"/>
    <n v="80"/>
    <n v="1339"/>
    <n v="2226.6025460000001"/>
    <n v="18220.381915999998"/>
    <n v="14923.414252"/>
    <n v="15193.435355"/>
    <n v="26481.578784999998"/>
    <n v="9325.4045630000001"/>
    <n v="27167.715345999997"/>
    <n v="57.373601016590605"/>
    <n v="42.626398983409395"/>
    <n v="63.62070145094318"/>
    <n v="88.820739617858933"/>
    <n v="33.65216026193157"/>
    <n v="66.34783973806843"/>
    <n v="53.032541554964041"/>
    <n v="70"/>
    <n v="34.325317547811444"/>
    <n v="0"/>
    <n v="53.55899566786735"/>
    <n v="42.847196534293886"/>
    <n v="19.197538808536706"/>
    <n v="85.043290329786018"/>
    <n v="166.2884649738611"/>
    <n v="0"/>
    <n v="81.905057318777665"/>
    <n v="80"/>
    <n v="0"/>
    <n v="0"/>
    <n v="55.014430109928675"/>
    <n v="55.014430109928675"/>
    <n v="11.002886021985736"/>
    <n v="53.850082556279624"/>
    <n v="53.850082556279624"/>
    <s v="2. Riesgo (&gt;=40 y &lt;60)"/>
  </r>
  <r>
    <s v="05138"/>
    <x v="1"/>
    <x v="0"/>
    <x v="28"/>
    <s v="Rural"/>
    <n v="6"/>
    <s v="G4"/>
    <n v="0"/>
    <n v="2241.2066399999999"/>
    <n v="15811.806732999999"/>
    <n v="43391.896699999998"/>
    <n v="9164.7217745999988"/>
    <n v="1116.3725899999999"/>
    <n v="49893.392610999996"/>
    <n v="6750.1238569999996"/>
    <n v="9164.7217745999988"/>
    <n v="4376.8791685999986"/>
    <n v="405.55636199999998"/>
    <n v="-11289.338516999997"/>
    <n v="4646.3394019999996"/>
    <n v="3457.1563980000001"/>
    <n v="80226.222385149988"/>
    <n v="20553.049421610001"/>
    <s v="Si"/>
    <n v="43.121092498315178"/>
    <n v="80"/>
    <n v="4380.6447079999998"/>
    <n v="6852.3366509999996"/>
    <n v="49893.392610999996"/>
    <n v="35496.503400000001"/>
    <n v="18053.013372999998"/>
    <n v="43391.896699999998"/>
    <n v="-6237.4427529999975"/>
    <n v="46849.053097999997"/>
    <n v="41.604573079194296"/>
    <n v="58.395426920805704"/>
    <n v="13.529093741185681"/>
    <n v="18.887941896994658"/>
    <n v="25.618867261303837"/>
    <n v="74.381132738696166"/>
    <n v="47.75790554526715"/>
    <n v="70"/>
    <n v="-13.313914242732638"/>
    <n v="60"/>
    <n v="56.332900311299319"/>
    <n v="45.066320249039457"/>
    <n v="36.878907501684822"/>
    <n v="100"/>
    <n v="156.42301779201949"/>
    <n v="0"/>
    <n v="71.144697809493294"/>
    <n v="70"/>
    <n v="0.43924930303587495"/>
    <n v="0"/>
    <n v="56.666666666666664"/>
    <n v="57.105915969702536"/>
    <n v="11.421183193940507"/>
    <n v="56.399653582372792"/>
    <n v="56.487503442979964"/>
    <s v="2. Riesgo (&gt;=40 y &lt;60)"/>
  </r>
  <r>
    <s v="05142"/>
    <x v="1"/>
    <x v="0"/>
    <x v="29"/>
    <s v="Rural"/>
    <n v="6"/>
    <s v="G3"/>
    <n v="0"/>
    <n v="984.15007975000003"/>
    <n v="5336.3103072499998"/>
    <n v="12321.336878"/>
    <n v="2926.6853490499998"/>
    <n v="847.36660600000005"/>
    <n v="22679.454523"/>
    <n v="17095.490955000001"/>
    <n v="2926.6853490499998"/>
    <n v="883.70798504999993"/>
    <n v="116.242752"/>
    <n v="-12401.095008999999"/>
    <n v="825.20868199999995"/>
    <n v="751.71010999999999"/>
    <n v="35346.801029000002"/>
    <n v="11984.569614"/>
    <s v="Si"/>
    <n v="64.01789730917956"/>
    <n v="80"/>
    <n v="1243.2284420000001"/>
    <n v="1922.308219"/>
    <n v="22679.454523"/>
    <n v="8159.1897449999997"/>
    <n v="6320.4603870000001"/>
    <n v="12321.336878"/>
    <n v="-11459.643574999998"/>
    <n v="13073.046988"/>
    <n v="51.296871837708714"/>
    <n v="48.703128162291286"/>
    <n v="75.378757181584263"/>
    <n v="100"/>
    <n v="33.905669721475938"/>
    <n v="66.094330278524069"/>
    <n v="30.194840908909153"/>
    <n v="40"/>
    <n v="-87.65855110533164"/>
    <n v="0"/>
    <n v="50.95949168816307"/>
    <n v="40.767593350530461"/>
    <n v="15.98210269082044"/>
    <n v="70.799210918198796"/>
    <n v="154.62228453425294"/>
    <n v="0"/>
    <n v="35.976128688304605"/>
    <n v="0"/>
    <n v="0"/>
    <n v="2"/>
    <n v="23.599736972732931"/>
    <n v="25.599736972732931"/>
    <n v="5.1199473945465863"/>
    <n v="45.487540745077048"/>
    <n v="45.887540745077047"/>
    <s v="2. Riesgo (&gt;=40 y &lt;60)"/>
  </r>
  <r>
    <s v="05145"/>
    <x v="1"/>
    <x v="0"/>
    <x v="30"/>
    <s v="Intermedio"/>
    <n v="6"/>
    <s v="G3"/>
    <n v="0"/>
    <n v="792.33015"/>
    <n v="5818.2261429999999"/>
    <n v="15658.128285999999"/>
    <n v="3523.5592179999994"/>
    <n v="650.95084699999995"/>
    <n v="12802.172226000001"/>
    <n v="0"/>
    <n v="3523.5592179999994"/>
    <n v="1337.3043349999994"/>
    <n v="0"/>
    <n v="669.70117699999901"/>
    <n v="0"/>
    <n v="0"/>
    <n v="89622.878664000003"/>
    <n v="13458.455101"/>
    <s v="Si"/>
    <n v="71.73106301803999"/>
    <n v="80"/>
    <n v="1932.3580489999999"/>
    <n v="2688.229065"/>
    <n v="12802.172226000001"/>
    <n v="8924.1810160000005"/>
    <n v="6610.5562929999996"/>
    <n v="15658.128285999999"/>
    <n v="669.70117699999901"/>
    <n v="15658.128285999999"/>
    <n v="42.21804913241467"/>
    <n v="57.78195086758533"/>
    <n v="0"/>
    <n v="0"/>
    <n v="15.016762797205303"/>
    <n v="84.983237202794697"/>
    <n v="37.953224346803061"/>
    <n v="50"/>
    <n v="4.2770193522988427"/>
    <n v="100"/>
    <n v="58.553037614076004"/>
    <n v="46.842430091260809"/>
    <n v="8.2689369819600103"/>
    <n v="36.630612678476517"/>
    <n v="139.11650930277466"/>
    <n v="60"/>
    <n v="69.708334323731663"/>
    <n v="60"/>
    <n v="1.0296347836607831"/>
    <n v="0"/>
    <n v="52.210204226158844"/>
    <n v="53.239839009819626"/>
    <n v="10.647967801963926"/>
    <n v="57.284470936492582"/>
    <n v="57.490397893224738"/>
    <s v="2. Riesgo (&gt;=40 y &lt;60)"/>
  </r>
  <r>
    <s v="05147"/>
    <x v="1"/>
    <x v="0"/>
    <x v="31"/>
    <s v="Intermedio"/>
    <n v="6"/>
    <s v="G2"/>
    <n v="0"/>
    <n v="1590.680237"/>
    <n v="31303.400539999999"/>
    <n v="85856.695586999995"/>
    <n v="20319.496051000002"/>
    <n v="5011.8688380000003"/>
    <n v="117433.83860799999"/>
    <n v="77432.788451"/>
    <n v="20319.496051000002"/>
    <n v="9392.7211150000039"/>
    <n v="686.20063000000005"/>
    <n v="-41614.194069999998"/>
    <n v="4300.3110479999996"/>
    <n v="5049.4071839999997"/>
    <n v="189505.80964145"/>
    <n v="81434.399373160006"/>
    <s v="Si"/>
    <n v="76.538492979184142"/>
    <n v="80"/>
    <n v="12974.366034000001"/>
    <n v="18565.638880999999"/>
    <n v="116544.11472099999"/>
    <n v="49497.605587999999"/>
    <n v="32894.080776999996"/>
    <n v="85856.695586999995"/>
    <n v="-36627.682392000002"/>
    <n v="90906.102770999991"/>
    <n v="38.312772873570339"/>
    <n v="61.687227126429661"/>
    <n v="65.937373221252273"/>
    <n v="86.993612957622915"/>
    <n v="42.971980398509174"/>
    <n v="57.028019601490826"/>
    <n v="46.225167648967115"/>
    <n v="70"/>
    <n v="-40.291775002463993"/>
    <n v="0"/>
    <n v="55.141771937108686"/>
    <n v="44.11341754968695"/>
    <n v="3.4615070208158585"/>
    <n v="15.334150355718128"/>
    <n v="143.0947672691504"/>
    <n v="50"/>
    <n v="42.471132674948421"/>
    <n v="0"/>
    <n v="0.3197149318234912"/>
    <n v="0"/>
    <n v="21.778050118572708"/>
    <n v="22.097765050396198"/>
    <n v="4.4195530100792402"/>
    <n v="48.46902757340149"/>
    <n v="48.532970559766191"/>
    <s v="2. Riesgo (&gt;=40 y &lt;60)"/>
  </r>
  <r>
    <s v="05148"/>
    <x v="1"/>
    <x v="0"/>
    <x v="32"/>
    <s v="Intermedio"/>
    <n v="3"/>
    <s v="G1"/>
    <n v="0"/>
    <n v="117.655299"/>
    <n v="23121.627820999998"/>
    <n v="66433.75013"/>
    <n v="36251.184255200002"/>
    <n v="10830.160207999999"/>
    <n v="59089.689303000006"/>
    <n v="12529.433446999999"/>
    <n v="36251.184255200002"/>
    <n v="17762.286964200001"/>
    <n v="350.834092"/>
    <n v="-11144.836464000007"/>
    <n v="15468.170313000001"/>
    <n v="573.25499500000001"/>
    <n v="135960.49936583001"/>
    <n v="39349.10603581"/>
    <s v="Si"/>
    <n v="50.785834458618652"/>
    <n v="70"/>
    <n v="26689.567556999998"/>
    <n v="35608.311442999999"/>
    <n v="59089.689303000006"/>
    <n v="46694.801986999999"/>
    <n v="23239.283119999996"/>
    <n v="66433.75013"/>
    <n v="4674.1679409999924"/>
    <n v="67007.005124999996"/>
    <n v="34.9811399695554"/>
    <n v="65.0188600304446"/>
    <n v="21.204094309502278"/>
    <n v="27.663943844119288"/>
    <n v="28.941572162024094"/>
    <n v="71.058427837975898"/>
    <n v="48.997811600188243"/>
    <n v="70"/>
    <n v="6.9756407293244065"/>
    <n v="80"/>
    <n v="62.748246342507954"/>
    <n v="50.198597074006365"/>
    <n v="19.214165541381348"/>
    <n v="94.512876549497548"/>
    <n v="133.41659195845921"/>
    <n v="60"/>
    <n v="79.023603843233076"/>
    <n v="70"/>
    <n v="0.1995059221784804"/>
    <n v="0"/>
    <n v="74.837625516499187"/>
    <n v="75.037131438677662"/>
    <n v="15.007426287735534"/>
    <n v="65.166122177306207"/>
    <n v="65.206023361741899"/>
    <s v="3. Vulnerable (&gt;=60 y &lt;70)"/>
  </r>
  <r>
    <s v="05150"/>
    <x v="1"/>
    <x v="0"/>
    <x v="33"/>
    <s v="Rural"/>
    <n v="6"/>
    <s v="G2"/>
    <n v="0"/>
    <n v="481.51917900000001"/>
    <n v="3669.263246"/>
    <n v="15606.019248000002"/>
    <n v="3068.8002356000002"/>
    <n v="597.97540200000003"/>
    <n v="9950.2270079999998"/>
    <n v="2777.8574050000002"/>
    <n v="3068.8002356000002"/>
    <n v="455.17743260000043"/>
    <n v="316.622004"/>
    <n v="3042.1694370000023"/>
    <n v="58.044567000000001"/>
    <n v="898.24550899999997"/>
    <n v="83506.447249000004"/>
    <n v="8375.5850649999993"/>
    <s v="Si"/>
    <n v="78.013699677369431"/>
    <n v="80"/>
    <n v="1754.5514780000001"/>
    <n v="2037.579788"/>
    <n v="9950.2270079999998"/>
    <n v="8315.6710469999998"/>
    <n v="4150.7824250000003"/>
    <n v="15606.019248000002"/>
    <n v="3416.836008000002"/>
    <n v="16504.264757000001"/>
    <n v="26.597317093095"/>
    <n v="73.402682906905"/>
    <n v="27.91752793947915"/>
    <n v="36.832626197458168"/>
    <n v="10.029866364719878"/>
    <n v="89.970133635280121"/>
    <n v="14.83242302055565"/>
    <n v="20"/>
    <n v="20.702745976919751"/>
    <n v="20"/>
    <n v="48.041088547928652"/>
    <n v="38.432870838342922"/>
    <n v="1.9863003226305693"/>
    <n v="8.7991235076708687"/>
    <n v="116.13109182311493"/>
    <n v="80"/>
    <n v="83.572676686815143"/>
    <n v="80"/>
    <n v="0"/>
    <n v="0"/>
    <n v="56.26637450255695"/>
    <n v="56.26637450255695"/>
    <n v="11.253274900511391"/>
    <n v="49.686145738854314"/>
    <n v="49.686145738854314"/>
    <s v="2. Riesgo (&gt;=40 y &lt;60)"/>
  </r>
  <r>
    <s v="05154"/>
    <x v="1"/>
    <x v="0"/>
    <x v="34"/>
    <s v="Ciudades y aglomeraciones"/>
    <n v="5"/>
    <s v="G1"/>
    <n v="0"/>
    <n v="2282.1439340000002"/>
    <n v="71927.789300999997"/>
    <n v="117482.559918"/>
    <n v="31858.49509"/>
    <n v="11700.122464"/>
    <n v="113059.91901100001"/>
    <n v="22579.615470000001"/>
    <n v="31858.49509"/>
    <n v="14348.322341999999"/>
    <n v="517.32882099999995"/>
    <n v="-11759.721798999992"/>
    <n v="4928.6071830000001"/>
    <n v="5742.0582240000003"/>
    <n v="389731.40132558002"/>
    <n v="114966.07098916"/>
    <s v="Si"/>
    <n v="76.416783983077678"/>
    <n v="80"/>
    <n v="25713.464637000001"/>
    <n v="29576.351156000001"/>
    <n v="111732.10896899999"/>
    <n v="100243.504319"/>
    <n v="74209.933235000004"/>
    <n v="117482.559918"/>
    <n v="-6313.7857949999925"/>
    <n v="123224.61814199999"/>
    <n v="63.166765592098734"/>
    <n v="36.833234407901266"/>
    <n v="19.97137063914149"/>
    <n v="26.055669616773713"/>
    <n v="29.498795990810557"/>
    <n v="70.501204009189451"/>
    <n v="45.037665154823223"/>
    <n v="70"/>
    <n v="-5.1238022809080199"/>
    <n v="80"/>
    <n v="56.67802160677288"/>
    <n v="45.342417285418307"/>
    <n v="3.5832160169223215"/>
    <n v="13.113277050534188"/>
    <n v="115.02281615306542"/>
    <n v="80"/>
    <n v="89.717723261459696"/>
    <n v="80"/>
    <n v="0"/>
    <n v="0"/>
    <n v="57.704425683511396"/>
    <n v="57.704425683511396"/>
    <n v="11.540885136702279"/>
    <n v="56.883302422120586"/>
    <n v="56.883302422120586"/>
    <s v="2. Riesgo (&gt;=40 y &lt;60)"/>
  </r>
  <r>
    <s v="05172"/>
    <x v="1"/>
    <x v="0"/>
    <x v="35"/>
    <s v="Intermedio"/>
    <n v="6"/>
    <s v="G2"/>
    <n v="0"/>
    <n v="1997.2674582499999"/>
    <n v="43304.716984749997"/>
    <n v="76227.188479999997"/>
    <n v="21105.299111249999"/>
    <n v="5783.9008169999997"/>
    <n v="66639.961396999992"/>
    <n v="7841.6225939999995"/>
    <n v="21105.299111249999"/>
    <n v="9601.2821972499987"/>
    <n v="730.20916799999998"/>
    <n v="-1808.3824879999884"/>
    <n v="4180.270904"/>
    <n v="0"/>
    <n v="166425.404339"/>
    <n v="61608.217944999997"/>
    <s v="Si"/>
    <n v="69.240082186997753"/>
    <n v="80"/>
    <n v="11536.693133000001"/>
    <n v="18904.400280000002"/>
    <n v="66531.554053999993"/>
    <n v="59587.892355999997"/>
    <n v="45301.984442999994"/>
    <n v="76227.188479999997"/>
    <n v="3102.0975840000115"/>
    <n v="76227.188479999997"/>
    <n v="59.430218202113068"/>
    <n v="40.569781797886932"/>
    <n v="11.767147563733456"/>
    <n v="15.524832591370592"/>
    <n v="37.018517809641146"/>
    <n v="62.981482190358854"/>
    <n v="45.492282040826979"/>
    <n v="70"/>
    <n v="4.0695421749864487"/>
    <n v="100"/>
    <n v="57.815219315923272"/>
    <n v="46.252175452738619"/>
    <n v="10.759917813002247"/>
    <n v="47.665423345250929"/>
    <n v="163.86324973770107"/>
    <n v="0"/>
    <n v="89.563355618652452"/>
    <n v="80"/>
    <n v="0.31353598331629828"/>
    <n v="0"/>
    <n v="42.555141115083643"/>
    <n v="42.868677098399942"/>
    <n v="8.5737354196799895"/>
    <n v="54.763203675755349"/>
    <n v="54.825910872418611"/>
    <s v="2. Riesgo (&gt;=40 y &lt;60)"/>
  </r>
  <r>
    <s v="05190"/>
    <x v="1"/>
    <x v="0"/>
    <x v="36"/>
    <s v="Intermedio"/>
    <n v="6"/>
    <s v="G2"/>
    <n v="0"/>
    <n v="1343.94839875"/>
    <n v="9418.3313662500004"/>
    <n v="20657.315513000001"/>
    <n v="6221.9428351500001"/>
    <n v="1847.4448950000001"/>
    <n v="19893.582440999999"/>
    <n v="5343.2420789999996"/>
    <n v="6221.9428351500001"/>
    <n v="3373.3652131500003"/>
    <n v="105.30266"/>
    <n v="-1824.848833"/>
    <n v="2792.6134459999998"/>
    <n v="600"/>
    <n v="81620.382786000002"/>
    <n v="26165.890711"/>
    <s v="Si"/>
    <n v="40.911262706735947"/>
    <n v="80"/>
    <n v="3400.7889399999999"/>
    <n v="4802.8043360000001"/>
    <n v="19633.586724000001"/>
    <n v="15730.791814"/>
    <n v="10762.279765000001"/>
    <n v="20657.315513000001"/>
    <n v="1073.0672729999999"/>
    <n v="21257.315513000001"/>
    <n v="52.099120808931417"/>
    <n v="47.900879191068583"/>
    <n v="26.85912451840629"/>
    <n v="35.436235454732014"/>
    <n v="32.058034792123181"/>
    <n v="67.941965207876819"/>
    <n v="54.217232503208528"/>
    <n v="70"/>
    <n v="5.0479905251618487"/>
    <n v="80"/>
    <n v="60.25581597073549"/>
    <n v="48.204652776588397"/>
    <n v="39.088737293264053"/>
    <n v="100"/>
    <n v="141.22618076968928"/>
    <n v="50"/>
    <n v="80.121844445114846"/>
    <n v="80"/>
    <n v="0.44346578685963478"/>
    <n v="0"/>
    <n v="76.666666666666671"/>
    <n v="77.110132453526305"/>
    <n v="15.422026490705262"/>
    <n v="63.537986109921732"/>
    <n v="63.62667926729366"/>
    <s v="3. Vulnerable (&gt;=60 y &lt;70)"/>
  </r>
  <r>
    <s v="05197"/>
    <x v="1"/>
    <x v="0"/>
    <x v="37"/>
    <s v="Rural"/>
    <n v="6"/>
    <s v="G3"/>
    <n v="0"/>
    <n v="1340.491818"/>
    <n v="14222.193542999999"/>
    <n v="22855.971000999998"/>
    <n v="4478.3060752000001"/>
    <n v="871.29164500000002"/>
    <n v="23834.135351999998"/>
    <n v="5834.9977170000002"/>
    <n v="4478.3060752000001"/>
    <n v="1401.9484922000001"/>
    <n v="25.649574000000001"/>
    <n v="-4051.9063500000011"/>
    <n v="2251.0901650000001"/>
    <n v="0"/>
    <n v="169032.60039400001"/>
    <n v="20209.147754000001"/>
    <s v="Si"/>
    <n v="74.61134052133275"/>
    <n v="80"/>
    <n v="3778.5240520000002"/>
    <n v="3027.8322280000002"/>
    <n v="23831.519767999998"/>
    <n v="20557.501531999998"/>
    <n v="15562.685361"/>
    <n v="22855.971000999998"/>
    <n v="-1775.166611000001"/>
    <n v="22855.971000999998"/>
    <n v="68.09023935285488"/>
    <n v="31.90976064714512"/>
    <n v="24.481684067093155"/>
    <n v="32.478227265166772"/>
    <n v="11.955769305385038"/>
    <n v="88.044230694614967"/>
    <n v="31.305329931862449"/>
    <n v="40"/>
    <n v="-7.7667521144576783"/>
    <n v="80"/>
    <n v="54.486443721385363"/>
    <n v="43.589154977108294"/>
    <n v="5.3886594786672504"/>
    <n v="23.8712543885506"/>
    <n v="80.132670490673391"/>
    <n v="80"/>
    <n v="86.261815159618067"/>
    <n v="80"/>
    <n v="0"/>
    <n v="0"/>
    <n v="61.290418129516866"/>
    <n v="61.290418129516866"/>
    <n v="12.258083625903375"/>
    <n v="55.847238603011668"/>
    <n v="55.847238603011668"/>
    <s v="2. Riesgo (&gt;=40 y &lt;60)"/>
  </r>
  <r>
    <s v="05206"/>
    <x v="1"/>
    <x v="0"/>
    <x v="38"/>
    <s v="Rural"/>
    <n v="6"/>
    <s v="G3"/>
    <n v="0"/>
    <n v="699.59799299999997"/>
    <n v="4556.8970870000003"/>
    <n v="13550.710156000001"/>
    <n v="2499.8282575000003"/>
    <n v="742.91057599999999"/>
    <n v="12637.792786"/>
    <n v="5153.9167779999998"/>
    <n v="2499.8282575000003"/>
    <n v="1166.0302805000003"/>
    <n v="0"/>
    <n v="-420.88060699999915"/>
    <n v="3548.7273770000002"/>
    <n v="0"/>
    <n v="60255.047769999997"/>
    <n v="3184.2135129000003"/>
    <s v="Si"/>
    <n v="76.817156784047057"/>
    <n v="80"/>
    <n v="1262.3706279999999"/>
    <n v="1560.3404069999999"/>
    <n v="12637.792786"/>
    <n v="10101.727983999999"/>
    <n v="5256.4950800000006"/>
    <n v="13550.710156000001"/>
    <n v="3127.846770000001"/>
    <n v="13550.710156000001"/>
    <n v="38.791288570750829"/>
    <n v="61.208711429249171"/>
    <n v="40.781779423614616"/>
    <n v="54.102483177552294"/>
    <n v="5.2845589386211858"/>
    <n v="94.715441061378812"/>
    <n v="46.644415551415143"/>
    <n v="70"/>
    <n v="23.082530243738177"/>
    <n v="20"/>
    <n v="60.005327133636058"/>
    <n v="48.004261706908849"/>
    <n v="3.1828432159529427"/>
    <n v="14.099695923943695"/>
    <n v="123.60398542162531"/>
    <n v="70"/>
    <n v="79.932692006080174"/>
    <n v="70"/>
    <n v="0.42051662163422288"/>
    <n v="0"/>
    <n v="51.366565307981233"/>
    <n v="51.787081929615454"/>
    <n v="10.357416385923091"/>
    <n v="58.277574768505097"/>
    <n v="58.361678092831937"/>
    <s v="2. Riesgo (&gt;=40 y &lt;60)"/>
  </r>
  <r>
    <s v="05209"/>
    <x v="1"/>
    <x v="0"/>
    <x v="39"/>
    <s v="Intermedio"/>
    <n v="6"/>
    <s v="G3"/>
    <n v="0"/>
    <n v="1691.7919690000001"/>
    <n v="16842.678376"/>
    <n v="28384.493569999999"/>
    <n v="6175.3212370000001"/>
    <n v="1000.907704"/>
    <n v="21141.089197999998"/>
    <n v="567.45806400000004"/>
    <n v="6175.3212370000001"/>
    <n v="1768.1922420000001"/>
    <n v="104.122694"/>
    <n v="2836.2753770000018"/>
    <n v="3601.0631600000002"/>
    <n v="0"/>
    <n v="101948.36086371999"/>
    <n v="17293.36323581"/>
    <s v="Si"/>
    <n v="76.286716549253839"/>
    <n v="80"/>
    <n v="3777.9"/>
    <n v="4394.120962"/>
    <n v="21141.089197999998"/>
    <n v="18564.934569000001"/>
    <n v="18534.470345000002"/>
    <n v="28384.493569999999"/>
    <n v="6541.461231000002"/>
    <n v="28384.493569999999"/>
    <n v="65.29787223186311"/>
    <n v="34.70212776813689"/>
    <n v="2.6841477214602691"/>
    <n v="3.5608808394044886"/>
    <n v="16.962865404895517"/>
    <n v="83.037134595104476"/>
    <n v="28.633202616338643"/>
    <n v="40"/>
    <n v="23.04589727791998"/>
    <n v="20"/>
    <n v="36.260028640529171"/>
    <n v="29.008022912423339"/>
    <n v="3.713283450746161"/>
    <n v="16.449496246788204"/>
    <n v="116.3112036316472"/>
    <n v="80"/>
    <n v="87.814465920498989"/>
    <n v="80"/>
    <n v="0.232033153013529"/>
    <n v="0"/>
    <n v="58.816498748929405"/>
    <n v="59.048531901942937"/>
    <n v="11.809706380388588"/>
    <n v="40.771322662209222"/>
    <n v="40.817729292811926"/>
    <s v="2. Riesgo (&gt;=40 y &lt;60)"/>
  </r>
  <r>
    <s v="05212"/>
    <x v="1"/>
    <x v="0"/>
    <x v="40"/>
    <s v="Ciudades y aglomeraciones"/>
    <n v="3"/>
    <s v="G1"/>
    <n v="0"/>
    <n v="83.41915075"/>
    <n v="24682.529017249999"/>
    <n v="91133.479649999994"/>
    <n v="46249.46919245"/>
    <n v="9390.3391979999997"/>
    <n v="64338.305409000001"/>
    <n v="10267.528284"/>
    <n v="46249.46919245"/>
    <n v="25004.79727245"/>
    <n v="468.43744800000002"/>
    <n v="5550.5023209999927"/>
    <n v="19292.718365000001"/>
    <n v="0"/>
    <n v="251185.17087100001"/>
    <n v="62364.636869660004"/>
    <s v="Si"/>
    <n v="43.997878897367265"/>
    <n v="70"/>
    <n v="37786.758725"/>
    <n v="45550.022448000003"/>
    <n v="64338.305409000001"/>
    <n v="44977.883483999998"/>
    <n v="24765.948167999999"/>
    <n v="91133.479649999994"/>
    <n v="25311.658133999994"/>
    <n v="91133.479649999994"/>
    <n v="27.175466429147807"/>
    <n v="72.824533570852196"/>
    <n v="15.958655141333146"/>
    <n v="20.820476140764178"/>
    <n v="24.828152336145799"/>
    <n v="75.171847663854209"/>
    <n v="54.06504703524665"/>
    <n v="70"/>
    <n v="27.774269380703927"/>
    <n v="20"/>
    <n v="51.763371475094118"/>
    <n v="41.410697180075296"/>
    <n v="26.002121102632735"/>
    <n v="100"/>
    <n v="120.54493157113201"/>
    <n v="70"/>
    <n v="69.908405572814857"/>
    <n v="60"/>
    <n v="0"/>
    <n v="0"/>
    <n v="76.666666666666671"/>
    <n v="76.666666666666671"/>
    <n v="15.333333333333336"/>
    <n v="56.744030513408632"/>
    <n v="56.744030513408632"/>
    <s v="2. Riesgo (&gt;=40 y &lt;60)"/>
  </r>
  <r>
    <s v="05234"/>
    <x v="1"/>
    <x v="0"/>
    <x v="41"/>
    <s v="Rural"/>
    <n v="6"/>
    <s v="G4"/>
    <n v="0"/>
    <n v="3246.1323969999999"/>
    <n v="27091.069918000001"/>
    <n v="53486.233661999999"/>
    <n v="13799.708465999998"/>
    <n v="2008.8750540000001"/>
    <n v="44602.438238000002"/>
    <n v="12272.451401"/>
    <n v="13799.708465999998"/>
    <n v="9587.3560609999986"/>
    <n v="118.19077299999999"/>
    <n v="4671.4430189999985"/>
    <n v="3770.2490550000002"/>
    <n v="700"/>
    <n v="69456.823017999995"/>
    <n v="20527.623242000001"/>
    <s v="Si"/>
    <n v="26.567123606199829"/>
    <n v="80"/>
    <n v="4539.8109139999997"/>
    <n v="10483.584128"/>
    <n v="44602.438238000002"/>
    <n v="36464.182806999997"/>
    <n v="30337.202315000002"/>
    <n v="53486.233661999999"/>
    <n v="8559.8828469999989"/>
    <n v="54186.233661999999"/>
    <n v="56.719645856375692"/>
    <n v="43.280354143624308"/>
    <n v="27.515202948129911"/>
    <n v="38.413922211669679"/>
    <n v="29.554509334065266"/>
    <n v="70.445490665934727"/>
    <n v="69.47506235092952"/>
    <n v="100"/>
    <n v="15.797154126626292"/>
    <n v="40"/>
    <n v="58.427953404245741"/>
    <n v="46.742362723396596"/>
    <n v="53.432876393800171"/>
    <n v="100"/>
    <n v="230.9255677515207"/>
    <n v="0"/>
    <n v="81.753788015861332"/>
    <n v="80"/>
    <n v="0.87830164633028196"/>
    <n v="2"/>
    <n v="60"/>
    <n v="62.878301646330279"/>
    <n v="12.575660329266057"/>
    <n v="58.742362723396596"/>
    <n v="59.318023052662653"/>
    <s v="2. Riesgo (&gt;=40 y &lt;60)"/>
  </r>
  <r>
    <s v="05237"/>
    <x v="1"/>
    <x v="0"/>
    <x v="42"/>
    <s v="Intermedio"/>
    <n v="6"/>
    <s v="G1"/>
    <n v="0"/>
    <n v="1282.9039789999999"/>
    <n v="8927.7550429999992"/>
    <n v="34641.650584999996"/>
    <n v="12650.0479614"/>
    <n v="1434.339968"/>
    <n v="24821.616128000001"/>
    <n v="11068.692174"/>
    <n v="12650.0479614"/>
    <n v="5289.8490273999996"/>
    <n v="517.97768099999996"/>
    <n v="2459.8355229999943"/>
    <n v="8287.2640940000001"/>
    <n v="22.957988"/>
    <n v="105901.38931160999"/>
    <n v="43392.791070959996"/>
    <s v="Si"/>
    <n v="63.245660809050086"/>
    <n v="80"/>
    <n v="8392.7046190000001"/>
    <n v="11136.111879"/>
    <n v="24821.616128000001"/>
    <n v="12673.729686000001"/>
    <n v="10210.659022"/>
    <n v="34641.650584999996"/>
    <n v="11265.077297999995"/>
    <n v="34664.608572999998"/>
    <n v="29.475093852546578"/>
    <n v="70.524906147453422"/>
    <n v="44.592955256905981"/>
    <n v="58.178245770089084"/>
    <n v="40.974713696416856"/>
    <n v="59.025286303583144"/>
    <n v="41.816829813936643"/>
    <n v="50"/>
    <n v="32.497344587858052"/>
    <n v="0"/>
    <n v="47.545687644225133"/>
    <n v="38.036550115380109"/>
    <n v="16.754339190949914"/>
    <n v="74.220145942149102"/>
    <n v="132.6879996918905"/>
    <n v="60"/>
    <n v="51.059244573939772"/>
    <n v="50"/>
    <n v="0"/>
    <n v="0"/>
    <n v="61.406715314049698"/>
    <n v="61.406715314049698"/>
    <n v="12.28134306280994"/>
    <n v="50.317893178190047"/>
    <n v="50.317893178190047"/>
    <s v="2. Riesgo (&gt;=40 y &lt;60)"/>
  </r>
  <r>
    <s v="05240"/>
    <x v="1"/>
    <x v="0"/>
    <x v="43"/>
    <s v="Rural"/>
    <n v="6"/>
    <s v="G3"/>
    <n v="0"/>
    <n v="1381.515566"/>
    <n v="10927.288267"/>
    <n v="19206.842704999999"/>
    <n v="3930.3162029999999"/>
    <n v="810.10914500000001"/>
    <n v="20812.499008999999"/>
    <n v="7135.964293"/>
    <n v="3930.3162029999999"/>
    <n v="1367.7284669999999"/>
    <n v="129.65735599999999"/>
    <n v="-4168.2440400000014"/>
    <n v="4438.6997689999998"/>
    <n v="0"/>
    <n v="74453.194296000001"/>
    <n v="13402.543234000001"/>
    <s v="Si"/>
    <n v="66.670492398037524"/>
    <n v="80"/>
    <n v="2330.2105200000001"/>
    <n v="2520.2685569999999"/>
    <n v="20812.499008999999"/>
    <n v="15142.123661"/>
    <n v="12308.803833"/>
    <n v="19206.842704999999"/>
    <n v="400.11308499999859"/>
    <n v="19206.842704999999"/>
    <n v="64.085513803868068"/>
    <n v="35.914486196131932"/>
    <n v="34.28691715451459"/>
    <n v="45.486179974974704"/>
    <n v="18.001300495874162"/>
    <n v="81.998699504125838"/>
    <n v="34.799451147366121"/>
    <n v="40"/>
    <n v="2.083179891382354"/>
    <n v="100"/>
    <n v="60.679873135046492"/>
    <n v="48.543898508037195"/>
    <n v="13.329507601962476"/>
    <n v="59.048464298074769"/>
    <n v="108.15626036226116"/>
    <n v="100"/>
    <n v="72.754951985593152"/>
    <n v="70"/>
    <n v="0.35225975430678458"/>
    <n v="0"/>
    <n v="76.349488099358254"/>
    <n v="76.70174785366504"/>
    <n v="15.340349570733009"/>
    <n v="63.813796127908844"/>
    <n v="63.884248078770206"/>
    <s v="3. Vulnerable (&gt;=60 y &lt;70)"/>
  </r>
  <r>
    <s v="05250"/>
    <x v="1"/>
    <x v="0"/>
    <x v="44"/>
    <s v="Intermedio"/>
    <n v="5"/>
    <s v="G2"/>
    <n v="0"/>
    <n v="14003.376705999999"/>
    <n v="48546.445191999999"/>
    <n v="82023.890700999997"/>
    <n v="24671.512632999998"/>
    <n v="4413.3909610000001"/>
    <n v="91801.155782999995"/>
    <n v="18998.690372000001"/>
    <n v="24671.512632999998"/>
    <n v="13473.27658"/>
    <n v="614.51138400000002"/>
    <n v="-10217.929397"/>
    <n v="3938.5244400000001"/>
    <n v="0"/>
    <n v="202670.19185743001"/>
    <n v="53344.853863540004"/>
    <s v="Si"/>
    <n v="36.910755834682689"/>
    <n v="80"/>
    <n v="9281.5486509999992"/>
    <n v="10625.576768000001"/>
    <n v="81043.584044999996"/>
    <n v="67078.867633000002"/>
    <n v="62549.821897999995"/>
    <n v="82023.890700999997"/>
    <n v="-5664.8935730000003"/>
    <n v="82023.890700999997"/>
    <n v="76.258052822697209"/>
    <n v="23.741947177302791"/>
    <n v="20.695480585134675"/>
    <n v="27.304312259362597"/>
    <n v="26.32101611719294"/>
    <n v="73.67898388280706"/>
    <n v="54.610662833775677"/>
    <n v="70"/>
    <n v="-6.9063946181852316"/>
    <n v="80"/>
    <n v="54.945048663894489"/>
    <n v="43.956038931115593"/>
    <n v="43.089244165317311"/>
    <n v="100"/>
    <n v="114.48064506837655"/>
    <n v="80"/>
    <n v="82.768880995877481"/>
    <n v="80"/>
    <n v="0"/>
    <n v="0"/>
    <n v="86.666666666666671"/>
    <n v="86.666666666666671"/>
    <n v="17.333333333333336"/>
    <n v="61.289372264448929"/>
    <n v="61.289372264448929"/>
    <s v="3. Vulnerable (&gt;=60 y &lt;70)"/>
  </r>
  <r>
    <s v="05264"/>
    <x v="1"/>
    <x v="0"/>
    <x v="45"/>
    <s v="Rural"/>
    <n v="6"/>
    <s v="G1"/>
    <n v="0"/>
    <n v="904.11120400000004"/>
    <n v="4500.0916470000002"/>
    <n v="41840.879740999997"/>
    <n v="8794.6753678999994"/>
    <n v="950.88968"/>
    <n v="32308.194179999999"/>
    <n v="24026.708925999999"/>
    <n v="8794.6753678999994"/>
    <n v="3786.1941528999996"/>
    <n v="200.33350799999999"/>
    <n v="4524.2043459999986"/>
    <n v="4809.1621150000001"/>
    <n v="1710"/>
    <n v="118707.63909900001"/>
    <n v="13183.747699"/>
    <s v="Si"/>
    <n v="64.594151085638444"/>
    <n v="80"/>
    <n v="6812.0174989999996"/>
    <n v="7607.4988659999999"/>
    <n v="32308.194179999999"/>
    <n v="10750.586912000001"/>
    <n v="5404.202851"/>
    <n v="41840.879740999997"/>
    <n v="9533.6999689999975"/>
    <n v="43550.879740999997"/>
    <n v="12.91608322877687"/>
    <n v="87.08391677122313"/>
    <n v="74.367229539784816"/>
    <n v="97.023283890479291"/>
    <n v="11.106065118526192"/>
    <n v="88.893934881473811"/>
    <n v="43.050982492422236"/>
    <n v="50"/>
    <n v="21.890946923914168"/>
    <n v="20"/>
    <n v="68.600227108635252"/>
    <n v="54.880181686908202"/>
    <n v="15.405848914361556"/>
    <n v="68.246460917076959"/>
    <n v="111.67761778528573"/>
    <n v="80"/>
    <n v="33.27510925588971"/>
    <n v="0"/>
    <n v="0"/>
    <n v="0"/>
    <n v="49.415486972358984"/>
    <n v="49.415486972358984"/>
    <n v="9.8830973944717968"/>
    <n v="64.763279081380006"/>
    <n v="64.763279081380006"/>
    <s v="3. Vulnerable (&gt;=60 y &lt;70)"/>
  </r>
  <r>
    <s v="05266"/>
    <x v="1"/>
    <x v="0"/>
    <x v="46"/>
    <s v="Ciudades y aglomeraciones"/>
    <n v="1"/>
    <s v="G1"/>
    <n v="0"/>
    <n v="0.216"/>
    <n v="84342.617274000004"/>
    <n v="500532.18342800002"/>
    <n v="338181.157382"/>
    <n v="62510.107437999999"/>
    <n v="517352.94812299998"/>
    <n v="160577.457975"/>
    <n v="338181.157382"/>
    <n v="231722.51915400001"/>
    <n v="2983.478619"/>
    <n v="-123279.40292299999"/>
    <n v="61341.149762000001"/>
    <n v="83284.351882000003"/>
    <n v="2138769.7465039999"/>
    <n v="338218.02724600001"/>
    <s v="Si"/>
    <n v="34.808414609899486"/>
    <n v="65"/>
    <n v="332209.34925299999"/>
    <n v="329263.73155299999"/>
    <n v="517352.94812299998"/>
    <n v="444986.19573500002"/>
    <n v="84342.833274000004"/>
    <n v="500532.18342800002"/>
    <n v="-58954.774541999985"/>
    <n v="583816.53531000006"/>
    <n v="16.850631401233855"/>
    <n v="83.149368598766145"/>
    <n v="31.038280260620631"/>
    <n v="40.494124842816746"/>
    <n v="15.813671752129746"/>
    <n v="84.18632824787025"/>
    <n v="68.520233636864845"/>
    <n v="100"/>
    <n v="-10.09816799907794"/>
    <n v="60"/>
    <n v="73.565964337890634"/>
    <n v="58.852771470312511"/>
    <n v="30.191585390100514"/>
    <n v="100"/>
    <n v="99.113324863787412"/>
    <n v="100"/>
    <n v="86.012111721687745"/>
    <n v="80"/>
    <n v="0"/>
    <n v="2"/>
    <n v="93.333333333333329"/>
    <n v="95.333333333333329"/>
    <n v="19.066666666666666"/>
    <n v="77.519438136979176"/>
    <n v="77.919438136979181"/>
    <s v="4. Solvente (&gt;=70 y &lt;80)"/>
  </r>
  <r>
    <s v="05282"/>
    <x v="1"/>
    <x v="0"/>
    <x v="47"/>
    <s v="Intermedio"/>
    <n v="6"/>
    <s v="G3"/>
    <n v="0"/>
    <n v="1045.268466"/>
    <n v="12850.250244000001"/>
    <n v="27974.324295999999"/>
    <n v="10828.279633999999"/>
    <n v="2208.0232120000001"/>
    <n v="23218.360075000001"/>
    <n v="6690.0061180000002"/>
    <n v="10828.279632999998"/>
    <n v="4738.8131599999979"/>
    <n v="245.28739200000001"/>
    <n v="-1333.502252000002"/>
    <n v="9133.0825789999999"/>
    <n v="2689.6066700000001"/>
    <n v="77379.749167000002"/>
    <n v="41657.417914999998"/>
    <s v="Si"/>
    <n v="43.2381962148228"/>
    <n v="80"/>
    <n v="5640.2806200000005"/>
    <n v="9706.1641899999995"/>
    <n v="23218.360075000001"/>
    <n v="18377.965124999999"/>
    <n v="13895.51871"/>
    <n v="27974.324295999999"/>
    <n v="8044.867718999998"/>
    <n v="30663.930966"/>
    <n v="49.67240160287588"/>
    <n v="50.32759839712412"/>
    <n v="28.813430821082658"/>
    <n v="38.224868515240061"/>
    <n v="53.835038706439178"/>
    <n v="46.164961293560822"/>
    <n v="43.763306089345043"/>
    <n v="50"/>
    <n v="26.235604717216798"/>
    <n v="20"/>
    <n v="40.943485641184999"/>
    <n v="32.754788512948004"/>
    <n v="36.7618037851772"/>
    <n v="100"/>
    <n v="172.08654753067941"/>
    <n v="0"/>
    <n v="79.152726831849677"/>
    <n v="70"/>
    <n v="0"/>
    <n v="0"/>
    <n v="56.666666666666664"/>
    <n v="56.666666666666664"/>
    <n v="11.333333333333334"/>
    <n v="44.088121846281339"/>
    <n v="44.088121846281339"/>
    <s v="2. Riesgo (&gt;=40 y &lt;60)"/>
  </r>
  <r>
    <s v="05284"/>
    <x v="1"/>
    <x v="0"/>
    <x v="48"/>
    <s v="Rural"/>
    <n v="6"/>
    <s v="G4"/>
    <n v="0"/>
    <n v="2409.57548"/>
    <n v="21830.710316000001"/>
    <n v="38483.298556000002"/>
    <n v="6166.9966387000004"/>
    <n v="1478.446126"/>
    <n v="35116.198994999999"/>
    <n v="12157.928599999999"/>
    <n v="6166.9966387000004"/>
    <n v="2042.7035177000007"/>
    <n v="180.18998999999999"/>
    <n v="2916.9522270000016"/>
    <n v="2565.0403649999998"/>
    <n v="1981.586395"/>
    <n v="101085.67490452"/>
    <n v="13842.303565"/>
    <s v="Si"/>
    <n v="60.773086454433745"/>
    <n v="80"/>
    <n v="2100.4181469999999"/>
    <n v="3681.8810250000001"/>
    <n v="31442.053207999998"/>
    <n v="29152.387428999999"/>
    <n v="24240.285796"/>
    <n v="38483.298556000002"/>
    <n v="5662.1825820000013"/>
    <n v="40464.884951"/>
    <n v="62.989106198176067"/>
    <n v="37.010893801823933"/>
    <n v="34.621994828458227"/>
    <n v="48.335700763697844"/>
    <n v="13.693635204072866"/>
    <n v="86.306364795927138"/>
    <n v="33.123149522757018"/>
    <n v="40"/>
    <n v="13.992830052171131"/>
    <n v="60"/>
    <n v="54.330591872289787"/>
    <n v="43.464473497831833"/>
    <n v="19.226913545566255"/>
    <n v="85.173417650505598"/>
    <n v="175.29276397934305"/>
    <n v="0"/>
    <n v="92.717823598054906"/>
    <n v="100"/>
    <n v="0"/>
    <n v="2"/>
    <n v="61.724472550168535"/>
    <n v="63.724472550168535"/>
    <n v="12.744894510033708"/>
    <n v="55.809368007865544"/>
    <n v="56.209368007865542"/>
    <s v="2. Riesgo (&gt;=40 y &lt;60)"/>
  </r>
  <r>
    <s v="05306"/>
    <x v="1"/>
    <x v="0"/>
    <x v="49"/>
    <s v="Rural"/>
    <n v="6"/>
    <s v="G3"/>
    <n v="0"/>
    <n v="1445.32329"/>
    <n v="6335.7085930000003"/>
    <n v="14005.499552000001"/>
    <n v="4495.4131070000003"/>
    <n v="695.73133399999995"/>
    <n v="5510.0193749999999"/>
    <n v="3561.439981"/>
    <n v="4495.4131070000003"/>
    <n v="2179.3248920000001"/>
    <n v="0"/>
    <n v="6179.3919620000015"/>
    <n v="0"/>
    <n v="891.55880400000001"/>
    <n v="32583.628768999999"/>
    <n v="5712.2845989999996"/>
    <s v="Si"/>
    <n v="48.852198775560481"/>
    <n v="80"/>
    <n v="1639.8216050000001"/>
    <n v="3050.089817"/>
    <n v="5510.0193749999999"/>
    <n v="3010.5979659999998"/>
    <n v="7781.0318830000006"/>
    <n v="14005.499552000001"/>
    <n v="6179.3919620000015"/>
    <n v="14897.058356000001"/>
    <n v="55.556974987649475"/>
    <n v="44.443025012350525"/>
    <n v="64.635707038688963"/>
    <n v="85.747907574257624"/>
    <n v="17.531149275904642"/>
    <n v="82.468850724095361"/>
    <n v="48.478857006633717"/>
    <n v="70"/>
    <n v="41.480618618313756"/>
    <n v="0"/>
    <n v="56.531956662140701"/>
    <n v="45.225565329712566"/>
    <n v="31.147801224439519"/>
    <n v="100"/>
    <n v="186.00131914959127"/>
    <n v="0"/>
    <n v="54.638609433201857"/>
    <n v="50"/>
    <n v="0.62301430696056515"/>
    <n v="0"/>
    <n v="50"/>
    <n v="50.623014306960563"/>
    <n v="10.124602861392113"/>
    <n v="55.225565329712566"/>
    <n v="55.350168191104679"/>
    <s v="2. Riesgo (&gt;=40 y &lt;60)"/>
  </r>
  <r>
    <s v="05308"/>
    <x v="1"/>
    <x v="0"/>
    <x v="50"/>
    <s v="Ciudades y aglomeraciones"/>
    <n v="3"/>
    <s v="G1"/>
    <n v="0"/>
    <n v="0"/>
    <n v="18982.036967"/>
    <n v="98292.515134000001"/>
    <n v="55065.150689100003"/>
    <n v="6550.1997350000001"/>
    <n v="93380.940921000001"/>
    <n v="31490.191516999999"/>
    <n v="55065.150689100003"/>
    <n v="31108.217780100003"/>
    <n v="877.05505400000004"/>
    <n v="-19045.358695999996"/>
    <n v="21615.380534"/>
    <n v="20830.283951000001"/>
    <n v="355386.14966067998"/>
    <n v="102176.34794575999"/>
    <s v="Si"/>
    <n v="47.40468515367143"/>
    <n v="70"/>
    <n v="44883.187318999997"/>
    <n v="55010.394776000001"/>
    <n v="93380.940921000001"/>
    <n v="70140.196716999999"/>
    <n v="18982.036967"/>
    <n v="98292.515134000001"/>
    <n v="3447.0768920000046"/>
    <n v="119122.79908500001"/>
    <n v="19.311782734547194"/>
    <n v="80.688217265452806"/>
    <n v="33.722289801770799"/>
    <n v="43.995820701157861"/>
    <n v="28.75079629392344"/>
    <n v="71.249203706076557"/>
    <n v="56.49347616560285"/>
    <n v="80"/>
    <n v="2.8937171712531242"/>
    <n v="100"/>
    <n v="75.186648334537452"/>
    <n v="60.149318667629963"/>
    <n v="22.59531484632857"/>
    <n v="100"/>
    <n v="122.56347657536554"/>
    <n v="70"/>
    <n v="75.111897594112264"/>
    <n v="70"/>
    <n v="0"/>
    <n v="2"/>
    <n v="80"/>
    <n v="82"/>
    <n v="16.400000000000002"/>
    <n v="76.149318667629956"/>
    <n v="76.549318667629962"/>
    <s v="4. Solvente (&gt;=70 y &lt;80)"/>
  </r>
  <r>
    <s v="05310"/>
    <x v="1"/>
    <x v="0"/>
    <x v="51"/>
    <s v="Rural"/>
    <n v="6"/>
    <s v="G2"/>
    <n v="0"/>
    <n v="1375.7296799999999"/>
    <n v="7911.0285080000003"/>
    <n v="23330.417084000001"/>
    <n v="5623.6278500999997"/>
    <n v="1567.2057219999999"/>
    <n v="20927.091613999997"/>
    <n v="6756.2151919999997"/>
    <n v="5623.6278500999997"/>
    <n v="2472.2178640999991"/>
    <n v="55.244610999999999"/>
    <n v="-748.08451599999535"/>
    <n v="5466.2896970000002"/>
    <n v="150"/>
    <n v="81661.304728999996"/>
    <n v="15001.025802"/>
    <s v="Si"/>
    <n v="73.674599061057464"/>
    <n v="80"/>
    <n v="2863.051046"/>
    <n v="3931.501561"/>
    <n v="20927.091613999997"/>
    <n v="17122.939984000001"/>
    <n v="9286.7581879999998"/>
    <n v="23330.417084000001"/>
    <n v="4773.4497920000049"/>
    <n v="23480.417084000001"/>
    <n v="39.805367193237444"/>
    <n v="60.194632806762556"/>
    <n v="32.28453966092529"/>
    <n v="42.594186128002107"/>
    <n v="18.369809118017624"/>
    <n v="81.630190881982372"/>
    <n v="43.961263618396053"/>
    <n v="50"/>
    <n v="20.329493189678999"/>
    <n v="20"/>
    <n v="50.883801963349413"/>
    <n v="40.707041570679536"/>
    <n v="6.3254009389425363"/>
    <n v="28.020930905142109"/>
    <n v="137.31859816096343"/>
    <n v="60"/>
    <n v="81.821880937076514"/>
    <n v="80"/>
    <n v="0.521957485972395"/>
    <n v="0"/>
    <n v="56.006976968380705"/>
    <n v="56.528934454353099"/>
    <n v="11.305786890870621"/>
    <n v="51.90843696435568"/>
    <n v="52.012828461550157"/>
    <s v="2. Riesgo (&gt;=40 y &lt;60)"/>
  </r>
  <r>
    <s v="05313"/>
    <x v="1"/>
    <x v="0"/>
    <x v="52"/>
    <s v="Intermedio"/>
    <n v="6"/>
    <s v="G4"/>
    <n v="0"/>
    <n v="1181.877209"/>
    <n v="9216.9874830000008"/>
    <n v="19220.308625000001"/>
    <n v="3372.2280789000006"/>
    <n v="811.90313100000003"/>
    <n v="11935.666343999999"/>
    <n v="110.2133"/>
    <n v="3372.2280789000006"/>
    <n v="1300.2588449000009"/>
    <n v="37.047196999999997"/>
    <n v="5322.8863470000015"/>
    <n v="3316.9957519999998"/>
    <n v="1000"/>
    <n v="77516.854871999996"/>
    <n v="15994.166637"/>
    <s v="Si"/>
    <n v="54.530842522998171"/>
    <n v="80"/>
    <n v="1624.3804270000001"/>
    <n v="1850.36139"/>
    <n v="11825.453044"/>
    <n v="8462.7934000000005"/>
    <n v="10398.864692000001"/>
    <n v="19220.308625000001"/>
    <n v="8676.9292960000021"/>
    <n v="20220.308625000001"/>
    <n v="54.10352609257334"/>
    <n v="45.89647390742666"/>
    <n v="0.92339461261334344"/>
    <n v="1.289149452630683"/>
    <n v="20.633147027714717"/>
    <n v="79.366852972285287"/>
    <n v="38.557855947992017"/>
    <n v="50"/>
    <n v="42.911952813974423"/>
    <n v="0"/>
    <n v="35.310495266468529"/>
    <n v="28.248396213174825"/>
    <n v="25.469157477001829"/>
    <n v="100"/>
    <n v="113.91182504072366"/>
    <n v="80"/>
    <n v="71.564221417240788"/>
    <n v="70"/>
    <n v="0.30470311013704632"/>
    <n v="0"/>
    <n v="83.333333333333329"/>
    <n v="83.638036443470369"/>
    <n v="16.727607288694074"/>
    <n v="44.915062879841493"/>
    <n v="44.976003501868902"/>
    <s v="2. Riesgo (&gt;=40 y &lt;60)"/>
  </r>
  <r>
    <s v="05315"/>
    <x v="1"/>
    <x v="0"/>
    <x v="53"/>
    <s v="Intermedio"/>
    <n v="6"/>
    <s v="G3"/>
    <n v="0"/>
    <n v="1391.4083450000001"/>
    <n v="6836.5855430000001"/>
    <n v="16655.964715999999"/>
    <n v="3986.1618359999998"/>
    <n v="969.27311499999996"/>
    <n v="10304.619653"/>
    <n v="671.756213"/>
    <n v="3986.1618359999998"/>
    <n v="1825.7310969999999"/>
    <n v="149.18034599999999"/>
    <n v="4190.9143239999994"/>
    <n v="3307.8655939999999"/>
    <n v="0"/>
    <n v="77239.227283920001"/>
    <n v="7401.4134020200008"/>
    <s v="Si"/>
    <n v="79.933500374319451"/>
    <n v="80"/>
    <n v="1849.9242549999999"/>
    <n v="2320.0365710000001"/>
    <n v="10304.619653"/>
    <n v="9153.2966319999996"/>
    <n v="8227.9938880000009"/>
    <n v="16655.964715999999"/>
    <n v="7647.9602639999994"/>
    <n v="16655.964715999999"/>
    <n v="49.39968370667868"/>
    <n v="50.60031629332132"/>
    <n v="6.5189811523458854"/>
    <n v="8.6483001260447079"/>
    <n v="9.5824539709770757"/>
    <n v="90.41754602902293"/>
    <n v="45.801730389152212"/>
    <n v="70"/>
    <n v="45.917245829977297"/>
    <n v="0"/>
    <n v="43.933232489677792"/>
    <n v="35.146585991742235"/>
    <n v="6.6499625680549457E-2"/>
    <n v="0.29458708379108772"/>
    <n v="125.41251701140598"/>
    <n v="70"/>
    <n v="88.827117741654703"/>
    <n v="80"/>
    <n v="0"/>
    <n v="0"/>
    <n v="50.098195694597031"/>
    <n v="50.098195694597031"/>
    <n v="10.019639138919407"/>
    <n v="45.166225130661644"/>
    <n v="45.166225130661644"/>
    <s v="2. Riesgo (&gt;=40 y &lt;60)"/>
  </r>
  <r>
    <s v="05318"/>
    <x v="1"/>
    <x v="0"/>
    <x v="54"/>
    <s v="Intermedio"/>
    <n v="3"/>
    <s v="G1"/>
    <n v="0"/>
    <n v="0"/>
    <n v="20838.538395"/>
    <n v="83163.095509000006"/>
    <n v="53968.144040600004"/>
    <n v="5232.0592429999997"/>
    <n v="71752.176789000005"/>
    <n v="20303.080215000002"/>
    <n v="53968.144040600004"/>
    <n v="39488.511864600005"/>
    <n v="33.245879000000002"/>
    <n v="-3068.7134559999977"/>
    <n v="22224.173000999999"/>
    <n v="3461.1328870000002"/>
    <n v="227870.95489339999"/>
    <n v="35998.90643132"/>
    <s v="Si"/>
    <n v="34.532246887292359"/>
    <n v="70"/>
    <n v="34351.837481000002"/>
    <n v="53308.708560999999"/>
    <n v="71752.176789000005"/>
    <n v="58421.054813000002"/>
    <n v="20838.538395"/>
    <n v="83163.095509000006"/>
    <n v="19188.705424"/>
    <n v="86624.228396000006"/>
    <n v="25.057434752106875"/>
    <n v="74.942565247893128"/>
    <n v="28.296117447007649"/>
    <n v="36.916559256663568"/>
    <n v="15.797935479824798"/>
    <n v="84.202064520175199"/>
    <n v="73.170038671133412"/>
    <n v="100"/>
    <n v="22.151661006756008"/>
    <n v="20"/>
    <n v="63.212237804946383"/>
    <n v="50.569790243957108"/>
    <n v="35.467753112707641"/>
    <n v="100"/>
    <n v="155.18444563696204"/>
    <n v="0"/>
    <n v="81.420602729304605"/>
    <n v="80"/>
    <n v="0"/>
    <n v="0"/>
    <n v="60"/>
    <n v="60"/>
    <n v="12"/>
    <n v="62.569790243957108"/>
    <n v="62.569790243957108"/>
    <s v="3. Vulnerable (&gt;=60 y &lt;70)"/>
  </r>
  <r>
    <s v="05321"/>
    <x v="1"/>
    <x v="0"/>
    <x v="55"/>
    <s v="Intermedio"/>
    <n v="6"/>
    <s v="G1"/>
    <n v="0"/>
    <n v="675.92233899999997"/>
    <n v="4790.4040379999997"/>
    <n v="26801.865753000002"/>
    <n v="10559.9951239"/>
    <n v="3628.1652709999998"/>
    <n v="29485.387231000001"/>
    <n v="12927.556654"/>
    <n v="10559.9951239"/>
    <n v="6183.6303329000002"/>
    <n v="127.53470900000001"/>
    <n v="-7059.8862689999987"/>
    <n v="8174.8036760000005"/>
    <n v="725.30078800000001"/>
    <n v="138473.93179857"/>
    <n v="18849.34205127"/>
    <s v="Si"/>
    <n v="46.666674030174157"/>
    <n v="80"/>
    <n v="5897.270082"/>
    <n v="9464.0623429999996"/>
    <n v="29485.387231000001"/>
    <n v="21084.851682"/>
    <n v="5466.3263769999994"/>
    <n v="26801.865753000002"/>
    <n v="1242.4521160000013"/>
    <n v="27527.166541000002"/>
    <n v="20.395320338428824"/>
    <n v="79.604679661571168"/>
    <n v="43.843943960174201"/>
    <n v="57.201047397503402"/>
    <n v="13.612195311020015"/>
    <n v="86.387804688979983"/>
    <n v="58.557132464056217"/>
    <n v="80"/>
    <n v="4.5135488759783762"/>
    <n v="100"/>
    <n v="80.638706349610899"/>
    <n v="64.510965079688717"/>
    <n v="33.333325969825843"/>
    <n v="100"/>
    <n v="160.48209105916271"/>
    <n v="0"/>
    <n v="71.509495591199354"/>
    <n v="70"/>
    <n v="0"/>
    <n v="0"/>
    <n v="56.666666666666664"/>
    <n v="56.666666666666664"/>
    <n v="11.333333333333334"/>
    <n v="75.844298413022045"/>
    <n v="75.844298413022045"/>
    <s v="4. Solvente (&gt;=70 y &lt;80)"/>
  </r>
  <r>
    <s v="05347"/>
    <x v="1"/>
    <x v="0"/>
    <x v="56"/>
    <s v="Rural"/>
    <n v="6"/>
    <s v="G3"/>
    <n v="0"/>
    <n v="842.25953400000003"/>
    <n v="3516.8358330000001"/>
    <n v="11033.276645"/>
    <n v="2403.944849"/>
    <n v="250.21410499999999"/>
    <n v="10906.647091999999"/>
    <n v="4407.8196090000001"/>
    <n v="2403.944849"/>
    <n v="291.15161799999987"/>
    <n v="56.555072000000003"/>
    <n v="-1986.163677999999"/>
    <n v="3614.3333990000001"/>
    <n v="221.81"/>
    <n v="61690.377600610002"/>
    <n v="17481.186932099998"/>
    <s v="Si"/>
    <n v="78.127538181239558"/>
    <n v="80"/>
    <n v="849"/>
    <n v="1503.2888439999999"/>
    <n v="10906.647091999999"/>
    <n v="7133.0365949999996"/>
    <n v="4359.0953669999999"/>
    <n v="11033.276645"/>
    <n v="1684.7247930000012"/>
    <n v="11255.086644999999"/>
    <n v="39.508620215513503"/>
    <n v="60.491379784486497"/>
    <n v="40.414066502923028"/>
    <n v="53.614662822799318"/>
    <n v="28.336975087549376"/>
    <n v="71.663024912450624"/>
    <n v="12.111410048409137"/>
    <n v="20"/>
    <n v="14.968563513888448"/>
    <n v="60"/>
    <n v="53.153813503947291"/>
    <n v="42.523050803157837"/>
    <n v="1.872461818760442"/>
    <n v="8.2948296483439279"/>
    <n v="177.06582379269727"/>
    <n v="0"/>
    <n v="65.40081965457621"/>
    <n v="60"/>
    <n v="0.48152282417180248"/>
    <n v="0"/>
    <n v="22.764943216114641"/>
    <n v="23.246466040286442"/>
    <n v="4.6492932080572889"/>
    <n v="47.076039446380761"/>
    <n v="47.172344011215124"/>
    <s v="2. Riesgo (&gt;=40 y &lt;60)"/>
  </r>
  <r>
    <s v="05353"/>
    <x v="1"/>
    <x v="0"/>
    <x v="57"/>
    <s v="Intermedio"/>
    <n v="6"/>
    <s v="G2"/>
    <n v="0"/>
    <n v="938.98718425000004"/>
    <n v="4824.5325427500002"/>
    <n v="9402.8272130000005"/>
    <n v="2976.5619462499999"/>
    <n v="384.684303"/>
    <n v="8239.7523729999994"/>
    <n v="2534.3761559999998"/>
    <n v="2976.5619452500005"/>
    <n v="1393.3710432500006"/>
    <n v="49.501010999999998"/>
    <n v="-420.11606199999915"/>
    <n v="1766.247423"/>
    <n v="0"/>
    <n v="21430.904962619999"/>
    <n v="2815.42075596"/>
    <s v="Si"/>
    <n v="59.063773372943331"/>
    <n v="80"/>
    <n v="1456.611328"/>
    <n v="1999.4646439999999"/>
    <n v="8239.7523729999994"/>
    <n v="6469.7485230000002"/>
    <n v="5763.5197269999999"/>
    <n v="9402.8272130000005"/>
    <n v="1395.6323720000009"/>
    <n v="9402.8272130000005"/>
    <n v="61.295603933161416"/>
    <n v="38.704396066838584"/>
    <n v="30.757916515848674"/>
    <n v="40.580055802104638"/>
    <n v="13.137199576362665"/>
    <n v="86.862800423637339"/>
    <n v="46.811424350618438"/>
    <n v="70"/>
    <n v="14.842688697612685"/>
    <n v="60"/>
    <n v="59.229450458516112"/>
    <n v="47.383560366812894"/>
    <n v="20.936226627056669"/>
    <n v="92.74551374592015"/>
    <n v="137.2682338496821"/>
    <n v="60"/>
    <n v="78.518725201015229"/>
    <n v="70"/>
    <n v="0.30447651827014566"/>
    <n v="0"/>
    <n v="74.248504581973393"/>
    <n v="74.552981100243542"/>
    <n v="14.91059622004871"/>
    <n v="62.233261283207575"/>
    <n v="62.294156586861604"/>
    <s v="3. Vulnerable (&gt;=60 y &lt;70)"/>
  </r>
  <r>
    <s v="05360"/>
    <x v="1"/>
    <x v="0"/>
    <x v="58"/>
    <s v="Ciudades y aglomeraciones"/>
    <n v="1"/>
    <s v="G1"/>
    <n v="0"/>
    <n v="0"/>
    <n v="168222.34089699999"/>
    <n v="602876.45122599998"/>
    <n v="347590.04285160004"/>
    <n v="34506.494199000001"/>
    <n v="465554.61078899994"/>
    <n v="117968.07361799999"/>
    <n v="347590.04285160004"/>
    <n v="236021.16166460005"/>
    <n v="13577.370290999999"/>
    <n v="25752.959250000073"/>
    <n v="30967.926318000002"/>
    <n v="35000"/>
    <n v="2682982.9163044998"/>
    <n v="434327.77253825002"/>
    <s v="NO"/>
    <n v="35.915205385689795"/>
    <n v="65"/>
    <n v="286336.60593700001"/>
    <n v="343136.11981300003"/>
    <n v="465554.61078899994"/>
    <n v="399599.86858900002"/>
    <n v="168222.34089699999"/>
    <n v="602876.45122599998"/>
    <n v="70298.25585900007"/>
    <n v="637876.45122599998"/>
    <n v="27.903286080407636"/>
    <n v="72.096713919592361"/>
    <n v="25.339255778838339"/>
    <n v="33.058886585098058"/>
    <n v="16.18824219486595"/>
    <n v="83.81175780513405"/>
    <n v="67.902164207093477"/>
    <n v="100"/>
    <n v="11.020669555034782"/>
    <n v="60"/>
    <n v="69.793471661964901"/>
    <n v="55.834777329571921"/>
    <n v="0"/>
    <n v="0"/>
    <n v="119.83662329520561"/>
    <n v="80"/>
    <n v="85.833081517929131"/>
    <n v="80"/>
    <n v="0"/>
    <n v="0"/>
    <n v="53.333333333333336"/>
    <n v="53.333333333333336"/>
    <n v="10.666666666666668"/>
    <n v="66.501443996238592"/>
    <n v="66.501443996238592"/>
    <s v="3. Vulnerable (&gt;=60 y &lt;70)"/>
  </r>
  <r>
    <s v="05361"/>
    <x v="1"/>
    <x v="0"/>
    <x v="59"/>
    <s v="Rural disperso"/>
    <n v="6"/>
    <s v="G4"/>
    <n v="0"/>
    <n v="1611.7354359999999"/>
    <n v="22228.936482000001"/>
    <n v="41383.870724"/>
    <n v="7329.2471187000001"/>
    <n v="2042.370973"/>
    <n v="40838.101750000002"/>
    <n v="10176.066773"/>
    <n v="7329.2471187000001"/>
    <n v="1760.8897816999997"/>
    <n v="502.42433899999997"/>
    <n v="-5022.5883630000026"/>
    <n v="4122.1212390000001"/>
    <n v="3519"/>
    <n v="84979.516040000002"/>
    <n v="40852.410282999997"/>
    <s v="Si"/>
    <n v="67.03227307591753"/>
    <n v="80"/>
    <n v="6282.3444920000002"/>
    <n v="5665.5537869999998"/>
    <n v="40838.101750000002"/>
    <n v="33955.151573000003"/>
    <n v="23840.671918"/>
    <n v="41383.870724"/>
    <n v="-398.04278500000237"/>
    <n v="44902.870724"/>
    <n v="57.608608138662909"/>
    <n v="42.391391861337091"/>
    <n v="24.918069981056355"/>
    <n v="34.788069843486177"/>
    <n v="48.073244220137354"/>
    <n v="51.926755779862646"/>
    <n v="24.025520673292995"/>
    <n v="30"/>
    <n v="-0.88645286722671301"/>
    <n v="100"/>
    <n v="51.821243496937178"/>
    <n v="41.456994797549747"/>
    <n v="12.96772692408247"/>
    <n v="57.44580994058105"/>
    <n v="90.182157221950703"/>
    <n v="100"/>
    <n v="83.145763681339574"/>
    <n v="80"/>
    <n v="0"/>
    <n v="0"/>
    <n v="79.148603313527019"/>
    <n v="79.148603313527019"/>
    <n v="15.829720662705405"/>
    <n v="57.286715460255152"/>
    <n v="57.286715460255152"/>
    <s v="2. Riesgo (&gt;=40 y &lt;60)"/>
  </r>
  <r>
    <s v="05364"/>
    <x v="1"/>
    <x v="0"/>
    <x v="60"/>
    <s v="Intermedio"/>
    <n v="6"/>
    <s v="G3"/>
    <n v="0"/>
    <n v="1175.0785902499999"/>
    <n v="13281.542090749999"/>
    <n v="23536.674176"/>
    <n v="6101.1464092500009"/>
    <n v="1629.108473"/>
    <n v="16302.541186"/>
    <n v="2605.2853500000001"/>
    <n v="6101.1464082500006"/>
    <n v="2798.3462102500007"/>
    <n v="34.598992000000003"/>
    <n v="3931.3327920000011"/>
    <n v="4516.2269079999996"/>
    <n v="0"/>
    <n v="42209.802484"/>
    <n v="16455.890200999998"/>
    <s v="Si"/>
    <n v="52.042179224162766"/>
    <n v="80"/>
    <n v="3289.5"/>
    <n v="4892.3494719999999"/>
    <n v="16302.541186"/>
    <n v="15418.473658000001"/>
    <n v="14456.620680999999"/>
    <n v="23536.674176"/>
    <n v="8482.1586920000009"/>
    <n v="23536.674176"/>
    <n v="61.42167994041062"/>
    <n v="38.57832005958938"/>
    <n v="15.980854274653325"/>
    <n v="21.200739932811729"/>
    <n v="38.985944573509315"/>
    <n v="61.014055426490685"/>
    <n v="45.865908191713984"/>
    <n v="70"/>
    <n v="36.03805120712056"/>
    <n v="0"/>
    <n v="38.158623083778352"/>
    <n v="30.526898467022683"/>
    <n v="27.957820775837234"/>
    <n v="100"/>
    <n v="148.72623413892688"/>
    <n v="50"/>
    <n v="94.577118266941085"/>
    <n v="100"/>
    <n v="0"/>
    <n v="0"/>
    <n v="83.333333333333329"/>
    <n v="83.333333333333329"/>
    <n v="16.666666666666668"/>
    <n v="47.193565133689347"/>
    <n v="47.193565133689347"/>
    <s v="2. Riesgo (&gt;=40 y &lt;60)"/>
  </r>
  <r>
    <s v="05368"/>
    <x v="1"/>
    <x v="0"/>
    <x v="61"/>
    <s v="Intermedio"/>
    <n v="6"/>
    <s v="G2"/>
    <n v="0"/>
    <n v="1273.986905"/>
    <n v="9697.8392000000003"/>
    <n v="23000.086289999999"/>
    <n v="7550.4920717999994"/>
    <n v="1846.9591519999999"/>
    <n v="20898.613856"/>
    <n v="6710.6902829999999"/>
    <n v="7550.4920717999994"/>
    <n v="1893.8297657999992"/>
    <n v="308.554936"/>
    <n v="-3555.1898720000027"/>
    <n v="5924.3040039999996"/>
    <n v="675.9"/>
    <n v="128246.07907599999"/>
    <n v="26537.241876"/>
    <s v="Si"/>
    <n v="64.92497433353175"/>
    <n v="80"/>
    <n v="4580.5147980000002"/>
    <n v="6155.1889449999999"/>
    <n v="20898.613856"/>
    <n v="17094.608910999999"/>
    <n v="10971.826105"/>
    <n v="23000.086289999999"/>
    <n v="2677.669067999997"/>
    <n v="23675.986290000001"/>
    <n v="47.703412790109148"/>
    <n v="52.296587209890852"/>
    <n v="32.110695614739818"/>
    <n v="42.364827254118858"/>
    <n v="20.692439150731264"/>
    <n v="79.307560849268739"/>
    <n v="25.082203223193634"/>
    <n v="40"/>
    <n v="11.309641065010082"/>
    <n v="60"/>
    <n v="54.79379506265569"/>
    <n v="43.835036050124558"/>
    <n v="15.07502566646825"/>
    <n v="66.780945061163052"/>
    <n v="134.37766749902332"/>
    <n v="60"/>
    <n v="81.797812184046506"/>
    <n v="80"/>
    <n v="0"/>
    <n v="0"/>
    <n v="68.926981687054351"/>
    <n v="68.926981687054351"/>
    <n v="13.785396337410871"/>
    <n v="57.620432387535431"/>
    <n v="57.620432387535431"/>
    <s v="2. Riesgo (&gt;=40 y &lt;60)"/>
  </r>
  <r>
    <s v="05376"/>
    <x v="1"/>
    <x v="0"/>
    <x v="62"/>
    <s v="Intermedio"/>
    <n v="3"/>
    <s v="G1"/>
    <n v="0"/>
    <n v="0"/>
    <n v="20120.588930999998"/>
    <n v="98869.844932000007"/>
    <n v="63487.979318700003"/>
    <n v="17644.227860999999"/>
    <n v="82784.015970000008"/>
    <n v="42115.540681999999"/>
    <n v="63487.979318700003"/>
    <n v="41573.722485700004"/>
    <n v="1071.25539"/>
    <n v="-5828.4278709999926"/>
    <n v="14261.783656"/>
    <n v="14513.759196000001"/>
    <n v="258969.75851499999"/>
    <n v="68230.833362999998"/>
    <s v="Si"/>
    <n v="34.919723756651493"/>
    <n v="70"/>
    <n v="52054.958645999999"/>
    <n v="62274.412945999997"/>
    <n v="82784.015970000008"/>
    <n v="68254.125008000003"/>
    <n v="20120.588930999998"/>
    <n v="98869.844932000007"/>
    <n v="9504.6111750000073"/>
    <n v="113383.60412800001"/>
    <n v="20.350582065581666"/>
    <n v="79.649417934418338"/>
    <n v="50.874000480071167"/>
    <n v="66.372817997498416"/>
    <n v="26.347027449943713"/>
    <n v="73.65297255005629"/>
    <n v="65.482825145538555"/>
    <n v="100"/>
    <n v="8.3827033441891174"/>
    <n v="80"/>
    <n v="79.93504169639462"/>
    <n v="63.948033357115698"/>
    <n v="35.080276243348507"/>
    <n v="100"/>
    <n v="119.63204767771971"/>
    <n v="80"/>
    <n v="82.448434288008599"/>
    <n v="80"/>
    <n v="0"/>
    <n v="0"/>
    <n v="86.666666666666671"/>
    <n v="86.666666666666671"/>
    <n v="17.333333333333336"/>
    <n v="81.281366690449033"/>
    <n v="81.281366690449033"/>
    <s v="5. Sostenible (&gt;=80)"/>
  </r>
  <r>
    <s v="05380"/>
    <x v="1"/>
    <x v="0"/>
    <x v="63"/>
    <s v="Ciudades y aglomeraciones"/>
    <n v="2"/>
    <s v="G1"/>
    <n v="0"/>
    <n v="0"/>
    <n v="17698.034177000001"/>
    <n v="156165.85676500003"/>
    <n v="75197.921835400019"/>
    <n v="10914.504443"/>
    <n v="128744.306364"/>
    <n v="66033.649258000005"/>
    <n v="75197.921835400019"/>
    <n v="41519.664193400014"/>
    <n v="821.61508900000001"/>
    <n v="-3773.6769409999833"/>
    <n v="17498.007343000001"/>
    <n v="1524.4291310000001"/>
    <n v="484326.88706904999"/>
    <n v="82953.126297350012"/>
    <s v="Si"/>
    <n v="42.598356428615162"/>
    <n v="70"/>
    <n v="58254.691223000002"/>
    <n v="74063.216048000002"/>
    <n v="126261.27606400001"/>
    <n v="88806.313882000002"/>
    <n v="17698.034177000001"/>
    <n v="156165.85676500003"/>
    <n v="14545.945491000017"/>
    <n v="157690.28589600004"/>
    <n v="11.332844799508374"/>
    <n v="88.667155200491621"/>
    <n v="51.290539459898476"/>
    <n v="66.916256013696326"/>
    <n v="17.127507993485292"/>
    <n v="82.872492006514705"/>
    <n v="55.213845249981766"/>
    <n v="80"/>
    <n v="9.2243763833324284"/>
    <n v="80"/>
    <n v="79.69118064414053"/>
    <n v="63.752944515312429"/>
    <n v="27.401643571384838"/>
    <n v="100"/>
    <n v="127.13691291313292"/>
    <n v="70"/>
    <n v="70.335352730781338"/>
    <n v="70"/>
    <n v="0.16887534759523393"/>
    <n v="0"/>
    <n v="80"/>
    <n v="80.168875347595232"/>
    <n v="16.033775069519049"/>
    <n v="79.752944515312436"/>
    <n v="79.786719584831474"/>
    <s v="4. Solvente (&gt;=70 y &lt;80)"/>
  </r>
  <r>
    <s v="05390"/>
    <x v="1"/>
    <x v="0"/>
    <x v="64"/>
    <s v="Intermedio"/>
    <n v="6"/>
    <s v="G1"/>
    <n v="0"/>
    <n v="975.89748299999997"/>
    <n v="5749.7544710000002"/>
    <n v="15626.674321999999"/>
    <n v="5945.7340609999992"/>
    <n v="346.031677"/>
    <n v="18002.304629999999"/>
    <n v="5269.4468909999996"/>
    <n v="5945.7340609999992"/>
    <n v="2922.3713109999994"/>
    <n v="230.01281299999999"/>
    <n v="-5398.993058"/>
    <n v="0"/>
    <n v="0"/>
    <n v="46841.592586999999"/>
    <n v="7842.5113270000002"/>
    <s v="Si"/>
    <n v="44.623181930159298"/>
    <n v="80"/>
    <n v="4762.5474999999997"/>
    <n v="4969.7795779999997"/>
    <n v="18002.304629999999"/>
    <n v="10092.176979"/>
    <n v="6725.6519539999999"/>
    <n v="15626.674321999999"/>
    <n v="-5168.9802449999997"/>
    <n v="15626.674321999999"/>
    <n v="43.039560532283552"/>
    <n v="56.960439467716448"/>
    <n v="29.270957242989393"/>
    <n v="38.188385017265212"/>
    <n v="16.742623155764651"/>
    <n v="83.257376844235353"/>
    <n v="49.150723544276595"/>
    <n v="70"/>
    <n v="-33.077929049323409"/>
    <n v="0"/>
    <n v="49.6812402658434"/>
    <n v="39.744992212674724"/>
    <n v="35.376818069840702"/>
    <n v="100"/>
    <n v="104.35128632312853"/>
    <n v="100"/>
    <n v="56.060472180777673"/>
    <n v="50"/>
    <n v="0"/>
    <n v="0"/>
    <n v="83.333333333333329"/>
    <n v="83.333333333333329"/>
    <n v="16.666666666666668"/>
    <n v="56.411658879341388"/>
    <n v="56.411658879341388"/>
    <s v="2. Riesgo (&gt;=40 y &lt;60)"/>
  </r>
  <r>
    <s v="05400"/>
    <x v="1"/>
    <x v="0"/>
    <x v="65"/>
    <s v="Intermedio"/>
    <n v="6"/>
    <s v="G2"/>
    <n v="0"/>
    <n v="1536.874566"/>
    <n v="11984.947749000001"/>
    <n v="27501.796485999999"/>
    <n v="12243.618935100001"/>
    <n v="3204.1106890000001"/>
    <n v="21453.257923000001"/>
    <n v="4460.8108380000003"/>
    <n v="12243.618935100001"/>
    <n v="6940.7727481000002"/>
    <n v="186.52786599999999"/>
    <n v="849.21199699999852"/>
    <n v="8335.7056369999991"/>
    <n v="0"/>
    <n v="137427.43405414998"/>
    <n v="13770.415860719999"/>
    <s v="Si"/>
    <n v="50.329539343292673"/>
    <n v="80"/>
    <n v="8260.009489"/>
    <n v="10568.350152000001"/>
    <n v="21349.738302000002"/>
    <n v="19103.106823999999"/>
    <n v="13521.822315000001"/>
    <n v="27501.796485999999"/>
    <n v="9371.445499999998"/>
    <n v="27501.796485999999"/>
    <n v="49.16705103931443"/>
    <n v="50.83294896068557"/>
    <n v="20.793162763486716"/>
    <n v="27.43318796673876"/>
    <n v="10.020136048886787"/>
    <n v="89.979863951113217"/>
    <n v="56.68889880427588"/>
    <n v="80"/>
    <n v="34.075757577402641"/>
    <n v="0"/>
    <n v="49.649200175707513"/>
    <n v="39.71936014056601"/>
    <n v="29.670460656707327"/>
    <n v="100"/>
    <n v="127.94598076520442"/>
    <n v="70"/>
    <n v="89.477006948654051"/>
    <n v="80"/>
    <n v="0"/>
    <n v="0"/>
    <n v="83.333333333333329"/>
    <n v="83.333333333333329"/>
    <n v="16.666666666666668"/>
    <n v="56.386026807232682"/>
    <n v="56.386026807232682"/>
    <s v="2. Riesgo (&gt;=40 y &lt;60)"/>
  </r>
  <r>
    <s v="05411"/>
    <x v="1"/>
    <x v="0"/>
    <x v="66"/>
    <s v="Rural disperso"/>
    <n v="6"/>
    <s v="G4"/>
    <n v="0"/>
    <n v="1117.8462125000001"/>
    <n v="9768.6285435000009"/>
    <n v="17408.211487"/>
    <n v="3668.4906875000001"/>
    <n v="728.15554099999997"/>
    <n v="13391.223066999999"/>
    <n v="2397.5211250000002"/>
    <n v="3668.4906875000001"/>
    <n v="1020.7880645"/>
    <n v="380.53166399999998"/>
    <n v="1420.903914999999"/>
    <n v="1862.614378"/>
    <n v="11.288949000000001"/>
    <n v="39922.378960309994"/>
    <n v="11215.69908305"/>
    <s v="Si"/>
    <n v="57.936296956829679"/>
    <n v="80"/>
    <n v="2228.6"/>
    <n v="2531.0519140000001"/>
    <n v="13339.604949"/>
    <n v="13079.866591"/>
    <n v="10886.474756000001"/>
    <n v="17408.211487"/>
    <n v="3664.0499569999993"/>
    <n v="17419.500436000002"/>
    <n v="62.53643439551351"/>
    <n v="37.46356560448649"/>
    <n v="17.903675511971816"/>
    <n v="24.995287140580729"/>
    <n v="28.093764387639368"/>
    <n v="71.906235612360632"/>
    <n v="27.825832241532712"/>
    <n v="40"/>
    <n v="21.034185052905951"/>
    <n v="20"/>
    <n v="38.87301767148557"/>
    <n v="31.098414137188456"/>
    <n v="22.063703043170321"/>
    <n v="97.740128167686692"/>
    <n v="113.57138625145832"/>
    <n v="80"/>
    <n v="98.052878184975995"/>
    <n v="100"/>
    <n v="0.41405911504916559"/>
    <n v="0"/>
    <n v="92.580042722562226"/>
    <n v="92.994101837611396"/>
    <n v="18.598820367522279"/>
    <n v="49.614422681700901"/>
    <n v="49.697234504710735"/>
    <s v="2. Riesgo (&gt;=40 y &lt;60)"/>
  </r>
  <r>
    <s v="05425"/>
    <x v="1"/>
    <x v="0"/>
    <x v="67"/>
    <s v="Rural"/>
    <n v="6"/>
    <s v="G2"/>
    <n v="0"/>
    <n v="1137.76634575"/>
    <n v="8258.2452492499997"/>
    <n v="19496.951434000002"/>
    <n v="5113.1253915500001"/>
    <n v="1577.3314969999999"/>
    <n v="15611.071752"/>
    <n v="3987.6774129999999"/>
    <n v="5113.1253915500001"/>
    <n v="1706.3505065500003"/>
    <n v="0"/>
    <n v="479.1047970000036"/>
    <n v="3823.084147"/>
    <n v="0"/>
    <n v="63864.899434999999"/>
    <n v="14446.616162"/>
    <s v="Si"/>
    <n v="78.748252875018039"/>
    <n v="80"/>
    <n v="3482.109148"/>
    <n v="3916.2260879999999"/>
    <n v="15611.071752"/>
    <n v="12909.662560999999"/>
    <n v="9396.0115949999999"/>
    <n v="19496.951434000002"/>
    <n v="4302.1889440000032"/>
    <n v="19496.951434000002"/>
    <n v="48.192209057948659"/>
    <n v="51.807790942051341"/>
    <n v="25.543905481627949"/>
    <n v="33.701018380553577"/>
    <n v="22.62058860157352"/>
    <n v="77.379411398426484"/>
    <n v="33.371966769481759"/>
    <n v="40"/>
    <n v="22.065957124443454"/>
    <n v="20"/>
    <n v="44.577644144206282"/>
    <n v="35.662115315365028"/>
    <n v="1.2517471249819607"/>
    <n v="5.545121967508603"/>
    <n v="112.46706870889849"/>
    <n v="80"/>
    <n v="82.695555859872897"/>
    <n v="80"/>
    <n v="0"/>
    <n v="0"/>
    <n v="55.181707322502866"/>
    <n v="55.181707322502866"/>
    <n v="11.036341464500573"/>
    <n v="46.698456779865602"/>
    <n v="46.698456779865602"/>
    <s v="2. Riesgo (&gt;=40 y &lt;60)"/>
  </r>
  <r>
    <s v="05440"/>
    <x v="1"/>
    <x v="0"/>
    <x v="68"/>
    <s v="Intermedio"/>
    <n v="4"/>
    <s v="G1"/>
    <n v="0"/>
    <n v="1326.7963070000001"/>
    <n v="21654.440859999999"/>
    <n v="79483.28588499999"/>
    <n v="39308.060510599993"/>
    <n v="9706.0117969999992"/>
    <n v="73300.347680000006"/>
    <n v="34461.316250999997"/>
    <n v="39308.060510599993"/>
    <n v="17859.862719599991"/>
    <n v="779.86841100000004"/>
    <n v="-15265.259586000015"/>
    <n v="16326.844975"/>
    <n v="6049.0514540000004"/>
    <n v="257589.127912"/>
    <n v="28898.258425"/>
    <s v="Si"/>
    <n v="66.90422349777181"/>
    <n v="80"/>
    <n v="30304.157652000002"/>
    <n v="37204.121463000003"/>
    <n v="73300.347680000006"/>
    <n v="55553.292172000001"/>
    <n v="22981.237166999999"/>
    <n v="79483.28588499999"/>
    <n v="1841.4537999999848"/>
    <n v="85532.337338999991"/>
    <n v="28.913295306198449"/>
    <n v="71.086704693801551"/>
    <n v="47.013851013973792"/>
    <n v="61.336669954515507"/>
    <n v="11.218741512596949"/>
    <n v="88.781258487403051"/>
    <n v="45.435624367129023"/>
    <n v="70"/>
    <n v="2.1529328640950647"/>
    <n v="100"/>
    <n v="78.240926627144034"/>
    <n v="62.592741301715229"/>
    <n v="13.09577650222819"/>
    <n v="57.02762371659616"/>
    <n v="122.76903351096651"/>
    <n v="70"/>
    <n v="75.788579359164089"/>
    <n v="70"/>
    <n v="0"/>
    <n v="0"/>
    <n v="65.675874572198722"/>
    <n v="65.675874572198722"/>
    <n v="13.135174914439744"/>
    <n v="75.727916216154966"/>
    <n v="75.727916216154966"/>
    <s v="4. Solvente (&gt;=70 y &lt;80)"/>
  </r>
  <r>
    <s v="05467"/>
    <x v="1"/>
    <x v="0"/>
    <x v="69"/>
    <s v="Intermedio"/>
    <n v="6"/>
    <s v="G3"/>
    <n v="0"/>
    <n v="889.411339"/>
    <n v="7098.7607150000003"/>
    <n v="14386.981495"/>
    <n v="3301.9917388000003"/>
    <n v="816.21386900000005"/>
    <n v="13955.048220000001"/>
    <n v="2845.1489879999999"/>
    <n v="3301.9917388000003"/>
    <n v="1217.0728908000001"/>
    <n v="11.728532"/>
    <n v="-695.72452300000077"/>
    <n v="1316.5369270000001"/>
    <n v="395.14299999999997"/>
    <n v="48066.066713680004"/>
    <n v="10351.248139120002"/>
    <s v="NO"/>
    <n v="98.625204799043033"/>
    <n v="80"/>
    <n v="1738.259564"/>
    <n v="2204.5071990000001"/>
    <n v="12997.78717"/>
    <n v="10875.709924000001"/>
    <n v="7988.1720540000006"/>
    <n v="14386.981495"/>
    <n v="632.54093599999931"/>
    <n v="14782.124495"/>
    <n v="55.523613878117388"/>
    <n v="44.476386121882612"/>
    <n v="20.387955262830324"/>
    <n v="27.047348649854491"/>
    <n v="21.535459102115276"/>
    <n v="78.464540897884717"/>
    <n v="36.858750326319864"/>
    <n v="50"/>
    <n v="4.2790935512277271"/>
    <n v="100"/>
    <n v="59.997655133924368"/>
    <n v="47.998124107139496"/>
    <n v="0"/>
    <n v="0"/>
    <n v="126.82267048352051"/>
    <n v="70"/>
    <n v="83.673549826250934"/>
    <n v="80"/>
    <n v="2.789131937102872"/>
    <n v="0"/>
    <n v="50"/>
    <n v="52.789131937102873"/>
    <n v="10.557826387420576"/>
    <n v="57.998124107139496"/>
    <n v="58.555950494560072"/>
    <s v="2. Riesgo (&gt;=40 y &lt;60)"/>
  </r>
  <r>
    <s v="05475"/>
    <x v="1"/>
    <x v="0"/>
    <x v="70"/>
    <s v="Rural disperso"/>
    <n v="6"/>
    <s v="G3"/>
    <n v="0"/>
    <n v="3529.9663059999998"/>
    <n v="10813.318675"/>
    <n v="19247.454215000002"/>
    <n v="5733.7382479999997"/>
    <n v="503.42739599999999"/>
    <n v="11319.548505000001"/>
    <n v="3380.7325219999998"/>
    <n v="5713.5382479999998"/>
    <n v="2626.027313"/>
    <n v="138.405654"/>
    <n v="4860.3947750000007"/>
    <n v="156.83397299999999"/>
    <n v="843.65140399999996"/>
    <n v="32023.102304"/>
    <n v="5356.9633700000004"/>
    <s v="Si"/>
    <n v="59.189034407719156"/>
    <n v="80"/>
    <n v="1801.1597220000001"/>
    <n v="2144.7993999999999"/>
    <n v="11299.548505000001"/>
    <n v="8896.77448"/>
    <n v="14343.284981000001"/>
    <n v="19247.454215000002"/>
    <n v="5155.6344020000006"/>
    <n v="20091.105619000002"/>
    <n v="74.520426549823583"/>
    <n v="25.479573450176417"/>
    <n v="29.866319495929396"/>
    <n v="39.621666120048502"/>
    <n v="16.728433488878007"/>
    <n v="83.271566511121989"/>
    <n v="45.961490043743552"/>
    <n v="70"/>
    <n v="25.661277680628771"/>
    <n v="20"/>
    <n v="47.674561216269382"/>
    <n v="38.139648973015504"/>
    <n v="20.810965592280844"/>
    <n v="92.19061914960281"/>
    <n v="119.07880094156357"/>
    <n v="80"/>
    <n v="78.735663429943386"/>
    <n v="70"/>
    <n v="0"/>
    <n v="0"/>
    <n v="80.730206383200937"/>
    <n v="80.730206383200937"/>
    <n v="16.146041276640187"/>
    <n v="54.285690249655687"/>
    <n v="54.285690249655687"/>
    <s v="2. Riesgo (&gt;=40 y &lt;60)"/>
  </r>
  <r>
    <s v="05480"/>
    <x v="1"/>
    <x v="0"/>
    <x v="71"/>
    <s v="Rural disperso"/>
    <n v="6"/>
    <s v="G2"/>
    <n v="0"/>
    <n v="3250.889631"/>
    <n v="24119.427822000001"/>
    <n v="42383.705024000003"/>
    <n v="9419.7999899999995"/>
    <n v="1728.628837"/>
    <n v="42581.729975000002"/>
    <n v="11912.339952"/>
    <n v="9371.7999899999995"/>
    <n v="4641.8989919999995"/>
    <n v="160.68988899999999"/>
    <n v="-1439.0271839999914"/>
    <n v="6479.9301429999996"/>
    <n v="719.99999300000002"/>
    <n v="127995.72672399999"/>
    <n v="15918.594010999999"/>
    <s v="Si"/>
    <n v="47.761403457969209"/>
    <n v="80"/>
    <n v="4777.3822730000002"/>
    <n v="6094.0770279999997"/>
    <n v="39092.831209999997"/>
    <n v="28472.155581999999"/>
    <n v="27370.317453000003"/>
    <n v="42383.705024000003"/>
    <n v="5201.5928480000084"/>
    <n v="43103.705017"/>
    <n v="64.57745361690634"/>
    <n v="35.42254638309366"/>
    <n v="27.975237170950567"/>
    <n v="36.908764118965301"/>
    <n v="12.436816773833094"/>
    <n v="87.563183226166899"/>
    <n v="49.530495710034884"/>
    <n v="70"/>
    <n v="12.067623527834817"/>
    <n v="60"/>
    <n v="57.978898745645175"/>
    <n v="46.383118996516146"/>
    <n v="32.238596542030791"/>
    <n v="100"/>
    <n v="127.56100893247483"/>
    <n v="70"/>
    <n v="72.832165644520487"/>
    <n v="70"/>
    <n v="0"/>
    <n v="0"/>
    <n v="80"/>
    <n v="80"/>
    <n v="16"/>
    <n v="62.383118996516146"/>
    <n v="62.383118996516146"/>
    <s v="3. Vulnerable (&gt;=60 y &lt;70)"/>
  </r>
  <r>
    <s v="05483"/>
    <x v="1"/>
    <x v="0"/>
    <x v="72"/>
    <s v="Rural"/>
    <n v="6"/>
    <s v="G4"/>
    <n v="0"/>
    <n v="1146.2429844999999"/>
    <n v="11016.0380415"/>
    <n v="17734.779562"/>
    <n v="2517.7845694999996"/>
    <n v="500.21954099999999"/>
    <n v="19318.855313"/>
    <n v="5823.6967320000003"/>
    <n v="2517.7845694999996"/>
    <n v="570.37845049999942"/>
    <n v="7.1485839999999996"/>
    <n v="-3531.4818699999996"/>
    <n v="4317.9507739999999"/>
    <n v="0"/>
    <n v="53301.735021"/>
    <n v="19530.878338999999"/>
    <s v="Si"/>
    <n v="74.725968018261128"/>
    <n v="80"/>
    <n v="1007.28"/>
    <n v="1351.2473689999999"/>
    <n v="19318.855313"/>
    <n v="14772.796973"/>
    <n v="12162.281026000001"/>
    <n v="17734.779562"/>
    <n v="793.61748800000032"/>
    <n v="17734.779562"/>
    <n v="68.578698615797322"/>
    <n v="31.421301384202678"/>
    <n v="30.145143889975365"/>
    <n v="42.085577730685316"/>
    <n v="36.642106174039469"/>
    <n v="63.357893825960531"/>
    <n v="22.653981496648438"/>
    <n v="30"/>
    <n v="4.4749216375966157"/>
    <n v="100"/>
    <n v="53.372954588169705"/>
    <n v="42.69836367053577"/>
    <n v="5.2740319817388723"/>
    <n v="23.363465364224112"/>
    <n v="134.14813845206893"/>
    <n v="60"/>
    <n v="76.468283102980351"/>
    <n v="70"/>
    <n v="0.52969194373547479"/>
    <n v="0"/>
    <n v="51.121155121408037"/>
    <n v="51.650847065143509"/>
    <n v="10.330169413028703"/>
    <n v="52.922594694817377"/>
    <n v="53.028533083564469"/>
    <s v="2. Riesgo (&gt;=40 y &lt;60)"/>
  </r>
  <r>
    <s v="05490"/>
    <x v="1"/>
    <x v="0"/>
    <x v="73"/>
    <s v="Rural disperso"/>
    <n v="6"/>
    <s v="G4"/>
    <n v="0"/>
    <n v="2915.7402440000001"/>
    <n v="53312.221061999997"/>
    <n v="86500.920801"/>
    <n v="15790.703063000001"/>
    <n v="4556.7467360000001"/>
    <n v="126495.39358800001"/>
    <n v="12659.508502999999"/>
    <n v="15780.993180000001"/>
    <n v="7680.7238700000007"/>
    <n v="820.557726"/>
    <n v="3175.9751919999981"/>
    <n v="3105.3004040000001"/>
    <n v="3000"/>
    <n v="225495.95021384"/>
    <n v="32871.539340679999"/>
    <s v="Si"/>
    <n v="78.652569798005345"/>
    <n v="80"/>
    <n v="6835.5989959999997"/>
    <n v="12852.45779"/>
    <n v="75224.676298999999"/>
    <n v="70858.338514000003"/>
    <n v="56227.961305999997"/>
    <n v="86500.920801"/>
    <n v="7101.8333219999986"/>
    <n v="89500.920801"/>
    <n v="65.002731514679979"/>
    <n v="34.997268485320021"/>
    <n v="10.007881033385663"/>
    <n v="13.971983570132091"/>
    <n v="14.577441106817041"/>
    <n v="85.422558893182952"/>
    <n v="48.670725488520873"/>
    <n v="70"/>
    <n v="7.9349276615717779"/>
    <n v="80"/>
    <n v="56.878362189727014"/>
    <n v="45.502689751781617"/>
    <n v="1.3474302019946549"/>
    <n v="5.968988994380787"/>
    <n v="188.02240736358141"/>
    <n v="0"/>
    <n v="94.195604421553298"/>
    <n v="100"/>
    <n v="0"/>
    <n v="0"/>
    <n v="35.322996331460267"/>
    <n v="35.322996331460267"/>
    <n v="7.0645992662920536"/>
    <n v="52.567289018073673"/>
    <n v="52.567289018073673"/>
    <s v="2. Riesgo (&gt;=40 y &lt;60)"/>
  </r>
  <r>
    <s v="05495"/>
    <x v="1"/>
    <x v="0"/>
    <x v="74"/>
    <s v="Rural"/>
    <n v="6"/>
    <s v="G4"/>
    <n v="0"/>
    <n v="2083.6553469999999"/>
    <n v="28800.985565999999"/>
    <n v="42599.204221"/>
    <n v="5867.4968129999997"/>
    <n v="1486.3384450000001"/>
    <n v="51309.789492999997"/>
    <n v="6883.8443889999999"/>
    <n v="5867.4968129999997"/>
    <n v="3216.2918569999997"/>
    <n v="146.15503000000001"/>
    <n v="2376.8659589999952"/>
    <n v="224.834102"/>
    <n v="4300"/>
    <n v="89303.324650800001"/>
    <n v="49136.799710019994"/>
    <s v="NO"/>
    <n v="48.743501658136815"/>
    <n v="80"/>
    <n v="5098.6373519999997"/>
    <n v="3783.8414659999999"/>
    <n v="37571.133306000003"/>
    <n v="34429.979386999999"/>
    <n v="30884.640912999999"/>
    <n v="42599.204221"/>
    <n v="2747.8550909999949"/>
    <n v="46899.204221"/>
    <n v="72.50051140104371"/>
    <n v="27.49948859895629"/>
    <n v="13.416239780011447"/>
    <n v="18.730386697638206"/>
    <n v="55.022363279483812"/>
    <n v="44.977636720516188"/>
    <n v="54.815400152821518"/>
    <n v="70"/>
    <n v="5.8590654929910118"/>
    <n v="80"/>
    <n v="48.241502403422132"/>
    <n v="38.593201922737705"/>
    <n v="0"/>
    <n v="0"/>
    <n v="74.21279853362671"/>
    <n v="70"/>
    <n v="91.639448580332356"/>
    <n v="100"/>
    <n v="0"/>
    <n v="0"/>
    <n v="56.666666666666664"/>
    <n v="56.666666666666664"/>
    <n v="11.333333333333334"/>
    <n v="49.926535256071041"/>
    <n v="49.926535256071041"/>
    <s v="2. Riesgo (&gt;=40 y &lt;60)"/>
  </r>
  <r>
    <s v="05501"/>
    <x v="1"/>
    <x v="0"/>
    <x v="75"/>
    <s v="Rural disperso"/>
    <n v="6"/>
    <s v="G2"/>
    <n v="0"/>
    <n v="1175.1161259999999"/>
    <n v="4462.1721390000002"/>
    <n v="11301.108897000002"/>
    <n v="2792.9134690000001"/>
    <n v="409.965057"/>
    <n v="11993.879140999999"/>
    <n v="4914.0181069999999"/>
    <n v="2792.9134690000001"/>
    <n v="1365.9489980000003"/>
    <n v="4.112158"/>
    <n v="-2119.7347149999969"/>
    <n v="631.460329"/>
    <n v="1640.6896429999999"/>
    <n v="21299.473284389998"/>
    <n v="5936.9589288199995"/>
    <s v="Si"/>
    <n v="67.499492832927587"/>
    <n v="80"/>
    <n v="978.02779399999997"/>
    <n v="1613.7614229999999"/>
    <n v="11993.879140999999"/>
    <n v="10155.211343999999"/>
    <n v="5637.2882650000001"/>
    <n v="11301.108897000002"/>
    <n v="-1484.162227999997"/>
    <n v="12941.798540000002"/>
    <n v="49.882611665625816"/>
    <n v="50.117388334374184"/>
    <n v="40.971049059531289"/>
    <n v="54.054618954760883"/>
    <n v="27.87373588797189"/>
    <n v="72.12626411202811"/>
    <n v="48.907673408481116"/>
    <n v="70"/>
    <n v="-11.46797505317987"/>
    <n v="60"/>
    <n v="61.259654280232631"/>
    <n v="49.007723424186111"/>
    <n v="12.500507167072413"/>
    <n v="55.376070384927729"/>
    <n v="165.00159125334633"/>
    <n v="0"/>
    <n v="84.66994893491399"/>
    <n v="80"/>
    <n v="0"/>
    <n v="0"/>
    <n v="45.125356794975914"/>
    <n v="45.125356794975914"/>
    <n v="9.0250713589951825"/>
    <n v="58.032794783181295"/>
    <n v="58.032794783181295"/>
    <s v="2. Riesgo (&gt;=40 y &lt;60)"/>
  </r>
  <r>
    <s v="05541"/>
    <x v="1"/>
    <x v="0"/>
    <x v="76"/>
    <s v="Intermedio"/>
    <n v="6"/>
    <s v="G2"/>
    <n v="0"/>
    <n v="1713.8729410000001"/>
    <n v="14785.703791"/>
    <n v="33757.112651000003"/>
    <n v="10104.738194900001"/>
    <n v="2379.8076390000001"/>
    <n v="34513.174864000001"/>
    <n v="5403.2737310000002"/>
    <n v="10104.738194900001"/>
    <n v="6210.3255389000005"/>
    <n v="356.1644"/>
    <n v="-4650.4748689999979"/>
    <n v="6218.2918739999996"/>
    <n v="0"/>
    <n v="96807.557265369993"/>
    <n v="36567.722344589994"/>
    <s v="Si"/>
    <n v="44.782730932791004"/>
    <n v="80"/>
    <n v="5215.8519919999999"/>
    <n v="7805.5170479999997"/>
    <n v="34513.174864000001"/>
    <n v="27143.077735999999"/>
    <n v="16499.576732000001"/>
    <n v="33757.112651000003"/>
    <n v="1923.9814050000014"/>
    <n v="33757.112651000003"/>
    <n v="48.877334097207587"/>
    <n v="51.122665902792413"/>
    <n v="15.655684393834326"/>
    <n v="20.655122917528544"/>
    <n v="37.773623648358495"/>
    <n v="62.226376351641505"/>
    <n v="61.459539268760437"/>
    <n v="80"/>
    <n v="5.6994845053580319"/>
    <n v="80"/>
    <n v="58.800833034392497"/>
    <n v="47.040666427513997"/>
    <n v="35.217269067208996"/>
    <n v="100"/>
    <n v="149.64989535692331"/>
    <n v="50"/>
    <n v="78.645554467121485"/>
    <n v="70"/>
    <n v="0"/>
    <n v="0"/>
    <n v="73.333333333333329"/>
    <n v="73.333333333333329"/>
    <n v="14.666666666666666"/>
    <n v="61.707333094180662"/>
    <n v="61.707333094180662"/>
    <s v="3. Vulnerable (&gt;=60 y &lt;70)"/>
  </r>
  <r>
    <s v="05543"/>
    <x v="1"/>
    <x v="0"/>
    <x v="77"/>
    <s v="Rural disperso"/>
    <n v="6"/>
    <s v="G4"/>
    <n v="0"/>
    <n v="2052.9872610000002"/>
    <n v="11647.983824999999"/>
    <n v="17726.336851"/>
    <n v="3323.6688239999999"/>
    <n v="790.84034299999996"/>
    <n v="19680.346390999999"/>
    <n v="4997.1165899999996"/>
    <n v="3323.6688239999999"/>
    <n v="1377.9606999999999"/>
    <n v="59.035980000000002"/>
    <n v="-3899.7176639999998"/>
    <n v="3511.2147479999999"/>
    <n v="625.28317800000002"/>
    <n v="65756.913535999993"/>
    <n v="10030.214317"/>
    <s v="NO"/>
    <n v="72.814686748876142"/>
    <n v="80"/>
    <n v="1042.3276539999999"/>
    <n v="1246.993913"/>
    <n v="19680.346390999999"/>
    <n v="15805.195609"/>
    <n v="13700.971086"/>
    <n v="17726.336851"/>
    <n v="-329.46693599999981"/>
    <n v="18351.620029000002"/>
    <n v="77.291609660611201"/>
    <n v="22.708390339388799"/>
    <n v="25.391405673048656"/>
    <n v="35.448892897798224"/>
    <n v="15.253474923984609"/>
    <n v="84.746525076015388"/>
    <n v="41.459025341208296"/>
    <n v="50"/>
    <n v="-1.7953016435571483"/>
    <n v="100"/>
    <n v="58.580761662640484"/>
    <n v="46.864609330112387"/>
    <n v="0"/>
    <n v="0"/>
    <n v="119.63550119912679"/>
    <n v="80"/>
    <n v="80.309539756006828"/>
    <n v="80"/>
    <n v="0.72473995597502239"/>
    <n v="0"/>
    <n v="53.333333333333336"/>
    <n v="54.058073289308361"/>
    <n v="10.811614657861673"/>
    <n v="57.531275996779058"/>
    <n v="57.676223987974062"/>
    <s v="2. Riesgo (&gt;=40 y &lt;60)"/>
  </r>
  <r>
    <s v="05576"/>
    <x v="1"/>
    <x v="0"/>
    <x v="78"/>
    <s v="Intermedio"/>
    <n v="6"/>
    <s v="G3"/>
    <n v="0"/>
    <n v="970.05952600000001"/>
    <n v="8017.8043969999999"/>
    <n v="14409.574210000001"/>
    <n v="3321.7454710000002"/>
    <n v="826.62577899999997"/>
    <n v="16749.913607999999"/>
    <n v="6861.7762659999999"/>
    <n v="3321.7454710000002"/>
    <n v="1140.5676370000001"/>
    <n v="64.462282000000002"/>
    <n v="-3891.5172319999965"/>
    <n v="591.86240599999996"/>
    <n v="0"/>
    <n v="35631.380760890002"/>
    <n v="14208.064166579999"/>
    <s v="Si"/>
    <n v="79.589774632143119"/>
    <n v="80"/>
    <n v="1929.4718130000001"/>
    <n v="2345.2170850000002"/>
    <n v="16119.913607999999"/>
    <n v="10517.134550000001"/>
    <n v="8987.8639230000008"/>
    <n v="14409.574210000001"/>
    <n v="-3235.1925439999968"/>
    <n v="14409.574210000001"/>
    <n v="62.374250564340585"/>
    <n v="37.625749435659415"/>
    <n v="40.966039745558547"/>
    <n v="54.346929131337461"/>
    <n v="39.875143379723205"/>
    <n v="60.124856620276795"/>
    <n v="34.336394734562127"/>
    <n v="40"/>
    <n v="-22.451687307698709"/>
    <n v="20"/>
    <n v="42.419507037454729"/>
    <n v="33.935605629963781"/>
    <n v="0.41022536785688146"/>
    <n v="1.8172597751844433"/>
    <n v="121.54710264222969"/>
    <n v="70"/>
    <n v="65.243119819082352"/>
    <n v="60"/>
    <n v="0"/>
    <n v="0"/>
    <n v="43.939086591728142"/>
    <n v="43.939086591728142"/>
    <n v="8.7878173183456294"/>
    <n v="42.723422948309413"/>
    <n v="42.723422948309413"/>
    <s v="2. Riesgo (&gt;=40 y &lt;60)"/>
  </r>
  <r>
    <s v="05579"/>
    <x v="1"/>
    <x v="0"/>
    <x v="79"/>
    <s v="Intermedio"/>
    <n v="6"/>
    <s v="G1"/>
    <n v="0"/>
    <n v="1099.706036"/>
    <n v="28082.920141999999"/>
    <n v="57797.484198999999"/>
    <n v="19971.581862799998"/>
    <n v="8753.2223940000003"/>
    <n v="48561.037167000002"/>
    <n v="9427.578023"/>
    <n v="19971.581862799998"/>
    <n v="10436.331270799998"/>
    <n v="136.95844399999999"/>
    <n v="-298.80356000000029"/>
    <n v="13171.651621000001"/>
    <n v="0"/>
    <n v="212725.71887899999"/>
    <n v="51383.941803000002"/>
    <s v="Si"/>
    <n v="58.579166258478374"/>
    <n v="80"/>
    <n v="13016.195132000001"/>
    <n v="18740.612315999999"/>
    <n v="48561.037167000002"/>
    <n v="37388.761008000001"/>
    <n v="29182.626177999999"/>
    <n v="57797.484198999999"/>
    <n v="13009.806505"/>
    <n v="57797.484198999999"/>
    <n v="50.491170303403813"/>
    <n v="49.508829696596187"/>
    <n v="19.413872876270808"/>
    <n v="25.328329576677529"/>
    <n v="24.155020875603469"/>
    <n v="75.844979124396531"/>
    <n v="52.255907130917841"/>
    <n v="70"/>
    <n v="22.509295491489738"/>
    <n v="20"/>
    <n v="48.136427679534052"/>
    <n v="38.509142143627244"/>
    <n v="21.420833741521626"/>
    <n v="94.892277658854525"/>
    <n v="143.97918997024451"/>
    <n v="50"/>
    <n v="76.993332904775357"/>
    <n v="70"/>
    <n v="0.297039957519878"/>
    <n v="2"/>
    <n v="71.630759219618184"/>
    <n v="73.927799177138056"/>
    <n v="14.785559835427613"/>
    <n v="52.835293987550884"/>
    <n v="53.294701979054857"/>
    <s v="2. Riesgo (&gt;=40 y &lt;60)"/>
  </r>
  <r>
    <s v="05585"/>
    <x v="1"/>
    <x v="0"/>
    <x v="80"/>
    <s v="Rural"/>
    <n v="6"/>
    <s v="G1"/>
    <n v="0"/>
    <n v="1175.1195720000001"/>
    <n v="10542.487235000001"/>
    <n v="29507.349129000002"/>
    <n v="11056.694136000002"/>
    <n v="2794.7774049999998"/>
    <n v="32088.586099"/>
    <n v="2013.244921"/>
    <n v="11056.694136000002"/>
    <n v="4851.3920620000026"/>
    <n v="173.14281500000001"/>
    <n v="-7127.3516440000021"/>
    <n v="8377.3270680000005"/>
    <n v="901.53342599999996"/>
    <n v="167198.70012008998"/>
    <n v="23221.823565589999"/>
    <s v="NO"/>
    <n v="58.276039797765918"/>
    <n v="80"/>
    <n v="6942.3742670000001"/>
    <n v="9867.8060239999995"/>
    <n v="30429.398699000001"/>
    <n v="22159.614786999999"/>
    <n v="11717.606807"/>
    <n v="29507.349129000002"/>
    <n v="1423.1182389999985"/>
    <n v="30408.882555000004"/>
    <n v="39.710808164342573"/>
    <n v="60.289191835657427"/>
    <n v="6.2740219054486177"/>
    <n v="8.1854092485961463"/>
    <n v="13.888758434671438"/>
    <n v="86.111241565328555"/>
    <n v="43.877419437733479"/>
    <n v="50"/>
    <n v="4.6799425675245709"/>
    <n v="100"/>
    <n v="60.917168529916431"/>
    <n v="48.733734823933148"/>
    <n v="0"/>
    <n v="0"/>
    <n v="142.13877910480565"/>
    <n v="50"/>
    <n v="72.823045260267421"/>
    <n v="70"/>
    <n v="0"/>
    <n v="0"/>
    <n v="40"/>
    <n v="40"/>
    <n v="8"/>
    <n v="56.733734823933148"/>
    <n v="56.733734823933148"/>
    <s v="2. Riesgo (&gt;=40 y &lt;60)"/>
  </r>
  <r>
    <s v="05591"/>
    <x v="1"/>
    <x v="0"/>
    <x v="81"/>
    <s v="Intermedio"/>
    <n v="6"/>
    <s v="G3"/>
    <n v="0"/>
    <n v="1366.734768"/>
    <n v="14761.056386"/>
    <n v="32129.625704000002"/>
    <n v="10428.987028"/>
    <n v="4006.5289670000002"/>
    <n v="34023.954530000003"/>
    <n v="11498.372468"/>
    <n v="10428.987028"/>
    <n v="5508.585924"/>
    <n v="267.35223400000001"/>
    <n v="-6644.1277189999928"/>
    <n v="3749.7708720000001"/>
    <n v="2598.4945299999999"/>
    <n v="79475.024725729992"/>
    <n v="21803.415461689998"/>
    <s v="Si"/>
    <n v="58.162916358656943"/>
    <n v="80"/>
    <n v="7429.0048200000001"/>
    <n v="9019.7590409999993"/>
    <n v="33853.352318999998"/>
    <n v="25565.139997999999"/>
    <n v="16127.791154"/>
    <n v="32129.625704000002"/>
    <n v="-2627.0046129999928"/>
    <n v="34728.120234000002"/>
    <n v="50.196013182911614"/>
    <n v="49.803986817088386"/>
    <n v="33.794932502221393"/>
    <n v="44.833496552365304"/>
    <n v="27.434298431405402"/>
    <n v="72.565701568594591"/>
    <n v="52.819951824759329"/>
    <n v="70"/>
    <n v="-7.5644883607263793"/>
    <n v="80"/>
    <n v="63.440636987609665"/>
    <n v="50.752509590087733"/>
    <n v="21.837083641343057"/>
    <n v="96.736225543700925"/>
    <n v="121.41274988431087"/>
    <n v="70"/>
    <n v="75.517306992524084"/>
    <n v="70"/>
    <n v="0.36140711421539862"/>
    <n v="0"/>
    <n v="78.912075181233647"/>
    <n v="79.273482295449043"/>
    <n v="15.854696459089809"/>
    <n v="66.534924626334458"/>
    <n v="66.607206049177535"/>
    <s v="3. Vulnerable (&gt;=60 y &lt;70)"/>
  </r>
  <r>
    <s v="05604"/>
    <x v="1"/>
    <x v="0"/>
    <x v="82"/>
    <s v="Rural"/>
    <n v="5"/>
    <s v="G1"/>
    <n v="0"/>
    <n v="20101.147067999998"/>
    <n v="24246.151012999999"/>
    <n v="69618.384495999984"/>
    <n v="36381.568589999995"/>
    <n v="9220.3388639999994"/>
    <n v="72016.100525000002"/>
    <n v="29858.047186"/>
    <n v="36381.568589999995"/>
    <n v="25972.330219999996"/>
    <n v="127.550748"/>
    <n v="-7576.0127340000181"/>
    <n v="31763.302342999999"/>
    <n v="2826.6067880000001"/>
    <n v="190189.38092"/>
    <n v="62408.166551000002"/>
    <s v="Si"/>
    <n v="39.119464991525533"/>
    <n v="80"/>
    <n v="11940.156000000001"/>
    <n v="16013.291696"/>
    <n v="66785.158859999996"/>
    <n v="44484.059022000001"/>
    <n v="44347.298081000001"/>
    <n v="69618.384495999984"/>
    <n v="24314.840356999979"/>
    <n v="72444.991283999989"/>
    <n v="63.70055611323189"/>
    <n v="36.29944388676811"/>
    <n v="41.46023870819684"/>
    <n v="54.091143844486155"/>
    <n v="32.813696668612096"/>
    <n v="67.186303331387904"/>
    <n v="71.388703749125511"/>
    <n v="100"/>
    <n v="33.563176592403138"/>
    <n v="0"/>
    <n v="51.515378212528432"/>
    <n v="41.21230257002275"/>
    <n v="40.880535008474467"/>
    <n v="100"/>
    <n v="134.11291859168338"/>
    <n v="60"/>
    <n v="66.607701143978389"/>
    <n v="60"/>
    <n v="0"/>
    <n v="2"/>
    <n v="73.333333333333329"/>
    <n v="75.333333333333329"/>
    <n v="15.066666666666666"/>
    <n v="55.878969236689414"/>
    <n v="56.27896923668942"/>
    <s v="2. Riesgo (&gt;=40 y &lt;60)"/>
  </r>
  <r>
    <s v="05607"/>
    <x v="1"/>
    <x v="0"/>
    <x v="83"/>
    <s v="Intermedio"/>
    <n v="3"/>
    <s v="G1"/>
    <n v="0"/>
    <n v="66.069734499999996"/>
    <n v="6763.5400895000002"/>
    <n v="66805.203643000001"/>
    <n v="54071.176404700003"/>
    <n v="16830.287488000002"/>
    <n v="46765.886198"/>
    <n v="15801.367499"/>
    <n v="54071.176404700003"/>
    <n v="36247.618983700006"/>
    <n v="363.66139800000002"/>
    <n v="2215.7600240000029"/>
    <n v="23192.880196999999"/>
    <n v="0"/>
    <n v="143820.815129"/>
    <n v="18137.213989"/>
    <s v="Si"/>
    <n v="19.351727558325305"/>
    <n v="70"/>
    <n v="41910.852105999998"/>
    <n v="53305.632997000001"/>
    <n v="46765.886198"/>
    <n v="29773.336014"/>
    <n v="6829.6098240000001"/>
    <n v="66805.203643000001"/>
    <n v="25772.301619000002"/>
    <n v="66805.203643000001"/>
    <n v="10.223170429202968"/>
    <n v="89.776829570797034"/>
    <n v="33.788234937106282"/>
    <n v="44.081856091025756"/>
    <n v="12.610979831209992"/>
    <n v="87.389020168790012"/>
    <n v="67.036860290225292"/>
    <n v="100"/>
    <n v="38.578284644897543"/>
    <n v="0"/>
    <n v="64.249541166122555"/>
    <n v="51.399632932898044"/>
    <n v="50.648272441674692"/>
    <n v="100"/>
    <n v="127.18813939210918"/>
    <n v="70"/>
    <n v="63.664646250782035"/>
    <n v="60"/>
    <n v="0"/>
    <n v="0"/>
    <n v="76.666666666666671"/>
    <n v="76.666666666666671"/>
    <n v="15.333333333333336"/>
    <n v="66.732966266231386"/>
    <n v="66.732966266231386"/>
    <s v="3. Vulnerable (&gt;=60 y &lt;70)"/>
  </r>
  <r>
    <s v="05615"/>
    <x v="1"/>
    <x v="0"/>
    <x v="84"/>
    <s v="Ciudades y aglomeraciones"/>
    <n v="1"/>
    <s v="G1"/>
    <n v="0"/>
    <n v="2.25"/>
    <n v="99850.201274000006"/>
    <n v="501692.39777000004"/>
    <n v="394434.59936950001"/>
    <n v="50930.691862"/>
    <n v="698028.84083200002"/>
    <n v="395702.75574400002"/>
    <n v="394434.59936950001"/>
    <n v="300720.2630715"/>
    <n v="13605.240958"/>
    <n v="-290050.77935999993"/>
    <n v="16813.694625"/>
    <n v="134561.214102"/>
    <n v="2567843.6041259998"/>
    <n v="482056.33953200001"/>
    <s v="Si"/>
    <n v="32.927836640863497"/>
    <n v="65"/>
    <n v="424527.03415199998"/>
    <n v="393878.52909500001"/>
    <n v="698028.84083200002"/>
    <n v="426463.24917199998"/>
    <n v="99852.451274000006"/>
    <n v="501692.39777000004"/>
    <n v="-259631.84377699991"/>
    <n v="636253.61187200004"/>
    <n v="19.903122255357992"/>
    <n v="80.096877744642001"/>
    <n v="56.688596888396596"/>
    <n v="73.958837290199256"/>
    <n v="18.772807610145492"/>
    <n v="81.227192389854508"/>
    <n v="76.240842855114252"/>
    <n v="100"/>
    <n v="-40.806344975096501"/>
    <n v="0"/>
    <n v="67.056581484939144"/>
    <n v="53.645265187951317"/>
    <n v="32.072163359136503"/>
    <n v="100"/>
    <n v="92.780552805495446"/>
    <n v="100"/>
    <n v="61.09536228670531"/>
    <n v="60"/>
    <n v="9.3078963791367486E-2"/>
    <n v="0"/>
    <n v="86.666666666666671"/>
    <n v="86.759745630458042"/>
    <n v="17.351949126091608"/>
    <n v="70.978598521284653"/>
    <n v="70.997214314042921"/>
    <s v="4. Solvente (&gt;=70 y &lt;80)"/>
  </r>
  <r>
    <s v="05628"/>
    <x v="1"/>
    <x v="0"/>
    <x v="85"/>
    <s v="Rural"/>
    <n v="6"/>
    <s v="G4"/>
    <n v="0"/>
    <n v="1915.6622755000001"/>
    <n v="10220.4775405"/>
    <n v="17663.323346999998"/>
    <n v="3235.6788655"/>
    <n v="569.65005099999996"/>
    <n v="15372.975037999999"/>
    <n v="4088.221274"/>
    <n v="3235.6788655"/>
    <n v="987.92089149999993"/>
    <n v="92.794820999999999"/>
    <n v="42.590335000000778"/>
    <n v="1260.0572099999999"/>
    <n v="852.83753300000001"/>
    <n v="35641.5256467"/>
    <n v="7932.8855166800004"/>
    <s v="Si"/>
    <n v="76.377939311293289"/>
    <n v="80"/>
    <n v="1274.171738"/>
    <n v="1313.766881"/>
    <n v="15372.975037999999"/>
    <n v="12460.390169"/>
    <n v="12136.139816000001"/>
    <n v="17663.323346999998"/>
    <n v="1395.4423660000007"/>
    <n v="18516.160879999999"/>
    <n v="68.708133671012973"/>
    <n v="31.291866328987027"/>
    <n v="26.593559567321535"/>
    <n v="37.127217650412589"/>
    <n v="22.257424093781729"/>
    <n v="77.742575906218264"/>
    <n v="30.532105705345987"/>
    <n v="40"/>
    <n v="7.536348247585547"/>
    <n v="80"/>
    <n v="53.232331977123579"/>
    <n v="42.585865581698869"/>
    <n v="3.6220606887067106"/>
    <n v="16.045387995507774"/>
    <n v="103.10752011044841"/>
    <n v="100"/>
    <n v="81.053863277599376"/>
    <n v="80"/>
    <n v="0"/>
    <n v="0"/>
    <n v="65.348462665169265"/>
    <n v="65.348462665169265"/>
    <n v="13.069692533033853"/>
    <n v="55.65555811473272"/>
    <n v="55.65555811473272"/>
    <s v="2. Riesgo (&gt;=40 y &lt;60)"/>
  </r>
  <r>
    <s v="05631"/>
    <x v="1"/>
    <x v="0"/>
    <x v="86"/>
    <s v="Ciudades y aglomeraciones"/>
    <n v="1"/>
    <s v="G1"/>
    <n v="0"/>
    <n v="0"/>
    <n v="33278.358925"/>
    <n v="246410.366633"/>
    <n v="188763.7041336"/>
    <n v="20417.859948000001"/>
    <n v="152558.842344"/>
    <n v="61714.436221999997"/>
    <n v="188763.7041336"/>
    <n v="95333.734154599995"/>
    <n v="1901.539773"/>
    <n v="421.55431000000681"/>
    <n v="44206.536823000002"/>
    <n v="5315.4005710000001"/>
    <n v="650621.89456258994"/>
    <n v="133529.41581994001"/>
    <s v="Si"/>
    <n v="57.848166635756726"/>
    <n v="65"/>
    <n v="167017.872707"/>
    <n v="186025.754128"/>
    <n v="152558.842344"/>
    <n v="130022.147092"/>
    <n v="33278.358925"/>
    <n v="246410.366633"/>
    <n v="46529.630906000006"/>
    <n v="251725.767204"/>
    <n v="13.505259287473201"/>
    <n v="86.494740712526806"/>
    <n v="40.452873969010668"/>
    <n v="52.776884382675348"/>
    <n v="20.523351110050058"/>
    <n v="79.476648889949942"/>
    <n v="50.504271778395648"/>
    <n v="70"/>
    <n v="18.484254283071518"/>
    <n v="40"/>
    <n v="65.749654797030416"/>
    <n v="52.599723837624339"/>
    <n v="7.1518333642432736"/>
    <n v="36.234454516209752"/>
    <n v="111.38074693020764"/>
    <n v="80"/>
    <n v="85.22753915424795"/>
    <n v="80"/>
    <n v="0"/>
    <n v="0"/>
    <n v="65.411484838736584"/>
    <n v="65.411484838736584"/>
    <n v="13.082296967747318"/>
    <n v="65.68202080537165"/>
    <n v="65.68202080537165"/>
    <s v="3. Vulnerable (&gt;=60 y &lt;70)"/>
  </r>
  <r>
    <s v="05642"/>
    <x v="1"/>
    <x v="0"/>
    <x v="87"/>
    <s v="Rural"/>
    <n v="6"/>
    <s v="G3"/>
    <n v="0"/>
    <n v="1566.5194067499999"/>
    <n v="15981.56283325"/>
    <n v="24947.088666"/>
    <n v="5229.1482153500001"/>
    <n v="1095.3224660000001"/>
    <n v="20986.892374000003"/>
    <n v="1223.712456"/>
    <n v="5229.1482153500001"/>
    <n v="1649.31787235"/>
    <n v="95.550697"/>
    <n v="380.36594899999545"/>
    <n v="2721.9436150000001"/>
    <n v="0"/>
    <n v="44733.907339999998"/>
    <n v="16934.199247"/>
    <s v="Si"/>
    <n v="70.871401389703848"/>
    <n v="80"/>
    <n v="3064.3323220000002"/>
    <n v="3515.2549549999999"/>
    <n v="20986.892374000003"/>
    <n v="20091.553335000001"/>
    <n v="17548.08224"/>
    <n v="24947.088666"/>
    <n v="3197.8602609999957"/>
    <n v="24947.088666"/>
    <n v="70.341202835086762"/>
    <n v="29.658797164913238"/>
    <n v="5.8308416233935549"/>
    <n v="7.7353910324460537"/>
    <n v="37.855399302125889"/>
    <n v="62.144600697874111"/>
    <n v="31.540851481479894"/>
    <n v="40"/>
    <n v="12.818570951560812"/>
    <n v="60"/>
    <n v="39.907757779046683"/>
    <n v="31.926206223237347"/>
    <n v="9.1285986102961516"/>
    <n v="40.438832793205883"/>
    <n v="114.71520010289535"/>
    <n v="80"/>
    <n v="95.733817932429048"/>
    <n v="100"/>
    <n v="0.3779716331353794"/>
    <n v="0"/>
    <n v="73.479610931068621"/>
    <n v="73.857582564203994"/>
    <n v="14.771516512840799"/>
    <n v="46.622128409451072"/>
    <n v="46.697722736078148"/>
    <s v="2. Riesgo (&gt;=40 y &lt;60)"/>
  </r>
  <r>
    <s v="05647"/>
    <x v="1"/>
    <x v="0"/>
    <x v="88"/>
    <s v="Rural"/>
    <n v="6"/>
    <s v="G4"/>
    <n v="0"/>
    <n v="1645.71026375"/>
    <n v="7545.9664212500002"/>
    <n v="15157.198561000001"/>
    <n v="3474.9961691500002"/>
    <n v="336.27782300000001"/>
    <n v="10909.372601000001"/>
    <n v="2793.3906510000002"/>
    <n v="3474.9961691500002"/>
    <n v="1536.5879851500003"/>
    <n v="88.319457999999997"/>
    <n v="2309.4177760000002"/>
    <n v="1778.2275139999999"/>
    <n v="0"/>
    <n v="51842.596142129994"/>
    <n v="10556.922988030001"/>
    <s v="Si"/>
    <n v="68.311305841716006"/>
    <n v="80"/>
    <n v="1520.66"/>
    <n v="1789.537096"/>
    <n v="10909.372601000001"/>
    <n v="8824.8536380000005"/>
    <n v="9191.6766850000004"/>
    <n v="15157.198561000001"/>
    <n v="4175.9647480000003"/>
    <n v="15157.198561000001"/>
    <n v="60.642318882398918"/>
    <n v="39.357681117601082"/>
    <n v="25.605419790538143"/>
    <n v="35.747677597912492"/>
    <n v="20.363414978461879"/>
    <n v="79.636585021538124"/>
    <n v="44.21840803139235"/>
    <n v="50"/>
    <n v="27.551032805923008"/>
    <n v="20"/>
    <n v="44.948388747410341"/>
    <n v="35.958710997928272"/>
    <n v="11.688694158283994"/>
    <n v="51.779815151981374"/>
    <n v="117.68160509252561"/>
    <n v="80"/>
    <n v="80.892402897588042"/>
    <n v="80"/>
    <n v="0"/>
    <n v="0"/>
    <n v="70.593271717327127"/>
    <n v="70.593271717327127"/>
    <n v="14.118654343465426"/>
    <n v="50.077365341393701"/>
    <n v="50.077365341393701"/>
    <s v="2. Riesgo (&gt;=40 y &lt;60)"/>
  </r>
  <r>
    <s v="05649"/>
    <x v="1"/>
    <x v="0"/>
    <x v="89"/>
    <s v="Rural"/>
    <n v="6"/>
    <s v="G1"/>
    <n v="0"/>
    <n v="1397.965402"/>
    <n v="13502.811528"/>
    <n v="45479.174239"/>
    <n v="9234.8876977"/>
    <n v="1229.9714449999999"/>
    <n v="42547.964030000003"/>
    <n v="10125.757247"/>
    <n v="9234.8876977"/>
    <n v="4180.2614126999997"/>
    <n v="30.696394999999999"/>
    <n v="-2123.4160760000013"/>
    <n v="5736.6066469999996"/>
    <n v="1551.3269640000001"/>
    <n v="70184.104160560004"/>
    <n v="16761.682165509999"/>
    <s v="Si"/>
    <n v="79.913724134023028"/>
    <n v="80"/>
    <n v="4356.6367229999996"/>
    <n v="6201.1446329999999"/>
    <n v="42547.964030000003"/>
    <n v="29960.510045999999"/>
    <n v="14900.77693"/>
    <n v="45479.174239"/>
    <n v="3643.8869659999982"/>
    <n v="47030.501203"/>
    <n v="32.763956644626269"/>
    <n v="67.236043355373738"/>
    <n v="23.798453058436504"/>
    <n v="31.048676702520755"/>
    <n v="23.882447978767871"/>
    <n v="76.117552021232129"/>
    <n v="45.265969111255323"/>
    <n v="70"/>
    <n v="7.7479228857709055"/>
    <n v="80"/>
    <n v="64.880454415825326"/>
    <n v="51.904363532660263"/>
    <n v="8.6275865976972455E-2"/>
    <n v="0.38219396725327615"/>
    <n v="142.33788647702221"/>
    <n v="50"/>
    <n v="70.415848863826355"/>
    <n v="70"/>
    <n v="0"/>
    <n v="0"/>
    <n v="40.127397989084422"/>
    <n v="40.127397989084422"/>
    <n v="8.0254795978168847"/>
    <n v="59.929843130477146"/>
    <n v="59.929843130477146"/>
    <s v="2. Riesgo (&gt;=40 y &lt;60)"/>
  </r>
  <r>
    <s v="05652"/>
    <x v="1"/>
    <x v="0"/>
    <x v="90"/>
    <s v="Rural"/>
    <n v="6"/>
    <s v="G3"/>
    <n v="0"/>
    <n v="1338.891597"/>
    <n v="7586.7705900000001"/>
    <n v="14485.979230000001"/>
    <n v="2854.6840491000003"/>
    <n v="931.994822"/>
    <n v="15591.440348"/>
    <n v="303.82228400000002"/>
    <n v="2854.6840491000003"/>
    <n v="1564.1612511000005"/>
    <n v="24.757560999999999"/>
    <n v="-2092.1616319999994"/>
    <n v="2646.3343369999998"/>
    <n v="232.05"/>
    <n v="78212.192802999998"/>
    <n v="7504.8154000000004"/>
    <s v="Si"/>
    <n v="59.325620157506755"/>
    <n v="80"/>
    <n v="619.58487700000001"/>
    <n v="1445.9181410000001"/>
    <n v="15287.618064"/>
    <n v="11134.167885999999"/>
    <n v="8925.6621869999999"/>
    <n v="14485.979230000001"/>
    <n v="578.9302660000003"/>
    <n v="14718.02923"/>
    <n v="61.615870389453811"/>
    <n v="38.384129610546189"/>
    <n v="1.9486479582303182"/>
    <n v="2.5851420626849908"/>
    <n v="9.595454533416607"/>
    <n v="90.404545466583386"/>
    <n v="54.792797528438761"/>
    <n v="70"/>
    <n v="3.9334768055763689"/>
    <n v="100"/>
    <n v="60.274763427962924"/>
    <n v="48.219810742370342"/>
    <n v="20.674379842493245"/>
    <n v="91.585557131500096"/>
    <n v="233.36885625760684"/>
    <n v="0"/>
    <n v="72.831279793804242"/>
    <n v="70"/>
    <n v="0"/>
    <n v="0"/>
    <n v="53.861852377166691"/>
    <n v="53.861852377166691"/>
    <n v="10.772370475433339"/>
    <n v="58.992181217803683"/>
    <n v="58.992181217803683"/>
    <s v="2. Riesgo (&gt;=40 y &lt;60)"/>
  </r>
  <r>
    <s v="05656"/>
    <x v="1"/>
    <x v="0"/>
    <x v="91"/>
    <s v="Intermedio"/>
    <n v="6"/>
    <s v="G1"/>
    <n v="0"/>
    <n v="1521.02790325"/>
    <n v="10070.477246750001"/>
    <n v="31290.813639"/>
    <n v="14236.56070405"/>
    <n v="3005.790176"/>
    <n v="25678.758307"/>
    <n v="7713.644593"/>
    <n v="14236.56070405"/>
    <n v="7831.3317090499995"/>
    <n v="283.87268799999998"/>
    <n v="-793.1736630000014"/>
    <n v="10575.175449"/>
    <n v="0"/>
    <n v="89332.085573190008"/>
    <n v="21229.478451430001"/>
    <s v="Si"/>
    <n v="46.797416417289085"/>
    <n v="80"/>
    <n v="7747.4386089999998"/>
    <n v="12675.897172000001"/>
    <n v="25678.758307"/>
    <n v="18510.340142000001"/>
    <n v="11591.505150000001"/>
    <n v="31290.813639"/>
    <n v="10065.874473999998"/>
    <n v="31290.813639"/>
    <n v="37.04443509756701"/>
    <n v="62.95556490243299"/>
    <n v="30.039009288456402"/>
    <n v="39.190424922626256"/>
    <n v="23.764673482336462"/>
    <n v="76.235326517663538"/>
    <n v="55.008592818503921"/>
    <n v="80"/>
    <n v="32.168784711478935"/>
    <n v="0"/>
    <n v="51.676263268544552"/>
    <n v="41.341010614835646"/>
    <n v="33.202583582710915"/>
    <n v="100"/>
    <n v="163.61403828711514"/>
    <n v="0"/>
    <n v="72.08424924874231"/>
    <n v="70"/>
    <n v="0"/>
    <n v="0"/>
    <n v="56.666666666666664"/>
    <n v="56.666666666666664"/>
    <n v="11.333333333333334"/>
    <n v="52.674343948168982"/>
    <n v="52.674343948168982"/>
    <s v="2. Riesgo (&gt;=40 y &lt;60)"/>
  </r>
  <r>
    <s v="05658"/>
    <x v="1"/>
    <x v="0"/>
    <x v="92"/>
    <s v="Rural"/>
    <n v="6"/>
    <s v="G2"/>
    <n v="0"/>
    <n v="639.43797099999995"/>
    <n v="3376.2701149999998"/>
    <n v="7744.3710000000001"/>
    <n v="1744.5380489999998"/>
    <n v="221.38087100000001"/>
    <n v="9048.1831110000003"/>
    <n v="0"/>
    <n v="1744.5380489999998"/>
    <n v="297.18897199999992"/>
    <n v="27.695513999999999"/>
    <n v="-2751.1611880000009"/>
    <n v="684.48136"/>
    <n v="214.57724400000001"/>
    <n v="19718.249621999999"/>
    <n v="7186.7338879999998"/>
    <s v="Si"/>
    <n v="79.773029624444774"/>
    <n v="80"/>
    <n v="989.04653599999995"/>
    <n v="1105.1000779999999"/>
    <n v="9048.1831110000003"/>
    <n v="4235.5731100000003"/>
    <n v="4015.7080859999996"/>
    <n v="7744.3710000000001"/>
    <n v="-2038.9843140000009"/>
    <n v="7958.9482440000002"/>
    <n v="51.853250393091962"/>
    <n v="48.146749606908038"/>
    <n v="0"/>
    <n v="0"/>
    <n v="36.447118916587982"/>
    <n v="63.552881083412018"/>
    <n v="17.035396400230645"/>
    <n v="30"/>
    <n v="-25.618765840538376"/>
    <n v="20"/>
    <n v="32.339926138064008"/>
    <n v="25.871940910451208"/>
    <n v="0.2269703755552257"/>
    <n v="1.0054574045721074"/>
    <n v="111.7338808413763"/>
    <n v="80"/>
    <n v="46.81131071331609"/>
    <n v="0"/>
    <n v="0.38097963887148989"/>
    <n v="0"/>
    <n v="27.001819134857371"/>
    <n v="27.382798773728862"/>
    <n v="5.4765597547457725"/>
    <n v="31.272304737422683"/>
    <n v="31.34850066519698"/>
    <s v="1. Deterioro (&lt;40)"/>
  </r>
  <r>
    <s v="05659"/>
    <x v="1"/>
    <x v="0"/>
    <x v="93"/>
    <s v="Intermedio"/>
    <n v="6"/>
    <s v="G4"/>
    <n v="0"/>
    <n v="3290.3521380000002"/>
    <n v="26193.426975999999"/>
    <n v="45260.531643999995"/>
    <n v="7918.6788550000001"/>
    <n v="2764.0349769999998"/>
    <n v="42115.488953"/>
    <n v="12960.805831000001"/>
    <n v="7918.6788539999998"/>
    <n v="3630.5689679999996"/>
    <n v="200.489464"/>
    <n v="-1003.5486070000043"/>
    <n v="8062.353384"/>
    <n v="1010"/>
    <n v="107232.66438947999"/>
    <n v="15553.82124612"/>
    <s v="Si"/>
    <n v="74.279600401383036"/>
    <n v="80"/>
    <n v="3408.25"/>
    <n v="4604.4901200000004"/>
    <n v="41975.970365000001"/>
    <n v="36300.563840000003"/>
    <n v="29483.779113999997"/>
    <n v="45260.531643999995"/>
    <n v="7259.294240999996"/>
    <n v="46270.531643999995"/>
    <n v="65.14236144176742"/>
    <n v="34.85763855823258"/>
    <n v="30.774439887101842"/>
    <n v="42.964136668713223"/>
    <n v="14.504741940969529"/>
    <n v="85.495258059030476"/>
    <n v="45.848165267695805"/>
    <n v="70"/>
    <n v="15.688806640157386"/>
    <n v="40"/>
    <n v="54.663406657195253"/>
    <n v="43.730725325756204"/>
    <n v="5.7203995986169645"/>
    <n v="25.340831901391788"/>
    <n v="135.09836778405341"/>
    <n v="60"/>
    <n v="86.479391719477164"/>
    <n v="80"/>
    <n v="0.72770072527098106"/>
    <n v="0"/>
    <n v="55.113610633797265"/>
    <n v="55.841311359068243"/>
    <n v="11.168262271813649"/>
    <n v="54.753447452515658"/>
    <n v="54.898987597569857"/>
    <s v="2. Riesgo (&gt;=40 y &lt;60)"/>
  </r>
  <r>
    <s v="05660"/>
    <x v="1"/>
    <x v="0"/>
    <x v="94"/>
    <s v="Rural"/>
    <n v="6"/>
    <s v="G3"/>
    <n v="0"/>
    <n v="1179.074613"/>
    <n v="11831.997631"/>
    <n v="23026.122872999997"/>
    <n v="4727.1018255999998"/>
    <n v="1428.1806509999999"/>
    <n v="26085.667904000002"/>
    <n v="446.99"/>
    <n v="4727.1018255999998"/>
    <n v="1512.1533726000002"/>
    <n v="7.1854779999999998"/>
    <n v="-6274.493484000006"/>
    <n v="3791.757208"/>
    <n v="1875.8536819999999"/>
    <n v="65703.011933019996"/>
    <n v="12999.521589"/>
    <s v="NO"/>
    <n v="73.278273710749573"/>
    <n v="80"/>
    <n v="2469.3320570000001"/>
    <n v="3491.1464999999998"/>
    <n v="26085.667904000002"/>
    <n v="21620.727233000001"/>
    <n v="13011.072244000001"/>
    <n v="23026.122872999997"/>
    <n v="-2475.5507980000057"/>
    <n v="24901.976554999997"/>
    <n v="56.505701440760326"/>
    <n v="43.494298559239674"/>
    <n v="1.7135463107366253"/>
    <n v="2.2732482927633897"/>
    <n v="19.785274992038687"/>
    <n v="80.214725007961306"/>
    <n v="31.989016280775086"/>
    <n v="40"/>
    <n v="-9.941181948076915"/>
    <n v="80"/>
    <n v="49.196454371992871"/>
    <n v="39.3571634975943"/>
    <n v="0"/>
    <n v="0"/>
    <n v="141.38019591587067"/>
    <n v="50"/>
    <n v="82.883548592921628"/>
    <n v="80"/>
    <n v="0.35363810959836595"/>
    <n v="0"/>
    <n v="43.333333333333336"/>
    <n v="43.6869714429317"/>
    <n v="8.7373942885863407"/>
    <n v="48.023830164260971"/>
    <n v="48.094557786180644"/>
    <s v="2. Riesgo (&gt;=40 y &lt;60)"/>
  </r>
  <r>
    <s v="05664"/>
    <x v="1"/>
    <x v="0"/>
    <x v="95"/>
    <s v="Intermedio"/>
    <n v="6"/>
    <s v="G1"/>
    <n v="0"/>
    <n v="1510.0835207499999"/>
    <n v="12208.93246525"/>
    <n v="35164.372588999999"/>
    <n v="17513.90321135"/>
    <n v="3652.4945659999998"/>
    <n v="25700.155587000001"/>
    <n v="3107.4931219999999"/>
    <n v="17513.90321135"/>
    <n v="8647.9735443499994"/>
    <n v="325.77524799999998"/>
    <n v="598.28733499999362"/>
    <n v="6932.0943260000004"/>
    <n v="700"/>
    <n v="190302.88115900001"/>
    <n v="28059.756921"/>
    <s v="Si"/>
    <n v="56.422855771511728"/>
    <n v="80"/>
    <n v="13807.9"/>
    <n v="15618.526077"/>
    <n v="25700.155587000001"/>
    <n v="23531.290349999999"/>
    <n v="13719.015986"/>
    <n v="35164.372588999999"/>
    <n v="7856.1569089999939"/>
    <n v="35864.372588999999"/>
    <n v="39.013964919401232"/>
    <n v="60.986035080598768"/>
    <n v="12.091339725475724"/>
    <n v="15.774979033923223"/>
    <n v="14.744788281768464"/>
    <n v="85.255211718231536"/>
    <n v="49.377762569486073"/>
    <n v="70"/>
    <n v="21.905184287009007"/>
    <n v="20"/>
    <n v="50.403245166550697"/>
    <n v="40.322596133240559"/>
    <n v="23.577144228488272"/>
    <n v="100"/>
    <n v="113.11297211741105"/>
    <n v="80"/>
    <n v="91.560886743825463"/>
    <n v="100"/>
    <n v="0"/>
    <n v="0"/>
    <n v="93.333333333333329"/>
    <n v="93.333333333333329"/>
    <n v="18.666666666666668"/>
    <n v="58.989262799907223"/>
    <n v="58.989262799907223"/>
    <s v="2. Riesgo (&gt;=40 y &lt;60)"/>
  </r>
  <r>
    <s v="05665"/>
    <x v="1"/>
    <x v="0"/>
    <x v="96"/>
    <s v="Intermedio"/>
    <n v="6"/>
    <s v="G4"/>
    <n v="0"/>
    <n v="2391.1243960000002"/>
    <n v="36693.838623000003"/>
    <n v="61699.577132999999"/>
    <n v="8851.6282200000005"/>
    <n v="3192.6209429999999"/>
    <n v="54584.355450000003"/>
    <n v="9601.8900460000004"/>
    <n v="8851.6282200000005"/>
    <n v="4109.8097630000011"/>
    <n v="495.49311599999999"/>
    <n v="3028.5950129999983"/>
    <n v="4401.4770639999997"/>
    <n v="1900"/>
    <n v="91758.686813059991"/>
    <n v="29095.649197179999"/>
    <s v="Si"/>
    <n v="75.129238235094434"/>
    <n v="80"/>
    <n v="3217.5466390000001"/>
    <n v="5568.853693"/>
    <n v="53929.163662999999"/>
    <n v="46156.267376000003"/>
    <n v="39084.963019000003"/>
    <n v="61699.577132999999"/>
    <n v="7925.5651929999985"/>
    <n v="63599.577132999999"/>
    <n v="63.347213765741394"/>
    <n v="36.652786234258606"/>
    <n v="17.590919535168755"/>
    <n v="24.558649119527569"/>
    <n v="31.708877064093755"/>
    <n v="68.291122935906245"/>
    <n v="46.429986222354025"/>
    <n v="70"/>
    <n v="12.461663347896144"/>
    <n v="60"/>
    <n v="51.90051165793848"/>
    <n v="41.520409326350787"/>
    <n v="4.8707617649055663"/>
    <n v="21.577016253556856"/>
    <n v="173.07763702628958"/>
    <n v="0"/>
    <n v="85.586840664594135"/>
    <n v="80"/>
    <n v="0"/>
    <n v="0"/>
    <n v="33.859005417852281"/>
    <n v="33.859005417852281"/>
    <n v="6.7718010835704563"/>
    <n v="48.292210409921246"/>
    <n v="48.292210409921246"/>
    <s v="2. Riesgo (&gt;=40 y &lt;60)"/>
  </r>
  <r>
    <s v="05667"/>
    <x v="1"/>
    <x v="0"/>
    <x v="97"/>
    <s v="Rural"/>
    <n v="6"/>
    <s v="G3"/>
    <n v="0"/>
    <n v="1452.9472599999999"/>
    <n v="12883.279955"/>
    <n v="30564.038679000005"/>
    <n v="6395.9525317999996"/>
    <n v="1422.8229389999999"/>
    <n v="19155.312850999999"/>
    <n v="2724.4042629999999"/>
    <n v="6395.9525317999996"/>
    <n v="2007.2181557999993"/>
    <n v="252.15075400000001"/>
    <n v="7019.9914520000057"/>
    <n v="0"/>
    <n v="0"/>
    <n v="123575.10857700001"/>
    <n v="24783.194525999999"/>
    <s v="NO"/>
    <n v="78.890901185070433"/>
    <n v="80"/>
    <n v="3204.2750000000001"/>
    <n v="4387.0840859999998"/>
    <n v="19155.312850999999"/>
    <n v="16668.350157000001"/>
    <n v="14336.227214999999"/>
    <n v="30564.038679000005"/>
    <n v="7272.1422060000059"/>
    <n v="30564.038679000005"/>
    <n v="46.90553943334119"/>
    <n v="53.09446056665881"/>
    <n v="14.222708259540502"/>
    <n v="18.868324168941385"/>
    <n v="20.055167105564401"/>
    <n v="79.944832894435592"/>
    <n v="31.382630590523036"/>
    <n v="40"/>
    <n v="23.793132453390601"/>
    <n v="20"/>
    <n v="42.381523526007165"/>
    <n v="33.905218820805736"/>
    <n v="0"/>
    <n v="0"/>
    <n v="136.91346984887375"/>
    <n v="60"/>
    <n v="87.016851599632489"/>
    <n v="80"/>
    <n v="0.26026847992803415"/>
    <n v="0"/>
    <n v="46.666666666666664"/>
    <n v="46.926935146594701"/>
    <n v="9.3853870293189399"/>
    <n v="43.238552154139072"/>
    <n v="43.290605850124678"/>
    <s v="2. Riesgo (&gt;=40 y &lt;60)"/>
  </r>
  <r>
    <s v="05670"/>
    <x v="1"/>
    <x v="0"/>
    <x v="98"/>
    <s v="Rural"/>
    <n v="6"/>
    <s v="G4"/>
    <n v="0"/>
    <n v="1402.891723"/>
    <n v="15172.815815"/>
    <n v="34663.535139"/>
    <n v="6716.1621833999998"/>
    <n v="1740.9005179999999"/>
    <n v="29333.293742000002"/>
    <n v="11417.873382"/>
    <n v="6716.1621833999998"/>
    <n v="3000.5453143999998"/>
    <n v="188.681263"/>
    <n v="1614.6245280000003"/>
    <n v="446.83543100000003"/>
    <n v="0"/>
    <n v="60715.030110719999"/>
    <n v="23838.685671720003"/>
    <s v="Si"/>
    <n v="68.333242942922979"/>
    <n v="80"/>
    <n v="3829.024183"/>
    <n v="5154.644088"/>
    <n v="29333.293742000002"/>
    <n v="23940.348926999999"/>
    <n v="16575.707537999999"/>
    <n v="34663.535139"/>
    <n v="2250.1412220000002"/>
    <n v="34663.535139"/>
    <n v="47.818860573602151"/>
    <n v="52.181139426397849"/>
    <n v="38.924620884465007"/>
    <n v="54.3425887714994"/>
    <n v="39.263236184265651"/>
    <n v="60.736763815734349"/>
    <n v="44.6764868456616"/>
    <n v="50"/>
    <n v="6.4913783691622458"/>
    <n v="80"/>
    <n v="59.452098402726321"/>
    <n v="47.561678722181057"/>
    <n v="11.666757057077021"/>
    <n v="51.682635858034125"/>
    <n v="134.62030641868108"/>
    <n v="60"/>
    <n v="81.614936043550145"/>
    <n v="80"/>
    <n v="0"/>
    <n v="0"/>
    <n v="63.894211952678042"/>
    <n v="63.894211952678042"/>
    <n v="12.778842390535608"/>
    <n v="60.340521112716665"/>
    <n v="60.340521112716665"/>
    <s v="3. Vulnerable (&gt;=60 y &lt;70)"/>
  </r>
  <r>
    <s v="05674"/>
    <x v="1"/>
    <x v="0"/>
    <x v="99"/>
    <s v="Intermedio"/>
    <n v="6"/>
    <s v="G3"/>
    <n v="0"/>
    <n v="1482.8659075"/>
    <n v="14843.7659265"/>
    <n v="37513.809114000003"/>
    <n v="10909.2108711"/>
    <n v="3900.0804189999999"/>
    <n v="39729.690111999997"/>
    <n v="19285.833857000001"/>
    <n v="10909.2108711"/>
    <n v="6433.0597380999998"/>
    <n v="96.653740999999997"/>
    <n v="-5517.8611269999965"/>
    <n v="3695.9386840000002"/>
    <n v="1690.3037999999999"/>
    <n v="87326.085316309996"/>
    <n v="18394.596200150001"/>
    <s v="Si"/>
    <n v="58.87109389458702"/>
    <n v="80"/>
    <n v="4696"/>
    <n v="9112.2526820000003"/>
    <n v="38555.519108"/>
    <n v="26883.883820999999"/>
    <n v="16326.631834"/>
    <n v="37513.809114000003"/>
    <n v="-1725.2687019999962"/>
    <n v="39204.112914000005"/>
    <n v="43.521658342892636"/>
    <n v="56.478341657107364"/>
    <n v="48.542623419997149"/>
    <n v="64.39828041083247"/>
    <n v="21.064262910127749"/>
    <n v="78.935737089872248"/>
    <n v="58.969065811552511"/>
    <n v="80"/>
    <n v="-4.4007339377494068"/>
    <n v="100"/>
    <n v="75.962471831562411"/>
    <n v="60.76997746524993"/>
    <n v="21.12890610541298"/>
    <n v="93.599065702859605"/>
    <n v="194.04285949744465"/>
    <n v="0"/>
    <n v="69.727718477072159"/>
    <n v="60"/>
    <n v="0.64407621151120076"/>
    <n v="0"/>
    <n v="51.199688567619866"/>
    <n v="51.843764779131064"/>
    <n v="10.368752955826213"/>
    <n v="71.009915178773909"/>
    <n v="71.138730421076147"/>
    <s v="4. Solvente (&gt;=70 y &lt;80)"/>
  </r>
  <r>
    <s v="05679"/>
    <x v="1"/>
    <x v="0"/>
    <x v="100"/>
    <s v="Intermedio"/>
    <n v="6"/>
    <s v="G3"/>
    <n v="0"/>
    <n v="765.75589000000002"/>
    <n v="18681.578775999998"/>
    <n v="26236.391959"/>
    <n v="5503.1521874"/>
    <n v="842.09391600000004"/>
    <n v="25303.926084000002"/>
    <n v="1069.7318310000001"/>
    <n v="5494.0514254"/>
    <n v="898.26984540000012"/>
    <n v="93.568179000000001"/>
    <n v="-3276.541333000001"/>
    <n v="1491.3785250000001"/>
    <n v="2626.5948659999999"/>
    <n v="52495.171695510006"/>
    <n v="37385.836480400001"/>
    <s v="Si"/>
    <n v="78.152322045675518"/>
    <n v="80"/>
    <n v="3092.360463"/>
    <n v="4681.2522140000001"/>
    <n v="24917.151712000003"/>
    <n v="21282.830309000001"/>
    <n v="19447.334665999999"/>
    <n v="26236.391959"/>
    <n v="-1691.5946290000011"/>
    <n v="28862.986825"/>
    <n v="74.123510185358711"/>
    <n v="25.876489814641289"/>
    <n v="4.2275330217487683"/>
    <n v="5.6083878002456569"/>
    <n v="71.217666830867174"/>
    <n v="28.782333169132826"/>
    <n v="16.34986234834161"/>
    <n v="30"/>
    <n v="-5.8607746982540538"/>
    <n v="80"/>
    <n v="34.053442156803953"/>
    <n v="27.242753725443166"/>
    <n v="1.8476779543244817"/>
    <n v="8.1850394611880528"/>
    <n v="151.38119472199449"/>
    <n v="0"/>
    <n v="85.414378637628445"/>
    <n v="80"/>
    <n v="0"/>
    <n v="0"/>
    <n v="29.395013153729352"/>
    <n v="29.395013153729352"/>
    <n v="5.8790026307458705"/>
    <n v="33.121756356189039"/>
    <n v="33.121756356189039"/>
    <s v="1. Deterioro (&lt;40)"/>
  </r>
  <r>
    <s v="05686"/>
    <x v="1"/>
    <x v="0"/>
    <x v="101"/>
    <s v="Rural"/>
    <n v="5"/>
    <s v="G1"/>
    <n v="0"/>
    <n v="974.22859300000005"/>
    <n v="18084.433561000002"/>
    <n v="62969.898471"/>
    <n v="19374.017695299997"/>
    <n v="2576.8647500000002"/>
    <n v="41564.043426000004"/>
    <n v="15623.875021"/>
    <n v="19374.017695299997"/>
    <n v="9154.1169162999959"/>
    <n v="179.09858199999999"/>
    <n v="11185.954267000001"/>
    <n v="7937.6841000000004"/>
    <n v="1603.3414439999999"/>
    <n v="274083.08093430998"/>
    <n v="31257.04132412"/>
    <s v="Si"/>
    <n v="54.756637427342483"/>
    <n v="80"/>
    <n v="14084.587"/>
    <n v="17673.596153999999"/>
    <n v="41564.043424999996"/>
    <n v="33656.424464999996"/>
    <n v="19058.662154000001"/>
    <n v="62969.898471"/>
    <n v="19302.736949000002"/>
    <n v="64573.239914999998"/>
    <n v="30.266305991865668"/>
    <n v="69.733694008134336"/>
    <n v="37.58988234341664"/>
    <n v="49.041679360448867"/>
    <n v="11.404221383373692"/>
    <n v="88.595778616626305"/>
    <n v="47.249450579993642"/>
    <n v="70"/>
    <n v="29.892780623070589"/>
    <n v="20"/>
    <n v="59.4742303970419"/>
    <n v="47.579384317633526"/>
    <n v="25.243362572657517"/>
    <n v="92.381593947736448"/>
    <n v="125.48182033310597"/>
    <n v="70"/>
    <n v="80.974856370100611"/>
    <n v="80"/>
    <n v="0"/>
    <n v="0"/>
    <n v="80.793864649245492"/>
    <n v="80.793864649245492"/>
    <n v="16.1587729298491"/>
    <n v="63.738157247482626"/>
    <n v="63.738157247482626"/>
    <s v="3. Vulnerable (&gt;=60 y &lt;70)"/>
  </r>
  <r>
    <s v="05690"/>
    <x v="1"/>
    <x v="0"/>
    <x v="102"/>
    <s v="Rural disperso"/>
    <n v="6"/>
    <s v="G1"/>
    <n v="0"/>
    <n v="1448.0930499999999"/>
    <n v="8610.9334060000001"/>
    <n v="28741.883903999998"/>
    <n v="8362.8541399999995"/>
    <n v="0"/>
    <n v="15256.633605000001"/>
    <n v="4118.9174380000004"/>
    <n v="8362.8541399999995"/>
    <n v="4554.4398689999998"/>
    <n v="110.916"/>
    <n v="9676.8360279999979"/>
    <n v="6290.7632990000002"/>
    <n v="0"/>
    <n v="90896.474237000002"/>
    <n v="23217.969231999999"/>
    <s v="Si"/>
    <n v="50.008548611324024"/>
    <n v="80"/>
    <n v="2969.2265269999998"/>
    <n v="6914.76109"/>
    <n v="15256.633605000001"/>
    <n v="11463.469580000001"/>
    <n v="10059.026456"/>
    <n v="28741.883903999998"/>
    <n v="16078.515326999997"/>
    <n v="28741.883903999998"/>
    <n v="34.997797950885492"/>
    <n v="65.002202049114516"/>
    <n v="26.997550997423986"/>
    <n v="35.222383178459594"/>
    <n v="25.543311142588824"/>
    <n v="74.45668885741118"/>
    <n v="54.460352802470375"/>
    <n v="70"/>
    <n v="55.941062808211939"/>
    <n v="0"/>
    <n v="48.936254816997057"/>
    <n v="39.149003853597648"/>
    <n v="29.991451388675976"/>
    <n v="100"/>
    <n v="232.88088756860282"/>
    <n v="0"/>
    <n v="75.137608182732521"/>
    <n v="70"/>
    <n v="0"/>
    <n v="0"/>
    <n v="56.666666666666664"/>
    <n v="56.666666666666664"/>
    <n v="11.333333333333334"/>
    <n v="50.482337186930984"/>
    <n v="50.482337186930984"/>
    <s v="2. Riesgo (&gt;=40 y &lt;60)"/>
  </r>
  <r>
    <s v="05697"/>
    <x v="1"/>
    <x v="0"/>
    <x v="103"/>
    <s v="Intermedio"/>
    <n v="6"/>
    <s v="G2"/>
    <n v="0"/>
    <n v="1129.3365180000001"/>
    <n v="17073.358595999998"/>
    <n v="47236.653506999995"/>
    <n v="16221.577801100002"/>
    <n v="4922.8442349999996"/>
    <n v="36739.844905000005"/>
    <n v="8619.7526230000003"/>
    <n v="16221.577801100002"/>
    <n v="9764.9544311000009"/>
    <n v="206.075163"/>
    <n v="4040.1852319999889"/>
    <n v="12894.661298999999"/>
    <n v="864.65898400000003"/>
    <n v="132285.08281600001"/>
    <n v="23857.209590999999"/>
    <s v="Si"/>
    <n v="49.28554316648335"/>
    <n v="80"/>
    <n v="11317.025888"/>
    <n v="14816.834449"/>
    <n v="36739.844905000005"/>
    <n v="34275.680204999997"/>
    <n v="18202.695113999998"/>
    <n v="47236.653506999995"/>
    <n v="17140.92169399999"/>
    <n v="48101.312490999997"/>
    <n v="38.535107300314024"/>
    <n v="61.464892699685976"/>
    <n v="23.461592299283005"/>
    <n v="30.953745655059468"/>
    <n v="18.034693771317993"/>
    <n v="81.96530622868201"/>
    <n v="60.197315888950271"/>
    <n v="80"/>
    <n v="35.635039474665362"/>
    <n v="0"/>
    <n v="50.876788916685491"/>
    <n v="40.701431133348393"/>
    <n v="30.71445683351665"/>
    <n v="100"/>
    <n v="130.92516174864474"/>
    <n v="60"/>
    <n v="93.292936575067969"/>
    <n v="100"/>
    <n v="0"/>
    <n v="0"/>
    <n v="86.666666666666671"/>
    <n v="86.666666666666671"/>
    <n v="17.333333333333336"/>
    <n v="58.034764466681729"/>
    <n v="58.034764466681729"/>
    <s v="2. Riesgo (&gt;=40 y &lt;60)"/>
  </r>
  <r>
    <s v="05736"/>
    <x v="1"/>
    <x v="0"/>
    <x v="104"/>
    <s v="Intermedio"/>
    <n v="4"/>
    <s v="G1"/>
    <n v="0"/>
    <n v="22167.031188000001"/>
    <n v="25983.594173000001"/>
    <n v="75563.387243000005"/>
    <n v="42656.144842000002"/>
    <n v="6375.8860649999997"/>
    <n v="29699.082887"/>
    <n v="1527.6480000000001"/>
    <n v="42656.144842000002"/>
    <n v="30194.906030000002"/>
    <n v="113.33787700000001"/>
    <n v="34319.974932000005"/>
    <n v="29833.365271999999"/>
    <n v="0"/>
    <n v="178217.313547"/>
    <n v="61642.829472999998"/>
    <s v="Si"/>
    <n v="33.489908507563761"/>
    <n v="80"/>
    <n v="14523.649497"/>
    <n v="20327.126128"/>
    <n v="28782.173499"/>
    <n v="28225.429599999999"/>
    <n v="48150.625360999999"/>
    <n v="75563.387243000005"/>
    <n v="64266.678081000005"/>
    <n v="75563.387243000005"/>
    <n v="63.722163759222624"/>
    <n v="36.277836240777376"/>
    <n v="5.1437547947606435"/>
    <n v="6.7108050791120002"/>
    <n v="34.588575176083197"/>
    <n v="65.411424823916803"/>
    <n v="70.786767397389269"/>
    <n v="100"/>
    <n v="85.050022803144657"/>
    <n v="0"/>
    <n v="41.68001322876124"/>
    <n v="33.344010583008995"/>
    <n v="46.510091492436239"/>
    <n v="100"/>
    <n v="139.95880396451844"/>
    <n v="60"/>
    <n v="98.06566415486536"/>
    <n v="100"/>
    <n v="0.80588077638997424"/>
    <n v="2"/>
    <n v="86.666666666666671"/>
    <n v="89.472547443056641"/>
    <n v="17.89450948861133"/>
    <n v="50.67734391634233"/>
    <n v="51.238520071620329"/>
    <s v="2. Riesgo (&gt;=40 y &lt;60)"/>
  </r>
  <r>
    <s v="05756"/>
    <x v="1"/>
    <x v="0"/>
    <x v="105"/>
    <s v="Rural"/>
    <n v="5"/>
    <s v="G1"/>
    <n v="0"/>
    <n v="1387.712237"/>
    <n v="26835.770619999999"/>
    <n v="58138.902374999998"/>
    <n v="22835.603464200001"/>
    <n v="2573.3253410000002"/>
    <n v="54543.405379999997"/>
    <n v="2752.864298"/>
    <n v="22835.603464200001"/>
    <n v="11968.984853200003"/>
    <n v="162.05197799999999"/>
    <n v="-5009.5337569999974"/>
    <n v="4979.2198490000001"/>
    <n v="343.9744"/>
    <n v="399690.15681000001"/>
    <n v="38274.980520999998"/>
    <s v="Si"/>
    <n v="45.862623988779099"/>
    <n v="80"/>
    <n v="14174.54479"/>
    <n v="21174.744130999999"/>
    <n v="52281.817520999997"/>
    <n v="46506.814917999996"/>
    <n v="28223.482856999999"/>
    <n v="58138.902374999998"/>
    <n v="131.73807000000306"/>
    <n v="58482.876774999997"/>
    <n v="48.544918641491641"/>
    <n v="51.455081358508359"/>
    <n v="5.047107489569072"/>
    <n v="6.5847140711925096"/>
    <n v="9.5761629024041017"/>
    <n v="90.423837097595893"/>
    <n v="52.413700701906599"/>
    <n v="70"/>
    <n v="0.22525921648286268"/>
    <n v="100"/>
    <n v="63.692726505459362"/>
    <n v="50.954181204367494"/>
    <n v="34.137376011220901"/>
    <n v="100"/>
    <n v="149.38570828700313"/>
    <n v="50"/>
    <n v="88.954089821608903"/>
    <n v="80"/>
    <n v="0"/>
    <n v="0"/>
    <n v="76.666666666666671"/>
    <n v="76.666666666666671"/>
    <n v="15.333333333333336"/>
    <n v="66.287514537700829"/>
    <n v="66.287514537700829"/>
    <s v="3. Vulnerable (&gt;=60 y &lt;70)"/>
  </r>
  <r>
    <s v="05761"/>
    <x v="1"/>
    <x v="0"/>
    <x v="106"/>
    <s v="Intermedio"/>
    <n v="6"/>
    <s v="G2"/>
    <n v="0"/>
    <n v="1603.177725"/>
    <n v="11289.503323000001"/>
    <n v="27837.404929"/>
    <n v="12890.606567999999"/>
    <n v="2960.7729439999998"/>
    <n v="20122.074946000001"/>
    <n v="7725.9532099999997"/>
    <n v="12890.606567999999"/>
    <n v="6567.9059669999988"/>
    <n v="106.86091399999999"/>
    <n v="1392.6293819999992"/>
    <n v="4629.8435049999998"/>
    <n v="3000"/>
    <n v="64020.347506999999"/>
    <n v="20847.889200000001"/>
    <s v="Si"/>
    <n v="53.457131334760355"/>
    <n v="80"/>
    <n v="7453.4206000000004"/>
    <n v="11250.168012"/>
    <n v="20122.074946000001"/>
    <n v="14239.947005"/>
    <n v="12892.681048"/>
    <n v="27837.404929"/>
    <n v="6129.3338009999989"/>
    <n v="30837.404929"/>
    <n v="46.314234681297009"/>
    <n v="53.685765318702991"/>
    <n v="38.395410168849494"/>
    <n v="50.656483393267884"/>
    <n v="32.564473658504411"/>
    <n v="67.435526341495589"/>
    <n v="50.951100961411321"/>
    <n v="70"/>
    <n v="19.876295736013351"/>
    <n v="40"/>
    <n v="56.355555010693287"/>
    <n v="45.084444008554634"/>
    <n v="26.542868665239645"/>
    <n v="100"/>
    <n v="150.93966402486399"/>
    <n v="0"/>
    <n v="70.767786340199038"/>
    <n v="70"/>
    <n v="0.29654523418882583"/>
    <n v="0"/>
    <n v="56.666666666666664"/>
    <n v="56.963211900855491"/>
    <n v="11.392642380171099"/>
    <n v="56.41777734188797"/>
    <n v="56.477086388725731"/>
    <s v="2. Riesgo (&gt;=40 y &lt;60)"/>
  </r>
  <r>
    <s v="05789"/>
    <x v="1"/>
    <x v="0"/>
    <x v="107"/>
    <s v="Intermedio"/>
    <n v="6"/>
    <s v="G2"/>
    <n v="0"/>
    <n v="1584.6995730000001"/>
    <n v="13741.097212999999"/>
    <n v="24583.343486999998"/>
    <n v="6467.1280468999994"/>
    <n v="715.72327099999995"/>
    <n v="17489.454513000001"/>
    <n v="1187.8369970000001"/>
    <n v="6467.1280468999994"/>
    <n v="2743.3332248999995"/>
    <n v="85.389606999999998"/>
    <n v="3370.0941519999978"/>
    <n v="298.078013"/>
    <n v="2567.9125450000001"/>
    <n v="55296.575427199998"/>
    <n v="48066.459121330001"/>
    <s v="Si"/>
    <n v="73.979623641176502"/>
    <n v="80"/>
    <n v="4164"/>
    <n v="4881.0805689999997"/>
    <n v="17489.454513000001"/>
    <n v="15530.98292"/>
    <n v="15325.796785999999"/>
    <n v="24583.343486999998"/>
    <n v="3753.5617719999977"/>
    <n v="27151.256031999998"/>
    <n v="62.342198465007364"/>
    <n v="37.657801534992636"/>
    <n v="6.7917326759223666"/>
    <n v="8.9605838821980583"/>
    <n v="86.924838925353129"/>
    <n v="13.075161074646871"/>
    <n v="42.419652201180845"/>
    <n v="50"/>
    <n v="13.824633996954379"/>
    <n v="60"/>
    <n v="33.938709298367513"/>
    <n v="27.150967438694011"/>
    <n v="6.0203763588234978"/>
    <n v="26.669700719674303"/>
    <n v="117.22095506724303"/>
    <n v="80"/>
    <n v="88.801985839270984"/>
    <n v="80"/>
    <n v="0"/>
    <n v="0"/>
    <n v="62.223233573224768"/>
    <n v="62.223233573224768"/>
    <n v="12.444646714644954"/>
    <n v="39.595614153338964"/>
    <n v="39.595614153338964"/>
    <s v="1. Deterioro (&lt;40)"/>
  </r>
  <r>
    <s v="05790"/>
    <x v="1"/>
    <x v="0"/>
    <x v="108"/>
    <s v="Intermedio"/>
    <n v="6"/>
    <s v="G4"/>
    <n v="0"/>
    <n v="1513.5982770000001"/>
    <n v="28439.368170999998"/>
    <n v="49026.671174999996"/>
    <n v="6293.0929989999995"/>
    <n v="1731.6655840000001"/>
    <n v="48480.942817999996"/>
    <n v="8115.4363919999996"/>
    <n v="6293.0929989999995"/>
    <n v="2600.3617409999997"/>
    <n v="328.02571499999999"/>
    <n v="2404.6321469999966"/>
    <n v="1767.5089579999999"/>
    <n v="0"/>
    <n v="98540.35837971"/>
    <n v="44689.627196010006"/>
    <s v="Si"/>
    <n v="64.131134691046725"/>
    <n v="80"/>
    <n v="4920.7411849999999"/>
    <n v="4740.0049559999998"/>
    <n v="42929.307769999999"/>
    <n v="40910.612979999998"/>
    <n v="29952.966447999999"/>
    <n v="49026.671174999996"/>
    <n v="4500.1668199999967"/>
    <n v="49026.671174999996"/>
    <n v="61.09524821924645"/>
    <n v="38.90475178075355"/>
    <n v="16.739435993367071"/>
    <n v="23.369894575323492"/>
    <n v="45.351597995823653"/>
    <n v="54.648402004176347"/>
    <n v="41.320885316857847"/>
    <n v="50"/>
    <n v="9.1790176900583695"/>
    <n v="80"/>
    <n v="49.384609672050672"/>
    <n v="39.507687737640538"/>
    <n v="15.868865308953275"/>
    <n v="70.297579972776148"/>
    <n v="96.327052730370326"/>
    <n v="100"/>
    <n v="95.297630232438294"/>
    <n v="100"/>
    <n v="0"/>
    <n v="0"/>
    <n v="90.099193324258707"/>
    <n v="90.099193324258707"/>
    <n v="18.019838664851743"/>
    <n v="57.527526402492285"/>
    <n v="57.527526402492285"/>
    <s v="2. Riesgo (&gt;=40 y &lt;60)"/>
  </r>
  <r>
    <s v="05792"/>
    <x v="1"/>
    <x v="0"/>
    <x v="109"/>
    <s v="Intermedio"/>
    <n v="6"/>
    <s v="G1"/>
    <n v="0"/>
    <n v="1313.396471"/>
    <n v="6048.8202719999999"/>
    <n v="11576.97725"/>
    <n v="4055.2458720000004"/>
    <n v="412.51048400000002"/>
    <n v="10902.820872999999"/>
    <n v="412.14632899999998"/>
    <n v="4055.2458720000004"/>
    <n v="629.1718450000003"/>
    <n v="46.822032999999998"/>
    <n v="-2751.9176499999994"/>
    <n v="572.73158599999999"/>
    <n v="1000"/>
    <n v="58851.729744759999"/>
    <n v="14684.988583299999"/>
    <s v="NO"/>
    <n v="85.544027579335634"/>
    <n v="80"/>
    <n v="2877.0756259999998"/>
    <n v="2739.1526880000001"/>
    <n v="10902.820872999999"/>
    <n v="6921.2190339999997"/>
    <n v="7362.216743"/>
    <n v="11576.97725"/>
    <n v="-2132.3640309999996"/>
    <n v="12576.97725"/>
    <n v="63.59360119671998"/>
    <n v="36.40639880328002"/>
    <n v="3.7801806871893935"/>
    <n v="4.9318166918437134"/>
    <n v="24.952518213124417"/>
    <n v="75.047481786875579"/>
    <n v="15.515011046412829"/>
    <n v="30"/>
    <n v="-16.95450336447098"/>
    <n v="40"/>
    <n v="37.277139456399865"/>
    <n v="29.821711565119895"/>
    <n v="0"/>
    <n v="0"/>
    <n v="95.206141376556232"/>
    <n v="100"/>
    <n v="63.480993722825154"/>
    <n v="60"/>
    <n v="0"/>
    <n v="0"/>
    <n v="53.333333333333336"/>
    <n v="53.333333333333336"/>
    <n v="10.666666666666668"/>
    <n v="40.488378231786562"/>
    <n v="40.488378231786562"/>
    <s v="2. Riesgo (&gt;=40 y &lt;60)"/>
  </r>
  <r>
    <s v="05809"/>
    <x v="1"/>
    <x v="0"/>
    <x v="110"/>
    <s v="Intermedio"/>
    <n v="6"/>
    <s v="G2"/>
    <n v="0"/>
    <n v="1242.9884425"/>
    <n v="7237.0550814999997"/>
    <n v="18098.350222000001"/>
    <n v="8924.6663745000005"/>
    <n v="1367.689435"/>
    <n v="10831.76692"/>
    <n v="1700.0477679999999"/>
    <n v="8924.6663745000005"/>
    <n v="4019.4868985000003"/>
    <n v="776.94572900000003"/>
    <n v="2361.4038260000016"/>
    <n v="4066.0507459999999"/>
    <n v="0"/>
    <n v="81496.981480000002"/>
    <n v="13550.460373"/>
    <s v="Si"/>
    <n v="45.869098328260691"/>
    <n v="80"/>
    <n v="4414.8239999999996"/>
    <n v="7635.8914720000002"/>
    <n v="10831.76692"/>
    <n v="9033.0558590000001"/>
    <n v="8480.0435240000006"/>
    <n v="18098.350222000001"/>
    <n v="7204.4003010000015"/>
    <n v="18098.350222000001"/>
    <n v="46.855339961826054"/>
    <n v="53.144660038173946"/>
    <n v="15.695018001735214"/>
    <n v="20.707017199857248"/>
    <n v="16.626947559187069"/>
    <n v="83.373052440812927"/>
    <n v="45.037951334345422"/>
    <n v="70"/>
    <n v="39.806944901764986"/>
    <n v="0"/>
    <n v="45.444945935768821"/>
    <n v="36.355956748615057"/>
    <n v="34.130901671739309"/>
    <n v="100"/>
    <n v="172.96026912964143"/>
    <n v="0"/>
    <n v="83.394112204548804"/>
    <n v="80"/>
    <n v="0.48221076191038881"/>
    <n v="0"/>
    <n v="60"/>
    <n v="60.482210761910387"/>
    <n v="12.096442152382078"/>
    <n v="48.355956748615057"/>
    <n v="48.452398900997139"/>
    <s v="2. Riesgo (&gt;=40 y &lt;60)"/>
  </r>
  <r>
    <s v="05819"/>
    <x v="1"/>
    <x v="0"/>
    <x v="111"/>
    <s v="Rural disperso"/>
    <n v="6"/>
    <s v="G2"/>
    <n v="0"/>
    <n v="1663.7911120000001"/>
    <n v="6951.4512020000002"/>
    <n v="17452.271178000003"/>
    <n v="3276.1153240000003"/>
    <n v="422.28772600000002"/>
    <n v="13611.940874"/>
    <n v="4769.3734039999999"/>
    <n v="3276.1153240000003"/>
    <n v="872.19610200000034"/>
    <n v="24.930342"/>
    <n v="1436.4110820000024"/>
    <n v="0"/>
    <n v="0"/>
    <n v="47519.547278999999"/>
    <n v="8244.0561969999999"/>
    <s v="NO"/>
    <n v="94.552094792003317"/>
    <n v="80"/>
    <n v="1813.233119"/>
    <n v="1575.025114"/>
    <n v="13611.940874"/>
    <n v="9717.7323250000009"/>
    <n v="8615.242314000001"/>
    <n v="17452.271178000003"/>
    <n v="1461.3414240000025"/>
    <n v="17452.271178000003"/>
    <n v="49.364591153386435"/>
    <n v="50.635408846613565"/>
    <n v="35.038158394516103"/>
    <n v="46.227137072818493"/>
    <n v="17.348768389136659"/>
    <n v="82.651231610863334"/>
    <n v="26.622875440632697"/>
    <n v="40"/>
    <n v="8.3733595994207413"/>
    <n v="80"/>
    <n v="59.90275550605908"/>
    <n v="47.922204404847264"/>
    <n v="0"/>
    <n v="0"/>
    <n v="86.862803105462149"/>
    <n v="80"/>
    <n v="71.391232264031657"/>
    <n v="70"/>
    <n v="0"/>
    <n v="0"/>
    <n v="50"/>
    <n v="50"/>
    <n v="10"/>
    <n v="57.922204404847264"/>
    <n v="57.922204404847264"/>
    <s v="2. Riesgo (&gt;=40 y &lt;60)"/>
  </r>
  <r>
    <s v="05837"/>
    <x v="1"/>
    <x v="0"/>
    <x v="112"/>
    <s v="Ciudades y aglomeraciones"/>
    <n v="5"/>
    <s v="G2"/>
    <n v="0"/>
    <n v="3139.8104090000002"/>
    <n v="218444.89183400001"/>
    <n v="295726.27719499997"/>
    <n v="33726.287609999999"/>
    <n v="6236.9579139999996"/>
    <n v="263110.75680899998"/>
    <n v="26076.031374999999"/>
    <n v="33726.287609999999"/>
    <n v="-10312.490913000001"/>
    <n v="951.41142500000001"/>
    <n v="-11423.258137000026"/>
    <n v="9866.9250059999995"/>
    <n v="1815.528916"/>
    <n v="677728.93667560001"/>
    <n v="258525.84877852999"/>
    <s v="NO"/>
    <n v="104.9090934141602"/>
    <n v="80"/>
    <n v="44928.340268"/>
    <n v="30586.477201000002"/>
    <n v="263110.75680899998"/>
    <n v="228612.46268299999"/>
    <n v="221584.70224300001"/>
    <n v="295726.27719499997"/>
    <n v="-604.92170600002646"/>
    <n v="297541.80611099995"/>
    <n v="74.928986475181745"/>
    <n v="25.071013524818255"/>
    <n v="9.9106671620915048"/>
    <n v="13.075509398256211"/>
    <n v="38.145906835061894"/>
    <n v="61.854093164938106"/>
    <n v="-30.577011713386153"/>
    <n v="0"/>
    <n v="-0.20330645763921873"/>
    <n v="100"/>
    <n v="40.000123217602514"/>
    <n v="32.00009857408201"/>
    <n v="0"/>
    <n v="0"/>
    <n v="68.078359936178359"/>
    <n v="60"/>
    <n v="86.888299610249945"/>
    <n v="80"/>
    <n v="0"/>
    <n v="0"/>
    <n v="46.666666666666664"/>
    <n v="46.666666666666664"/>
    <n v="9.3333333333333339"/>
    <n v="41.333431907415346"/>
    <n v="41.333431907415346"/>
    <s v="2. Riesgo (&gt;=40 y &lt;60)"/>
  </r>
  <r>
    <s v="05842"/>
    <x v="1"/>
    <x v="0"/>
    <x v="113"/>
    <s v="Rural"/>
    <n v="6"/>
    <s v="G4"/>
    <n v="0"/>
    <n v="1708.527734"/>
    <n v="8293.8205409999991"/>
    <n v="21961.298521999997"/>
    <n v="5044.0157989999998"/>
    <n v="962.69609600000001"/>
    <n v="24078.302600999999"/>
    <n v="11680.070741"/>
    <n v="5044.0157989999998"/>
    <n v="3498.0051629999998"/>
    <n v="67.565078"/>
    <n v="-2654.298281000003"/>
    <n v="1505.843697"/>
    <n v="0"/>
    <n v="29887.66980716"/>
    <n v="12056.110139190001"/>
    <s v="Si"/>
    <n v="43.429980249290765"/>
    <n v="80"/>
    <n v="1070.2850000000001"/>
    <n v="3322.69292"/>
    <n v="23069.586167000001"/>
    <n v="13574.831748000001"/>
    <n v="10002.348274999998"/>
    <n v="21961.298521999997"/>
    <n v="-1080.8895060000029"/>
    <n v="21961.298521999997"/>
    <n v="45.545340886742309"/>
    <n v="54.454659113257691"/>
    <n v="48.508696541237555"/>
    <n v="67.722898465891092"/>
    <n v="40.338073248861292"/>
    <n v="59.661926751138708"/>
    <n v="69.349607582384962"/>
    <n v="100"/>
    <n v="-4.9217923289791301"/>
    <n v="100"/>
    <n v="76.367896866057507"/>
    <n v="61.09431749284601"/>
    <n v="36.570019750709235"/>
    <n v="100"/>
    <n v="310.44935881564254"/>
    <n v="0"/>
    <n v="58.842979018922257"/>
    <n v="50"/>
    <n v="0.996888480827266"/>
    <n v="0"/>
    <n v="50"/>
    <n v="50.996888480827266"/>
    <n v="10.199377696165454"/>
    <n v="71.094317492846017"/>
    <n v="71.293695189011459"/>
    <s v="4. Solvente (&gt;=70 y &lt;80)"/>
  </r>
  <r>
    <s v="05847"/>
    <x v="1"/>
    <x v="0"/>
    <x v="114"/>
    <s v="Rural"/>
    <n v="6"/>
    <s v="G3"/>
    <n v="0"/>
    <n v="1705.656066"/>
    <n v="26544.185046999999"/>
    <n v="48876.221125999997"/>
    <n v="9822.5339360000016"/>
    <n v="1886.4455840000001"/>
    <n v="38681.964289000003"/>
    <n v="7817.4677140000003"/>
    <n v="9822.5339360000016"/>
    <n v="2917.610007000003"/>
    <n v="139.74922000000001"/>
    <n v="4809.8301930000016"/>
    <n v="6001.2402279999997"/>
    <n v="0"/>
    <n v="103133.29011099999"/>
    <n v="31229.096391999999"/>
    <s v="Si"/>
    <n v="65.226856064007507"/>
    <n v="80"/>
    <n v="5278.2344469999998"/>
    <n v="8017.7179679999999"/>
    <n v="37161.467003999998"/>
    <n v="35638.279317"/>
    <n v="28249.841112999999"/>
    <n v="48876.221125999997"/>
    <n v="10950.819641000002"/>
    <n v="48876.221125999997"/>
    <n v="57.798742337656563"/>
    <n v="42.201257662343437"/>
    <n v="20.209593431177058"/>
    <n v="26.810727832103936"/>
    <n v="30.280325933933497"/>
    <n v="69.719674066066503"/>
    <n v="29.703231630555528"/>
    <n v="40"/>
    <n v="22.405209299568064"/>
    <n v="20"/>
    <n v="39.746331912102775"/>
    <n v="31.797065529682222"/>
    <n v="14.773143935992493"/>
    <n v="65.44363740385586"/>
    <n v="151.90151268398176"/>
    <n v="0"/>
    <n v="95.901163732755634"/>
    <n v="100"/>
    <n v="0"/>
    <n v="0"/>
    <n v="55.14787913461862"/>
    <n v="55.14787913461862"/>
    <n v="11.029575826923725"/>
    <n v="42.826641356605947"/>
    <n v="42.826641356605947"/>
    <s v="2. Riesgo (&gt;=40 y &lt;60)"/>
  </r>
  <r>
    <s v="05854"/>
    <x v="1"/>
    <x v="0"/>
    <x v="115"/>
    <s v="Rural disperso"/>
    <n v="6"/>
    <s v="G4"/>
    <n v="0"/>
    <n v="2114.3102819999999"/>
    <n v="16807.353854000001"/>
    <n v="30144.378630000003"/>
    <n v="5535.3056560000005"/>
    <n v="1398.6326509999999"/>
    <n v="27154.629981999999"/>
    <n v="1043.362705"/>
    <n v="5535.3056560000005"/>
    <n v="2351.4885350000004"/>
    <n v="137.18347299999999"/>
    <n v="839.29423200000383"/>
    <n v="2158.4595410000002"/>
    <n v="859.10612500000002"/>
    <n v="52973.874752000003"/>
    <n v="18982.79091"/>
    <s v="Si"/>
    <n v="59.926624294822041"/>
    <n v="80"/>
    <n v="2943.696974"/>
    <n v="3415.4719789999999"/>
    <n v="26121.267276999999"/>
    <n v="22669.208215999999"/>
    <n v="18921.664135999999"/>
    <n v="30144.378630000003"/>
    <n v="3134.9372460000041"/>
    <n v="31003.484755000001"/>
    <n v="62.770124965087057"/>
    <n v="37.229875034912943"/>
    <n v="3.8423013154353947"/>
    <n v="5.3642295178841444"/>
    <n v="35.834250371280071"/>
    <n v="64.165749628719936"/>
    <n v="42.481638434023999"/>
    <n v="50"/>
    <n v="10.111564137945576"/>
    <n v="60"/>
    <n v="43.351970836303408"/>
    <n v="34.681576669042727"/>
    <n v="20.073375705177959"/>
    <n v="88.923165360926959"/>
    <n v="116.02661582244775"/>
    <n v="80"/>
    <n v="86.784488576327348"/>
    <n v="80"/>
    <n v="0"/>
    <n v="0"/>
    <n v="82.97438845364232"/>
    <n v="82.97438845364232"/>
    <n v="16.594877690728463"/>
    <n v="51.276454359771193"/>
    <n v="51.276454359771193"/>
    <s v="2. Riesgo (&gt;=40 y &lt;60)"/>
  </r>
  <r>
    <s v="05856"/>
    <x v="1"/>
    <x v="0"/>
    <x v="116"/>
    <s v="Rural"/>
    <n v="6"/>
    <s v="G1"/>
    <n v="0"/>
    <n v="731.03762500000005"/>
    <n v="5261.4155300000002"/>
    <n v="9762.5099680000003"/>
    <n v="3278.511121"/>
    <n v="597.45709299999999"/>
    <n v="11288.181167999999"/>
    <n v="1155.753291"/>
    <n v="3278.511121"/>
    <n v="229.24722800000018"/>
    <n v="0"/>
    <n v="-4574.9350929999982"/>
    <n v="270.23283700000002"/>
    <n v="260"/>
    <n v="35928.703633999998"/>
    <n v="22512.682164000002"/>
    <s v="NO"/>
    <n v="95.243911464212388"/>
    <n v="80"/>
    <n v="2636.3429150000002"/>
    <n v="2536.5172090000001"/>
    <n v="11288.181167999999"/>
    <n v="7784.3180679999996"/>
    <n v="5992.4531550000002"/>
    <n v="9762.5099680000003"/>
    <n v="-4304.7022559999987"/>
    <n v="10022.509968"/>
    <n v="61.382299988858769"/>
    <n v="38.617700011141231"/>
    <n v="10.238613943195354"/>
    <n v="13.357818402045273"/>
    <n v="62.659322176867619"/>
    <n v="37.340677823132381"/>
    <n v="6.9924188004607402"/>
    <n v="20"/>
    <n v="-42.950341478772366"/>
    <n v="0"/>
    <n v="21.863239247263778"/>
    <n v="17.490591397811023"/>
    <n v="0"/>
    <n v="0"/>
    <n v="96.213477942037741"/>
    <n v="100"/>
    <n v="68.959896657817353"/>
    <n v="60"/>
    <n v="0.19612703811749332"/>
    <n v="0"/>
    <n v="53.333333333333336"/>
    <n v="53.529460371450831"/>
    <n v="10.705892074290167"/>
    <n v="28.157258064477691"/>
    <n v="28.196483472101193"/>
    <s v="1. Deterioro (&lt;40)"/>
  </r>
  <r>
    <s v="05858"/>
    <x v="1"/>
    <x v="0"/>
    <x v="117"/>
    <s v="Rural"/>
    <n v="6"/>
    <s v="G2"/>
    <n v="0"/>
    <n v="1809.2433325"/>
    <n v="13372.008954499999"/>
    <n v="23730.715260000001"/>
    <n v="6528.4083375000009"/>
    <n v="1603.3045099999999"/>
    <n v="20621.043872000002"/>
    <n v="3281.735291"/>
    <n v="6528.4083375000009"/>
    <n v="3965.2860515000016"/>
    <n v="92.330447000000007"/>
    <n v="1401.1415970000016"/>
    <n v="1887.029262"/>
    <n v="2830.9304649999999"/>
    <n v="114301.699616"/>
    <n v="15139.258957"/>
    <s v="Si"/>
    <n v="61.928537660825164"/>
    <n v="80"/>
    <n v="3790.4"/>
    <n v="4675.2523600000004"/>
    <n v="19766.451377000001"/>
    <n v="15453.076066"/>
    <n v="15181.252286999999"/>
    <n v="23730.715260000001"/>
    <n v="3380.5013060000019"/>
    <n v="26561.645725000002"/>
    <n v="63.973007642922596"/>
    <n v="36.026992357077404"/>
    <n v="15.914496430784761"/>
    <n v="20.996583201299497"/>
    <n v="13.2449989876448"/>
    <n v="86.755001012355194"/>
    <n v="60.73894043549479"/>
    <n v="80"/>
    <n v="12.727002464377616"/>
    <n v="60"/>
    <n v="56.755715314146414"/>
    <n v="45.404572251317134"/>
    <n v="18.071462339174836"/>
    <n v="80.054877540387338"/>
    <n v="123.34456416209372"/>
    <n v="70"/>
    <n v="78.178302069844506"/>
    <n v="70"/>
    <n v="0"/>
    <n v="0"/>
    <n v="73.351625846795784"/>
    <n v="73.351625846795784"/>
    <n v="14.670325169359158"/>
    <n v="60.074897420676294"/>
    <n v="60.074897420676294"/>
    <s v="3. Vulnerable (&gt;=60 y &lt;70)"/>
  </r>
  <r>
    <s v="05861"/>
    <x v="1"/>
    <x v="0"/>
    <x v="118"/>
    <s v="Intermedio"/>
    <n v="6"/>
    <s v="G1"/>
    <n v="0"/>
    <n v="1305.685457"/>
    <n v="9004.8358540000008"/>
    <n v="22489.639487"/>
    <n v="10905.017446999998"/>
    <n v="1504.6777440000001"/>
    <n v="17002.180848"/>
    <n v="6711.9962930000002"/>
    <n v="10905.017446999998"/>
    <n v="6001.5081139999984"/>
    <n v="7.3144429999999998"/>
    <n v="583.94930600000225"/>
    <n v="7364.167856"/>
    <n v="0"/>
    <n v="126184.14256199999"/>
    <n v="19462.689466"/>
    <s v="Si"/>
    <n v="41.986691383256748"/>
    <n v="80"/>
    <n v="5213.3187520000001"/>
    <n v="9560.4489049999993"/>
    <n v="17002.180848"/>
    <n v="14835.283503000001"/>
    <n v="10310.521311"/>
    <n v="22489.639487"/>
    <n v="7955.4316050000025"/>
    <n v="22489.639487"/>
    <n v="45.845649579931838"/>
    <n v="54.154350420068162"/>
    <n v="39.477266787157753"/>
    <n v="51.504057451293342"/>
    <n v="15.424037498560564"/>
    <n v="84.575962501439435"/>
    <n v="55.034374251744374"/>
    <n v="80"/>
    <n v="35.373762258832969"/>
    <n v="0"/>
    <n v="54.046874074560186"/>
    <n v="43.237499259648153"/>
    <n v="38.013308616743252"/>
    <n v="100"/>
    <n v="183.38508270441545"/>
    <n v="0"/>
    <n v="87.255180000894441"/>
    <n v="80"/>
    <n v="0.26618196613810363"/>
    <n v="0"/>
    <n v="60"/>
    <n v="60.266181966138106"/>
    <n v="12.053236393227621"/>
    <n v="55.237499259648153"/>
    <n v="55.290735652875775"/>
    <s v="2. Riesgo (&gt;=40 y &lt;60)"/>
  </r>
  <r>
    <s v="05873"/>
    <x v="1"/>
    <x v="0"/>
    <x v="119"/>
    <s v="Rural disperso"/>
    <n v="6"/>
    <s v="G4"/>
    <n v="0"/>
    <n v="3688.6735509999999"/>
    <n v="14029.815221999999"/>
    <n v="26714.071527"/>
    <n v="7432.128299"/>
    <n v="1172.3891410000001"/>
    <n v="18773.495348"/>
    <n v="5301.9897579999997"/>
    <n v="7432.1136719999995"/>
    <n v="3676.0457159999996"/>
    <n v="0"/>
    <n v="4184.5082230000007"/>
    <n v="2176.7322610000001"/>
    <n v="899.99392699999999"/>
    <n v="53789.639023999996"/>
    <n v="9213.2230940000009"/>
    <s v="Si"/>
    <n v="76.662637168264339"/>
    <n v="80"/>
    <n v="2664.2947119999999"/>
    <n v="3730.644976"/>
    <n v="18773.495348"/>
    <n v="16401.658791000002"/>
    <n v="17718.488772999997"/>
    <n v="26714.071527"/>
    <n v="6361.2404840000008"/>
    <n v="27614.065454"/>
    <n v="66.326425588446384"/>
    <n v="33.673574411553616"/>
    <n v="28.241889215184628"/>
    <n v="39.428447519280596"/>
    <n v="17.128248601722763"/>
    <n v="82.87175139827724"/>
    <n v="49.461645478449299"/>
    <n v="70"/>
    <n v="23.036233091417373"/>
    <n v="20"/>
    <n v="49.194754665822288"/>
    <n v="39.355803732657833"/>
    <n v="3.3373628317356605"/>
    <n v="14.784203280731182"/>
    <n v="140.02373533217448"/>
    <n v="50"/>
    <n v="87.366036462396565"/>
    <n v="80"/>
    <n v="0.99015931353394027"/>
    <n v="0"/>
    <n v="48.261401093577057"/>
    <n v="49.251560407110993"/>
    <n v="9.8503120814221994"/>
    <n v="49.008083951373244"/>
    <n v="49.206115814080036"/>
    <s v="2. Riesgo (&gt;=40 y &lt;60)"/>
  </r>
  <r>
    <s v="05885"/>
    <x v="1"/>
    <x v="0"/>
    <x v="120"/>
    <s v="Rural"/>
    <n v="6"/>
    <s v="G3"/>
    <n v="0"/>
    <n v="1607.5777599999999"/>
    <n v="8422.2193540000007"/>
    <n v="15017.659058000001"/>
    <n v="3852.7231099999999"/>
    <n v="792.40979200000004"/>
    <n v="11577.078991"/>
    <n v="349.89573000000001"/>
    <n v="3852.7231099999999"/>
    <n v="1250.8041539999995"/>
    <n v="50.482996999999997"/>
    <n v="838.66111100000126"/>
    <n v="889.86933799999997"/>
    <n v="880"/>
    <n v="32788.152984"/>
    <n v="11629.301968"/>
    <s v="Si"/>
    <n v="72.601335889936266"/>
    <n v="80"/>
    <n v="2559.8018440000001"/>
    <n v="2194.6190470000001"/>
    <n v="11577.078991"/>
    <n v="9828.2927319999999"/>
    <n v="10029.797114000001"/>
    <n v="15017.659058000001"/>
    <n v="1779.0134460000013"/>
    <n v="15897.659058000001"/>
    <n v="66.786688093422029"/>
    <n v="33.213311906577971"/>
    <n v="3.0223144393504469"/>
    <n v="4.0095042056342454"/>
    <n v="35.467999596301993"/>
    <n v="64.532000403698007"/>
    <n v="32.465456724711252"/>
    <n v="40"/>
    <n v="11.190411365029043"/>
    <n v="60"/>
    <n v="40.350963303182048"/>
    <n v="32.28077064254564"/>
    <n v="7.3986641100637343"/>
    <n v="32.77538575335106"/>
    <n v="85.733942732482859"/>
    <n v="80"/>
    <n v="84.894408508748157"/>
    <n v="80"/>
    <n v="0"/>
    <n v="2"/>
    <n v="64.258461917783691"/>
    <n v="66.258461917783691"/>
    <n v="13.251692383556739"/>
    <n v="45.132463026102378"/>
    <n v="45.532463026102377"/>
    <s v="2. Riesgo (&gt;=40 y &lt;60)"/>
  </r>
  <r>
    <s v="05887"/>
    <x v="1"/>
    <x v="0"/>
    <x v="121"/>
    <s v="Intermedio"/>
    <n v="6"/>
    <s v="G2"/>
    <n v="0"/>
    <n v="1469.03050525"/>
    <n v="28023.433247749999"/>
    <n v="60595.405201000001"/>
    <n v="18316.78922775"/>
    <n v="4469.8241079999998"/>
    <n v="50476.650137999997"/>
    <n v="13476.691014"/>
    <n v="18316.78922775"/>
    <n v="8668.8408327500001"/>
    <n v="315.57093900000001"/>
    <n v="470.80666800000472"/>
    <n v="9015.9241729999994"/>
    <n v="0"/>
    <n v="142668.35195275"/>
    <n v="75991.33831177"/>
    <s v="NO"/>
    <n v="50.909046950674941"/>
    <n v="80"/>
    <n v="14286.212100000001"/>
    <n v="16584.332909000001"/>
    <n v="50476.650137999997"/>
    <n v="41410.895046999998"/>
    <n v="29492.463753"/>
    <n v="60595.405201000001"/>
    <n v="9802.3017800000034"/>
    <n v="60595.405201000001"/>
    <n v="48.671122266071237"/>
    <n v="51.328877733928763"/>
    <n v="26.698861705670982"/>
    <n v="35.224794803982796"/>
    <n v="53.264327562245477"/>
    <n v="46.735672437754523"/>
    <n v="47.327294783829664"/>
    <n v="70"/>
    <n v="16.176642020108542"/>
    <n v="40"/>
    <n v="48.657868995133221"/>
    <n v="38.92629519610658"/>
    <n v="0"/>
    <n v="0"/>
    <n v="116.08628510422298"/>
    <n v="80"/>
    <n v="82.039705356407779"/>
    <n v="80"/>
    <n v="0"/>
    <n v="0"/>
    <n v="53.333333333333336"/>
    <n v="53.333333333333336"/>
    <n v="10.666666666666668"/>
    <n v="49.592961862773251"/>
    <n v="49.592961862773251"/>
    <s v="2. Riesgo (&gt;=40 y &lt;60)"/>
  </r>
  <r>
    <s v="05890"/>
    <x v="1"/>
    <x v="0"/>
    <x v="122"/>
    <s v="Rural disperso"/>
    <n v="6"/>
    <s v="G4"/>
    <n v="0"/>
    <n v="1722.9495844999999"/>
    <n v="18919.337601499999"/>
    <n v="34425.414933"/>
    <n v="7201.1841592000001"/>
    <n v="1078.66626"/>
    <n v="28852.812235999998"/>
    <n v="6159.3782719999999"/>
    <n v="7201.1841592000001"/>
    <n v="3278.7669662000003"/>
    <n v="69.154537000000005"/>
    <n v="1650.1855040000009"/>
    <n v="2687.227852"/>
    <n v="0"/>
    <n v="101311.95739700001"/>
    <n v="24893.247705999998"/>
    <s v="Si"/>
    <n v="51.539136320166023"/>
    <n v="80"/>
    <n v="4279.2"/>
    <n v="5281.4303319999999"/>
    <n v="28852.812235999998"/>
    <n v="27441.963581"/>
    <n v="20642.287185999998"/>
    <n v="34425.414933"/>
    <n v="4406.5678930000013"/>
    <n v="34425.414933"/>
    <n v="59.96234824235168"/>
    <n v="40.03765175764832"/>
    <n v="21.347583804378242"/>
    <n v="29.803320920960896"/>
    <n v="24.570888121777742"/>
    <n v="75.429111878222258"/>
    <n v="45.530941768947173"/>
    <n v="70"/>
    <n v="12.80033342103857"/>
    <n v="60"/>
    <n v="55.054016911366304"/>
    <n v="44.043213529093045"/>
    <n v="28.460863679833977"/>
    <n v="100"/>
    <n v="123.4209742942606"/>
    <n v="70"/>
    <n v="95.110186683155732"/>
    <n v="100"/>
    <n v="0"/>
    <n v="0"/>
    <n v="90"/>
    <n v="90"/>
    <n v="18"/>
    <n v="62.043213529093045"/>
    <n v="62.043213529093045"/>
    <s v="3. Vulnerable (&gt;=60 y &lt;70)"/>
  </r>
  <r>
    <s v="05893"/>
    <x v="1"/>
    <x v="0"/>
    <x v="123"/>
    <s v="Rural"/>
    <n v="5"/>
    <s v="G1"/>
    <n v="0"/>
    <n v="2279.80125"/>
    <n v="16483.059426"/>
    <n v="36926.683923999997"/>
    <n v="16576.418941999997"/>
    <n v="2622.18615"/>
    <n v="104467.414"/>
    <n v="5163.6682329999994"/>
    <n v="16576.418941999997"/>
    <n v="10870.005893999998"/>
    <n v="0"/>
    <n v="-2566.2860300000029"/>
    <n v="10346.185803"/>
    <n v="0"/>
    <n v="327443.75488263002"/>
    <n v="22263.86684259"/>
    <s v="Si"/>
    <n v="54.764416243370981"/>
    <n v="80"/>
    <n v="13060.670518999999"/>
    <n v="14258.912328"/>
    <n v="33786.556905999998"/>
    <n v="24032.458055999999"/>
    <n v="18762.860676"/>
    <n v="36926.683923999997"/>
    <n v="7779.8997729999974"/>
    <n v="36926.683923999997"/>
    <n v="50.811117279354001"/>
    <n v="49.188882720645999"/>
    <n v="4.9428506318726324"/>
    <n v="6.4486952526294301"/>
    <n v="6.799294996653801"/>
    <n v="93.200705003346201"/>
    <n v="65.575115663000346"/>
    <n v="100"/>
    <n v="21.068503711332596"/>
    <n v="20"/>
    <n v="53.767656595324333"/>
    <n v="43.01412527625947"/>
    <n v="25.235583756629019"/>
    <n v="92.353126289290785"/>
    <n v="109.17442796873912"/>
    <n v="100"/>
    <n v="71.130237161668845"/>
    <n v="70"/>
    <n v="7.8500607444472847E-2"/>
    <n v="0"/>
    <n v="87.451042096430271"/>
    <n v="87.529542703874739"/>
    <n v="17.50590854077495"/>
    <n v="60.504333695545526"/>
    <n v="60.520033817034417"/>
    <s v="3. Vulnerable (&gt;=60 y &lt;70)"/>
  </r>
  <r>
    <s v="05895"/>
    <x v="1"/>
    <x v="0"/>
    <x v="124"/>
    <s v="Rural"/>
    <n v="6"/>
    <s v="G1"/>
    <n v="0"/>
    <n v="3187.8442104999999"/>
    <n v="25112.9466655"/>
    <n v="49763.245422"/>
    <n v="15042.0235065"/>
    <n v="6387.984101"/>
    <n v="42722.243144"/>
    <n v="9692.8215990000008"/>
    <n v="15042.0235065"/>
    <n v="8650.5950314999991"/>
    <n v="255.25187"/>
    <n v="1572.1915230000013"/>
    <n v="4416.2451769999998"/>
    <n v="0"/>
    <n v="115756.742205"/>
    <n v="47193.920183000002"/>
    <s v="Si"/>
    <n v="58.596813450002152"/>
    <n v="80"/>
    <n v="10374.843719"/>
    <n v="11854.179296"/>
    <n v="41799.625423999998"/>
    <n v="38114.308998"/>
    <n v="28300.790875999999"/>
    <n v="49763.245422"/>
    <n v="6243.6885700000012"/>
    <n v="49763.245422"/>
    <n v="56.870870531061477"/>
    <n v="43.129129468938523"/>
    <n v="22.687997833656073"/>
    <n v="29.599920130731306"/>
    <n v="40.76991048989759"/>
    <n v="59.23008951010241"/>
    <n v="57.509516773204616"/>
    <n v="80"/>
    <n v="12.546787326776133"/>
    <n v="60"/>
    <n v="54.39182782195445"/>
    <n v="43.51346225756356"/>
    <n v="21.403186549997848"/>
    <n v="94.81410226110016"/>
    <n v="114.25887094849259"/>
    <n v="80"/>
    <n v="91.183374519227144"/>
    <n v="100"/>
    <n v="0"/>
    <n v="0"/>
    <n v="91.604700753700058"/>
    <n v="91.604700753700058"/>
    <n v="18.320940150740011"/>
    <n v="61.834402408303575"/>
    <n v="61.834402408303575"/>
    <s v="3. Vulnerable (&gt;=60 y &lt;70)"/>
  </r>
  <r>
    <s v="08001"/>
    <x v="1"/>
    <x v="1"/>
    <x v="125"/>
    <s v="Ciudades y aglomeraciones"/>
    <s v="ESP"/>
    <s v="C"/>
    <n v="1"/>
    <n v="37.799999999999997"/>
    <n v="1422433.411176"/>
    <n v="3069818.7832200001"/>
    <n v="1426386.9422280001"/>
    <n v="309900.21925999998"/>
    <n v="3434144.2813889999"/>
    <n v="140138.73055399998"/>
    <n v="1426386.9422280001"/>
    <n v="883724.21832600015"/>
    <n v="81115.334851000007"/>
    <n v="-906596.20589100011"/>
    <n v="258321.98495099999"/>
    <n v="1111714.570482"/>
    <n v="7882419.4863181394"/>
    <n v="4508496.7799042594"/>
    <s v="Si"/>
    <n v="32.010181611299828"/>
    <n v="50"/>
    <n v="1405609.640931"/>
    <n v="1408447.5678650001"/>
    <n v="3433752.2652090001"/>
    <n v="2706612.7185510001"/>
    <n v="1422471.2111760001"/>
    <n v="3069818.7832200001"/>
    <n v="-567158.88608900015"/>
    <n v="4181533.3537020003"/>
    <n v="46.337302349943236"/>
    <n v="53.662697650056764"/>
    <n v="4.0807467325548243"/>
    <n v="18.218634347915671"/>
    <n v="57.196864334990728"/>
    <n v="42.803135665009272"/>
    <n v="61.955433842210653"/>
    <n v="80"/>
    <n v="-13.563418921120942"/>
    <n v="60"/>
    <n v="50.936893532596343"/>
    <n v="40.749514826077075"/>
    <n v="17.989818388700172"/>
    <n v="100"/>
    <n v="100.2019000760496"/>
    <n v="100"/>
    <n v="78.823762155895039"/>
    <n v="70"/>
    <n v="0"/>
    <n v="2"/>
    <n v="90"/>
    <n v="92"/>
    <n v="18.400000000000002"/>
    <n v="58.749514826077075"/>
    <n v="59.14951482607708"/>
    <s v="2. Riesgo (&gt;=40 y &lt;60)"/>
  </r>
  <r>
    <s v="08078"/>
    <x v="1"/>
    <x v="1"/>
    <x v="126"/>
    <s v="Ciudades y aglomeraciones"/>
    <n v="6"/>
    <s v="G2"/>
    <n v="0"/>
    <n v="1734.065216"/>
    <n v="44993.406730000002"/>
    <n v="65366.694065000003"/>
    <n v="12542.121704999998"/>
    <n v="3771.7495319999998"/>
    <n v="63607.361813999996"/>
    <n v="10800.687925"/>
    <n v="12542.121704999998"/>
    <n v="5560.0385509999987"/>
    <n v="305.53007500000001"/>
    <n v="-5222.7509029999928"/>
    <n v="0"/>
    <n v="0"/>
    <n v="165171.38966931001"/>
    <n v="45615.544297289998"/>
    <s v="Si"/>
    <n v="47.726086858408785"/>
    <n v="80"/>
    <n v="8811.9260979999999"/>
    <n v="10808.056489000001"/>
    <n v="63607.361813999996"/>
    <n v="53620.178695000002"/>
    <n v="46727.471946000005"/>
    <n v="65366.694065000003"/>
    <n v="-4917.2208279999932"/>
    <n v="65366.694065000003"/>
    <n v="71.485138745940958"/>
    <n v="28.514861254059042"/>
    <n v="16.980248224385193"/>
    <n v="22.40266892343266"/>
    <n v="27.617097845224269"/>
    <n v="72.382902154775735"/>
    <n v="44.330924876796992"/>
    <n v="50"/>
    <n v="-7.5225172365461175"/>
    <n v="80"/>
    <n v="50.660086466453485"/>
    <n v="40.528069173162791"/>
    <n v="32.273913141591215"/>
    <n v="100"/>
    <n v="122.65260022383816"/>
    <n v="70"/>
    <n v="84.298699342059777"/>
    <n v="80"/>
    <n v="0.37957746301366646"/>
    <n v="0"/>
    <n v="83.333333333333329"/>
    <n v="83.712910796346989"/>
    <n v="16.7425821592694"/>
    <n v="57.194735839829463"/>
    <n v="57.270651332432195"/>
    <s v="2. Riesgo (&gt;=40 y &lt;60)"/>
  </r>
  <r>
    <s v="08137"/>
    <x v="1"/>
    <x v="1"/>
    <x v="127"/>
    <s v="Intermedio"/>
    <n v="6"/>
    <s v="G4"/>
    <n v="0"/>
    <n v="2313.7746565000002"/>
    <n v="28223.582106499998"/>
    <n v="37812.475595000004"/>
    <n v="3676.3218895"/>
    <n v="625.90761199999997"/>
    <n v="34399.905751999999"/>
    <n v="5337.5853589999997"/>
    <n v="3676.3218895"/>
    <n v="1252.2585155000002"/>
    <n v="66.702432999999999"/>
    <n v="988.5064690000072"/>
    <n v="552.17372499999999"/>
    <n v="0"/>
    <n v="94405.128329679996"/>
    <n v="20080.849149099999"/>
    <s v="Si"/>
    <n v="70.27030064860142"/>
    <n v="80"/>
    <n v="926.36"/>
    <n v="1353.838714"/>
    <n v="34399.905751999999"/>
    <n v="29524.927089000001"/>
    <n v="30537.356763"/>
    <n v="37812.475595000004"/>
    <n v="1607.3826270000072"/>
    <n v="37812.475595000004"/>
    <n v="80.760003894159198"/>
    <n v="19.239996105840802"/>
    <n v="15.516279019717008"/>
    <n v="21.662247463760089"/>
    <n v="21.270930408540938"/>
    <n v="78.729069591459066"/>
    <n v="34.062809327893596"/>
    <n v="40"/>
    <n v="4.2509320051304806"/>
    <n v="100"/>
    <n v="51.926262632211987"/>
    <n v="41.541010105769594"/>
    <n v="9.7296993513985797"/>
    <n v="43.101652509465119"/>
    <n v="146.14606783539875"/>
    <n v="50"/>
    <n v="85.828511571673218"/>
    <n v="80"/>
    <n v="2.1538541623318403"/>
    <n v="0"/>
    <n v="57.700550836488368"/>
    <n v="59.854404998820208"/>
    <n v="11.970880999764042"/>
    <n v="53.08112027306727"/>
    <n v="53.511891105533635"/>
    <s v="2. Riesgo (&gt;=40 y &lt;60)"/>
  </r>
  <r>
    <s v="08141"/>
    <x v="1"/>
    <x v="1"/>
    <x v="128"/>
    <s v="Intermedio"/>
    <n v="6"/>
    <s v="G5"/>
    <n v="0"/>
    <n v="1984.25335025"/>
    <n v="18109.463690749999"/>
    <n v="22692.575578"/>
    <n v="3170.8841592500003"/>
    <n v="382.82750099999998"/>
    <n v="18863.861196999998"/>
    <n v="913.44725500000004"/>
    <n v="3170.8841592500003"/>
    <n v="280.86608425000031"/>
    <n v="308.96924000000001"/>
    <n v="938.69630600000164"/>
    <n v="0"/>
    <n v="0"/>
    <n v="65134.702628230007"/>
    <n v="30270.279611919999"/>
    <s v="Si"/>
    <n v="77.923970744893452"/>
    <n v="80"/>
    <n v="2269.3113579999999"/>
    <n v="1186.630809"/>
    <n v="18863.861196999998"/>
    <n v="18141.835029999998"/>
    <n v="20093.717041"/>
    <n v="22692.575578"/>
    <n v="1247.6655460000015"/>
    <n v="22692.575578"/>
    <n v="88.547538255113082"/>
    <n v="11.452461744886918"/>
    <n v="4.8423132754245959"/>
    <n v="6.1715190122108003"/>
    <n v="46.473351977507249"/>
    <n v="53.526648022492751"/>
    <n v="8.8576583105588043"/>
    <n v="20"/>
    <n v="5.4981222458044314"/>
    <n v="80"/>
    <n v="34.230125755918095"/>
    <n v="27.384100604734478"/>
    <n v="2.0760292551065476"/>
    <n v="9.1966142345625439"/>
    <n v="52.290348118902777"/>
    <n v="50"/>
    <n v="96.172437024108149"/>
    <n v="100"/>
    <n v="0"/>
    <n v="0"/>
    <n v="53.065538078187522"/>
    <n v="53.065538078187522"/>
    <n v="10.613107615637505"/>
    <n v="37.997208220371981"/>
    <n v="37.997208220371981"/>
    <s v="1. Deterioro (&lt;40)"/>
  </r>
  <r>
    <s v="08296"/>
    <x v="1"/>
    <x v="1"/>
    <x v="129"/>
    <s v="Ciudades y aglomeraciones"/>
    <n v="5"/>
    <s v="G1"/>
    <n v="0"/>
    <n v="1364.1907839999999"/>
    <n v="9971.4464580000003"/>
    <n v="14592.158581"/>
    <n v="2942.8510260000003"/>
    <n v="755.27565800000002"/>
    <n v="72221.533169000002"/>
    <n v="21389.396879"/>
    <n v="2942.8510260000003"/>
    <n v="-5404.2472429999998"/>
    <n v="619.78624400000001"/>
    <n v="-65976.472857000001"/>
    <n v="2174.286188"/>
    <n v="0"/>
    <n v="176803.90638707002"/>
    <n v="32763.892948029999"/>
    <s v="NO"/>
    <n v="38.054530470425256"/>
    <n v="80"/>
    <n v="17122.819267999999"/>
    <n v="1578.6602419999999"/>
    <n v="72221.533169000002"/>
    <n v="59302.777191000001"/>
    <n v="11335.637242000001"/>
    <n v="14592.158581"/>
    <n v="-63182.400425"/>
    <n v="14592.158581"/>
    <n v="77.683073268952711"/>
    <n v="22.316926731047289"/>
    <n v="29.616370548307707"/>
    <n v="38.639028847737862"/>
    <n v="18.53120421236693"/>
    <n v="81.46879578763307"/>
    <n v="-183.63985112578374"/>
    <n v="0"/>
    <n v="-432.98871838788722"/>
    <n v="0"/>
    <n v="28.484950273283641"/>
    <n v="22.787960218626914"/>
    <n v="0"/>
    <n v="0"/>
    <n v="9.2196280138883484"/>
    <n v="0"/>
    <n v="82.112321061130316"/>
    <n v="80"/>
    <n v="0"/>
    <n v="0"/>
    <n v="26.666666666666668"/>
    <n v="26.666666666666668"/>
    <n v="5.3333333333333339"/>
    <n v="28.12129355196025"/>
    <n v="28.12129355196025"/>
    <s v="1. Deterioro (&lt;40)"/>
  </r>
  <r>
    <s v="08372"/>
    <x v="1"/>
    <x v="1"/>
    <x v="130"/>
    <s v="Intermedio"/>
    <n v="6"/>
    <s v="G4"/>
    <n v="0"/>
    <n v="1485.814545"/>
    <n v="16964.654600000002"/>
    <n v="25938.345152000002"/>
    <n v="5285.8621940000003"/>
    <n v="432.855163"/>
    <n v="20675.201105"/>
    <n v="828.90553899999998"/>
    <n v="5285.8621940000003"/>
    <n v="2543.6552590000001"/>
    <n v="81.333758000000003"/>
    <n v="2520.9371119999996"/>
    <n v="0"/>
    <n v="0"/>
    <n v="85416.619376999995"/>
    <n v="28913.580639"/>
    <s v="NO"/>
    <n v="56.276560930622409"/>
    <n v="80"/>
    <n v="4511.5379999999996"/>
    <n v="3522.6807239999998"/>
    <n v="20675.201105"/>
    <n v="19421.780798"/>
    <n v="18450.469145000003"/>
    <n v="25938.345152000002"/>
    <n v="2602.2708699999998"/>
    <n v="25938.345152000002"/>
    <n v="71.132021094172856"/>
    <n v="28.867978905827144"/>
    <n v="4.0091776364851954"/>
    <n v="5.5972052305423849"/>
    <n v="33.850064366730855"/>
    <n v="66.149935633269138"/>
    <n v="48.121861025573303"/>
    <n v="70"/>
    <n v="10.032524645464319"/>
    <n v="60"/>
    <n v="46.123023953927735"/>
    <n v="36.898419163142187"/>
    <n v="0"/>
    <n v="0"/>
    <n v="78.081592663078538"/>
    <n v="70"/>
    <n v="93.937566553116241"/>
    <n v="100"/>
    <n v="0.40582466929396244"/>
    <n v="0"/>
    <n v="56.666666666666664"/>
    <n v="57.072491335960628"/>
    <n v="11.414498267192126"/>
    <n v="48.231752496475522"/>
    <n v="48.312917430334309"/>
    <s v="2. Riesgo (&gt;=40 y &lt;60)"/>
  </r>
  <r>
    <s v="08421"/>
    <x v="1"/>
    <x v="1"/>
    <x v="131"/>
    <s v="Intermedio"/>
    <n v="6"/>
    <s v="G5"/>
    <n v="0"/>
    <n v="1703.9733415000001"/>
    <n v="25307.206744499999"/>
    <n v="36045.106394000002"/>
    <n v="6727.5445074999998"/>
    <n v="3045.2004010000001"/>
    <n v="36706.821327999998"/>
    <n v="7605.4513909999996"/>
    <n v="6727.5445074999998"/>
    <n v="3833.6417845000001"/>
    <n v="375"/>
    <n v="-3555.6176569999952"/>
    <n v="2491.4774550000002"/>
    <n v="0"/>
    <n v="80728.15931522999"/>
    <n v="21741.40236321"/>
    <s v="Si"/>
    <n v="67.479880319251635"/>
    <n v="80"/>
    <n v="4691.1408430000001"/>
    <n v="5023.5711659999997"/>
    <n v="36706.821327999998"/>
    <n v="28994.881895999999"/>
    <n v="27011.180086"/>
    <n v="36045.106394000002"/>
    <n v="-689.14020199999504"/>
    <n v="36045.106394000002"/>
    <n v="74.937162872395419"/>
    <n v="25.062837127604581"/>
    <n v="20.719449725815821"/>
    <n v="26.406899065035383"/>
    <n v="26.93162156505198"/>
    <n v="73.068378434948016"/>
    <n v="56.984264916065293"/>
    <n v="80"/>
    <n v="-1.9118828349878527"/>
    <n v="100"/>
    <n v="60.9076229255176"/>
    <n v="48.726098340414083"/>
    <n v="12.520119680748365"/>
    <n v="55.462951974868787"/>
    <n v="107.08634283483607"/>
    <n v="100"/>
    <n v="78.990446045195071"/>
    <n v="70"/>
    <n v="0.81236561157797604"/>
    <n v="0"/>
    <n v="75.154317324956267"/>
    <n v="75.966682936534241"/>
    <n v="15.193336587306849"/>
    <n v="63.756961805405339"/>
    <n v="63.919434927720928"/>
    <s v="3. Vulnerable (&gt;=60 y &lt;70)"/>
  </r>
  <r>
    <s v="08433"/>
    <x v="1"/>
    <x v="1"/>
    <x v="132"/>
    <s v="Ciudades y aglomeraciones"/>
    <n v="3"/>
    <s v="G1"/>
    <n v="0"/>
    <n v="0"/>
    <n v="143485.241985"/>
    <n v="188003.74288100001"/>
    <n v="30692.130120999995"/>
    <n v="1139.0723390000001"/>
    <n v="175026.02056399998"/>
    <n v="13584.484557"/>
    <n v="30692.130120999995"/>
    <n v="12364.488152999995"/>
    <n v="897.54081799999994"/>
    <n v="-5349.9196509999747"/>
    <n v="0"/>
    <n v="0"/>
    <n v="99095.032805380004"/>
    <n v="72417.011977839997"/>
    <s v="NO"/>
    <n v="61.035935937697971"/>
    <n v="70"/>
    <n v="35678.17"/>
    <n v="30692.130120999998"/>
    <n v="175026.02056399998"/>
    <n v="154135.405027"/>
    <n v="143485.241985"/>
    <n v="188003.74288100001"/>
    <n v="-4452.3788329999752"/>
    <n v="188003.74288100001"/>
    <n v="76.320417767332046"/>
    <n v="23.679582232667954"/>
    <n v="7.7614085684092329"/>
    <n v="10.125929815899749"/>
    <n v="73.078347044967515"/>
    <n v="26.921652955032485"/>
    <n v="40.285532819828738"/>
    <n v="50"/>
    <n v="-2.3682394641569342"/>
    <n v="100"/>
    <n v="42.14543300072004"/>
    <n v="33.716346400576036"/>
    <n v="0"/>
    <n v="0"/>
    <n v="86.024956215523389"/>
    <n v="80"/>
    <n v="88.064280116932039"/>
    <n v="80"/>
    <n v="0"/>
    <n v="0"/>
    <n v="53.333333333333336"/>
    <n v="53.333333333333336"/>
    <n v="10.666666666666668"/>
    <n v="44.3830130672427"/>
    <n v="44.3830130672427"/>
    <s v="2. Riesgo (&gt;=40 y &lt;60)"/>
  </r>
  <r>
    <s v="08436"/>
    <x v="1"/>
    <x v="1"/>
    <x v="133"/>
    <s v="Intermedio"/>
    <n v="6"/>
    <s v="G4"/>
    <n v="0"/>
    <n v="2006.9582917499999"/>
    <n v="19867.651749249999"/>
    <n v="26600.459328999998"/>
    <n v="3236.4643687500002"/>
    <n v="502.98597899999999"/>
    <n v="37344.598383999997"/>
    <n v="14812.672898999999"/>
    <n v="3236.4643687500002"/>
    <n v="1282.4420907500003"/>
    <n v="0"/>
    <n v="-12698.161331999996"/>
    <n v="473.46620200000001"/>
    <n v="0"/>
    <n v="67248.831390959996"/>
    <n v="52340.889942460002"/>
    <s v="NO"/>
    <n v="57.85964356782911"/>
    <n v="80"/>
    <n v="1520.312103"/>
    <n v="1228.701337"/>
    <n v="37344.598382999997"/>
    <n v="22570.90467"/>
    <n v="21874.610041"/>
    <n v="26600.459328999998"/>
    <n v="-12224.695129999996"/>
    <n v="26600.459328999998"/>
    <n v="82.233956077413126"/>
    <n v="17.766043922586874"/>
    <n v="39.664833844742525"/>
    <n v="55.375998669648183"/>
    <n v="77.831672104708119"/>
    <n v="22.168327895291881"/>
    <n v="39.624786329574512"/>
    <n v="50"/>
    <n v="-45.956706907961369"/>
    <n v="0"/>
    <n v="29.062074097505388"/>
    <n v="23.249659278004312"/>
    <n v="0"/>
    <n v="0"/>
    <n v="80.819019632576058"/>
    <n v="80"/>
    <n v="60.439543193145511"/>
    <n v="60"/>
    <n v="0.627197206445674"/>
    <n v="0"/>
    <n v="46.666666666666664"/>
    <n v="47.293863873112336"/>
    <n v="9.4587727746224672"/>
    <n v="32.582992611337644"/>
    <n v="32.708432052626776"/>
    <s v="1. Deterioro (&lt;40)"/>
  </r>
  <r>
    <s v="08520"/>
    <x v="1"/>
    <x v="1"/>
    <x v="134"/>
    <s v="Ciudades y aglomeraciones"/>
    <n v="6"/>
    <s v="G2"/>
    <n v="0"/>
    <n v="1194.707345"/>
    <n v="19862.989164999999"/>
    <n v="28807.227744999997"/>
    <n v="5753.8909009999998"/>
    <n v="599.36583800000005"/>
    <n v="27187.106252000001"/>
    <n v="3072.8755169999999"/>
    <n v="5753.8909009999998"/>
    <n v="1774.4293539999999"/>
    <n v="782.52767500000004"/>
    <n v="-351.46419400000377"/>
    <n v="1673.0316339999999"/>
    <n v="0"/>
    <n v="65816.034234809995"/>
    <n v="18417.958712790001"/>
    <s v="Si"/>
    <n v="53.483401179642918"/>
    <n v="80"/>
    <n v="3356.915"/>
    <n v="4545.0532300000004"/>
    <n v="25179.230392000001"/>
    <n v="21499.090701000001"/>
    <n v="21057.696509999998"/>
    <n v="28807.227744999997"/>
    <n v="2104.0951149999964"/>
    <n v="28807.227744999997"/>
    <n v="73.098656685751138"/>
    <n v="26.901343314248862"/>
    <n v="11.30269433060367"/>
    <n v="14.912062278785761"/>
    <n v="27.983999532820182"/>
    <n v="72.016000467179822"/>
    <n v="30.838773006481791"/>
    <n v="40"/>
    <n v="7.3040527662895274"/>
    <n v="80"/>
    <n v="46.765881212042885"/>
    <n v="37.412704969634312"/>
    <n v="26.516598820357082"/>
    <n v="100"/>
    <n v="135.39375378882099"/>
    <n v="60"/>
    <n v="85.384224880164481"/>
    <n v="80"/>
    <n v="0"/>
    <n v="0"/>
    <n v="80"/>
    <n v="80"/>
    <n v="16"/>
    <n v="53.412704969634312"/>
    <n v="53.412704969634312"/>
    <s v="2. Riesgo (&gt;=40 y &lt;60)"/>
  </r>
  <r>
    <s v="08549"/>
    <x v="1"/>
    <x v="1"/>
    <x v="135"/>
    <s v="Rural"/>
    <n v="6"/>
    <s v="G5"/>
    <n v="0"/>
    <n v="1502.233013"/>
    <n v="6891.7156779999996"/>
    <n v="12474.346597"/>
    <n v="3009.3459539999999"/>
    <n v="300.21337"/>
    <n v="10601.446968999999"/>
    <n v="1549.0946719999999"/>
    <n v="3009.3459539999999"/>
    <n v="695.69924200000014"/>
    <n v="0"/>
    <n v="-440.74708399999872"/>
    <n v="36.893811999999997"/>
    <n v="0"/>
    <n v="22144.398205590001"/>
    <n v="7496.7852518199998"/>
    <s v="Si"/>
    <n v="71.988190641851233"/>
    <n v="80"/>
    <n v="600.52089999999998"/>
    <n v="1507.1129410000001"/>
    <n v="10601.446968999999"/>
    <n v="9239.7709969999996"/>
    <n v="8393.9486909999996"/>
    <n v="12474.346597"/>
    <n v="-403.8532719999987"/>
    <n v="12474.346597"/>
    <n v="67.289686283197312"/>
    <n v="32.710313716802688"/>
    <n v="14.612106031655424"/>
    <n v="18.623101202574357"/>
    <n v="33.854093401949193"/>
    <n v="66.1459065980508"/>
    <n v="23.117954952147723"/>
    <n v="30"/>
    <n v="-3.2374703465199759"/>
    <n v="100"/>
    <n v="49.495864303485568"/>
    <n v="39.596691442788455"/>
    <n v="8.011809358148767"/>
    <n v="35.491561502090107"/>
    <n v="250.96760845459335"/>
    <n v="0"/>
    <n v="87.15575358739504"/>
    <n v="80"/>
    <n v="0"/>
    <n v="0"/>
    <n v="38.497187167363371"/>
    <n v="38.497187167363371"/>
    <n v="7.6994374334726743"/>
    <n v="47.296128876261129"/>
    <n v="47.296128876261129"/>
    <s v="2. Riesgo (&gt;=40 y &lt;60)"/>
  </r>
  <r>
    <s v="08558"/>
    <x v="1"/>
    <x v="1"/>
    <x v="136"/>
    <s v="Ciudades y aglomeraciones"/>
    <n v="6"/>
    <s v="G3"/>
    <n v="0"/>
    <n v="1604.3287769999999"/>
    <n v="14400.631576"/>
    <n v="21153.338994999998"/>
    <n v="2885.198069"/>
    <n v="266.37106399999999"/>
    <n v="18689.253506999998"/>
    <n v="1127.5759290000001"/>
    <n v="2885.198069"/>
    <n v="685.52100299999984"/>
    <n v="113.40407"/>
    <n v="264.40842200000043"/>
    <n v="0"/>
    <n v="150"/>
    <n v="46272.800572169996"/>
    <n v="25193.768882910001"/>
    <s v="Si"/>
    <n v="69.663372786575039"/>
    <n v="80"/>
    <n v="1094.49"/>
    <n v="1280.8692920000001"/>
    <n v="18689.253506999998"/>
    <n v="16830.073627000002"/>
    <n v="16004.960353"/>
    <n v="21153.338994999998"/>
    <n v="377.81249200000042"/>
    <n v="21303.338994999998"/>
    <n v="75.661626548806709"/>
    <n v="24.338373451193291"/>
    <n v="6.033285002943912"/>
    <n v="8.0039592433316216"/>
    <n v="54.446172635728409"/>
    <n v="45.553827364271591"/>
    <n v="23.759928663670539"/>
    <n v="30"/>
    <n v="1.7734895552695984"/>
    <n v="100"/>
    <n v="41.579232011759302"/>
    <n v="33.263385609407443"/>
    <n v="10.336627213424961"/>
    <n v="45.790285823053928"/>
    <n v="117.02887116373837"/>
    <n v="80"/>
    <n v="90.052144783077367"/>
    <n v="100"/>
    <n v="0"/>
    <n v="0"/>
    <n v="75.263428607684645"/>
    <n v="75.263428607684645"/>
    <n v="15.05268572153693"/>
    <n v="48.316071330944375"/>
    <n v="48.316071330944375"/>
    <s v="2. Riesgo (&gt;=40 y &lt;60)"/>
  </r>
  <r>
    <s v="08560"/>
    <x v="1"/>
    <x v="1"/>
    <x v="137"/>
    <s v="Ciudades y aglomeraciones"/>
    <n v="6"/>
    <s v="G4"/>
    <n v="0"/>
    <n v="1607.3733445"/>
    <n v="21804.4267755"/>
    <n v="31032.434494000001"/>
    <n v="3662.1529924999995"/>
    <n v="952.46237599999995"/>
    <n v="27975.372188000001"/>
    <n v="4471.7020839999996"/>
    <n v="3662.1529924999995"/>
    <n v="2044.0863044999996"/>
    <n v="13.016285"/>
    <n v="1438.9956180000008"/>
    <n v="145.816"/>
    <n v="0"/>
    <n v="80472.078369990006"/>
    <n v="28098.621626569999"/>
    <s v="Si"/>
    <n v="46.737030612178721"/>
    <n v="80"/>
    <n v="1353.9880000000001"/>
    <n v="2053.1656280000002"/>
    <n v="27975.372188000001"/>
    <n v="22507.994954999998"/>
    <n v="23411.80012"/>
    <n v="31032.434494000001"/>
    <n v="1597.8279030000008"/>
    <n v="31032.434494000001"/>
    <n v="75.443001819681854"/>
    <n v="24.556998180318146"/>
    <n v="15.984423920973356"/>
    <n v="22.315823665053326"/>
    <n v="34.917231163559279"/>
    <n v="65.082768836440721"/>
    <n v="55.816518553054415"/>
    <n v="80"/>
    <n v="5.1488964016307985"/>
    <n v="80"/>
    <n v="54.391118136362437"/>
    <n v="43.512894509089953"/>
    <n v="33.262969387821279"/>
    <n v="100"/>
    <n v="151.63839177304379"/>
    <n v="0"/>
    <n v="80.456462933689835"/>
    <n v="80"/>
    <n v="1.0379165976295051"/>
    <n v="0"/>
    <n v="60"/>
    <n v="61.037916597629504"/>
    <n v="12.207583319525902"/>
    <n v="55.512894509089953"/>
    <n v="55.720477828615856"/>
    <s v="2. Riesgo (&gt;=40 y &lt;60)"/>
  </r>
  <r>
    <s v="08573"/>
    <x v="1"/>
    <x v="1"/>
    <x v="138"/>
    <s v="Ciudades y aglomeraciones"/>
    <n v="3"/>
    <s v="G1"/>
    <n v="0"/>
    <n v="0"/>
    <n v="22746.470062"/>
    <n v="91036.238265999986"/>
    <n v="61195.134596999989"/>
    <n v="18053.858550000001"/>
    <n v="103726.072184"/>
    <n v="46188.137948000003"/>
    <n v="61195.134596999989"/>
    <n v="30361.55575499999"/>
    <n v="226.624999"/>
    <n v="-43523.412760000021"/>
    <n v="4839.2191400000002"/>
    <n v="49000"/>
    <n v="175108.81341012"/>
    <n v="63192.175563230005"/>
    <s v="NO"/>
    <n v="55.334296051953125"/>
    <n v="70"/>
    <n v="56933.897449999997"/>
    <n v="60906.336805999999"/>
    <n v="103726.072184"/>
    <n v="71991.405782999995"/>
    <n v="22746.470062"/>
    <n v="91036.238265999986"/>
    <n v="-38457.56862100002"/>
    <n v="140036.238266"/>
    <n v="24.986170886737202"/>
    <n v="75.013829113262801"/>
    <n v="44.528956872161054"/>
    <n v="58.094750210417644"/>
    <n v="36.087375805139203"/>
    <n v="63.912624194860797"/>
    <n v="49.614329562220497"/>
    <n v="70"/>
    <n v="-27.462583326431226"/>
    <n v="20"/>
    <n v="57.404240703708254"/>
    <n v="45.923392562966605"/>
    <n v="0"/>
    <n v="0"/>
    <n v="106.97728336530736"/>
    <n v="100"/>
    <n v="69.405313695185725"/>
    <n v="60"/>
    <n v="0"/>
    <n v="0"/>
    <n v="53.333333333333336"/>
    <n v="53.333333333333336"/>
    <n v="10.666666666666668"/>
    <n v="56.590059229633269"/>
    <n v="56.590059229633269"/>
    <s v="2. Riesgo (&gt;=40 y &lt;60)"/>
  </r>
  <r>
    <s v="08606"/>
    <x v="1"/>
    <x v="1"/>
    <x v="139"/>
    <s v="Intermedio"/>
    <n v="6"/>
    <s v="G5"/>
    <n v="0"/>
    <n v="1508.254416"/>
    <n v="26805.330042000001"/>
    <n v="30760.936611000005"/>
    <n v="3867.3812500000004"/>
    <n v="1182.5186670000001"/>
    <n v="29513.497275000002"/>
    <n v="1773.359692"/>
    <n v="3867.3812500000004"/>
    <n v="1049.4739690000001"/>
    <n v="184.58963800000001"/>
    <n v="-1570.4679449999967"/>
    <n v="11.56007"/>
    <n v="0"/>
    <n v="90668.16155491001"/>
    <n v="64451.792996570002"/>
    <s v="NO"/>
    <n v="92.744815442071342"/>
    <n v="80"/>
    <n v="2934.7732700000001"/>
    <n v="2359.1268340000001"/>
    <n v="29513.497275000002"/>
    <n v="21006.293119000002"/>
    <n v="28313.584458000001"/>
    <n v="30760.936611000005"/>
    <n v="-1374.3182369999968"/>
    <n v="30760.936611000005"/>
    <n v="92.043960871708833"/>
    <n v="7.9560391282911667"/>
    <n v="6.0086396250374561"/>
    <n v="7.6579997150618642"/>
    <n v="71.085364356414161"/>
    <n v="28.914635643585839"/>
    <n v="27.136553165013147"/>
    <n v="40"/>
    <n v="-4.4677385945021761"/>
    <n v="100"/>
    <n v="36.905734897387774"/>
    <n v="29.524587917910221"/>
    <n v="0"/>
    <n v="0"/>
    <n v="80.385318283889092"/>
    <n v="80"/>
    <n v="71.175208153978417"/>
    <n v="70"/>
    <n v="0.93792578361056744"/>
    <n v="0"/>
    <n v="50"/>
    <n v="50.937925783610567"/>
    <n v="10.187585156722115"/>
    <n v="39.524587917910225"/>
    <n v="39.712173074632332"/>
    <s v="1. Deterioro (&lt;40)"/>
  </r>
  <r>
    <s v="08634"/>
    <x v="1"/>
    <x v="1"/>
    <x v="140"/>
    <s v="Ciudades y aglomeraciones"/>
    <n v="6"/>
    <s v="G1"/>
    <n v="0"/>
    <n v="1092.42771475"/>
    <n v="23341.151385249999"/>
    <n v="31111.191007000001"/>
    <n v="5374.6443277500002"/>
    <n v="1251.488617"/>
    <n v="29043.983606000002"/>
    <n v="5402.5680030000003"/>
    <n v="5374.6443277500002"/>
    <n v="2339.1002847500004"/>
    <n v="432.92858699999999"/>
    <n v="1935.2147610000029"/>
    <n v="0"/>
    <n v="0"/>
    <n v="120363.74009158"/>
    <n v="27047.005137509997"/>
    <s v="Si"/>
    <n v="65.625542290358851"/>
    <n v="80"/>
    <n v="3835.3838209999999"/>
    <n v="3832.1956270000001"/>
    <n v="26140.432203"/>
    <n v="23464.677950000001"/>
    <n v="24433.579099999999"/>
    <n v="31111.191007000001"/>
    <n v="2368.1433480000028"/>
    <n v="31111.191007000001"/>
    <n v="78.536302562323812"/>
    <n v="21.463697437676188"/>
    <n v="18.601332641862253"/>
    <n v="24.268248109029432"/>
    <n v="22.471057410588109"/>
    <n v="77.528942589411884"/>
    <n v="43.521024687585665"/>
    <n v="50"/>
    <n v="7.611869784950283"/>
    <n v="80"/>
    <n v="50.652177627223502"/>
    <n v="40.521742101778806"/>
    <n v="14.374457709641149"/>
    <n v="63.677494939645442"/>
    <n v="99.916874186553557"/>
    <n v="100"/>
    <n v="89.763924971780227"/>
    <n v="80"/>
    <n v="0"/>
    <n v="0"/>
    <n v="81.225831646548485"/>
    <n v="81.225831646548485"/>
    <n v="16.245166329309697"/>
    <n v="56.766908431088503"/>
    <n v="56.766908431088503"/>
    <s v="2. Riesgo (&gt;=40 y &lt;60)"/>
  </r>
  <r>
    <s v="08638"/>
    <x v="1"/>
    <x v="1"/>
    <x v="85"/>
    <s v="Ciudades y aglomeraciones"/>
    <n v="6"/>
    <s v="G2"/>
    <n v="0"/>
    <n v="2522.7436950000001"/>
    <n v="71529.988693000007"/>
    <n v="98283.371146999998"/>
    <n v="19053.829202000001"/>
    <n v="4004.1725179999999"/>
    <n v="103565.25739899999"/>
    <n v="20630.759785999999"/>
    <n v="19053.829202000001"/>
    <n v="10525.387617"/>
    <n v="0"/>
    <n v="1972.4575320000004"/>
    <n v="4639.8606540000001"/>
    <n v="0"/>
    <n v="252995.50181761998"/>
    <n v="54777.548003410004"/>
    <s v="Si"/>
    <n v="49.745814708841202"/>
    <n v="80"/>
    <n v="14798.690572"/>
    <n v="16257.298476"/>
    <n v="87782.472030000004"/>
    <n v="80361.828808000006"/>
    <n v="74052.732388000004"/>
    <n v="98283.371146999998"/>
    <n v="6612.3181860000004"/>
    <n v="98283.371146999998"/>
    <n v="75.346146071079687"/>
    <n v="24.653853928920313"/>
    <n v="19.920541216362782"/>
    <n v="26.28190611518156"/>
    <n v="21.651589696206607"/>
    <n v="78.348410303793401"/>
    <n v="55.240274830925827"/>
    <n v="80"/>
    <n v="6.7278097086333348"/>
    <n v="80"/>
    <n v="57.856834069579051"/>
    <n v="46.285467255663242"/>
    <n v="30.254185291158798"/>
    <n v="100"/>
    <n v="109.85633084835068"/>
    <n v="100"/>
    <n v="91.546554738782064"/>
    <n v="100"/>
    <n v="0"/>
    <n v="0"/>
    <n v="100"/>
    <n v="100"/>
    <n v="20"/>
    <n v="66.285467255663235"/>
    <n v="66.285467255663235"/>
    <s v="3. Vulnerable (&gt;=60 y &lt;70)"/>
  </r>
  <r>
    <s v="08675"/>
    <x v="1"/>
    <x v="1"/>
    <x v="141"/>
    <s v="Intermedio"/>
    <n v="6"/>
    <s v="G4"/>
    <n v="0"/>
    <n v="2042.0717975"/>
    <n v="16110.4184035"/>
    <n v="20042.124454999997"/>
    <n v="244.86066999999997"/>
    <n v="32.437201999999999"/>
    <n v="17219.515614"/>
    <n v="1465.72246"/>
    <n v="2286.9324674999998"/>
    <n v="783.92300449999993"/>
    <n v="36.120973999999997"/>
    <n v="1319.599377999999"/>
    <n v="276.96655500000003"/>
    <n v="230"/>
    <n v="49859.794193000002"/>
    <n v="11637.163338"/>
    <s v="Si"/>
    <n v="64.692894369689952"/>
    <n v="80"/>
    <n v="448.8"/>
    <n v="244.86067"/>
    <n v="17219.515614"/>
    <n v="16763.822843000002"/>
    <n v="18152.490201000001"/>
    <n v="20042.124454999997"/>
    <n v="1632.6869069999989"/>
    <n v="20272.124454999997"/>
    <n v="90.571686857634589"/>
    <n v="9.4283131423654112"/>
    <n v="8.5119842674803348"/>
    <n v="11.883564956229733"/>
    <n v="23.339774113295046"/>
    <n v="76.66022588670495"/>
    <n v="34.278362638183154"/>
    <n v="40"/>
    <n v="8.0538520302804599"/>
    <n v="80"/>
    <n v="43.594420797060025"/>
    <n v="34.875536637648018"/>
    <n v="15.307105630310048"/>
    <n v="67.809037461004834"/>
    <n v="54.558972816399283"/>
    <n v="50"/>
    <n v="97.353626076278786"/>
    <n v="100"/>
    <n v="0"/>
    <n v="0"/>
    <n v="72.603012487001607"/>
    <n v="72.603012487001607"/>
    <n v="14.520602497400322"/>
    <n v="49.396139135048344"/>
    <n v="49.396139135048344"/>
    <s v="2. Riesgo (&gt;=40 y &lt;60)"/>
  </r>
  <r>
    <s v="08685"/>
    <x v="1"/>
    <x v="1"/>
    <x v="142"/>
    <s v="Ciudades y aglomeraciones"/>
    <n v="6"/>
    <s v="G2"/>
    <n v="0"/>
    <n v="1150.1224299999999"/>
    <n v="20790.243146000001"/>
    <n v="28933.564417000001"/>
    <n v="5285.9766269999991"/>
    <n v="1226.9698619999999"/>
    <n v="25536.937504000001"/>
    <n v="2271.8717230000002"/>
    <n v="5285.9766269999991"/>
    <n v="1831.8979719999993"/>
    <n v="570.897469"/>
    <n v="102.18952699999863"/>
    <n v="255.51664"/>
    <n v="0"/>
    <n v="60767.016631470004"/>
    <n v="43584.139157760001"/>
    <s v="Si"/>
    <n v="62.931148921112644"/>
    <n v="80"/>
    <n v="2566.2454590000002"/>
    <n v="4099.0458740000004"/>
    <n v="25377.296235000002"/>
    <n v="24020.880537000001"/>
    <n v="21940.365576"/>
    <n v="28933.564417000001"/>
    <n v="928.60363599999869"/>
    <n v="28933.564417000001"/>
    <n v="75.830150961659157"/>
    <n v="24.169849038340843"/>
    <n v="8.8964141555507332"/>
    <n v="11.737367928834212"/>
    <n v="71.723348575892842"/>
    <n v="28.276651424107158"/>
    <n v="34.655809158196639"/>
    <n v="40"/>
    <n v="3.2094339384413861"/>
    <n v="100"/>
    <n v="40.836773678256442"/>
    <n v="32.669418942605155"/>
    <n v="17.068851078887356"/>
    <n v="75.613404008445556"/>
    <n v="159.72929867734837"/>
    <n v="0"/>
    <n v="94.655003096313891"/>
    <n v="100"/>
    <n v="0"/>
    <n v="0"/>
    <n v="58.537801336148526"/>
    <n v="58.537801336148526"/>
    <n v="11.707560267229706"/>
    <n v="44.376979209834857"/>
    <n v="44.376979209834857"/>
    <s v="2. Riesgo (&gt;=40 y &lt;60)"/>
  </r>
  <r>
    <s v="08758"/>
    <x v="1"/>
    <x v="1"/>
    <x v="143"/>
    <s v="Ciudades y aglomeraciones"/>
    <n v="2"/>
    <s v="G1"/>
    <n v="0"/>
    <n v="765.16229925000005"/>
    <n v="547623.48888375005"/>
    <n v="709396.04562900006"/>
    <n v="116329.24089665001"/>
    <n v="29572.198793"/>
    <n v="683535.99259799998"/>
    <n v="14454.754557"/>
    <n v="116329.24089665001"/>
    <n v="61516.809363650005"/>
    <n v="6427.550244"/>
    <n v="-28952.37850199989"/>
    <n v="44807.129843000002"/>
    <n v="0"/>
    <n v="841684.88027199998"/>
    <n v="248559.58280164999"/>
    <s v="Si"/>
    <n v="49.245559892178356"/>
    <n v="70"/>
    <n v="132349.99100499999"/>
    <n v="114249.39122999999"/>
    <n v="683535.99259799998"/>
    <n v="660352.60450599995"/>
    <n v="548388.65118300007"/>
    <n v="709396.04562900006"/>
    <n v="22282.30158500011"/>
    <n v="709396.04562900006"/>
    <n v="77.303595722296478"/>
    <n v="22.696404277703522"/>
    <n v="2.1147027681834314"/>
    <n v="2.7589491808576683"/>
    <n v="29.531192567142842"/>
    <n v="70.468807432857162"/>
    <n v="52.881639121416754"/>
    <n v="70"/>
    <n v="3.1410242166268443"/>
    <n v="100"/>
    <n v="53.184832178283656"/>
    <n v="42.547865742626925"/>
    <n v="20.754440107821644"/>
    <n v="97.216110193479238"/>
    <n v="86.323686433559203"/>
    <n v="80"/>
    <n v="96.608314947120192"/>
    <n v="100"/>
    <n v="0"/>
    <n v="0"/>
    <n v="92.405370064493084"/>
    <n v="92.405370064493084"/>
    <n v="18.481074012898617"/>
    <n v="61.028939755525542"/>
    <n v="61.028939755525542"/>
    <s v="3. Vulnerable (&gt;=60 y &lt;70)"/>
  </r>
  <r>
    <s v="08770"/>
    <x v="1"/>
    <x v="1"/>
    <x v="144"/>
    <s v="Intermedio"/>
    <n v="6"/>
    <s v="G4"/>
    <n v="0"/>
    <n v="1557.9696939999999"/>
    <n v="12650.959756"/>
    <n v="15532.194918000001"/>
    <n v="2140.533664"/>
    <n v="120.461564"/>
    <n v="16308.610983"/>
    <n v="4965.1013089999997"/>
    <n v="2140.533664"/>
    <n v="588.89094400000022"/>
    <n v="323.58453500000002"/>
    <n v="-2328.0587850000011"/>
    <n v="0"/>
    <n v="4000"/>
    <n v="39732.243650999997"/>
    <n v="8295.4067950000008"/>
    <s v="Si"/>
    <n v="42.800147630864934"/>
    <n v="80"/>
    <n v="716.91200000000003"/>
    <n v="582.56065000000001"/>
    <n v="16308.610983"/>
    <n v="12782.473787999999"/>
    <n v="14208.92945"/>
    <n v="15532.194918000001"/>
    <n v="-2004.4742500000011"/>
    <n v="19532.194918000001"/>
    <n v="91.480499214785866"/>
    <n v="8.5195007852141345"/>
    <n v="30.444660886053338"/>
    <n v="42.503732836068394"/>
    <n v="20.878274249662763"/>
    <n v="79.121725750337234"/>
    <n v="27.511407734627443"/>
    <n v="40"/>
    <n v="-10.26241166655964"/>
    <n v="60"/>
    <n v="46.02899187432395"/>
    <n v="36.823193499459158"/>
    <n v="37.199852369135066"/>
    <n v="100"/>
    <n v="81.259715278862672"/>
    <n v="80"/>
    <n v="78.378678609259694"/>
    <n v="70"/>
    <n v="0"/>
    <n v="0"/>
    <n v="83.333333333333329"/>
    <n v="83.333333333333329"/>
    <n v="16.666666666666668"/>
    <n v="53.489860166125823"/>
    <n v="53.489860166125823"/>
    <s v="2. Riesgo (&gt;=40 y &lt;60)"/>
  </r>
  <r>
    <s v="08832"/>
    <x v="1"/>
    <x v="1"/>
    <x v="145"/>
    <s v="Ciudades y aglomeraciones"/>
    <n v="6"/>
    <s v="G2"/>
    <n v="0"/>
    <n v="1513.5539690000001"/>
    <n v="7161.0681080000004"/>
    <n v="20111.878241999999"/>
    <n v="6702.2013819999993"/>
    <n v="638.53742299999999"/>
    <n v="18459.336010999999"/>
    <n v="2428.5572120000002"/>
    <n v="6702.2013819999993"/>
    <n v="3949.5954929999994"/>
    <n v="103.84422600000001"/>
    <n v="-637.98880099999951"/>
    <n v="0"/>
    <n v="0"/>
    <n v="34231.45120987"/>
    <n v="13237.446349709999"/>
    <s v="Si"/>
    <n v="48.556137500375421"/>
    <n v="80"/>
    <n v="3993.0790000000002"/>
    <n v="5188.6474129999997"/>
    <n v="17997.261154"/>
    <n v="12574.855066"/>
    <n v="8674.622077"/>
    <n v="20111.878241999999"/>
    <n v="-534.14457499999946"/>
    <n v="20111.878241999999"/>
    <n v="43.131834693015541"/>
    <n v="56.868165306984459"/>
    <n v="13.156254431648096"/>
    <n v="17.357532611413138"/>
    <n v="38.670421153203193"/>
    <n v="61.329578846796807"/>
    <n v="58.929824215777344"/>
    <n v="80"/>
    <n v="-2.6558661929671774"/>
    <n v="100"/>
    <n v="63.111055353038886"/>
    <n v="50.48884428243111"/>
    <n v="31.443862499624579"/>
    <n v="100"/>
    <n v="129.94101576753175"/>
    <n v="70"/>
    <n v="69.87093735207128"/>
    <n v="60"/>
    <n v="0"/>
    <n v="0"/>
    <n v="76.666666666666671"/>
    <n v="76.666666666666671"/>
    <n v="15.333333333333336"/>
    <n v="65.822177615764446"/>
    <n v="65.822177615764446"/>
    <s v="3. Vulnerable (&gt;=60 y &lt;70)"/>
  </r>
  <r>
    <s v="08849"/>
    <x v="1"/>
    <x v="1"/>
    <x v="146"/>
    <s v="Ciudades y aglomeraciones"/>
    <n v="6"/>
    <s v="G3"/>
    <n v="0"/>
    <n v="1364.1907839999999"/>
    <n v="9971.4464580000003"/>
    <n v="14592.158581"/>
    <n v="2942.8510260000003"/>
    <n v="755.27565800000002"/>
    <n v="14348.993665000002"/>
    <n v="3928.29907"/>
    <n v="2942.8510260000003"/>
    <n v="1581.7753070000001"/>
    <n v="0"/>
    <n v="-1117.9108030000025"/>
    <n v="2174.286188"/>
    <n v="0"/>
    <n v="37803.638071989997"/>
    <n v="5531.9886869799993"/>
    <s v="Si"/>
    <n v="43.20347370202218"/>
    <n v="80"/>
    <n v="702.21689700000002"/>
    <n v="1578.6602419999999"/>
    <n v="14348.993665000002"/>
    <n v="12856.634287000001"/>
    <n v="11335.637242000001"/>
    <n v="14592.158581"/>
    <n v="1056.3753849999976"/>
    <n v="14592.158581"/>
    <n v="77.683073268952711"/>
    <n v="22.316926731047289"/>
    <n v="27.376826289789847"/>
    <n v="36.319020521710414"/>
    <n v="14.633482302537539"/>
    <n v="85.366517697462456"/>
    <n v="53.749758075589376"/>
    <n v="70"/>
    <n v="7.2393359703167661"/>
    <n v="80"/>
    <n v="58.80049299004402"/>
    <n v="47.040394392035218"/>
    <n v="36.79652629797782"/>
    <n v="100"/>
    <n v="224.81091650518911"/>
    <n v="0"/>
    <n v="89.599553718947149"/>
    <n v="80"/>
    <n v="0.92707113605054337"/>
    <n v="0"/>
    <n v="60"/>
    <n v="60.927071136050543"/>
    <n v="12.18541422721011"/>
    <n v="59.040394392035218"/>
    <n v="59.225808619245328"/>
    <s v="2. Riesgo (&gt;=40 y &lt;60)"/>
  </r>
  <r>
    <s v="11001"/>
    <x v="1"/>
    <x v="2"/>
    <x v="147"/>
    <s v="Ciudades y aglomeraciones"/>
    <s v="ESP"/>
    <s v="C"/>
    <n v="1"/>
    <n v="0"/>
    <n v="3539303.0314870002"/>
    <n v="17320809.152259998"/>
    <n v="10637094.2030917"/>
    <n v="1665433.2400359996"/>
    <n v="16179621.280967001"/>
    <n v="3624033.2516379999"/>
    <n v="10637094.2030927"/>
    <n v="5809250.1395486994"/>
    <n v="279059.36129299999"/>
    <n v="-3686515.5351760015"/>
    <n v="1781545.091123"/>
    <n v="2270263.3035200001"/>
    <n v="208725460.67882401"/>
    <n v="26339714.520718001"/>
    <s v="Si"/>
    <n v="23.866586802013366"/>
    <n v="50"/>
    <n v="10546416.778999999"/>
    <n v="10477356.552887"/>
    <n v="16179480.623891998"/>
    <n v="13056611.872819001"/>
    <n v="3539303.0314870002"/>
    <n v="17320809.152259998"/>
    <n v="-1625911.0827600013"/>
    <n v="19591072.455779999"/>
    <n v="20.43382038549392"/>
    <n v="79.566179614506083"/>
    <n v="22.398752039401284"/>
    <n v="100"/>
    <n v="12.619310761157308"/>
    <n v="87.380689238842692"/>
    <n v="54.613130509455104"/>
    <n v="70"/>
    <n v="-8.299244905708596"/>
    <n v="80"/>
    <n v="83.389373770669764"/>
    <n v="66.711499016535811"/>
    <n v="26.133413197986634"/>
    <n v="100"/>
    <n v="99.345178295527717"/>
    <n v="100"/>
    <n v="80.698584684717858"/>
    <n v="80"/>
    <n v="0"/>
    <n v="2"/>
    <n v="93.333333333333329"/>
    <n v="95.333333333333329"/>
    <n v="19.066666666666666"/>
    <n v="85.378165683202482"/>
    <n v="85.778165683202474"/>
    <s v="5. Sostenible (&gt;=80)"/>
  </r>
  <r>
    <s v="13001"/>
    <x v="1"/>
    <x v="3"/>
    <x v="148"/>
    <s v="Ciudades y aglomeraciones"/>
    <s v="ESP"/>
    <s v="C"/>
    <n v="1"/>
    <n v="0"/>
    <n v="1237427.4089269999"/>
    <n v="2215172.0806410001"/>
    <n v="836878.21841320011"/>
    <n v="87086.539365999997"/>
    <n v="1720049.6665040001"/>
    <n v="67546.961867999999"/>
    <n v="836878.21841320011"/>
    <n v="457848.67717920011"/>
    <n v="10954.271391"/>
    <n v="116606.25620499998"/>
    <n v="208461.51988599999"/>
    <n v="0"/>
    <n v="5473291.8631290002"/>
    <n v="1737106.6495000001"/>
    <s v="NO"/>
    <n v="38.204452556488611"/>
    <n v="50"/>
    <n v="827924.74228699994"/>
    <n v="828883.27660999994"/>
    <n v="1719536.2832020002"/>
    <n v="1507872.572102"/>
    <n v="1237427.4089269999"/>
    <n v="2215172.0806410001"/>
    <n v="336022.04748199997"/>
    <n v="2215172.0806410001"/>
    <n v="55.861457434445811"/>
    <n v="44.138542565554189"/>
    <n v="3.9270355492285964"/>
    <n v="17.532385475407789"/>
    <n v="31.73787718506431"/>
    <n v="68.262122814935694"/>
    <n v="54.709116225694622"/>
    <n v="70"/>
    <n v="15.169117127224082"/>
    <n v="40"/>
    <n v="47.986610171179535"/>
    <n v="38.389288136943634"/>
    <n v="0"/>
    <n v="0"/>
    <n v="100.11577553780459"/>
    <n v="100"/>
    <n v="87.69065165023126"/>
    <n v="80"/>
    <n v="0"/>
    <n v="0"/>
    <n v="60"/>
    <n v="60"/>
    <n v="12"/>
    <n v="50.389288136943634"/>
    <n v="50.389288136943634"/>
    <s v="2. Riesgo (&gt;=40 y &lt;60)"/>
  </r>
  <r>
    <s v="13006"/>
    <x v="1"/>
    <x v="3"/>
    <x v="149"/>
    <s v="Rural disperso"/>
    <n v="6"/>
    <s v="G5"/>
    <n v="0"/>
    <n v="2225.5573100000001"/>
    <n v="26614.902113"/>
    <n v="33004.062941999997"/>
    <n v="3544.6915750000003"/>
    <n v="671.003963"/>
    <n v="30592.983269"/>
    <n v="2449.5266499999998"/>
    <n v="3544.6915750000003"/>
    <n v="1259.526801"/>
    <n v="24.521913000000001"/>
    <n v="125.91489899999578"/>
    <n v="449.68122399999999"/>
    <n v="800"/>
    <n v="8835.1704733200004"/>
    <n v="7656.5924104399992"/>
    <s v="NO"/>
    <n v="55.004429836028343"/>
    <n v="80"/>
    <n v="974"/>
    <n v="1319.1342649999999"/>
    <n v="30592.983269"/>
    <n v="29819.062603999999"/>
    <n v="28840.459423"/>
    <n v="33004.062941999997"/>
    <n v="600.11803599999575"/>
    <n v="33804.062941999997"/>
    <n v="87.384572843904266"/>
    <n v="12.615427156095734"/>
    <n v="8.0068250567839048"/>
    <n v="10.204683227781215"/>
    <n v="86.660381184052852"/>
    <n v="13.339618815947148"/>
    <n v="35.532761436374045"/>
    <n v="50"/>
    <n v="1.7752837492631002"/>
    <n v="100"/>
    <n v="37.231945839964823"/>
    <n v="29.785556671971861"/>
    <n v="0"/>
    <n v="0"/>
    <n v="135.43472946611911"/>
    <n v="60"/>
    <n v="97.470267419836048"/>
    <n v="100"/>
    <n v="0"/>
    <n v="0"/>
    <n v="53.333333333333336"/>
    <n v="53.333333333333336"/>
    <n v="10.666666666666668"/>
    <n v="40.452223338638532"/>
    <n v="40.452223338638532"/>
    <s v="2. Riesgo (&gt;=40 y &lt;60)"/>
  </r>
  <r>
    <s v="13030"/>
    <x v="1"/>
    <x v="3"/>
    <x v="150"/>
    <s v="Rural"/>
    <n v="6"/>
    <s v="G5"/>
    <n v="0"/>
    <n v="2783.5173799999998"/>
    <n v="18098.277001999999"/>
    <n v="23533.767311"/>
    <n v="3630.9622179999997"/>
    <n v="743.84179400000005"/>
    <n v="9372.0350120000003"/>
    <n v="0"/>
    <n v="3630.9622179999997"/>
    <n v="1614.4912259999999"/>
    <n v="183.078755"/>
    <n v="12145.261306999999"/>
    <n v="0"/>
    <n v="0"/>
    <n v="37664.248277430001"/>
    <n v="5152.9458421099998"/>
    <s v="Si"/>
    <n v="60.88849377330564"/>
    <n v="80"/>
    <n v="344.55200000000002"/>
    <n v="847.444838"/>
    <n v="9372.0350120000003"/>
    <n v="9249.7526120000002"/>
    <n v="20881.794382"/>
    <n v="23533.767311"/>
    <n v="12328.340061999999"/>
    <n v="23533.767311"/>
    <n v="88.731201027213217"/>
    <n v="11.268798972786783"/>
    <n v="0"/>
    <n v="0"/>
    <n v="13.681265597428268"/>
    <n v="86.318734402571735"/>
    <n v="44.464555923947096"/>
    <n v="50"/>
    <n v="52.385748100082417"/>
    <n v="0"/>
    <n v="29.517506675071708"/>
    <n v="23.614005340057368"/>
    <n v="19.11150622669436"/>
    <n v="84.662174088354774"/>
    <n v="245.95557071211311"/>
    <n v="0"/>
    <n v="98.695241750127607"/>
    <n v="100"/>
    <n v="0"/>
    <n v="0"/>
    <n v="61.554058029451596"/>
    <n v="61.554058029451596"/>
    <n v="12.31081160589032"/>
    <n v="35.92481694594769"/>
    <n v="35.92481694594769"/>
    <s v="1. Deterioro (&lt;40)"/>
  </r>
  <r>
    <s v="13042"/>
    <x v="1"/>
    <x v="3"/>
    <x v="151"/>
    <s v="Rural disperso"/>
    <n v="6"/>
    <s v="G3"/>
    <n v="0"/>
    <n v="2098.5998199999999"/>
    <n v="12611.290607000001"/>
    <n v="17425.921367999999"/>
    <n v="3852.8319320000001"/>
    <n v="1474.8466980000001"/>
    <n v="20697.188503000001"/>
    <n v="7822.2058200000001"/>
    <n v="3852.8319320000001"/>
    <n v="1713.2679950000002"/>
    <n v="395.48921899999999"/>
    <n v="-5410.8310720000009"/>
    <n v="199.625742"/>
    <n v="300"/>
    <n v="35890.430281000001"/>
    <n v="8106.8208340000001"/>
    <s v="Si"/>
    <n v="58.297588855393144"/>
    <n v="80"/>
    <n v="911.85568599999999"/>
    <n v="1754.2321119999999"/>
    <n v="20697.188503000001"/>
    <n v="14553.978104"/>
    <n v="14709.890427"/>
    <n v="17425.921367999999"/>
    <n v="-4815.7161110000006"/>
    <n v="17725.921367999999"/>
    <n v="84.413845996186069"/>
    <n v="15.586154003813931"/>
    <n v="37.793567077316773"/>
    <n v="50.138219958009735"/>
    <n v="22.587694743497298"/>
    <n v="77.412305256502705"/>
    <n v="44.467758397928485"/>
    <n v="50"/>
    <n v="-27.167649066150368"/>
    <n v="20"/>
    <n v="42.627335843665279"/>
    <n v="34.101868674932227"/>
    <n v="21.702411144606856"/>
    <n v="96.139639056568484"/>
    <n v="192.38045437817229"/>
    <n v="0"/>
    <n v="70.318623719789002"/>
    <n v="70"/>
    <n v="1.1083741348088234"/>
    <n v="0"/>
    <n v="55.37987968552283"/>
    <n v="56.488253820331657"/>
    <n v="11.297650764066333"/>
    <n v="45.177844612036793"/>
    <n v="45.39951943899856"/>
    <s v="2. Riesgo (&gt;=40 y &lt;60)"/>
  </r>
  <r>
    <s v="13052"/>
    <x v="1"/>
    <x v="3"/>
    <x v="152"/>
    <s v="Ciudades y aglomeraciones"/>
    <n v="6"/>
    <s v="G2"/>
    <n v="0"/>
    <n v="1979.444244"/>
    <n v="63844.561365000001"/>
    <n v="81795.649613999994"/>
    <n v="12718.491249000001"/>
    <n v="3049.944274"/>
    <n v="70486.804242999991"/>
    <n v="7103.4315889999998"/>
    <n v="12718.491249000001"/>
    <n v="4113.4221870000001"/>
    <n v="613.26542600000005"/>
    <n v="4850.3292720000027"/>
    <n v="539.71488999999997"/>
    <n v="0"/>
    <n v="109525.100787"/>
    <n v="49391.25978"/>
    <s v="NO"/>
    <n v="77.821588261919928"/>
    <n v="80"/>
    <n v="10333.412"/>
    <n v="10739.047005"/>
    <n v="68340.251279999997"/>
    <n v="67281.560717999993"/>
    <n v="65824.005609"/>
    <n v="81795.649613999994"/>
    <n v="6003.3095880000028"/>
    <n v="81795.649613999994"/>
    <n v="80.473724360193458"/>
    <n v="19.526275639806542"/>
    <n v="10.077675765397517"/>
    <n v="13.295850019770592"/>
    <n v="45.095835954585546"/>
    <n v="54.904164045414454"/>
    <n v="32.34206091326611"/>
    <n v="40"/>
    <n v="7.3393996090624443"/>
    <n v="80"/>
    <n v="41.545257940998319"/>
    <n v="33.236206352798654"/>
    <n v="0"/>
    <n v="0"/>
    <n v="103.92547016416262"/>
    <n v="100"/>
    <n v="98.450853571400557"/>
    <n v="100"/>
    <n v="0"/>
    <n v="0"/>
    <n v="66.666666666666671"/>
    <n v="66.666666666666671"/>
    <n v="13.333333333333336"/>
    <n v="46.569539686131989"/>
    <n v="46.569539686131989"/>
    <s v="2. Riesgo (&gt;=40 y &lt;60)"/>
  </r>
  <r>
    <s v="13062"/>
    <x v="1"/>
    <x v="3"/>
    <x v="153"/>
    <s v="Intermedio"/>
    <n v="6"/>
    <s v="G5"/>
    <n v="0"/>
    <n v="2130.2449697500001"/>
    <n v="7971.0870062499998"/>
    <n v="18050.212048000001"/>
    <n v="3418.42358375"/>
    <n v="673.85180100000002"/>
    <n v="17497.745857999998"/>
    <n v="3194.766341"/>
    <n v="3418.42358375"/>
    <n v="1507.4149697500002"/>
    <n v="84.409155999999996"/>
    <n v="-113.83985299999767"/>
    <n v="459.46088700000001"/>
    <n v="0"/>
    <n v="27511.3077357"/>
    <n v="6394.8852214600001"/>
    <s v="Si"/>
    <n v="54.96940585713913"/>
    <n v="80"/>
    <n v="1127.4156399999999"/>
    <n v="1288.1786139999999"/>
    <n v="16253.043287"/>
    <n v="14246.77412"/>
    <n v="10101.331975999999"/>
    <n v="18050.212048000001"/>
    <n v="430.03019000000234"/>
    <n v="18050.212048000001"/>
    <n v="55.962400603040265"/>
    <n v="44.037599396959735"/>
    <n v="18.258159461947766"/>
    <n v="23.269989329120143"/>
    <n v="23.244570134198632"/>
    <n v="76.755429865801375"/>
    <n v="44.096787095540996"/>
    <n v="50"/>
    <n v="2.3824107376492041"/>
    <n v="100"/>
    <n v="58.812603718376252"/>
    <n v="47.050082974701006"/>
    <n v="25.03059414286087"/>
    <n v="100"/>
    <n v="114.25942379156635"/>
    <n v="80"/>
    <n v="87.656039970036161"/>
    <n v="80"/>
    <n v="0"/>
    <n v="0"/>
    <n v="86.666666666666671"/>
    <n v="86.666666666666671"/>
    <n v="17.333333333333336"/>
    <n v="64.383416308034342"/>
    <n v="64.383416308034342"/>
    <s v="3. Vulnerable (&gt;=60 y &lt;70)"/>
  </r>
  <r>
    <s v="13074"/>
    <x v="1"/>
    <x v="3"/>
    <x v="154"/>
    <s v="Rural"/>
    <n v="6"/>
    <s v="G5"/>
    <n v="0"/>
    <n v="2595.2438739999998"/>
    <n v="21844.234417"/>
    <n v="25980.072372000002"/>
    <n v="4006.3467620000001"/>
    <n v="1016.719756"/>
    <n v="22928.769283000001"/>
    <n v="3230.173221"/>
    <n v="4006.3467620000001"/>
    <n v="1812.3172449999997"/>
    <n v="306.16500400000001"/>
    <n v="857.27357200000188"/>
    <n v="416.23978799999998"/>
    <n v="0"/>
    <n v="38651.716550630001"/>
    <n v="11147.55238691"/>
    <s v="NO"/>
    <n v="47.876203190663865"/>
    <n v="80"/>
    <n v="255.75399999999999"/>
    <n v="1411.1028879999999"/>
    <n v="22928.769283000001"/>
    <n v="22727.631303999999"/>
    <n v="24439.478290999999"/>
    <n v="25980.072372000002"/>
    <n v="1579.6783640000017"/>
    <n v="25980.072372000002"/>
    <n v="94.070093189346238"/>
    <n v="5.9299068106537618"/>
    <n v="14.087861328845662"/>
    <n v="17.954952331070881"/>
    <n v="28.841027984637599"/>
    <n v="71.158972015362394"/>
    <n v="45.2361553470543"/>
    <n v="70"/>
    <n v="6.0803462799530097"/>
    <n v="80"/>
    <n v="49.008766231417411"/>
    <n v="39.207012985133929"/>
    <n v="0"/>
    <n v="0"/>
    <n v="551.74225544859507"/>
    <n v="0"/>
    <n v="99.122770278171302"/>
    <n v="100"/>
    <n v="5"/>
    <n v="0"/>
    <n v="33.333333333333336"/>
    <n v="38.333333333333336"/>
    <n v="7.6666666666666679"/>
    <n v="45.8736796518006"/>
    <n v="46.8736796518006"/>
    <s v="2. Riesgo (&gt;=40 y &lt;60)"/>
  </r>
  <r>
    <s v="13140"/>
    <x v="1"/>
    <x v="3"/>
    <x v="155"/>
    <s v="Intermedio"/>
    <n v="6"/>
    <s v="G5"/>
    <n v="0"/>
    <n v="2609.98577325"/>
    <n v="26329.597605750001"/>
    <n v="33299.890353000003"/>
    <n v="3981.2615152500002"/>
    <n v="387.59689200000003"/>
    <n v="29580.808112999999"/>
    <n v="0"/>
    <n v="3981.2615152500002"/>
    <n v="1125.66550925"/>
    <n v="0"/>
    <n v="863.48623400000361"/>
    <n v="1011.4303200000001"/>
    <n v="0"/>
    <n v="52429.252052339994"/>
    <n v="19230.742790529999"/>
    <s v="Si"/>
    <n v="71.157225588046543"/>
    <n v="80"/>
    <n v="1520.8109999999999"/>
    <n v="1371.275742"/>
    <n v="29580.808112999999"/>
    <n v="27289.425615"/>
    <n v="28939.583379"/>
    <n v="33299.890353000003"/>
    <n v="1874.9165540000035"/>
    <n v="33299.890353000003"/>
    <n v="86.905941948222718"/>
    <n v="13.094058051777282"/>
    <n v="0"/>
    <n v="0"/>
    <n v="36.679414711718557"/>
    <n v="63.320585288281443"/>
    <n v="28.274091137650743"/>
    <n v="40"/>
    <n v="5.6303985812706783"/>
    <n v="80"/>
    <n v="39.282928668011742"/>
    <n v="31.426342934409394"/>
    <n v="8.8427744119534566"/>
    <n v="39.172658492147711"/>
    <n v="90.167400288398767"/>
    <n v="100"/>
    <n v="92.253820486422086"/>
    <n v="100"/>
    <n v="0"/>
    <n v="0"/>
    <n v="79.724219497382578"/>
    <n v="79.724219497382578"/>
    <n v="15.944843899476517"/>
    <n v="47.371186833885915"/>
    <n v="47.371186833885915"/>
    <s v="2. Riesgo (&gt;=40 y &lt;60)"/>
  </r>
  <r>
    <s v="13160"/>
    <x v="1"/>
    <x v="3"/>
    <x v="156"/>
    <s v="Rural"/>
    <n v="6"/>
    <s v="G1"/>
    <n v="0"/>
    <n v="2216.647277"/>
    <n v="10166.870671999999"/>
    <n v="18792.963824999999"/>
    <n v="7092.0570150000003"/>
    <n v="1403.0414539999999"/>
    <n v="16140.854495"/>
    <n v="3649.2786289999999"/>
    <n v="7092.0570150000003"/>
    <n v="2930.8140750000002"/>
    <n v="0"/>
    <n v="-1242.3543750000026"/>
    <n v="2988.177475"/>
    <n v="0"/>
    <n v="194948.22917199999"/>
    <n v="10249.643263"/>
    <s v="Si"/>
    <n v="64.96036297521573"/>
    <n v="80"/>
    <n v="4672.0735029999996"/>
    <n v="4700.547442"/>
    <n v="15874.07526"/>
    <n v="14281.750555000001"/>
    <n v="12383.517948999999"/>
    <n v="18792.963824999999"/>
    <n v="1745.8230999999973"/>
    <n v="18792.963824999999"/>
    <n v="65.894438281876489"/>
    <n v="34.105561718123511"/>
    <n v="22.608955617129489"/>
    <n v="29.496797620173226"/>
    <n v="5.257623168229391"/>
    <n v="94.742376831770613"/>
    <n v="41.325303347127708"/>
    <n v="50"/>
    <n v="9.2897699173855433"/>
    <n v="80"/>
    <n v="57.668947234013466"/>
    <n v="46.135157787210773"/>
    <n v="15.03963702478427"/>
    <n v="66.624176708765233"/>
    <n v="100.60944972252078"/>
    <n v="100"/>
    <n v="89.969023839691687"/>
    <n v="80"/>
    <n v="0"/>
    <n v="0"/>
    <n v="82.208058902921735"/>
    <n v="82.208058902921735"/>
    <n v="16.441611780584349"/>
    <n v="62.576769567795125"/>
    <n v="62.576769567795125"/>
    <s v="3. Vulnerable (&gt;=60 y &lt;70)"/>
  </r>
  <r>
    <s v="13188"/>
    <x v="1"/>
    <x v="3"/>
    <x v="157"/>
    <s v="Intermedio"/>
    <n v="6"/>
    <s v="G4"/>
    <n v="0"/>
    <n v="2028.0909429999999"/>
    <n v="16333.909009999999"/>
    <n v="23327.837478000001"/>
    <n v="5127.43066"/>
    <n v="1540.0069209999999"/>
    <n v="20315.578623000001"/>
    <n v="4535.5776269999997"/>
    <n v="5127.43066"/>
    <n v="2988.3581760000002"/>
    <n v="74.504625000000004"/>
    <n v="873.18637099999978"/>
    <n v="367.32201800000001"/>
    <n v="6000"/>
    <n v="46737.114193000001"/>
    <n v="19899.363227000002"/>
    <s v="Si"/>
    <n v="48.108943706117422"/>
    <n v="80"/>
    <n v="2104.6879319999998"/>
    <n v="3099.3397169999998"/>
    <n v="20315.578623000001"/>
    <n v="18230.61393"/>
    <n v="18361.999952999999"/>
    <n v="23327.837478000001"/>
    <n v="1315.0130139999999"/>
    <n v="29327.837478000001"/>
    <n v="78.712825268595168"/>
    <n v="21.287174731404832"/>
    <n v="22.325613811782393"/>
    <n v="31.168746743766079"/>
    <n v="42.577218492408342"/>
    <n v="57.422781507591658"/>
    <n v="58.281786223121742"/>
    <n v="80"/>
    <n v="4.483838997629622"/>
    <n v="100"/>
    <n v="57.975740596552512"/>
    <n v="46.380592477242011"/>
    <n v="31.891056293882578"/>
    <n v="100"/>
    <n v="147.25887243791163"/>
    <n v="50"/>
    <n v="89.737113908045231"/>
    <n v="80"/>
    <n v="0.97751761153495809"/>
    <n v="0"/>
    <n v="76.666666666666671"/>
    <n v="77.644184278201635"/>
    <n v="15.528836855640328"/>
    <n v="61.713925810575347"/>
    <n v="61.90942933288234"/>
    <s v="3. Vulnerable (&gt;=60 y &lt;70)"/>
  </r>
  <r>
    <s v="13212"/>
    <x v="1"/>
    <x v="3"/>
    <x v="158"/>
    <s v="Rural disperso"/>
    <n v="6"/>
    <s v="G5"/>
    <n v="0"/>
    <n v="2448.6986849999998"/>
    <n v="20409.422988999999"/>
    <n v="26275.552614"/>
    <n v="3310.1304149999996"/>
    <n v="360.349737"/>
    <n v="24743.157126000002"/>
    <n v="4863.216238"/>
    <n v="3310.1304149999996"/>
    <n v="1460.4643009999998"/>
    <n v="0"/>
    <n v="577.52267999999822"/>
    <n v="6.3575999999999994E-2"/>
    <n v="4643"/>
    <n v="56945.425754360003"/>
    <n v="44177.519319419996"/>
    <s v="Si"/>
    <n v="51.662418761155429"/>
    <n v="80"/>
    <n v="1866.8373999999999"/>
    <n v="859.56495399999994"/>
    <n v="23848.363820000002"/>
    <n v="20374.550229"/>
    <n v="22858.121673999998"/>
    <n v="26275.552614"/>
    <n v="577.58625599999823"/>
    <n v="30918.552614"/>
    <n v="86.993876055801223"/>
    <n v="13.006123944198777"/>
    <n v="19.654792689691785"/>
    <n v="25.049995707858987"/>
    <n v="77.578697031758637"/>
    <n v="22.421302968241363"/>
    <n v="44.121050167142734"/>
    <n v="50"/>
    <n v="1.8680895681334893"/>
    <n v="100"/>
    <n v="42.09548452405982"/>
    <n v="33.676387619247855"/>
    <n v="28.337581238844571"/>
    <n v="100"/>
    <n v="46.043911162268337"/>
    <n v="0"/>
    <n v="85.433744565374539"/>
    <n v="80"/>
    <n v="0"/>
    <n v="0"/>
    <n v="60"/>
    <n v="60"/>
    <n v="12"/>
    <n v="45.676387619247855"/>
    <n v="45.676387619247855"/>
    <s v="2. Riesgo (&gt;=40 y &lt;60)"/>
  </r>
  <r>
    <s v="13222"/>
    <x v="1"/>
    <x v="3"/>
    <x v="159"/>
    <s v="Ciudades y aglomeraciones"/>
    <n v="6"/>
    <s v="G2"/>
    <n v="0"/>
    <n v="4319.9360900000001"/>
    <n v="19372.776237999999"/>
    <n v="28388.913167999999"/>
    <n v="7523.3073990000003"/>
    <n v="1274.2571069999999"/>
    <n v="24072.018945000003"/>
    <n v="4268.0657190000002"/>
    <n v="7523.3073990000003"/>
    <n v="3444.1042580000008"/>
    <n v="195.18561500000001"/>
    <n v="1037.6910819999976"/>
    <n v="8425.4413420000001"/>
    <n v="0"/>
    <n v="56289.132150320002"/>
    <n v="10051.452768340001"/>
    <s v="Si"/>
    <n v="49.877919033311521"/>
    <n v="80"/>
    <n v="2363.336554"/>
    <n v="3203.3713090000001"/>
    <n v="23272.018945000003"/>
    <n v="20678.915681999999"/>
    <n v="23692.712327999998"/>
    <n v="28388.913167999999"/>
    <n v="9658.318038999998"/>
    <n v="28388.913167999999"/>
    <n v="83.457623713141786"/>
    <n v="16.542376286858214"/>
    <n v="17.730401960681906"/>
    <n v="23.392374466829672"/>
    <n v="17.85682668103253"/>
    <n v="82.14317331896747"/>
    <n v="45.779124464032826"/>
    <n v="70"/>
    <n v="34.021443448165748"/>
    <n v="0"/>
    <n v="38.415584814531066"/>
    <n v="30.732467851624854"/>
    <n v="30.122080966688479"/>
    <n v="100"/>
    <n v="135.54444048936756"/>
    <n v="60"/>
    <n v="88.857420281719328"/>
    <n v="80"/>
    <n v="0.9595120908881094"/>
    <n v="0"/>
    <n v="80"/>
    <n v="80.959512090888111"/>
    <n v="16.191902418177623"/>
    <n v="46.732467851624854"/>
    <n v="46.92437026980248"/>
    <s v="2. Riesgo (&gt;=40 y &lt;60)"/>
  </r>
  <r>
    <s v="13244"/>
    <x v="1"/>
    <x v="3"/>
    <x v="160"/>
    <s v="Intermedio"/>
    <n v="6"/>
    <s v="G4"/>
    <n v="0"/>
    <n v="2869.73985275"/>
    <n v="77368.322838249995"/>
    <n v="91401.855410999997"/>
    <n v="9755.2660777499987"/>
    <n v="2385.192082"/>
    <n v="109612.341239"/>
    <n v="26778.055940999999"/>
    <n v="9755.2660777499987"/>
    <n v="5654.9821607499989"/>
    <n v="147.25149999999999"/>
    <n v="-6055.5353909999976"/>
    <n v="5886.9814379999998"/>
    <n v="8200"/>
    <n v="209491.18790208999"/>
    <n v="105522.59429067999"/>
    <s v="Si"/>
    <n v="47.319193234279702"/>
    <n v="80"/>
    <n v="4612.4121130000003"/>
    <n v="6508.9039590000002"/>
    <n v="93357.106885000001"/>
    <n v="78775.819661000001"/>
    <n v="80238.062690999999"/>
    <n v="91401.855410999997"/>
    <n v="-21.302452999997513"/>
    <n v="99601.855410999997"/>
    <n v="87.786032712573956"/>
    <n v="12.213967287426044"/>
    <n v="24.429781937248123"/>
    <n v="34.106371839401035"/>
    <n v="50.370898817948436"/>
    <n v="49.629101182051564"/>
    <n v="57.968507631462685"/>
    <n v="80"/>
    <n v="-2.1387606598385595E-2"/>
    <n v="100"/>
    <n v="55.189888061775733"/>
    <n v="44.151910449420591"/>
    <n v="32.680806765720298"/>
    <n v="100"/>
    <n v="141.1171378345567"/>
    <n v="50"/>
    <n v="84.381170635502173"/>
    <n v="80"/>
    <n v="0"/>
    <n v="0"/>
    <n v="76.666666666666671"/>
    <n v="76.666666666666671"/>
    <n v="15.333333333333336"/>
    <n v="59.485243782753926"/>
    <n v="59.485243782753926"/>
    <s v="2. Riesgo (&gt;=40 y &lt;60)"/>
  </r>
  <r>
    <s v="13248"/>
    <x v="1"/>
    <x v="3"/>
    <x v="161"/>
    <s v="Rural"/>
    <n v="6"/>
    <s v="G4"/>
    <n v="0"/>
    <n v="1504.1792680000001"/>
    <n v="11033.661677"/>
    <n v="18064.857682999998"/>
    <n v="2534.7660299999998"/>
    <n v="771.76229699999999"/>
    <n v="16624.020032"/>
    <n v="4912.4529170000005"/>
    <n v="2534.7660299999998"/>
    <n v="615.95395099999996"/>
    <n v="157.12701999999999"/>
    <n v="954.42687999999907"/>
    <n v="377.46695199999999"/>
    <n v="0"/>
    <n v="41938.954187129995"/>
    <n v="20482.448169939998"/>
    <s v="NO"/>
    <n v="80.036330826106834"/>
    <n v="80"/>
    <n v="837.19487000000004"/>
    <n v="1030.5867619999999"/>
    <n v="15191.618724"/>
    <n v="14262.989664999999"/>
    <n v="12537.840945"/>
    <n v="18064.857682999998"/>
    <n v="1489.020851999999"/>
    <n v="18064.857682999998"/>
    <n v="69.404592967254771"/>
    <n v="30.595407032745229"/>
    <n v="29.550330831795765"/>
    <n v="41.25516035777077"/>
    <n v="48.838719436226533"/>
    <n v="51.161280563773467"/>
    <n v="24.30022904323047"/>
    <n v="30"/>
    <n v="8.2426381548593515"/>
    <n v="80"/>
    <n v="46.60236959085789"/>
    <n v="37.281895672686311"/>
    <n v="0"/>
    <n v="0"/>
    <n v="123.09998531166345"/>
    <n v="70"/>
    <n v="93.887227715023315"/>
    <n v="100"/>
    <n v="0"/>
    <n v="0"/>
    <n v="56.666666666666664"/>
    <n v="56.666666666666664"/>
    <n v="11.333333333333334"/>
    <n v="48.615229006019646"/>
    <n v="48.615229006019646"/>
    <s v="2. Riesgo (&gt;=40 y &lt;60)"/>
  </r>
  <r>
    <s v="13268"/>
    <x v="1"/>
    <x v="3"/>
    <x v="162"/>
    <s v="Rural"/>
    <n v="6"/>
    <s v="G4"/>
    <n v="0"/>
    <n v="2364.0388632499998"/>
    <n v="11843.196196749999"/>
    <n v="15731.650355"/>
    <n v="2952.72730525"/>
    <n v="420.20453600000002"/>
    <n v="15456.242862999999"/>
    <n v="4696.6551939999999"/>
    <n v="2952.72730525"/>
    <n v="517.38401424999984"/>
    <n v="336.08961299999999"/>
    <n v="-2159.9357990000008"/>
    <n v="61.282648000000002"/>
    <n v="3500"/>
    <n v="80091.138897779994"/>
    <n v="12406.85345499"/>
    <s v="Si"/>
    <n v="66.69362533059109"/>
    <n v="80"/>
    <n v="509.20299999999997"/>
    <n v="588.68844200000001"/>
    <n v="15456.242862999999"/>
    <n v="12931.827691"/>
    <n v="14207.235059999999"/>
    <n v="15731.650355"/>
    <n v="-1762.5635380000006"/>
    <n v="19231.650354999998"/>
    <n v="90.309883193434345"/>
    <n v="9.6901168065656549"/>
    <n v="30.38678439275246"/>
    <n v="42.422931574462758"/>
    <n v="15.490919002693692"/>
    <n v="84.509080997306313"/>
    <n v="17.522241668916806"/>
    <n v="30"/>
    <n v="-9.1649104755159794"/>
    <n v="80"/>
    <n v="49.32442587566694"/>
    <n v="39.459540700533552"/>
    <n v="13.30637466940891"/>
    <n v="58.945987583796303"/>
    <n v="115.60977488349441"/>
    <n v="80"/>
    <n v="83.667342740562901"/>
    <n v="80"/>
    <n v="0"/>
    <n v="0"/>
    <n v="72.981995861265432"/>
    <n v="72.981995861265432"/>
    <n v="14.596399172253086"/>
    <n v="54.055939872786638"/>
    <n v="54.055939872786638"/>
    <s v="2. Riesgo (&gt;=40 y &lt;60)"/>
  </r>
  <r>
    <s v="13300"/>
    <x v="1"/>
    <x v="3"/>
    <x v="163"/>
    <s v="Rural"/>
    <n v="6"/>
    <s v="G5"/>
    <n v="0"/>
    <n v="2799.1771680000002"/>
    <n v="18103.771391999999"/>
    <n v="23799.310402999999"/>
    <n v="4323.9515900000006"/>
    <n v="998.63130699999999"/>
    <n v="24065.779483000002"/>
    <n v="6880.1383480000004"/>
    <n v="4323.9515900000006"/>
    <n v="2342.9766590000008"/>
    <n v="299.07948699999997"/>
    <n v="-2247.4440110000032"/>
    <n v="739.06674199999998"/>
    <n v="0"/>
    <s v="N.D."/>
    <s v="N.D."/>
    <s v="NO"/>
    <n v="42.436700769549532"/>
    <n v="80"/>
    <n v="967.55213800000001"/>
    <n v="1524.774422"/>
    <n v="24065.779483000002"/>
    <n v="19872.514789000001"/>
    <n v="20902.948559999997"/>
    <n v="23799.310402999999"/>
    <n v="-1209.2977820000033"/>
    <n v="23799.310402999999"/>
    <n v="87.830059804443309"/>
    <n v="12.169940195556691"/>
    <n v="28.58888635982105"/>
    <n v="36.436481010638218"/>
    <s v="N.D."/>
    <n v="0"/>
    <n v="54.186005791984378"/>
    <n v="70"/>
    <n v="-5.08123034458833"/>
    <n v="80"/>
    <n v="39.721284241238983"/>
    <n v="31.777027392991187"/>
    <n v="0"/>
    <n v="0"/>
    <n v="157.5909309809204"/>
    <n v="0"/>
    <n v="82.575820172531238"/>
    <n v="80"/>
    <n v="0"/>
    <n v="0"/>
    <n v="26.666666666666668"/>
    <n v="26.666666666666668"/>
    <n v="5.3333333333333339"/>
    <n v="37.110360726324522"/>
    <n v="37.110360726324522"/>
    <s v="1. Deterioro (&lt;40)"/>
  </r>
  <r>
    <s v="13430"/>
    <x v="1"/>
    <x v="3"/>
    <x v="164"/>
    <s v="Intermedio"/>
    <n v="5"/>
    <s v="G3"/>
    <n v="0"/>
    <n v="3449.9850350000002"/>
    <n v="220041.40533099999"/>
    <n v="258240.03099499998"/>
    <n v="25568.037390999998"/>
    <n v="8416.0988190000007"/>
    <n v="290784.77770000004"/>
    <n v="54035.806092999999"/>
    <n v="25568.037390999998"/>
    <n v="17666.695392999998"/>
    <n v="104.328"/>
    <n v="-35083.600024000043"/>
    <n v="7725.0822209999997"/>
    <n v="10800"/>
    <n v="336169.01715047"/>
    <n v="52509.862841730006"/>
    <s v="Si"/>
    <n v="43.60582410912793"/>
    <n v="80"/>
    <n v="20395.333705000001"/>
    <n v="21983.470112999999"/>
    <n v="285422.28902100003"/>
    <n v="238303.880664"/>
    <n v="223491.39036599998"/>
    <n v="258240.03099499998"/>
    <n v="-27254.189803000041"/>
    <n v="269040.03099499998"/>
    <n v="86.544053416074448"/>
    <n v="13.455946583925552"/>
    <n v="18.582749248569069"/>
    <n v="24.652501504905427"/>
    <n v="15.620078044915862"/>
    <n v="84.379921955084143"/>
    <n v="69.096798955788103"/>
    <n v="100"/>
    <n v="-10.130161560792621"/>
    <n v="60"/>
    <n v="56.497674008783022"/>
    <n v="45.198139207026422"/>
    <n v="36.39417589087207"/>
    <n v="100"/>
    <n v="107.78676353606639"/>
    <n v="100"/>
    <n v="83.491685768964842"/>
    <n v="80"/>
    <n v="0"/>
    <n v="0"/>
    <n v="93.333333333333329"/>
    <n v="93.333333333333329"/>
    <n v="18.666666666666668"/>
    <n v="63.864805873693086"/>
    <n v="63.864805873693086"/>
    <s v="3. Vulnerable (&gt;=60 y &lt;70)"/>
  </r>
  <r>
    <s v="13433"/>
    <x v="1"/>
    <x v="3"/>
    <x v="165"/>
    <s v="Intermedio"/>
    <n v="6"/>
    <s v="G5"/>
    <n v="0"/>
    <n v="1638.2550960000001"/>
    <n v="26110.491999000002"/>
    <n v="34868.461293"/>
    <n v="3447.8459149999999"/>
    <n v="467.85638399999999"/>
    <n v="36427.138884"/>
    <n v="1698.4709700000001"/>
    <n v="3447.8459149999999"/>
    <n v="671.45563599999969"/>
    <n v="146.235804"/>
    <n v="-4335.0678699999989"/>
    <n v="0"/>
    <n v="0"/>
    <n v="58971.55556891"/>
    <n v="24569.709829700001"/>
    <s v="NO"/>
    <n v="78.171949812668117"/>
    <n v="80"/>
    <n v="2878.7082529999998"/>
    <n v="1809.590819"/>
    <n v="36427.138884"/>
    <n v="35917.366630999997"/>
    <n v="27748.747095000002"/>
    <n v="34868.461293"/>
    <n v="-4188.832065999999"/>
    <n v="34868.461293"/>
    <n v="79.581220581622532"/>
    <n v="20.418779418377468"/>
    <n v="4.6626526870767346"/>
    <n v="5.9425419358285252"/>
    <n v="41.663662409226383"/>
    <n v="58.336337590773617"/>
    <n v="19.474641632875862"/>
    <n v="30"/>
    <n v="-12.013240362977893"/>
    <n v="60"/>
    <n v="34.939531788995922"/>
    <n v="27.951625431196739"/>
    <n v="0"/>
    <n v="0"/>
    <n v="62.861209263361921"/>
    <n v="60"/>
    <n v="98.600570155610242"/>
    <n v="100"/>
    <n v="0"/>
    <n v="0"/>
    <n v="53.333333333333336"/>
    <n v="53.333333333333336"/>
    <n v="10.666666666666668"/>
    <n v="38.618292097863403"/>
    <n v="38.618292097863403"/>
    <s v="1. Deterioro (&lt;40)"/>
  </r>
  <r>
    <s v="13440"/>
    <x v="1"/>
    <x v="3"/>
    <x v="166"/>
    <s v="Rural disperso"/>
    <n v="6"/>
    <s v="G5"/>
    <n v="0"/>
    <n v="2410.6021027500001"/>
    <n v="16240.36355025"/>
    <n v="19459.687968999999"/>
    <n v="3219.3244187500004"/>
    <n v="622.28429800000004"/>
    <n v="17931.280925999999"/>
    <n v="1957.7332240000001"/>
    <n v="3219.3244187500004"/>
    <n v="941.13672075000022"/>
    <n v="430.14413999999999"/>
    <n v="-749.7806550000023"/>
    <n v="9.9999999999999995E-7"/>
    <n v="0"/>
    <n v="37805.133352059995"/>
    <n v="20367.430430439999"/>
    <s v="Si"/>
    <n v="60.414835158302473"/>
    <n v="80"/>
    <n v="859.5"/>
    <n v="808.72231599999998"/>
    <n v="17931.280925999999"/>
    <n v="15953.555262"/>
    <n v="18650.965652999999"/>
    <n v="19459.687968999999"/>
    <n v="-319.63651400000231"/>
    <n v="19459.687968999999"/>
    <n v="95.844114678054837"/>
    <n v="4.1558853219451635"/>
    <n v="10.917977539247216"/>
    <n v="13.91494150126965"/>
    <n v="53.874774731697066"/>
    <n v="46.125225268302934"/>
    <n v="29.233981989159854"/>
    <n v="40"/>
    <n v="-1.6425572419721997"/>
    <n v="100"/>
    <n v="40.839210418303551"/>
    <n v="32.671368334642843"/>
    <n v="19.585164841697527"/>
    <n v="86.760437178986294"/>
    <n v="94.092183362420016"/>
    <n v="100"/>
    <n v="88.970527693131302"/>
    <n v="80"/>
    <n v="2.3511909334176702"/>
    <n v="0"/>
    <n v="88.920145726328769"/>
    <n v="91.271336659746439"/>
    <n v="18.25426733194929"/>
    <n v="50.455397479908598"/>
    <n v="50.925635666592129"/>
    <s v="2. Riesgo (&gt;=40 y &lt;60)"/>
  </r>
  <r>
    <s v="13442"/>
    <x v="1"/>
    <x v="3"/>
    <x v="167"/>
    <s v="Intermedio"/>
    <n v="6"/>
    <s v="G5"/>
    <n v="0"/>
    <n v="2050.3050210000001"/>
    <n v="51421.256648000002"/>
    <n v="70129.691347999993"/>
    <n v="7997.5707359999997"/>
    <n v="2886.8566879999998"/>
    <n v="63969.558835000003"/>
    <n v="3575.6852269999999"/>
    <n v="7997.5707359999997"/>
    <n v="4696.5180349999991"/>
    <n v="377.63878299999999"/>
    <n v="3757.19283"/>
    <n v="0"/>
    <n v="3500"/>
    <n v="105153.24334789999"/>
    <n v="31813.237808040001"/>
    <s v="Si"/>
    <n v="63.6154676960617"/>
    <n v="80"/>
    <n v="6224.9632250000004"/>
    <n v="5947.2657149999995"/>
    <n v="63071.445817"/>
    <n v="58658.292002000002"/>
    <n v="53471.561669000002"/>
    <n v="70129.691347999993"/>
    <n v="4134.8316130000003"/>
    <n v="73629.691347999993"/>
    <n v="76.246680459010662"/>
    <n v="23.753319540989338"/>
    <n v="5.5896668542344488"/>
    <n v="7.1240197196468262"/>
    <n v="30.254166961627384"/>
    <n v="69.745833038372609"/>
    <n v="58.72430754327997"/>
    <n v="80"/>
    <n v="5.6157122721828641"/>
    <n v="80"/>
    <n v="52.124634459801747"/>
    <n v="41.699707567841401"/>
    <n v="16.3845323039383"/>
    <n v="72.581936233511968"/>
    <n v="95.53896946917304"/>
    <n v="100"/>
    <n v="93.002929046838972"/>
    <n v="100"/>
    <n v="0"/>
    <n v="0"/>
    <n v="90.860645411170651"/>
    <n v="90.860645411170651"/>
    <n v="18.172129082234132"/>
    <n v="59.871836650075537"/>
    <n v="59.871836650075537"/>
    <s v="2. Riesgo (&gt;=40 y &lt;60)"/>
  </r>
  <r>
    <s v="13458"/>
    <x v="1"/>
    <x v="3"/>
    <x v="168"/>
    <s v="Rural"/>
    <n v="6"/>
    <s v="G5"/>
    <n v="0"/>
    <n v="3253.3870959999999"/>
    <n v="16048.546509"/>
    <n v="21647.664065000001"/>
    <n v="4123.5275460000003"/>
    <n v="475.223164"/>
    <n v="20648.161180999999"/>
    <n v="641.53267800000003"/>
    <n v="4123.5275460000003"/>
    <n v="-769.87424199999987"/>
    <n v="99.011409"/>
    <n v="845.90559700000085"/>
    <n v="43.350423999999997"/>
    <n v="6400"/>
    <n v="36284.828995000003"/>
    <n v="8768.0355610000006"/>
    <s v="Si"/>
    <n v="58.197365975475549"/>
    <n v="80"/>
    <n v="403.360231"/>
    <n v="870.14044999999999"/>
    <n v="15908.356679999999"/>
    <n v="15908.356680000001"/>
    <n v="19301.933604999998"/>
    <n v="21647.664065000001"/>
    <n v="988.26743000000079"/>
    <n v="28047.664065000001"/>
    <n v="89.164048125670135"/>
    <n v="10.835951874329865"/>
    <n v="3.1069724435816823"/>
    <n v="3.9598304395739601"/>
    <n v="24.164467089560276"/>
    <n v="75.835532910439724"/>
    <n v="-18.670282504764909"/>
    <n v="0"/>
    <n v="3.5235284753472063"/>
    <n v="100"/>
    <n v="38.126263044868708"/>
    <n v="30.501010435894969"/>
    <n v="21.802634024524451"/>
    <n v="96.583616983089399"/>
    <n v="215.72291543040097"/>
    <n v="0"/>
    <n v="100.00000000000001"/>
    <n v="100"/>
    <n v="0"/>
    <n v="0"/>
    <n v="65.527872327696471"/>
    <n v="65.527872327696471"/>
    <n v="13.105574465539295"/>
    <n v="43.60658490143426"/>
    <n v="43.60658490143426"/>
    <s v="2. Riesgo (&gt;=40 y &lt;60)"/>
  </r>
  <r>
    <s v="13468"/>
    <x v="1"/>
    <x v="3"/>
    <x v="169"/>
    <s v="Intermedio"/>
    <n v="6"/>
    <s v="G4"/>
    <n v="0"/>
    <n v="1749.75797225"/>
    <n v="47442.799400750002"/>
    <n v="57608.711159000006"/>
    <n v="7619.6300922500004"/>
    <n v="2724.6821220000002"/>
    <n v="47847.856469999999"/>
    <n v="4493.7643410000001"/>
    <n v="7619.6300922500004"/>
    <n v="3303.3195052500005"/>
    <n v="0"/>
    <n v="8016.1705350000047"/>
    <n v="23457.909562000001"/>
    <n v="12300"/>
    <n v="75154.270332999993"/>
    <n v="60611.193690879998"/>
    <s v="Si"/>
    <n v="79.452219261112305"/>
    <n v="80"/>
    <n v="6900.4213399999999"/>
    <n v="5863.5666190000002"/>
    <n v="45276.230037000001"/>
    <n v="6467.291381"/>
    <n v="49192.557373000003"/>
    <n v="57608.711159000006"/>
    <n v="31474.080097000005"/>
    <n v="69908.711158999999"/>
    <n v="85.390831322763972"/>
    <n v="14.609168677236028"/>
    <n v="9.3917777566849487"/>
    <n v="13.111842963858839"/>
    <n v="80.649034874956158"/>
    <n v="19.350965125043842"/>
    <n v="43.352754205349662"/>
    <n v="50"/>
    <n v="45.021685531314589"/>
    <n v="0"/>
    <n v="19.414395353227739"/>
    <n v="15.531516282582192"/>
    <n v="0.54778073888769541"/>
    <n v="2.426617124148001"/>
    <n v="84.97403752739541"/>
    <n v="80"/>
    <n v="14.28407660203796"/>
    <n v="0"/>
    <n v="0"/>
    <n v="0"/>
    <n v="27.475539041382664"/>
    <n v="27.475539041382664"/>
    <n v="5.4951078082765328"/>
    <n v="21.026624090858725"/>
    <n v="21.026624090858725"/>
    <s v="1. Deterioro (&lt;40)"/>
  </r>
  <r>
    <s v="13473"/>
    <x v="1"/>
    <x v="3"/>
    <x v="170"/>
    <s v="Rural disperso"/>
    <n v="6"/>
    <s v="G5"/>
    <n v="0"/>
    <n v="4111.840612"/>
    <n v="23550.288657000001"/>
    <n v="30325.936990000002"/>
    <n v="5824.5812500000002"/>
    <n v="1291.552772"/>
    <n v="37353.258654000005"/>
    <n v="9429.2017919999998"/>
    <n v="5824.5812500000002"/>
    <n v="3145.0641880000003"/>
    <n v="634.82660199999998"/>
    <n v="-1845.7090219999991"/>
    <n v="2919.3760240000001"/>
    <n v="0"/>
    <n v="69754.941040089994"/>
    <n v="32311.857867750001"/>
    <s v="NO"/>
    <n v="36.204421844773236"/>
    <n v="80"/>
    <n v="1064.87644"/>
    <n v="1712.740638"/>
    <n v="29492.128950000002"/>
    <n v="25084.431196000001"/>
    <n v="27662.129269000001"/>
    <n v="30325.936990000002"/>
    <n v="1708.4936040000011"/>
    <n v="30325.936990000002"/>
    <n v="91.216074471570678"/>
    <n v="8.7839255284293216"/>
    <n v="25.243317803519844"/>
    <n v="32.172560281540598"/>
    <n v="46.321962840137054"/>
    <n v="53.678037159862946"/>
    <n v="53.996399964375129"/>
    <n v="70"/>
    <n v="5.6337702098483486"/>
    <n v="80"/>
    <n v="48.926904593966569"/>
    <n v="39.141523675173261"/>
    <n v="0"/>
    <n v="0"/>
    <n v="160.83937757135467"/>
    <n v="0"/>
    <n v="85.054664037741503"/>
    <n v="80"/>
    <n v="0"/>
    <n v="0"/>
    <n v="26.666666666666668"/>
    <n v="26.666666666666668"/>
    <n v="5.3333333333333339"/>
    <n v="44.474857008506596"/>
    <n v="44.474857008506596"/>
    <s v="2. Riesgo (&gt;=40 y &lt;60)"/>
  </r>
  <r>
    <s v="13490"/>
    <x v="1"/>
    <x v="3"/>
    <x v="171"/>
    <s v="Rural"/>
    <n v="6"/>
    <s v="G5"/>
    <n v="0"/>
    <n v="3176.3511920000001"/>
    <n v="12049.817346"/>
    <n v="15643.171957999999"/>
    <n v="3593.3536119999999"/>
    <n v="256.12393100000003"/>
    <n v="13094.889918000001"/>
    <n v="2447.8203309999999"/>
    <n v="3593.3536119999999"/>
    <n v="1362.5385729999998"/>
    <n v="495.08001999999999"/>
    <n v="1066.8163619999978"/>
    <n v="0"/>
    <n v="0"/>
    <n v="27351.799920349997"/>
    <n v="3046.41836586"/>
    <s v="NO"/>
    <n v="41.237196289831921"/>
    <n v="80"/>
    <n v="428.872567"/>
    <n v="417.00241999999997"/>
    <n v="12345.540557"/>
    <n v="12122.274057000001"/>
    <n v="15226.168538"/>
    <n v="15643.171957999999"/>
    <n v="1561.8963819999976"/>
    <n v="15643.171957999999"/>
    <n v="97.334278360427135"/>
    <n v="2.6657216395728653"/>
    <n v="18.692943173468532"/>
    <n v="23.824120338253316"/>
    <n v="11.137908198843748"/>
    <n v="88.862091801156254"/>
    <n v="37.91829917461515"/>
    <n v="50"/>
    <n v="9.9845247894320792"/>
    <n v="80"/>
    <n v="49.070386755796491"/>
    <n v="39.256309404637193"/>
    <n v="0"/>
    <n v="0"/>
    <n v="97.232243814746013"/>
    <n v="100"/>
    <n v="98.191521068120366"/>
    <n v="100"/>
    <n v="5"/>
    <n v="0"/>
    <n v="66.666666666666671"/>
    <n v="71.666666666666671"/>
    <n v="14.333333333333336"/>
    <n v="52.589642737970529"/>
    <n v="53.589642737970529"/>
    <s v="2. Riesgo (&gt;=40 y &lt;60)"/>
  </r>
  <r>
    <s v="13549"/>
    <x v="1"/>
    <x v="3"/>
    <x v="172"/>
    <s v="Rural disperso"/>
    <n v="6"/>
    <s v="G5"/>
    <n v="0"/>
    <n v="2200.0674880000001"/>
    <n v="30724.095216999998"/>
    <n v="34577.162260999998"/>
    <n v="3475.6774650000002"/>
    <n v="935.18794600000001"/>
    <n v="36425.423311999999"/>
    <n v="6984.0141679999997"/>
    <n v="3475.6774650000002"/>
    <n v="2004.6909900000003"/>
    <n v="0"/>
    <n v="-3319.2475259999992"/>
    <n v="0"/>
    <n v="3500"/>
    <n v="43717.720003000002"/>
    <n v="18469.89229"/>
    <s v="Si"/>
    <n v="39.846100531043554"/>
    <n v="80"/>
    <n v="35.626215000000002"/>
    <n v="1275.6099770000001"/>
    <n v="36425.423311999999"/>
    <n v="35717.215092999999"/>
    <n v="32924.162704999995"/>
    <n v="34577.162260999998"/>
    <n v="-3319.2475259999992"/>
    <n v="38077.162260999998"/>
    <n v="95.219389192431095"/>
    <n v="4.7806108075689053"/>
    <n v="19.173460547537921"/>
    <n v="24.436538812873138"/>
    <n v="42.248068491981186"/>
    <n v="57.751931508018814"/>
    <n v="57.677704855735229"/>
    <n v="80"/>
    <n v="-8.717160967112541"/>
    <n v="80"/>
    <n v="49.39381622569217"/>
    <n v="39.51505298055374"/>
    <n v="40.153899468956446"/>
    <n v="100"/>
    <n v="3580.5374693887634"/>
    <n v="0"/>
    <n v="98.055730985103779"/>
    <n v="100"/>
    <n v="2.5752690795514175"/>
    <n v="0"/>
    <n v="66.666666666666671"/>
    <n v="69.24193574621809"/>
    <n v="13.848387149243619"/>
    <n v="52.848386313887076"/>
    <n v="53.363440129797361"/>
    <s v="2. Riesgo (&gt;=40 y &lt;60)"/>
  </r>
  <r>
    <s v="13580"/>
    <x v="1"/>
    <x v="3"/>
    <x v="173"/>
    <s v="Intermedio"/>
    <n v="6"/>
    <s v="G4"/>
    <n v="0"/>
    <n v="1451.3720727499999"/>
    <n v="8594.3262512500005"/>
    <n v="13466.367735"/>
    <n v="2420.7733507499997"/>
    <n v="439.65450499999997"/>
    <n v="19649.352857999998"/>
    <n v="11407.612896999999"/>
    <n v="2420.7733507499997"/>
    <n v="966.50967074999994"/>
    <n v="7.5900000000000004E-3"/>
    <n v="2319.8506670000006"/>
    <n v="139.6"/>
    <n v="0"/>
    <n v="39552.267359919999"/>
    <n v="7225.8788888999998"/>
    <s v="Si"/>
    <n v="79.09248929877883"/>
    <n v="80"/>
    <n v="886.702"/>
    <n v="969.40127800000005"/>
    <n v="9692.2533879999992"/>
    <n v="7453.191546"/>
    <n v="10045.698324000001"/>
    <n v="13466.367735"/>
    <n v="2459.4582570000007"/>
    <n v="13466.367735"/>
    <n v="74.598425660770815"/>
    <n v="25.401574339229185"/>
    <n v="58.055921634872192"/>
    <n v="81.051761159564506"/>
    <n v="18.269190039462291"/>
    <n v="81.730809960537712"/>
    <n v="39.925657247117229"/>
    <n v="50"/>
    <n v="18.263709304534306"/>
    <n v="40"/>
    <n v="55.636829091866275"/>
    <n v="44.509463273493026"/>
    <n v="0.90751070122117028"/>
    <n v="4.0201870047539909"/>
    <n v="109.3266145785168"/>
    <n v="100"/>
    <n v="76.898438862811958"/>
    <n v="70"/>
    <n v="0"/>
    <n v="0"/>
    <n v="58.006729001584667"/>
    <n v="58.006729001584667"/>
    <n v="11.601345800316935"/>
    <n v="56.110809073809961"/>
    <n v="56.110809073809961"/>
    <s v="2. Riesgo (&gt;=40 y &lt;60)"/>
  </r>
  <r>
    <s v="13600"/>
    <x v="1"/>
    <x v="3"/>
    <x v="174"/>
    <s v="Rural"/>
    <n v="6"/>
    <s v="G4"/>
    <n v="0"/>
    <n v="2424.112216"/>
    <n v="13336.724174999999"/>
    <n v="17255.686386000001"/>
    <n v="3614.8398420000003"/>
    <n v="481.40549600000003"/>
    <n v="14840.121234999999"/>
    <n v="1546.7502019999999"/>
    <n v="3614.8398420000003"/>
    <n v="626.7785700000004"/>
    <n v="158.78368900000001"/>
    <n v="-572.49612099999649"/>
    <n v="204.73952600000001"/>
    <n v="0"/>
    <n v="58673.900788999999"/>
    <n v="14105.324420999999"/>
    <s v="NO"/>
    <n v="77.980787515558973"/>
    <n v="80"/>
    <n v="1034.711669"/>
    <n v="1050.43364"/>
    <n v="14840.121234999999"/>
    <n v="14833.636764999999"/>
    <n v="15760.836390999999"/>
    <n v="17255.686386000001"/>
    <n v="-208.9729059999965"/>
    <n v="17255.686386000001"/>
    <n v="91.337058627741314"/>
    <n v="8.6629413722586861"/>
    <n v="10.422759878484241"/>
    <n v="14.551195132297481"/>
    <n v="24.040202255726658"/>
    <n v="75.959797744273345"/>
    <n v="17.339041213323011"/>
    <n v="30"/>
    <n v="-1.2110379229512527"/>
    <n v="100"/>
    <n v="45.834786849765905"/>
    <n v="36.667829479812724"/>
    <n v="0"/>
    <n v="0"/>
    <n v="101.51945430510072"/>
    <n v="100"/>
    <n v="99.956304467481658"/>
    <n v="100"/>
    <n v="0"/>
    <n v="0"/>
    <n v="66.666666666666671"/>
    <n v="66.666666666666671"/>
    <n v="13.333333333333336"/>
    <n v="50.00116281314606"/>
    <n v="50.00116281314606"/>
    <s v="2. Riesgo (&gt;=40 y &lt;60)"/>
  </r>
  <r>
    <s v="13620"/>
    <x v="1"/>
    <x v="3"/>
    <x v="175"/>
    <s v="Ciudades y aglomeraciones"/>
    <n v="6"/>
    <s v="G3"/>
    <n v="0"/>
    <n v="1504.6659175"/>
    <n v="10241.6265865"/>
    <n v="13598.131818000002"/>
    <n v="1900.9090354999998"/>
    <n v="239.85432700000001"/>
    <n v="13876.239715"/>
    <n v="1563.8472690000001"/>
    <n v="1900.9090354999998"/>
    <n v="358.29288549999978"/>
    <n v="25.896995"/>
    <n v="-1820.7240469999979"/>
    <n v="650.04249200000004"/>
    <n v="2998.9992520000001"/>
    <n v="24795.40940755"/>
    <n v="8324.0307684199997"/>
    <s v="Si"/>
    <n v="22.030753241482707"/>
    <n v="80"/>
    <n v="556.50139999999999"/>
    <n v="396.24311799999998"/>
    <n v="13876.239715"/>
    <n v="11707.832177"/>
    <n v="11746.292504000001"/>
    <n v="13598.131818000002"/>
    <n v="-1144.7845599999978"/>
    <n v="16597.131070000003"/>
    <n v="86.381663755099794"/>
    <n v="13.618336244900206"/>
    <n v="11.269964349992495"/>
    <n v="14.951114573093353"/>
    <n v="33.570854312594655"/>
    <n v="66.429145687405338"/>
    <n v="18.848502416937446"/>
    <n v="30"/>
    <n v="-6.8974846024397731"/>
    <n v="80"/>
    <n v="40.999719301079779"/>
    <n v="32.799775440863826"/>
    <n v="57.969246758517293"/>
    <n v="100"/>
    <n v="71.202537495862543"/>
    <n v="70"/>
    <n v="84.373233797222554"/>
    <n v="80"/>
    <n v="1.890322706435025"/>
    <n v="0"/>
    <n v="83.333333333333329"/>
    <n v="85.223656039768358"/>
    <n v="17.044731207953671"/>
    <n v="49.466442107530497"/>
    <n v="49.8445066488175"/>
    <s v="2. Riesgo (&gt;=40 y &lt;60)"/>
  </r>
  <r>
    <s v="13647"/>
    <x v="1"/>
    <x v="3"/>
    <x v="176"/>
    <s v="Intermedio"/>
    <n v="6"/>
    <s v="G5"/>
    <n v="0"/>
    <n v="2101.743144"/>
    <n v="19362.941532000001"/>
    <n v="24889.451673"/>
    <n v="3541.6671379999998"/>
    <n v="807.609599"/>
    <n v="23393.625001"/>
    <n v="1757.641709"/>
    <n v="3541.6671379999998"/>
    <n v="1134.401989"/>
    <n v="279.73791399999999"/>
    <n v="-911.43847699999969"/>
    <n v="1050.760037"/>
    <n v="0"/>
    <n v="52752.431630410007"/>
    <n v="12229.19208105"/>
    <s v="NO"/>
    <n v="59.812582908263721"/>
    <n v="80"/>
    <n v="1471.1836269999999"/>
    <n v="1439.923994"/>
    <n v="23393.625001"/>
    <n v="21251.982037000002"/>
    <n v="21464.684676000001"/>
    <n v="24889.451673"/>
    <n v="419.05947400000036"/>
    <n v="24889.451673"/>
    <n v="86.240086595739768"/>
    <n v="13.759913404260232"/>
    <n v="7.5133362568856539"/>
    <n v="9.575732695740701"/>
    <n v="23.182233885878883"/>
    <n v="76.817766114121113"/>
    <n v="32.030169544408494"/>
    <n v="40"/>
    <n v="1.683683029685201"/>
    <n v="100"/>
    <n v="48.030682442824407"/>
    <n v="38.424545954259528"/>
    <n v="0"/>
    <n v="0"/>
    <n v="97.875205213930784"/>
    <n v="100"/>
    <n v="90.845185541323957"/>
    <n v="100"/>
    <n v="1.4395235939924267"/>
    <n v="0"/>
    <n v="66.666666666666671"/>
    <n v="68.106190260659105"/>
    <n v="13.621238052131822"/>
    <n v="51.757879287592864"/>
    <n v="52.045784006391351"/>
    <s v="2. Riesgo (&gt;=40 y &lt;60)"/>
  </r>
  <r>
    <s v="13650"/>
    <x v="1"/>
    <x v="3"/>
    <x v="177"/>
    <s v="Rural disperso"/>
    <n v="6"/>
    <s v="G5"/>
    <n v="0"/>
    <n v="2671.0503994999999"/>
    <n v="16174.1173445"/>
    <n v="25355.992418000002"/>
    <n v="3972.2842034999999"/>
    <n v="756.55634599999996"/>
    <n v="23948.365367999999"/>
    <n v="9424.0480819999993"/>
    <n v="3972.2842034999999"/>
    <n v="2026.3219604999999"/>
    <n v="0"/>
    <n v="-538.33519299999898"/>
    <n v="37.234912999999999"/>
    <n v="4000"/>
    <n v="65679.978111210003"/>
    <n v="35994.73825522"/>
    <s v="Si"/>
    <n v="53.189260023270435"/>
    <n v="80"/>
    <n v="590.75872000000004"/>
    <n v="1301.233804"/>
    <n v="23948.365367999999"/>
    <n v="20408.265340999998"/>
    <n v="18845.167743999998"/>
    <n v="25355.992418000002"/>
    <n v="-501.10027999999897"/>
    <n v="29355.992418000002"/>
    <n v="74.32234334721592"/>
    <n v="25.67765665278408"/>
    <n v="39.351529581190078"/>
    <n v="50.153449220733314"/>
    <n v="54.803212927801752"/>
    <n v="45.196787072198248"/>
    <n v="51.011505136379654"/>
    <n v="70"/>
    <n v="-1.706977821988886"/>
    <n v="100"/>
    <n v="58.205578589143123"/>
    <n v="46.564462871314504"/>
    <n v="26.810739976729565"/>
    <n v="100"/>
    <n v="220.26484924335944"/>
    <n v="0"/>
    <n v="85.217780117342329"/>
    <n v="80"/>
    <n v="0"/>
    <n v="0"/>
    <n v="60"/>
    <n v="60"/>
    <n v="12"/>
    <n v="58.564462871314504"/>
    <n v="58.564462871314504"/>
    <s v="2. Riesgo (&gt;=40 y &lt;60)"/>
  </r>
  <r>
    <s v="13654"/>
    <x v="1"/>
    <x v="3"/>
    <x v="178"/>
    <s v="Rural"/>
    <n v="6"/>
    <s v="G4"/>
    <n v="0"/>
    <n v="4577.9370019999997"/>
    <n v="34824.510890999998"/>
    <n v="42005.436612999998"/>
    <n v="6340.925722"/>
    <n v="1194.6805159999999"/>
    <n v="31117.66347"/>
    <n v="2299.7029499999999"/>
    <n v="6340.925722"/>
    <n v="2195.6336289999999"/>
    <n v="589.91782999999998"/>
    <n v="7632.1861689999932"/>
    <n v="2454.0088799999999"/>
    <n v="0"/>
    <n v="186453.24794439002"/>
    <n v="11883.058232379999"/>
    <s v="NO"/>
    <n v="62.472013415053141"/>
    <n v="80"/>
    <n v="2753.5658020000001"/>
    <n v="1762.9887200000001"/>
    <n v="30227.958351000001"/>
    <n v="28792.096246000001"/>
    <n v="39402.447892999997"/>
    <n v="42005.436612999998"/>
    <n v="10676.112878999993"/>
    <n v="42005.436612999998"/>
    <n v="93.803209941652128"/>
    <n v="6.1967900583478723"/>
    <n v="7.3903458471973762"/>
    <n v="10.317647702862789"/>
    <n v="6.3732106377273405"/>
    <n v="93.62678936227266"/>
    <n v="34.626389351671385"/>
    <n v="40"/>
    <n v="25.416026447623953"/>
    <n v="20"/>
    <n v="34.028245424696664"/>
    <n v="27.222596339757331"/>
    <n v="0"/>
    <n v="0"/>
    <n v="64.025661515678564"/>
    <n v="60"/>
    <n v="95.24988724568459"/>
    <n v="100"/>
    <n v="0"/>
    <n v="0"/>
    <n v="53.333333333333336"/>
    <n v="53.333333333333336"/>
    <n v="10.666666666666668"/>
    <n v="37.889263006424002"/>
    <n v="37.889263006424002"/>
    <s v="1. Deterioro (&lt;40)"/>
  </r>
  <r>
    <s v="13655"/>
    <x v="1"/>
    <x v="3"/>
    <x v="179"/>
    <s v="Rural disperso"/>
    <n v="6"/>
    <s v="G5"/>
    <n v="0"/>
    <n v="3252.9529579999999"/>
    <n v="16173.12277"/>
    <n v="21981.184494000001"/>
    <n v="3613.263109"/>
    <n v="203.49476799999999"/>
    <n v="20699.908263000001"/>
    <n v="7680.2123860000002"/>
    <n v="3613.263109"/>
    <n v="1381.7387839999997"/>
    <n v="566.41780900000003"/>
    <n v="-950.24809400000231"/>
    <n v="256.19481200000001"/>
    <n v="4500"/>
    <n v="28114.251440150001"/>
    <n v="11260.698104770001"/>
    <s v="Si"/>
    <n v="38.147348477526968"/>
    <n v="80"/>
    <n v="780.4"/>
    <n v="360.31015100000002"/>
    <n v="20699.908263000001"/>
    <n v="17935.181742000001"/>
    <n v="19426.075728"/>
    <n v="21981.184494000001"/>
    <n v="-127.63547300000226"/>
    <n v="26481.184494000001"/>
    <n v="88.375927754496374"/>
    <n v="11.624072245503626"/>
    <n v="37.1026397239063"/>
    <n v="47.287243396952135"/>
    <n v="40.0533449334119"/>
    <n v="59.9466550665881"/>
    <n v="38.240746447673082"/>
    <n v="50"/>
    <n v="-0.48198551325723887"/>
    <n v="100"/>
    <n v="53.77159414180877"/>
    <n v="43.017275313447016"/>
    <n v="41.852651522473032"/>
    <n v="100"/>
    <n v="46.169932214249108"/>
    <n v="0"/>
    <n v="86.64377404057484"/>
    <n v="80"/>
    <n v="0"/>
    <n v="0"/>
    <n v="60"/>
    <n v="60"/>
    <n v="12"/>
    <n v="55.017275313447016"/>
    <n v="55.017275313447016"/>
    <s v="2. Riesgo (&gt;=40 y &lt;60)"/>
  </r>
  <r>
    <s v="13657"/>
    <x v="1"/>
    <x v="3"/>
    <x v="180"/>
    <s v="Intermedio"/>
    <n v="6"/>
    <s v="G4"/>
    <n v="0"/>
    <n v="1823.493291"/>
    <n v="40596.754980999998"/>
    <n v="49344.352439999995"/>
    <n v="5941.5028549999997"/>
    <n v="1712.7878860000001"/>
    <n v="48497.875583000001"/>
    <n v="4782.2223520000007"/>
    <n v="5941.5028549999997"/>
    <n v="2803.7056639999996"/>
    <n v="163.53382199999999"/>
    <n v="-104.26730099999986"/>
    <n v="916.41786100000002"/>
    <n v="0"/>
    <n v="108771.33322956"/>
    <n v="22335.468556659998"/>
    <s v="NO"/>
    <n v="59.303496810442816"/>
    <n v="80"/>
    <n v="4104.8149999999996"/>
    <n v="4118.009564"/>
    <n v="46310.822549999997"/>
    <n v="44122.502021"/>
    <n v="42420.248271999997"/>
    <n v="49344.352439999995"/>
    <n v="975.68438200000014"/>
    <n v="49344.352439999995"/>
    <n v="85.967787952188999"/>
    <n v="14.032212047811001"/>
    <n v="9.8606841939202727"/>
    <n v="13.766482344075845"/>
    <n v="20.534333719640433"/>
    <n v="79.465666280359571"/>
    <n v="47.188493087074342"/>
    <n v="70"/>
    <n v="1.9772969625781966"/>
    <n v="100"/>
    <n v="55.452872134449287"/>
    <n v="44.362297707559435"/>
    <n v="0"/>
    <n v="0"/>
    <n v="100.3214411368113"/>
    <n v="100"/>
    <n v="95.274710297712048"/>
    <n v="100"/>
    <n v="0"/>
    <n v="0"/>
    <n v="66.666666666666671"/>
    <n v="66.666666666666671"/>
    <n v="13.333333333333336"/>
    <n v="57.695631040892771"/>
    <n v="57.695631040892771"/>
    <s v="2. Riesgo (&gt;=40 y &lt;60)"/>
  </r>
  <r>
    <s v="13667"/>
    <x v="1"/>
    <x v="3"/>
    <x v="181"/>
    <s v="Rural"/>
    <n v="6"/>
    <s v="G5"/>
    <n v="0"/>
    <n v="2449.8725770000001"/>
    <n v="20355.999631999999"/>
    <n v="25615.758622999998"/>
    <n v="4447.2949850000005"/>
    <n v="887.25867500000004"/>
    <n v="21460.353907999997"/>
    <n v="2336.7914110000002"/>
    <n v="4447.2949850000005"/>
    <n v="2138.339626"/>
    <n v="0"/>
    <n v="1846.449356000001"/>
    <n v="948.08949600000005"/>
    <n v="0"/>
    <n v="46601.975789919998"/>
    <n v="11053.76778385"/>
    <s v="NO"/>
    <n v="69.674378985344006"/>
    <n v="80"/>
    <n v="1361.096534"/>
    <n v="1997.4224079999999"/>
    <n v="21460.353907999997"/>
    <n v="19829.177453"/>
    <n v="22805.872209000001"/>
    <n v="25615.758622999998"/>
    <n v="2794.538852000001"/>
    <n v="25615.758622999998"/>
    <n v="89.030633621457369"/>
    <n v="10.969366378542631"/>
    <n v="10.888876395132003"/>
    <n v="13.877852148729078"/>
    <n v="23.719526042586651"/>
    <n v="76.280473957413349"/>
    <n v="48.081803280696924"/>
    <n v="70"/>
    <n v="10.90945184614141"/>
    <n v="60"/>
    <n v="46.225538496937006"/>
    <n v="36.980430797549609"/>
    <n v="0"/>
    <n v="0"/>
    <n v="146.75097306507431"/>
    <n v="50"/>
    <n v="92.399116706123252"/>
    <n v="100"/>
    <n v="3.7655301536152224"/>
    <n v="0"/>
    <n v="50"/>
    <n v="53.765530153615224"/>
    <n v="10.753106030723046"/>
    <n v="46.980430797549609"/>
    <n v="47.733536828272655"/>
    <s v="2. Riesgo (&gt;=40 y &lt;60)"/>
  </r>
  <r>
    <s v="13670"/>
    <x v="1"/>
    <x v="3"/>
    <x v="182"/>
    <s v="Intermedio"/>
    <n v="6"/>
    <s v="G3"/>
    <n v="0"/>
    <n v="1766.1958649999999"/>
    <n v="28089.788203"/>
    <n v="36281.191082999998"/>
    <n v="5995.8893710000002"/>
    <n v="1314.603042"/>
    <n v="30511.422607"/>
    <n v="2477.6206900000002"/>
    <n v="5995.8893710000002"/>
    <n v="2424.1446910000004"/>
    <n v="0"/>
    <n v="3110.3811679999926"/>
    <n v="3659.9946580000001"/>
    <n v="0"/>
    <n v="87668.59799005001"/>
    <n v="32476.898214330002"/>
    <s v="Si"/>
    <n v="62.634509195538946"/>
    <n v="80"/>
    <n v="4155.7105920000004"/>
    <n v="4229.6935059999996"/>
    <n v="29599.065235000002"/>
    <n v="28625.154042999999"/>
    <n v="29855.984068000002"/>
    <n v="36281.191082999998"/>
    <n v="6770.3758259999922"/>
    <n v="36281.191082999998"/>
    <n v="82.290528995310169"/>
    <n v="17.709471004689831"/>
    <n v="8.120305375179651"/>
    <n v="10.772670814428761"/>
    <n v="37.045075384935416"/>
    <n v="62.954924615064584"/>
    <n v="40.43011038070069"/>
    <n v="50"/>
    <n v="18.6608422267932"/>
    <n v="40"/>
    <n v="36.287413286836639"/>
    <n v="29.029930629469312"/>
    <n v="17.365490804461054"/>
    <n v="76.92749007733758"/>
    <n v="101.78027108390128"/>
    <n v="100"/>
    <n v="96.709655577743106"/>
    <n v="100"/>
    <n v="0"/>
    <n v="0"/>
    <n v="92.309163359112517"/>
    <n v="92.309163359112517"/>
    <n v="18.461832671822503"/>
    <n v="47.491763301291812"/>
    <n v="47.491763301291812"/>
    <s v="2. Riesgo (&gt;=40 y &lt;60)"/>
  </r>
  <r>
    <s v="13673"/>
    <x v="1"/>
    <x v="3"/>
    <x v="183"/>
    <s v="Intermedio"/>
    <n v="6"/>
    <s v="G4"/>
    <n v="0"/>
    <n v="2831.78791925"/>
    <n v="17254.927589750001"/>
    <n v="24926.939230999997"/>
    <n v="5578.3585242499994"/>
    <n v="1090.2399559999999"/>
    <n v="18537.582060000001"/>
    <n v="1669.076761"/>
    <n v="5578.3585242499994"/>
    <n v="1587.3295122499994"/>
    <n v="119.01007"/>
    <n v="2398.3281599999973"/>
    <n v="0"/>
    <n v="0"/>
    <n v="42104.479524870003"/>
    <n v="23999.55390889"/>
    <s v="NO"/>
    <n v="80.016646729864902"/>
    <n v="80"/>
    <n v="2348.91912"/>
    <n v="2746.5706049999999"/>
    <n v="18537.582059"/>
    <n v="16795.437044999999"/>
    <n v="20086.715509000001"/>
    <n v="24926.939230999997"/>
    <n v="2517.3382299999971"/>
    <n v="24926.939230999997"/>
    <n v="80.582358398898307"/>
    <n v="19.417641601101693"/>
    <n v="9.003745772225054"/>
    <n v="12.570112252485135"/>
    <n v="57.000001376846612"/>
    <n v="42.999998623153388"/>
    <n v="28.455136136367518"/>
    <n v="40"/>
    <n v="10.098866157098618"/>
    <n v="60"/>
    <n v="34.997550495348051"/>
    <n v="27.998040396278441"/>
    <n v="0"/>
    <n v="0"/>
    <n v="116.92912632087561"/>
    <n v="80"/>
    <n v="90.602091424570716"/>
    <n v="100"/>
    <n v="0"/>
    <n v="0"/>
    <n v="60"/>
    <n v="60"/>
    <n v="12"/>
    <n v="39.998040396278441"/>
    <n v="39.998040396278441"/>
    <s v="1. Deterioro (&lt;40)"/>
  </r>
  <r>
    <s v="13683"/>
    <x v="1"/>
    <x v="3"/>
    <x v="184"/>
    <s v="Ciudades y aglomeraciones"/>
    <n v="6"/>
    <s v="G2"/>
    <n v="0"/>
    <n v="3885.1243920000002"/>
    <n v="24127.664038999999"/>
    <n v="35171.383042000001"/>
    <n v="8104.289651000001"/>
    <n v="1500.57845"/>
    <n v="32133.393550000001"/>
    <n v="7883.9885320000003"/>
    <n v="8104.289651000001"/>
    <n v="4094.251103000001"/>
    <n v="468.22187000000002"/>
    <n v="739.98368499999924"/>
    <n v="1679.3729539999999"/>
    <n v="0"/>
    <n v="57780.28425307"/>
    <n v="15270.812942"/>
    <s v="Si"/>
    <n v="45.687588288163816"/>
    <n v="80"/>
    <n v="4821.936866"/>
    <n v="4219.1652590000003"/>
    <n v="30421.360809000002"/>
    <n v="26280.627657000001"/>
    <n v="28012.788431000001"/>
    <n v="35171.383042000001"/>
    <n v="2887.578508999999"/>
    <n v="35171.383042000001"/>
    <n v="79.646536496868649"/>
    <n v="20.353463503131351"/>
    <n v="24.535188042720748"/>
    <n v="32.370180190056566"/>
    <n v="26.429106639759439"/>
    <n v="73.570893360240561"/>
    <n v="50.519555436851952"/>
    <n v="70"/>
    <n v="8.2100226355949371"/>
    <n v="80"/>
    <n v="55.258907410685694"/>
    <n v="44.207125928548557"/>
    <n v="34.312411711836184"/>
    <n v="100"/>
    <n v="87.499388238568443"/>
    <n v="80"/>
    <n v="86.388731332574082"/>
    <n v="80"/>
    <n v="0"/>
    <n v="0"/>
    <n v="86.666666666666671"/>
    <n v="86.666666666666671"/>
    <n v="17.333333333333336"/>
    <n v="61.540459261881892"/>
    <n v="61.540459261881892"/>
    <s v="3. Vulnerable (&gt;=60 y &lt;70)"/>
  </r>
  <r>
    <s v="13688"/>
    <x v="1"/>
    <x v="3"/>
    <x v="185"/>
    <s v="Rural"/>
    <n v="6"/>
    <s v="G4"/>
    <n v="0"/>
    <n v="1607.8872759999999"/>
    <n v="35447.733004000002"/>
    <n v="46062.806259000005"/>
    <n v="9071.6847669999988"/>
    <n v="2142.7304730000001"/>
    <n v="48941.34042"/>
    <n v="8894.6414229999991"/>
    <n v="8943.0308949999999"/>
    <n v="5691.3062219999993"/>
    <n v="48.416666999999997"/>
    <n v="-6130.2588339999929"/>
    <n v="11874.369497"/>
    <n v="581"/>
    <n v="103332.88659405"/>
    <n v="8253.7388771700007"/>
    <s v="Si"/>
    <n v="45.955617247245407"/>
    <n v="80"/>
    <n v="4349.6879440000002"/>
    <n v="7333.045658"/>
    <n v="48941.34042"/>
    <n v="43155.362710000001"/>
    <n v="37055.620280000003"/>
    <n v="46062.806259000005"/>
    <n v="5792.5273300000072"/>
    <n v="46643.806259000005"/>
    <n v="80.445859228908517"/>
    <n v="19.554140771091483"/>
    <n v="18.174086256463017"/>
    <n v="25.372807063790699"/>
    <n v="7.9875237682997806"/>
    <n v="92.012476231700219"/>
    <n v="63.639567936436151"/>
    <n v="80"/>
    <n v="12.418642033276024"/>
    <n v="60"/>
    <n v="55.387884813316489"/>
    <n v="44.310307850653196"/>
    <n v="34.044382752754593"/>
    <n v="100"/>
    <n v="168.58785624185455"/>
    <n v="0"/>
    <n v="88.177729378994385"/>
    <n v="80"/>
    <n v="0"/>
    <n v="0"/>
    <n v="60"/>
    <n v="60"/>
    <n v="12"/>
    <n v="56.310307850653196"/>
    <n v="56.310307850653196"/>
    <s v="2. Riesgo (&gt;=40 y &lt;60)"/>
  </r>
  <r>
    <s v="13744"/>
    <x v="1"/>
    <x v="3"/>
    <x v="186"/>
    <s v="Rural"/>
    <n v="6"/>
    <s v="G3"/>
    <n v="0"/>
    <n v="2745.5059179999998"/>
    <n v="22076.410301"/>
    <n v="34090.322549999997"/>
    <n v="6305.8859030000003"/>
    <n v="2290.725222"/>
    <n v="32648.176112000001"/>
    <n v="3987.5864889999998"/>
    <n v="6285.8859030000003"/>
    <n v="3123.5060040000008"/>
    <n v="0"/>
    <n v="6521.9109279999975"/>
    <n v="4113.2075439999999"/>
    <n v="0"/>
    <n v="91267.949217999994"/>
    <n v="19295.856065"/>
    <s v="NO"/>
    <n v="61.172245292537099"/>
    <n v="80"/>
    <n v="2504.0874509999999"/>
    <n v="3533.9334199999998"/>
    <n v="24406.031723"/>
    <n v="21758.997278999999"/>
    <n v="24821.916218999999"/>
    <n v="34090.322549999997"/>
    <n v="10635.118471999998"/>
    <n v="34090.322549999997"/>
    <n v="72.812206990983711"/>
    <n v="27.187793009016289"/>
    <n v="12.213810888916218"/>
    <n v="16.203253205002653"/>
    <n v="21.141984924971279"/>
    <n v="78.858015075028717"/>
    <n v="49.690784277666843"/>
    <n v="70"/>
    <n v="31.196884266499843"/>
    <n v="0"/>
    <n v="38.449812257809526"/>
    <n v="30.759849806247622"/>
    <n v="0"/>
    <n v="0"/>
    <n v="141.12659757903958"/>
    <n v="50"/>
    <n v="89.154179286321821"/>
    <n v="80"/>
    <n v="0"/>
    <n v="0"/>
    <n v="43.333333333333336"/>
    <n v="43.333333333333336"/>
    <n v="8.6666666666666679"/>
    <n v="39.426516472914287"/>
    <n v="39.426516472914287"/>
    <s v="1. Deterioro (&lt;40)"/>
  </r>
  <r>
    <s v="13760"/>
    <x v="1"/>
    <x v="3"/>
    <x v="187"/>
    <s v="Intermedio"/>
    <n v="6"/>
    <s v="G4"/>
    <n v="0"/>
    <n v="1719.654927"/>
    <n v="10177.775221"/>
    <n v="14338.675278999999"/>
    <n v="2070.2416720000001"/>
    <n v="192.884466"/>
    <n v="12702.221739000001"/>
    <n v="889.22108300000002"/>
    <n v="2070.2416720000001"/>
    <n v="433.41185700000005"/>
    <n v="146.235804"/>
    <n v="170.62372499999765"/>
    <n v="0"/>
    <n v="2200"/>
    <n v="37873.881877660002"/>
    <n v="11408.921863790001"/>
    <s v="NO"/>
    <n v="65.061587914104436"/>
    <n v="80"/>
    <n v="553.04949999999997"/>
    <n v="350.58674500000001"/>
    <n v="12531.221739000001"/>
    <n v="12427.955239000001"/>
    <n v="11897.430147999999"/>
    <n v="14338.675278999999"/>
    <n v="316.85952899999768"/>
    <n v="16538.675278999999"/>
    <n v="82.974402561613388"/>
    <n v="17.025597438386612"/>
    <n v="7.0005161401788376"/>
    <n v="9.7734071944631982"/>
    <n v="30.123455263030696"/>
    <n v="69.876544736969308"/>
    <n v="20.935326675232727"/>
    <n v="30"/>
    <n v="1.9158700661009433"/>
    <n v="100"/>
    <n v="45.335109873963823"/>
    <n v="36.268087899171057"/>
    <n v="0"/>
    <n v="0"/>
    <n v="63.391567120122161"/>
    <n v="60"/>
    <n v="99.175926321065646"/>
    <n v="100"/>
    <n v="0"/>
    <n v="0"/>
    <n v="53.333333333333336"/>
    <n v="53.333333333333336"/>
    <n v="10.666666666666668"/>
    <n v="46.934754565837721"/>
    <n v="46.934754565837721"/>
    <s v="2. Riesgo (&gt;=40 y &lt;60)"/>
  </r>
  <r>
    <s v="13780"/>
    <x v="1"/>
    <x v="3"/>
    <x v="188"/>
    <s v="Rural"/>
    <n v="6"/>
    <s v="G4"/>
    <n v="0"/>
    <n v="2004.360402"/>
    <n v="16101.817943"/>
    <n v="20433.879228999998"/>
    <n v="3455.4580569999998"/>
    <n v="579.22901100000001"/>
    <n v="23345.545833"/>
    <n v="5675.5119530000002"/>
    <n v="3455.4580569999998"/>
    <n v="1499.2180529999998"/>
    <n v="0"/>
    <n v="-4671.2005740000022"/>
    <n v="0"/>
    <n v="4037.0538740000002"/>
    <n v="26349.15956448"/>
    <n v="24163.454948709998"/>
    <s v="Si"/>
    <n v="59.105514636285051"/>
    <n v="80"/>
    <n v="1220"/>
    <n v="1451.097655"/>
    <n v="23148.839799000001"/>
    <n v="19643.608184000001"/>
    <n v="18106.178345"/>
    <n v="20433.879228999998"/>
    <n v="-4671.2005740000022"/>
    <n v="24470.933102999999"/>
    <n v="88.60861974413308"/>
    <n v="11.39138025586692"/>
    <n v="24.310898505433116"/>
    <n v="33.940398907614664"/>
    <n v="91.704841247701722"/>
    <n v="8.2951587522982777"/>
    <n v="43.386955600948852"/>
    <n v="50"/>
    <n v="-19.088771786259915"/>
    <n v="40"/>
    <n v="28.725387583155975"/>
    <n v="22.98031006652478"/>
    <n v="20.894485363714949"/>
    <n v="92.560603877394541"/>
    <n v="118.94243073770492"/>
    <n v="80"/>
    <n v="84.857851860241297"/>
    <n v="80"/>
    <n v="0"/>
    <n v="0"/>
    <n v="84.186867959131519"/>
    <n v="84.186867959131519"/>
    <n v="16.837373591826303"/>
    <n v="39.817683658351086"/>
    <n v="39.817683658351086"/>
    <s v="1. Deterioro (&lt;40)"/>
  </r>
  <r>
    <s v="13810"/>
    <x v="1"/>
    <x v="3"/>
    <x v="189"/>
    <s v="Rural disperso"/>
    <n v="6"/>
    <s v="G5"/>
    <n v="0"/>
    <n v="3184.8364230000002"/>
    <n v="26662.914799999999"/>
    <n v="30629.493165"/>
    <n v="3966.5783650000003"/>
    <n v="426.79561899999999"/>
    <n v="33299.521489999999"/>
    <n v="8260.3893530000005"/>
    <n v="3966.5783650000003"/>
    <n v="1774.6371130000002"/>
    <n v="0"/>
    <n v="-3511.2121389999957"/>
    <n v="0"/>
    <n v="3511.212"/>
    <n v="37396.694490000002"/>
    <n v="7610.8131739999999"/>
    <s v="Si"/>
    <n v="60.386365452730629"/>
    <n v="80"/>
    <n v="52.923000000000002"/>
    <n v="591.31161899999995"/>
    <n v="31948.764051999999"/>
    <n v="31933.510192999998"/>
    <n v="29847.751222999999"/>
    <n v="30629.493165"/>
    <n v="-3511.2121389999957"/>
    <n v="34140.705164999999"/>
    <n v="97.447747705818102"/>
    <n v="2.5522522941818977"/>
    <n v="24.80633049180792"/>
    <n v="31.615620788176535"/>
    <n v="20.351566569700847"/>
    <n v="79.64843343029915"/>
    <n v="44.739746696016681"/>
    <n v="50"/>
    <n v="-10.284533146080364"/>
    <n v="60"/>
    <n v="44.763261302531518"/>
    <n v="35.810609042025213"/>
    <n v="19.613634547269371"/>
    <n v="86.886555295516587"/>
    <n v="1117.3055552406324"/>
    <n v="0"/>
    <n v="99.952255245382347"/>
    <n v="100"/>
    <n v="5"/>
    <n v="0"/>
    <n v="62.295518431838865"/>
    <n v="67.295518431838872"/>
    <n v="13.459103686367776"/>
    <n v="48.269712728392989"/>
    <n v="49.269712728392989"/>
    <s v="2. Riesgo (&gt;=40 y &lt;60)"/>
  </r>
  <r>
    <s v="13836"/>
    <x v="1"/>
    <x v="3"/>
    <x v="190"/>
    <s v="Ciudades y aglomeraciones"/>
    <n v="4"/>
    <s v="G1"/>
    <n v="0"/>
    <n v="2443.8687810000001"/>
    <n v="60142.42308"/>
    <n v="105168.77056400001"/>
    <n v="42497.319379"/>
    <n v="9804.3949200000006"/>
    <n v="83362.093483999997"/>
    <n v="11644.610182"/>
    <n v="42697.870576000001"/>
    <n v="26114.991700000002"/>
    <n v="0"/>
    <n v="5223.7982040000061"/>
    <n v="7302.8862630000003"/>
    <n v="1713.511"/>
    <n v="226439.76018734"/>
    <n v="79199.073025320002"/>
    <s v="Si"/>
    <n v="39.905476405704945"/>
    <n v="80"/>
    <n v="30356.017220999998"/>
    <n v="39540.932013999998"/>
    <n v="83362.093483999997"/>
    <n v="71533.808244999993"/>
    <n v="62586.291860999998"/>
    <n v="105168.77056400001"/>
    <n v="12526.684467000006"/>
    <n v="106882.281564"/>
    <n v="59.510338977399549"/>
    <n v="40.489661022600451"/>
    <n v="13.968711311496747"/>
    <n v="18.224293839458525"/>
    <n v="34.975780295737984"/>
    <n v="65.024219704262009"/>
    <n v="61.162281274698863"/>
    <n v="80"/>
    <n v="11.720075847650349"/>
    <n v="60"/>
    <n v="52.7476349132642"/>
    <n v="42.198107930611364"/>
    <n v="40.094523594295055"/>
    <n v="100"/>
    <n v="130.25731184078379"/>
    <n v="60"/>
    <n v="85.810954662180777"/>
    <n v="80"/>
    <n v="0.27865438984048085"/>
    <n v="2"/>
    <n v="80"/>
    <n v="82.278654389840483"/>
    <n v="16.455730877968097"/>
    <n v="58.198107930611364"/>
    <n v="58.653838808579465"/>
    <s v="2. Riesgo (&gt;=40 y &lt;60)"/>
  </r>
  <r>
    <s v="13838"/>
    <x v="1"/>
    <x v="3"/>
    <x v="191"/>
    <s v="Ciudades y aglomeraciones"/>
    <n v="6"/>
    <s v="G2"/>
    <n v="0"/>
    <n v="2859.8837914999999"/>
    <n v="17817.052488500001"/>
    <n v="24945.178139000003"/>
    <n v="6452.9343325"/>
    <n v="1161.784789"/>
    <n v="19365.365557000001"/>
    <n v="1555.7461880000001"/>
    <n v="6452.9343325"/>
    <n v="2324.7724824999996"/>
    <n v="147.13955300000001"/>
    <n v="1451.6507320000019"/>
    <n v="1056.153845"/>
    <n v="0"/>
    <n v="32574.256098049998"/>
    <n v="19236.754956299999"/>
    <s v="Si"/>
    <n v="66.643042732816511"/>
    <n v="80"/>
    <n v="5382.6483939999998"/>
    <n v="3593.0505410000001"/>
    <n v="19365.365557000001"/>
    <n v="17909.759588000001"/>
    <n v="20676.936280000002"/>
    <n v="24945.178139000003"/>
    <n v="2654.9441300000017"/>
    <n v="24945.178139000003"/>
    <n v="82.889511410917095"/>
    <n v="17.110488589082905"/>
    <n v="8.0336525712402267"/>
    <n v="10.599094690554486"/>
    <n v="59.055086011470188"/>
    <n v="40.944913988529812"/>
    <n v="36.026594456282567"/>
    <n v="50"/>
    <n v="10.643115536020913"/>
    <n v="60"/>
    <n v="35.730899453633441"/>
    <n v="28.584719562906756"/>
    <n v="13.356957267183489"/>
    <n v="59.170063731842184"/>
    <n v="66.752466035216941"/>
    <n v="60"/>
    <n v="92.483457310859592"/>
    <n v="100"/>
    <n v="0.52456479664629729"/>
    <n v="0"/>
    <n v="73.056687910614059"/>
    <n v="73.581252707260361"/>
    <n v="14.716250541452073"/>
    <n v="43.19605714502957"/>
    <n v="43.300970104358825"/>
    <s v="2. Riesgo (&gt;=40 y &lt;60)"/>
  </r>
  <r>
    <s v="13873"/>
    <x v="1"/>
    <x v="3"/>
    <x v="192"/>
    <s v="Ciudades y aglomeraciones"/>
    <n v="6"/>
    <s v="G3"/>
    <n v="0"/>
    <n v="1694.52058975"/>
    <n v="23129.309718249999"/>
    <n v="26140.722571999999"/>
    <n v="2851.9473977500002"/>
    <n v="622.74859500000002"/>
    <n v="23472.268539000001"/>
    <n v="487.64156400000002"/>
    <n v="2851.9473977500002"/>
    <n v="223.91784275000009"/>
    <n v="228.148742"/>
    <n v="40.42447799999718"/>
    <n v="529.06699500000002"/>
    <n v="0"/>
    <n v="50865.129598430001"/>
    <n v="17886.934818270001"/>
    <s v="NO"/>
    <n v="89.007139979452845"/>
    <n v="80"/>
    <n v="2808.0895690000002"/>
    <n v="1155.934544"/>
    <n v="23472.268539000001"/>
    <n v="22472.789799999999"/>
    <n v="24823.830307999997"/>
    <n v="26140.722571999999"/>
    <n v="797.64021499999717"/>
    <n v="26140.722571999999"/>
    <n v="94.962295857075659"/>
    <n v="5.0377041429243405"/>
    <n v="2.0775220903329661"/>
    <n v="2.7561108301750088"/>
    <n v="35.165416778613888"/>
    <n v="64.834583221386112"/>
    <n v="7.8514015695610873"/>
    <n v="20"/>
    <n v="3.0513319316366951"/>
    <n v="100"/>
    <n v="38.525679638897088"/>
    <n v="30.820543711117672"/>
    <n v="0"/>
    <n v="0"/>
    <n v="41.16444705898909"/>
    <n v="0"/>
    <n v="95.7418741297232"/>
    <n v="100"/>
    <n v="0"/>
    <n v="0"/>
    <n v="33.333333333333336"/>
    <n v="33.333333333333336"/>
    <n v="6.6666666666666679"/>
    <n v="37.487210377784336"/>
    <n v="37.487210377784336"/>
    <s v="1. Deterioro (&lt;40)"/>
  </r>
  <r>
    <s v="13894"/>
    <x v="1"/>
    <x v="3"/>
    <x v="193"/>
    <s v="Rural"/>
    <n v="6"/>
    <s v="G3"/>
    <n v="0"/>
    <n v="2426.9469730000001"/>
    <n v="10210.146677000001"/>
    <n v="20803.281725000001"/>
    <n v="4620.3788139999997"/>
    <n v="735.16505700000005"/>
    <n v="19008.203407000001"/>
    <n v="2406.1559550000002"/>
    <n v="4620.3788139999997"/>
    <n v="1684.2866119999999"/>
    <n v="0"/>
    <n v="41.802965000002587"/>
    <n v="97.070812000000004"/>
    <n v="0"/>
    <n v="45924.269768230006"/>
    <n v="7685.6464524499997"/>
    <s v="NO"/>
    <n v="68.305389240784919"/>
    <n v="80"/>
    <n v="2652.2608190000001"/>
    <n v="2192.877461"/>
    <n v="17825.386557999998"/>
    <n v="17630.989119999998"/>
    <n v="12637.093650000001"/>
    <n v="20803.281725000001"/>
    <n v="138.87377700000258"/>
    <n v="20803.281725000001"/>
    <n v="60.745673769411013"/>
    <n v="39.254326230588987"/>
    <n v="12.658513292812851"/>
    <n v="16.793210403189619"/>
    <n v="16.73547884645269"/>
    <n v="83.264521153547307"/>
    <n v="36.4534311969512"/>
    <n v="50"/>
    <n v="0.66755706544661797"/>
    <n v="100"/>
    <n v="57.86241155746518"/>
    <n v="46.289929245972147"/>
    <n v="0"/>
    <n v="0"/>
    <n v="82.679555694179257"/>
    <n v="80"/>
    <n v="98.909434937820436"/>
    <n v="100"/>
    <n v="0"/>
    <n v="0"/>
    <n v="60"/>
    <n v="60"/>
    <n v="12"/>
    <n v="58.289929245972147"/>
    <n v="58.289929245972147"/>
    <s v="2. Riesgo (&gt;=40 y &lt;60)"/>
  </r>
  <r>
    <s v="15001"/>
    <x v="1"/>
    <x v="4"/>
    <x v="194"/>
    <s v="Ciudades y aglomeraciones"/>
    <n v="1"/>
    <s v="G1"/>
    <n v="1"/>
    <n v="0"/>
    <n v="146261.72651499999"/>
    <n v="335358.15033999999"/>
    <n v="167886.69493210001"/>
    <n v="21310.642412000001"/>
    <n v="244165.75227699999"/>
    <n v="31445.297417000002"/>
    <n v="167886.69493210001"/>
    <n v="87735.501243100007"/>
    <n v="1547.6008409999999"/>
    <n v="14742.731453999993"/>
    <n v="52586.072086"/>
    <n v="27369.259849999999"/>
    <n v="712099.43046599999"/>
    <n v="360591.22216499998"/>
    <s v="Si"/>
    <n v="33.751510232709634"/>
    <n v="65"/>
    <n v="129747.254428"/>
    <n v="166183.76450200001"/>
    <n v="240464.22519699999"/>
    <n v="211536.19281899999"/>
    <n v="146261.72651499999"/>
    <n v="335358.15033999999"/>
    <n v="68876.404381"/>
    <n v="362727.41018999997"/>
    <n v="43.613589342234199"/>
    <n v="56.386410657765801"/>
    <n v="12.878668332373694"/>
    <n v="16.802168125340039"/>
    <n v="50.637763033882507"/>
    <n v="49.362236966117493"/>
    <n v="52.258757776239321"/>
    <n v="70"/>
    <n v="18.988475214740983"/>
    <n v="40"/>
    <n v="46.510163149844665"/>
    <n v="37.208130519875731"/>
    <n v="31.248489767290366"/>
    <n v="100"/>
    <n v="128.08268293200729"/>
    <n v="70"/>
    <n v="87.969922613519429"/>
    <n v="80"/>
    <n v="0"/>
    <n v="2"/>
    <n v="83.333333333333329"/>
    <n v="85.333333333333329"/>
    <n v="17.066666666666666"/>
    <n v="53.874797186542395"/>
    <n v="54.274797186542401"/>
    <s v="2. Riesgo (&gt;=40 y &lt;60)"/>
  </r>
  <r>
    <s v="15022"/>
    <x v="1"/>
    <x v="4"/>
    <x v="195"/>
    <s v="Rural disperso"/>
    <n v="6"/>
    <s v="G4"/>
    <n v="0"/>
    <n v="882.98234924999997"/>
    <n v="3089.71863175"/>
    <n v="8648.8970169999993"/>
    <n v="1838.71647235"/>
    <n v="467.38955299999998"/>
    <n v="7749.2341919999999"/>
    <n v="4742.5232969999997"/>
    <n v="1838.71647235"/>
    <n v="868.52391934999991"/>
    <n v="0"/>
    <n v="288.25474499999837"/>
    <n v="1620.2862419999999"/>
    <n v="0"/>
    <n v="15327.132701379998"/>
    <n v="5389.4237013500006"/>
    <s v="Si"/>
    <n v="50.220700396847498"/>
    <n v="80"/>
    <n v="397.4"/>
    <n v="851.68041800000003"/>
    <n v="7390.4497190000002"/>
    <n v="6238.4068589999997"/>
    <n v="3972.700981"/>
    <n v="8648.8970169999993"/>
    <n v="1908.5409869999983"/>
    <n v="8648.8970169999993"/>
    <n v="45.933036006688297"/>
    <n v="54.066963993311703"/>
    <n v="61.199896396162501"/>
    <n v="85.44105831079149"/>
    <n v="35.162634827744114"/>
    <n v="64.837365172255886"/>
    <n v="47.235336845596947"/>
    <n v="70"/>
    <n v="22.06687145480667"/>
    <n v="20"/>
    <n v="58.86907749527181"/>
    <n v="47.095261996217452"/>
    <n v="29.779299603152502"/>
    <n v="100"/>
    <n v="214.31313990941121"/>
    <n v="0"/>
    <n v="84.411735363840847"/>
    <n v="80"/>
    <n v="0"/>
    <n v="0"/>
    <n v="60"/>
    <n v="60"/>
    <n v="12"/>
    <n v="59.095261996217452"/>
    <n v="59.095261996217452"/>
    <s v="2. Riesgo (&gt;=40 y &lt;60)"/>
  </r>
  <r>
    <s v="15047"/>
    <x v="1"/>
    <x v="4"/>
    <x v="196"/>
    <s v="Rural"/>
    <n v="6"/>
    <s v="G2"/>
    <n v="0"/>
    <n v="1701.33135825"/>
    <n v="17106.840828749999"/>
    <n v="25799.861693999999"/>
    <n v="5310.75659025"/>
    <n v="676.57734700000003"/>
    <n v="21440.647455999999"/>
    <n v="2963.7671730000002"/>
    <n v="5310.75659025"/>
    <n v="2803.0816012500004"/>
    <n v="23.992018999999999"/>
    <n v="1851.5392490000013"/>
    <n v="3854.1411149999999"/>
    <n v="0"/>
    <n v="48216.778156739994"/>
    <n v="13073.91851981"/>
    <s v="Si"/>
    <n v="42.323012390379716"/>
    <n v="80"/>
    <n v="2267.8805200000002"/>
    <n v="3584.562199"/>
    <n v="21440.647455999999"/>
    <n v="19739.515799000001"/>
    <n v="18808.172187"/>
    <n v="25799.861693999999"/>
    <n v="5729.672383000001"/>
    <n v="25799.861693999999"/>
    <n v="72.900282994051935"/>
    <n v="27.099717005948065"/>
    <n v="13.823123481145682"/>
    <n v="18.23735759004472"/>
    <n v="27.114873742310508"/>
    <n v="72.885126257689492"/>
    <n v="52.78121024029172"/>
    <n v="70"/>
    <n v="22.208151543434397"/>
    <n v="20"/>
    <n v="41.644440170736452"/>
    <n v="33.315552136589162"/>
    <n v="37.676987609620284"/>
    <n v="100"/>
    <n v="158.05780628161133"/>
    <n v="0"/>
    <n v="92.065856870735729"/>
    <n v="100"/>
    <n v="0.26386986559084991"/>
    <n v="0"/>
    <n v="66.666666666666671"/>
    <n v="66.93053653225752"/>
    <n v="13.386107306451505"/>
    <n v="46.648885469922497"/>
    <n v="46.701659443040668"/>
    <s v="2. Riesgo (&gt;=40 y &lt;60)"/>
  </r>
  <r>
    <s v="15051"/>
    <x v="1"/>
    <x v="4"/>
    <x v="197"/>
    <s v="Rural"/>
    <n v="6"/>
    <s v="G2"/>
    <n v="0"/>
    <n v="1022.2852329999999"/>
    <n v="5835.6300119999996"/>
    <n v="9392.6138539999993"/>
    <n v="2768.2187120999997"/>
    <n v="347.23272700000001"/>
    <n v="8972.0265959999997"/>
    <n v="1886.0074870000001"/>
    <n v="2768.2187120999997"/>
    <n v="1218.6572490999997"/>
    <n v="14.639157000000001"/>
    <n v="-1128.9742050000004"/>
    <n v="2762.388254"/>
    <n v="0"/>
    <n v="65584.002248410005"/>
    <n v="4077.9735199899997"/>
    <s v="Si"/>
    <n v="53.565397884889002"/>
    <n v="80"/>
    <n v="1506.293962"/>
    <n v="1715.313314"/>
    <n v="8972.0265959999997"/>
    <n v="6660.3327719999997"/>
    <n v="6857.9152449999992"/>
    <n v="9392.6138539999993"/>
    <n v="1648.0532059999996"/>
    <n v="9392.6138539999993"/>
    <n v="73.013916590209263"/>
    <n v="26.986083409790737"/>
    <n v="21.020975214683816"/>
    <n v="27.733749351552618"/>
    <n v="6.2179394062351001"/>
    <n v="93.782060593764896"/>
    <n v="44.02315625471347"/>
    <n v="50"/>
    <n v="17.546268074228866"/>
    <n v="40"/>
    <n v="47.700378671021653"/>
    <n v="38.160302936817324"/>
    <n v="26.434602115110998"/>
    <n v="100"/>
    <n v="113.87639845030462"/>
    <n v="80"/>
    <n v="74.234429654604213"/>
    <n v="70"/>
    <n v="0"/>
    <n v="0"/>
    <n v="83.333333333333329"/>
    <n v="83.333333333333329"/>
    <n v="16.666666666666668"/>
    <n v="54.826969603483988"/>
    <n v="54.826969603483988"/>
    <s v="2. Riesgo (&gt;=40 y &lt;60)"/>
  </r>
  <r>
    <s v="15087"/>
    <x v="1"/>
    <x v="4"/>
    <x v="198"/>
    <s v="Rural"/>
    <n v="6"/>
    <s v="G2"/>
    <n v="0"/>
    <n v="1217.0622450000001"/>
    <n v="7162.3813730000002"/>
    <n v="12460.815263"/>
    <n v="3490.9120010000001"/>
    <n v="595.69450800000004"/>
    <n v="10694.698229"/>
    <n v="0"/>
    <n v="3490.9120010000001"/>
    <n v="1604.1921430000004"/>
    <n v="9.1489539999999998"/>
    <n v="-120.6028239999996"/>
    <n v="2202.648451"/>
    <n v="0"/>
    <n v="187813.31741820002"/>
    <n v="6760.6051890500003"/>
    <s v="Si"/>
    <n v="56.720260373837228"/>
    <n v="80"/>
    <n v="1572.5206109999999"/>
    <n v="2212.906015"/>
    <n v="10694.698229"/>
    <n v="9296.1765840000007"/>
    <n v="8379.4436180000012"/>
    <n v="12460.815263"/>
    <n v="2091.1945810000007"/>
    <n v="12460.815263"/>
    <n v="67.246351391478782"/>
    <n v="32.753648608521218"/>
    <n v="0"/>
    <n v="0"/>
    <n v="3.5996410062851405"/>
    <n v="96.40035899371486"/>
    <n v="45.953382455371738"/>
    <n v="70"/>
    <n v="16.782165025826213"/>
    <n v="40"/>
    <n v="47.830801520447217"/>
    <n v="38.264641216357774"/>
    <n v="23.279739626162772"/>
    <n v="100"/>
    <n v="140.72349828170232"/>
    <n v="50"/>
    <n v="86.923224806776375"/>
    <n v="80"/>
    <n v="0.60581387855166635"/>
    <n v="0"/>
    <n v="76.666666666666671"/>
    <n v="77.272480545218343"/>
    <n v="15.454496109043669"/>
    <n v="53.597974549691109"/>
    <n v="53.719137325401441"/>
    <s v="2. Riesgo (&gt;=40 y &lt;60)"/>
  </r>
  <r>
    <s v="15090"/>
    <x v="1"/>
    <x v="4"/>
    <x v="199"/>
    <s v="Rural disperso"/>
    <n v="6"/>
    <s v="G2"/>
    <n v="0"/>
    <n v="1124.704203"/>
    <n v="3407.782506"/>
    <n v="5307.2780739999998"/>
    <n v="1582.834276"/>
    <n v="208.75277800000001"/>
    <n v="3785.7445149999999"/>
    <n v="235.51305400000001"/>
    <n v="1582.834276"/>
    <n v="491.10386900000003"/>
    <n v="0"/>
    <n v="429.80315200000041"/>
    <n v="1572.7419339999999"/>
    <n v="0"/>
    <n v="34412.435594330003"/>
    <n v="1072.5127317500001"/>
    <s v="Si"/>
    <n v="55.723420827615698"/>
    <n v="80"/>
    <n v="389.46640000000002"/>
    <n v="442.02821799999998"/>
    <n v="3785.7445149999999"/>
    <n v="3447.3978950000001"/>
    <n v="4532.4867089999998"/>
    <n v="5307.2780739999998"/>
    <n v="2002.5450860000003"/>
    <n v="5307.2780739999998"/>
    <n v="85.401342190912302"/>
    <n v="14.598657809087698"/>
    <n v="6.2210498639525866"/>
    <n v="8.2076609609363782"/>
    <n v="3.1166429031449132"/>
    <n v="96.883357096855093"/>
    <n v="31.026865948409625"/>
    <n v="40"/>
    <n v="37.732055077542192"/>
    <n v="0"/>
    <n v="31.937935173375831"/>
    <n v="25.550348138700667"/>
    <n v="24.276579172384302"/>
    <n v="100"/>
    <n v="113.49585432787012"/>
    <n v="80"/>
    <n v="91.062613479082074"/>
    <n v="100"/>
    <n v="0"/>
    <n v="0"/>
    <n v="93.333333333333329"/>
    <n v="93.333333333333329"/>
    <n v="18.666666666666668"/>
    <n v="44.217014805367334"/>
    <n v="44.217014805367334"/>
    <s v="2. Riesgo (&gt;=40 y &lt;60)"/>
  </r>
  <r>
    <s v="15092"/>
    <x v="1"/>
    <x v="4"/>
    <x v="200"/>
    <s v="Rural disperso"/>
    <n v="6"/>
    <s v="G4"/>
    <n v="0"/>
    <n v="2565.5434530000002"/>
    <n v="6307.1143860000002"/>
    <n v="10227.821241"/>
    <n v="3267.0204066000001"/>
    <n v="475.56496900000002"/>
    <n v="6827.0093899999993"/>
    <n v="3315.9096119999999"/>
    <n v="3267.0204066000001"/>
    <n v="2155.8363306000001"/>
    <n v="0"/>
    <n v="2289.6277750000008"/>
    <n v="0"/>
    <n v="0"/>
    <n v="25852.771391710001"/>
    <n v="1421.44930275"/>
    <s v="Si"/>
    <n v="38.603122059216773"/>
    <n v="80"/>
    <n v="286.89999999999998"/>
    <n v="692.47599300000002"/>
    <n v="6827.0093899999993"/>
    <n v="5517.9576349999998"/>
    <n v="8872.6578389999995"/>
    <n v="10227.821241"/>
    <n v="2289.6277750000008"/>
    <n v="10227.821241"/>
    <n v="86.75022402065855"/>
    <n v="13.24977597934145"/>
    <n v="48.570456294626545"/>
    <n v="67.809121139478805"/>
    <n v="5.4982472912200224"/>
    <n v="94.501752708779975"/>
    <n v="65.987844038096682"/>
    <n v="100"/>
    <n v="22.386270947145906"/>
    <n v="20"/>
    <n v="59.112129965520047"/>
    <n v="47.289703972416042"/>
    <n v="41.396877940783227"/>
    <n v="100"/>
    <n v="241.36493307772744"/>
    <n v="0"/>
    <n v="80.825399816829616"/>
    <n v="80"/>
    <n v="0"/>
    <n v="0"/>
    <n v="60"/>
    <n v="60"/>
    <n v="12"/>
    <n v="59.289703972416042"/>
    <n v="59.289703972416042"/>
    <s v="2. Riesgo (&gt;=40 y &lt;60)"/>
  </r>
  <r>
    <s v="15097"/>
    <x v="1"/>
    <x v="4"/>
    <x v="201"/>
    <s v="Rural"/>
    <n v="6"/>
    <s v="G3"/>
    <n v="0"/>
    <n v="1241.75058425"/>
    <n v="4241.6405587500003"/>
    <n v="11606.440619000001"/>
    <n v="2405.68993525"/>
    <n v="461.55184700000001"/>
    <n v="9762.5509329999986"/>
    <n v="1534.094822"/>
    <n v="2405.68993525"/>
    <n v="744.75630224999986"/>
    <n v="0"/>
    <n v="182.9560530000017"/>
    <n v="0.1"/>
    <n v="0"/>
    <n v="49800.670719760004"/>
    <n v="4490.1494191100001"/>
    <s v="Si"/>
    <n v="64.346588206287194"/>
    <n v="80"/>
    <n v="720.11099999999999"/>
    <n v="1163.939351"/>
    <n v="9762.5509329999986"/>
    <n v="8297.8513860000003"/>
    <n v="5483.3911430000007"/>
    <n v="11606.440619000001"/>
    <n v="183.0560530000017"/>
    <n v="11606.440619000001"/>
    <n v="47.244382003071358"/>
    <n v="52.755617996928642"/>
    <n v="15.714077524700585"/>
    <n v="20.846824904324212"/>
    <n v="9.0162428622239226"/>
    <n v="90.983757137776081"/>
    <n v="30.958116893505835"/>
    <n v="40"/>
    <n v="1.5771937238048233"/>
    <n v="100"/>
    <n v="60.917240007805788"/>
    <n v="48.733792006244634"/>
    <n v="15.653411793712806"/>
    <n v="69.343141175599683"/>
    <n v="161.63332472354958"/>
    <n v="0"/>
    <n v="84.996753849970432"/>
    <n v="80"/>
    <n v="0"/>
    <n v="0"/>
    <n v="49.781047058533225"/>
    <n v="49.781047058533225"/>
    <n v="9.9562094117066451"/>
    <n v="58.690001417951279"/>
    <n v="58.690001417951279"/>
    <s v="2. Riesgo (&gt;=40 y &lt;60)"/>
  </r>
  <r>
    <s v="15104"/>
    <x v="1"/>
    <x v="4"/>
    <x v="202"/>
    <s v="Rural"/>
    <n v="6"/>
    <s v="G2"/>
    <n v="0"/>
    <n v="1300.16046175"/>
    <n v="6475.3594222499996"/>
    <n v="12844.400674999999"/>
    <n v="3067.8448185500001"/>
    <n v="1094.8722310000001"/>
    <n v="10440.725773999999"/>
    <n v="2739.4481249999999"/>
    <n v="3067.8448185500001"/>
    <n v="1549.1902425500002"/>
    <n v="16.352658999999999"/>
    <n v="885.0203249999995"/>
    <n v="1476.0166369999999"/>
    <n v="0"/>
    <n v="183019.23000700001"/>
    <n v="5004.0885779999999"/>
    <s v="Si"/>
    <n v="59.263588497319518"/>
    <n v="80"/>
    <n v="1294.5"/>
    <n v="1724.8956250000001"/>
    <n v="10440.725773999999"/>
    <n v="8602.5119479999994"/>
    <n v="7775.5198839999994"/>
    <n v="12844.400674999999"/>
    <n v="2377.3896209999994"/>
    <n v="12844.400674999999"/>
    <n v="60.536260746942169"/>
    <n v="39.463739253057831"/>
    <n v="26.238100533412211"/>
    <n v="34.616895563731276"/>
    <n v="2.7341873189000996"/>
    <n v="97.265812681099902"/>
    <n v="50.497672932564313"/>
    <n v="70"/>
    <n v="18.509151817626552"/>
    <n v="40"/>
    <n v="56.269289499577802"/>
    <n v="45.015431599662243"/>
    <n v="20.736411502680482"/>
    <n v="91.860351548615483"/>
    <n v="133.24802047122441"/>
    <n v="60"/>
    <n v="82.393811830805788"/>
    <n v="80"/>
    <n v="0.57312147903627286"/>
    <n v="0"/>
    <n v="77.286783849538494"/>
    <n v="77.859905328574769"/>
    <n v="15.571981065714954"/>
    <n v="60.47278836956994"/>
    <n v="60.587412665377201"/>
    <s v="3. Vulnerable (&gt;=60 y &lt;70)"/>
  </r>
  <r>
    <s v="15106"/>
    <x v="1"/>
    <x v="4"/>
    <x v="22"/>
    <s v="Rural"/>
    <n v="6"/>
    <s v="G2"/>
    <n v="0"/>
    <n v="1161.920668"/>
    <n v="4114.7796280000002"/>
    <n v="6162.0814160000009"/>
    <n v="1738.1372630000001"/>
    <n v="258.22364599999997"/>
    <n v="4847.664213"/>
    <n v="1173.8135299999999"/>
    <n v="1738.1372630000001"/>
    <n v="756.15386300000011"/>
    <n v="17.298479"/>
    <n v="332.43380300000081"/>
    <n v="1049.1796159999999"/>
    <n v="0"/>
    <n v="19466.481675359999"/>
    <n v="2220.4720556399998"/>
    <s v="NO"/>
    <n v="44.662115080101046"/>
    <n v="80"/>
    <n v="385.25111500000003"/>
    <n v="570.78463299999999"/>
    <n v="4847.664213"/>
    <n v="4674.6044940000002"/>
    <n v="5276.700296"/>
    <n v="6162.0814160000009"/>
    <n v="1398.9118980000007"/>
    <n v="6162.0814160000009"/>
    <n v="85.63178477809322"/>
    <n v="14.36821522190678"/>
    <n v="24.214002423108838"/>
    <n v="31.946428133899936"/>
    <n v="11.40664292947501"/>
    <n v="88.593357070524988"/>
    <n v="43.503690939511266"/>
    <n v="50"/>
    <n v="22.701937925839321"/>
    <n v="20"/>
    <n v="40.981600085266336"/>
    <n v="32.785280068213069"/>
    <n v="0"/>
    <n v="0"/>
    <n v="148.15911253105651"/>
    <n v="50"/>
    <n v="96.430039058070392"/>
    <n v="100"/>
    <n v="0"/>
    <n v="0"/>
    <n v="50"/>
    <n v="50"/>
    <n v="10"/>
    <n v="42.785280068213069"/>
    <n v="42.785280068213069"/>
    <s v="2. Riesgo (&gt;=40 y &lt;60)"/>
  </r>
  <r>
    <s v="15109"/>
    <x v="1"/>
    <x v="4"/>
    <x v="203"/>
    <s v="Rural"/>
    <n v="6"/>
    <s v="G4"/>
    <n v="0"/>
    <n v="1311.387381"/>
    <n v="6546.9937989999999"/>
    <n v="11084.128605999998"/>
    <n v="2546.1430719999998"/>
    <n v="347.76218599999999"/>
    <n v="13212.871139999999"/>
    <n v="6032.257912"/>
    <n v="2546.1430719999998"/>
    <n v="1207.210333"/>
    <n v="1.8258909999999999"/>
    <n v="-3343.3982950000027"/>
    <n v="3284.9333029999998"/>
    <n v="0"/>
    <n v="31355.178501400002"/>
    <n v="6021.9576020600007"/>
    <s v="Si"/>
    <n v="51.75008832773559"/>
    <n v="80"/>
    <n v="745.01043400000003"/>
    <n v="899.92605500000002"/>
    <n v="13088.594162000001"/>
    <n v="8786.7242339999993"/>
    <n v="7858.3811800000003"/>
    <n v="11084.128605999998"/>
    <n v="-56.639101000002938"/>
    <n v="11084.128605999998"/>
    <n v="70.897600157274837"/>
    <n v="29.102399842725163"/>
    <n v="45.654406586455217"/>
    <n v="63.738029718993083"/>
    <n v="19.205623727484511"/>
    <n v="80.794376272515493"/>
    <n v="47.413295280839584"/>
    <n v="70"/>
    <n v="-0.51099281696662535"/>
    <n v="100"/>
    <n v="68.726961166846749"/>
    <n v="54.981568933477405"/>
    <n v="28.24991167226441"/>
    <n v="100"/>
    <n v="120.79375186307793"/>
    <n v="70"/>
    <n v="67.132681518313234"/>
    <n v="60"/>
    <n v="0"/>
    <n v="0"/>
    <n v="76.666666666666671"/>
    <n v="76.666666666666671"/>
    <n v="15.333333333333336"/>
    <n v="70.314902266810748"/>
    <n v="70.314902266810748"/>
    <s v="4. Solvente (&gt;=70 y &lt;80)"/>
  </r>
  <r>
    <s v="15114"/>
    <x v="1"/>
    <x v="4"/>
    <x v="204"/>
    <s v="Rural"/>
    <n v="6"/>
    <s v="G1"/>
    <n v="0"/>
    <n v="1663.319152"/>
    <n v="3405.6965439999999"/>
    <n v="5847.7991579999998"/>
    <n v="2222.2219599999999"/>
    <n v="292.88358399999998"/>
    <n v="6591.7468549999994"/>
    <n v="2224.3435930000001"/>
    <n v="2222.2219599999999"/>
    <n v="1294.2199429999998"/>
    <n v="11.376158999999999"/>
    <n v="-1671.9497139999994"/>
    <n v="2116.663485"/>
    <n v="0"/>
    <n v="26681.13271627"/>
    <n v="738.74500287000001"/>
    <s v="NO"/>
    <n v="30.021831391800347"/>
    <n v="80"/>
    <n v="270.034536"/>
    <n v="555.51948600000003"/>
    <n v="6591.7468549999994"/>
    <n v="4148.031481"/>
    <n v="5069.0156960000004"/>
    <n v="5847.7991579999998"/>
    <n v="456.08993000000055"/>
    <n v="5847.7991579999998"/>
    <n v="86.682451962554225"/>
    <n v="13.317548037445775"/>
    <n v="33.74437219646537"/>
    <n v="44.024630520519047"/>
    <n v="2.7687917553047425"/>
    <n v="97.231208244695253"/>
    <n v="58.239904307308699"/>
    <n v="80"/>
    <n v="7.799343268758693"/>
    <n v="80"/>
    <n v="62.914677360532018"/>
    <n v="50.331741888425618"/>
    <n v="0"/>
    <n v="0"/>
    <n v="205.72164369375332"/>
    <n v="0"/>
    <n v="62.927651383542099"/>
    <n v="60"/>
    <n v="1.0934671166256553"/>
    <n v="0"/>
    <n v="20"/>
    <n v="21.093467116625654"/>
    <n v="4.2186934233251305"/>
    <n v="54.331741888425618"/>
    <n v="54.550435311750746"/>
    <s v="2. Riesgo (&gt;=40 y &lt;60)"/>
  </r>
  <r>
    <s v="15131"/>
    <x v="1"/>
    <x v="4"/>
    <x v="26"/>
    <s v="Rural disperso"/>
    <n v="6"/>
    <s v="G3"/>
    <n v="0"/>
    <n v="996.88305300000002"/>
    <n v="4420.6336250000004"/>
    <n v="7747.2645769999999"/>
    <n v="2016.0723104000001"/>
    <n v="287.56215400000002"/>
    <n v="5559.3495210000001"/>
    <n v="487.34473100000002"/>
    <n v="2016.0723104000001"/>
    <n v="764.19260340000028"/>
    <n v="78.177543"/>
    <n v="936.03534899999977"/>
    <n v="4172.3042869999999"/>
    <n v="0"/>
    <n v="25950.849698000002"/>
    <n v="3839.477535"/>
    <s v="Si"/>
    <n v="50.62757248372354"/>
    <n v="80"/>
    <n v="679.01579000000004"/>
    <n v="1010.499872"/>
    <n v="5559.3495210000001"/>
    <n v="5412.5573800000002"/>
    <n v="5417.516678"/>
    <n v="7747.2645769999999"/>
    <n v="5186.5171789999995"/>
    <n v="7747.2645769999999"/>
    <n v="69.92812268324316"/>
    <n v="30.07187731675684"/>
    <n v="8.7662185865287672"/>
    <n v="11.629561051811075"/>
    <n v="14.795190059984446"/>
    <n v="85.204809940015551"/>
    <n v="37.905019550036876"/>
    <n v="50"/>
    <n v="66.946431575315998"/>
    <n v="0"/>
    <n v="35.381249661716694"/>
    <n v="28.304999729373357"/>
    <n v="29.37242751627646"/>
    <n v="100"/>
    <n v="148.81831717050349"/>
    <n v="50"/>
    <n v="97.359544665333516"/>
    <n v="100"/>
    <n v="0.71294794366692193"/>
    <n v="0"/>
    <n v="83.333333333333329"/>
    <n v="84.046281277000247"/>
    <n v="16.809256255400051"/>
    <n v="44.971666396040021"/>
    <n v="45.114255984773408"/>
    <s v="2. Riesgo (&gt;=40 y &lt;60)"/>
  </r>
  <r>
    <s v="15135"/>
    <x v="1"/>
    <x v="4"/>
    <x v="205"/>
    <s v="Rural disperso"/>
    <n v="6"/>
    <s v="G1"/>
    <n v="0"/>
    <n v="1206.8986864999999"/>
    <n v="5018.8400874999998"/>
    <n v="11821.197311"/>
    <n v="4752.7795564999997"/>
    <n v="3118.5665570000001"/>
    <n v="12754.058202"/>
    <n v="6233.4787080000006"/>
    <n v="4752.7795564999997"/>
    <n v="3564.8259724999998"/>
    <n v="0"/>
    <n v="-1509.7685129999991"/>
    <n v="3264.2156060000002"/>
    <n v="490"/>
    <n v="34953.049213029997"/>
    <n v="5000.9645030399997"/>
    <s v="Si"/>
    <n v="53.80474857162362"/>
    <n v="80"/>
    <n v="2897.6426000000001"/>
    <n v="3545.15443"/>
    <n v="12143.01224"/>
    <n v="8803.4470600000004"/>
    <n v="6225.7387739999995"/>
    <n v="11821.197311"/>
    <n v="1754.4470930000011"/>
    <n v="12311.197311"/>
    <n v="52.665890012737982"/>
    <n v="47.334109987262018"/>
    <n v="48.874472809152707"/>
    <n v="63.764132127889617"/>
    <n v="14.307663038381532"/>
    <n v="85.692336961618466"/>
    <n v="75.005077136907602"/>
    <n v="100"/>
    <n v="14.25082425924902"/>
    <n v="60"/>
    <n v="71.358115815354012"/>
    <n v="57.086492652283212"/>
    <n v="26.19525142837638"/>
    <n v="100"/>
    <n v="122.34615925373268"/>
    <n v="70"/>
    <n v="72.498049791968256"/>
    <n v="70"/>
    <n v="0"/>
    <n v="0"/>
    <n v="80"/>
    <n v="80"/>
    <n v="16"/>
    <n v="73.086492652283212"/>
    <n v="73.086492652283212"/>
    <s v="4. Solvente (&gt;=70 y &lt;80)"/>
  </r>
  <r>
    <s v="15162"/>
    <x v="1"/>
    <x v="4"/>
    <x v="206"/>
    <s v="Intermedio"/>
    <n v="6"/>
    <s v="G3"/>
    <n v="0"/>
    <n v="731.49545699999999"/>
    <n v="4577.2075059999997"/>
    <n v="6668.5060639999992"/>
    <n v="2064.6972840999997"/>
    <n v="306.67327699999998"/>
    <n v="5924.8018169999996"/>
    <n v="2811.908555"/>
    <n v="2064.6972840999997"/>
    <n v="1269.5300540999997"/>
    <n v="0"/>
    <n v="-51.462983000000349"/>
    <n v="648.43301199999996"/>
    <n v="400"/>
    <n v="14849.76346256"/>
    <n v="4257.7294539200002"/>
    <s v="Si"/>
    <n v="41.651579934407252"/>
    <n v="80"/>
    <n v="273.077763"/>
    <n v="1330.24613"/>
    <n v="5924.8018169999996"/>
    <n v="5099.2429570000004"/>
    <n v="5308.7029629999997"/>
    <n v="6668.5060639999992"/>
    <n v="596.97002899999961"/>
    <n v="7068.5060639999992"/>
    <n v="79.608579673625684"/>
    <n v="20.391420326374316"/>
    <n v="47.459959705855596"/>
    <n v="62.96198223529548"/>
    <n v="28.672035515278139"/>
    <n v="71.327964484721861"/>
    <n v="61.487466655596783"/>
    <n v="80"/>
    <n v="8.4454907952951519"/>
    <n v="80"/>
    <n v="62.936273409278328"/>
    <n v="50.349018727422667"/>
    <n v="38.348420065592748"/>
    <n v="100"/>
    <n v="487.13088732896938"/>
    <n v="0"/>
    <n v="86.06605105961134"/>
    <n v="80"/>
    <n v="0"/>
    <n v="0"/>
    <n v="60"/>
    <n v="60"/>
    <n v="12"/>
    <n v="62.349018727422667"/>
    <n v="62.349018727422667"/>
    <s v="3. Vulnerable (&gt;=60 y &lt;70)"/>
  </r>
  <r>
    <s v="15172"/>
    <x v="1"/>
    <x v="4"/>
    <x v="207"/>
    <s v="Rural"/>
    <n v="6"/>
    <s v="G3"/>
    <n v="0"/>
    <n v="914.67652699999996"/>
    <n v="4431.8767859999998"/>
    <n v="6777.6603039999991"/>
    <n v="1762.4259882000001"/>
    <n v="233.069727"/>
    <n v="6174.6592920000003"/>
    <n v="884.28810599999997"/>
    <n v="1762.4259882000001"/>
    <n v="627.03713919999996"/>
    <n v="13"/>
    <n v="-532.38783700000113"/>
    <n v="1763.6283940000001"/>
    <n v="600"/>
    <n v="49173.082505170001"/>
    <n v="2551.68452127"/>
    <s v="Si"/>
    <n v="73.920637490955855"/>
    <n v="80"/>
    <n v="595.47170000000006"/>
    <n v="824.09506799999997"/>
    <n v="6174.6592920000003"/>
    <n v="5558.9210080000003"/>
    <n v="5346.5533129999994"/>
    <n v="6777.6603039999991"/>
    <n v="1244.2405569999989"/>
    <n v="7377.6603039999991"/>
    <n v="78.884940719802714"/>
    <n v="21.115059280197286"/>
    <n v="14.321245338114437"/>
    <n v="18.99904677867686"/>
    <n v="5.1891896770996997"/>
    <n v="94.810810322900295"/>
    <n v="35.57806928621185"/>
    <n v="50"/>
    <n v="16.86497487998194"/>
    <n v="40"/>
    <n v="44.984983276354889"/>
    <n v="35.987986621083913"/>
    <n v="6.0793625090441452"/>
    <n v="26.931003814236618"/>
    <n v="138.39365800255493"/>
    <n v="60"/>
    <n v="90.027979603704424"/>
    <n v="100"/>
    <n v="0"/>
    <n v="0"/>
    <n v="62.310334604745542"/>
    <n v="62.310334604745542"/>
    <n v="12.462066920949109"/>
    <n v="48.450053542033018"/>
    <n v="48.450053542033018"/>
    <s v="2. Riesgo (&gt;=40 y &lt;60)"/>
  </r>
  <r>
    <s v="15176"/>
    <x v="1"/>
    <x v="4"/>
    <x v="208"/>
    <s v="Intermedio"/>
    <n v="5"/>
    <s v="G1"/>
    <n v="0"/>
    <n v="1692.8024989999999"/>
    <n v="31575.287171"/>
    <n v="64290.834686000002"/>
    <n v="23614.342323000001"/>
    <n v="5871.1763220000003"/>
    <n v="60654.565891999999"/>
    <n v="6596.0347410000004"/>
    <n v="23614.342323000001"/>
    <n v="13068.872795000001"/>
    <n v="146.04464300000001"/>
    <n v="728.8450159999993"/>
    <n v="10416.181807000001"/>
    <n v="0"/>
    <n v="257012.84673263002"/>
    <n v="46149.046973239994"/>
    <s v="Si"/>
    <n v="47.455842126397009"/>
    <n v="80"/>
    <n v="21965.164637000002"/>
    <n v="21643.135726"/>
    <n v="53016.520142000001"/>
    <n v="48240.545505000002"/>
    <n v="33268.089670000001"/>
    <n v="64290.834686000002"/>
    <n v="11291.071465999999"/>
    <n v="64290.834686000002"/>
    <n v="51.746240086138549"/>
    <n v="48.253759913861451"/>
    <n v="10.87475385240533"/>
    <n v="14.18775900071077"/>
    <n v="17.955930047827049"/>
    <n v="82.044069952172947"/>
    <n v="55.342946317294313"/>
    <n v="80"/>
    <n v="17.562490082989616"/>
    <n v="40"/>
    <n v="52.897117773349031"/>
    <n v="42.317694218679229"/>
    <n v="32.544157873602991"/>
    <n v="100"/>
    <n v="98.533910779537038"/>
    <n v="100"/>
    <n v="90.991535045665046"/>
    <n v="100"/>
    <n v="0"/>
    <n v="0"/>
    <n v="100"/>
    <n v="100"/>
    <n v="20"/>
    <n v="62.317694218679229"/>
    <n v="62.317694218679229"/>
    <s v="3. Vulnerable (&gt;=60 y &lt;70)"/>
  </r>
  <r>
    <s v="15180"/>
    <x v="1"/>
    <x v="4"/>
    <x v="209"/>
    <s v="Rural disperso"/>
    <n v="6"/>
    <s v="G4"/>
    <n v="0"/>
    <n v="1704.37168675"/>
    <n v="7085.7525882500004"/>
    <n v="12030.720531000001"/>
    <n v="2889.2606530499997"/>
    <n v="829.41223000000002"/>
    <n v="9638.7852849999999"/>
    <n v="1162.8024559999999"/>
    <n v="2889.2606530499997"/>
    <n v="1503.6897830499997"/>
    <n v="18.979500000000002"/>
    <n v="1006.3643760000014"/>
    <n v="336.83224999999999"/>
    <n v="0"/>
    <n v="33095.18188312"/>
    <n v="3540.1801521299999"/>
    <s v="NO"/>
    <n v="48.622166019710107"/>
    <n v="80"/>
    <n v="424.1001"/>
    <n v="1166.4394150000001"/>
    <n v="9638.7852849999999"/>
    <n v="8333.7634930000004"/>
    <n v="8790.1242750000001"/>
    <n v="12030.720531000001"/>
    <n v="1362.1761260000012"/>
    <n v="12030.720531000001"/>
    <n v="73.063988581150753"/>
    <n v="26.936011418849247"/>
    <n v="12.063786272006368"/>
    <n v="16.842228941747912"/>
    <n v="10.696965391012544"/>
    <n v="89.30303460898746"/>
    <n v="52.044102752122924"/>
    <n v="70"/>
    <n v="11.322481662590629"/>
    <n v="60"/>
    <n v="52.616254993916925"/>
    <n v="42.093003995133543"/>
    <n v="0"/>
    <n v="0"/>
    <n v="275.03870312692686"/>
    <n v="0"/>
    <n v="86.460723489391441"/>
    <n v="80"/>
    <n v="0"/>
    <n v="0"/>
    <n v="26.666666666666668"/>
    <n v="26.666666666666668"/>
    <n v="5.3333333333333339"/>
    <n v="47.426337328466879"/>
    <n v="47.426337328466879"/>
    <s v="2. Riesgo (&gt;=40 y &lt;60)"/>
  </r>
  <r>
    <s v="15183"/>
    <x v="1"/>
    <x v="4"/>
    <x v="210"/>
    <s v="Rural disperso"/>
    <n v="6"/>
    <s v="G4"/>
    <n v="0"/>
    <n v="2525.0795509999998"/>
    <n v="12776.128828999999"/>
    <n v="18883.214535999999"/>
    <n v="4701.9160243999995"/>
    <n v="702.29261099999997"/>
    <n v="20079.292848000001"/>
    <n v="6645.4635910000006"/>
    <n v="4701.9160253999999"/>
    <n v="3106.9397144"/>
    <n v="0"/>
    <n v="-1923.1305990000001"/>
    <n v="3978.0089360000002"/>
    <n v="0"/>
    <n v="50988.76308176"/>
    <n v="3289.4026123600001"/>
    <s v="NO"/>
    <n v="24.842064101385258"/>
    <n v="80"/>
    <n v="1428.4110000000001"/>
    <n v="2164.2337560000001"/>
    <n v="19211.368824000001"/>
    <n v="15463.094917"/>
    <n v="15301.20838"/>
    <n v="18883.214535999999"/>
    <n v="2054.8783370000001"/>
    <n v="18883.214535999999"/>
    <n v="81.030739500570377"/>
    <n v="18.969260499429623"/>
    <n v="33.096103738842189"/>
    <n v="46.205407131828622"/>
    <n v="6.4512304546110952"/>
    <n v="93.548769545388907"/>
    <n v="66.078162553651467"/>
    <n v="100"/>
    <n v="10.882036705575034"/>
    <n v="60"/>
    <n v="63.744687435329432"/>
    <n v="50.995749948263551"/>
    <n v="0"/>
    <n v="0"/>
    <n v="151.51337787233507"/>
    <n v="0"/>
    <n v="80.489292869556337"/>
    <n v="80"/>
    <n v="0"/>
    <n v="0"/>
    <n v="26.666666666666668"/>
    <n v="26.666666666666668"/>
    <n v="5.3333333333333339"/>
    <n v="56.329083281596887"/>
    <n v="56.329083281596887"/>
    <s v="2. Riesgo (&gt;=40 y &lt;60)"/>
  </r>
  <r>
    <s v="15185"/>
    <x v="1"/>
    <x v="4"/>
    <x v="211"/>
    <s v="Rural disperso"/>
    <n v="6"/>
    <s v="G4"/>
    <n v="0"/>
    <n v="1318.503117"/>
    <n v="7081.9469300000001"/>
    <n v="10547.309304"/>
    <n v="2948.8415445999999"/>
    <n v="484.89345100000003"/>
    <n v="10019.606551000001"/>
    <n v="912.42919600000005"/>
    <n v="2954.5816445999999"/>
    <n v="1182.8403546"/>
    <n v="31.50949"/>
    <n v="-1244.0385370000004"/>
    <n v="4846.1209310000004"/>
    <n v="0"/>
    <n v="51967.399180269997"/>
    <n v="3231.3935853000003"/>
    <s v="Si"/>
    <n v="73.059093059945326"/>
    <n v="80"/>
    <n v="1360.6055309999999"/>
    <n v="1621.3907650000001"/>
    <n v="10019.606551000001"/>
    <n v="8524.8698789999999"/>
    <n v="8400.4500470000003"/>
    <n v="10547.309304"/>
    <n v="3633.5918839999999"/>
    <n v="10547.309304"/>
    <n v="79.645431881040821"/>
    <n v="20.354568118959179"/>
    <n v="9.1064373771137319"/>
    <n v="12.71347980566734"/>
    <n v="6.2181168122164463"/>
    <n v="93.781883187783549"/>
    <n v="40.034106241803869"/>
    <n v="50"/>
    <n v="34.45041554457859"/>
    <n v="0"/>
    <n v="35.369986222482012"/>
    <n v="28.295988977985612"/>
    <n v="6.9409069400546741"/>
    <n v="30.747564567631628"/>
    <n v="119.16685093939989"/>
    <n v="80"/>
    <n v="85.081882563035165"/>
    <n v="80"/>
    <n v="0.98228202043575052"/>
    <n v="0"/>
    <n v="63.582521522543878"/>
    <n v="64.564803542979632"/>
    <n v="12.912960708595927"/>
    <n v="41.01249328249439"/>
    <n v="41.208949686581541"/>
    <s v="2. Riesgo (&gt;=40 y &lt;60)"/>
  </r>
  <r>
    <s v="15187"/>
    <x v="1"/>
    <x v="4"/>
    <x v="212"/>
    <s v="Intermedio"/>
    <n v="6"/>
    <s v="G2"/>
    <n v="0"/>
    <n v="1654.36778"/>
    <n v="4126.4571409999999"/>
    <n v="7832.7387959999996"/>
    <n v="2945.7581566999997"/>
    <n v="597.70196199999998"/>
    <n v="6651.1544520000007"/>
    <n v="2087.585106"/>
    <n v="2945.7581566999997"/>
    <n v="1404.7020106999998"/>
    <n v="19.292971000000001"/>
    <n v="-359.47180200000184"/>
    <n v="1642.765592"/>
    <n v="0"/>
    <n v="59164.789026650004"/>
    <n v="3651.3526498299998"/>
    <s v="Si"/>
    <n v="60.076983204732279"/>
    <n v="80"/>
    <n v="1098.006999"/>
    <n v="1287.173738"/>
    <n v="6651.1544520000007"/>
    <n v="6608.1620929999999"/>
    <n v="5780.8249209999994"/>
    <n v="7832.7387959999996"/>
    <n v="1302.5867609999982"/>
    <n v="7832.7387959999996"/>
    <n v="73.803366505112294"/>
    <n v="26.196633494887706"/>
    <n v="31.386808426502014"/>
    <n v="41.409776138157142"/>
    <n v="6.1714961041867253"/>
    <n v="93.82850389581327"/>
    <n v="47.685585033688717"/>
    <n v="70"/>
    <n v="16.630029354038967"/>
    <n v="40"/>
    <n v="54.286982705771628"/>
    <n v="43.429586164617305"/>
    <n v="19.923016795267721"/>
    <n v="88.257089539609666"/>
    <n v="117.22819063742598"/>
    <n v="80"/>
    <n v="99.353610575272796"/>
    <n v="100"/>
    <n v="0.74383334435783199"/>
    <n v="0"/>
    <n v="89.419029846536546"/>
    <n v="90.162863190894385"/>
    <n v="18.032572638178877"/>
    <n v="61.313392133924616"/>
    <n v="61.462158802796182"/>
    <s v="3. Vulnerable (&gt;=60 y &lt;70)"/>
  </r>
  <r>
    <s v="15189"/>
    <x v="1"/>
    <x v="4"/>
    <x v="213"/>
    <s v="Rural"/>
    <n v="6"/>
    <s v="G3"/>
    <n v="0"/>
    <n v="1029.8499735"/>
    <n v="5822.9852684999996"/>
    <n v="8476.5033979999989"/>
    <n v="2044.429756"/>
    <n v="350.583708"/>
    <n v="6660.3837080000003"/>
    <n v="1008.351131"/>
    <n v="2044.429756"/>
    <n v="795.79510099999993"/>
    <n v="31.620018000000002"/>
    <n v="567.48503499999879"/>
    <n v="2137.21738"/>
    <n v="0"/>
    <n v="62967.917192339999"/>
    <n v="3666.9216949800002"/>
    <s v="Si"/>
    <n v="61.295386009562371"/>
    <n v="80"/>
    <n v="720.17"/>
    <n v="988.98283900000001"/>
    <n v="6660.3837080000003"/>
    <n v="6040.9172040000003"/>
    <n v="6852.8352419999992"/>
    <n v="8476.5033979999989"/>
    <n v="2736.3224329999989"/>
    <n v="8476.5033979999989"/>
    <n v="80.845071608381602"/>
    <n v="19.154928391618398"/>
    <n v="15.139535126014394"/>
    <n v="20.08461759265132"/>
    <n v="5.8234762375562239"/>
    <n v="94.176523762443779"/>
    <n v="38.925040034488717"/>
    <n v="50"/>
    <n v="32.281263918865704"/>
    <n v="0"/>
    <n v="36.683213949342701"/>
    <n v="29.346571159474163"/>
    <n v="18.704613990437629"/>
    <n v="82.859679772493323"/>
    <n v="137.32630337281475"/>
    <n v="60"/>
    <n v="90.699236993569315"/>
    <n v="100"/>
    <n v="0"/>
    <n v="0"/>
    <n v="80.953226590831108"/>
    <n v="80.953226590831108"/>
    <n v="16.190645318166222"/>
    <n v="45.537216477640385"/>
    <n v="45.537216477640385"/>
    <s v="2. Riesgo (&gt;=40 y &lt;60)"/>
  </r>
  <r>
    <s v="15204"/>
    <x v="1"/>
    <x v="4"/>
    <x v="214"/>
    <s v="Intermedio"/>
    <n v="6"/>
    <s v="G3"/>
    <n v="0"/>
    <n v="1534.5220912499999"/>
    <n v="9481.8587007499991"/>
    <n v="17488.043263"/>
    <n v="5664.5466112499998"/>
    <n v="693.36752200000001"/>
    <n v="18840.901893999999"/>
    <n v="7011.66003"/>
    <n v="5664.5466112499998"/>
    <n v="3087.3700492499997"/>
    <n v="0"/>
    <n v="-2168.1072139999997"/>
    <n v="2232.266419"/>
    <n v="100"/>
    <n v="44177.868880760005"/>
    <n v="6152.4467222399999"/>
    <s v="Si"/>
    <n v="44.244539417219343"/>
    <n v="80"/>
    <n v="2881.5"/>
    <n v="4102.3039230000004"/>
    <n v="17078.973914999999"/>
    <n v="12291.674155000001"/>
    <n v="11016.380792"/>
    <n v="17488.043263"/>
    <n v="64.159205000000384"/>
    <n v="17588.043263"/>
    <n v="62.993787391341272"/>
    <n v="37.006212608658728"/>
    <n v="37.215097607577412"/>
    <n v="49.370802861511507"/>
    <n v="13.926535792946465"/>
    <n v="86.073464207053533"/>
    <n v="54.503392082931548"/>
    <n v="70"/>
    <n v="0.36478876041300301"/>
    <n v="100"/>
    <n v="68.490095935444742"/>
    <n v="54.792076748355797"/>
    <n v="35.755460582780657"/>
    <n v="100"/>
    <n v="142.3669589796981"/>
    <n v="50"/>
    <n v="71.96962894945672"/>
    <n v="70"/>
    <n v="0"/>
    <n v="0"/>
    <n v="73.333333333333329"/>
    <n v="73.333333333333329"/>
    <n v="14.666666666666666"/>
    <n v="69.458743415022468"/>
    <n v="69.458743415022468"/>
    <s v="3. Vulnerable (&gt;=60 y &lt;70)"/>
  </r>
  <r>
    <s v="15212"/>
    <x v="1"/>
    <x v="4"/>
    <x v="215"/>
    <s v="Rural disperso"/>
    <n v="6"/>
    <s v="G4"/>
    <n v="0"/>
    <n v="1230.045312"/>
    <n v="5681.7758180000001"/>
    <n v="10452.886407999998"/>
    <n v="2123.8720429999998"/>
    <n v="315.71542199999999"/>
    <n v="11148.866515"/>
    <n v="4989.5205079999996"/>
    <n v="2123.8720429999998"/>
    <n v="626.26110799999992"/>
    <n v="0"/>
    <n v="-1801.7174730000006"/>
    <n v="953.54936499999997"/>
    <n v="0"/>
    <n v="45701.286356510005"/>
    <n v="8066.38656756"/>
    <s v="Si"/>
    <n v="61.372687417305983"/>
    <n v="80"/>
    <n v="391.76335899999998"/>
    <n v="888.52149099999997"/>
    <n v="10756.992945999998"/>
    <n v="5652.5315849999997"/>
    <n v="6911.8211300000003"/>
    <n v="10452.886407999998"/>
    <n v="-848.16810800000064"/>
    <n v="10452.886407999998"/>
    <n v="66.123564919925997"/>
    <n v="33.876435080074003"/>
    <n v="44.753612407924678"/>
    <n v="62.480432689160928"/>
    <n v="17.650239655477375"/>
    <n v="82.349760344522622"/>
    <n v="29.486762635445643"/>
    <n v="40"/>
    <n v="-8.1141999912183564"/>
    <n v="80"/>
    <n v="59.741325622751518"/>
    <n v="47.793060498201214"/>
    <n v="18.627312582694017"/>
    <n v="82.517241810668878"/>
    <n v="226.80055972258498"/>
    <n v="0"/>
    <n v="52.547506662648701"/>
    <n v="50"/>
    <n v="1.3207089276981376"/>
    <n v="0"/>
    <n v="44.172413936889626"/>
    <n v="45.493122864587761"/>
    <n v="9.0986245729175526"/>
    <n v="56.627543285579137"/>
    <n v="56.891685071118765"/>
    <s v="2. Riesgo (&gt;=40 y &lt;60)"/>
  </r>
  <r>
    <s v="15215"/>
    <x v="1"/>
    <x v="4"/>
    <x v="216"/>
    <s v="Rural"/>
    <n v="6"/>
    <s v="G1"/>
    <n v="0"/>
    <n v="960.72601199999997"/>
    <n v="3061.9524249999999"/>
    <n v="8573.8203350000003"/>
    <n v="2575.3901483"/>
    <n v="654.01248099999998"/>
    <n v="8738.4543560000002"/>
    <n v="2906.3847820000001"/>
    <n v="2575.3901483"/>
    <n v="1461.7134923000001"/>
    <n v="0"/>
    <n v="1205.5355060000002"/>
    <n v="1345.5394699999999"/>
    <n v="0"/>
    <n v="38835.775027769996"/>
    <n v="3193.9149165700001"/>
    <s v="Si"/>
    <n v="33.692473941749533"/>
    <n v="80"/>
    <n v="653.20000000000005"/>
    <n v="1611.796523"/>
    <n v="6254.6081730000005"/>
    <n v="4218.5726709999999"/>
    <n v="4022.678437"/>
    <n v="8573.8203350000003"/>
    <n v="2551.0749759999999"/>
    <n v="8573.8203350000003"/>
    <n v="46.918156432304109"/>
    <n v="53.081843567695891"/>
    <n v="33.259712342657224"/>
    <n v="43.392318534751318"/>
    <n v="8.2241565007680482"/>
    <n v="91.775843499231954"/>
    <n v="56.756973046001157"/>
    <n v="80"/>
    <n v="29.754238791149103"/>
    <n v="20"/>
    <n v="57.65000112033583"/>
    <n v="46.120000896268664"/>
    <n v="46.307526058250467"/>
    <n v="100"/>
    <n v="246.75390737905693"/>
    <n v="0"/>
    <n v="67.447433225486549"/>
    <n v="60"/>
    <n v="0"/>
    <n v="0"/>
    <n v="53.333333333333336"/>
    <n v="53.333333333333336"/>
    <n v="10.666666666666668"/>
    <n v="56.786667562935335"/>
    <n v="56.786667562935335"/>
    <s v="2. Riesgo (&gt;=40 y &lt;60)"/>
  </r>
  <r>
    <s v="15218"/>
    <x v="1"/>
    <x v="4"/>
    <x v="217"/>
    <s v="Rural disperso"/>
    <n v="6"/>
    <s v="G3"/>
    <n v="0"/>
    <n v="1886.3824400000001"/>
    <n v="6407.0515789999999"/>
    <n v="10257.980002"/>
    <n v="2654.1457937000005"/>
    <n v="507.92320699999999"/>
    <n v="10125.918682"/>
    <n v="612.15077199999996"/>
    <n v="2654.1457937000005"/>
    <n v="1341.2804527000005"/>
    <n v="220"/>
    <n v="-1180.8040209999999"/>
    <n v="2725.904806"/>
    <n v="0"/>
    <n v="18227.034291080003"/>
    <n v="2925.67740426"/>
    <s v="Si"/>
    <n v="42.282163699703624"/>
    <n v="80"/>
    <n v="366.12479999999999"/>
    <n v="762.93566199999998"/>
    <n v="10125.918682"/>
    <n v="8785.0190349999993"/>
    <n v="8293.4340190000003"/>
    <n v="10257.980002"/>
    <n v="1765.1007850000001"/>
    <n v="10257.980002"/>
    <n v="80.84860779006226"/>
    <n v="19.15139220993774"/>
    <n v="6.0453850285028397"/>
    <n v="8.0200115450826033"/>
    <n v="16.051307950255932"/>
    <n v="83.948692049744068"/>
    <n v="50.535296737795036"/>
    <n v="70"/>
    <n v="17.207099103876768"/>
    <n v="40"/>
    <n v="44.224019160952885"/>
    <n v="35.379215328762307"/>
    <n v="37.717836300296376"/>
    <n v="100"/>
    <n v="208.38131205534287"/>
    <n v="0"/>
    <n v="86.757748219096342"/>
    <n v="80"/>
    <n v="0"/>
    <n v="0"/>
    <n v="60"/>
    <n v="60"/>
    <n v="12"/>
    <n v="47.379215328762307"/>
    <n v="47.379215328762307"/>
    <s v="2. Riesgo (&gt;=40 y &lt;60)"/>
  </r>
  <r>
    <s v="15223"/>
    <x v="1"/>
    <x v="4"/>
    <x v="218"/>
    <s v="Rural disperso"/>
    <n v="6"/>
    <s v="G4"/>
    <n v="0"/>
    <n v="3122.1855260000002"/>
    <n v="13822.306935000001"/>
    <n v="21235.358064"/>
    <n v="6028.7148440000001"/>
    <n v="1447.174301"/>
    <n v="19091.756769"/>
    <n v="4673.0882999999994"/>
    <n v="6028.7148440000001"/>
    <n v="3935.9322390000002"/>
    <n v="0"/>
    <n v="81.981107999999949"/>
    <n v="0"/>
    <n v="0"/>
    <n v="45580.724308360004"/>
    <n v="5366.0500479399998"/>
    <s v="NO"/>
    <n v="33.511022037718142"/>
    <n v="80"/>
    <n v="1446.7360000000001"/>
    <n v="2902.9803080000002"/>
    <n v="19060.594351"/>
    <n v="17424.312475999999"/>
    <n v="16944.492461000002"/>
    <n v="21235.358064"/>
    <n v="81.981107999999949"/>
    <n v="21235.358064"/>
    <n v="79.793768534215388"/>
    <n v="20.206231465784612"/>
    <n v="24.476994739362425"/>
    <n v="34.172285542135945"/>
    <n v="11.772630052207852"/>
    <n v="88.227369947792141"/>
    <n v="65.286422410859018"/>
    <n v="100"/>
    <n v="0.38605945684043519"/>
    <n v="100"/>
    <n v="68.52117739114253"/>
    <n v="54.816941912914025"/>
    <n v="0"/>
    <n v="0"/>
    <n v="200.6572248150319"/>
    <n v="0"/>
    <n v="91.415368036967038"/>
    <n v="100"/>
    <n v="1.0994234271704837"/>
    <n v="0"/>
    <n v="33.333333333333336"/>
    <n v="34.432756760503821"/>
    <n v="6.8865513521007644"/>
    <n v="61.483608579580689"/>
    <n v="61.703493265014792"/>
    <s v="3. Vulnerable (&gt;=60 y &lt;70)"/>
  </r>
  <r>
    <s v="15224"/>
    <x v="1"/>
    <x v="4"/>
    <x v="219"/>
    <s v="Intermedio"/>
    <n v="6"/>
    <s v="G2"/>
    <n v="0"/>
    <n v="1331.157868"/>
    <n v="5140.0761640000001"/>
    <n v="9333.9485199999999"/>
    <n v="3126.0333481999996"/>
    <n v="375.06636200000003"/>
    <n v="8062.7508799999996"/>
    <n v="2494.5720409999999"/>
    <n v="3126.0333481999996"/>
    <n v="1633.4261901999994"/>
    <n v="36.164357000000003"/>
    <n v="-221.40951800000039"/>
    <n v="3181.0898969999998"/>
    <n v="0"/>
    <n v="41699.712930589994"/>
    <n v="3303.7686387199997"/>
    <s v="Si"/>
    <n v="43.503253387796747"/>
    <n v="80"/>
    <n v="1489.780006"/>
    <n v="1776.6220069999999"/>
    <n v="8062.7508799999996"/>
    <n v="6529.2584630000001"/>
    <n v="6471.2340320000003"/>
    <n v="9333.9485199999999"/>
    <n v="2995.8447359999996"/>
    <n v="9333.9485199999999"/>
    <n v="69.330080599158919"/>
    <n v="30.669919400841081"/>
    <n v="30.939465675268391"/>
    <n v="40.819580316591214"/>
    <n v="7.9227611092171992"/>
    <n v="92.077238890782795"/>
    <n v="52.25235972420262"/>
    <n v="70"/>
    <n v="32.096220903519615"/>
    <n v="0"/>
    <n v="46.713347721643018"/>
    <n v="37.370678177314417"/>
    <n v="36.496746612203253"/>
    <n v="100"/>
    <n v="119.25398379926975"/>
    <n v="80"/>
    <n v="80.98053084085862"/>
    <n v="80"/>
    <n v="0"/>
    <n v="0"/>
    <n v="86.666666666666671"/>
    <n v="86.666666666666671"/>
    <n v="17.333333333333336"/>
    <n v="54.704011510647753"/>
    <n v="54.704011510647753"/>
    <s v="2. Riesgo (&gt;=40 y &lt;60)"/>
  </r>
  <r>
    <s v="15226"/>
    <x v="1"/>
    <x v="4"/>
    <x v="220"/>
    <s v="Rural disperso"/>
    <n v="6"/>
    <s v="G3"/>
    <n v="0"/>
    <n v="1383.948226"/>
    <n v="3699.2072250000001"/>
    <n v="6899.2668479999993"/>
    <n v="2060.5973532999997"/>
    <n v="224.24213499999999"/>
    <n v="5327.3925319999998"/>
    <n v="1354.260788"/>
    <n v="2060.5973532999997"/>
    <n v="1155.8813092999997"/>
    <n v="0"/>
    <n v="899.83879199999956"/>
    <n v="2205.19857"/>
    <n v="0"/>
    <n v="16772.560949209997"/>
    <n v="1878.24650819"/>
    <s v="Si"/>
    <n v="30.246764475702527"/>
    <n v="80"/>
    <n v="521.55640700000004"/>
    <n v="674.50615900000003"/>
    <n v="5094.712012"/>
    <n v="4372.7725149999997"/>
    <n v="5083.1554510000005"/>
    <n v="6899.2668479999993"/>
    <n v="3105.0373619999996"/>
    <n v="6899.2668479999993"/>
    <n v="73.676748022487871"/>
    <n v="26.323251977512129"/>
    <n v="25.4207059056635"/>
    <n v="33.723965286965516"/>
    <n v="11.198328710073742"/>
    <n v="88.801671289926261"/>
    <n v="56.09447704321672"/>
    <n v="80"/>
    <n v="45.005323469987346"/>
    <n v="0"/>
    <n v="45.769777710880781"/>
    <n v="36.615822168704625"/>
    <n v="49.753235524297473"/>
    <n v="100"/>
    <n v="129.32563955637497"/>
    <n v="70"/>
    <n v="85.82963089376679"/>
    <n v="80"/>
    <n v="0"/>
    <n v="0"/>
    <n v="83.333333333333329"/>
    <n v="83.333333333333329"/>
    <n v="16.666666666666668"/>
    <n v="53.282488835371296"/>
    <n v="53.282488835371296"/>
    <s v="2. Riesgo (&gt;=40 y &lt;60)"/>
  </r>
  <r>
    <s v="15232"/>
    <x v="1"/>
    <x v="4"/>
    <x v="221"/>
    <s v="Rural disperso"/>
    <n v="6"/>
    <s v="G3"/>
    <n v="0"/>
    <n v="1524.7134404999999"/>
    <n v="6774.4677234999999"/>
    <n v="10241.822725"/>
    <n v="2773.2500569000003"/>
    <n v="676.41350799999998"/>
    <n v="9046.3360080000002"/>
    <n v="2274.1445739999999"/>
    <n v="2705.4146578999998"/>
    <n v="1393.8036718999997"/>
    <n v="21.902018999999999"/>
    <n v="-116.12426899999991"/>
    <n v="1520.2350140000001"/>
    <n v="0"/>
    <n v="28200.845518599999"/>
    <n v="3695.3356140300002"/>
    <s v="Si"/>
    <n v="40.643529833709209"/>
    <n v="80"/>
    <n v="633.20000000000005"/>
    <n v="1170.4933920000001"/>
    <n v="9046.3360080000002"/>
    <n v="7460.309424"/>
    <n v="8299.1811639999996"/>
    <n v="10241.822725"/>
    <n v="1426.0127640000001"/>
    <n v="10241.822725"/>
    <n v="81.032267271546615"/>
    <n v="18.967732728453385"/>
    <n v="25.138847064589378"/>
    <n v="33.350041848038103"/>
    <n v="13.103634114774056"/>
    <n v="86.896365885225947"/>
    <n v="51.519040448383599"/>
    <n v="70"/>
    <n v="13.923427521540118"/>
    <n v="60"/>
    <n v="53.842828092343481"/>
    <n v="43.074262473874789"/>
    <n v="39.356470166290791"/>
    <n v="100"/>
    <n v="184.85366266582437"/>
    <n v="0"/>
    <n v="82.467746250001994"/>
    <n v="80"/>
    <n v="0"/>
    <n v="0"/>
    <n v="60"/>
    <n v="60"/>
    <n v="12"/>
    <n v="55.074262473874789"/>
    <n v="55.074262473874789"/>
    <s v="2. Riesgo (&gt;=40 y &lt;60)"/>
  </r>
  <r>
    <s v="15236"/>
    <x v="1"/>
    <x v="4"/>
    <x v="222"/>
    <s v="Rural disperso"/>
    <n v="6"/>
    <s v="G3"/>
    <n v="0"/>
    <n v="1123.810007"/>
    <n v="3873.9804429999999"/>
    <n v="7019.1504430000005"/>
    <n v="2160.7675480000003"/>
    <n v="309.14358600000003"/>
    <n v="5952.7762089999997"/>
    <n v="2102.2035150000002"/>
    <n v="2160.7675480000003"/>
    <n v="1080.5443890000004"/>
    <n v="0"/>
    <n v="748.37898600000062"/>
    <n v="1471.952704"/>
    <n v="0"/>
    <n v="33207.274071169995"/>
    <n v="1673.5502839600001"/>
    <s v="Si"/>
    <n v="41.435018081462857"/>
    <n v="80"/>
    <n v="682.25827900000002"/>
    <n v="961.035844"/>
    <n v="5190.5482979999997"/>
    <n v="4440.181251"/>
    <n v="4997.7904500000004"/>
    <n v="7019.1504430000005"/>
    <n v="2220.3316900000009"/>
    <n v="7019.1504430000005"/>
    <n v="71.202213011179367"/>
    <n v="28.797786988820633"/>
    <n v="35.314674047743971"/>
    <n v="46.849636911195553"/>
    <n v="5.0397099152831357"/>
    <n v="94.96029008471686"/>
    <n v="50.007433238255956"/>
    <n v="70"/>
    <n v="31.632484700684461"/>
    <n v="0"/>
    <n v="48.121542796946606"/>
    <n v="38.497234237557286"/>
    <n v="38.564981918537143"/>
    <n v="100"/>
    <n v="140.8610014097022"/>
    <n v="50"/>
    <n v="85.543588000344243"/>
    <n v="80"/>
    <n v="0"/>
    <n v="0"/>
    <n v="76.666666666666671"/>
    <n v="76.666666666666671"/>
    <n v="15.333333333333336"/>
    <n v="53.830567570890622"/>
    <n v="53.830567570890622"/>
    <s v="2. Riesgo (&gt;=40 y &lt;60)"/>
  </r>
  <r>
    <s v="15238"/>
    <x v="1"/>
    <x v="4"/>
    <x v="223"/>
    <s v="Ciudades y aglomeraciones"/>
    <n v="3"/>
    <s v="G1"/>
    <n v="0"/>
    <n v="0"/>
    <n v="118160.692864"/>
    <n v="181585.04748799998"/>
    <n v="49931.603816099996"/>
    <n v="9352.4878750000007"/>
    <n v="142542.24248700001"/>
    <n v="1368.5576149999999"/>
    <n v="49931.603816099996"/>
    <n v="28266.258171099998"/>
    <n v="9.94"/>
    <n v="17377.459355999978"/>
    <n v="18985.096239999999"/>
    <n v="0"/>
    <n v="627508.98850053002"/>
    <n v="27302.41202217"/>
    <s v="Si"/>
    <n v="49.260708043763252"/>
    <n v="70"/>
    <n v="45362.993520000004"/>
    <n v="48962.596560999998"/>
    <n v="142542.24248700001"/>
    <n v="133993.74465899999"/>
    <n v="118160.692864"/>
    <n v="181585.04748799998"/>
    <n v="36372.495595999979"/>
    <n v="181585.04748799998"/>
    <n v="65.07181868694812"/>
    <n v="34.92818131305188"/>
    <n v="0.96010669617802158"/>
    <n v="1.2526042065153942"/>
    <n v="4.3509196716704786"/>
    <n v="95.649080328329518"/>
    <n v="56.609954439288003"/>
    <n v="80"/>
    <n v="20.030556534895116"/>
    <n v="20"/>
    <n v="46.365973169579362"/>
    <n v="37.092778535663491"/>
    <n v="20.739291956236748"/>
    <n v="100"/>
    <n v="107.93510913121943"/>
    <n v="100"/>
    <n v="94.002831947322804"/>
    <n v="100"/>
    <n v="0"/>
    <n v="0"/>
    <n v="100"/>
    <n v="100"/>
    <n v="20"/>
    <n v="57.092778535663491"/>
    <n v="57.092778535663491"/>
    <s v="2. Riesgo (&gt;=40 y &lt;60)"/>
  </r>
  <r>
    <s v="15244"/>
    <x v="1"/>
    <x v="4"/>
    <x v="224"/>
    <s v="Rural"/>
    <n v="6"/>
    <s v="G3"/>
    <n v="0"/>
    <n v="1972.1567700000001"/>
    <n v="5743.2276570000004"/>
    <n v="12682.262073"/>
    <n v="3217.4065112999997"/>
    <n v="666.98492499999998"/>
    <n v="11171.711660000001"/>
    <n v="2069.1544800000001"/>
    <n v="3217.4065112999997"/>
    <n v="1765.2820582999996"/>
    <n v="0"/>
    <n v="58.425959999998668"/>
    <n v="3326.5930069999999"/>
    <n v="0"/>
    <n v="50247.975890879999"/>
    <n v="8254.7647392299987"/>
    <s v="Si"/>
    <n v="43.389507872926465"/>
    <n v="80"/>
    <n v="1007.0872000000001"/>
    <n v="1230.650541"/>
    <n v="11171.711660000001"/>
    <n v="9251.4411230000005"/>
    <n v="7715.3844270000009"/>
    <n v="12682.262073"/>
    <n v="3385.0189669999986"/>
    <n v="12682.262073"/>
    <n v="60.836027378946291"/>
    <n v="39.163972621053709"/>
    <n v="18.521373832163512"/>
    <n v="24.571078808776722"/>
    <n v="16.428054250695173"/>
    <n v="83.571945749304831"/>
    <n v="54.866615458757614"/>
    <n v="70"/>
    <n v="26.690971590995279"/>
    <n v="20"/>
    <n v="47.461399435827055"/>
    <n v="37.969119548661645"/>
    <n v="36.610492127073535"/>
    <n v="100"/>
    <n v="122.19900530957"/>
    <n v="70"/>
    <n v="82.811313114395219"/>
    <n v="80"/>
    <n v="0.71931913506598899"/>
    <n v="0"/>
    <n v="83.333333333333329"/>
    <n v="84.052652468399316"/>
    <n v="16.810530493679863"/>
    <n v="54.635786215328309"/>
    <n v="54.779650042341508"/>
    <s v="2. Riesgo (&gt;=40 y &lt;60)"/>
  </r>
  <r>
    <s v="15248"/>
    <x v="1"/>
    <x v="4"/>
    <x v="225"/>
    <s v="Intermedio"/>
    <n v="6"/>
    <s v="G3"/>
    <n v="0"/>
    <n v="1523.7498107500001"/>
    <n v="5216.0747382500003"/>
    <n v="8834.7308860000012"/>
    <n v="2498.8187187499998"/>
    <n v="327.85934099999997"/>
    <n v="6103.9166699999996"/>
    <n v="470.93621999999999"/>
    <n v="2498.8187187499998"/>
    <n v="1062.3728987499999"/>
    <n v="6.1574999999999998"/>
    <n v="1294.3683960000017"/>
    <n v="1219.912147"/>
    <n v="600"/>
    <n v="16861.132797999999"/>
    <n v="6243.6220409999996"/>
    <s v="Si"/>
    <n v="49.838460776325441"/>
    <n v="80"/>
    <n v="652.75"/>
    <n v="745.37038199999995"/>
    <n v="6103.9166699999996"/>
    <n v="4721.1660119999997"/>
    <n v="6739.8245490000008"/>
    <n v="8834.7308860000012"/>
    <n v="2520.4380430000019"/>
    <n v="9434.7308860000012"/>
    <n v="76.287830789280704"/>
    <n v="23.712169210719296"/>
    <n v="7.7153120768275496"/>
    <n v="10.235393054095713"/>
    <n v="37.029671231464313"/>
    <n v="62.970328768535687"/>
    <n v="42.515004821215584"/>
    <n v="50"/>
    <n v="26.714466723582195"/>
    <n v="20"/>
    <n v="33.383578206670144"/>
    <n v="26.706862565336117"/>
    <n v="30.161539223674559"/>
    <n v="100"/>
    <n v="114.18925806204518"/>
    <n v="80"/>
    <n v="77.346501717560315"/>
    <n v="70"/>
    <n v="0"/>
    <n v="0"/>
    <n v="83.333333333333329"/>
    <n v="83.333333333333329"/>
    <n v="16.666666666666668"/>
    <n v="43.373529232002781"/>
    <n v="43.373529232002781"/>
    <s v="2. Riesgo (&gt;=40 y &lt;60)"/>
  </r>
  <r>
    <s v="15272"/>
    <x v="1"/>
    <x v="4"/>
    <x v="226"/>
    <s v="Intermedio"/>
    <n v="6"/>
    <s v="G2"/>
    <n v="0"/>
    <n v="1006.0904870000001"/>
    <n v="5789.0935149999996"/>
    <n v="9959.6838179999995"/>
    <n v="3648.8562004"/>
    <n v="598.08647499999995"/>
    <n v="8184.8075429999999"/>
    <n v="306.88387999999998"/>
    <n v="3648.8562004"/>
    <n v="2054.9834754000003"/>
    <n v="0"/>
    <n v="181.00354999999945"/>
    <n v="2705.0985519999999"/>
    <n v="0"/>
    <n v="32964.194739240003"/>
    <n v="683.43401562999998"/>
    <s v="Si"/>
    <n v="37.372029122796391"/>
    <n v="80"/>
    <n v="1567.4507000000001"/>
    <n v="2629.6593969999999"/>
    <n v="8184.8075429999999"/>
    <n v="7399.1294740000003"/>
    <n v="6795.184002"/>
    <n v="9959.6838179999995"/>
    <n v="2886.1021019999994"/>
    <n v="9959.6838179999995"/>
    <n v="68.226904851328285"/>
    <n v="31.773095148671715"/>
    <n v="3.7494330610432045"/>
    <n v="4.9467655835852717"/>
    <n v="2.0732616738744478"/>
    <n v="97.926738326125559"/>
    <n v="56.318565669283601"/>
    <n v="80"/>
    <n v="28.977848641981851"/>
    <n v="20"/>
    <n v="46.929319811676507"/>
    <n v="37.543455849341207"/>
    <n v="42.627970877203609"/>
    <n v="100"/>
    <n v="167.7666415281833"/>
    <n v="0"/>
    <n v="90.400775279414546"/>
    <n v="100"/>
    <n v="0.58510885601788087"/>
    <n v="0"/>
    <n v="66.666666666666671"/>
    <n v="67.251775522684554"/>
    <n v="13.450355104536911"/>
    <n v="50.876789182674543"/>
    <n v="50.993810953878118"/>
    <s v="2. Riesgo (&gt;=40 y &lt;60)"/>
  </r>
  <r>
    <s v="15276"/>
    <x v="1"/>
    <x v="4"/>
    <x v="227"/>
    <s v="Rural"/>
    <n v="6"/>
    <s v="G4"/>
    <n v="0"/>
    <n v="1457.1974990000001"/>
    <n v="5511.9368599999998"/>
    <n v="9496.0854529999997"/>
    <n v="2157.3964946999999"/>
    <n v="460.80204300000003"/>
    <n v="12762.913700000001"/>
    <n v="6855.0255130000005"/>
    <n v="2157.3964946999999"/>
    <n v="1220.1066016999998"/>
    <n v="0"/>
    <n v="-2465.3012599999984"/>
    <n v="2710.2314160000001"/>
    <n v="0"/>
    <n v="25584.641148540002"/>
    <n v="6228.56804904"/>
    <s v="Si"/>
    <n v="38.735672511554597"/>
    <n v="80"/>
    <n v="510.51201800000001"/>
    <n v="693.48323100000005"/>
    <n v="11024.096819999999"/>
    <n v="7926.7809360000001"/>
    <n v="6969.1343589999997"/>
    <n v="9496.0854529999997"/>
    <n v="244.93015600000172"/>
    <n v="9496.0854529999997"/>
    <n v="73.389549762300348"/>
    <n v="26.610450237699652"/>
    <n v="53.710505877666478"/>
    <n v="74.985134531756586"/>
    <n v="24.344949819221661"/>
    <n v="75.655050180778346"/>
    <n v="56.554583485112396"/>
    <n v="80"/>
    <n v="2.5792749782240376"/>
    <n v="100"/>
    <n v="71.450126990046925"/>
    <n v="57.160101592037542"/>
    <n v="41.264327488445403"/>
    <n v="100"/>
    <n v="135.84072588865089"/>
    <n v="60"/>
    <n v="71.90413024692576"/>
    <n v="70"/>
    <n v="0"/>
    <n v="0"/>
    <n v="76.666666666666671"/>
    <n v="76.666666666666671"/>
    <n v="15.333333333333336"/>
    <n v="72.493434925370877"/>
    <n v="72.493434925370877"/>
    <s v="4. Solvente (&gt;=70 y &lt;80)"/>
  </r>
  <r>
    <s v="15293"/>
    <x v="1"/>
    <x v="4"/>
    <x v="228"/>
    <s v="Rural disperso"/>
    <n v="6"/>
    <s v="G3"/>
    <n v="0"/>
    <n v="1576.9965930000001"/>
    <n v="5501.8776209999996"/>
    <n v="9001.0513019999999"/>
    <n v="2577.7811750999999"/>
    <n v="374.635561"/>
    <n v="7615.1581020000003"/>
    <n v="2123.213436"/>
    <n v="2577.7811750999999"/>
    <n v="1239.0761800999999"/>
    <n v="33.079486000000003"/>
    <n v="47.188204999998561"/>
    <n v="1607.332488"/>
    <n v="0"/>
    <n v="42088.537623589997"/>
    <n v="4562.5640369700004"/>
    <s v="Si"/>
    <n v="54.745460344214536"/>
    <n v="80"/>
    <n v="708.38250100000005"/>
    <n v="995.046785"/>
    <n v="7615.1581020000003"/>
    <n v="5892.2424739999997"/>
    <n v="7078.8742139999995"/>
    <n v="9001.0513019999999"/>
    <n v="1687.6001789999987"/>
    <n v="9001.0513019999999"/>
    <n v="78.644971309374725"/>
    <n v="21.355028690625275"/>
    <n v="27.881409782449186"/>
    <n v="36.98841799060714"/>
    <n v="10.840395733808418"/>
    <n v="89.159604266191579"/>
    <n v="48.067547085408926"/>
    <n v="70"/>
    <n v="18.748923013304235"/>
    <n v="40"/>
    <n v="51.500610189484789"/>
    <n v="41.200488151587834"/>
    <n v="25.254539655785464"/>
    <n v="100"/>
    <n v="140.4674428850692"/>
    <n v="50"/>
    <n v="77.375182433211677"/>
    <n v="70"/>
    <n v="0"/>
    <n v="0"/>
    <n v="73.333333333333329"/>
    <n v="73.333333333333329"/>
    <n v="14.666666666666666"/>
    <n v="55.867154818254498"/>
    <n v="55.867154818254498"/>
    <s v="2. Riesgo (&gt;=40 y &lt;60)"/>
  </r>
  <r>
    <s v="15296"/>
    <x v="1"/>
    <x v="4"/>
    <x v="229"/>
    <s v="Rural"/>
    <n v="6"/>
    <s v="G4"/>
    <n v="0"/>
    <n v="1526.4349855"/>
    <n v="6232.7739675000003"/>
    <n v="10184.710584"/>
    <n v="2306.9242191000003"/>
    <n v="449.97370000000001"/>
    <n v="8877.3290989999987"/>
    <n v="3042.9510209999999"/>
    <n v="2306.9242191000003"/>
    <n v="1321.0753801000003"/>
    <n v="11.323575999999999"/>
    <n v="321.53264600000148"/>
    <n v="1637.6164490000001"/>
    <n v="0"/>
    <n v="31309.456415000001"/>
    <n v="2742.39917724"/>
    <s v="Si"/>
    <n v="30.554039631006759"/>
    <n v="80"/>
    <n v="512.87472600000001"/>
    <n v="773.58109200000001"/>
    <n v="8877.3290989999987"/>
    <n v="7373.8941610000002"/>
    <n v="7759.2089530000003"/>
    <n v="10184.710584"/>
    <n v="1970.4726710000016"/>
    <n v="10184.710584"/>
    <n v="76.1848742681955"/>
    <n v="23.8151257318045"/>
    <n v="34.277776424248799"/>
    <n v="47.855138107916133"/>
    <n v="8.7590124238827354"/>
    <n v="91.240987576117263"/>
    <n v="57.26566001441482"/>
    <n v="80"/>
    <n v="19.347360484603062"/>
    <n v="40"/>
    <n v="56.582250283167582"/>
    <n v="45.265800226534068"/>
    <n v="49.445960368993241"/>
    <n v="100"/>
    <n v="150.83236759067751"/>
    <n v="0"/>
    <n v="83.064332512249038"/>
    <n v="80"/>
    <n v="0"/>
    <n v="0"/>
    <n v="60"/>
    <n v="60"/>
    <n v="12"/>
    <n v="57.265800226534068"/>
    <n v="57.265800226534068"/>
    <s v="2. Riesgo (&gt;=40 y &lt;60)"/>
  </r>
  <r>
    <s v="15299"/>
    <x v="1"/>
    <x v="4"/>
    <x v="230"/>
    <s v="Intermedio"/>
    <n v="6"/>
    <s v="G2"/>
    <n v="0"/>
    <n v="1240.348855"/>
    <n v="7477.8606570000002"/>
    <n v="23313.010713"/>
    <n v="6197.1517004999996"/>
    <n v="1402.8159969999999"/>
    <n v="24083.575166000002"/>
    <n v="3321.2859100000001"/>
    <n v="6197.1517004999996"/>
    <n v="2914.3935304999995"/>
    <n v="26.443504000000001"/>
    <n v="304.5396699999983"/>
    <n v="2645.9310540000001"/>
    <n v="1244.7693360000001"/>
    <n v="135691.12582444999"/>
    <n v="8695.8326617599996"/>
    <s v="Si"/>
    <n v="52.242220310335775"/>
    <n v="80"/>
    <n v="3975.7796699999999"/>
    <n v="4786.0433510000003"/>
    <n v="19725.712873"/>
    <n v="17396.242320000001"/>
    <n v="8718.2095119999994"/>
    <n v="23313.010713"/>
    <n v="2976.9142279999983"/>
    <n v="24557.780049000001"/>
    <n v="37.396326108744404"/>
    <n v="62.603673891255596"/>
    <n v="13.790668067790977"/>
    <n v="18.194537963938519"/>
    <n v="6.4085492761038836"/>
    <n v="93.591450723896116"/>
    <n v="47.027952055213689"/>
    <n v="70"/>
    <n v="12.12208197182391"/>
    <n v="60"/>
    <n v="60.877932515818046"/>
    <n v="48.702346012654438"/>
    <n v="27.757779689664225"/>
    <n v="100"/>
    <n v="120.37999457349206"/>
    <n v="70"/>
    <n v="88.190690151489974"/>
    <n v="80"/>
    <n v="0.27555329768588444"/>
    <n v="0"/>
    <n v="83.333333333333329"/>
    <n v="83.608886631019217"/>
    <n v="16.721777326203846"/>
    <n v="65.369012679321102"/>
    <n v="65.42412333885828"/>
    <s v="3. Vulnerable (&gt;=60 y &lt;70)"/>
  </r>
  <r>
    <s v="15317"/>
    <x v="1"/>
    <x v="4"/>
    <x v="231"/>
    <s v="Rural disperso"/>
    <n v="6"/>
    <s v="G4"/>
    <n v="0"/>
    <n v="1372.5135375"/>
    <n v="4147.0233214999998"/>
    <n v="8561.2531200000012"/>
    <n v="1988.6486040999998"/>
    <n v="448.15753699999999"/>
    <n v="7282.5297820000005"/>
    <n v="1176.307313"/>
    <n v="1988.6486040999998"/>
    <n v="1247.2008460999998"/>
    <n v="0"/>
    <n v="537.27558000000045"/>
    <n v="1172.015656"/>
    <n v="0"/>
    <n v="19158.724676000002"/>
    <n v="3430.4005950000001"/>
    <s v="Si"/>
    <n v="29.310218430046774"/>
    <n v="80"/>
    <n v="354.05399999999997"/>
    <n v="611.44045900000003"/>
    <n v="7282.5297820000005"/>
    <n v="6191.9471519999997"/>
    <n v="5519.5368589999998"/>
    <n v="8561.2531200000012"/>
    <n v="1709.2912360000005"/>
    <n v="8561.2531200000012"/>
    <n v="64.471132690911475"/>
    <n v="35.528867309088525"/>
    <n v="16.152454548245608"/>
    <n v="22.55041090242106"/>
    <n v="17.90516150220186"/>
    <n v="82.094838497798136"/>
    <n v="62.715999374079658"/>
    <n v="80"/>
    <n v="19.965432770664304"/>
    <n v="40"/>
    <n v="52.034823341861546"/>
    <n v="41.627858673489243"/>
    <n v="50.689781569953226"/>
    <n v="100"/>
    <n v="172.69694990029771"/>
    <n v="0"/>
    <n v="85.024673257148095"/>
    <n v="80"/>
    <n v="2.0183076558551494"/>
    <n v="0"/>
    <n v="60"/>
    <n v="62.018307655855146"/>
    <n v="12.40366153117103"/>
    <n v="53.627858673489243"/>
    <n v="54.031520204660275"/>
    <s v="2. Riesgo (&gt;=40 y &lt;60)"/>
  </r>
  <r>
    <s v="15322"/>
    <x v="1"/>
    <x v="4"/>
    <x v="232"/>
    <s v="Intermedio"/>
    <n v="6"/>
    <s v="G2"/>
    <n v="0"/>
    <n v="1213.1670382499999"/>
    <n v="7827.31143075"/>
    <n v="15946.222420999999"/>
    <n v="6353.7903992499996"/>
    <n v="1618.886131"/>
    <n v="11238.627410000001"/>
    <n v="1033.710073"/>
    <n v="6353.7903992499996"/>
    <n v="2946.3580432499994"/>
    <n v="134.213211"/>
    <n v="1300.1626549999964"/>
    <n v="3025.2955750000001"/>
    <n v="435.75"/>
    <n v="84702.666751100012"/>
    <n v="6331.2558741499997"/>
    <s v="Si"/>
    <n v="61.742217339607244"/>
    <n v="80"/>
    <n v="4776.6589000000004"/>
    <n v="5061.9475910000001"/>
    <n v="11238.627410000001"/>
    <n v="10912.371696"/>
    <n v="9040.4784689999997"/>
    <n v="15946.222420999999"/>
    <n v="4459.6714409999968"/>
    <n v="16381.972420999999"/>
    <n v="56.693543024298698"/>
    <n v="43.306456975701302"/>
    <n v="9.1978320420180193"/>
    <n v="12.135039684211153"/>
    <n v="7.4746830495366634"/>
    <n v="92.525316950463335"/>
    <n v="46.37165940503462"/>
    <n v="70"/>
    <n v="27.223043272146874"/>
    <n v="20"/>
    <n v="47.593362722075156"/>
    <n v="38.074690177660123"/>
    <n v="18.257782660392756"/>
    <n v="80.880259029634729"/>
    <n v="105.97255732453493"/>
    <n v="100"/>
    <n v="97.097014589969376"/>
    <n v="100"/>
    <n v="0"/>
    <n v="0"/>
    <n v="93.626753009878243"/>
    <n v="93.626753009878243"/>
    <n v="18.725350601975649"/>
    <n v="56.800040779635772"/>
    <n v="56.800040779635772"/>
    <s v="2. Riesgo (&gt;=40 y &lt;60)"/>
  </r>
  <r>
    <s v="15325"/>
    <x v="1"/>
    <x v="4"/>
    <x v="233"/>
    <s v="Rural"/>
    <n v="6"/>
    <s v="G2"/>
    <n v="0"/>
    <n v="1495.9222010000001"/>
    <n v="5899.2293879999997"/>
    <n v="11084.748800000001"/>
    <n v="2902.4523915"/>
    <n v="593.445742"/>
    <n v="14756.839789"/>
    <n v="308.50346000000002"/>
    <n v="2902.4523915"/>
    <n v="1533.9567485"/>
    <n v="4.4956110000000002"/>
    <n v="-5040.5866309999983"/>
    <n v="2658.6867630000002"/>
    <n v="0"/>
    <n v="34501.893452639997"/>
    <n v="9050.2746862299991"/>
    <s v="Si"/>
    <n v="47.215792310804176"/>
    <n v="80"/>
    <n v="850.45698100000004"/>
    <n v="1379.581635"/>
    <n v="14756.839787999999"/>
    <n v="7631.5072179999997"/>
    <n v="7395.1515890000001"/>
    <n v="11084.748800000001"/>
    <n v="-2377.4042569999979"/>
    <n v="11084.748800000001"/>
    <n v="66.71465201809535"/>
    <n v="33.28534798190465"/>
    <n v="2.0905794493341574"/>
    <n v="2.7581787169816856"/>
    <n v="26.231240609020823"/>
    <n v="73.76875939097917"/>
    <n v="52.850367261570987"/>
    <n v="70"/>
    <n v="-21.447524882115484"/>
    <n v="20"/>
    <n v="39.962457217973096"/>
    <n v="31.96996577437848"/>
    <n v="32.784207689195824"/>
    <n v="100"/>
    <n v="162.21651016114123"/>
    <n v="0"/>
    <n v="51.715050970505253"/>
    <n v="50"/>
    <n v="0"/>
    <n v="0"/>
    <n v="50"/>
    <n v="50"/>
    <n v="10"/>
    <n v="41.96996577437848"/>
    <n v="41.96996577437848"/>
    <s v="2. Riesgo (&gt;=40 y &lt;60)"/>
  </r>
  <r>
    <s v="15332"/>
    <x v="1"/>
    <x v="4"/>
    <x v="234"/>
    <s v="Rural disperso"/>
    <n v="6"/>
    <s v="G4"/>
    <n v="0"/>
    <n v="1961.8854100000001"/>
    <n v="7457.8160680000001"/>
    <n v="12033.428978"/>
    <n v="3012.5974811000001"/>
    <n v="578.72016799999994"/>
    <n v="12508.181983"/>
    <n v="2908.7824599999999"/>
    <n v="3012.5974811000001"/>
    <n v="1355.6332391000001"/>
    <n v="0"/>
    <n v="-758.86602500000117"/>
    <n v="3659.8379110000001"/>
    <n v="669.99962600000003"/>
    <n v="32250.41626428"/>
    <n v="7051.1122612600002"/>
    <s v="Si"/>
    <n v="39.323165892168433"/>
    <n v="80"/>
    <n v="791.55554700000005"/>
    <n v="1034.278325"/>
    <n v="11135.330761000001"/>
    <n v="9237.5319519999994"/>
    <n v="9419.7014780000009"/>
    <n v="12033.428978"/>
    <n v="2900.9718859999989"/>
    <n v="12703.428604000001"/>
    <n v="78.27944549489159"/>
    <n v="21.72055450510841"/>
    <n v="23.255037894022937"/>
    <n v="32.466313927411626"/>
    <n v="21.863631785335091"/>
    <n v="78.136368214664913"/>
    <n v="44.99881738615187"/>
    <n v="50"/>
    <n v="22.836133271033248"/>
    <n v="20"/>
    <n v="40.464647329436993"/>
    <n v="32.371717863549598"/>
    <n v="40.676834107831567"/>
    <n v="100"/>
    <n v="130.66402338028212"/>
    <n v="60"/>
    <n v="82.956960599259546"/>
    <n v="80"/>
    <n v="0"/>
    <n v="0"/>
    <n v="80"/>
    <n v="80"/>
    <n v="16"/>
    <n v="48.371717863549598"/>
    <n v="48.371717863549598"/>
    <s v="2. Riesgo (&gt;=40 y &lt;60)"/>
  </r>
  <r>
    <s v="15362"/>
    <x v="1"/>
    <x v="4"/>
    <x v="235"/>
    <s v="Intermedio"/>
    <n v="6"/>
    <s v="G1"/>
    <n v="0"/>
    <n v="603.77435275000005"/>
    <n v="2449.3856262499999"/>
    <n v="4742.0133990000004"/>
    <n v="1972.1309941500001"/>
    <n v="117.493261"/>
    <n v="5594.2075700000005"/>
    <n v="670.48494200000005"/>
    <n v="1972.1309941500001"/>
    <n v="1059.9252491500001"/>
    <n v="26.735098000000001"/>
    <n v="-1764.3999160000003"/>
    <n v="987.65513999999996"/>
    <n v="0"/>
    <n v="47432.628073669999"/>
    <n v="3360.9453008200003"/>
    <s v="Si"/>
    <n v="29.144563254385897"/>
    <n v="80"/>
    <n v="698.10275200000001"/>
    <n v="1364.605319"/>
    <n v="5594.2075700000005"/>
    <n v="3399.7435169999999"/>
    <n v="3053.159979"/>
    <n v="4742.0133990000004"/>
    <n v="-750.00967800000024"/>
    <n v="4742.0133990000004"/>
    <n v="64.385308983813772"/>
    <n v="35.614691016186228"/>
    <n v="11.985342581773381"/>
    <n v="15.636689749400251"/>
    <n v="7.0857243996684032"/>
    <n v="92.914275600331592"/>
    <n v="53.745174752290431"/>
    <n v="70"/>
    <n v="-15.816270746054048"/>
    <n v="40"/>
    <n v="50.833131273183611"/>
    <n v="40.666505018546893"/>
    <n v="50.855436745614099"/>
    <n v="100"/>
    <n v="195.47341921952486"/>
    <n v="0"/>
    <n v="60.772566524556034"/>
    <n v="60"/>
    <n v="0.57629578595023789"/>
    <n v="0"/>
    <n v="53.333333333333336"/>
    <n v="53.909629119283572"/>
    <n v="10.781925823856715"/>
    <n v="51.333171685213557"/>
    <n v="51.44843084240361"/>
    <s v="2. Riesgo (&gt;=40 y &lt;60)"/>
  </r>
  <r>
    <s v="15367"/>
    <x v="1"/>
    <x v="4"/>
    <x v="236"/>
    <s v="Intermedio"/>
    <n v="6"/>
    <s v="G1"/>
    <n v="0"/>
    <n v="1204.19698425"/>
    <n v="7797.5672787499998"/>
    <n v="18174.554476999998"/>
    <n v="7893.0363472499994"/>
    <n v="4287.8336419999996"/>
    <n v="14726.012853"/>
    <n v="2022.725473"/>
    <n v="7893.0363472499994"/>
    <n v="5163.8989152499998"/>
    <n v="9.3247260000000001"/>
    <n v="719.40419199999815"/>
    <n v="6615.7236519999997"/>
    <n v="0"/>
    <n v="73222.804709029995"/>
    <n v="5269.6796194899998"/>
    <s v="Si"/>
    <n v="66.828544563487569"/>
    <n v="80"/>
    <n v="5831.11"/>
    <n v="6666.6139480000002"/>
    <n v="14726.012853"/>
    <n v="12013.763923"/>
    <n v="9001.7642629999991"/>
    <n v="18174.554476999998"/>
    <n v="7344.4525699999976"/>
    <n v="18174.554476999998"/>
    <n v="49.529490664499001"/>
    <n v="50.470509335500999"/>
    <n v="13.735730731675465"/>
    <n v="17.920335482036105"/>
    <n v="7.1967737925779449"/>
    <n v="92.803226207422057"/>
    <n v="65.423478216328576"/>
    <n v="100"/>
    <n v="40.410633335163425"/>
    <n v="0"/>
    <n v="52.238814204991833"/>
    <n v="41.791051363993468"/>
    <n v="13.171455436512431"/>
    <n v="58.348308078693016"/>
    <n v="114.32838598482965"/>
    <n v="80"/>
    <n v="81.581919307863032"/>
    <n v="80"/>
    <n v="0"/>
    <n v="2"/>
    <n v="72.782769359564341"/>
    <n v="74.782769359564341"/>
    <n v="14.956553871912869"/>
    <n v="56.347605235906336"/>
    <n v="56.747605235906335"/>
    <s v="2. Riesgo (&gt;=40 y &lt;60)"/>
  </r>
  <r>
    <s v="15368"/>
    <x v="1"/>
    <x v="4"/>
    <x v="61"/>
    <s v="Rural disperso"/>
    <n v="6"/>
    <s v="G3"/>
    <n v="0"/>
    <n v="1823.220319"/>
    <n v="6841.8098900000005"/>
    <n v="9680.500376"/>
    <n v="2537.1573896"/>
    <n v="468.221405"/>
    <n v="10365.688337"/>
    <n v="3334.9138950000001"/>
    <n v="2537.1573896"/>
    <n v="1414.6470046000002"/>
    <n v="3.9484180000000002"/>
    <n v="-1807.6983459999992"/>
    <n v="2646.489317"/>
    <n v="799.99962600000003"/>
    <n v="42072.68737878"/>
    <n v="4751.2222980500001"/>
    <s v="Si"/>
    <n v="52.659066045511416"/>
    <n v="80"/>
    <n v="612.04"/>
    <n v="708.617254"/>
    <n v="10365.688337"/>
    <n v="8326.0000849999997"/>
    <n v="8665.0302090000005"/>
    <n v="9680.500376"/>
    <n v="842.73938900000076"/>
    <n v="10480.500002000001"/>
    <n v="89.510147951467829"/>
    <n v="10.489852048532171"/>
    <n v="32.172623626895373"/>
    <n v="42.681286916674509"/>
    <n v="11.292889981747045"/>
    <n v="88.707110018252962"/>
    <n v="55.757163918909612"/>
    <n v="80"/>
    <n v="8.0410227454718797"/>
    <n v="80"/>
    <n v="60.375649796691924"/>
    <n v="48.300519837353541"/>
    <n v="27.340933954488584"/>
    <n v="100"/>
    <n v="115.77956571465917"/>
    <n v="80"/>
    <n v="80.32269362450927"/>
    <n v="80"/>
    <n v="1.3825616140720642"/>
    <n v="0"/>
    <n v="86.666666666666671"/>
    <n v="88.049228280738731"/>
    <n v="17.609845656147748"/>
    <n v="65.633853170686876"/>
    <n v="65.910365493501288"/>
    <s v="3. Vulnerable (&gt;=60 y &lt;70)"/>
  </r>
  <r>
    <s v="15377"/>
    <x v="1"/>
    <x v="4"/>
    <x v="237"/>
    <s v="Rural disperso"/>
    <n v="6"/>
    <s v="G3"/>
    <n v="0"/>
    <n v="2487.71506"/>
    <n v="7457.1075890000002"/>
    <n v="11276.476428000002"/>
    <n v="3308.043482"/>
    <n v="536.70278800000006"/>
    <n v="11113.049645999999"/>
    <n v="3305.1066289999999"/>
    <n v="3308.043482"/>
    <n v="2048.7585120000003"/>
    <n v="66.448414999999997"/>
    <n v="-1095.8581879999983"/>
    <n v="1762.111234"/>
    <n v="0"/>
    <n v="44087.823226370005"/>
    <n v="6907.7457457500004"/>
    <s v="Si"/>
    <n v="30.642173364612439"/>
    <n v="80"/>
    <n v="406.88178900000003"/>
    <n v="820.32842200000005"/>
    <n v="11113.049645999999"/>
    <n v="9377.5142419999993"/>
    <n v="9944.8226489999997"/>
    <n v="11276.476428000002"/>
    <n v="732.7014610000017"/>
    <n v="11276.476428000002"/>
    <n v="88.190869838618681"/>
    <n v="11.809130161381319"/>
    <n v="29.740770844028678"/>
    <n v="39.455109046683283"/>
    <n v="15.668148799912419"/>
    <n v="84.331851200087584"/>
    <n v="61.932635503368523"/>
    <n v="80"/>
    <n v="6.4976100085720994"/>
    <n v="80"/>
    <n v="59.119218081630422"/>
    <n v="47.295374465304342"/>
    <n v="49.357826635387561"/>
    <n v="100"/>
    <n v="201.61345240251092"/>
    <n v="0"/>
    <n v="84.382906049333769"/>
    <n v="80"/>
    <n v="0"/>
    <n v="0"/>
    <n v="60"/>
    <n v="60"/>
    <n v="12"/>
    <n v="59.295374465304342"/>
    <n v="59.295374465304342"/>
    <s v="2. Riesgo (&gt;=40 y &lt;60)"/>
  </r>
  <r>
    <s v="15380"/>
    <x v="1"/>
    <x v="4"/>
    <x v="238"/>
    <s v="Rural"/>
    <n v="6"/>
    <s v="G2"/>
    <n v="0"/>
    <n v="833.99389674999998"/>
    <n v="3980.1418892500001"/>
    <n v="6852.3932999999997"/>
    <n v="1422.6881826499998"/>
    <n v="178.37379899999999"/>
    <n v="6031.0031650000001"/>
    <n v="1895.224774"/>
    <n v="1422.6881826499998"/>
    <n v="419.80373864999979"/>
    <n v="0"/>
    <n v="-181.49430900000061"/>
    <n v="798.223161"/>
    <n v="0"/>
    <n v="35480.425861980002"/>
    <n v="5256.5687753599996"/>
    <s v="Si"/>
    <n v="50.152307945228436"/>
    <n v="80"/>
    <n v="530.74769000000003"/>
    <n v="568.56779900000004"/>
    <n v="6031.0031650000001"/>
    <n v="4188.93624"/>
    <n v="4814.1357859999998"/>
    <n v="6852.3932999999997"/>
    <n v="616.72885199999939"/>
    <n v="6852.3932999999997"/>
    <n v="70.254808433135324"/>
    <n v="29.745191566864676"/>
    <n v="31.424702029649822"/>
    <n v="41.459770569005158"/>
    <n v="14.815404966694091"/>
    <n v="85.184595033305911"/>
    <n v="29.507782785405837"/>
    <n v="40"/>
    <n v="9.0001963547538839"/>
    <n v="80"/>
    <n v="55.27791143383515"/>
    <n v="44.222329147068123"/>
    <n v="29.847692054771564"/>
    <n v="100"/>
    <n v="107.12581697717799"/>
    <n v="100"/>
    <n v="69.45670770511029"/>
    <n v="60"/>
    <n v="0"/>
    <n v="0"/>
    <n v="86.666666666666671"/>
    <n v="86.666666666666671"/>
    <n v="17.333333333333336"/>
    <n v="61.555662480401459"/>
    <n v="61.555662480401459"/>
    <s v="3. Vulnerable (&gt;=60 y &lt;70)"/>
  </r>
  <r>
    <s v="15401"/>
    <x v="1"/>
    <x v="4"/>
    <x v="239"/>
    <s v="Rural"/>
    <n v="6"/>
    <s v="G2"/>
    <n v="0"/>
    <n v="1180.8400079999999"/>
    <n v="3097.1579099999999"/>
    <n v="6898.1409060000005"/>
    <n v="2357.0072650000002"/>
    <n v="449.52912600000002"/>
    <n v="5439.6547419999997"/>
    <n v="2156.5527029999998"/>
    <n v="2357.0072650000002"/>
    <n v="1338.1126660000002"/>
    <n v="6.5681849999999997"/>
    <n v="439.59156500000063"/>
    <n v="1241.3211759999999"/>
    <n v="0"/>
    <n v="16852.806812880001"/>
    <n v="11734.32049426"/>
    <s v="Si"/>
    <n v="55.824675001589306"/>
    <n v="80"/>
    <n v="318.52822700000002"/>
    <n v="716.11746600000004"/>
    <n v="5439.6547419999997"/>
    <n v="3401.361836"/>
    <n v="4277.997918"/>
    <n v="6898.1409060000005"/>
    <n v="1687.4809260000006"/>
    <n v="6898.1409060000005"/>
    <n v="62.016679222643873"/>
    <n v="37.983320777356127"/>
    <n v="39.64502905577973"/>
    <n v="52.305151765745705"/>
    <n v="69.628285807512356"/>
    <n v="30.371714192487644"/>
    <n v="56.771681864120183"/>
    <n v="80"/>
    <n v="24.462836422089179"/>
    <n v="20"/>
    <n v="44.132037347117901"/>
    <n v="35.305629877694322"/>
    <n v="24.175324998410694"/>
    <n v="100"/>
    <n v="224.82072397307508"/>
    <n v="0"/>
    <n v="62.529002249679912"/>
    <n v="60"/>
    <n v="0"/>
    <n v="0"/>
    <n v="53.333333333333336"/>
    <n v="53.333333333333336"/>
    <n v="10.666666666666668"/>
    <n v="45.972296544360987"/>
    <n v="45.972296544360987"/>
    <s v="2. Riesgo (&gt;=40 y &lt;60)"/>
  </r>
  <r>
    <s v="15403"/>
    <x v="1"/>
    <x v="4"/>
    <x v="240"/>
    <s v="Rural"/>
    <n v="6"/>
    <s v="G3"/>
    <n v="0"/>
    <n v="1349.433481"/>
    <n v="4911.4756090000001"/>
    <n v="8461.6633089999996"/>
    <n v="2135.19805"/>
    <n v="305.06643000000003"/>
    <n v="6506.9280920000001"/>
    <n v="599.24918600000001"/>
    <n v="2135.19805"/>
    <n v="1075.419461"/>
    <n v="0.58124500000000001"/>
    <n v="894.95662799999991"/>
    <n v="1252.0457570000001"/>
    <n v="0"/>
    <n v="38030.842050199994"/>
    <n v="4393.2444747700001"/>
    <s v="Si"/>
    <n v="38.366230821678201"/>
    <n v="80"/>
    <n v="442.00799999999998"/>
    <n v="748.95084299999996"/>
    <n v="6506.9280920000001"/>
    <n v="5535.8306229999998"/>
    <n v="6260.9090900000001"/>
    <n v="8461.6633089999996"/>
    <n v="2147.5836300000001"/>
    <n v="8461.6633089999996"/>
    <n v="73.991470250781163"/>
    <n v="26.008529749218837"/>
    <n v="9.2094023097742888"/>
    <n v="12.217503517057498"/>
    <n v="11.551793854501041"/>
    <n v="88.448206145498958"/>
    <n v="50.366262792343782"/>
    <n v="70"/>
    <n v="25.38015933245401"/>
    <n v="20"/>
    <n v="43.334847882355056"/>
    <n v="34.667878305884045"/>
    <n v="41.633769178321799"/>
    <n v="100"/>
    <n v="169.44282524298205"/>
    <n v="0"/>
    <n v="85.075945895361528"/>
    <n v="80"/>
    <n v="0.94199557134867651"/>
    <n v="0"/>
    <n v="60"/>
    <n v="60.941995571348677"/>
    <n v="12.188399114269735"/>
    <n v="46.667878305884045"/>
    <n v="46.856277420153781"/>
    <s v="2. Riesgo (&gt;=40 y &lt;60)"/>
  </r>
  <r>
    <s v="15407"/>
    <x v="1"/>
    <x v="4"/>
    <x v="241"/>
    <s v="Intermedio"/>
    <n v="6"/>
    <s v="G1"/>
    <n v="0"/>
    <n v="1521.419864"/>
    <n v="10227.989003999999"/>
    <n v="30332.697082999999"/>
    <n v="16088.555560899998"/>
    <n v="7050.346399"/>
    <n v="25615.831036"/>
    <n v="8280.1952380000002"/>
    <n v="16088.555560899998"/>
    <n v="10755.700992899998"/>
    <n v="0"/>
    <n v="394.89598899999692"/>
    <n v="11154.820051000001"/>
    <n v="0"/>
    <n v="262498.10332956002"/>
    <n v="10770.24749881"/>
    <s v="Si"/>
    <n v="34.712768270078556"/>
    <n v="80"/>
    <n v="12444.563883999999"/>
    <n v="14460.543218999999"/>
    <n v="24604.946526"/>
    <n v="17060.334167000001"/>
    <n v="11749.408867999999"/>
    <n v="30332.697082999999"/>
    <n v="11549.716039999998"/>
    <n v="30332.697082999999"/>
    <n v="38.73512742981557"/>
    <n v="61.26487257018443"/>
    <n v="32.324523168360898"/>
    <n v="42.172222999250501"/>
    <n v="4.1029810738434991"/>
    <n v="95.897018926156505"/>
    <n v="66.853117746875725"/>
    <n v="100"/>
    <n v="38.076785616512325"/>
    <n v="0"/>
    <n v="59.86682289911829"/>
    <n v="47.893458319294638"/>
    <n v="45.287231729921444"/>
    <n v="100"/>
    <n v="116.19967846034322"/>
    <n v="80"/>
    <n v="69.337009730837579"/>
    <n v="60"/>
    <n v="0"/>
    <n v="0"/>
    <n v="80"/>
    <n v="80"/>
    <n v="16"/>
    <n v="63.893458319294638"/>
    <n v="63.893458319294638"/>
    <s v="3. Vulnerable (&gt;=60 y &lt;70)"/>
  </r>
  <r>
    <s v="15425"/>
    <x v="1"/>
    <x v="4"/>
    <x v="242"/>
    <s v="Rural disperso"/>
    <n v="6"/>
    <s v="G2"/>
    <n v="0"/>
    <n v="1221.6215635000001"/>
    <n v="5954.6794884999999"/>
    <n v="16928.558510000003"/>
    <n v="4393.8404398000002"/>
    <n v="584.12859800000001"/>
    <n v="14309.216855999999"/>
    <n v="7156.201626"/>
    <n v="4393.8404398000002"/>
    <n v="2935.3098648000005"/>
    <n v="0"/>
    <n v="1160.8110790000028"/>
    <n v="4268.9698660000004"/>
    <n v="0"/>
    <n v="29665.750198060003"/>
    <n v="4325.4329219799993"/>
    <s v="NO"/>
    <n v="40.895128174955389"/>
    <n v="80"/>
    <n v="2269.12"/>
    <n v="2578.7071649999998"/>
    <n v="14309.216855999999"/>
    <n v="11762.215412"/>
    <n v="7176.3010519999998"/>
    <n v="16928.558510000003"/>
    <n v="5429.7809450000032"/>
    <n v="16928.558510000003"/>
    <n v="42.391684134008401"/>
    <n v="57.608315865991599"/>
    <n v="50.011134068454155"/>
    <n v="65.981537149263218"/>
    <n v="14.580561398588403"/>
    <n v="85.419438601411599"/>
    <n v="66.805108310524133"/>
    <n v="100"/>
    <n v="32.074679848213506"/>
    <n v="0"/>
    <n v="61.801858323333285"/>
    <n v="49.441486658666634"/>
    <n v="0"/>
    <n v="0"/>
    <n v="113.64349020765759"/>
    <n v="80"/>
    <n v="82.200273644381753"/>
    <n v="80"/>
    <n v="0"/>
    <n v="0"/>
    <n v="53.333333333333336"/>
    <n v="53.333333333333336"/>
    <n v="10.666666666666668"/>
    <n v="60.108153325333305"/>
    <n v="60.108153325333305"/>
    <s v="3. Vulnerable (&gt;=60 y &lt;70)"/>
  </r>
  <r>
    <s v="15442"/>
    <x v="1"/>
    <x v="4"/>
    <x v="243"/>
    <s v="Rural"/>
    <n v="6"/>
    <s v="G4"/>
    <n v="0"/>
    <n v="1764.4895899999999"/>
    <n v="8072.1004860000003"/>
    <n v="11861.262666000001"/>
    <n v="2757.2048140000002"/>
    <n v="211.15785500000001"/>
    <n v="10672.266999000001"/>
    <n v="819.68115599999999"/>
    <n v="2757.2048140000002"/>
    <n v="1396.6410990000002"/>
    <n v="0"/>
    <n v="-171.568048000001"/>
    <n v="2863.9219269999999"/>
    <n v="0"/>
    <n v="44217.46421143"/>
    <n v="3554.8471032800003"/>
    <s v="Si"/>
    <n v="40.219292822918376"/>
    <n v="80"/>
    <n v="385.47357199999999"/>
    <n v="989.00703799999997"/>
    <n v="10672.266999000001"/>
    <n v="8880.9392769999995"/>
    <n v="9836.5900760000004"/>
    <n v="11861.262666000001"/>
    <n v="2692.3538789999989"/>
    <n v="11861.262666000001"/>
    <n v="82.930378940147151"/>
    <n v="17.069621059852849"/>
    <n v="7.6804783470728824"/>
    <n v="10.722701131045932"/>
    <n v="8.0394639689923455"/>
    <n v="91.960536031007649"/>
    <n v="50.654238376068641"/>
    <n v="70"/>
    <n v="22.698712226629642"/>
    <n v="20"/>
    <n v="41.950571644381284"/>
    <n v="33.560457315505026"/>
    <n v="39.780707177081624"/>
    <n v="100"/>
    <n v="256.56934997349185"/>
    <n v="0"/>
    <n v="83.215115193727357"/>
    <n v="80"/>
    <n v="0"/>
    <n v="0"/>
    <n v="60"/>
    <n v="60"/>
    <n v="12"/>
    <n v="45.560457315505026"/>
    <n v="45.560457315505026"/>
    <s v="2. Riesgo (&gt;=40 y &lt;60)"/>
  </r>
  <r>
    <s v="15455"/>
    <x v="1"/>
    <x v="4"/>
    <x v="244"/>
    <s v="Rural"/>
    <n v="6"/>
    <s v="G1"/>
    <n v="0"/>
    <n v="878.02944600000001"/>
    <n v="7942.3934920000002"/>
    <n v="20568.062506000002"/>
    <n v="8588.6626910000014"/>
    <n v="5806.5159180000001"/>
    <n v="22586.412422000001"/>
    <n v="9830.8382989999991"/>
    <n v="8588.6626910000014"/>
    <n v="6333.4091480000016"/>
    <n v="36.959000000000003"/>
    <n v="-2644.6646599999949"/>
    <n v="5147.6399979999997"/>
    <n v="0"/>
    <n v="60115.7851859"/>
    <n v="11287.908611520001"/>
    <s v="NO"/>
    <n v="68.383329136674831"/>
    <n v="80"/>
    <n v="7353.7947999999997"/>
    <n v="7629.8544330000004"/>
    <n v="20957.473622999998"/>
    <n v="14072.369251"/>
    <n v="8820.4229379999997"/>
    <n v="20568.062506000002"/>
    <n v="2539.9343380000046"/>
    <n v="20568.062506000002"/>
    <n v="42.884072991449507"/>
    <n v="57.115927008550493"/>
    <n v="43.525452893193425"/>
    <n v="56.78552769346863"/>
    <n v="18.77694614919136"/>
    <n v="81.22305385080864"/>
    <n v="73.741505236161345"/>
    <n v="100"/>
    <n v="12.348923663855402"/>
    <n v="60"/>
    <n v="71.024901710565558"/>
    <n v="56.819921368452448"/>
    <n v="0"/>
    <n v="0"/>
    <n v="103.75397519930799"/>
    <n v="100"/>
    <n v="67.147259751557712"/>
    <n v="60"/>
    <n v="0"/>
    <n v="0"/>
    <n v="53.333333333333336"/>
    <n v="53.333333333333336"/>
    <n v="10.666666666666668"/>
    <n v="67.486588035119112"/>
    <n v="67.486588035119112"/>
    <s v="3. Vulnerable (&gt;=60 y &lt;70)"/>
  </r>
  <r>
    <s v="15464"/>
    <x v="1"/>
    <x v="4"/>
    <x v="245"/>
    <s v="Rural"/>
    <n v="6"/>
    <s v="G4"/>
    <n v="0"/>
    <n v="1698.7768080000001"/>
    <n v="6047.3242989999999"/>
    <n v="9262.7104930000005"/>
    <n v="2493.9998946999999"/>
    <n v="568.495183"/>
    <n v="8513.6646209999999"/>
    <n v="2145.0797069999999"/>
    <n v="2493.9998946999999"/>
    <n v="1613.1160847000001"/>
    <n v="0"/>
    <n v="173.75609600000098"/>
    <n v="1531.553437"/>
    <n v="0"/>
    <n v="27289.346043810001"/>
    <n v="4700.0331331999996"/>
    <s v="Si"/>
    <n v="27.578419486921547"/>
    <n v="80"/>
    <n v="389.551785"/>
    <n v="786.46540700000003"/>
    <n v="8208.0705870000002"/>
    <n v="7518.23909"/>
    <n v="7746.1011070000004"/>
    <n v="9262.7104930000005"/>
    <n v="1705.309533000001"/>
    <n v="9262.7104930000005"/>
    <n v="83.626721496411562"/>
    <n v="16.373278503588438"/>
    <n v="25.195727133870143"/>
    <n v="35.175706463496184"/>
    <n v="17.222959926026153"/>
    <n v="82.777040073973851"/>
    <n v="64.67987781908225"/>
    <n v="80"/>
    <n v="18.410480758183414"/>
    <n v="40"/>
    <n v="50.865205008211696"/>
    <n v="40.692164006569357"/>
    <n v="52.421580513078453"/>
    <n v="100"/>
    <n v="201.88982242758814"/>
    <n v="0"/>
    <n v="91.595692438457334"/>
    <n v="100"/>
    <n v="0"/>
    <n v="0"/>
    <n v="66.666666666666671"/>
    <n v="66.666666666666671"/>
    <n v="13.333333333333336"/>
    <n v="54.025497339902692"/>
    <n v="54.025497339902692"/>
    <s v="2. Riesgo (&gt;=40 y &lt;60)"/>
  </r>
  <r>
    <s v="15466"/>
    <x v="1"/>
    <x v="4"/>
    <x v="246"/>
    <s v="Intermedio"/>
    <n v="6"/>
    <s v="G3"/>
    <n v="0"/>
    <n v="869.93068800000003"/>
    <n v="4502.3669609999997"/>
    <n v="7637.1088280000004"/>
    <n v="2183.6772457000002"/>
    <n v="739.75009499999999"/>
    <n v="8124.7523799999999"/>
    <n v="2614.6510290000001"/>
    <n v="2183.6772457000002"/>
    <n v="1106.3508847000003"/>
    <n v="29.926634"/>
    <n v="-1564.969912999999"/>
    <n v="868.06687199999999"/>
    <n v="1300"/>
    <n v="31812.884370240001"/>
    <n v="5267.01195276"/>
    <s v="Si"/>
    <n v="38.034107874650964"/>
    <n v="80"/>
    <n v="1690.3084349999999"/>
    <n v="1304.8222479999999"/>
    <n v="8124.7523799999999"/>
    <n v="6173.2024039999997"/>
    <n v="5372.2976490000001"/>
    <n v="7637.1088280000004"/>
    <n v="-666.97640699999909"/>
    <n v="8937.1088280000004"/>
    <n v="70.344652276048464"/>
    <n v="29.655347723951536"/>
    <n v="32.181301124158075"/>
    <n v="42.692798777027683"/>
    <n v="16.556222602962499"/>
    <n v="83.443777397037508"/>
    <n v="50.664579066278094"/>
    <n v="70"/>
    <n v="-7.4629997221289175"/>
    <n v="80"/>
    <n v="61.158384779603352"/>
    <n v="48.926707823682683"/>
    <n v="41.965892125349036"/>
    <n v="100"/>
    <n v="77.194328619675858"/>
    <n v="70"/>
    <n v="75.980191337228177"/>
    <n v="70"/>
    <n v="0"/>
    <n v="0"/>
    <n v="80"/>
    <n v="80"/>
    <n v="16"/>
    <n v="64.926707823682676"/>
    <n v="64.926707823682676"/>
    <s v="3. Vulnerable (&gt;=60 y &lt;70)"/>
  </r>
  <r>
    <s v="15469"/>
    <x v="1"/>
    <x v="4"/>
    <x v="247"/>
    <s v="Intermedio"/>
    <n v="6"/>
    <s v="G2"/>
    <n v="0"/>
    <n v="1736.500479"/>
    <n v="18530.599008000001"/>
    <n v="35885.600419000002"/>
    <n v="11102.210778500001"/>
    <n v="2607.5833040000002"/>
    <n v="32951.558126000004"/>
    <n v="4935.1488330000002"/>
    <n v="11102.210778500001"/>
    <n v="6715.2997515000006"/>
    <n v="0"/>
    <n v="-115.72118400000181"/>
    <n v="6963.9025519999996"/>
    <n v="0"/>
    <n v="315570.13184465002"/>
    <n v="15066.76309894"/>
    <s v="Si"/>
    <n v="37.945403033978579"/>
    <n v="80"/>
    <n v="6852.1"/>
    <n v="9299.7105909999991"/>
    <n v="31614.410576000002"/>
    <n v="27098.921778"/>
    <n v="20267.099486999999"/>
    <n v="35885.600419000002"/>
    <n v="6848.1813679999977"/>
    <n v="35885.600419000002"/>
    <n v="56.476969175272252"/>
    <n v="43.523030824727748"/>
    <n v="14.976981707902864"/>
    <n v="19.759685385082367"/>
    <n v="4.7744579028655094"/>
    <n v="95.225542097134493"/>
    <n v="60.486148979485442"/>
    <n v="80"/>
    <n v="19.083368504471661"/>
    <n v="40"/>
    <n v="55.701651661388929"/>
    <n v="44.561321329111145"/>
    <n v="42.054596966021421"/>
    <n v="100"/>
    <n v="135.72059063644721"/>
    <n v="60"/>
    <n v="85.716991980144897"/>
    <n v="80"/>
    <n v="0"/>
    <n v="0"/>
    <n v="80"/>
    <n v="80"/>
    <n v="16"/>
    <n v="60.561321329111145"/>
    <n v="60.561321329111145"/>
    <s v="3. Vulnerable (&gt;=60 y &lt;70)"/>
  </r>
  <r>
    <s v="15476"/>
    <x v="1"/>
    <x v="4"/>
    <x v="248"/>
    <s v="Intermedio"/>
    <n v="6"/>
    <s v="G3"/>
    <n v="0"/>
    <n v="1700.688643"/>
    <n v="6588.3614539999999"/>
    <n v="11944.415891000001"/>
    <n v="3765.8409250000004"/>
    <n v="863.60901100000001"/>
    <n v="16470.442774000003"/>
    <n v="7932.9046820000003"/>
    <n v="3765.8409250000004"/>
    <n v="2379.8941540000005"/>
    <n v="0"/>
    <n v="-917.58539200000087"/>
    <n v="2210.3773040000001"/>
    <n v="0"/>
    <n v="27910.217569279997"/>
    <n v="5914.4096896700003"/>
    <s v="Si"/>
    <n v="36.219036801854479"/>
    <n v="80"/>
    <n v="1323.726126"/>
    <n v="2056.1880930000002"/>
    <n v="11476.054512000001"/>
    <n v="10140.153877999999"/>
    <n v="8289.0500969999994"/>
    <n v="11944.415891000001"/>
    <n v="1292.7919119999992"/>
    <n v="11944.415891000001"/>
    <n v="69.396864381168413"/>
    <n v="30.603135618831587"/>
    <n v="48.164489509187732"/>
    <n v="63.896635219338386"/>
    <n v="21.19084050487599"/>
    <n v="78.809159495124007"/>
    <n v="63.196884876383891"/>
    <n v="80"/>
    <n v="10.823400020541023"/>
    <n v="60"/>
    <n v="62.661786066658792"/>
    <n v="50.129428853327035"/>
    <n v="43.780963198145521"/>
    <n v="100"/>
    <n v="155.33334672583172"/>
    <n v="0"/>
    <n v="88.359234154882159"/>
    <n v="80"/>
    <n v="1.0825344340842187"/>
    <n v="0"/>
    <n v="60"/>
    <n v="61.082534434084216"/>
    <n v="12.216506886816845"/>
    <n v="62.129428853327035"/>
    <n v="62.345935740143879"/>
    <s v="3. Vulnerable (&gt;=60 y &lt;70)"/>
  </r>
  <r>
    <s v="15480"/>
    <x v="1"/>
    <x v="4"/>
    <x v="249"/>
    <s v="Intermedio"/>
    <n v="6"/>
    <s v="G2"/>
    <n v="0"/>
    <n v="1633.187694"/>
    <n v="10131.877429"/>
    <n v="27458.330834"/>
    <n v="5746.4175000000005"/>
    <n v="626.18826799999999"/>
    <n v="29504.478590999999"/>
    <n v="18373.757818999999"/>
    <n v="5746.4175000000005"/>
    <n v="3525.8213400000004"/>
    <n v="14.863686"/>
    <n v="-4266.7439169999998"/>
    <n v="2470.3130580000002"/>
    <n v="0"/>
    <n v="95290.746005199995"/>
    <n v="8320.97725163"/>
    <s v="Si"/>
    <n v="49.191967683398673"/>
    <n v="80"/>
    <n v="2249.05512"/>
    <n v="4113.2298060000003"/>
    <n v="29504.478590999999"/>
    <n v="16068.881869000001"/>
    <n v="11765.065123"/>
    <n v="27458.330834"/>
    <n v="-1781.5671729999999"/>
    <n v="27458.330834"/>
    <n v="42.846978551340158"/>
    <n v="57.153021448659842"/>
    <n v="62.274470509045706"/>
    <n v="82.161010060660359"/>
    <n v="8.7321986661495181"/>
    <n v="91.267801333850485"/>
    <n v="61.356859991464248"/>
    <n v="80"/>
    <n v="-6.4882573662998935"/>
    <n v="80"/>
    <n v="78.116366568634135"/>
    <n v="62.493093254907308"/>
    <n v="30.808032316601327"/>
    <n v="100"/>
    <n v="182.88701639291082"/>
    <n v="0"/>
    <n v="54.462517679948519"/>
    <n v="50"/>
    <n v="0"/>
    <n v="0"/>
    <n v="50"/>
    <n v="50"/>
    <n v="10"/>
    <n v="72.493093254907308"/>
    <n v="72.493093254907308"/>
    <s v="4. Solvente (&gt;=70 y &lt;80)"/>
  </r>
  <r>
    <s v="15491"/>
    <x v="1"/>
    <x v="4"/>
    <x v="250"/>
    <s v="Intermedio"/>
    <n v="5"/>
    <s v="G1"/>
    <n v="0"/>
    <n v="1110.7692157500001"/>
    <n v="7712.1023542499997"/>
    <n v="39054.864281000002"/>
    <n v="30811.303438449999"/>
    <n v="5949.05249"/>
    <n v="31290.452524"/>
    <n v="17624.149269000001"/>
    <n v="30811.303438449999"/>
    <n v="24696.774720449997"/>
    <n v="0"/>
    <n v="1649.8830390000003"/>
    <n v="46612.658969999997"/>
    <n v="0"/>
    <n v="212403.90495512"/>
    <n v="10923.90607744"/>
    <s v="Si"/>
    <n v="41.553389391640408"/>
    <n v="80"/>
    <n v="20008.448648000001"/>
    <n v="29675.830581999999"/>
    <n v="31290.452524"/>
    <n v="17696.005114"/>
    <n v="8822.8715699999993"/>
    <n v="39054.864281000002"/>
    <n v="48262.542008999997"/>
    <n v="39054.864281000002"/>
    <n v="22.590967175098552"/>
    <n v="77.409032824901445"/>
    <n v="56.32436685114142"/>
    <n v="73.483644190701796"/>
    <n v="5.1429874039971981"/>
    <n v="94.857012596002804"/>
    <n v="80.154917073811404"/>
    <n v="100"/>
    <n v="123.57626353980055"/>
    <n v="0"/>
    <n v="69.1499379223212"/>
    <n v="55.319950337856966"/>
    <n v="38.446610608359592"/>
    <n v="100"/>
    <n v="148.31649921527688"/>
    <n v="50"/>
    <n v="56.554008288716943"/>
    <n v="50"/>
    <n v="0.19720015390652812"/>
    <n v="0"/>
    <n v="66.666666666666671"/>
    <n v="66.863866820573193"/>
    <n v="13.372773364114639"/>
    <n v="68.653283671190309"/>
    <n v="68.692723701971602"/>
    <s v="3. Vulnerable (&gt;=60 y &lt;70)"/>
  </r>
  <r>
    <s v="15494"/>
    <x v="1"/>
    <x v="4"/>
    <x v="251"/>
    <s v="Intermedio"/>
    <n v="6"/>
    <s v="G2"/>
    <n v="0"/>
    <n v="1292.686275"/>
    <n v="4373.6093419999997"/>
    <n v="7234.8882190000004"/>
    <n v="2695.9524307000001"/>
    <n v="549.77988400000004"/>
    <n v="11342.123147999999"/>
    <n v="2236.6652220000001"/>
    <n v="2708.7513047000002"/>
    <n v="1660.0958877000003"/>
    <n v="13.345456"/>
    <n v="-4561.378381999999"/>
    <n v="1289.453129"/>
    <n v="780"/>
    <n v="33803.729185099997"/>
    <n v="2745.5224621799998"/>
    <s v="NO"/>
    <n v="41.16468093503434"/>
    <n v="80"/>
    <n v="1033.1199999999999"/>
    <n v="1395.6234239999999"/>
    <n v="10747.611183999999"/>
    <n v="9539.0217990000001"/>
    <n v="5666.2956169999998"/>
    <n v="7234.8882190000004"/>
    <n v="-3258.579796999999"/>
    <n v="8014.8882190000004"/>
    <n v="78.319048553084485"/>
    <n v="21.680951446915515"/>
    <n v="19.719987103070732"/>
    <n v="26.017307662794853"/>
    <n v="8.1219514188694024"/>
    <n v="91.878048581130599"/>
    <n v="61.286389962029361"/>
    <n v="80"/>
    <n v="-40.65658444587222"/>
    <n v="0"/>
    <n v="43.915261538168195"/>
    <n v="35.132209230534556"/>
    <n v="0"/>
    <n v="0"/>
    <n v="135.08822053585257"/>
    <n v="60"/>
    <n v="88.754809191467302"/>
    <n v="80"/>
    <n v="0.62792146006788518"/>
    <n v="0"/>
    <n v="46.666666666666664"/>
    <n v="47.294588126734553"/>
    <n v="9.4589176253469116"/>
    <n v="44.465542563867892"/>
    <n v="44.59112685588147"/>
    <s v="2. Riesgo (&gt;=40 y &lt;60)"/>
  </r>
  <r>
    <s v="15500"/>
    <x v="1"/>
    <x v="4"/>
    <x v="252"/>
    <s v="Rural disperso"/>
    <n v="6"/>
    <s v="G1"/>
    <n v="0"/>
    <n v="1296.9471410000001"/>
    <n v="3937.4126120000001"/>
    <n v="11428.169153000001"/>
    <n v="3352.6128520000002"/>
    <n v="385.71140100000002"/>
    <n v="9524.4344659999988"/>
    <n v="4170.8253119999999"/>
    <n v="3352.6128520000002"/>
    <n v="1862.1349210000001"/>
    <n v="0"/>
    <n v="1023.5917020000015"/>
    <n v="640.62575800000002"/>
    <n v="0"/>
    <n v="39585.390449869999"/>
    <n v="1101.1258742800001"/>
    <s v="Si"/>
    <n v="42.657496600985553"/>
    <n v="80"/>
    <n v="1087.723041"/>
    <n v="2052.064543"/>
    <n v="8914.0995199999998"/>
    <n v="5859.5629419999996"/>
    <n v="5234.3597530000006"/>
    <n v="11428.169153000001"/>
    <n v="1664.2174600000017"/>
    <n v="11428.169153000001"/>
    <n v="45.802260037653824"/>
    <n v="54.197739962346176"/>
    <n v="43.790792271067325"/>
    <n v="57.131702990653935"/>
    <n v="2.7816471222494057"/>
    <n v="97.21835287775059"/>
    <n v="55.542796117635355"/>
    <n v="80"/>
    <n v="14.56241535909651"/>
    <n v="60"/>
    <n v="69.709559166150143"/>
    <n v="55.76764733292012"/>
    <n v="37.342503399014447"/>
    <n v="100"/>
    <n v="188.6568975419911"/>
    <n v="0"/>
    <n v="65.733649583485914"/>
    <n v="60"/>
    <n v="0"/>
    <n v="0"/>
    <n v="53.333333333333336"/>
    <n v="53.333333333333336"/>
    <n v="10.666666666666668"/>
    <n v="66.434313999586792"/>
    <n v="66.434313999586792"/>
    <s v="3. Vulnerable (&gt;=60 y &lt;70)"/>
  </r>
  <r>
    <s v="15507"/>
    <x v="1"/>
    <x v="4"/>
    <x v="253"/>
    <s v="Rural"/>
    <n v="6"/>
    <s v="G1"/>
    <n v="0"/>
    <n v="1881.5273910000001"/>
    <n v="9829.2615960000003"/>
    <n v="21871.982901000003"/>
    <n v="10880.821274000002"/>
    <n v="8281.2485730000008"/>
    <n v="24441.972631000001"/>
    <n v="10421.728367"/>
    <n v="10880.821274000002"/>
    <n v="8816.8890250000022"/>
    <n v="199.86647099999999"/>
    <n v="-2975.6247110000004"/>
    <n v="0"/>
    <n v="0"/>
    <n v="48479.509454999999"/>
    <n v="10122.679023999999"/>
    <s v="NO"/>
    <n v="39.868274766953974"/>
    <n v="80"/>
    <n v="5329.9381160000003"/>
    <n v="8969.5288689999998"/>
    <n v="22783.675363000002"/>
    <n v="15275.763251"/>
    <n v="11710.788987"/>
    <n v="21871.982901000003"/>
    <n v="-2775.7582400000006"/>
    <n v="21871.982901000003"/>
    <n v="53.542420182052055"/>
    <n v="46.457579817947945"/>
    <n v="42.638654925020319"/>
    <n v="55.628565795707871"/>
    <n v="20.880324775967765"/>
    <n v="79.119675224032235"/>
    <n v="81.031466310986858"/>
    <n v="100"/>
    <n v="-12.690930916341797"/>
    <n v="60"/>
    <n v="68.241164167537605"/>
    <n v="54.592931334030084"/>
    <n v="0"/>
    <n v="0"/>
    <n v="168.28579757941787"/>
    <n v="0"/>
    <n v="67.046966776077653"/>
    <n v="60"/>
    <n v="0"/>
    <n v="0"/>
    <n v="20"/>
    <n v="20"/>
    <n v="4"/>
    <n v="58.592931334030084"/>
    <n v="58.592931334030084"/>
    <s v="2. Riesgo (&gt;=40 y &lt;60)"/>
  </r>
  <r>
    <s v="15511"/>
    <x v="1"/>
    <x v="4"/>
    <x v="254"/>
    <s v="Rural disperso"/>
    <n v="6"/>
    <s v="G2"/>
    <n v="0"/>
    <n v="1106.613887"/>
    <n v="4173.6142460000001"/>
    <n v="6935.9331970000003"/>
    <n v="1885.7064816"/>
    <n v="337.99178000000001"/>
    <n v="7949.1586160000006"/>
    <n v="3435.5116849999999"/>
    <n v="1885.7064816"/>
    <n v="782.8867995999999"/>
    <n v="0"/>
    <n v="-2116.0451009999997"/>
    <n v="1865.4124360000001"/>
    <n v="0"/>
    <n v="33439.88736922"/>
    <n v="1535.37274331"/>
    <s v="Si"/>
    <n v="56.772155139910851"/>
    <n v="80"/>
    <n v="775.911519"/>
    <n v="756.97580300000004"/>
    <n v="7949.1586160000006"/>
    <n v="5392.9220050000004"/>
    <n v="5280.2281330000005"/>
    <n v="6935.9331970000003"/>
    <n v="-250.63266499999963"/>
    <n v="6935.9331970000003"/>
    <n v="76.128589809426913"/>
    <n v="23.871410190573087"/>
    <n v="43.218557472045283"/>
    <n v="57.019839851583413"/>
    <n v="4.5914411324340927"/>
    <n v="95.408558867565901"/>
    <n v="41.516896040773517"/>
    <n v="50"/>
    <n v="-3.6135392005852331"/>
    <n v="100"/>
    <n v="65.259961781944483"/>
    <n v="52.207969425555589"/>
    <n v="23.227844860089149"/>
    <n v="100"/>
    <n v="97.559552147852571"/>
    <n v="100"/>
    <n v="67.84267701169243"/>
    <n v="60"/>
    <n v="0.72328311824159586"/>
    <n v="0"/>
    <n v="86.666666666666671"/>
    <n v="87.389949784908268"/>
    <n v="17.477989956981656"/>
    <n v="69.541302758888918"/>
    <n v="69.685959382537249"/>
    <s v="3. Vulnerable (&gt;=60 y &lt;70)"/>
  </r>
  <r>
    <s v="15514"/>
    <x v="1"/>
    <x v="4"/>
    <x v="255"/>
    <s v="Rural disperso"/>
    <n v="6"/>
    <s v="G1"/>
    <n v="0"/>
    <n v="850.22902899999997"/>
    <n v="4308.0399319999997"/>
    <n v="10954.609585999999"/>
    <n v="5636.5130493000006"/>
    <n v="3934.5153930000001"/>
    <n v="12351.171102999999"/>
    <n v="4070.2896519999999"/>
    <n v="5636.5130493000006"/>
    <n v="4293.8009123000011"/>
    <n v="8.1428770000000004"/>
    <n v="-1919.7401200000022"/>
    <n v="3934.5928699999999"/>
    <n v="0"/>
    <n v="73353.531132279997"/>
    <n v="7417.6953108600001"/>
    <s v="Si"/>
    <n v="61.461654011710579"/>
    <n v="80"/>
    <n v="3227.78"/>
    <n v="4772.0129340000003"/>
    <n v="11531.637569"/>
    <n v="8654.3621930000008"/>
    <n v="5158.2689609999998"/>
    <n v="10954.609585999999"/>
    <n v="2022.9956269999977"/>
    <n v="10954.609585999999"/>
    <n v="47.087656757683746"/>
    <n v="52.912343242316254"/>
    <n v="32.954685981245611"/>
    <n v="42.994365572936509"/>
    <n v="10.112253897475652"/>
    <n v="89.887746102524346"/>
    <n v="76.178319374834928"/>
    <n v="100"/>
    <n v="18.467071885294644"/>
    <n v="40"/>
    <n v="65.158890983555423"/>
    <n v="52.127112786844343"/>
    <n v="18.538345988289421"/>
    <n v="82.123128169693288"/>
    <n v="147.84195124822634"/>
    <n v="50"/>
    <n v="75.048857035406201"/>
    <n v="70"/>
    <n v="0"/>
    <n v="0"/>
    <n v="67.374376056564429"/>
    <n v="67.374376056564429"/>
    <n v="13.474875211312886"/>
    <n v="65.601987998157227"/>
    <n v="65.601987998157227"/>
    <s v="3. Vulnerable (&gt;=60 y &lt;70)"/>
  </r>
  <r>
    <s v="15516"/>
    <x v="1"/>
    <x v="4"/>
    <x v="256"/>
    <s v="Intermedio"/>
    <n v="5"/>
    <s v="G1"/>
    <n v="0"/>
    <n v="1200.63462125"/>
    <n v="18470.039040750002"/>
    <n v="46080.561541999996"/>
    <n v="21002.51124335"/>
    <n v="2870.5737869999998"/>
    <n v="48087.017945"/>
    <n v="15368.911354"/>
    <n v="21002.51124335"/>
    <n v="12462.307250350001"/>
    <n v="212.69476499999999"/>
    <n v="-4921.0426140000054"/>
    <n v="5437.2896979999996"/>
    <n v="2942.8359999999998"/>
    <n v="113572.86017413001"/>
    <n v="26241.448351299998"/>
    <s v="Si"/>
    <n v="51.316570950527407"/>
    <n v="80"/>
    <n v="16504.466220999999"/>
    <n v="19644.522357999998"/>
    <n v="42461.400162999998"/>
    <n v="34592.427023999997"/>
    <n v="19670.673662000001"/>
    <n v="46080.561541999996"/>
    <n v="728.94184899999436"/>
    <n v="49023.397541999999"/>
    <n v="42.687573683474369"/>
    <n v="57.312426316525631"/>
    <n v="31.960624739879574"/>
    <n v="41.697462533487098"/>
    <n v="23.105386543111255"/>
    <n v="76.894613456888749"/>
    <n v="59.337224515453727"/>
    <n v="80"/>
    <n v="1.4869264178915493"/>
    <n v="100"/>
    <n v="71.18090046138029"/>
    <n v="56.944720369104232"/>
    <n v="28.683429049472593"/>
    <n v="100"/>
    <n v="119.02549343283"/>
    <n v="80"/>
    <n v="81.467937682712446"/>
    <n v="80"/>
    <n v="0"/>
    <n v="0"/>
    <n v="86.666666666666671"/>
    <n v="86.666666666666671"/>
    <n v="17.333333333333336"/>
    <n v="74.278053702437575"/>
    <n v="74.278053702437575"/>
    <s v="4. Solvente (&gt;=70 y &lt;80)"/>
  </r>
  <r>
    <s v="15518"/>
    <x v="1"/>
    <x v="4"/>
    <x v="257"/>
    <s v="Rural disperso"/>
    <n v="6"/>
    <s v="G2"/>
    <n v="0"/>
    <n v="1214.1055449999999"/>
    <n v="3645.2466629999999"/>
    <n v="6854.2400799999996"/>
    <n v="1947.8696329999998"/>
    <n v="270.365836"/>
    <n v="5627.6107659999998"/>
    <n v="1526.1832690000001"/>
    <n v="1947.8696329999998"/>
    <n v="851.17876499999966"/>
    <n v="1.3363449999999999"/>
    <n v="129.93844600000011"/>
    <n v="711.37224500000002"/>
    <n v="0"/>
    <n v="25473.79312179"/>
    <n v="3791.6749132099999"/>
    <s v="Si"/>
    <n v="45.566445490299401"/>
    <n v="80"/>
    <n v="479.31251600000002"/>
    <n v="733.73746800000004"/>
    <n v="5627.6107659999998"/>
    <n v="4304.1191179999996"/>
    <n v="4859.3522080000002"/>
    <n v="6854.2400799999996"/>
    <n v="842.64703600000007"/>
    <n v="6854.2400799999996"/>
    <n v="70.895564661925306"/>
    <n v="29.104435338074694"/>
    <n v="27.119559835599336"/>
    <n v="35.779837392109236"/>
    <n v="14.884610607780445"/>
    <n v="85.115389392219555"/>
    <n v="43.697932889331092"/>
    <n v="50"/>
    <n v="12.293806843135849"/>
    <n v="60"/>
    <n v="51.999932424480697"/>
    <n v="41.599945939584558"/>
    <n v="34.433554509700599"/>
    <n v="100"/>
    <n v="153.08122435926543"/>
    <n v="0"/>
    <n v="76.482175064486327"/>
    <n v="70"/>
    <n v="0"/>
    <n v="0"/>
    <n v="56.666666666666664"/>
    <n v="56.666666666666664"/>
    <n v="11.333333333333334"/>
    <n v="52.933279272917893"/>
    <n v="52.933279272917893"/>
    <s v="2. Riesgo (&gt;=40 y &lt;60)"/>
  </r>
  <r>
    <s v="15522"/>
    <x v="1"/>
    <x v="4"/>
    <x v="258"/>
    <s v="Rural"/>
    <n v="6"/>
    <s v="G3"/>
    <n v="0"/>
    <n v="1113.6869200000001"/>
    <n v="3704.23974"/>
    <n v="6348.8788919999997"/>
    <n v="1568.7194615000001"/>
    <n v="241.28645299999999"/>
    <n v="5699.0600190000005"/>
    <n v="657.56209000000001"/>
    <n v="1568.7194615000001"/>
    <n v="720.77757850000012"/>
    <n v="0"/>
    <n v="-198.12301000000025"/>
    <n v="892.79139499999997"/>
    <n v="0"/>
    <n v="20234.45851918"/>
    <n v="2327.9894182600001"/>
    <s v="Si"/>
    <n v="46.579621278116392"/>
    <n v="80"/>
    <n v="320.93"/>
    <n v="453.25367299999999"/>
    <n v="5699.0600190000005"/>
    <n v="4742.3574280000003"/>
    <n v="4817.9266600000001"/>
    <n v="6348.8788919999997"/>
    <n v="694.66838499999972"/>
    <n v="6348.8788919999997"/>
    <n v="75.886258691607765"/>
    <n v="24.113741308392235"/>
    <n v="11.538079750130105"/>
    <n v="15.306805500036774"/>
    <n v="11.505073961101191"/>
    <n v="88.494926038898811"/>
    <n v="45.946875536993524"/>
    <n v="70"/>
    <n v="10.941591370963573"/>
    <n v="60"/>
    <n v="51.583094569465558"/>
    <n v="41.266475655572449"/>
    <n v="33.420378721883608"/>
    <n v="100"/>
    <n v="141.23131929081106"/>
    <n v="50"/>
    <n v="83.212975687034955"/>
    <n v="80"/>
    <n v="1.6326712785254607"/>
    <n v="0"/>
    <n v="76.666666666666671"/>
    <n v="78.299337945192136"/>
    <n v="15.659867589038427"/>
    <n v="56.599808988905785"/>
    <n v="56.926343244610877"/>
    <s v="2. Riesgo (&gt;=40 y &lt;60)"/>
  </r>
  <r>
    <s v="15531"/>
    <x v="1"/>
    <x v="4"/>
    <x v="259"/>
    <s v="Rural disperso"/>
    <n v="6"/>
    <s v="G3"/>
    <n v="0"/>
    <n v="1963.493117"/>
    <n v="10053.447201000001"/>
    <n v="15543.495275000001"/>
    <n v="3618.4997499999999"/>
    <n v="569.73927000000003"/>
    <n v="14678.394659"/>
    <n v="1482"/>
    <n v="3618.4997499999999"/>
    <n v="1451.3130729999998"/>
    <n v="61.715981999999997"/>
    <n v="-1302.0860609999982"/>
    <n v="3283.1827269999999"/>
    <n v="1482"/>
    <n v="52737.839893290002"/>
    <n v="9412.5750956200009"/>
    <s v="NO"/>
    <n v="55.364137019838665"/>
    <n v="80"/>
    <n v="1064.6787890000001"/>
    <n v="1648.5246159999999"/>
    <n v="14678.394659"/>
    <n v="12750.067676000001"/>
    <n v="12016.940318000001"/>
    <n v="15543.495275000001"/>
    <n v="2042.8126480000017"/>
    <n v="17025.495275000001"/>
    <n v="77.311699237480539"/>
    <n v="22.688300762519461"/>
    <n v="10.096471953704539"/>
    <n v="13.394320006341523"/>
    <n v="17.847858605254689"/>
    <n v="82.152141394745314"/>
    <n v="40.10814351997675"/>
    <n v="50"/>
    <n v="11.998550497380474"/>
    <n v="60"/>
    <n v="45.646952432721264"/>
    <n v="36.517561946177011"/>
    <n v="0"/>
    <n v="0"/>
    <n v="154.83774383712267"/>
    <n v="0"/>
    <n v="86.862820984189497"/>
    <n v="80"/>
    <n v="0.84623528638765166"/>
    <n v="0"/>
    <n v="26.666666666666668"/>
    <n v="27.512901953054321"/>
    <n v="5.5025803906108646"/>
    <n v="41.850895279510347"/>
    <n v="42.020142336787877"/>
    <s v="2. Riesgo (&gt;=40 y &lt;60)"/>
  </r>
  <r>
    <s v="15533"/>
    <x v="1"/>
    <x v="4"/>
    <x v="260"/>
    <s v="Rural disperso"/>
    <n v="6"/>
    <s v="G4"/>
    <n v="0"/>
    <n v="3604.310066"/>
    <n v="8215.5249139999996"/>
    <n v="13445.940839999999"/>
    <n v="4708.3390249999993"/>
    <n v="873.39027099999998"/>
    <n v="13783.999463"/>
    <n v="8067.214003"/>
    <n v="4708.3390249999993"/>
    <n v="3545.2355169999992"/>
    <n v="62.960622999999998"/>
    <n v="-1501.162131000001"/>
    <n v="1382.240638"/>
    <n v="800"/>
    <n v="34168.910299900002"/>
    <n v="5528.9226411400005"/>
    <s v="Si"/>
    <n v="21.102813259545059"/>
    <n v="80"/>
    <n v="444.82793900000001"/>
    <n v="1103.1288589999999"/>
    <n v="13783.999463"/>
    <n v="10112.402443000001"/>
    <n v="11819.83498"/>
    <n v="13445.940839999999"/>
    <n v="-55.960870000001023"/>
    <n v="14245.940839999999"/>
    <n v="87.906343785460237"/>
    <n v="12.093656214539763"/>
    <n v="58.525930914714515"/>
    <n v="81.707940216235912"/>
    <n v="16.181150035552001"/>
    <n v="83.818849964447992"/>
    <n v="75.296946506523057"/>
    <n v="100"/>
    <n v="-0.39281975566593064"/>
    <n v="100"/>
    <n v="75.524089279044716"/>
    <n v="60.419271423235777"/>
    <n v="58.897186740454941"/>
    <n v="100"/>
    <n v="247.99001193133236"/>
    <n v="0"/>
    <n v="73.363340372614189"/>
    <n v="70"/>
    <n v="0"/>
    <n v="0"/>
    <n v="56.666666666666664"/>
    <n v="56.666666666666664"/>
    <n v="11.333333333333334"/>
    <n v="71.752604756569113"/>
    <n v="71.752604756569113"/>
    <s v="4. Solvente (&gt;=70 y &lt;80)"/>
  </r>
  <r>
    <s v="15537"/>
    <x v="1"/>
    <x v="4"/>
    <x v="261"/>
    <s v="Rural"/>
    <n v="6"/>
    <s v="G2"/>
    <n v="0"/>
    <n v="803.343256"/>
    <n v="3502.1918639999999"/>
    <n v="6327.1765080000005"/>
    <n v="2427.1579565000002"/>
    <n v="240.95028199999999"/>
    <n v="5649.0257109999993"/>
    <n v="944.78768600000001"/>
    <n v="2427.1579565000002"/>
    <n v="1174.8609615"/>
    <n v="0"/>
    <n v="-574.14619799999855"/>
    <n v="2357.1676790000001"/>
    <n v="0"/>
    <n v="26062.110143000002"/>
    <n v="1883.348729"/>
    <s v="Si"/>
    <n v="49.95524599148645"/>
    <n v="80"/>
    <n v="1598.7249999999999"/>
    <n v="1612.366622"/>
    <n v="5649.0257109999993"/>
    <n v="5254.4001260000005"/>
    <n v="4305.5351199999996"/>
    <n v="6327.1765080000005"/>
    <n v="1783.0214810000016"/>
    <n v="6327.1765080000005"/>
    <n v="68.048285274737253"/>
    <n v="31.951714725262747"/>
    <n v="16.724789978566978"/>
    <n v="22.06563342022914"/>
    <n v="7.2263861930836288"/>
    <n v="92.773613806916373"/>
    <n v="48.40480028725316"/>
    <n v="70"/>
    <n v="28.180365740477956"/>
    <n v="20"/>
    <n v="47.358192390481648"/>
    <n v="37.886553912385317"/>
    <n v="30.04475400851355"/>
    <n v="100"/>
    <n v="100.85328133356268"/>
    <n v="100"/>
    <n v="93.014271748992584"/>
    <n v="100"/>
    <n v="0"/>
    <n v="0"/>
    <n v="100"/>
    <n v="100"/>
    <n v="20"/>
    <n v="57.886553912385317"/>
    <n v="57.886553912385317"/>
    <s v="2. Riesgo (&gt;=40 y &lt;60)"/>
  </r>
  <r>
    <s v="15542"/>
    <x v="1"/>
    <x v="4"/>
    <x v="262"/>
    <s v="Rural disperso"/>
    <n v="6"/>
    <s v="G4"/>
    <n v="0"/>
    <n v="1365.5153330000001"/>
    <n v="8018.1620590000002"/>
    <n v="12802.369936000001"/>
    <n v="3323.8805675000003"/>
    <n v="818.26221399999997"/>
    <n v="13922.993254999999"/>
    <n v="5609.9862819999998"/>
    <n v="3323.8805675000003"/>
    <n v="2127.3019675000005"/>
    <n v="0"/>
    <n v="-2317.2019189999992"/>
    <n v="3035.8646189999999"/>
    <n v="911.99962600000003"/>
    <n v="21694.866144029998"/>
    <n v="4257.8149999200004"/>
    <s v="Si"/>
    <n v="35.294850852017845"/>
    <n v="80"/>
    <n v="1120.4955440000001"/>
    <n v="1946.681781"/>
    <n v="13922.993254999999"/>
    <n v="11568.376436"/>
    <n v="9383.6773919999996"/>
    <n v="12802.369936000001"/>
    <n v="718.66270000000077"/>
    <n v="13714.369562000002"/>
    <n v="73.29640870330806"/>
    <n v="26.70359129669194"/>
    <n v="40.292961285356888"/>
    <n v="56.252926188164466"/>
    <n v="19.625910441911934"/>
    <n v="80.374089558088059"/>
    <n v="64.000553699196672"/>
    <n v="80"/>
    <n v="5.2402168160269147"/>
    <n v="80"/>
    <n v="64.666121408588879"/>
    <n v="51.732897126871109"/>
    <n v="44.705149147982155"/>
    <n v="100"/>
    <n v="173.73400469319489"/>
    <n v="0"/>
    <n v="83.088285860122696"/>
    <n v="80"/>
    <n v="0.96035907126341591"/>
    <n v="0"/>
    <n v="60"/>
    <n v="60.960359071263419"/>
    <n v="12.192071814252685"/>
    <n v="63.732897126871109"/>
    <n v="63.924968941123794"/>
    <s v="3. Vulnerable (&gt;=60 y &lt;70)"/>
  </r>
  <r>
    <s v="15550"/>
    <x v="1"/>
    <x v="4"/>
    <x v="263"/>
    <s v="Rural disperso"/>
    <n v="6"/>
    <s v="G2"/>
    <n v="0"/>
    <n v="1863.9258299999999"/>
    <n v="4755.362271"/>
    <n v="7428.3186270000006"/>
    <n v="2268.978764"/>
    <n v="271.08557500000001"/>
    <n v="6929.0461310000001"/>
    <n v="3034.675812"/>
    <n v="2268.978764"/>
    <n v="1159.8803250000001"/>
    <n v="59.643808999999997"/>
    <n v="423.97425699999985"/>
    <n v="3077.9376659999998"/>
    <n v="0"/>
    <n v="29294.649973619998"/>
    <n v="3533.0243826199999"/>
    <s v="Si"/>
    <n v="38.102145605059228"/>
    <n v="80"/>
    <n v="312.73898200000002"/>
    <n v="403.922214"/>
    <n v="5895.2459310000004"/>
    <n v="4979.7865519999996"/>
    <n v="6619.2881010000001"/>
    <n v="7428.3186270000006"/>
    <n v="3561.5557319999998"/>
    <n v="7428.3186270000006"/>
    <n v="89.108833820625492"/>
    <n v="10.891166179374508"/>
    <n v="43.79644405054691"/>
    <n v="57.782266968218565"/>
    <n v="12.060305843563615"/>
    <n v="87.939694156436389"/>
    <n v="51.119047185582211"/>
    <n v="70"/>
    <n v="47.945651106761545"/>
    <n v="0"/>
    <n v="45.322625460805895"/>
    <n v="36.258100368644719"/>
    <n v="41.897854394940772"/>
    <n v="100"/>
    <n v="129.15633715275058"/>
    <n v="70"/>
    <n v="84.471226650849616"/>
    <n v="80"/>
    <n v="0"/>
    <n v="0"/>
    <n v="83.333333333333329"/>
    <n v="83.333333333333329"/>
    <n v="16.666666666666668"/>
    <n v="52.92476703531139"/>
    <n v="52.92476703531139"/>
    <s v="2. Riesgo (&gt;=40 y &lt;60)"/>
  </r>
  <r>
    <s v="15572"/>
    <x v="1"/>
    <x v="4"/>
    <x v="264"/>
    <s v="Intermedio"/>
    <n v="5"/>
    <s v="G1"/>
    <n v="0"/>
    <n v="1852.7459787499999"/>
    <n v="34023.626274249997"/>
    <n v="102287.036146"/>
    <n v="58487.685981750008"/>
    <n v="12339.106116000001"/>
    <n v="65416.648788999999"/>
    <n v="7240.8042919999998"/>
    <n v="58487.685981750008"/>
    <n v="44809.57742875001"/>
    <n v="957.278415"/>
    <n v="23192.278804000001"/>
    <n v="11285.057734"/>
    <n v="2999.452597"/>
    <n v="510209.54514064"/>
    <n v="40836.736398379995"/>
    <s v="Si"/>
    <n v="26.351692985769411"/>
    <n v="80"/>
    <n v="24749.143854999998"/>
    <n v="56447.989975999997"/>
    <n v="65416.648788999999"/>
    <n v="52634.059442999998"/>
    <n v="35876.372252999994"/>
    <n v="102287.036146"/>
    <n v="35434.614953000004"/>
    <n v="105286.48874299999"/>
    <n v="35.074212338884905"/>
    <n v="64.925787661115095"/>
    <n v="11.068748439491388"/>
    <n v="14.440854241888168"/>
    <n v="8.0039146243575843"/>
    <n v="91.996085375642423"/>
    <n v="76.613695133591037"/>
    <n v="100"/>
    <n v="33.655424714081263"/>
    <n v="0"/>
    <n v="54.272545455729144"/>
    <n v="43.418036364583315"/>
    <n v="53.648307014230589"/>
    <n v="100"/>
    <n v="228.08057647051081"/>
    <n v="0"/>
    <n v="80.459730691448328"/>
    <n v="80"/>
    <n v="0"/>
    <n v="0"/>
    <n v="60"/>
    <n v="60"/>
    <n v="12"/>
    <n v="55.418036364583315"/>
    <n v="55.418036364583315"/>
    <s v="2. Riesgo (&gt;=40 y &lt;60)"/>
  </r>
  <r>
    <s v="15580"/>
    <x v="1"/>
    <x v="4"/>
    <x v="265"/>
    <s v="Rural disperso"/>
    <n v="6"/>
    <s v="G3"/>
    <n v="0"/>
    <n v="2740.7568070000002"/>
    <n v="10574.084299"/>
    <n v="16009.356604000001"/>
    <n v="4031.0138070000003"/>
    <n v="418.08223800000002"/>
    <n v="12882.86397"/>
    <n v="3035.7248540000001"/>
    <n v="4031.0138070000003"/>
    <n v="2774.7461780000003"/>
    <n v="8.3303740000000008"/>
    <n v="1870.2250050000002"/>
    <n v="0"/>
    <n v="0"/>
    <n v="46198.191957399999"/>
    <n v="2533.7730386599997"/>
    <s v="NO"/>
    <n v="40.630531998333517"/>
    <n v="80"/>
    <n v="631.62693899999999"/>
    <n v="1289.1814400000001"/>
    <n v="12882.86397"/>
    <n v="10445.189098000001"/>
    <n v="13314.841106"/>
    <n v="16009.356604000001"/>
    <n v="1878.5553790000001"/>
    <n v="16009.356604000001"/>
    <n v="83.169120629577549"/>
    <n v="16.830879370422451"/>
    <n v="23.56405269099492"/>
    <n v="31.260866551872308"/>
    <n v="5.4845718659215654"/>
    <n v="94.515428134078434"/>
    <n v="68.834946017340698"/>
    <n v="100"/>
    <n v="11.734109155458727"/>
    <n v="60"/>
    <n v="60.521434811274638"/>
    <n v="48.417147849019713"/>
    <n v="0"/>
    <n v="0"/>
    <n v="204.104885399766"/>
    <n v="0"/>
    <n v="81.078160278051897"/>
    <n v="80"/>
    <n v="0"/>
    <n v="0"/>
    <n v="26.666666666666668"/>
    <n v="26.666666666666668"/>
    <n v="5.3333333333333339"/>
    <n v="53.750481182353049"/>
    <n v="53.750481182353049"/>
    <s v="2. Riesgo (&gt;=40 y &lt;60)"/>
  </r>
  <r>
    <s v="15599"/>
    <x v="1"/>
    <x v="4"/>
    <x v="266"/>
    <s v="Intermedio"/>
    <n v="6"/>
    <s v="G1"/>
    <n v="0"/>
    <n v="1274.436189"/>
    <n v="9516.1294560000006"/>
    <n v="18570.745584000004"/>
    <n v="6930.842698800001"/>
    <n v="2953.2943749999999"/>
    <n v="14204.263129999999"/>
    <n v="2329.5103039999999"/>
    <n v="6930.842698800001"/>
    <n v="3762.578396800001"/>
    <n v="56.454329999999999"/>
    <n v="1198.2181520000049"/>
    <n v="6433.3384720000004"/>
    <n v="0"/>
    <n v="101011.665198"/>
    <n v="9860.1857099999997"/>
    <s v="Si"/>
    <n v="64.070796278705089"/>
    <n v="80"/>
    <n v="4823.5"/>
    <n v="5594.9304439999996"/>
    <n v="14204.263129999999"/>
    <n v="12468.748591"/>
    <n v="10790.565645000001"/>
    <n v="18570.745584000004"/>
    <n v="7688.0109540000049"/>
    <n v="18570.745584000004"/>
    <n v="58.105182671269958"/>
    <n v="41.894817328730042"/>
    <n v="16.400078502347483"/>
    <n v="21.396379590934682"/>
    <n v="9.7614326926225434"/>
    <n v="90.238567307377451"/>
    <n v="54.287459120251711"/>
    <n v="70"/>
    <n v="41.398504541593439"/>
    <n v="0"/>
    <n v="44.705952845408433"/>
    <n v="35.764762276326749"/>
    <n v="15.929203721294911"/>
    <n v="70.564873461279291"/>
    <n v="115.99316769980305"/>
    <n v="80"/>
    <n v="87.781734799501706"/>
    <n v="80"/>
    <n v="0"/>
    <n v="0"/>
    <n v="76.854957820426435"/>
    <n v="76.854957820426435"/>
    <n v="15.370991564085287"/>
    <n v="51.135753840412036"/>
    <n v="51.135753840412036"/>
    <s v="2. Riesgo (&gt;=40 y &lt;60)"/>
  </r>
  <r>
    <s v="15600"/>
    <x v="1"/>
    <x v="4"/>
    <x v="267"/>
    <s v="Rural"/>
    <n v="6"/>
    <s v="G3"/>
    <n v="0"/>
    <n v="2022.3443817499999"/>
    <n v="8226.2042992499992"/>
    <n v="13400.252810999998"/>
    <n v="4217.1532172500001"/>
    <n v="1040.463015"/>
    <n v="11866.164155"/>
    <n v="3290.3675010000002"/>
    <n v="4217.1532172500001"/>
    <n v="2545.7267142500004"/>
    <n v="18.674709"/>
    <n v="-137.33784700000251"/>
    <n v="3320.2810589999999"/>
    <n v="0"/>
    <n v="154101.50248513001"/>
    <n v="1501.1166818800002"/>
    <s v="Si"/>
    <n v="35.646130169857919"/>
    <n v="80"/>
    <n v="1128.6903219999999"/>
    <n v="2169.6476400000001"/>
    <n v="11866.164155"/>
    <n v="11247.639740000001"/>
    <n v="10248.548680999998"/>
    <n v="13400.252810999998"/>
    <n v="3201.6179209999973"/>
    <n v="13400.252810999998"/>
    <n v="76.480263660303265"/>
    <n v="23.519736339696735"/>
    <n v="27.728990245036769"/>
    <n v="36.786213094809717"/>
    <n v="0.97410904999115766"/>
    <n v="99.025890950008844"/>
    <n v="60.366000074098928"/>
    <n v="80"/>
    <n v="23.892220289842989"/>
    <n v="20"/>
    <n v="51.866368076903065"/>
    <n v="41.493094461522453"/>
    <n v="44.353869830142081"/>
    <n v="100"/>
    <n v="192.22700839283004"/>
    <n v="0"/>
    <n v="94.787494872642782"/>
    <n v="100"/>
    <n v="0"/>
    <n v="0"/>
    <n v="66.666666666666671"/>
    <n v="66.666666666666671"/>
    <n v="13.333333333333336"/>
    <n v="54.826427794855789"/>
    <n v="54.826427794855789"/>
    <s v="2. Riesgo (&gt;=40 y &lt;60)"/>
  </r>
  <r>
    <s v="15621"/>
    <x v="1"/>
    <x v="4"/>
    <x v="268"/>
    <s v="Rural disperso"/>
    <n v="6"/>
    <s v="G4"/>
    <n v="0"/>
    <n v="1225.6766585"/>
    <n v="4540.9579144999998"/>
    <n v="10584.830806999998"/>
    <n v="1847.0006225000002"/>
    <n v="390.64928700000002"/>
    <n v="10928.792093"/>
    <n v="6466.1428820000001"/>
    <n v="1847.0006225000002"/>
    <n v="797.09898150000026"/>
    <n v="1.5376369999999999"/>
    <n v="-1393.8629270000019"/>
    <n v="1989.8523479999999"/>
    <n v="1400"/>
    <n v="27111.796398189999"/>
    <n v="5871.6702209799996"/>
    <s v="Si"/>
    <n v="53.28063325859106"/>
    <n v="80"/>
    <n v="314.101"/>
    <n v="620.30613600000004"/>
    <n v="10928.792093"/>
    <n v="5969.716265"/>
    <n v="5766.6345729999994"/>
    <n v="10584.830806999998"/>
    <n v="597.52705799999785"/>
    <n v="11984.830806999998"/>
    <n v="54.480177134115245"/>
    <n v="45.519822865884755"/>
    <n v="59.16612583509233"/>
    <n v="82.601715120170269"/>
    <n v="21.657252565425711"/>
    <n v="78.342747434574292"/>
    <n v="43.156400262664242"/>
    <n v="50"/>
    <n v="4.9856945635894947"/>
    <n v="100"/>
    <n v="71.29285708412587"/>
    <n v="57.034285667300701"/>
    <n v="26.71936674140894"/>
    <n v="100"/>
    <n v="197.48620220884368"/>
    <n v="0"/>
    <n v="54.623751776041772"/>
    <n v="50"/>
    <n v="0"/>
    <n v="0"/>
    <n v="50"/>
    <n v="50"/>
    <n v="10"/>
    <n v="67.034285667300708"/>
    <n v="67.034285667300708"/>
    <s v="3. Vulnerable (&gt;=60 y &lt;70)"/>
  </r>
  <r>
    <s v="15632"/>
    <x v="1"/>
    <x v="4"/>
    <x v="269"/>
    <s v="Rural disperso"/>
    <n v="6"/>
    <s v="G3"/>
    <n v="0"/>
    <n v="1460.6050009999999"/>
    <n v="12141.07382"/>
    <n v="19551.661405999999"/>
    <n v="3825.8327386000001"/>
    <n v="698.323757"/>
    <n v="18031.257851999999"/>
    <n v="3128.153691"/>
    <n v="3779.6346205999998"/>
    <n v="1826.8678656"/>
    <n v="14.616638"/>
    <n v="896.18993000000046"/>
    <n v="4650.2406250000004"/>
    <n v="0"/>
    <n v="69164.752246860007"/>
    <n v="8425.1577541799998"/>
    <s v="Si"/>
    <n v="54.219534268829825"/>
    <n v="80"/>
    <n v="2022.0026600000001"/>
    <n v="2294.0136429999998"/>
    <n v="16702.704720999998"/>
    <n v="14712.903901"/>
    <n v="13601.678821"/>
    <n v="19551.661405999999"/>
    <n v="5561.0471930000003"/>
    <n v="19551.661405999999"/>
    <n v="69.567892664231223"/>
    <n v="30.432107335768777"/>
    <n v="17.348505116369516"/>
    <n v="23.01511163759001"/>
    <n v="12.181288127960425"/>
    <n v="87.818711872039572"/>
    <n v="48.334509786821485"/>
    <n v="70"/>
    <n v="28.442837043472071"/>
    <n v="20"/>
    <n v="46.253186169079676"/>
    <n v="37.002548935263739"/>
    <n v="25.780465731170175"/>
    <n v="100"/>
    <n v="113.45255317319908"/>
    <n v="80"/>
    <n v="88.086954458949037"/>
    <n v="80"/>
    <n v="0"/>
    <n v="0"/>
    <n v="86.666666666666671"/>
    <n v="86.666666666666671"/>
    <n v="17.333333333333336"/>
    <n v="54.335882268597075"/>
    <n v="54.335882268597075"/>
    <s v="2. Riesgo (&gt;=40 y &lt;60)"/>
  </r>
  <r>
    <s v="15638"/>
    <x v="1"/>
    <x v="4"/>
    <x v="270"/>
    <s v="Intermedio"/>
    <n v="6"/>
    <s v="G1"/>
    <n v="0"/>
    <n v="1196.496245"/>
    <n v="6087.6952350000001"/>
    <n v="11870.309224000001"/>
    <n v="4730.2919850000008"/>
    <n v="2441.0100000000002"/>
    <n v="9107.3233729999993"/>
    <n v="3155.122472"/>
    <n v="4730.2919850000008"/>
    <n v="3611.7277350000008"/>
    <n v="0"/>
    <n v="1644.4216010000018"/>
    <n v="4018.5796580000001"/>
    <n v="0"/>
    <n v="59826.817009699997"/>
    <n v="2010.26252282"/>
    <s v="Si"/>
    <n v="44.764441607623127"/>
    <n v="80"/>
    <n v="2822.6627910000002"/>
    <n v="3533.79574"/>
    <n v="9107.3233729999993"/>
    <n v="5721.1320839999998"/>
    <n v="7284.1914800000004"/>
    <n v="11870.309224000001"/>
    <n v="5663.0012590000024"/>
    <n v="11870.309224000001"/>
    <n v="61.364799707765393"/>
    <n v="38.635200292234607"/>
    <n v="34.643795358731026"/>
    <n v="45.19806389097274"/>
    <n v="3.3601361785536192"/>
    <n v="96.639863821446383"/>
    <n v="76.353166917665447"/>
    <n v="100"/>
    <n v="47.707276635643623"/>
    <n v="0"/>
    <n v="56.094625600930748"/>
    <n v="44.875700480744598"/>
    <n v="35.235558392376873"/>
    <n v="100"/>
    <n v="125.19369126441289"/>
    <n v="70"/>
    <n v="62.81902870563637"/>
    <n v="60"/>
    <n v="0"/>
    <n v="0"/>
    <n v="76.666666666666671"/>
    <n v="76.666666666666671"/>
    <n v="15.333333333333336"/>
    <n v="60.209033814077934"/>
    <n v="60.209033814077934"/>
    <s v="3. Vulnerable (&gt;=60 y &lt;70)"/>
  </r>
  <r>
    <s v="15646"/>
    <x v="1"/>
    <x v="4"/>
    <x v="271"/>
    <s v="Intermedio"/>
    <n v="6"/>
    <s v="G1"/>
    <n v="0"/>
    <n v="1628.4544040000001"/>
    <n v="13763.282268999999"/>
    <n v="36861.518760999999"/>
    <n v="13396.5491578"/>
    <n v="5899.3803520000001"/>
    <n v="28606.983200999999"/>
    <n v="8404.3741850000006"/>
    <n v="13396.5491578"/>
    <n v="10296.4897208"/>
    <n v="25.688787999999999"/>
    <n v="5154.4761230000004"/>
    <n v="877.98879499999998"/>
    <n v="0"/>
    <n v="153783.71763475001"/>
    <n v="5907.0999396499992"/>
    <s v="Si"/>
    <n v="32.909691887765973"/>
    <n v="80"/>
    <n v="7522.8837089999997"/>
    <n v="11682.868565000001"/>
    <n v="28606.983200999999"/>
    <n v="24489.668989999998"/>
    <n v="15391.736672999999"/>
    <n v="36861.518760999999"/>
    <n v="6058.153706000001"/>
    <n v="36861.518760999999"/>
    <n v="41.755568382289965"/>
    <n v="58.244431617710035"/>
    <n v="29.378750376957655"/>
    <n v="38.329017442369228"/>
    <n v="3.8411738449969626"/>
    <n v="96.158826155003041"/>
    <n v="76.859268752841302"/>
    <n v="100"/>
    <n v="16.434899889175519"/>
    <n v="40"/>
    <n v="66.546455043016451"/>
    <n v="53.237164034413162"/>
    <n v="47.090308112234027"/>
    <n v="100"/>
    <n v="155.29774242054552"/>
    <n v="0"/>
    <n v="85.607310697284305"/>
    <n v="80"/>
    <n v="0"/>
    <n v="0"/>
    <n v="60"/>
    <n v="60"/>
    <n v="12"/>
    <n v="65.237164034413155"/>
    <n v="65.237164034413155"/>
    <s v="3. Vulnerable (&gt;=60 y &lt;70)"/>
  </r>
  <r>
    <s v="15660"/>
    <x v="1"/>
    <x v="4"/>
    <x v="272"/>
    <s v="Rural"/>
    <n v="6"/>
    <s v="G2"/>
    <n v="0"/>
    <n v="927.86137699999995"/>
    <n v="3390.2497100000001"/>
    <n v="5379.5110219999997"/>
    <n v="1720.1103879999998"/>
    <n v="275.75282299999998"/>
    <n v="7037.801614"/>
    <n v="3363.7096080000001"/>
    <n v="1720.1103879999998"/>
    <n v="819.02429499999982"/>
    <n v="3.0879989999999999"/>
    <n v="-787.22240800000054"/>
    <n v="1397.1298449999999"/>
    <n v="0"/>
    <n v="17126.37402562"/>
    <n v="6164.4600790000004"/>
    <s v="Si"/>
    <n v="43.486102625020642"/>
    <n v="80"/>
    <n v="427.14399900000001"/>
    <n v="791.87481100000002"/>
    <n v="5265.6473370000003"/>
    <n v="4363.5161440000002"/>
    <n v="4318.1110870000002"/>
    <n v="5379.5110219999997"/>
    <n v="612.99543599999936"/>
    <n v="5379.5110219999997"/>
    <n v="80.269583412705956"/>
    <n v="19.730416587294044"/>
    <n v="47.794890968633091"/>
    <n v="63.057565734768119"/>
    <n v="35.993959198709248"/>
    <n v="64.006040801290752"/>
    <n v="47.614635706740465"/>
    <n v="70"/>
    <n v="11.395002882103945"/>
    <n v="60"/>
    <n v="55.358804624670576"/>
    <n v="44.287043699736465"/>
    <n v="36.513897374979358"/>
    <n v="100"/>
    <n v="185.38825615105972"/>
    <n v="0"/>
    <n v="82.867610850787216"/>
    <n v="80"/>
    <n v="0.48140630592488665"/>
    <n v="0"/>
    <n v="60"/>
    <n v="60.481406305924885"/>
    <n v="12.096281261184977"/>
    <n v="56.287043699736465"/>
    <n v="56.383324960921442"/>
    <s v="2. Riesgo (&gt;=40 y &lt;60)"/>
  </r>
  <r>
    <s v="15664"/>
    <x v="1"/>
    <x v="4"/>
    <x v="273"/>
    <s v="Rural"/>
    <n v="6"/>
    <s v="G3"/>
    <n v="0"/>
    <n v="1473.1968625"/>
    <n v="6919.6925385000004"/>
    <n v="13183.754305"/>
    <n v="3171.3704959000002"/>
    <n v="797.40074500000003"/>
    <n v="12397.772032999999"/>
    <n v="1233.6585970000001"/>
    <n v="3171.3704959000002"/>
    <n v="1627.0082629000001"/>
    <n v="0"/>
    <n v="-758.37996099999873"/>
    <n v="2808.519178"/>
    <n v="0"/>
    <n v="40559.538560120003"/>
    <n v="10394.867404319999"/>
    <s v="Si"/>
    <n v="72.048193865810433"/>
    <n v="80"/>
    <n v="899.5"/>
    <n v="1692.9779679999999"/>
    <n v="12397.772032999999"/>
    <n v="9496.1792409999998"/>
    <n v="8392.8894010000004"/>
    <n v="13183.754305"/>
    <n v="2050.1392170000013"/>
    <n v="13183.754305"/>
    <n v="63.660845058504748"/>
    <n v="36.339154941495252"/>
    <n v="9.9506475334139601"/>
    <n v="13.200864415213518"/>
    <n v="25.628662882621423"/>
    <n v="74.371337117378573"/>
    <n v="51.303001809578006"/>
    <n v="70"/>
    <n v="15.550496236284351"/>
    <n v="40"/>
    <n v="46.78227129481747"/>
    <n v="37.425817035853974"/>
    <n v="7.9518061341895674"/>
    <n v="35.225752866578127"/>
    <n v="188.21322601445246"/>
    <n v="0"/>
    <n v="76.59585299458135"/>
    <n v="70"/>
    <n v="0"/>
    <n v="0"/>
    <n v="35.075250955526037"/>
    <n v="35.075250955526037"/>
    <n v="7.0150501911052077"/>
    <n v="44.440867226959185"/>
    <n v="44.440867226959185"/>
    <s v="2. Riesgo (&gt;=40 y &lt;60)"/>
  </r>
  <r>
    <s v="15667"/>
    <x v="1"/>
    <x v="4"/>
    <x v="274"/>
    <s v="Rural"/>
    <n v="6"/>
    <s v="G2"/>
    <n v="0"/>
    <n v="1210.9416685000001"/>
    <n v="6257.9028824999996"/>
    <n v="13858.560788999999"/>
    <n v="4403.1895725000004"/>
    <n v="1121.029458"/>
    <n v="9656.6208540000007"/>
    <n v="3040.6202400000002"/>
    <n v="4403.1895725000004"/>
    <n v="1876.8327705000002"/>
    <n v="0"/>
    <n v="1675.5831329999983"/>
    <n v="2942.930899"/>
    <n v="0"/>
    <n v="31493.163367820001"/>
    <n v="4156.0440916400003"/>
    <s v="Si"/>
    <n v="66.372864678397065"/>
    <n v="80"/>
    <n v="1981.3092369999999"/>
    <n v="3180.2010359999999"/>
    <n v="9656.6208540000007"/>
    <n v="8864.5385609999994"/>
    <n v="7468.8445510000001"/>
    <n v="13858.560788999999"/>
    <n v="4618.5140319999982"/>
    <n v="13858.560788999999"/>
    <n v="53.893363565777122"/>
    <n v="46.106636434222878"/>
    <n v="31.487414551856446"/>
    <n v="41.542509516856981"/>
    <n v="13.196654915544888"/>
    <n v="86.803345084455117"/>
    <n v="42.624391696003904"/>
    <n v="50"/>
    <n v="33.326072615461385"/>
    <n v="0"/>
    <n v="44.890498207107001"/>
    <n v="35.912398565685599"/>
    <n v="13.627135321602935"/>
    <n v="60.366927087706976"/>
    <n v="160.51007972966917"/>
    <n v="0"/>
    <n v="91.797521048246381"/>
    <n v="100"/>
    <n v="0"/>
    <n v="0"/>
    <n v="53.455642362568994"/>
    <n v="53.455642362568994"/>
    <n v="10.6911284725138"/>
    <n v="46.603527038199402"/>
    <n v="46.603527038199402"/>
    <s v="2. Riesgo (&gt;=40 y &lt;60)"/>
  </r>
  <r>
    <s v="15673"/>
    <x v="1"/>
    <x v="4"/>
    <x v="275"/>
    <s v="Rural"/>
    <n v="6"/>
    <s v="G3"/>
    <n v="0"/>
    <n v="1309.039624"/>
    <n v="6151.4656949999999"/>
    <n v="9612.7351650000001"/>
    <n v="1717.9519538"/>
    <n v="166.12942100000001"/>
    <n v="9028.3446299999996"/>
    <n v="3036.920975"/>
    <n v="1717.9519538"/>
    <n v="518.70998080000004"/>
    <n v="0"/>
    <n v="-614.85143799999969"/>
    <n v="1307.007188"/>
    <n v="0"/>
    <n v="38404.760102339998"/>
    <n v="4378.7802073500006"/>
    <s v="Si"/>
    <n v="59.834496728177591"/>
    <n v="80"/>
    <n v="325.7"/>
    <n v="401.014478"/>
    <n v="9028.3446299999996"/>
    <n v="6218.5876049999997"/>
    <n v="7460.5053189999999"/>
    <n v="9612.7351650000001"/>
    <n v="692.15575000000035"/>
    <n v="9612.7351650000001"/>
    <n v="77.610640373862822"/>
    <n v="22.389359626137178"/>
    <n v="33.637627931356448"/>
    <n v="44.624811006534394"/>
    <n v="11.401660095471348"/>
    <n v="88.598339904528657"/>
    <n v="30.193509175425234"/>
    <n v="40"/>
    <n v="7.2004038197176357"/>
    <n v="80"/>
    <n v="55.122502107440049"/>
    <n v="44.098001685952042"/>
    <n v="20.165503271822409"/>
    <n v="89.331281811460542"/>
    <n v="123.12388025790605"/>
    <n v="70"/>
    <n v="68.878491682034962"/>
    <n v="60"/>
    <n v="0"/>
    <n v="0"/>
    <n v="73.110427270486852"/>
    <n v="73.110427270486852"/>
    <n v="14.622085454097371"/>
    <n v="58.720087140049415"/>
    <n v="58.720087140049415"/>
    <s v="2. Riesgo (&gt;=40 y &lt;60)"/>
  </r>
  <r>
    <s v="15676"/>
    <x v="1"/>
    <x v="4"/>
    <x v="276"/>
    <s v="Rural"/>
    <n v="6"/>
    <s v="G2"/>
    <n v="0"/>
    <n v="1023.61279"/>
    <n v="3852.7830450000001"/>
    <n v="7515.664374"/>
    <n v="2654.1543556000001"/>
    <n v="255.11203399999999"/>
    <n v="5917.896522"/>
    <n v="919.42848600000002"/>
    <n v="2654.1543556000001"/>
    <n v="1338.7236976000004"/>
    <n v="0"/>
    <n v="282.33719399999973"/>
    <n v="1893.610968"/>
    <n v="0"/>
    <n v="25299.71192786"/>
    <n v="2724.65876243"/>
    <s v="Si"/>
    <n v="42.888013294864024"/>
    <n v="80"/>
    <n v="1449.4981069999999"/>
    <n v="1621.4853680000001"/>
    <n v="5917.896522"/>
    <n v="5585.2788609999998"/>
    <n v="4876.3958350000003"/>
    <n v="7515.664374"/>
    <n v="2175.9481619999997"/>
    <n v="7515.664374"/>
    <n v="64.883097386168615"/>
    <n v="35.116902613831385"/>
    <n v="15.536406940912036"/>
    <n v="20.497755766439965"/>
    <n v="10.769524847552157"/>
    <n v="89.230475152447838"/>
    <n v="50.438803409282784"/>
    <n v="70"/>
    <n v="28.952173137581354"/>
    <n v="20"/>
    <n v="46.969026706543829"/>
    <n v="37.575221365235066"/>
    <n v="37.111986705135976"/>
    <n v="100"/>
    <n v="111.86529738600066"/>
    <n v="80"/>
    <n v="94.379461354833069"/>
    <n v="100"/>
    <n v="0.4442775297963647"/>
    <n v="0"/>
    <n v="93.333333333333329"/>
    <n v="93.777610863129695"/>
    <n v="18.755522172625941"/>
    <n v="56.241888031901738"/>
    <n v="56.330743537861011"/>
    <s v="2. Riesgo (&gt;=40 y &lt;60)"/>
  </r>
  <r>
    <s v="15681"/>
    <x v="1"/>
    <x v="4"/>
    <x v="277"/>
    <s v="Rural"/>
    <n v="6"/>
    <s v="G4"/>
    <n v="0"/>
    <n v="1855.09947975"/>
    <n v="8956.0712292499993"/>
    <n v="15903.592103999999"/>
    <n v="3573.9764407499997"/>
    <n v="934.66486199999997"/>
    <n v="15537.731045"/>
    <n v="6264.8866690000004"/>
    <n v="3573.9764407499997"/>
    <n v="1636.0428327499999"/>
    <n v="0"/>
    <n v="-1572.0725490000004"/>
    <n v="3100.2181430000001"/>
    <n v="1125"/>
    <n v="33191.533735999998"/>
    <n v="8525.5249100000001"/>
    <s v="NO"/>
    <n v="51.544442129519844"/>
    <n v="80"/>
    <n v="1207.8"/>
    <n v="1718.8769609999999"/>
    <n v="15537.731045"/>
    <n v="13106.086294000001"/>
    <n v="10811.170709"/>
    <n v="15903.592103999999"/>
    <n v="1528.1455939999996"/>
    <n v="17028.592103999999"/>
    <n v="67.979426523903513"/>
    <n v="32.020573476096487"/>
    <n v="40.320473117058"/>
    <n v="56.291335403784629"/>
    <n v="25.685841991547072"/>
    <n v="74.314158008452921"/>
    <n v="45.776542175713836"/>
    <n v="70"/>
    <n v="8.9739984648586404"/>
    <n v="80"/>
    <n v="62.525213377666809"/>
    <n v="50.020170702133449"/>
    <n v="0"/>
    <n v="0"/>
    <n v="142.31470119225037"/>
    <n v="50"/>
    <n v="84.350065373396347"/>
    <n v="80"/>
    <n v="1.0528559366468562"/>
    <n v="0"/>
    <n v="43.333333333333336"/>
    <n v="44.386189269980193"/>
    <n v="8.8772378539960393"/>
    <n v="58.686837368800113"/>
    <n v="58.897408556129491"/>
    <s v="2. Riesgo (&gt;=40 y &lt;60)"/>
  </r>
  <r>
    <s v="15686"/>
    <x v="1"/>
    <x v="4"/>
    <x v="278"/>
    <s v="Intermedio"/>
    <n v="6"/>
    <s v="G3"/>
    <n v="0"/>
    <n v="1394.611607"/>
    <n v="8434.8304110000008"/>
    <n v="14605.378527000001"/>
    <n v="3267.9705143000001"/>
    <n v="464.365567"/>
    <n v="12639.800373"/>
    <n v="1379.2144639999999"/>
    <n v="3267.9705143000001"/>
    <n v="1617.2462253000003"/>
    <n v="99.533603999999997"/>
    <n v="314.85386500000095"/>
    <n v="2249.9628619999999"/>
    <n v="0"/>
    <n v="39167.696539690005"/>
    <n v="8155.8604612299996"/>
    <s v="Si"/>
    <n v="45.704637639971345"/>
    <n v="80"/>
    <n v="1404"/>
    <n v="1856.5217809999999"/>
    <n v="12639.800373"/>
    <n v="12420.049262"/>
    <n v="9829.4420180000016"/>
    <n v="14605.378527000001"/>
    <n v="2664.3503310000006"/>
    <n v="14605.378527000001"/>
    <n v="67.300152473480637"/>
    <n v="32.699847526519363"/>
    <n v="10.911679166596279"/>
    <n v="14.475801372408545"/>
    <n v="20.822925986891722"/>
    <n v="79.177074013108282"/>
    <n v="49.487785101586653"/>
    <n v="70"/>
    <n v="18.242254564471519"/>
    <n v="40"/>
    <n v="47.27054458240724"/>
    <n v="37.816435665925795"/>
    <n v="34.295362360028655"/>
    <n v="100"/>
    <n v="132.23089608262109"/>
    <n v="60"/>
    <n v="98.261435271798973"/>
    <n v="100"/>
    <n v="0"/>
    <n v="0"/>
    <n v="86.666666666666671"/>
    <n v="86.666666666666671"/>
    <n v="17.333333333333336"/>
    <n v="55.14976899925913"/>
    <n v="55.14976899925913"/>
    <s v="2. Riesgo (&gt;=40 y &lt;60)"/>
  </r>
  <r>
    <s v="15690"/>
    <x v="1"/>
    <x v="4"/>
    <x v="279"/>
    <s v="Rural disperso"/>
    <n v="6"/>
    <s v="G1"/>
    <n v="0"/>
    <n v="1036.4109902499999"/>
    <n v="4664.2353607499999"/>
    <n v="12634.314363000001"/>
    <n v="5897.9097984500004"/>
    <n v="750.74645899999996"/>
    <n v="12101.249199"/>
    <n v="7349.502203"/>
    <n v="5897.9097984500004"/>
    <n v="3612.3183594500001"/>
    <n v="35.383426"/>
    <n v="-1752.5262749999983"/>
    <n v="6042.069047"/>
    <n v="1285.202295"/>
    <n v="49612.147406300006"/>
    <n v="8197.9164740699998"/>
    <s v="Si"/>
    <n v="30.126913019824308"/>
    <n v="80"/>
    <n v="3371.0282200000001"/>
    <n v="4795.0941320000002"/>
    <n v="12101.249199"/>
    <n v="9062.532029"/>
    <n v="5700.6463509999994"/>
    <n v="12634.314363000001"/>
    <n v="4324.9261980000019"/>
    <n v="13919.516658"/>
    <n v="45.120345965860459"/>
    <n v="54.879654034139541"/>
    <n v="60.733417535169302"/>
    <n v="79.235916782423075"/>
    <n v="16.524010555183075"/>
    <n v="83.475989444816918"/>
    <n v="61.247433122821498"/>
    <n v="80"/>
    <n v="31.070950983878639"/>
    <n v="0"/>
    <n v="59.518312052275903"/>
    <n v="47.614649641820726"/>
    <n v="49.873086980175692"/>
    <n v="100"/>
    <n v="142.24425958676787"/>
    <n v="50"/>
    <n v="74.889227384466167"/>
    <n v="70"/>
    <n v="0.27170874101061615"/>
    <n v="0"/>
    <n v="73.333333333333329"/>
    <n v="73.605042074343942"/>
    <n v="14.721008414868789"/>
    <n v="62.281316308487391"/>
    <n v="62.335658056689518"/>
    <s v="3. Vulnerable (&gt;=60 y &lt;70)"/>
  </r>
  <r>
    <s v="15693"/>
    <x v="1"/>
    <x v="4"/>
    <x v="280"/>
    <s v="Intermedio"/>
    <n v="6"/>
    <s v="G4"/>
    <n v="0"/>
    <n v="906.71178899999995"/>
    <n v="4344.6818810000004"/>
    <n v="12208.277681"/>
    <n v="3383.5486876999998"/>
    <n v="813.95004500000005"/>
    <n v="10039.218053000001"/>
    <n v="1763.346162"/>
    <n v="3335.4680476999997"/>
    <n v="1406.6789426999997"/>
    <n v="0"/>
    <n v="240.27052299999923"/>
    <n v="5071.6439110000001"/>
    <n v="2168.5209410000002"/>
    <n v="53332.782021790001"/>
    <n v="10733.04928397"/>
    <s v="Si"/>
    <n v="58.526151010626016"/>
    <n v="80"/>
    <n v="1960.103576"/>
    <n v="2403.4996529999999"/>
    <n v="10039.218053000001"/>
    <n v="8847.3222440000009"/>
    <n v="5251.3936700000004"/>
    <n v="12208.277681"/>
    <n v="5311.9144339999993"/>
    <n v="14376.798622"/>
    <n v="43.015024782511752"/>
    <n v="56.984975217488248"/>
    <n v="17.564576769732209"/>
    <n v="24.521872035083476"/>
    <n v="20.124675438053906"/>
    <n v="79.875324561946087"/>
    <n v="42.173359857846251"/>
    <n v="50"/>
    <n v="36.947825268077956"/>
    <n v="0"/>
    <n v="42.276434362903565"/>
    <n v="33.821147490322851"/>
    <n v="21.473848989373984"/>
    <n v="95.127130217819442"/>
    <n v="122.62105341927094"/>
    <n v="70"/>
    <n v="88.127603138933438"/>
    <n v="80"/>
    <n v="0"/>
    <n v="0"/>
    <n v="81.709043405939823"/>
    <n v="81.709043405939823"/>
    <n v="16.341808681187967"/>
    <n v="50.162956171510814"/>
    <n v="50.162956171510814"/>
    <s v="2. Riesgo (&gt;=40 y &lt;60)"/>
  </r>
  <r>
    <s v="15696"/>
    <x v="1"/>
    <x v="4"/>
    <x v="281"/>
    <s v="Rural disperso"/>
    <n v="6"/>
    <s v="G1"/>
    <n v="0"/>
    <n v="892.88117599999998"/>
    <n v="3964.3800350000001"/>
    <n v="10473.578391999999"/>
    <n v="5478.4953104000006"/>
    <n v="3997.9934119999998"/>
    <n v="10060.275444999999"/>
    <n v="5389.4498729999996"/>
    <n v="5478.4953104000006"/>
    <n v="4276.1415064000012"/>
    <n v="0"/>
    <n v="-640.41472500000054"/>
    <n v="3207.58887"/>
    <n v="0"/>
    <n v="49143.028394679997"/>
    <n v="1764.7287503299999"/>
    <s v="Si"/>
    <n v="68.045001776016619"/>
    <n v="80"/>
    <n v="3379.2692059999999"/>
    <n v="4575.7269690000003"/>
    <n v="9911.6393129999997"/>
    <n v="7387.0940860000001"/>
    <n v="4857.261211"/>
    <n v="10473.578391999999"/>
    <n v="2567.1741449999995"/>
    <n v="10473.578391999999"/>
    <n v="46.376329361415834"/>
    <n v="53.623670638584166"/>
    <n v="53.571593565845944"/>
    <n v="69.892235641557619"/>
    <n v="3.5910052920569329"/>
    <n v="96.408994707943066"/>
    <n v="78.053211039214858"/>
    <n v="100"/>
    <n v="24.510955558043811"/>
    <n v="20"/>
    <n v="67.984980197616963"/>
    <n v="54.387984158093573"/>
    <n v="11.954998223983381"/>
    <n v="52.959517102379543"/>
    <n v="135.40581380363693"/>
    <n v="60"/>
    <n v="74.529488540923467"/>
    <n v="70"/>
    <n v="0.428543947594198"/>
    <n v="0"/>
    <n v="60.986505700793181"/>
    <n v="61.415049648387381"/>
    <n v="12.283009929677476"/>
    <n v="66.585285298252217"/>
    <n v="66.670994087771049"/>
    <s v="3. Vulnerable (&gt;=60 y &lt;70)"/>
  </r>
  <r>
    <s v="15720"/>
    <x v="1"/>
    <x v="4"/>
    <x v="282"/>
    <s v="Rural disperso"/>
    <n v="6"/>
    <s v="G3"/>
    <n v="0"/>
    <n v="1330.459568"/>
    <n v="4369.2822969999997"/>
    <n v="7559.3109849999992"/>
    <n v="2315.8844730000001"/>
    <n v="181.83389299999999"/>
    <n v="6572.124769"/>
    <n v="1575.710233"/>
    <n v="2059.1072009999998"/>
    <n v="713.31265299999995"/>
    <n v="0"/>
    <n v="-358.6083320000007"/>
    <n v="1269.5590079999999"/>
    <n v="0"/>
    <n v="45993.643239359997"/>
    <n v="3828.76703602"/>
    <s v="NO"/>
    <n v="61.854333131794526"/>
    <n v="80"/>
    <n v="480.09"/>
    <n v="720.63387699999998"/>
    <n v="6572.124769"/>
    <n v="5064.7684140000001"/>
    <n v="5699.741865"/>
    <n v="7559.3109849999992"/>
    <n v="910.95067599999925"/>
    <n v="7559.3109849999992"/>
    <n v="75.40028286056814"/>
    <n v="24.59971713943186"/>
    <n v="23.975659141963561"/>
    <n v="31.806917543369948"/>
    <n v="8.324556974306951"/>
    <n v="91.675443025693056"/>
    <n v="34.64184150556035"/>
    <n v="40"/>
    <n v="12.050710412729492"/>
    <n v="60"/>
    <n v="49.61641554169897"/>
    <n v="39.693132433359182"/>
    <n v="0"/>
    <n v="0"/>
    <n v="150.1039132246037"/>
    <n v="0"/>
    <n v="77.064398379805013"/>
    <n v="70"/>
    <n v="0"/>
    <n v="0"/>
    <n v="23.333333333333332"/>
    <n v="23.333333333333332"/>
    <n v="4.666666666666667"/>
    <n v="44.359799100025846"/>
    <n v="44.359799100025846"/>
    <s v="2. Riesgo (&gt;=40 y &lt;60)"/>
  </r>
  <r>
    <s v="15723"/>
    <x v="1"/>
    <x v="4"/>
    <x v="283"/>
    <s v="Rural disperso"/>
    <n v="6"/>
    <s v="G2"/>
    <n v="0"/>
    <n v="1189.6703259999999"/>
    <n v="2853.5754870000001"/>
    <n v="4405.4582210000008"/>
    <n v="1451.2045103"/>
    <n v="119.03934"/>
    <n v="5801.9853009999997"/>
    <n v="1642.6846579999999"/>
    <n v="1451.2045103"/>
    <n v="437.06962730000009"/>
    <n v="0"/>
    <n v="-1702.311338999999"/>
    <n v="1213.7860459999999"/>
    <n v="0"/>
    <n v="34853.695355699994"/>
    <n v="2598.7390285000001"/>
    <s v="NO"/>
    <n v="55.402938628529455"/>
    <n v="80"/>
    <n v="420.29145199999999"/>
    <n v="259.04826700000001"/>
    <n v="5093.634677"/>
    <n v="3053.484504"/>
    <n v="4043.245813"/>
    <n v="4405.4582210000008"/>
    <n v="-488.52529299999901"/>
    <n v="4405.4582210000008"/>
    <n v="91.778099125457572"/>
    <n v="8.2219008745424276"/>
    <n v="28.312458111827262"/>
    <n v="37.353672166991352"/>
    <n v="7.4561362919441505"/>
    <n v="92.543863708055852"/>
    <n v="30.117714229653746"/>
    <n v="40"/>
    <n v="-11.089091497254239"/>
    <n v="60"/>
    <n v="47.623887349917922"/>
    <n v="38.099109879934339"/>
    <n v="0"/>
    <n v="0"/>
    <n v="61.635387959305916"/>
    <n v="60"/>
    <n v="59.947065261429621"/>
    <n v="50"/>
    <n v="1.1855230234523537"/>
    <n v="0"/>
    <n v="36.666666666666664"/>
    <n v="37.852189690119019"/>
    <n v="7.5704379380238045"/>
    <n v="45.432443213267675"/>
    <n v="45.669547817958147"/>
    <s v="2. Riesgo (&gt;=40 y &lt;60)"/>
  </r>
  <r>
    <s v="15740"/>
    <x v="1"/>
    <x v="4"/>
    <x v="284"/>
    <s v="Rural"/>
    <n v="6"/>
    <s v="G3"/>
    <n v="0"/>
    <n v="1600.215434"/>
    <n v="8988.4599849999995"/>
    <n v="13528.991027999999"/>
    <n v="3908.2239306999995"/>
    <n v="822.34304599999996"/>
    <n v="10765.910394"/>
    <n v="619.267019"/>
    <n v="3908.2239306999995"/>
    <n v="2198.0754266999993"/>
    <n v="0"/>
    <n v="1052.9321299999974"/>
    <n v="1200.1513829999999"/>
    <n v="0"/>
    <n v="60109.471029019995"/>
    <n v="3027.9561509099999"/>
    <s v="Si"/>
    <n v="45.061078361527052"/>
    <n v="80"/>
    <n v="1123.7504530000001"/>
    <n v="2294.2969720000001"/>
    <n v="10765.910394"/>
    <n v="10332.464644"/>
    <n v="10588.675418999999"/>
    <n v="13528.991027999999"/>
    <n v="2253.0835129999973"/>
    <n v="13528.991027999999"/>
    <n v="78.26655659010612"/>
    <n v="21.73344340989388"/>
    <n v="5.7521100987904061"/>
    <n v="7.6309431381759367"/>
    <n v="5.0374027571264861"/>
    <n v="94.962597242873514"/>
    <n v="56.242310207294175"/>
    <n v="80"/>
    <n v="16.653743862620274"/>
    <n v="40"/>
    <n v="48.865396758188666"/>
    <n v="39.092317406550933"/>
    <n v="34.938921638472948"/>
    <n v="100"/>
    <n v="204.16427560719299"/>
    <n v="0"/>
    <n v="95.973905279375472"/>
    <n v="100"/>
    <n v="0"/>
    <n v="0"/>
    <n v="66.666666666666671"/>
    <n v="66.666666666666671"/>
    <n v="13.333333333333336"/>
    <n v="52.425650739884269"/>
    <n v="52.425650739884269"/>
    <s v="2. Riesgo (&gt;=40 y &lt;60)"/>
  </r>
  <r>
    <s v="15753"/>
    <x v="1"/>
    <x v="4"/>
    <x v="285"/>
    <s v="Intermedio"/>
    <n v="6"/>
    <s v="G3"/>
    <n v="0"/>
    <n v="1203.2865939999999"/>
    <n v="8580.4186969999992"/>
    <n v="14444.407064999998"/>
    <n v="3388.0488694000001"/>
    <n v="557.40637300000003"/>
    <n v="12449.191338000001"/>
    <n v="2091.1536500000002"/>
    <n v="3388.0488694000001"/>
    <n v="1541.3850563999999"/>
    <n v="29.999331000000002"/>
    <n v="148.55191399999785"/>
    <n v="2643.0539290000002"/>
    <n v="0"/>
    <n v="78285.907718869988"/>
    <n v="9704.2680875599999"/>
    <s v="NO"/>
    <n v="54.736187638290332"/>
    <n v="80"/>
    <n v="1297.4323999999999"/>
    <n v="2166.8836390000001"/>
    <n v="12449.191338000001"/>
    <n v="11859.91999"/>
    <n v="9783.7052909999984"/>
    <n v="14444.407064999998"/>
    <n v="2821.605173999998"/>
    <n v="14444.407064999998"/>
    <n v="67.733519603630754"/>
    <n v="32.266480396369246"/>
    <n v="16.797505903993521"/>
    <n v="22.284137510424898"/>
    <n v="12.395932256937845"/>
    <n v="87.60406774306216"/>
    <n v="45.494770465721423"/>
    <n v="70"/>
    <n v="19.534240217010932"/>
    <n v="40"/>
    <n v="50.430937129971262"/>
    <n v="40.344749703977016"/>
    <n v="0"/>
    <n v="0"/>
    <n v="167.01322080441344"/>
    <n v="0"/>
    <n v="95.266589355074785"/>
    <n v="100"/>
    <n v="0"/>
    <n v="0"/>
    <n v="33.333333333333336"/>
    <n v="33.333333333333336"/>
    <n v="6.6666666666666679"/>
    <n v="47.011416370643687"/>
    <n v="47.011416370643687"/>
    <s v="2. Riesgo (&gt;=40 y &lt;60)"/>
  </r>
  <r>
    <s v="15755"/>
    <x v="1"/>
    <x v="4"/>
    <x v="286"/>
    <s v="Rural disperso"/>
    <n v="6"/>
    <s v="G3"/>
    <n v="0"/>
    <n v="2047.35851"/>
    <n v="9281.0351200000005"/>
    <n v="15342.966293000001"/>
    <n v="4090.4370758"/>
    <n v="1025.8644710000001"/>
    <n v="13882.650113"/>
    <n v="4645.3074479999996"/>
    <n v="4090.4370758"/>
    <n v="2429.8636298000001"/>
    <n v="0"/>
    <n v="-51.863846999998714"/>
    <n v="1768.235089"/>
    <n v="0"/>
    <n v="63248.432136970005"/>
    <n v="4123.7026843499998"/>
    <s v="Si"/>
    <n v="48.724054215647413"/>
    <n v="80"/>
    <n v="855.8"/>
    <n v="2029.931797"/>
    <n v="13734.256694"/>
    <n v="12092.308730999999"/>
    <n v="11328.39363"/>
    <n v="15342.966293000001"/>
    <n v="1716.3712420000013"/>
    <n v="15342.966293000001"/>
    <n v="73.834442529984642"/>
    <n v="26.165557470015358"/>
    <n v="33.461244144228907"/>
    <n v="44.39081432932381"/>
    <n v="6.5198496548021323"/>
    <n v="93.48015034519787"/>
    <n v="59.40352057181498"/>
    <n v="80"/>
    <n v="11.186697599557851"/>
    <n v="60"/>
    <n v="60.807304428907415"/>
    <n v="48.645843543125935"/>
    <n v="31.275945784352587"/>
    <n v="100"/>
    <n v="237.19698492638469"/>
    <n v="0"/>
    <n v="88.044872033611341"/>
    <n v="80"/>
    <n v="0"/>
    <n v="0"/>
    <n v="60"/>
    <n v="60"/>
    <n v="12"/>
    <n v="60.645843543125935"/>
    <n v="60.645843543125935"/>
    <s v="3. Vulnerable (&gt;=60 y &lt;70)"/>
  </r>
  <r>
    <s v="15757"/>
    <x v="1"/>
    <x v="4"/>
    <x v="287"/>
    <s v="Rural"/>
    <n v="6"/>
    <s v="G2"/>
    <n v="0"/>
    <n v="1681.2701950000001"/>
    <n v="7678.6984039999998"/>
    <n v="15008.719314"/>
    <n v="5441.7905190000001"/>
    <n v="1639.7069240000001"/>
    <n v="10829.689929"/>
    <n v="991.37668900000006"/>
    <n v="5441.7905190000001"/>
    <n v="3829.6522690000002"/>
    <n v="0"/>
    <n v="2566.8911349999998"/>
    <n v="0"/>
    <n v="0"/>
    <n v="42392.011528910007"/>
    <n v="2749.2464446899999"/>
    <s v="NO"/>
    <n v="42.354577672247011"/>
    <n v="80"/>
    <n v="2066.4009999999998"/>
    <n v="3733.8321110000002"/>
    <n v="10829.689929"/>
    <n v="10032.002624999999"/>
    <n v="9359.9685989999998"/>
    <n v="15008.719314"/>
    <n v="2566.8911349999998"/>
    <n v="15008.719314"/>
    <n v="62.363539507792012"/>
    <n v="37.636460492207988"/>
    <n v="9.1542481409857182"/>
    <n v="12.07753783310063"/>
    <n v="6.4852936804263255"/>
    <n v="93.514706319573676"/>
    <n v="70.374856504100578"/>
    <n v="100"/>
    <n v="17.102665998994507"/>
    <n v="40"/>
    <n v="56.645740928976466"/>
    <n v="45.316592743181175"/>
    <n v="0"/>
    <n v="0"/>
    <n v="180.69252342599526"/>
    <n v="0"/>
    <n v="92.634255373610145"/>
    <n v="100"/>
    <n v="0"/>
    <n v="0"/>
    <n v="33.333333333333336"/>
    <n v="33.333333333333336"/>
    <n v="6.6666666666666679"/>
    <n v="51.983259409847847"/>
    <n v="51.983259409847847"/>
    <s v="2. Riesgo (&gt;=40 y &lt;60)"/>
  </r>
  <r>
    <s v="15759"/>
    <x v="1"/>
    <x v="4"/>
    <x v="288"/>
    <s v="Ciudades y aglomeraciones"/>
    <n v="2"/>
    <s v="G1"/>
    <n v="0"/>
    <n v="280.66685475000003"/>
    <n v="123372.65708025001"/>
    <n v="204882.62920999998"/>
    <n v="67501.818616449993"/>
    <n v="12229.26182"/>
    <n v="177026.64146900002"/>
    <n v="19728.568629000001"/>
    <n v="67501.818616449993"/>
    <n v="36814.452768449992"/>
    <n v="734.00609099999997"/>
    <n v="-2831.3781070000259"/>
    <n v="37188.821083000003"/>
    <n v="0"/>
    <n v="369277.19727952004"/>
    <n v="121339.49092308"/>
    <s v="NO"/>
    <n v="45.630301379049264"/>
    <n v="70"/>
    <n v="54487.664970999998"/>
    <n v="66168.767166999998"/>
    <n v="177026.64146900002"/>
    <n v="164357.85305199999"/>
    <n v="123653.32393500001"/>
    <n v="204882.62920999998"/>
    <n v="35091.44906699998"/>
    <n v="204882.62920999998"/>
    <n v="60.35324927827736"/>
    <n v="39.64675072172264"/>
    <n v="11.144406551064103"/>
    <n v="14.539561676374618"/>
    <n v="32.858647058901255"/>
    <n v="67.141352941098745"/>
    <n v="54.538460626716244"/>
    <n v="70"/>
    <n v="17.127586268444482"/>
    <n v="40"/>
    <n v="46.2655330678392"/>
    <n v="37.012426454271363"/>
    <n v="0"/>
    <n v="0"/>
    <n v="121.43806713357425"/>
    <n v="70"/>
    <n v="92.843569582593858"/>
    <n v="100"/>
    <n v="0.14156373230365571"/>
    <n v="0"/>
    <n v="56.666666666666664"/>
    <n v="56.808230398970323"/>
    <n v="11.361646079794065"/>
    <n v="48.345759787604699"/>
    <n v="48.374072534065427"/>
    <s v="2. Riesgo (&gt;=40 y &lt;60)"/>
  </r>
  <r>
    <s v="15761"/>
    <x v="1"/>
    <x v="4"/>
    <x v="289"/>
    <s v="Rural"/>
    <n v="6"/>
    <s v="G3"/>
    <n v="0"/>
    <n v="1116.27827675"/>
    <n v="4345.4121182500003"/>
    <n v="7469.8335540000007"/>
    <n v="2035.5470550499999"/>
    <n v="414.51256899999998"/>
    <n v="6138.8141409999998"/>
    <n v="1372.3461239999999"/>
    <n v="2035.5470550499999"/>
    <n v="805.16566904999991"/>
    <n v="0.68168700000000004"/>
    <n v="100.63802700000087"/>
    <n v="1558.5572990000001"/>
    <n v="0"/>
    <n v="23416.325548479999"/>
    <n v="3350.9254349000003"/>
    <s v="NO"/>
    <n v="62.388561544065894"/>
    <n v="80"/>
    <n v="751.97619699999996"/>
    <n v="867.149359"/>
    <n v="6138.8141409999998"/>
    <n v="5995.683473"/>
    <n v="5461.6903950000005"/>
    <n v="7469.8335540000007"/>
    <n v="1659.8770130000009"/>
    <n v="7469.8335540000007"/>
    <n v="73.116627773792032"/>
    <n v="26.883372226207968"/>
    <n v="22.355231686106194"/>
    <n v="29.657203862161563"/>
    <n v="14.310210318704403"/>
    <n v="85.689789681295593"/>
    <n v="39.555247178023222"/>
    <n v="50"/>
    <n v="22.221070938202605"/>
    <n v="20"/>
    <n v="42.446073153933028"/>
    <n v="33.956858523146423"/>
    <n v="0"/>
    <n v="0"/>
    <n v="115.31606485145167"/>
    <n v="80"/>
    <n v="97.668431317311658"/>
    <n v="100"/>
    <n v="0.66967000102352858"/>
    <n v="0"/>
    <n v="60"/>
    <n v="60.669670001023526"/>
    <n v="12.133934000204706"/>
    <n v="45.956858523146423"/>
    <n v="46.090792523351126"/>
    <s v="2. Riesgo (&gt;=40 y &lt;60)"/>
  </r>
  <r>
    <s v="15762"/>
    <x v="1"/>
    <x v="4"/>
    <x v="290"/>
    <s v="Rural"/>
    <n v="6"/>
    <s v="G4"/>
    <n v="0"/>
    <n v="1146.3797360000001"/>
    <n v="4303.485138"/>
    <n v="7634.6153110000005"/>
    <n v="2357.1863750000002"/>
    <n v="638.27758700000004"/>
    <n v="7341.6153800000011"/>
    <n v="2138.3826560000002"/>
    <n v="2357.1863750000002"/>
    <n v="1367.9190060000001"/>
    <n v="70.175826999999998"/>
    <n v="-696.26743799999986"/>
    <n v="1153.963884"/>
    <n v="0"/>
    <n v="29716.43838974"/>
    <n v="3389.3400118699997"/>
    <s v="Si"/>
    <n v="44.698497657396643"/>
    <n v="80"/>
    <n v="655.73058700000001"/>
    <n v="1205.838242"/>
    <n v="7341.6153800000011"/>
    <n v="5470.970953"/>
    <n v="5449.8648739999999"/>
    <n v="7634.6153110000005"/>
    <n v="527.87227300000018"/>
    <n v="7634.6153110000005"/>
    <n v="71.383621204172542"/>
    <n v="28.616378795827458"/>
    <n v="29.126868479454448"/>
    <n v="40.663965377560181"/>
    <n v="11.405606443873889"/>
    <n v="88.594393556126107"/>
    <n v="58.031856136110569"/>
    <n v="80"/>
    <n v="6.9141960858124518"/>
    <n v="80"/>
    <n v="63.574947545902752"/>
    <n v="50.859958036722205"/>
    <n v="35.301502342603357"/>
    <n v="100"/>
    <n v="183.89232802403956"/>
    <n v="0"/>
    <n v="74.519988719430842"/>
    <n v="70"/>
    <n v="0"/>
    <n v="0"/>
    <n v="56.666666666666664"/>
    <n v="56.666666666666664"/>
    <n v="11.333333333333334"/>
    <n v="62.19329137005554"/>
    <n v="62.19329137005554"/>
    <s v="3. Vulnerable (&gt;=60 y &lt;70)"/>
  </r>
  <r>
    <s v="15763"/>
    <x v="1"/>
    <x v="4"/>
    <x v="291"/>
    <s v="Rural disperso"/>
    <n v="6"/>
    <s v="G2"/>
    <n v="0"/>
    <n v="2664.7971187500002"/>
    <n v="9468.6762122500004"/>
    <n v="16234.324962000001"/>
    <n v="6546.0908520499997"/>
    <n v="486.46211399999999"/>
    <n v="7715.8143680000003"/>
    <n v="573.261979"/>
    <n v="6546.0908520499997"/>
    <n v="2778.4922660499997"/>
    <n v="0"/>
    <n v="4750.9120080000012"/>
    <n v="0"/>
    <n v="0"/>
    <n v="82170.999603980003"/>
    <n v="4413.2109192099997"/>
    <s v="Si"/>
    <n v="38.965666803885803"/>
    <n v="80"/>
    <n v="2534.5398270000001"/>
    <n v="3869.2191029999999"/>
    <n v="7715.8143680000003"/>
    <n v="7244.8641690000004"/>
    <n v="12133.473331000001"/>
    <n v="16234.324962000001"/>
    <n v="4750.9120080000012"/>
    <n v="16234.324962000001"/>
    <n v="74.739623356074603"/>
    <n v="25.260376643925397"/>
    <n v="7.4297015410000595"/>
    <n v="9.8022797796272076"/>
    <n v="5.3707645525541876"/>
    <n v="94.629235447445808"/>
    <n v="42.445061164708342"/>
    <n v="50"/>
    <n v="29.264610749880596"/>
    <n v="20"/>
    <n v="39.938378374199679"/>
    <n v="31.950702699359745"/>
    <n v="41.034333196114197"/>
    <n v="100"/>
    <n v="152.65962924637836"/>
    <n v="0"/>
    <n v="93.896299515017063"/>
    <n v="100"/>
    <n v="0"/>
    <n v="0"/>
    <n v="66.666666666666671"/>
    <n v="66.666666666666671"/>
    <n v="13.333333333333336"/>
    <n v="45.284036032693081"/>
    <n v="45.284036032693081"/>
    <s v="2. Riesgo (&gt;=40 y &lt;60)"/>
  </r>
  <r>
    <s v="15764"/>
    <x v="1"/>
    <x v="4"/>
    <x v="292"/>
    <s v="Rural"/>
    <n v="6"/>
    <s v="G2"/>
    <n v="0"/>
    <n v="1558.057808"/>
    <n v="7222.0666229999997"/>
    <n v="12039.985646000001"/>
    <n v="3646.9956137000004"/>
    <n v="662.19798200000002"/>
    <n v="11128.369205999999"/>
    <n v="3054.3419140000001"/>
    <n v="3646.9956137000004"/>
    <n v="2264.2866957000006"/>
    <n v="47.124088"/>
    <n v="-471.09247799999866"/>
    <n v="1930.6473679999999"/>
    <n v="0"/>
    <n v="50064.86773803"/>
    <n v="4407.1902621899999"/>
    <s v="Si"/>
    <n v="32.428564686022163"/>
    <n v="80"/>
    <n v="1455.998"/>
    <n v="2072.0974219999998"/>
    <n v="11128.369205999999"/>
    <n v="10538.736288"/>
    <n v="8780.1244310000002"/>
    <n v="12039.985646000001"/>
    <n v="1506.6789780000013"/>
    <n v="12039.985646000001"/>
    <n v="72.92470846023798"/>
    <n v="27.07529153976202"/>
    <n v="27.446446621785459"/>
    <n v="36.211111207992325"/>
    <n v="8.8029599623654544"/>
    <n v="91.197040037634551"/>
    <n v="62.086356429773851"/>
    <n v="80"/>
    <n v="12.51395991905156"/>
    <n v="60"/>
    <n v="58.896688557077781"/>
    <n v="47.11735084566223"/>
    <n v="47.571435313977837"/>
    <n v="100"/>
    <n v="142.31457886617974"/>
    <n v="50"/>
    <n v="94.701533467436619"/>
    <n v="100"/>
    <n v="0"/>
    <n v="0"/>
    <n v="83.333333333333329"/>
    <n v="83.333333333333329"/>
    <n v="16.666666666666668"/>
    <n v="63.784017512328901"/>
    <n v="63.784017512328901"/>
    <s v="3. Vulnerable (&gt;=60 y &lt;70)"/>
  </r>
  <r>
    <s v="15774"/>
    <x v="1"/>
    <x v="4"/>
    <x v="293"/>
    <s v="Rural"/>
    <n v="6"/>
    <s v="G5"/>
    <n v="0"/>
    <n v="1349.330295"/>
    <n v="4260.748372"/>
    <n v="7112.7028540000001"/>
    <n v="1763.9443646999998"/>
    <n v="46.677571"/>
    <n v="5889.7861899999998"/>
    <n v="568.66062399999998"/>
    <n v="1763.9443646999998"/>
    <n v="627.38047169999982"/>
    <n v="293.30648600000001"/>
    <n v="86.352771000000757"/>
    <n v="0"/>
    <n v="0"/>
    <n v="15977.188973419999"/>
    <n v="4508.6380777299992"/>
    <s v="Si"/>
    <n v="50.252411474520351"/>
    <n v="80"/>
    <n v="367.934145"/>
    <n v="405.577989"/>
    <n v="5889.7861899999998"/>
    <n v="4307.9402339999997"/>
    <n v="5610.0786669999998"/>
    <n v="7112.7028540000001"/>
    <n v="379.65925700000076"/>
    <n v="7112.7028540000001"/>
    <n v="78.87407617267516"/>
    <n v="21.12592382732484"/>
    <n v="9.6550300071249264"/>
    <n v="12.305317286026373"/>
    <n v="28.219219821651155"/>
    <n v="71.780780178348849"/>
    <n v="35.56690813242858"/>
    <n v="50"/>
    <n v="5.3377635027518444"/>
    <n v="80"/>
    <n v="47.042404258340007"/>
    <n v="37.633923406672004"/>
    <n v="29.747588525479649"/>
    <n v="100"/>
    <n v="110.23113633555266"/>
    <n v="80"/>
    <n v="73.142557217344418"/>
    <n v="70"/>
    <n v="0"/>
    <n v="0"/>
    <n v="83.333333333333329"/>
    <n v="83.333333333333329"/>
    <n v="16.666666666666668"/>
    <n v="54.300590073338668"/>
    <n v="54.300590073338668"/>
    <s v="2. Riesgo (&gt;=40 y &lt;60)"/>
  </r>
  <r>
    <s v="15776"/>
    <x v="1"/>
    <x v="4"/>
    <x v="294"/>
    <s v="Rural"/>
    <n v="6"/>
    <s v="G2"/>
    <n v="0"/>
    <n v="1302.2759912500001"/>
    <n v="6775.4417407499996"/>
    <n v="12569.238293999999"/>
    <n v="3602.6105805500001"/>
    <n v="1024.19118"/>
    <n v="11713.363434000001"/>
    <n v="3388.9698199999998"/>
    <n v="3602.6105805500001"/>
    <n v="2274.33732255"/>
    <n v="110.88686800000001"/>
    <n v="-472.39839800000118"/>
    <n v="2613.9043900000001"/>
    <n v="0"/>
    <n v="96141.520381030001"/>
    <n v="21989.191895370001"/>
    <s v="NO"/>
    <n v="32.120114587727919"/>
    <n v="80"/>
    <n v="1845"/>
    <n v="2280.9575920000002"/>
    <n v="11713.363434000001"/>
    <n v="8530.4931309999993"/>
    <n v="8077.7177319999992"/>
    <n v="12569.238293999999"/>
    <n v="2252.392859999999"/>
    <n v="12569.238293999999"/>
    <n v="64.265769675605128"/>
    <n v="35.734230324394872"/>
    <n v="28.932508063080725"/>
    <n v="38.171726979286355"/>
    <n v="22.871691448421029"/>
    <n v="77.128308551578968"/>
    <n v="63.130257120456889"/>
    <n v="80"/>
    <n v="17.919883506983812"/>
    <n v="40"/>
    <n v="54.206853171052032"/>
    <n v="43.365482536841625"/>
    <n v="0"/>
    <n v="0"/>
    <n v="123.6291377777778"/>
    <n v="70"/>
    <n v="72.827016587215354"/>
    <n v="70"/>
    <n v="0"/>
    <n v="0"/>
    <n v="46.666666666666664"/>
    <n v="46.666666666666664"/>
    <n v="9.3333333333333339"/>
    <n v="52.698815870174961"/>
    <n v="52.698815870174961"/>
    <s v="2. Riesgo (&gt;=40 y &lt;60)"/>
  </r>
  <r>
    <s v="15778"/>
    <x v="1"/>
    <x v="4"/>
    <x v="295"/>
    <s v="Rural"/>
    <n v="6"/>
    <s v="G2"/>
    <n v="0"/>
    <n v="1527.1184040000001"/>
    <n v="6016.8820640000004"/>
    <n v="11582.065988"/>
    <n v="3672.9632701999999"/>
    <n v="788.28598"/>
    <n v="9871.5708049999994"/>
    <n v="3901.955821"/>
    <n v="3672.9632701999999"/>
    <n v="2196.4455001999995"/>
    <n v="0"/>
    <n v="233.97741300000052"/>
    <n v="3707.5846820000002"/>
    <n v="473.60333300000002"/>
    <n v="18967.95568435"/>
    <n v="8190.3612289299999"/>
    <s v="Si"/>
    <n v="42.482084637063522"/>
    <n v="80"/>
    <n v="1268.4908740000001"/>
    <n v="2102.4693400000001"/>
    <n v="9871.5708049999994"/>
    <n v="8613.921413"/>
    <n v="7544.0004680000002"/>
    <n v="11582.065988"/>
    <n v="3941.5620950000007"/>
    <n v="12055.669321000001"/>
    <n v="65.135188107339587"/>
    <n v="34.864811892660413"/>
    <n v="39.527202894838581"/>
    <n v="52.149699357794866"/>
    <n v="43.179989268362057"/>
    <n v="56.820010731637943"/>
    <n v="59.800366587395764"/>
    <n v="80"/>
    <n v="32.69467658783671"/>
    <n v="0"/>
    <n v="44.766904396418646"/>
    <n v="35.813523517134918"/>
    <n v="37.517915362936478"/>
    <n v="100"/>
    <n v="165.74572061130965"/>
    <n v="0"/>
    <n v="87.259885819154604"/>
    <n v="80"/>
    <n v="0"/>
    <n v="0"/>
    <n v="60"/>
    <n v="60"/>
    <n v="12"/>
    <n v="47.813523517134918"/>
    <n v="47.813523517134918"/>
    <s v="2. Riesgo (&gt;=40 y &lt;60)"/>
  </r>
  <r>
    <s v="15790"/>
    <x v="1"/>
    <x v="4"/>
    <x v="296"/>
    <s v="Rural"/>
    <n v="6"/>
    <s v="G4"/>
    <n v="0"/>
    <n v="1252.85682425"/>
    <n v="5499.2793127499999"/>
    <n v="10096.660694"/>
    <n v="2424.4825626500001"/>
    <n v="676.21831199999997"/>
    <n v="10068.107674999999"/>
    <n v="3058.1318419999998"/>
    <n v="2424.4825626500001"/>
    <n v="1166.3127676500001"/>
    <n v="9.5"/>
    <n v="-1229.6167759999989"/>
    <n v="1681.6690819999999"/>
    <n v="880"/>
    <n v="78747.931012970002"/>
    <n v="3555.9549083500001"/>
    <s v="Si"/>
    <n v="46.026388906201994"/>
    <n v="80"/>
    <n v="557.70000000000005"/>
    <n v="1159.674833"/>
    <n v="10068.107674999999"/>
    <n v="8601.6727439999995"/>
    <n v="6752.1361369999995"/>
    <n v="10096.660694"/>
    <n v="461.55230600000095"/>
    <n v="10976.660694"/>
    <n v="66.874943524768511"/>
    <n v="33.125056475231489"/>
    <n v="30.374445136235593"/>
    <n v="42.405704762039008"/>
    <n v="4.5156169344491408"/>
    <n v="95.484383065550858"/>
    <n v="48.105636461051738"/>
    <n v="70"/>
    <n v="4.2048517200890805"/>
    <n v="100"/>
    <n v="68.203028860564274"/>
    <n v="54.562423088451425"/>
    <n v="33.973611093798006"/>
    <n v="100"/>
    <n v="207.93882607136453"/>
    <n v="0"/>
    <n v="85.434850536597992"/>
    <n v="80"/>
    <n v="0"/>
    <n v="0"/>
    <n v="60"/>
    <n v="60"/>
    <n v="12"/>
    <n v="66.562423088451425"/>
    <n v="66.562423088451425"/>
    <s v="3. Vulnerable (&gt;=60 y &lt;70)"/>
  </r>
  <r>
    <s v="15798"/>
    <x v="1"/>
    <x v="4"/>
    <x v="297"/>
    <s v="Intermedio"/>
    <n v="6"/>
    <s v="G2"/>
    <n v="0"/>
    <n v="805.56193125000004"/>
    <n v="4784.1788937499996"/>
    <n v="6987.5247069999996"/>
    <n v="1851.7625438500002"/>
    <n v="189.316607"/>
    <n v="6617.2589770000004"/>
    <n v="2117.5020610000001"/>
    <n v="1851.7625438500002"/>
    <n v="700.59157985000024"/>
    <n v="4.0928969999999998"/>
    <n v="-604.09784200000104"/>
    <n v="978.77152699999999"/>
    <n v="0"/>
    <n v="60025.664967279998"/>
    <n v="9162.4472908899988"/>
    <s v="Si"/>
    <n v="49.896313027104654"/>
    <n v="80"/>
    <n v="653.70000000000005"/>
    <n v="1028.5157180000001"/>
    <n v="6440.4515850000007"/>
    <n v="5584.9037539999999"/>
    <n v="5589.7408249999999"/>
    <n v="6987.5247069999996"/>
    <n v="378.76658199999895"/>
    <n v="6987.5247069999996"/>
    <n v="79.996008019839707"/>
    <n v="20.003991980160293"/>
    <n v="31.999685494551862"/>
    <n v="42.218367500594773"/>
    <n v="15.264216224650657"/>
    <n v="84.735783775349347"/>
    <n v="37.833769895431629"/>
    <n v="50"/>
    <n v="5.4206117027472711"/>
    <n v="80"/>
    <n v="55.391628651220891"/>
    <n v="44.313302920976717"/>
    <n v="30.103686972895346"/>
    <n v="100"/>
    <n v="157.33757350466576"/>
    <n v="0"/>
    <n v="86.716027289257227"/>
    <n v="80"/>
    <n v="0"/>
    <n v="0"/>
    <n v="60"/>
    <n v="60"/>
    <n v="12"/>
    <n v="56.313302920976717"/>
    <n v="56.313302920976717"/>
    <s v="2. Riesgo (&gt;=40 y &lt;60)"/>
  </r>
  <r>
    <s v="15804"/>
    <x v="1"/>
    <x v="4"/>
    <x v="298"/>
    <s v="Rural"/>
    <n v="6"/>
    <s v="G3"/>
    <n v="0"/>
    <n v="1621.8374100000001"/>
    <n v="10773.072829999999"/>
    <n v="16561.440343999999"/>
    <n v="4410.1023999999998"/>
    <n v="697.33969400000001"/>
    <n v="14986.061182000001"/>
    <n v="3856.0453510000002"/>
    <n v="4410.1023999999998"/>
    <n v="2817.4903829999998"/>
    <n v="22.436354999999999"/>
    <n v="-17.232855000002019"/>
    <n v="1185.129927"/>
    <n v="509.82571200000001"/>
    <n v="51592.327543500003"/>
    <n v="5892.5360031600003"/>
    <s v="Si"/>
    <n v="60.454867860448743"/>
    <n v="80"/>
    <n v="1426.8085349999999"/>
    <n v="2778.9784800000002"/>
    <n v="14986.061182000001"/>
    <n v="13281.05198"/>
    <n v="12394.910239999999"/>
    <n v="16561.440343999999"/>
    <n v="1190.333426999998"/>
    <n v="17071.266056"/>
    <n v="74.841982234295941"/>
    <n v="25.158017765704059"/>
    <n v="25.730879543128772"/>
    <n v="34.1354520891664"/>
    <n v="11.421341667889894"/>
    <n v="88.578658332110109"/>
    <n v="63.887187358733435"/>
    <n v="80"/>
    <n v="6.9727308044714951"/>
    <n v="80"/>
    <n v="61.574425637396111"/>
    <n v="49.259540509916889"/>
    <n v="19.545132139551257"/>
    <n v="86.583096075771692"/>
    <n v="194.76884331926149"/>
    <n v="0"/>
    <n v="88.62269957867305"/>
    <n v="80"/>
    <n v="0"/>
    <n v="0"/>
    <n v="55.527698691923895"/>
    <n v="55.527698691923895"/>
    <n v="11.105539738384779"/>
    <n v="60.365080248301666"/>
    <n v="60.365080248301666"/>
    <s v="3. Vulnerable (&gt;=60 y &lt;70)"/>
  </r>
  <r>
    <s v="15806"/>
    <x v="1"/>
    <x v="4"/>
    <x v="299"/>
    <s v="Intermedio"/>
    <n v="6"/>
    <s v="G1"/>
    <n v="0"/>
    <n v="1133.04855075"/>
    <n v="7345.0438872499999"/>
    <n v="25496.946834000002"/>
    <n v="16174.857039050003"/>
    <n v="3315.3904550000002"/>
    <n v="17594.634993"/>
    <n v="2371.9139259999997"/>
    <n v="16160.805039050001"/>
    <n v="11779.95845505"/>
    <n v="0"/>
    <n v="3930.1148310000026"/>
    <n v="5148.0301900000004"/>
    <n v="0"/>
    <n v="162131.99834373998"/>
    <n v="4436.9845501700001"/>
    <s v="Si"/>
    <n v="32.074229098167102"/>
    <n v="80"/>
    <n v="9356.6998789999998"/>
    <n v="15023.771062"/>
    <n v="17185.985419000001"/>
    <n v="14594.055469000001"/>
    <n v="8478.0924379999997"/>
    <n v="25496.946834000002"/>
    <n v="9078.1450210000039"/>
    <n v="25496.946834000002"/>
    <n v="33.251402582424191"/>
    <n v="66.748597417575809"/>
    <n v="13.480893050317112"/>
    <n v="17.587861234206347"/>
    <n v="2.7366495173661165"/>
    <n v="97.263350482633882"/>
    <n v="72.892151267128185"/>
    <n v="100"/>
    <n v="35.60483174751873"/>
    <n v="0"/>
    <n v="56.319961826883208"/>
    <n v="45.055969461506571"/>
    <n v="47.925770901832898"/>
    <n v="100"/>
    <n v="160.56698682533431"/>
    <n v="0"/>
    <n v="84.918351279790542"/>
    <n v="80"/>
    <n v="0"/>
    <n v="2"/>
    <n v="60"/>
    <n v="62"/>
    <n v="12.4"/>
    <n v="57.055969461506571"/>
    <n v="57.455969461506569"/>
    <s v="2. Riesgo (&gt;=40 y &lt;60)"/>
  </r>
  <r>
    <s v="15808"/>
    <x v="1"/>
    <x v="4"/>
    <x v="300"/>
    <s v="Rural disperso"/>
    <n v="6"/>
    <s v="G3"/>
    <n v="0"/>
    <n v="1257.6791197499999"/>
    <n v="4304.6677862500001"/>
    <n v="7885.6645399999998"/>
    <n v="2465.9467100500001"/>
    <n v="469.07885499999998"/>
    <n v="7919.8467119999996"/>
    <n v="2824.820084"/>
    <n v="2465.9467100500001"/>
    <n v="1171.6407770500002"/>
    <n v="56.415517000000001"/>
    <n v="-1328.4881050000004"/>
    <n v="1336.779779"/>
    <n v="2200"/>
    <n v="28636.954804749999"/>
    <n v="7700.1673883599997"/>
    <s v="Si"/>
    <n v="48.07112605353035"/>
    <n v="80"/>
    <n v="462.82"/>
    <n v="1198.5190689999999"/>
    <n v="7919.8467119999996"/>
    <n v="7540.2629919999999"/>
    <n v="5562.3469059999998"/>
    <n v="7885.6645399999998"/>
    <n v="64.707190999999511"/>
    <n v="10085.66454"/>
    <n v="70.537452839707029"/>
    <n v="29.462547160292971"/>
    <n v="35.667610582915536"/>
    <n v="47.31785441486354"/>
    <n v="26.888918325501482"/>
    <n v="73.111081674498521"/>
    <n v="47.512818191689298"/>
    <n v="70"/>
    <n v="0.641575879738704"/>
    <n v="100"/>
    <n v="63.978296649931011"/>
    <n v="51.18263731994481"/>
    <n v="31.92887394646965"/>
    <n v="100"/>
    <n v="258.96008577848841"/>
    <n v="0"/>
    <n v="95.207183499841463"/>
    <n v="100"/>
    <n v="0"/>
    <n v="0"/>
    <n v="66.666666666666671"/>
    <n v="66.666666666666671"/>
    <n v="13.333333333333336"/>
    <n v="64.515970653278146"/>
    <n v="64.515970653278146"/>
    <s v="3. Vulnerable (&gt;=60 y &lt;70)"/>
  </r>
  <r>
    <s v="15810"/>
    <x v="1"/>
    <x v="4"/>
    <x v="301"/>
    <s v="Rural disperso"/>
    <n v="6"/>
    <s v="G4"/>
    <n v="0"/>
    <n v="1705.1817147500001"/>
    <n v="6719.5205422500003"/>
    <n v="10102.881226000001"/>
    <n v="2508.9284186499999"/>
    <n v="465.62911000000003"/>
    <n v="6526.3666110000004"/>
    <n v="0"/>
    <n v="2508.9284186499999"/>
    <n v="1004.8492096500001"/>
    <n v="19.486346000000001"/>
    <n v="2072.4354060000014"/>
    <n v="1522.3956720000001"/>
    <n v="0"/>
    <n v="19909.399149919998"/>
    <n v="4122.3201103900001"/>
    <s v="Si"/>
    <n v="51.913782920242745"/>
    <n v="80"/>
    <n v="526.95749999999998"/>
    <n v="799.50669400000004"/>
    <n v="6526.3666110000004"/>
    <n v="6231.4755089999999"/>
    <n v="8424.7022570000008"/>
    <n v="10102.881226000001"/>
    <n v="3614.3174240000017"/>
    <n v="10102.881226000001"/>
    <n v="83.389105231870218"/>
    <n v="16.610894768129782"/>
    <n v="0"/>
    <n v="0"/>
    <n v="20.705396879878037"/>
    <n v="79.294603120121963"/>
    <n v="40.050931791457316"/>
    <n v="50"/>
    <n v="35.775115466056072"/>
    <n v="0"/>
    <n v="29.18109957765035"/>
    <n v="23.344879662120281"/>
    <n v="28.086217079757255"/>
    <n v="100"/>
    <n v="151.7212856824317"/>
    <n v="0"/>
    <n v="95.481542494058331"/>
    <n v="100"/>
    <n v="0"/>
    <n v="0"/>
    <n v="66.666666666666671"/>
    <n v="66.666666666666671"/>
    <n v="13.333333333333336"/>
    <n v="36.67821299545362"/>
    <n v="36.67821299545362"/>
    <s v="1. Deterioro (&lt;40)"/>
  </r>
  <r>
    <s v="15814"/>
    <x v="1"/>
    <x v="4"/>
    <x v="302"/>
    <s v="Intermedio"/>
    <n v="6"/>
    <s v="G2"/>
    <n v="0"/>
    <n v="1483.314208"/>
    <n v="9284.2936079999999"/>
    <n v="14534.573898999999"/>
    <n v="3192.5874223999999"/>
    <n v="319.00085100000001"/>
    <n v="13980.922691"/>
    <n v="3862.231867"/>
    <n v="3192.5874223999999"/>
    <n v="1831.0701263999999"/>
    <n v="20.012219000000002"/>
    <n v="-807.86608800000067"/>
    <n v="1393.356452"/>
    <n v="0"/>
    <n v="33144.011575600001"/>
    <n v="4115.7521815099999"/>
    <s v="Si"/>
    <n v="31.130876339853941"/>
    <n v="80"/>
    <n v="1548.9292929999999"/>
    <n v="1685.9575279999999"/>
    <n v="13980.922691"/>
    <n v="11321.052858999999"/>
    <n v="10767.607816"/>
    <n v="14534.573898999999"/>
    <n v="605.50258299999928"/>
    <n v="14534.573898999999"/>
    <n v="74.082720902749173"/>
    <n v="25.917279097250827"/>
    <n v="27.625014116459219"/>
    <n v="36.44670190200339"/>
    <n v="12.417785252464549"/>
    <n v="87.582214747535446"/>
    <n v="57.353797535902991"/>
    <n v="80"/>
    <n v="4.1659465713106236"/>
    <n v="100"/>
    <n v="65.989239149357928"/>
    <n v="52.791391319486344"/>
    <n v="48.869123660146059"/>
    <n v="100"/>
    <n v="108.84664236251874"/>
    <n v="100"/>
    <n v="80.975005078082233"/>
    <n v="80"/>
    <n v="0.31692066216687309"/>
    <n v="0"/>
    <n v="93.333333333333329"/>
    <n v="93.650253995500208"/>
    <n v="18.730050799100042"/>
    <n v="71.458057986153008"/>
    <n v="71.521442118586378"/>
    <s v="4. Solvente (&gt;=70 y &lt;80)"/>
  </r>
  <r>
    <s v="15816"/>
    <x v="1"/>
    <x v="4"/>
    <x v="303"/>
    <s v="Rural disperso"/>
    <n v="6"/>
    <s v="G4"/>
    <n v="0"/>
    <n v="1637.321072"/>
    <n v="4837.0939349999999"/>
    <n v="10284.036877999999"/>
    <n v="2588.7970169999999"/>
    <n v="361.358495"/>
    <n v="6956.2735590000002"/>
    <n v="2476.232008"/>
    <n v="2588.7970169999999"/>
    <n v="1361.0862029999996"/>
    <n v="41.170347999999997"/>
    <n v="2100.0525049999987"/>
    <n v="2953.4683460000001"/>
    <n v="0"/>
    <n v="30917.73571293"/>
    <n v="3765.6031479899998"/>
    <s v="Si"/>
    <n v="36.17020255930953"/>
    <n v="80"/>
    <n v="738.70000400000004"/>
    <n v="951.47594500000002"/>
    <n v="6956.2735590000002"/>
    <n v="5410.5228360000001"/>
    <n v="6474.4150069999996"/>
    <n v="10284.036877999999"/>
    <n v="5094.691198999999"/>
    <n v="10284.036877999999"/>
    <n v="62.955968398463384"/>
    <n v="37.044031601536616"/>
    <n v="35.597105073538408"/>
    <n v="49.697050311906722"/>
    <n v="12.179427313026677"/>
    <n v="87.820572686973321"/>
    <n v="52.57601094493225"/>
    <n v="70"/>
    <n v="49.53979900537653"/>
    <n v="0"/>
    <n v="48.912330920083335"/>
    <n v="39.129864736066672"/>
    <n v="43.82979744069047"/>
    <n v="100"/>
    <n v="128.80410719477945"/>
    <n v="70"/>
    <n v="77.779040604288568"/>
    <n v="70"/>
    <n v="0"/>
    <n v="0"/>
    <n v="80"/>
    <n v="80"/>
    <n v="16"/>
    <n v="55.129864736066672"/>
    <n v="55.129864736066672"/>
    <s v="2. Riesgo (&gt;=40 y &lt;60)"/>
  </r>
  <r>
    <s v="15820"/>
    <x v="1"/>
    <x v="4"/>
    <x v="304"/>
    <s v="Intermedio"/>
    <n v="6"/>
    <s v="G2"/>
    <n v="0"/>
    <n v="861.88919625000005"/>
    <n v="3637.06213875"/>
    <n v="6440.1880940000001"/>
    <n v="1570.6156262500001"/>
    <n v="286.45582999999999"/>
    <n v="5817.338178"/>
    <n v="1396.9436149999999"/>
    <n v="1570.6156262500001"/>
    <n v="599.43574325000009"/>
    <n v="0"/>
    <n v="-348.32996699999967"/>
    <n v="1118.876557"/>
    <n v="0"/>
    <n v="17969.0617035"/>
    <n v="3808.8758832199997"/>
    <s v="Si"/>
    <n v="50.503648855123586"/>
    <n v="80"/>
    <n v="436.45"/>
    <n v="703.57045100000005"/>
    <n v="5817.338178"/>
    <n v="4580.6158969999997"/>
    <n v="4498.9513349999997"/>
    <n v="6440.1880940000001"/>
    <n v="770.54659000000038"/>
    <n v="6440.1880940000001"/>
    <n v="69.857452442909974"/>
    <n v="30.142547557090026"/>
    <n v="24.013450348871913"/>
    <n v="31.681832371714002"/>
    <n v="21.196854605258046"/>
    <n v="78.803145394741961"/>
    <n v="38.165655124749527"/>
    <n v="50"/>
    <n v="11.964659707965362"/>
    <n v="60"/>
    <n v="50.125505064709195"/>
    <n v="40.100404051767356"/>
    <n v="29.496351144876414"/>
    <n v="100"/>
    <n v="161.20299026234392"/>
    <n v="0"/>
    <n v="78.740753190573741"/>
    <n v="70"/>
    <n v="1.0083278134322504"/>
    <n v="0"/>
    <n v="56.666666666666664"/>
    <n v="57.674994480098917"/>
    <n v="11.534998896019784"/>
    <n v="51.433737385100692"/>
    <n v="51.635402947787142"/>
    <s v="2. Riesgo (&gt;=40 y &lt;60)"/>
  </r>
  <r>
    <s v="15822"/>
    <x v="1"/>
    <x v="4"/>
    <x v="305"/>
    <s v="Rural disperso"/>
    <n v="6"/>
    <s v="G4"/>
    <n v="0"/>
    <n v="1615.663687"/>
    <n v="7410.3146710000001"/>
    <n v="11935.982979"/>
    <n v="3135.9900694999997"/>
    <n v="695.241308"/>
    <n v="11185.218363"/>
    <n v="2415.3743730000001"/>
    <n v="3135.9900694999997"/>
    <n v="1812.0273374999997"/>
    <n v="8.9949519999999996"/>
    <n v="-573.19811599999957"/>
    <n v="2717.7531269999999"/>
    <n v="370"/>
    <n v="31490.47547628"/>
    <n v="4044.6303466700001"/>
    <s v="Si"/>
    <n v="40.443458850402436"/>
    <n v="80"/>
    <n v="702"/>
    <n v="1512.151967"/>
    <n v="11185.218363"/>
    <n v="10108.514375000001"/>
    <n v="9025.9783580000003"/>
    <n v="11935.982979"/>
    <n v="2153.5499630000004"/>
    <n v="12305.982979"/>
    <n v="75.619899708973932"/>
    <n v="24.380100291026068"/>
    <n v="21.594342592272557"/>
    <n v="30.147820392801517"/>
    <n v="12.843979919314307"/>
    <n v="87.156020080685693"/>
    <n v="57.781666948610848"/>
    <n v="80"/>
    <n v="17.500023904429295"/>
    <n v="40"/>
    <n v="52.336788152902656"/>
    <n v="41.869430522322126"/>
    <n v="39.556541149597564"/>
    <n v="100"/>
    <n v="215.4062631054131"/>
    <n v="0"/>
    <n v="90.373867071190418"/>
    <n v="100"/>
    <n v="0"/>
    <n v="0"/>
    <n v="66.666666666666671"/>
    <n v="66.666666666666671"/>
    <n v="13.333333333333336"/>
    <n v="55.202763855655462"/>
    <n v="55.202763855655462"/>
    <s v="2. Riesgo (&gt;=40 y &lt;60)"/>
  </r>
  <r>
    <s v="15832"/>
    <x v="1"/>
    <x v="4"/>
    <x v="306"/>
    <s v="Rural disperso"/>
    <n v="6"/>
    <s v="G1"/>
    <n v="0"/>
    <n v="1028.4473049999999"/>
    <n v="4011.9847030000001"/>
    <n v="6020.3613930000001"/>
    <n v="2010.9641040000001"/>
    <n v="696.68343300000004"/>
    <n v="9095.5556350000006"/>
    <n v="5907.0472149999996"/>
    <n v="2008.3766900000001"/>
    <n v="1261.9044480000002"/>
    <n v="0"/>
    <n v="-3821.6664840000003"/>
    <n v="2472.5014620000002"/>
    <n v="0"/>
    <n v="60118.027773000002"/>
    <n v="29076.619466"/>
    <s v="Si"/>
    <n v="28.476620708489143"/>
    <n v="80"/>
    <n v="448.22402199999999"/>
    <n v="979.92938500000002"/>
    <n v="9095.5556350000006"/>
    <n v="7306.6657800000003"/>
    <n v="5040.4320079999998"/>
    <n v="6020.3613930000001"/>
    <n v="-1349.1650220000001"/>
    <n v="6020.3613930000001"/>
    <n v="83.723080376214881"/>
    <n v="16.276919623785119"/>
    <n v="64.94432503133163"/>
    <n v="84.729681656615895"/>
    <n v="48.365890470975813"/>
    <n v="51.634109529024187"/>
    <n v="62.832060055427164"/>
    <n v="80"/>
    <n v="-22.41003378250187"/>
    <n v="20"/>
    <n v="50.528142161885043"/>
    <n v="40.42251372950804"/>
    <n v="51.523379291510857"/>
    <n v="100"/>
    <n v="218.62491452990443"/>
    <n v="0"/>
    <n v="80.332264165189727"/>
    <n v="80"/>
    <n v="1.8937132350769956"/>
    <n v="0"/>
    <n v="60"/>
    <n v="61.893713235076994"/>
    <n v="12.3787426470154"/>
    <n v="52.42251372950804"/>
    <n v="52.80125637652344"/>
    <s v="2. Riesgo (&gt;=40 y &lt;60)"/>
  </r>
  <r>
    <s v="15835"/>
    <x v="1"/>
    <x v="4"/>
    <x v="307"/>
    <s v="Intermedio"/>
    <n v="6"/>
    <s v="G3"/>
    <n v="0"/>
    <n v="849.69172400000002"/>
    <n v="7338.2017379999998"/>
    <n v="12036.593871000001"/>
    <n v="2914.4314967"/>
    <n v="276.54526700000002"/>
    <n v="10451.080711999999"/>
    <n v="2149.1167759999998"/>
    <n v="2914.4314967"/>
    <n v="1572.3899197000001"/>
    <n v="25.046856999999999"/>
    <n v="999.94570400000157"/>
    <n v="298.36361499999998"/>
    <n v="0"/>
    <n v="28463.829522389999"/>
    <n v="6826.3625807399994"/>
    <s v="NO"/>
    <n v="57.74115670114265"/>
    <n v="80"/>
    <n v="1009.912001"/>
    <n v="2030.2893859999999"/>
    <n v="9694.6065899999994"/>
    <n v="7981.0863849999996"/>
    <n v="8187.893462"/>
    <n v="12036.593871000001"/>
    <n v="1323.3561760000016"/>
    <n v="12036.593871000001"/>
    <n v="68.025003998242809"/>
    <n v="31.974996001757191"/>
    <n v="20.563584142378406"/>
    <n v="27.280343841225179"/>
    <n v="23.982586655707372"/>
    <n v="76.017413344292635"/>
    <n v="53.951857214019654"/>
    <n v="70"/>
    <n v="10.994440704594922"/>
    <n v="60"/>
    <n v="53.054550637454994"/>
    <n v="42.443640509963998"/>
    <n v="0"/>
    <n v="0"/>
    <n v="201.03626692124038"/>
    <n v="0"/>
    <n v="82.325015573427208"/>
    <n v="80"/>
    <n v="0.82690895724696112"/>
    <n v="0"/>
    <n v="26.666666666666668"/>
    <n v="27.493575623913628"/>
    <n v="5.4987151247827262"/>
    <n v="47.776973843297334"/>
    <n v="47.942355634746725"/>
    <s v="2. Riesgo (&gt;=40 y &lt;60)"/>
  </r>
  <r>
    <s v="15837"/>
    <x v="1"/>
    <x v="4"/>
    <x v="308"/>
    <s v="Rural"/>
    <n v="6"/>
    <s v="G1"/>
    <n v="0"/>
    <n v="1324.12208775"/>
    <n v="7615.7716232499997"/>
    <n v="22629.961966000003"/>
    <n v="12038.020561750001"/>
    <n v="2663.619655"/>
    <n v="20066.045921000001"/>
    <n v="5926.4663170000003"/>
    <n v="12038.020562750002"/>
    <n v="8502.5012747500023"/>
    <n v="53.022781000000002"/>
    <n v="-971.60324299999775"/>
    <n v="3603.4354149999999"/>
    <n v="0"/>
    <n v="106006.52392209"/>
    <n v="15994.29455183"/>
    <s v="NO"/>
    <n v="22.98424949141075"/>
    <n v="80"/>
    <n v="8075.1180000000004"/>
    <n v="10709.166624"/>
    <n v="20066.045921000001"/>
    <n v="15319.641364999999"/>
    <n v="8939.8937110000006"/>
    <n v="22629.961966000003"/>
    <n v="2684.8549530000023"/>
    <n v="22629.961966000003"/>
    <n v="39.504678463143641"/>
    <n v="60.495321536856359"/>
    <n v="29.534798935138948"/>
    <n v="38.532606357201985"/>
    <n v="15.088028510004804"/>
    <n v="84.911971489995196"/>
    <n v="70.630393347722148"/>
    <n v="100"/>
    <n v="11.864160253710619"/>
    <n v="60"/>
    <n v="68.787979876810709"/>
    <n v="55.030383901448573"/>
    <n v="0"/>
    <n v="0"/>
    <n v="132.61932053500641"/>
    <n v="60"/>
    <n v="76.346089435424446"/>
    <n v="70"/>
    <n v="0"/>
    <n v="2"/>
    <n v="43.333333333333336"/>
    <n v="45.333333333333336"/>
    <n v="9.0666666666666682"/>
    <n v="63.697050568115245"/>
    <n v="64.097050568115236"/>
    <s v="3. Vulnerable (&gt;=60 y &lt;70)"/>
  </r>
  <r>
    <s v="15839"/>
    <x v="1"/>
    <x v="4"/>
    <x v="309"/>
    <s v="Rural disperso"/>
    <n v="6"/>
    <s v="G2"/>
    <n v="0"/>
    <n v="1118.8932124999999"/>
    <n v="3722.1344804999999"/>
    <n v="6516.8831220000002"/>
    <n v="1660.2218351000001"/>
    <n v="310.33237800000001"/>
    <n v="5901.2618000000002"/>
    <n v="1498.268188"/>
    <n v="1660.2218351000001"/>
    <n v="669.23246910000012"/>
    <n v="0"/>
    <n v="-375.36804399999983"/>
    <n v="1109.6498200000001"/>
    <n v="0"/>
    <n v="34528.939189269993"/>
    <n v="3331.9923738800003"/>
    <s v="Si"/>
    <n v="54.397834618078669"/>
    <n v="80"/>
    <n v="353.65"/>
    <n v="535.69126700000004"/>
    <n v="5901.2618000000002"/>
    <n v="4892.2398800000001"/>
    <n v="4841.027693"/>
    <n v="6516.8831220000002"/>
    <n v="734.28177600000026"/>
    <n v="6516.8831220000002"/>
    <n v="74.284402564431929"/>
    <n v="25.715597435568071"/>
    <n v="25.388946275862562"/>
    <n v="33.49657497445456"/>
    <n v="9.6498544470645946"/>
    <n v="90.350145552935402"/>
    <n v="40.309822154561068"/>
    <n v="50"/>
    <n v="11.267376785094969"/>
    <n v="60"/>
    <n v="51.912463592591607"/>
    <n v="41.529970874073285"/>
    <n v="25.602165381921331"/>
    <n v="100"/>
    <n v="151.47498006503608"/>
    <n v="0"/>
    <n v="82.901590300569282"/>
    <n v="80"/>
    <n v="0"/>
    <n v="0"/>
    <n v="60"/>
    <n v="60"/>
    <n v="12"/>
    <n v="53.529970874073285"/>
    <n v="53.529970874073285"/>
    <s v="2. Riesgo (&gt;=40 y &lt;60)"/>
  </r>
  <r>
    <s v="15842"/>
    <x v="1"/>
    <x v="4"/>
    <x v="310"/>
    <s v="Rural"/>
    <n v="6"/>
    <s v="G4"/>
    <n v="0"/>
    <n v="1680.951599"/>
    <n v="9013.9284439999992"/>
    <n v="14281.886345999999"/>
    <n v="3604.3344962000001"/>
    <n v="1028.495375"/>
    <n v="12389.354675"/>
    <n v="924.44872399999997"/>
    <n v="3604.3344962000001"/>
    <n v="2065.2009232"/>
    <n v="2.6716250000000001"/>
    <n v="353.39809799999784"/>
    <n v="3092.0475590000001"/>
    <n v="0"/>
    <n v="118411.78892429"/>
    <n v="7105.0140026199997"/>
    <s v="Si"/>
    <n v="40.366651834837072"/>
    <n v="80"/>
    <n v="936.72088199999996"/>
    <n v="1875.8505130000001"/>
    <n v="12389.354675"/>
    <n v="11534.462266"/>
    <n v="10694.880042999999"/>
    <n v="14281.886345999999"/>
    <n v="3448.1172819999979"/>
    <n v="14281.886345999999"/>
    <n v="74.884225962177382"/>
    <n v="25.115774037822618"/>
    <n v="7.4616374157518406"/>
    <n v="10.417177725372953"/>
    <n v="6.0002589836412277"/>
    <n v="93.999741016358769"/>
    <n v="57.297704343958991"/>
    <n v="80"/>
    <n v="24.143290308186284"/>
    <n v="20"/>
    <n v="45.906538555910871"/>
    <n v="36.725230844728699"/>
    <n v="39.633348165162928"/>
    <n v="100"/>
    <n v="200.25714693098945"/>
    <n v="0"/>
    <n v="93.0997825841159"/>
    <n v="100"/>
    <n v="0"/>
    <n v="0"/>
    <n v="66.666666666666671"/>
    <n v="66.666666666666671"/>
    <n v="13.333333333333336"/>
    <n v="50.058564178062035"/>
    <n v="50.058564178062035"/>
    <s v="2. Riesgo (&gt;=40 y &lt;60)"/>
  </r>
  <r>
    <s v="15861"/>
    <x v="1"/>
    <x v="4"/>
    <x v="311"/>
    <s v="Intermedio"/>
    <n v="6"/>
    <s v="G2"/>
    <n v="0"/>
    <n v="1297.3477535"/>
    <n v="14195.525966499999"/>
    <n v="22537.450059999999"/>
    <n v="6342.9614115999993"/>
    <n v="1798.6366680000001"/>
    <n v="20867.903843"/>
    <n v="1448.4409419999999"/>
    <n v="6342.9614115999993"/>
    <n v="3957.3587355999998"/>
    <n v="15.81011"/>
    <n v="-716.05645899999945"/>
    <n v="4499.0076049999998"/>
    <n v="1152.7529999999999"/>
    <n v="89521.362573840001"/>
    <n v="17235.384208630003"/>
    <s v="Si"/>
    <n v="47.211263573706148"/>
    <n v="80"/>
    <n v="4520.8999999999996"/>
    <n v="4982.0801789999996"/>
    <n v="20867.903843"/>
    <n v="19479.987634000001"/>
    <n v="15492.87372"/>
    <n v="22537.450059999999"/>
    <n v="3798.7612560000002"/>
    <n v="23690.20306"/>
    <n v="68.742797782155137"/>
    <n v="31.257202217844863"/>
    <n v="6.9409987361326175"/>
    <n v="9.1575161109974683"/>
    <n v="19.252817107663795"/>
    <n v="80.747182892336212"/>
    <n v="62.389765265839195"/>
    <n v="80"/>
    <n v="16.035157007219002"/>
    <n v="40"/>
    <n v="48.232380244235706"/>
    <n v="38.585904195388565"/>
    <n v="32.788736426293852"/>
    <n v="100"/>
    <n v="110.20107011878166"/>
    <n v="80"/>
    <n v="93.349038698654127"/>
    <n v="100"/>
    <n v="0.29772824852467472"/>
    <n v="0"/>
    <n v="93.333333333333329"/>
    <n v="93.631061581858006"/>
    <n v="18.726212316371601"/>
    <n v="57.252570862055236"/>
    <n v="57.312116511760166"/>
    <s v="2. Riesgo (&gt;=40 y &lt;60)"/>
  </r>
  <r>
    <s v="15879"/>
    <x v="1"/>
    <x v="4"/>
    <x v="312"/>
    <s v="Rural disperso"/>
    <n v="6"/>
    <s v="G4"/>
    <n v="0"/>
    <n v="1045.089262"/>
    <n v="4462.3210740000004"/>
    <n v="7086.0855040000006"/>
    <n v="1514.5650304000001"/>
    <n v="180.30243899999999"/>
    <n v="6125.9903130000002"/>
    <n v="1378.0161599999999"/>
    <n v="1514.5650304000001"/>
    <n v="443.71628439999995"/>
    <n v="0"/>
    <n v="-110.75355499999932"/>
    <n v="1203.0555589999999"/>
    <n v="0"/>
    <n v="34433.964503180003"/>
    <n v="2620.9306482299999"/>
    <s v="Si"/>
    <n v="53.797729028864495"/>
    <n v="80"/>
    <n v="414.3"/>
    <n v="446.63180399999999"/>
    <n v="6125.9903130000002"/>
    <n v="4288.2207179999996"/>
    <n v="5507.4103360000008"/>
    <n v="7086.0855040000006"/>
    <n v="1092.3020040000006"/>
    <n v="7086.0855040000006"/>
    <n v="77.721477293650224"/>
    <n v="22.278522706349776"/>
    <n v="22.494586011272389"/>
    <n v="31.404648508306199"/>
    <n v="7.6114693328093397"/>
    <n v="92.388530667190665"/>
    <n v="29.296614902221364"/>
    <n v="40"/>
    <n v="15.414744902293526"/>
    <n v="40"/>
    <n v="45.214340376369321"/>
    <n v="36.171472301095456"/>
    <n v="26.202270971135505"/>
    <n v="100"/>
    <n v="107.80395944967414"/>
    <n v="100"/>
    <n v="70.000448889054582"/>
    <n v="70"/>
    <n v="0.98298418857511882"/>
    <n v="0"/>
    <n v="90"/>
    <n v="90.982984188575116"/>
    <n v="18.196596837715024"/>
    <n v="54.171472301095456"/>
    <n v="54.368069138810483"/>
    <s v="2. Riesgo (&gt;=40 y &lt;60)"/>
  </r>
  <r>
    <s v="15897"/>
    <x v="1"/>
    <x v="4"/>
    <x v="313"/>
    <s v="Rural disperso"/>
    <n v="6"/>
    <s v="G1"/>
    <n v="0"/>
    <n v="1161.4379072500001"/>
    <n v="6208.0582327499997"/>
    <n v="13797.224681"/>
    <n v="5707.2533352499995"/>
    <n v="3401.3865489999998"/>
    <n v="12918.427288999999"/>
    <n v="2796.0273630000002"/>
    <n v="5707.2533352499995"/>
    <n v="4157.5546342500002"/>
    <n v="11.321954"/>
    <n v="-670.90130899999895"/>
    <n v="2742.2319990000001"/>
    <n v="0"/>
    <n v="33525.710137659997"/>
    <n v="4869.8152890600004"/>
    <s v="Si"/>
    <n v="53.442175451979388"/>
    <n v="80"/>
    <n v="4148.8705049999999"/>
    <n v="4543.033692"/>
    <n v="12918.427288999999"/>
    <n v="10562.837466000001"/>
    <n v="7369.4961399999993"/>
    <n v="13797.224681"/>
    <n v="2082.6526440000011"/>
    <n v="13797.224681"/>
    <n v="53.412887811767305"/>
    <n v="46.587112188232695"/>
    <n v="21.643713282195026"/>
    <n v="28.237493197176615"/>
    <n v="14.525614130361566"/>
    <n v="85.474385869638439"/>
    <n v="72.846856272727265"/>
    <n v="100"/>
    <n v="15.094721526627005"/>
    <n v="40"/>
    <n v="60.059798251009546"/>
    <n v="48.047838600807637"/>
    <n v="26.557824548020612"/>
    <n v="100"/>
    <n v="109.50049384585456"/>
    <n v="100"/>
    <n v="81.765661018150595"/>
    <n v="80"/>
    <n v="0"/>
    <n v="0"/>
    <n v="93.333333333333329"/>
    <n v="93.333333333333329"/>
    <n v="18.666666666666668"/>
    <n v="66.714505267474308"/>
    <n v="66.714505267474308"/>
    <s v="3. Vulnerable (&gt;=60 y &lt;70)"/>
  </r>
  <r>
    <s v="17001"/>
    <x v="1"/>
    <x v="5"/>
    <x v="314"/>
    <s v="Ciudades y aglomeraciones"/>
    <n v="1"/>
    <s v="C"/>
    <n v="1"/>
    <n v="1916.5119152499999"/>
    <n v="304794.86134574999"/>
    <n v="641287.87360400008"/>
    <n v="210511.00438695005"/>
    <n v="15553.772308"/>
    <n v="545895.84524299996"/>
    <n v="73162.719597999996"/>
    <n v="210511.00438695005"/>
    <n v="108991.62952395005"/>
    <n v="5370.5197719999996"/>
    <n v="-6127.3465019998839"/>
    <n v="70605.064448999998"/>
    <n v="35320.2575"/>
    <n v="1526087.1157120001"/>
    <n v="856535.47977400001"/>
    <s v="Si"/>
    <n v="33.266573081298255"/>
    <n v="65"/>
    <n v="189857.08449400001"/>
    <n v="206307.64222400001"/>
    <n v="545895.84524299996"/>
    <n v="489587.736209"/>
    <n v="306711.37326099997"/>
    <n v="641287.87360400008"/>
    <n v="69848.237719000113"/>
    <n v="676608.13110400003"/>
    <n v="47.827408857320208"/>
    <n v="52.172591142679792"/>
    <n v="13.402322116123152"/>
    <n v="59.8351287274726"/>
    <n v="56.126250654726292"/>
    <n v="43.873749345273708"/>
    <n v="51.774789560933108"/>
    <n v="70"/>
    <n v="10.323292687161615"/>
    <n v="60"/>
    <n v="57.176293843085219"/>
    <n v="45.741035074468179"/>
    <n v="31.733426918701745"/>
    <n v="100"/>
    <n v="108.66470575688204"/>
    <n v="100"/>
    <n v="89.685191868618276"/>
    <n v="80"/>
    <n v="0"/>
    <n v="0"/>
    <n v="93.333333333333329"/>
    <n v="93.333333333333329"/>
    <n v="18.666666666666668"/>
    <n v="64.407701741134844"/>
    <n v="64.407701741134844"/>
    <s v="3. Vulnerable (&gt;=60 y &lt;70)"/>
  </r>
  <r>
    <s v="17013"/>
    <x v="1"/>
    <x v="5"/>
    <x v="315"/>
    <s v="Rural"/>
    <n v="6"/>
    <s v="G3"/>
    <n v="0"/>
    <n v="1485.1506919999999"/>
    <n v="19253.117318000001"/>
    <n v="29707.153568000002"/>
    <n v="6791.4555049999999"/>
    <n v="1881.479918"/>
    <n v="29136.705686000001"/>
    <n v="1832.6543750000001"/>
    <n v="6791.4555049999999"/>
    <n v="3842.969748"/>
    <n v="51.844948000000002"/>
    <n v="-2378.0378749999982"/>
    <n v="1627.6166900000001"/>
    <n v="2213"/>
    <n v="69313.024789999996"/>
    <n v="22511.669415"/>
    <s v="Si"/>
    <n v="32.8557679052388"/>
    <n v="80"/>
    <n v="3484.559013"/>
    <n v="5187.1281360000003"/>
    <n v="29136.705686000001"/>
    <n v="26117.708165"/>
    <n v="20738.26801"/>
    <n v="29707.153568000002"/>
    <n v="-698.57623699999817"/>
    <n v="31920.153568000002"/>
    <n v="69.809003957682705"/>
    <n v="30.190996042317295"/>
    <n v="6.2898475714794984"/>
    <n v="8.3443237944710589"/>
    <n v="32.478267227846949"/>
    <n v="67.521732772153058"/>
    <n v="56.585362963369668"/>
    <n v="80"/>
    <n v="-2.1885115167501006"/>
    <n v="100"/>
    <n v="57.211410521788274"/>
    <n v="45.769128417430622"/>
    <n v="47.1442320947612"/>
    <n v="100"/>
    <n v="148.86038998473407"/>
    <n v="50"/>
    <n v="89.638507683280721"/>
    <n v="80"/>
    <n v="0"/>
    <n v="0"/>
    <n v="76.666666666666671"/>
    <n v="76.666666666666671"/>
    <n v="15.333333333333336"/>
    <n v="61.102461750763958"/>
    <n v="61.102461750763958"/>
    <s v="3. Vulnerable (&gt;=60 y &lt;70)"/>
  </r>
  <r>
    <s v="17042"/>
    <x v="1"/>
    <x v="5"/>
    <x v="316"/>
    <s v="Intermedio"/>
    <n v="6"/>
    <s v="G3"/>
    <n v="0"/>
    <n v="1133.0866490000001"/>
    <n v="24902.557239000002"/>
    <n v="43355.125785000004"/>
    <n v="10794.6286366"/>
    <n v="2095.7549760000002"/>
    <n v="33684.713565999999"/>
    <n v="0"/>
    <n v="10794.6286366"/>
    <n v="4101.8456496000008"/>
    <n v="0"/>
    <n v="2977.6292320000066"/>
    <n v="1952.3636329999999"/>
    <n v="1300"/>
    <n v="97174.244846100002"/>
    <n v="31669.431359360002"/>
    <s v="Si"/>
    <n v="62.30935689986282"/>
    <n v="80"/>
    <n v="7304.478881"/>
    <n v="9615.1583780000001"/>
    <n v="33684.713565999999"/>
    <n v="31128.91459"/>
    <n v="26035.643888000002"/>
    <n v="43355.125785000004"/>
    <n v="4929.9928650000065"/>
    <n v="44655.125785000004"/>
    <n v="60.052054783814761"/>
    <n v="39.947945216185239"/>
    <n v="0"/>
    <n v="0"/>
    <n v="32.590354995314406"/>
    <n v="67.409645004685586"/>
    <n v="37.998951031000594"/>
    <n v="50"/>
    <n v="11.040149990252694"/>
    <n v="60"/>
    <n v="43.471518044174168"/>
    <n v="34.777214435339339"/>
    <n v="17.69064310013718"/>
    <n v="78.367884148596616"/>
    <n v="131.63373506370741"/>
    <n v="60"/>
    <n v="92.412585100382984"/>
    <n v="100"/>
    <n v="0"/>
    <n v="0"/>
    <n v="79.455961382865539"/>
    <n v="79.455961382865539"/>
    <n v="15.891192276573108"/>
    <n v="50.668406711912446"/>
    <n v="50.668406711912446"/>
    <s v="2. Riesgo (&gt;=40 y &lt;60)"/>
  </r>
  <r>
    <s v="17050"/>
    <x v="1"/>
    <x v="5"/>
    <x v="317"/>
    <s v="Intermedio"/>
    <n v="6"/>
    <s v="G3"/>
    <n v="0"/>
    <n v="994.22968200000003"/>
    <n v="10146.774256999999"/>
    <n v="21191.955978999998"/>
    <n v="3317.3208609999997"/>
    <n v="840.79237599999999"/>
    <n v="14012.962753"/>
    <n v="129.77167"/>
    <n v="3317.3208609999997"/>
    <n v="1161.7394639999993"/>
    <n v="6.3179030000000003"/>
    <n v="5023.4118289999988"/>
    <n v="2236.8731130000001"/>
    <n v="0"/>
    <n v="52612.834161999999"/>
    <n v="9984.7645389999998"/>
    <s v="Si"/>
    <n v="54.18156212936055"/>
    <n v="80"/>
    <n v="1972.019425"/>
    <n v="2290.1473120000001"/>
    <n v="14012.962753"/>
    <n v="12809.160226"/>
    <n v="11141.003938999998"/>
    <n v="21191.955978999998"/>
    <n v="7266.6028449999994"/>
    <n v="21191.955978999998"/>
    <n v="52.571852971193827"/>
    <n v="47.428147028806173"/>
    <n v="0.92608302960212685"/>
    <n v="1.2285729617048895"/>
    <n v="18.977811589195035"/>
    <n v="81.022188410804972"/>
    <n v="35.020412937981384"/>
    <n v="50"/>
    <n v="34.289439125868242"/>
    <n v="0"/>
    <n v="35.935781680263204"/>
    <n v="28.748625344210566"/>
    <n v="25.81843787063945"/>
    <n v="100"/>
    <n v="116.1320868834748"/>
    <n v="80"/>
    <n v="91.409364684550525"/>
    <n v="100"/>
    <n v="0"/>
    <n v="0"/>
    <n v="93.333333333333329"/>
    <n v="93.333333333333329"/>
    <n v="18.666666666666668"/>
    <n v="47.415292010877238"/>
    <n v="47.415292010877238"/>
    <s v="2. Riesgo (&gt;=40 y &lt;60)"/>
  </r>
  <r>
    <s v="17088"/>
    <x v="1"/>
    <x v="5"/>
    <x v="318"/>
    <s v="Intermedio"/>
    <n v="6"/>
    <s v="G2"/>
    <n v="0"/>
    <n v="1500.1251239999999"/>
    <n v="9958.1294259999995"/>
    <n v="17786.035361999999"/>
    <n v="4340.7505449999999"/>
    <n v="897.78262199999995"/>
    <n v="17616.653544000001"/>
    <n v="6007.0167609999999"/>
    <n v="4340.7505449999999"/>
    <n v="2133.7159649999994"/>
    <n v="27.028587999999999"/>
    <n v="-1722.7559000000001"/>
    <n v="5684.0866409999999"/>
    <n v="0"/>
    <n v="40305.380696"/>
    <n v="13441.899111999999"/>
    <s v="NO"/>
    <n v="40.237629122933782"/>
    <n v="80"/>
    <n v="2181.66"/>
    <n v="2840.6254210000002"/>
    <n v="17301.756681999999"/>
    <n v="11774.816188000001"/>
    <n v="11458.25455"/>
    <n v="17786.035361999999"/>
    <n v="3988.3593289999999"/>
    <n v="17786.035361999999"/>
    <n v="64.422758173980981"/>
    <n v="35.577241826019019"/>
    <n v="34.098512217412093"/>
    <n v="44.98742715028628"/>
    <n v="33.350135589549225"/>
    <n v="66.649864410450775"/>
    <n v="49.155461547030669"/>
    <n v="70"/>
    <n v="22.424105472775345"/>
    <n v="20"/>
    <n v="47.442906677351218"/>
    <n v="37.954325341880974"/>
    <n v="0"/>
    <n v="0"/>
    <n v="130.20477164177737"/>
    <n v="60"/>
    <n v="68.055610793845062"/>
    <n v="60"/>
    <n v="0"/>
    <n v="0"/>
    <n v="40"/>
    <n v="40"/>
    <n v="8"/>
    <n v="45.954325341880974"/>
    <n v="45.954325341880974"/>
    <s v="2. Riesgo (&gt;=40 y &lt;60)"/>
  </r>
  <r>
    <s v="17174"/>
    <x v="1"/>
    <x v="5"/>
    <x v="319"/>
    <s v="Intermedio"/>
    <n v="5"/>
    <s v="G1"/>
    <n v="0"/>
    <n v="1237.9349400000001"/>
    <n v="33637.516433999997"/>
    <n v="63403.444676999992"/>
    <n v="22356.262633300001"/>
    <n v="4005.1587760000002"/>
    <n v="46943.141121000001"/>
    <n v="2166.5395800000001"/>
    <n v="22356.262633399998"/>
    <n v="9615.679439399999"/>
    <n v="0"/>
    <n v="3719.7203619999927"/>
    <n v="4031.2612039999999"/>
    <n v="1700"/>
    <n v="194617.70699204001"/>
    <n v="117893.55385489999"/>
    <s v="Si"/>
    <n v="50.284156209119232"/>
    <n v="80"/>
    <n v="18085.328247000001"/>
    <n v="20523.324994999999"/>
    <n v="46943.141121000001"/>
    <n v="45249.793083999997"/>
    <n v="34875.451373999997"/>
    <n v="63403.444676999992"/>
    <n v="7750.9815659999931"/>
    <n v="65103.444676999992"/>
    <n v="55.005609792446009"/>
    <n v="44.994390207553991"/>
    <n v="4.6152420316645566"/>
    <n v="6.0212803493225087"/>
    <n v="60.576992544528288"/>
    <n v="39.423007455471712"/>
    <n v="43.011122194611744"/>
    <n v="50"/>
    <n v="11.905639716078328"/>
    <n v="60"/>
    <n v="40.087735602469635"/>
    <n v="32.070188481975713"/>
    <n v="29.715843790880768"/>
    <n v="100"/>
    <n v="113.48052252468469"/>
    <n v="80"/>
    <n v="96.39276793890879"/>
    <n v="100"/>
    <n v="0"/>
    <n v="0"/>
    <n v="93.333333333333329"/>
    <n v="93.333333333333329"/>
    <n v="18.666666666666668"/>
    <n v="50.736855148642377"/>
    <n v="50.736855148642377"/>
    <s v="2. Riesgo (&gt;=40 y &lt;60)"/>
  </r>
  <r>
    <s v="17272"/>
    <x v="1"/>
    <x v="5"/>
    <x v="320"/>
    <s v="Rural"/>
    <n v="6"/>
    <s v="G4"/>
    <n v="0"/>
    <n v="1140.241724"/>
    <n v="10259.155024"/>
    <n v="21346.280674999998"/>
    <n v="3133.3720319999998"/>
    <n v="863.69428000000005"/>
    <n v="15287.701239"/>
    <n v="3255.4777730000001"/>
    <n v="3133.3720319999998"/>
    <n v="1262.3432209999996"/>
    <n v="19.280667000000001"/>
    <n v="4187.5506249999999"/>
    <n v="496.88638500000002"/>
    <n v="1000"/>
    <n v="64862.259051019995"/>
    <n v="7994.42689075"/>
    <s v="Si"/>
    <n v="59.365234648844435"/>
    <n v="80"/>
    <n v="1791.456467"/>
    <n v="1974.2366280000001"/>
    <n v="15287.701239"/>
    <n v="14367.601866999999"/>
    <n v="11399.396747999999"/>
    <n v="21346.280674999998"/>
    <n v="4703.7176769999996"/>
    <n v="22346.280674999998"/>
    <n v="53.402262068776061"/>
    <n v="46.597737931223939"/>
    <n v="21.294750087704799"/>
    <n v="29.729559870160255"/>
    <n v="12.325236597852173"/>
    <n v="87.674763402147832"/>
    <n v="40.287052035575194"/>
    <n v="50"/>
    <n v="21.049219534158564"/>
    <n v="20"/>
    <n v="46.800412240706407"/>
    <n v="37.44032979256513"/>
    <n v="20.634765351155565"/>
    <n v="91.410068662811653"/>
    <n v="110.2028804141742"/>
    <n v="80"/>
    <n v="93.98144065209253"/>
    <n v="100"/>
    <n v="0.51240989384530411"/>
    <n v="0"/>
    <n v="90.470022887603889"/>
    <n v="90.982432781449191"/>
    <n v="18.196486556289837"/>
    <n v="55.534334370085908"/>
    <n v="55.636816348854964"/>
    <s v="2. Riesgo (&gt;=40 y &lt;60)"/>
  </r>
  <r>
    <s v="17380"/>
    <x v="1"/>
    <x v="5"/>
    <x v="321"/>
    <s v="Intermedio"/>
    <n v="4"/>
    <s v="G1"/>
    <n v="0"/>
    <n v="1550.0138690000001"/>
    <n v="47515.535747000002"/>
    <n v="96112.469635999994"/>
    <n v="42034.293056000002"/>
    <n v="11473.454718999999"/>
    <n v="78047.554621000003"/>
    <n v="4313.5564189999996"/>
    <n v="42034.293056000002"/>
    <n v="20904.124672000002"/>
    <n v="2802.5878929999999"/>
    <n v="-2246.0747450000199"/>
    <n v="4650.1695030000001"/>
    <n v="1600"/>
    <n v="2375936.3629180002"/>
    <n v="33428.071461"/>
    <s v="NO"/>
    <n v="81.966176703018817"/>
    <n v="80"/>
    <n v="33714.718182999997"/>
    <n v="40484.279187"/>
    <n v="77228.37599700001"/>
    <n v="68991.012807999999"/>
    <n v="49065.549616000004"/>
    <n v="96112.469635999994"/>
    <n v="5206.6826509999801"/>
    <n v="97712.469635999994"/>
    <n v="51.050139281429878"/>
    <n v="48.949860718570122"/>
    <n v="5.5268309685635746"/>
    <n v="7.2105858103906444"/>
    <n v="1.4069430470749393"/>
    <n v="98.593056952925068"/>
    <n v="49.731119883830502"/>
    <n v="70"/>
    <n v="5.3285754319750538"/>
    <n v="80"/>
    <n v="60.950700696377154"/>
    <n v="48.760560557101726"/>
    <n v="0"/>
    <n v="0"/>
    <n v="120.07894880584654"/>
    <n v="70"/>
    <n v="89.33376096200702"/>
    <n v="80"/>
    <n v="0"/>
    <n v="0"/>
    <n v="50"/>
    <n v="50"/>
    <n v="10"/>
    <n v="58.760560557101726"/>
    <n v="58.760560557101726"/>
    <s v="2. Riesgo (&gt;=40 y &lt;60)"/>
  </r>
  <r>
    <s v="17388"/>
    <x v="1"/>
    <x v="5"/>
    <x v="322"/>
    <s v="Intermedio"/>
    <n v="6"/>
    <s v="G4"/>
    <n v="0"/>
    <n v="827.00099"/>
    <n v="6115.7038590000002"/>
    <n v="9628.2262179999998"/>
    <n v="1742.9103559999999"/>
    <n v="375.08198599999997"/>
    <n v="9910.7162619999999"/>
    <n v="3262.8948049999999"/>
    <n v="1742.9103559999999"/>
    <n v="488.62302399999999"/>
    <n v="1.8091660000000001"/>
    <n v="-1536.777376"/>
    <n v="3248.6988179999998"/>
    <n v="0"/>
    <n v="17075.646143999998"/>
    <n v="7579.0216140000002"/>
    <s v="Si"/>
    <n v="53.593051464600585"/>
    <n v="80"/>
    <n v="908.87478299999998"/>
    <n v="902.87185499999998"/>
    <n v="9910.7162619999999"/>
    <n v="8453.4859030000007"/>
    <n v="6942.7048489999997"/>
    <n v="9628.2262179999998"/>
    <n v="1713.7306079999998"/>
    <n v="9628.2262179999998"/>
    <n v="72.107828501376403"/>
    <n v="27.892171498623597"/>
    <n v="32.922895971814881"/>
    <n v="45.963592099550397"/>
    <n v="44.384977002250068"/>
    <n v="55.615022997749932"/>
    <n v="28.034891313710229"/>
    <n v="40"/>
    <n v="17.799027247575207"/>
    <n v="40"/>
    <n v="41.894157319184785"/>
    <n v="33.515325855347832"/>
    <n v="26.406948535399415"/>
    <n v="100"/>
    <n v="99.339520898557041"/>
    <n v="100"/>
    <n v="85.296417327702528"/>
    <n v="80"/>
    <n v="0"/>
    <n v="0"/>
    <n v="93.333333333333329"/>
    <n v="93.333333333333329"/>
    <n v="18.666666666666668"/>
    <n v="52.181992522014497"/>
    <n v="52.181992522014497"/>
    <s v="2. Riesgo (&gt;=40 y &lt;60)"/>
  </r>
  <r>
    <s v="17433"/>
    <x v="1"/>
    <x v="5"/>
    <x v="323"/>
    <s v="Intermedio"/>
    <n v="6"/>
    <s v="G4"/>
    <n v="0"/>
    <n v="1746.62441775"/>
    <n v="16775.31027025"/>
    <n v="29935.279930000001"/>
    <n v="4720.5600025499998"/>
    <n v="1173.6942899999999"/>
    <n v="24559.917099999999"/>
    <n v="5726.4537250000003"/>
    <n v="4720.5600025499998"/>
    <n v="2174.5048955500001"/>
    <n v="0"/>
    <n v="2829.3077230000017"/>
    <n v="2456.0102750000001"/>
    <n v="0"/>
    <n v="46049.314442940005"/>
    <n v="14383.348790690001"/>
    <s v="Si"/>
    <n v="41.056489074626867"/>
    <n v="80"/>
    <n v="1811.3"/>
    <n v="2910.894327"/>
    <n v="24559.917099999999"/>
    <n v="22566.348133"/>
    <n v="18521.934688000001"/>
    <n v="29935.279930000001"/>
    <n v="5285.3179980000023"/>
    <n v="29935.279930000001"/>
    <n v="61.873263691908967"/>
    <n v="38.126736308091033"/>
    <n v="23.31625836391769"/>
    <n v="32.551783708344459"/>
    <n v="31.234664326029215"/>
    <n v="68.765335673970782"/>
    <n v="46.064553662602613"/>
    <n v="70"/>
    <n v="17.655816181973492"/>
    <n v="40"/>
    <n v="49.888771138081253"/>
    <n v="39.911016910465008"/>
    <n v="38.943510925373133"/>
    <n v="100"/>
    <n v="160.70746574283663"/>
    <n v="0"/>
    <n v="91.882835113478464"/>
    <n v="100"/>
    <n v="0"/>
    <n v="0"/>
    <n v="66.666666666666671"/>
    <n v="66.666666666666671"/>
    <n v="13.333333333333336"/>
    <n v="53.244350243798344"/>
    <n v="53.244350243798344"/>
    <s v="2. Riesgo (&gt;=40 y &lt;60)"/>
  </r>
  <r>
    <s v="17442"/>
    <x v="1"/>
    <x v="5"/>
    <x v="324"/>
    <s v="Intermedio"/>
    <n v="6"/>
    <s v="G3"/>
    <n v="0"/>
    <n v="1764.6563535"/>
    <n v="7022.2622885000001"/>
    <n v="16256.711308"/>
    <n v="5170.6665484999994"/>
    <n v="956.63073599999996"/>
    <n v="13770.518618"/>
    <n v="2178.8788559999998"/>
    <n v="5170.6665484999994"/>
    <n v="3242.6268874999996"/>
    <n v="0"/>
    <n v="867.92137899999943"/>
    <n v="1869.5075999999999"/>
    <n v="0"/>
    <n v="54254.344196500002"/>
    <n v="5465.089035"/>
    <s v="Si"/>
    <n v="38.19643543632921"/>
    <n v="80"/>
    <n v="1350.07"/>
    <n v="3377.4979360000002"/>
    <n v="13460.750268"/>
    <n v="12113.184257999999"/>
    <n v="8786.9186420000005"/>
    <n v="16256.711308"/>
    <n v="2737.4289789999993"/>
    <n v="16256.711308"/>
    <n v="54.051022224131636"/>
    <n v="45.948977775868364"/>
    <n v="15.822779928941088"/>
    <n v="20.991033177722308"/>
    <n v="10.073090212290426"/>
    <n v="89.926909787709576"/>
    <n v="62.711970634437442"/>
    <n v="80"/>
    <n v="16.838762324904536"/>
    <n v="40"/>
    <n v="55.373384148260051"/>
    <n v="44.298707318608045"/>
    <n v="41.80356456367079"/>
    <n v="100"/>
    <n v="250.17206041168239"/>
    <n v="0"/>
    <n v="89.988923476252694"/>
    <n v="80"/>
    <n v="1.2163190659746563"/>
    <n v="0"/>
    <n v="60"/>
    <n v="61.216319065974659"/>
    <n v="12.243263813194933"/>
    <n v="56.298707318608045"/>
    <n v="56.541971131802981"/>
    <s v="2. Riesgo (&gt;=40 y &lt;60)"/>
  </r>
  <r>
    <s v="17444"/>
    <x v="1"/>
    <x v="5"/>
    <x v="325"/>
    <s v="Intermedio"/>
    <n v="6"/>
    <s v="G4"/>
    <n v="0"/>
    <n v="1095.217122"/>
    <n v="12402.210058000001"/>
    <n v="24842.319275000002"/>
    <n v="3123.4155030000002"/>
    <n v="660.11191199999996"/>
    <n v="21869.324056000001"/>
    <n v="4234.8534"/>
    <n v="3123.4155030000002"/>
    <n v="1164.6629089999999"/>
    <n v="21.771075"/>
    <n v="4404.1539489999996"/>
    <n v="275.53736400000003"/>
    <n v="0"/>
    <n v="47567.352543000001"/>
    <n v="10652.211764"/>
    <s v="Si"/>
    <n v="55.431021138952161"/>
    <n v="80"/>
    <n v="1481.831927"/>
    <n v="1993.7295240000001"/>
    <n v="18479.412732000001"/>
    <n v="16067.112171999999"/>
    <n v="13497.427180000001"/>
    <n v="24842.319275000002"/>
    <n v="4701.462387999999"/>
    <n v="24842.319275000002"/>
    <n v="54.33239558104826"/>
    <n v="45.66760441895174"/>
    <n v="19.364354331007036"/>
    <n v="27.034538046213829"/>
    <n v="22.393955506290997"/>
    <n v="77.606044493709007"/>
    <n v="37.288119620375717"/>
    <n v="50"/>
    <n v="18.925215218255818"/>
    <n v="40"/>
    <n v="48.061637391774909"/>
    <n v="38.449309913419931"/>
    <n v="24.568978861047839"/>
    <n v="100"/>
    <n v="134.54491617253433"/>
    <n v="60"/>
    <n v="86.946010703994261"/>
    <n v="80"/>
    <n v="0"/>
    <n v="0"/>
    <n v="80"/>
    <n v="80"/>
    <n v="16"/>
    <n v="54.449309913419931"/>
    <n v="54.449309913419931"/>
    <s v="2. Riesgo (&gt;=40 y &lt;60)"/>
  </r>
  <r>
    <s v="17446"/>
    <x v="1"/>
    <x v="5"/>
    <x v="326"/>
    <s v="Rural disperso"/>
    <n v="6"/>
    <s v="G3"/>
    <n v="0"/>
    <n v="720.18343474999995"/>
    <n v="3259.28245625"/>
    <n v="7171.4108040000001"/>
    <n v="1463.5860863499997"/>
    <n v="253.32961299999999"/>
    <n v="6082.9888179999989"/>
    <n v="379.99597699999998"/>
    <n v="1369.36127235"/>
    <n v="425.87389235000001"/>
    <n v="0"/>
    <n v="172.01321100000041"/>
    <n v="326.51368500000001"/>
    <n v="350"/>
    <n v="11305.481655239999"/>
    <n v="4734.2609457600001"/>
    <s v="Si"/>
    <n v="57.364157211538455"/>
    <n v="80"/>
    <n v="502.62094000000002"/>
    <n v="625.92766700000004"/>
    <n v="6055.9102129999992"/>
    <n v="4824.8998899999997"/>
    <n v="3979.4658909999998"/>
    <n v="7171.4108040000001"/>
    <n v="498.52689600000042"/>
    <n v="7521.4108040000001"/>
    <n v="55.490697712929396"/>
    <n v="44.509302287070604"/>
    <n v="6.2468629874111343"/>
    <n v="8.2872989964038588"/>
    <n v="41.875800519880627"/>
    <n v="58.124199480119373"/>
    <n v="31.10018524323721"/>
    <n v="40"/>
    <n v="6.6281035432192628"/>
    <n v="80"/>
    <n v="46.184160152718775"/>
    <n v="36.947328122175023"/>
    <n v="22.635842788461545"/>
    <n v="100"/>
    <n v="124.53274768058809"/>
    <n v="70"/>
    <n v="79.672579683274776"/>
    <n v="70"/>
    <n v="0"/>
    <n v="0"/>
    <n v="80"/>
    <n v="80"/>
    <n v="16"/>
    <n v="52.947328122175023"/>
    <n v="52.947328122175023"/>
    <s v="2. Riesgo (&gt;=40 y &lt;60)"/>
  </r>
  <r>
    <s v="17486"/>
    <x v="1"/>
    <x v="5"/>
    <x v="327"/>
    <s v="Intermedio"/>
    <n v="6"/>
    <s v="G3"/>
    <n v="0"/>
    <n v="1784.2689585000001"/>
    <n v="15730.8397305"/>
    <n v="33805.554393999999"/>
    <n v="8168.6591349000009"/>
    <n v="1647.4934479999999"/>
    <n v="24867.261413"/>
    <n v="2344.9630320000001"/>
    <n v="8168.6591349000009"/>
    <n v="3895.9683419000012"/>
    <n v="0"/>
    <n v="5344.5769870000004"/>
    <n v="43.641958000000002"/>
    <n v="0"/>
    <n v="56947.871039999998"/>
    <n v="25311.204431999999"/>
    <s v="Si"/>
    <n v="33.194439711934329"/>
    <n v="80"/>
    <n v="4535.1220940000003"/>
    <n v="6316.1455919999999"/>
    <n v="24188.286614000001"/>
    <n v="22519.89963"/>
    <n v="17515.108689000001"/>
    <n v="33805.554393999999"/>
    <n v="5388.2189450000005"/>
    <n v="33805.554393999999"/>
    <n v="51.811333974480483"/>
    <n v="48.188666025519517"/>
    <n v="9.4299207019801159"/>
    <n v="12.510050648969754"/>
    <n v="44.446269842504719"/>
    <n v="55.553730157495281"/>
    <n v="47.694098597586972"/>
    <n v="70"/>
    <n v="15.938856917419264"/>
    <n v="40"/>
    <n v="45.250489366396913"/>
    <n v="36.200391493117529"/>
    <n v="46.805560288065671"/>
    <n v="100"/>
    <n v="139.27178719965019"/>
    <n v="60"/>
    <n v="93.102500352239289"/>
    <n v="100"/>
    <n v="0"/>
    <n v="0"/>
    <n v="86.666666666666671"/>
    <n v="86.666666666666671"/>
    <n v="17.333333333333336"/>
    <n v="53.533724826450864"/>
    <n v="53.533724826450864"/>
    <s v="2. Riesgo (&gt;=40 y &lt;60)"/>
  </r>
  <r>
    <s v="17495"/>
    <x v="1"/>
    <x v="5"/>
    <x v="328"/>
    <s v="Rural"/>
    <n v="6"/>
    <s v="G2"/>
    <n v="0"/>
    <n v="1268.7365804999999"/>
    <n v="6783.7092155"/>
    <n v="13202.503478999999"/>
    <n v="3534.6545798999996"/>
    <n v="496.32187599999997"/>
    <n v="12325.541954"/>
    <n v="1406.979728"/>
    <n v="3534.6545798999996"/>
    <n v="1303.6471688999995"/>
    <n v="46.848647999999997"/>
    <n v="197.48409499999798"/>
    <n v="1066.3583140000001"/>
    <n v="0"/>
    <n v="21753.07816845"/>
    <n v="4153.6062458200004"/>
    <s v="Si"/>
    <n v="60.035211267605639"/>
    <n v="80"/>
    <n v="1420.6642730000001"/>
    <n v="2178.5697110000001"/>
    <n v="10774.011973000001"/>
    <n v="10304.073033000001"/>
    <n v="8052.445796"/>
    <n v="13202.503478999999"/>
    <n v="1310.691056999998"/>
    <n v="13202.503478999999"/>
    <n v="60.991809688278295"/>
    <n v="39.008190311721705"/>
    <n v="11.415155075946933"/>
    <n v="15.060435895679625"/>
    <n v="19.094337884760897"/>
    <n v="80.905662115239096"/>
    <n v="36.881883064706187"/>
    <n v="50"/>
    <n v="9.9275948617229535"/>
    <n v="80"/>
    <n v="52.994857664528084"/>
    <n v="42.395886131622468"/>
    <n v="19.964788732394361"/>
    <n v="88.442135290115914"/>
    <n v="153.34866600111934"/>
    <n v="0"/>
    <n v="95.638217767181985"/>
    <n v="100"/>
    <n v="0"/>
    <n v="0"/>
    <n v="62.814045096705307"/>
    <n v="62.814045096705307"/>
    <n v="12.562809019341062"/>
    <n v="54.958695150963528"/>
    <n v="54.958695150963528"/>
    <s v="2. Riesgo (&gt;=40 y &lt;60)"/>
  </r>
  <r>
    <s v="17513"/>
    <x v="1"/>
    <x v="5"/>
    <x v="329"/>
    <s v="Rural"/>
    <n v="6"/>
    <s v="G3"/>
    <n v="0"/>
    <n v="1383.78062"/>
    <n v="13291.521734"/>
    <n v="21025.765166000001"/>
    <n v="4461.4969780000001"/>
    <n v="1537.0082219999999"/>
    <n v="20841.335294"/>
    <n v="6207.7967269999999"/>
    <n v="4461.4969780000001"/>
    <n v="2185.8224170000003"/>
    <n v="176.06993299999999"/>
    <n v="-2091.2446889999992"/>
    <n v="1760.624902"/>
    <n v="1505"/>
    <n v="44540.010970679999"/>
    <n v="22567.55617195"/>
    <s v="Si"/>
    <n v="46.910562887809697"/>
    <n v="80"/>
    <n v="2784.4666619999998"/>
    <n v="3032.7991499999998"/>
    <n v="20841.335294"/>
    <n v="17253.390662999998"/>
    <n v="14675.302353999999"/>
    <n v="21025.765166000001"/>
    <n v="-154.54985399999919"/>
    <n v="22530.765166000001"/>
    <n v="69.796757635869042"/>
    <n v="30.203242364130958"/>
    <n v="29.78598366865274"/>
    <n v="39.515089903776946"/>
    <n v="50.66805256695126"/>
    <n v="49.33194743304874"/>
    <n v="48.993026954371288"/>
    <n v="70"/>
    <n v="-0.68595031221230907"/>
    <n v="100"/>
    <n v="57.810055940191333"/>
    <n v="46.248044752153071"/>
    <n v="33.089437112190303"/>
    <n v="100"/>
    <n v="108.91849384979277"/>
    <n v="100"/>
    <n v="82.784478151776895"/>
    <n v="80"/>
    <n v="0"/>
    <n v="0"/>
    <n v="93.333333333333329"/>
    <n v="93.333333333333329"/>
    <n v="18.666666666666668"/>
    <n v="64.914711418819735"/>
    <n v="64.914711418819735"/>
    <s v="3. Vulnerable (&gt;=60 y &lt;70)"/>
  </r>
  <r>
    <s v="17524"/>
    <x v="1"/>
    <x v="5"/>
    <x v="330"/>
    <s v="Intermedio"/>
    <n v="6"/>
    <s v="G2"/>
    <n v="0"/>
    <n v="973.97191299999997"/>
    <n v="10960.4033"/>
    <n v="21420.431630999999"/>
    <n v="6965.0244461999991"/>
    <n v="1862.4671659999999"/>
    <n v="17857.598003999999"/>
    <n v="1462.1861670000001"/>
    <n v="6965.0244461999991"/>
    <n v="2818.104607199999"/>
    <n v="43.612499999999997"/>
    <n v="-584.08621200000198"/>
    <n v="1614.901255"/>
    <n v="1500"/>
    <n v="46941.804799980004"/>
    <n v="19318.007612109999"/>
    <s v="Si"/>
    <n v="62.785900747668741"/>
    <n v="80"/>
    <n v="5442.5815540000003"/>
    <n v="5954.7594870000003"/>
    <n v="17857.598003999999"/>
    <n v="16475.946492999999"/>
    <n v="11934.375212999999"/>
    <n v="21420.431630999999"/>
    <n v="1074.427542999998"/>
    <n v="22920.431630999999"/>
    <n v="55.714914706612987"/>
    <n v="44.285085293387013"/>
    <n v="8.1880338367594501"/>
    <n v="10.802775598731134"/>
    <n v="41.153099448187874"/>
    <n v="58.846900551812126"/>
    <n v="40.460799943602638"/>
    <n v="50"/>
    <n v="4.6876409672269403"/>
    <n v="100"/>
    <n v="52.786952288786054"/>
    <n v="42.229561831028846"/>
    <n v="17.214099252331259"/>
    <n v="76.256839748164879"/>
    <n v="109.41056974375657"/>
    <n v="100"/>
    <n v="92.26294874209556"/>
    <n v="100"/>
    <n v="0.22222093774849749"/>
    <n v="0"/>
    <n v="92.085613249388302"/>
    <n v="92.307834187136805"/>
    <n v="18.461566837427362"/>
    <n v="60.646684480906508"/>
    <n v="60.691128668456209"/>
    <s v="3. Vulnerable (&gt;=60 y &lt;70)"/>
  </r>
  <r>
    <s v="17541"/>
    <x v="1"/>
    <x v="5"/>
    <x v="331"/>
    <s v="Rural"/>
    <n v="6"/>
    <s v="G4"/>
    <n v="0"/>
    <n v="1474.233082"/>
    <n v="19298.957198"/>
    <n v="33567.796730000002"/>
    <n v="5140.5341466"/>
    <n v="1592.1661200000001"/>
    <n v="28613.398116"/>
    <n v="3381.0346629999999"/>
    <n v="5140.5341456000006"/>
    <n v="2063.0122906000006"/>
    <n v="0"/>
    <n v="1876.8767590000025"/>
    <n v="655.68282799999997"/>
    <n v="0"/>
    <n v="53051.689021209997"/>
    <n v="13489.58061347"/>
    <s v="Si"/>
    <n v="51.71102683975932"/>
    <n v="80"/>
    <n v="2260"/>
    <n v="3536.3377799999998"/>
    <n v="28613.398116"/>
    <n v="26118.690504999999"/>
    <n v="20773.190279999999"/>
    <n v="33567.796730000002"/>
    <n v="2532.5595870000025"/>
    <n v="33567.796730000002"/>
    <n v="61.884282865174505"/>
    <n v="38.115717134825495"/>
    <n v="11.816264007836935"/>
    <n v="16.496663582139792"/>
    <n v="25.427240606942568"/>
    <n v="74.572759393057424"/>
    <n v="40.132255368166746"/>
    <n v="50"/>
    <n v="7.544610709396423"/>
    <n v="80"/>
    <n v="51.837028022004539"/>
    <n v="41.469622417603631"/>
    <n v="28.28897316024068"/>
    <n v="100"/>
    <n v="156.47512300884955"/>
    <n v="0"/>
    <n v="91.281330512068706"/>
    <n v="100"/>
    <n v="0"/>
    <n v="0"/>
    <n v="66.666666666666671"/>
    <n v="66.666666666666671"/>
    <n v="13.333333333333336"/>
    <n v="54.802955750936967"/>
    <n v="54.802955750936967"/>
    <s v="2. Riesgo (&gt;=40 y &lt;60)"/>
  </r>
  <r>
    <s v="17614"/>
    <x v="1"/>
    <x v="5"/>
    <x v="332"/>
    <s v="Intermedio"/>
    <n v="6"/>
    <s v="G4"/>
    <n v="0"/>
    <n v="1989.1275432499999"/>
    <n v="46367.06095675"/>
    <n v="67174.071472999989"/>
    <n v="10057.94951995"/>
    <n v="3329.572921"/>
    <n v="59687.79808"/>
    <n v="2394.9533609999999"/>
    <n v="10057.94951995"/>
    <n v="4356.3500129499989"/>
    <n v="327.97817800000001"/>
    <n v="3194.5346859999918"/>
    <n v="7940.7032280000003"/>
    <n v="0"/>
    <n v="195432.60264500001"/>
    <n v="53074.028310000002"/>
    <s v="Si"/>
    <n v="47.135445668290807"/>
    <n v="80"/>
    <n v="8525.4926250000008"/>
    <n v="7929.316605"/>
    <n v="58277.937279999998"/>
    <n v="55053.007144000003"/>
    <n v="48356.188499999997"/>
    <n v="67174.071472999989"/>
    <n v="11463.216091999991"/>
    <n v="67174.071472999989"/>
    <n v="71.986389152303104"/>
    <n v="28.013610847696896"/>
    <n v="4.0124672680838822"/>
    <n v="5.6017978789257246"/>
    <n v="27.157202837035371"/>
    <n v="72.842797162964629"/>
    <n v="43.312506235084541"/>
    <n v="50"/>
    <n v="17.064941636904543"/>
    <n v="40"/>
    <n v="39.291641177917448"/>
    <n v="31.433312942333959"/>
    <n v="32.864554331709193"/>
    <n v="100"/>
    <n v="93.007136992274383"/>
    <n v="100"/>
    <n v="94.466293272348295"/>
    <n v="100"/>
    <n v="0"/>
    <n v="0"/>
    <n v="100"/>
    <n v="100"/>
    <n v="20"/>
    <n v="51.433312942333956"/>
    <n v="51.433312942333956"/>
    <s v="2. Riesgo (&gt;=40 y &lt;60)"/>
  </r>
  <r>
    <s v="17616"/>
    <x v="1"/>
    <x v="5"/>
    <x v="333"/>
    <s v="Intermedio"/>
    <n v="6"/>
    <s v="G3"/>
    <n v="0"/>
    <n v="1280.5963670000001"/>
    <n v="10283.266872"/>
    <n v="17797.408903"/>
    <n v="3601.6779150000002"/>
    <n v="653.03415600000005"/>
    <n v="16862.085762000002"/>
    <n v="4587.9586120000004"/>
    <n v="3601.6779150000002"/>
    <n v="1909.3158940000003"/>
    <n v="0"/>
    <n v="-757.03887900000336"/>
    <n v="964.77037499999994"/>
    <n v="650"/>
    <n v="28248.083229"/>
    <n v="12450.771145000001"/>
    <s v="Si"/>
    <n v="40.264186701918028"/>
    <n v="80"/>
    <n v="1378"/>
    <n v="2300.8222810000002"/>
    <n v="16862.085761000002"/>
    <n v="13631.727112"/>
    <n v="11563.863239"/>
    <n v="17797.408903"/>
    <n v="207.73149599999658"/>
    <n v="18447.408903"/>
    <n v="64.974982043879152"/>
    <n v="35.025017956120848"/>
    <n v="27.20872540180833"/>
    <n v="36.096012217691055"/>
    <n v="44.076516781916773"/>
    <n v="55.923483218083227"/>
    <n v="53.011844453059602"/>
    <n v="70"/>
    <n v="1.1260741120462416"/>
    <n v="100"/>
    <n v="59.408902678379022"/>
    <n v="47.52712214270322"/>
    <n v="39.735813298081972"/>
    <n v="100"/>
    <n v="166.96823519593613"/>
    <n v="0"/>
    <n v="80.84247290171281"/>
    <n v="80"/>
    <n v="0.88879306877129283"/>
    <n v="0"/>
    <n v="60"/>
    <n v="60.888793068771292"/>
    <n v="12.177758613754259"/>
    <n v="59.52712214270322"/>
    <n v="59.704880756457477"/>
    <s v="2. Riesgo (&gt;=40 y &lt;60)"/>
  </r>
  <r>
    <s v="17653"/>
    <x v="1"/>
    <x v="5"/>
    <x v="334"/>
    <s v="Rural"/>
    <n v="6"/>
    <s v="G3"/>
    <n v="0"/>
    <n v="1314.9612440000001"/>
    <n v="15047.948092000001"/>
    <n v="23277.865861999999"/>
    <n v="4750.9680719999997"/>
    <n v="428.76241399999998"/>
    <n v="20231.653492999998"/>
    <n v="3878.9625390000001"/>
    <n v="4750.9680719999997"/>
    <n v="1982.3013319999995"/>
    <n v="59.842506"/>
    <n v="1352.4285359999994"/>
    <n v="610.28340100000003"/>
    <n v="500"/>
    <n v="40160.541931"/>
    <n v="39050.736325999998"/>
    <s v="Si"/>
    <n v="52.72727272727272"/>
    <n v="80"/>
    <n v="3091.5162559999999"/>
    <n v="3399.070107"/>
    <n v="19156.770585999999"/>
    <n v="17474.557580000001"/>
    <n v="16362.909336000001"/>
    <n v="23277.865861999999"/>
    <n v="2022.5544429999995"/>
    <n v="23777.865861999999"/>
    <n v="70.293855257202367"/>
    <n v="29.706144742797633"/>
    <n v="19.172741073002719"/>
    <n v="25.43520454551458"/>
    <n v="97.236577118638579"/>
    <n v="2.7634228813614214"/>
    <n v="41.724156044801973"/>
    <n v="50"/>
    <n v="8.5060385769620073"/>
    <n v="80"/>
    <n v="37.580954433934721"/>
    <n v="30.064763547147777"/>
    <n v="27.27272727272728"/>
    <n v="100"/>
    <n v="109.94831744465522"/>
    <n v="100"/>
    <n v="91.218702555067509"/>
    <n v="100"/>
    <n v="0"/>
    <n v="0"/>
    <n v="100"/>
    <n v="100"/>
    <n v="20"/>
    <n v="50.064763547147777"/>
    <n v="50.064763547147777"/>
    <s v="2. Riesgo (&gt;=40 y &lt;60)"/>
  </r>
  <r>
    <s v="17662"/>
    <x v="1"/>
    <x v="5"/>
    <x v="335"/>
    <s v="Rural disperso"/>
    <n v="6"/>
    <s v="G4"/>
    <n v="0"/>
    <n v="1626.0739120000001"/>
    <n v="18925.854028000002"/>
    <n v="33936.403537000006"/>
    <n v="4810.3468344000003"/>
    <n v="1127.524283"/>
    <n v="31637.253153000001"/>
    <n v="4592.3912840000003"/>
    <n v="4810.3468344000003"/>
    <n v="2391.9988463999998"/>
    <n v="51.104706"/>
    <n v="-119.19760399999359"/>
    <n v="2209.0152629999998"/>
    <n v="2000"/>
    <n v="82694.139842649995"/>
    <n v="17643.137886099998"/>
    <s v="Si"/>
    <n v="59.229623370392716"/>
    <n v="80"/>
    <n v="2636.1544060000001"/>
    <n v="2839.619956"/>
    <n v="31637.253153000001"/>
    <n v="28953.16042"/>
    <n v="20551.927940000001"/>
    <n v="33936.403537000006"/>
    <n v="2140.9223650000063"/>
    <n v="35936.403537000006"/>
    <n v="60.560123637122459"/>
    <n v="39.439876362877541"/>
    <n v="14.515771207414469"/>
    <n v="20.265440420526208"/>
    <n v="21.335414963709972"/>
    <n v="78.664585036290021"/>
    <n v="49.726120147807521"/>
    <n v="70"/>
    <n v="5.9575309554717117"/>
    <n v="80"/>
    <n v="57.673980363938753"/>
    <n v="46.139184291151004"/>
    <n v="20.770376629607284"/>
    <n v="92.010813864599427"/>
    <n v="107.71827134013485"/>
    <n v="100"/>
    <n v="91.516037375243869"/>
    <n v="100"/>
    <n v="0"/>
    <n v="0"/>
    <n v="97.336937954866471"/>
    <n v="97.336937954866471"/>
    <n v="19.467387590973296"/>
    <n v="65.6065718821243"/>
    <n v="65.6065718821243"/>
    <s v="3. Vulnerable (&gt;=60 y &lt;70)"/>
  </r>
  <r>
    <s v="17665"/>
    <x v="1"/>
    <x v="5"/>
    <x v="336"/>
    <s v="Intermedio"/>
    <n v="6"/>
    <s v="G2"/>
    <n v="0"/>
    <n v="1182.5997669999999"/>
    <n v="5948.3492249999999"/>
    <n v="11692.834022999999"/>
    <n v="3653.0284089999996"/>
    <n v="576.60851600000001"/>
    <n v="11114.748807"/>
    <n v="3459.1092100000001"/>
    <n v="3653.0284089999996"/>
    <n v="1997.3299629999995"/>
    <n v="51.131749999999997"/>
    <n v="-259.97009100000105"/>
    <n v="3135.7590089999999"/>
    <n v="0"/>
    <n v="20363.836888000002"/>
    <n v="2907.4668630000001"/>
    <s v="Si"/>
    <n v="35.526613395977833"/>
    <n v="80"/>
    <n v="1066.026809"/>
    <n v="2460.5099639999999"/>
    <n v="10297.105668"/>
    <n v="7655.3927739999999"/>
    <n v="7130.9489919999996"/>
    <n v="11692.834022999999"/>
    <n v="2926.9206679999988"/>
    <n v="11692.834022999999"/>
    <n v="60.985634260892645"/>
    <n v="39.014365739107355"/>
    <n v="31.121793844063077"/>
    <n v="41.060132606931539"/>
    <n v="14.277598465313339"/>
    <n v="85.722401534686668"/>
    <n v="54.67600410878709"/>
    <n v="70"/>
    <n v="25.031747326975626"/>
    <n v="20"/>
    <n v="51.159379976145111"/>
    <n v="40.927503980916093"/>
    <n v="44.473386604022167"/>
    <n v="100"/>
    <n v="230.81126508517289"/>
    <n v="0"/>
    <n v="74.345092891397911"/>
    <n v="70"/>
    <n v="0.50357243358849679"/>
    <n v="0"/>
    <n v="56.666666666666664"/>
    <n v="57.170239100255159"/>
    <n v="11.434047820051033"/>
    <n v="52.260837314249429"/>
    <n v="52.361551800967128"/>
    <s v="2. Riesgo (&gt;=40 y &lt;60)"/>
  </r>
  <r>
    <s v="17777"/>
    <x v="1"/>
    <x v="5"/>
    <x v="337"/>
    <s v="Intermedio"/>
    <n v="6"/>
    <s v="G3"/>
    <n v="0"/>
    <n v="1089.357886"/>
    <n v="21168.700486999998"/>
    <n v="35531.330130000002"/>
    <n v="6661.5391290000007"/>
    <n v="1717.897146"/>
    <n v="31505.206349"/>
    <n v="1637.3185860000001"/>
    <n v="6661.5391290000007"/>
    <n v="2780.1164830000007"/>
    <n v="25.943498999999999"/>
    <n v="672.95890599999984"/>
    <n v="1732.6935570000001"/>
    <n v="800"/>
    <n v="43432.709275949994"/>
    <n v="10287.071606"/>
    <s v="Si"/>
    <n v="57.237240372215823"/>
    <n v="80"/>
    <n v="4650.97642"/>
    <n v="5452.7573240000002"/>
    <n v="30976.948578"/>
    <n v="27622.717886999999"/>
    <n v="22258.058373"/>
    <n v="35531.330130000002"/>
    <n v="2431.5959619999999"/>
    <n v="36331.330130000002"/>
    <n v="62.643470682249962"/>
    <n v="37.356529317750038"/>
    <n v="5.1969778196738261"/>
    <n v="6.8944859453632601"/>
    <n v="23.685079235193516"/>
    <n v="76.314920764806487"/>
    <n v="41.733846025120307"/>
    <n v="50"/>
    <n v="6.6928349534666483"/>
    <n v="80"/>
    <n v="50.113187205583962"/>
    <n v="40.09054976446717"/>
    <n v="22.762759627784177"/>
    <n v="100"/>
    <n v="117.23898019676479"/>
    <n v="80"/>
    <n v="89.171849246048097"/>
    <n v="80"/>
    <n v="0"/>
    <n v="0"/>
    <n v="86.666666666666671"/>
    <n v="86.666666666666671"/>
    <n v="17.333333333333336"/>
    <n v="57.423883097800505"/>
    <n v="57.423883097800505"/>
    <s v="2. Riesgo (&gt;=40 y &lt;60)"/>
  </r>
  <r>
    <s v="17867"/>
    <x v="1"/>
    <x v="5"/>
    <x v="338"/>
    <s v="Rural"/>
    <n v="6"/>
    <s v="G3"/>
    <n v="0"/>
    <n v="989.03962449999995"/>
    <n v="8488.6192415000005"/>
    <n v="17306.128835"/>
    <n v="4099.1724694999994"/>
    <n v="453.27852799999999"/>
    <n v="13984.304577000001"/>
    <n v="3904.3746329999999"/>
    <n v="4099.1724694999994"/>
    <n v="1382.1352344999991"/>
    <n v="5.9807499999999996"/>
    <n v="868.06699099999969"/>
    <n v="3404.9841070000002"/>
    <n v="0"/>
    <n v="24975.379638999999"/>
    <n v="9164.2980029999999"/>
    <s v="Si"/>
    <n v="64.703957457436317"/>
    <n v="80"/>
    <n v="2260.1020870000002"/>
    <n v="2928.5671050000001"/>
    <n v="13721.024609"/>
    <n v="11858.438898"/>
    <n v="9477.6588659999998"/>
    <n v="17306.128835"/>
    <n v="4279.0318479999996"/>
    <n v="17306.128835"/>
    <n v="54.764753899395089"/>
    <n v="45.235246100604911"/>
    <n v="27.91969104721538"/>
    <n v="37.039203206757598"/>
    <n v="36.693328131395461"/>
    <n v="63.306671868604539"/>
    <n v="33.717420888821167"/>
    <n v="40"/>
    <n v="24.725528677135841"/>
    <n v="20"/>
    <n v="41.116224235193407"/>
    <n v="32.892979388154728"/>
    <n v="15.296042542563683"/>
    <n v="67.760029023384703"/>
    <n v="129.57676212260404"/>
    <n v="70"/>
    <n v="86.425316154755095"/>
    <n v="80"/>
    <n v="0.25552867839998861"/>
    <n v="0"/>
    <n v="72.586676341128239"/>
    <n v="72.842205019528222"/>
    <n v="14.568441003905646"/>
    <n v="47.410314656380379"/>
    <n v="47.461420392060376"/>
    <s v="2. Riesgo (&gt;=40 y &lt;60)"/>
  </r>
  <r>
    <s v="17873"/>
    <x v="1"/>
    <x v="5"/>
    <x v="339"/>
    <s v="Ciudades y aglomeraciones"/>
    <n v="5"/>
    <s v="G2"/>
    <n v="0"/>
    <n v="2052.21384025"/>
    <n v="18180.554082750001"/>
    <n v="42204.284503000003"/>
    <n v="18640.078911250002"/>
    <n v="4411.5667080000003"/>
    <n v="35103.087432"/>
    <n v="5891.6697590000003"/>
    <n v="18640.078911250002"/>
    <n v="11396.535659250003"/>
    <n v="0"/>
    <n v="-142.3461810000008"/>
    <n v="4293.1695870000003"/>
    <n v="0"/>
    <n v="92767.994337199998"/>
    <n v="25520.84261136"/>
    <s v="Si"/>
    <n v="38.159983435709847"/>
    <n v="80"/>
    <n v="16933.653654999998"/>
    <n v="16532.807722000001"/>
    <n v="35103.087432"/>
    <n v="32113.961995000001"/>
    <n v="20232.767922999999"/>
    <n v="42204.284503000003"/>
    <n v="4150.8234059999995"/>
    <n v="42204.284503000003"/>
    <n v="47.940080400040415"/>
    <n v="52.059919599959585"/>
    <n v="16.783907599048256"/>
    <n v="22.143629481398687"/>
    <n v="27.510396008557592"/>
    <n v="72.489603991442408"/>
    <n v="61.139953932125017"/>
    <n v="80"/>
    <n v="9.8350758812294217"/>
    <n v="80"/>
    <n v="61.338630614560131"/>
    <n v="49.070904491648108"/>
    <n v="41.840016564290153"/>
    <n v="100"/>
    <n v="97.632844386883761"/>
    <n v="100"/>
    <n v="91.484722126535488"/>
    <n v="100"/>
    <n v="0"/>
    <n v="0"/>
    <n v="100"/>
    <n v="100"/>
    <n v="20"/>
    <n v="69.070904491648108"/>
    <n v="69.070904491648108"/>
    <s v="3. Vulnerable (&gt;=60 y &lt;70)"/>
  </r>
  <r>
    <s v="17877"/>
    <x v="1"/>
    <x v="5"/>
    <x v="340"/>
    <s v="Intermedio"/>
    <n v="6"/>
    <s v="G2"/>
    <n v="0"/>
    <n v="1078.55442425"/>
    <n v="8929.3789047499995"/>
    <n v="16827.886791999998"/>
    <n v="5763.8253012500008"/>
    <n v="1816.134759"/>
    <n v="15819.506363999999"/>
    <n v="3095.243273"/>
    <n v="5763.8253012500008"/>
    <n v="3001.7416352500009"/>
    <n v="33.262205000000002"/>
    <n v="-1086.9219900000026"/>
    <n v="1163.5348320000001"/>
    <n v="1334"/>
    <n v="30006.520235799999"/>
    <n v="6885.83557896"/>
    <s v="Si"/>
    <n v="56.593400000000003"/>
    <n v="80"/>
    <n v="4178.3531009999997"/>
    <n v="4632.4029520000004"/>
    <n v="15152.725116"/>
    <n v="13597.719024"/>
    <n v="10007.933329"/>
    <n v="16827.886791999998"/>
    <n v="109.87504699999749"/>
    <n v="18161.886791999998"/>
    <n v="59.472311958729037"/>
    <n v="40.527688041270963"/>
    <n v="19.565991515662947"/>
    <n v="25.814135594001904"/>
    <n v="22.947797761450154"/>
    <n v="77.052202238549853"/>
    <n v="52.078983632606167"/>
    <n v="70"/>
    <n v="0.60497594913098784"/>
    <n v="100"/>
    <n v="62.678805174764534"/>
    <n v="50.143044139811629"/>
    <n v="23.406599999999997"/>
    <n v="100"/>
    <n v="110.86671805911601"/>
    <n v="80"/>
    <n v="89.737779309689685"/>
    <n v="80"/>
    <n v="0.64664059814269514"/>
    <n v="0"/>
    <n v="86.666666666666671"/>
    <n v="87.313307264809367"/>
    <n v="17.462661452961875"/>
    <n v="67.476377473144964"/>
    <n v="67.605705592773504"/>
    <s v="3. Vulnerable (&gt;=60 y &lt;70)"/>
  </r>
  <r>
    <s v="18001"/>
    <x v="1"/>
    <x v="6"/>
    <x v="341"/>
    <s v="Ciudades y aglomeraciones"/>
    <n v="2"/>
    <s v="G1"/>
    <n v="1"/>
    <n v="0"/>
    <n v="239125.29278399999"/>
    <n v="308380.67301700002"/>
    <n v="56869.334411000003"/>
    <n v="8892.7917089999992"/>
    <n v="260365.14240100002"/>
    <n v="4962.1955130000006"/>
    <n v="56869.334411000003"/>
    <n v="19199.037544000006"/>
    <n v="1437.0202859999999"/>
    <n v="11577.964919999999"/>
    <n v="26718.562274"/>
    <n v="0"/>
    <n v="514380.24140971998"/>
    <n v="227028.45699780999"/>
    <s v="NO"/>
    <n v="63.252860410002121"/>
    <n v="70"/>
    <n v="55451.724000000002"/>
    <n v="55590.898880000001"/>
    <n v="259132.41123"/>
    <n v="245981.59154200001"/>
    <n v="239125.29278399999"/>
    <n v="308380.67301700002"/>
    <n v="39733.547479999994"/>
    <n v="308380.67301700002"/>
    <n v="77.542243631726492"/>
    <n v="22.457756368273508"/>
    <n v="1.9058601574850986"/>
    <n v="2.4864824501268541"/>
    <n v="44.136309819290808"/>
    <n v="55.863690180709192"/>
    <n v="33.759912513212768"/>
    <n v="40"/>
    <n v="12.884577717297352"/>
    <n v="60"/>
    <n v="36.161585799821907"/>
    <n v="28.929268639857526"/>
    <n v="0"/>
    <n v="0"/>
    <n v="100.25098386481186"/>
    <n v="100"/>
    <n v="94.925057955669004"/>
    <n v="100"/>
    <n v="0"/>
    <n v="0"/>
    <n v="66.666666666666671"/>
    <n v="66.666666666666671"/>
    <n v="13.333333333333336"/>
    <n v="42.262601973190861"/>
    <n v="42.262601973190861"/>
    <s v="2. Riesgo (&gt;=40 y &lt;60)"/>
  </r>
  <r>
    <s v="18029"/>
    <x v="1"/>
    <x v="6"/>
    <x v="342"/>
    <s v="Rural"/>
    <n v="6"/>
    <s v="G3"/>
    <n v="0"/>
    <n v="1087.2811722500001"/>
    <n v="6559.8921657499995"/>
    <n v="9714.3973059999989"/>
    <n v="2740.88740925"/>
    <n v="1010.998969"/>
    <n v="9028.704565"/>
    <n v="1547.614294"/>
    <n v="2740.88740925"/>
    <n v="1299.1987282499999"/>
    <n v="0"/>
    <n v="165.94291899999916"/>
    <n v="1069.630324"/>
    <n v="0"/>
    <n v="37433.723168999997"/>
    <n v="3692.855176"/>
    <s v="Si"/>
    <n v="69.839775126235921"/>
    <n v="80"/>
    <n v="631.14"/>
    <n v="1645.1916610000001"/>
    <n v="8106.7657060000001"/>
    <n v="7426.5412200000001"/>
    <n v="7647.1733379999996"/>
    <n v="9714.3973059999989"/>
    <n v="1235.5732429999991"/>
    <n v="9714.3973059999989"/>
    <n v="78.719997722110875"/>
    <n v="21.280002277889125"/>
    <n v="17.141044796164508"/>
    <n v="22.739887784130548"/>
    <n v="9.8650491144791221"/>
    <n v="90.13495088552088"/>
    <n v="47.400660233814747"/>
    <n v="70"/>
    <n v="12.718990217096225"/>
    <n v="60"/>
    <n v="52.830968189508113"/>
    <n v="42.264774551606493"/>
    <n v="10.160224873764079"/>
    <n v="45.008840058768619"/>
    <n v="260.66984520074789"/>
    <n v="0"/>
    <n v="91.609175463199207"/>
    <n v="100"/>
    <n v="0"/>
    <n v="0"/>
    <n v="48.336280019589537"/>
    <n v="48.336280019589537"/>
    <n v="9.6672560039179078"/>
    <n v="51.932030555524399"/>
    <n v="51.932030555524399"/>
    <s v="2. Riesgo (&gt;=40 y &lt;60)"/>
  </r>
  <r>
    <s v="18094"/>
    <x v="1"/>
    <x v="6"/>
    <x v="343"/>
    <s v="Rural"/>
    <n v="6"/>
    <s v="G3"/>
    <n v="0"/>
    <n v="1694.6076015000001"/>
    <n v="11887.110001499999"/>
    <n v="20499.053594999998"/>
    <n v="6319.1273514999993"/>
    <n v="3264.2432669999998"/>
    <n v="15147.329682"/>
    <n v="2822.402779"/>
    <n v="6314.1186554999995"/>
    <n v="3749.4039674999995"/>
    <n v="0"/>
    <n v="2787.009224999998"/>
    <n v="1622.0815250000001"/>
    <n v="0"/>
    <n v="81018.700521000006"/>
    <n v="13873.548465"/>
    <s v="NO"/>
    <n v="44.781551085782368"/>
    <n v="80"/>
    <n v="2025.7"/>
    <n v="4619.5110539999996"/>
    <n v="15147.329682"/>
    <n v="14387.449705999999"/>
    <n v="13581.717602999999"/>
    <n v="20499.053594999998"/>
    <n v="4409.0907499999976"/>
    <n v="20499.053594999998"/>
    <n v="66.25533974072232"/>
    <n v="33.74466025927768"/>
    <n v="18.633005541260125"/>
    <n v="24.719173196732331"/>
    <n v="17.12388420918203"/>
    <n v="82.876115790817977"/>
    <n v="59.38127190932704"/>
    <n v="80"/>
    <n v="21.508752731274559"/>
    <n v="20"/>
    <n v="48.267989849365598"/>
    <n v="38.61439187949248"/>
    <n v="0"/>
    <n v="0"/>
    <n v="228.04517223675762"/>
    <n v="0"/>
    <n v="94.983406369619146"/>
    <n v="100"/>
    <n v="1.5623217992323732"/>
    <n v="0"/>
    <n v="33.333333333333336"/>
    <n v="34.895655132565707"/>
    <n v="6.9791310265131417"/>
    <n v="45.281058546159144"/>
    <n v="45.593522906005624"/>
    <s v="2. Riesgo (&gt;=40 y &lt;60)"/>
  </r>
  <r>
    <s v="18150"/>
    <x v="1"/>
    <x v="6"/>
    <x v="344"/>
    <s v="Rural disperso"/>
    <n v="6"/>
    <s v="G4"/>
    <n v="0"/>
    <n v="1802.18780775"/>
    <n v="33112.52744025"/>
    <n v="45060.168898000004"/>
    <n v="8780.3743197499989"/>
    <n v="1880.544026"/>
    <n v="30543.960210000001"/>
    <n v="1484.0273319999999"/>
    <n v="8780.3743197499989"/>
    <n v="4626.8928867499981"/>
    <n v="0"/>
    <n v="10762.157351000002"/>
    <n v="4283.5233680000001"/>
    <n v="0"/>
    <n v="112759.49437104"/>
    <n v="25072.818429729999"/>
    <s v="NO"/>
    <n v="46.789586751218238"/>
    <n v="80"/>
    <n v="4232.665"/>
    <n v="6943.2277729999996"/>
    <n v="30144.530114000001"/>
    <n v="27935.465081999999"/>
    <n v="34914.715248"/>
    <n v="45060.168898000004"/>
    <n v="15045.680719000002"/>
    <n v="45060.168898000004"/>
    <n v="77.484652414495699"/>
    <n v="22.515347585504301"/>
    <n v="4.8586605070096107"/>
    <n v="6.7831666414026524"/>
    <n v="22.235660570831229"/>
    <n v="77.764339429168771"/>
    <n v="52.695850065783276"/>
    <n v="70"/>
    <n v="33.390200451884688"/>
    <n v="0"/>
    <n v="35.412570731215148"/>
    <n v="28.33005658497212"/>
    <n v="0"/>
    <n v="0"/>
    <n v="164.0391519999811"/>
    <n v="0"/>
    <n v="92.67175496302049"/>
    <n v="100"/>
    <n v="0.34163828440196364"/>
    <n v="0"/>
    <n v="33.333333333333336"/>
    <n v="33.674971617735302"/>
    <n v="6.7349943235470606"/>
    <n v="34.996723251638784"/>
    <n v="35.065050908519183"/>
    <s v="1. Deterioro (&lt;40)"/>
  </r>
  <r>
    <s v="18205"/>
    <x v="1"/>
    <x v="6"/>
    <x v="345"/>
    <s v="Rural"/>
    <n v="6"/>
    <s v="G3"/>
    <n v="0"/>
    <n v="1577.7720119999999"/>
    <n v="11684.212771"/>
    <n v="15860.931869"/>
    <n v="3090.9068889999999"/>
    <n v="521.19620499999996"/>
    <n v="15253.113687999999"/>
    <n v="2954.3610989999997"/>
    <n v="3090.9068889999999"/>
    <n v="1076.8774779999999"/>
    <n v="0"/>
    <n v="-404.79235699999845"/>
    <n v="2399.5016759999999"/>
    <n v="0"/>
    <n v="30257.899594169998"/>
    <n v="4688.4438597200005"/>
    <s v="Si"/>
    <n v="60.218500662877695"/>
    <n v="80"/>
    <n v="1187.933"/>
    <n v="1436.134877"/>
    <n v="14251.694814999999"/>
    <n v="12727.969116"/>
    <n v="13261.984783"/>
    <n v="15860.931869"/>
    <n v="1994.7093190000014"/>
    <n v="15860.931869"/>
    <n v="83.614158944345448"/>
    <n v="16.385841055654552"/>
    <n v="19.368904994947155"/>
    <n v="25.695442216284192"/>
    <n v="15.494941561057187"/>
    <n v="84.505058438942811"/>
    <n v="34.840178519528344"/>
    <n v="40"/>
    <n v="12.576242905996191"/>
    <n v="60"/>
    <n v="45.31726834217632"/>
    <n v="36.253814673741054"/>
    <n v="19.781499337122305"/>
    <n v="87.630180517582218"/>
    <n v="120.8935922312117"/>
    <n v="70"/>
    <n v="89.308459668977278"/>
    <n v="80"/>
    <n v="0"/>
    <n v="0"/>
    <n v="79.210060172527406"/>
    <n v="79.210060172527406"/>
    <n v="15.842012034505482"/>
    <n v="52.095826708246534"/>
    <n v="52.095826708246534"/>
    <s v="2. Riesgo (&gt;=40 y &lt;60)"/>
  </r>
  <r>
    <s v="18247"/>
    <x v="1"/>
    <x v="6"/>
    <x v="346"/>
    <s v="Rural"/>
    <n v="6"/>
    <s v="G3"/>
    <n v="0"/>
    <n v="2012.111508"/>
    <n v="22208.11491"/>
    <n v="30494.038178000003"/>
    <n v="6334.5280709999997"/>
    <n v="1859.4081880000001"/>
    <n v="53032.650868000004"/>
    <n v="6335.5139580000005"/>
    <n v="6312.1929309999996"/>
    <n v="2606.6669569999995"/>
    <n v="132.578058"/>
    <n v="-2118.2125820000001"/>
    <n v="2753.80861"/>
    <n v="1600"/>
    <n v="128041.95833564999"/>
    <n v="52135.249127589996"/>
    <s v="Si"/>
    <n v="54.538279712233731"/>
    <n v="80"/>
    <n v="4179.6142849999997"/>
    <n v="4256.6213189999999"/>
    <n v="28906.724786000002"/>
    <n v="25881.137746"/>
    <n v="24220.226417999998"/>
    <n v="30494.038178000003"/>
    <n v="768.17408599999999"/>
    <n v="32094.038178000003"/>
    <n v="79.426103806329394"/>
    <n v="20.573896193670606"/>
    <n v="11.946440267089988"/>
    <n v="15.848550326070665"/>
    <n v="40.71731626512797"/>
    <n v="59.28268373487203"/>
    <n v="41.295742786921473"/>
    <n v="50"/>
    <n v="2.3935102268513289"/>
    <n v="100"/>
    <n v="49.141026050922662"/>
    <n v="39.312820840738134"/>
    <n v="25.461720287766269"/>
    <n v="100"/>
    <n v="101.84244355457312"/>
    <n v="100"/>
    <n v="89.533276210297814"/>
    <n v="80"/>
    <n v="0.52904054395083344"/>
    <n v="0"/>
    <n v="93.333333333333329"/>
    <n v="93.862373877284156"/>
    <n v="18.772474775456832"/>
    <n v="57.979487507404798"/>
    <n v="58.085295616194969"/>
    <s v="2. Riesgo (&gt;=40 y &lt;60)"/>
  </r>
  <r>
    <s v="18256"/>
    <x v="1"/>
    <x v="6"/>
    <x v="347"/>
    <s v="Rural"/>
    <n v="6"/>
    <s v="G4"/>
    <n v="0"/>
    <n v="1777.316986"/>
    <n v="17911.685749"/>
    <n v="23206.97884"/>
    <n v="4703.4591120000005"/>
    <n v="1240.113108"/>
    <n v="21957.818173"/>
    <n v="3981.158023"/>
    <n v="4703.4591120000005"/>
    <n v="2143.8019860000004"/>
    <n v="0"/>
    <n v="-1243.4964589999981"/>
    <n v="3622.9330340000001"/>
    <n v="0"/>
    <n v="44934.277376400001"/>
    <n v="27703.047139810002"/>
    <s v="Si"/>
    <n v="58.357041496278427"/>
    <n v="80"/>
    <n v="2182.96"/>
    <n v="2901.5142729999998"/>
    <n v="21890.818173"/>
    <n v="20900.912490999999"/>
    <n v="19689.002735000002"/>
    <n v="23206.97884"/>
    <n v="2379.436575000002"/>
    <n v="23206.97884"/>
    <n v="84.840869941517994"/>
    <n v="15.159130058482006"/>
    <n v="18.130936287173345"/>
    <n v="25.312565474191878"/>
    <n v="61.652370433712505"/>
    <n v="38.347629566287495"/>
    <n v="45.579262728796529"/>
    <n v="70"/>
    <n v="10.253107875027485"/>
    <n v="60"/>
    <n v="41.763865019792277"/>
    <n v="33.411092015833823"/>
    <n v="21.642958503721573"/>
    <n v="95.876269452261113"/>
    <n v="132.9165112049694"/>
    <n v="60"/>
    <n v="95.477986824535662"/>
    <n v="100"/>
    <n v="0"/>
    <n v="0"/>
    <n v="85.292089817420376"/>
    <n v="85.292089817420376"/>
    <n v="17.058417963484075"/>
    <n v="50.469509979317898"/>
    <n v="50.469509979317898"/>
    <s v="2. Riesgo (&gt;=40 y &lt;60)"/>
  </r>
  <r>
    <s v="18410"/>
    <x v="1"/>
    <x v="6"/>
    <x v="348"/>
    <s v="Rural disperso"/>
    <n v="6"/>
    <s v="G5"/>
    <n v="0"/>
    <n v="2418.711186"/>
    <n v="17759.64414"/>
    <n v="25489.712899999999"/>
    <n v="6578.393442999999"/>
    <n v="2545.071285"/>
    <n v="55295.221122000003"/>
    <n v="15153.098678"/>
    <n v="6578.393442999999"/>
    <n v="3676.4156509999993"/>
    <n v="0"/>
    <n v="-19409.637617"/>
    <n v="6338.3496740000001"/>
    <n v="0"/>
    <n v="60023.563907900003"/>
    <n v="22733.910507249999"/>
    <s v="Si"/>
    <n v="59.586482728672976"/>
    <n v="80"/>
    <n v="2449.5"/>
    <n v="4153.7356499999996"/>
    <n v="41997.372725000001"/>
    <n v="21233.976921000001"/>
    <n v="20178.355326000001"/>
    <n v="25489.712899999999"/>
    <n v="-13071.287942999999"/>
    <n v="25489.712899999999"/>
    <n v="79.162740691363382"/>
    <n v="20.837259308636618"/>
    <n v="27.403993275598136"/>
    <n v="34.926337040021693"/>
    <n v="37.874976137926183"/>
    <n v="62.125023862073817"/>
    <n v="55.886223328767841"/>
    <n v="80"/>
    <n v="-51.28064013227862"/>
    <n v="0"/>
    <n v="39.577724042146421"/>
    <n v="31.66217923371714"/>
    <n v="20.413517271327024"/>
    <n v="90.429960489809829"/>
    <n v="169.57483772198407"/>
    <n v="0"/>
    <n v="50.560250661489448"/>
    <n v="50"/>
    <n v="0"/>
    <n v="0"/>
    <n v="46.809986829936612"/>
    <n v="46.809986829936612"/>
    <n v="9.3619973659873228"/>
    <n v="41.024176599704461"/>
    <n v="41.024176599704461"/>
    <s v="2. Riesgo (&gt;=40 y &lt;60)"/>
  </r>
  <r>
    <s v="18460"/>
    <x v="1"/>
    <x v="6"/>
    <x v="349"/>
    <s v="Rural disperso"/>
    <n v="6"/>
    <s v="G5"/>
    <n v="0"/>
    <n v="2675.047415"/>
    <n v="12616.435157"/>
    <n v="19469.055401999998"/>
    <n v="4786.1647469999998"/>
    <n v="1161.181315"/>
    <n v="24074.028782000001"/>
    <n v="12883.241088999999"/>
    <n v="4786.1647469999998"/>
    <n v="2386.8536419999996"/>
    <n v="106.182185"/>
    <n v="-1100.1382360000025"/>
    <n v="4419.251287"/>
    <n v="0"/>
    <n v="37487.175682589994"/>
    <n v="15390.033898020001"/>
    <s v="Si"/>
    <n v="49.58771166774337"/>
    <n v="80"/>
    <n v="1297.957463"/>
    <n v="2110.638332"/>
    <n v="18169.882533"/>
    <n v="12479.61002"/>
    <n v="15291.482572000001"/>
    <n v="19469.055401999998"/>
    <n v="3425.2952359999977"/>
    <n v="19469.055401999998"/>
    <n v="78.542498627997901"/>
    <n v="21.457501372002099"/>
    <n v="53.515102127952581"/>
    <n v="68.204895354297889"/>
    <n v="41.054130159951015"/>
    <n v="58.945869840048985"/>
    <n v="49.869859651114083"/>
    <n v="70"/>
    <n v="17.593535820171983"/>
    <n v="40"/>
    <n v="51.721653313269805"/>
    <n v="41.377322650615845"/>
    <n v="30.41228833225663"/>
    <n v="100"/>
    <n v="162.61228831965198"/>
    <n v="0"/>
    <n v="68.682942761653138"/>
    <n v="60"/>
    <n v="1.1068423107629792"/>
    <n v="0"/>
    <n v="53.333333333333336"/>
    <n v="54.440175644096314"/>
    <n v="10.888035128819263"/>
    <n v="52.043989317282509"/>
    <n v="52.265357779435107"/>
    <s v="2. Riesgo (&gt;=40 y &lt;60)"/>
  </r>
  <r>
    <s v="18479"/>
    <x v="1"/>
    <x v="6"/>
    <x v="350"/>
    <s v="Rural disperso"/>
    <n v="6"/>
    <s v="G3"/>
    <n v="0"/>
    <n v="1191.72221225"/>
    <n v="5788.3004397499999"/>
    <n v="8678.2703789999996"/>
    <n v="2621.5179772500001"/>
    <n v="623.14959299999998"/>
    <n v="7605.2426850000002"/>
    <n v="1924.4958839999999"/>
    <n v="2615.5179772500001"/>
    <n v="852.0485692499999"/>
    <n v="0"/>
    <n v="566.45614899999964"/>
    <n v="1740.6499160000001"/>
    <n v="0"/>
    <n v="26065.522660999999"/>
    <n v="2649.4649020000002"/>
    <s v="NO"/>
    <n v="61.386763707413586"/>
    <n v="80"/>
    <n v="1453.3737189999999"/>
    <n v="1421.262545"/>
    <n v="6348.344822"/>
    <n v="5855.6159159999997"/>
    <n v="6980.0226519999997"/>
    <n v="8678.2703789999996"/>
    <n v="2307.1060649999999"/>
    <n v="8678.2703789999996"/>
    <n v="80.431034609045113"/>
    <n v="19.568965390954887"/>
    <n v="25.304858289344647"/>
    <n v="33.570277934387143"/>
    <n v="10.164633705827073"/>
    <n v="89.835366294172928"/>
    <n v="32.576666521170623"/>
    <n v="40"/>
    <n v="26.58486039548642"/>
    <n v="20"/>
    <n v="40.594921923902994"/>
    <n v="32.475937539122398"/>
    <n v="0"/>
    <n v="0"/>
    <n v="97.790576946575442"/>
    <n v="100"/>
    <n v="92.238466563875619"/>
    <n v="100"/>
    <n v="0.77190823599553837"/>
    <n v="0"/>
    <n v="66.666666666666671"/>
    <n v="67.438574902662211"/>
    <n v="13.487714980532443"/>
    <n v="45.809270872455734"/>
    <n v="45.963652519654843"/>
    <s v="2. Riesgo (&gt;=40 y &lt;60)"/>
  </r>
  <r>
    <s v="18592"/>
    <x v="1"/>
    <x v="6"/>
    <x v="351"/>
    <s v="Rural"/>
    <n v="6"/>
    <s v="G4"/>
    <n v="0"/>
    <n v="1632.421736"/>
    <n v="28671.325368000002"/>
    <n v="38060.613616000002"/>
    <n v="6548.4404890000005"/>
    <n v="2144.199916"/>
    <n v="34404.505186000002"/>
    <n v="5246.0564999999997"/>
    <n v="6548.4404920000006"/>
    <n v="3053.9227060000007"/>
    <n v="0"/>
    <n v="1696.4156560000047"/>
    <n v="5478.6419539999997"/>
    <n v="0"/>
    <n v="136987.93653877999"/>
    <n v="35149.958339559998"/>
    <s v="Si"/>
    <n v="51.016311806904511"/>
    <n v="80"/>
    <n v="3672.0513460000002"/>
    <n v="4888.0164869999999"/>
    <n v="32869.680174000001"/>
    <n v="29886.496072999998"/>
    <n v="30303.747104000002"/>
    <n v="38060.613616000002"/>
    <n v="7175.0576100000044"/>
    <n v="38060.613616000002"/>
    <n v="79.619701904282621"/>
    <n v="20.380298095717379"/>
    <n v="15.248167272391823"/>
    <n v="21.287937166096647"/>
    <n v="25.65916330129506"/>
    <n v="74.340836698704948"/>
    <n v="46.635877805270894"/>
    <n v="70"/>
    <n v="18.851660360472323"/>
    <n v="40"/>
    <n v="45.201814392103792"/>
    <n v="36.161451513683033"/>
    <n v="28.983688193095489"/>
    <n v="100"/>
    <n v="133.1140560527445"/>
    <n v="60"/>
    <n v="90.924207095389662"/>
    <n v="100"/>
    <n v="0.5619396667275206"/>
    <n v="0"/>
    <n v="86.666666666666671"/>
    <n v="87.228606333394197"/>
    <n v="17.445721266678841"/>
    <n v="53.494784847016369"/>
    <n v="53.607172780361878"/>
    <s v="2. Riesgo (&gt;=40 y &lt;60)"/>
  </r>
  <r>
    <s v="18610"/>
    <x v="1"/>
    <x v="6"/>
    <x v="352"/>
    <s v="Rural"/>
    <n v="6"/>
    <s v="G4"/>
    <n v="0"/>
    <n v="1650.0591812499999"/>
    <n v="14964.94376475"/>
    <n v="22070.639213999999"/>
    <n v="3985.5634502499997"/>
    <n v="1026.201495"/>
    <n v="22132.412713999998"/>
    <n v="6643.219075"/>
    <n v="3985.5634502499997"/>
    <n v="1681.4055162499999"/>
    <n v="0"/>
    <n v="2115.8996350000016"/>
    <n v="2211.4440540000001"/>
    <n v="0"/>
    <n v="51994.565815000002"/>
    <n v="5264.2920940000004"/>
    <s v="Si"/>
    <n v="62.580442514301502"/>
    <n v="80"/>
    <n v="2121"/>
    <n v="2323.1521980000002"/>
    <n v="17650.581644999998"/>
    <n v="15958.424007"/>
    <n v="16615.002946000001"/>
    <n v="22070.639213999999"/>
    <n v="4327.3436890000012"/>
    <n v="22070.639213999999"/>
    <n v="75.281022832635756"/>
    <n v="24.718977167364244"/>
    <n v="30.015792497840913"/>
    <n v="41.904990499517467"/>
    <n v="10.124696709134353"/>
    <n v="89.875303290865645"/>
    <n v="42.187398023848587"/>
    <n v="50"/>
    <n v="19.606789123964525"/>
    <n v="40"/>
    <n v="49.299854191549471"/>
    <n v="39.43988335323958"/>
    <n v="17.419557485698498"/>
    <n v="77.167000387252898"/>
    <n v="109.53098528995757"/>
    <n v="100"/>
    <n v="90.413020533635788"/>
    <n v="100"/>
    <n v="0.7731902793942419"/>
    <n v="0"/>
    <n v="92.389000129084295"/>
    <n v="93.162190408478537"/>
    <n v="18.632438081695707"/>
    <n v="57.917683379056442"/>
    <n v="58.07232143493529"/>
    <s v="2. Riesgo (&gt;=40 y &lt;60)"/>
  </r>
  <r>
    <s v="18753"/>
    <x v="1"/>
    <x v="6"/>
    <x v="353"/>
    <s v="Rural"/>
    <n v="6"/>
    <s v="G3"/>
    <n v="0"/>
    <n v="1818.5921900000001"/>
    <n v="53846.868274"/>
    <n v="76037.045125000004"/>
    <n v="12167.314571999999"/>
    <n v="2573.806959"/>
    <n v="62887.795738000001"/>
    <n v="2026.8551209999998"/>
    <n v="12167.314571999999"/>
    <n v="5969.8006179999993"/>
    <n v="0"/>
    <n v="9540.8623620000144"/>
    <n v="5524.3401629999998"/>
    <n v="0"/>
    <n v="159820.31685638"/>
    <n v="55694.83520378"/>
    <s v="NO"/>
    <n v="107.30582245118423"/>
    <n v="80"/>
    <n v="7578.0029999999997"/>
    <n v="10280.716985999999"/>
    <n v="60298.668808999995"/>
    <n v="58243.388647"/>
    <n v="55665.460464000003"/>
    <n v="76037.045125000004"/>
    <n v="15065.202525000015"/>
    <n v="76037.045125000004"/>
    <n v="73.20834255524997"/>
    <n v="26.79165744475003"/>
    <n v="3.2229705258619377"/>
    <n v="4.2757013333317992"/>
    <n v="34.848407448615738"/>
    <n v="65.151592551384255"/>
    <n v="49.064241601330728"/>
    <n v="70"/>
    <n v="19.812977345757972"/>
    <n v="40"/>
    <n v="41.243790265893217"/>
    <n v="32.995032212714577"/>
    <n v="0"/>
    <n v="0"/>
    <n v="135.66525357670088"/>
    <n v="60"/>
    <n v="96.591499940885541"/>
    <n v="100"/>
    <n v="0"/>
    <n v="0"/>
    <n v="53.333333333333336"/>
    <n v="53.333333333333336"/>
    <n v="10.666666666666668"/>
    <n v="43.661698879381248"/>
    <n v="43.661698879381248"/>
    <s v="2. Riesgo (&gt;=40 y &lt;60)"/>
  </r>
  <r>
    <s v="18756"/>
    <x v="1"/>
    <x v="6"/>
    <x v="354"/>
    <s v="Rural disperso"/>
    <n v="6"/>
    <s v="G5"/>
    <n v="0"/>
    <n v="2397.0359899999999"/>
    <n v="15907.572330999999"/>
    <n v="19794.966466999998"/>
    <n v="3887.3941359999999"/>
    <n v="812.31751899999995"/>
    <n v="22334.064505000002"/>
    <n v="6593.2387650000001"/>
    <n v="3887.3941359999999"/>
    <n v="1441.231828"/>
    <n v="0"/>
    <n v="-1153.7459230000022"/>
    <n v="2537.6045650000001"/>
    <n v="0"/>
    <n v="45746.303055999997"/>
    <n v="4994.0450209999999"/>
    <s v="NO"/>
    <n v="68.091547731810749"/>
    <n v="80"/>
    <n v="1060.9985380000001"/>
    <n v="1490.358146"/>
    <n v="18502.550082000002"/>
    <n v="17300.648466999999"/>
    <n v="18304.608321"/>
    <n v="19794.966466999998"/>
    <n v="1383.8586419999979"/>
    <n v="19794.966466999998"/>
    <n v="92.471024649197759"/>
    <n v="7.5289753508022415"/>
    <n v="29.520998130563964"/>
    <n v="37.624455680480487"/>
    <n v="10.916827562844972"/>
    <n v="89.083172437155028"/>
    <n v="37.074497145869032"/>
    <n v="50"/>
    <n v="6.99096229491985"/>
    <n v="80"/>
    <n v="52.84732069368755"/>
    <n v="42.277856554950041"/>
    <n v="0"/>
    <n v="0"/>
    <n v="140.46750232185522"/>
    <n v="50"/>
    <n v="93.504129918992845"/>
    <n v="100"/>
    <n v="0"/>
    <n v="0"/>
    <n v="50"/>
    <n v="50"/>
    <n v="10"/>
    <n v="52.277856554950041"/>
    <n v="52.277856554950041"/>
    <s v="2. Riesgo (&gt;=40 y &lt;60)"/>
  </r>
  <r>
    <s v="18785"/>
    <x v="1"/>
    <x v="6"/>
    <x v="355"/>
    <s v="Rural"/>
    <n v="6"/>
    <s v="G4"/>
    <n v="0"/>
    <n v="1476.1419069999999"/>
    <n v="16808.231883"/>
    <n v="20407.789219000002"/>
    <n v="4227.0030900000002"/>
    <n v="373.88854600000002"/>
    <n v="23402.943804999999"/>
    <n v="0"/>
    <n v="2877.5518060000004"/>
    <n v="401.24922199999992"/>
    <n v="0"/>
    <n v="5762.3569190000017"/>
    <n v="1884.2847300000001"/>
    <n v="0"/>
    <n v="48122.594100000002"/>
    <n v="14288.121185"/>
    <s v="NO"/>
    <n v="261.61842518261273"/>
    <n v="80"/>
    <n v="1025.2584119999999"/>
    <n v="1398.2401589999999"/>
    <n v="12169.129715999999"/>
    <n v="10510.434764"/>
    <n v="18284.373790000001"/>
    <n v="20407.789219000002"/>
    <n v="7646.641649000002"/>
    <n v="20407.789219000002"/>
    <n v="89.595073693611738"/>
    <n v="10.404926306388262"/>
    <n v="0"/>
    <n v="0"/>
    <n v="29.691086800742525"/>
    <n v="70.308913199257475"/>
    <n v="13.944118092447642"/>
    <n v="20"/>
    <n v="37.469230826241812"/>
    <n v="0"/>
    <n v="20.142767901129147"/>
    <n v="16.114214320903319"/>
    <n v="0"/>
    <n v="0"/>
    <n v="136.37929156537368"/>
    <n v="60"/>
    <n v="86.369650166361993"/>
    <n v="80"/>
    <n v="1.7969399315391299"/>
    <n v="0"/>
    <n v="46.666666666666664"/>
    <n v="48.463606598205793"/>
    <n v="9.6927213196411586"/>
    <n v="25.447547654236651"/>
    <n v="25.806935640544477"/>
    <s v="1. Deterioro (&lt;40)"/>
  </r>
  <r>
    <s v="18860"/>
    <x v="1"/>
    <x v="6"/>
    <x v="116"/>
    <s v="Rural"/>
    <n v="6"/>
    <s v="G4"/>
    <n v="0"/>
    <n v="1467.3087740000001"/>
    <n v="9333.4028870000002"/>
    <n v="14283.746177000001"/>
    <n v="3719.7281280000002"/>
    <n v="1002.86717"/>
    <n v="26982.952772000004"/>
    <n v="4175.3913789999997"/>
    <n v="3719.7281280000002"/>
    <n v="1606.0697450000002"/>
    <n v="5.9149500000000002"/>
    <n v="603.67897699999958"/>
    <n v="2752.145571"/>
    <n v="0"/>
    <n v="38456.661609970004"/>
    <n v="7661.2111491400001"/>
    <s v="Si"/>
    <n v="57.811133214546985"/>
    <n v="80"/>
    <n v="1049.875"/>
    <n v="2247.7184940000002"/>
    <n v="11566.408817000001"/>
    <n v="9794.8110539999998"/>
    <n v="10800.711661000001"/>
    <n v="14283.746177000001"/>
    <n v="3361.7394979999995"/>
    <n v="14283.746177000001"/>
    <n v="75.615398979796637"/>
    <n v="24.384601020203363"/>
    <n v="15.474182585876109"/>
    <n v="21.603476712986367"/>
    <n v="19.921675019117647"/>
    <n v="80.078324980882357"/>
    <n v="43.17707342400697"/>
    <n v="50"/>
    <n v="23.535418904412804"/>
    <n v="20"/>
    <n v="39.213280542814417"/>
    <n v="31.370624434251535"/>
    <n v="22.188866785453015"/>
    <n v="98.294591767415227"/>
    <n v="214.09391537087748"/>
    <n v="0"/>
    <n v="84.683251378801742"/>
    <n v="80"/>
    <n v="0.75258513770513091"/>
    <n v="0"/>
    <n v="59.431530589138411"/>
    <n v="60.184115726843544"/>
    <n v="12.036823145368709"/>
    <n v="43.256930552079218"/>
    <n v="43.407447579620246"/>
    <s v="2. Riesgo (&gt;=40 y &lt;60)"/>
  </r>
  <r>
    <s v="19001"/>
    <x v="1"/>
    <x v="7"/>
    <x v="356"/>
    <s v="Ciudades y aglomeraciones"/>
    <n v="2"/>
    <s v="G1"/>
    <n v="1"/>
    <n v="0"/>
    <n v="313321.31603500003"/>
    <n v="496960.41375200008"/>
    <n v="141186.77795260001"/>
    <n v="32259.850474999999"/>
    <n v="463653.82910700003"/>
    <n v="63257.070305000001"/>
    <n v="141186.77795260001"/>
    <n v="85653.098611600013"/>
    <n v="10149.950217"/>
    <n v="-19575.212286999915"/>
    <n v="110452.49348600001"/>
    <n v="5180.9996259999998"/>
    <n v="1390448.56286185"/>
    <n v="539957.05201837001"/>
    <s v="Si"/>
    <n v="40.142154837012264"/>
    <n v="70"/>
    <n v="118170.141386"/>
    <n v="135163.55564899999"/>
    <n v="461001.94669800001"/>
    <n v="405090.90278399998"/>
    <n v="313321.31603500003"/>
    <n v="496960.41375200008"/>
    <n v="101027.2314160001"/>
    <n v="502141.41337800008"/>
    <n v="63.047540078586188"/>
    <n v="36.952459921413812"/>
    <n v="13.643167883857121"/>
    <n v="17.799573265705511"/>
    <n v="38.833299299257732"/>
    <n v="61.166700700742268"/>
    <n v="60.66651555739584"/>
    <n v="80"/>
    <n v="20.119278897227542"/>
    <n v="20"/>
    <n v="43.183746777572317"/>
    <n v="34.546997422057856"/>
    <n v="29.857845162987736"/>
    <n v="100"/>
    <n v="114.38046368032293"/>
    <n v="80"/>
    <n v="87.871842122474362"/>
    <n v="80"/>
    <n v="0"/>
    <n v="0"/>
    <n v="86.666666666666671"/>
    <n v="86.666666666666671"/>
    <n v="17.333333333333336"/>
    <n v="51.880330755391192"/>
    <n v="51.880330755391192"/>
    <s v="2. Riesgo (&gt;=40 y &lt;60)"/>
  </r>
  <r>
    <s v="19022"/>
    <x v="1"/>
    <x v="7"/>
    <x v="357"/>
    <s v="Rural"/>
    <n v="6"/>
    <s v="G5"/>
    <n v="0"/>
    <n v="2437.749609"/>
    <n v="22506.824589"/>
    <n v="26434.918362999997"/>
    <n v="3618.6966949999996"/>
    <n v="438.81325700000002"/>
    <n v="25933.143448999999"/>
    <n v="3576.577143"/>
    <n v="3607.4966949999998"/>
    <n v="1250.930116"/>
    <n v="0"/>
    <n v="-1733.1461290000007"/>
    <n v="6229.5270209999999"/>
    <n v="0"/>
    <n v="36613.266317009999"/>
    <n v="7866.2675140600004"/>
    <s v="Si"/>
    <n v="57.481064260948131"/>
    <n v="80"/>
    <n v="1287.5609690000001"/>
    <n v="1169.7470860000001"/>
    <n v="25811.497912999999"/>
    <n v="23022.656391"/>
    <n v="24944.574197999998"/>
    <n v="26434.918362999997"/>
    <n v="4496.3808919999992"/>
    <n v="26434.918362999997"/>
    <n v="94.362213854664361"/>
    <n v="5.6377861453356388"/>
    <n v="13.791529553807004"/>
    <n v="17.577278050297942"/>
    <n v="21.484746665187433"/>
    <n v="78.51525333481257"/>
    <n v="34.675849259509853"/>
    <n v="40"/>
    <n v="17.009248261168917"/>
    <n v="40"/>
    <n v="36.34606350608923"/>
    <n v="29.076850804871384"/>
    <n v="22.518935739051869"/>
    <n v="99.756766170587881"/>
    <n v="90.849840447439036"/>
    <n v="100"/>
    <n v="89.195351887751571"/>
    <n v="80"/>
    <n v="0"/>
    <n v="0"/>
    <n v="93.252255390195955"/>
    <n v="93.252255390195955"/>
    <n v="18.650451078039193"/>
    <n v="47.727301882910581"/>
    <n v="47.727301882910581"/>
    <s v="2. Riesgo (&gt;=40 y &lt;60)"/>
  </r>
  <r>
    <s v="19050"/>
    <x v="1"/>
    <x v="7"/>
    <x v="14"/>
    <s v="Rural disperso"/>
    <n v="6"/>
    <s v="G5"/>
    <n v="0"/>
    <n v="2078.6547552500001"/>
    <n v="32770.885594749998"/>
    <n v="40817.861140000001"/>
    <n v="7134.1730172500002"/>
    <n v="572.83200599999998"/>
    <n v="39407.945913000003"/>
    <n v="6885.2951720000001"/>
    <n v="7134.1730172500002"/>
    <n v="3720.6393222500001"/>
    <n v="6.6893359999999999"/>
    <n v="-2003.6184680000006"/>
    <n v="12516.074331"/>
    <n v="30.806705000000001"/>
    <n v="70972.363184000002"/>
    <n v="9817.8539130000008"/>
    <s v="Si"/>
    <n v="49.785683983627571"/>
    <n v="80"/>
    <n v="2995.3360510000002"/>
    <n v="4941.3582649999998"/>
    <n v="39407.945913000003"/>
    <n v="35609.833352000001"/>
    <n v="34849.540349999996"/>
    <n v="40817.861140000001"/>
    <n v="10519.145198999999"/>
    <n v="40848.667845000004"/>
    <n v="85.378163815273339"/>
    <n v="14.621836184726661"/>
    <n v="17.471844858903594"/>
    <n v="22.267832870781419"/>
    <n v="13.833347901276221"/>
    <n v="86.166652098723773"/>
    <n v="52.152356177145109"/>
    <n v="70"/>
    <n v="25.751501221324588"/>
    <n v="20"/>
    <n v="42.611264230846373"/>
    <n v="34.0890113846771"/>
    <n v="30.214316016372429"/>
    <n v="100"/>
    <n v="164.96841025067337"/>
    <n v="0"/>
    <n v="90.362064114214405"/>
    <n v="100"/>
    <n v="0"/>
    <n v="0"/>
    <n v="66.666666666666671"/>
    <n v="66.666666666666671"/>
    <n v="13.333333333333336"/>
    <n v="47.422344718010436"/>
    <n v="47.422344718010436"/>
    <s v="2. Riesgo (&gt;=40 y &lt;60)"/>
  </r>
  <r>
    <s v="19075"/>
    <x v="1"/>
    <x v="7"/>
    <x v="358"/>
    <s v="Rural"/>
    <n v="6"/>
    <s v="G5"/>
    <n v="0"/>
    <n v="1776.974753"/>
    <n v="22984.129796000001"/>
    <n v="28177.879314000005"/>
    <n v="3279.3873530000001"/>
    <n v="259.020397"/>
    <n v="26747.977249"/>
    <n v="1343.0756820000001"/>
    <n v="3279.3873530000001"/>
    <n v="698.4968630000003"/>
    <n v="88.344864999999999"/>
    <n v="812.43494700000156"/>
    <n v="0"/>
    <n v="0"/>
    <n v="63090.509781000001"/>
    <n v="29325.721111999999"/>
    <s v="NO"/>
    <n v="66.797966810446638"/>
    <n v="80"/>
    <n v="973.88499999999999"/>
    <n v="1502.4126000000001"/>
    <n v="24784.553877000002"/>
    <n v="23801.029713"/>
    <n v="24761.104549"/>
    <n v="28177.879314000005"/>
    <n v="900.77981200000158"/>
    <n v="28177.879314000005"/>
    <n v="87.874265742552154"/>
    <n v="12.125734257447846"/>
    <n v="5.0212233601709544"/>
    <n v="6.3995395731877398"/>
    <n v="46.481984713383277"/>
    <n v="53.518015286616723"/>
    <n v="21.299614464909485"/>
    <n v="30"/>
    <n v="3.1967622614965729"/>
    <n v="100"/>
    <n v="40.408657823450461"/>
    <n v="32.326926258760373"/>
    <n v="0"/>
    <n v="0"/>
    <n v="154.27002161446168"/>
    <n v="0"/>
    <n v="96.031705194771689"/>
    <n v="100"/>
    <n v="0"/>
    <n v="0"/>
    <n v="33.333333333333336"/>
    <n v="33.333333333333336"/>
    <n v="6.6666666666666679"/>
    <n v="38.993592925427038"/>
    <n v="38.993592925427038"/>
    <s v="1. Deterioro (&lt;40)"/>
  </r>
  <r>
    <s v="19100"/>
    <x v="1"/>
    <x v="7"/>
    <x v="359"/>
    <s v="Rural"/>
    <n v="6"/>
    <s v="G5"/>
    <n v="0"/>
    <n v="1760.625121"/>
    <n v="44884.526911000001"/>
    <n v="51612.491032999998"/>
    <n v="4105.5417230000003"/>
    <n v="461.111921"/>
    <n v="53677.372350999998"/>
    <n v="10474.545449000001"/>
    <n v="3980.8092250000004"/>
    <n v="1010.3759150000005"/>
    <n v="0"/>
    <n v="-2076.0668800000058"/>
    <n v="5804.6254310000004"/>
    <n v="2009"/>
    <n v="118661.53200828"/>
    <n v="49791.60994676"/>
    <s v="Si"/>
    <n v="50.599385074058823"/>
    <n v="80"/>
    <n v="1855.186858"/>
    <n v="2191.2602259999999"/>
    <n v="50718.124603000004"/>
    <n v="47323.105015000001"/>
    <n v="46645.152031999998"/>
    <n v="51612.491032999998"/>
    <n v="3728.5585509999946"/>
    <n v="53621.491032999998"/>
    <n v="90.375703823665503"/>
    <n v="9.6242961763344965"/>
    <n v="19.513893825700396"/>
    <n v="24.870420375066104"/>
    <n v="41.961037502267899"/>
    <n v="58.038962497732101"/>
    <n v="25.381168950642202"/>
    <n v="40"/>
    <n v="6.9534779417180825"/>
    <n v="80"/>
    <n v="42.506735809826537"/>
    <n v="34.005388647861231"/>
    <n v="29.400614925941177"/>
    <n v="100"/>
    <n v="118.11533789983326"/>
    <n v="80"/>
    <n v="93.306101882562146"/>
    <n v="100"/>
    <n v="0.3088572350328127"/>
    <n v="0"/>
    <n v="93.333333333333329"/>
    <n v="93.642190568366146"/>
    <n v="18.728438113673231"/>
    <n v="52.672055314527896"/>
    <n v="52.733826761534459"/>
    <s v="2. Riesgo (&gt;=40 y &lt;60)"/>
  </r>
  <r>
    <s v="19110"/>
    <x v="1"/>
    <x v="7"/>
    <x v="360"/>
    <s v="Rural"/>
    <n v="6"/>
    <s v="G5"/>
    <n v="0"/>
    <n v="1671.8568990000001"/>
    <n v="25567.315724"/>
    <n v="31044.787812000002"/>
    <n v="3872.2544950000001"/>
    <n v="513.29926799999998"/>
    <n v="31044.603329999998"/>
    <n v="2717.6670370000002"/>
    <n v="3872.2544950000001"/>
    <n v="1563.7111030000001"/>
    <n v="159.201009"/>
    <n v="-2308.3589099999954"/>
    <n v="5142.4450539999998"/>
    <n v="0"/>
    <n v="55274.853308999998"/>
    <n v="24059.270436999999"/>
    <s v="Si"/>
    <n v="49.754868855011495"/>
    <n v="80"/>
    <n v="1099.5930000000001"/>
    <n v="2200.3975959999998"/>
    <n v="31044.603329999998"/>
    <n v="28290.644475000001"/>
    <n v="27239.172622999999"/>
    <n v="31044.787812000002"/>
    <n v="2993.2871530000043"/>
    <n v="31044.787812000002"/>
    <n v="87.741532613957872"/>
    <n v="12.258467386042128"/>
    <n v="8.7540723523234032"/>
    <n v="11.157048477392362"/>
    <n v="43.526611101982979"/>
    <n v="56.473388898017021"/>
    <n v="40.38244658296923"/>
    <n v="50"/>
    <n v="9.6418347940615785"/>
    <n v="80"/>
    <n v="41.977780952290303"/>
    <n v="33.582224761832244"/>
    <n v="30.245131144988505"/>
    <n v="100"/>
    <n v="200.11018585967716"/>
    <n v="0"/>
    <n v="91.129025467886379"/>
    <n v="100"/>
    <n v="0"/>
    <n v="0"/>
    <n v="66.666666666666671"/>
    <n v="66.666666666666671"/>
    <n v="13.333333333333336"/>
    <n v="46.915558095165579"/>
    <n v="46.915558095165579"/>
    <s v="2. Riesgo (&gt;=40 y &lt;60)"/>
  </r>
  <r>
    <s v="19130"/>
    <x v="1"/>
    <x v="7"/>
    <x v="361"/>
    <s v="Rural"/>
    <n v="6"/>
    <s v="G5"/>
    <n v="0"/>
    <n v="1881.01097"/>
    <n v="38915.155766999997"/>
    <n v="46863.357340000002"/>
    <n v="6372.6811632999998"/>
    <n v="1268.9262000000001"/>
    <n v="46134.810855000003"/>
    <n v="6379.224706"/>
    <n v="6372.6811632999998"/>
    <n v="3241.9713332999995"/>
    <n v="36.354258999999999"/>
    <n v="-1529.4352829999989"/>
    <n v="7381.7942750000002"/>
    <n v="1200"/>
    <n v="96148.141422000001"/>
    <n v="16068.273499999999"/>
    <s v="Si"/>
    <n v="49.727476175733933"/>
    <n v="80"/>
    <n v="3206.808"/>
    <n v="4440.8809769999998"/>
    <n v="45262.082793000001"/>
    <n v="41642.622491000002"/>
    <n v="40796.166737"/>
    <n v="46863.357340000002"/>
    <n v="5888.713251000001"/>
    <n v="48063.357340000002"/>
    <n v="87.053444423578725"/>
    <n v="12.946555576421275"/>
    <n v="13.827356366648313"/>
    <n v="17.622939254772088"/>
    <n v="16.711995949537261"/>
    <n v="83.288004050462746"/>
    <n v="50.872956770069941"/>
    <n v="70"/>
    <n v="12.251980670728569"/>
    <n v="60"/>
    <n v="48.771499776331225"/>
    <n v="39.017199821064985"/>
    <n v="30.272523824266067"/>
    <n v="100"/>
    <n v="138.48290814417328"/>
    <n v="60"/>
    <n v="92.003327998507913"/>
    <n v="100"/>
    <n v="0"/>
    <n v="0"/>
    <n v="86.666666666666671"/>
    <n v="86.666666666666671"/>
    <n v="17.333333333333336"/>
    <n v="56.35053315439832"/>
    <n v="56.35053315439832"/>
    <s v="2. Riesgo (&gt;=40 y &lt;60)"/>
  </r>
  <r>
    <s v="19137"/>
    <x v="1"/>
    <x v="7"/>
    <x v="362"/>
    <s v="Rural"/>
    <n v="6"/>
    <s v="G5"/>
    <n v="0"/>
    <n v="1511.2109029999999"/>
    <n v="41210.978821999997"/>
    <n v="50152.229531999998"/>
    <n v="3629.654943"/>
    <n v="1214.3935260000001"/>
    <n v="33755.156083000002"/>
    <n v="5628.1311050000004"/>
    <n v="3629.654943"/>
    <n v="1456.6096759999996"/>
    <n v="16.308841000000001"/>
    <n v="14224.028181999995"/>
    <n v="1197.7211010000001"/>
    <n v="1198.8"/>
    <n v="39039.684925190006"/>
    <n v="30198.525799020001"/>
    <s v="Si"/>
    <n v="73.717443720019602"/>
    <n v="80"/>
    <n v="764.45799999999997"/>
    <n v="2097.5651290000001"/>
    <n v="33755.156083000002"/>
    <n v="31477.630617999999"/>
    <n v="42722.189724999997"/>
    <n v="50152.229531999998"/>
    <n v="15438.058123999996"/>
    <n v="51351.029532"/>
    <n v="85.185025917423644"/>
    <n v="14.814974082576356"/>
    <n v="16.673396772810296"/>
    <n v="21.250212311492835"/>
    <n v="77.353405533082764"/>
    <n v="22.646594466917236"/>
    <n v="40.130803034298225"/>
    <n v="50"/>
    <n v="30.063775282985489"/>
    <n v="0"/>
    <n v="21.742356172197283"/>
    <n v="17.393884937757829"/>
    <n v="6.2825562799803976"/>
    <n v="27.831133097853517"/>
    <n v="274.38592165952872"/>
    <n v="0"/>
    <n v="93.252807187737972"/>
    <n v="100"/>
    <n v="0"/>
    <n v="0"/>
    <n v="42.610377699284506"/>
    <n v="42.610377699284506"/>
    <n v="8.5220755398569015"/>
    <n v="25.915960477614732"/>
    <n v="25.915960477614732"/>
    <s v="1. Deterioro (&lt;40)"/>
  </r>
  <r>
    <s v="19142"/>
    <x v="1"/>
    <x v="7"/>
    <x v="363"/>
    <s v="Rural"/>
    <n v="6"/>
    <s v="G2"/>
    <n v="0"/>
    <n v="1102.916667"/>
    <n v="24618.505122999999"/>
    <n v="41289.794297"/>
    <n v="15571.488291"/>
    <n v="1350.8275819999999"/>
    <n v="28314.853823000001"/>
    <n v="1816.330502"/>
    <n v="15571.488291"/>
    <n v="5465.8768039999995"/>
    <n v="402.27424600000001"/>
    <n v="6030.2862109999987"/>
    <n v="1367.7644170000001"/>
    <n v="0"/>
    <n v="119014.551808"/>
    <n v="64116.388288000002"/>
    <s v="Si"/>
    <n v="64.375215854831453"/>
    <n v="80"/>
    <n v="14223.843562"/>
    <n v="14334.779111"/>
    <n v="25153.896599"/>
    <n v="23865.726054999999"/>
    <n v="25721.42179"/>
    <n v="41289.794297"/>
    <n v="7800.324873999999"/>
    <n v="41289.794297"/>
    <n v="62.294865421184348"/>
    <n v="37.705134578815652"/>
    <n v="6.4147620657133837"/>
    <n v="8.4632326266228759"/>
    <n v="53.87273011071423"/>
    <n v="46.12726988928577"/>
    <n v="35.101826504016088"/>
    <n v="50"/>
    <n v="18.891653511014823"/>
    <n v="40"/>
    <n v="36.45912741894486"/>
    <n v="29.167301935155891"/>
    <n v="15.624784145168547"/>
    <n v="69.216323386564881"/>
    <n v="100.77992666691281"/>
    <n v="100"/>
    <n v="94.878842969994508"/>
    <n v="100"/>
    <n v="0"/>
    <n v="0"/>
    <n v="89.738774462188303"/>
    <n v="89.738774462188303"/>
    <n v="17.947754892437661"/>
    <n v="47.115056827593548"/>
    <n v="47.115056827593548"/>
    <s v="2. Riesgo (&gt;=40 y &lt;60)"/>
  </r>
  <r>
    <s v="19212"/>
    <x v="1"/>
    <x v="7"/>
    <x v="364"/>
    <s v="Intermedio"/>
    <n v="6"/>
    <s v="G4"/>
    <n v="0"/>
    <n v="1637.0105980000001"/>
    <n v="25334.885686000001"/>
    <n v="34184.295601000005"/>
    <n v="6556.0244760000005"/>
    <n v="857.11268299999995"/>
    <n v="35620.281525999999"/>
    <n v="8820.7858030000007"/>
    <n v="6556.0244760000005"/>
    <n v="2642.2585460000005"/>
    <n v="138.194489"/>
    <n v="1149.0746660000077"/>
    <n v="2119.7301109999999"/>
    <n v="0"/>
    <n v="58393.250712330002"/>
    <n v="21903.651632109999"/>
    <s v="Si"/>
    <n v="58.381006528619238"/>
    <n v="80"/>
    <n v="3772.683"/>
    <n v="4868.081854"/>
    <n v="29121.455005"/>
    <n v="27635.589169999999"/>
    <n v="26971.896284000002"/>
    <n v="34184.295601000005"/>
    <n v="3406.9992660000075"/>
    <n v="34184.295601000005"/>
    <n v="78.901424791128306"/>
    <n v="21.098575208871694"/>
    <n v="24.763380369583889"/>
    <n v="34.57210797276116"/>
    <n v="37.51058789313975"/>
    <n v="62.48941210686025"/>
    <n v="40.302755971590123"/>
    <n v="50"/>
    <n v="9.9665627332696634"/>
    <n v="80"/>
    <n v="49.632019057698621"/>
    <n v="39.705615246158899"/>
    <n v="21.618993471380762"/>
    <n v="95.77010661423023"/>
    <n v="129.03500914336033"/>
    <n v="70"/>
    <n v="94.897693694408858"/>
    <n v="100"/>
    <n v="0"/>
    <n v="0"/>
    <n v="88.590035538076748"/>
    <n v="88.590035538076748"/>
    <n v="17.71800710761535"/>
    <n v="57.423622353774249"/>
    <n v="57.423622353774249"/>
    <s v="2. Riesgo (&gt;=40 y &lt;60)"/>
  </r>
  <r>
    <s v="19256"/>
    <x v="1"/>
    <x v="7"/>
    <x v="365"/>
    <s v="Rural disperso"/>
    <n v="6"/>
    <s v="G5"/>
    <n v="0"/>
    <n v="1627.1459010000001"/>
    <n v="48271.308000999998"/>
    <n v="57254.948297000003"/>
    <n v="4701.9123840000002"/>
    <n v="906.81680800000004"/>
    <n v="61582.914765000001"/>
    <n v="2579.736891"/>
    <n v="4701.9123840000002"/>
    <n v="940.3401600000002"/>
    <n v="800.328799"/>
    <n v="1213.3081039999961"/>
    <n v="3589.7350000000001"/>
    <n v="0"/>
    <n v="163438.05676588"/>
    <n v="70664.410217960001"/>
    <s v="NO"/>
    <n v="50.992069968972395"/>
    <n v="80"/>
    <n v="2303.4158699999998"/>
    <n v="3015.0308540000001"/>
    <n v="52280.067969000003"/>
    <n v="50786.988569000001"/>
    <n v="49898.453902000001"/>
    <n v="57254.948297000003"/>
    <n v="5603.3719029999957"/>
    <n v="57254.948297000003"/>
    <n v="87.151338681087481"/>
    <n v="12.848661318912519"/>
    <n v="4.1890464276402941"/>
    <n v="5.3389316635960364"/>
    <n v="43.23620313179849"/>
    <n v="56.76379686820151"/>
    <n v="19.999100008750826"/>
    <n v="30"/>
    <n v="9.7867032800963969"/>
    <n v="80"/>
    <n v="36.99027797014201"/>
    <n v="29.592222376113611"/>
    <n v="0"/>
    <n v="0"/>
    <n v="130.89389950239425"/>
    <n v="60"/>
    <n v="97.144075250848303"/>
    <n v="100"/>
    <n v="0"/>
    <n v="0"/>
    <n v="53.333333333333336"/>
    <n v="53.333333333333336"/>
    <n v="10.666666666666668"/>
    <n v="40.258889042780282"/>
    <n v="40.258889042780282"/>
    <s v="2. Riesgo (&gt;=40 y &lt;60)"/>
  </r>
  <r>
    <s v="19290"/>
    <x v="1"/>
    <x v="7"/>
    <x v="341"/>
    <s v="Intermedio"/>
    <n v="6"/>
    <s v="G5"/>
    <n v="0"/>
    <n v="1408.292207"/>
    <n v="8858.9988620000004"/>
    <n v="10942.530957000001"/>
    <n v="2054.8878580000001"/>
    <n v="478.71939800000001"/>
    <n v="11594.619036"/>
    <n v="2439.8396359999997"/>
    <n v="2054.8878580000001"/>
    <n v="868.20661500000006"/>
    <n v="0"/>
    <n v="-99.94744399999945"/>
    <n v="1133.332805"/>
    <n v="0"/>
    <n v="21814.582667999999"/>
    <n v="1555.4336350000001"/>
    <s v="Si"/>
    <n v="55.792138897235112"/>
    <n v="80"/>
    <n v="195.05"/>
    <n v="638.62767299999996"/>
    <n v="9855.7971579999994"/>
    <n v="9672.4328000000005"/>
    <n v="10267.291069000001"/>
    <n v="10942.530957000001"/>
    <n v="1033.3853610000006"/>
    <n v="10942.530957000001"/>
    <n v="93.829216561932185"/>
    <n v="6.170783438067815"/>
    <n v="21.042861593162911"/>
    <n v="26.819086871684917"/>
    <n v="7.1302470401218319"/>
    <n v="92.86975295987817"/>
    <n v="42.250802719960397"/>
    <n v="50"/>
    <n v="9.4437508567333577"/>
    <n v="80"/>
    <n v="51.171924653926183"/>
    <n v="40.937539723140951"/>
    <n v="24.207861102764888"/>
    <n v="100"/>
    <n v="327.41741758523449"/>
    <n v="0"/>
    <n v="98.139527883331468"/>
    <n v="100"/>
    <n v="2.141150590445537"/>
    <n v="0"/>
    <n v="66.666666666666671"/>
    <n v="68.807817257112205"/>
    <n v="13.761563451422441"/>
    <n v="54.270873056474286"/>
    <n v="54.69910317456339"/>
    <s v="2. Riesgo (&gt;=40 y &lt;60)"/>
  </r>
  <r>
    <s v="19300"/>
    <x v="1"/>
    <x v="7"/>
    <x v="366"/>
    <s v="Intermedio"/>
    <n v="5"/>
    <s v="G1"/>
    <n v="0"/>
    <n v="1535.8161930000001"/>
    <n v="6860.344067"/>
    <n v="27649.364764999998"/>
    <n v="14065.285401499999"/>
    <n v="1076.2840229999999"/>
    <n v="22575.808466000002"/>
    <n v="3821.9605240000001"/>
    <n v="14065.285401499999"/>
    <n v="6515.1870014999995"/>
    <n v="262.66024399999998"/>
    <n v="557.34214199999769"/>
    <n v="3330.4359119999999"/>
    <n v="0"/>
    <n v="40277.820893999997"/>
    <n v="5653.4409759999999"/>
    <s v="Si"/>
    <n v="42.667757654754453"/>
    <n v="80"/>
    <n v="12968.143323"/>
    <n v="12511.562978"/>
    <n v="19541.924223000002"/>
    <n v="18185.853166000001"/>
    <n v="8396.1602600000006"/>
    <n v="27649.364764999998"/>
    <n v="4150.4382979999973"/>
    <n v="27649.364764999998"/>
    <n v="30.366557537076933"/>
    <n v="69.633442462923071"/>
    <n v="16.929451407049335"/>
    <n v="22.087026505370805"/>
    <n v="14.036114294460669"/>
    <n v="85.963885705539326"/>
    <n v="46.321043729444582"/>
    <n v="70"/>
    <n v="15.010971620056305"/>
    <n v="40"/>
    <n v="57.53687093476664"/>
    <n v="46.029496747813312"/>
    <n v="37.332242345245547"/>
    <n v="100"/>
    <n v="96.479215770308315"/>
    <n v="100"/>
    <n v="93.060708651177947"/>
    <n v="100"/>
    <n v="0"/>
    <n v="0"/>
    <n v="100"/>
    <n v="100"/>
    <n v="20"/>
    <n v="66.029496747813312"/>
    <n v="66.029496747813312"/>
    <s v="3. Vulnerable (&gt;=60 y &lt;70)"/>
  </r>
  <r>
    <s v="19318"/>
    <x v="1"/>
    <x v="7"/>
    <x v="367"/>
    <s v="Rural"/>
    <n v="6"/>
    <s v="G4"/>
    <n v="0"/>
    <n v="0"/>
    <n v="0"/>
    <n v="0"/>
    <n v="0"/>
    <n v="0"/>
    <n v="0"/>
    <n v="0"/>
    <n v="0"/>
    <n v="0"/>
    <n v="0"/>
    <n v="0"/>
    <n v="0"/>
    <n v="0"/>
    <n v="73983.39904963001"/>
    <n v="55099.577181569999"/>
    <s v="Si"/>
    <n v="36.077827519322923"/>
    <n v="80"/>
    <n v="12968.143323"/>
    <n v="0"/>
    <n v="0"/>
    <n v="0"/>
    <n v="0"/>
    <n v="0"/>
    <n v="0"/>
    <n v="0"/>
    <s v="N.D."/>
    <n v="0"/>
    <s v="N.D."/>
    <n v="0"/>
    <n v="74.475595727370887"/>
    <n v="25.524404272629113"/>
    <s v="N.D."/>
    <n v="0"/>
    <n v="0"/>
    <n v="100"/>
    <n v="25.104880854525824"/>
    <n v="20.083904683620659"/>
    <n v="43.922172480677077"/>
    <n v="100"/>
    <n v="0"/>
    <n v="0"/>
    <s v="N.D."/>
    <n v="0"/>
    <n v="0"/>
    <n v="0"/>
    <n v="33.333333333333336"/>
    <n v="33.333333333333336"/>
    <n v="6.6666666666666679"/>
    <n v="26.750571350287327"/>
    <s v="N.D."/>
    <s v="No Evaluado"/>
  </r>
  <r>
    <s v="19355"/>
    <x v="1"/>
    <x v="7"/>
    <x v="368"/>
    <s v="Rural disperso"/>
    <n v="6"/>
    <s v="G5"/>
    <n v="0"/>
    <n v="1253.089937"/>
    <n v="27988.823348999998"/>
    <n v="34703.117163999996"/>
    <n v="5852.6328489999996"/>
    <n v="799.86004100000002"/>
    <n v="32030.629593999998"/>
    <n v="1098.044541"/>
    <n v="5852.6328489999996"/>
    <n v="3357.8518929999996"/>
    <n v="0"/>
    <n v="177.70661399999517"/>
    <n v="2615.1281180000001"/>
    <n v="0"/>
    <n v="101853.91779489"/>
    <n v="11331.58211471"/>
    <s v="Si"/>
    <n v="53.843775097989642"/>
    <n v="80"/>
    <n v="2670.4275630000002"/>
    <n v="4544.8253020000002"/>
    <n v="32030.629593999998"/>
    <n v="29320.032593"/>
    <n v="29241.913285999999"/>
    <n v="34703.117163999996"/>
    <n v="2792.8347319999953"/>
    <n v="34703.117163999996"/>
    <n v="84.263073970584728"/>
    <n v="15.736926029415272"/>
    <n v="3.4281078920961532"/>
    <n v="4.369116954773272"/>
    <n v="11.125327685017634"/>
    <n v="88.874672314982362"/>
    <n v="57.373356225031841"/>
    <n v="80"/>
    <n v="8.0477921300314801"/>
    <n v="80"/>
    <n v="53.796143059834186"/>
    <n v="43.036914447867353"/>
    <n v="26.156224902010358"/>
    <n v="100"/>
    <n v="170.19092241896547"/>
    <n v="0"/>
    <n v="91.537484478582499"/>
    <n v="100"/>
    <n v="1.4451634640410229"/>
    <n v="0"/>
    <n v="66.666666666666671"/>
    <n v="68.111830130707688"/>
    <n v="13.622366026141538"/>
    <n v="56.370247781200689"/>
    <n v="56.659280474008895"/>
    <s v="2. Riesgo (&gt;=40 y &lt;60)"/>
  </r>
  <r>
    <s v="19364"/>
    <x v="1"/>
    <x v="7"/>
    <x v="369"/>
    <s v="Rural"/>
    <n v="6"/>
    <s v="G5"/>
    <n v="0"/>
    <n v="2318.8691490000001"/>
    <n v="20957.712758000001"/>
    <n v="25044.279456000004"/>
    <n v="4000.1753610000005"/>
    <n v="288.23893099999998"/>
    <n v="23611.075558"/>
    <n v="5326.2724269999999"/>
    <n v="4000.1753610000005"/>
    <n v="2196.783945000001"/>
    <n v="0"/>
    <n v="-370.18751799999518"/>
    <n v="0"/>
    <n v="0"/>
    <n v="95721.403946999999"/>
    <n v="6091.2927380000001"/>
    <s v="Si"/>
    <n v="57.939225687764292"/>
    <n v="80"/>
    <n v="1016.55"/>
    <n v="1677.907492"/>
    <n v="23611.075558"/>
    <n v="19511.702099999999"/>
    <n v="23276.581907"/>
    <n v="25044.279456000004"/>
    <n v="-370.18751799999518"/>
    <n v="25044.279456000004"/>
    <n v="92.941711291372357"/>
    <n v="7.0582887086276429"/>
    <n v="22.558364246965997"/>
    <n v="28.750592106686788"/>
    <n v="6.3635639332794245"/>
    <n v="93.636436066720577"/>
    <n v="54.91719104161546"/>
    <n v="70"/>
    <n v="-1.4781320367007293"/>
    <n v="100"/>
    <n v="59.889063376407002"/>
    <n v="47.911250701125603"/>
    <n v="22.060774312235708"/>
    <n v="97.72715416525574"/>
    <n v="165.05902237961732"/>
    <n v="0"/>
    <n v="82.637921563844074"/>
    <n v="80"/>
    <n v="0"/>
    <n v="0"/>
    <n v="59.242384721751911"/>
    <n v="59.242384721751911"/>
    <n v="11.848476944350383"/>
    <n v="59.759727645475984"/>
    <n v="59.759727645475984"/>
    <s v="2. Riesgo (&gt;=40 y &lt;60)"/>
  </r>
  <r>
    <s v="19392"/>
    <x v="1"/>
    <x v="7"/>
    <x v="370"/>
    <s v="Rural"/>
    <n v="6"/>
    <s v="G5"/>
    <n v="0"/>
    <n v="1769.4180630000001"/>
    <n v="14178.853381000001"/>
    <n v="16837.898269000001"/>
    <n v="2493.203184"/>
    <n v="256.930453"/>
    <n v="15417.869439"/>
    <n v="25.855964"/>
    <n v="2493.203184"/>
    <n v="671.57031599999982"/>
    <n v="98.721967000000006"/>
    <n v="-399.60403799999767"/>
    <n v="2369.1481610000001"/>
    <n v="1900"/>
    <n v="36340.427866999999"/>
    <n v="7648.9092499999997"/>
    <s v="Si"/>
    <n v="59.189594083298736"/>
    <n v="80"/>
    <n v="600.17499999999995"/>
    <n v="716.37191600000006"/>
    <n v="15415.869439"/>
    <n v="14059.570282000001"/>
    <n v="15948.271444000002"/>
    <n v="16837.898269000001"/>
    <n v="2068.2660900000024"/>
    <n v="18737.898269000001"/>
    <n v="94.716520964864841"/>
    <n v="5.2834790351351586"/>
    <n v="0.16770127741902199"/>
    <n v="0.21373495746674526"/>
    <n v="21.047933937359659"/>
    <n v="78.952066062640341"/>
    <n v="26.936044374953752"/>
    <n v="40"/>
    <n v="11.037876608721609"/>
    <n v="60"/>
    <n v="36.889856011048451"/>
    <n v="29.511884808838762"/>
    <n v="20.810405916701264"/>
    <n v="92.188139839453754"/>
    <n v="119.36050585245972"/>
    <n v="80"/>
    <n v="91.201928880062056"/>
    <n v="100"/>
    <n v="0"/>
    <n v="0"/>
    <n v="90.729379946484585"/>
    <n v="90.729379946484585"/>
    <n v="18.145875989296918"/>
    <n v="47.657760798135683"/>
    <n v="47.657760798135683"/>
    <s v="2. Riesgo (&gt;=40 y &lt;60)"/>
  </r>
  <r>
    <s v="19397"/>
    <x v="1"/>
    <x v="7"/>
    <x v="371"/>
    <s v="Rural"/>
    <n v="6"/>
    <s v="G5"/>
    <n v="0"/>
    <n v="2758.3803107499998"/>
    <n v="25338.725616250002"/>
    <n v="30049.951202"/>
    <n v="3789.8501247499998"/>
    <n v="776.05184999999994"/>
    <n v="2352.0218669999999"/>
    <n v="636.79499499999997"/>
    <n v="3789.8501247499998"/>
    <n v="-15601.79394525"/>
    <n v="0"/>
    <n v="8306.2852650000023"/>
    <n v="11747.822892"/>
    <n v="0"/>
    <n v="71409.95154241001"/>
    <n v="7471.7957084300006"/>
    <s v="Si"/>
    <n v="58.474231105394004"/>
    <n v="80"/>
    <n v="1293.7751699999999"/>
    <n v="1027.3275639999999"/>
    <n v="2352.0218669999999"/>
    <n v="1754.642728"/>
    <n v="28097.105927000001"/>
    <n v="30049.951202"/>
    <n v="20054.108157000002"/>
    <n v="30049.951202"/>
    <n v="93.50133628546449"/>
    <n v="6.4986637145355104"/>
    <n v="27.074365418729332"/>
    <n v="34.506226966610186"/>
    <n v="10.463241532929118"/>
    <n v="89.536758467070882"/>
    <n v="-411.67311190912022"/>
    <n v="0"/>
    <n v="66.735909227251199"/>
    <n v="0"/>
    <n v="26.108329829643317"/>
    <n v="20.886663863714656"/>
    <n v="21.525768894605996"/>
    <n v="95.357130512053914"/>
    <n v="79.405416630464472"/>
    <n v="70"/>
    <n v="74.601463218454001"/>
    <n v="70"/>
    <n v="0"/>
    <n v="0"/>
    <n v="78.452376837351309"/>
    <n v="78.452376837351309"/>
    <n v="15.690475367470263"/>
    <n v="36.577139231184916"/>
    <n v="36.577139231184916"/>
    <s v="1. Deterioro (&lt;40)"/>
  </r>
  <r>
    <s v="19418"/>
    <x v="1"/>
    <x v="7"/>
    <x v="372"/>
    <s v="Rural disperso"/>
    <n v="6"/>
    <s v="G5"/>
    <n v="0"/>
    <n v="3500.33726325"/>
    <n v="17978.563735750002"/>
    <n v="34401.002739000003"/>
    <n v="12376.64427425"/>
    <n v="460.56418400000001"/>
    <n v="19896.320571999997"/>
    <n v="2292.1172580000002"/>
    <n v="12376.64427425"/>
    <n v="7362.8062562499999"/>
    <n v="19.569324999999999"/>
    <n v="9490.8441490000041"/>
    <n v="3768.0437539999998"/>
    <n v="0"/>
    <n v="156472.84085400001"/>
    <n v="105054.14752100001"/>
    <s v="Si"/>
    <n v="38.171846764686748"/>
    <n v="80"/>
    <n v="1996.6345839999999"/>
    <n v="8876.3070110000008"/>
    <n v="19896.320571999997"/>
    <n v="19433.881817000001"/>
    <n v="21478.900999000001"/>
    <n v="34401.002739000003"/>
    <n v="13278.457228000005"/>
    <n v="34401.002739000003"/>
    <n v="62.436845698830837"/>
    <n v="37.563154301169163"/>
    <n v="11.520307233216208"/>
    <n v="14.682609544726175"/>
    <n v="67.138902155564992"/>
    <n v="32.861097844435008"/>
    <n v="59.489519881964704"/>
    <n v="80"/>
    <n v="38.599041221976876"/>
    <n v="0"/>
    <n v="33.021372338066065"/>
    <n v="26.417097870452853"/>
    <n v="41.828153235313252"/>
    <n v="100"/>
    <n v="444.56342097498202"/>
    <n v="0"/>
    <n v="97.675757417927898"/>
    <n v="100"/>
    <n v="0"/>
    <n v="0"/>
    <n v="66.666666666666671"/>
    <n v="66.666666666666671"/>
    <n v="13.333333333333336"/>
    <n v="39.750431203786192"/>
    <n v="39.750431203786192"/>
    <s v="1. Deterioro (&lt;40)"/>
  </r>
  <r>
    <s v="19450"/>
    <x v="1"/>
    <x v="7"/>
    <x v="373"/>
    <s v="Rural disperso"/>
    <n v="6"/>
    <s v="G5"/>
    <n v="0"/>
    <n v="2095.9121212499999"/>
    <n v="20843.843298749998"/>
    <n v="24008.731726999999"/>
    <n v="3160.8648252499997"/>
    <n v="577.63496399999997"/>
    <n v="24755.924430999999"/>
    <n v="4629.054545"/>
    <n v="3160.8648252499997"/>
    <n v="768.30268124999975"/>
    <n v="6.14975"/>
    <n v="-1999.179457000002"/>
    <n v="860.81109200000003"/>
    <n v="1706.5398459999999"/>
    <n v="21290.054123000002"/>
    <n v="14165.078174"/>
    <s v="Si"/>
    <n v="70.547086435803848"/>
    <n v="80"/>
    <n v="393.63135199999999"/>
    <n v="1064.952704"/>
    <n v="23615.349040000001"/>
    <n v="23369.518022"/>
    <n v="22939.755419999998"/>
    <n v="24008.731726999999"/>
    <n v="-1132.218615000002"/>
    <n v="25715.271572999998"/>
    <n v="95.547551952534675"/>
    <n v="4.4524480474653245"/>
    <n v="18.698774743403966"/>
    <n v="23.831552662987491"/>
    <n v="66.533781887840433"/>
    <n v="33.466218112159567"/>
    <n v="24.306723752074181"/>
    <n v="30"/>
    <n v="-4.4029035889661223"/>
    <n v="100"/>
    <n v="38.350043764522482"/>
    <n v="30.680035011617989"/>
    <n v="9.4529135641961517"/>
    <n v="41.875517519195043"/>
    <n v="270.5457018576102"/>
    <n v="0"/>
    <n v="98.959020179699181"/>
    <n v="100"/>
    <n v="2.4864742540019553"/>
    <n v="0"/>
    <n v="47.291839173065021"/>
    <n v="49.778313427066976"/>
    <n v="9.9556626854133956"/>
    <n v="40.138402846230996"/>
    <n v="40.635697697031382"/>
    <s v="2. Riesgo (&gt;=40 y &lt;60)"/>
  </r>
  <r>
    <s v="19455"/>
    <x v="1"/>
    <x v="7"/>
    <x v="374"/>
    <s v="Intermedio"/>
    <n v="5"/>
    <s v="G1"/>
    <n v="0"/>
    <n v="1414.163646"/>
    <n v="19819.292857"/>
    <n v="45163.315326999997"/>
    <n v="20519.649228999999"/>
    <n v="1718.63815"/>
    <n v="36934.040129000001"/>
    <n v="11003.216649"/>
    <n v="20519.649228999999"/>
    <n v="10287.182368999998"/>
    <n v="314.35925700000001"/>
    <n v="1119.2862559999994"/>
    <n v="4219.7254110000003"/>
    <n v="0"/>
    <n v="109167.24705429"/>
    <n v="46895.869159000002"/>
    <s v="Si"/>
    <n v="47.717775023824871"/>
    <n v="80"/>
    <n v="13530.1"/>
    <n v="19000.456045999999"/>
    <n v="33811.562210999997"/>
    <n v="28108.578603000002"/>
    <n v="21233.456503000001"/>
    <n v="45163.315326999997"/>
    <n v="5653.3709239999998"/>
    <n v="45163.315326999997"/>
    <n v="47.014831283446547"/>
    <n v="52.985168716553453"/>
    <n v="29.791532717701401"/>
    <n v="38.867554355453123"/>
    <n v="42.957819698135474"/>
    <n v="57.042180301864526"/>
    <n v="50.133324669416545"/>
    <n v="70"/>
    <n v="12.517617192332741"/>
    <n v="60"/>
    <n v="55.778980674774218"/>
    <n v="44.623184539819377"/>
    <n v="32.282224976175129"/>
    <n v="100"/>
    <n v="140.4310097190708"/>
    <n v="50"/>
    <n v="83.133037236165833"/>
    <n v="80"/>
    <n v="0"/>
    <n v="0"/>
    <n v="76.666666666666671"/>
    <n v="76.666666666666671"/>
    <n v="15.333333333333336"/>
    <n v="59.956517873152713"/>
    <n v="59.956517873152713"/>
    <s v="2. Riesgo (&gt;=40 y &lt;60)"/>
  </r>
  <r>
    <s v="19473"/>
    <x v="1"/>
    <x v="7"/>
    <x v="170"/>
    <s v="Rural"/>
    <n v="6"/>
    <s v="G5"/>
    <n v="0"/>
    <n v="1749.007169"/>
    <n v="31411.413252999999"/>
    <n v="39608.438964000001"/>
    <n v="5156.3442864999997"/>
    <n v="639.80454099999997"/>
    <n v="37409.821907000005"/>
    <n v="2943.4694830000003"/>
    <n v="5151.0933774999994"/>
    <n v="2042.0380254999995"/>
    <n v="340.21664099999998"/>
    <n v="-174.89365200000611"/>
    <n v="11896.878596"/>
    <n v="0"/>
    <n v="111230.937017"/>
    <n v="30489.38638"/>
    <s v="Si"/>
    <n v="57.907205335260144"/>
    <n v="80"/>
    <n v="1951.600666"/>
    <n v="3016.4763469999998"/>
    <n v="36674.277264000004"/>
    <n v="34934.413614999998"/>
    <n v="33160.420421999996"/>
    <n v="39608.438964000001"/>
    <n v="12062.201584999995"/>
    <n v="39608.438964000001"/>
    <n v="83.720594119196193"/>
    <n v="16.279405880803807"/>
    <n v="7.8681729368223161"/>
    <n v="10.02797136595909"/>
    <n v="27.410886932778553"/>
    <n v="72.589113067221447"/>
    <n v="39.64280737793711"/>
    <n v="50"/>
    <n v="30.453615190346923"/>
    <n v="0"/>
    <n v="29.779298062796869"/>
    <n v="23.823438450237497"/>
    <n v="22.092794664739856"/>
    <n v="97.869001313561085"/>
    <n v="154.56422000421676"/>
    <n v="0"/>
    <n v="95.255902014167617"/>
    <n v="100"/>
    <n v="0"/>
    <n v="0"/>
    <n v="65.956333771187033"/>
    <n v="65.956333771187033"/>
    <n v="13.191266754237407"/>
    <n v="37.014705204474907"/>
    <n v="37.014705204474907"/>
    <s v="1. Deterioro (&lt;40)"/>
  </r>
  <r>
    <s v="19513"/>
    <x v="1"/>
    <x v="7"/>
    <x v="375"/>
    <s v="Ciudades y aglomeraciones"/>
    <n v="6"/>
    <s v="G2"/>
    <n v="0"/>
    <n v="740.16229199999998"/>
    <n v="6972.2667259999998"/>
    <n v="11079.546525"/>
    <n v="2376.5372900000002"/>
    <n v="362.47378600000002"/>
    <n v="7976.606178"/>
    <n v="0"/>
    <n v="2357.3287789999999"/>
    <n v="418.98598299999981"/>
    <n v="0"/>
    <n v="1164.5975519999993"/>
    <n v="1433.0293369999999"/>
    <n v="0"/>
    <n v="31130.62097"/>
    <n v="5527.5616680000003"/>
    <s v="Si"/>
    <n v="71.589290173972202"/>
    <n v="80"/>
    <n v="1901.9681"/>
    <n v="1611.604681"/>
    <n v="7976.6061769999997"/>
    <n v="7372.4894059999997"/>
    <n v="7712.4290179999998"/>
    <n v="11079.546525"/>
    <n v="2597.6268889999992"/>
    <n v="11079.546525"/>
    <n v="69.609609026845973"/>
    <n v="30.390390973154027"/>
    <n v="0"/>
    <n v="0"/>
    <n v="17.756027653051984"/>
    <n v="82.243972346948013"/>
    <n v="17.773760993056619"/>
    <n v="30"/>
    <n v="23.445245553495244"/>
    <n v="20"/>
    <n v="32.526872664020402"/>
    <n v="26.021498131216322"/>
    <n v="8.4107098260277979"/>
    <n v="37.258653036106892"/>
    <n v="84.733528443510693"/>
    <n v="80"/>
    <n v="92.426393410998159"/>
    <n v="100"/>
    <n v="0"/>
    <n v="0"/>
    <n v="72.419551012035626"/>
    <n v="72.419551012035626"/>
    <n v="14.483910202407126"/>
    <n v="40.50540833362345"/>
    <n v="40.50540833362345"/>
    <s v="2. Riesgo (&gt;=40 y &lt;60)"/>
  </r>
  <r>
    <s v="19517"/>
    <x v="1"/>
    <x v="7"/>
    <x v="376"/>
    <s v="Rural disperso"/>
    <n v="6"/>
    <s v="G5"/>
    <n v="0"/>
    <n v="2410.0279230000001"/>
    <n v="38027.771697999997"/>
    <n v="44287.291946999998"/>
    <n v="1899.589285"/>
    <n v="707.05069300000002"/>
    <n v="20486.728907000001"/>
    <n v="1850.285406"/>
    <n v="4310.8331280000002"/>
    <n v="1874.8074960000004"/>
    <n v="0"/>
    <n v="21364.537407999997"/>
    <n v="4359.796308"/>
    <n v="0"/>
    <n v="74065.701713000002"/>
    <n v="3958.4221579999999"/>
    <s v="Si"/>
    <n v="61.40126431958852"/>
    <n v="80"/>
    <n v="1328.15"/>
    <n v="1899.589285"/>
    <n v="20486.728907000001"/>
    <n v="18960.512900999998"/>
    <n v="40437.799620999998"/>
    <n v="44287.291946999998"/>
    <n v="25724.333715999997"/>
    <n v="44287.291946999998"/>
    <n v="91.307907625946484"/>
    <n v="8.6920923740535159"/>
    <n v="9.0316292776627023"/>
    <n v="11.510794248116389"/>
    <n v="5.3444739824900873"/>
    <n v="94.655526017509914"/>
    <n v="43.490607043511623"/>
    <n v="50"/>
    <n v="58.085135904866618"/>
    <n v="0"/>
    <n v="32.971682527935961"/>
    <n v="26.377346022348771"/>
    <n v="18.59873568041148"/>
    <n v="82.390648822797999"/>
    <n v="143.02520686669428"/>
    <n v="50"/>
    <n v="92.550221106901461"/>
    <n v="100"/>
    <n v="0"/>
    <n v="0"/>
    <n v="77.463549607599333"/>
    <n v="77.463549607599333"/>
    <n v="15.492709921519868"/>
    <n v="41.870055943868635"/>
    <n v="41.870055943868635"/>
    <s v="2. Riesgo (&gt;=40 y &lt;60)"/>
  </r>
  <r>
    <s v="19532"/>
    <x v="1"/>
    <x v="7"/>
    <x v="377"/>
    <s v="Intermedio"/>
    <n v="6"/>
    <s v="G5"/>
    <n v="0"/>
    <n v="0"/>
    <n v="0"/>
    <n v="0"/>
    <n v="0"/>
    <n v="0"/>
    <n v="891.55275800000004"/>
    <n v="891.55275800000004"/>
    <n v="0"/>
    <n v="0"/>
    <n v="0"/>
    <n v="0"/>
    <n v="0"/>
    <n v="0"/>
    <n v="77823.78832611999"/>
    <n v="38047.525195599999"/>
    <s v="Si"/>
    <n v="48.327935349786003"/>
    <n v="80"/>
    <n v="1328.15"/>
    <n v="0"/>
    <n v="0"/>
    <n v="0"/>
    <n v="0"/>
    <n v="0"/>
    <n v="0"/>
    <n v="0"/>
    <s v="N.D."/>
    <n v="0"/>
    <s v="N.D."/>
    <n v="0"/>
    <n v="48.889325505669468"/>
    <n v="51.110674494330532"/>
    <s v="N.D."/>
    <n v="0"/>
    <n v="0"/>
    <n v="100"/>
    <n v="30.222134898866109"/>
    <n v="24.177707919092889"/>
    <n v="31.672064650213997"/>
    <n v="100"/>
    <n v="0"/>
    <n v="0"/>
    <s v="N.D."/>
    <n v="0"/>
    <n v="0"/>
    <n v="0"/>
    <n v="33.333333333333336"/>
    <n v="33.333333333333336"/>
    <n v="6.6666666666666679"/>
    <n v="30.844374585759557"/>
    <s v="N.D."/>
    <s v="No Evaluado"/>
  </r>
  <r>
    <s v="19533"/>
    <x v="1"/>
    <x v="7"/>
    <x v="378"/>
    <s v="Rural disperso"/>
    <n v="6"/>
    <s v="G5"/>
    <n v="0"/>
    <n v="2554.1371089999998"/>
    <n v="12759.52895"/>
    <n v="17227.368372000001"/>
    <n v="3669.7071499999997"/>
    <n v="568.94002"/>
    <n v="17387.677109"/>
    <n v="954.61997700000006"/>
    <n v="3669.7071499999997"/>
    <n v="1814.5046849999997"/>
    <n v="0"/>
    <n v="-1596.9674459999987"/>
    <n v="3078.1451430000002"/>
    <n v="0"/>
    <n v="47871.514177910001"/>
    <n v="4069.8668568099997"/>
    <s v="Si"/>
    <n v="52.174408026841412"/>
    <n v="80"/>
    <n v="667.6"/>
    <n v="1115.5700409999999"/>
    <n v="16969.133353000001"/>
    <n v="14685.374725"/>
    <n v="15313.666058999999"/>
    <n v="17227.368372000001"/>
    <n v="1481.1776970000014"/>
    <n v="17227.368372000001"/>
    <n v="88.89149943464156"/>
    <n v="11.10850056535844"/>
    <n v="5.4902099401528517"/>
    <n v="6.9972620727871098"/>
    <n v="8.5016463897187791"/>
    <n v="91.498353610281214"/>
    <n v="49.445490084951324"/>
    <n v="70"/>
    <n v="8.597817525092168"/>
    <n v="80"/>
    <n v="51.920823249685348"/>
    <n v="41.536658599748279"/>
    <n v="27.825591973158588"/>
    <n v="100"/>
    <n v="167.10156396045534"/>
    <n v="0"/>
    <n v="86.54168966386105"/>
    <n v="80"/>
    <n v="0"/>
    <n v="0"/>
    <n v="60"/>
    <n v="60"/>
    <n v="12"/>
    <n v="53.536658599748279"/>
    <n v="53.536658599748279"/>
    <s v="2. Riesgo (&gt;=40 y &lt;60)"/>
  </r>
  <r>
    <s v="19548"/>
    <x v="1"/>
    <x v="7"/>
    <x v="379"/>
    <s v="Intermedio"/>
    <n v="6"/>
    <s v="G4"/>
    <n v="0"/>
    <n v="1299.9876935"/>
    <n v="35630.447746500002"/>
    <n v="48976.892544000002"/>
    <n v="7556.4406591999996"/>
    <n v="1135.684031"/>
    <n v="47768.35057000001"/>
    <n v="9530.2486810000009"/>
    <n v="7552.9103001999993"/>
    <n v="3527.9052941999989"/>
    <n v="63.186039999999998"/>
    <n v="1656.3293310000008"/>
    <n v="2486.082844"/>
    <n v="950"/>
    <n v="126016.79541399999"/>
    <n v="25157.987356000001"/>
    <s v="Si"/>
    <n v="52.36770641757181"/>
    <n v="80"/>
    <n v="5236.5704320000004"/>
    <n v="6091.1126160000003"/>
    <n v="43295.558207000002"/>
    <n v="42958.322842000001"/>
    <n v="36930.435440000001"/>
    <n v="48976.892544000002"/>
    <n v="4205.5982150000009"/>
    <n v="49926.892544000002"/>
    <n v="75.403794568678137"/>
    <n v="24.596205431321863"/>
    <n v="19.95096872150593"/>
    <n v="27.853509274859707"/>
    <n v="19.963995492306452"/>
    <n v="80.036004507693548"/>
    <n v="46.709217427176135"/>
    <n v="70"/>
    <n v="8.423512861918363"/>
    <n v="80"/>
    <n v="56.497143842775017"/>
    <n v="45.197715074220014"/>
    <n v="27.63229358242819"/>
    <n v="100"/>
    <n v="116.31873752290248"/>
    <n v="80"/>
    <n v="99.221085536332282"/>
    <n v="100"/>
    <n v="0"/>
    <n v="0"/>
    <n v="93.333333333333329"/>
    <n v="93.333333333333329"/>
    <n v="18.666666666666668"/>
    <n v="63.864381740886685"/>
    <n v="63.864381740886685"/>
    <s v="3. Vulnerable (&gt;=60 y &lt;70)"/>
  </r>
  <r>
    <s v="19573"/>
    <x v="1"/>
    <x v="7"/>
    <x v="380"/>
    <s v="Ciudades y aglomeraciones"/>
    <n v="5"/>
    <s v="G1"/>
    <n v="0"/>
    <n v="1142.2770479999999"/>
    <n v="12930.100204"/>
    <n v="45721.384193999998"/>
    <n v="18706.791428"/>
    <n v="2232.4342750000001"/>
    <n v="34908.871955999995"/>
    <n v="5585.9963600000001"/>
    <n v="18706.791428"/>
    <n v="7725.6533470000013"/>
    <n v="228.185123"/>
    <n v="2480.8401640000011"/>
    <n v="6850.8384969999997"/>
    <n v="5066.6779399999996"/>
    <n v="171246.85074241"/>
    <n v="40698.978833220004"/>
    <s v="Si"/>
    <n v="57.115479523123611"/>
    <n v="80"/>
    <n v="17020.066999999999"/>
    <n v="17459.772846"/>
    <n v="32259.405949"/>
    <n v="29785.346791"/>
    <n v="14072.377252"/>
    <n v="45721.384193999998"/>
    <n v="9559.863784000001"/>
    <n v="50788.062134"/>
    <n v="30.778545969408146"/>
    <n v="69.221454030591858"/>
    <n v="16.001652436780908"/>
    <n v="20.876572607293422"/>
    <n v="23.766264113340995"/>
    <n v="76.233735886659005"/>
    <n v="41.298655500249914"/>
    <n v="50"/>
    <n v="18.823052863834633"/>
    <n v="40"/>
    <n v="51.266352504908852"/>
    <n v="41.013082003927082"/>
    <n v="22.884520476876389"/>
    <n v="83.749083439199282"/>
    <n v="102.58345543528119"/>
    <n v="100"/>
    <n v="92.330735532107056"/>
    <n v="100"/>
    <n v="0"/>
    <n v="0"/>
    <n v="94.583027813066437"/>
    <n v="94.583027813066437"/>
    <n v="18.916605562613288"/>
    <n v="59.929687566540366"/>
    <n v="59.929687566540366"/>
    <s v="2. Riesgo (&gt;=40 y &lt;60)"/>
  </r>
  <r>
    <s v="19585"/>
    <x v="1"/>
    <x v="7"/>
    <x v="381"/>
    <s v="Rural disperso"/>
    <n v="6"/>
    <s v="G5"/>
    <n v="0"/>
    <n v="1572.0101770000001"/>
    <n v="18076.244376999999"/>
    <n v="21766.751583000001"/>
    <n v="3086.2502276"/>
    <n v="584.55188699999997"/>
    <n v="21954.239031000001"/>
    <n v="66.078042000000011"/>
    <n v="3086.2502276"/>
    <n v="1661.3179986"/>
    <n v="0"/>
    <n v="-1200.8034989999978"/>
    <n v="4882.5172030000003"/>
    <n v="0"/>
    <n v="30368.883066999999"/>
    <n v="7503.8902909999997"/>
    <s v="Si"/>
    <n v="45.788068527808456"/>
    <n v="80"/>
    <n v="563.466183"/>
    <n v="1449.913"/>
    <n v="21542.622853000001"/>
    <n v="19432.440603999999"/>
    <n v="19648.254553999999"/>
    <n v="21766.751583000001"/>
    <n v="3681.7137040000025"/>
    <n v="21766.751583000001"/>
    <n v="90.26727979633597"/>
    <n v="9.7327202036640301"/>
    <n v="0.30098078966297109"/>
    <n v="0.38359944102385063"/>
    <n v="24.709141506603569"/>
    <n v="75.290858493396428"/>
    <n v="53.829659816401595"/>
    <n v="70"/>
    <n v="16.91439207160084"/>
    <n v="40"/>
    <n v="39.081435627616862"/>
    <n v="31.265148502093492"/>
    <n v="34.211931472191544"/>
    <n v="100"/>
    <n v="257.3203226288382"/>
    <n v="0"/>
    <n v="90.204617778442241"/>
    <n v="100"/>
    <n v="1.2594519576613235"/>
    <n v="0"/>
    <n v="66.666666666666671"/>
    <n v="67.926118624327998"/>
    <n v="13.5852237248656"/>
    <n v="44.598481835426824"/>
    <n v="44.850372226959095"/>
    <s v="2. Riesgo (&gt;=40 y &lt;60)"/>
  </r>
  <r>
    <s v="19622"/>
    <x v="1"/>
    <x v="7"/>
    <x v="382"/>
    <s v="Intermedio"/>
    <n v="6"/>
    <s v="G5"/>
    <n v="0"/>
    <n v="2046.9270489999999"/>
    <n v="13763.198840999999"/>
    <n v="17270.20894"/>
    <n v="3006.6206349999998"/>
    <n v="502.60234600000001"/>
    <n v="18384.963131"/>
    <n v="4539.2852169999996"/>
    <n v="2984.3050210000001"/>
    <n v="1171.9593970000001"/>
    <n v="0"/>
    <n v="-892.67102800000066"/>
    <n v="1923.5561709999999"/>
    <n v="0"/>
    <n v="26265.290436490002"/>
    <n v="4448.9752453599995"/>
    <s v="Si"/>
    <n v="54.263615585606317"/>
    <n v="80"/>
    <n v="721.73720000000003"/>
    <n v="935.98831099999995"/>
    <n v="16350.534344"/>
    <n v="14749.062169000001"/>
    <n v="15810.125889999999"/>
    <n v="17270.20894"/>
    <n v="1030.8851429999993"/>
    <n v="17270.20894"/>
    <n v="91.545654976887604"/>
    <n v="8.4543450231123956"/>
    <n v="24.690205711351339"/>
    <n v="31.467619977486784"/>
    <n v="16.938610506202892"/>
    <n v="83.061389493797108"/>
    <n v="39.270764508089471"/>
    <n v="50"/>
    <n v="5.9691526986239181"/>
    <n v="80"/>
    <n v="50.596670898879253"/>
    <n v="40.477336719103405"/>
    <n v="25.736384414393683"/>
    <n v="100"/>
    <n v="129.6854742972927"/>
    <n v="70"/>
    <n v="90.205383253497914"/>
    <n v="100"/>
    <n v="0"/>
    <n v="0"/>
    <n v="90"/>
    <n v="90"/>
    <n v="18"/>
    <n v="58.477336719103405"/>
    <n v="58.477336719103405"/>
    <s v="2. Riesgo (&gt;=40 y &lt;60)"/>
  </r>
  <r>
    <s v="19693"/>
    <x v="1"/>
    <x v="7"/>
    <x v="383"/>
    <s v="Rural disperso"/>
    <n v="6"/>
    <s v="G5"/>
    <n v="0"/>
    <n v="1895.2079409999999"/>
    <n v="14054.969757000001"/>
    <n v="17085.952819000002"/>
    <n v="2598.1068740000001"/>
    <n v="270.06414100000001"/>
    <n v="15047.225718000002"/>
    <n v="2656.1910170000001"/>
    <n v="2598.1068740000001"/>
    <n v="528.22024400000009"/>
    <n v="0"/>
    <n v="-31.159529000000475"/>
    <n v="3875.37851"/>
    <n v="0"/>
    <n v="33287.477274999997"/>
    <n v="9339.4369100000004"/>
    <s v="Si"/>
    <n v="72.207389360535018"/>
    <n v="80"/>
    <n v="1299.3451230000001"/>
    <n v="698.56577300000004"/>
    <n v="15047.225718000002"/>
    <n v="13356.082672"/>
    <n v="15950.177698000001"/>
    <n v="17085.952819000002"/>
    <n v="3844.2189809999995"/>
    <n v="17085.952819000002"/>
    <n v="93.352579554492323"/>
    <n v="6.6474204455076773"/>
    <n v="17.652363743188715"/>
    <n v="22.497903843694882"/>
    <n v="28.056908106443462"/>
    <n v="71.943091893556542"/>
    <n v="20.330966723734555"/>
    <n v="30"/>
    <n v="22.499295308395869"/>
    <n v="20"/>
    <n v="30.217683236551817"/>
    <n v="24.174146589241456"/>
    <n v="7.7926106394649821"/>
    <n v="34.520531806103619"/>
    <n v="53.762911841860202"/>
    <n v="50"/>
    <n v="88.761097376395455"/>
    <n v="80"/>
    <n v="0"/>
    <n v="0"/>
    <n v="54.840177268701211"/>
    <n v="54.840177268701211"/>
    <n v="10.968035453740242"/>
    <n v="35.142182042981702"/>
    <n v="35.142182042981702"/>
    <s v="1. Deterioro (&lt;40)"/>
  </r>
  <r>
    <s v="19698"/>
    <x v="1"/>
    <x v="7"/>
    <x v="384"/>
    <s v="Intermedio"/>
    <n v="5"/>
    <s v="G3"/>
    <n v="0"/>
    <n v="2187.7270199999998"/>
    <n v="75082.383411000003"/>
    <n v="106224.25506"/>
    <n v="25576.530543999997"/>
    <n v="2507.7479269999999"/>
    <n v="94748.769183000011"/>
    <n v="3254.6783270000001"/>
    <n v="25576.530543999997"/>
    <n v="11062.523267999999"/>
    <n v="811.03436999999997"/>
    <n v="-2983.2133990000148"/>
    <n v="14159.357604999999"/>
    <n v="0"/>
    <n v="181009.26211899999"/>
    <n v="136802.35922700001"/>
    <s v="Si"/>
    <n v="60.039528919550797"/>
    <n v="80"/>
    <n v="21420.656922999999"/>
    <n v="23388.803523999999"/>
    <n v="94693.461183000007"/>
    <n v="89028.728401"/>
    <n v="77270.110431000008"/>
    <n v="106224.25506"/>
    <n v="11987.178575999984"/>
    <n v="106224.25506"/>
    <n v="72.74243569639961"/>
    <n v="27.25756430360039"/>
    <n v="3.4350613259300897"/>
    <n v="4.5570681374530642"/>
    <n v="75.577546488788371"/>
    <n v="24.422453511211629"/>
    <n v="43.252634476630213"/>
    <n v="50"/>
    <n v="11.284784787833168"/>
    <n v="60"/>
    <n v="33.247417190453014"/>
    <n v="26.597933752362412"/>
    <n v="19.960471080449203"/>
    <n v="73.048118254931367"/>
    <n v="109.18807769563193"/>
    <n v="100"/>
    <n v="94.017820543012334"/>
    <n v="100"/>
    <n v="0"/>
    <n v="0"/>
    <n v="91.016039418310456"/>
    <n v="91.016039418310456"/>
    <n v="18.203207883662092"/>
    <n v="44.801141636024504"/>
    <n v="44.801141636024504"/>
    <s v="2. Riesgo (&gt;=40 y &lt;60)"/>
  </r>
  <r>
    <s v="19701"/>
    <x v="1"/>
    <x v="7"/>
    <x v="385"/>
    <s v="Rural disperso"/>
    <n v="6"/>
    <s v="G5"/>
    <n v="0"/>
    <n v="2568.028554"/>
    <n v="8465.6865620000008"/>
    <n v="11665.182192"/>
    <n v="3195.6733749999999"/>
    <n v="411.96607299999999"/>
    <n v="10176.305822"/>
    <n v="2371.5109900000002"/>
    <n v="3192.7060839999999"/>
    <n v="1454.5234549999998"/>
    <n v="0"/>
    <n v="-249.30625900000086"/>
    <n v="3589.225359"/>
    <n v="0"/>
    <n v="54770.941445089993"/>
    <n v="3571.27289845"/>
    <s v="Si"/>
    <n v="55.957054933526486"/>
    <n v="80"/>
    <n v="312.078577"/>
    <n v="624.67753000000005"/>
    <n v="10176.305822"/>
    <n v="9075.3428999999996"/>
    <n v="11033.715116000001"/>
    <n v="11665.182192"/>
    <n v="3339.9190999999992"/>
    <n v="11665.182192"/>
    <n v="94.58673627546888"/>
    <n v="5.4132637245311201"/>
    <n v="23.304242536354074"/>
    <n v="29.701212560575151"/>
    <n v="6.520378880159182"/>
    <n v="93.479621119840814"/>
    <n v="45.557699854967282"/>
    <n v="70"/>
    <n v="28.631521094377085"/>
    <n v="20"/>
    <n v="43.718819480989417"/>
    <n v="34.975055584791534"/>
    <n v="24.042945066473514"/>
    <n v="100"/>
    <n v="200.16674518481929"/>
    <n v="0"/>
    <n v="89.181114038260858"/>
    <n v="80"/>
    <n v="0"/>
    <n v="0"/>
    <n v="60"/>
    <n v="60"/>
    <n v="12"/>
    <n v="46.975055584791534"/>
    <n v="46.975055584791534"/>
    <s v="2. Riesgo (&gt;=40 y &lt;60)"/>
  </r>
  <r>
    <s v="19743"/>
    <x v="1"/>
    <x v="7"/>
    <x v="386"/>
    <s v="Rural"/>
    <n v="6"/>
    <s v="G5"/>
    <n v="0"/>
    <n v="1716.8486359999999"/>
    <n v="35097.353901000002"/>
    <n v="41271.016941000009"/>
    <n v="4911.8678423999991"/>
    <n v="656.27769999999998"/>
    <n v="39051.250904"/>
    <n v="2319.3595610000002"/>
    <n v="4911.8678423999991"/>
    <n v="2671.263351399999"/>
    <n v="0"/>
    <n v="-20.838453999989724"/>
    <n v="5040.5936929999998"/>
    <n v="0"/>
    <n v="67596.132061850003"/>
    <n v="30485.137225330003"/>
    <s v="Si"/>
    <n v="73.479008481298962"/>
    <n v="80"/>
    <n v="2798.693213"/>
    <n v="3136.2606190000001"/>
    <n v="39051.250904"/>
    <n v="36495.680540000001"/>
    <n v="36814.202537000005"/>
    <n v="41271.016941000009"/>
    <n v="5019.7552390000101"/>
    <n v="41271.016941000009"/>
    <n v="89.201103499893506"/>
    <n v="10.798896500106494"/>
    <n v="5.9392708487154486"/>
    <n v="7.569589342255588"/>
    <n v="45.098937314100027"/>
    <n v="54.901062685899973"/>
    <n v="54.383860419477145"/>
    <n v="70"/>
    <n v="12.162906589329078"/>
    <n v="60"/>
    <n v="40.653909705652417"/>
    <n v="32.523127764521938"/>
    <n v="6.5209915187010381"/>
    <n v="28.887378767342902"/>
    <n v="112.06160805450169"/>
    <n v="80"/>
    <n v="93.455855305935316"/>
    <n v="100"/>
    <n v="0"/>
    <n v="0"/>
    <n v="69.629126255780974"/>
    <n v="69.629126255780974"/>
    <n v="13.925825251156196"/>
    <n v="46.448953015678136"/>
    <n v="46.448953015678136"/>
    <s v="2. Riesgo (&gt;=40 y &lt;60)"/>
  </r>
  <r>
    <s v="19760"/>
    <x v="1"/>
    <x v="7"/>
    <x v="387"/>
    <s v="Rural disperso"/>
    <n v="6"/>
    <s v="G5"/>
    <n v="0"/>
    <n v="1677.1688509999999"/>
    <n v="14610.812556999999"/>
    <n v="17285.858365"/>
    <n v="2422.9278101"/>
    <n v="216.78102899999999"/>
    <n v="16543.428358000001"/>
    <n v="759.16437699999994"/>
    <n v="2422.9278101"/>
    <n v="550.78672709999978"/>
    <n v="39.746670999999999"/>
    <n v="220.59315300000162"/>
    <n v="1068.0074460000001"/>
    <n v="0"/>
    <n v="58791.113179169995"/>
    <n v="9330.2478128500006"/>
    <s v="Si"/>
    <n v="66.347299460285754"/>
    <n v="80"/>
    <n v="889.45059100000003"/>
    <n v="732.45214299999998"/>
    <n v="15193.124129"/>
    <n v="14349.676742"/>
    <n v="16287.981408"/>
    <n v="17285.858365"/>
    <n v="1328.3472700000016"/>
    <n v="17285.858365"/>
    <n v="94.227206217190357"/>
    <n v="5.7727937828096429"/>
    <n v="4.588918092257984"/>
    <n v="5.8485673356945265"/>
    <n v="15.870166949238438"/>
    <n v="84.129833050761562"/>
    <n v="22.732279715641528"/>
    <n v="30"/>
    <n v="7.684589575774889"/>
    <n v="80"/>
    <n v="41.150238833853145"/>
    <n v="32.92019106708252"/>
    <n v="13.652700539714246"/>
    <n v="60.480178598115053"/>
    <n v="82.348828637744973"/>
    <n v="80"/>
    <n v="94.448492753441911"/>
    <n v="100"/>
    <n v="0"/>
    <n v="0"/>
    <n v="80.16005953270502"/>
    <n v="80.16005953270502"/>
    <n v="16.032011906541005"/>
    <n v="48.952202973623528"/>
    <n v="48.952202973623528"/>
    <s v="2. Riesgo (&gt;=40 y &lt;60)"/>
  </r>
  <r>
    <s v="19780"/>
    <x v="1"/>
    <x v="7"/>
    <x v="388"/>
    <s v="Rural"/>
    <n v="6"/>
    <s v="G5"/>
    <n v="0"/>
    <n v="1805.071694"/>
    <n v="20734.140769000001"/>
    <n v="29844.636494000002"/>
    <n v="6050.2850391000002"/>
    <n v="687.22438499999998"/>
    <n v="28477.687266000001"/>
    <n v="6220.5355909999998"/>
    <n v="6050.2850391000002"/>
    <n v="2945.0200010999997"/>
    <n v="619.58967900000005"/>
    <n v="-598.72955300000103"/>
    <n v="4031.550162"/>
    <n v="700"/>
    <n v="42952.089107"/>
    <n v="6179.5537249999998"/>
    <s v="Si"/>
    <n v="44.83547969189312"/>
    <n v="80"/>
    <n v="2366.1037249999999"/>
    <n v="4079.7693899999999"/>
    <n v="27338.101009000002"/>
    <n v="23570.188522"/>
    <n v="22539.212463"/>
    <n v="29844.636494000002"/>
    <n v="4052.4102879999991"/>
    <n v="30544.636494000002"/>
    <n v="75.521819364532405"/>
    <n v="24.478180635467595"/>
    <n v="21.843542043622353"/>
    <n v="27.839552575090416"/>
    <n v="14.387085362962948"/>
    <n v="85.612914637037051"/>
    <n v="48.675723243909864"/>
    <n v="70"/>
    <n v="13.267174709366829"/>
    <n v="60"/>
    <n v="53.586129569519017"/>
    <n v="42.868903655615213"/>
    <n v="35.16452030810688"/>
    <n v="100"/>
    <n v="172.4256357358129"/>
    <n v="0"/>
    <n v="86.217358382868056"/>
    <n v="80"/>
    <n v="0.82355017822816545"/>
    <n v="0"/>
    <n v="60"/>
    <n v="60.823550178228167"/>
    <n v="12.164710035645633"/>
    <n v="54.868903655615213"/>
    <n v="55.033613691260847"/>
    <s v="2. Riesgo (&gt;=40 y &lt;60)"/>
  </r>
  <r>
    <s v="19785"/>
    <x v="1"/>
    <x v="7"/>
    <x v="389"/>
    <s v="Rural"/>
    <n v="6"/>
    <s v="G5"/>
    <n v="0"/>
    <n v="2492.9755789999999"/>
    <n v="12521.112161999999"/>
    <n v="17313.627525"/>
    <n v="3659.3954550000003"/>
    <n v="661.28705600000001"/>
    <n v="16617.452587"/>
    <n v="6426.3536780000004"/>
    <n v="3659.3954550000003"/>
    <n v="1813.5670750000004"/>
    <n v="0"/>
    <n v="3764.7690250000014"/>
    <n v="3598.751233"/>
    <n v="0"/>
    <n v="43907.935891000001"/>
    <n v="3670.238116"/>
    <s v="NO"/>
    <n v="54.69878699803413"/>
    <n v="80"/>
    <n v="775.62304200000005"/>
    <n v="1160.479576"/>
    <n v="11703.030119999999"/>
    <n v="10650.243348"/>
    <n v="15014.087740999999"/>
    <n v="17313.627525"/>
    <n v="7363.5202580000014"/>
    <n v="17313.627525"/>
    <n v="86.71832473766932"/>
    <n v="13.28167526233068"/>
    <n v="38.672315412696896"/>
    <n v="49.287792061480012"/>
    <n v="8.3589402269130684"/>
    <n v="91.641059773086937"/>
    <n v="49.559198979767011"/>
    <n v="70"/>
    <n v="42.530199101069094"/>
    <n v="0"/>
    <n v="44.842105419379529"/>
    <n v="35.873684335503626"/>
    <n v="0"/>
    <n v="0"/>
    <n v="149.61901763614699"/>
    <n v="50"/>
    <n v="91.00415224770866"/>
    <n v="100"/>
    <n v="0"/>
    <n v="0"/>
    <n v="50"/>
    <n v="50"/>
    <n v="10"/>
    <n v="45.873684335503626"/>
    <n v="45.873684335503626"/>
    <s v="2. Riesgo (&gt;=40 y &lt;60)"/>
  </r>
  <r>
    <s v="19807"/>
    <x v="1"/>
    <x v="7"/>
    <x v="390"/>
    <s v="Intermedio"/>
    <n v="6"/>
    <s v="G4"/>
    <n v="0"/>
    <n v="1179.2969029999999"/>
    <n v="31178.824658000001"/>
    <n v="43206.538931999996"/>
    <n v="6186.364443800001"/>
    <n v="1152.9503090000001"/>
    <n v="37569.781042000002"/>
    <n v="4664.2990289999998"/>
    <n v="6186.364443800001"/>
    <n v="2145.7040618000005"/>
    <n v="31.824441"/>
    <n v="3965.6782979999916"/>
    <n v="316.24213600000002"/>
    <n v="0"/>
    <n v="57835.232806"/>
    <n v="16016.626474000001"/>
    <s v="Si"/>
    <n v="70.84248891930892"/>
    <n v="80"/>
    <n v="4105.4513299999999"/>
    <n v="4981.2309759999998"/>
    <n v="35200.200252000002"/>
    <n v="33727.271417000004"/>
    <n v="32358.121561"/>
    <n v="43206.538931999996"/>
    <n v="4313.7448749999921"/>
    <n v="43206.538931999996"/>
    <n v="74.891723245702167"/>
    <n v="25.108276754297833"/>
    <n v="12.415028513968947"/>
    <n v="17.332597563983356"/>
    <n v="27.693545434018532"/>
    <n v="72.306454565981468"/>
    <n v="34.684410873181477"/>
    <n v="40"/>
    <n v="9.984009322730337"/>
    <n v="80"/>
    <n v="46.949465776852534"/>
    <n v="37.559572621482026"/>
    <n v="9.15751108069108"/>
    <n v="40.566912316235879"/>
    <n v="121.33211614519371"/>
    <n v="70"/>
    <n v="95.815566887531247"/>
    <n v="100"/>
    <n v="0"/>
    <n v="0"/>
    <n v="70.188970772078633"/>
    <n v="70.188970772078633"/>
    <n v="14.037794154415728"/>
    <n v="51.597366775897754"/>
    <n v="51.597366775897754"/>
    <s v="2. Riesgo (&gt;=40 y &lt;60)"/>
  </r>
  <r>
    <s v="19809"/>
    <x v="1"/>
    <x v="7"/>
    <x v="391"/>
    <s v="Rural disperso"/>
    <n v="6"/>
    <s v="G5"/>
    <n v="0"/>
    <n v="2821.1359349999998"/>
    <n v="26787.920850999999"/>
    <n v="38633.082697999998"/>
    <n v="10928.110411"/>
    <n v="654.298"/>
    <n v="36296.816393000001"/>
    <n v="7821.0946329999997"/>
    <n v="10928.110411"/>
    <n v="6229.0130129999989"/>
    <n v="108.144784"/>
    <n v="-2362.8310930000007"/>
    <n v="3016.3096770000002"/>
    <n v="0"/>
    <n v="99609.900775999995"/>
    <n v="11196.746234"/>
    <s v="NO"/>
    <n v="39.87832679843445"/>
    <n v="80"/>
    <n v="5248.2775229999997"/>
    <n v="8106.9744760000003"/>
    <n v="36296.816393000001"/>
    <n v="31380.566854000001"/>
    <n v="29609.056785999997"/>
    <n v="38633.082697999998"/>
    <n v="761.62336799999957"/>
    <n v="38633.082697999998"/>
    <n v="76.641714091153361"/>
    <n v="23.358285908846639"/>
    <n v="21.547605024963929"/>
    <n v="27.462381410569403"/>
    <n v="11.240595710640184"/>
    <n v="88.759404289359821"/>
    <n v="56.999909213307447"/>
    <n v="80"/>
    <n v="1.9714278923939668"/>
    <n v="100"/>
    <n v="63.916014321755178"/>
    <n v="51.132811457404145"/>
    <n v="0"/>
    <n v="0"/>
    <n v="154.46924139343005"/>
    <n v="0"/>
    <n v="86.455424944794544"/>
    <n v="80"/>
    <n v="0"/>
    <n v="0"/>
    <n v="26.666666666666668"/>
    <n v="26.666666666666668"/>
    <n v="5.3333333333333339"/>
    <n v="56.466144790737481"/>
    <n v="56.466144790737481"/>
    <s v="2. Riesgo (&gt;=40 y &lt;60)"/>
  </r>
  <r>
    <s v="19821"/>
    <x v="1"/>
    <x v="7"/>
    <x v="392"/>
    <s v="Rural"/>
    <n v="6"/>
    <s v="G5"/>
    <n v="0"/>
    <n v="2129.1394660000001"/>
    <n v="35799.679217999997"/>
    <n v="45238.491015999993"/>
    <n v="6869.7716806000008"/>
    <n v="825.06127200000003"/>
    <n v="47450.584599000002"/>
    <n v="9891.072279"/>
    <n v="6869.7716809000003"/>
    <n v="3954.6407849000007"/>
    <n v="0"/>
    <n v="655.82775199999014"/>
    <n v="7098.2150899999997"/>
    <n v="0"/>
    <n v="137000.13563003001"/>
    <n v="11976.176873879998"/>
    <s v="Si"/>
    <n v="38.086965234798001"/>
    <n v="80"/>
    <n v="1426.55"/>
    <n v="4723.2136220000002"/>
    <n v="41667.532368"/>
    <n v="38564.177588999999"/>
    <n v="37928.818683999998"/>
    <n v="45238.491015999993"/>
    <n v="7754.0428419999898"/>
    <n v="45238.491015999993"/>
    <n v="83.841918313732663"/>
    <n v="16.158081686267337"/>
    <n v="20.844995615098174"/>
    <n v="26.56690706091273"/>
    <n v="8.7417262901270121"/>
    <n v="91.258273709872981"/>
    <n v="57.565825599343761"/>
    <n v="80"/>
    <n v="17.140365798800698"/>
    <n v="40"/>
    <n v="50.796652491410612"/>
    <n v="40.637321993128495"/>
    <n v="41.913034765201999"/>
    <n v="100"/>
    <n v="331.0934507728436"/>
    <n v="0"/>
    <n v="92.552103274099025"/>
    <n v="100"/>
    <n v="0"/>
    <n v="0"/>
    <n v="66.666666666666671"/>
    <n v="66.666666666666671"/>
    <n v="13.333333333333336"/>
    <n v="53.970655326461831"/>
    <n v="53.970655326461831"/>
    <s v="2. Riesgo (&gt;=40 y &lt;60)"/>
  </r>
  <r>
    <s v="19824"/>
    <x v="1"/>
    <x v="7"/>
    <x v="393"/>
    <s v="Rural"/>
    <n v="6"/>
    <s v="G5"/>
    <n v="0"/>
    <n v="1236.5044370000001"/>
    <n v="22320.716188999999"/>
    <n v="26916.030097999999"/>
    <n v="2916.8271677000002"/>
    <n v="767.109239"/>
    <n v="25233.580633000001"/>
    <n v="2078.5736010000001"/>
    <n v="2916.8271677000002"/>
    <n v="689.37500070000033"/>
    <n v="0"/>
    <n v="-545.00270200000159"/>
    <n v="4400.8267320000004"/>
    <n v="0"/>
    <n v="46608.566740000002"/>
    <n v="6761.6070639999998"/>
    <s v="NO"/>
    <n v="90.95753776524505"/>
    <n v="80"/>
    <n v="1967"/>
    <n v="1643.6254019999999"/>
    <n v="25233.580633000001"/>
    <n v="23611.636139999999"/>
    <n v="23557.220625999998"/>
    <n v="26916.030097999999"/>
    <n v="3855.8240299999989"/>
    <n v="26916.030097999999"/>
    <n v="87.521155758220161"/>
    <n v="12.478844241779839"/>
    <n v="8.237331162909479"/>
    <n v="10.498462819366999"/>
    <n v="14.507219459716001"/>
    <n v="85.492780540284002"/>
    <n v="23.634413733316666"/>
    <n v="30"/>
    <n v="14.325381625600524"/>
    <n v="60"/>
    <n v="39.694017520286174"/>
    <n v="31.75521401622894"/>
    <n v="0"/>
    <n v="0"/>
    <n v="83.560010269445854"/>
    <n v="80"/>
    <n v="93.57227768587525"/>
    <n v="100"/>
    <n v="0"/>
    <n v="0"/>
    <n v="60"/>
    <n v="60"/>
    <n v="12"/>
    <n v="43.75521401622894"/>
    <n v="43.75521401622894"/>
    <s v="2. Riesgo (&gt;=40 y &lt;60)"/>
  </r>
  <r>
    <s v="19845"/>
    <x v="1"/>
    <x v="7"/>
    <x v="394"/>
    <s v="Ciudades y aglomeraciones"/>
    <n v="5"/>
    <s v="G1"/>
    <n v="0"/>
    <n v="1744.612971"/>
    <n v="12388.527641000001"/>
    <n v="32271.857954999999"/>
    <n v="19819.745859999999"/>
    <n v="4076.7344699999999"/>
    <n v="25695.571373999999"/>
    <n v="422.59795800000001"/>
    <n v="19819.745859999999"/>
    <n v="10792.740019999999"/>
    <n v="0"/>
    <n v="-2028.1213009999992"/>
    <n v="11057.041185"/>
    <n v="3500"/>
    <n v="64436.463193240001"/>
    <n v="12549.29344784"/>
    <s v="Si"/>
    <n v="51.306642239660448"/>
    <n v="80"/>
    <n v="16746.600999999999"/>
    <n v="18038.657524999999"/>
    <n v="25272.973416000001"/>
    <n v="20333.690696999998"/>
    <n v="14133.140612000001"/>
    <n v="32271.857954999999"/>
    <n v="9028.9198840000008"/>
    <n v="35771.857954999999"/>
    <n v="43.794009727321267"/>
    <n v="56.205990272678733"/>
    <n v="1.644633434489823"/>
    <n v="2.1456727324353921"/>
    <n v="19.475453533515072"/>
    <n v="80.524546466484935"/>
    <n v="54.454482394659721"/>
    <n v="70"/>
    <n v="25.240287757370975"/>
    <n v="20"/>
    <n v="45.775241894319812"/>
    <n v="36.620193515455853"/>
    <n v="28.693357760339552"/>
    <n v="100"/>
    <n v="107.71533593593112"/>
    <n v="100"/>
    <n v="80.456265918148731"/>
    <n v="80"/>
    <n v="0"/>
    <n v="0"/>
    <n v="93.333333333333329"/>
    <n v="93.333333333333329"/>
    <n v="18.666666666666668"/>
    <n v="55.286860182122524"/>
    <n v="55.286860182122524"/>
    <s v="2. Riesgo (&gt;=40 y &lt;60)"/>
  </r>
  <r>
    <s v="20001"/>
    <x v="1"/>
    <x v="8"/>
    <x v="395"/>
    <s v="Ciudades y aglomeraciones"/>
    <n v="1"/>
    <s v="G1"/>
    <n v="1"/>
    <n v="882.85654499999998"/>
    <n v="595738.61030199996"/>
    <n v="797872.665347"/>
    <n v="169232.21390600002"/>
    <n v="41245.864220000003"/>
    <n v="761034.664384"/>
    <n v="91612.88639900001"/>
    <n v="169232.21390600002"/>
    <n v="100475.41876500002"/>
    <n v="6034.385698"/>
    <n v="-20797.890385000035"/>
    <n v="84371.914202999993"/>
    <n v="0"/>
    <n v="1634076.32870439"/>
    <n v="295243.14715962001"/>
    <s v="Si"/>
    <n v="35.971965918602478"/>
    <n v="65"/>
    <n v="148122.86478999999"/>
    <n v="165767.15666499999"/>
    <n v="749913.76059100009"/>
    <n v="667839.70880100003"/>
    <n v="596621.46684699995"/>
    <n v="797872.665347"/>
    <n v="69608.409515999956"/>
    <n v="797872.665347"/>
    <n v="74.776526726545441"/>
    <n v="25.223473273454559"/>
    <n v="12.037938701932022"/>
    <n v="15.705309332639663"/>
    <n v="18.067892054571857"/>
    <n v="81.932107945428143"/>
    <n v="59.371331524865042"/>
    <n v="80"/>
    <n v="8.7242504398526801"/>
    <n v="80"/>
    <n v="56.572178110304471"/>
    <n v="45.257742488243579"/>
    <n v="29.028034081397522"/>
    <n v="100"/>
    <n v="111.91192993736318"/>
    <n v="80"/>
    <n v="89.055534635700212"/>
    <n v="80"/>
    <n v="0"/>
    <n v="0"/>
    <n v="86.666666666666671"/>
    <n v="86.666666666666671"/>
    <n v="17.333333333333336"/>
    <n v="62.591075821576915"/>
    <n v="62.591075821576915"/>
    <s v="3. Vulnerable (&gt;=60 y &lt;70)"/>
  </r>
  <r>
    <s v="20011"/>
    <x v="1"/>
    <x v="8"/>
    <x v="396"/>
    <s v="Intermedio"/>
    <n v="4"/>
    <s v="G3"/>
    <n v="0"/>
    <n v="2342.806544"/>
    <n v="83625.203265999997"/>
    <n v="110103.02186899999"/>
    <n v="22047.646614999998"/>
    <n v="8072.4902959999999"/>
    <n v="95112.962983999998"/>
    <n v="6397.8330420000002"/>
    <n v="22047.646614999998"/>
    <n v="8889.4910819999986"/>
    <n v="971.417057"/>
    <n v="1831.9033519999939"/>
    <n v="2384.2338110000001"/>
    <n v="0"/>
    <n v="248122.62405899999"/>
    <n v="86315.12185286"/>
    <s v="NO"/>
    <n v="85.88125708567739"/>
    <n v="80"/>
    <n v="22514.872907000001"/>
    <n v="19704.840070999999"/>
    <n v="95112.962983999998"/>
    <n v="89466.661236999993"/>
    <n v="85968.009810000003"/>
    <n v="110103.02186899999"/>
    <n v="5187.5542199999945"/>
    <n v="110103.02186899999"/>
    <n v="78.079609760651536"/>
    <n v="21.920390239348464"/>
    <n v="6.7265626485385068"/>
    <n v="8.9236847356537066"/>
    <n v="34.787283981139709"/>
    <n v="65.212716018860291"/>
    <n v="40.319455573784829"/>
    <n v="50"/>
    <n v="4.71154572503207"/>
    <n v="100"/>
    <n v="49.211358198772494"/>
    <n v="39.369086559018001"/>
    <n v="0"/>
    <n v="0"/>
    <n v="87.519215197851068"/>
    <n v="80"/>
    <n v="94.063583375118029"/>
    <n v="100"/>
    <n v="0"/>
    <n v="0"/>
    <n v="60"/>
    <n v="60"/>
    <n v="12"/>
    <n v="51.369086559018001"/>
    <n v="51.369086559018001"/>
    <s v="2. Riesgo (&gt;=40 y &lt;60)"/>
  </r>
  <r>
    <s v="20013"/>
    <x v="1"/>
    <x v="8"/>
    <x v="397"/>
    <s v="Intermedio"/>
    <n v="6"/>
    <s v="G2"/>
    <n v="0"/>
    <n v="100"/>
    <n v="56186.539723000002"/>
    <n v="79550.427544999999"/>
    <n v="18420.796355999999"/>
    <n v="5149.1428969999997"/>
    <n v="80449.603354999999"/>
    <n v="10757.315438"/>
    <n v="18420.796355999999"/>
    <n v="8266.1217299999989"/>
    <n v="0"/>
    <n v="-456.16629199999443"/>
    <n v="4303.5952539999998"/>
    <n v="0"/>
    <n v="386090.87215913"/>
    <n v="132041.77570900999"/>
    <s v="Si"/>
    <n v="51.580226329317455"/>
    <n v="80"/>
    <n v="9968.5"/>
    <n v="18320.796355999999"/>
    <n v="69851.919211"/>
    <n v="65274.828630000004"/>
    <n v="56286.539723000002"/>
    <n v="79550.427544999999"/>
    <n v="3847.4289620000054"/>
    <n v="79550.427544999999"/>
    <n v="70.755797875705824"/>
    <n v="29.244202124294176"/>
    <n v="13.371495929608487"/>
    <n v="17.641508673109666"/>
    <n v="34.199662626208905"/>
    <n v="65.800337373791095"/>
    <n v="44.873856538279185"/>
    <n v="50"/>
    <n v="4.8364654732038943"/>
    <n v="100"/>
    <n v="52.537209634238991"/>
    <n v="42.029767707391194"/>
    <n v="28.419773670682545"/>
    <n v="100"/>
    <n v="183.78689227065254"/>
    <n v="0"/>
    <n v="93.447437618465287"/>
    <n v="100"/>
    <n v="0.86815606670735457"/>
    <n v="0"/>
    <n v="66.666666666666671"/>
    <n v="67.534822733374028"/>
    <n v="13.506964546674807"/>
    <n v="55.36310104072453"/>
    <n v="55.536732254066003"/>
    <s v="2. Riesgo (&gt;=40 y &lt;60)"/>
  </r>
  <r>
    <s v="20032"/>
    <x v="1"/>
    <x v="8"/>
    <x v="398"/>
    <s v="Rural"/>
    <n v="6"/>
    <s v="G5"/>
    <n v="0"/>
    <n v="2646.8812790000002"/>
    <n v="22424.633040000001"/>
    <n v="29846.423027999997"/>
    <n v="5646.982285"/>
    <n v="593.32204000000002"/>
    <n v="25173.123717999999"/>
    <n v="2130.1758799999998"/>
    <n v="5646.982285"/>
    <n v="2020.0952109999998"/>
    <n v="72.260958000000002"/>
    <n v="1046.4122359999965"/>
    <n v="3238.0818629999999"/>
    <n v="1300"/>
    <n v="57050.931529000001"/>
    <n v="14435.949085"/>
    <s v="NO"/>
    <n v="51.542672790157631"/>
    <n v="80"/>
    <n v="1921.0549679999999"/>
    <n v="3000.1010059999999"/>
    <n v="25173.123717999999"/>
    <n v="24326.100283"/>
    <n v="25071.514319000002"/>
    <n v="29846.423027999997"/>
    <n v="4356.7550569999967"/>
    <n v="31146.423027999997"/>
    <n v="84.001738819688768"/>
    <n v="15.998261180311232"/>
    <n v="8.4621038845362726"/>
    <n v="10.784935223369917"/>
    <n v="25.303616782597054"/>
    <n v="74.696383217402939"/>
    <n v="35.773004217951069"/>
    <n v="50"/>
    <n v="13.987978822105394"/>
    <n v="60"/>
    <n v="42.295915924216814"/>
    <n v="33.836732739373453"/>
    <n v="0"/>
    <n v="0"/>
    <n v="156.16945147193726"/>
    <n v="0"/>
    <n v="96.635207277059791"/>
    <n v="100"/>
    <n v="0"/>
    <n v="0"/>
    <n v="33.333333333333336"/>
    <n v="33.333333333333336"/>
    <n v="6.6666666666666679"/>
    <n v="40.503399406040117"/>
    <n v="40.503399406040117"/>
    <s v="2. Riesgo (&gt;=40 y &lt;60)"/>
  </r>
  <r>
    <s v="20045"/>
    <x v="1"/>
    <x v="8"/>
    <x v="399"/>
    <s v="Rural"/>
    <n v="6"/>
    <s v="G1"/>
    <n v="0"/>
    <n v="2408.9841445000002"/>
    <n v="20133.278049500001"/>
    <n v="39600.605534000002"/>
    <n v="11912.898438500002"/>
    <n v="4475.8728030000002"/>
    <n v="50984.173579000002"/>
    <n v="17118.488903999998"/>
    <n v="11912.898438500002"/>
    <n v="6126.8764375000028"/>
    <n v="256"/>
    <n v="875.08060500000283"/>
    <n v="5289.0366110000004"/>
    <n v="0"/>
    <n v="368473.69548986998"/>
    <n v="71596.855785669992"/>
    <s v="Si"/>
    <n v="64.454077986001195"/>
    <n v="80"/>
    <n v="10382.459881999999"/>
    <n v="9486.4557970000005"/>
    <n v="32939.502928000002"/>
    <n v="26155.206223000001"/>
    <n v="22542.262194000003"/>
    <n v="39600.605534000002"/>
    <n v="6420.1172160000033"/>
    <n v="39600.605534000002"/>
    <n v="56.924034089948016"/>
    <n v="43.075965910051984"/>
    <n v="33.576083914501218"/>
    <n v="43.805073037236518"/>
    <n v="19.430655881822187"/>
    <n v="80.56934411817781"/>
    <n v="51.430610855366787"/>
    <n v="70"/>
    <n v="16.212169307582595"/>
    <n v="40"/>
    <n v="55.490076613093265"/>
    <n v="44.392061290474615"/>
    <n v="15.545922013998805"/>
    <n v="68.866971566835161"/>
    <n v="91.370021216711891"/>
    <n v="100"/>
    <n v="79.403767203684623"/>
    <n v="70"/>
    <n v="0"/>
    <n v="0"/>
    <n v="79.622323855611725"/>
    <n v="79.622323855611725"/>
    <n v="15.924464771122345"/>
    <n v="60.31652606159696"/>
    <n v="60.31652606159696"/>
    <s v="3. Vulnerable (&gt;=60 y &lt;70)"/>
  </r>
  <r>
    <s v="20060"/>
    <x v="1"/>
    <x v="8"/>
    <x v="400"/>
    <s v="Intermedio"/>
    <n v="6"/>
    <s v="G3"/>
    <n v="0"/>
    <n v="1682.8781220000001"/>
    <n v="36651.802344000003"/>
    <n v="48950.627503000003"/>
    <n v="11564.32581"/>
    <n v="2801.8741930000001"/>
    <n v="43153.632954000001"/>
    <n v="2119.6468410000002"/>
    <n v="11564.32581"/>
    <n v="5149.5852110000005"/>
    <n v="621.67719"/>
    <n v="-617.74604999999428"/>
    <n v="539.74169199999994"/>
    <n v="2000"/>
    <n v="114561.01083939"/>
    <n v="27781.306707060001"/>
    <s v="Si"/>
    <n v="61.488766602792744"/>
    <n v="80"/>
    <n v="8721.075879"/>
    <n v="9881.4476880000002"/>
    <n v="43153.632954000001"/>
    <n v="41823.067620000002"/>
    <n v="38334.680466000005"/>
    <n v="48950.627503000003"/>
    <n v="543.67283200000566"/>
    <n v="50950.627503000003"/>
    <n v="78.312950050845856"/>
    <n v="21.687049949154144"/>
    <n v="4.9118618663217912"/>
    <n v="6.5162415115034626"/>
    <n v="24.25022833118005"/>
    <n v="75.749771668819946"/>
    <n v="44.529921550178123"/>
    <n v="50"/>
    <n v="1.0670581671795776"/>
    <n v="100"/>
    <n v="50.790612625895506"/>
    <n v="40.63249010071641"/>
    <n v="18.511233397207256"/>
    <n v="82.003021942640487"/>
    <n v="113.30537453290744"/>
    <n v="80"/>
    <n v="96.916678288897884"/>
    <n v="100"/>
    <n v="0.34370090574937762"/>
    <n v="0"/>
    <n v="87.334340647546824"/>
    <n v="87.678041553296197"/>
    <n v="17.535608310659239"/>
    <n v="58.099358230225775"/>
    <n v="58.168098411375652"/>
    <s v="2. Riesgo (&gt;=40 y &lt;60)"/>
  </r>
  <r>
    <s v="20175"/>
    <x v="1"/>
    <x v="8"/>
    <x v="401"/>
    <s v="Rural"/>
    <n v="6"/>
    <s v="G5"/>
    <n v="0"/>
    <n v="1884.30451475"/>
    <n v="33225.217969249999"/>
    <n v="49327.418467000003"/>
    <n v="4597.1119447499996"/>
    <n v="1051.2663090000001"/>
    <n v="39693.094812000003"/>
    <n v="6480.0865780000004"/>
    <n v="4597.1119447499996"/>
    <n v="1579.7925527499997"/>
    <n v="0"/>
    <n v="6617.0042630000025"/>
    <n v="0"/>
    <n v="450"/>
    <n v="75751.480424649999"/>
    <n v="36337.200724099996"/>
    <s v="NO"/>
    <n v="75.618611477572301"/>
    <n v="80"/>
    <n v="1468.7950499999999"/>
    <n v="2712.8074299999998"/>
    <n v="39693.094812000003"/>
    <n v="35242.199855999999"/>
    <n v="35109.522484000001"/>
    <n v="49327.418467000003"/>
    <n v="6617.0042630000025"/>
    <n v="49777.418467000003"/>
    <n v="71.176484752568669"/>
    <n v="28.823515247431331"/>
    <n v="16.325475775300198"/>
    <n v="20.806787665306011"/>
    <n v="47.968964461684166"/>
    <n v="52.031035538315834"/>
    <n v="34.364891952525902"/>
    <n v="40"/>
    <n v="13.293184875360206"/>
    <n v="60"/>
    <n v="40.332267690210628"/>
    <n v="32.265814152168502"/>
    <n v="0"/>
    <n v="0"/>
    <n v="184.69611740589673"/>
    <n v="0"/>
    <n v="88.786727321008968"/>
    <n v="80"/>
    <n v="0"/>
    <n v="0"/>
    <n v="26.666666666666668"/>
    <n v="26.666666666666668"/>
    <n v="5.3333333333333339"/>
    <n v="37.599147485501838"/>
    <n v="37.599147485501838"/>
    <s v="1. Deterioro (&lt;40)"/>
  </r>
  <r>
    <s v="20178"/>
    <x v="1"/>
    <x v="8"/>
    <x v="402"/>
    <s v="Rural"/>
    <n v="6"/>
    <s v="G2"/>
    <n v="0"/>
    <n v="1248.1988142499999"/>
    <n v="25913.347615750001"/>
    <n v="45674.279670999997"/>
    <n v="18551.27937525"/>
    <n v="7244.707367"/>
    <n v="34767.23171"/>
    <n v="0"/>
    <n v="18551.27937525"/>
    <n v="9800.8636622499998"/>
    <n v="251.75361100000001"/>
    <n v="2156.6322479999944"/>
    <n v="1271.5507560000001"/>
    <n v="0"/>
    <n v="420511.22668899997"/>
    <n v="42799.824537"/>
    <s v="Si"/>
    <n v="60.903767612751892"/>
    <n v="80"/>
    <n v="9010.6848229999996"/>
    <n v="17229.670411999999"/>
    <n v="34767.23171"/>
    <n v="30119.352919000001"/>
    <n v="27161.546430000002"/>
    <n v="45674.279670999997"/>
    <n v="3679.9366149999946"/>
    <n v="45674.279670999997"/>
    <n v="59.467925111571496"/>
    <n v="40.532074888428504"/>
    <n v="0"/>
    <n v="0"/>
    <n v="10.178045631265329"/>
    <n v="89.821954368734666"/>
    <n v="52.83120082448719"/>
    <n v="70"/>
    <n v="8.0569122085936247"/>
    <n v="80"/>
    <n v="56.070805851432638"/>
    <n v="44.856644681146115"/>
    <n v="19.096232387248108"/>
    <n v="84.594512416958622"/>
    <n v="191.21377287574006"/>
    <n v="0"/>
    <n v="86.631438390698378"/>
    <n v="80"/>
    <n v="0"/>
    <n v="0"/>
    <n v="54.864837472319543"/>
    <n v="54.864837472319543"/>
    <n v="10.972967494463909"/>
    <n v="55.829612175610023"/>
    <n v="55.829612175610023"/>
    <s v="2. Riesgo (&gt;=40 y &lt;60)"/>
  </r>
  <r>
    <s v="20228"/>
    <x v="1"/>
    <x v="8"/>
    <x v="403"/>
    <s v="Rural"/>
    <n v="6"/>
    <s v="G4"/>
    <n v="0"/>
    <n v="1628.898285"/>
    <n v="35405.555325000001"/>
    <n v="44274.059617999999"/>
    <n v="6618.8623859999989"/>
    <n v="1980.7909070000001"/>
    <n v="43505.103081000001"/>
    <n v="7294.407005"/>
    <n v="6618.8623859999989"/>
    <n v="3529.652184999999"/>
    <n v="148.08866599999999"/>
    <n v="-2236.998053000003"/>
    <n v="999.99874999999997"/>
    <n v="3834.0313930000002"/>
    <n v="76516.155834270001"/>
    <n v="36153.970026690004"/>
    <s v="NO"/>
    <n v="53.487477790970239"/>
    <n v="80"/>
    <n v="4052.1413889999999"/>
    <n v="4921.6653070000002"/>
    <n v="43421.847470000001"/>
    <n v="41153.624906999998"/>
    <n v="37034.453610000004"/>
    <n v="44274.059617999999"/>
    <n v="-1088.9106370000029"/>
    <n v="48108.091010999997"/>
    <n v="83.648199260551493"/>
    <n v="16.351800739448507"/>
    <n v="16.76678478710625"/>
    <n v="23.408076173956811"/>
    <n v="47.250112910791827"/>
    <n v="52.749887089208173"/>
    <n v="53.327172845681211"/>
    <n v="70"/>
    <n v="-2.2634667352546201"/>
    <n v="100"/>
    <n v="52.501952800522702"/>
    <n v="42.001562240418167"/>
    <n v="0"/>
    <n v="0"/>
    <n v="121.45838050864715"/>
    <n v="70"/>
    <n v="94.776310324964626"/>
    <n v="100"/>
    <n v="0"/>
    <n v="0"/>
    <n v="56.666666666666664"/>
    <n v="56.666666666666664"/>
    <n v="11.333333333333334"/>
    <n v="53.334895573751503"/>
    <n v="53.334895573751503"/>
    <s v="2. Riesgo (&gt;=40 y &lt;60)"/>
  </r>
  <r>
    <s v="20238"/>
    <x v="1"/>
    <x v="8"/>
    <x v="404"/>
    <s v="Rural"/>
    <n v="6"/>
    <s v="G3"/>
    <n v="0"/>
    <n v="1380.151136"/>
    <n v="26219.374994999998"/>
    <n v="34028.884586"/>
    <n v="6278.9734630000012"/>
    <n v="522.280215"/>
    <n v="32200.008279999998"/>
    <n v="2155.557456"/>
    <n v="6278.9734630000012"/>
    <n v="2296.543544000001"/>
    <n v="235.784063"/>
    <n v="-714.50657700000011"/>
    <n v="3590.2860540000001"/>
    <n v="0"/>
    <n v="118762.66787039"/>
    <n v="21688.201472910001"/>
    <s v="Si"/>
    <n v="53.230630156734989"/>
    <n v="80"/>
    <n v="5419.7141620000002"/>
    <n v="4891.860189"/>
    <n v="30760.961243999998"/>
    <n v="30063.421489"/>
    <n v="27599.526130999999"/>
    <n v="34028.884586"/>
    <n v="3111.5635400000001"/>
    <n v="34028.884586"/>
    <n v="81.106173378233095"/>
    <n v="18.893826621766905"/>
    <n v="6.6942760922793152"/>
    <n v="8.8808523018668044"/>
    <n v="18.261800498266947"/>
    <n v="81.73819950173305"/>
    <n v="36.575143334062545"/>
    <n v="50"/>
    <n v="9.143889310083777"/>
    <n v="80"/>
    <n v="47.902575685073352"/>
    <n v="38.32206054805868"/>
    <n v="26.769369843265011"/>
    <n v="100"/>
    <n v="90.260483169001489"/>
    <n v="100"/>
    <n v="97.732386353381415"/>
    <n v="100"/>
    <n v="5.4638804044561784E-2"/>
    <n v="0"/>
    <n v="100"/>
    <n v="100.05463880404456"/>
    <n v="20"/>
    <n v="58.32206054805868"/>
    <n v="58.32206054805868"/>
    <s v="2. Riesgo (&gt;=40 y &lt;60)"/>
  </r>
  <r>
    <s v="20250"/>
    <x v="1"/>
    <x v="8"/>
    <x v="405"/>
    <s v="Rural disperso"/>
    <n v="6"/>
    <s v="G2"/>
    <n v="0"/>
    <n v="1701.2085790000001"/>
    <n v="28287.519516"/>
    <n v="49048.309778999996"/>
    <n v="9061.7308429999994"/>
    <n v="1991.63375"/>
    <n v="43778.782032000003"/>
    <n v="11823.175282"/>
    <n v="9061.7308429999994"/>
    <n v="2380.6507159999992"/>
    <n v="398.42220600000002"/>
    <n v="-1411.5523800000083"/>
    <n v="3768.671182"/>
    <n v="0"/>
    <n v="183700.45368486"/>
    <n v="42233.362904490001"/>
    <s v="Si"/>
    <n v="71.245282965180252"/>
    <n v="80"/>
    <n v="11272.133334"/>
    <n v="7360.5222640000002"/>
    <n v="43778.782032000003"/>
    <n v="33074.365092"/>
    <n v="29988.728094999999"/>
    <n v="49048.309778999996"/>
    <n v="2755.541007999992"/>
    <n v="49048.309778999996"/>
    <n v="61.141205945978705"/>
    <n v="38.858794054021295"/>
    <n v="27.00663365499268"/>
    <n v="35.630849709273974"/>
    <n v="22.990342188779657"/>
    <n v="77.009657811220336"/>
    <n v="26.271479006011337"/>
    <n v="40"/>
    <n v="5.61801419950209"/>
    <n v="80"/>
    <n v="54.299860314903114"/>
    <n v="43.439888251922497"/>
    <n v="8.7547170348197483"/>
    <n v="38.782572598119906"/>
    <n v="65.298396017003682"/>
    <n v="60"/>
    <n v="75.54884708264467"/>
    <n v="70"/>
    <n v="0"/>
    <n v="0"/>
    <n v="56.260857532706638"/>
    <n v="56.260857532706638"/>
    <n v="11.252171506541329"/>
    <n v="54.692059758463827"/>
    <n v="54.692059758463827"/>
    <s v="2. Riesgo (&gt;=40 y &lt;60)"/>
  </r>
  <r>
    <s v="20295"/>
    <x v="1"/>
    <x v="8"/>
    <x v="406"/>
    <s v="Rural"/>
    <n v="6"/>
    <s v="G3"/>
    <n v="0"/>
    <n v="1670.46192275"/>
    <n v="14802.178766249999"/>
    <n v="21774.319556999999"/>
    <n v="4349.9360267499997"/>
    <n v="1284.033549"/>
    <n v="21786.010085000002"/>
    <n v="4633.0320270000002"/>
    <n v="4279.4791027499996"/>
    <n v="1570.5793707499997"/>
    <n v="0"/>
    <n v="-621.92012600000089"/>
    <n v="4675.20507"/>
    <n v="0"/>
    <n v="45780.098329070002"/>
    <n v="8145.3264574300001"/>
    <s v="Si"/>
    <n v="66.630119092050606"/>
    <n v="80"/>
    <n v="2554.5120000000002"/>
    <n v="2609.0171799999998"/>
    <n v="19687.339951000002"/>
    <n v="17290.978419999999"/>
    <n v="16472.640689"/>
    <n v="21774.319556999999"/>
    <n v="4053.2849439999991"/>
    <n v="21774.319556999999"/>
    <n v="75.651689807704614"/>
    <n v="24.348310192295386"/>
    <n v="21.266087773409748"/>
    <n v="28.212308836799515"/>
    <n v="17.792286942856524"/>
    <n v="82.207713057143479"/>
    <n v="36.700246292609371"/>
    <n v="50"/>
    <n v="18.614978683441571"/>
    <n v="40"/>
    <n v="44.953666417247675"/>
    <n v="35.962933133798138"/>
    <n v="13.369880907949394"/>
    <n v="59.227314244250785"/>
    <n v="102.13368267598663"/>
    <n v="100"/>
    <n v="87.827905969194788"/>
    <n v="80"/>
    <n v="0"/>
    <n v="0"/>
    <n v="79.742438081416921"/>
    <n v="79.742438081416921"/>
    <n v="15.948487616283385"/>
    <n v="51.911420750081525"/>
    <n v="51.911420750081525"/>
    <s v="2. Riesgo (&gt;=40 y &lt;60)"/>
  </r>
  <r>
    <s v="20310"/>
    <x v="1"/>
    <x v="8"/>
    <x v="407"/>
    <s v="Rural"/>
    <n v="6"/>
    <s v="G5"/>
    <n v="0"/>
    <n v="1862.7087635"/>
    <n v="7663.0388704999996"/>
    <n v="13205.912854999999"/>
    <n v="2332.3048524999999"/>
    <n v="363.60489999999999"/>
    <n v="9916.8464550000008"/>
    <n v="2325.1659850000001"/>
    <n v="2332.3048524999999"/>
    <n v="289.26700849999997"/>
    <n v="101.434878"/>
    <n v="1246.0285559999975"/>
    <n v="1876.244674"/>
    <n v="0"/>
    <n v="28085.223653650002"/>
    <n v="8268.3176988599989"/>
    <s v="Si"/>
    <n v="69.821551914079976"/>
    <n v="80"/>
    <n v="618"/>
    <n v="468.32927100000001"/>
    <n v="9916.8464550000008"/>
    <n v="8328.9302929999994"/>
    <n v="9525.7476339999994"/>
    <n v="13205.912854999999"/>
    <n v="3223.7081079999975"/>
    <n v="13205.912854999999"/>
    <n v="72.132443539436039"/>
    <n v="27.867556460563961"/>
    <n v="23.44662686420509"/>
    <n v="29.882681114217284"/>
    <n v="29.44009918107038"/>
    <n v="70.55990081892962"/>
    <n v="12.402624304877399"/>
    <n v="20"/>
    <n v="24.411096327804731"/>
    <n v="20"/>
    <n v="33.662027678742177"/>
    <n v="26.929622142993743"/>
    <n v="10.178448085920024"/>
    <n v="45.089567173716823"/>
    <n v="75.781435436893204"/>
    <n v="70"/>
    <n v="83.987690348887213"/>
    <n v="80"/>
    <n v="0"/>
    <n v="0"/>
    <n v="65.029855724572272"/>
    <n v="65.029855724572272"/>
    <n v="13.005971144914454"/>
    <n v="39.935593287908198"/>
    <n v="39.935593287908198"/>
    <s v="1. Deterioro (&lt;40)"/>
  </r>
  <r>
    <s v="20383"/>
    <x v="1"/>
    <x v="8"/>
    <x v="408"/>
    <s v="Rural"/>
    <n v="6"/>
    <s v="G2"/>
    <n v="0"/>
    <n v="2152.0732817500002"/>
    <n v="15590.752996249999"/>
    <n v="29180.159455000001"/>
    <n v="11508.58438375"/>
    <n v="5553.307683"/>
    <n v="23130.896162000001"/>
    <n v="4955.9799069999999"/>
    <n v="11508.58438375"/>
    <n v="6987.6185457499996"/>
    <n v="340.04709000000003"/>
    <n v="1633.7140020000006"/>
    <n v="3682.3130299999998"/>
    <n v="0"/>
    <n v="49868.484747839997"/>
    <n v="10766.5838116"/>
    <s v="Si"/>
    <n v="27.682845082133539"/>
    <n v="80"/>
    <n v="6485.1"/>
    <n v="9353.5619439999991"/>
    <n v="23025.479615"/>
    <n v="22349.576326999999"/>
    <n v="17742.826278"/>
    <n v="29180.159455000001"/>
    <n v="5656.074122"/>
    <n v="29180.159455000001"/>
    <n v="60.804418513757575"/>
    <n v="39.195581486242425"/>
    <n v="21.425801543918581"/>
    <n v="28.267851686541501"/>
    <n v="21.589955792804275"/>
    <n v="78.410044207195725"/>
    <n v="60.716577406483147"/>
    <n v="80"/>
    <n v="19.383287232280136"/>
    <n v="40"/>
    <n v="53.174695475995932"/>
    <n v="42.539756380796746"/>
    <n v="52.317154917866461"/>
    <n v="100"/>
    <n v="144.23157613606574"/>
    <n v="50"/>
    <n v="97.064541980008613"/>
    <n v="100"/>
    <n v="0"/>
    <n v="0"/>
    <n v="83.333333333333329"/>
    <n v="83.333333333333329"/>
    <n v="16.666666666666668"/>
    <n v="59.206423047463417"/>
    <n v="59.206423047463417"/>
    <s v="2. Riesgo (&gt;=40 y &lt;60)"/>
  </r>
  <r>
    <s v="20400"/>
    <x v="1"/>
    <x v="8"/>
    <x v="409"/>
    <s v="Rural"/>
    <n v="3"/>
    <s v="G1"/>
    <n v="0"/>
    <n v="80.294012499999994"/>
    <n v="31675.065586500001"/>
    <n v="63828.208469999998"/>
    <n v="22619.525328300002"/>
    <n v="9529.0035889999999"/>
    <n v="213870.828997"/>
    <n v="163929.52695599999"/>
    <n v="22612.525328300002"/>
    <n v="9807.146215300003"/>
    <n v="0"/>
    <n v="-2689.2027510000044"/>
    <n v="6945.1275939999996"/>
    <n v="4000"/>
    <n v="804876.58236100001"/>
    <n v="72336.684997000004"/>
    <s v="NO"/>
    <n v="85.086476169512736"/>
    <n v="70"/>
    <n v="30648.799999999999"/>
    <n v="22470.768725999998"/>
    <n v="53712.032107999999"/>
    <n v="44322.964694000002"/>
    <n v="31755.359598999999"/>
    <n v="63828.208469999998"/>
    <n v="4255.9248429999952"/>
    <n v="67828.208469999998"/>
    <n v="49.751293918777918"/>
    <n v="50.248706081222082"/>
    <n v="76.648848150441054"/>
    <n v="100"/>
    <n v="8.9873014797883446"/>
    <n v="91.012698520211657"/>
    <n v="43.370415612210174"/>
    <n v="50"/>
    <n v="6.2745647260938124"/>
    <n v="80"/>
    <n v="74.252280920286736"/>
    <n v="59.401824736229393"/>
    <n v="0"/>
    <n v="0"/>
    <n v="73.316960944637302"/>
    <n v="70"/>
    <n v="82.519619821642209"/>
    <n v="80"/>
    <n v="0"/>
    <n v="2"/>
    <n v="50"/>
    <n v="52"/>
    <n v="10.4"/>
    <n v="69.401824736229401"/>
    <n v="69.801824736229392"/>
    <s v="3. Vulnerable (&gt;=60 y &lt;70)"/>
  </r>
  <r>
    <s v="20443"/>
    <x v="1"/>
    <x v="8"/>
    <x v="410"/>
    <s v="Intermedio"/>
    <n v="6"/>
    <s v="G4"/>
    <n v="0"/>
    <n v="2135.9201745"/>
    <n v="13063.4096785"/>
    <n v="19590.236138"/>
    <n v="3766.9422515000001"/>
    <n v="1087.142893"/>
    <n v="14861.380521999999"/>
    <n v="1214.962833"/>
    <n v="3766.9422515000001"/>
    <n v="1737.3582775000002"/>
    <n v="0"/>
    <n v="2699.2716419999997"/>
    <n v="1589.936792"/>
    <n v="0"/>
    <n v="90609.16710666001"/>
    <n v="34069.709914169995"/>
    <s v="NO"/>
    <n v="51.497344606204784"/>
    <n v="80"/>
    <n v="1198.592672"/>
    <n v="1631.0220770000001"/>
    <n v="14861.380521999999"/>
    <n v="12645.365298999999"/>
    <n v="15199.329852999999"/>
    <n v="19590.236138"/>
    <n v="4289.2084340000001"/>
    <n v="19590.236138"/>
    <n v="77.586251364868559"/>
    <n v="22.413748635131441"/>
    <n v="8.1753026322247351"/>
    <n v="11.413524369170013"/>
    <n v="37.600731804614263"/>
    <n v="62.399268195385737"/>
    <n v="46.121181624384668"/>
    <n v="70"/>
    <n v="21.894623442950966"/>
    <n v="20"/>
    <n v="37.245308239937437"/>
    <n v="29.796246591949952"/>
    <n v="0"/>
    <n v="0"/>
    <n v="136.07809517794215"/>
    <n v="60"/>
    <n v="85.088766015246506"/>
    <n v="80"/>
    <n v="0"/>
    <n v="0"/>
    <n v="46.666666666666664"/>
    <n v="46.666666666666664"/>
    <n v="9.3333333333333339"/>
    <n v="39.129579925283288"/>
    <n v="39.129579925283288"/>
    <s v="1. Deterioro (&lt;40)"/>
  </r>
  <r>
    <s v="20517"/>
    <x v="1"/>
    <x v="8"/>
    <x v="411"/>
    <s v="Rural"/>
    <n v="6"/>
    <s v="G4"/>
    <n v="0"/>
    <n v="1875.6635185"/>
    <n v="22175.7377395"/>
    <n v="28923.240030000001"/>
    <n v="5079.1080085000003"/>
    <n v="1262.4780000000001"/>
    <n v="24416.430796000001"/>
    <n v="1745.5717629999999"/>
    <n v="5079.1080085000003"/>
    <n v="1993.2548845000006"/>
    <n v="0"/>
    <n v="1420.9561099999992"/>
    <n v="830.17929100000003"/>
    <n v="0"/>
    <n v="42372.492591620001"/>
    <n v="8804.5394952099996"/>
    <s v="Si"/>
    <n v="68.994406402477921"/>
    <n v="80"/>
    <n v="2629.5944"/>
    <n v="3181.0850620000001"/>
    <n v="24416.430796000001"/>
    <n v="23940.375043"/>
    <n v="24051.401258000002"/>
    <n v="28923.240030000001"/>
    <n v="2251.1354009999991"/>
    <n v="28923.240030000001"/>
    <n v="83.155971575291034"/>
    <n v="16.844028424708966"/>
    <n v="7.1491684332747214"/>
    <n v="9.9809403765493485"/>
    <n v="20.778903851767435"/>
    <n v="79.221096148232562"/>
    <n v="39.244191719574467"/>
    <n v="50"/>
    <n v="7.7831370159949502"/>
    <n v="80"/>
    <n v="47.209212989898177"/>
    <n v="37.76737039191854"/>
    <n v="11.005593597522079"/>
    <n v="48.75374395125629"/>
    <n v="120.97246107612642"/>
    <n v="70"/>
    <n v="98.050264770565946"/>
    <n v="100"/>
    <n v="0"/>
    <n v="0"/>
    <n v="72.917914650418766"/>
    <n v="72.917914650418766"/>
    <n v="14.583582930083754"/>
    <n v="52.350953322002297"/>
    <n v="52.350953322002297"/>
    <s v="2. Riesgo (&gt;=40 y &lt;60)"/>
  </r>
  <r>
    <s v="20550"/>
    <x v="1"/>
    <x v="8"/>
    <x v="412"/>
    <s v="Rural"/>
    <n v="6"/>
    <s v="G3"/>
    <n v="0"/>
    <n v="1938.65836775"/>
    <n v="20759.372994249999"/>
    <n v="27220.176226"/>
    <n v="5341.1912737499997"/>
    <n v="1992.9937319999999"/>
    <n v="24296.687132000003"/>
    <n v="1500.137921"/>
    <n v="5341.1912737499997"/>
    <n v="2049.6581707499995"/>
    <n v="98.013766000000004"/>
    <n v="-304.90797600000224"/>
    <n v="2607.6076870000002"/>
    <n v="0"/>
    <n v="106777.78393188001"/>
    <n v="35126.336923300005"/>
    <s v="Si"/>
    <n v="75.738983972061661"/>
    <n v="80"/>
    <n v="3458.55"/>
    <n v="3402.5329059999999"/>
    <n v="24233.551099"/>
    <n v="22858.821605000001"/>
    <n v="22698.031361999998"/>
    <n v="27220.176226"/>
    <n v="2400.713476999998"/>
    <n v="27220.176226"/>
    <n v="83.386790642153997"/>
    <n v="16.613209357846003"/>
    <n v="6.1742488300976639"/>
    <n v="8.1909666077727419"/>
    <n v="32.896671601378443"/>
    <n v="67.103328398621557"/>
    <n v="38.374551026160013"/>
    <n v="50"/>
    <n v="8.8196103400201338"/>
    <n v="80"/>
    <n v="44.381500872848065"/>
    <n v="35.50520069827845"/>
    <n v="4.2610160279383393"/>
    <n v="18.875900019157339"/>
    <n v="98.38033008052507"/>
    <n v="100"/>
    <n v="94.327164482069136"/>
    <n v="100"/>
    <n v="0"/>
    <n v="0"/>
    <n v="72.958633339719114"/>
    <n v="72.958633339719114"/>
    <n v="14.591726667943824"/>
    <n v="50.096927366222275"/>
    <n v="50.096927366222275"/>
    <s v="2. Riesgo (&gt;=40 y &lt;60)"/>
  </r>
  <r>
    <s v="20570"/>
    <x v="1"/>
    <x v="8"/>
    <x v="413"/>
    <s v="Rural disperso"/>
    <n v="6"/>
    <s v="G5"/>
    <n v="0"/>
    <n v="3030.7513709999998"/>
    <n v="34651.311073999997"/>
    <n v="43657.394727999999"/>
    <n v="3562.6805899999999"/>
    <n v="1802.582343"/>
    <n v="58493.203726000007"/>
    <n v="13362.663635000001"/>
    <n v="6593.4319610000002"/>
    <n v="4298.614184"/>
    <n v="0"/>
    <n v="2647.4335219999921"/>
    <n v="1230.149253"/>
    <n v="0"/>
    <n v="188726.42015485"/>
    <n v="101209.85451556"/>
    <s v="NO"/>
    <n v="443.00518438455202"/>
    <n v="80"/>
    <n v="2053.8689610000001"/>
    <n v="3562.6805899999999"/>
    <n v="38715.143429000003"/>
    <n v="37727.912616000001"/>
    <n v="37682.062444999996"/>
    <n v="43657.394727999999"/>
    <n v="3877.5827749999921"/>
    <n v="43657.394727999999"/>
    <n v="86.313126744671095"/>
    <n v="13.686873255328905"/>
    <n v="22.844814070357284"/>
    <n v="29.115671858977027"/>
    <n v="53.627814501285691"/>
    <n v="46.372185498714309"/>
    <n v="65.195397623365267"/>
    <n v="100"/>
    <n v="8.881846475628274"/>
    <n v="80"/>
    <n v="53.834946122604052"/>
    <n v="43.067956898083246"/>
    <n v="0"/>
    <n v="0"/>
    <n v="173.46192272487437"/>
    <n v="0"/>
    <n v="97.450013804519443"/>
    <n v="100"/>
    <n v="0"/>
    <n v="0"/>
    <n v="33.333333333333336"/>
    <n v="33.333333333333336"/>
    <n v="6.6666666666666679"/>
    <n v="49.73462356474991"/>
    <n v="49.73462356474991"/>
    <s v="2. Riesgo (&gt;=40 y &lt;60)"/>
  </r>
  <r>
    <s v="20614"/>
    <x v="1"/>
    <x v="8"/>
    <x v="414"/>
    <s v="Rural"/>
    <n v="6"/>
    <s v="G3"/>
    <n v="0"/>
    <n v="1806.7664219999999"/>
    <n v="14219.601439"/>
    <n v="20991.174059000001"/>
    <n v="4046.5296789999998"/>
    <n v="492.44017400000001"/>
    <n v="22431.309451000001"/>
    <n v="4679.3113069999999"/>
    <n v="4054.2708379999995"/>
    <n v="1606.0708889999996"/>
    <n v="0"/>
    <n v="-3319.9177489999965"/>
    <n v="1456.5870849999999"/>
    <n v="3450"/>
    <n v="92650.524342999997"/>
    <n v="11851.48743995"/>
    <s v="NO"/>
    <n v="47.896010426634305"/>
    <n v="80"/>
    <n v="2283.4039170000001"/>
    <n v="2238.0171329999998"/>
    <n v="21862.891858999999"/>
    <n v="18911.039807000001"/>
    <n v="16026.367861000001"/>
    <n v="20991.174059000001"/>
    <n v="-1863.3306639999967"/>
    <n v="24441.174059000001"/>
    <n v="76.348125245184505"/>
    <n v="23.651874754815495"/>
    <n v="20.860624820952633"/>
    <n v="27.674408017500557"/>
    <n v="12.791603203533747"/>
    <n v="87.208396796466246"/>
    <n v="39.614296951909751"/>
    <n v="50"/>
    <n v="-7.6237363209393791"/>
    <n v="80"/>
    <n v="53.706935913756453"/>
    <n v="42.965548731005164"/>
    <n v="0"/>
    <n v="0"/>
    <n v="98.01231907933176"/>
    <n v="100"/>
    <n v="86.498345822513642"/>
    <n v="80"/>
    <n v="5.1925244149774952E-2"/>
    <n v="0"/>
    <n v="60"/>
    <n v="60.051925244149778"/>
    <n v="12.010385048829956"/>
    <n v="54.965548731005164"/>
    <n v="54.975933779835117"/>
    <s v="2. Riesgo (&gt;=40 y &lt;60)"/>
  </r>
  <r>
    <s v="20621"/>
    <x v="1"/>
    <x v="8"/>
    <x v="415"/>
    <s v="Rural"/>
    <n v="6"/>
    <s v="G3"/>
    <n v="0"/>
    <n v="1425.673757"/>
    <n v="24635.801575000001"/>
    <n v="37201.763812000005"/>
    <n v="11197.668786999999"/>
    <n v="3202.1958540000001"/>
    <n v="36170.701761999997"/>
    <n v="798.94165899999996"/>
    <n v="11197.668786999999"/>
    <n v="5936.2251919999981"/>
    <n v="272.74880000000002"/>
    <n v="-4230.3815449999965"/>
    <n v="1856.720568"/>
    <n v="3000"/>
    <n v="166550.44725045998"/>
    <n v="28885.337781830003"/>
    <s v="Si"/>
    <n v="50.791195720344476"/>
    <n v="80"/>
    <n v="5084.7525560000004"/>
    <n v="9714.8563109999996"/>
    <n v="36170.701761999997"/>
    <n v="30537.038838"/>
    <n v="26061.475332000002"/>
    <n v="37201.763812000005"/>
    <n v="-2100.9121769999965"/>
    <n v="40201.763812000005"/>
    <n v="70.054407806313392"/>
    <n v="29.945592193686608"/>
    <n v="2.2088088427395327"/>
    <n v="2.9302802610801941"/>
    <n v="17.343296435819223"/>
    <n v="82.656703564180773"/>
    <n v="53.013044991040402"/>
    <n v="70"/>
    <n v="-5.2259204019622789"/>
    <n v="80"/>
    <n v="53.106515203789513"/>
    <n v="42.485212163031612"/>
    <n v="29.208804279655524"/>
    <n v="100"/>
    <n v="191.05858552618227"/>
    <n v="0"/>
    <n v="84.424789540802948"/>
    <n v="80"/>
    <n v="0"/>
    <n v="0"/>
    <n v="60"/>
    <n v="60"/>
    <n v="12"/>
    <n v="54.485212163031612"/>
    <n v="54.485212163031612"/>
    <s v="2. Riesgo (&gt;=40 y &lt;60)"/>
  </r>
  <r>
    <s v="20710"/>
    <x v="1"/>
    <x v="8"/>
    <x v="416"/>
    <s v="Rural"/>
    <n v="6"/>
    <s v="G1"/>
    <n v="0"/>
    <n v="1111.6391655"/>
    <n v="18346.937957499998"/>
    <n v="27835.552243999999"/>
    <n v="9435.3224835000001"/>
    <n v="2428.2524290000001"/>
    <n v="19148.119043999999"/>
    <n v="0"/>
    <n v="9435.3224835000001"/>
    <n v="5695.3766434999998"/>
    <n v="41.507358000000004"/>
    <n v="4947.4873599999992"/>
    <n v="2528.5119100000002"/>
    <n v="0"/>
    <n v="74408.923636669992"/>
    <n v="5964.3998193100006"/>
    <s v="NO"/>
    <n v="47.018256618734327"/>
    <n v="80"/>
    <n v="8109.1"/>
    <n v="8194.0656359999994"/>
    <n v="19148.119043999999"/>
    <n v="18632.770463000001"/>
    <n v="19458.577122999999"/>
    <n v="27835.552243999999"/>
    <n v="7517.5066279999992"/>
    <n v="27835.552243999999"/>
    <n v="69.905482572900382"/>
    <n v="30.094517427099618"/>
    <n v="0"/>
    <n v="0"/>
    <n v="8.0157050092989675"/>
    <n v="91.984294990701031"/>
    <n v="60.362289190006777"/>
    <n v="80"/>
    <n v="27.006852826569702"/>
    <n v="20"/>
    <n v="44.41576248356013"/>
    <n v="35.532609986848108"/>
    <n v="0"/>
    <n v="0"/>
    <n v="101.0477813320837"/>
    <n v="100"/>
    <n v="97.308620341163575"/>
    <n v="100"/>
    <n v="0"/>
    <n v="0"/>
    <n v="66.666666666666671"/>
    <n v="66.666666666666671"/>
    <n v="13.333333333333336"/>
    <n v="48.865943320181444"/>
    <n v="48.865943320181444"/>
    <s v="2. Riesgo (&gt;=40 y &lt;60)"/>
  </r>
  <r>
    <s v="20750"/>
    <x v="1"/>
    <x v="8"/>
    <x v="417"/>
    <s v="Rural"/>
    <n v="6"/>
    <s v="G4"/>
    <n v="0"/>
    <n v="1682.1005680000001"/>
    <n v="18668.544389999999"/>
    <n v="23841.067736999998"/>
    <n v="4744.4194040000002"/>
    <n v="1733.6148539999999"/>
    <n v="51035.227426999998"/>
    <n v="1826.3034520000001"/>
    <n v="4744.4194040000002"/>
    <n v="2011.8525680000002"/>
    <n v="167.58741800000001"/>
    <n v="1794.3941520000008"/>
    <n v="1659.1444739999999"/>
    <n v="0"/>
    <n v="138540.158024"/>
    <n v="37996.536133000001"/>
    <s v="NO"/>
    <n v="71.203316083597656"/>
    <n v="80"/>
    <n v="2308.1916919999999"/>
    <n v="3062.3188359999999"/>
    <n v="19314.106748999999"/>
    <n v="19117.570823999999"/>
    <n v="20350.644958000001"/>
    <n v="23841.067736999998"/>
    <n v="3621.1260440000005"/>
    <n v="23841.067736999998"/>
    <n v="85.359620561024386"/>
    <n v="14.640379438975614"/>
    <n v="3.5785153590474668"/>
    <n v="4.9959584486749149"/>
    <n v="27.426369851850229"/>
    <n v="72.573630148149775"/>
    <n v="42.404610484136704"/>
    <n v="50"/>
    <n v="15.18860683567547"/>
    <n v="40"/>
    <n v="36.441993607160065"/>
    <n v="29.153594885728054"/>
    <n v="0"/>
    <n v="0"/>
    <n v="132.67177273940212"/>
    <n v="60"/>
    <n v="98.982422912153709"/>
    <n v="100"/>
    <n v="0"/>
    <n v="0"/>
    <n v="53.333333333333336"/>
    <n v="53.333333333333336"/>
    <n v="10.666666666666668"/>
    <n v="39.820261552394726"/>
    <n v="39.820261552394726"/>
    <s v="1. Deterioro (&lt;40)"/>
  </r>
  <r>
    <s v="20770"/>
    <x v="1"/>
    <x v="8"/>
    <x v="418"/>
    <s v="Rural"/>
    <n v="5"/>
    <s v="G1"/>
    <n v="0"/>
    <n v="1674.644575"/>
    <n v="12559.948447999999"/>
    <n v="35483.786753"/>
    <n v="15275.104022"/>
    <n v="1430.92092"/>
    <n v="31308.013590999999"/>
    <n v="5543.5592630000001"/>
    <n v="15275.104020999999"/>
    <n v="8345.9504829999987"/>
    <n v="288.187363"/>
    <n v="-2753.380376000001"/>
    <n v="5440.0311799999999"/>
    <n v="0"/>
    <n v="114053.37617018"/>
    <n v="17141.669356139999"/>
    <s v="NO"/>
    <n v="44.802224625248606"/>
    <n v="80"/>
    <n v="14786.443593"/>
    <n v="13547.677419"/>
    <n v="31308.013590999999"/>
    <n v="27779.436441999998"/>
    <n v="14234.593022999999"/>
    <n v="35483.786753"/>
    <n v="2974.838166999999"/>
    <n v="35483.786753"/>
    <n v="40.115766454369542"/>
    <n v="59.884233545630458"/>
    <n v="17.706518642222601"/>
    <n v="23.100828087422098"/>
    <n v="15.029515067193426"/>
    <n v="84.970484932806571"/>
    <n v="54.637601626320205"/>
    <n v="70"/>
    <n v="8.3836547314062795"/>
    <n v="80"/>
    <n v="63.591109313171827"/>
    <n v="50.872887450537462"/>
    <n v="0"/>
    <n v="0"/>
    <n v="91.622284518865371"/>
    <n v="100"/>
    <n v="88.729476117212542"/>
    <n v="80"/>
    <n v="0"/>
    <n v="0"/>
    <n v="60"/>
    <n v="60"/>
    <n v="12"/>
    <n v="62.872887450537462"/>
    <n v="62.872887450537462"/>
    <s v="3. Vulnerable (&gt;=60 y &lt;70)"/>
  </r>
  <r>
    <s v="20787"/>
    <x v="1"/>
    <x v="8"/>
    <x v="419"/>
    <s v="Rural"/>
    <n v="6"/>
    <s v="G4"/>
    <n v="0"/>
    <n v="2324.31349"/>
    <n v="18280.426027000001"/>
    <n v="25681.943100000004"/>
    <n v="5300.2701980000002"/>
    <n v="2215.1119130000002"/>
    <n v="21351.277934000002"/>
    <n v="865.31029000000001"/>
    <n v="5300.2701980000002"/>
    <n v="3494.0833330000005"/>
    <n v="0"/>
    <n v="2524.4783010000028"/>
    <n v="4992.5525989999996"/>
    <n v="0"/>
    <n v="55078.58461115"/>
    <n v="21636.086144910001"/>
    <s v="NO"/>
    <n v="42.696053296242084"/>
    <n v="80"/>
    <n v="2136.0549999999998"/>
    <n v="2975.1851080000001"/>
    <n v="21351.277934000002"/>
    <n v="19707.425403000001"/>
    <n v="20604.739517000002"/>
    <n v="25681.943100000004"/>
    <n v="7517.0309000000025"/>
    <n v="25681.943100000004"/>
    <n v="80.230453890383387"/>
    <n v="19.769546109616613"/>
    <n v="4.0527330152078189"/>
    <n v="5.6580128114751789"/>
    <n v="39.282211584881644"/>
    <n v="60.717788415118356"/>
    <n v="65.922739831611892"/>
    <n v="100"/>
    <n v="29.269712461904803"/>
    <n v="20"/>
    <n v="41.229069467242027"/>
    <n v="32.98325557379362"/>
    <n v="0"/>
    <n v="0"/>
    <n v="139.28410588678662"/>
    <n v="60"/>
    <n v="92.300917368593133"/>
    <n v="100"/>
    <n v="0"/>
    <n v="0"/>
    <n v="53.333333333333336"/>
    <n v="53.333333333333336"/>
    <n v="10.666666666666668"/>
    <n v="43.649922240460285"/>
    <n v="43.649922240460285"/>
    <s v="2. Riesgo (&gt;=40 y &lt;60)"/>
  </r>
  <r>
    <s v="23001"/>
    <x v="1"/>
    <x v="9"/>
    <x v="420"/>
    <s v="Ciudades y aglomeraciones"/>
    <n v="2"/>
    <s v="C"/>
    <n v="1"/>
    <n v="0"/>
    <n v="671509.82788400003"/>
    <n v="920388.68512300006"/>
    <n v="157368.912415"/>
    <n v="13055.734689999999"/>
    <n v="839002.20765"/>
    <n v="104682.21922499999"/>
    <n v="157368.912415"/>
    <n v="94335.804250999994"/>
    <n v="7733.7376379999996"/>
    <n v="18353.369309000089"/>
    <n v="149426.38957100001"/>
    <n v="0"/>
    <n v="2093647.2680583"/>
    <n v="340221.33512392"/>
    <s v="Si"/>
    <n v="24.375914866353455"/>
    <n v="70"/>
    <n v="203822.449742"/>
    <n v="153709.008389"/>
    <n v="839002.20765"/>
    <n v="757334.93216600001"/>
    <n v="671509.82788400003"/>
    <n v="920388.68512300006"/>
    <n v="175513.49651800009"/>
    <n v="920388.68512300006"/>
    <n v="72.959374527106448"/>
    <n v="27.040625472893552"/>
    <n v="12.476989723091343"/>
    <n v="55.703950385911106"/>
    <n v="16.250174531044554"/>
    <n v="83.74982546895545"/>
    <n v="59.945641615813912"/>
    <n v="80"/>
    <n v="19.069497415056183"/>
    <n v="40"/>
    <n v="57.298880265552022"/>
    <n v="45.839104212441619"/>
    <n v="45.624085133646545"/>
    <n v="100"/>
    <n v="75.413188578375951"/>
    <n v="70"/>
    <n v="90.26614295655483"/>
    <n v="100"/>
    <n v="0"/>
    <n v="0"/>
    <n v="90"/>
    <n v="90"/>
    <n v="18"/>
    <n v="63.839104212441619"/>
    <n v="63.839104212441619"/>
    <s v="3. Vulnerable (&gt;=60 y &lt;70)"/>
  </r>
  <r>
    <s v="23068"/>
    <x v="1"/>
    <x v="9"/>
    <x v="421"/>
    <s v="Intermedio"/>
    <n v="6"/>
    <s v="G4"/>
    <n v="0"/>
    <n v="2534.8768580000001"/>
    <n v="47679.815053999999"/>
    <n v="60483.049853999997"/>
    <n v="10390.990117000001"/>
    <n v="2229.072271"/>
    <n v="69477.489942999993"/>
    <n v="21400.691615"/>
    <n v="10390.990117000001"/>
    <n v="4863.5785350000015"/>
    <n v="26.128333000000001"/>
    <n v="-2177.0979890000017"/>
    <n v="6669.9011389999996"/>
    <n v="4000"/>
    <n v="234965.0089054"/>
    <n v="13373.432124000001"/>
    <s v="Si"/>
    <n v="48.639402773383843"/>
    <n v="80"/>
    <n v="7290.9149749999997"/>
    <n v="7819.7803880000001"/>
    <n v="57132.736260999998"/>
    <n v="53268.307648000002"/>
    <n v="50214.691912000002"/>
    <n v="60483.049853999997"/>
    <n v="4518.9314829999985"/>
    <n v="64483.049853999997"/>
    <n v="83.02275105705354"/>
    <n v="16.97724894294646"/>
    <n v="30.802338473306008"/>
    <n v="43.00308583155541"/>
    <n v="5.691669660219203"/>
    <n v="94.308330339780795"/>
    <n v="46.805727656722787"/>
    <n v="70"/>
    <n v="7.0079369589862548"/>
    <n v="80"/>
    <n v="60.857733022856529"/>
    <n v="48.686186418285224"/>
    <n v="31.360597226616157"/>
    <n v="100"/>
    <n v="107.25375916210022"/>
    <n v="100"/>
    <n v="93.236051927661762"/>
    <n v="100"/>
    <n v="0"/>
    <n v="0"/>
    <n v="100"/>
    <n v="100"/>
    <n v="20"/>
    <n v="68.686186418285217"/>
    <n v="68.686186418285217"/>
    <s v="3. Vulnerable (&gt;=60 y &lt;70)"/>
  </r>
  <r>
    <s v="23079"/>
    <x v="1"/>
    <x v="9"/>
    <x v="203"/>
    <s v="Rural"/>
    <n v="6"/>
    <s v="G3"/>
    <n v="0"/>
    <n v="2726.9253250000002"/>
    <n v="21553.124879999999"/>
    <n v="38225.335808999997"/>
    <n v="8371.0972460000012"/>
    <n v="4039.2841229999999"/>
    <n v="40258.463690000004"/>
    <n v="16066.763907"/>
    <n v="8357.9902910000001"/>
    <n v="5023.1165390000006"/>
    <n v="190.561995"/>
    <n v="-1157.7650020000074"/>
    <n v="128.83177699999999"/>
    <n v="0"/>
    <n v="84499.9606527"/>
    <n v="20453.517730330001"/>
    <s v="Si"/>
    <n v="65.126059643482023"/>
    <n v="80"/>
    <n v="4403"/>
    <n v="5631.0649659999999"/>
    <n v="36048.227059000004"/>
    <n v="27611.744753999999"/>
    <n v="24280.050205"/>
    <n v="38225.335808999997"/>
    <n v="-838.37123000000736"/>
    <n v="38225.335808999997"/>
    <n v="63.518212963045741"/>
    <n v="36.481787036954259"/>
    <n v="39.909033863582088"/>
    <n v="52.944669500775795"/>
    <n v="24.205357697615042"/>
    <n v="75.794642302384958"/>
    <n v="60.099573750509883"/>
    <n v="80"/>
    <n v="-2.1932344406052708"/>
    <n v="100"/>
    <n v="69.044219768022998"/>
    <n v="55.235375814418404"/>
    <n v="14.873940356517977"/>
    <n v="65.89015606129648"/>
    <n v="127.89155044287985"/>
    <n v="70"/>
    <n v="76.596678967894746"/>
    <n v="70"/>
    <n v="0"/>
    <n v="0"/>
    <n v="68.63005202043216"/>
    <n v="68.63005202043216"/>
    <n v="13.726010404086432"/>
    <n v="68.961386218504842"/>
    <n v="68.961386218504842"/>
    <s v="3. Vulnerable (&gt;=60 y &lt;70)"/>
  </r>
  <r>
    <s v="23090"/>
    <x v="1"/>
    <x v="9"/>
    <x v="422"/>
    <s v="Rural"/>
    <n v="6"/>
    <s v="G5"/>
    <n v="0"/>
    <n v="4349.6092490000001"/>
    <n v="23917.128186000002"/>
    <n v="37214.543293000002"/>
    <n v="8040.7001700000001"/>
    <n v="1798.5901879999999"/>
    <n v="31075.128602000001"/>
    <n v="10350.023641"/>
    <n v="8040.7001700000001"/>
    <n v="2926.3786189999992"/>
    <n v="379.09885000000003"/>
    <n v="1025.0931400000045"/>
    <n v="1904.0343889999999"/>
    <n v="0"/>
    <n v="51773.511443089999"/>
    <n v="18639.523980220001"/>
    <s v="Si"/>
    <n v="77.310806494408567"/>
    <n v="80"/>
    <n v="2911.5572099999999"/>
    <n v="3691.090921"/>
    <n v="31075.128602000001"/>
    <n v="28600.742652000001"/>
    <n v="28266.737435000003"/>
    <n v="37214.543293000002"/>
    <n v="3308.2263790000043"/>
    <n v="37214.543293000002"/>
    <n v="75.956158355749409"/>
    <n v="24.043841644250591"/>
    <n v="33.306454732849829"/>
    <n v="42.449012883227269"/>
    <n v="36.002047109956543"/>
    <n v="63.997952890043457"/>
    <n v="36.394574566010697"/>
    <n v="50"/>
    <n v="8.8896062836334107"/>
    <n v="80"/>
    <n v="52.098161483504256"/>
    <n v="41.678529186803409"/>
    <n v="2.6891935055914331"/>
    <n v="11.912874162144711"/>
    <n v="126.77377275372172"/>
    <n v="70"/>
    <n v="92.037407208539292"/>
    <n v="100"/>
    <n v="0.87890906445692862"/>
    <n v="0"/>
    <n v="60.637624720714904"/>
    <n v="61.516533785171831"/>
    <n v="12.303306757034367"/>
    <n v="53.806054130946393"/>
    <n v="53.98183594383778"/>
    <s v="2. Riesgo (&gt;=40 y &lt;60)"/>
  </r>
  <r>
    <s v="23162"/>
    <x v="1"/>
    <x v="9"/>
    <x v="423"/>
    <s v="Intermedio"/>
    <n v="5"/>
    <s v="G3"/>
    <n v="0"/>
    <n v="2744.1508397500002"/>
    <n v="82189.083702250005"/>
    <n v="117389.44981400001"/>
    <n v="17249.924509749999"/>
    <n v="3714.6386739999998"/>
    <n v="118722.61128099999"/>
    <n v="29647.080295"/>
    <n v="17249.924509749999"/>
    <n v="8540.5563357499977"/>
    <n v="780.88391899999999"/>
    <n v="2165.2437310000096"/>
    <n v="6555.1760599999998"/>
    <n v="7999.9996259999998"/>
    <n v="303028.96366100002"/>
    <n v="110072.364096"/>
    <s v="Si"/>
    <n v="43.525338541866148"/>
    <n v="80"/>
    <n v="16508.017114999999"/>
    <n v="14252.692389"/>
    <n v="106514.83790899999"/>
    <n v="94647.723828999995"/>
    <n v="84933.234542000006"/>
    <n v="117389.44981400001"/>
    <n v="9501.3037100000092"/>
    <n v="125389.44944000001"/>
    <n v="72.351676131521302"/>
    <n v="27.648323868478698"/>
    <n v="24.971721877671193"/>
    <n v="33.128327941936433"/>
    <n v="36.324040700986757"/>
    <n v="63.675959299013243"/>
    <n v="49.510688182563968"/>
    <n v="70"/>
    <n v="7.5774347462514937"/>
    <n v="80"/>
    <n v="54.890522221885682"/>
    <n v="43.912417777508551"/>
    <n v="36.474661458133852"/>
    <n v="100"/>
    <n v="86.338003466505384"/>
    <n v="80"/>
    <n v="88.858722115186836"/>
    <n v="80"/>
    <n v="6.582471105473231E-2"/>
    <n v="0"/>
    <n v="86.666666666666671"/>
    <n v="86.732491377721402"/>
    <n v="17.346498275544281"/>
    <n v="61.245751110841887"/>
    <n v="61.258916053052829"/>
    <s v="3. Vulnerable (&gt;=60 y &lt;70)"/>
  </r>
  <r>
    <s v="23168"/>
    <x v="1"/>
    <x v="9"/>
    <x v="424"/>
    <s v="Rural disperso"/>
    <n v="6"/>
    <s v="G5"/>
    <n v="0"/>
    <n v="2912.9818220000002"/>
    <n v="18573.503965"/>
    <n v="23560.155352999998"/>
    <n v="4947.6793639999996"/>
    <n v="985.67416800000001"/>
    <n v="20027.739006"/>
    <n v="4118.9183750000002"/>
    <n v="4947.6793639999996"/>
    <n v="1624.4107529999997"/>
    <n v="0.48735000000000001"/>
    <n v="209.14773599999899"/>
    <n v="1333.722397"/>
    <n v="0"/>
    <n v="36031.963303730001"/>
    <n v="28830.997127540002"/>
    <s v="Si"/>
    <n v="58.152537625588351"/>
    <n v="80"/>
    <n v="1469.991117"/>
    <n v="2034.6975420000001"/>
    <n v="20027.739006"/>
    <n v="18638.359105"/>
    <n v="21486.485787000001"/>
    <n v="23560.155352999998"/>
    <n v="1543.3574829999989"/>
    <n v="23560.155352999998"/>
    <n v="91.198404531165579"/>
    <n v="8.8015954688344209"/>
    <n v="20.566067761148854"/>
    <n v="26.211414044296117"/>
    <n v="80.015060196721052"/>
    <n v="19.984939803278948"/>
    <n v="32.83177088676031"/>
    <n v="40"/>
    <n v="6.5507101285029421"/>
    <n v="80"/>
    <n v="34.999589863281905"/>
    <n v="27.999671890625525"/>
    <n v="21.847462374411649"/>
    <n v="96.782202354499972"/>
    <n v="138.41563520142009"/>
    <n v="60"/>
    <n v="93.062722154588883"/>
    <n v="100"/>
    <n v="2.3962646981672657"/>
    <n v="0"/>
    <n v="85.594067451499996"/>
    <n v="87.990332149667267"/>
    <n v="17.598066429933453"/>
    <n v="45.11848538092552"/>
    <n v="45.597738320558975"/>
    <s v="2. Riesgo (&gt;=40 y &lt;60)"/>
  </r>
  <r>
    <s v="23182"/>
    <x v="1"/>
    <x v="9"/>
    <x v="425"/>
    <s v="Intermedio"/>
    <n v="6"/>
    <s v="G5"/>
    <n v="0"/>
    <n v="1613.9967919999999"/>
    <n v="44349.639945000003"/>
    <n v="65471.951975000004"/>
    <n v="11232.279622000002"/>
    <n v="4168.6692519999997"/>
    <n v="64208.424755"/>
    <n v="16215.00606"/>
    <n v="11232.279622000002"/>
    <n v="6063.4584360000017"/>
    <n v="208.578023"/>
    <n v="-3554.4378219999926"/>
    <n v="11779.973915"/>
    <n v="5000"/>
    <n v="157225.34986955998"/>
    <n v="71990.295794820006"/>
    <s v="Si"/>
    <n v="52.610892952981459"/>
    <n v="80"/>
    <n v="7541.8"/>
    <n v="9528.3437720000002"/>
    <n v="63857.568611000002"/>
    <n v="55701.190658"/>
    <n v="45963.636737000001"/>
    <n v="65471.951975000004"/>
    <n v="8434.1141160000079"/>
    <n v="70471.951975000004"/>
    <n v="70.203553354497345"/>
    <n v="29.796446645502655"/>
    <n v="25.253704824361563"/>
    <n v="32.185798519745923"/>
    <n v="45.787969849992919"/>
    <n v="54.212030150007081"/>
    <n v="53.98243847245277"/>
    <n v="70"/>
    <n v="11.96804385238544"/>
    <n v="60"/>
    <n v="49.238855063051133"/>
    <n v="39.391084050440909"/>
    <n v="27.389107047018541"/>
    <n v="100"/>
    <n v="126.3404462064759"/>
    <n v="70"/>
    <n v="87.227233779153011"/>
    <n v="80"/>
    <n v="0"/>
    <n v="0"/>
    <n v="83.333333333333329"/>
    <n v="83.333333333333329"/>
    <n v="16.666666666666668"/>
    <n v="56.057750717107581"/>
    <n v="56.057750717107581"/>
    <s v="2. Riesgo (&gt;=40 y &lt;60)"/>
  </r>
  <r>
    <s v="23189"/>
    <x v="1"/>
    <x v="9"/>
    <x v="426"/>
    <s v="Intermedio"/>
    <n v="6"/>
    <s v="G3"/>
    <n v="0"/>
    <n v="3124.448453"/>
    <n v="60374.226011999999"/>
    <n v="73944.575801999992"/>
    <n v="12343.329870999998"/>
    <n v="4287.3664220000001"/>
    <n v="74537.403330000001"/>
    <n v="12770.217004999999"/>
    <n v="12343.329870999998"/>
    <n v="7618.8806879999984"/>
    <n v="0"/>
    <n v="4093.9143089999852"/>
    <n v="0"/>
    <n v="0"/>
    <n v="299695.92182514002"/>
    <n v="50734.489288260003"/>
    <s v="NO"/>
    <n v="52.211572872654955"/>
    <n v="80"/>
    <n v="7789.1270000000004"/>
    <n v="9161.5025310000001"/>
    <n v="65126.212310000003"/>
    <n v="63939.727289000002"/>
    <n v="63498.674464999996"/>
    <n v="73944.575801999992"/>
    <n v="4093.9143089999852"/>
    <n v="73944.575801999992"/>
    <n v="85.873336585267879"/>
    <n v="14.126663414732121"/>
    <n v="17.132629303522048"/>
    <n v="22.728723507937737"/>
    <n v="16.928655211351675"/>
    <n v="83.071344788648332"/>
    <n v="61.724678572353127"/>
    <n v="80"/>
    <n v="5.5364633099825777"/>
    <n v="80"/>
    <n v="55.985346342263639"/>
    <n v="44.788277073810917"/>
    <n v="0"/>
    <n v="0"/>
    <n v="117.61911868942437"/>
    <n v="80"/>
    <n v="98.178175915785886"/>
    <n v="100"/>
    <n v="0"/>
    <n v="0"/>
    <n v="60"/>
    <n v="60"/>
    <n v="12"/>
    <n v="56.788277073810917"/>
    <n v="56.788277073810917"/>
    <s v="2. Riesgo (&gt;=40 y &lt;60)"/>
  </r>
  <r>
    <s v="23300"/>
    <x v="1"/>
    <x v="9"/>
    <x v="427"/>
    <s v="Intermedio"/>
    <n v="6"/>
    <s v="G5"/>
    <n v="0"/>
    <n v="1707.5793952500001"/>
    <n v="19964.487369750001"/>
    <n v="23885.165870999997"/>
    <n v="3435.3678542500002"/>
    <n v="939.15510400000005"/>
    <n v="24973.99411"/>
    <n v="4980.6136929999993"/>
    <n v="3435.3678542500002"/>
    <n v="623.10048125000003"/>
    <n v="228.78411"/>
    <n v="-2990.3933830000024"/>
    <n v="1463.228333"/>
    <n v="1500"/>
    <n v="106902.33751313"/>
    <n v="3489.4740360000001"/>
    <s v="Si"/>
    <n v="79.968797906058526"/>
    <n v="80"/>
    <n v="2322.8538020000001"/>
    <n v="1723.6254369999999"/>
    <n v="24063.291881000001"/>
    <n v="22397.433615000002"/>
    <n v="21672.066765"/>
    <n v="23885.165870999997"/>
    <n v="-1298.3809400000023"/>
    <n v="25385.165870999997"/>
    <n v="90.734420192212212"/>
    <n v="9.2655798077877876"/>
    <n v="19.943200399033003"/>
    <n v="25.417570782049413"/>
    <n v="3.2641700052362417"/>
    <n v="96.735829994763762"/>
    <n v="18.137809622895059"/>
    <n v="30"/>
    <n v="-5.1147230890591588"/>
    <n v="80"/>
    <n v="48.283796116920186"/>
    <n v="38.62703689353615"/>
    <n v="3.1202093941473663E-2"/>
    <n v="0.13822233987525726"/>
    <n v="74.202923813627066"/>
    <n v="70"/>
    <n v="93.077180486202153"/>
    <n v="100"/>
    <n v="0"/>
    <n v="0"/>
    <n v="56.712740779958416"/>
    <n v="56.712740779958416"/>
    <n v="11.342548155991684"/>
    <n v="49.969585049527836"/>
    <n v="49.969585049527836"/>
    <s v="2. Riesgo (&gt;=40 y &lt;60)"/>
  </r>
  <r>
    <s v="23350"/>
    <x v="1"/>
    <x v="9"/>
    <x v="428"/>
    <s v="Intermedio"/>
    <n v="6"/>
    <s v="G3"/>
    <n v="0"/>
    <n v="1805.1313660000001"/>
    <n v="14275.964297"/>
    <n v="25840.270689000001"/>
    <n v="9674.7910389999997"/>
    <n v="5545.729652"/>
    <n v="25307.508256999998"/>
    <n v="8919.1510679999992"/>
    <n v="9674.7910389999997"/>
    <n v="5467.1764279999998"/>
    <n v="173.888758"/>
    <n v="-3065.9053940000013"/>
    <n v="3361.813834"/>
    <n v="2499.9996259999998"/>
    <n v="86312.775657000006"/>
    <n v="9663.2651399999995"/>
    <s v="Si"/>
    <n v="75.97191299479249"/>
    <n v="80"/>
    <n v="4846.0582910000003"/>
    <n v="7869.6596730000001"/>
    <n v="24698.561472000001"/>
    <n v="21857.273348999999"/>
    <n v="16081.095663"/>
    <n v="25840.270689000001"/>
    <n v="469.79719799999884"/>
    <n v="28340.270315000002"/>
    <n v="62.232690425513212"/>
    <n v="37.767309574486788"/>
    <n v="35.243102471508564"/>
    <n v="46.754687645763923"/>
    <n v="11.195637107536704"/>
    <n v="88.804362892463303"/>
    <n v="56.50950398785146"/>
    <n v="80"/>
    <n v="1.6577018947887152"/>
    <n v="100"/>
    <n v="70.665272022542794"/>
    <n v="56.532217618034238"/>
    <n v="4.0280870052075102"/>
    <n v="17.844046368338173"/>
    <n v="162.39300479763872"/>
    <n v="0"/>
    <n v="88.496139233772453"/>
    <n v="80"/>
    <n v="1.1900959149689789"/>
    <n v="0"/>
    <n v="32.614682122779392"/>
    <n v="33.80477803774837"/>
    <n v="6.7609556075496746"/>
    <n v="63.055154042590118"/>
    <n v="63.293173225583914"/>
    <s v="3. Vulnerable (&gt;=60 y &lt;70)"/>
  </r>
  <r>
    <s v="23417"/>
    <x v="1"/>
    <x v="9"/>
    <x v="429"/>
    <s v="Intermedio"/>
    <n v="6"/>
    <s v="G4"/>
    <n v="0"/>
    <n v="2750.0158849999998"/>
    <n v="209897.61115099999"/>
    <n v="239190.79314699999"/>
    <n v="20320.157707000002"/>
    <n v="6625.9675999999999"/>
    <n v="252814.61644699998"/>
    <n v="10493.886577000001"/>
    <n v="20320.157707000002"/>
    <n v="7286.0115630000018"/>
    <n v="109.28361200000001"/>
    <n v="-2555.7952269999951"/>
    <n v="7909.6622299999999"/>
    <n v="1100"/>
    <n v="228815.73512853001"/>
    <n v="70621.061453770002"/>
    <s v="Si"/>
    <n v="76.87001036008067"/>
    <n v="80"/>
    <n v="18093.675959"/>
    <n v="17570.141822000001"/>
    <n v="228712.44222999999"/>
    <n v="223512.80884099999"/>
    <n v="212647.62703599999"/>
    <n v="239190.79314699999"/>
    <n v="5463.150615000005"/>
    <n v="240290.79314699999"/>
    <n v="88.902931520994088"/>
    <n v="11.097068479005912"/>
    <n v="4.1508227350454394"/>
    <n v="5.7949556817389407"/>
    <n v="30.863725964519375"/>
    <n v="69.136274035480625"/>
    <n v="35.85607783196523"/>
    <n v="50"/>
    <n v="2.2735580266938795"/>
    <n v="100"/>
    <n v="47.205659639245098"/>
    <n v="37.764527711396077"/>
    <n v="3.1299896399193301"/>
    <n v="13.865559555921605"/>
    <n v="97.106535243660161"/>
    <n v="100"/>
    <n v="97.726562954641921"/>
    <n v="100"/>
    <n v="0"/>
    <n v="0"/>
    <n v="71.288519851973874"/>
    <n v="71.288519851973874"/>
    <n v="14.257703970394775"/>
    <n v="52.022231681790856"/>
    <n v="52.022231681790856"/>
    <s v="2. Riesgo (&gt;=40 y &lt;60)"/>
  </r>
  <r>
    <s v="23419"/>
    <x v="1"/>
    <x v="9"/>
    <x v="430"/>
    <s v="Rural"/>
    <n v="6"/>
    <s v="G5"/>
    <n v="0"/>
    <n v="3587.4696817499998"/>
    <n v="22204.19807025"/>
    <n v="30458.163014999998"/>
    <n v="7614.0473037499996"/>
    <n v="2004.6586609999999"/>
    <n v="22854.401603999999"/>
    <n v="3675.2111070000001"/>
    <n v="7614.0473037499996"/>
    <n v="4526.2323127499994"/>
    <n v="177.523698"/>
    <n v="4515.9464200000002"/>
    <n v="858.74227199999996"/>
    <n v="0"/>
    <n v="132766.02808495"/>
    <n v="20055.49032239"/>
    <s v="Si"/>
    <n v="45.248509195230611"/>
    <n v="80"/>
    <n v="3387.8073749999999"/>
    <n v="4026.5776219999998"/>
    <n v="22854.401603999999"/>
    <n v="22733.943239"/>
    <n v="25791.667752000001"/>
    <n v="30458.163014999998"/>
    <n v="5552.2123900000006"/>
    <n v="30458.163014999998"/>
    <n v="84.678999647149283"/>
    <n v="15.321000352850717"/>
    <n v="16.080977181904256"/>
    <n v="20.495174675444353"/>
    <n v="15.105890122402055"/>
    <n v="84.894109877597941"/>
    <n v="59.445812879580899"/>
    <n v="80"/>
    <n v="18.228979821487112"/>
    <n v="40"/>
    <n v="48.142056981178605"/>
    <n v="38.513645584942886"/>
    <n v="34.751490804769389"/>
    <n v="100"/>
    <n v="118.854975395406"/>
    <n v="80"/>
    <n v="99.472931441885081"/>
    <n v="100"/>
    <n v="0.82407925321392206"/>
    <n v="0"/>
    <n v="93.333333333333329"/>
    <n v="94.157412586547252"/>
    <n v="18.83148251730945"/>
    <n v="57.18031225160955"/>
    <n v="57.345128102252332"/>
    <s v="2. Riesgo (&gt;=40 y &lt;60)"/>
  </r>
  <r>
    <s v="23464"/>
    <x v="1"/>
    <x v="9"/>
    <x v="431"/>
    <s v="Intermedio"/>
    <n v="6"/>
    <s v="G5"/>
    <n v="0"/>
    <n v="1830.8611005"/>
    <n v="18709.5111425"/>
    <n v="25622.712577999999"/>
    <n v="3948.3535744999999"/>
    <n v="1489.7156399999999"/>
    <n v="30213.19541"/>
    <n v="10820.246348999999"/>
    <n v="3948.3535744999999"/>
    <n v="578.94738049999978"/>
    <n v="163.20500000000001"/>
    <n v="-7905.9849640000029"/>
    <n v="2254.779603"/>
    <n v="3500"/>
    <n v="65686.859913289998"/>
    <n v="27890.437193909998"/>
    <s v="Si"/>
    <n v="52.799181701566802"/>
    <n v="80"/>
    <n v="2056.9012560000001"/>
    <n v="2111.8658350000001"/>
    <n v="30159.291347999999"/>
    <n v="24767.276999999998"/>
    <n v="20540.372242999998"/>
    <n v="25622.712577999999"/>
    <n v="-5488.0003610000031"/>
    <n v="29122.712577999999"/>
    <n v="80.164706139022286"/>
    <n v="19.835293860977714"/>
    <n v="35.81298238126346"/>
    <n v="45.643577579263045"/>
    <n v="42.459690158315986"/>
    <n v="57.540309841684014"/>
    <n v="14.663007493530131"/>
    <n v="20"/>
    <n v="-18.844399697663366"/>
    <n v="40"/>
    <n v="36.603836256384952"/>
    <n v="29.283069005107961"/>
    <n v="27.200818298433198"/>
    <n v="100"/>
    <n v="102.6722030938368"/>
    <n v="100"/>
    <n v="82.121548262580205"/>
    <n v="80"/>
    <n v="0.60539541002162178"/>
    <n v="0"/>
    <n v="93.333333333333329"/>
    <n v="93.938728743354957"/>
    <n v="18.787745748670993"/>
    <n v="47.949735671774633"/>
    <n v="48.070814753778954"/>
    <s v="2. Riesgo (&gt;=40 y &lt;60)"/>
  </r>
  <r>
    <s v="23466"/>
    <x v="1"/>
    <x v="9"/>
    <x v="432"/>
    <s v="Intermedio"/>
    <n v="6"/>
    <s v="G2"/>
    <n v="0"/>
    <n v="2511.8736574999998"/>
    <n v="63551.605965499999"/>
    <n v="90508.886229000011"/>
    <n v="19866.808921100001"/>
    <n v="5347.9408910000002"/>
    <n v="80364.975181000002"/>
    <n v="8888.7412359999998"/>
    <n v="19866.808921100001"/>
    <n v="8377.1360781000021"/>
    <n v="386.79001199999999"/>
    <n v="-1345.761794999984"/>
    <n v="0"/>
    <n v="2006.6544899999999"/>
    <n v="532534.66252390004"/>
    <n v="92209.167127520006"/>
    <s v="Si"/>
    <n v="72.862106494248664"/>
    <n v="80"/>
    <n v="17443.115458"/>
    <n v="17053.388786"/>
    <n v="80364.975181000002"/>
    <n v="75310.930013999998"/>
    <n v="66063.479622999992"/>
    <n v="90508.886229000011"/>
    <n v="-958.97178299998404"/>
    <n v="92515.540719000011"/>
    <n v="72.991152996679503"/>
    <n v="27.008847003320497"/>
    <n v="11.060466597520319"/>
    <n v="14.592482279917023"/>
    <n v="17.315148405646116"/>
    <n v="82.684851594353887"/>
    <n v="42.1664904080437"/>
    <n v="50"/>
    <n v="-1.0365521030814653"/>
    <n v="100"/>
    <n v="54.857236175518281"/>
    <n v="43.885788940414628"/>
    <n v="7.137893505751336"/>
    <n v="31.620196516168658"/>
    <n v="97.765727842951023"/>
    <n v="100"/>
    <n v="93.711134538874475"/>
    <n v="100"/>
    <n v="0"/>
    <n v="0"/>
    <n v="77.206732172056221"/>
    <n v="77.206732172056221"/>
    <n v="15.441346434411244"/>
    <n v="59.327135374825872"/>
    <n v="59.327135374825872"/>
    <s v="2. Riesgo (&gt;=40 y &lt;60)"/>
  </r>
  <r>
    <s v="23500"/>
    <x v="1"/>
    <x v="9"/>
    <x v="433"/>
    <s v="Intermedio"/>
    <n v="6"/>
    <s v="G5"/>
    <n v="0"/>
    <n v="2390.867929"/>
    <n v="29241.475407999998"/>
    <n v="38992.162173000004"/>
    <n v="4714.0477200000005"/>
    <n v="1417.9957440000001"/>
    <n v="3641.6744920000001"/>
    <n v="1348.5445999999999"/>
    <n v="4714.0477200000005"/>
    <n v="2995.0035950000001"/>
    <n v="0"/>
    <n v="33631.443556000006"/>
    <n v="1525.4646379999999"/>
    <n v="0"/>
    <n v="39277.368673110002"/>
    <n v="12760.917195260001"/>
    <s v="Si"/>
    <n v="40.032729395278217"/>
    <n v="80"/>
    <n v="1589.0250000000001"/>
    <n v="2322.2841410000001"/>
    <n v="3641.6744920000001"/>
    <n v="3126.632509"/>
    <n v="31632.343336999998"/>
    <n v="38992.162173000004"/>
    <n v="35156.908194000003"/>
    <n v="38992.162173000004"/>
    <n v="81.124876319127821"/>
    <n v="18.875123680872179"/>
    <n v="37.030893424507639"/>
    <n v="47.195802875529914"/>
    <n v="32.489236490010484"/>
    <n v="67.510763509989516"/>
    <n v="63.533586694366342"/>
    <n v="80"/>
    <n v="90.164038706076909"/>
    <n v="0"/>
    <n v="42.716338013278325"/>
    <n v="34.173070410622664"/>
    <n v="39.967270604721783"/>
    <n v="100"/>
    <n v="146.14522370636081"/>
    <n v="50"/>
    <n v="85.857001109477523"/>
    <n v="80"/>
    <n v="0"/>
    <n v="0"/>
    <n v="76.666666666666671"/>
    <n v="76.666666666666671"/>
    <n v="15.333333333333336"/>
    <n v="49.506403743956"/>
    <n v="49.506403743956"/>
    <s v="2. Riesgo (&gt;=40 y &lt;60)"/>
  </r>
  <r>
    <s v="23555"/>
    <x v="1"/>
    <x v="9"/>
    <x v="434"/>
    <s v="Intermedio"/>
    <n v="6"/>
    <s v="G3"/>
    <n v="0"/>
    <n v="1947.5684550000001"/>
    <n v="60919.465448000003"/>
    <n v="90024.303558999993"/>
    <n v="19194.891028999999"/>
    <n v="5923.4218639999999"/>
    <n v="70371.020819999991"/>
    <n v="7376.8170849999997"/>
    <n v="19194.891028999999"/>
    <n v="13416.946889999999"/>
    <n v="496.08215100000001"/>
    <n v="15598.634751999998"/>
    <n v="8083.4013910000003"/>
    <n v="0"/>
    <n v="312540.30576556001"/>
    <n v="57427.318659750003"/>
    <s v="NO"/>
    <n v="54.449281553119256"/>
    <n v="80"/>
    <n v="14558.416149000001"/>
    <n v="17033.456478"/>
    <n v="68647.724667999995"/>
    <n v="63389.558186000002"/>
    <n v="62867.033903000003"/>
    <n v="90024.303558999993"/>
    <n v="24178.118294"/>
    <n v="90024.303558999993"/>
    <n v="69.833402112128866"/>
    <n v="30.166597887871134"/>
    <n v="10.482748436844405"/>
    <n v="13.906767408743425"/>
    <n v="18.374372073094111"/>
    <n v="81.625627926905892"/>
    <n v="69.898531175454067"/>
    <n v="100"/>
    <n v="26.857323342861722"/>
    <n v="20"/>
    <n v="49.139798644704094"/>
    <n v="39.311838915763275"/>
    <n v="0"/>
    <n v="0"/>
    <n v="117.00075271697743"/>
    <n v="80"/>
    <n v="92.340363052919827"/>
    <n v="100"/>
    <n v="0"/>
    <n v="0"/>
    <n v="60"/>
    <n v="60"/>
    <n v="12"/>
    <n v="51.311838915763275"/>
    <n v="51.311838915763275"/>
    <s v="2. Riesgo (&gt;=40 y &lt;60)"/>
  </r>
  <r>
    <s v="23570"/>
    <x v="1"/>
    <x v="9"/>
    <x v="435"/>
    <s v="Rural"/>
    <n v="6"/>
    <s v="G4"/>
    <n v="0"/>
    <n v="2291.3984959999998"/>
    <n v="33683.921040000001"/>
    <n v="48008.342325999998"/>
    <n v="9431.106887599999"/>
    <n v="2383.4534650000001"/>
    <n v="49606.523497000002"/>
    <n v="6850.6144899999999"/>
    <n v="9431.106887599999"/>
    <n v="4072.9739415999984"/>
    <n v="205.515647"/>
    <n v="640.2011480000001"/>
    <n v="4813.5994909999999"/>
    <n v="1200"/>
    <n v="167671.57122049"/>
    <n v="26143.843486540001"/>
    <s v="Si"/>
    <n v="54.833748882130564"/>
    <n v="80"/>
    <n v="7560.8992330000001"/>
    <n v="7114.4152750000003"/>
    <n v="42010.008232"/>
    <n v="39640.135697999998"/>
    <n v="35975.319536000003"/>
    <n v="48008.342325999998"/>
    <n v="5659.3162860000002"/>
    <n v="49208.342325999998"/>
    <n v="74.935558682093372"/>
    <n v="25.064441317906628"/>
    <n v="13.809906453965267"/>
    <n v="19.279983988237749"/>
    <n v="15.592293491518936"/>
    <n v="84.40770650848107"/>
    <n v="43.186595063991234"/>
    <n v="50"/>
    <n v="11.500725321140948"/>
    <n v="60"/>
    <n v="47.75042636292509"/>
    <n v="38.200341090340075"/>
    <n v="25.166251117869436"/>
    <n v="100"/>
    <n v="94.094829937009436"/>
    <n v="100"/>
    <n v="94.358790598391707"/>
    <n v="100"/>
    <n v="0"/>
    <n v="0"/>
    <n v="100"/>
    <n v="100"/>
    <n v="20"/>
    <n v="58.200341090340075"/>
    <n v="58.200341090340075"/>
    <s v="2. Riesgo (&gt;=40 y &lt;60)"/>
  </r>
  <r>
    <s v="23574"/>
    <x v="1"/>
    <x v="9"/>
    <x v="436"/>
    <s v="Rural"/>
    <n v="6"/>
    <s v="G5"/>
    <n v="0"/>
    <n v="4405.5593010000002"/>
    <n v="29309.621923999999"/>
    <n v="40476.797269000002"/>
    <n v="8135.6685260000004"/>
    <n v="2160.7362429999998"/>
    <n v="40413.835126000005"/>
    <n v="13020.266207000001"/>
    <n v="8135.6685260000004"/>
    <n v="5121.6388059999999"/>
    <n v="289.54097300000001"/>
    <n v="-2951.0675770000016"/>
    <n v="2969.9093560000001"/>
    <n v="3999.9996259999998"/>
    <n v="104392.66543753"/>
    <n v="18803.071798339999"/>
    <s v="Si"/>
    <n v="41.303643643935487"/>
    <n v="80"/>
    <n v="2469.1910269999998"/>
    <n v="3730.1092250000002"/>
    <n v="40413.835126000005"/>
    <n v="39209.231110000001"/>
    <n v="33715.181225"/>
    <n v="40476.797269000002"/>
    <n v="308.38275199999862"/>
    <n v="44476.796894999999"/>
    <n v="83.295081379428879"/>
    <n v="16.704918620571121"/>
    <n v="32.217348752985558"/>
    <n v="41.060949393994342"/>
    <n v="18.011870584521109"/>
    <n v="81.988129415478895"/>
    <n v="62.952894278229834"/>
    <n v="80"/>
    <n v="0.69335647692441282"/>
    <n v="100"/>
    <n v="63.950799486008876"/>
    <n v="51.160639588807101"/>
    <n v="38.696356356064513"/>
    <n v="100"/>
    <n v="151.06604487915953"/>
    <n v="0"/>
    <n v="97.01932763311288"/>
    <n v="100"/>
    <n v="0"/>
    <n v="0"/>
    <n v="66.666666666666671"/>
    <n v="66.666666666666671"/>
    <n v="13.333333333333336"/>
    <n v="64.493972922140443"/>
    <n v="64.493972922140443"/>
    <s v="3. Vulnerable (&gt;=60 y &lt;70)"/>
  </r>
  <r>
    <s v="23580"/>
    <x v="1"/>
    <x v="9"/>
    <x v="437"/>
    <s v="Rural"/>
    <n v="6"/>
    <s v="G4"/>
    <n v="0"/>
    <n v="2919.6030362500001"/>
    <n v="43387.792599749999"/>
    <n v="63031.313158999998"/>
    <n v="13057.98425435"/>
    <n v="3177.0586720000001"/>
    <n v="70607.776343999998"/>
    <n v="24283.432314999998"/>
    <n v="12688.27867335"/>
    <n v="7564.69028635"/>
    <n v="0"/>
    <n v="1173.791738999993"/>
    <n v="3269.081733"/>
    <n v="0"/>
    <n v="136150.495035"/>
    <n v="15566.030295"/>
    <s v="Si"/>
    <n v="48.210011479438172"/>
    <n v="80"/>
    <n v="7966.4240639999998"/>
    <n v="9475.7554089999994"/>
    <n v="56733.933033000001"/>
    <n v="53720.284918999998"/>
    <n v="46307.395636000001"/>
    <n v="63031.313158999998"/>
    <n v="4442.8734719999929"/>
    <n v="63031.313158999998"/>
    <n v="73.46728683755488"/>
    <n v="26.53271316244512"/>
    <n v="34.392008320289669"/>
    <n v="48.014617039504529"/>
    <n v="11.432959014213253"/>
    <n v="88.567040985786747"/>
    <n v="59.619515626170795"/>
    <n v="80"/>
    <n v="7.048676680418505"/>
    <n v="80"/>
    <n v="64.622874237547279"/>
    <n v="51.698299390037825"/>
    <n v="31.789988520561828"/>
    <n v="100"/>
    <n v="118.94615868894823"/>
    <n v="80"/>
    <n v="94.688102951989819"/>
    <n v="100"/>
    <n v="0.58439317446634553"/>
    <n v="0"/>
    <n v="93.333333333333329"/>
    <n v="93.917726507799671"/>
    <n v="18.783545301559936"/>
    <n v="70.364966056704489"/>
    <n v="70.481844691597757"/>
    <s v="4. Solvente (&gt;=70 y &lt;80)"/>
  </r>
  <r>
    <s v="23586"/>
    <x v="1"/>
    <x v="9"/>
    <x v="438"/>
    <s v="Intermedio"/>
    <n v="6"/>
    <s v="G5"/>
    <n v="0"/>
    <n v="2306.505232"/>
    <n v="19518.348160000001"/>
    <n v="26718.280725000001"/>
    <n v="3281.7158460000001"/>
    <n v="682.59892500000001"/>
    <n v="25115.753408999997"/>
    <n v="6435.3543959999997"/>
    <n v="3281.7158460000001"/>
    <n v="650.31576200000018"/>
    <n v="0"/>
    <n v="-1028.8727679999974"/>
    <n v="457.21882499999998"/>
    <n v="0"/>
    <n v="85049.883539000002"/>
    <n v="12303.135807000001"/>
    <s v="Si"/>
    <n v="62.088127615062774"/>
    <n v="80"/>
    <n v="3032.216183"/>
    <n v="975.21061399999996"/>
    <n v="25115.753408999997"/>
    <n v="23713.145387"/>
    <n v="21824.853392000001"/>
    <n v="26718.280725000001"/>
    <n v="-571.65394299999753"/>
    <n v="26718.280725000001"/>
    <n v="81.685096494920529"/>
    <n v="18.314903505079471"/>
    <n v="25.622780615826358"/>
    <n v="32.656184910385221"/>
    <n v="14.465787952970381"/>
    <n v="85.534212047029627"/>
    <n v="19.816333665593064"/>
    <n v="30"/>
    <n v="-2.1395611075569967"/>
    <n v="100"/>
    <n v="53.301060092498858"/>
    <n v="42.640848073999088"/>
    <n v="17.911872384937226"/>
    <n v="79.347909061390894"/>
    <n v="32.161645316302959"/>
    <n v="0"/>
    <n v="94.415425254583894"/>
    <n v="100"/>
    <n v="0"/>
    <n v="0"/>
    <n v="59.782636353796967"/>
    <n v="59.782636353796967"/>
    <n v="11.956527270759395"/>
    <n v="54.597375344758483"/>
    <n v="54.597375344758483"/>
    <s v="2. Riesgo (&gt;=40 y &lt;60)"/>
  </r>
  <r>
    <s v="23660"/>
    <x v="1"/>
    <x v="9"/>
    <x v="439"/>
    <s v="Intermedio"/>
    <n v="5"/>
    <s v="G2"/>
    <n v="0"/>
    <n v="2421.3016980000002"/>
    <n v="168381.80207400001"/>
    <n v="217331.134838"/>
    <n v="24016.626297999999"/>
    <n v="7121.7604039999997"/>
    <n v="248575.93810200001"/>
    <n v="75922.317676000006"/>
    <n v="24016.626297999999"/>
    <n v="6037.4303939999991"/>
    <n v="429.24587000000002"/>
    <n v="-12376.826889999997"/>
    <n v="16500.750014000001"/>
    <n v="8000"/>
    <n v="386381.73497815995"/>
    <n v="106513.11174339999"/>
    <s v="Si"/>
    <n v="75.976720971696139"/>
    <n v="80"/>
    <n v="22017.425999999999"/>
    <n v="21586.866144"/>
    <n v="211728.765824"/>
    <n v="189265.56302500001"/>
    <n v="170803.103772"/>
    <n v="217331.134838"/>
    <n v="4553.1689940000051"/>
    <n v="225331.134838"/>
    <n v="78.591180181945731"/>
    <n v="21.408819818054269"/>
    <n v="30.542907031028175"/>
    <n v="40.296385843916738"/>
    <n v="27.566808185024737"/>
    <n v="72.43319181497526"/>
    <n v="25.138544935858746"/>
    <n v="40"/>
    <n v="2.020656842328278"/>
    <n v="100"/>
    <n v="54.827679495389248"/>
    <n v="43.862143596311398"/>
    <n v="4.0232790283038611"/>
    <n v="14.723748805707638"/>
    <n v="98.044458711931171"/>
    <n v="100"/>
    <n v="89.390575857003498"/>
    <n v="80"/>
    <n v="0"/>
    <n v="0"/>
    <n v="64.907916268569224"/>
    <n v="64.907916268569224"/>
    <n v="12.981583253713845"/>
    <n v="56.843726850025242"/>
    <n v="56.843726850025242"/>
    <s v="2. Riesgo (&gt;=40 y &lt;60)"/>
  </r>
  <r>
    <s v="23670"/>
    <x v="1"/>
    <x v="9"/>
    <x v="440"/>
    <s v="Intermedio"/>
    <n v="6"/>
    <s v="G5"/>
    <n v="0"/>
    <n v="3267.9620450000002"/>
    <n v="46050.189823000001"/>
    <n v="59677.918214000005"/>
    <n v="9408.1153010000016"/>
    <n v="5000.5490950000003"/>
    <n v="60295.299871999996"/>
    <n v="16373.421420999999"/>
    <n v="9408.1153010000016"/>
    <n v="5839.4756480000015"/>
    <n v="0"/>
    <n v="-3924.3935439999914"/>
    <n v="2969.4182350000001"/>
    <n v="0"/>
    <n v="144162.97585240001"/>
    <n v="55994.025655789999"/>
    <s v="Si"/>
    <n v="65.459569438672801"/>
    <n v="80"/>
    <n v="5263.0862379999999"/>
    <n v="6140.1532559999996"/>
    <n v="60033.672104999998"/>
    <n v="55528.301541000001"/>
    <n v="49318.151868000001"/>
    <n v="59677.918214000005"/>
    <n v="-954.97530899999128"/>
    <n v="59677.918214000005"/>
    <n v="82.640536640620155"/>
    <n v="17.359463359379845"/>
    <n v="27.155386001494136"/>
    <n v="34.609487544452406"/>
    <n v="38.840780945808852"/>
    <n v="61.159219054191148"/>
    <n v="62.068495773848731"/>
    <n v="80"/>
    <n v="-1.6002155195419685"/>
    <n v="100"/>
    <n v="58.625633991604687"/>
    <n v="46.900507193283751"/>
    <n v="14.540430561327199"/>
    <n v="64.412739053673363"/>
    <n v="116.66450022550438"/>
    <n v="80"/>
    <n v="92.495260732810038"/>
    <n v="100"/>
    <n v="0.89648345202574631"/>
    <n v="0"/>
    <n v="81.470913017891121"/>
    <n v="82.367396469916869"/>
    <n v="16.473479293983374"/>
    <n v="63.194689796861979"/>
    <n v="63.373986487267125"/>
    <s v="3. Vulnerable (&gt;=60 y &lt;70)"/>
  </r>
  <r>
    <s v="23672"/>
    <x v="1"/>
    <x v="9"/>
    <x v="441"/>
    <s v="Intermedio"/>
    <n v="6"/>
    <s v="G4"/>
    <n v="0"/>
    <n v="1633.4598364999999"/>
    <n v="30760.480053499999"/>
    <n v="42874.460636000003"/>
    <n v="9240.8406145000008"/>
    <n v="1737.743307"/>
    <n v="60891.398694999996"/>
    <n v="19020.989150999998"/>
    <n v="9240.8406145000008"/>
    <n v="4627.7628915000005"/>
    <n v="266.72444300000001"/>
    <n v="-6454.0061129999958"/>
    <n v="123.43937200000001"/>
    <n v="1599.891822"/>
    <n v="190642.87303717001"/>
    <n v="53182.630796449994"/>
    <s v="Si"/>
    <n v="67.381121222266188"/>
    <n v="80"/>
    <n v="7887.0849099999996"/>
    <n v="7597.1044609999999"/>
    <n v="44715.389025999997"/>
    <n v="40161.761466999997"/>
    <n v="32393.939889999998"/>
    <n v="42874.460636000003"/>
    <n v="-6063.8422979999959"/>
    <n v="44474.352458000001"/>
    <n v="75.555329232060529"/>
    <n v="24.444670767939471"/>
    <n v="31.237563200468703"/>
    <n v="43.610702240757988"/>
    <n v="27.896469429560515"/>
    <n v="72.103530570439489"/>
    <n v="50.079457968774818"/>
    <n v="70"/>
    <n v="-13.634470122362037"/>
    <n v="60"/>
    <n v="54.031780715827381"/>
    <n v="43.225424572661908"/>
    <n v="12.618878777733812"/>
    <n v="55.900445480750179"/>
    <n v="96.323350739734835"/>
    <n v="100"/>
    <n v="89.816419675221269"/>
    <n v="80"/>
    <n v="0"/>
    <n v="0"/>
    <n v="78.633481826916736"/>
    <n v="78.633481826916736"/>
    <n v="15.726696365383347"/>
    <n v="58.952120938045255"/>
    <n v="58.952120938045255"/>
    <s v="2. Riesgo (&gt;=40 y &lt;60)"/>
  </r>
  <r>
    <s v="23675"/>
    <x v="1"/>
    <x v="9"/>
    <x v="442"/>
    <s v="Intermedio"/>
    <n v="6"/>
    <s v="G5"/>
    <n v="0"/>
    <n v="2250.9201010000002"/>
    <n v="35982.502500000002"/>
    <n v="43649.176202000002"/>
    <n v="5188.6214150000005"/>
    <n v="1452.525081"/>
    <n v="45843.075584999991"/>
    <n v="8016.5651559999997"/>
    <n v="5188.6214150000005"/>
    <n v="2344.5941500000004"/>
    <n v="0"/>
    <n v="-1253.9029209999935"/>
    <n v="202.055453"/>
    <n v="0"/>
    <n v="57092.959105850001"/>
    <n v="17580.720561390001"/>
    <s v="Si"/>
    <n v="65.60069505905895"/>
    <n v="80"/>
    <n v="3447.3537339999998"/>
    <n v="2932.1826019999999"/>
    <n v="42059.051857999999"/>
    <n v="39329.268562999998"/>
    <n v="38233.422601000006"/>
    <n v="43649.176202000002"/>
    <n v="-1051.8474679999936"/>
    <n v="43649.176202000002"/>
    <n v="87.592541091870942"/>
    <n v="12.407458908129058"/>
    <n v="17.486970613775849"/>
    <n v="22.287110616449368"/>
    <n v="30.793150042889614"/>
    <n v="69.206849957110393"/>
    <n v="45.18722725119077"/>
    <n v="70"/>
    <n v="-2.4097762192171635"/>
    <n v="100"/>
    <n v="54.780283896337764"/>
    <n v="43.824227117070215"/>
    <n v="14.39930494094105"/>
    <n v="63.787565836045417"/>
    <n v="85.05604090119752"/>
    <n v="80"/>
    <n v="93.509641386552616"/>
    <n v="100"/>
    <n v="0"/>
    <n v="0"/>
    <n v="81.262521945348468"/>
    <n v="81.262521945348468"/>
    <n v="16.252504389069696"/>
    <n v="60.076731506139907"/>
    <n v="60.076731506139907"/>
    <s v="3. Vulnerable (&gt;=60 y &lt;70)"/>
  </r>
  <r>
    <s v="23678"/>
    <x v="1"/>
    <x v="9"/>
    <x v="89"/>
    <s v="Rural"/>
    <n v="6"/>
    <s v="G5"/>
    <n v="0"/>
    <n v="1505.0944079999999"/>
    <n v="23760.052086"/>
    <n v="30490.772160999997"/>
    <n v="3621.642824"/>
    <n v="1085.2992200000001"/>
    <n v="27686.526395000001"/>
    <n v="5602.8775210000003"/>
    <n v="3621.642824"/>
    <n v="1179.32213"/>
    <n v="380.05967099999998"/>
    <n v="361.92507199999454"/>
    <n v="2889.8819619999999"/>
    <n v="0"/>
    <n v="65387.207686000002"/>
    <n v="30547.336543000001"/>
    <s v="Si"/>
    <n v="73.623327414952954"/>
    <n v="80"/>
    <n v="2182.804114"/>
    <n v="2116.5484160000001"/>
    <n v="27686.526395000001"/>
    <n v="24450.616532"/>
    <n v="25265.146494000001"/>
    <n v="30490.772160999997"/>
    <n v="3631.8667049999945"/>
    <n v="30490.772160999997"/>
    <n v="82.861615837712478"/>
    <n v="17.138384162287522"/>
    <n v="20.236838096135607"/>
    <n v="25.791811465643271"/>
    <n v="46.717603678219866"/>
    <n v="53.282396321780134"/>
    <n v="32.56318160876706"/>
    <n v="40"/>
    <n v="11.911363496544789"/>
    <n v="60"/>
    <n v="39.242518389942191"/>
    <n v="31.394014711953755"/>
    <n v="6.3766725850470465"/>
    <n v="28.248059472446425"/>
    <n v="96.964652138272456"/>
    <n v="100"/>
    <n v="88.312329915159083"/>
    <n v="80"/>
    <n v="0.79433371414205656"/>
    <n v="0"/>
    <n v="69.416019824148805"/>
    <n v="70.21035353829086"/>
    <n v="14.042070707658173"/>
    <n v="45.277218676783519"/>
    <n v="45.436085419611928"/>
    <s v="2. Riesgo (&gt;=40 y &lt;60)"/>
  </r>
  <r>
    <s v="23682"/>
    <x v="1"/>
    <x v="9"/>
    <x v="443"/>
    <s v="Rural"/>
    <n v="6"/>
    <s v="G5"/>
    <n v="0"/>
    <n v="3135.0696607499999"/>
    <n v="16681.539598250001"/>
    <n v="22214.052256000003"/>
    <n v="4909.0531497499996"/>
    <n v="1296.8020469999999"/>
    <n v="40448.670840999999"/>
    <n v="28134.343847"/>
    <n v="4904.3531497499998"/>
    <n v="1868.1330357500001"/>
    <n v="125.991782"/>
    <n v="681.4510700000028"/>
    <n v="1007.6247550000001"/>
    <n v="0"/>
    <n v="151236.184851"/>
    <n v="54553.028706999998"/>
    <s v="Si"/>
    <n v="56.1379549532667"/>
    <n v="80"/>
    <n v="1866.132216"/>
    <n v="1769.2834889999999"/>
    <n v="18496.381072"/>
    <n v="15644.816867"/>
    <n v="19816.609259000001"/>
    <n v="22214.052256000003"/>
    <n v="1815.0676070000029"/>
    <n v="22214.052256000003"/>
    <n v="89.207538681500793"/>
    <n v="10.792461318499207"/>
    <n v="69.555669598127253"/>
    <n v="88.648567929396364"/>
    <n v="36.07141291004293"/>
    <n v="63.92858708995707"/>
    <n v="38.091323742565898"/>
    <n v="50"/>
    <n v="8.1708082167212623"/>
    <n v="80"/>
    <n v="58.673923267570522"/>
    <n v="46.939138614056418"/>
    <n v="23.8620450467333"/>
    <n v="100"/>
    <n v="94.810189429793326"/>
    <n v="100"/>
    <n v="84.583123618075078"/>
    <n v="80"/>
    <n v="0"/>
    <n v="0"/>
    <n v="93.333333333333329"/>
    <n v="93.333333333333329"/>
    <n v="18.666666666666668"/>
    <n v="65.605805280723089"/>
    <n v="65.605805280723089"/>
    <s v="3. Vulnerable (&gt;=60 y &lt;70)"/>
  </r>
  <r>
    <s v="23686"/>
    <x v="1"/>
    <x v="9"/>
    <x v="444"/>
    <s v="Rural"/>
    <n v="6"/>
    <s v="G5"/>
    <n v="0"/>
    <n v="2561.8663889999998"/>
    <n v="47555.616300000002"/>
    <n v="84280.317351000005"/>
    <n v="7558.5195199999998"/>
    <n v="2281.6548560000001"/>
    <n v="1322.2238589999999"/>
    <n v="0"/>
    <n v="7558.5195199999998"/>
    <n v="4410.1003099999998"/>
    <n v="0"/>
    <n v="79809.674282000007"/>
    <n v="7606.8516220000001"/>
    <n v="0"/>
    <n v="168674.62016699999"/>
    <n v="24310.170697000001"/>
    <s v="Si"/>
    <n v="55.619513737975048"/>
    <n v="80"/>
    <n v="4256.8001340000001"/>
    <n v="4853.4265999999998"/>
    <n v="1322.2238589999999"/>
    <n v="696.23746200000005"/>
    <n v="50117.482689000004"/>
    <n v="84280.317351000005"/>
    <n v="87416.525904000009"/>
    <n v="84280.317351000005"/>
    <n v="59.465227782991199"/>
    <n v="40.534772217008801"/>
    <n v="0"/>
    <n v="0"/>
    <n v="14.412465060203598"/>
    <n v="85.587534939796399"/>
    <n v="58.346086139366079"/>
    <n v="80"/>
    <n v="103.72116367329126"/>
    <n v="0"/>
    <n v="41.224461431361036"/>
    <n v="32.979569145088831"/>
    <n v="24.380486262024952"/>
    <n v="100"/>
    <n v="114.01584399593048"/>
    <n v="80"/>
    <n v="52.656549589610762"/>
    <n v="50"/>
    <n v="0.84482548053114559"/>
    <n v="0"/>
    <n v="76.666666666666671"/>
    <n v="77.511492147197814"/>
    <n v="15.502298429439563"/>
    <n v="48.312902478422167"/>
    <n v="48.481867574528394"/>
    <s v="2. Riesgo (&gt;=40 y &lt;60)"/>
  </r>
  <r>
    <s v="23807"/>
    <x v="1"/>
    <x v="9"/>
    <x v="445"/>
    <s v="Intermedio"/>
    <n v="6"/>
    <s v="G4"/>
    <n v="0"/>
    <n v="2952.4816089999999"/>
    <n v="93151.813066999995"/>
    <n v="121089.38214799999"/>
    <n v="13078.789429299999"/>
    <n v="3157.1910899999998"/>
    <n v="125192.12221599999"/>
    <n v="6645.387788"/>
    <n v="13078.789429299999"/>
    <n v="6264.0436932999983"/>
    <n v="44.495606000000002"/>
    <n v="-10917.485804000011"/>
    <n v="4721.1826339999998"/>
    <n v="2356.4102560000001"/>
    <n v="187337.99843995002"/>
    <n v="48329.762354800005"/>
    <s v="Si"/>
    <n v="64.271664069042004"/>
    <n v="80"/>
    <n v="10530.007388"/>
    <n v="9592.2746360000001"/>
    <n v="125192.12221599999"/>
    <n v="100735.69512"/>
    <n v="96104.29467599999"/>
    <n v="121089.38214799999"/>
    <n v="-6151.8075640000106"/>
    <n v="123445.79240399999"/>
    <n v="79.366409317819219"/>
    <n v="20.633590682180781"/>
    <n v="5.3081517194303904"/>
    <n v="7.4107004633886708"/>
    <n v="25.798163083445026"/>
    <n v="74.201836916554981"/>
    <n v="47.894675016839543"/>
    <n v="70"/>
    <n v="-4.9834080564423315"/>
    <n v="100"/>
    <n v="54.449225612424883"/>
    <n v="43.559380489939912"/>
    <n v="15.728335930957996"/>
    <n v="69.675048052830121"/>
    <n v="91.094661974609437"/>
    <n v="100"/>
    <n v="80.464883362385905"/>
    <n v="80"/>
    <n v="0"/>
    <n v="0"/>
    <n v="83.225016017610031"/>
    <n v="83.225016017610031"/>
    <n v="16.645003203522005"/>
    <n v="60.204383693461921"/>
    <n v="60.204383693461921"/>
    <s v="3. Vulnerable (&gt;=60 y &lt;70)"/>
  </r>
  <r>
    <s v="23815"/>
    <x v="1"/>
    <x v="9"/>
    <x v="446"/>
    <s v="Intermedio"/>
    <n v="6"/>
    <s v="G5"/>
    <n v="0"/>
    <n v="2978.8651580000001"/>
    <n v="43690.732480999999"/>
    <n v="88237.808422000002"/>
    <n v="9010.1942909999998"/>
    <n v="4969.6046429999997"/>
    <n v="66308.480215999996"/>
    <n v="17460.737652"/>
    <n v="9010.1942909999998"/>
    <n v="6059.5268340000002"/>
    <n v="138.83631600000001"/>
    <n v="27837.480897999994"/>
    <n v="2666.5580329999998"/>
    <n v="0"/>
    <n v="98964.300598009999"/>
    <n v="7220.2291859300003"/>
    <s v="Si"/>
    <n v="68.434782799056123"/>
    <n v="80"/>
    <n v="3303.7575780000002"/>
    <n v="6031.3291330000002"/>
    <n v="57449.660067000004"/>
    <n v="52118.185828000001"/>
    <n v="46669.597639"/>
    <n v="88237.808422000002"/>
    <n v="30642.875246999996"/>
    <n v="88237.808422000002"/>
    <n v="52.890703513171168"/>
    <n v="47.109296486828832"/>
    <n v="26.332586111341438"/>
    <n v="33.560830657444804"/>
    <n v="7.2957916564866689"/>
    <n v="92.704208343513329"/>
    <n v="67.251899773711543"/>
    <n v="100"/>
    <n v="34.727602367966249"/>
    <n v="0"/>
    <n v="54.674867097557389"/>
    <n v="43.739893678045917"/>
    <n v="11.565217200943877"/>
    <n v="51.232823850812885"/>
    <n v="182.55967608407857"/>
    <n v="0"/>
    <n v="90.71974623908612"/>
    <n v="100"/>
    <n v="0"/>
    <n v="0"/>
    <n v="50.410941283604295"/>
    <n v="50.410941283604295"/>
    <n v="10.08218825672086"/>
    <n v="53.822081934766778"/>
    <n v="53.822081934766778"/>
    <s v="2. Riesgo (&gt;=40 y &lt;60)"/>
  </r>
  <r>
    <s v="23855"/>
    <x v="1"/>
    <x v="9"/>
    <x v="447"/>
    <s v="Rural"/>
    <n v="6"/>
    <s v="G5"/>
    <n v="0"/>
    <n v="2386.4865930000001"/>
    <n v="36513.441649"/>
    <n v="49657.144230999998"/>
    <n v="8358.2050006999998"/>
    <n v="3546.0145889999999"/>
    <n v="63305.996507000003"/>
    <n v="14613.797889000001"/>
    <n v="8358.2050006999998"/>
    <n v="4763.2189706999998"/>
    <n v="11.45116"/>
    <n v="3877.956720999995"/>
    <n v="1952.2802939999999"/>
    <n v="0"/>
    <n v="283833.568593"/>
    <n v="84934.765004999994"/>
    <s v="Si"/>
    <n v="71.839644489765078"/>
    <n v="80"/>
    <n v="4680.4430709999997"/>
    <n v="5950.0486270000001"/>
    <n v="42184.201480000003"/>
    <n v="40181.476354999999"/>
    <n v="38899.928242000002"/>
    <n v="49657.144230999998"/>
    <n v="5841.6881749999948"/>
    <n v="49657.144230999998"/>
    <n v="78.337022485710179"/>
    <n v="21.662977514289821"/>
    <n v="23.084381725803958"/>
    <n v="29.421000377849087"/>
    <n v="29.924143724800661"/>
    <n v="70.075856275199342"/>
    <n v="56.988539648179"/>
    <n v="80"/>
    <n v="11.764043755365901"/>
    <n v="60"/>
    <n v="52.231966833467652"/>
    <n v="41.785573466774125"/>
    <n v="8.1603555102349219"/>
    <n v="36.149606976836999"/>
    <n v="127.12575576159595"/>
    <n v="70"/>
    <n v="95.252428504663015"/>
    <n v="100"/>
    <n v="0"/>
    <n v="0"/>
    <n v="68.716535658945659"/>
    <n v="68.716535658945659"/>
    <n v="13.743307131789132"/>
    <n v="55.528880598563255"/>
    <n v="55.528880598563255"/>
    <s v="2. Riesgo (&gt;=40 y &lt;60)"/>
  </r>
  <r>
    <s v="25001"/>
    <x v="1"/>
    <x v="10"/>
    <x v="448"/>
    <s v="Intermedio"/>
    <n v="6"/>
    <s v="G2"/>
    <n v="0"/>
    <n v="1193.8168567499999"/>
    <n v="8573.6189022500002"/>
    <n v="15039.578137"/>
    <n v="4566.7603767500004"/>
    <n v="646.95126200000004"/>
    <n v="17941.594227000001"/>
    <n v="8256.3026659999996"/>
    <n v="4566.7603767500004"/>
    <n v="2569.5873167500004"/>
    <n v="0"/>
    <n v="-4899.189150000002"/>
    <n v="7655.9558390000002"/>
    <n v="0"/>
    <n v="60608.810100249997"/>
    <n v="25930.603769380003"/>
    <s v="Si"/>
    <n v="44.584220901856909"/>
    <n v="80"/>
    <n v="3034"/>
    <n v="3273.5739560000002"/>
    <n v="17941.594227000001"/>
    <n v="11361.464244999999"/>
    <n v="9767.435759"/>
    <n v="15039.578137"/>
    <n v="2756.7666889999982"/>
    <n v="15039.578137"/>
    <n v="64.944878573225367"/>
    <n v="35.055121426774633"/>
    <n v="46.017664659783854"/>
    <n v="60.71280539481112"/>
    <n v="42.783555272722715"/>
    <n v="57.216444727277285"/>
    <n v="56.267180775065839"/>
    <n v="80"/>
    <n v="18.330079899102145"/>
    <n v="40"/>
    <n v="54.596874309772602"/>
    <n v="43.677499447818086"/>
    <n v="35.415779098143091"/>
    <n v="100"/>
    <n v="107.89630705339488"/>
    <n v="100"/>
    <n v="63.324719650065013"/>
    <n v="60"/>
    <n v="0"/>
    <n v="0"/>
    <n v="86.666666666666671"/>
    <n v="86.666666666666671"/>
    <n v="17.333333333333336"/>
    <n v="61.010832781151421"/>
    <n v="61.010832781151421"/>
    <s v="3. Vulnerable (&gt;=60 y &lt;70)"/>
  </r>
  <r>
    <s v="25019"/>
    <x v="1"/>
    <x v="10"/>
    <x v="449"/>
    <s v="Intermedio"/>
    <n v="6"/>
    <s v="G2"/>
    <n v="0"/>
    <n v="1010.4201849999999"/>
    <n v="3140.3906550000002"/>
    <n v="12554.832419999999"/>
    <n v="3298.123251"/>
    <n v="289.92443800000001"/>
    <n v="7892.7874279999996"/>
    <n v="2270.730775"/>
    <n v="3298.123251"/>
    <n v="1592.0696280000002"/>
    <n v="36.056601999999998"/>
    <n v="2955.9913689999994"/>
    <n v="1159.8255569999999"/>
    <n v="0"/>
    <n v="39102.544958999999"/>
    <n v="8424.7870270000003"/>
    <s v="Si"/>
    <n v="39.801964169656415"/>
    <n v="80"/>
    <n v="1897"/>
    <n v="2245.4906959999998"/>
    <n v="7892.7874279999996"/>
    <n v="7703.6468830000003"/>
    <n v="4150.8108400000001"/>
    <n v="12554.832419999999"/>
    <n v="4151.8735279999992"/>
    <n v="12554.832419999999"/>
    <n v="33.061459533204989"/>
    <n v="66.938540466795018"/>
    <n v="28.769693795939393"/>
    <n v="37.956920100459904"/>
    <n v="21.545367535114661"/>
    <n v="78.454632464885336"/>
    <n v="48.271987031330021"/>
    <n v="70"/>
    <n v="33.069923907435154"/>
    <n v="0"/>
    <n v="50.670018606428052"/>
    <n v="40.536014885142443"/>
    <n v="40.198035830343585"/>
    <n v="100"/>
    <n v="118.37062182393252"/>
    <n v="80"/>
    <n v="97.603628037301306"/>
    <n v="100"/>
    <n v="0"/>
    <n v="0"/>
    <n v="93.333333333333329"/>
    <n v="93.333333333333329"/>
    <n v="18.666666666666668"/>
    <n v="59.202681551809107"/>
    <n v="59.202681551809107"/>
    <s v="2. Riesgo (&gt;=40 y &lt;60)"/>
  </r>
  <r>
    <s v="25035"/>
    <x v="1"/>
    <x v="10"/>
    <x v="450"/>
    <s v="Intermedio"/>
    <n v="4"/>
    <s v="G1"/>
    <n v="0"/>
    <n v="1395.0156400000001"/>
    <n v="8407.1745530000007"/>
    <n v="42653.829636000009"/>
    <n v="31507.345698000005"/>
    <n v="6273.5368330000001"/>
    <n v="25491.19096"/>
    <n v="4906.2706230000003"/>
    <n v="31507.345698000005"/>
    <n v="18952.042778000006"/>
    <n v="404.0883"/>
    <n v="4607.335756000015"/>
    <n v="7341.6034140000002"/>
    <n v="0"/>
    <n v="128197.031198"/>
    <n v="19483.933000000001"/>
    <s v="Si"/>
    <n v="33.445350051269344"/>
    <n v="80"/>
    <n v="22929.303779000002"/>
    <n v="30043.512305"/>
    <n v="25491.19096"/>
    <n v="24404.483606999998"/>
    <n v="9802.1901930000004"/>
    <n v="42653.829636000009"/>
    <n v="12353.027470000015"/>
    <n v="42653.829636000009"/>
    <n v="22.980797449256258"/>
    <n v="77.019202550743742"/>
    <n v="19.246925852537728"/>
    <n v="25.110521967350628"/>
    <n v="15.198427621858976"/>
    <n v="84.801572378141032"/>
    <n v="60.151188105962945"/>
    <n v="80"/>
    <n v="28.961121604832428"/>
    <n v="20"/>
    <n v="57.386259379247079"/>
    <n v="45.909007503397667"/>
    <n v="46.554649948730656"/>
    <n v="100"/>
    <n v="131.02670972729493"/>
    <n v="60"/>
    <n v="95.736929848804508"/>
    <n v="100"/>
    <n v="0"/>
    <n v="0"/>
    <n v="86.666666666666671"/>
    <n v="86.666666666666671"/>
    <n v="17.333333333333336"/>
    <n v="63.242340836731003"/>
    <n v="63.242340836731003"/>
    <s v="3. Vulnerable (&gt;=60 y &lt;70)"/>
  </r>
  <r>
    <s v="25040"/>
    <x v="1"/>
    <x v="10"/>
    <x v="451"/>
    <s v="Intermedio"/>
    <n v="6"/>
    <s v="G3"/>
    <n v="0"/>
    <n v="1065.8990120000001"/>
    <n v="10132.05226"/>
    <n v="17373.144941000002"/>
    <n v="5208.226504100001"/>
    <n v="329.029179"/>
    <n v="13468.824719999999"/>
    <n v="1229.2316980000001"/>
    <n v="5208.226504100001"/>
    <n v="1981.005382100001"/>
    <n v="41.257668000000002"/>
    <n v="677.09909900000275"/>
    <n v="1385.3693659999999"/>
    <n v="0"/>
    <n v="90224.30468002001"/>
    <n v="9969.2177674899995"/>
    <s v="Si"/>
    <n v="52.8502476051003"/>
    <n v="80"/>
    <n v="3404.299583"/>
    <n v="4031.4525020000001"/>
    <n v="13468.824719999999"/>
    <n v="13255.765284999999"/>
    <n v="11197.951272"/>
    <n v="17373.144941000002"/>
    <n v="2103.7261330000028"/>
    <n v="17373.144941000002"/>
    <n v="64.45552207173057"/>
    <n v="35.54447792826943"/>
    <n v="9.1264956189882032"/>
    <n v="12.107516706600585"/>
    <n v="11.049370569100837"/>
    <n v="88.95062943089917"/>
    <n v="38.036083502522814"/>
    <n v="50"/>
    <n v="12.109069141737741"/>
    <n v="60"/>
    <n v="49.320524813153838"/>
    <n v="39.456419850523076"/>
    <n v="27.1497523948997"/>
    <n v="100"/>
    <n v="118.42237745854696"/>
    <n v="80"/>
    <n v="98.418128979853563"/>
    <n v="100"/>
    <n v="0.30723796467031839"/>
    <n v="0"/>
    <n v="93.333333333333329"/>
    <n v="93.64057129800365"/>
    <n v="18.72811425960073"/>
    <n v="58.123086517189748"/>
    <n v="58.184534110123806"/>
    <s v="2. Riesgo (&gt;=40 y &lt;60)"/>
  </r>
  <r>
    <s v="25053"/>
    <x v="1"/>
    <x v="10"/>
    <x v="452"/>
    <s v="Intermedio"/>
    <n v="6"/>
    <s v="G2"/>
    <n v="0"/>
    <n v="1162.954401"/>
    <n v="9446.8485299999993"/>
    <n v="15634.763330999998"/>
    <n v="5116.9533379999993"/>
    <n v="971.95908899999995"/>
    <n v="13292.334384"/>
    <n v="2221.0766829999998"/>
    <n v="5116.9533379999993"/>
    <n v="2133.7158989999994"/>
    <n v="13.778464"/>
    <n v="-640.80849200000193"/>
    <n v="4600.7045410000001"/>
    <n v="0"/>
    <n v="48024.937578600002"/>
    <n v="12654.5106829"/>
    <s v="Si"/>
    <n v="56.095587844441006"/>
    <n v="80"/>
    <n v="3009.6005129999999"/>
    <n v="3922.3354890000001"/>
    <n v="13292.334384"/>
    <n v="11433.059577"/>
    <n v="10609.802930999998"/>
    <n v="15634.763330999998"/>
    <n v="3973.6745129999981"/>
    <n v="15634.763330999998"/>
    <n v="67.860336011375978"/>
    <n v="32.139663988624022"/>
    <n v="16.709455381091772"/>
    <n v="22.045401919147913"/>
    <n v="26.349874296429842"/>
    <n v="73.650125703570154"/>
    <n v="41.698951662396411"/>
    <n v="50"/>
    <n v="25.415635842220595"/>
    <n v="20"/>
    <n v="39.567038322268417"/>
    <n v="31.653630657814734"/>
    <n v="23.904412155558994"/>
    <n v="100"/>
    <n v="130.32744618621084"/>
    <n v="60"/>
    <n v="86.012428266640569"/>
    <n v="80"/>
    <n v="0"/>
    <n v="0"/>
    <n v="80"/>
    <n v="80"/>
    <n v="16"/>
    <n v="47.65363065781473"/>
    <n v="47.65363065781473"/>
    <s v="2. Riesgo (&gt;=40 y &lt;60)"/>
  </r>
  <r>
    <s v="25086"/>
    <x v="1"/>
    <x v="10"/>
    <x v="453"/>
    <s v="Rural disperso"/>
    <n v="6"/>
    <s v="G1"/>
    <n v="0"/>
    <n v="1116.502939"/>
    <n v="4091.6702909999999"/>
    <n v="6679.8251970000001"/>
    <n v="2533.8915200000001"/>
    <n v="449.56959799999998"/>
    <n v="6277.1244850000003"/>
    <n v="2346.1846019999998"/>
    <n v="2533.8915200000001"/>
    <n v="1038.39894"/>
    <n v="0"/>
    <n v="-1092.7918680000002"/>
    <n v="833.41920800000003"/>
    <n v="0"/>
    <n v="27872.2223691"/>
    <n v="2533.3903646500003"/>
    <s v="NO"/>
    <n v="58.329507800007349"/>
    <n v="80"/>
    <n v="941.68099099999995"/>
    <n v="1405.1147209999999"/>
    <n v="6277.1244850000003"/>
    <n v="5832.6131809999997"/>
    <n v="5208.1732300000003"/>
    <n v="6679.8251970000001"/>
    <n v="-259.37266000000022"/>
    <n v="6679.8251970000001"/>
    <n v="77.968705413714446"/>
    <n v="22.031294586285554"/>
    <n v="37.376741653069189"/>
    <n v="48.763605135603221"/>
    <n v="9.0893016391064467"/>
    <n v="90.910698360893548"/>
    <n v="40.980402349663336"/>
    <n v="50"/>
    <n v="-3.8829258603426924"/>
    <n v="100"/>
    <n v="62.341119616556469"/>
    <n v="49.872895693245177"/>
    <n v="0"/>
    <n v="0"/>
    <n v="149.21345279656387"/>
    <n v="50"/>
    <n v="92.918552036649615"/>
    <n v="100"/>
    <n v="0"/>
    <n v="0"/>
    <n v="50"/>
    <n v="50"/>
    <n v="10"/>
    <n v="59.872895693245177"/>
    <n v="59.872895693245177"/>
    <s v="2. Riesgo (&gt;=40 y &lt;60)"/>
  </r>
  <r>
    <s v="25095"/>
    <x v="1"/>
    <x v="10"/>
    <x v="454"/>
    <s v="Rural disperso"/>
    <n v="6"/>
    <s v="G2"/>
    <n v="0"/>
    <n v="926.47119899999996"/>
    <n v="3590.3838300000002"/>
    <n v="6944.762256"/>
    <n v="1832.1966699999998"/>
    <n v="249.484217"/>
    <n v="5658.5551150000001"/>
    <n v="1607.892996"/>
    <n v="1832.1966699999998"/>
    <n v="653.92588599999976"/>
    <n v="0"/>
    <n v="107.93635699999959"/>
    <n v="1326.895702"/>
    <n v="0"/>
    <n v="16123.35890281"/>
    <n v="5773.9388872600002"/>
    <s v="Si"/>
    <n v="51.07968692201419"/>
    <n v="80"/>
    <n v="806.92027499999995"/>
    <n v="904.82237099999998"/>
    <n v="5658.5551150000001"/>
    <n v="5192.4421320000001"/>
    <n v="4516.8550290000003"/>
    <n v="6944.762256"/>
    <n v="1434.8320589999996"/>
    <n v="6944.762256"/>
    <n v="65.039735882932732"/>
    <n v="34.960264117067268"/>
    <n v="28.415257310787897"/>
    <n v="37.489298948736625"/>
    <n v="35.811017555738403"/>
    <n v="64.188982444261597"/>
    <n v="35.690812930033317"/>
    <n v="50"/>
    <n v="20.660636118397885"/>
    <n v="20"/>
    <n v="41.327709102013102"/>
    <n v="33.062167281610485"/>
    <n v="28.92031307798581"/>
    <n v="100"/>
    <n v="112.13280903122678"/>
    <n v="80"/>
    <n v="91.762685464273332"/>
    <n v="100"/>
    <n v="0"/>
    <n v="0"/>
    <n v="93.333333333333329"/>
    <n v="93.333333333333329"/>
    <n v="18.666666666666668"/>
    <n v="51.728833948277156"/>
    <n v="51.728833948277156"/>
    <s v="2. Riesgo (&gt;=40 y &lt;60)"/>
  </r>
  <r>
    <s v="25099"/>
    <x v="1"/>
    <x v="10"/>
    <x v="455"/>
    <s v="Ciudades y aglomeraciones"/>
    <n v="6"/>
    <s v="G1"/>
    <n v="0"/>
    <n v="1123.937289"/>
    <n v="4407.6804990000001"/>
    <n v="26134.096395"/>
    <n v="9574.5791519999984"/>
    <n v="1399.1315549999999"/>
    <n v="23172.410626999997"/>
    <n v="13743.23984"/>
    <n v="9574.5791519999984"/>
    <n v="6200.1878939999988"/>
    <n v="5.0648059999999999"/>
    <n v="-412.70548999999664"/>
    <n v="7246.8702119999998"/>
    <n v="0"/>
    <n v="123109.16199274"/>
    <n v="9055.7430340900009"/>
    <s v="Si"/>
    <n v="48.011792894253809"/>
    <n v="80"/>
    <n v="7122.1162960000001"/>
    <n v="8393.5526000000009"/>
    <n v="23172.410626999997"/>
    <n v="14748.205909"/>
    <n v="5531.6177879999996"/>
    <n v="26134.096395"/>
    <n v="6839.2295280000035"/>
    <n v="26134.096395"/>
    <n v="21.166286771094615"/>
    <n v="78.833713228905381"/>
    <n v="59.308632413007004"/>
    <n v="77.377069380873309"/>
    <n v="7.3558644113132994"/>
    <n v="92.644135588686694"/>
    <n v="64.756766804782899"/>
    <n v="80"/>
    <n v="26.169757027866826"/>
    <n v="20"/>
    <n v="69.770983639693071"/>
    <n v="55.816786911754463"/>
    <n v="31.988207105746191"/>
    <n v="100"/>
    <n v="117.85194528084411"/>
    <n v="80"/>
    <n v="63.645540148575243"/>
    <n v="60"/>
    <n v="0"/>
    <n v="0"/>
    <n v="80"/>
    <n v="80"/>
    <n v="16"/>
    <n v="71.816786911754463"/>
    <n v="71.816786911754463"/>
    <s v="4. Solvente (&gt;=70 y &lt;80)"/>
  </r>
  <r>
    <s v="25120"/>
    <x v="1"/>
    <x v="10"/>
    <x v="456"/>
    <s v="Rural disperso"/>
    <n v="6"/>
    <s v="G3"/>
    <n v="0"/>
    <n v="794.52419799999996"/>
    <n v="5312.1511959999998"/>
    <n v="9584.7280019999998"/>
    <n v="2131.0521570000001"/>
    <n v="323.07407799999999"/>
    <n v="7874.2452389999999"/>
    <n v="1292.5396049999999"/>
    <n v="2131.0521570000001"/>
    <n v="549.63803699999994"/>
    <n v="0"/>
    <n v="129.06864300000052"/>
    <n v="2397.0077799999999"/>
    <n v="0"/>
    <n v="55543.59817528"/>
    <n v="4785.04610925"/>
    <s v="Si"/>
    <n v="64.461276898768546"/>
    <n v="80"/>
    <n v="1117.6789409999999"/>
    <n v="1320.449513"/>
    <n v="7874.2452389999999"/>
    <n v="7356.1284569999998"/>
    <n v="6106.6753939999999"/>
    <n v="9584.7280019999998"/>
    <n v="2526.0764230000004"/>
    <n v="9584.7280019999998"/>
    <n v="63.712558068687493"/>
    <n v="36.287441931312507"/>
    <n v="16.414774569100768"/>
    <n v="21.77639322118069"/>
    <n v="8.6149372140957414"/>
    <n v="91.385062785904253"/>
    <n v="25.791862258958307"/>
    <n v="40"/>
    <n v="26.35522283441842"/>
    <n v="20"/>
    <n v="41.889779587679492"/>
    <n v="33.511823670143592"/>
    <n v="15.538723101231454"/>
    <n v="68.83508106073235"/>
    <n v="118.1421126015472"/>
    <n v="80"/>
    <n v="93.420108641856331"/>
    <n v="100"/>
    <n v="0.40041309827705263"/>
    <n v="0"/>
    <n v="82.945027020244126"/>
    <n v="83.345440118521182"/>
    <n v="16.669088023704237"/>
    <n v="50.100829074192418"/>
    <n v="50.180911693847833"/>
    <s v="2. Riesgo (&gt;=40 y &lt;60)"/>
  </r>
  <r>
    <s v="25123"/>
    <x v="1"/>
    <x v="10"/>
    <x v="457"/>
    <s v="Intermedio"/>
    <n v="6"/>
    <s v="G2"/>
    <n v="0"/>
    <n v="973.31306800000004"/>
    <n v="7860.5533910000004"/>
    <n v="18149.90466"/>
    <n v="6202.1309339999998"/>
    <n v="939.29243199999996"/>
    <n v="14248.155671"/>
    <n v="4568.0389830000004"/>
    <n v="6202.1309339999998"/>
    <n v="2830.733635"/>
    <n v="0"/>
    <n v="530.35168999999951"/>
    <n v="1007.900412"/>
    <n v="1000"/>
    <n v="65999.733293120007"/>
    <n v="8138.13080317"/>
    <s v="Si"/>
    <n v="52.690274595281238"/>
    <n v="80"/>
    <n v="3930.8949819999998"/>
    <n v="5204.9130359999999"/>
    <n v="14248.155671"/>
    <n v="11825.281457999999"/>
    <n v="8833.8664590000008"/>
    <n v="18149.90466"/>
    <n v="1538.2521019999995"/>
    <n v="19149.90466"/>
    <n v="48.671696212645564"/>
    <n v="51.328303787354436"/>
    <n v="32.060563405392628"/>
    <n v="42.298685977880481"/>
    <n v="12.330551044845421"/>
    <n v="87.669448955154579"/>
    <n v="45.641307239773923"/>
    <n v="70"/>
    <n v="8.0326880436803147"/>
    <n v="80"/>
    <n v="66.259287744077909"/>
    <n v="53.00743019526233"/>
    <n v="27.309725404718762"/>
    <n v="100"/>
    <n v="132.41038134658567"/>
    <n v="60"/>
    <n v="82.995173066985785"/>
    <n v="80"/>
    <n v="0"/>
    <n v="0"/>
    <n v="80"/>
    <n v="80"/>
    <n v="16"/>
    <n v="69.00743019526233"/>
    <n v="69.00743019526233"/>
    <s v="3. Vulnerable (&gt;=60 y &lt;70)"/>
  </r>
  <r>
    <s v="25126"/>
    <x v="1"/>
    <x v="10"/>
    <x v="458"/>
    <s v="Ciudades y aglomeraciones"/>
    <n v="2"/>
    <s v="G1"/>
    <n v="0"/>
    <n v="0"/>
    <n v="19014.130710000001"/>
    <n v="113230.273965"/>
    <n v="93160.004341000007"/>
    <n v="25010.558492"/>
    <n v="68055.729766000004"/>
    <n v="10259.968537000001"/>
    <n v="93160.004341000007"/>
    <n v="68971.802261000004"/>
    <n v="890.77017899999998"/>
    <n v="20986.342119000008"/>
    <n v="32376.009563"/>
    <n v="0"/>
    <n v="565592.77072200004"/>
    <n v="64017.868132000003"/>
    <s v="Si"/>
    <n v="26.82463346220143"/>
    <n v="70"/>
    <n v="60664.736589"/>
    <n v="92380.134500999993"/>
    <n v="68055.729766000004"/>
    <n v="61247.146327000002"/>
    <n v="19014.130710000001"/>
    <n v="113230.273965"/>
    <n v="54253.121861000007"/>
    <n v="113230.273965"/>
    <n v="16.792444320921945"/>
    <n v="83.207555679078055"/>
    <n v="15.075833544475168"/>
    <n v="19.66870202000344"/>
    <n v="11.318721073870664"/>
    <n v="88.681278926129337"/>
    <n v="74.035851274263308"/>
    <n v="100"/>
    <n v="47.913972086449157"/>
    <n v="0"/>
    <n v="58.311507325042172"/>
    <n v="46.649205860033739"/>
    <n v="43.175366537798567"/>
    <n v="100"/>
    <n v="152.2797916800825"/>
    <n v="0"/>
    <n v="89.995576474735699"/>
    <n v="80"/>
    <n v="0"/>
    <n v="0"/>
    <n v="60"/>
    <n v="60"/>
    <n v="12"/>
    <n v="58.649205860033739"/>
    <n v="58.649205860033739"/>
    <s v="2. Riesgo (&gt;=40 y &lt;60)"/>
  </r>
  <r>
    <s v="25148"/>
    <x v="1"/>
    <x v="10"/>
    <x v="459"/>
    <s v="Rural disperso"/>
    <n v="6"/>
    <s v="G3"/>
    <n v="0"/>
    <n v="1944.189222"/>
    <n v="16336.246878"/>
    <n v="27187.547288999998"/>
    <n v="4718.8201039999994"/>
    <n v="653.36719100000005"/>
    <n v="23482.948185999998"/>
    <n v="2319.3678089999999"/>
    <n v="4718.8201039999994"/>
    <n v="1350.5535209999994"/>
    <n v="0"/>
    <n v="336.33251999999993"/>
    <n v="3690.1233630000002"/>
    <n v="0"/>
    <n v="57963.558829419999"/>
    <n v="11190.84135196"/>
    <s v="NO"/>
    <n v="51.303257187119414"/>
    <n v="80"/>
    <n v="1648.25"/>
    <n v="2755.8940590000002"/>
    <n v="23482.948185999998"/>
    <n v="22538.283297999998"/>
    <n v="18280.436099999999"/>
    <n v="27187.547288999998"/>
    <n v="4026.4558830000001"/>
    <n v="27187.547288999998"/>
    <n v="67.238268703246391"/>
    <n v="32.761731296753609"/>
    <n v="9.8768169593916433"/>
    <n v="13.102918287175797"/>
    <n v="19.306684368524266"/>
    <n v="80.693315631475741"/>
    <n v="28.620576568604012"/>
    <n v="40"/>
    <n v="14.809926913227264"/>
    <n v="60"/>
    <n v="45.311593043081032"/>
    <n v="36.24927443446483"/>
    <n v="0"/>
    <n v="0"/>
    <n v="167.20121698771425"/>
    <n v="0"/>
    <n v="95.977230454550906"/>
    <n v="100"/>
    <n v="0"/>
    <n v="0"/>
    <n v="33.333333333333336"/>
    <n v="33.333333333333336"/>
    <n v="6.6666666666666679"/>
    <n v="42.915941101131494"/>
    <n v="42.915941101131494"/>
    <s v="2. Riesgo (&gt;=40 y &lt;60)"/>
  </r>
  <r>
    <s v="25151"/>
    <x v="1"/>
    <x v="10"/>
    <x v="460"/>
    <s v="Intermedio"/>
    <n v="6"/>
    <s v="G1"/>
    <n v="0"/>
    <n v="1399.2668285"/>
    <n v="13320.8731235"/>
    <n v="22445.674155000001"/>
    <n v="6227.6165555000007"/>
    <n v="862.09037000000001"/>
    <n v="22384.410595999998"/>
    <n v="3538.4139089999999"/>
    <n v="6227.6165555000007"/>
    <n v="2247.0191925000008"/>
    <n v="0"/>
    <n v="-3919.3338039999981"/>
    <n v="6836.0318319999997"/>
    <n v="0"/>
    <n v="35975.435424210002"/>
    <n v="12856.972852379999"/>
    <s v="Si"/>
    <n v="52.499381734569539"/>
    <n v="80"/>
    <n v="4929.2580760000001"/>
    <n v="4801.1999420000002"/>
    <n v="22384.410595999998"/>
    <n v="19966.465037000002"/>
    <n v="14720.139952"/>
    <n v="22445.674155000001"/>
    <n v="2916.6980280000016"/>
    <n v="22445.674155000001"/>
    <n v="65.581188831082358"/>
    <n v="34.418811168917642"/>
    <n v="15.807491976725535"/>
    <n v="20.623260959772914"/>
    <n v="35.738199415170328"/>
    <n v="64.261800584829672"/>
    <n v="36.081527699638421"/>
    <n v="50"/>
    <n v="12.994477278154186"/>
    <n v="60"/>
    <n v="45.86077454270405"/>
    <n v="36.688619634163238"/>
    <n v="27.500618265430461"/>
    <n v="100"/>
    <n v="97.402080961767851"/>
    <n v="100"/>
    <n v="89.198082528775302"/>
    <n v="80"/>
    <n v="0"/>
    <n v="2"/>
    <n v="93.333333333333329"/>
    <n v="95.333333333333329"/>
    <n v="19.066666666666666"/>
    <n v="55.355286300829903"/>
    <n v="55.755286300829908"/>
    <s v="2. Riesgo (&gt;=40 y &lt;60)"/>
  </r>
  <r>
    <s v="25154"/>
    <x v="1"/>
    <x v="10"/>
    <x v="461"/>
    <s v="Rural disperso"/>
    <n v="6"/>
    <s v="G3"/>
    <n v="0"/>
    <n v="1382.0584899999999"/>
    <n v="7786.1977729999999"/>
    <n v="12400.78614"/>
    <n v="3163.6905165999997"/>
    <n v="478.94605200000001"/>
    <n v="13660.706281000001"/>
    <n v="4079.1997020000003"/>
    <n v="3163.6905165999997"/>
    <n v="1340.4101875999997"/>
    <n v="0"/>
    <n v="-2065.1515259999996"/>
    <n v="2619.3201439999998"/>
    <n v="0"/>
    <n v="39796.460859029998"/>
    <n v="5031.1491827099999"/>
    <s v="Si"/>
    <n v="47.999963895841688"/>
    <n v="80"/>
    <n v="1522.8612599999999"/>
    <n v="1775.5053170000001"/>
    <n v="12642.657337000001"/>
    <n v="11735.697455"/>
    <n v="9168.2562629999993"/>
    <n v="12400.78614"/>
    <n v="554.16861800000015"/>
    <n v="12400.78614"/>
    <n v="73.932863283778872"/>
    <n v="26.067136716221128"/>
    <n v="29.860825773507457"/>
    <n v="39.614377962711671"/>
    <n v="12.64220253286269"/>
    <n v="87.357797467137317"/>
    <n v="42.368562303007153"/>
    <n v="50"/>
    <n v="4.4688184421830544"/>
    <n v="100"/>
    <n v="60.607862429214023"/>
    <n v="48.486289943371219"/>
    <n v="32.000036104158312"/>
    <n v="100"/>
    <n v="116.59009022266417"/>
    <n v="80"/>
    <n v="92.82619264428142"/>
    <n v="100"/>
    <n v="0"/>
    <n v="0"/>
    <n v="93.333333333333329"/>
    <n v="93.333333333333329"/>
    <n v="18.666666666666668"/>
    <n v="67.15295661003789"/>
    <n v="67.15295661003789"/>
    <s v="3. Vulnerable (&gt;=60 y &lt;70)"/>
  </r>
  <r>
    <s v="25168"/>
    <x v="1"/>
    <x v="10"/>
    <x v="462"/>
    <s v="Rural disperso"/>
    <n v="6"/>
    <s v="G3"/>
    <n v="0"/>
    <n v="958.26813700000002"/>
    <n v="3220.275099"/>
    <n v="9349.0121510000008"/>
    <n v="1942.632507"/>
    <n v="364.13173899999998"/>
    <n v="7245.5843189999996"/>
    <n v="744.54415800000004"/>
    <n v="1942.632507"/>
    <n v="644.7676899999999"/>
    <n v="119.361272"/>
    <n v="805.56301500000154"/>
    <n v="1158.8978629999999"/>
    <n v="0"/>
    <n v="27012.342979599998"/>
    <n v="3762.67311518"/>
    <s v="Si"/>
    <n v="58.972081223922046"/>
    <n v="80"/>
    <n v="911.297777"/>
    <n v="972.43972399999996"/>
    <n v="7245.5843189999996"/>
    <n v="6156.867851"/>
    <n v="4178.5432359999995"/>
    <n v="9349.0121510000008"/>
    <n v="2083.8221500000013"/>
    <n v="9349.0121510000008"/>
    <n v="44.695024121377884"/>
    <n v="55.304975878622116"/>
    <n v="10.275833186394529"/>
    <n v="13.63226666319329"/>
    <n v="13.929458536868163"/>
    <n v="86.070541463131832"/>
    <n v="33.190409800961902"/>
    <n v="40"/>
    <n v="22.289222822082962"/>
    <n v="20"/>
    <n v="43.001556800989448"/>
    <n v="34.401245440791563"/>
    <n v="21.027918776077954"/>
    <n v="93.151701337358276"/>
    <n v="106.70932691192112"/>
    <n v="100"/>
    <n v="84.974069446061478"/>
    <n v="80"/>
    <n v="0"/>
    <n v="0"/>
    <n v="91.050567112452768"/>
    <n v="91.050567112452768"/>
    <n v="18.210113422490554"/>
    <n v="52.611358863282121"/>
    <n v="52.611358863282121"/>
    <s v="2. Riesgo (&gt;=40 y &lt;60)"/>
  </r>
  <r>
    <s v="25175"/>
    <x v="1"/>
    <x v="10"/>
    <x v="463"/>
    <s v="Ciudades y aglomeraciones"/>
    <n v="1"/>
    <s v="G1"/>
    <n v="0"/>
    <n v="0"/>
    <n v="65978.836192000002"/>
    <n v="278222.69695299998"/>
    <n v="181851.02823209998"/>
    <n v="36354.357629999999"/>
    <n v="193291.01048299999"/>
    <n v="59671.020324999998"/>
    <n v="181851.02823209998"/>
    <n v="91480.431087099976"/>
    <n v="5269.1011879999996"/>
    <n v="-5438.9106749999919"/>
    <n v="89937.432390999995"/>
    <n v="0"/>
    <n v="704320.78165979008"/>
    <n v="230811.32829570002"/>
    <s v="Si"/>
    <n v="51.992969382564269"/>
    <n v="65"/>
    <n v="172476.259322"/>
    <n v="180047.21561399999"/>
    <n v="193291.01048299999"/>
    <n v="145809.97282"/>
    <n v="65978.836192000002"/>
    <n v="278222.69695299998"/>
    <n v="89767.622904000003"/>
    <n v="278222.69695299998"/>
    <n v="23.714397464541069"/>
    <n v="76.285602535458935"/>
    <n v="30.871078885610196"/>
    <n v="40.275985393829508"/>
    <n v="32.770767852650046"/>
    <n v="67.229232147349961"/>
    <n v="50.305149207263071"/>
    <n v="70"/>
    <n v="32.264665639110099"/>
    <n v="0"/>
    <n v="50.758164015327679"/>
    <n v="40.606531212262148"/>
    <n v="13.007030617435731"/>
    <n v="65.899558238419701"/>
    <n v="104.38956429236188"/>
    <n v="100"/>
    <n v="75.435465133969089"/>
    <n v="70"/>
    <n v="0"/>
    <n v="0"/>
    <n v="78.633186079473234"/>
    <n v="78.633186079473234"/>
    <n v="15.726637215894648"/>
    <n v="56.333168428156796"/>
    <n v="56.333168428156796"/>
    <s v="2. Riesgo (&gt;=40 y &lt;60)"/>
  </r>
  <r>
    <s v="25178"/>
    <x v="1"/>
    <x v="10"/>
    <x v="464"/>
    <s v="Intermedio"/>
    <n v="6"/>
    <s v="G2"/>
    <n v="0"/>
    <n v="1113.299628"/>
    <n v="7860.3261259999999"/>
    <n v="22176.012513000001"/>
    <n v="5944.3849379999992"/>
    <n v="1568.4648420000001"/>
    <n v="21523.013002"/>
    <n v="9447.5802160000003"/>
    <n v="5944.3849379999992"/>
    <n v="3267.1757349999993"/>
    <n v="41.939678000000001"/>
    <n v="-2024.2096919999967"/>
    <n v="2772.1498820000002"/>
    <n v="0"/>
    <n v="85906.010788250001"/>
    <n v="15313.49304879"/>
    <s v="Si"/>
    <n v="45.864028050496671"/>
    <n v="80"/>
    <n v="4587.2"/>
    <n v="4814.0941089999997"/>
    <n v="21523.013002"/>
    <n v="15123.723250999999"/>
    <n v="8973.6257540000006"/>
    <n v="22176.012513000001"/>
    <n v="789.8798680000034"/>
    <n v="22176.012513000001"/>
    <n v="40.465461266940984"/>
    <n v="59.534538733059016"/>
    <n v="43.895249308830948"/>
    <n v="57.912624396448194"/>
    <n v="17.825869119375451"/>
    <n v="82.174130880624546"/>
    <n v="54.962384991494972"/>
    <n v="70"/>
    <n v="3.5618660818168313"/>
    <n v="100"/>
    <n v="73.924258802026344"/>
    <n v="59.139407041621077"/>
    <n v="34.135971949503329"/>
    <n v="100"/>
    <n v="104.94624409225671"/>
    <n v="100"/>
    <n v="70.267686264904668"/>
    <n v="70"/>
    <n v="0"/>
    <n v="0"/>
    <n v="90"/>
    <n v="90"/>
    <n v="18"/>
    <n v="77.13940704162107"/>
    <n v="77.13940704162107"/>
    <s v="4. Solvente (&gt;=70 y &lt;80)"/>
  </r>
  <r>
    <s v="25181"/>
    <x v="1"/>
    <x v="10"/>
    <x v="465"/>
    <s v="Intermedio"/>
    <n v="6"/>
    <s v="G2"/>
    <n v="0"/>
    <n v="1265.1358172499999"/>
    <n v="8551.3224737500004"/>
    <n v="20959.825264000003"/>
    <n v="7048.5439187500006"/>
    <n v="1456.0564400000001"/>
    <n v="15304.455577000001"/>
    <n v="3540.6027450000001"/>
    <n v="7048.5439187500006"/>
    <n v="4144.9378567500007"/>
    <n v="0"/>
    <n v="2751.7636250000032"/>
    <n v="2526.3115499999999"/>
    <n v="0"/>
    <n v="102447.72871033"/>
    <n v="13684.147241090001"/>
    <s v="Si"/>
    <n v="29.991343381114955"/>
    <n v="80"/>
    <n v="4031.6059329999998"/>
    <n v="5693.5329869999996"/>
    <n v="15304.455577000001"/>
    <n v="13326.456326"/>
    <n v="9816.4582910000008"/>
    <n v="20959.825264000003"/>
    <n v="5278.0751750000036"/>
    <n v="20959.825264000003"/>
    <n v="46.834638015138751"/>
    <n v="53.165361984861249"/>
    <n v="23.134457329674145"/>
    <n v="30.522144401616082"/>
    <n v="13.357199240387065"/>
    <n v="86.642800759612939"/>
    <n v="58.805590268423408"/>
    <n v="80"/>
    <n v="25.181866301459461"/>
    <n v="20"/>
    <n v="54.066061429218053"/>
    <n v="43.252849143374448"/>
    <n v="50.008656618885041"/>
    <n v="100"/>
    <n v="141.22245779024652"/>
    <n v="50"/>
    <n v="87.075664070190129"/>
    <n v="80"/>
    <n v="0"/>
    <n v="2"/>
    <n v="76.666666666666671"/>
    <n v="78.666666666666671"/>
    <n v="15.733333333333334"/>
    <n v="58.586182476707783"/>
    <n v="58.986182476707782"/>
    <s v="2. Riesgo (&gt;=40 y &lt;60)"/>
  </r>
  <r>
    <s v="25183"/>
    <x v="1"/>
    <x v="10"/>
    <x v="466"/>
    <s v="Intermedio"/>
    <n v="6"/>
    <s v="G1"/>
    <n v="0"/>
    <n v="1953.04211025"/>
    <n v="13114.850372749999"/>
    <n v="31901.480781000002"/>
    <n v="12627.646416750002"/>
    <n v="1579.9955219999999"/>
    <n v="24017.253090999999"/>
    <n v="5175.0062289999996"/>
    <n v="12627.646416750002"/>
    <n v="7041.5008857500006"/>
    <n v="0"/>
    <n v="2298.0821590000014"/>
    <n v="6337.0126149999996"/>
    <n v="0"/>
    <n v="83835.029620000001"/>
    <n v="18258.875433000001"/>
    <s v="Si"/>
    <n v="34.706426106676751"/>
    <n v="80"/>
    <n v="8356.6201000000001"/>
    <n v="10254.215369"/>
    <n v="24017.253090999999"/>
    <n v="20700.579440000001"/>
    <n v="15067.892483"/>
    <n v="31901.480781000002"/>
    <n v="8635.0947740000011"/>
    <n v="31901.480781000002"/>
    <n v="47.232580162780998"/>
    <n v="52.767419837219002"/>
    <n v="21.547036246785581"/>
    <n v="28.111363401697243"/>
    <n v="21.779530007637874"/>
    <n v="78.220469992362126"/>
    <n v="55.762575648378693"/>
    <n v="80"/>
    <n v="27.068006132000374"/>
    <n v="20"/>
    <n v="51.819850646255681"/>
    <n v="41.455880517004545"/>
    <n v="45.293573893323249"/>
    <n v="100"/>
    <n v="122.7076885905104"/>
    <n v="70"/>
    <n v="86.190453844020752"/>
    <n v="80"/>
    <n v="0"/>
    <n v="0"/>
    <n v="83.333333333333329"/>
    <n v="83.333333333333329"/>
    <n v="16.666666666666668"/>
    <n v="58.122547183671216"/>
    <n v="58.122547183671216"/>
    <s v="2. Riesgo (&gt;=40 y &lt;60)"/>
  </r>
  <r>
    <s v="25200"/>
    <x v="1"/>
    <x v="10"/>
    <x v="467"/>
    <s v="Ciudades y aglomeraciones"/>
    <n v="5"/>
    <s v="G1"/>
    <n v="0"/>
    <n v="1053.2736"/>
    <n v="7368.3626400000003"/>
    <n v="26088.342267"/>
    <n v="16630.532201400001"/>
    <n v="1011.356422"/>
    <n v="24008.132503000001"/>
    <n v="6481.3055029999996"/>
    <n v="16630.532201400001"/>
    <n v="9684.8687394000008"/>
    <n v="217.75778700000001"/>
    <n v="-4865.4536980000012"/>
    <n v="6435.6163820000002"/>
    <n v="5300"/>
    <n v="302791.80033887998"/>
    <n v="20204.52061594"/>
    <s v="Si"/>
    <n v="36.966390561532201"/>
    <n v="80"/>
    <n v="14523.191476"/>
    <n v="15502.112848000001"/>
    <n v="24008.132503000001"/>
    <n v="22788.024130000002"/>
    <n v="8421.6362399999998"/>
    <n v="26088.342267"/>
    <n v="1787.9204709999995"/>
    <n v="31388.342267"/>
    <n v="32.281224133787923"/>
    <n v="67.71877586621207"/>
    <n v="26.99629178650239"/>
    <n v="35.220740347612185"/>
    <n v="6.672743645411602"/>
    <n v="93.3272563545884"/>
    <n v="58.235470892414995"/>
    <n v="80"/>
    <n v="5.6961290143688856"/>
    <n v="80"/>
    <n v="71.253354513682524"/>
    <n v="57.002683610946022"/>
    <n v="43.033609438467799"/>
    <n v="100"/>
    <n v="106.74040119637407"/>
    <n v="100"/>
    <n v="94.917937191293248"/>
    <n v="100"/>
    <n v="9.717316379076546E-2"/>
    <n v="0"/>
    <n v="100"/>
    <n v="100.09717316379077"/>
    <n v="20"/>
    <n v="77.002683610946022"/>
    <n v="77.002683610946022"/>
    <s v="4. Solvente (&gt;=70 y &lt;80)"/>
  </r>
  <r>
    <s v="25214"/>
    <x v="1"/>
    <x v="10"/>
    <x v="468"/>
    <s v="Ciudades y aglomeraciones"/>
    <n v="2"/>
    <s v="G1"/>
    <n v="0"/>
    <n v="0"/>
    <n v="13048.822888999999"/>
    <n v="162650.69648899997"/>
    <n v="143748.53583579999"/>
    <n v="14704.918388"/>
    <n v="107976.627802"/>
    <n v="49453.501785"/>
    <n v="143730.72299609997"/>
    <n v="87386.433022099969"/>
    <n v="16713.356876000002"/>
    <n v="-1670.2212870000221"/>
    <n v="42361.686538000002"/>
    <n v="26126.994500000001"/>
    <n v="758597.91961700004"/>
    <n v="150743.02553899999"/>
    <s v="Si"/>
    <n v="18.13421214055597"/>
    <n v="70"/>
    <n v="118351.270777"/>
    <n v="143261.14048500001"/>
    <n v="107976.627802"/>
    <n v="63565.780211999998"/>
    <n v="13048.822888999999"/>
    <n v="162650.69648899997"/>
    <n v="57404.822126999978"/>
    <n v="188777.69098899997"/>
    <n v="8.0226049876659999"/>
    <n v="91.977395012334"/>
    <n v="45.800191015118919"/>
    <n v="59.753267166162075"/>
    <n v="19.871267985431196"/>
    <n v="80.128732014568811"/>
    <n v="60.798715264565352"/>
    <n v="80"/>
    <n v="30.408689621246054"/>
    <n v="0"/>
    <n v="62.371878838612972"/>
    <n v="49.89750307089038"/>
    <n v="51.865787859444026"/>
    <n v="100"/>
    <n v="121.04740366914668"/>
    <n v="70"/>
    <n v="58.869943899861809"/>
    <n v="50"/>
    <n v="0"/>
    <n v="0"/>
    <n v="73.333333333333329"/>
    <n v="73.333333333333329"/>
    <n v="14.666666666666666"/>
    <n v="64.564169737557052"/>
    <n v="64.564169737557052"/>
    <s v="3. Vulnerable (&gt;=60 y &lt;70)"/>
  </r>
  <r>
    <s v="25224"/>
    <x v="1"/>
    <x v="10"/>
    <x v="469"/>
    <s v="Rural"/>
    <n v="6"/>
    <s v="G3"/>
    <n v="0"/>
    <n v="1462.548943"/>
    <n v="5213.4385789999997"/>
    <n v="10628.989868000001"/>
    <n v="4524.8360605999997"/>
    <n v="756.07523300000003"/>
    <n v="10039.450256"/>
    <n v="1530.739137"/>
    <n v="4524.8360605999997"/>
    <n v="2508.2167405999999"/>
    <n v="1.1685639999999999"/>
    <n v="-1291.0619239999996"/>
    <n v="5001.3714090000003"/>
    <n v="0"/>
    <n v="44532.131725129999"/>
    <n v="5851.5315985799998"/>
    <s v="Si"/>
    <n v="39.387504993611415"/>
    <n v="80"/>
    <n v="2422.2952610000002"/>
    <n v="3030.741094"/>
    <n v="9903.4324720000004"/>
    <n v="8936.0626219999995"/>
    <n v="6675.9875219999994"/>
    <n v="10628.989868000001"/>
    <n v="3711.4780490000007"/>
    <n v="10628.989868000001"/>
    <n v="62.809237800658323"/>
    <n v="37.190762199341677"/>
    <n v="15.247240615442719"/>
    <n v="20.22750332525748"/>
    <n v="13.140021310226011"/>
    <n v="86.859978689773982"/>
    <n v="55.432212504675952"/>
    <n v="80"/>
    <n v="34.918445638695196"/>
    <n v="0"/>
    <n v="44.855648842874629"/>
    <n v="35.884519074299703"/>
    <n v="40.612495006388585"/>
    <n v="100"/>
    <n v="125.1185659649441"/>
    <n v="70"/>
    <n v="90.231974088427947"/>
    <n v="100"/>
    <n v="0.54342633289414866"/>
    <n v="0"/>
    <n v="90"/>
    <n v="90.543426332894143"/>
    <n v="18.108685266578828"/>
    <n v="53.884519074299703"/>
    <n v="53.993204340878535"/>
    <s v="2. Riesgo (&gt;=40 y &lt;60)"/>
  </r>
  <r>
    <s v="25245"/>
    <x v="1"/>
    <x v="10"/>
    <x v="470"/>
    <s v="Intermedio"/>
    <n v="6"/>
    <s v="G2"/>
    <n v="0"/>
    <n v="1019.9967917500001"/>
    <n v="14457.22350025"/>
    <n v="38691.197225000004"/>
    <n v="11950.84180185"/>
    <n v="1920.232242"/>
    <n v="25850.735051"/>
    <n v="1999.5853340000001"/>
    <n v="11950.84180185"/>
    <n v="6146.1371588500006"/>
    <n v="114.469824"/>
    <n v="7035.7575310000029"/>
    <n v="0"/>
    <n v="0"/>
    <n v="75078.051880450002"/>
    <n v="12347.514847139999"/>
    <s v="Si"/>
    <n v="37.820023995896847"/>
    <n v="80"/>
    <n v="7832"/>
    <n v="10859.850594"/>
    <n v="25850.735051"/>
    <n v="24449.289768999999"/>
    <n v="15477.220292"/>
    <n v="38691.197225000004"/>
    <n v="7150.2273550000027"/>
    <n v="38691.197225000004"/>
    <n v="40.001916203305072"/>
    <n v="59.998083796694928"/>
    <n v="7.7351198333629165"/>
    <n v="10.20522941832208"/>
    <n v="16.446237665838048"/>
    <n v="83.553762334161945"/>
    <n v="51.428487304539281"/>
    <n v="70"/>
    <n v="18.480243227986602"/>
    <n v="40"/>
    <n v="52.751415109835783"/>
    <n v="42.201132087868629"/>
    <n v="42.179976004103153"/>
    <n v="100"/>
    <n v="138.65999226251276"/>
    <n v="60"/>
    <n v="94.57870238801668"/>
    <n v="100"/>
    <n v="0"/>
    <n v="0"/>
    <n v="86.666666666666671"/>
    <n v="86.666666666666671"/>
    <n v="17.333333333333336"/>
    <n v="59.534465421201965"/>
    <n v="59.534465421201965"/>
    <s v="2. Riesgo (&gt;=40 y &lt;60)"/>
  </r>
  <r>
    <s v="25258"/>
    <x v="1"/>
    <x v="10"/>
    <x v="471"/>
    <s v="Rural disperso"/>
    <n v="6"/>
    <s v="G2"/>
    <n v="0"/>
    <n v="1749.2018417500001"/>
    <n v="6825.7253322500001"/>
    <n v="13580.519485999999"/>
    <n v="2562.4919419500002"/>
    <n v="308.83327600000001"/>
    <n v="10911.223529999999"/>
    <n v="3617.8382320000001"/>
    <n v="2562.4919419500002"/>
    <n v="1155.3943689500002"/>
    <n v="9.7430289999999999"/>
    <n v="1262.1983830000008"/>
    <n v="0"/>
    <n v="0"/>
    <n v="33401.730599030001"/>
    <n v="11686.242792540001"/>
    <s v="Si"/>
    <n v="49.401618797527277"/>
    <n v="80"/>
    <n v="656.54729899999995"/>
    <n v="809.30154100000004"/>
    <n v="10911.223529999999"/>
    <n v="8889.5082540000003"/>
    <n v="8574.9271740000004"/>
    <n v="13580.519485999999"/>
    <n v="1271.9414120000008"/>
    <n v="13580.519485999999"/>
    <n v="63.141378228128858"/>
    <n v="36.858621771871142"/>
    <n v="33.157035249556472"/>
    <n v="43.745301797865501"/>
    <n v="34.986938050687037"/>
    <n v="65.01306194931297"/>
    <n v="45.088702525666108"/>
    <n v="70"/>
    <n v="9.3659260480516267"/>
    <n v="80"/>
    <n v="59.123397103809921"/>
    <n v="47.29871768304794"/>
    <n v="30.598381202472723"/>
    <n v="100"/>
    <n v="123.26629661452618"/>
    <n v="70"/>
    <n v="81.471232163456563"/>
    <n v="80"/>
    <n v="0"/>
    <n v="0"/>
    <n v="83.333333333333329"/>
    <n v="83.333333333333329"/>
    <n v="16.666666666666668"/>
    <n v="63.965384349714611"/>
    <n v="63.965384349714611"/>
    <s v="3. Vulnerable (&gt;=60 y &lt;70)"/>
  </r>
  <r>
    <s v="25260"/>
    <x v="1"/>
    <x v="10"/>
    <x v="472"/>
    <s v="Intermedio"/>
    <n v="6"/>
    <s v="G1"/>
    <n v="0"/>
    <n v="1188.0316740000001"/>
    <n v="9073.7802109999993"/>
    <n v="20585.729798"/>
    <n v="10936.981119900001"/>
    <n v="1185.594478"/>
    <n v="18399.365569000001"/>
    <n v="5522.6633689999999"/>
    <n v="10936.981119900001"/>
    <n v="5959.7868279000013"/>
    <n v="0"/>
    <n v="-2790.8300630000012"/>
    <n v="4473.6573340000004"/>
    <n v="0"/>
    <n v="150182.08811700001"/>
    <n v="1158.344683"/>
    <s v="Si"/>
    <n v="40.934858465151898"/>
    <n v="80"/>
    <n v="8530.9458809999996"/>
    <n v="9651.1762720000006"/>
    <n v="18399.365569000001"/>
    <n v="16582.778074000002"/>
    <n v="10261.811884999999"/>
    <n v="20585.729798"/>
    <n v="1682.8272709999992"/>
    <n v="20585.729798"/>
    <n v="49.84915271741778"/>
    <n v="50.15084728258222"/>
    <n v="30.015509764667144"/>
    <n v="39.159766244307782"/>
    <n v="0.77129349946019299"/>
    <n v="99.228706500539801"/>
    <n v="54.492064698329592"/>
    <n v="70"/>
    <n v="8.1747272868776015"/>
    <n v="80"/>
    <n v="67.707864005485959"/>
    <n v="54.16629120438877"/>
    <n v="39.065141534848102"/>
    <n v="100"/>
    <n v="113.13137378464634"/>
    <n v="80"/>
    <n v="90.126901451098618"/>
    <n v="100"/>
    <n v="0"/>
    <n v="0"/>
    <n v="93.333333333333329"/>
    <n v="93.333333333333329"/>
    <n v="18.666666666666668"/>
    <n v="72.832957871055442"/>
    <n v="72.832957871055442"/>
    <s v="4. Solvente (&gt;=70 y &lt;80)"/>
  </r>
  <r>
    <s v="25269"/>
    <x v="1"/>
    <x v="10"/>
    <x v="473"/>
    <s v="Ciudades y aglomeraciones"/>
    <n v="2"/>
    <s v="G1"/>
    <n v="0"/>
    <n v="223.846733"/>
    <n v="94809.858892999997"/>
    <n v="170947.466747"/>
    <n v="64163.481977500007"/>
    <n v="5256.8502870000002"/>
    <n v="133941.26819"/>
    <n v="3009.4101540000001"/>
    <n v="64163.481977500007"/>
    <n v="37855.970964500011"/>
    <n v="345.32942300000002"/>
    <n v="10698.687543999986"/>
    <n v="37277.826558000001"/>
    <n v="0"/>
    <n v="591392.79994971992"/>
    <n v="71191.318565900001"/>
    <s v="Si"/>
    <n v="38.380366009125964"/>
    <n v="70"/>
    <n v="54878.11623"/>
    <n v="62828.874101000001"/>
    <n v="133941.26819"/>
    <n v="125904.376841"/>
    <n v="95033.705625999995"/>
    <n v="170947.466747"/>
    <n v="48321.843524999989"/>
    <n v="170947.466747"/>
    <n v="55.592345083796204"/>
    <n v="44.407654916203796"/>
    <n v="2.2468132448403093"/>
    <n v="2.9313072525635606"/>
    <n v="12.037907558555442"/>
    <n v="87.962092441444554"/>
    <n v="58.999246608491163"/>
    <n v="80"/>
    <n v="28.267072010207489"/>
    <n v="20"/>
    <n v="47.06021092204238"/>
    <n v="37.648168737633902"/>
    <n v="31.619633990874036"/>
    <n v="100"/>
    <n v="114.48802986909669"/>
    <n v="80"/>
    <n v="93.999689970383571"/>
    <n v="100"/>
    <n v="0"/>
    <n v="0"/>
    <n v="93.333333333333329"/>
    <n v="93.333333333333329"/>
    <n v="18.666666666666668"/>
    <n v="56.314835404300567"/>
    <n v="56.314835404300567"/>
    <s v="2. Riesgo (&gt;=40 y &lt;60)"/>
  </r>
  <r>
    <s v="25279"/>
    <x v="1"/>
    <x v="10"/>
    <x v="474"/>
    <s v="Rural"/>
    <n v="6"/>
    <s v="G2"/>
    <n v="0"/>
    <n v="1362.8580449999999"/>
    <n v="9783.2704709999998"/>
    <n v="20007.157704999998"/>
    <n v="5132.2770574999995"/>
    <n v="508.41104200000001"/>
    <n v="16868.219753000001"/>
    <n v="1177.526691"/>
    <n v="5132.2770574999995"/>
    <n v="2600.3755814999995"/>
    <n v="9.7960770000000004"/>
    <n v="607.03647599999749"/>
    <n v="1890.175843"/>
    <n v="0"/>
    <n v="74846.293281029997"/>
    <n v="10035.50393649"/>
    <s v="NO"/>
    <n v="51.762059512803539"/>
    <n v="80"/>
    <n v="3439.931853"/>
    <n v="3670.2775740000002"/>
    <n v="16868.219753000001"/>
    <n v="15497.857382"/>
    <n v="11146.128516000001"/>
    <n v="20007.157704999998"/>
    <n v="2507.0083959999974"/>
    <n v="20007.157704999998"/>
    <n v="55.710704540577836"/>
    <n v="44.289295459422164"/>
    <n v="6.9807407553519552"/>
    <n v="9.2099492254699022"/>
    <n v="13.40815088705739"/>
    <n v="86.591849112942612"/>
    <n v="50.667092839424321"/>
    <n v="70"/>
    <n v="12.530557478304226"/>
    <n v="60"/>
    <n v="54.018218759566935"/>
    <n v="43.214575007653551"/>
    <n v="0"/>
    <n v="0"/>
    <n v="106.69622919416595"/>
    <n v="100"/>
    <n v="91.876069964310943"/>
    <n v="100"/>
    <n v="0"/>
    <n v="0"/>
    <n v="66.666666666666671"/>
    <n v="66.666666666666671"/>
    <n v="13.333333333333336"/>
    <n v="56.547908340986886"/>
    <n v="56.547908340986886"/>
    <s v="2. Riesgo (&gt;=40 y &lt;60)"/>
  </r>
  <r>
    <s v="25281"/>
    <x v="1"/>
    <x v="10"/>
    <x v="475"/>
    <s v="Rural"/>
    <n v="6"/>
    <s v="G2"/>
    <n v="0"/>
    <n v="1369.613323"/>
    <n v="8672.8066859999999"/>
    <n v="11088.537262"/>
    <n v="2415.7305759999999"/>
    <n v="322.01440300000002"/>
    <n v="11900.239411999999"/>
    <n v="2883.5824480000001"/>
    <n v="2415.7305759999999"/>
    <n v="941.69110099999989"/>
    <n v="0"/>
    <n v="-2285.7416249999987"/>
    <n v="2781.5011749999999"/>
    <n v="0"/>
    <n v="40233.810924669997"/>
    <n v="7063.2284517500002"/>
    <s v="Si"/>
    <n v="52.834077440082304"/>
    <n v="80"/>
    <n v="788.184258"/>
    <n v="1046.1172529999999"/>
    <n v="11900.239411999999"/>
    <n v="9916.9174430000003"/>
    <n v="10042.420008999999"/>
    <n v="11088.537262"/>
    <n v="495.75955000000113"/>
    <n v="11088.537262"/>
    <n v="90.565777719077474"/>
    <n v="9.4342222809225262"/>
    <n v="24.231297776179563"/>
    <n v="31.969246532290651"/>
    <n v="17.555454701953352"/>
    <n v="82.444545298046648"/>
    <n v="38.981627767417052"/>
    <n v="50"/>
    <n v="4.470919277143528"/>
    <n v="100"/>
    <n v="54.769602822251969"/>
    <n v="43.815682257801576"/>
    <n v="27.165922559917696"/>
    <n v="100"/>
    <n v="132.7249615025932"/>
    <n v="60"/>
    <n v="83.333764134190019"/>
    <n v="80"/>
    <n v="0"/>
    <n v="0"/>
    <n v="80"/>
    <n v="80"/>
    <n v="16"/>
    <n v="59.815682257801576"/>
    <n v="59.815682257801576"/>
    <s v="2. Riesgo (&gt;=40 y &lt;60)"/>
  </r>
  <r>
    <s v="25286"/>
    <x v="1"/>
    <x v="10"/>
    <x v="476"/>
    <s v="Ciudades y aglomeraciones"/>
    <n v="1"/>
    <s v="G1"/>
    <n v="0"/>
    <n v="154.63836524999999"/>
    <n v="51662.294260750001"/>
    <n v="207805.847037"/>
    <n v="147497.46808475"/>
    <n v="12124.611223"/>
    <n v="194608.112268"/>
    <n v="43337.192074999999"/>
    <n v="147497.46808475"/>
    <n v="106345.96714975001"/>
    <n v="1165.835642"/>
    <n v="-27953.766165999987"/>
    <n v="114948.994475"/>
    <n v="0"/>
    <n v="715742.09867880004"/>
    <n v="86129.997589850012"/>
    <s v="Si"/>
    <n v="25.91993985006189"/>
    <n v="65"/>
    <n v="117001.608891"/>
    <n v="146659.11721500001"/>
    <n v="194608.112268"/>
    <n v="124232.31724400001"/>
    <n v="51816.932626000002"/>
    <n v="207805.847037"/>
    <n v="88161.063951000018"/>
    <n v="207805.847037"/>
    <n v="24.935262103945494"/>
    <n v="75.06473789605451"/>
    <n v="22.268954551760512"/>
    <n v="29.053214874217741"/>
    <n v="12.033663766437488"/>
    <n v="87.966336233562515"/>
    <n v="72.100198417402723"/>
    <n v="100"/>
    <n v="42.424727315445971"/>
    <n v="0"/>
    <n v="58.416857800766955"/>
    <n v="46.733486240613566"/>
    <n v="39.080060149938106"/>
    <n v="100"/>
    <n v="125.3479491479722"/>
    <n v="70"/>
    <n v="63.837172970937814"/>
    <n v="60"/>
    <n v="9.4516517020351687E-2"/>
    <n v="0"/>
    <n v="76.666666666666671"/>
    <n v="76.761183183687024"/>
    <n v="15.352236636737405"/>
    <n v="62.066819573946901"/>
    <n v="62.085722877350975"/>
    <s v="3. Vulnerable (&gt;=60 y &lt;70)"/>
  </r>
  <r>
    <s v="25288"/>
    <x v="1"/>
    <x v="10"/>
    <x v="477"/>
    <s v="Rural"/>
    <n v="6"/>
    <s v="G2"/>
    <n v="0"/>
    <n v="755.79236475000005"/>
    <n v="4041.8917052500001"/>
    <n v="14255.757434000003"/>
    <n v="4215.3299587500005"/>
    <n v="940.65248399999996"/>
    <n v="11699.411662999999"/>
    <n v="5070.6140969999997"/>
    <n v="4215.4068187500006"/>
    <n v="2230.0390367500008"/>
    <n v="117.705"/>
    <n v="570.97798900000453"/>
    <n v="3268.3343180000002"/>
    <n v="350"/>
    <n v="35729.229089389999"/>
    <n v="11704.60817485"/>
    <s v="Si"/>
    <n v="33.832069188711195"/>
    <n v="80"/>
    <n v="2245.220084"/>
    <n v="3448.2303270000002"/>
    <n v="11699.411662999999"/>
    <n v="7584.6733340000001"/>
    <n v="4797.6840700000002"/>
    <n v="14255.757434000003"/>
    <n v="3957.0173070000046"/>
    <n v="14605.757434000003"/>
    <n v="33.654360999139314"/>
    <n v="66.345639000860686"/>
    <n v="43.340761425090136"/>
    <n v="57.181068042421458"/>
    <n v="32.75919596688346"/>
    <n v="67.240804033116547"/>
    <n v="52.902107261174784"/>
    <n v="70"/>
    <n v="27.092174609093977"/>
    <n v="20"/>
    <n v="56.153502215279744"/>
    <n v="44.922801772223799"/>
    <n v="46.167930811288805"/>
    <n v="100"/>
    <n v="153.58094966159229"/>
    <n v="0"/>
    <n v="64.829527778622634"/>
    <n v="60"/>
    <n v="0"/>
    <n v="0"/>
    <n v="53.333333333333336"/>
    <n v="53.333333333333336"/>
    <n v="10.666666666666668"/>
    <n v="55.589468438890464"/>
    <n v="55.589468438890464"/>
    <s v="2. Riesgo (&gt;=40 y &lt;60)"/>
  </r>
  <r>
    <s v="25290"/>
    <x v="1"/>
    <x v="10"/>
    <x v="478"/>
    <s v="Ciudades y aglomeraciones"/>
    <n v="2"/>
    <s v="G1"/>
    <n v="0"/>
    <n v="263.18305874999999"/>
    <n v="137696.21378424999"/>
    <n v="225409.64331399999"/>
    <n v="79018.410737749989"/>
    <n v="11903.240748"/>
    <n v="185741.849365"/>
    <n v="13171.262017999999"/>
    <n v="79018.410737749989"/>
    <n v="41373.617423749994"/>
    <n v="0"/>
    <n v="2023.000635000004"/>
    <n v="26828.426946"/>
    <n v="2798"/>
    <n v="441888.88351073"/>
    <n v="73843.167800390002"/>
    <s v="Si"/>
    <n v="42.192757130353527"/>
    <n v="70"/>
    <n v="70098.401092"/>
    <n v="78099.000071999995"/>
    <n v="185741.849365"/>
    <n v="169663.85785599999"/>
    <n v="137959.39684299999"/>
    <n v="225409.64331399999"/>
    <n v="28851.427581000004"/>
    <n v="228207.64331399999"/>
    <n v="61.203857481296794"/>
    <n v="38.796142518703206"/>
    <n v="7.0911655413300236"/>
    <n v="9.2514965487961085"/>
    <n v="16.710800057634156"/>
    <n v="83.28919994236584"/>
    <n v="52.359465392264973"/>
    <n v="70"/>
    <n v="12.64262106300365"/>
    <n v="60"/>
    <n v="52.267367801973037"/>
    <n v="41.813894241578431"/>
    <n v="27.807242869646473"/>
    <n v="100"/>
    <n v="111.41338298073259"/>
    <n v="80"/>
    <n v="91.343904691394954"/>
    <n v="100"/>
    <n v="0"/>
    <n v="0"/>
    <n v="93.333333333333329"/>
    <n v="93.333333333333329"/>
    <n v="18.666666666666668"/>
    <n v="60.480560908245096"/>
    <n v="60.480560908245096"/>
    <s v="3. Vulnerable (&gt;=60 y &lt;70)"/>
  </r>
  <r>
    <s v="25293"/>
    <x v="1"/>
    <x v="10"/>
    <x v="479"/>
    <s v="Rural"/>
    <n v="6"/>
    <s v="G2"/>
    <n v="0"/>
    <n v="1182.1944942499999"/>
    <n v="6027.9034007500004"/>
    <n v="18666.376905000001"/>
    <n v="4653.9689326500002"/>
    <n v="1360.399754"/>
    <n v="28595.048247999999"/>
    <n v="13909.478438"/>
    <n v="4653.9689326500002"/>
    <n v="2086.3414726500005"/>
    <n v="0"/>
    <n v="-10450.548210000001"/>
    <n v="15889.319809000001"/>
    <n v="0"/>
    <n v="89187.060679779999"/>
    <n v="7186.1328188300004"/>
    <s v="Si"/>
    <n v="73.105656248247016"/>
    <n v="80"/>
    <n v="2104"/>
    <n v="2813.330637"/>
    <n v="26549.297655000002"/>
    <n v="19880.793582999999"/>
    <n v="7210.0978950000008"/>
    <n v="18666.376905000001"/>
    <n v="5438.7715989999997"/>
    <n v="18666.376905000001"/>
    <n v="38.626124028754042"/>
    <n v="61.373875971245958"/>
    <n v="48.642961946996742"/>
    <n v="64.176457113786242"/>
    <n v="8.0573715111335655"/>
    <n v="91.942628488866433"/>
    <n v="44.829295228277857"/>
    <n v="50"/>
    <n v="29.13672871109317"/>
    <n v="20"/>
    <n v="57.498592314779728"/>
    <n v="45.998873851823788"/>
    <n v="6.8943437517529844"/>
    <n v="30.541294025302513"/>
    <n v="133.71343331749048"/>
    <n v="60"/>
    <n v="74.882559385731511"/>
    <n v="70"/>
    <n v="0.8184768365542876"/>
    <n v="0"/>
    <n v="53.513764675100838"/>
    <n v="54.332241511655127"/>
    <n v="10.866448302331026"/>
    <n v="56.70162678684396"/>
    <n v="56.865322154154811"/>
    <s v="2. Riesgo (&gt;=40 y &lt;60)"/>
  </r>
  <r>
    <s v="25295"/>
    <x v="1"/>
    <x v="10"/>
    <x v="480"/>
    <s v="Ciudades y aglomeraciones"/>
    <n v="6"/>
    <s v="G1"/>
    <n v="0"/>
    <n v="1501.990372"/>
    <n v="5602.6344779999999"/>
    <n v="27076.208178000001"/>
    <n v="18263.8818813"/>
    <n v="1172.7376609999999"/>
    <n v="14610.375316"/>
    <n v="3263.5029709999999"/>
    <n v="18263.8818813"/>
    <n v="12910.412500300001"/>
    <n v="216.36901399999999"/>
    <n v="7112.3634810000003"/>
    <n v="9444.3736520000002"/>
    <n v="0"/>
    <n v="108491.56456009"/>
    <n v="18848.319652999999"/>
    <s v="Si"/>
    <n v="34.629823258124439"/>
    <n v="80"/>
    <n v="10497.787576999999"/>
    <n v="16728.616833"/>
    <n v="14610.375316"/>
    <n v="11436.62365"/>
    <n v="7104.6248500000002"/>
    <n v="27076.208178000001"/>
    <n v="16773.106146999999"/>
    <n v="27076.208178000001"/>
    <n v="26.239364106280803"/>
    <n v="73.760635893719197"/>
    <n v="22.336886633063408"/>
    <n v="29.141842535222594"/>
    <n v="17.37307386931499"/>
    <n v="82.626926130685007"/>
    <n v="70.68821723775325"/>
    <n v="100"/>
    <n v="61.947766233487989"/>
    <n v="0"/>
    <n v="57.105880911925361"/>
    <n v="45.684704729540293"/>
    <n v="45.370176741875561"/>
    <n v="100"/>
    <n v="159.35373725461315"/>
    <n v="0"/>
    <n v="78.277411788837583"/>
    <n v="70"/>
    <n v="0"/>
    <n v="0"/>
    <n v="56.666666666666664"/>
    <n v="56.666666666666664"/>
    <n v="11.333333333333334"/>
    <n v="57.018038062873629"/>
    <n v="57.018038062873629"/>
    <s v="2. Riesgo (&gt;=40 y &lt;60)"/>
  </r>
  <r>
    <s v="25297"/>
    <x v="1"/>
    <x v="10"/>
    <x v="481"/>
    <s v="Rural"/>
    <n v="6"/>
    <s v="G3"/>
    <n v="0"/>
    <n v="1345.57383"/>
    <n v="8936.4167500000003"/>
    <n v="17541.124053"/>
    <n v="3974.4423231999999"/>
    <n v="415.66593699999999"/>
    <n v="13674.108526"/>
    <n v="1183.309604"/>
    <n v="3974.4423231999999"/>
    <n v="1238.5621311999994"/>
    <n v="40.598582999999998"/>
    <n v="1131.135334999999"/>
    <n v="1878.257069"/>
    <n v="0"/>
    <n v="56162.704009779998"/>
    <n v="9767.5995098999992"/>
    <s v="Si"/>
    <n v="62.005996012252808"/>
    <n v="80"/>
    <n v="2243.0100000000002"/>
    <n v="2426.8365010000002"/>
    <n v="13674.108526"/>
    <n v="13000.972662"/>
    <n v="10281.99058"/>
    <n v="17541.124053"/>
    <n v="3049.9909869999992"/>
    <n v="17541.124053"/>
    <n v="58.616486314863643"/>
    <n v="41.383513685136357"/>
    <n v="8.6536508157007148"/>
    <n v="11.48022485281156"/>
    <n v="17.391611892830337"/>
    <n v="82.60838810716966"/>
    <n v="31.163167822819933"/>
    <n v="40"/>
    <n v="17.387659865950091"/>
    <n v="40"/>
    <n v="43.094425329023515"/>
    <n v="34.475540263218811"/>
    <n v="17.994003987747192"/>
    <n v="79.711744332811875"/>
    <n v="108.1955274831588"/>
    <n v="100"/>
    <n v="95.077296170934304"/>
    <n v="100"/>
    <n v="0"/>
    <n v="0"/>
    <n v="93.237248110937287"/>
    <n v="93.237248110937287"/>
    <n v="18.647449622187459"/>
    <n v="53.12298988540627"/>
    <n v="53.12298988540627"/>
    <s v="2. Riesgo (&gt;=40 y &lt;60)"/>
  </r>
  <r>
    <s v="25299"/>
    <x v="1"/>
    <x v="10"/>
    <x v="482"/>
    <s v="Rural disperso"/>
    <n v="6"/>
    <s v="G3"/>
    <n v="0"/>
    <n v="787.78888800000004"/>
    <n v="4099.913931"/>
    <n v="9227.7889809999997"/>
    <n v="1638.5801040000001"/>
    <n v="219.386019"/>
    <n v="8899.9020689999998"/>
    <n v="2626.154974"/>
    <n v="1638.5801040000001"/>
    <n v="312.08331999999996"/>
    <n v="0"/>
    <n v="-998.60987200000091"/>
    <n v="2797.7225480000002"/>
    <n v="0"/>
    <n v="46674.64844551"/>
    <n v="5118.2014903999998"/>
    <s v="Si"/>
    <n v="60.700875345137071"/>
    <n v="80"/>
    <n v="641.13021300000003"/>
    <n v="700.97818900000004"/>
    <n v="8899.9020689999998"/>
    <n v="6651.6932710000001"/>
    <n v="4887.7028190000001"/>
    <n v="9227.7889809999997"/>
    <n v="1799.1126759999993"/>
    <n v="9227.7889809999997"/>
    <n v="52.967214888244314"/>
    <n v="47.032785111755686"/>
    <n v="29.507683945729944"/>
    <n v="39.145888110953024"/>
    <n v="10.965699069753486"/>
    <n v="89.034300930246516"/>
    <n v="19.045960538527321"/>
    <n v="30"/>
    <n v="19.496682029729644"/>
    <n v="40"/>
    <n v="49.042594830591042"/>
    <n v="39.234075864472835"/>
    <n v="19.299124654862929"/>
    <n v="85.493306069234677"/>
    <n v="109.33476145508057"/>
    <n v="100"/>
    <n v="74.738949029215433"/>
    <n v="70"/>
    <n v="0"/>
    <n v="0"/>
    <n v="85.164435356411559"/>
    <n v="85.164435356411559"/>
    <n v="17.032887071282314"/>
    <n v="56.266962935755146"/>
    <n v="56.266962935755146"/>
    <s v="2. Riesgo (&gt;=40 y &lt;60)"/>
  </r>
  <r>
    <s v="25307"/>
    <x v="1"/>
    <x v="10"/>
    <x v="483"/>
    <s v="Ciudades y aglomeraciones"/>
    <n v="2"/>
    <s v="G1"/>
    <n v="0"/>
    <n v="2147.9401952500002"/>
    <n v="93166.630966750003"/>
    <n v="170341.56716999999"/>
    <n v="64427.180185249999"/>
    <n v="13638.267492999999"/>
    <n v="148652.684802"/>
    <n v="5112.8207990000001"/>
    <n v="64427.180185249999"/>
    <n v="35276.747097250001"/>
    <n v="487.676806"/>
    <n v="-7461.5507199999993"/>
    <n v="13281.806843"/>
    <n v="0"/>
    <n v="280350.66938345"/>
    <n v="206929.21683712999"/>
    <s v="Si"/>
    <n v="48.818743467054873"/>
    <n v="70"/>
    <n v="74641.409"/>
    <n v="62248.435849000001"/>
    <n v="148652.684802"/>
    <n v="128906.562981"/>
    <n v="95314.571162000007"/>
    <n v="170341.56716999999"/>
    <n v="6307.9329290000014"/>
    <n v="170341.56716999999"/>
    <n v="55.954969033997763"/>
    <n v="44.045030966002237"/>
    <n v="3.4394406033164437"/>
    <n v="4.4872697846231793"/>
    <n v="73.810851706618294"/>
    <n v="26.189148293381706"/>
    <n v="54.754448349000199"/>
    <n v="70"/>
    <n v="3.7031084272605739"/>
    <n v="100"/>
    <n v="48.944289808801422"/>
    <n v="39.155431847041143"/>
    <n v="21.181256532945127"/>
    <n v="99.215365890170091"/>
    <n v="83.396651648148818"/>
    <n v="80"/>
    <n v="86.716605995175186"/>
    <n v="80"/>
    <n v="0"/>
    <n v="0"/>
    <n v="86.405121963390044"/>
    <n v="86.405121963390044"/>
    <n v="17.28102439267801"/>
    <n v="56.436456239719149"/>
    <n v="56.436456239719149"/>
    <s v="2. Riesgo (&gt;=40 y &lt;60)"/>
  </r>
  <r>
    <s v="25312"/>
    <x v="1"/>
    <x v="10"/>
    <x v="52"/>
    <s v="Intermedio"/>
    <n v="6"/>
    <s v="G2"/>
    <n v="0"/>
    <n v="898.95924400000001"/>
    <n v="5949.8695699999998"/>
    <n v="13456.483711999999"/>
    <n v="4612.6608919999999"/>
    <n v="475.20306299999999"/>
    <n v="10582.798656999999"/>
    <n v="3676.2057279999999"/>
    <n v="4612.6608919999999"/>
    <n v="2434.396119"/>
    <n v="0"/>
    <n v="695.42028200000095"/>
    <n v="1300.7990279999999"/>
    <n v="0"/>
    <n v="51335.765507600001"/>
    <n v="1426.2721586800001"/>
    <s v="Si"/>
    <n v="41.043955166283567"/>
    <n v="80"/>
    <n v="3141.9594010000001"/>
    <n v="3536.4166580000001"/>
    <n v="10582.798656999999"/>
    <n v="8623.8502059999992"/>
    <n v="6848.8288139999995"/>
    <n v="13456.483711999999"/>
    <n v="1996.2193100000009"/>
    <n v="13456.483711999999"/>
    <n v="50.896125322044306"/>
    <n v="49.103874677955694"/>
    <n v="34.737557116504064"/>
    <n v="45.830542699151245"/>
    <n v="2.7783206202873272"/>
    <n v="97.221679379712668"/>
    <n v="52.776394710092639"/>
    <n v="70"/>
    <n v="14.83462807018334"/>
    <n v="60"/>
    <n v="64.431219351363922"/>
    <n v="51.544975481091143"/>
    <n v="38.956044833716433"/>
    <n v="100"/>
    <n v="112.55449885426448"/>
    <n v="80"/>
    <n v="81.489315685844105"/>
    <n v="80"/>
    <n v="0"/>
    <n v="0"/>
    <n v="86.666666666666671"/>
    <n v="86.666666666666671"/>
    <n v="17.333333333333336"/>
    <n v="68.878308814424486"/>
    <n v="68.878308814424486"/>
    <s v="3. Vulnerable (&gt;=60 y &lt;70)"/>
  </r>
  <r>
    <s v="25317"/>
    <x v="1"/>
    <x v="10"/>
    <x v="484"/>
    <s v="Intermedio"/>
    <n v="6"/>
    <s v="G2"/>
    <n v="0"/>
    <n v="1511.1309630000001"/>
    <n v="8167.8089579999996"/>
    <n v="17326.942037999997"/>
    <n v="7081.860864799999"/>
    <n v="1055.5144769999999"/>
    <n v="13515.01586"/>
    <n v="3270.3974699999999"/>
    <n v="7081.860864799999"/>
    <n v="4139.4579417999994"/>
    <n v="0"/>
    <n v="869.52325499999642"/>
    <n v="3145.3152879999998"/>
    <n v="0"/>
    <n v="107731.43663287"/>
    <n v="12876.04845486"/>
    <s v="Si"/>
    <n v="38.070985039478877"/>
    <n v="80"/>
    <n v="3964.284627"/>
    <n v="5542.905565"/>
    <n v="13515.01586"/>
    <n v="12003.438566999999"/>
    <n v="9678.9399209999992"/>
    <n v="17326.942037999997"/>
    <n v="4014.8385429999962"/>
    <n v="17326.942037999997"/>
    <n v="55.860635418373072"/>
    <n v="44.139364581626928"/>
    <n v="24.198251070346874"/>
    <n v="31.925646792169271"/>
    <n v="11.951988070798066"/>
    <n v="88.048011929201934"/>
    <n v="58.451557024721403"/>
    <n v="80"/>
    <n v="23.171073892871508"/>
    <n v="20"/>
    <n v="52.82260466059963"/>
    <n v="42.258083728479704"/>
    <n v="41.929014960521123"/>
    <n v="100"/>
    <n v="139.82107962804457"/>
    <n v="60"/>
    <n v="88.815571445433733"/>
    <n v="80"/>
    <n v="0"/>
    <n v="0"/>
    <n v="80"/>
    <n v="80"/>
    <n v="16"/>
    <n v="58.258083728479704"/>
    <n v="58.258083728479704"/>
    <s v="2. Riesgo (&gt;=40 y &lt;60)"/>
  </r>
  <r>
    <s v="25320"/>
    <x v="1"/>
    <x v="10"/>
    <x v="485"/>
    <s v="Intermedio"/>
    <n v="6"/>
    <s v="G2"/>
    <n v="0"/>
    <n v="1126.6550400000001"/>
    <n v="10610.56429"/>
    <n v="32891.880232000003"/>
    <n v="10457.844717999998"/>
    <n v="1730.5562970000001"/>
    <n v="27472.741845999997"/>
    <n v="2432.2521649999999"/>
    <n v="10457.844717999998"/>
    <n v="4802.1328149999981"/>
    <n v="0"/>
    <n v="788.20162600000549"/>
    <n v="5782.64588"/>
    <n v="0"/>
    <n v="129789.71703823"/>
    <n v="20939.498511199999"/>
    <s v="NO"/>
    <n v="50.055355367603369"/>
    <n v="80"/>
    <n v="8281.0499999999993"/>
    <n v="9280.3821489999991"/>
    <n v="26447.966702999998"/>
    <n v="24567.259635999999"/>
    <n v="11737.21933"/>
    <n v="32891.880232000003"/>
    <n v="6570.8475060000055"/>
    <n v="32891.880232000003"/>
    <n v="35.684245616889484"/>
    <n v="64.315754383110516"/>
    <n v="8.8533287963543152"/>
    <n v="11.680523822389503"/>
    <n v="16.133403315019326"/>
    <n v="83.866596684980678"/>
    <n v="45.918953135100459"/>
    <n v="70"/>
    <n v="19.977111249503242"/>
    <n v="40"/>
    <n v="53.972574978096148"/>
    <n v="43.178059982476924"/>
    <n v="0"/>
    <n v="0"/>
    <n v="112.06769852856823"/>
    <n v="80"/>
    <n v="92.889029662962074"/>
    <n v="100"/>
    <n v="0"/>
    <n v="0"/>
    <n v="60"/>
    <n v="60"/>
    <n v="12"/>
    <n v="55.178059982476924"/>
    <n v="55.178059982476924"/>
    <s v="2. Riesgo (&gt;=40 y &lt;60)"/>
  </r>
  <r>
    <s v="25322"/>
    <x v="1"/>
    <x v="10"/>
    <x v="486"/>
    <s v="Rural"/>
    <n v="6"/>
    <s v="G1"/>
    <n v="0"/>
    <n v="1231.433166"/>
    <n v="5834.7042650000003"/>
    <n v="30175.861907999999"/>
    <n v="11721.183427"/>
    <n v="1838.498151"/>
    <n v="19699.851125000001"/>
    <n v="7844.442967"/>
    <n v="11721.183427"/>
    <n v="7282.3372570000001"/>
    <n v="44.784498999999997"/>
    <n v="6037.1646129999972"/>
    <n v="6797.377262"/>
    <n v="0"/>
    <n v="131191.04464899999"/>
    <n v="13477.708172000001"/>
    <s v="Si"/>
    <n v="28.217183167645189"/>
    <n v="80"/>
    <n v="8570.8909459999995"/>
    <n v="10300.517571"/>
    <n v="19699.851125000001"/>
    <n v="13670.312594000001"/>
    <n v="7066.1374310000001"/>
    <n v="30175.861907999999"/>
    <n v="12879.326373999997"/>
    <n v="30175.861907999999"/>
    <n v="23.416522293690235"/>
    <n v="76.583477706309765"/>
    <n v="39.819808369237101"/>
    <n v="51.950954685035235"/>
    <n v="10.273344654019215"/>
    <n v="89.726655345980788"/>
    <n v="62.12970987404718"/>
    <n v="80"/>
    <n v="42.68088982268813"/>
    <n v="0"/>
    <n v="59.652217547465156"/>
    <n v="47.721774037972125"/>
    <n v="51.782816832354811"/>
    <n v="100"/>
    <n v="120.18024305637923"/>
    <n v="70"/>
    <n v="69.392974125838734"/>
    <n v="60"/>
    <n v="0"/>
    <n v="0"/>
    <n v="76.666666666666671"/>
    <n v="76.666666666666671"/>
    <n v="15.333333333333336"/>
    <n v="63.055107371305461"/>
    <n v="63.055107371305461"/>
    <s v="3. Vulnerable (&gt;=60 y &lt;70)"/>
  </r>
  <r>
    <s v="25324"/>
    <x v="1"/>
    <x v="10"/>
    <x v="487"/>
    <s v="Rural"/>
    <n v="6"/>
    <s v="G2"/>
    <n v="0"/>
    <n v="1335.3587"/>
    <n v="4511.8235290000002"/>
    <n v="8674.3439010000002"/>
    <n v="2778.630392"/>
    <n v="561.96579599999995"/>
    <n v="6630.890566"/>
    <n v="1577.9414919999999"/>
    <n v="2778.630392"/>
    <n v="1006.0788669999999"/>
    <n v="0"/>
    <n v="270.90180999999939"/>
    <n v="1131.9900620000001"/>
    <n v="0"/>
    <n v="24385.207367040002"/>
    <n v="3738.30990711"/>
    <s v="Si"/>
    <n v="57.553220621343485"/>
    <n v="80"/>
    <n v="1062.3126930000001"/>
    <n v="1443.115292"/>
    <n v="6630.890566"/>
    <n v="5206.1148000000003"/>
    <n v="5847.182229"/>
    <n v="8674.3439010000002"/>
    <n v="1402.8918719999995"/>
    <n v="8674.3439010000002"/>
    <n v="67.407775109376544"/>
    <n v="32.592224890623456"/>
    <n v="23.79682602652079"/>
    <n v="31.396031898701725"/>
    <n v="15.330236281537001"/>
    <n v="84.669763718463003"/>
    <n v="36.207725572160221"/>
    <n v="50"/>
    <n v="16.172887402334496"/>
    <n v="40"/>
    <n v="47.731604101557636"/>
    <n v="38.185283281246107"/>
    <n v="22.446779378656515"/>
    <n v="99.437120284339485"/>
    <n v="135.84656396457081"/>
    <n v="60"/>
    <n v="78.513055647373207"/>
    <n v="70"/>
    <n v="0"/>
    <n v="0"/>
    <n v="76.479040094779819"/>
    <n v="76.479040094779819"/>
    <n v="15.295808018955965"/>
    <n v="53.481091300202074"/>
    <n v="53.481091300202074"/>
    <s v="2. Riesgo (&gt;=40 y &lt;60)"/>
  </r>
  <r>
    <s v="25326"/>
    <x v="1"/>
    <x v="10"/>
    <x v="488"/>
    <s v="Rural disperso"/>
    <n v="6"/>
    <s v="G1"/>
    <n v="0"/>
    <n v="900.34893599999998"/>
    <n v="4425.6969799999997"/>
    <n v="11719.891341999999"/>
    <n v="3636.149222"/>
    <n v="660.21097199999997"/>
    <n v="12668.951798"/>
    <n v="4840.6929280000004"/>
    <n v="3636.149222"/>
    <n v="1532.9497759999999"/>
    <n v="0"/>
    <n v="-3052.2599020000016"/>
    <n v="3969.4315900000001"/>
    <n v="0"/>
    <n v="44007.088631999999"/>
    <n v="8217.4546750000009"/>
    <s v="Si"/>
    <n v="54.664696799779612"/>
    <n v="80"/>
    <n v="2140.5117740000001"/>
    <n v="2459.169789"/>
    <n v="12668.951798"/>
    <n v="10310.270911"/>
    <n v="5326.045916"/>
    <n v="11719.891341999999"/>
    <n v="917.17168799999854"/>
    <n v="11719.891341999999"/>
    <n v="45.444499104810909"/>
    <n v="54.555500895189091"/>
    <n v="38.209103682628125"/>
    <n v="49.849547129050052"/>
    <n v="18.673025029482709"/>
    <n v="81.326974970517284"/>
    <n v="42.158604677858293"/>
    <n v="50"/>
    <n v="7.8257695505518505"/>
    <n v="80"/>
    <n v="63.146404598951293"/>
    <n v="50.517123679161038"/>
    <n v="25.335303200220388"/>
    <n v="100"/>
    <n v="114.88700127093999"/>
    <n v="80"/>
    <n v="81.382193849909854"/>
    <n v="80"/>
    <n v="0"/>
    <n v="0"/>
    <n v="86.666666666666671"/>
    <n v="86.666666666666671"/>
    <n v="17.333333333333336"/>
    <n v="67.850457012494374"/>
    <n v="67.850457012494374"/>
    <s v="3. Vulnerable (&gt;=60 y &lt;70)"/>
  </r>
  <r>
    <s v="25328"/>
    <x v="1"/>
    <x v="10"/>
    <x v="489"/>
    <s v="Rural"/>
    <n v="6"/>
    <s v="G2"/>
    <n v="0"/>
    <n v="920.85068000000001"/>
    <n v="3133.8935919999999"/>
    <n v="8760.2552409999989"/>
    <n v="2119.834073"/>
    <n v="185.479232"/>
    <n v="8797.7628980000009"/>
    <n v="3054.42805"/>
    <n v="2114.7623629999998"/>
    <n v="653.45862799999986"/>
    <n v="0"/>
    <n v="-1498.8113920000014"/>
    <n v="1228"/>
    <n v="0"/>
    <n v="31560.098218570001"/>
    <n v="7417.57593868"/>
    <s v="Si"/>
    <n v="56.59142375910703"/>
    <n v="80"/>
    <n v="1116.380204"/>
    <n v="1192.620392"/>
    <n v="8797.7628980000009"/>
    <n v="5784.9306180000003"/>
    <n v="4054.7442719999999"/>
    <n v="8760.2552409999989"/>
    <n v="-270.81139200000143"/>
    <n v="8760.2552409999989"/>
    <n v="46.285686437797715"/>
    <n v="53.714313562202285"/>
    <n v="34.718235594805179"/>
    <n v="45.805051101619974"/>
    <n v="23.503019183620566"/>
    <n v="76.496980816379434"/>
    <n v="30.899860874817353"/>
    <n v="40"/>
    <n v="-3.0913641731868973"/>
    <n v="100"/>
    <n v="63.20326909604033"/>
    <n v="50.562615276832268"/>
    <n v="23.40857624089297"/>
    <n v="100"/>
    <n v="106.82923145061429"/>
    <n v="100"/>
    <n v="65.754563802976449"/>
    <n v="60"/>
    <n v="0"/>
    <n v="0"/>
    <n v="86.666666666666671"/>
    <n v="86.666666666666671"/>
    <n v="17.333333333333336"/>
    <n v="67.895948610165604"/>
    <n v="67.895948610165604"/>
    <s v="3. Vulnerable (&gt;=60 y &lt;70)"/>
  </r>
  <r>
    <s v="25335"/>
    <x v="1"/>
    <x v="10"/>
    <x v="490"/>
    <s v="Rural"/>
    <n v="6"/>
    <s v="G1"/>
    <n v="0"/>
    <n v="1057.527088"/>
    <n v="5089.6637430000001"/>
    <n v="11124.948850000001"/>
    <n v="4864.9947670000001"/>
    <n v="568.25570600000003"/>
    <n v="16156.162553"/>
    <n v="7786.5963179999999"/>
    <n v="4864.9947670000001"/>
    <n v="2675.136289"/>
    <n v="159.99999600000001"/>
    <n v="-7221.0721809999995"/>
    <n v="2851.571649"/>
    <n v="0"/>
    <n v="41125.151036679999"/>
    <n v="5508.3318715699997"/>
    <s v="NO"/>
    <n v="37.304193596761266"/>
    <n v="80"/>
    <n v="4082.5160000000001"/>
    <n v="3805.3925909999998"/>
    <n v="16156.162553"/>
    <n v="9424.5353350000005"/>
    <n v="6147.1908309999999"/>
    <n v="11124.948850000001"/>
    <n v="-4209.5005359999996"/>
    <n v="11124.948850000001"/>
    <n v="55.25590197207962"/>
    <n v="44.74409802792038"/>
    <n v="48.195828015818797"/>
    <n v="62.878737487644123"/>
    <n v="13.394070861057882"/>
    <n v="86.605929138942116"/>
    <n v="54.987444326679579"/>
    <n v="70"/>
    <n v="-37.838381036691231"/>
    <n v="0"/>
    <n v="52.845752930901327"/>
    <n v="42.276602344721063"/>
    <n v="0"/>
    <n v="0"/>
    <n v="93.21194555024401"/>
    <n v="100"/>
    <n v="58.333996727768628"/>
    <n v="50"/>
    <n v="0"/>
    <n v="0"/>
    <n v="50"/>
    <n v="50"/>
    <n v="10"/>
    <n v="52.276602344721063"/>
    <n v="52.276602344721063"/>
    <s v="2. Riesgo (&gt;=40 y &lt;60)"/>
  </r>
  <r>
    <s v="25339"/>
    <x v="1"/>
    <x v="10"/>
    <x v="491"/>
    <s v="Rural disperso"/>
    <n v="6"/>
    <s v="G3"/>
    <n v="0"/>
    <n v="1057.8218810000001"/>
    <n v="4369.559902"/>
    <n v="15304.764266999999"/>
    <n v="2007.5503269999999"/>
    <n v="413.70708000000002"/>
    <n v="20319.605335"/>
    <n v="14302.856716999999"/>
    <n v="2007.5503269999999"/>
    <n v="516.2937750000001"/>
    <n v="8.2349999999999994"/>
    <n v="-5219.9015949999994"/>
    <n v="3574.3788330000002"/>
    <n v="400"/>
    <n v="60112.346005150001"/>
    <n v="13244.601790280001"/>
    <s v="Si"/>
    <n v="62.261270505864118"/>
    <n v="80"/>
    <n v="667.66302499999995"/>
    <n v="946.37227900000005"/>
    <n v="19033.409309999999"/>
    <n v="9537.9877799999995"/>
    <n v="5427.3817829999998"/>
    <n v="15304.764266999999"/>
    <n v="-1637.2877619999995"/>
    <n v="15704.764266999999"/>
    <n v="35.46204102406513"/>
    <n v="64.53795897593487"/>
    <n v="70.389441532920401"/>
    <n v="93.381005690177659"/>
    <n v="22.033080840240871"/>
    <n v="77.966919159759129"/>
    <n v="25.717600602896372"/>
    <n v="40"/>
    <n v="-10.425420809660851"/>
    <n v="60"/>
    <n v="67.177176765174337"/>
    <n v="53.741741412139476"/>
    <n v="17.738729494135882"/>
    <n v="78.58090234882161"/>
    <n v="141.74400012641109"/>
    <n v="50"/>
    <n v="50.111819825094699"/>
    <n v="50"/>
    <n v="0.98495305125688049"/>
    <n v="0"/>
    <n v="59.526967449607206"/>
    <n v="60.511920500864086"/>
    <n v="12.102384100172818"/>
    <n v="65.647134902060913"/>
    <n v="65.844125512312289"/>
    <s v="3. Vulnerable (&gt;=60 y &lt;70)"/>
  </r>
  <r>
    <s v="25368"/>
    <x v="1"/>
    <x v="10"/>
    <x v="492"/>
    <s v="Rural disperso"/>
    <n v="6"/>
    <s v="G1"/>
    <n v="0"/>
    <n v="1457.324595"/>
    <n v="4676.5177679999997"/>
    <n v="13008.132607"/>
    <n v="2924.3697280000001"/>
    <n v="342.97752200000002"/>
    <n v="8825.6850479999994"/>
    <n v="4257.5051579999999"/>
    <n v="2924.3697280000001"/>
    <n v="1413.6561180000001"/>
    <n v="18.854505"/>
    <n v="2671.7339489999995"/>
    <n v="1232.3818759999999"/>
    <n v="0"/>
    <n v="33142.674835439997"/>
    <n v="9273.2705933899997"/>
    <s v="Si"/>
    <n v="45.683148807581524"/>
    <n v="80"/>
    <n v="1154.4366150000001"/>
    <n v="1464.1725730000001"/>
    <n v="8825.6850479999994"/>
    <n v="5924.1985249999998"/>
    <n v="6133.8423629999998"/>
    <n v="13008.132607"/>
    <n v="3922.9703299999992"/>
    <n v="13008.132607"/>
    <n v="47.153904010013143"/>
    <n v="52.846095989986857"/>
    <n v="48.239939844270772"/>
    <n v="62.936288030824358"/>
    <n v="27.97984966341323"/>
    <n v="72.020150336586767"/>
    <n v="48.340539996179309"/>
    <n v="70"/>
    <n v="30.15782855633676"/>
    <n v="0"/>
    <n v="51.560506871479596"/>
    <n v="41.248405497183683"/>
    <n v="34.316851192418476"/>
    <n v="100"/>
    <n v="126.83005320305089"/>
    <n v="70"/>
    <n v="67.12451773182741"/>
    <n v="60"/>
    <n v="0"/>
    <n v="2"/>
    <n v="76.666666666666671"/>
    <n v="78.666666666666671"/>
    <n v="15.733333333333334"/>
    <n v="56.581738830517018"/>
    <n v="56.981738830517017"/>
    <s v="2. Riesgo (&gt;=40 y &lt;60)"/>
  </r>
  <r>
    <s v="25372"/>
    <x v="1"/>
    <x v="10"/>
    <x v="493"/>
    <s v="Rural disperso"/>
    <n v="6"/>
    <s v="G4"/>
    <n v="0"/>
    <n v="1066.7583970000001"/>
    <n v="7655.8458739999996"/>
    <n v="15330.591379"/>
    <n v="2597.0565088000003"/>
    <n v="481.41779300000002"/>
    <n v="15691.000603999999"/>
    <n v="3984.2813460000002"/>
    <n v="2597.0565088000003"/>
    <n v="913.73471080000036"/>
    <n v="0"/>
    <n v="-2043.7310229999985"/>
    <n v="3963.8514599999999"/>
    <n v="0"/>
    <n v="62557.630251919996"/>
    <n v="4816.9267498999998"/>
    <s v="Si"/>
    <n v="57.948123527790628"/>
    <n v="80"/>
    <n v="1069.282357"/>
    <n v="1278.8491919999999"/>
    <n v="15691.000603999999"/>
    <n v="12795.558392999999"/>
    <n v="8722.6042710000002"/>
    <n v="15330.591379"/>
    <n v="1920.1204370000014"/>
    <n v="15330.591379"/>
    <n v="56.896724042546147"/>
    <n v="43.103275957453853"/>
    <n v="25.392143219880541"/>
    <n v="35.449922585519623"/>
    <n v="7.6999827686921698"/>
    <n v="92.300017231307834"/>
    <n v="35.183474356597728"/>
    <n v="50"/>
    <n v="12.524764306419399"/>
    <n v="60"/>
    <n v="56.170643154856258"/>
    <n v="44.936514523885009"/>
    <n v="22.051876472209372"/>
    <n v="97.687737571273857"/>
    <n v="119.59883033962748"/>
    <n v="80"/>
    <n v="81.547115546844822"/>
    <n v="80"/>
    <n v="0"/>
    <n v="0"/>
    <n v="85.895912523757943"/>
    <n v="85.895912523757943"/>
    <n v="17.179182504751591"/>
    <n v="62.115697028636603"/>
    <n v="62.115697028636603"/>
    <s v="3. Vulnerable (&gt;=60 y &lt;70)"/>
  </r>
  <r>
    <s v="25377"/>
    <x v="1"/>
    <x v="10"/>
    <x v="494"/>
    <s v="Ciudades y aglomeraciones"/>
    <n v="4"/>
    <s v="G1"/>
    <n v="0"/>
    <n v="794.92842900000005"/>
    <n v="8744.0583790000001"/>
    <n v="39587.540302000001"/>
    <n v="29233.766269600001"/>
    <n v="7498.288904"/>
    <n v="25192.374635"/>
    <n v="7988.8027480000001"/>
    <n v="29233.766269600001"/>
    <n v="14691.9599586"/>
    <n v="420.395444"/>
    <n v="-146.64064399999916"/>
    <n v="12297.289339000001"/>
    <n v="0"/>
    <n v="174072.94731853"/>
    <n v="34552.966736629998"/>
    <s v="Si"/>
    <n v="45.218295799386887"/>
    <n v="80"/>
    <n v="23107.164835"/>
    <n v="28086.739584999999"/>
    <n v="25192.374635"/>
    <n v="19979.271376000001"/>
    <n v="9538.9868079999997"/>
    <n v="39587.540302000001"/>
    <n v="12571.044139000001"/>
    <n v="39587.540302000001"/>
    <n v="24.095932041319781"/>
    <n v="75.904067958680216"/>
    <n v="31.711193818549692"/>
    <n v="41.372042220790007"/>
    <n v="19.849705120119975"/>
    <n v="80.150294879880022"/>
    <n v="50.25681543427428"/>
    <n v="70"/>
    <n v="31.755052329848588"/>
    <n v="0"/>
    <n v="53.48528101187005"/>
    <n v="42.788224809496043"/>
    <n v="34.781704200613113"/>
    <n v="100"/>
    <n v="121.54991659754609"/>
    <n v="70"/>
    <n v="79.306820676771821"/>
    <n v="70"/>
    <n v="0"/>
    <n v="0"/>
    <n v="80"/>
    <n v="80"/>
    <n v="16"/>
    <n v="58.788224809496043"/>
    <n v="58.788224809496043"/>
    <s v="2. Riesgo (&gt;=40 y &lt;60)"/>
  </r>
  <r>
    <s v="25386"/>
    <x v="1"/>
    <x v="10"/>
    <x v="495"/>
    <s v="Intermedio"/>
    <n v="5"/>
    <s v="G1"/>
    <n v="0"/>
    <n v="1237.6097930000001"/>
    <n v="20821.263203999999"/>
    <n v="64826.60024"/>
    <n v="27657.969905999998"/>
    <n v="9225.6196139999993"/>
    <n v="44488.554454999998"/>
    <n v="9171.7121079999997"/>
    <n v="27657.969905999998"/>
    <n v="18019.200872999998"/>
    <n v="0"/>
    <n v="10699.276752000005"/>
    <n v="211.27644799999999"/>
    <n v="0"/>
    <n v="307408.39938284998"/>
    <n v="30910.254991419999"/>
    <s v="Si"/>
    <n v="27.641867329384183"/>
    <n v="80"/>
    <n v="24682.445319999999"/>
    <n v="26333.176593"/>
    <n v="44488.554454999998"/>
    <n v="36796.161440000003"/>
    <n v="22058.872996999999"/>
    <n v="64826.60024"/>
    <n v="10910.553200000006"/>
    <n v="64826.60024"/>
    <n v="34.027502468637863"/>
    <n v="65.972497531362137"/>
    <n v="20.615891481205917"/>
    <n v="26.896544408263605"/>
    <n v="10.055110743062036"/>
    <n v="89.944889256937969"/>
    <n v="65.150121047354929"/>
    <n v="100"/>
    <n v="16.83036463366447"/>
    <n v="40"/>
    <n v="64.562786239312743"/>
    <n v="51.650228991450199"/>
    <n v="52.358132670615817"/>
    <n v="100"/>
    <n v="106.68787574164067"/>
    <n v="100"/>
    <n v="82.709276331329619"/>
    <n v="80"/>
    <n v="0"/>
    <n v="0"/>
    <n v="93.333333333333329"/>
    <n v="93.333333333333329"/>
    <n v="18.666666666666668"/>
    <n v="70.316895658116863"/>
    <n v="70.316895658116863"/>
    <s v="4. Solvente (&gt;=70 y &lt;80)"/>
  </r>
  <r>
    <s v="25394"/>
    <x v="1"/>
    <x v="10"/>
    <x v="496"/>
    <s v="Intermedio"/>
    <n v="6"/>
    <s v="G3"/>
    <n v="0"/>
    <n v="1752.7364070000001"/>
    <n v="10527.945668"/>
    <n v="22415.922188999997"/>
    <n v="3424.1044929999998"/>
    <n v="324.11332199999998"/>
    <n v="15314.764385"/>
    <n v="3165.9629490000002"/>
    <n v="3424.1044929999998"/>
    <n v="1470.574486"/>
    <n v="0"/>
    <n v="5147.6277969999974"/>
    <n v="642.89961400000004"/>
    <n v="0"/>
    <n v="33950.945356459997"/>
    <n v="8358.2126709999993"/>
    <s v="Si"/>
    <n v="43.247481044269939"/>
    <n v="80"/>
    <n v="992.31399099999999"/>
    <n v="1574.4367279999999"/>
    <n v="15314.764385"/>
    <n v="13418.861693999999"/>
    <n v="12280.682075000001"/>
    <n v="22415.922188999997"/>
    <n v="5790.5274109999973"/>
    <n v="22415.922188999997"/>
    <n v="54.785531335518328"/>
    <n v="45.214468664481672"/>
    <n v="20.672619371806288"/>
    <n v="27.424993651735086"/>
    <n v="24.61849760955079"/>
    <n v="75.381502390449214"/>
    <n v="42.947710532968252"/>
    <n v="50"/>
    <n v="25.832206956185551"/>
    <n v="20"/>
    <n v="43.604192941333196"/>
    <n v="34.883354353066558"/>
    <n v="36.752518955730061"/>
    <n v="100"/>
    <n v="158.66315927011857"/>
    <n v="0"/>
    <n v="87.620425340288378"/>
    <n v="80"/>
    <n v="0"/>
    <n v="0"/>
    <n v="60"/>
    <n v="60"/>
    <n v="12"/>
    <n v="46.883354353066558"/>
    <n v="46.883354353066558"/>
    <s v="2. Riesgo (&gt;=40 y &lt;60)"/>
  </r>
  <r>
    <s v="25398"/>
    <x v="1"/>
    <x v="10"/>
    <x v="497"/>
    <s v="Rural"/>
    <n v="6"/>
    <s v="G4"/>
    <n v="0"/>
    <n v="2163.3322480000002"/>
    <n v="9073.4100899999994"/>
    <n v="17476.190295"/>
    <n v="3105.7102080000004"/>
    <n v="370.43076400000001"/>
    <n v="15668.998771999999"/>
    <n v="4663.7813040000001"/>
    <n v="3105.7102080000004"/>
    <n v="1200.1354970000002"/>
    <n v="13.029086"/>
    <n v="138.29276400000163"/>
    <n v="1309.755627"/>
    <n v="0"/>
    <n v="39101.933999919995"/>
    <n v="7402.0078227799995"/>
    <s v="Si"/>
    <n v="57.542055203679922"/>
    <n v="80"/>
    <n v="817.66100800000004"/>
    <n v="942.37796000000003"/>
    <n v="15432.322819999999"/>
    <n v="13163.733649"/>
    <n v="11236.742338"/>
    <n v="17476.190295"/>
    <n v="1461.0774770000016"/>
    <n v="17476.190295"/>
    <n v="64.297436388151894"/>
    <n v="35.702563611848106"/>
    <n v="29.764386173378409"/>
    <n v="41.554002610762652"/>
    <n v="18.930029964234365"/>
    <n v="81.069970035765635"/>
    <n v="38.642868027692039"/>
    <n v="50"/>
    <n v="8.3603889196492727"/>
    <n v="80"/>
    <n v="57.66530725167528"/>
    <n v="46.132245801340225"/>
    <n v="22.457944796320078"/>
    <n v="99.486582033863002"/>
    <n v="115.25289218634234"/>
    <n v="80"/>
    <n v="85.299755600887565"/>
    <n v="80"/>
    <n v="0"/>
    <n v="0"/>
    <n v="86.495527344620996"/>
    <n v="86.495527344620996"/>
    <n v="17.2991054689242"/>
    <n v="63.431351270264429"/>
    <n v="63.431351270264429"/>
    <s v="3. Vulnerable (&gt;=60 y &lt;70)"/>
  </r>
  <r>
    <s v="25402"/>
    <x v="1"/>
    <x v="10"/>
    <x v="371"/>
    <s v="Intermedio"/>
    <n v="6"/>
    <s v="G1"/>
    <n v="0"/>
    <n v="1390.999779"/>
    <n v="10521.562387"/>
    <n v="29847.633065999995"/>
    <n v="13953.468968699997"/>
    <n v="2793.6443669999999"/>
    <n v="18334.014193999999"/>
    <n v="1146.6500579999999"/>
    <n v="13953.468968699997"/>
    <n v="8508.7303646999972"/>
    <n v="80.369842000000006"/>
    <n v="6068.8802679999935"/>
    <n v="6607.3228769999996"/>
    <n v="0"/>
    <n v="176869.39725419"/>
    <n v="15085.034756139999"/>
    <s v="Si"/>
    <n v="32.474753966054266"/>
    <n v="80"/>
    <n v="8030.7068429999999"/>
    <n v="12526.374258"/>
    <n v="18334.014193999999"/>
    <n v="16230.381584000001"/>
    <n v="11912.562166"/>
    <n v="29847.633065999995"/>
    <n v="12756.572986999992"/>
    <n v="29847.633065999995"/>
    <n v="39.91124569126999"/>
    <n v="60.08875430873001"/>
    <n v="6.2542225934092128"/>
    <n v="8.1595780554116839"/>
    <n v="8.5289117226200286"/>
    <n v="91.471088277379977"/>
    <n v="60.979319076758081"/>
    <n v="80"/>
    <n v="42.738976852175412"/>
    <n v="0"/>
    <n v="47.943884128304333"/>
    <n v="38.355107302643468"/>
    <n v="47.525246033945734"/>
    <n v="100"/>
    <n v="155.98096783869863"/>
    <n v="0"/>
    <n v="88.526066426367038"/>
    <n v="80"/>
    <n v="0"/>
    <n v="0"/>
    <n v="60"/>
    <n v="60"/>
    <n v="12"/>
    <n v="50.355107302643468"/>
    <n v="50.355107302643468"/>
    <s v="2. Riesgo (&gt;=40 y &lt;60)"/>
  </r>
  <r>
    <s v="25407"/>
    <x v="1"/>
    <x v="10"/>
    <x v="498"/>
    <s v="Rural"/>
    <n v="6"/>
    <s v="G3"/>
    <n v="0"/>
    <n v="1382.0745429999999"/>
    <n v="7924.937664"/>
    <n v="13732.733456999998"/>
    <n v="4018.2366123000002"/>
    <n v="458.69466499999999"/>
    <n v="14337.128202"/>
    <n v="3969.6476919999996"/>
    <n v="4018.2366123000002"/>
    <n v="1971.3365253000002"/>
    <n v="0"/>
    <n v="554.73465099999885"/>
    <n v="3184.315924"/>
    <n v="0"/>
    <n v="89296.679651279992"/>
    <n v="5137.9931630600004"/>
    <s v="Si"/>
    <n v="38.597657994962233"/>
    <n v="80"/>
    <n v="2037.386"/>
    <n v="2548.5888789999999"/>
    <n v="11131.098719"/>
    <n v="10132.240366"/>
    <n v="9307.0122069999998"/>
    <n v="13732.733456999998"/>
    <n v="3739.0505749999988"/>
    <n v="13732.733456999998"/>
    <n v="67.772466684379779"/>
    <n v="32.227533315620221"/>
    <n v="27.687885858802897"/>
    <n v="36.73168263056386"/>
    <n v="5.7538457007862016"/>
    <n v="94.246154299213799"/>
    <n v="49.059742257726981"/>
    <n v="70"/>
    <n v="27.22728571633413"/>
    <n v="20"/>
    <n v="50.641074049079577"/>
    <n v="40.512859239263662"/>
    <n v="41.402342005037767"/>
    <n v="100"/>
    <n v="125.09111572377547"/>
    <n v="70"/>
    <n v="91.026417263778114"/>
    <n v="100"/>
    <n v="0"/>
    <n v="0"/>
    <n v="90"/>
    <n v="90"/>
    <n v="18"/>
    <n v="58.512859239263662"/>
    <n v="58.512859239263662"/>
    <s v="2. Riesgo (&gt;=40 y &lt;60)"/>
  </r>
  <r>
    <s v="25426"/>
    <x v="1"/>
    <x v="10"/>
    <x v="499"/>
    <s v="Rural disperso"/>
    <n v="6"/>
    <s v="G3"/>
    <n v="0"/>
    <n v="1520.7540799999999"/>
    <n v="7401.1599509999996"/>
    <n v="14513.204571999999"/>
    <n v="3645.9009109999997"/>
    <n v="801.90150600000004"/>
    <n v="12987.616387999999"/>
    <n v="3751.3405189999999"/>
    <n v="3645.9009109999997"/>
    <n v="1777.4166109999996"/>
    <n v="3.7761360000000002"/>
    <n v="-342.89611599999989"/>
    <n v="5701.264255"/>
    <n v="390"/>
    <n v="45976.418480079999"/>
    <n v="5198.4682153699996"/>
    <s v="Si"/>
    <n v="49.624716437852364"/>
    <n v="80"/>
    <n v="1310.8554610000001"/>
    <n v="2044.76063"/>
    <n v="12987.616387999999"/>
    <n v="11346.511748999999"/>
    <n v="8921.9140310000003"/>
    <n v="14513.204571999999"/>
    <n v="5362.1442750000006"/>
    <n v="14903.204571999999"/>
    <n v="61.474459253560369"/>
    <n v="38.525540746439631"/>
    <n v="28.883979992403205"/>
    <n v="38.318461423850373"/>
    <n v="11.306814204378092"/>
    <n v="88.693185795621901"/>
    <n v="48.75109484290644"/>
    <n v="70"/>
    <n v="35.979807222631486"/>
    <n v="0"/>
    <n v="47.107437593182382"/>
    <n v="37.685950074545907"/>
    <n v="30.375283562147636"/>
    <n v="100"/>
    <n v="155.98673468088788"/>
    <n v="0"/>
    <n v="87.364081368184628"/>
    <n v="80"/>
    <n v="0"/>
    <n v="0"/>
    <n v="60"/>
    <n v="60"/>
    <n v="12"/>
    <n v="49.685950074545907"/>
    <n v="49.685950074545907"/>
    <s v="2. Riesgo (&gt;=40 y &lt;60)"/>
  </r>
  <r>
    <s v="25430"/>
    <x v="1"/>
    <x v="10"/>
    <x v="500"/>
    <s v="Ciudades y aglomeraciones"/>
    <n v="2"/>
    <s v="G1"/>
    <n v="0"/>
    <n v="0"/>
    <n v="24813.139804999999"/>
    <n v="110698.30825199999"/>
    <n v="74208.474402399996"/>
    <n v="14537.700894"/>
    <n v="104491.89967100001"/>
    <n v="44678.023759000003"/>
    <n v="74208.474402399996"/>
    <n v="42701.3387544"/>
    <n v="0"/>
    <n v="-24932.102407000028"/>
    <n v="64617.227751999999"/>
    <n v="0"/>
    <n v="292098.07158331998"/>
    <n v="69047.732152030003"/>
    <s v="Si"/>
    <n v="45.327078541250692"/>
    <n v="70"/>
    <n v="54785.607747000002"/>
    <n v="73789.019583999994"/>
    <n v="104123.27501100001"/>
    <n v="74982.890744000004"/>
    <n v="24813.139804999999"/>
    <n v="110698.30825199999"/>
    <n v="39685.125344999971"/>
    <n v="110698.30825199999"/>
    <n v="22.415102991921017"/>
    <n v="77.584897008078983"/>
    <n v="42.757404066412668"/>
    <n v="55.783491987369985"/>
    <n v="23.638544334701084"/>
    <n v="76.361455665298919"/>
    <n v="57.542402128966259"/>
    <n v="80"/>
    <n v="35.84980292079846"/>
    <n v="0"/>
    <n v="57.945968932149583"/>
    <n v="46.356775145719666"/>
    <n v="24.672921458749308"/>
    <n v="100"/>
    <n v="134.68686872062781"/>
    <n v="60"/>
    <n v="72.01357308063784"/>
    <n v="70"/>
    <n v="0"/>
    <n v="0"/>
    <n v="76.666666666666671"/>
    <n v="76.666666666666671"/>
    <n v="15.333333333333336"/>
    <n v="61.690108479053002"/>
    <n v="61.690108479053002"/>
    <s v="3. Vulnerable (&gt;=60 y &lt;70)"/>
  </r>
  <r>
    <s v="25436"/>
    <x v="1"/>
    <x v="10"/>
    <x v="501"/>
    <s v="Rural disperso"/>
    <n v="6"/>
    <s v="G3"/>
    <n v="0"/>
    <n v="957.44209624999996"/>
    <n v="4671.9090367500003"/>
    <n v="8744.8517969999994"/>
    <n v="1961.58687085"/>
    <n v="147.87255400000001"/>
    <n v="6983.7970100000002"/>
    <n v="788.47104400000001"/>
    <n v="1961.58687085"/>
    <n v="442.83176984999977"/>
    <n v="0"/>
    <n v="242.29968599999847"/>
    <n v="2052.4244189999999"/>
    <n v="0"/>
    <n v="18084.28187947"/>
    <n v="5650.4186132700006"/>
    <s v="Si"/>
    <n v="60.176239555481594"/>
    <n v="80"/>
    <n v="736.45490800000005"/>
    <n v="968.78929200000005"/>
    <n v="6983.7970100000002"/>
    <n v="6618.1433020000004"/>
    <n v="5629.3511330000001"/>
    <n v="8744.8517969999994"/>
    <n v="2294.7241049999984"/>
    <n v="8744.8517969999994"/>
    <n v="64.373316594469898"/>
    <n v="35.626683405530102"/>
    <n v="11.290005177283925"/>
    <n v="14.977701410076019"/>
    <n v="31.244915617493124"/>
    <n v="68.75508438250688"/>
    <n v="22.575180147800985"/>
    <n v="30"/>
    <n v="26.240857572763261"/>
    <n v="20"/>
    <n v="33.871893839622601"/>
    <n v="27.097515071698083"/>
    <n v="19.823760444518406"/>
    <n v="87.817393246348615"/>
    <n v="131.54767270557724"/>
    <n v="60"/>
    <n v="94.764256356872565"/>
    <n v="100"/>
    <n v="0"/>
    <n v="0"/>
    <n v="82.605797748782877"/>
    <n v="82.605797748782877"/>
    <n v="16.521159549756575"/>
    <n v="43.618674621454659"/>
    <n v="43.618674621454659"/>
    <s v="2. Riesgo (&gt;=40 y &lt;60)"/>
  </r>
  <r>
    <s v="25438"/>
    <x v="1"/>
    <x v="10"/>
    <x v="502"/>
    <s v="Rural disperso"/>
    <n v="6"/>
    <s v="G3"/>
    <n v="0"/>
    <n v="1229.7069345"/>
    <n v="8609.8509145000007"/>
    <n v="14744.544983"/>
    <n v="2780.2408525000001"/>
    <n v="325.67671799999999"/>
    <n v="11960.636219"/>
    <n v="1511.5814969999999"/>
    <n v="2780.2408525000001"/>
    <n v="648.70493850000048"/>
    <n v="22.809163999999999"/>
    <n v="652.37284999999974"/>
    <n v="1321.7643290000001"/>
    <n v="0"/>
    <n v="33261.874292759996"/>
    <n v="9383.9590283300004"/>
    <s v="Si"/>
    <n v="65.14721303857651"/>
    <n v="80"/>
    <n v="1242.1248069999999"/>
    <n v="1534.641126"/>
    <n v="11960.636219"/>
    <n v="9861.9488340000007"/>
    <n v="9839.5578490000007"/>
    <n v="14744.544983"/>
    <n v="1996.9463429999998"/>
    <n v="14744.544983"/>
    <n v="66.733546951395951"/>
    <n v="33.266453048604049"/>
    <n v="12.637968995318039"/>
    <n v="16.765955645665134"/>
    <n v="28.212357925880852"/>
    <n v="71.787642074119148"/>
    <n v="23.332688530084841"/>
    <n v="30"/>
    <n v="13.543628137066397"/>
    <n v="60"/>
    <n v="42.364010153677668"/>
    <n v="33.891208122942139"/>
    <n v="14.85278696142349"/>
    <n v="65.796448511676559"/>
    <n v="123.54967209023788"/>
    <n v="70"/>
    <n v="82.453380016138766"/>
    <n v="80"/>
    <n v="0.36046267734271265"/>
    <n v="0"/>
    <n v="71.932149503892177"/>
    <n v="72.292612181234887"/>
    <n v="14.458522436246978"/>
    <n v="48.277638023720577"/>
    <n v="48.349730559189119"/>
    <s v="2. Riesgo (&gt;=40 y &lt;60)"/>
  </r>
  <r>
    <s v="25473"/>
    <x v="1"/>
    <x v="10"/>
    <x v="503"/>
    <s v="Ciudades y aglomeraciones"/>
    <n v="1"/>
    <s v="G1"/>
    <n v="0"/>
    <n v="0"/>
    <n v="75104.837966000006"/>
    <n v="219176.20597400001"/>
    <n v="129287.87276540001"/>
    <n v="19867.362681999999"/>
    <n v="214173.33373800002"/>
    <n v="54180.335529999997"/>
    <n v="129287.87276540001"/>
    <n v="93983.960314399999"/>
    <n v="1088.5437039999999"/>
    <n v="-30301.040215000015"/>
    <n v="30735.106953999999"/>
    <n v="0"/>
    <n v="1356040.1033128898"/>
    <n v="77097.228025460005"/>
    <s v="Si"/>
    <n v="19.687464085636737"/>
    <n v="65"/>
    <n v="91325.735499999995"/>
    <n v="128671.58169000001"/>
    <n v="214173.33373800002"/>
    <n v="133065.239826"/>
    <n v="75104.837966000006"/>
    <n v="219176.20597400001"/>
    <n v="1522.6104429999832"/>
    <n v="219176.20597400001"/>
    <n v="34.266875654791377"/>
    <n v="65.733124345208623"/>
    <n v="25.297423626173387"/>
    <n v="33.004310223320452"/>
    <n v="5.6854681389662964"/>
    <n v="94.3145318610337"/>
    <n v="72.693562284019535"/>
    <n v="100"/>
    <n v="0.69469696139397741"/>
    <n v="100"/>
    <n v="78.610393285912565"/>
    <n v="62.888314628730058"/>
    <n v="45.312535914363266"/>
    <n v="100"/>
    <n v="140.89301442308121"/>
    <n v="50"/>
    <n v="62.129695375045983"/>
    <n v="60"/>
    <n v="0"/>
    <n v="0"/>
    <n v="70"/>
    <n v="70"/>
    <n v="14"/>
    <n v="76.888314628730058"/>
    <n v="76.888314628730058"/>
    <s v="4. Solvente (&gt;=70 y &lt;80)"/>
  </r>
  <r>
    <s v="25483"/>
    <x v="1"/>
    <x v="10"/>
    <x v="72"/>
    <s v="Rural"/>
    <n v="6"/>
    <s v="G1"/>
    <n v="0"/>
    <n v="1232.923162"/>
    <n v="3790.6950320000001"/>
    <n v="7515.3885300000002"/>
    <n v="2822.4460309999999"/>
    <n v="379.79358200000001"/>
    <n v="6638.8401880000001"/>
    <n v="2541.5178649999998"/>
    <n v="2822.4460309999999"/>
    <n v="1326.7467559999998"/>
    <n v="0"/>
    <n v="-619.1509329999999"/>
    <n v="1989.230673"/>
    <n v="0"/>
    <n v="18577.91771663"/>
    <n v="2815.6113377299998"/>
    <s v="Si"/>
    <n v="41.39769422842285"/>
    <n v="80"/>
    <n v="941.20653300000004"/>
    <n v="1580.803269"/>
    <n v="6638.8401880000001"/>
    <n v="5059.8877700000003"/>
    <n v="5023.6181940000006"/>
    <n v="7515.3885300000002"/>
    <n v="1370.0797400000001"/>
    <n v="7515.3885300000002"/>
    <n v="66.844424262919645"/>
    <n v="33.155575737080355"/>
    <n v="38.282558293749965"/>
    <n v="49.945379764365946"/>
    <n v="15.155688493601243"/>
    <n v="84.844311506398753"/>
    <n v="47.006984063745946"/>
    <n v="70"/>
    <n v="18.230324813293453"/>
    <n v="40"/>
    <n v="55.589053401569018"/>
    <n v="44.471242721255216"/>
    <n v="38.60230577157715"/>
    <n v="100"/>
    <n v="167.95498262866391"/>
    <n v="0"/>
    <n v="76.216441828890126"/>
    <n v="70"/>
    <n v="0"/>
    <n v="0"/>
    <n v="56.666666666666664"/>
    <n v="56.666666666666664"/>
    <n v="11.333333333333334"/>
    <n v="55.804576054588551"/>
    <n v="55.804576054588551"/>
    <s v="2. Riesgo (&gt;=40 y &lt;60)"/>
  </r>
  <r>
    <s v="25486"/>
    <x v="1"/>
    <x v="10"/>
    <x v="504"/>
    <s v="Ciudades y aglomeraciones"/>
    <n v="6"/>
    <s v="G1"/>
    <n v="0"/>
    <n v="962.31337199999996"/>
    <n v="5227.520117"/>
    <n v="14159.033588999999"/>
    <n v="7083.5196446999998"/>
    <n v="2066.756453"/>
    <n v="8552.2229660000012"/>
    <n v="795.84946400000001"/>
    <n v="7083.5196446999998"/>
    <n v="2637.8320676999992"/>
    <n v="73.867327000000003"/>
    <n v="1161.123045999997"/>
    <n v="1903.4399000000001"/>
    <n v="0"/>
    <n v="185384.51967326002"/>
    <n v="21921.127144619997"/>
    <s v="Si"/>
    <n v="62.68214041555391"/>
    <n v="80"/>
    <n v="5945.9627710000004"/>
    <n v="6065.0766359999998"/>
    <n v="8552.2229660000012"/>
    <n v="7988.3211030000002"/>
    <n v="6189.8334889999996"/>
    <n v="14159.033588999999"/>
    <n v="3138.4302729999972"/>
    <n v="14159.033588999999"/>
    <n v="43.716496963527334"/>
    <n v="56.283503036472666"/>
    <n v="9.3057614045372627"/>
    <n v="12.140771360676625"/>
    <n v="11.824680498272434"/>
    <n v="88.175319501727571"/>
    <n v="37.239002642897539"/>
    <n v="50"/>
    <n v="22.165568386236544"/>
    <n v="20"/>
    <n v="45.319918779775371"/>
    <n v="36.2559350238203"/>
    <n v="17.31785958444609"/>
    <n v="76.716488255026221"/>
    <n v="102.00327297003857"/>
    <n v="100"/>
    <n v="93.406370890447619"/>
    <n v="100"/>
    <n v="0"/>
    <n v="0"/>
    <n v="92.238829418342064"/>
    <n v="92.238829418342064"/>
    <n v="18.447765883668414"/>
    <n v="54.70370090748871"/>
    <n v="54.70370090748871"/>
    <s v="2. Riesgo (&gt;=40 y &lt;60)"/>
  </r>
  <r>
    <s v="25488"/>
    <x v="1"/>
    <x v="10"/>
    <x v="505"/>
    <s v="Rural"/>
    <n v="6"/>
    <s v="G1"/>
    <n v="0"/>
    <n v="1429.7739300000001"/>
    <n v="5506.5939930000004"/>
    <n v="20482.394530000001"/>
    <n v="14018.712427"/>
    <n v="2951.3328499999998"/>
    <n v="13461.261237000001"/>
    <n v="2624.1599679999999"/>
    <n v="14018.712427"/>
    <n v="9033.2210730000006"/>
    <n v="163.03173200000001"/>
    <n v="2035.641939000001"/>
    <n v="7531.4716170000002"/>
    <n v="0"/>
    <n v="67302.124161910004"/>
    <n v="10079.57752031"/>
    <s v="Si"/>
    <n v="32.466590831308793"/>
    <n v="80"/>
    <n v="8169.6392759999999"/>
    <n v="12557.278071999999"/>
    <n v="13461.261237000001"/>
    <n v="11836.415369"/>
    <n v="6936.3679230000007"/>
    <n v="20482.394530000001"/>
    <n v="9730.1452880000015"/>
    <n v="20482.394530000001"/>
    <n v="33.865024486470531"/>
    <n v="66.134975513529469"/>
    <n v="19.494161221588655"/>
    <n v="25.433077850467971"/>
    <n v="14.976611282076874"/>
    <n v="85.023388717923126"/>
    <n v="64.436881204596517"/>
    <n v="80"/>
    <n v="47.50492074424465"/>
    <n v="0"/>
    <n v="51.318288416384107"/>
    <n v="41.054630733107288"/>
    <n v="47.533409168691207"/>
    <n v="100"/>
    <n v="153.70664049867653"/>
    <n v="0"/>
    <n v="87.929467830741558"/>
    <n v="80"/>
    <n v="0"/>
    <n v="0"/>
    <n v="60"/>
    <n v="60"/>
    <n v="12"/>
    <n v="53.054630733107288"/>
    <n v="53.054630733107288"/>
    <s v="2. Riesgo (&gt;=40 y &lt;60)"/>
  </r>
  <r>
    <s v="25489"/>
    <x v="1"/>
    <x v="10"/>
    <x v="506"/>
    <s v="Intermedio"/>
    <n v="6"/>
    <s v="G3"/>
    <n v="0"/>
    <n v="1109.8786634999999"/>
    <n v="4534.6426954999997"/>
    <n v="10442.851301000001"/>
    <n v="2602.8355404999998"/>
    <n v="547.03247699999997"/>
    <n v="9654.9109590000007"/>
    <n v="4023.639913"/>
    <n v="2602.8355404999998"/>
    <n v="1077.1552494999999"/>
    <n v="0"/>
    <n v="-737.73994900000071"/>
    <n v="4383.9049009999999"/>
    <n v="0"/>
    <n v="49927.518136860002"/>
    <n v="5430.2796961499998"/>
    <s v="Si"/>
    <n v="48.320047283599784"/>
    <n v="80"/>
    <n v="1156.4000000000001"/>
    <n v="1491.1327249999999"/>
    <n v="9654.9109590000007"/>
    <n v="6879.784791"/>
    <n v="5644.5213589999994"/>
    <n v="10442.851301000001"/>
    <n v="3646.1649519999992"/>
    <n v="10442.851301000001"/>
    <n v="54.051534358815246"/>
    <n v="45.948465641184754"/>
    <n v="41.674541899832754"/>
    <n v="55.286851970032522"/>
    <n v="10.876326119925809"/>
    <n v="89.123673880074193"/>
    <n v="41.383915070296005"/>
    <n v="50"/>
    <n v="34.915415789276295"/>
    <n v="0"/>
    <n v="48.071798298258294"/>
    <n v="38.457438638606639"/>
    <n v="31.679952716400216"/>
    <n v="100"/>
    <n v="128.94610212729157"/>
    <n v="70"/>
    <n v="71.256843488410254"/>
    <n v="70"/>
    <n v="0"/>
    <n v="0"/>
    <n v="80"/>
    <n v="80"/>
    <n v="16"/>
    <n v="54.457438638606639"/>
    <n v="54.457438638606639"/>
    <s v="2. Riesgo (&gt;=40 y &lt;60)"/>
  </r>
  <r>
    <s v="25491"/>
    <x v="1"/>
    <x v="10"/>
    <x v="507"/>
    <s v="Intermedio"/>
    <n v="6"/>
    <s v="G3"/>
    <n v="0"/>
    <n v="1101.7450719999999"/>
    <n v="3534.0820440000002"/>
    <n v="15145.903493"/>
    <n v="3215.4632517999999"/>
    <n v="827.78206399999999"/>
    <n v="12649.327781"/>
    <n v="5885.7133199999998"/>
    <n v="3215.4632517999999"/>
    <n v="1344.8668357999998"/>
    <n v="0"/>
    <n v="625.97929599999952"/>
    <n v="1797.88462"/>
    <n v="0"/>
    <n v="64173.273311839999"/>
    <n v="7235.6680709100001"/>
    <s v="Si"/>
    <n v="50.371009971564121"/>
    <n v="80"/>
    <n v="2032.34"/>
    <n v="2106.9869079999999"/>
    <n v="12649.327781"/>
    <n v="7627.8127379999996"/>
    <n v="4635.8271160000004"/>
    <n v="15145.903493"/>
    <n v="2423.8639159999993"/>
    <n v="15145.903493"/>
    <n v="30.607795158225763"/>
    <n v="69.39220484177423"/>
    <n v="46.529850612620464"/>
    <n v="61.728068161872194"/>
    <n v="11.275204921758316"/>
    <n v="88.724795078241684"/>
    <n v="41.824979186036423"/>
    <n v="50"/>
    <n v="16.00342902699888"/>
    <n v="40"/>
    <n v="61.969013616377616"/>
    <n v="49.575210893102096"/>
    <n v="29.628990028435879"/>
    <n v="100"/>
    <n v="103.67295373805564"/>
    <n v="100"/>
    <n v="60.302119369990571"/>
    <n v="60"/>
    <n v="0.64066094090483139"/>
    <n v="0"/>
    <n v="86.666666666666671"/>
    <n v="87.307327607571509"/>
    <n v="17.461465521514302"/>
    <n v="66.908544226435424"/>
    <n v="67.036676414616394"/>
    <s v="3. Vulnerable (&gt;=60 y &lt;70)"/>
  </r>
  <r>
    <s v="25506"/>
    <x v="1"/>
    <x v="10"/>
    <x v="118"/>
    <s v="Rural disperso"/>
    <n v="6"/>
    <s v="G3"/>
    <n v="0"/>
    <n v="843.13905399999999"/>
    <n v="1512.2921309999999"/>
    <n v="4683.3704200000002"/>
    <n v="1656.9106380000001"/>
    <n v="316.953485"/>
    <n v="9293.9685289999998"/>
    <n v="86.933473000000006"/>
    <n v="1656.9106380000001"/>
    <n v="340.83885499999997"/>
    <n v="0"/>
    <n v="-5926.669891999999"/>
    <n v="2062.5921199999998"/>
    <n v="0"/>
    <n v="25543.652689160001"/>
    <n v="4075.5250954099997"/>
    <s v="Si"/>
    <n v="65.067522872474598"/>
    <n v="80"/>
    <n v="777.31030599999997"/>
    <n v="788.25018499999999"/>
    <n v="9293.9685289999998"/>
    <n v="7928.3263960000004"/>
    <n v="2355.4311849999999"/>
    <n v="4683.3704200000002"/>
    <n v="-3864.0777719999992"/>
    <n v="4683.3704200000002"/>
    <n v="50.29350603875573"/>
    <n v="49.70649396124427"/>
    <n v="0.93537516001631826"/>
    <n v="1.2409002151137074"/>
    <n v="15.955138229465264"/>
    <n v="84.044861770534737"/>
    <n v="20.570744564197792"/>
    <n v="30"/>
    <n v="-82.506345334093794"/>
    <n v="0"/>
    <n v="32.998451189378542"/>
    <n v="26.398760951502837"/>
    <n v="14.932477127525402"/>
    <n v="66.149468448233236"/>
    <n v="101.40740176935208"/>
    <n v="100"/>
    <n v="85.306146359988389"/>
    <n v="80"/>
    <n v="0"/>
    <n v="0"/>
    <n v="82.049822816077736"/>
    <n v="82.049822816077736"/>
    <n v="16.409964563215549"/>
    <n v="42.80872551471839"/>
    <n v="42.80872551471839"/>
    <s v="2. Riesgo (&gt;=40 y &lt;60)"/>
  </r>
  <r>
    <s v="25513"/>
    <x v="1"/>
    <x v="10"/>
    <x v="508"/>
    <s v="Intermedio"/>
    <n v="6"/>
    <s v="G2"/>
    <n v="0"/>
    <n v="1215.6224319999999"/>
    <n v="17663.319713000001"/>
    <n v="36224.835728999999"/>
    <n v="9765.8846830000002"/>
    <n v="1581.9122440000001"/>
    <n v="29816.525451000001"/>
    <n v="3153.5580319999999"/>
    <n v="9765.8846830000002"/>
    <n v="5993.9567520000001"/>
    <n v="61.519779"/>
    <n v="3967.5269819999958"/>
    <n v="3220.113531"/>
    <n v="1250"/>
    <n v="190789.38394418999"/>
    <n v="17282.303333889999"/>
    <s v="Si"/>
    <n v="32.420418108569379"/>
    <n v="80"/>
    <n v="6623.1349970000001"/>
    <n v="8480.6896379999998"/>
    <n v="28485.380816000001"/>
    <n v="26098.8148"/>
    <n v="18878.942145000001"/>
    <n v="36224.835728999999"/>
    <n v="7249.1602919999959"/>
    <n v="37474.835728999999"/>
    <n v="52.116018651497583"/>
    <n v="47.883981348502417"/>
    <n v="10.57654433003103"/>
    <n v="13.954025750897003"/>
    <n v="9.0583149736179482"/>
    <n v="90.941685026382046"/>
    <n v="61.376485045271963"/>
    <n v="80"/>
    <n v="19.344074899813943"/>
    <n v="40"/>
    <n v="54.555938425156299"/>
    <n v="43.644750740125041"/>
    <n v="47.579581891430621"/>
    <n v="100"/>
    <n v="128.04645597351396"/>
    <n v="70"/>
    <n v="91.621786517737249"/>
    <n v="100"/>
    <n v="0"/>
    <n v="0"/>
    <n v="90"/>
    <n v="90"/>
    <n v="18"/>
    <n v="61.644750740125041"/>
    <n v="61.644750740125041"/>
    <s v="3. Vulnerable (&gt;=60 y &lt;70)"/>
  </r>
  <r>
    <s v="25518"/>
    <x v="1"/>
    <x v="10"/>
    <x v="509"/>
    <s v="Rural disperso"/>
    <n v="6"/>
    <s v="G3"/>
    <n v="0"/>
    <n v="1878.4754840000001"/>
    <n v="6798.6392960000003"/>
    <n v="13081.845969"/>
    <n v="2654.3916570000001"/>
    <n v="344.808967"/>
    <n v="10740.711076"/>
    <n v="2991.5115089999999"/>
    <n v="2654.3916570000001"/>
    <n v="1179.1268219999999"/>
    <n v="0"/>
    <n v="865.87005800000043"/>
    <n v="3006.1640299999999"/>
    <n v="0"/>
    <n v="31564.304981369998"/>
    <n v="8434.755233670001"/>
    <s v="Si"/>
    <n v="42.064652533263761"/>
    <n v="80"/>
    <n v="632.202853"/>
    <n v="775.56417299999998"/>
    <n v="10740.711076"/>
    <n v="9149.7913069999995"/>
    <n v="8677.1147799999999"/>
    <n v="13081.845969"/>
    <n v="3872.0340880000003"/>
    <n v="13081.845969"/>
    <n v="66.329436996599142"/>
    <n v="33.670563003400858"/>
    <n v="27.852080628856125"/>
    <n v="36.949508946879597"/>
    <n v="26.722448787161298"/>
    <n v="73.277551212838702"/>
    <n v="44.421734783956182"/>
    <n v="50"/>
    <n v="29.598529880076136"/>
    <n v="20"/>
    <n v="42.779524632623826"/>
    <n v="34.223619706099065"/>
    <n v="37.935347466736239"/>
    <n v="100"/>
    <n v="122.67647469790839"/>
    <n v="70"/>
    <n v="85.187947448331499"/>
    <n v="80"/>
    <n v="1.150793405467669"/>
    <n v="0"/>
    <n v="83.333333333333329"/>
    <n v="84.484126738800995"/>
    <n v="16.896825347760199"/>
    <n v="50.890286372765729"/>
    <n v="51.120445053859264"/>
    <s v="2. Riesgo (&gt;=40 y &lt;60)"/>
  </r>
  <r>
    <s v="25524"/>
    <x v="1"/>
    <x v="10"/>
    <x v="510"/>
    <s v="Rural"/>
    <n v="6"/>
    <s v="G2"/>
    <n v="0"/>
    <n v="1135.697103"/>
    <n v="5307.2779899999996"/>
    <n v="12694.234205999999"/>
    <n v="2322.080054"/>
    <n v="316.51287300000001"/>
    <n v="9224.5420219999996"/>
    <n v="3329.7596960000001"/>
    <n v="2322.080054"/>
    <n v="629.58887099999993"/>
    <n v="17.468040999999999"/>
    <n v="1777.2010009999995"/>
    <n v="891.73226699999998"/>
    <n v="0"/>
    <n v="52694.275066019996"/>
    <n v="6122.7794495400003"/>
    <s v="Si"/>
    <n v="63.725589480249155"/>
    <n v="80"/>
    <n v="967.61804500000005"/>
    <n v="1182.3106909999999"/>
    <n v="9224.5420219999996"/>
    <n v="7400.3018190000003"/>
    <n v="6442.9750929999991"/>
    <n v="12694.234205999999"/>
    <n v="2686.4013089999994"/>
    <n v="12694.234205999999"/>
    <n v="50.755130151566696"/>
    <n v="49.244869848433304"/>
    <n v="36.096748088509059"/>
    <n v="47.623773572291149"/>
    <n v="11.619439572645884"/>
    <n v="88.380560427354112"/>
    <n v="27.113142370585987"/>
    <n v="40"/>
    <n v="21.162373920360292"/>
    <n v="20"/>
    <n v="49.049840769615713"/>
    <n v="39.239872615692576"/>
    <n v="16.274410519750845"/>
    <n v="72.094107092615886"/>
    <n v="122.18774723243197"/>
    <n v="70"/>
    <n v="80.2240566669945"/>
    <n v="80"/>
    <n v="0"/>
    <n v="0"/>
    <n v="74.031369030871971"/>
    <n v="74.031369030871971"/>
    <n v="14.806273806174396"/>
    <n v="54.046146421866972"/>
    <n v="54.046146421866972"/>
    <s v="2. Riesgo (&gt;=40 y &lt;60)"/>
  </r>
  <r>
    <s v="25530"/>
    <x v="1"/>
    <x v="10"/>
    <x v="511"/>
    <s v="Rural disperso"/>
    <n v="6"/>
    <s v="G1"/>
    <n v="0"/>
    <n v="1023.674046"/>
    <n v="5875.9775380000001"/>
    <n v="16819.018795"/>
    <n v="8048.013496999999"/>
    <n v="3500.58268"/>
    <n v="18206.861018"/>
    <n v="4993.8446389999999"/>
    <n v="8048.013496999999"/>
    <n v="5259.3154219999997"/>
    <n v="160.65216599999999"/>
    <n v="-786.22489700000006"/>
    <n v="3787.0636639999998"/>
    <n v="0"/>
    <n v="37313.1811648"/>
    <n v="14403.2053806"/>
    <s v="Si"/>
    <n v="50.171848398680964"/>
    <n v="80"/>
    <n v="5108.6307200000001"/>
    <n v="7013.0273999999999"/>
    <n v="14816.545617"/>
    <n v="10479.569781"/>
    <n v="6899.6515840000002"/>
    <n v="16819.018795"/>
    <n v="3161.4909329999996"/>
    <n v="16819.018795"/>
    <n v="41.022913810234556"/>
    <n v="58.977086189765444"/>
    <n v="27.428366889069423"/>
    <n v="35.78444758261066"/>
    <n v="38.600850774383986"/>
    <n v="61.399149225616014"/>
    <n v="65.349237100067967"/>
    <n v="100"/>
    <n v="18.797118735249022"/>
    <n v="40"/>
    <n v="59.232136599598427"/>
    <n v="47.385709279678743"/>
    <n v="29.828151601319036"/>
    <n v="100"/>
    <n v="137.27802584250989"/>
    <n v="60"/>
    <n v="70.728832832506512"/>
    <n v="70"/>
    <n v="0.4700801689656785"/>
    <n v="0"/>
    <n v="76.666666666666671"/>
    <n v="77.136746835632351"/>
    <n v="15.427349367126471"/>
    <n v="62.719042613012078"/>
    <n v="62.813058646805217"/>
    <s v="3. Vulnerable (&gt;=60 y &lt;70)"/>
  </r>
  <r>
    <s v="25535"/>
    <x v="1"/>
    <x v="10"/>
    <x v="512"/>
    <s v="Rural disperso"/>
    <n v="6"/>
    <s v="G3"/>
    <n v="0"/>
    <n v="1111.5573795"/>
    <n v="9840.5894394999996"/>
    <n v="17276.664068000002"/>
    <n v="2958.2110445000003"/>
    <n v="343.642088"/>
    <n v="13117.440487"/>
    <n v="1877.3392060000001"/>
    <n v="2958.2110445000003"/>
    <n v="779.46858050000037"/>
    <n v="0"/>
    <n v="1980.481117000003"/>
    <n v="809.18356300000005"/>
    <n v="0"/>
    <n v="43470.128092980005"/>
    <n v="3857.8405840300002"/>
    <s v="Si"/>
    <n v="63.798035810991557"/>
    <n v="80"/>
    <n v="1751.035089"/>
    <n v="1833.8245919999999"/>
    <n v="13117.440487"/>
    <n v="10742.756162"/>
    <n v="10952.146819"/>
    <n v="17276.664068000002"/>
    <n v="2789.664680000003"/>
    <n v="17276.664068000002"/>
    <n v="63.392717343423193"/>
    <n v="36.607282656576807"/>
    <n v="14.311779861784252"/>
    <n v="18.986489558733073"/>
    <n v="8.8746933889366737"/>
    <n v="91.125306611063323"/>
    <n v="26.349322910859016"/>
    <n v="40"/>
    <n v="16.147010030524619"/>
    <n v="40"/>
    <n v="45.343815765274641"/>
    <n v="36.275052612219717"/>
    <n v="16.201964189008443"/>
    <n v="71.773176665017829"/>
    <n v="104.72803220906785"/>
    <n v="100"/>
    <n v="81.89674024171542"/>
    <n v="80"/>
    <n v="0"/>
    <n v="0"/>
    <n v="83.924392221672619"/>
    <n v="83.924392221672619"/>
    <n v="16.784878444334524"/>
    <n v="53.059931056554241"/>
    <n v="53.059931056554241"/>
    <s v="2. Riesgo (&gt;=40 y &lt;60)"/>
  </r>
  <r>
    <s v="25572"/>
    <x v="1"/>
    <x v="10"/>
    <x v="513"/>
    <s v="Rural"/>
    <n v="6"/>
    <s v="G1"/>
    <n v="0"/>
    <n v="1505.409118"/>
    <n v="10355.485247000001"/>
    <n v="25344.219277999997"/>
    <n v="13315.669657399998"/>
    <n v="2341.5200070000001"/>
    <n v="18464.258732999999"/>
    <n v="3492.81981"/>
    <n v="13315.669657399998"/>
    <n v="6617.5083303999982"/>
    <n v="0"/>
    <n v="666.18686099999468"/>
    <n v="3226.8869"/>
    <n v="0"/>
    <n v="86363.769186710007"/>
    <n v="20226.806735689999"/>
    <s v="Si"/>
    <n v="52.596523826221627"/>
    <n v="80"/>
    <n v="9619.1607889999996"/>
    <n v="11763.039685"/>
    <n v="17979.871090000001"/>
    <n v="16262.697625000001"/>
    <n v="11860.894365"/>
    <n v="25344.219277999997"/>
    <n v="3893.0737609999946"/>
    <n v="25344.219277999997"/>
    <n v="46.799209850965219"/>
    <n v="53.200790149034781"/>
    <n v="18.916653305759329"/>
    <n v="24.679631543361268"/>
    <n v="23.420477042822927"/>
    <n v="76.579522957177076"/>
    <n v="49.69715005450297"/>
    <n v="70"/>
    <n v="15.360795762919279"/>
    <n v="40"/>
    <n v="52.891988929914625"/>
    <n v="42.313591143931703"/>
    <n v="27.403476173778373"/>
    <n v="100"/>
    <n v="122.28758769113865"/>
    <n v="70"/>
    <n v="90.44946731595283"/>
    <n v="100"/>
    <n v="0.41000986119229021"/>
    <n v="0"/>
    <n v="90"/>
    <n v="90.410009861192293"/>
    <n v="18.082001972238459"/>
    <n v="60.313591143931703"/>
    <n v="60.395593116170161"/>
    <s v="3. Vulnerable (&gt;=60 y &lt;70)"/>
  </r>
  <r>
    <s v="25580"/>
    <x v="1"/>
    <x v="10"/>
    <x v="514"/>
    <s v="Rural disperso"/>
    <n v="6"/>
    <s v="G4"/>
    <n v="0"/>
    <n v="912.70143399999995"/>
    <n v="4568.5325640000001"/>
    <n v="11123.68592"/>
    <n v="1602.9176649999999"/>
    <n v="367.83435200000002"/>
    <n v="8569.7161290000004"/>
    <n v="3361.5296679999997"/>
    <n v="1602.9176649999999"/>
    <n v="521.28278100000011"/>
    <n v="0"/>
    <n v="1578.2112150000012"/>
    <n v="510.47804500000001"/>
    <n v="0"/>
    <n v="36683.536066339999"/>
    <n v="6090.8514352799994"/>
    <s v="Si"/>
    <n v="58.827228512392495"/>
    <n v="80"/>
    <n v="404.73373299999997"/>
    <n v="671.72566099999995"/>
    <n v="8463.8398209999996"/>
    <n v="5864.691366"/>
    <n v="5481.2339979999997"/>
    <n v="11123.68592"/>
    <n v="2088.689260000001"/>
    <n v="11123.68592"/>
    <n v="49.27533946409735"/>
    <n v="50.72466053590265"/>
    <n v="39.225682827749125"/>
    <n v="54.762900774722191"/>
    <n v="16.603774031666568"/>
    <n v="83.396225968333425"/>
    <n v="32.520870683648006"/>
    <n v="40"/>
    <n v="18.77695284657948"/>
    <n v="40"/>
    <n v="53.776757455791653"/>
    <n v="43.021405964633324"/>
    <n v="21.172771487607505"/>
    <n v="93.793385218012105"/>
    <n v="165.96730300214438"/>
    <n v="0"/>
    <n v="69.29114314579607"/>
    <n v="60"/>
    <n v="0"/>
    <n v="0"/>
    <n v="51.264461739337371"/>
    <n v="51.264461739337371"/>
    <n v="10.252892347867474"/>
    <n v="53.274298312500797"/>
    <n v="53.274298312500797"/>
    <s v="2. Riesgo (&gt;=40 y &lt;60)"/>
  </r>
  <r>
    <s v="25592"/>
    <x v="1"/>
    <x v="10"/>
    <x v="515"/>
    <s v="Rural"/>
    <n v="6"/>
    <s v="G2"/>
    <n v="0"/>
    <n v="1044.3897910000001"/>
    <n v="5454.2524739999999"/>
    <n v="12010.240639"/>
    <n v="3383.9953059999998"/>
    <n v="911.72239999999999"/>
    <n v="11232.011793"/>
    <n v="3264.358056"/>
    <n v="3383.9953059999998"/>
    <n v="1445.4229149999996"/>
    <n v="0"/>
    <n v="-1063.8090089999987"/>
    <n v="3847.2930409999999"/>
    <n v="0"/>
    <n v="22218.160275630002"/>
    <n v="5772.52774606"/>
    <s v="Si"/>
    <n v="48.121113657600148"/>
    <n v="80"/>
    <n v="1147.7029669999999"/>
    <n v="2333.4662450000001"/>
    <n v="11135.477256999999"/>
    <n v="9105.2181440000004"/>
    <n v="6498.6422650000004"/>
    <n v="12010.240639"/>
    <n v="2783.4840320000012"/>
    <n v="12010.240639"/>
    <n v="54.109176163360303"/>
    <n v="45.890823836639697"/>
    <n v="29.062986365758707"/>
    <n v="38.34387182534276"/>
    <n v="25.981123884463106"/>
    <n v="74.018876115536898"/>
    <n v="42.713502363232877"/>
    <n v="50"/>
    <n v="23.175922245565935"/>
    <n v="20"/>
    <n v="45.650714355503872"/>
    <n v="36.520571484403099"/>
    <n v="31.878886342399852"/>
    <n v="100"/>
    <n v="203.31621613730655"/>
    <n v="0"/>
    <n v="81.767650670529335"/>
    <n v="80"/>
    <n v="0.64006882329459591"/>
    <n v="0"/>
    <n v="60"/>
    <n v="60.640068823294598"/>
    <n v="12.12801376465892"/>
    <n v="48.520571484403099"/>
    <n v="48.648585249062023"/>
    <s v="2. Riesgo (&gt;=40 y &lt;60)"/>
  </r>
  <r>
    <s v="25594"/>
    <x v="1"/>
    <x v="10"/>
    <x v="516"/>
    <s v="Rural"/>
    <n v="6"/>
    <s v="G1"/>
    <n v="0"/>
    <n v="1127.153333"/>
    <n v="5675.3864290000001"/>
    <n v="12644.404208"/>
    <n v="2588.745962"/>
    <n v="479.08118000000002"/>
    <n v="10454.672528999999"/>
    <n v="3222.7221319999999"/>
    <n v="2588.745962"/>
    <n v="1176.1860469999999"/>
    <n v="0"/>
    <n v="777.17176400000062"/>
    <n v="0"/>
    <n v="0"/>
    <n v="58688.920037360003"/>
    <n v="7589.5577202200002"/>
    <s v="Si"/>
    <n v="48.941926616196632"/>
    <n v="80"/>
    <n v="1720.5553649999999"/>
    <n v="1452.1452999999999"/>
    <n v="10454.672528999999"/>
    <n v="8567.0577290000001"/>
    <n v="6802.5397620000003"/>
    <n v="12644.404208"/>
    <n v="777.17176400000062"/>
    <n v="12644.404208"/>
    <n v="53.798816062018133"/>
    <n v="46.201183937981867"/>
    <n v="30.825663100021142"/>
    <n v="40.216733641604982"/>
    <n v="12.931840823427427"/>
    <n v="87.068159176572578"/>
    <n v="45.434587412791494"/>
    <n v="70"/>
    <n v="6.1463691860490428"/>
    <n v="80"/>
    <n v="64.69721535123189"/>
    <n v="51.757772280985513"/>
    <n v="31.058073383803368"/>
    <n v="100"/>
    <n v="84.399800758518452"/>
    <n v="80"/>
    <n v="81.944773547292044"/>
    <n v="80"/>
    <n v="0"/>
    <n v="0"/>
    <n v="86.666666666666671"/>
    <n v="86.666666666666671"/>
    <n v="17.333333333333336"/>
    <n v="69.091105614318849"/>
    <n v="69.091105614318849"/>
    <s v="3. Vulnerable (&gt;=60 y &lt;70)"/>
  </r>
  <r>
    <s v="25596"/>
    <x v="1"/>
    <x v="10"/>
    <x v="517"/>
    <s v="Rural"/>
    <n v="6"/>
    <s v="G3"/>
    <n v="0"/>
    <n v="1432.838643"/>
    <n v="8398.5464530000008"/>
    <n v="14611.881027000001"/>
    <n v="2593.174798"/>
    <n v="296.64123899999998"/>
    <n v="10109.902701999999"/>
    <n v="1330.7287530000001"/>
    <n v="2593.174798"/>
    <n v="840.03787000000011"/>
    <n v="19.154578000000001"/>
    <n v="2748.841397000002"/>
    <n v="2337.6345769999998"/>
    <n v="0"/>
    <n v="32145.799396130002"/>
    <n v="4763.5969891599998"/>
    <s v="Si"/>
    <n v="57.317833436470636"/>
    <n v="80"/>
    <n v="1046.1593760000001"/>
    <n v="1155.2805450000001"/>
    <n v="10109.902701999999"/>
    <n v="9858.3640149999992"/>
    <n v="9831.3850960000018"/>
    <n v="14611.881027000001"/>
    <n v="5105.6305520000024"/>
    <n v="14611.881027000001"/>
    <n v="67.283500856826421"/>
    <n v="32.716499143173579"/>
    <n v="13.162626705959768"/>
    <n v="17.461984248760633"/>
    <n v="14.818723063808717"/>
    <n v="85.181276936191281"/>
    <n v="32.394186101449229"/>
    <n v="40"/>
    <n v="34.941637853235733"/>
    <n v="0"/>
    <n v="35.071952065625098"/>
    <n v="28.05756165250008"/>
    <n v="22.682166563529364"/>
    <n v="100"/>
    <n v="110.43064484277967"/>
    <n v="80"/>
    <n v="97.511957390546996"/>
    <n v="100"/>
    <n v="0"/>
    <n v="0"/>
    <n v="93.333333333333329"/>
    <n v="93.333333333333329"/>
    <n v="18.666666666666668"/>
    <n v="46.724228319166748"/>
    <n v="46.724228319166748"/>
    <s v="2. Riesgo (&gt;=40 y &lt;60)"/>
  </r>
  <r>
    <s v="25599"/>
    <x v="1"/>
    <x v="10"/>
    <x v="518"/>
    <s v="Intermedio"/>
    <n v="6"/>
    <s v="G2"/>
    <n v="0"/>
    <n v="1417.999264"/>
    <n v="7127.1062789999996"/>
    <n v="15733.591960999998"/>
    <n v="4931.6524870000003"/>
    <n v="918.44939899999997"/>
    <n v="9939.2021499999992"/>
    <n v="1733.6921420000001"/>
    <n v="4931.6524870000003"/>
    <n v="2201.4159980000004"/>
    <n v="3.4762940000000002"/>
    <n v="3064.1533219999983"/>
    <n v="1803.2019889999999"/>
    <n v="0"/>
    <n v="25064.005749419997"/>
    <n v="8014.0410513100005"/>
    <s v="Si"/>
    <n v="54.814352656542276"/>
    <n v="80"/>
    <n v="2669.7653230000001"/>
    <n v="3481.225966"/>
    <n v="9939.2021499999992"/>
    <n v="9600.5716310000007"/>
    <n v="8545.1055429999997"/>
    <n v="15733.591960999998"/>
    <n v="4870.8316049999985"/>
    <n v="15733.591960999998"/>
    <n v="54.311218723489056"/>
    <n v="45.688781276510944"/>
    <n v="17.442970933034101"/>
    <n v="23.013156091124863"/>
    <n v="31.974302637141122"/>
    <n v="68.025697362858878"/>
    <n v="44.638506135681823"/>
    <n v="50"/>
    <n v="30.958166559001171"/>
    <n v="0"/>
    <n v="37.345526946098936"/>
    <n v="29.876421556879151"/>
    <n v="25.185647343457724"/>
    <n v="100"/>
    <n v="130.3944558725546"/>
    <n v="60"/>
    <n v="96.592980866175481"/>
    <n v="100"/>
    <n v="0"/>
    <n v="0"/>
    <n v="86.666666666666671"/>
    <n v="86.666666666666671"/>
    <n v="17.333333333333336"/>
    <n v="47.209754890212487"/>
    <n v="47.209754890212487"/>
    <s v="2. Riesgo (&gt;=40 y &lt;60)"/>
  </r>
  <r>
    <s v="25612"/>
    <x v="1"/>
    <x v="10"/>
    <x v="519"/>
    <s v="Intermedio"/>
    <n v="4"/>
    <s v="G1"/>
    <n v="0"/>
    <n v="1353.665207"/>
    <n v="7924.0681979999999"/>
    <n v="38669.527420999999"/>
    <n v="28018.162536999997"/>
    <n v="5213.6928420000004"/>
    <n v="23000.413542999999"/>
    <n v="3863.3869500000001"/>
    <n v="28018.162536999997"/>
    <n v="14911.849388999997"/>
    <n v="981.36280299999999"/>
    <n v="2562.8007300000027"/>
    <n v="7672.9627979999996"/>
    <n v="0"/>
    <n v="72223.440709000002"/>
    <n v="24898.919323999999"/>
    <s v="Si"/>
    <n v="47.38221490480781"/>
    <n v="80"/>
    <n v="24121.839572000001"/>
    <n v="26622.718033000001"/>
    <n v="23000.413542999999"/>
    <n v="18547.578590000001"/>
    <n v="9277.733404999999"/>
    <n v="38669.527420999999"/>
    <n v="11217.126331000003"/>
    <n v="38669.527420999999"/>
    <n v="23.992363040779246"/>
    <n v="76.007636959220747"/>
    <n v="16.797032552381182"/>
    <n v="21.914266107969592"/>
    <n v="34.474845118943854"/>
    <n v="65.525154881056153"/>
    <n v="53.222081816778058"/>
    <n v="70"/>
    <n v="29.00766334400144"/>
    <n v="20"/>
    <n v="50.689411589649296"/>
    <n v="40.551529271719438"/>
    <n v="32.61778509519219"/>
    <n v="100"/>
    <n v="110.36769378029923"/>
    <n v="80"/>
    <n v="80.640196122233704"/>
    <n v="80"/>
    <n v="0"/>
    <n v="0"/>
    <n v="86.666666666666671"/>
    <n v="86.666666666666671"/>
    <n v="17.333333333333336"/>
    <n v="57.884862605052774"/>
    <n v="57.884862605052774"/>
    <s v="2. Riesgo (&gt;=40 y &lt;60)"/>
  </r>
  <r>
    <s v="25645"/>
    <x v="1"/>
    <x v="10"/>
    <x v="520"/>
    <s v="Intermedio"/>
    <n v="6"/>
    <s v="G3"/>
    <n v="0"/>
    <n v="1203.0453829999999"/>
    <n v="8138.8677939999998"/>
    <n v="21583.27304"/>
    <n v="4586.6764444999999"/>
    <n v="758.286385"/>
    <n v="15956.111265"/>
    <n v="4862.2964240000001"/>
    <n v="4586.6764444999999"/>
    <n v="2145.9645974999999"/>
    <n v="18.744410999999999"/>
    <n v="3186.4499280000018"/>
    <n v="820.14318600000001"/>
    <n v="476"/>
    <n v="29175.180072209998"/>
    <n v="5940.6920091499996"/>
    <s v="Si"/>
    <n v="46.845936196443873"/>
    <n v="80"/>
    <n v="3801.5462950000001"/>
    <n v="3373.2620010000001"/>
    <n v="15956.111265"/>
    <n v="13500.870294"/>
    <n v="9341.9131770000004"/>
    <n v="21583.27304"/>
    <n v="4025.3375250000017"/>
    <n v="22059.27304"/>
    <n v="43.28311632664218"/>
    <n v="56.71688367335782"/>
    <n v="30.472941327913208"/>
    <n v="40.426431089206169"/>
    <n v="20.362143419325935"/>
    <n v="79.637856580674068"/>
    <n v="46.786919100720098"/>
    <n v="70"/>
    <n v="18.247824929229861"/>
    <n v="40"/>
    <n v="57.356234268647611"/>
    <n v="45.884987414918093"/>
    <n v="33.154063803556127"/>
    <n v="100"/>
    <n v="88.73394506432021"/>
    <n v="80"/>
    <n v="84.61253540901528"/>
    <n v="80"/>
    <n v="0"/>
    <n v="0"/>
    <n v="86.666666666666671"/>
    <n v="86.666666666666671"/>
    <n v="17.333333333333336"/>
    <n v="63.218320748251429"/>
    <n v="63.218320748251429"/>
    <s v="3. Vulnerable (&gt;=60 y &lt;70)"/>
  </r>
  <r>
    <s v="25649"/>
    <x v="1"/>
    <x v="10"/>
    <x v="521"/>
    <s v="Rural"/>
    <n v="6"/>
    <s v="G2"/>
    <n v="0"/>
    <n v="1086.606086"/>
    <n v="7598.127367"/>
    <n v="14863.515251000001"/>
    <n v="2959.1934209999999"/>
    <n v="516.97146799999996"/>
    <n v="14740.339908999998"/>
    <n v="5224.817849"/>
    <n v="2959.1934209999999"/>
    <n v="891.74143999999978"/>
    <n v="4.2529769999999996"/>
    <n v="-1944.2766389999997"/>
    <n v="1305.7870820000001"/>
    <n v="0"/>
    <n v="58085.107257360003"/>
    <n v="9821.726475110001"/>
    <s v="Si"/>
    <n v="56.636736306107757"/>
    <n v="80"/>
    <n v="1501.1692459999999"/>
    <n v="1861.8397950000001"/>
    <n v="14740.339908999998"/>
    <n v="11734.076841"/>
    <n v="8684.7334530000007"/>
    <n v="14863.515251000001"/>
    <n v="-634.23657999999955"/>
    <n v="14863.515251000001"/>
    <n v="58.429875479259195"/>
    <n v="41.570124520740805"/>
    <n v="35.445708045103402"/>
    <n v="46.76483238629784"/>
    <n v="16.909199171471759"/>
    <n v="83.090800828528245"/>
    <n v="30.134611467832123"/>
    <n v="40"/>
    <n v="-4.2670698639565012"/>
    <n v="100"/>
    <n v="62.285151547113379"/>
    <n v="49.828121237690709"/>
    <n v="23.363263693892243"/>
    <n v="100"/>
    <n v="124.02597508315863"/>
    <n v="70"/>
    <n v="79.605198478737478"/>
    <n v="70"/>
    <n v="0"/>
    <n v="0"/>
    <n v="80"/>
    <n v="80"/>
    <n v="16"/>
    <n v="65.828121237690709"/>
    <n v="65.828121237690709"/>
    <s v="3. Vulnerable (&gt;=60 y &lt;70)"/>
  </r>
  <r>
    <s v="25653"/>
    <x v="1"/>
    <x v="10"/>
    <x v="522"/>
    <s v="Rural disperso"/>
    <n v="6"/>
    <s v="G3"/>
    <n v="0"/>
    <n v="1242.902454"/>
    <n v="5426.9515959999999"/>
    <n v="9061.345503999999"/>
    <n v="2095.017394"/>
    <n v="267.48836999999997"/>
    <n v="9214.3825309999993"/>
    <n v="2879.2978119999998"/>
    <n v="2095.017394"/>
    <n v="735.65676999999982"/>
    <n v="0"/>
    <n v="-1512.3976510000011"/>
    <n v="1931.492532"/>
    <n v="0"/>
    <n v="49876.135478570002"/>
    <n v="9266.7003804899996"/>
    <s v="Si"/>
    <n v="51.705825684309936"/>
    <n v="80"/>
    <n v="688.90756199999998"/>
    <n v="850.05926799999997"/>
    <n v="9214.3825309999993"/>
    <n v="7208.2946670000001"/>
    <n v="6669.8540499999999"/>
    <n v="9061.345503999999"/>
    <n v="419.09488099999885"/>
    <n v="9061.345503999999"/>
    <n v="73.607766606578352"/>
    <n v="26.392233393421648"/>
    <n v="31.247864979700612"/>
    <n v="41.454470925310986"/>
    <n v="18.579427398643528"/>
    <n v="81.420572601356469"/>
    <n v="35.114590079627753"/>
    <n v="50"/>
    <n v="4.6250844404398386"/>
    <n v="100"/>
    <n v="59.853455384017821"/>
    <n v="47.882764307214259"/>
    <n v="28.294174315690064"/>
    <n v="100"/>
    <n v="123.3923555044385"/>
    <n v="70"/>
    <n v="78.228732557489266"/>
    <n v="70"/>
    <n v="0"/>
    <n v="0"/>
    <n v="80"/>
    <n v="80"/>
    <n v="16"/>
    <n v="63.882764307214259"/>
    <n v="63.882764307214259"/>
    <s v="3. Vulnerable (&gt;=60 y &lt;70)"/>
  </r>
  <r>
    <s v="25658"/>
    <x v="1"/>
    <x v="10"/>
    <x v="90"/>
    <s v="Intermedio"/>
    <n v="6"/>
    <s v="G3"/>
    <n v="0"/>
    <n v="936.98475699999995"/>
    <n v="6820.1849899999997"/>
    <n v="16612.374940999998"/>
    <n v="5203.6278509999993"/>
    <n v="804.897198"/>
    <n v="11963.419435"/>
    <n v="0"/>
    <n v="5203.6278509999993"/>
    <n v="2213.4510439999995"/>
    <n v="0"/>
    <n v="1658.7786989999986"/>
    <n v="3103.8644009999998"/>
    <n v="0"/>
    <n v="150911.60867047001"/>
    <n v="10330.03314808"/>
    <s v="Si"/>
    <n v="51.18943109439936"/>
    <n v="80"/>
    <n v="2897.4958999999999"/>
    <n v="4203.9307129999997"/>
    <n v="11963.419435"/>
    <n v="9295.8444909999998"/>
    <n v="7757.1697469999999"/>
    <n v="16612.374940999998"/>
    <n v="4762.6430999999984"/>
    <n v="16612.374940999998"/>
    <n v="46.695128026848217"/>
    <n v="53.304871973151783"/>
    <n v="0"/>
    <n v="0"/>
    <n v="6.8450884852977874"/>
    <n v="93.154911514702206"/>
    <n v="42.536689928251363"/>
    <n v="50"/>
    <n v="28.669248779387988"/>
    <n v="20"/>
    <n v="43.291956697570797"/>
    <n v="34.633565358056636"/>
    <n v="28.81056890560064"/>
    <n v="100"/>
    <n v="145.08840937445328"/>
    <n v="50"/>
    <n v="77.702236735127897"/>
    <n v="70"/>
    <n v="0"/>
    <n v="0"/>
    <n v="73.333333333333329"/>
    <n v="73.333333333333329"/>
    <n v="14.666666666666666"/>
    <n v="49.3002320247233"/>
    <n v="49.3002320247233"/>
    <s v="2. Riesgo (&gt;=40 y &lt;60)"/>
  </r>
  <r>
    <s v="25662"/>
    <x v="1"/>
    <x v="10"/>
    <x v="523"/>
    <s v="Rural"/>
    <n v="6"/>
    <s v="G2"/>
    <n v="0"/>
    <n v="1039.62779525"/>
    <n v="9777.4306557500004"/>
    <n v="19159.779709000002"/>
    <n v="3239.8331652500001"/>
    <n v="495.580243"/>
    <n v="17017.852833000001"/>
    <n v="3284.8483339999998"/>
    <n v="3239.8331652500001"/>
    <n v="1286.5442682500002"/>
    <n v="0"/>
    <n v="188.63797900000282"/>
    <n v="0"/>
    <n v="0"/>
    <n v="66576.855834000002"/>
    <n v="3524.255255"/>
    <s v="Si"/>
    <n v="49.465454334069065"/>
    <n v="80"/>
    <n v="2031.0268759999999"/>
    <n v="2196.21866"/>
    <n v="17017.852833000001"/>
    <n v="14759.044126000001"/>
    <n v="10817.058451000001"/>
    <n v="19159.779709000002"/>
    <n v="188.63797900000282"/>
    <n v="19159.779709000002"/>
    <n v="56.457112844146423"/>
    <n v="43.542887155853577"/>
    <n v="19.302366557255795"/>
    <n v="25.466325445109749"/>
    <n v="5.2935141061440829"/>
    <n v="94.706485893855913"/>
    <n v="39.710201193360668"/>
    <n v="50"/>
    <n v="0.98455192003795911"/>
    <n v="100"/>
    <n v="62.743139698963851"/>
    <n v="50.194511759171085"/>
    <n v="30.534545665930935"/>
    <n v="100"/>
    <n v="108.13341201694665"/>
    <n v="100"/>
    <n v="86.726829000308115"/>
    <n v="80"/>
    <n v="0"/>
    <n v="0"/>
    <n v="93.333333333333329"/>
    <n v="93.333333333333329"/>
    <n v="18.666666666666668"/>
    <n v="68.86117842583775"/>
    <n v="68.86117842583775"/>
    <s v="3. Vulnerable (&gt;=60 y &lt;70)"/>
  </r>
  <r>
    <s v="25718"/>
    <x v="1"/>
    <x v="10"/>
    <x v="524"/>
    <s v="Rural"/>
    <n v="6"/>
    <s v="G2"/>
    <n v="0"/>
    <n v="1187.375689"/>
    <n v="8732.0121469999995"/>
    <n v="15188.006971000001"/>
    <n v="4528.4300579999999"/>
    <n v="609.75478399999997"/>
    <n v="17863.542211"/>
    <n v="7164.8261080000002"/>
    <n v="4528.4300579999999"/>
    <n v="1642.6615150000002"/>
    <n v="25.409853999999999"/>
    <n v="-5561.3037819999972"/>
    <n v="2374.2586000000001"/>
    <n v="0"/>
    <n v="58555.630982989998"/>
    <n v="19020.401617470001"/>
    <s v="Si"/>
    <n v="36.636605879169068"/>
    <n v="80"/>
    <n v="2684.6402410000001"/>
    <n v="3324.0173359999999"/>
    <n v="17863.54221"/>
    <n v="11819.174279000001"/>
    <n v="9919.3878359999999"/>
    <n v="15188.006971000001"/>
    <n v="-3161.6353279999967"/>
    <n v="15188.006971000001"/>
    <n v="65.310661595955878"/>
    <n v="34.689338404044122"/>
    <n v="40.108652714958453"/>
    <n v="52.916827590763113"/>
    <n v="32.482617466790337"/>
    <n v="67.517382533209656"/>
    <n v="36.274415061309099"/>
    <n v="50"/>
    <n v="-20.81665707710582"/>
    <n v="20"/>
    <n v="45.024709705603378"/>
    <n v="36.019767764482701"/>
    <n v="43.363394120830932"/>
    <n v="100"/>
    <n v="123.81611827295856"/>
    <n v="70"/>
    <n v="66.163665302526809"/>
    <n v="60"/>
    <n v="0"/>
    <n v="0"/>
    <n v="76.666666666666671"/>
    <n v="76.666666666666671"/>
    <n v="15.333333333333336"/>
    <n v="51.353101097816037"/>
    <n v="51.353101097816037"/>
    <s v="2. Riesgo (&gt;=40 y &lt;60)"/>
  </r>
  <r>
    <s v="25736"/>
    <x v="1"/>
    <x v="10"/>
    <x v="525"/>
    <s v="Ciudades y aglomeraciones"/>
    <n v="5"/>
    <s v="G1"/>
    <n v="0"/>
    <n v="1117.1885305000001"/>
    <n v="5064.8406004999997"/>
    <n v="23654.429330999999"/>
    <n v="12060.336370199999"/>
    <n v="1196.047067"/>
    <n v="20518.823188999999"/>
    <n v="10912.038759999999"/>
    <n v="12060.336370199999"/>
    <n v="7840.5224901999991"/>
    <n v="0"/>
    <n v="-1084.2077379999973"/>
    <n v="11159.983808000001"/>
    <n v="0"/>
    <n v="83616.113121000002"/>
    <n v="6657.1305780000002"/>
    <s v="Si"/>
    <n v="25.513079254480875"/>
    <n v="80"/>
    <n v="9251.1500980000001"/>
    <n v="10803.750986999999"/>
    <n v="20518.823188999999"/>
    <n v="17701.680092999999"/>
    <n v="6182.0291309999993"/>
    <n v="23654.429330999999"/>
    <n v="10075.776070000004"/>
    <n v="23654.429330999999"/>
    <n v="26.134763365008439"/>
    <n v="73.865236634991561"/>
    <n v="53.180626683551075"/>
    <n v="69.382160289182465"/>
    <n v="7.9615403413532713"/>
    <n v="92.03845965864673"/>
    <n v="65.01081105476645"/>
    <n v="100"/>
    <n v="42.595726698827299"/>
    <n v="0"/>
    <n v="67.057171316564151"/>
    <n v="53.645737053251324"/>
    <n v="54.486920745519129"/>
    <n v="100"/>
    <n v="116.78278778911668"/>
    <n v="80"/>
    <n v="86.270445093019504"/>
    <n v="80"/>
    <n v="0"/>
    <n v="0"/>
    <n v="86.666666666666671"/>
    <n v="86.666666666666671"/>
    <n v="17.333333333333336"/>
    <n v="70.979070386584652"/>
    <n v="70.979070386584652"/>
    <s v="4. Solvente (&gt;=70 y &lt;80)"/>
  </r>
  <r>
    <s v="25740"/>
    <x v="1"/>
    <x v="10"/>
    <x v="526"/>
    <s v="Ciudades y aglomeraciones"/>
    <n v="5"/>
    <s v="G1"/>
    <n v="0"/>
    <n v="1063.5395120000001"/>
    <n v="13241.579066"/>
    <n v="44377.745891999999"/>
    <n v="23898.5932775"/>
    <n v="1839.791798"/>
    <n v="30353.040212"/>
    <n v="3103.0255510000002"/>
    <n v="23898.5932775"/>
    <n v="15257.931009500002"/>
    <n v="223.615869"/>
    <n v="5384.0434119999991"/>
    <n v="4152.0698050000001"/>
    <n v="0"/>
    <n v="95684.924218699991"/>
    <n v="39320.373445010002"/>
    <s v="Si"/>
    <n v="33.934958221500786"/>
    <n v="80"/>
    <n v="18469.549434"/>
    <n v="22664.815902999999"/>
    <n v="30353.040212"/>
    <n v="27544.026601000001"/>
    <n v="14305.118578"/>
    <n v="44377.745891999999"/>
    <n v="9759.7290859999994"/>
    <n v="44377.745891999999"/>
    <n v="32.234892265176519"/>
    <n v="67.765107734823488"/>
    <n v="10.223112839198317"/>
    <n v="13.337594870484025"/>
    <n v="41.093593129820867"/>
    <n v="58.906406870179133"/>
    <n v="63.844473322473789"/>
    <n v="80"/>
    <n v="21.992394813724399"/>
    <n v="20"/>
    <n v="48.001821895097329"/>
    <n v="38.401457516077869"/>
    <n v="46.065041778499214"/>
    <n v="100"/>
    <n v="122.71450358868563"/>
    <n v="70"/>
    <n v="90.745527988693979"/>
    <n v="100"/>
    <n v="0"/>
    <n v="0"/>
    <n v="90"/>
    <n v="90"/>
    <n v="18"/>
    <n v="56.401457516077869"/>
    <n v="56.401457516077869"/>
    <s v="2. Riesgo (&gt;=40 y &lt;60)"/>
  </r>
  <r>
    <s v="25743"/>
    <x v="1"/>
    <x v="10"/>
    <x v="527"/>
    <s v="Intermedio"/>
    <n v="6"/>
    <s v="G2"/>
    <n v="0"/>
    <n v="1704.565803"/>
    <n v="18852.076466999999"/>
    <n v="39736.883994000003"/>
    <n v="12322.241228999999"/>
    <n v="1441.376395"/>
    <n v="29233.962643000003"/>
    <n v="4784.7927520000003"/>
    <n v="12273.638204999999"/>
    <n v="6318.7935449999986"/>
    <n v="88.287784000000002"/>
    <n v="4600.4016899999988"/>
    <n v="6407.8168310000001"/>
    <n v="0"/>
    <n v="106474.63896041"/>
    <n v="15030.637239850001"/>
    <s v="NO"/>
    <n v="35.421249070089502"/>
    <n v="80"/>
    <n v="8269.6436229999999"/>
    <n v="10534.735647"/>
    <n v="29181.637644000002"/>
    <n v="23721.163616999998"/>
    <n v="20556.64227"/>
    <n v="39736.883994000003"/>
    <n v="11096.506304999999"/>
    <n v="39736.883994000003"/>
    <n v="51.731892901073749"/>
    <n v="48.268107098926251"/>
    <n v="16.367239742456558"/>
    <n v="21.593904181808838"/>
    <n v="14.116636023944423"/>
    <n v="85.883363976055577"/>
    <n v="51.482644668684031"/>
    <n v="70"/>
    <n v="27.924953317113381"/>
    <n v="20"/>
    <n v="49.149075051358139"/>
    <n v="39.319260041086515"/>
    <n v="0"/>
    <n v="0"/>
    <n v="127.39044301377388"/>
    <n v="70"/>
    <n v="81.287979469778918"/>
    <n v="80"/>
    <n v="0"/>
    <n v="2"/>
    <n v="50"/>
    <n v="52"/>
    <n v="10.4"/>
    <n v="49.319260041086515"/>
    <n v="49.719260041086514"/>
    <s v="2. Riesgo (&gt;=40 y &lt;60)"/>
  </r>
  <r>
    <s v="25745"/>
    <x v="1"/>
    <x v="10"/>
    <x v="528"/>
    <s v="Intermedio"/>
    <n v="6"/>
    <s v="G2"/>
    <n v="0"/>
    <n v="1247.5189640000001"/>
    <n v="7337.8491620000004"/>
    <n v="22789.703618"/>
    <n v="6898.2568764999996"/>
    <n v="746.35584900000003"/>
    <n v="19307.160030999999"/>
    <n v="6687.520587"/>
    <n v="6898.2568764999996"/>
    <n v="3656.0854245"/>
    <n v="0"/>
    <n v="1783.9304790000024"/>
    <n v="4395.8176240000003"/>
    <n v="0"/>
    <n v="74141.304409339995"/>
    <n v="6450.5397708800001"/>
    <s v="Si"/>
    <n v="39.044341954109036"/>
    <n v="80"/>
    <n v="4169.9664650000004"/>
    <n v="5595.0541540000004"/>
    <n v="17763.601686999998"/>
    <n v="12664.036072999999"/>
    <n v="8585.3681260000012"/>
    <n v="22789.703618"/>
    <n v="6179.7481030000026"/>
    <n v="22789.703618"/>
    <n v="37.672135934312969"/>
    <n v="62.327864065687031"/>
    <n v="34.637515700198115"/>
    <n v="45.698554361965755"/>
    <n v="8.7003321863155545"/>
    <n v="91.299667813684451"/>
    <n v="53.00013452608632"/>
    <n v="70"/>
    <n v="27.116403997983763"/>
    <n v="20"/>
    <n v="57.865217248267449"/>
    <n v="46.292173798613959"/>
    <n v="40.955658045890964"/>
    <n v="100"/>
    <n v="134.17503955874139"/>
    <n v="60"/>
    <n v="71.292051556571252"/>
    <n v="70"/>
    <n v="0"/>
    <n v="0"/>
    <n v="76.666666666666671"/>
    <n v="76.666666666666671"/>
    <n v="15.333333333333336"/>
    <n v="61.625507131947295"/>
    <n v="61.625507131947295"/>
    <s v="3. Vulnerable (&gt;=60 y &lt;70)"/>
  </r>
  <r>
    <s v="25754"/>
    <x v="1"/>
    <x v="10"/>
    <x v="529"/>
    <s v="Ciudades y aglomeraciones"/>
    <n v="1"/>
    <s v="G1"/>
    <n v="0"/>
    <n v="1630.0496000000001"/>
    <n v="384730.46564299997"/>
    <n v="622524.22049099999"/>
    <n v="177603.35730220002"/>
    <n v="14984.604568000001"/>
    <n v="620532.50357399997"/>
    <n v="97929.593936000005"/>
    <n v="177603.35730220002"/>
    <n v="110126.36526320002"/>
    <n v="4953.9245579999997"/>
    <n v="-65485.275122000021"/>
    <n v="202067.61370300001"/>
    <n v="45000"/>
    <n v="1073462.65161415"/>
    <n v="193041.74109795"/>
    <s v="NO"/>
    <n v="30.348807481397039"/>
    <n v="65"/>
    <n v="96168.232713000005"/>
    <n v="175016.508619"/>
    <n v="620532.50357399997"/>
    <n v="487802.53570399998"/>
    <n v="386360.515243"/>
    <n v="622524.22049099999"/>
    <n v="141536.26313899999"/>
    <n v="667524.22049099999"/>
    <n v="62.063531429872413"/>
    <n v="37.936468570127587"/>
    <n v="15.781541397423618"/>
    <n v="20.589404509313304"/>
    <n v="17.983088727649349"/>
    <n v="82.016911272350654"/>
    <n v="62.006916387180169"/>
    <n v="80"/>
    <n v="21.2031651877579"/>
    <n v="20"/>
    <n v="48.108556870358314"/>
    <n v="38.486845496286655"/>
    <n v="0"/>
    <n v="0"/>
    <n v="181.98993958983434"/>
    <n v="0"/>
    <n v="78.610311771658615"/>
    <n v="70"/>
    <n v="0"/>
    <n v="2"/>
    <n v="23.333333333333332"/>
    <n v="25.333333333333332"/>
    <n v="5.0666666666666664"/>
    <n v="43.153512162953319"/>
    <n v="43.553512162953325"/>
    <s v="2. Riesgo (&gt;=40 y &lt;60)"/>
  </r>
  <r>
    <s v="25758"/>
    <x v="1"/>
    <x v="10"/>
    <x v="530"/>
    <s v="Ciudades y aglomeraciones"/>
    <n v="3"/>
    <s v="G1"/>
    <n v="0"/>
    <n v="0"/>
    <n v="6396.4313270000002"/>
    <n v="62013.632837999998"/>
    <n v="44888.529856399997"/>
    <n v="6756.5529820000002"/>
    <n v="54024.697727999999"/>
    <n v="26330.448078000001"/>
    <n v="44888.529856399997"/>
    <n v="30557.212207399996"/>
    <n v="638.59299299999998"/>
    <n v="-6342.3825390000056"/>
    <n v="13624.083707"/>
    <n v="8001.8187980000002"/>
    <n v="170707.57858999999"/>
    <n v="31485.538311"/>
    <s v="Si"/>
    <n v="28.978211029326413"/>
    <n v="70"/>
    <n v="37283.996299999999"/>
    <n v="44757.233381999999"/>
    <n v="54024.697727999999"/>
    <n v="35788.862856"/>
    <n v="6396.4313270000002"/>
    <n v="62013.632837999998"/>
    <n v="7920.2941609999943"/>
    <n v="70015.451635999998"/>
    <n v="10.31455670998921"/>
    <n v="89.685443290010795"/>
    <n v="48.7377980540804"/>
    <n v="63.58581926556969"/>
    <n v="18.444136207110617"/>
    <n v="81.555863792889383"/>
    <n v="68.073541960838568"/>
    <n v="100"/>
    <n v="11.312208913792965"/>
    <n v="60"/>
    <n v="78.965425269693966"/>
    <n v="63.172340215755177"/>
    <n v="41.021788970673583"/>
    <n v="100"/>
    <n v="120.04408814405983"/>
    <n v="70"/>
    <n v="66.245373618168898"/>
    <n v="60"/>
    <n v="0"/>
    <n v="0"/>
    <n v="76.666666666666671"/>
    <n v="76.666666666666671"/>
    <n v="15.333333333333336"/>
    <n v="78.505673549088513"/>
    <n v="78.505673549088513"/>
    <s v="4. Solvente (&gt;=70 y &lt;80)"/>
  </r>
  <r>
    <s v="25769"/>
    <x v="1"/>
    <x v="10"/>
    <x v="531"/>
    <s v="Intermedio"/>
    <n v="6"/>
    <s v="G1"/>
    <n v="0"/>
    <n v="1216.3703579999999"/>
    <n v="6137.1650079999999"/>
    <n v="17684.887724"/>
    <n v="10063.298002199999"/>
    <n v="1731.3960669999999"/>
    <n v="16529.065751000002"/>
    <n v="7072.3987809999999"/>
    <n v="10063.298002199999"/>
    <n v="5171.6127701999994"/>
    <n v="0"/>
    <n v="-3735.8632590000016"/>
    <n v="6557.2843849999999"/>
    <n v="0"/>
    <n v="189530.26892544"/>
    <n v="10148.199794940001"/>
    <s v="Si"/>
    <n v="41.706814325281336"/>
    <n v="80"/>
    <n v="7450.3063000000002"/>
    <n v="8768.3492110000007"/>
    <n v="16529.065751000002"/>
    <n v="13039.868119000001"/>
    <n v="7353.5353660000001"/>
    <n v="17684.887724"/>
    <n v="2821.4211259999984"/>
    <n v="17684.887724"/>
    <n v="41.580899357481272"/>
    <n v="58.419100642518728"/>
    <n v="42.787649874114166"/>
    <n v="55.822952212058716"/>
    <n v="5.3543952913042281"/>
    <n v="94.645604708695771"/>
    <n v="51.390833989705975"/>
    <n v="70"/>
    <n v="15.953853765048637"/>
    <n v="40"/>
    <n v="63.777531512654647"/>
    <n v="51.022025210123722"/>
    <n v="38.293185674718664"/>
    <n v="100"/>
    <n v="117.69112379983626"/>
    <n v="80"/>
    <n v="78.890533291097199"/>
    <n v="70"/>
    <n v="0"/>
    <n v="0"/>
    <n v="83.333333333333329"/>
    <n v="83.333333333333329"/>
    <n v="16.666666666666668"/>
    <n v="67.688691876790386"/>
    <n v="67.688691876790386"/>
    <s v="3. Vulnerable (&gt;=60 y &lt;70)"/>
  </r>
  <r>
    <s v="25772"/>
    <x v="1"/>
    <x v="10"/>
    <x v="532"/>
    <s v="Intermedio"/>
    <n v="6"/>
    <s v="G2"/>
    <n v="0"/>
    <n v="1129.040749"/>
    <n v="6315.935152"/>
    <n v="17776.116644000002"/>
    <n v="6742.0349929999993"/>
    <n v="1137.3430269999999"/>
    <n v="12021.317007000001"/>
    <n v="2589.2843050000001"/>
    <n v="6704.3469459999997"/>
    <n v="3579.0804589999998"/>
    <n v="45.400618999999999"/>
    <n v="2664.73315"/>
    <n v="418.57040599999999"/>
    <n v="0"/>
    <n v="63935.933046710001"/>
    <n v="13749.449314089999"/>
    <s v="NO"/>
    <n v="49.159672695067925"/>
    <n v="80"/>
    <n v="4451.4263289999999"/>
    <n v="5546.5186160000003"/>
    <n v="11986.117007000001"/>
    <n v="11026.015918999999"/>
    <n v="7444.9759009999998"/>
    <n v="17776.116644000002"/>
    <n v="3128.7041749999999"/>
    <n v="17776.116644000002"/>
    <n v="41.881902836820743"/>
    <n v="58.118097163179257"/>
    <n v="21.539106767521915"/>
    <n v="28.417339454808381"/>
    <n v="21.505042092754"/>
    <n v="78.494957907246004"/>
    <n v="53.384475592143673"/>
    <n v="70"/>
    <n v="17.600605563398098"/>
    <n v="40"/>
    <n v="55.006078905046728"/>
    <n v="44.004863124037385"/>
    <n v="0"/>
    <n v="0"/>
    <n v="124.60093026510921"/>
    <n v="70"/>
    <n v="91.989890575577604"/>
    <n v="100"/>
    <n v="0"/>
    <n v="0"/>
    <n v="56.666666666666664"/>
    <n v="56.666666666666664"/>
    <n v="11.333333333333334"/>
    <n v="55.338196457370721"/>
    <n v="55.338196457370721"/>
    <s v="2. Riesgo (&gt;=40 y &lt;60)"/>
  </r>
  <r>
    <s v="25777"/>
    <x v="1"/>
    <x v="10"/>
    <x v="533"/>
    <s v="Rural"/>
    <n v="6"/>
    <s v="G3"/>
    <n v="0"/>
    <n v="928.77477199999998"/>
    <n v="5377.0283470000004"/>
    <n v="11776.506292"/>
    <n v="2341.2478230000002"/>
    <n v="448.65521999999999"/>
    <n v="8603.0377439999993"/>
    <n v="1621.17752"/>
    <n v="2341.2478230000002"/>
    <n v="1346.8903"/>
    <n v="0"/>
    <n v="2179.1110250000002"/>
    <n v="1393.916275"/>
    <n v="0"/>
    <n v="31660.334407509999"/>
    <n v="5250.05227199"/>
    <s v="Si"/>
    <n v="40.525187455764403"/>
    <n v="80"/>
    <n v="936.24884299999997"/>
    <n v="1406.3791510000001"/>
    <n v="8603.0377439999993"/>
    <n v="8064.0393869999998"/>
    <n v="6305.8031190000002"/>
    <n v="11776.506292"/>
    <n v="3573.0273000000002"/>
    <n v="11776.506292"/>
    <n v="53.545618391794598"/>
    <n v="46.454381608205402"/>
    <n v="18.844245117146613"/>
    <n v="24.999410738162766"/>
    <n v="16.582428361036701"/>
    <n v="83.417571638963295"/>
    <n v="57.528736888440022"/>
    <n v="80"/>
    <n v="30.34029967297877"/>
    <n v="0"/>
    <n v="46.974272797066291"/>
    <n v="37.579418237653037"/>
    <n v="39.474812544235597"/>
    <n v="100"/>
    <n v="150.21424715394818"/>
    <n v="0"/>
    <n v="93.734790279446202"/>
    <n v="100"/>
    <n v="0"/>
    <n v="0"/>
    <n v="66.666666666666671"/>
    <n v="66.666666666666671"/>
    <n v="13.333333333333336"/>
    <n v="50.912751570986373"/>
    <n v="50.912751570986373"/>
    <s v="2. Riesgo (&gt;=40 y &lt;60)"/>
  </r>
  <r>
    <s v="25779"/>
    <x v="1"/>
    <x v="10"/>
    <x v="534"/>
    <s v="Intermedio"/>
    <n v="6"/>
    <s v="G3"/>
    <n v="0"/>
    <n v="1338.765633"/>
    <n v="7095.5354319999997"/>
    <n v="10315.460483999999"/>
    <n v="3144.7540449999997"/>
    <n v="784.72827500000005"/>
    <n v="11967.174275000001"/>
    <n v="3535.3922699999998"/>
    <n v="3144.7540449999997"/>
    <n v="1294.3748849999995"/>
    <n v="0"/>
    <n v="-2373.1659830000008"/>
    <n v="5967.3285999999998"/>
    <n v="0"/>
    <n v="41655.326666980007"/>
    <n v="6138.5973110799996"/>
    <s v="Si"/>
    <n v="66.172130556036905"/>
    <n v="80"/>
    <n v="1315.1"/>
    <n v="1794.7089619999999"/>
    <n v="10838.247307"/>
    <n v="10255.570017"/>
    <n v="8434.3010649999997"/>
    <n v="10315.460483999999"/>
    <n v="3594.162616999999"/>
    <n v="10315.460483999999"/>
    <n v="81.763689348451194"/>
    <n v="18.236310651548806"/>
    <n v="29.542414848805226"/>
    <n v="39.191963297615516"/>
    <n v="14.736644271586131"/>
    <n v="85.26335572841387"/>
    <n v="41.159813024423649"/>
    <n v="50"/>
    <n v="34.842483499159314"/>
    <n v="0"/>
    <n v="38.538325935515637"/>
    <n v="30.830660748412512"/>
    <n v="13.827869443963095"/>
    <n v="61.256160359597992"/>
    <n v="136.46939107292221"/>
    <n v="60"/>
    <n v="94.623878995419574"/>
    <n v="100"/>
    <n v="0"/>
    <n v="0"/>
    <n v="73.752053453199338"/>
    <n v="73.752053453199338"/>
    <n v="14.750410690639868"/>
    <n v="45.58107143905238"/>
    <n v="45.58107143905238"/>
    <s v="2. Riesgo (&gt;=40 y &lt;60)"/>
  </r>
  <r>
    <s v="25781"/>
    <x v="1"/>
    <x v="10"/>
    <x v="535"/>
    <s v="Ciudades y aglomeraciones"/>
    <n v="6"/>
    <s v="G1"/>
    <n v="0"/>
    <n v="1110.840283"/>
    <n v="3744.4421200000002"/>
    <n v="8220.238037000001"/>
    <n v="3154.6811112"/>
    <n v="381.90599600000002"/>
    <n v="6318.9241469999997"/>
    <n v="1049.596329"/>
    <n v="3154.6811112"/>
    <n v="1512.9215892"/>
    <n v="0"/>
    <n v="259.55436800000098"/>
    <n v="1705.2798560000001"/>
    <n v="0"/>
    <n v="48207.157913080002"/>
    <n v="11949.621087020001"/>
    <s v="Si"/>
    <n v="51.364226590916232"/>
    <n v="80"/>
    <n v="1385.1855129999999"/>
    <n v="2027.223976"/>
    <n v="6318.9241469999997"/>
    <n v="5669.170736"/>
    <n v="4855.2824030000002"/>
    <n v="8220.238037000001"/>
    <n v="1964.8342240000011"/>
    <n v="8220.238037000001"/>
    <n v="59.064985480298198"/>
    <n v="40.935014519701802"/>
    <n v="16.610364432026152"/>
    <n v="21.670729349284517"/>
    <n v="24.788063856752949"/>
    <n v="75.211936143247044"/>
    <n v="47.957988014341772"/>
    <n v="70"/>
    <n v="23.902400577162272"/>
    <n v="20"/>
    <n v="45.563536002446668"/>
    <n v="36.450828801957336"/>
    <n v="28.635773409083768"/>
    <n v="100"/>
    <n v="146.35035935435747"/>
    <n v="50"/>
    <n v="89.717341182066889"/>
    <n v="80"/>
    <n v="0"/>
    <n v="0"/>
    <n v="76.666666666666671"/>
    <n v="76.666666666666671"/>
    <n v="15.333333333333336"/>
    <n v="51.784162135290671"/>
    <n v="51.784162135290671"/>
    <s v="2. Riesgo (&gt;=40 y &lt;60)"/>
  </r>
  <r>
    <s v="25785"/>
    <x v="1"/>
    <x v="10"/>
    <x v="536"/>
    <s v="Ciudades y aglomeraciones"/>
    <n v="6"/>
    <s v="G1"/>
    <n v="0"/>
    <n v="892.13593500000002"/>
    <n v="6223.8188559999999"/>
    <n v="22826.866631999997"/>
    <n v="13710.997939499997"/>
    <n v="2406.958635"/>
    <n v="13965.998816000001"/>
    <n v="1812.91112"/>
    <n v="13710.997939499997"/>
    <n v="7280.7765464999975"/>
    <n v="152.369857"/>
    <n v="2430.6464229999983"/>
    <n v="2451.1263819999999"/>
    <n v="0"/>
    <n v="193353.92559865001"/>
    <n v="15139.540717989999"/>
    <s v="Si"/>
    <n v="44.207188734767051"/>
    <n v="80"/>
    <n v="10862.6"/>
    <n v="12718.177417999999"/>
    <n v="13965.998816000001"/>
    <n v="12743.571911999999"/>
    <n v="7115.9547910000001"/>
    <n v="22826.866631999997"/>
    <n v="5034.1426619999984"/>
    <n v="22826.866631999997"/>
    <n v="31.1735942813301"/>
    <n v="68.826405718669903"/>
    <n v="12.98089126230669"/>
    <n v="16.935533377916776"/>
    <n v="7.8299629403002431"/>
    <n v="92.170037059699752"/>
    <n v="53.101725918321499"/>
    <n v="70"/>
    <n v="22.053585992143361"/>
    <n v="20"/>
    <n v="53.586395231257292"/>
    <n v="42.869116185005836"/>
    <n v="35.792811265232949"/>
    <n v="100"/>
    <n v="117.08225855688325"/>
    <n v="80"/>
    <n v="91.247121526320484"/>
    <n v="100"/>
    <n v="0"/>
    <n v="0"/>
    <n v="93.333333333333329"/>
    <n v="93.333333333333329"/>
    <n v="18.666666666666668"/>
    <n v="61.535782851672508"/>
    <n v="61.535782851672508"/>
    <s v="3. Vulnerable (&gt;=60 y &lt;70)"/>
  </r>
  <r>
    <s v="25793"/>
    <x v="1"/>
    <x v="10"/>
    <x v="537"/>
    <s v="Rural disperso"/>
    <n v="6"/>
    <s v="G1"/>
    <n v="0"/>
    <n v="1055.7296887499999"/>
    <n v="5136.3783882500002"/>
    <n v="12433.628072"/>
    <n v="5284.0382906499999"/>
    <n v="758.55279199999995"/>
    <n v="9666.9852749999991"/>
    <n v="2164.9467020000002"/>
    <n v="5284.0382906499999"/>
    <n v="2706.6887746499997"/>
    <n v="0"/>
    <n v="189.29328100000021"/>
    <n v="2840.6370769999999"/>
    <n v="0"/>
    <n v="84698.894294509999"/>
    <n v="7350.7884324300003"/>
    <s v="Si"/>
    <n v="42.157141457674911"/>
    <n v="80"/>
    <n v="2578.75"/>
    <n v="4121.027666"/>
    <n v="9666.9852749999991"/>
    <n v="7871.9142069999998"/>
    <n v="6192.1080769999999"/>
    <n v="12433.628072"/>
    <n v="3029.9303580000001"/>
    <n v="12433.628072"/>
    <n v="49.801297265311995"/>
    <n v="50.198702734688005"/>
    <n v="22.395262229257927"/>
    <n v="29.218002317924018"/>
    <n v="8.678730098731009"/>
    <n v="91.321269901268991"/>
    <n v="51.223867537815373"/>
    <n v="70"/>
    <n v="24.368835391041447"/>
    <n v="20"/>
    <n v="52.147594990776199"/>
    <n v="41.71807599262096"/>
    <n v="37.842858542325089"/>
    <n v="100"/>
    <n v="159.80718045564711"/>
    <n v="0"/>
    <n v="81.430911324109786"/>
    <n v="80"/>
    <n v="0"/>
    <n v="0"/>
    <n v="60"/>
    <n v="60"/>
    <n v="12"/>
    <n v="53.71807599262096"/>
    <n v="53.71807599262096"/>
    <s v="2. Riesgo (&gt;=40 y &lt;60)"/>
  </r>
  <r>
    <s v="25797"/>
    <x v="1"/>
    <x v="10"/>
    <x v="538"/>
    <s v="Intermedio"/>
    <n v="6"/>
    <s v="G3"/>
    <n v="0"/>
    <n v="979.79370749999998"/>
    <n v="6184.3448655000002"/>
    <n v="15274.896623999999"/>
    <n v="4222.1690684999994"/>
    <n v="872.49002700000005"/>
    <n v="11361.651511"/>
    <n v="960.47974399999998"/>
    <n v="4222.1690684999994"/>
    <n v="1945.6146534999993"/>
    <n v="273.39075800000001"/>
    <n v="2809.590001999999"/>
    <n v="1880.840134"/>
    <n v="0"/>
    <n v="31767.126085129999"/>
    <n v="8153.80827434"/>
    <s v="Si"/>
    <n v="41.466323262107039"/>
    <n v="80"/>
    <n v="3244.3941300000001"/>
    <n v="3242.3753609999999"/>
    <n v="10188.752207"/>
    <n v="9055.6131210000003"/>
    <n v="7164.1385730000002"/>
    <n v="15274.896623999999"/>
    <n v="4963.8208939999986"/>
    <n v="15274.896623999999"/>
    <n v="46.901388266966521"/>
    <n v="53.098611733033479"/>
    <n v="8.4536983295966532"/>
    <n v="11.214961145130117"/>
    <n v="25.667440776635907"/>
    <n v="74.332559223364086"/>
    <n v="46.080927171190076"/>
    <n v="70"/>
    <n v="32.496592390686409"/>
    <n v="0"/>
    <n v="41.72922642030553"/>
    <n v="33.383381136244424"/>
    <n v="38.533676737892961"/>
    <n v="100"/>
    <n v="99.937776702856979"/>
    <n v="100"/>
    <n v="88.878529352971242"/>
    <n v="80"/>
    <n v="0"/>
    <n v="0"/>
    <n v="93.333333333333329"/>
    <n v="93.333333333333329"/>
    <n v="18.666666666666668"/>
    <n v="52.050047802911095"/>
    <n v="52.050047802911095"/>
    <s v="2. Riesgo (&gt;=40 y &lt;60)"/>
  </r>
  <r>
    <s v="25799"/>
    <x v="1"/>
    <x v="10"/>
    <x v="539"/>
    <s v="Intermedio"/>
    <n v="3"/>
    <s v="G1"/>
    <n v="0"/>
    <n v="0"/>
    <n v="8034.2843570000005"/>
    <n v="83006.345174999995"/>
    <n v="72331.460716899994"/>
    <n v="6870.9648660000003"/>
    <n v="35898.220334999998"/>
    <n v="3290.8680629999999"/>
    <n v="72331.460716899994"/>
    <n v="55913.946137899999"/>
    <n v="290.81161700000001"/>
    <n v="30690.610260999994"/>
    <n v="16906.131530999999"/>
    <n v="0"/>
    <n v="252554.37446311"/>
    <n v="21351.71540297"/>
    <s v="Si"/>
    <n v="17.66412664117281"/>
    <n v="70"/>
    <n v="44141.600208000003"/>
    <n v="72221.739956999998"/>
    <n v="35898.220334999998"/>
    <n v="28679.564914999999"/>
    <n v="8034.2843570000005"/>
    <n v="83006.345174999995"/>
    <n v="47887.553408999993"/>
    <n v="83006.345174999995"/>
    <n v="9.6791207227128719"/>
    <n v="90.320879277287133"/>
    <n v="9.1672178517202809"/>
    <n v="11.960020369422251"/>
    <n v="8.4543043249044132"/>
    <n v="91.545695675095587"/>
    <n v="77.302387624581598"/>
    <n v="100"/>
    <n v="57.691437091995773"/>
    <n v="0"/>
    <n v="58.765319064360995"/>
    <n v="47.012255251488796"/>
    <n v="52.335873358827186"/>
    <n v="100"/>
    <n v="163.6137784237167"/>
    <n v="0"/>
    <n v="79.891327891366345"/>
    <n v="70"/>
    <n v="0"/>
    <n v="0"/>
    <n v="56.666666666666664"/>
    <n v="56.666666666666664"/>
    <n v="11.333333333333334"/>
    <n v="58.345588584822131"/>
    <n v="58.345588584822131"/>
    <s v="2. Riesgo (&gt;=40 y &lt;60)"/>
  </r>
  <r>
    <s v="25805"/>
    <x v="1"/>
    <x v="10"/>
    <x v="540"/>
    <s v="Rural"/>
    <n v="6"/>
    <s v="G3"/>
    <n v="0"/>
    <n v="1157.607125"/>
    <n v="3407.206103"/>
    <n v="10966.241910999997"/>
    <n v="2409.4842749999998"/>
    <n v="404.36764199999999"/>
    <n v="8338.6969809999991"/>
    <n v="1898.0276259999998"/>
    <n v="2409.4842749999998"/>
    <n v="900.30951699999969"/>
    <n v="0"/>
    <n v="1160.6377739999989"/>
    <n v="1516.151977"/>
    <n v="0"/>
    <n v="34888.48413212"/>
    <n v="4329.2278168100001"/>
    <s v="Si"/>
    <n v="52.921832148829537"/>
    <n v="80"/>
    <n v="1039.7199189999999"/>
    <n v="1248.7652499999999"/>
    <n v="8296.4293789999992"/>
    <n v="6723.8831700000001"/>
    <n v="4564.813228"/>
    <n v="10966.241910999997"/>
    <n v="2676.7897509999989"/>
    <n v="10966.241910999997"/>
    <n v="41.626048969621358"/>
    <n v="58.373951030378642"/>
    <n v="22.761681235386291"/>
    <n v="30.196413534060206"/>
    <n v="12.408758719397346"/>
    <n v="87.591241280602659"/>
    <n v="37.36523729751255"/>
    <n v="50"/>
    <n v="24.409362594080378"/>
    <n v="20"/>
    <n v="49.232321169008301"/>
    <n v="39.385856935206647"/>
    <n v="27.078167851170463"/>
    <n v="100"/>
    <n v="120.10592729636836"/>
    <n v="70"/>
    <n v="81.045505998273882"/>
    <n v="80"/>
    <n v="0"/>
    <n v="0"/>
    <n v="83.333333333333329"/>
    <n v="83.333333333333329"/>
    <n v="16.666666666666668"/>
    <n v="56.052523601873318"/>
    <n v="56.052523601873318"/>
    <s v="2. Riesgo (&gt;=40 y &lt;60)"/>
  </r>
  <r>
    <s v="25807"/>
    <x v="1"/>
    <x v="10"/>
    <x v="541"/>
    <s v="Rural"/>
    <n v="6"/>
    <s v="G3"/>
    <n v="0"/>
    <n v="1067.958858"/>
    <n v="4313.9589230000001"/>
    <n v="11271.198097"/>
    <n v="2007.8261548"/>
    <n v="431.23630300000002"/>
    <n v="10076.420528999999"/>
    <n v="3814.0263220000002"/>
    <n v="2007.8261548"/>
    <n v="823.5924328000001"/>
    <n v="0"/>
    <n v="567.72093999999925"/>
    <n v="1192.112883"/>
    <n v="0"/>
    <n v="38534.57183149"/>
    <n v="6461.6649045799995"/>
    <s v="Si"/>
    <n v="39.708328427046439"/>
    <n v="80"/>
    <n v="583.96607400000005"/>
    <n v="919.24216699999999"/>
    <n v="9519.2434350000003"/>
    <n v="6393.3284830000002"/>
    <n v="5381.9177810000001"/>
    <n v="11271.198097"/>
    <n v="1759.8338229999993"/>
    <n v="11271.198097"/>
    <n v="47.749296345279198"/>
    <n v="52.250703654720802"/>
    <n v="37.851003846288563"/>
    <n v="50.214417511696411"/>
    <n v="16.768487613762982"/>
    <n v="83.231512386237014"/>
    <n v="41.019110685010389"/>
    <n v="50"/>
    <n v="15.613547094593304"/>
    <n v="40"/>
    <n v="55.139326710530838"/>
    <n v="44.111461368424671"/>
    <n v="40.291671572953561"/>
    <n v="100"/>
    <n v="157.41362519631576"/>
    <n v="0"/>
    <n v="67.162149247000542"/>
    <n v="60"/>
    <n v="0"/>
    <n v="0"/>
    <n v="53.333333333333336"/>
    <n v="53.333333333333336"/>
    <n v="10.666666666666668"/>
    <n v="54.778128035091342"/>
    <n v="54.778128035091342"/>
    <s v="2. Riesgo (&gt;=40 y &lt;60)"/>
  </r>
  <r>
    <s v="25815"/>
    <x v="1"/>
    <x v="10"/>
    <x v="542"/>
    <s v="Intermedio"/>
    <n v="6"/>
    <s v="G2"/>
    <n v="0"/>
    <n v="1375.189106"/>
    <n v="11531.750486000001"/>
    <n v="23965.592281000001"/>
    <n v="9248.7321080000002"/>
    <n v="1987.3666430000001"/>
    <n v="20637.634011000002"/>
    <n v="4883.2539319999996"/>
    <n v="9248.7321080000002"/>
    <n v="4487.3194030000004"/>
    <n v="74.184657000000001"/>
    <n v="-1433.4544349999996"/>
    <n v="2577.8809999999999"/>
    <n v="0"/>
    <n v="103382.574226"/>
    <n v="17794.170547000002"/>
    <s v="Si"/>
    <n v="52.274775189612534"/>
    <n v="80"/>
    <n v="6545.8281749999996"/>
    <n v="7766.920642"/>
    <n v="20637.634011000002"/>
    <n v="16528.34302"/>
    <n v="12906.939592000001"/>
    <n v="23965.592281000001"/>
    <n v="1218.6112220000002"/>
    <n v="23965.592281000001"/>
    <n v="53.856126068841888"/>
    <n v="46.143873931158112"/>
    <n v="23.661888418978606"/>
    <n v="31.218003726961197"/>
    <n v="17.211963118756326"/>
    <n v="82.78803688124367"/>
    <n v="48.518211475911855"/>
    <n v="70"/>
    <n v="5.0848366596227175"/>
    <n v="80"/>
    <n v="62.029982907872601"/>
    <n v="49.62398632629808"/>
    <n v="27.725224810387466"/>
    <n v="100"/>
    <n v="118.65451451450603"/>
    <n v="80"/>
    <n v="80.08836192748781"/>
    <n v="80"/>
    <n v="0"/>
    <n v="0"/>
    <n v="86.666666666666671"/>
    <n v="86.666666666666671"/>
    <n v="17.333333333333336"/>
    <n v="66.957319659631423"/>
    <n v="66.957319659631423"/>
    <s v="3. Vulnerable (&gt;=60 y &lt;70)"/>
  </r>
  <r>
    <s v="25817"/>
    <x v="1"/>
    <x v="10"/>
    <x v="543"/>
    <s v="Ciudades y aglomeraciones"/>
    <n v="2"/>
    <s v="G1"/>
    <n v="0"/>
    <n v="76.22186275"/>
    <n v="11301.19109925"/>
    <n v="170743.004961"/>
    <n v="125412.46794594999"/>
    <n v="14269.073168999999"/>
    <n v="75493.594060000003"/>
    <n v="13981.894424"/>
    <n v="125412.46794594999"/>
    <n v="91845.978527949992"/>
    <n v="0"/>
    <n v="61682.921482999998"/>
    <n v="5866.7053130000004"/>
    <n v="0"/>
    <n v="753122.91892933997"/>
    <n v="98668.318036330005"/>
    <s v="Si"/>
    <n v="26.847872887117259"/>
    <n v="70"/>
    <n v="143647.368131"/>
    <n v="125147.694429"/>
    <n v="75493.594060000003"/>
    <n v="50248.269902"/>
    <n v="11377.412962"/>
    <n v="170743.004961"/>
    <n v="67549.626795999997"/>
    <n v="170743.004961"/>
    <n v="6.663472371590716"/>
    <n v="93.336527628409286"/>
    <n v="18.520636880643963"/>
    <n v="24.162968299657862"/>
    <n v="13.101223659027609"/>
    <n v="86.89877634097239"/>
    <n v="73.235125687450463"/>
    <n v="100"/>
    <n v="39.562163504987652"/>
    <n v="0"/>
    <n v="60.879654453807902"/>
    <n v="48.703723563046324"/>
    <n v="43.152127112882738"/>
    <n v="100"/>
    <n v="87.121467004443048"/>
    <n v="80"/>
    <n v="66.559647249095349"/>
    <n v="60"/>
    <n v="0"/>
    <n v="0"/>
    <n v="80"/>
    <n v="80"/>
    <n v="16"/>
    <n v="64.703723563046324"/>
    <n v="64.703723563046324"/>
    <s v="3. Vulnerable (&gt;=60 y &lt;70)"/>
  </r>
  <r>
    <s v="25823"/>
    <x v="1"/>
    <x v="10"/>
    <x v="544"/>
    <s v="Rural disperso"/>
    <n v="6"/>
    <s v="G5"/>
    <n v="0"/>
    <n v="1397.5895379999999"/>
    <n v="6354.8029130000004"/>
    <n v="9316.6370810000008"/>
    <n v="1958.4798109999999"/>
    <n v="348.27375899999998"/>
    <n v="8012.8411480000004"/>
    <n v="0"/>
    <n v="1958.4798109999999"/>
    <n v="772.78279599999996"/>
    <n v="0"/>
    <n v="118.09891799999968"/>
    <n v="1196.9600800000001"/>
    <n v="700"/>
    <n v="26419.701633240002"/>
    <n v="5456.7143058399997"/>
    <s v="Si"/>
    <n v="50.512789961913406"/>
    <n v="80"/>
    <n v="472.38877200000002"/>
    <n v="560.46831399999996"/>
    <n v="8012.8411480000004"/>
    <n v="7978.2783429999999"/>
    <n v="7752.3924510000006"/>
    <n v="9316.6370810000008"/>
    <n v="1315.0589979999997"/>
    <n v="10016.637081000001"/>
    <n v="83.210201101531993"/>
    <n v="16.789798898468007"/>
    <n v="0"/>
    <n v="0"/>
    <n v="20.653958858394613"/>
    <n v="79.346041141605383"/>
    <n v="39.458297790949246"/>
    <n v="50"/>
    <n v="13.128747576314428"/>
    <n v="60"/>
    <n v="41.227168008014679"/>
    <n v="32.981734406411746"/>
    <n v="29.487210038086594"/>
    <n v="100"/>
    <n v="118.64556213457163"/>
    <n v="80"/>
    <n v="99.568657304424065"/>
    <n v="100"/>
    <n v="1.1720988884804167"/>
    <n v="0"/>
    <n v="93.333333333333329"/>
    <n v="94.505432221813749"/>
    <n v="18.90108644436275"/>
    <n v="51.648401073078418"/>
    <n v="51.882820850774493"/>
    <s v="2. Riesgo (&gt;=40 y &lt;60)"/>
  </r>
  <r>
    <s v="25839"/>
    <x v="1"/>
    <x v="10"/>
    <x v="545"/>
    <s v="Rural disperso"/>
    <n v="6"/>
    <s v="G2"/>
    <n v="0"/>
    <n v="1689.076225"/>
    <n v="10365.032788"/>
    <n v="23626.002796000001"/>
    <n v="4920.3671818000003"/>
    <n v="637.10346900000002"/>
    <n v="22502.048243999998"/>
    <n v="6415.4142949999996"/>
    <n v="4920.3671818000003"/>
    <n v="2235.9682098000003"/>
    <n v="54.719898000000001"/>
    <n v="-1560.4444199999962"/>
    <n v="9292.4070530000008"/>
    <n v="0"/>
    <n v="70637.863280000005"/>
    <n v="20385.247087"/>
    <s v="Si"/>
    <n v="41.056599074899495"/>
    <n v="80"/>
    <n v="2880.6760020000002"/>
    <n v="2904.8744900000002"/>
    <n v="22502.048243999998"/>
    <n v="16516.043885999999"/>
    <n v="12054.109013000001"/>
    <n v="23626.002796000001"/>
    <n v="7786.6825310000049"/>
    <n v="23626.002796000001"/>
    <n v="51.02051801602606"/>
    <n v="48.97948198397394"/>
    <n v="28.510357036989387"/>
    <n v="37.614767531565789"/>
    <n v="28.8588104742004"/>
    <n v="71.141189525799604"/>
    <n v="45.443116889134764"/>
    <n v="70"/>
    <n v="32.958103824140444"/>
    <n v="0"/>
    <n v="45.547087808267861"/>
    <n v="36.437670246614289"/>
    <n v="38.943400925100505"/>
    <n v="100"/>
    <n v="100.84002810393115"/>
    <n v="100"/>
    <n v="73.39795785214298"/>
    <n v="70"/>
    <n v="0"/>
    <n v="0"/>
    <n v="90"/>
    <n v="90"/>
    <n v="18"/>
    <n v="54.437670246614289"/>
    <n v="54.437670246614289"/>
    <s v="2. Riesgo (&gt;=40 y &lt;60)"/>
  </r>
  <r>
    <s v="25841"/>
    <x v="1"/>
    <x v="10"/>
    <x v="546"/>
    <s v="Rural"/>
    <n v="6"/>
    <s v="G2"/>
    <n v="0"/>
    <n v="881.90560800000003"/>
    <n v="6947.0381340000004"/>
    <n v="10141.910821000001"/>
    <n v="2638.0437550000001"/>
    <n v="529.31369800000004"/>
    <n v="8742.5064000000002"/>
    <n v="808.300116"/>
    <n v="2638.0437550000001"/>
    <n v="1052.8424220000002"/>
    <n v="0"/>
    <n v="-185.79691199999797"/>
    <n v="0"/>
    <n v="0"/>
    <n v="65855.203125180007"/>
    <n v="14794.553697959998"/>
    <s v="Si"/>
    <n v="52.764886812263626"/>
    <n v="80"/>
    <n v="1420.7531530000001"/>
    <n v="1743.2933129999999"/>
    <n v="8742.5064000000002"/>
    <n v="8164.7471109999997"/>
    <n v="7828.9437420000004"/>
    <n v="10141.910821000001"/>
    <n v="-185.79691199999797"/>
    <n v="10141.910821000001"/>
    <n v="77.193971433758477"/>
    <n v="22.806028566241523"/>
    <n v="9.2456336777746024"/>
    <n v="12.19810614859389"/>
    <n v="22.465276843559288"/>
    <n v="77.53472315644072"/>
    <n v="39.909968134702154"/>
    <n v="50"/>
    <n v="-1.8319714625697945"/>
    <n v="100"/>
    <n v="52.50777157425523"/>
    <n v="42.006217259404188"/>
    <n v="27.235113187736374"/>
    <n v="100"/>
    <n v="122.70205484456875"/>
    <n v="70"/>
    <n v="93.391376996875849"/>
    <n v="100"/>
    <n v="0"/>
    <n v="0"/>
    <n v="90"/>
    <n v="90"/>
    <n v="18"/>
    <n v="60.006217259404188"/>
    <n v="60.006217259404188"/>
    <s v="3. Vulnerable (&gt;=60 y &lt;70)"/>
  </r>
  <r>
    <s v="25843"/>
    <x v="1"/>
    <x v="10"/>
    <x v="547"/>
    <s v="Intermedio"/>
    <n v="6"/>
    <s v="G2"/>
    <n v="0"/>
    <n v="1239.928527"/>
    <n v="16205.988308"/>
    <n v="44759.950110999998"/>
    <n v="18458.875506799999"/>
    <n v="3429.155338"/>
    <n v="49523.271800999995"/>
    <n v="21307.236016999999"/>
    <n v="18458.875506799999"/>
    <n v="10870.227002799998"/>
    <n v="0"/>
    <n v="-12351.970193999994"/>
    <n v="21152.887932000001"/>
    <n v="0"/>
    <n v="121422.638766"/>
    <n v="19521.542052000001"/>
    <s v="Si"/>
    <n v="42.714468636545575"/>
    <n v="80"/>
    <n v="14369.627148"/>
    <n v="17002.386165"/>
    <n v="49523.271800999995"/>
    <n v="31968.835821000001"/>
    <n v="17445.916835"/>
    <n v="44759.950110999998"/>
    <n v="8800.9177380000074"/>
    <n v="44759.950110999998"/>
    <n v="38.976622609578314"/>
    <n v="61.023377390421686"/>
    <n v="43.024693729079821"/>
    <n v="56.764068251985968"/>
    <n v="16.077349537445812"/>
    <n v="83.922650462554188"/>
    <n v="58.888890597889095"/>
    <n v="80"/>
    <n v="19.662483349902427"/>
    <n v="40"/>
    <n v="64.34201922099237"/>
    <n v="51.473615376793902"/>
    <n v="37.285531363454425"/>
    <n v="100"/>
    <n v="118.32169331802345"/>
    <n v="80"/>
    <n v="64.553157855686095"/>
    <n v="60"/>
    <n v="0"/>
    <n v="0"/>
    <n v="80"/>
    <n v="80"/>
    <n v="16"/>
    <n v="67.473615376793902"/>
    <n v="67.473615376793902"/>
    <s v="3. Vulnerable (&gt;=60 y &lt;70)"/>
  </r>
  <r>
    <s v="25845"/>
    <x v="1"/>
    <x v="10"/>
    <x v="548"/>
    <s v="Rural"/>
    <n v="6"/>
    <s v="G2"/>
    <n v="0"/>
    <n v="985.02213500000005"/>
    <n v="2414.410946"/>
    <n v="12639.966850000001"/>
    <n v="2760.9941250000002"/>
    <n v="229.604016"/>
    <n v="11492.842028999999"/>
    <n v="2786.002168"/>
    <n v="2760.9941250000002"/>
    <n v="997.53067800000008"/>
    <n v="8.9086269999999992"/>
    <n v="-616.33862599999884"/>
    <n v="1649.0194080000001"/>
    <n v="0"/>
    <n v="48880.057631440002"/>
    <n v="11511.914194430001"/>
    <s v="Si"/>
    <n v="42.822402065192428"/>
    <n v="80"/>
    <n v="1651.129508"/>
    <n v="1765.55971"/>
    <n v="11492.842028999999"/>
    <n v="9688.7255669999995"/>
    <n v="3399.4330810000001"/>
    <n v="12639.966850000001"/>
    <n v="1041.5894090000013"/>
    <n v="12639.966850000001"/>
    <n v="26.89431959230178"/>
    <n v="73.105680407698216"/>
    <n v="24.241194310076253"/>
    <n v="31.982303395149625"/>
    <n v="23.551351516871893"/>
    <n v="76.44864848312811"/>
    <n v="36.129402412256127"/>
    <n v="50"/>
    <n v="8.2404441511648532"/>
    <n v="80"/>
    <n v="62.307326457195202"/>
    <n v="49.845861165756162"/>
    <n v="37.177597934807572"/>
    <n v="100"/>
    <n v="106.93041953678173"/>
    <n v="100"/>
    <n v="84.302259985409563"/>
    <n v="80"/>
    <n v="0"/>
    <n v="0"/>
    <n v="93.333333333333329"/>
    <n v="93.333333333333329"/>
    <n v="18.666666666666668"/>
    <n v="68.512527832422833"/>
    <n v="68.512527832422833"/>
    <s v="3. Vulnerable (&gt;=60 y &lt;70)"/>
  </r>
  <r>
    <s v="25851"/>
    <x v="1"/>
    <x v="10"/>
    <x v="549"/>
    <s v="Intermedio"/>
    <n v="6"/>
    <s v="G2"/>
    <n v="0"/>
    <n v="1281.20101875"/>
    <n v="5659.3083232500003"/>
    <n v="11875.298403000001"/>
    <n v="2967.4340777500001"/>
    <n v="730.25018999999998"/>
    <n v="14985.535193"/>
    <n v="7692.8426090000003"/>
    <n v="2967.4340777500001"/>
    <n v="1198.4490907500001"/>
    <n v="9.4204980000000003"/>
    <n v="-4879.2217769999988"/>
    <n v="6985.2028609999998"/>
    <n v="0"/>
    <n v="47977.533418199993"/>
    <n v="4015.10962333"/>
    <s v="Si"/>
    <n v="46.64605539573536"/>
    <n v="80"/>
    <n v="1269.385"/>
    <n v="1620.105039"/>
    <n v="14985.535193"/>
    <n v="8322.0958859999992"/>
    <n v="6940.5093420000003"/>
    <n v="11875.298403000001"/>
    <n v="2115.4015820000013"/>
    <n v="11875.298403000001"/>
    <n v="58.444925815478051"/>
    <n v="41.555074184521949"/>
    <n v="51.335120901077048"/>
    <n v="67.728321900480168"/>
    <n v="8.3687287304496802"/>
    <n v="91.631271269550325"/>
    <n v="40.386713212470113"/>
    <n v="50"/>
    <n v="17.813460430313036"/>
    <n v="40"/>
    <n v="58.182933470910498"/>
    <n v="46.546346776728399"/>
    <n v="33.35394460426464"/>
    <n v="100"/>
    <n v="127.6291305632255"/>
    <n v="70"/>
    <n v="55.53419199794341"/>
    <n v="50"/>
    <n v="0"/>
    <n v="0"/>
    <n v="73.333333333333329"/>
    <n v="73.333333333333329"/>
    <n v="14.666666666666666"/>
    <n v="61.213013443395063"/>
    <n v="61.213013443395063"/>
    <s v="3. Vulnerable (&gt;=60 y &lt;70)"/>
  </r>
  <r>
    <s v="25862"/>
    <x v="1"/>
    <x v="10"/>
    <x v="550"/>
    <s v="Rural"/>
    <n v="6"/>
    <s v="G3"/>
    <n v="0"/>
    <n v="1566.6662967499999"/>
    <n v="9862.8498792499995"/>
    <n v="15072.919497999999"/>
    <n v="3134.1920447500002"/>
    <n v="568.16831000000002"/>
    <n v="12664.500716"/>
    <n v="2953.7831249999999"/>
    <n v="3134.1920447500002"/>
    <n v="1636.7273437500003"/>
    <n v="6.4646460000000001"/>
    <n v="910.95408099999986"/>
    <n v="1930.5228649999999"/>
    <n v="0"/>
    <n v="46614.971919980002"/>
    <n v="7692.8929156200002"/>
    <s v="Si"/>
    <n v="40.135131111828812"/>
    <n v="80"/>
    <n v="960.9"/>
    <n v="1563.028568"/>
    <n v="12664.500716"/>
    <n v="11849.271283"/>
    <n v="11429.516175999999"/>
    <n v="15072.919497999999"/>
    <n v="2847.9415919999997"/>
    <n v="15072.919497999999"/>
    <n v="75.828151125709681"/>
    <n v="24.171848874290319"/>
    <n v="23.323328658888759"/>
    <n v="30.941513937015223"/>
    <n v="16.503051699410531"/>
    <n v="83.496948300589466"/>
    <n v="52.221667350972886"/>
    <n v="70"/>
    <n v="18.894425810327512"/>
    <n v="40"/>
    <n v="49.722062222379009"/>
    <n v="39.777649777903207"/>
    <n v="39.864868888171188"/>
    <n v="100"/>
    <n v="162.66297929024873"/>
    <n v="0"/>
    <n v="93.562877437639045"/>
    <n v="100"/>
    <n v="0.8159761266907829"/>
    <n v="0"/>
    <n v="66.666666666666671"/>
    <n v="67.482642793357456"/>
    <n v="13.496528558671493"/>
    <n v="53.110983111236543"/>
    <n v="53.2741783365747"/>
    <s v="2. Riesgo (&gt;=40 y &lt;60)"/>
  </r>
  <r>
    <s v="25867"/>
    <x v="1"/>
    <x v="10"/>
    <x v="551"/>
    <s v="Intermedio"/>
    <n v="6"/>
    <s v="G3"/>
    <n v="0"/>
    <n v="882.435157"/>
    <n v="5220.2435859999996"/>
    <n v="7588.3031809999993"/>
    <n v="1897.060068"/>
    <n v="407.54559399999999"/>
    <n v="8251.7642950000009"/>
    <n v="655.95332299999995"/>
    <n v="1897.060068"/>
    <n v="735.33692599999995"/>
    <n v="0"/>
    <n v="-1825.1842560000023"/>
    <n v="1683.6701230000001"/>
    <n v="0"/>
    <n v="18632.928674480001"/>
    <n v="4396.7615762899995"/>
    <s v="Si"/>
    <n v="46.623569980777255"/>
    <n v="80"/>
    <n v="547.54999999999995"/>
    <n v="1014.624911"/>
    <n v="8251.7642950000009"/>
    <n v="7962.6455180000003"/>
    <n v="6102.6787429999995"/>
    <n v="7588.3031809999993"/>
    <n v="-141.51413300000218"/>
    <n v="7588.3031809999993"/>
    <n v="80.422178679948018"/>
    <n v="19.577821320051982"/>
    <n v="7.9492493913993929"/>
    <n v="10.545742180718083"/>
    <n v="23.596728421506192"/>
    <n v="76.403271578493815"/>
    <n v="38.761921059001487"/>
    <n v="50"/>
    <n v="-1.8648982470064304"/>
    <n v="100"/>
    <n v="51.305367015852781"/>
    <n v="41.044293612682225"/>
    <n v="33.376430019222745"/>
    <n v="100"/>
    <n v="185.30269582686515"/>
    <n v="0"/>
    <n v="96.4962792602403"/>
    <n v="100"/>
    <n v="0"/>
    <n v="0"/>
    <n v="66.666666666666671"/>
    <n v="66.666666666666671"/>
    <n v="13.333333333333336"/>
    <n v="54.37762694601556"/>
    <n v="54.37762694601556"/>
    <s v="2. Riesgo (&gt;=40 y &lt;60)"/>
  </r>
  <r>
    <s v="25871"/>
    <x v="1"/>
    <x v="10"/>
    <x v="552"/>
    <s v="Rural disperso"/>
    <n v="6"/>
    <s v="G2"/>
    <n v="0"/>
    <n v="1202.37517"/>
    <n v="2712.1455919999999"/>
    <n v="7681.3030409999992"/>
    <n v="1921.50929"/>
    <n v="341.57392499999997"/>
    <n v="7293.3960270000007"/>
    <n v="2574.1284719999999"/>
    <n v="1921.50929"/>
    <n v="927.82094800000004"/>
    <n v="0"/>
    <n v="-605.78132800000094"/>
    <n v="223.16516100000001"/>
    <n v="0"/>
    <n v="35318.986312980007"/>
    <n v="3116.1772682199999"/>
    <s v="Si"/>
    <n v="37.68434816975401"/>
    <n v="80"/>
    <n v="492.57"/>
    <n v="717.36752000000001"/>
    <n v="7293.3960270000007"/>
    <n v="6873.9035050000002"/>
    <n v="3914.5207620000001"/>
    <n v="7681.3030409999992"/>
    <n v="-382.61616700000093"/>
    <n v="7681.3030409999992"/>
    <n v="50.961675917558694"/>
    <n v="49.038324082441306"/>
    <n v="35.29396268172782"/>
    <n v="46.564629121219113"/>
    <n v="8.8229521668768278"/>
    <n v="91.177047833123169"/>
    <n v="48.28605059723651"/>
    <n v="70"/>
    <n v="-4.9811362077206836"/>
    <n v="100"/>
    <n v="71.356000207356729"/>
    <n v="57.084800165885383"/>
    <n v="42.31565183024599"/>
    <n v="100"/>
    <n v="145.6376799236657"/>
    <n v="50"/>
    <n v="94.248323819972924"/>
    <n v="100"/>
    <n v="0"/>
    <n v="0"/>
    <n v="83.333333333333329"/>
    <n v="83.333333333333329"/>
    <n v="16.666666666666668"/>
    <n v="73.751466832552055"/>
    <n v="73.751466832552055"/>
    <s v="4. Solvente (&gt;=70 y &lt;80)"/>
  </r>
  <r>
    <s v="25873"/>
    <x v="1"/>
    <x v="10"/>
    <x v="553"/>
    <s v="Intermedio"/>
    <n v="6"/>
    <s v="G2"/>
    <n v="0"/>
    <n v="1613.374583"/>
    <n v="11598.483475000001"/>
    <n v="25054.740063000005"/>
    <n v="8325.9782971000004"/>
    <n v="768.82051200000001"/>
    <n v="18171.138965999999"/>
    <n v="2690.9657889999999"/>
    <n v="8325.9782971000004"/>
    <n v="4406.2761751000007"/>
    <n v="66.421610000000001"/>
    <n v="2963.8989750000073"/>
    <n v="4182.3597099999997"/>
    <n v="0"/>
    <n v="100271.55528299999"/>
    <n v="12176.68727683"/>
    <s v="Si"/>
    <n v="41.346483436172882"/>
    <n v="80"/>
    <n v="6233.95"/>
    <n v="6453.9447140000002"/>
    <n v="18171.138965999999"/>
    <n v="16285.450353"/>
    <n v="13211.858058000002"/>
    <n v="25054.740063000005"/>
    <n v="7212.6802950000074"/>
    <n v="25054.740063000005"/>
    <n v="52.731970177215402"/>
    <n v="47.268029822784598"/>
    <n v="14.809010013269191"/>
    <n v="19.538074121591997"/>
    <n v="12.143710389714512"/>
    <n v="87.856289610285486"/>
    <n v="52.922023309077552"/>
    <n v="70"/>
    <n v="28.78768758671518"/>
    <n v="20"/>
    <n v="48.932478710932415"/>
    <n v="39.145982968745933"/>
    <n v="38.653516563827118"/>
    <n v="100"/>
    <n v="103.5289778390908"/>
    <n v="100"/>
    <n v="89.622617401538193"/>
    <n v="80"/>
    <n v="0"/>
    <n v="0"/>
    <n v="93.333333333333329"/>
    <n v="93.333333333333329"/>
    <n v="18.666666666666668"/>
    <n v="57.812649635412598"/>
    <n v="57.812649635412598"/>
    <s v="2. Riesgo (&gt;=40 y &lt;60)"/>
  </r>
  <r>
    <s v="25875"/>
    <x v="1"/>
    <x v="10"/>
    <x v="554"/>
    <s v="Intermedio"/>
    <n v="6"/>
    <s v="G1"/>
    <n v="0"/>
    <n v="1263.03034475"/>
    <n v="14468.259325249999"/>
    <n v="37249.656262999997"/>
    <n v="17015.236075749999"/>
    <n v="3737.3773580000002"/>
    <n v="33440.931022000004"/>
    <n v="9442.6471999999994"/>
    <n v="17015.236075749999"/>
    <n v="8016.2725317500008"/>
    <n v="119.1099"/>
    <n v="-5190.2383030000055"/>
    <n v="15642.348468"/>
    <n v="0"/>
    <n v="383489.33490081999"/>
    <n v="36844.869671120003"/>
    <s v="Si"/>
    <n v="59.517023755765685"/>
    <n v="80"/>
    <n v="14712.120999999999"/>
    <n v="15681.298309"/>
    <n v="33440.931022000004"/>
    <n v="28373.242235999998"/>
    <n v="15731.289669999998"/>
    <n v="37249.656262999997"/>
    <n v="10571.220064999994"/>
    <n v="37249.656262999997"/>
    <n v="42.232039831266448"/>
    <n v="57.767960168733552"/>
    <n v="28.236795183088365"/>
    <n v="36.839164402923757"/>
    <n v="9.6077951374186235"/>
    <n v="90.39220486258138"/>
    <n v="47.11232037018128"/>
    <n v="70"/>
    <n v="28.379376148768291"/>
    <n v="20"/>
    <n v="54.999865886847736"/>
    <n v="43.999892709478189"/>
    <n v="20.482976244234315"/>
    <n v="90.737657203324829"/>
    <n v="106.58761105213857"/>
    <n v="100"/>
    <n v="84.845850186808221"/>
    <n v="80"/>
    <n v="0"/>
    <n v="0"/>
    <n v="90.245885734441615"/>
    <n v="90.245885734441615"/>
    <n v="18.049177146888322"/>
    <n v="62.049069856366515"/>
    <n v="62.049069856366515"/>
    <s v="3. Vulnerable (&gt;=60 y &lt;70)"/>
  </r>
  <r>
    <s v="25878"/>
    <x v="1"/>
    <x v="10"/>
    <x v="555"/>
    <s v="Intermedio"/>
    <n v="6"/>
    <s v="G3"/>
    <n v="0"/>
    <n v="1566.6449720000001"/>
    <n v="13606.413261"/>
    <n v="25201.657703999997"/>
    <n v="5504.1895629999999"/>
    <n v="582.86602100000005"/>
    <n v="18623.846691999999"/>
    <n v="4479.6651089999996"/>
    <n v="5504.1895629999999"/>
    <n v="2065.0120070000003"/>
    <n v="46.858977000000003"/>
    <n v="3138.6334559999996"/>
    <n v="2303.7304869999998"/>
    <n v="0"/>
    <n v="73282.209012179999"/>
    <n v="10744.717162540001"/>
    <s v="Si"/>
    <n v="53.505154006656454"/>
    <n v="80"/>
    <n v="2682.6692210000001"/>
    <n v="3921.3869519999998"/>
    <n v="18623.846691999999"/>
    <n v="15277.718382999999"/>
    <n v="15173.058233"/>
    <n v="25201.657703999997"/>
    <n v="5489.2229199999992"/>
    <n v="25201.657703999997"/>
    <n v="60.206588039610338"/>
    <n v="39.793411960389662"/>
    <n v="24.053382650128182"/>
    <n v="31.910028169056424"/>
    <n v="14.662108726490704"/>
    <n v="85.3378912735093"/>
    <n v="37.517094630630552"/>
    <n v="50"/>
    <n v="21.781197826239627"/>
    <n v="20"/>
    <n v="45.408266280591079"/>
    <n v="36.326613024472863"/>
    <n v="26.494845993343546"/>
    <n v="100"/>
    <n v="146.17482175227892"/>
    <n v="50"/>
    <n v="82.033097864592321"/>
    <n v="80"/>
    <n v="0.39437953666131209"/>
    <n v="0"/>
    <n v="76.666666666666671"/>
    <n v="77.06104620332799"/>
    <n v="15.412209240665598"/>
    <n v="51.659946357806199"/>
    <n v="51.738822265138459"/>
    <s v="2. Riesgo (&gt;=40 y &lt;60)"/>
  </r>
  <r>
    <s v="25885"/>
    <x v="1"/>
    <x v="10"/>
    <x v="556"/>
    <s v="Rural disperso"/>
    <n v="6"/>
    <s v="G4"/>
    <n v="0"/>
    <n v="2685.4185969999999"/>
    <n v="18231.801348000001"/>
    <n v="38707.411046999994"/>
    <n v="4301.9284229999994"/>
    <n v="819.42360499999995"/>
    <n v="33337.007010000001"/>
    <n v="14900.475601"/>
    <n v="4301.9284229999994"/>
    <n v="1150.4949159999996"/>
    <n v="0"/>
    <n v="2218.9705299999914"/>
    <n v="172.146141"/>
    <n v="2600"/>
    <n v="68317.518110999998"/>
    <n v="7192.6166890000004"/>
    <s v="Si"/>
    <n v="47.307999307707043"/>
    <n v="80"/>
    <n v="1825.0174850000001"/>
    <n v="1606.4894059999999"/>
    <n v="33337.007010000001"/>
    <n v="21306.123611999999"/>
    <n v="20917.219945000001"/>
    <n v="38707.411046999994"/>
    <n v="2391.1166709999916"/>
    <n v="41307.411046999994"/>
    <n v="54.039315415855441"/>
    <n v="45.960684584144559"/>
    <n v="44.696500788239177"/>
    <n v="62.400699266146866"/>
    <n v="10.528217195059224"/>
    <n v="89.471782804940773"/>
    <n v="26.743701960473082"/>
    <n v="40"/>
    <n v="5.7885900142213087"/>
    <n v="80"/>
    <n v="63.566633331046432"/>
    <n v="50.853306664837149"/>
    <n v="32.692000692292957"/>
    <n v="100"/>
    <n v="88.025973405947937"/>
    <n v="80"/>
    <n v="63.911327149461464"/>
    <n v="60"/>
    <n v="0"/>
    <n v="0"/>
    <n v="80"/>
    <n v="80"/>
    <n v="16"/>
    <n v="66.853306664837149"/>
    <n v="66.853306664837149"/>
    <s v="3. Vulnerable (&gt;=60 y &lt;70)"/>
  </r>
  <r>
    <s v="25898"/>
    <x v="1"/>
    <x v="10"/>
    <x v="557"/>
    <s v="Intermedio"/>
    <n v="6"/>
    <s v="G2"/>
    <n v="0"/>
    <n v="2182.0951"/>
    <n v="1255.6080380000001"/>
    <n v="4755.8956959999996"/>
    <n v="3496.904509"/>
    <n v="145.212234"/>
    <n v="7111.705696"/>
    <n v="1815.562989"/>
    <n v="3496.904509"/>
    <n v="2574.1596279999999"/>
    <n v="0"/>
    <n v="-3278.554881"/>
    <n v="0.81007899999999999"/>
    <n v="0"/>
    <n v="35561.292206999999"/>
    <n v="8321.2973149999998"/>
    <s v="Si"/>
    <n v="71.63984735079454"/>
    <n v="80"/>
    <n v="1311.7444599999999"/>
    <n v="1314.809409"/>
    <n v="7111.705696"/>
    <n v="4037.7834579999999"/>
    <n v="3437.7031379999999"/>
    <n v="4755.8956959999996"/>
    <n v="-3277.7448020000002"/>
    <n v="4755.8956959999996"/>
    <n v="72.282980068114611"/>
    <n v="27.717019931885389"/>
    <n v="25.529219945380596"/>
    <n v="33.681643209933867"/>
    <n v="23.399873285150221"/>
    <n v="76.600126714849779"/>
    <n v="73.612522771922215"/>
    <n v="100"/>
    <n v="-68.919610763473742"/>
    <n v="0"/>
    <n v="47.599757971333801"/>
    <n v="38.079806377067044"/>
    <n v="8.3601526492054603"/>
    <n v="37.03468950048719"/>
    <n v="100.23365442686908"/>
    <n v="100"/>
    <n v="56.77658258933667"/>
    <n v="50"/>
    <n v="0"/>
    <n v="0"/>
    <n v="62.344896500162399"/>
    <n v="62.344896500162399"/>
    <n v="12.46897930003248"/>
    <n v="50.548785677099524"/>
    <n v="50.548785677099524"/>
    <s v="2. Riesgo (&gt;=40 y &lt;60)"/>
  </r>
  <r>
    <s v="25899"/>
    <x v="1"/>
    <x v="10"/>
    <x v="558"/>
    <s v="Ciudades y aglomeraciones"/>
    <n v="2"/>
    <s v="G1"/>
    <n v="0"/>
    <n v="0"/>
    <n v="83440.787859999997"/>
    <n v="198413.943107"/>
    <n v="90888.512915800005"/>
    <n v="22759.829143999999"/>
    <n v="175053.54265699998"/>
    <n v="28710.352131"/>
    <n v="90888.512915800005"/>
    <n v="59956.910748800001"/>
    <n v="1134.187185"/>
    <n v="-7571.201716999989"/>
    <n v="28798.911770999999"/>
    <n v="12260"/>
    <n v="468839.61337546998"/>
    <n v="149537.25296192002"/>
    <s v="Si"/>
    <n v="39.613908436584595"/>
    <n v="70"/>
    <n v="80698.414006000006"/>
    <n v="89394.060853000003"/>
    <n v="175053.54265699998"/>
    <n v="153410.58783599999"/>
    <n v="83440.787859999997"/>
    <n v="198413.943107"/>
    <n v="22361.897239000009"/>
    <n v="210673.943107"/>
    <n v="42.053893266463803"/>
    <n v="57.946106733536197"/>
    <n v="16.400897516970041"/>
    <n v="21.397448119219607"/>
    <n v="31.895183063843024"/>
    <n v="68.104816936156979"/>
    <n v="65.967534097894927"/>
    <n v="100"/>
    <n v="10.614458014697403"/>
    <n v="60"/>
    <n v="61.489674357782562"/>
    <n v="49.191739486226055"/>
    <n v="30.386091563415405"/>
    <n v="100"/>
    <n v="110.77548667357139"/>
    <n v="80"/>
    <n v="87.636379994087179"/>
    <n v="80"/>
    <n v="0"/>
    <n v="0"/>
    <n v="86.666666666666671"/>
    <n v="86.666666666666671"/>
    <n v="17.333333333333336"/>
    <n v="66.525072819559398"/>
    <n v="66.525072819559398"/>
    <s v="3. Vulnerable (&gt;=60 y &lt;70)"/>
  </r>
  <r>
    <s v="27001"/>
    <x v="1"/>
    <x v="11"/>
    <x v="559"/>
    <s v="Ciudades y aglomeraciones"/>
    <n v="3"/>
    <s v="G1"/>
    <n v="1"/>
    <n v="0"/>
    <n v="264906.90630099998"/>
    <n v="320393.16660399997"/>
    <n v="44724.856693999995"/>
    <n v="9099.4429209999998"/>
    <n v="286978.37718000001"/>
    <n v="1214.747922"/>
    <n v="44724.856693999995"/>
    <n v="27153.528605999996"/>
    <n v="0"/>
    <n v="15843.461335999949"/>
    <n v="22868.051112000001"/>
    <n v="0"/>
    <n v="430535.65384700999"/>
    <n v="178474.92298454"/>
    <s v="Si"/>
    <n v="50.044698539341404"/>
    <n v="70"/>
    <n v="36511.990747999997"/>
    <n v="44508.063479999997"/>
    <n v="286978.37718000001"/>
    <n v="262980.43327400001"/>
    <n v="264906.90630099998"/>
    <n v="320393.16660399997"/>
    <n v="38711.51244799995"/>
    <n v="320393.16660399997"/>
    <n v="82.681821559702612"/>
    <n v="17.318178440297388"/>
    <n v="0.42328900662717167"/>
    <n v="0.5522444457304424"/>
    <n v="41.454156325915051"/>
    <n v="58.545843674084949"/>
    <n v="60.712388173269979"/>
    <n v="80"/>
    <n v="12.082502525981356"/>
    <n v="60"/>
    <n v="43.283253312022552"/>
    <n v="34.626602649618043"/>
    <n v="19.955301460658596"/>
    <n v="98.158462276038193"/>
    <n v="121.8998541799258"/>
    <n v="70"/>
    <n v="91.637717049689826"/>
    <n v="100"/>
    <n v="0.18466990975249864"/>
    <n v="0"/>
    <n v="89.386154092012745"/>
    <n v="89.570824001765246"/>
    <n v="17.914164800353049"/>
    <n v="52.503833468020588"/>
    <n v="52.540767449971092"/>
    <s v="2. Riesgo (&gt;=40 y &lt;60)"/>
  </r>
  <r>
    <s v="27006"/>
    <x v="1"/>
    <x v="11"/>
    <x v="560"/>
    <s v="Rural"/>
    <n v="6"/>
    <s v="G4"/>
    <n v="0"/>
    <n v="2228.7912099999999"/>
    <n v="14661.629478999999"/>
    <n v="20642.203623000001"/>
    <n v="4129.6068509999996"/>
    <n v="618.07330300000001"/>
    <n v="20068.527416000001"/>
    <n v="4243.1459890000006"/>
    <n v="4129.6068509999996"/>
    <n v="728.11666499999956"/>
    <n v="614.02472299999999"/>
    <n v="-1949.7515299999977"/>
    <n v="1797.850306"/>
    <n v="0"/>
    <n v="124214.04639423"/>
    <n v="90521.408551"/>
    <s v="NO"/>
    <n v="62.434403736713186"/>
    <n v="80"/>
    <n v="1262.2441570000001"/>
    <n v="1813.7658300000001"/>
    <n v="19190.464967"/>
    <n v="16329.146182"/>
    <n v="16890.420688999999"/>
    <n v="20642.203623000001"/>
    <n v="462.12349900000231"/>
    <n v="20642.203623000001"/>
    <n v="81.824697583063838"/>
    <n v="18.175302416936162"/>
    <n v="21.14328520994059"/>
    <n v="29.518100043997862"/>
    <n v="72.875339930319598"/>
    <n v="27.124660069680402"/>
    <n v="17.631621877605212"/>
    <n v="30"/>
    <n v="2.2387314234469331"/>
    <n v="100"/>
    <n v="40.963612506122885"/>
    <n v="32.770890004898312"/>
    <n v="0"/>
    <n v="0"/>
    <n v="143.69373943554726"/>
    <n v="50"/>
    <n v="85.089893392784731"/>
    <n v="80"/>
    <n v="0"/>
    <n v="0"/>
    <n v="43.333333333333336"/>
    <n v="43.333333333333336"/>
    <n v="8.6666666666666679"/>
    <n v="41.437556671564977"/>
    <n v="41.437556671564977"/>
    <s v="2. Riesgo (&gt;=40 y &lt;60)"/>
  </r>
  <r>
    <s v="27025"/>
    <x v="1"/>
    <x v="11"/>
    <x v="561"/>
    <s v="Rural disperso"/>
    <n v="6"/>
    <s v="G5"/>
    <n v="0"/>
    <n v="3899.5332079999998"/>
    <n v="30530.240854"/>
    <n v="46490.637727000001"/>
    <n v="13703.827319000002"/>
    <n v="1644.8264240000001"/>
    <n v="58866.143077000001"/>
    <n v="18239.083570999999"/>
    <n v="13742.078615000002"/>
    <n v="6906.7914100000025"/>
    <n v="0"/>
    <n v="622.98187000000325"/>
    <n v="2575.5018719999998"/>
    <n v="0"/>
    <n v="58453.226647000003"/>
    <n v="23831.613926999999"/>
    <s v="NO"/>
    <n v="96.829310135971497"/>
    <n v="80"/>
    <n v="4455.9509440000002"/>
    <n v="9842.5454069999996"/>
    <n v="39032.368651999997"/>
    <n v="27561.278061000001"/>
    <n v="34429.774061999997"/>
    <n v="46490.637727000001"/>
    <n v="3198.4837420000031"/>
    <n v="46490.637727000001"/>
    <n v="74.057435529658235"/>
    <n v="25.942564470341765"/>
    <n v="30.983996262745329"/>
    <n v="39.489044003051269"/>
    <n v="40.770399332990642"/>
    <n v="59.229600667009358"/>
    <n v="50.260165172254048"/>
    <n v="70"/>
    <n v="6.8798448427014049"/>
    <n v="80"/>
    <n v="54.932241828080478"/>
    <n v="43.945793462464387"/>
    <n v="0"/>
    <n v="0"/>
    <n v="220.88540764240514"/>
    <n v="0"/>
    <n v="70.611338775587669"/>
    <n v="70"/>
    <n v="0"/>
    <n v="0"/>
    <n v="23.333333333333332"/>
    <n v="23.333333333333332"/>
    <n v="4.666666666666667"/>
    <n v="48.612460129131051"/>
    <n v="48.612460129131051"/>
    <s v="2. Riesgo (&gt;=40 y &lt;60)"/>
  </r>
  <r>
    <s v="27050"/>
    <x v="1"/>
    <x v="11"/>
    <x v="562"/>
    <s v="Rural"/>
    <n v="6"/>
    <s v="G5"/>
    <n v="0"/>
    <n v="2897.5640942499999"/>
    <n v="10598.532478749999"/>
    <n v="17007.179229000001"/>
    <n v="3946.7708922499996"/>
    <n v="214.88688400000001"/>
    <n v="15828.399776"/>
    <n v="148.22357"/>
    <n v="3946.7708912500002"/>
    <n v="1899.4989862500004"/>
    <n v="0"/>
    <n v="-599.51768199999788"/>
    <n v="1094.7570539999999"/>
    <n v="0"/>
    <n v="38435.257559999998"/>
    <n v="3145.7898230000001"/>
    <s v="Si"/>
    <n v="47.302594780650615"/>
    <n v="80"/>
    <n v="1021.707"/>
    <n v="1049.2067970000001"/>
    <n v="15559.425005999999"/>
    <n v="9181.9853210000001"/>
    <n v="13496.096572999999"/>
    <n v="17007.179229000001"/>
    <n v="495.23937200000205"/>
    <n v="17007.179229000001"/>
    <n v="79.355291029020051"/>
    <n v="20.644708970979949"/>
    <n v="0.93644065159856371"/>
    <n v="1.1934918202170335"/>
    <n v="8.1846461366603638"/>
    <n v="91.815353863339638"/>
    <n v="48.127926312145298"/>
    <n v="70"/>
    <n v="2.9119430408279494"/>
    <n v="100"/>
    <n v="56.730710930907321"/>
    <n v="45.384568744725861"/>
    <n v="32.697405219349385"/>
    <n v="100"/>
    <n v="102.69155413440448"/>
    <n v="100"/>
    <n v="59.012369142556729"/>
    <n v="50"/>
    <n v="0.65466884051425567"/>
    <n v="0"/>
    <n v="83.333333333333329"/>
    <n v="83.98800217384759"/>
    <n v="16.797600434769517"/>
    <n v="62.051235411392526"/>
    <n v="62.182169179495375"/>
    <s v="3. Vulnerable (&gt;=60 y &lt;70)"/>
  </r>
  <r>
    <s v="27073"/>
    <x v="1"/>
    <x v="11"/>
    <x v="563"/>
    <s v="Rural disperso"/>
    <n v="6"/>
    <s v="G4"/>
    <n v="0"/>
    <n v="3391.8756085"/>
    <n v="16677.302061499999"/>
    <n v="24557.594224"/>
    <n v="7123.3743415000008"/>
    <n v="1269.3883579999999"/>
    <n v="19039.658405000002"/>
    <n v="1912.4696449999999"/>
    <n v="7123.3743415000008"/>
    <n v="2885.0066755000007"/>
    <n v="0"/>
    <n v="1279.5681530000002"/>
    <n v="1119.3326320000001"/>
    <n v="0"/>
    <n v="182490.5297485"/>
    <n v="23034.572619400002"/>
    <s v="Si"/>
    <n v="31.336098230550142"/>
    <n v="80"/>
    <n v="3417.433567"/>
    <n v="3433.9928749999999"/>
    <n v="19039.658405000002"/>
    <n v="17454.811995"/>
    <n v="20069.177669999997"/>
    <n v="24557.594224"/>
    <n v="2398.9007850000003"/>
    <n v="24557.594224"/>
    <n v="81.7228979636226"/>
    <n v="18.2771020363774"/>
    <n v="10.044663640067023"/>
    <n v="14.023335696971346"/>
    <n v="12.622338622801513"/>
    <n v="87.377661377198493"/>
    <n v="40.500562474897144"/>
    <n v="50"/>
    <n v="9.7684682103573799"/>
    <n v="80"/>
    <n v="49.935619822109444"/>
    <n v="39.948495857687561"/>
    <n v="48.663901769449858"/>
    <n v="100"/>
    <n v="100.48455391086172"/>
    <n v="100"/>
    <n v="91.676077499458685"/>
    <n v="100"/>
    <n v="0"/>
    <n v="0"/>
    <n v="100"/>
    <n v="100"/>
    <n v="20"/>
    <n v="59.948495857687561"/>
    <n v="59.948495857687561"/>
    <s v="2. Riesgo (&gt;=40 y &lt;60)"/>
  </r>
  <r>
    <s v="27075"/>
    <x v="1"/>
    <x v="11"/>
    <x v="564"/>
    <s v="Rural disperso"/>
    <n v="6"/>
    <s v="G4"/>
    <n v="0"/>
    <n v="1476.8498509999999"/>
    <n v="13284.20773"/>
    <n v="21465.557139"/>
    <n v="6579.1613530000004"/>
    <n v="2056.7161550000001"/>
    <n v="17390.490964000001"/>
    <n v="2507.168686"/>
    <n v="6579.1613530000004"/>
    <n v="3020.2757900000001"/>
    <n v="0"/>
    <n v="516.18061200000011"/>
    <n v="291.29819600000002"/>
    <n v="0"/>
    <n v="38182.79467892"/>
    <n v="20333.148755270002"/>
    <s v="NO"/>
    <n v="72.274349368729204"/>
    <n v="80"/>
    <n v="5127.7035260000002"/>
    <n v="5102.3115019999996"/>
    <n v="17390.490964000001"/>
    <n v="15812.019661"/>
    <n v="14761.057581000001"/>
    <n v="21465.557139"/>
    <n v="807.47880800000007"/>
    <n v="21465.557139"/>
    <n v="68.766244851763787"/>
    <n v="31.233755148236213"/>
    <n v="14.416894216443238"/>
    <n v="20.127398442538507"/>
    <n v="53.252122916229467"/>
    <n v="46.747877083770533"/>
    <n v="45.906698862504705"/>
    <n v="70"/>
    <n v="3.7617416718847743"/>
    <n v="100"/>
    <n v="53.62180613490905"/>
    <n v="42.897444907927245"/>
    <n v="0"/>
    <n v="0"/>
    <n v="99.504807095978734"/>
    <n v="100"/>
    <n v="90.923365497457269"/>
    <n v="100"/>
    <n v="0"/>
    <n v="0"/>
    <n v="66.666666666666671"/>
    <n v="66.666666666666671"/>
    <n v="13.333333333333336"/>
    <n v="56.23077824126058"/>
    <n v="56.23077824126058"/>
    <s v="2. Riesgo (&gt;=40 y &lt;60)"/>
  </r>
  <r>
    <s v="27077"/>
    <x v="1"/>
    <x v="11"/>
    <x v="565"/>
    <s v="Rural disperso"/>
    <n v="6"/>
    <s v="G5"/>
    <n v="0"/>
    <n v="2695.9989129999999"/>
    <n v="22386.840936000001"/>
    <n v="38016.244158000001"/>
    <n v="11465.118527000001"/>
    <n v="694.00583200000005"/>
    <n v="37561.174660000004"/>
    <n v="11599.269959000001"/>
    <n v="11447.235379"/>
    <n v="7183.9325879999997"/>
    <n v="161.15714600000001"/>
    <n v="1062.9782960000011"/>
    <n v="1264.610475"/>
    <n v="0"/>
    <n v="41222.347752000001"/>
    <n v="33382.868843999997"/>
    <s v="Si"/>
    <n v="24.4970612068275"/>
    <n v="80"/>
    <n v="7263.320033"/>
    <n v="8751.2364660000003"/>
    <n v="32689.963070999998"/>
    <n v="30534.357171"/>
    <n v="25082.839849"/>
    <n v="38016.244158000001"/>
    <n v="2488.7459170000011"/>
    <n v="38016.244158000001"/>
    <n v="65.979268611472392"/>
    <n v="34.020731388527608"/>
    <n v="30.881009616966011"/>
    <n v="39.357787719890794"/>
    <n v="80.982454092223193"/>
    <n v="19.017545907776807"/>
    <n v="62.756922087746645"/>
    <n v="80"/>
    <n v="6.546532862784864"/>
    <n v="80"/>
    <n v="50.479213003239046"/>
    <n v="40.38337040259124"/>
    <n v="55.502938793172504"/>
    <n v="100"/>
    <n v="120.48534865928852"/>
    <n v="70"/>
    <n v="93.405909039058272"/>
    <n v="100"/>
    <n v="0"/>
    <n v="0"/>
    <n v="90"/>
    <n v="90"/>
    <n v="18"/>
    <n v="58.38337040259124"/>
    <n v="58.38337040259124"/>
    <s v="2. Riesgo (&gt;=40 y &lt;60)"/>
  </r>
  <r>
    <s v="27099"/>
    <x v="1"/>
    <x v="11"/>
    <x v="566"/>
    <s v="Rural disperso"/>
    <n v="6"/>
    <s v="G5"/>
    <n v="0"/>
    <n v="3253.4231782500001"/>
    <n v="18242.655755749998"/>
    <n v="32286.45089"/>
    <n v="6913.1719812499996"/>
    <n v="1358.75107"/>
    <n v="33412.302362000002"/>
    <n v="2319.5941659999999"/>
    <n v="6913.1719812499996"/>
    <n v="3400.0377932499996"/>
    <n v="0"/>
    <n v="-3766.109593000001"/>
    <n v="1038.276298"/>
    <n v="0"/>
    <n v="32604.580851250001"/>
    <n v="12156.5601159"/>
    <s v="Si"/>
    <n v="60.726692672089598"/>
    <n v="80"/>
    <n v="2999.2070570000001"/>
    <n v="3659.748803"/>
    <n v="32539.426295000001"/>
    <n v="24747.150842999999"/>
    <n v="21496.078933999997"/>
    <n v="32286.45089"/>
    <n v="-2727.8332950000013"/>
    <n v="32286.45089"/>
    <n v="66.579256441772372"/>
    <n v="33.420743558227628"/>
    <n v="6.9423356129989031"/>
    <n v="8.8479934667205171"/>
    <n v="37.284822557177392"/>
    <n v="62.715177442822608"/>
    <n v="49.182022412745248"/>
    <n v="70"/>
    <n v="-8.4488484172315328"/>
    <n v="80"/>
    <n v="50.996782893554148"/>
    <n v="40.797426314843321"/>
    <n v="19.273307327910402"/>
    <n v="85.378937740384814"/>
    <n v="122.02387942700817"/>
    <n v="70"/>
    <n v="76.052818567371716"/>
    <n v="70"/>
    <n v="1.0662638469368018"/>
    <n v="0"/>
    <n v="75.126312580128271"/>
    <n v="76.192576427065077"/>
    <n v="15.238515285413015"/>
    <n v="55.822688830868977"/>
    <n v="56.035941600256336"/>
    <s v="2. Riesgo (&gt;=40 y &lt;60)"/>
  </r>
  <r>
    <s v="27135"/>
    <x v="1"/>
    <x v="11"/>
    <x v="567"/>
    <s v="Rural"/>
    <n v="6"/>
    <s v="G4"/>
    <n v="0"/>
    <n v="2154.0470879999998"/>
    <n v="9314.5310630000004"/>
    <n v="14643.645183000001"/>
    <n v="3733.0668499999997"/>
    <n v="613.91144799999995"/>
    <n v="13813.154482000002"/>
    <n v="4828.1810500000001"/>
    <n v="3697.6547139999998"/>
    <n v="2072.4183349999994"/>
    <n v="84.256998999999993"/>
    <n v="801.21062700000039"/>
    <n v="542.264904"/>
    <n v="0"/>
    <n v="34168.559841369999"/>
    <n v="13874.931199250001"/>
    <s v="NO"/>
    <n v="38.303536273454576"/>
    <n v="80"/>
    <n v="799.16172900000004"/>
    <n v="1543.607626"/>
    <n v="12217.198177"/>
    <n v="11883.966619999999"/>
    <n v="11468.578151"/>
    <n v="14643.645183000001"/>
    <n v="1427.7325300000002"/>
    <n v="14643.645183000001"/>
    <n v="78.317782271275064"/>
    <n v="21.682217728724936"/>
    <n v="34.953500710439677"/>
    <n v="48.798515491510415"/>
    <n v="40.607304679112517"/>
    <n v="59.392695320887483"/>
    <n v="56.046832257036954"/>
    <n v="80"/>
    <n v="9.749843786555779"/>
    <n v="80"/>
    <n v="57.97468570822457"/>
    <n v="46.379748566579657"/>
    <n v="0"/>
    <n v="0"/>
    <n v="193.15334681148124"/>
    <n v="0"/>
    <n v="97.272438801661252"/>
    <n v="100"/>
    <n v="0"/>
    <n v="0"/>
    <n v="33.333333333333336"/>
    <n v="33.333333333333336"/>
    <n v="6.6666666666666679"/>
    <n v="53.046415233246321"/>
    <n v="53.046415233246321"/>
    <s v="2. Riesgo (&gt;=40 y &lt;60)"/>
  </r>
  <r>
    <s v="27150"/>
    <x v="1"/>
    <x v="11"/>
    <x v="568"/>
    <s v="Rural disperso"/>
    <n v="6"/>
    <s v="G5"/>
    <n v="0"/>
    <n v="3989.01252325"/>
    <n v="15395.00688975"/>
    <n v="27000.043442000002"/>
    <n v="9069.795319249999"/>
    <n v="1017.942781"/>
    <n v="36000.946268"/>
    <n v="15616.707956999999"/>
    <n v="9069.7953182500005"/>
    <n v="5878.3290712500002"/>
    <n v="0"/>
    <n v="8018.1566670000029"/>
    <n v="3288.7677699999999"/>
    <n v="0"/>
    <n v="383973.30759099999"/>
    <n v="8523.4912239999994"/>
    <s v="Si"/>
    <n v="37.928207109445552"/>
    <n v="80"/>
    <n v="3026.6950189999998"/>
    <n v="5080.7827950000001"/>
    <n v="15790.420528000001"/>
    <n v="12769.117157000001"/>
    <n v="19384.019413000002"/>
    <n v="27000.043442000002"/>
    <n v="11306.924437000003"/>
    <n v="27000.043442000002"/>
    <n v="71.792548981040269"/>
    <n v="28.207451018959731"/>
    <n v="43.378604108751311"/>
    <n v="55.285948007329225"/>
    <n v="2.2198134754405996"/>
    <n v="97.780186524559397"/>
    <n v="64.812146966776453"/>
    <n v="80"/>
    <n v="41.87743053558011"/>
    <n v="0"/>
    <n v="52.254717110169665"/>
    <n v="41.803773688135735"/>
    <n v="42.071792890554448"/>
    <n v="100"/>
    <n v="167.86570047875711"/>
    <n v="0"/>
    <n v="80.866226041019345"/>
    <n v="80"/>
    <n v="0"/>
    <n v="0"/>
    <n v="60"/>
    <n v="60"/>
    <n v="12"/>
    <n v="53.803773688135735"/>
    <n v="53.803773688135735"/>
    <s v="2. Riesgo (&gt;=40 y &lt;60)"/>
  </r>
  <r>
    <s v="27160"/>
    <x v="1"/>
    <x v="11"/>
    <x v="569"/>
    <s v="Rural"/>
    <n v="6"/>
    <s v="G5"/>
    <n v="0"/>
    <n v="2498.8431810000002"/>
    <n v="8651.8452629999992"/>
    <n v="15652.525368999999"/>
    <n v="4417.5739439999998"/>
    <n v="647.61081300000001"/>
    <n v="5895.8572389999999"/>
    <n v="1500.9948199999999"/>
    <n v="4417.5739439999998"/>
    <n v="950.08838100000003"/>
    <n v="0"/>
    <n v="6289.1825669999998"/>
    <n v="358.465306"/>
    <n v="0"/>
    <n v="89565.193673999995"/>
    <n v="6423.8733410000004"/>
    <s v="Si"/>
    <n v="64.732679347479532"/>
    <n v="80"/>
    <n v="667.90733899999998"/>
    <n v="1918.730763"/>
    <n v="5895.8572389999999"/>
    <n v="5593.1161769999999"/>
    <n v="11150.688443999999"/>
    <n v="15652.525368999999"/>
    <n v="6647.6478729999999"/>
    <n v="15652.525368999999"/>
    <n v="71.238909895549895"/>
    <n v="28.761090104450105"/>
    <n v="25.458466159444942"/>
    <n v="32.446766449856135"/>
    <n v="7.1722876683342625"/>
    <n v="92.827712331665737"/>
    <n v="21.507017042474665"/>
    <n v="30"/>
    <n v="42.47013000321175"/>
    <n v="0"/>
    <n v="36.807113777194402"/>
    <n v="29.445691021755522"/>
    <n v="15.267320652520468"/>
    <n v="67.632793753378166"/>
    <n v="287.27499324573228"/>
    <n v="0"/>
    <n v="94.865190086397874"/>
    <n v="100"/>
    <n v="0.935868963873287"/>
    <n v="0"/>
    <n v="55.87759791779272"/>
    <n v="56.81346688166601"/>
    <n v="11.362693376333203"/>
    <n v="40.621210605314069"/>
    <n v="40.808384398088727"/>
    <s v="2. Riesgo (&gt;=40 y &lt;60)"/>
  </r>
  <r>
    <s v="27205"/>
    <x v="1"/>
    <x v="11"/>
    <x v="570"/>
    <s v="Rural"/>
    <n v="6"/>
    <s v="G3"/>
    <n v="0"/>
    <n v="3946.44249425"/>
    <n v="17416.653953749999"/>
    <n v="29847.716009999996"/>
    <n v="8007.0493032499999"/>
    <n v="3259.5703490000001"/>
    <n v="27211.654244000001"/>
    <n v="4634.1779029999998"/>
    <n v="8007.0493032499999"/>
    <n v="4640.9971672499996"/>
    <n v="0"/>
    <n v="-729.99037000000317"/>
    <n v="1593.605192"/>
    <n v="0"/>
    <n v="160510.16015700001"/>
    <n v="68630.406614000007"/>
    <s v="NO"/>
    <n v="61.030865897317597"/>
    <n v="80"/>
    <n v="11458.097612"/>
    <n v="4026.8864239999998"/>
    <n v="27211.654244000001"/>
    <n v="21133.532623999999"/>
    <n v="21363.096448"/>
    <n v="29847.716009999996"/>
    <n v="863.61482199999682"/>
    <n v="29847.716009999996"/>
    <n v="71.57363880319231"/>
    <n v="28.42636119680769"/>
    <n v="17.030121952331534"/>
    <n v="22.592733800726755"/>
    <n v="42.757671256991124"/>
    <n v="57.242328743008876"/>
    <n v="57.961391162737741"/>
    <n v="80"/>
    <n v="2.8934033736807754"/>
    <n v="100"/>
    <n v="57.65228474810867"/>
    <n v="46.12182779848694"/>
    <n v="0"/>
    <n v="0"/>
    <n v="35.144459057345301"/>
    <n v="0"/>
    <n v="77.663535022534731"/>
    <n v="70"/>
    <n v="2.4101185274456318"/>
    <n v="0"/>
    <n v="23.333333333333332"/>
    <n v="25.743451860778965"/>
    <n v="5.1486903721557935"/>
    <n v="50.788494465153605"/>
    <n v="51.270518170642731"/>
    <s v="2. Riesgo (&gt;=40 y &lt;60)"/>
  </r>
  <r>
    <s v="27245"/>
    <x v="1"/>
    <x v="11"/>
    <x v="571"/>
    <s v="Rural"/>
    <n v="6"/>
    <s v="G4"/>
    <n v="0"/>
    <n v="1958.4581720000001"/>
    <n v="10225.93823"/>
    <n v="14314.35355"/>
    <n v="3434.3786359999999"/>
    <n v="479.93623100000002"/>
    <n v="13716.85259"/>
    <n v="694.16414899999995"/>
    <n v="3434.378635"/>
    <n v="1399.07428"/>
    <n v="0"/>
    <n v="-1437.8033950000008"/>
    <n v="2002.706799"/>
    <n v="0"/>
    <n v="34717.254515000001"/>
    <n v="4223.587329"/>
    <s v="Si"/>
    <n v="56.627482273007644"/>
    <n v="80"/>
    <n v="1862.2812570000001"/>
    <n v="1475.9204629999999"/>
    <n v="13716.85259"/>
    <n v="8078.1891439999999"/>
    <n v="12184.396402"/>
    <n v="14314.35355"/>
    <n v="564.90340399999923"/>
    <n v="14314.35355"/>
    <n v="85.120130360340312"/>
    <n v="14.879869639659688"/>
    <n v="5.0606663915457286"/>
    <n v="7.0651866704570754"/>
    <n v="12.165672049830867"/>
    <n v="87.834327950169126"/>
    <n v="40.737333552623852"/>
    <n v="50"/>
    <n v="3.9464122639334924"/>
    <n v="100"/>
    <n v="51.95587685205718"/>
    <n v="41.564701481645749"/>
    <n v="23.372517726992356"/>
    <n v="100"/>
    <n v="79.253359687333187"/>
    <n v="70"/>
    <n v="58.892439726947593"/>
    <n v="50"/>
    <n v="0"/>
    <n v="0"/>
    <n v="73.333333333333329"/>
    <n v="73.333333333333329"/>
    <n v="14.666666666666666"/>
    <n v="56.231368148312413"/>
    <n v="56.231368148312413"/>
    <s v="2. Riesgo (&gt;=40 y &lt;60)"/>
  </r>
  <r>
    <s v="27250"/>
    <x v="1"/>
    <x v="11"/>
    <x v="572"/>
    <s v="Rural disperso"/>
    <n v="5"/>
    <s v="G5"/>
    <n v="0"/>
    <n v="5092.937868"/>
    <n v="18684.206225999998"/>
    <n v="34078.353440999999"/>
    <n v="14842.274815999999"/>
    <n v="1785.9385500000001"/>
    <n v="32841.558552000002"/>
    <n v="9995.4645419999997"/>
    <n v="14841.456590999998"/>
    <n v="10939.163664999998"/>
    <n v="0"/>
    <n v="-964.36314000000129"/>
    <n v="2156.469728"/>
    <n v="0"/>
    <n v="28633.748169999999"/>
    <n v="1495.572858"/>
    <s v="Si"/>
    <n v="24.06078300226692"/>
    <n v="80"/>
    <n v="8550.8875719999996"/>
    <n v="9748.5187229999992"/>
    <n v="31140.423654999999"/>
    <n v="29197.691060000001"/>
    <n v="23777.144093999999"/>
    <n v="34078.353440999999"/>
    <n v="1192.1065879999987"/>
    <n v="34078.353440999999"/>
    <n v="69.77198629964758"/>
    <n v="30.22801370035242"/>
    <n v="30.435414708390233"/>
    <n v="38.78987786077937"/>
    <n v="5.2231124235664472"/>
    <n v="94.776887576433552"/>
    <n v="73.706806322727189"/>
    <n v="100"/>
    <n v="3.4981343510739098"/>
    <n v="100"/>
    <n v="72.758955827513063"/>
    <n v="58.207164662010456"/>
    <n v="55.939216997733084"/>
    <n v="100"/>
    <n v="114.00592793339558"/>
    <n v="80"/>
    <n v="93.761380331484133"/>
    <n v="100"/>
    <n v="0"/>
    <n v="0"/>
    <n v="93.333333333333329"/>
    <n v="93.333333333333329"/>
    <n v="18.666666666666668"/>
    <n v="76.873831328677127"/>
    <n v="76.873831328677127"/>
    <s v="4. Solvente (&gt;=70 y &lt;80)"/>
  </r>
  <r>
    <s v="27361"/>
    <x v="1"/>
    <x v="11"/>
    <x v="573"/>
    <s v="Rural"/>
    <n v="6"/>
    <s v="G3"/>
    <n v="0"/>
    <n v="2957.6660132500001"/>
    <n v="31995.469083749998"/>
    <n v="49099.528133"/>
    <n v="9761.7420232500008"/>
    <n v="2470.2952300000002"/>
    <n v="61353.233741000004"/>
    <n v="27147.203300000001"/>
    <n v="9761.7420232500008"/>
    <n v="3374.0048512500007"/>
    <n v="0"/>
    <n v="2910.6470950000003"/>
    <n v="4844.7551469999999"/>
    <n v="0"/>
    <n v="133636.84103593"/>
    <n v="86327.514180779996"/>
    <s v="Si"/>
    <n v="66.752215709246897"/>
    <n v="80"/>
    <n v="4634.8652060000004"/>
    <n v="6736.8077160000003"/>
    <n v="39801.143865999999"/>
    <n v="36835.975876999997"/>
    <n v="34953.135096999998"/>
    <n v="49099.528133"/>
    <n v="7755.4022420000001"/>
    <n v="49099.528133"/>
    <n v="71.188331998465472"/>
    <n v="28.811668001534528"/>
    <n v="44.247387863206583"/>
    <n v="58.700076145612854"/>
    <n v="64.598589364716972"/>
    <n v="35.401410635283028"/>
    <n v="34.563552726695441"/>
    <n v="40"/>
    <n v="15.795268380160994"/>
    <n v="40"/>
    <n v="40.582630956486085"/>
    <n v="32.466104765188867"/>
    <n v="13.247784290753103"/>
    <n v="58.686437720021978"/>
    <n v="145.35067184432805"/>
    <n v="50"/>
    <n v="92.550043287743321"/>
    <n v="100"/>
    <n v="0.54397855743687973"/>
    <n v="0"/>
    <n v="69.56214590667399"/>
    <n v="70.106124464110863"/>
    <n v="14.021224892822174"/>
    <n v="46.378533946523667"/>
    <n v="46.487329658011042"/>
    <s v="2. Riesgo (&gt;=40 y &lt;60)"/>
  </r>
  <r>
    <s v="27372"/>
    <x v="1"/>
    <x v="11"/>
    <x v="574"/>
    <s v="Rural disperso"/>
    <n v="6"/>
    <s v="G4"/>
    <n v="0"/>
    <n v="2546.4512810000001"/>
    <n v="9091.3108850000008"/>
    <n v="16087.094385"/>
    <n v="5778.9418640000004"/>
    <n v="499.73769299999998"/>
    <n v="13701.721080000001"/>
    <n v="4094.9492260000002"/>
    <n v="5778.9418640000004"/>
    <n v="2614.9375600000003"/>
    <n v="0"/>
    <n v="-778.63099900000088"/>
    <n v="2229.396843"/>
    <n v="0"/>
    <n v="24625.025762770001"/>
    <n v="15531.924006790001"/>
    <s v="Si"/>
    <n v="51.515687507737255"/>
    <n v="80"/>
    <n v="468.56659999999999"/>
    <n v="3232.4905829999998"/>
    <n v="13701.721080000001"/>
    <n v="8550.8252179999999"/>
    <n v="11637.762166"/>
    <n v="16087.094385"/>
    <n v="1450.7658439999991"/>
    <n v="16087.094385"/>
    <n v="72.342225932678886"/>
    <n v="27.657774067321114"/>
    <n v="29.886385820371697"/>
    <n v="41.724326084599497"/>
    <n v="63.073737085271816"/>
    <n v="36.926262914728184"/>
    <n v="45.249417999682443"/>
    <n v="70"/>
    <n v="9.0181968805549406"/>
    <n v="80"/>
    <n v="51.261672613329758"/>
    <n v="41.00933809066381"/>
    <n v="28.484312492262745"/>
    <n v="100"/>
    <n v="689.86790415706105"/>
    <n v="0"/>
    <n v="62.406942661249964"/>
    <n v="60"/>
    <n v="0"/>
    <n v="0"/>
    <n v="53.333333333333336"/>
    <n v="53.333333333333336"/>
    <n v="10.666666666666668"/>
    <n v="51.676004757330475"/>
    <n v="51.676004757330475"/>
    <s v="2. Riesgo (&gt;=40 y &lt;60)"/>
  </r>
  <r>
    <s v="27413"/>
    <x v="1"/>
    <x v="11"/>
    <x v="575"/>
    <s v="Rural"/>
    <n v="6"/>
    <s v="G4"/>
    <n v="0"/>
    <n v="3514.1721842500001"/>
    <n v="16149.741066750001"/>
    <n v="26839.827213"/>
    <n v="5986.6176652499998"/>
    <n v="1050.9134280000001"/>
    <n v="21305.115554"/>
    <n v="7389.0914810000004"/>
    <n v="6020.5349612500004"/>
    <n v="2638.8293292500002"/>
    <n v="0"/>
    <n v="2153.0060269999994"/>
    <n v="537.23305300000004"/>
    <n v="0"/>
    <n v="43149.453927000002"/>
    <n v="22790.979508"/>
    <s v="Si"/>
    <n v="55.482743169368284"/>
    <n v="80"/>
    <n v="550.83603600000004"/>
    <n v="2506.3627769999998"/>
    <n v="21305.115554"/>
    <n v="18221.450008"/>
    <n v="19663.913251000002"/>
    <n v="26839.827213"/>
    <n v="2690.2390799999994"/>
    <n v="26839.827213"/>
    <n v="73.263933835891805"/>
    <n v="26.736066164108195"/>
    <n v="34.682240808652693"/>
    <n v="48.41981006142386"/>
    <n v="52.818697419804316"/>
    <n v="47.181302580195684"/>
    <n v="43.830479288540154"/>
    <n v="50"/>
    <n v="10.023309981283967"/>
    <n v="60"/>
    <n v="46.467435761145545"/>
    <n v="37.17394860891644"/>
    <n v="24.517256830631716"/>
    <n v="100"/>
    <n v="455.01067707923153"/>
    <n v="0"/>
    <n v="85.526173100614571"/>
    <n v="80"/>
    <n v="0"/>
    <n v="0"/>
    <n v="60"/>
    <n v="60"/>
    <n v="12"/>
    <n v="49.17394860891644"/>
    <n v="49.17394860891644"/>
    <s v="2. Riesgo (&gt;=40 y &lt;60)"/>
  </r>
  <r>
    <s v="27425"/>
    <x v="1"/>
    <x v="11"/>
    <x v="576"/>
    <s v="Rural disperso"/>
    <n v="6"/>
    <s v="G5"/>
    <n v="0"/>
    <n v="2994.503905"/>
    <n v="13765.295673000001"/>
    <n v="24432.428155000001"/>
    <n v="9194.7814049999997"/>
    <n v="2200.6475220000002"/>
    <n v="23331.905074000002"/>
    <n v="9214.8898310000004"/>
    <n v="9194.7814049999997"/>
    <n v="5762.7038130000001"/>
    <n v="0"/>
    <n v="659.04581699999835"/>
    <n v="5258.1648800000003"/>
    <n v="0"/>
    <n v="75802.271003699992"/>
    <n v="4529.7895179399993"/>
    <s v="NO"/>
    <n v="42.254034222507428"/>
    <n v="80"/>
    <n v="3955.6517779999999"/>
    <n v="6200.2775000000001"/>
    <n v="20341.304746000002"/>
    <n v="18034.026636999999"/>
    <n v="16759.799578000002"/>
    <n v="24432.428155000001"/>
    <n v="5917.2106969999986"/>
    <n v="24432.428155000001"/>
    <n v="68.596536830786405"/>
    <n v="31.403463169213595"/>
    <n v="39.494802510870187"/>
    <n v="50.336050295707835"/>
    <n v="5.9757965796551069"/>
    <n v="94.02420342034489"/>
    <n v="62.673635828539858"/>
    <n v="80"/>
    <n v="24.218676340562837"/>
    <n v="20"/>
    <n v="55.152743377053262"/>
    <n v="44.122194701642613"/>
    <n v="0"/>
    <n v="0"/>
    <n v="156.74477552558724"/>
    <n v="0"/>
    <n v="88.657177414080508"/>
    <n v="80"/>
    <n v="0"/>
    <n v="0"/>
    <n v="26.666666666666668"/>
    <n v="26.666666666666668"/>
    <n v="5.3333333333333339"/>
    <n v="49.455528034975949"/>
    <n v="49.455528034975949"/>
    <s v="2. Riesgo (&gt;=40 y &lt;60)"/>
  </r>
  <r>
    <s v="27430"/>
    <x v="1"/>
    <x v="11"/>
    <x v="577"/>
    <s v="Rural disperso"/>
    <n v="6"/>
    <s v="G5"/>
    <n v="0"/>
    <n v="4264.4110019999998"/>
    <n v="18160.907313"/>
    <n v="29329.310750000001"/>
    <n v="9677.2707399999999"/>
    <n v="1472.26289"/>
    <n v="26560.831212000001"/>
    <n v="5344.3298779999996"/>
    <n v="9677.2707399999999"/>
    <n v="5974.7384650000004"/>
    <n v="0"/>
    <n v="-934.0527370000018"/>
    <n v="1129.961258"/>
    <n v="499.99962599999998"/>
    <n v="275615.29342835996"/>
    <n v="15034.58876941"/>
    <s v="Si"/>
    <n v="36.795144446359615"/>
    <n v="80"/>
    <n v="3902.0001000000002"/>
    <n v="5412.8597380000001"/>
    <n v="26560.831212000001"/>
    <n v="23733.464250000001"/>
    <n v="22425.318315"/>
    <n v="29329.310750000001"/>
    <n v="195.90852099999825"/>
    <n v="29829.310376000001"/>
    <n v="76.460434089812352"/>
    <n v="23.539565910187648"/>
    <n v="20.121094235881703"/>
    <n v="25.644296137023602"/>
    <n v="5.4549181877376141"/>
    <n v="94.545081812262382"/>
    <n v="61.739912269934074"/>
    <n v="80"/>
    <n v="0.65676516999743273"/>
    <n v="100"/>
    <n v="64.745788771894723"/>
    <n v="51.796631017515779"/>
    <n v="43.204855553640385"/>
    <n v="100"/>
    <n v="138.72013324653682"/>
    <n v="60"/>
    <n v="89.355126202817729"/>
    <n v="80"/>
    <n v="0"/>
    <n v="0"/>
    <n v="80"/>
    <n v="80"/>
    <n v="16"/>
    <n v="67.796631017515779"/>
    <n v="67.796631017515779"/>
    <s v="3. Vulnerable (&gt;=60 y &lt;70)"/>
  </r>
  <r>
    <s v="27450"/>
    <x v="1"/>
    <x v="11"/>
    <x v="578"/>
    <s v="Rural"/>
    <n v="6"/>
    <s v="G5"/>
    <n v="0"/>
    <n v="4296.5515127500003"/>
    <n v="15761.728844249999"/>
    <n v="24509.097285999997"/>
    <n v="8282.9216107499997"/>
    <n v="2081.7371830000002"/>
    <n v="21424.940543000001"/>
    <n v="7454.95111"/>
    <n v="8282.9216107499997"/>
    <n v="5362.8979977500003"/>
    <n v="0"/>
    <n v="164.13312999999471"/>
    <n v="5204.5536769999999"/>
    <n v="0"/>
    <n v="157888.69683258"/>
    <n v="6448.4904802199999"/>
    <s v="Si"/>
    <n v="36.464526381513416"/>
    <n v="80"/>
    <n v="566.16316200000006"/>
    <n v="3986.3700979999999"/>
    <n v="21424.940543000001"/>
    <n v="17217.088888999999"/>
    <n v="20058.280357"/>
    <n v="24509.097285999997"/>
    <n v="5368.6868069999946"/>
    <n v="24509.097285999997"/>
    <n v="81.840143367734811"/>
    <n v="18.159856632265189"/>
    <n v="34.795667670759052"/>
    <n v="44.347011925581917"/>
    <n v="4.0842002053242403"/>
    <n v="95.915799794675763"/>
    <n v="64.746453603880028"/>
    <n v="80"/>
    <n v="21.90487370608577"/>
    <n v="20"/>
    <n v="51.684533670504571"/>
    <n v="41.347626936403657"/>
    <n v="43.535473618486584"/>
    <n v="100"/>
    <n v="704.102697872102"/>
    <n v="0"/>
    <n v="80.360031125618221"/>
    <n v="80"/>
    <n v="0"/>
    <n v="0"/>
    <n v="60"/>
    <n v="60"/>
    <n v="12"/>
    <n v="53.347626936403657"/>
    <n v="53.347626936403657"/>
    <s v="2. Riesgo (&gt;=40 y &lt;60)"/>
  </r>
  <r>
    <s v="27491"/>
    <x v="1"/>
    <x v="11"/>
    <x v="579"/>
    <s v="Rural disperso"/>
    <n v="6"/>
    <s v="G5"/>
    <n v="0"/>
    <n v="3321.180597"/>
    <n v="11636.6994"/>
    <n v="24016.644386"/>
    <n v="8007.8787965000001"/>
    <n v="2857.5587139999998"/>
    <n v="20125.161454000001"/>
    <n v="6443.4990399999997"/>
    <n v="7994.4297700000006"/>
    <n v="5058.7260860000006"/>
    <n v="0"/>
    <n v="1018.0458749999998"/>
    <n v="2166.642914"/>
    <n v="0"/>
    <n v="155085.60560376002"/>
    <n v="44502.734042980002"/>
    <s v="Si"/>
    <n v="52.656109264981119"/>
    <n v="80"/>
    <n v="633.59965499999998"/>
    <n v="4673.2491730000002"/>
    <n v="20062.894827"/>
    <n v="14438.2372"/>
    <n v="14957.879997"/>
    <n v="24016.644386"/>
    <n v="3184.6887889999998"/>
    <n v="24016.644386"/>
    <n v="62.281306899474195"/>
    <n v="37.718693100525805"/>
    <n v="32.017129674849464"/>
    <n v="40.805770561679758"/>
    <n v="28.695592908011985"/>
    <n v="71.304407091988011"/>
    <n v="63.278135295946193"/>
    <n v="80"/>
    <n v="13.260340361522145"/>
    <n v="60"/>
    <n v="57.965774150838719"/>
    <n v="46.372619320670978"/>
    <n v="27.343890735018881"/>
    <n v="100"/>
    <n v="737.57129381644006"/>
    <n v="0"/>
    <n v="71.964875081583358"/>
    <n v="70"/>
    <n v="1.2902239328865464"/>
    <n v="0"/>
    <n v="56.666666666666664"/>
    <n v="57.956890599553212"/>
    <n v="11.591378119910644"/>
    <n v="57.705952654004314"/>
    <n v="57.963997440581622"/>
    <s v="2. Riesgo (&gt;=40 y &lt;60)"/>
  </r>
  <r>
    <s v="27495"/>
    <x v="1"/>
    <x v="11"/>
    <x v="580"/>
    <s v="Rural disperso"/>
    <n v="6"/>
    <s v="G5"/>
    <n v="0"/>
    <n v="3515.4571839999999"/>
    <n v="13494.07667"/>
    <n v="19790.061078999999"/>
    <n v="5910.1947449999998"/>
    <n v="608.543814"/>
    <n v="19104.405570999999"/>
    <n v="6616.8979689999996"/>
    <n v="5910.1947449999998"/>
    <n v="3594.6279329999998"/>
    <n v="0"/>
    <n v="-290.20178500000111"/>
    <n v="2858.742753"/>
    <n v="0"/>
    <n v="30772.323632"/>
    <n v="11712.355302"/>
    <s v="Si"/>
    <n v="36.938741174384397"/>
    <n v="80"/>
    <n v="1208.502"/>
    <n v="2394.7375609999999"/>
    <n v="17764.696051999999"/>
    <n v="14278.125381"/>
    <n v="17009.533854000001"/>
    <n v="19790.061078999999"/>
    <n v="2568.5409679999989"/>
    <n v="19790.061078999999"/>
    <n v="85.949880528915983"/>
    <n v="14.050119471084017"/>
    <n v="34.635455913081543"/>
    <n v="44.142822346707597"/>
    <n v="38.061328881321053"/>
    <n v="61.938671118678947"/>
    <n v="60.820803511441646"/>
    <n v="80"/>
    <n v="12.978944116173432"/>
    <n v="60"/>
    <n v="52.026322587294111"/>
    <n v="41.621058069835293"/>
    <n v="43.061258825615603"/>
    <n v="100"/>
    <n v="198.15751740584625"/>
    <n v="0"/>
    <n v="80.373597945080121"/>
    <n v="80"/>
    <n v="0"/>
    <n v="0"/>
    <n v="60"/>
    <n v="60"/>
    <n v="12"/>
    <n v="53.621058069835293"/>
    <n v="53.621058069835293"/>
    <s v="2. Riesgo (&gt;=40 y &lt;60)"/>
  </r>
  <r>
    <s v="27580"/>
    <x v="1"/>
    <x v="11"/>
    <x v="581"/>
    <s v="Rural disperso"/>
    <n v="6"/>
    <s v="G5"/>
    <n v="0"/>
    <n v="2852.0394019999999"/>
    <n v="10296.631953"/>
    <n v="14884.145938000001"/>
    <n v="4187.960548"/>
    <n v="1127.284253"/>
    <n v="13785.137207"/>
    <n v="3221.679376"/>
    <n v="4187.960548"/>
    <n v="2388.3166489999999"/>
    <n v="0"/>
    <n v="-700.63516799999888"/>
    <n v="968.34360300000003"/>
    <n v="0"/>
    <n v="31382.490876259999"/>
    <n v="6589.6108277499998"/>
    <s v="Si"/>
    <n v="46.87698125520491"/>
    <n v="80"/>
    <n v="1099.548315"/>
    <n v="1335.9211459999999"/>
    <n v="13785.137207"/>
    <n v="13440.693211"/>
    <n v="13148.671355"/>
    <n v="14884.145938000001"/>
    <n v="267.70843500000115"/>
    <n v="14884.145938000001"/>
    <n v="88.340113095980584"/>
    <n v="11.659886904019416"/>
    <n v="23.370673266596526"/>
    <n v="29.785878399269862"/>
    <n v="20.997730402384541"/>
    <n v="79.002269597615452"/>
    <n v="57.02815539035015"/>
    <n v="80"/>
    <n v="1.7986146878372615"/>
    <n v="100"/>
    <n v="60.089606980180939"/>
    <n v="48.071685584144753"/>
    <n v="33.12301874479509"/>
    <n v="100"/>
    <n v="121.49726644799597"/>
    <n v="70"/>
    <n v="97.501337920488069"/>
    <n v="100"/>
    <n v="2.4444882231831677"/>
    <n v="0"/>
    <n v="90"/>
    <n v="92.444488223183171"/>
    <n v="18.488897644636634"/>
    <n v="66.071685584144745"/>
    <n v="66.560583228781383"/>
    <s v="3. Vulnerable (&gt;=60 y &lt;70)"/>
  </r>
  <r>
    <s v="27600"/>
    <x v="1"/>
    <x v="11"/>
    <x v="582"/>
    <s v="Rural disperso"/>
    <n v="6"/>
    <s v="G5"/>
    <n v="0"/>
    <n v="2843.614646"/>
    <n v="12891.68282"/>
    <n v="23173.656427000002"/>
    <n v="4939.3714460000001"/>
    <n v="1206.4417940000001"/>
    <n v="24075.382513"/>
    <n v="9575.8665390000006"/>
    <n v="4887.2797819999996"/>
    <n v="2512.8141209999994"/>
    <n v="0"/>
    <n v="-639.91257000000041"/>
    <n v="2220.4280629999998"/>
    <n v="300"/>
    <n v="36947.561895209998"/>
    <n v="4716.0973693199994"/>
    <s v="Si"/>
    <n v="50.35887313525739"/>
    <n v="80"/>
    <n v="1031.560759"/>
    <n v="2043.6651360000001"/>
    <n v="21439.103336"/>
    <n v="18003.878008"/>
    <n v="15735.297466"/>
    <n v="23173.656427000002"/>
    <n v="1580.5154929999994"/>
    <n v="23473.656427000002"/>
    <n v="67.901660299349871"/>
    <n v="32.098339700650129"/>
    <n v="39.774514626421045"/>
    <n v="50.692542852236301"/>
    <n v="12.764299259300813"/>
    <n v="87.235700740699187"/>
    <n v="51.41539328799572"/>
    <n v="70"/>
    <n v="6.7331457198208371"/>
    <n v="80"/>
    <n v="64.005316658717121"/>
    <n v="51.204253326973699"/>
    <n v="29.64112686474261"/>
    <n v="100"/>
    <n v="198.11388889793938"/>
    <n v="0"/>
    <n v="83.976823684451119"/>
    <n v="80"/>
    <n v="0"/>
    <n v="0"/>
    <n v="60"/>
    <n v="60"/>
    <n v="12"/>
    <n v="63.204253326973699"/>
    <n v="63.204253326973699"/>
    <s v="3. Vulnerable (&gt;=60 y &lt;70)"/>
  </r>
  <r>
    <s v="27615"/>
    <x v="1"/>
    <x v="11"/>
    <x v="332"/>
    <s v="Rural disperso"/>
    <n v="6"/>
    <s v="G5"/>
    <n v="0"/>
    <n v="3747.2211447499999"/>
    <n v="28027.00487325"/>
    <n v="42994.252152000001"/>
    <n v="14831.81713575"/>
    <n v="1247.146279"/>
    <n v="65346.203567000004"/>
    <n v="23147.935593999999"/>
    <n v="14831.817134749999"/>
    <n v="9503.069172749998"/>
    <n v="0"/>
    <n v="61.053999999996449"/>
    <n v="1874.28538"/>
    <n v="0"/>
    <n v="55997.112230309998"/>
    <n v="25929.311771950001"/>
    <s v="Si"/>
    <n v="38.120113864073666"/>
    <n v="80"/>
    <n v="5046.2843199999998"/>
    <n v="11084.59599"/>
    <n v="37604.450190000003"/>
    <n v="27232.509447"/>
    <n v="31774.226018000001"/>
    <n v="42994.252152000001"/>
    <n v="1935.3393799999965"/>
    <n v="42994.252152000001"/>
    <n v="73.903427615549148"/>
    <n v="26.096572384450852"/>
    <n v="35.423535462570868"/>
    <n v="45.147228225916521"/>
    <n v="46.304730260563396"/>
    <n v="53.695269739436604"/>
    <n v="64.072184051439748"/>
    <n v="80"/>
    <n v="4.501390960721638"/>
    <n v="100"/>
    <n v="60.987814069960791"/>
    <n v="48.790251255968634"/>
    <n v="41.879886135926334"/>
    <n v="100"/>
    <n v="219.65857028840577"/>
    <n v="0"/>
    <n v="72.418315676482962"/>
    <n v="70"/>
    <n v="0"/>
    <n v="0"/>
    <n v="56.666666666666664"/>
    <n v="56.666666666666664"/>
    <n v="11.333333333333334"/>
    <n v="60.12358458930197"/>
    <n v="60.12358458930197"/>
    <s v="3. Vulnerable (&gt;=60 y &lt;70)"/>
  </r>
  <r>
    <s v="27660"/>
    <x v="1"/>
    <x v="11"/>
    <x v="583"/>
    <s v="Rural disperso"/>
    <n v="6"/>
    <s v="G4"/>
    <n v="0"/>
    <n v="1827.9986717500001"/>
    <n v="6950.6570592500002"/>
    <n v="15426.512879000002"/>
    <n v="3892.6404387500002"/>
    <n v="1022.918588"/>
    <n v="15277.686357"/>
    <n v="7239.4174760000005"/>
    <n v="3892.6404387500002"/>
    <n v="2209.1353247500001"/>
    <n v="84.541212000000002"/>
    <n v="1300.4977740000031"/>
    <n v="682.09962599999994"/>
    <n v="0"/>
    <n v="44649.314440000002"/>
    <n v="14007.035540999999"/>
    <s v="NO"/>
    <n v="40.741306152728725"/>
    <n v="80"/>
    <n v="615.62673400000006"/>
    <n v="2064.015367"/>
    <n v="12442.509990999999"/>
    <n v="10899.266113"/>
    <n v="8778.6557310000007"/>
    <n v="15426.512879000002"/>
    <n v="2067.1386120000034"/>
    <n v="15426.512879000002"/>
    <n v="56.906287246227372"/>
    <n v="43.093712753772628"/>
    <n v="47.385561575447646"/>
    <n v="66.154891888204119"/>
    <n v="31.371221969875329"/>
    <n v="68.628778030124664"/>
    <n v="56.751589557534238"/>
    <n v="80"/>
    <n v="13.399908509550359"/>
    <n v="60"/>
    <n v="63.575476534420282"/>
    <n v="50.86038122753623"/>
    <n v="0"/>
    <n v="0"/>
    <n v="335.27058735561667"/>
    <n v="0"/>
    <n v="87.597005112985499"/>
    <n v="80"/>
    <n v="1.013375957139333"/>
    <n v="0"/>
    <n v="26.666666666666668"/>
    <n v="27.680042623806003"/>
    <n v="5.5360085247612005"/>
    <n v="56.193714560869566"/>
    <n v="56.396389752297431"/>
    <s v="2. Riesgo (&gt;=40 y &lt;60)"/>
  </r>
  <r>
    <s v="27745"/>
    <x v="1"/>
    <x v="11"/>
    <x v="584"/>
    <s v="Rural disperso"/>
    <n v="6"/>
    <s v="G2"/>
    <n v="0"/>
    <n v="2062.0892589999999"/>
    <n v="6839.0157820000004"/>
    <n v="14712.678465999999"/>
    <n v="6362.1274259999991"/>
    <n v="790.12281599999994"/>
    <n v="9946.111191"/>
    <n v="0"/>
    <n v="6362.1274519999988"/>
    <n v="4974.8776199999993"/>
    <n v="0"/>
    <n v="3379.3174429999999"/>
    <n v="260.909153"/>
    <n v="0"/>
    <n v="276336.10219334002"/>
    <n v="6994.7894384600004"/>
    <s v="Si"/>
    <n v="21.252298830563554"/>
    <n v="80"/>
    <n v="3496.1989469999999"/>
    <n v="4300.0381930000003"/>
    <n v="9946.111191"/>
    <n v="7737.4053359999998"/>
    <n v="8901.1050410000007"/>
    <n v="14712.678465999999"/>
    <n v="3640.226596"/>
    <n v="14712.678465999999"/>
    <n v="60.499555275199207"/>
    <n v="39.500444724800793"/>
    <n v="0"/>
    <n v="0"/>
    <n v="2.5312615264313378"/>
    <n v="97.468738473568663"/>
    <n v="78.195189542078353"/>
    <n v="100"/>
    <n v="24.742106642324281"/>
    <n v="20"/>
    <n v="51.393836639673893"/>
    <n v="41.11506931173912"/>
    <n v="58.747701169436446"/>
    <n v="100"/>
    <n v="122.99180504844425"/>
    <n v="70"/>
    <n v="77.793272037833177"/>
    <n v="70"/>
    <n v="0"/>
    <n v="0"/>
    <n v="80"/>
    <n v="80"/>
    <n v="16"/>
    <n v="57.11506931173912"/>
    <n v="57.11506931173912"/>
    <s v="2. Riesgo (&gt;=40 y &lt;60)"/>
  </r>
  <r>
    <s v="27787"/>
    <x v="1"/>
    <x v="11"/>
    <x v="585"/>
    <s v="Rural"/>
    <n v="6"/>
    <s v="G4"/>
    <n v="0"/>
    <n v="3901.7730135000002"/>
    <n v="23425.922912499998"/>
    <n v="32127.198894000001"/>
    <n v="6451.7720675"/>
    <n v="975.20872399999996"/>
    <n v="26415.434007"/>
    <n v="1904.0056159999999"/>
    <n v="6451.7720675"/>
    <n v="1826.5575014999995"/>
    <n v="0"/>
    <n v="2212.9070829999982"/>
    <n v="567.01953100000003"/>
    <n v="0"/>
    <n v="106981.50985161"/>
    <n v="33560.451847199998"/>
    <s v="Si"/>
    <n v="68.619558021154774"/>
    <n v="80"/>
    <n v="1742.890071"/>
    <n v="2549.9990539999999"/>
    <n v="25289.077245"/>
    <n v="24020.114001000002"/>
    <n v="27327.695926"/>
    <n v="32127.198894000001"/>
    <n v="2779.9266139999982"/>
    <n v="32127.198894000001"/>
    <n v="85.06093549009546"/>
    <n v="14.93906450990454"/>
    <n v="7.2079285749968935"/>
    <n v="10.062975298025936"/>
    <n v="31.370329222078123"/>
    <n v="68.629670777921874"/>
    <n v="28.310942829196584"/>
    <n v="40"/>
    <n v="8.652875786563424"/>
    <n v="80"/>
    <n v="42.726342117170475"/>
    <n v="34.18107369373638"/>
    <n v="11.380441978845226"/>
    <n v="50.414287005261691"/>
    <n v="146.30865689291082"/>
    <n v="50"/>
    <n v="94.982168658404134"/>
    <n v="100"/>
    <n v="0"/>
    <n v="0"/>
    <n v="66.804762335087233"/>
    <n v="66.804762335087233"/>
    <n v="13.360952467017448"/>
    <n v="47.542026160753828"/>
    <n v="47.542026160753828"/>
    <s v="2. Riesgo (&gt;=40 y &lt;60)"/>
  </r>
  <r>
    <s v="27800"/>
    <x v="1"/>
    <x v="11"/>
    <x v="586"/>
    <s v="Rural"/>
    <n v="6"/>
    <s v="G5"/>
    <n v="0"/>
    <n v="2280.5946785000001"/>
    <n v="13169.398677499999"/>
    <n v="24742.115507000002"/>
    <n v="7564.7386655000009"/>
    <n v="1125.4891700000001"/>
    <n v="26856.627091999999"/>
    <n v="889.35625800000003"/>
    <n v="7564.7386655000009"/>
    <n v="5621.3321165000016"/>
    <n v="0"/>
    <n v="-3168.5618759999961"/>
    <n v="0"/>
    <n v="1250"/>
    <n v="69761.352712410007"/>
    <n v="39945.87573847"/>
    <s v="NO"/>
    <n v="24.258844951364832"/>
    <n v="80"/>
    <n v="2032.6064960000001"/>
    <n v="5284.1439870000004"/>
    <n v="25967.270833999999"/>
    <n v="24506.679265999999"/>
    <n v="15449.993355999999"/>
    <n v="24742.115507000002"/>
    <n v="-3168.5618759999961"/>
    <n v="25992.115507000002"/>
    <n v="62.44410811043587"/>
    <n v="37.55589188956413"/>
    <n v="3.3114964695805744"/>
    <n v="4.2204959197096672"/>
    <n v="57.260752817030649"/>
    <n v="42.739247182969351"/>
    <n v="74.309667062747806"/>
    <n v="100"/>
    <n v="-12.190473203870853"/>
    <n v="60"/>
    <n v="48.903126998448627"/>
    <n v="39.122501598758902"/>
    <n v="0"/>
    <n v="0"/>
    <n v="259.96886251218592"/>
    <n v="0"/>
    <n v="94.375259620708434"/>
    <n v="100"/>
    <n v="0"/>
    <n v="0"/>
    <n v="33.333333333333336"/>
    <n v="33.333333333333336"/>
    <n v="6.6666666666666679"/>
    <n v="45.789168265425573"/>
    <n v="45.789168265425573"/>
    <s v="2. Riesgo (&gt;=40 y &lt;60)"/>
  </r>
  <r>
    <s v="27810"/>
    <x v="1"/>
    <x v="11"/>
    <x v="587"/>
    <s v="Intermedio"/>
    <n v="6"/>
    <s v="G3"/>
    <n v="0"/>
    <n v="2858.1804594999999"/>
    <n v="10291.2733525"/>
    <n v="16819.551554999998"/>
    <n v="4781.0572274999995"/>
    <n v="528.008239"/>
    <n v="12786.923396999999"/>
    <n v="1876.422051"/>
    <n v="4781.0572274999995"/>
    <n v="1610.5901604999995"/>
    <n v="25.50666"/>
    <n v="928.88109099999929"/>
    <n v="363.11131999999998"/>
    <n v="599.99962600000003"/>
    <n v="14500.127854"/>
    <n v="4545.5502070000002"/>
    <s v="Si"/>
    <n v="60.270664905848328"/>
    <n v="80"/>
    <n v="789.05570999999998"/>
    <n v="1922.8767680000001"/>
    <n v="12720.203396999999"/>
    <n v="9161.2538050000003"/>
    <n v="13149.453812"/>
    <n v="16819.551554999998"/>
    <n v="1317.4990709999993"/>
    <n v="17419.551180999999"/>
    <n v="78.179574342402859"/>
    <n v="21.820425657597141"/>
    <n v="14.67453892341481"/>
    <n v="19.467737957080484"/>
    <n v="31.348345702662655"/>
    <n v="68.651654297337345"/>
    <n v="33.686904043651708"/>
    <n v="40"/>
    <n v="7.5633353426294532"/>
    <n v="80"/>
    <n v="45.987963582402998"/>
    <n v="36.790370865922398"/>
    <n v="19.729335094151672"/>
    <n v="87.399097830159164"/>
    <n v="243.69341019026405"/>
    <n v="0"/>
    <n v="72.021283929788723"/>
    <n v="70"/>
    <n v="0"/>
    <n v="0"/>
    <n v="52.466365943386393"/>
    <n v="52.466365943386393"/>
    <n v="10.493273188677279"/>
    <n v="47.283644054599677"/>
    <n v="47.283644054599677"/>
    <s v="2. Riesgo (&gt;=40 y &lt;60)"/>
  </r>
  <r>
    <s v="41001"/>
    <x v="1"/>
    <x v="12"/>
    <x v="588"/>
    <s v="Ciudades y aglomeraciones"/>
    <n v="1"/>
    <s v="G1"/>
    <n v="1"/>
    <n v="0.34117500000000001"/>
    <n v="419580.17202200001"/>
    <n v="624635.01121899998"/>
    <n v="166905.6118137"/>
    <n v="21322.282051999999"/>
    <n v="629212.13312600006"/>
    <n v="18572.565880999999"/>
    <n v="166905.6118137"/>
    <n v="72496.769450700012"/>
    <n v="3494.8346110000002"/>
    <n v="-72588.419757000054"/>
    <n v="71346.059844999996"/>
    <n v="34444.381580000001"/>
    <n v="1432543.04864087"/>
    <n v="405444.26404923998"/>
    <s v="Si"/>
    <n v="57.4781003035461"/>
    <n v="65"/>
    <n v="145506.68528000001"/>
    <n v="162794.02760900001"/>
    <n v="602814.588613"/>
    <n v="532700.15871600003"/>
    <n v="419580.51319700002"/>
    <n v="624635.01121899998"/>
    <n v="2252.4746989999403"/>
    <n v="659079.39279900002"/>
    <n v="67.172109417653687"/>
    <n v="32.827890582346313"/>
    <n v="2.9517176963402312"/>
    <n v="3.8509615833323472"/>
    <n v="28.302413978686822"/>
    <n v="71.697586021313185"/>
    <n v="43.435789044421639"/>
    <n v="50"/>
    <n v="0.34176075350103979"/>
    <n v="100"/>
    <n v="51.67528763739837"/>
    <n v="41.3402301099187"/>
    <n v="7.5218996964539002"/>
    <n v="38.109379587801563"/>
    <n v="111.8807890481003"/>
    <n v="80"/>
    <n v="88.368823312932022"/>
    <n v="80"/>
    <n v="0"/>
    <n v="0"/>
    <n v="66.036459862600523"/>
    <n v="66.036459862600523"/>
    <n v="13.207291972520105"/>
    <n v="54.547522082438803"/>
    <n v="54.547522082438803"/>
    <s v="2. Riesgo (&gt;=40 y &lt;60)"/>
  </r>
  <r>
    <s v="41006"/>
    <x v="1"/>
    <x v="12"/>
    <x v="589"/>
    <s v="Rural disperso"/>
    <n v="6"/>
    <s v="G4"/>
    <n v="0"/>
    <n v="1681.8499380000001"/>
    <n v="29924.380679999998"/>
    <n v="40883.280817999999"/>
    <n v="4927.4654228999998"/>
    <n v="1294.165084"/>
    <n v="39365.375090000001"/>
    <n v="4440.0385729999998"/>
    <n v="4927.4654228999998"/>
    <n v="2732.9106038999998"/>
    <n v="45.736466999999998"/>
    <n v="-676.64909099999932"/>
    <n v="4119.8628040000003"/>
    <n v="1600"/>
    <n v="537489.53457609995"/>
    <n v="19790.155894919997"/>
    <s v="Si"/>
    <n v="39.778990258463885"/>
    <n v="80"/>
    <n v="2400.282389"/>
    <n v="3167.5013130000002"/>
    <n v="39365.375090000001"/>
    <n v="34992.218273999999"/>
    <n v="31606.230617999998"/>
    <n v="40883.280817999999"/>
    <n v="3488.9501800000007"/>
    <n v="42483.280817999999"/>
    <n v="77.308449776086647"/>
    <n v="22.691550223913353"/>
    <n v="11.279045513598838"/>
    <n v="15.746653869791471"/>
    <n v="3.6819611586535972"/>
    <n v="96.318038841346407"/>
    <n v="55.462806318214177"/>
    <n v="80"/>
    <n v="8.2125252871754348"/>
    <n v="80"/>
    <n v="58.951248587010255"/>
    <n v="47.160998869608207"/>
    <n v="40.221009741536115"/>
    <n v="100"/>
    <n v="131.96369425180998"/>
    <n v="60"/>
    <n v="88.890854447590627"/>
    <n v="80"/>
    <n v="0"/>
    <n v="0"/>
    <n v="80"/>
    <n v="80"/>
    <n v="16"/>
    <n v="63.160998869608207"/>
    <n v="63.160998869608207"/>
    <s v="3. Vulnerable (&gt;=60 y &lt;70)"/>
  </r>
  <r>
    <s v="41013"/>
    <x v="1"/>
    <x v="12"/>
    <x v="590"/>
    <s v="Rural"/>
    <n v="6"/>
    <s v="G3"/>
    <n v="0"/>
    <n v="1347.56802225"/>
    <n v="10074.684492750001"/>
    <n v="16129.191272"/>
    <n v="3250.6207874499996"/>
    <n v="368.75470999999999"/>
    <n v="13962.289033999999"/>
    <n v="2002.305083"/>
    <n v="3250.6207864499997"/>
    <n v="1176.9302914499995"/>
    <n v="92.085977"/>
    <n v="872.08664699999827"/>
    <n v="2533.932644"/>
    <n v="0"/>
    <n v="55500.266824749997"/>
    <n v="4943.2464890000001"/>
    <s v="Si"/>
    <n v="57.409444708234211"/>
    <n v="80"/>
    <n v="1377.5"/>
    <n v="1720.066493"/>
    <n v="13183.414130000001"/>
    <n v="13183.414129999999"/>
    <n v="11422.252515"/>
    <n v="16129.191272"/>
    <n v="3498.1052679999984"/>
    <n v="16129.191272"/>
    <n v="70.817267415191708"/>
    <n v="29.182732584808292"/>
    <n v="14.340808144883157"/>
    <n v="19.024999457521901"/>
    <n v="8.9067076102697058"/>
    <n v="91.093292389730294"/>
    <n v="36.206323922985924"/>
    <n v="50"/>
    <n v="21.688038842174617"/>
    <n v="20"/>
    <n v="41.860204886412092"/>
    <n v="33.488163909129675"/>
    <n v="22.590555291765789"/>
    <n v="100"/>
    <n v="124.86871092558982"/>
    <n v="70"/>
    <n v="99.999999999999986"/>
    <n v="100"/>
    <n v="0"/>
    <n v="0"/>
    <n v="90"/>
    <n v="90"/>
    <n v="18"/>
    <n v="51.488163909129675"/>
    <n v="51.488163909129675"/>
    <s v="2. Riesgo (&gt;=40 y &lt;60)"/>
  </r>
  <r>
    <s v="41016"/>
    <x v="1"/>
    <x v="12"/>
    <x v="591"/>
    <s v="Rural"/>
    <n v="6"/>
    <s v="G1"/>
    <n v="0"/>
    <n v="1703.732289"/>
    <n v="15237.552306"/>
    <n v="26119.485001000001"/>
    <n v="8335.166433800001"/>
    <n v="2741.6765460000001"/>
    <n v="42777.391462999993"/>
    <n v="13541.974558999998"/>
    <n v="8335.166433800001"/>
    <n v="5116.9106298000006"/>
    <n v="58.530161999999997"/>
    <n v="-438.79167099999904"/>
    <n v="2805.7624449999998"/>
    <n v="749.82102199999997"/>
    <n v="279692.25687256001"/>
    <n v="28651.22302687"/>
    <s v="Si"/>
    <n v="44.631940848258701"/>
    <n v="80"/>
    <n v="2738.5"/>
    <n v="6588.3841410000005"/>
    <n v="23340.020868"/>
    <n v="22538.992805000002"/>
    <n v="16941.284595000001"/>
    <n v="26119.485001000001"/>
    <n v="2425.5009360000008"/>
    <n v="26869.306023000001"/>
    <n v="64.860714498587527"/>
    <n v="35.139285501412473"/>
    <n v="31.656849788779279"/>
    <n v="41.301142225445325"/>
    <n v="10.24383847706043"/>
    <n v="89.756161522939564"/>
    <n v="61.389423599874078"/>
    <n v="80"/>
    <n v="9.0270323093710836"/>
    <n v="80"/>
    <n v="65.239317849959463"/>
    <n v="52.191454279967573"/>
    <n v="35.368059151741299"/>
    <n v="100"/>
    <n v="240.58368234434911"/>
    <n v="0"/>
    <n v="96.568006226171661"/>
    <n v="100"/>
    <n v="0"/>
    <n v="0"/>
    <n v="66.666666666666671"/>
    <n v="66.666666666666671"/>
    <n v="13.333333333333336"/>
    <n v="65.524787613300902"/>
    <n v="65.524787613300902"/>
    <s v="3. Vulnerable (&gt;=60 y &lt;70)"/>
  </r>
  <r>
    <s v="41020"/>
    <x v="1"/>
    <x v="12"/>
    <x v="592"/>
    <s v="Rural"/>
    <n v="6"/>
    <s v="G4"/>
    <n v="0"/>
    <n v="2178.0537129999998"/>
    <n v="24739.634441999999"/>
    <n v="38506.521955999997"/>
    <n v="5995.0259580000002"/>
    <n v="2009.107542"/>
    <n v="100521.80495200001"/>
    <n v="72001.964515"/>
    <n v="5995.0259580000002"/>
    <n v="3701.799211"/>
    <n v="38.298650000000002"/>
    <n v="753.28675399999338"/>
    <n v="5910.288982"/>
    <n v="1980.6012450000001"/>
    <n v="104303.32532189999"/>
    <n v="23286.069452599997"/>
    <s v="Si"/>
    <n v="45.290834248246178"/>
    <n v="80"/>
    <n v="1974.4520010000001"/>
    <n v="3723.3724130000001"/>
    <n v="35460.008455000003"/>
    <n v="30191.23648"/>
    <n v="26917.688155"/>
    <n v="38506.521955999997"/>
    <n v="6701.8743859999931"/>
    <n v="40487.123200999995"/>
    <n v="69.904231251417258"/>
    <n v="30.095768748582742"/>
    <n v="71.628204994310977"/>
    <n v="100"/>
    <n v="22.325337548668497"/>
    <n v="77.6746624513315"/>
    <n v="61.747842910674514"/>
    <n v="80"/>
    <n v="16.553100976644501"/>
    <n v="40"/>
    <n v="65.554086239982851"/>
    <n v="52.443268991986287"/>
    <n v="34.709165751753822"/>
    <n v="100"/>
    <n v="188.57750966416123"/>
    <n v="0"/>
    <n v="85.141650539406214"/>
    <n v="80"/>
    <n v="0"/>
    <n v="0"/>
    <n v="60"/>
    <n v="60"/>
    <n v="12"/>
    <n v="64.443268991986287"/>
    <n v="64.443268991986287"/>
    <s v="3. Vulnerable (&gt;=60 y &lt;70)"/>
  </r>
  <r>
    <s v="41026"/>
    <x v="1"/>
    <x v="12"/>
    <x v="593"/>
    <s v="Rural"/>
    <n v="6"/>
    <s v="G2"/>
    <n v="0"/>
    <n v="851.76731299999994"/>
    <n v="4381.2608030000001"/>
    <n v="8801.6472619999986"/>
    <n v="2782.1275083999999"/>
    <n v="878.938759"/>
    <n v="6171.9219439999997"/>
    <n v="986.61973999999998"/>
    <n v="2782.1275083999999"/>
    <n v="1704.2688453999999"/>
    <n v="8.8232789999999994"/>
    <n v="1551.8666549999989"/>
    <n v="1034.0239799999999"/>
    <n v="0"/>
    <n v="15398.696859"/>
    <n v="5510.1441009999999"/>
    <s v="Si"/>
    <n v="33.391484757858976"/>
    <n v="80"/>
    <n v="1162.9213299999999"/>
    <n v="1903.311944"/>
    <n v="6171.9219439999997"/>
    <n v="5520.3783990000002"/>
    <n v="5233.0281160000004"/>
    <n v="8801.6472619999986"/>
    <n v="2594.713913999999"/>
    <n v="8801.6472619999986"/>
    <n v="59.455099258441528"/>
    <n v="40.544900741558472"/>
    <n v="15.98561597103698"/>
    <n v="21.090413838708503"/>
    <n v="35.783184456803653"/>
    <n v="64.216815543196347"/>
    <n v="61.25775473102324"/>
    <n v="80"/>
    <n v="29.479867083544111"/>
    <n v="20"/>
    <n v="45.170426024692667"/>
    <n v="36.136340819754132"/>
    <n v="46.608515242141024"/>
    <n v="100"/>
    <n v="163.66644027416714"/>
    <n v="0"/>
    <n v="89.443425388206762"/>
    <n v="80"/>
    <n v="0.74062811226688907"/>
    <n v="0"/>
    <n v="60"/>
    <n v="60.74062811226689"/>
    <n v="12.148125622453378"/>
    <n v="48.136340819754132"/>
    <n v="48.28446644220751"/>
    <s v="2. Riesgo (&gt;=40 y &lt;60)"/>
  </r>
  <r>
    <s v="41078"/>
    <x v="1"/>
    <x v="12"/>
    <x v="594"/>
    <s v="Rural"/>
    <n v="6"/>
    <s v="G3"/>
    <n v="0"/>
    <n v="2378.2455460000001"/>
    <n v="10450.528516"/>
    <n v="17165.373636"/>
    <n v="4154.6740710000004"/>
    <n v="980.84206400000005"/>
    <n v="17375.990328"/>
    <n v="6473.0872230000004"/>
    <n v="4154.6740710000004"/>
    <n v="2151.1760890000005"/>
    <n v="75.450599999999994"/>
    <n v="230.94222000000082"/>
    <n v="1016.400617"/>
    <n v="1900"/>
    <n v="40061.305360680002"/>
    <n v="12686.533933659999"/>
    <s v="Si"/>
    <n v="46.758871419618458"/>
    <n v="80"/>
    <n v="1192.3176920000001"/>
    <n v="1771.652245"/>
    <n v="14930.933433999999"/>
    <n v="12449.710832999999"/>
    <n v="12828.774062"/>
    <n v="17165.373636"/>
    <n v="1322.7934370000007"/>
    <n v="19065.373636"/>
    <n v="74.736351995827889"/>
    <n v="25.263648004172111"/>
    <n v="37.253054938509862"/>
    <n v="49.421158336119575"/>
    <n v="31.667799687105994"/>
    <n v="68.332200312894003"/>
    <n v="51.777252613277263"/>
    <n v="70"/>
    <n v="6.9381983393299436"/>
    <n v="80"/>
    <n v="58.603401330637134"/>
    <n v="46.88272106450971"/>
    <n v="33.241128580381542"/>
    <n v="100"/>
    <n v="148.58894209883115"/>
    <n v="50"/>
    <n v="83.381999444523132"/>
    <n v="80"/>
    <n v="0"/>
    <n v="0"/>
    <n v="76.666666666666671"/>
    <n v="76.666666666666671"/>
    <n v="15.333333333333336"/>
    <n v="62.216054397843045"/>
    <n v="62.216054397843045"/>
    <s v="3. Vulnerable (&gt;=60 y &lt;70)"/>
  </r>
  <r>
    <s v="41132"/>
    <x v="1"/>
    <x v="12"/>
    <x v="595"/>
    <s v="Intermedio"/>
    <n v="6"/>
    <s v="G2"/>
    <n v="0"/>
    <n v="1200.360107"/>
    <n v="26297.154014"/>
    <n v="37578.137351999998"/>
    <n v="8559.3833964999994"/>
    <n v="2212.142128"/>
    <n v="34697.133396999998"/>
    <n v="3138.6888859999999"/>
    <n v="8559.3833964999994"/>
    <n v="4615.7753454999984"/>
    <n v="76.799864999999997"/>
    <n v="-1062.6040960000028"/>
    <n v="2803.4501799999998"/>
    <n v="1255.7484030000001"/>
    <n v="53705.911327779999"/>
    <n v="16598.617131790001"/>
    <s v="Si"/>
    <n v="57.460508270023425"/>
    <n v="80"/>
    <n v="6755.2925009999999"/>
    <n v="7212.9739669999999"/>
    <n v="34697.133396999998"/>
    <n v="33554.350541"/>
    <n v="27497.514121"/>
    <n v="37578.137351999998"/>
    <n v="1817.645948999997"/>
    <n v="38833.885754999996"/>
    <n v="73.174233899425872"/>
    <n v="26.825766100574128"/>
    <n v="9.0459602241128625"/>
    <n v="11.934669582998907"/>
    <n v="30.906499343218812"/>
    <n v="69.093500656781188"/>
    <n v="53.926493669946204"/>
    <n v="70"/>
    <n v="4.6805667618929148"/>
    <n v="100"/>
    <n v="55.570787268070845"/>
    <n v="44.456629814456676"/>
    <n v="22.539491729976575"/>
    <n v="99.847827275954629"/>
    <n v="106.77515393940749"/>
    <n v="100"/>
    <n v="96.706405561161404"/>
    <n v="100"/>
    <n v="0"/>
    <n v="0"/>
    <n v="99.949275758651538"/>
    <n v="99.949275758651538"/>
    <n v="19.98985515173031"/>
    <n v="64.446484966186986"/>
    <n v="64.446484966186986"/>
    <s v="3. Vulnerable (&gt;=60 y &lt;70)"/>
  </r>
  <r>
    <s v="41206"/>
    <x v="1"/>
    <x v="12"/>
    <x v="596"/>
    <s v="Rural disperso"/>
    <n v="6"/>
    <s v="G4"/>
    <n v="0"/>
    <n v="1751.54748675"/>
    <n v="9829.0064382500004"/>
    <n v="17051.873122000001"/>
    <n v="2730.73108675"/>
    <n v="433.834135"/>
    <n v="17119.180407"/>
    <n v="5265.8189000000002"/>
    <n v="2730.73108675"/>
    <n v="1121.2068717500001"/>
    <n v="19.309643000000001"/>
    <n v="-876.54202100000111"/>
    <n v="1921.620739"/>
    <n v="0"/>
    <n v="42142.466007620002"/>
    <n v="18981.402047169999"/>
    <s v="Si"/>
    <n v="47.717335585044523"/>
    <n v="80"/>
    <n v="505.65899999999999"/>
    <n v="972.76236300000005"/>
    <n v="16318.890928000001"/>
    <n v="11486.487101999999"/>
    <n v="11580.553925"/>
    <n v="17051.873122000001"/>
    <n v="1064.3883609999989"/>
    <n v="17051.873122000001"/>
    <n v="67.913676357695806"/>
    <n v="32.086323642304194"/>
    <n v="30.759760542314378"/>
    <n v="42.943642863530442"/>
    <n v="45.041033060898407"/>
    <n v="54.958966939101593"/>
    <n v="41.058853330168546"/>
    <n v="50"/>
    <n v="6.2420612291956674"/>
    <n v="80"/>
    <n v="51.997786688987254"/>
    <n v="41.598229351189808"/>
    <n v="32.282664414955477"/>
    <n v="100"/>
    <n v="192.37517042117318"/>
    <n v="0"/>
    <n v="70.387670048651714"/>
    <n v="70"/>
    <n v="0"/>
    <n v="0"/>
    <n v="56.666666666666664"/>
    <n v="56.666666666666664"/>
    <n v="11.333333333333334"/>
    <n v="52.931562684523144"/>
    <n v="52.931562684523144"/>
    <s v="2. Riesgo (&gt;=40 y &lt;60)"/>
  </r>
  <r>
    <s v="41244"/>
    <x v="1"/>
    <x v="12"/>
    <x v="597"/>
    <s v="Rural"/>
    <n v="6"/>
    <s v="G4"/>
    <n v="0"/>
    <n v="1153.7354977499999"/>
    <n v="6268.7065282499998"/>
    <n v="8708.0951549999991"/>
    <n v="2253.9499446499995"/>
    <n v="294.60763800000001"/>
    <n v="7462.4211579999992"/>
    <n v="2216.189586"/>
    <n v="2253.9499446499995"/>
    <n v="570.98155164999957"/>
    <n v="82.064820999999995"/>
    <n v="-437.29439599999932"/>
    <n v="799.70525599999996"/>
    <n v="0"/>
    <n v="15265.28743441"/>
    <n v="3320.193679"/>
    <s v="Si"/>
    <n v="66.495861805971373"/>
    <n v="80"/>
    <n v="648.34745399999997"/>
    <n v="1086.1028610000001"/>
    <n v="7462.4211579999992"/>
    <n v="7238.9293150000003"/>
    <n v="7422.4420259999997"/>
    <n v="8708.0951549999991"/>
    <n v="444.47568100000063"/>
    <n v="8708.0951549999991"/>
    <n v="85.236115291392906"/>
    <n v="14.763884708607094"/>
    <n v="29.697996656543037"/>
    <n v="41.461316333282092"/>
    <n v="21.74995848106888"/>
    <n v="78.250041518931113"/>
    <n v="25.332485887953624"/>
    <n v="40"/>
    <n v="5.104166560981966"/>
    <n v="80"/>
    <n v="50.89504851216406"/>
    <n v="40.716038809731252"/>
    <n v="13.504138194028627"/>
    <n v="59.822061387246443"/>
    <n v="167.51864363764435"/>
    <n v="0"/>
    <n v="97.005102790795902"/>
    <n v="100"/>
    <n v="0.61855103218280261"/>
    <n v="0"/>
    <n v="53.274020462415479"/>
    <n v="53.892571494598279"/>
    <n v="10.778514298919657"/>
    <n v="51.370842902214349"/>
    <n v="51.494553108650905"/>
    <s v="2. Riesgo (&gt;=40 y &lt;60)"/>
  </r>
  <r>
    <s v="41298"/>
    <x v="1"/>
    <x v="12"/>
    <x v="598"/>
    <s v="Intermedio"/>
    <n v="6"/>
    <s v="G3"/>
    <n v="0"/>
    <n v="1926.6837760000001"/>
    <n v="59118.166929999999"/>
    <n v="91080.351357000007"/>
    <n v="18666.548423600001"/>
    <n v="5053.9757710000003"/>
    <n v="82672.775276"/>
    <n v="11144.067578"/>
    <n v="18611.996025600001"/>
    <n v="8861.2935526000001"/>
    <n v="377.98037599999998"/>
    <n v="3135.9689630000066"/>
    <n v="7613.5262810000004"/>
    <n v="3021.9951780000001"/>
    <n v="135042.53544400001"/>
    <n v="44652.083277999998"/>
    <s v="Si"/>
    <n v="52.366134933894223"/>
    <n v="80"/>
    <n v="12589.341852"/>
    <n v="16155.636143"/>
    <n v="78193.679921000003"/>
    <n v="72686.723194000006"/>
    <n v="61044.850705999997"/>
    <n v="91080.351357000007"/>
    <n v="11127.475620000007"/>
    <n v="94102.346535000004"/>
    <n v="67.023073359398467"/>
    <n v="32.976926640601533"/>
    <n v="13.479730831335882"/>
    <n v="17.882665269823665"/>
    <n v="33.06519914720981"/>
    <n v="66.93480085279019"/>
    <n v="47.610656806565352"/>
    <n v="70"/>
    <n v="11.824865191710499"/>
    <n v="60"/>
    <n v="49.558878552643073"/>
    <n v="39.647102842114464"/>
    <n v="27.633865066105777"/>
    <n v="100"/>
    <n v="128.32788507076279"/>
    <n v="70"/>
    <n v="92.957286659786647"/>
    <n v="100"/>
    <n v="0.36952631823255611"/>
    <n v="0"/>
    <n v="90"/>
    <n v="90.369526318232559"/>
    <n v="18.073905263646513"/>
    <n v="57.647102842114464"/>
    <n v="57.721008105760973"/>
    <s v="2. Riesgo (&gt;=40 y &lt;60)"/>
  </r>
  <r>
    <s v="41306"/>
    <x v="1"/>
    <x v="12"/>
    <x v="599"/>
    <s v="Intermedio"/>
    <n v="6"/>
    <s v="G2"/>
    <n v="0"/>
    <n v="1740.8141290000001"/>
    <n v="23248.099149999998"/>
    <n v="33823.881563999996"/>
    <n v="6590.7271299000004"/>
    <n v="1713.5023080000001"/>
    <n v="30996.666949000002"/>
    <n v="2700.2851439999999"/>
    <n v="6590.7271299000004"/>
    <n v="3389.3474819000007"/>
    <n v="61.588022000000002"/>
    <n v="-374.16503300000477"/>
    <n v="6774.1111250000004"/>
    <n v="0"/>
    <n v="48804.810039399999"/>
    <n v="9394.4220573799994"/>
    <s v="Si"/>
    <n v="51.466600020445242"/>
    <n v="80"/>
    <n v="3167.05917"/>
    <n v="4623.0214960000003"/>
    <n v="30996.666949000002"/>
    <n v="28908.928881"/>
    <n v="24988.913278999997"/>
    <n v="33823.881563999996"/>
    <n v="6461.5341139999955"/>
    <n v="33823.881563999996"/>
    <n v="73.879496153382391"/>
    <n v="26.120503846617609"/>
    <n v="8.7115338834426357"/>
    <n v="11.493448554289156"/>
    <n v="19.248967570606066"/>
    <n v="80.751032429393931"/>
    <n v="51.426002246757051"/>
    <n v="70"/>
    <n v="19.103467181239317"/>
    <n v="40"/>
    <n v="45.672996966060147"/>
    <n v="36.538397572848119"/>
    <n v="28.533399979554758"/>
    <n v="100"/>
    <n v="145.97205949897045"/>
    <n v="50"/>
    <n v="93.264636899718809"/>
    <n v="100"/>
    <n v="0"/>
    <n v="0"/>
    <n v="83.333333333333329"/>
    <n v="83.333333333333329"/>
    <n v="16.666666666666668"/>
    <n v="53.205064239514783"/>
    <n v="53.205064239514783"/>
    <s v="2. Riesgo (&gt;=40 y &lt;60)"/>
  </r>
  <r>
    <s v="41319"/>
    <x v="1"/>
    <x v="12"/>
    <x v="53"/>
    <s v="Rural"/>
    <n v="6"/>
    <s v="G4"/>
    <n v="0"/>
    <n v="1857.3953750000001"/>
    <n v="19076.289798999998"/>
    <n v="24024.786076999997"/>
    <n v="4515.6905074999995"/>
    <n v="697.35552399999995"/>
    <n v="22438.184703000003"/>
    <n v="587.22473000000002"/>
    <n v="4515.6905074999995"/>
    <n v="2752.3720564999994"/>
    <n v="48.217677999999999"/>
    <n v="-176.71707700000479"/>
    <n v="1531.7255700000001"/>
    <n v="0"/>
    <n v="45631.200883269994"/>
    <n v="7160.4182615399995"/>
    <s v="Si"/>
    <n v="34.682748300217391"/>
    <n v="80"/>
    <n v="2624.0085549999999"/>
    <n v="2617.3100519999998"/>
    <n v="22438.184703000003"/>
    <n v="21432.218790999999"/>
    <n v="20933.685173999998"/>
    <n v="24024.786076999997"/>
    <n v="1403.2261709999952"/>
    <n v="24024.786076999997"/>
    <n v="87.133700616134732"/>
    <n v="12.866299383865268"/>
    <n v="2.6170777082581358"/>
    <n v="3.6536971832059666"/>
    <n v="15.691934735307967"/>
    <n v="84.308065264692033"/>
    <n v="60.95129973873658"/>
    <n v="80"/>
    <n v="5.8407436657401357"/>
    <n v="80"/>
    <n v="52.165612366352647"/>
    <n v="41.732489893082118"/>
    <n v="45.317251699782609"/>
    <n v="100"/>
    <n v="99.744722516729752"/>
    <n v="100"/>
    <n v="95.516723276346397"/>
    <n v="100"/>
    <n v="0"/>
    <n v="0"/>
    <n v="100"/>
    <n v="100"/>
    <n v="20"/>
    <n v="61.732489893082118"/>
    <n v="61.732489893082118"/>
    <s v="3. Vulnerable (&gt;=60 y &lt;70)"/>
  </r>
  <r>
    <s v="41349"/>
    <x v="1"/>
    <x v="12"/>
    <x v="600"/>
    <s v="Rural"/>
    <n v="6"/>
    <s v="G3"/>
    <n v="0"/>
    <n v="1393.61747625"/>
    <n v="8419.6548557499991"/>
    <n v="13236.242715999999"/>
    <n v="3535.09743905"/>
    <n v="898.26878099999999"/>
    <n v="17315.619772999999"/>
    <n v="7923.261544"/>
    <n v="3535.09743905"/>
    <n v="1838.0089360500001"/>
    <n v="0"/>
    <n v="-4463.4461649999994"/>
    <n v="1881.067759"/>
    <n v="0"/>
    <n v="20014.075570000001"/>
    <n v="3583.0550269999999"/>
    <s v="Si"/>
    <n v="53.229234931752046"/>
    <n v="80"/>
    <n v="1128.77935"/>
    <n v="2036.6073859999999"/>
    <n v="16002.600377999999"/>
    <n v="12710.980653000001"/>
    <n v="9813.2723319999986"/>
    <n v="13236.242715999999"/>
    <n v="-2582.3784059999994"/>
    <n v="13236.242715999999"/>
    <n v="74.139410575613681"/>
    <n v="25.860589424386319"/>
    <n v="45.757885931144259"/>
    <n v="60.703953795517528"/>
    <n v="17.902675616808416"/>
    <n v="82.097324383191591"/>
    <n v="51.993161935132832"/>
    <n v="70"/>
    <n v="-19.509905200502367"/>
    <n v="40"/>
    <n v="55.732373520619078"/>
    <n v="44.585898816495266"/>
    <n v="26.770765068247954"/>
    <n v="100"/>
    <n v="180.42564173414402"/>
    <n v="0"/>
    <n v="79.43071971274594"/>
    <n v="70"/>
    <n v="0"/>
    <n v="0"/>
    <n v="56.666666666666664"/>
    <n v="56.666666666666664"/>
    <n v="11.333333333333334"/>
    <n v="55.919232149828602"/>
    <n v="55.919232149828602"/>
    <s v="2. Riesgo (&gt;=40 y &lt;60)"/>
  </r>
  <r>
    <s v="41357"/>
    <x v="1"/>
    <x v="12"/>
    <x v="601"/>
    <s v="Rural disperso"/>
    <n v="6"/>
    <s v="G5"/>
    <n v="0"/>
    <n v="1912.092922"/>
    <n v="12946.097197999999"/>
    <n v="17411.699693999999"/>
    <n v="2931.595417"/>
    <n v="391.70189399999998"/>
    <n v="18295.260309999998"/>
    <n v="6380.2202319999997"/>
    <n v="2931.595417"/>
    <n v="1150.5822160000002"/>
    <n v="0"/>
    <n v="307.35903199999666"/>
    <n v="4175.1874879999996"/>
    <n v="0"/>
    <n v="40196.007793519995"/>
    <n v="7045.7657797000002"/>
    <s v="Si"/>
    <n v="46.1059779170102"/>
    <n v="80"/>
    <n v="511.42738500000002"/>
    <n v="994.32777899999996"/>
    <n v="15323.327461000001"/>
    <n v="14667.370389"/>
    <n v="14858.190119999999"/>
    <n v="17411.699693999999"/>
    <n v="4482.5465199999962"/>
    <n v="17411.699693999999"/>
    <n v="85.334518634731964"/>
    <n v="14.665481365268036"/>
    <n v="34.873623681170791"/>
    <n v="44.446366711818868"/>
    <n v="17.528521279757161"/>
    <n v="82.471478720242843"/>
    <n v="39.24764683857466"/>
    <n v="50"/>
    <n v="25.744451137901624"/>
    <n v="20"/>
    <n v="42.316665359465944"/>
    <n v="33.853332287572755"/>
    <n v="33.8940220829898"/>
    <n v="100"/>
    <n v="194.42208379201281"/>
    <n v="0"/>
    <n v="95.719225646847903"/>
    <n v="100"/>
    <n v="0"/>
    <n v="0"/>
    <n v="66.666666666666671"/>
    <n v="66.666666666666671"/>
    <n v="13.333333333333336"/>
    <n v="47.186665620906091"/>
    <n v="47.186665620906091"/>
    <s v="2. Riesgo (&gt;=40 y &lt;60)"/>
  </r>
  <r>
    <s v="41359"/>
    <x v="1"/>
    <x v="12"/>
    <x v="602"/>
    <s v="Rural disperso"/>
    <n v="6"/>
    <s v="G5"/>
    <n v="0"/>
    <n v="1119.820731"/>
    <n v="29565.346830999999"/>
    <n v="35829.034969999993"/>
    <n v="4295.2849564999997"/>
    <n v="811.89944800000001"/>
    <n v="37556.676606000001"/>
    <n v="3138.7690050000001"/>
    <n v="4295.2849564999997"/>
    <n v="2239.1895424999998"/>
    <n v="17.107267"/>
    <n v="-1013.1935740000117"/>
    <n v="3739.4647479999999"/>
    <n v="700"/>
    <n v="60738.01091818"/>
    <n v="9416.2577533600015"/>
    <s v="Si"/>
    <n v="52.278879883533158"/>
    <n v="80"/>
    <n v="2107.3435380000001"/>
    <n v="3080.7801180000001"/>
    <n v="34786.133130000002"/>
    <n v="33109.552027999998"/>
    <n v="30685.167561999999"/>
    <n v="35829.034969999993"/>
    <n v="2743.378440999988"/>
    <n v="36529.034969999993"/>
    <n v="85.643299038595359"/>
    <n v="14.356700961404641"/>
    <n v="8.3574194754456919"/>
    <n v="10.65151514411494"/>
    <n v="15.503072311743326"/>
    <n v="84.496927688256676"/>
    <n v="52.131338553253912"/>
    <n v="70"/>
    <n v="7.5101311689537598"/>
    <n v="80"/>
    <n v="51.901028758755253"/>
    <n v="41.520823007004203"/>
    <n v="27.721120116466842"/>
    <n v="100"/>
    <n v="146.19259093008878"/>
    <n v="50"/>
    <n v="95.180317698048185"/>
    <n v="100"/>
    <n v="0"/>
    <n v="0"/>
    <n v="83.333333333333329"/>
    <n v="83.333333333333329"/>
    <n v="16.666666666666668"/>
    <n v="58.187489673670868"/>
    <n v="58.187489673670868"/>
    <s v="2. Riesgo (&gt;=40 y &lt;60)"/>
  </r>
  <r>
    <s v="41378"/>
    <x v="1"/>
    <x v="12"/>
    <x v="603"/>
    <s v="Rural"/>
    <n v="6"/>
    <s v="G5"/>
    <n v="0"/>
    <n v="1647.13768"/>
    <n v="15437.691015"/>
    <n v="22508.525926999999"/>
    <n v="3646.8166440999998"/>
    <n v="802.60519799999997"/>
    <n v="21330.867217000003"/>
    <n v="4747.3073240000003"/>
    <n v="3646.8166440999998"/>
    <n v="1494.0258590999997"/>
    <n v="52.086886"/>
    <n v="-809.67885300000489"/>
    <n v="3461.6228700000001"/>
    <n v="0"/>
    <n v="51264.503152999998"/>
    <n v="9029.6939020000009"/>
    <s v="Si"/>
    <n v="53.037129510618072"/>
    <n v="80"/>
    <n v="1681.7342249999999"/>
    <n v="1984.6422090000001"/>
    <n v="21165.413995000003"/>
    <n v="18206.232350999999"/>
    <n v="17084.828695"/>
    <n v="22508.525926999999"/>
    <n v="2704.0309029999953"/>
    <n v="22508.525926999999"/>
    <n v="75.903809740405848"/>
    <n v="24.096190259594152"/>
    <n v="22.2555758080785"/>
    <n v="28.36468882018206"/>
    <n v="17.613930393611128"/>
    <n v="82.386069606388872"/>
    <n v="40.967945605850751"/>
    <n v="50"/>
    <n v="12.013362899772957"/>
    <n v="60"/>
    <n v="48.969389737233016"/>
    <n v="39.175511789786412"/>
    <n v="26.962870489381928"/>
    <n v="100"/>
    <n v="118.01164414073813"/>
    <n v="80"/>
    <n v="86.018786853405928"/>
    <n v="80"/>
    <n v="0"/>
    <n v="0"/>
    <n v="86.666666666666671"/>
    <n v="86.666666666666671"/>
    <n v="17.333333333333336"/>
    <n v="56.508845123119748"/>
    <n v="56.508845123119748"/>
    <s v="2. Riesgo (&gt;=40 y &lt;60)"/>
  </r>
  <r>
    <s v="41396"/>
    <x v="1"/>
    <x v="12"/>
    <x v="604"/>
    <s v="Intermedio"/>
    <n v="6"/>
    <s v="G4"/>
    <n v="0"/>
    <n v="1865.0684960000001"/>
    <n v="53355.504774000001"/>
    <n v="77156.323218999998"/>
    <n v="14443.081477799999"/>
    <n v="3366.856816"/>
    <n v="80575.030543999994"/>
    <n v="22494.122155000001"/>
    <n v="14443.081477799999"/>
    <n v="8227.0264217999975"/>
    <n v="146.061295"/>
    <n v="-6510.9866320000001"/>
    <n v="10509.626848"/>
    <n v="0"/>
    <n v="138393.6606"/>
    <n v="28013.046169000001"/>
    <s v="Si"/>
    <n v="50.41623248729227"/>
    <n v="80"/>
    <n v="7942.1462000000001"/>
    <n v="12426.703541000001"/>
    <n v="77451.254795000001"/>
    <n v="62858.058951999999"/>
    <n v="55220.573270000001"/>
    <n v="77156.323218999998"/>
    <n v="4144.7015110000002"/>
    <n v="77156.323218999998"/>
    <n v="71.569731379322334"/>
    <n v="28.430268620677666"/>
    <n v="27.916988678914031"/>
    <n v="38.974854501981895"/>
    <n v="20.241567458762631"/>
    <n v="79.758432541237369"/>
    <n v="56.961711629512706"/>
    <n v="80"/>
    <n v="5.3718235111278005"/>
    <n v="80"/>
    <n v="61.432711132779389"/>
    <n v="49.146168906223515"/>
    <n v="29.58376751270773"/>
    <n v="100"/>
    <n v="156.46530834448754"/>
    <n v="0"/>
    <n v="81.158218957684227"/>
    <n v="80"/>
    <n v="0.4823919058549655"/>
    <n v="2"/>
    <n v="60"/>
    <n v="62.482391905854968"/>
    <n v="12.496478381170995"/>
    <n v="61.146168906223515"/>
    <n v="61.64264728739451"/>
    <s v="3. Vulnerable (&gt;=60 y &lt;70)"/>
  </r>
  <r>
    <s v="41483"/>
    <x v="1"/>
    <x v="12"/>
    <x v="605"/>
    <s v="Rural"/>
    <n v="6"/>
    <s v="G4"/>
    <n v="0"/>
    <n v="1209.08248"/>
    <n v="6453.6243029999996"/>
    <n v="8330.0623729999988"/>
    <n v="1755.6768608"/>
    <n v="172.64638600000001"/>
    <n v="10057.956814000001"/>
    <n v="1744.119048"/>
    <n v="1755.6768608"/>
    <n v="445.28521379999984"/>
    <n v="0.22167799999999999"/>
    <n v="-2132.4701670000013"/>
    <n v="512.56436399999996"/>
    <n v="0"/>
    <n v="20675.035076009997"/>
    <n v="3947.2851624999998"/>
    <s v="Si"/>
    <n v="55.369649818942044"/>
    <n v="80"/>
    <n v="486.4"/>
    <n v="537.72722799999997"/>
    <n v="9152.1408929999998"/>
    <n v="7951.887941"/>
    <n v="7662.7067829999996"/>
    <n v="8330.0623729999988"/>
    <n v="-1619.6841250000016"/>
    <n v="8330.0623729999988"/>
    <n v="91.988588318821229"/>
    <n v="8.011411681178771"/>
    <n v="17.340689369159978"/>
    <n v="24.209303263340541"/>
    <n v="19.09203611015964"/>
    <n v="80.90796388984036"/>
    <n v="25.362595118847729"/>
    <n v="40"/>
    <n v="-19.44384150411453"/>
    <n v="40"/>
    <n v="38.625735766871934"/>
    <n v="30.900588613497547"/>
    <n v="24.630350181057956"/>
    <n v="100"/>
    <n v="110.55247286184211"/>
    <n v="80"/>
    <n v="86.885549883546787"/>
    <n v="80"/>
    <n v="0"/>
    <n v="0"/>
    <n v="86.666666666666671"/>
    <n v="86.666666666666671"/>
    <n v="17.333333333333336"/>
    <n v="48.233921946830883"/>
    <n v="48.233921946830883"/>
    <s v="2. Riesgo (&gt;=40 y &lt;60)"/>
  </r>
  <r>
    <s v="41503"/>
    <x v="1"/>
    <x v="12"/>
    <x v="606"/>
    <s v="Rural"/>
    <n v="6"/>
    <s v="G5"/>
    <n v="0"/>
    <n v="1765.0611590000001"/>
    <n v="13590.075524"/>
    <n v="19653.844762000001"/>
    <n v="3198.2054287000001"/>
    <n v="576.62657000000002"/>
    <n v="16856.781383000001"/>
    <n v="3640.822044"/>
    <n v="3198.2054287000001"/>
    <n v="1386.0095927"/>
    <n v="38.962944999999998"/>
    <n v="984.8675430000003"/>
    <n v="1548.4489759999999"/>
    <n v="0"/>
    <n v="25275.634587979999"/>
    <n v="5778.6946295500002"/>
    <s v="Si"/>
    <n v="52.850394345395877"/>
    <n v="80"/>
    <n v="836.03306699999996"/>
    <n v="1414.9509"/>
    <n v="16856.781383000001"/>
    <n v="14200.435686999999"/>
    <n v="15355.136683000001"/>
    <n v="19653.844762000001"/>
    <n v="2572.2794640000002"/>
    <n v="19653.844762000001"/>
    <n v="78.127902550083249"/>
    <n v="21.872097449916751"/>
    <n v="21.59856001734563"/>
    <n v="27.527323450946405"/>
    <n v="22.862708389913571"/>
    <n v="77.137291610086436"/>
    <n v="43.337103372480428"/>
    <n v="50"/>
    <n v="13.087919921772302"/>
    <n v="60"/>
    <n v="47.307342502189918"/>
    <n v="37.845874001751937"/>
    <n v="27.149605654604123"/>
    <n v="100"/>
    <n v="169.2458056805545"/>
    <n v="0"/>
    <n v="84.241679145943507"/>
    <n v="80"/>
    <n v="0"/>
    <n v="0"/>
    <n v="60"/>
    <n v="60"/>
    <n v="12"/>
    <n v="49.845874001751937"/>
    <n v="49.845874001751937"/>
    <s v="2. Riesgo (&gt;=40 y &lt;60)"/>
  </r>
  <r>
    <s v="41518"/>
    <x v="1"/>
    <x v="12"/>
    <x v="607"/>
    <s v="Rural"/>
    <n v="6"/>
    <s v="G2"/>
    <n v="0"/>
    <n v="1140.8213592499999"/>
    <n v="6638.5172937500001"/>
    <n v="10254.730061"/>
    <n v="2592.5888522499999"/>
    <n v="531.33509700000002"/>
    <n v="9248.7449639999995"/>
    <n v="2432.2827539999998"/>
    <n v="2592.5888522499999"/>
    <n v="1052.43817025"/>
    <n v="18.591004000000002"/>
    <n v="-534.16558499999883"/>
    <n v="2483.5025110000001"/>
    <n v="0"/>
    <n v="25218.551632939998"/>
    <n v="10689.979114530001"/>
    <s v="Si"/>
    <n v="48.38173541100759"/>
    <n v="80"/>
    <n v="809.433762"/>
    <n v="1442.258452"/>
    <n v="9248.7449639999995"/>
    <n v="7980.833603"/>
    <n v="7779.3386529999998"/>
    <n v="10254.730061"/>
    <n v="1967.9279300000012"/>
    <n v="10254.730061"/>
    <n v="75.860979340507271"/>
    <n v="24.139020659492729"/>
    <n v="26.298516863287571"/>
    <n v="34.696605060193342"/>
    <n v="42.389346026386981"/>
    <n v="57.610653973613019"/>
    <n v="40.594102274899186"/>
    <n v="50"/>
    <n v="19.190441077374363"/>
    <n v="40"/>
    <n v="41.289255938659821"/>
    <n v="33.031404750927855"/>
    <n v="31.61826458899241"/>
    <n v="100"/>
    <n v="178.1811582008115"/>
    <n v="0"/>
    <n v="86.290990118818911"/>
    <n v="80"/>
    <n v="0"/>
    <n v="0"/>
    <n v="60"/>
    <n v="60"/>
    <n v="12"/>
    <n v="45.031404750927855"/>
    <n v="45.031404750927855"/>
    <s v="2. Riesgo (&gt;=40 y &lt;60)"/>
  </r>
  <r>
    <s v="41524"/>
    <x v="1"/>
    <x v="12"/>
    <x v="608"/>
    <s v="Rural"/>
    <n v="6"/>
    <s v="G1"/>
    <n v="0"/>
    <n v="1564.0582360000001"/>
    <n v="19544.988077000002"/>
    <n v="40531.861406000004"/>
    <n v="19812.053091000002"/>
    <n v="7004.2586879999999"/>
    <n v="79100.838801000005"/>
    <n v="25193.799319999998"/>
    <n v="19812.053091000002"/>
    <n v="14327.051397000001"/>
    <n v="181.759897"/>
    <n v="-9022.5648569999903"/>
    <n v="9424.9749740000007"/>
    <n v="4017.2240160000001"/>
    <n v="96010.360157000003"/>
    <n v="26292.166571000002"/>
    <s v="Si"/>
    <n v="32.180834869204737"/>
    <n v="80"/>
    <n v="13699.479127000001"/>
    <n v="18190.752836"/>
    <n v="44069.424568999995"/>
    <n v="33615.775750000001"/>
    <n v="21109.046313000003"/>
    <n v="40531.861406000004"/>
    <n v="584.17001400001027"/>
    <n v="44549.085422000004"/>
    <n v="52.080130496733602"/>
    <n v="47.919869503266398"/>
    <n v="31.850230290707735"/>
    <n v="41.553436299778838"/>
    <n v="27.384718199167246"/>
    <n v="72.615281800832747"/>
    <n v="72.314824370768193"/>
    <n v="100"/>
    <n v="1.3112951892644811"/>
    <n v="100"/>
    <n v="72.417717520775597"/>
    <n v="57.934174016620481"/>
    <n v="47.819165130795263"/>
    <n v="100"/>
    <n v="132.78426622913165"/>
    <n v="60"/>
    <n v="76.279134748781217"/>
    <n v="70"/>
    <n v="0"/>
    <n v="0"/>
    <n v="76.666666666666671"/>
    <n v="76.666666666666671"/>
    <n v="15.333333333333336"/>
    <n v="73.267507349953817"/>
    <n v="73.267507349953817"/>
    <s v="4. Solvente (&gt;=70 y &lt;80)"/>
  </r>
  <r>
    <s v="41530"/>
    <x v="1"/>
    <x v="12"/>
    <x v="330"/>
    <s v="Rural"/>
    <n v="6"/>
    <s v="G5"/>
    <n v="0"/>
    <n v="1725.0127337500001"/>
    <n v="14765.59129025"/>
    <n v="18962.907453"/>
    <n v="2757.5284025500005"/>
    <n v="381.32619099999999"/>
    <n v="17080.937536000001"/>
    <n v="1063.832735"/>
    <n v="2757.5284025500005"/>
    <n v="1105.6858565500004"/>
    <n v="39.857875999999997"/>
    <n v="398.90324500000133"/>
    <n v="1960.6833610000001"/>
    <n v="0"/>
    <n v="44175.047303719999"/>
    <n v="4044.6420740799999"/>
    <s v="Si"/>
    <n v="51.90071985085617"/>
    <n v="80"/>
    <n v="564.44579999999996"/>
    <n v="1005.369654"/>
    <n v="16912.161661999999"/>
    <n v="15855.000110999999"/>
    <n v="16490.604024"/>
    <n v="18962.907453"/>
    <n v="2399.4444820000012"/>
    <n v="18962.907453"/>
    <n v="86.962424221456232"/>
    <n v="13.037575778543768"/>
    <n v="6.2281870228601477"/>
    <n v="7.9378124538659929"/>
    <n v="9.1559428250785349"/>
    <n v="90.84405717492146"/>
    <n v="40.096988866099331"/>
    <n v="50"/>
    <n v="12.653357550507902"/>
    <n v="60"/>
    <n v="44.36388908146624"/>
    <n v="35.491111265172997"/>
    <n v="28.09928014914383"/>
    <n v="100"/>
    <n v="178.11624322477022"/>
    <n v="0"/>
    <n v="93.749104507584391"/>
    <n v="100"/>
    <n v="0"/>
    <n v="0"/>
    <n v="66.666666666666671"/>
    <n v="66.666666666666671"/>
    <n v="13.333333333333336"/>
    <n v="48.824444598506332"/>
    <n v="48.824444598506332"/>
    <s v="2. Riesgo (&gt;=40 y &lt;60)"/>
  </r>
  <r>
    <s v="41548"/>
    <x v="1"/>
    <x v="12"/>
    <x v="609"/>
    <s v="Intermedio"/>
    <n v="6"/>
    <s v="G4"/>
    <n v="0"/>
    <n v="1352.053731"/>
    <n v="13295.757713000001"/>
    <n v="18818.777426000001"/>
    <n v="3061.9665325999999"/>
    <n v="572.32950500000004"/>
    <n v="19312.854360999998"/>
    <n v="4725.396686"/>
    <n v="3061.9665325999999"/>
    <n v="1466.3860615999997"/>
    <n v="29.749386999999999"/>
    <n v="-323.03406399999949"/>
    <n v="1729.3630109999999"/>
    <n v="400.042193"/>
    <n v="35364.198938000001"/>
    <n v="13477.861911"/>
    <s v="Si"/>
    <n v="45.531046355875382"/>
    <n v="80"/>
    <n v="1060.9448850000001"/>
    <n v="1671.4677389999999"/>
    <n v="17546.231018999999"/>
    <n v="15395.829956"/>
    <n v="14647.811444000001"/>
    <n v="18818.777426000001"/>
    <n v="1436.0783340000005"/>
    <n v="19218.819619000002"/>
    <n v="77.836147972942186"/>
    <n v="22.163852027057814"/>
    <n v="24.467624503721076"/>
    <n v="34.159203774078108"/>
    <n v="38.111599628282804"/>
    <n v="61.888400371717196"/>
    <n v="47.89033603038277"/>
    <n v="70"/>
    <n v="7.4722504423751026"/>
    <n v="80"/>
    <n v="53.642291234570621"/>
    <n v="42.913832987656498"/>
    <n v="34.468953644124618"/>
    <n v="100"/>
    <n v="157.54519981497435"/>
    <n v="0"/>
    <n v="87.744370510844021"/>
    <n v="80"/>
    <n v="1.0350916734138211"/>
    <n v="0"/>
    <n v="60"/>
    <n v="61.035091673413824"/>
    <n v="12.207018334682765"/>
    <n v="54.913832987656498"/>
    <n v="55.120851322339263"/>
    <s v="2. Riesgo (&gt;=40 y &lt;60)"/>
  </r>
  <r>
    <s v="41551"/>
    <x v="1"/>
    <x v="12"/>
    <x v="610"/>
    <s v="Intermedio"/>
    <n v="4"/>
    <s v="G2"/>
    <n v="0"/>
    <n v="2555.0754040000002"/>
    <n v="196039.78778099999"/>
    <n v="248171.49556799998"/>
    <n v="39501.577225499997"/>
    <n v="8758.3920109999999"/>
    <n v="222664.067488"/>
    <n v="11339.577335999998"/>
    <n v="39501.577225499997"/>
    <n v="18480.967432499998"/>
    <n v="135.32763800000001"/>
    <n v="5434.3942659999593"/>
    <n v="14089.743748000001"/>
    <n v="3500"/>
    <n v="406396.54234883003"/>
    <n v="68274.693627159999"/>
    <s v="Si"/>
    <n v="49.081146657608187"/>
    <n v="80"/>
    <n v="29939.675605"/>
    <n v="36166.604229999997"/>
    <n v="221716.49150900001"/>
    <n v="211902.15126300001"/>
    <n v="198594.86318499999"/>
    <n v="248171.49556799998"/>
    <n v="19659.465651999959"/>
    <n v="251671.49556799998"/>
    <n v="80.02323664547697"/>
    <n v="19.97676335452303"/>
    <n v="5.0926839987826602"/>
    <n v="6.7189661805148297"/>
    <n v="16.80001833493861"/>
    <n v="83.199981665061387"/>
    <n v="46.785391193366642"/>
    <n v="70"/>
    <n v="7.8115583203534067"/>
    <n v="80"/>
    <n v="51.979142240019847"/>
    <n v="41.583313792015879"/>
    <n v="30.918853342391813"/>
    <n v="100"/>
    <n v="120.79825014523564"/>
    <n v="70"/>
    <n v="95.573473051461477"/>
    <n v="100"/>
    <n v="0"/>
    <n v="0"/>
    <n v="90"/>
    <n v="90"/>
    <n v="18"/>
    <n v="59.583313792015879"/>
    <n v="59.583313792015879"/>
    <s v="2. Riesgo (&gt;=40 y &lt;60)"/>
  </r>
  <r>
    <s v="41615"/>
    <x v="1"/>
    <x v="12"/>
    <x v="611"/>
    <s v="Rural"/>
    <n v="6"/>
    <s v="G2"/>
    <n v="0"/>
    <n v="1004.647598"/>
    <n v="16337.915958"/>
    <n v="33098.409273999998"/>
    <n v="10858.104450000001"/>
    <n v="1812.3709060000001"/>
    <n v="22874.520687"/>
    <n v="3674.3868269999998"/>
    <n v="10858.104450000001"/>
    <n v="6186.2566080000006"/>
    <n v="161.86847700000001"/>
    <n v="5552.0407449999984"/>
    <n v="3237.274469"/>
    <n v="0"/>
    <n v="104541.71492699999"/>
    <n v="27494.843959000002"/>
    <s v="Si"/>
    <n v="35.676385763072176"/>
    <n v="80"/>
    <n v="6421.21"/>
    <n v="9301.116231"/>
    <n v="22874.520687"/>
    <n v="22227.175507"/>
    <n v="17342.563556000001"/>
    <n v="33098.409273999998"/>
    <n v="8951.1836909999984"/>
    <n v="33098.409273999998"/>
    <n v="52.396969934211356"/>
    <n v="47.603030065788644"/>
    <n v="16.063229814857802"/>
    <n v="21.192812650788049"/>
    <n v="26.300356731472469"/>
    <n v="73.699643268527524"/>
    <n v="56.973633256953981"/>
    <n v="80"/>
    <n v="27.044150723072597"/>
    <n v="20"/>
    <n v="48.499097197020845"/>
    <n v="38.799277757616679"/>
    <n v="44.323614236927824"/>
    <n v="100"/>
    <n v="144.84989948934859"/>
    <n v="50"/>
    <n v="97.17001641757723"/>
    <n v="100"/>
    <n v="0"/>
    <n v="0"/>
    <n v="83.333333333333329"/>
    <n v="83.333333333333329"/>
    <n v="16.666666666666668"/>
    <n v="55.46594442428335"/>
    <n v="55.46594442428335"/>
    <s v="2. Riesgo (&gt;=40 y &lt;60)"/>
  </r>
  <r>
    <s v="41660"/>
    <x v="1"/>
    <x v="12"/>
    <x v="612"/>
    <s v="Rural disperso"/>
    <n v="6"/>
    <s v="G5"/>
    <n v="0"/>
    <n v="1632.95039"/>
    <n v="14613.737235000001"/>
    <n v="19894.182845000003"/>
    <n v="2751.5125779"/>
    <n v="346.88957900000003"/>
    <n v="18091.05747"/>
    <n v="2246.4465009999999"/>
    <n v="2751.5125779"/>
    <n v="930.8759269000002"/>
    <n v="44.285598"/>
    <n v="445.46577300000354"/>
    <n v="761.60724900000002"/>
    <n v="0"/>
    <n v="24216.572620999999"/>
    <n v="3786.8512390000001"/>
    <s v="NO"/>
    <n v="57.285495348494962"/>
    <n v="80"/>
    <n v="677.23305200000004"/>
    <n v="1080.0024900000001"/>
    <n v="17628.080420999999"/>
    <n v="15185.064648"/>
    <n v="16246.687625"/>
    <n v="19894.182845000003"/>
    <n v="1251.3586200000036"/>
    <n v="19894.182845000003"/>
    <n v="81.665518767880798"/>
    <n v="18.334481232119202"/>
    <n v="12.417441626755277"/>
    <n v="15.826005614190327"/>
    <n v="15.637436801094381"/>
    <n v="84.362563198905619"/>
    <n v="33.83142546309783"/>
    <n v="40"/>
    <n v="6.2900729813816252"/>
    <n v="80"/>
    <n v="47.704610009043037"/>
    <n v="38.163688007234434"/>
    <n v="0"/>
    <n v="0"/>
    <n v="159.47279696561532"/>
    <n v="0"/>
    <n v="86.141339756484882"/>
    <n v="80"/>
    <n v="0"/>
    <n v="0"/>
    <n v="26.666666666666668"/>
    <n v="26.666666666666668"/>
    <n v="5.3333333333333339"/>
    <n v="43.49702134056777"/>
    <n v="43.49702134056777"/>
    <s v="2. Riesgo (&gt;=40 y &lt;60)"/>
  </r>
  <r>
    <s v="41668"/>
    <x v="1"/>
    <x v="12"/>
    <x v="613"/>
    <s v="Rural"/>
    <n v="6"/>
    <s v="G5"/>
    <n v="0"/>
    <n v="1384.8121699999999"/>
    <n v="35538.823398"/>
    <n v="48064.650600000001"/>
    <n v="5588.1786752999997"/>
    <n v="1345.928717"/>
    <n v="45126.888736000001"/>
    <n v="5088.6334889999998"/>
    <n v="5588.1786752999997"/>
    <n v="2364.8100912999998"/>
    <n v="60.025123999999998"/>
    <n v="-185.58571999999549"/>
    <n v="4029.729742"/>
    <n v="0"/>
    <n v="653147.55701400002"/>
    <n v="20467.096753000002"/>
    <s v="Si"/>
    <n v="61.136360702125494"/>
    <n v="80"/>
    <n v="2761.5"/>
    <n v="4033.9605860000001"/>
    <n v="45026.867736"/>
    <n v="40366.369158000001"/>
    <n v="36923.635567999998"/>
    <n v="48064.650600000001"/>
    <n v="3904.1691460000047"/>
    <n v="48064.650600000001"/>
    <n v="76.820771829349354"/>
    <n v="23.179228170650646"/>
    <n v="11.276278138227907"/>
    <n v="14.37159492968749"/>
    <n v="3.1336099374802218"/>
    <n v="96.866390062519784"/>
    <n v="42.318083023231999"/>
    <n v="50"/>
    <n v="8.1227452967274978"/>
    <n v="80"/>
    <n v="52.883442632571587"/>
    <n v="42.306754106057269"/>
    <n v="18.863639297874506"/>
    <n v="83.564146919298835"/>
    <n v="146.07860170197355"/>
    <n v="50"/>
    <n v="89.649516361374992"/>
    <n v="80"/>
    <n v="0.42996561341235862"/>
    <n v="0"/>
    <n v="71.188048973099612"/>
    <n v="71.618014586511975"/>
    <n v="14.323602917302395"/>
    <n v="56.54436390067719"/>
    <n v="56.630357023359664"/>
    <s v="2. Riesgo (&gt;=40 y &lt;60)"/>
  </r>
  <r>
    <s v="41676"/>
    <x v="1"/>
    <x v="12"/>
    <x v="279"/>
    <s v="Rural disperso"/>
    <n v="6"/>
    <s v="G4"/>
    <n v="0"/>
    <n v="1594.403495"/>
    <n v="12252.042143999999"/>
    <n v="16246.770853999999"/>
    <n v="2806.3875189999999"/>
    <n v="508.85188699999998"/>
    <n v="13344.058754"/>
    <n v="809.55185900000004"/>
    <n v="2806.3875189999999"/>
    <n v="879.76112899999998"/>
    <n v="27.771446000000001"/>
    <n v="976.08570999999938"/>
    <n v="2147.4538619999998"/>
    <n v="0"/>
    <n v="51613.074129160006"/>
    <n v="5306.6739345200003"/>
    <s v="Si"/>
    <n v="60.763870648961124"/>
    <n v="80"/>
    <n v="1095"/>
    <n v="1205.093245"/>
    <n v="13344.058754"/>
    <n v="12625.967891"/>
    <n v="13846.445639"/>
    <n v="16246.770853999999"/>
    <n v="3151.3110179999994"/>
    <n v="16246.770853999999"/>
    <n v="85.225832034129837"/>
    <n v="14.774167965870163"/>
    <n v="6.0667588019824148"/>
    <n v="8.4697903604652147"/>
    <n v="10.281646703004407"/>
    <n v="89.718353296995588"/>
    <n v="31.348526283123054"/>
    <n v="40"/>
    <n v="19.396537603188627"/>
    <n v="40"/>
    <n v="38.592462324666187"/>
    <n v="30.873969859732952"/>
    <n v="19.236129351038876"/>
    <n v="85.214242801492261"/>
    <n v="110.05417762557077"/>
    <n v="80"/>
    <n v="94.618647322841369"/>
    <n v="100"/>
    <n v="0"/>
    <n v="0"/>
    <n v="88.40474760049743"/>
    <n v="88.40474760049743"/>
    <n v="17.680949520099485"/>
    <n v="48.554919379832441"/>
    <n v="48.554919379832441"/>
    <s v="2. Riesgo (&gt;=40 y &lt;60)"/>
  </r>
  <r>
    <s v="41770"/>
    <x v="1"/>
    <x v="12"/>
    <x v="614"/>
    <s v="Rural"/>
    <n v="6"/>
    <s v="G5"/>
    <n v="0"/>
    <n v="2069.7625549999998"/>
    <n v="21304.910588999999"/>
    <n v="30119.358598999999"/>
    <n v="5686.6440383999998"/>
    <n v="1191.804838"/>
    <n v="28274.755710999998"/>
    <n v="3107.3073039999999"/>
    <n v="5686.6440383999998"/>
    <n v="3978.1702593999998"/>
    <n v="51.855638999999996"/>
    <n v="145.35276200000226"/>
    <n v="2302.3693199999998"/>
    <n v="1100"/>
    <n v="49648.327209260002"/>
    <n v="11655.349530379999"/>
    <s v="Si"/>
    <n v="25.509681934800998"/>
    <n v="80"/>
    <n v="2002.542453"/>
    <n v="3558.6136259999998"/>
    <n v="28265.532057999997"/>
    <n v="26023.885289999998"/>
    <n v="23374.673144"/>
    <n v="30119.358598999999"/>
    <n v="2499.5777210000019"/>
    <n v="31219.358598999999"/>
    <n v="77.606809146248111"/>
    <n v="22.393190853751889"/>
    <n v="10.989687535270674"/>
    <n v="14.006335754109585"/>
    <n v="23.475815169470881"/>
    <n v="76.524184830529123"/>
    <n v="69.956379061828912"/>
    <n v="100"/>
    <n v="8.0064992785600246"/>
    <n v="80"/>
    <n v="58.584742287678111"/>
    <n v="46.867793830142489"/>
    <n v="54.490318065199006"/>
    <n v="100"/>
    <n v="177.70477827667807"/>
    <n v="0"/>
    <n v="92.069327535033793"/>
    <n v="100"/>
    <n v="0"/>
    <n v="0"/>
    <n v="66.666666666666671"/>
    <n v="66.666666666666671"/>
    <n v="13.333333333333336"/>
    <n v="60.201127163475824"/>
    <n v="60.201127163475824"/>
    <s v="3. Vulnerable (&gt;=60 y &lt;70)"/>
  </r>
  <r>
    <s v="41791"/>
    <x v="1"/>
    <x v="12"/>
    <x v="615"/>
    <s v="Rural"/>
    <n v="6"/>
    <s v="G5"/>
    <n v="0"/>
    <n v="1700.6508655"/>
    <n v="18142.924628500001"/>
    <n v="25517.437215000002"/>
    <n v="3648.9217559999997"/>
    <n v="712.80068300000005"/>
    <n v="22275.120746999997"/>
    <n v="4107.5597349999998"/>
    <n v="3648.9217559999997"/>
    <n v="1443.4738029999999"/>
    <n v="77.105091999999999"/>
    <n v="1336.8685150000056"/>
    <n v="1607.8208629999999"/>
    <n v="0"/>
    <n v="41056.695793309998"/>
    <n v="12459.57045415"/>
    <s v="Si"/>
    <n v="52.862260163657702"/>
    <n v="80"/>
    <n v="1484.7064479999999"/>
    <n v="1895.182251"/>
    <n v="21975.120746999997"/>
    <n v="20291.315104000001"/>
    <n v="19843.575494000001"/>
    <n v="25517.437215000002"/>
    <n v="3021.7944700000053"/>
    <n v="25517.437215000002"/>
    <n v="77.764766605696934"/>
    <n v="22.235233394303066"/>
    <n v="18.440123318088876"/>
    <n v="23.50190191590163"/>
    <n v="30.347231342908582"/>
    <n v="69.652768657091414"/>
    <n v="39.558913551009013"/>
    <n v="50"/>
    <n v="11.842076633870166"/>
    <n v="60"/>
    <n v="45.077980793459218"/>
    <n v="36.062384634767376"/>
    <n v="27.137739836342298"/>
    <n v="100"/>
    <n v="127.64693340915564"/>
    <n v="70"/>
    <n v="92.337672851104273"/>
    <n v="100"/>
    <n v="0.54112958045902182"/>
    <n v="0"/>
    <n v="90"/>
    <n v="90.541129580459028"/>
    <n v="18.108225916091808"/>
    <n v="54.062384634767376"/>
    <n v="54.17061055085918"/>
    <s v="2. Riesgo (&gt;=40 y &lt;60)"/>
  </r>
  <r>
    <s v="41797"/>
    <x v="1"/>
    <x v="12"/>
    <x v="616"/>
    <s v="Rural"/>
    <n v="6"/>
    <s v="G3"/>
    <n v="0"/>
    <n v="1202.667602"/>
    <n v="9689.9472929999993"/>
    <n v="16283.149771"/>
    <n v="3763.7775214999997"/>
    <n v="812.49112100000002"/>
    <n v="13398.089738000001"/>
    <n v="390.01858199999998"/>
    <n v="3763.7775214999997"/>
    <n v="1394.0058254999994"/>
    <n v="96.124228000000002"/>
    <n v="905.30691900000056"/>
    <n v="1059.698656"/>
    <n v="0"/>
    <n v="39153.306727000003"/>
    <n v="9751.5256329999993"/>
    <s v="NO"/>
    <n v="56.088809981118395"/>
    <n v="80"/>
    <n v="1462.825452"/>
    <n v="2536.1371439999998"/>
    <n v="13008.071156"/>
    <n v="10897.704577"/>
    <n v="10892.614894999999"/>
    <n v="16283.149771"/>
    <n v="2061.1298030000007"/>
    <n v="16283.149771"/>
    <n v="66.895011396379545"/>
    <n v="33.104988603620455"/>
    <n v="2.9110014160736615"/>
    <n v="3.8618325970288701"/>
    <n v="24.906007814342221"/>
    <n v="75.093992185657783"/>
    <n v="37.03741301224516"/>
    <n v="50"/>
    <n v="12.658053460091832"/>
    <n v="60"/>
    <n v="44.412162677261421"/>
    <n v="35.529730141809139"/>
    <n v="0"/>
    <n v="0"/>
    <n v="173.37250596320629"/>
    <n v="0"/>
    <n v="83.776483433313729"/>
    <n v="80"/>
    <n v="0"/>
    <n v="0"/>
    <n v="26.666666666666668"/>
    <n v="26.666666666666668"/>
    <n v="5.3333333333333339"/>
    <n v="40.863063475142475"/>
    <n v="40.863063475142475"/>
    <s v="2. Riesgo (&gt;=40 y &lt;60)"/>
  </r>
  <r>
    <s v="41799"/>
    <x v="1"/>
    <x v="12"/>
    <x v="617"/>
    <s v="Rural"/>
    <n v="6"/>
    <s v="G3"/>
    <n v="0"/>
    <n v="1610.1873095000001"/>
    <n v="12772.843312499999"/>
    <n v="19936.0736"/>
    <n v="4073.9087685000004"/>
    <n v="1306.494563"/>
    <n v="21292.200631"/>
    <n v="7007.0709320000005"/>
    <n v="4073.9087685000004"/>
    <n v="1838.7681705000005"/>
    <n v="144.11536799999999"/>
    <n v="-1167.0082750000038"/>
    <n v="2741.4308059999998"/>
    <n v="1800"/>
    <n v="30764.826835"/>
    <n v="11835.192681"/>
    <s v="Si"/>
    <n v="56.994309928061945"/>
    <n v="80"/>
    <n v="1386.3176100000001"/>
    <n v="2452.722663"/>
    <n v="18867.941277000002"/>
    <n v="17846.053988"/>
    <n v="14383.030621999998"/>
    <n v="19936.0736"/>
    <n v="1718.5378989999961"/>
    <n v="21736.0736"/>
    <n v="72.145754026510005"/>
    <n v="27.854245973489995"/>
    <n v="32.909096872768423"/>
    <n v="43.658317148280631"/>
    <n v="38.469882325277844"/>
    <n v="61.530117674722156"/>
    <n v="45.135231910876314"/>
    <n v="70"/>
    <n v="7.9063860871357923"/>
    <n v="80"/>
    <n v="56.608536159298559"/>
    <n v="45.286828927438847"/>
    <n v="23.005690071938055"/>
    <n v="100"/>
    <n v="176.92357402860949"/>
    <n v="0"/>
    <n v="94.584002175978355"/>
    <n v="100"/>
    <n v="0"/>
    <n v="0"/>
    <n v="66.666666666666671"/>
    <n v="66.666666666666671"/>
    <n v="13.333333333333336"/>
    <n v="58.620162260772183"/>
    <n v="58.620162260772183"/>
    <s v="2. Riesgo (&gt;=40 y &lt;60)"/>
  </r>
  <r>
    <s v="41801"/>
    <x v="1"/>
    <x v="12"/>
    <x v="618"/>
    <s v="Rural"/>
    <n v="6"/>
    <s v="G4"/>
    <n v="0"/>
    <n v="1209.269996"/>
    <n v="8491.7769910000006"/>
    <n v="13855.637847"/>
    <n v="2254.5174900000002"/>
    <n v="365.85876500000001"/>
    <n v="13649.668616999999"/>
    <n v="5131.4278850000001"/>
    <n v="2254.5174900000002"/>
    <n v="788.01760200000012"/>
    <n v="29.246479000000001"/>
    <n v="137.13175000000047"/>
    <n v="1627.0410300000001"/>
    <n v="0"/>
    <n v="19548.139327560002"/>
    <n v="11207.53638274"/>
    <s v="Si"/>
    <n v="57.97971159773455"/>
    <n v="80"/>
    <n v="1120.4925760000001"/>
    <n v="1016.624418"/>
    <n v="12252.006208999999"/>
    <n v="9647.0694629999998"/>
    <n v="9701.0469870000015"/>
    <n v="13855.637847"/>
    <n v="1793.4192590000005"/>
    <n v="13855.637847"/>
    <n v="70.015159851341352"/>
    <n v="29.984840148658648"/>
    <n v="37.593790948221674"/>
    <n v="52.484619642789511"/>
    <n v="57.333008502446177"/>
    <n v="42.666991497553823"/>
    <n v="34.952827178998739"/>
    <n v="40"/>
    <n v="12.943606630049938"/>
    <n v="60"/>
    <n v="45.027290257800395"/>
    <n v="36.021832206240319"/>
    <n v="22.02028840226545"/>
    <n v="97.547805394030178"/>
    <n v="90.730134208403712"/>
    <n v="100"/>
    <n v="78.738692247099237"/>
    <n v="70"/>
    <n v="0"/>
    <n v="0"/>
    <n v="89.182601798010069"/>
    <n v="89.182601798010069"/>
    <n v="17.836520359602016"/>
    <n v="53.858352565842338"/>
    <n v="53.858352565842338"/>
    <s v="2. Riesgo (&gt;=40 y &lt;60)"/>
  </r>
  <r>
    <s v="41807"/>
    <x v="1"/>
    <x v="12"/>
    <x v="619"/>
    <s v="Intermedio"/>
    <n v="6"/>
    <s v="G4"/>
    <n v="0"/>
    <n v="1473.5922069999999"/>
    <n v="21244.629885999999"/>
    <n v="29053.812076999995"/>
    <n v="4369.3659444999994"/>
    <n v="603.12835399999994"/>
    <n v="27493.165416999997"/>
    <n v="3567.1415219999999"/>
    <n v="4369.3659444999994"/>
    <n v="2217.0856064999994"/>
    <n v="0"/>
    <n v="-591.63367800000196"/>
    <n v="2476.0545670000001"/>
    <n v="0"/>
    <n v="37446.984007999999"/>
    <n v="6362.8591939999997"/>
    <s v="Si"/>
    <n v="44.815105075085562"/>
    <n v="80"/>
    <n v="3082.9609540000001"/>
    <n v="2853.180276"/>
    <n v="27493.165416999997"/>
    <n v="24146.177385999999"/>
    <n v="22718.222093"/>
    <n v="29053.812076999995"/>
    <n v="1884.4208889999982"/>
    <n v="29053.812076999995"/>
    <n v="78.193601696021616"/>
    <n v="21.806398303978384"/>
    <n v="12.974648309482438"/>
    <n v="18.113881690198632"/>
    <n v="16.991646624039653"/>
    <n v="83.008353375960354"/>
    <n v="50.741586643498856"/>
    <n v="70"/>
    <n v="6.4859677759524406"/>
    <n v="80"/>
    <n v="54.585726674027477"/>
    <n v="43.668581339221987"/>
    <n v="35.184894924914438"/>
    <n v="100"/>
    <n v="92.546753545422945"/>
    <n v="100"/>
    <n v="87.826108852018777"/>
    <n v="80"/>
    <n v="0"/>
    <n v="0"/>
    <n v="93.333333333333329"/>
    <n v="93.333333333333329"/>
    <n v="18.666666666666668"/>
    <n v="62.335248005888658"/>
    <n v="62.335248005888658"/>
    <s v="3. Vulnerable (&gt;=60 y &lt;70)"/>
  </r>
  <r>
    <s v="41872"/>
    <x v="1"/>
    <x v="12"/>
    <x v="620"/>
    <s v="Rural"/>
    <n v="6"/>
    <s v="G3"/>
    <n v="0"/>
    <n v="1335.190175"/>
    <n v="8736.1207410000006"/>
    <n v="14022.865215000002"/>
    <n v="3105.514518"/>
    <n v="744.80240400000002"/>
    <n v="20511.768943000003"/>
    <n v="10190.293159000001"/>
    <n v="3105.514518"/>
    <n v="1389.7931709999998"/>
    <n v="45.406511999999999"/>
    <n v="748.84096400000089"/>
    <n v="1263.6093900000001"/>
    <n v="0"/>
    <n v="33923.131644000001"/>
    <n v="18315.829529999999"/>
    <s v="Si"/>
    <n v="55.689045805252647"/>
    <n v="80"/>
    <n v="1208.805501"/>
    <n v="1770.324343"/>
    <n v="11558.302904"/>
    <n v="10725.509690999999"/>
    <n v="10071.310916"/>
    <n v="14022.865215000002"/>
    <n v="2057.856866000001"/>
    <n v="14022.865215000002"/>
    <n v="71.820635523380091"/>
    <n v="28.179364476619909"/>
    <n v="49.680225958656848"/>
    <n v="65.907462282748"/>
    <n v="53.992154150778497"/>
    <n v="46.007845849221503"/>
    <n v="44.752428718158058"/>
    <n v="50"/>
    <n v="14.675009953021222"/>
    <n v="60"/>
    <n v="50.018934521717881"/>
    <n v="40.015147617374311"/>
    <n v="24.310954194747353"/>
    <n v="100"/>
    <n v="146.45237315146863"/>
    <n v="50"/>
    <n v="92.79484869087662"/>
    <n v="100"/>
    <n v="0"/>
    <n v="0"/>
    <n v="83.333333333333329"/>
    <n v="83.333333333333329"/>
    <n v="16.666666666666668"/>
    <n v="56.681814284040982"/>
    <n v="56.681814284040982"/>
    <s v="2. Riesgo (&gt;=40 y &lt;60)"/>
  </r>
  <r>
    <s v="41885"/>
    <x v="1"/>
    <x v="12"/>
    <x v="621"/>
    <s v="Rural"/>
    <n v="6"/>
    <s v="G1"/>
    <n v="0"/>
    <n v="906.62700700000005"/>
    <n v="7348.1419800000003"/>
    <n v="20727.512697999999"/>
    <n v="7141.5356778999994"/>
    <n v="2787.8678340000001"/>
    <n v="26075.357669000001"/>
    <n v="12902.036"/>
    <n v="7141.5356778999994"/>
    <n v="3906.0655888999995"/>
    <n v="0"/>
    <n v="-4875.3227860000006"/>
    <n v="4077.8091829999998"/>
    <n v="1068.0969689999999"/>
    <n v="157422.03027732001"/>
    <n v="10336.6831176"/>
    <s v="Si"/>
    <n v="58.840362870633001"/>
    <n v="80"/>
    <n v="4220.047278"/>
    <n v="5928.7504239999998"/>
    <n v="22367.365395000001"/>
    <n v="13851.931226000001"/>
    <n v="8254.7689869999995"/>
    <n v="20727.512697999999"/>
    <n v="-797.51360300000078"/>
    <n v="21795.609666999997"/>
    <n v="39.825178772156789"/>
    <n v="60.174821227843211"/>
    <n v="49.479804510366279"/>
    <n v="64.553878765732705"/>
    <n v="6.5662239899908208"/>
    <n v="93.433776010009183"/>
    <n v="54.695037105080957"/>
    <n v="70"/>
    <n v="-3.6590561823443251"/>
    <n v="100"/>
    <n v="77.632495200717017"/>
    <n v="62.105996160573618"/>
    <n v="21.159637129366999"/>
    <n v="93.735201247020669"/>
    <n v="140.49014225285654"/>
    <n v="50"/>
    <n v="61.929203468444527"/>
    <n v="60"/>
    <n v="0"/>
    <n v="0"/>
    <n v="67.911733749006885"/>
    <n v="67.911733749006885"/>
    <n v="13.582346749801378"/>
    <n v="75.688342910374999"/>
    <n v="75.688342910374999"/>
    <s v="4. Solvente (&gt;=70 y &lt;80)"/>
  </r>
  <r>
    <s v="44001"/>
    <x v="1"/>
    <x v="13"/>
    <x v="622"/>
    <s v="Ciudades y aglomeraciones"/>
    <n v="4"/>
    <s v="G1"/>
    <n v="1"/>
    <n v="4432.3074720000004"/>
    <n v="378478.290339"/>
    <n v="452967.15489300003"/>
    <n v="53332.920358000003"/>
    <n v="14094.776953000001"/>
    <n v="453325.00063799997"/>
    <n v="33712.482436999999"/>
    <n v="53332.920358000003"/>
    <n v="29566.305243000003"/>
    <n v="245.743211"/>
    <n v="-1745.4011060000048"/>
    <n v="38394.373444999997"/>
    <n v="0"/>
    <n v="678962.05501754"/>
    <n v="400832.09826738003"/>
    <s v="Si"/>
    <n v="48.732934145100337"/>
    <n v="80"/>
    <n v="39301.745964000002"/>
    <n v="48514.687420000002"/>
    <n v="430945.94088400004"/>
    <n v="403465.04640499997"/>
    <n v="382910.59781100001"/>
    <n v="452967.15489300003"/>
    <n v="36894.715549999994"/>
    <n v="452967.15489300003"/>
    <n v="84.533854977068088"/>
    <n v="15.466145022931912"/>
    <n v="7.4367137019916765"/>
    <n v="9.7023163184336561"/>
    <n v="59.036008758549116"/>
    <n v="40.963991241450884"/>
    <n v="55.437251597202327"/>
    <n v="80"/>
    <n v="8.1451193870149954"/>
    <n v="80"/>
    <n v="45.226490516563288"/>
    <n v="36.181192413250635"/>
    <n v="31.267065854899663"/>
    <n v="100"/>
    <n v="123.44155769679791"/>
    <n v="70"/>
    <n v="93.623122560888149"/>
    <n v="100"/>
    <n v="0"/>
    <n v="0"/>
    <n v="90"/>
    <n v="90"/>
    <n v="18"/>
    <n v="54.181192413250635"/>
    <n v="54.181192413250635"/>
    <s v="2. Riesgo (&gt;=40 y &lt;60)"/>
  </r>
  <r>
    <s v="44035"/>
    <x v="1"/>
    <x v="13"/>
    <x v="342"/>
    <s v="Intermedio"/>
    <n v="5"/>
    <s v="G1"/>
    <n v="0"/>
    <n v="1590.581173"/>
    <n v="23178.262213000002"/>
    <n v="45281.126321999996"/>
    <n v="21551.418693"/>
    <n v="6304.3051029999997"/>
    <n v="60821.694560999997"/>
    <n v="0"/>
    <n v="21551.418693"/>
    <n v="9550.0383440000005"/>
    <n v="113.320998"/>
    <n v="1282.3386789999931"/>
    <n v="2173.7821739999999"/>
    <n v="0"/>
    <n v="534636.54136100004"/>
    <n v="22286.992674410001"/>
    <s v="Si"/>
    <n v="77.156432138410764"/>
    <n v="80"/>
    <n v="20064.5"/>
    <n v="19921.517779999998"/>
    <n v="31997.407294000001"/>
    <n v="29012.067905"/>
    <n v="24768.843386"/>
    <n v="45281.126321999996"/>
    <n v="3569.4418509999932"/>
    <n v="45281.126321999996"/>
    <n v="54.700148600247978"/>
    <n v="45.299851399752022"/>
    <n v="0"/>
    <n v="0"/>
    <n v="4.1686250284492363"/>
    <n v="95.831374971550758"/>
    <n v="44.312805945818766"/>
    <n v="50"/>
    <n v="7.8828468744731"/>
    <n v="80"/>
    <n v="54.226245274260556"/>
    <n v="43.380996219408445"/>
    <n v="2.8435678615892357"/>
    <n v="10.406431821278348"/>
    <n v="99.287387076677717"/>
    <n v="100"/>
    <n v="90.670058478269908"/>
    <n v="100"/>
    <n v="0.14592854489087237"/>
    <n v="0"/>
    <n v="70.135477273759449"/>
    <n v="70.281405818650327"/>
    <n v="14.056281163730066"/>
    <n v="57.408091674160332"/>
    <n v="57.437277383138508"/>
    <s v="2. Riesgo (&gt;=40 y &lt;60)"/>
  </r>
  <r>
    <s v="44078"/>
    <x v="1"/>
    <x v="13"/>
    <x v="623"/>
    <s v="Rural"/>
    <n v="6"/>
    <s v="G3"/>
    <n v="0"/>
    <n v="1917.0968989999999"/>
    <n v="27719.992223000001"/>
    <n v="53388.552055"/>
    <n v="9865.7145289999989"/>
    <n v="4448.5594940000001"/>
    <n v="53826.321485"/>
    <n v="23847.699726999999"/>
    <n v="9865.7145289999989"/>
    <n v="6150.9388909999989"/>
    <n v="0"/>
    <n v="-4152.5450679999994"/>
    <n v="567.53036799999995"/>
    <n v="0"/>
    <n v="323790.72633346001"/>
    <n v="41926.021891279997"/>
    <s v="NO"/>
    <n v="75.932355029688154"/>
    <n v="80"/>
    <n v="7579.151527"/>
    <n v="7948.6176299999997"/>
    <n v="53826.321485"/>
    <n v="34374.081486000003"/>
    <n v="29637.089122000001"/>
    <n v="53388.552055"/>
    <n v="-3585.0146999999997"/>
    <n v="53388.552055"/>
    <n v="55.512067627285276"/>
    <n v="44.487932372714724"/>
    <n v="44.304903380116237"/>
    <n v="58.776378168968193"/>
    <n v="12.948493728045179"/>
    <n v="87.051506271954821"/>
    <n v="62.346613343812876"/>
    <n v="80"/>
    <n v="-6.7149502318526588"/>
    <n v="80"/>
    <n v="70.063163362727551"/>
    <n v="56.050530690182043"/>
    <n v="0"/>
    <n v="0"/>
    <n v="104.87476865561814"/>
    <n v="100"/>
    <n v="63.861100921747308"/>
    <n v="60"/>
    <n v="0"/>
    <n v="0"/>
    <n v="53.333333333333336"/>
    <n v="53.333333333333336"/>
    <n v="10.666666666666668"/>
    <n v="66.717197356848715"/>
    <n v="66.717197356848715"/>
    <s v="3. Vulnerable (&gt;=60 y &lt;70)"/>
  </r>
  <r>
    <s v="44090"/>
    <x v="1"/>
    <x v="13"/>
    <x v="624"/>
    <s v="Rural disperso"/>
    <n v="6"/>
    <s v="G4"/>
    <n v="0"/>
    <n v="2276.8494289999999"/>
    <n v="33719.916419000001"/>
    <n v="46452.946039000002"/>
    <n v="10300.5099947"/>
    <n v="3937.9960759999999"/>
    <n v="79275.737553999992"/>
    <n v="44157.341990000001"/>
    <n v="10224.2597157"/>
    <n v="6004.5105556999997"/>
    <n v="238.454286"/>
    <n v="-499.86079599999357"/>
    <n v="9222.6244650000008"/>
    <n v="0"/>
    <n v="161679.99949017999"/>
    <n v="31005.966751930002"/>
    <s v="Si"/>
    <n v="62.780679686268037"/>
    <n v="80"/>
    <n v="7918.1229999999996"/>
    <n v="7714.3279309999998"/>
    <n v="42733.057674999996"/>
    <n v="40375.613978000001"/>
    <n v="35996.765848000003"/>
    <n v="46452.946039000002"/>
    <n v="8961.2179550000074"/>
    <n v="46452.946039000002"/>
    <n v="77.490813645658946"/>
    <n v="22.509186354341054"/>
    <n v="55.700953851008308"/>
    <n v="77.763995140506907"/>
    <n v="19.177366928315223"/>
    <n v="80.822633071684777"/>
    <n v="58.728071495285789"/>
    <n v="80"/>
    <n v="19.290957235471208"/>
    <n v="40"/>
    <n v="60.219162913306548"/>
    <n v="48.175330330645238"/>
    <n v="17.219320313731963"/>
    <n v="76.279968558839926"/>
    <n v="97.426219963999046"/>
    <n v="100"/>
    <n v="94.483325497255095"/>
    <n v="100"/>
    <n v="0"/>
    <n v="0"/>
    <n v="92.093322852946642"/>
    <n v="92.093322852946642"/>
    <n v="18.418664570589328"/>
    <n v="66.593994901234566"/>
    <n v="66.593994901234566"/>
    <s v="3. Vulnerable (&gt;=60 y &lt;70)"/>
  </r>
  <r>
    <s v="44098"/>
    <x v="1"/>
    <x v="13"/>
    <x v="625"/>
    <s v="Intermedio"/>
    <n v="6"/>
    <s v="G5"/>
    <n v="0"/>
    <n v="1662.701327"/>
    <n v="11345.270154"/>
    <n v="14492.456252"/>
    <n v="3099.5198"/>
    <n v="817.67131900000004"/>
    <n v="11857.015777000001"/>
    <n v="405.20200199999999"/>
    <n v="3099.5198"/>
    <n v="1272.4491670000002"/>
    <n v="43.5"/>
    <n v="808.36984200000006"/>
    <n v="9.9999999999999995E-7"/>
    <n v="0"/>
    <n v="94789.411044740002"/>
    <n v="10930.921441940001"/>
    <s v="NO"/>
    <n v="61.790006378133747"/>
    <n v="80"/>
    <n v="1103.748157"/>
    <n v="1436.818473"/>
    <n v="11857.015777000001"/>
    <n v="10215.015348000001"/>
    <n v="13007.971481"/>
    <n v="14492.456252"/>
    <n v="851.86984300000006"/>
    <n v="14492.456252"/>
    <n v="89.756844904774951"/>
    <n v="10.243155095225049"/>
    <n v="3.4174029082933552"/>
    <n v="4.3554734733819158"/>
    <n v="11.531795926847437"/>
    <n v="88.468204073152563"/>
    <n v="41.05310658121946"/>
    <n v="50"/>
    <n v="5.8780225255635301"/>
    <n v="80"/>
    <n v="46.613366528351911"/>
    <n v="37.290693222681533"/>
    <n v="0"/>
    <n v="0"/>
    <n v="130.17629645745356"/>
    <n v="60"/>
    <n v="86.151655189789665"/>
    <n v="80"/>
    <n v="0"/>
    <n v="0"/>
    <n v="46.666666666666664"/>
    <n v="46.666666666666664"/>
    <n v="9.3333333333333339"/>
    <n v="46.624026556014869"/>
    <n v="46.624026556014869"/>
    <s v="2. Riesgo (&gt;=40 y &lt;60)"/>
  </r>
  <r>
    <s v="44110"/>
    <x v="1"/>
    <x v="13"/>
    <x v="626"/>
    <s v="Rural"/>
    <n v="6"/>
    <s v="G2"/>
    <n v="0"/>
    <n v="2127.4551719999999"/>
    <n v="10828.871733"/>
    <n v="16469.872113999998"/>
    <n v="4359.5381519999992"/>
    <n v="1510.476854"/>
    <n v="17204.357308999999"/>
    <n v="3113.0322040000001"/>
    <n v="4359.5381519999992"/>
    <n v="2397.8955569999989"/>
    <n v="191.14783499999999"/>
    <n v="-372.61664200000087"/>
    <n v="2139.5536200000001"/>
    <n v="0"/>
    <n v="96501.962483320007"/>
    <n v="9497.3012663099998"/>
    <s v="Si"/>
    <n v="50.296327853945236"/>
    <n v="80"/>
    <n v="890.52"/>
    <n v="2117.9137249999999"/>
    <n v="14880.846160999999"/>
    <n v="13836.193142"/>
    <n v="12956.326905"/>
    <n v="16469.872113999998"/>
    <n v="1958.0848129999993"/>
    <n v="16469.872113999998"/>
    <n v="78.666833690752497"/>
    <n v="21.333166309247503"/>
    <n v="18.094440542521752"/>
    <n v="23.872664019523139"/>
    <n v="9.8415628261980395"/>
    <n v="90.158437173801957"/>
    <n v="55.003430946003547"/>
    <n v="80"/>
    <n v="11.888888993470417"/>
    <n v="60"/>
    <n v="55.072853500514519"/>
    <n v="44.058282800411618"/>
    <n v="29.703672146054764"/>
    <n v="100"/>
    <n v="237.82887807123927"/>
    <n v="0"/>
    <n v="92.979881602849659"/>
    <n v="100"/>
    <n v="0"/>
    <n v="0"/>
    <n v="66.666666666666671"/>
    <n v="66.666666666666671"/>
    <n v="13.333333333333336"/>
    <n v="57.391616133744954"/>
    <n v="57.391616133744954"/>
    <s v="2. Riesgo (&gt;=40 y &lt;60)"/>
  </r>
  <r>
    <s v="44279"/>
    <x v="1"/>
    <x v="13"/>
    <x v="627"/>
    <s v="Intermedio"/>
    <n v="6"/>
    <s v="G4"/>
    <n v="0"/>
    <n v="1364.095599"/>
    <n v="34325.168538999998"/>
    <n v="46464.345449"/>
    <n v="9302.9734080000017"/>
    <n v="3369.6381150000002"/>
    <n v="106421.92411200001"/>
    <n v="36149.911513000006"/>
    <n v="9302.9734090000002"/>
    <n v="6447.5742389999996"/>
    <n v="98.558645999999996"/>
    <n v="3656.1882600000026"/>
    <n v="2769.6069769999999"/>
    <n v="500"/>
    <n v="271384.66612100002"/>
    <n v="53038.476181999999"/>
    <s v="Si"/>
    <n v="42.361412407540683"/>
    <n v="80"/>
    <n v="4095.0160000000001"/>
    <n v="7863.6161419999999"/>
    <n v="39952.758019000001"/>
    <n v="38161.829769000004"/>
    <n v="35689.264137999999"/>
    <n v="46464.345449"/>
    <n v="6524.3538830000025"/>
    <n v="46964.345449"/>
    <n v="76.810000857911788"/>
    <n v="23.189999142088212"/>
    <n v="33.968481414558248"/>
    <n v="47.423331936429477"/>
    <n v="19.543652535752397"/>
    <n v="80.4563474642476"/>
    <n v="69.306596456165352"/>
    <n v="100"/>
    <n v="13.892142689575"/>
    <n v="60"/>
    <n v="62.213935708553052"/>
    <n v="49.771148566842442"/>
    <n v="37.638587592459317"/>
    <n v="100"/>
    <n v="192.02894792108259"/>
    <n v="0"/>
    <n v="95.517385184901869"/>
    <n v="100"/>
    <n v="0"/>
    <n v="0"/>
    <n v="66.666666666666671"/>
    <n v="66.666666666666671"/>
    <n v="13.333333333333336"/>
    <n v="63.104481900175777"/>
    <n v="63.104481900175777"/>
    <s v="3. Vulnerable (&gt;=60 y &lt;70)"/>
  </r>
  <r>
    <s v="44378"/>
    <x v="1"/>
    <x v="13"/>
    <x v="628"/>
    <s v="Intermedio"/>
    <n v="6"/>
    <s v="G2"/>
    <n v="0"/>
    <n v="2228.552741"/>
    <n v="18529.493912999998"/>
    <n v="29423.856979000004"/>
    <n v="12365.548312999999"/>
    <n v="3920.139169"/>
    <n v="56713.154194000002"/>
    <n v="31562.414815"/>
    <n v="9546.0619910000005"/>
    <n v="5034.083004000001"/>
    <n v="651.24205900000004"/>
    <n v="-1581.7431849999921"/>
    <n v="1583.218265"/>
    <n v="0"/>
    <n v="231626.61306779998"/>
    <n v="15943.15015336"/>
    <s v="Si"/>
    <n v="51.171188632952479"/>
    <n v="80"/>
    <n v="8106.59"/>
    <n v="7141.4358080000002"/>
    <n v="26493.621176999997"/>
    <n v="23997.601988999999"/>
    <n v="20758.046653999998"/>
    <n v="29423.856979000004"/>
    <n v="652.71713900000793"/>
    <n v="29423.856979000004"/>
    <n v="70.548353564983515"/>
    <n v="29.451646435016485"/>
    <n v="55.652723364730726"/>
    <n v="73.424694371485828"/>
    <n v="6.8831253637910956"/>
    <n v="93.116874636208905"/>
    <n v="52.73465653948319"/>
    <n v="70"/>
    <n v="2.2183262359719067"/>
    <n v="100"/>
    <n v="73.198643088542241"/>
    <n v="58.558914470833798"/>
    <n v="28.828811367047521"/>
    <n v="100"/>
    <n v="88.094202469842429"/>
    <n v="80"/>
    <n v="90.57879188607528"/>
    <n v="100"/>
    <n v="0"/>
    <n v="0"/>
    <n v="93.333333333333329"/>
    <n v="93.333333333333329"/>
    <n v="18.666666666666668"/>
    <n v="77.22558113750047"/>
    <n v="77.22558113750047"/>
    <s v="4. Solvente (&gt;=70 y &lt;80)"/>
  </r>
  <r>
    <s v="44420"/>
    <x v="1"/>
    <x v="13"/>
    <x v="629"/>
    <s v="Rural"/>
    <n v="6"/>
    <s v="G2"/>
    <n v="0"/>
    <n v="1498.074513"/>
    <n v="5023.0780100000002"/>
    <n v="9735.4115220000003"/>
    <n v="3474.1786969999998"/>
    <n v="1172.130535"/>
    <n v="23669.183948999998"/>
    <n v="13689.173897000001"/>
    <n v="3471.0786969999999"/>
    <n v="1696.7762170000001"/>
    <n v="168.948477"/>
    <n v="460.63244400000076"/>
    <n v="817.24206000000004"/>
    <n v="0"/>
    <n v="122308.397564"/>
    <n v="14581.528103000001"/>
    <s v="Si"/>
    <n v="61.652004373679034"/>
    <n v="80"/>
    <n v="487.72199999999998"/>
    <n v="1973.0041839999999"/>
    <n v="7500.4765980000002"/>
    <n v="6211.5676050000002"/>
    <n v="6521.1525230000007"/>
    <n v="9735.4115220000003"/>
    <n v="1446.8229810000007"/>
    <n v="9735.4115220000003"/>
    <n v="66.98384047005672"/>
    <n v="33.01615952994328"/>
    <n v="57.835428236546186"/>
    <n v="76.304417562494478"/>
    <n v="11.921935364552512"/>
    <n v="88.07806463544749"/>
    <n v="48.883254028970818"/>
    <n v="70"/>
    <n v="14.861446562690055"/>
    <n v="60"/>
    <n v="65.479728345577044"/>
    <n v="52.383782676461635"/>
    <n v="18.347995626320966"/>
    <n v="81.279893979169628"/>
    <n v="404.53458814652612"/>
    <n v="0"/>
    <n v="82.815638764292828"/>
    <n v="80"/>
    <n v="0"/>
    <n v="0"/>
    <n v="53.759964659723209"/>
    <n v="53.759964659723209"/>
    <n v="10.751992931944642"/>
    <n v="63.135775608406277"/>
    <n v="63.135775608406277"/>
    <s v="3. Vulnerable (&gt;=60 y &lt;70)"/>
  </r>
  <r>
    <s v="44430"/>
    <x v="1"/>
    <x v="13"/>
    <x v="630"/>
    <s v="Ciudades y aglomeraciones"/>
    <n v="4"/>
    <s v="G3"/>
    <n v="0"/>
    <n v="4454.8740900000003"/>
    <n v="337606.77813400002"/>
    <n v="378263.56676700001"/>
    <n v="30749.466486999998"/>
    <n v="6121.166577"/>
    <n v="339079.161127"/>
    <n v="6311.1961209999999"/>
    <n v="30617.433555"/>
    <n v="2069.6236329999992"/>
    <n v="0"/>
    <n v="10636.595718000026"/>
    <n v="22876.674594"/>
    <n v="0"/>
    <n v="361890.77267500001"/>
    <n v="106186.467609"/>
    <s v="NO"/>
    <n v="59.335009035588584"/>
    <n v="80"/>
    <n v="23802.89"/>
    <n v="26051.397489999999"/>
    <n v="339079.161127"/>
    <n v="333450.206359"/>
    <n v="342061.65222400002"/>
    <n v="378263.56676700001"/>
    <n v="33513.270312000022"/>
    <n v="378263.56676700001"/>
    <n v="90.429447157066704"/>
    <n v="9.5705528429332958"/>
    <n v="1.8612751370575029"/>
    <n v="2.4692303331212653"/>
    <n v="29.342131832789757"/>
    <n v="70.657868167210239"/>
    <n v="6.7596248042220966"/>
    <n v="20"/>
    <n v="8.8597669076184857"/>
    <n v="80"/>
    <n v="36.53953026865296"/>
    <n v="29.23162421492237"/>
    <n v="0"/>
    <n v="0"/>
    <n v="109.44636340377156"/>
    <n v="100"/>
    <n v="98.339929015604795"/>
    <n v="100"/>
    <n v="0.63844481965341837"/>
    <n v="0"/>
    <n v="66.666666666666671"/>
    <n v="67.305111486320087"/>
    <n v="13.461022297264018"/>
    <n v="42.564957548255705"/>
    <n v="42.692646512186386"/>
    <s v="2. Riesgo (&gt;=40 y &lt;60)"/>
  </r>
  <r>
    <s v="44560"/>
    <x v="1"/>
    <x v="13"/>
    <x v="631"/>
    <s v="Intermedio"/>
    <n v="4"/>
    <s v="G5"/>
    <n v="0"/>
    <n v="3719.440783"/>
    <n v="83587.209449999995"/>
    <n v="94631.159553999983"/>
    <n v="6316.6589510000003"/>
    <n v="310.68659500000001"/>
    <n v="104982.212912"/>
    <n v="28358.633258000002"/>
    <n v="6311.8839509999998"/>
    <n v="2151.9667609999997"/>
    <n v="0"/>
    <n v="-14510.970548000012"/>
    <n v="8584.4064190000008"/>
    <n v="7499.6552609999999"/>
    <n v="347504.35888437001"/>
    <n v="156003.03056528"/>
    <s v="Si"/>
    <n v="70.34383877421962"/>
    <n v="80"/>
    <n v="3628.6449259999999"/>
    <n v="2592.4431679999998"/>
    <n v="104982.212912"/>
    <n v="85017.930428000007"/>
    <n v="87306.650232999993"/>
    <n v="94631.159553999983"/>
    <n v="-5926.5641290000112"/>
    <n v="102130.81481499999"/>
    <n v="92.259939162194925"/>
    <n v="7.7400608378050748"/>
    <n v="27.012798141120594"/>
    <n v="34.427759588999422"/>
    <n v="44.892395325950162"/>
    <n v="55.107604674049838"/>
    <n v="34.09388983869168"/>
    <n v="40"/>
    <n v="-5.8029147615588936"/>
    <n v="80"/>
    <n v="43.45508502017087"/>
    <n v="34.764068016136697"/>
    <n v="9.6561612257803802"/>
    <n v="42.049276637921828"/>
    <n v="71.443837048497144"/>
    <n v="70"/>
    <n v="80.983176168390727"/>
    <n v="80"/>
    <n v="0"/>
    <n v="0"/>
    <n v="64.016425545973945"/>
    <n v="64.016425545973945"/>
    <n v="12.803285109194789"/>
    <n v="47.567353125331486"/>
    <n v="47.567353125331486"/>
    <s v="2. Riesgo (&gt;=40 y &lt;60)"/>
  </r>
  <r>
    <s v="44650"/>
    <x v="1"/>
    <x v="13"/>
    <x v="632"/>
    <s v="Intermedio"/>
    <n v="6"/>
    <s v="G4"/>
    <n v="0"/>
    <n v="1648.9411110000001"/>
    <n v="41704.077796999998"/>
    <n v="53757.491225999998"/>
    <n v="8904.4080730000005"/>
    <n v="3014.0171919999998"/>
    <n v="66405.621337000004"/>
    <n v="21430.016498000001"/>
    <n v="8875.1894809999994"/>
    <n v="5225.8593379999993"/>
    <n v="0"/>
    <n v="-818.81877800000075"/>
    <n v="4650.4706850000002"/>
    <n v="0"/>
    <n v="157780.08148597"/>
    <n v="47515.785830739995"/>
    <s v="Si"/>
    <n v="42.74879701428447"/>
    <n v="80"/>
    <n v="7991.34"/>
    <n v="7207.759712"/>
    <n v="50926.979861"/>
    <n v="45160.254951000003"/>
    <n v="43353.018907999998"/>
    <n v="53757.491225999998"/>
    <n v="3831.6519069999995"/>
    <n v="53757.491225999998"/>
    <n v="80.645539662074412"/>
    <n v="19.354460337925588"/>
    <n v="32.271389178403162"/>
    <n v="45.054024711307925"/>
    <n v="30.11519919576487"/>
    <n v="69.884800804235127"/>
    <n v="58.881664996420824"/>
    <n v="80"/>
    <n v="7.1276613168041729"/>
    <n v="80"/>
    <n v="58.858657170693732"/>
    <n v="47.086925736554988"/>
    <n v="37.25120298571553"/>
    <n v="100"/>
    <n v="90.194632089236606"/>
    <n v="100"/>
    <n v="88.67648361293034"/>
    <n v="80"/>
    <n v="0.30385462092322457"/>
    <n v="0"/>
    <n v="93.333333333333329"/>
    <n v="93.637187954256547"/>
    <n v="18.727437590851309"/>
    <n v="65.75359240322166"/>
    <n v="65.814363327406298"/>
    <s v="3. Vulnerable (&gt;=60 y &lt;70)"/>
  </r>
  <r>
    <s v="44847"/>
    <x v="1"/>
    <x v="13"/>
    <x v="633"/>
    <s v="Rural disperso"/>
    <n v="4"/>
    <s v="G5"/>
    <n v="0"/>
    <n v="5587.5222954999999"/>
    <n v="199522.18748950001"/>
    <n v="230384.16969400001"/>
    <n v="21554.713019500003"/>
    <n v="2681.4888270000001"/>
    <n v="185239.457375"/>
    <n v="822.96854800000006"/>
    <n v="21554.713019500003"/>
    <n v="7442.1743925000028"/>
    <n v="0"/>
    <n v="31032.173692000011"/>
    <n v="22264.460636"/>
    <n v="0"/>
    <n v="478897.74247157003"/>
    <n v="42569.318646109998"/>
    <s v="NO"/>
    <n v="64.628096488635336"/>
    <n v="80"/>
    <n v="14884.566026"/>
    <n v="15967.190724"/>
    <n v="185239.457375"/>
    <n v="180112.654026"/>
    <n v="205109.70978500001"/>
    <n v="230384.16969400001"/>
    <n v="53296.634328000015"/>
    <n v="230384.16969400001"/>
    <n v="89.029428565960089"/>
    <n v="10.970571434039911"/>
    <n v="0.44427281296445226"/>
    <n v="0.56622485078231"/>
    <n v="8.8890205300220533"/>
    <n v="91.110979469977948"/>
    <n v="34.526900848864265"/>
    <n v="40"/>
    <n v="23.133809236454688"/>
    <n v="20"/>
    <n v="32.529555150960036"/>
    <n v="26.023644120768029"/>
    <n v="0"/>
    <n v="0"/>
    <n v="107.27347170289612"/>
    <n v="100"/>
    <n v="97.232337309960243"/>
    <n v="100"/>
    <n v="0"/>
    <n v="0"/>
    <n v="66.666666666666671"/>
    <n v="66.666666666666671"/>
    <n v="13.333333333333336"/>
    <n v="39.356977454101369"/>
    <n v="39.356977454101369"/>
    <s v="1. Deterioro (&lt;40)"/>
  </r>
  <r>
    <s v="44855"/>
    <x v="1"/>
    <x v="13"/>
    <x v="634"/>
    <s v="Intermedio"/>
    <n v="6"/>
    <s v="G4"/>
    <n v="0"/>
    <n v="2106.511352"/>
    <n v="12559.846297"/>
    <n v="16691.145296999999"/>
    <n v="3320.4489999999996"/>
    <n v="597.12812899999994"/>
    <n v="17561.223363000001"/>
    <n v="4903.9326730000002"/>
    <n v="3320.4489999999996"/>
    <n v="1075.5866589999996"/>
    <n v="121.07472"/>
    <n v="133.21522499999992"/>
    <n v="924.21193700000003"/>
    <n v="0"/>
    <n v="37567.327737"/>
    <n v="25238.579396000001"/>
    <s v="NO"/>
    <n v="66.279937878059471"/>
    <n v="80"/>
    <n v="1161.0160000000001"/>
    <n v="1213.9376480000001"/>
    <n v="14313.067730999999"/>
    <n v="13205.776411999999"/>
    <n v="14666.357649"/>
    <n v="16691.145296999999"/>
    <n v="1178.501882"/>
    <n v="16691.145296999999"/>
    <n v="87.86909099422958"/>
    <n v="12.13090900577042"/>
    <n v="27.924778198153142"/>
    <n v="38.98572943489377"/>
    <n v="67.182258937045887"/>
    <n v="32.817741062954113"/>
    <n v="32.39280768956246"/>
    <n v="40"/>
    <n v="7.0606412024453427"/>
    <n v="80"/>
    <n v="40.786875900723658"/>
    <n v="32.629500720578925"/>
    <n v="0"/>
    <n v="0"/>
    <n v="104.55821866365321"/>
    <n v="100"/>
    <n v="92.263773638115538"/>
    <n v="100"/>
    <n v="0"/>
    <n v="0"/>
    <n v="66.666666666666671"/>
    <n v="66.666666666666671"/>
    <n v="13.333333333333336"/>
    <n v="45.96283405391226"/>
    <n v="45.96283405391226"/>
    <s v="2. Riesgo (&gt;=40 y &lt;60)"/>
  </r>
  <r>
    <s v="44874"/>
    <x v="1"/>
    <x v="13"/>
    <x v="192"/>
    <s v="Intermedio"/>
    <n v="6"/>
    <s v="G4"/>
    <n v="0"/>
    <n v="1593.06654475"/>
    <n v="24871.00374625"/>
    <n v="36521.631644000001"/>
    <n v="3862.7618017499999"/>
    <n v="530.63777000000005"/>
    <n v="39779.311291000005"/>
    <n v="13545.769324000001"/>
    <n v="3862.7618017499999"/>
    <n v="1390.8114567499997"/>
    <n v="0"/>
    <n v="3936.5107559999997"/>
    <n v="1705.0999300000001"/>
    <n v="0"/>
    <n v="62456.361943000004"/>
    <n v="18073.170471000001"/>
    <s v="NO"/>
    <n v="62.3406192673581"/>
    <n v="80"/>
    <n v="1899.000016"/>
    <n v="2269.6952569999999"/>
    <n v="30113.170543"/>
    <n v="25132.394979000001"/>
    <n v="26464.070291"/>
    <n v="36521.631644000001"/>
    <n v="5641.610686"/>
    <n v="36521.631644000001"/>
    <n v="72.461358104047576"/>
    <n v="27.538641895952424"/>
    <n v="34.052297247953376"/>
    <n v="47.540347061130397"/>
    <n v="28.937277018303192"/>
    <n v="71.062722981696808"/>
    <n v="36.005623130059469"/>
    <n v="50"/>
    <n v="15.447312817215927"/>
    <n v="40"/>
    <n v="47.228342387755923"/>
    <n v="37.782673910204743"/>
    <n v="0"/>
    <n v="0"/>
    <n v="119.52054965122234"/>
    <n v="80"/>
    <n v="83.45981019538371"/>
    <n v="80"/>
    <n v="0"/>
    <n v="0"/>
    <n v="53.333333333333336"/>
    <n v="53.333333333333336"/>
    <n v="10.666666666666668"/>
    <n v="48.449340576871407"/>
    <n v="48.449340576871407"/>
    <s v="2. Riesgo (&gt;=40 y &lt;60)"/>
  </r>
  <r>
    <s v="47001"/>
    <x v="1"/>
    <x v="14"/>
    <x v="635"/>
    <s v="Ciudades y aglomeraciones"/>
    <n v="1"/>
    <s v="G1"/>
    <n v="1"/>
    <n v="0"/>
    <n v="626427.94761000003"/>
    <n v="934375.04024100001"/>
    <n v="279321.793916"/>
    <n v="56938.210870000003"/>
    <n v="808899.10490399995"/>
    <n v="19448.657923999999"/>
    <n v="279321.793916"/>
    <n v="197463.61239899998"/>
    <n v="6100.8402169999999"/>
    <n v="44780.654605000163"/>
    <n v="121034.820735"/>
    <n v="0"/>
    <n v="2491762.1361688501"/>
    <n v="687916.96376458998"/>
    <s v="NO"/>
    <n v="41.565146155394856"/>
    <n v="65"/>
    <n v="275323.12204599997"/>
    <n v="279062.68807999999"/>
    <n v="807736.20411899989"/>
    <n v="719975.04626900004"/>
    <n v="626427.94761000003"/>
    <n v="934375.04024100001"/>
    <n v="171916.31555700017"/>
    <n v="934375.04024100001"/>
    <n v="67.042453044168184"/>
    <n v="32.957546955831816"/>
    <n v="2.4043366850193464"/>
    <n v="3.1368203737390554"/>
    <n v="27.607649774399434"/>
    <n v="72.392350225600566"/>
    <n v="70.693951098704062"/>
    <n v="100"/>
    <n v="18.399069768886207"/>
    <n v="40"/>
    <n v="49.69734351103429"/>
    <n v="39.757874808827438"/>
    <n v="0"/>
    <n v="0"/>
    <n v="101.3582462694053"/>
    <n v="100"/>
    <n v="89.134923332337053"/>
    <n v="80"/>
    <n v="0"/>
    <n v="0"/>
    <n v="60"/>
    <n v="60"/>
    <n v="12"/>
    <n v="51.757874808827438"/>
    <n v="51.757874808827438"/>
    <s v="2. Riesgo (&gt;=40 y &lt;60)"/>
  </r>
  <r>
    <s v="47030"/>
    <x v="1"/>
    <x v="14"/>
    <x v="636"/>
    <s v="Rural"/>
    <n v="6"/>
    <s v="G5"/>
    <n v="0"/>
    <n v="1962.912184"/>
    <n v="12690.077278000001"/>
    <n v="18395.844477000002"/>
    <n v="3583.152341"/>
    <n v="489.25303500000001"/>
    <n v="16920.504291999998"/>
    <n v="2304.1916719999999"/>
    <n v="3583.152341"/>
    <n v="1084.756637"/>
    <n v="85.780489000000003"/>
    <n v="-123.29393499999787"/>
    <n v="3618.5502550000001"/>
    <n v="0"/>
    <n v="23690.824264679999"/>
    <n v="4082.64693425"/>
    <s v="NO"/>
    <n v="57.06914448756725"/>
    <n v="80"/>
    <n v="1129.6080939999999"/>
    <n v="1620.240157"/>
    <n v="16020.742708"/>
    <n v="14930.636458999999"/>
    <n v="14652.989462000001"/>
    <n v="18395.844477000002"/>
    <n v="3581.0368090000024"/>
    <n v="18395.844477000002"/>
    <n v="79.653801598074907"/>
    <n v="20.346198401925093"/>
    <n v="13.617748219770377"/>
    <n v="17.355794072295634"/>
    <n v="17.233030343890171"/>
    <n v="82.766969656109836"/>
    <n v="30.273807356381109"/>
    <n v="40"/>
    <n v="19.466552967858092"/>
    <n v="40"/>
    <n v="40.093792426066116"/>
    <n v="32.075033940852897"/>
    <n v="0"/>
    <n v="0"/>
    <n v="143.43383033514277"/>
    <n v="50"/>
    <n v="93.195657224707489"/>
    <n v="100"/>
    <n v="0"/>
    <n v="0"/>
    <n v="50"/>
    <n v="50"/>
    <n v="10"/>
    <n v="42.075033940852897"/>
    <n v="42.075033940852897"/>
    <s v="2. Riesgo (&gt;=40 y &lt;60)"/>
  </r>
  <r>
    <s v="47053"/>
    <x v="1"/>
    <x v="14"/>
    <x v="637"/>
    <s v="Intermedio"/>
    <n v="6"/>
    <s v="G5"/>
    <n v="0"/>
    <n v="1866.3265200000001"/>
    <n v="28565.137381"/>
    <n v="36770.041856999997"/>
    <n v="5588.9786599999998"/>
    <n v="1774.935023"/>
    <n v="60691.463580000003"/>
    <n v="7310.5797870000006"/>
    <n v="5588.9786599999998"/>
    <n v="1901.042829"/>
    <n v="209.06537399999999"/>
    <n v="-934.67805500000395"/>
    <n v="4686.4764279999999"/>
    <n v="0"/>
    <n v="133455.32476882002"/>
    <n v="51340.002115609997"/>
    <s v="Si"/>
    <n v="75.773804050071092"/>
    <n v="80"/>
    <n v="3378.8382230000002"/>
    <n v="3722.6521400000001"/>
    <n v="34016.784080999998"/>
    <n v="31636.426565999998"/>
    <n v="30431.463900999999"/>
    <n v="36770.041856999997"/>
    <n v="3960.8637469999958"/>
    <n v="36770.041856999997"/>
    <n v="82.761569919743494"/>
    <n v="17.238430080256506"/>
    <n v="12.045482767710181"/>
    <n v="15.351944759431655"/>
    <n v="38.469804186940074"/>
    <n v="61.530195813059926"/>
    <n v="34.014136475518406"/>
    <n v="40"/>
    <n v="10.771985961843438"/>
    <n v="60"/>
    <n v="38.824114130549617"/>
    <n v="31.059291304439697"/>
    <n v="4.2261959499289077"/>
    <n v="18.721650350332858"/>
    <n v="110.17550691417048"/>
    <n v="80"/>
    <n v="93.002402845219152"/>
    <n v="100"/>
    <n v="0"/>
    <n v="0"/>
    <n v="66.240550116777612"/>
    <n v="66.240550116777612"/>
    <n v="13.248110023355522"/>
    <n v="44.307401327795219"/>
    <n v="44.307401327795219"/>
    <s v="2. Riesgo (&gt;=40 y &lt;60)"/>
  </r>
  <r>
    <s v="47058"/>
    <x v="1"/>
    <x v="14"/>
    <x v="638"/>
    <s v="Rural"/>
    <n v="6"/>
    <s v="G4"/>
    <n v="0"/>
    <n v="1829.8970690000001"/>
    <n v="31395.223834"/>
    <n v="43146.824313999998"/>
    <n v="6690.3079109999999"/>
    <n v="1420.0970380000001"/>
    <n v="43662.218925000001"/>
    <n v="5176.110968"/>
    <n v="6690.3079109999999"/>
    <n v="2441.8417840000002"/>
    <n v="196"/>
    <n v="-608.63145900000382"/>
    <n v="2394.879715"/>
    <n v="9100"/>
    <n v="103648.49671373"/>
    <n v="55689.568646289998"/>
    <s v="Si"/>
    <n v="66.402755572949701"/>
    <n v="80"/>
    <n v="4895.533093"/>
    <n v="4860.4108420000002"/>
    <n v="39506.989646000002"/>
    <n v="34415.331320999998"/>
    <n v="33225.120903000003"/>
    <n v="43146.824313999998"/>
    <n v="1982.2482559999962"/>
    <n v="52246.824313999998"/>
    <n v="77.004788721424703"/>
    <n v="22.995211278575297"/>
    <n v="11.854896740111107"/>
    <n v="16.550598665780715"/>
    <n v="53.729258418576727"/>
    <n v="46.270741581423273"/>
    <n v="36.498197339844381"/>
    <n v="50"/>
    <n v="3.7940071612521633"/>
    <n v="100"/>
    <n v="47.163310305155861"/>
    <n v="37.730648244124687"/>
    <n v="13.597244427050299"/>
    <n v="60.234513237733331"/>
    <n v="99.28256534410481"/>
    <n v="100"/>
    <n v="87.112006329453337"/>
    <n v="80"/>
    <n v="0"/>
    <n v="0"/>
    <n v="80.078171079244441"/>
    <n v="80.078171079244441"/>
    <n v="16.015634215848888"/>
    <n v="53.746282459973571"/>
    <n v="53.746282459973571"/>
    <s v="2. Riesgo (&gt;=40 y &lt;60)"/>
  </r>
  <r>
    <s v="47161"/>
    <x v="1"/>
    <x v="14"/>
    <x v="639"/>
    <s v="Rural"/>
    <n v="6"/>
    <s v="G5"/>
    <n v="0"/>
    <n v="2027.9205919999999"/>
    <n v="12629.736344000001"/>
    <n v="16010.484956"/>
    <n v="3380.7486119999999"/>
    <n v="216.93690900000001"/>
    <n v="1224.0762669999999"/>
    <n v="190.99343200000001"/>
    <n v="3380.7486119999999"/>
    <n v="1243.7376839999997"/>
    <n v="46.027479"/>
    <n v="12840.391192999999"/>
    <n v="0"/>
    <n v="1000"/>
    <n v="32311.47926"/>
    <n v="7453.2574969999996"/>
    <s v="Si"/>
    <n v="39.784875437906834"/>
    <n v="80"/>
    <n v="873.43483300000003"/>
    <n v="1352.8280199999999"/>
    <n v="1033.0828349999999"/>
    <n v="1033.0828349999999"/>
    <n v="14657.656936000001"/>
    <n v="16010.484956"/>
    <n v="12886.418672"/>
    <n v="17010.484956"/>
    <n v="91.550362005162"/>
    <n v="8.4496379948379996"/>
    <n v="15.603066340636767"/>
    <n v="19.886078221897503"/>
    <n v="23.066902746934154"/>
    <n v="76.933097253065853"/>
    <n v="36.788824806001273"/>
    <n v="50"/>
    <n v="75.755739506148856"/>
    <n v="0"/>
    <n v="31.053762693960266"/>
    <n v="24.843010155168216"/>
    <n v="40.215124562093166"/>
    <n v="100"/>
    <n v="154.88597075450045"/>
    <n v="0"/>
    <n v="100"/>
    <n v="100"/>
    <n v="0.9706322387669859"/>
    <n v="0"/>
    <n v="66.666666666666671"/>
    <n v="67.637298905433653"/>
    <n v="13.527459781086732"/>
    <n v="38.176343488501551"/>
    <n v="38.370469936254949"/>
    <s v="1. Deterioro (&lt;40)"/>
  </r>
  <r>
    <s v="47170"/>
    <x v="1"/>
    <x v="14"/>
    <x v="640"/>
    <s v="Rural"/>
    <n v="6"/>
    <s v="G5"/>
    <n v="0"/>
    <n v="2864.8952737499999"/>
    <n v="22945.708175250002"/>
    <n v="29456.160579000003"/>
    <n v="4056.1154187499997"/>
    <n v="280.287935"/>
    <n v="31034.255206999998"/>
    <n v="194.01944900000001"/>
    <n v="4056.1154187499997"/>
    <n v="1292.2285267499997"/>
    <n v="115.211867"/>
    <n v="-2843.3943089999957"/>
    <n v="0"/>
    <n v="0"/>
    <n v="16259.341841490001"/>
    <n v="5740.8905218599994"/>
    <s v="Si"/>
    <n v="69.531580986197454"/>
    <n v="80"/>
    <n v="1249.09104"/>
    <n v="1191.220145"/>
    <n v="29535.667996"/>
    <n v="24583.988852999999"/>
    <n v="25810.603449000002"/>
    <n v="29456.160579000003"/>
    <n v="-2728.1824419999957"/>
    <n v="29456.160579000003"/>
    <n v="87.623787152358872"/>
    <n v="12.376212847641128"/>
    <n v="0.62517836405572103"/>
    <n v="0.79678862980099419"/>
    <n v="35.308258955541497"/>
    <n v="64.691741044458496"/>
    <n v="31.858771098486997"/>
    <n v="40"/>
    <n v="-9.2618399288092608"/>
    <n v="80"/>
    <n v="39.572948504380122"/>
    <n v="31.6583588035041"/>
    <n v="10.468419013802546"/>
    <n v="46.374111096406786"/>
    <n v="95.366959401133812"/>
    <n v="100"/>
    <n v="83.234917376269919"/>
    <n v="80"/>
    <n v="0.99671986833921722"/>
    <n v="0"/>
    <n v="75.458037032135593"/>
    <n v="76.454756900474806"/>
    <n v="15.290951380094961"/>
    <n v="46.749966209931216"/>
    <n v="46.94931018359906"/>
    <s v="2. Riesgo (&gt;=40 y &lt;60)"/>
  </r>
  <r>
    <s v="47189"/>
    <x v="1"/>
    <x v="14"/>
    <x v="641"/>
    <s v="Ciudades y aglomeraciones"/>
    <n v="5"/>
    <s v="G2"/>
    <n v="0"/>
    <n v="2991.0798370000002"/>
    <n v="166402.582666"/>
    <n v="208027.60495499999"/>
    <n v="28677.240275"/>
    <n v="6935.1350380000003"/>
    <n v="234717.42786399997"/>
    <n v="4962.5278280000002"/>
    <n v="28677.240275"/>
    <n v="13730.919812"/>
    <n v="301.81384600000001"/>
    <n v="-83.624209000001429"/>
    <n v="4896.7181460000002"/>
    <n v="0"/>
    <n v="473097.54331814003"/>
    <n v="179143.63727216001"/>
    <s v="NO"/>
    <n v="81.967505631640549"/>
    <n v="80"/>
    <n v="25477.062402"/>
    <n v="25686.160437999999"/>
    <n v="193164.90870099998"/>
    <n v="180711.71418000001"/>
    <n v="169393.662503"/>
    <n v="208027.60495499999"/>
    <n v="5114.9077829999987"/>
    <n v="208027.60495499999"/>
    <n v="81.428453949485615"/>
    <n v="18.571546050514385"/>
    <n v="2.1142562242439831"/>
    <n v="2.7894163610060954"/>
    <n v="37.866110235049931"/>
    <n v="62.133889764950069"/>
    <n v="47.88089676805555"/>
    <n v="70"/>
    <n v="2.4587639626512274"/>
    <n v="100"/>
    <n v="50.698970435294108"/>
    <n v="40.55917634823529"/>
    <n v="0"/>
    <n v="0"/>
    <n v="100.82073055637524"/>
    <n v="100"/>
    <n v="93.553076174784792"/>
    <n v="100"/>
    <n v="0"/>
    <n v="0"/>
    <n v="66.666666666666671"/>
    <n v="66.666666666666671"/>
    <n v="13.333333333333336"/>
    <n v="53.892509681568626"/>
    <n v="53.892509681568626"/>
    <s v="2. Riesgo (&gt;=40 y &lt;60)"/>
  </r>
  <r>
    <s v="47205"/>
    <x v="1"/>
    <x v="14"/>
    <x v="39"/>
    <s v="Intermedio"/>
    <n v="6"/>
    <s v="G5"/>
    <n v="0"/>
    <n v="1770.4502379999999"/>
    <n v="14164.339789"/>
    <n v="16374.427507"/>
    <n v="2210.0877179999998"/>
    <n v="218.47941499999999"/>
    <n v="20162.816709999999"/>
    <n v="0"/>
    <n v="2210.0877179999998"/>
    <n v="256.96057099999962"/>
    <n v="301.154582"/>
    <n v="-5741.5163499999981"/>
    <n v="4473.263809"/>
    <n v="1999.999626"/>
    <n v="27966.923489009998"/>
    <n v="4289.6432615100002"/>
    <s v="Si"/>
    <n v="71.564716359300604"/>
    <n v="80"/>
    <n v="316.11"/>
    <n v="439.63747999999998"/>
    <n v="20162.816709999999"/>
    <n v="15097.460673"/>
    <n v="15934.790026999999"/>
    <n v="16374.427507"/>
    <n v="-967.0979589999979"/>
    <n v="18374.427133000001"/>
    <n v="97.315097093855286"/>
    <n v="2.6849029061447141"/>
    <n v="0"/>
    <n v="0"/>
    <n v="15.338273668877726"/>
    <n v="84.661726331122281"/>
    <n v="11.626713677796188"/>
    <n v="20"/>
    <n v="-5.2632822345961188"/>
    <n v="80"/>
    <n v="37.469325847453398"/>
    <n v="29.975460677962719"/>
    <n v="8.4352836406993958"/>
    <n v="37.367512722573458"/>
    <n v="139.07737180095535"/>
    <n v="60"/>
    <n v="74.877736033340156"/>
    <n v="70"/>
    <n v="3.2618517084240817"/>
    <n v="0"/>
    <n v="55.789170907524486"/>
    <n v="59.051022615948568"/>
    <n v="11.810204523189714"/>
    <n v="41.133294859467618"/>
    <n v="41.785665201152433"/>
    <s v="2. Riesgo (&gt;=40 y &lt;60)"/>
  </r>
  <r>
    <s v="47245"/>
    <x v="1"/>
    <x v="14"/>
    <x v="642"/>
    <s v="Intermedio"/>
    <n v="6"/>
    <s v="G4"/>
    <n v="0"/>
    <n v="2083.4113139999999"/>
    <n v="63134.843954999997"/>
    <n v="75929.116911000005"/>
    <n v="8519.5240649999996"/>
    <n v="2630.253545"/>
    <n v="69029.536022"/>
    <n v="5310.0589179999997"/>
    <n v="8519.5240649999996"/>
    <n v="1626.8320180000001"/>
    <n v="1239.6069729999999"/>
    <n v="89.464627000008477"/>
    <n v="459.37473299999999"/>
    <n v="0"/>
    <n v="162159.75463611999"/>
    <n v="93824.841298619998"/>
    <s v="NO"/>
    <n v="91.917808016769627"/>
    <n v="80"/>
    <n v="6161.2441360000003"/>
    <n v="6436.1127509999997"/>
    <n v="68946.960236999992"/>
    <n v="65649.679768999995"/>
    <n v="65218.255268999994"/>
    <n v="75929.116911000005"/>
    <n v="1788.4463330000085"/>
    <n v="75929.116911000005"/>
    <n v="85.89360435397306"/>
    <n v="14.10639564602694"/>
    <n v="7.6924447475753883"/>
    <n v="10.739407399901136"/>
    <n v="57.859511140208113"/>
    <n v="42.140488859791887"/>
    <n v="19.095339194866163"/>
    <n v="30"/>
    <n v="2.3554156899998304"/>
    <n v="100"/>
    <n v="39.397258381143999"/>
    <n v="31.517806704915202"/>
    <n v="0"/>
    <n v="0"/>
    <n v="104.46125180130339"/>
    <n v="100"/>
    <n v="95.217656504846843"/>
    <n v="100"/>
    <n v="0.20297673715218889"/>
    <n v="0"/>
    <n v="66.666666666666671"/>
    <n v="66.869643403818856"/>
    <n v="13.373928680763772"/>
    <n v="44.851140038248538"/>
    <n v="44.89173538567897"/>
    <s v="2. Riesgo (&gt;=40 y &lt;60)"/>
  </r>
  <r>
    <s v="47258"/>
    <x v="1"/>
    <x v="14"/>
    <x v="643"/>
    <s v="Rural"/>
    <n v="6"/>
    <s v="G5"/>
    <n v="0"/>
    <n v="2143.391854"/>
    <n v="22831.367854"/>
    <n v="31983.216487999998"/>
    <n v="3040.4551759999999"/>
    <n v="297.89077900000001"/>
    <n v="28555.967882999998"/>
    <n v="7048.0754639999996"/>
    <n v="3040.4551759999999"/>
    <n v="874.81842300000017"/>
    <n v="125.441914"/>
    <n v="1465.8034100000004"/>
    <n v="1225.7212010000001"/>
    <n v="0"/>
    <n v="52651.234103580005"/>
    <n v="14590.629945979999"/>
    <s v="Si"/>
    <n v="59.080140164602312"/>
    <n v="80"/>
    <n v="376.84536100000003"/>
    <n v="897.06332199999997"/>
    <n v="28351.776324999999"/>
    <n v="24390.825732000001"/>
    <n v="24974.759708000001"/>
    <n v="31983.216487999998"/>
    <n v="2816.9665250000007"/>
    <n v="31983.216487999998"/>
    <n v="78.087079569906464"/>
    <n v="21.912920430093536"/>
    <n v="24.68161994325493"/>
    <n v="31.456677432461799"/>
    <n v="27.711847964049742"/>
    <n v="72.288152035950262"/>
    <n v="28.77261371604579"/>
    <n v="40"/>
    <n v="8.807639863416858"/>
    <n v="80"/>
    <n v="49.13154997970112"/>
    <n v="39.305239983760899"/>
    <n v="20.919859835397688"/>
    <n v="92.673010399074315"/>
    <n v="238.04547298115739"/>
    <n v="0"/>
    <n v="86.029268333683504"/>
    <n v="80"/>
    <n v="0"/>
    <n v="0"/>
    <n v="57.557670133024772"/>
    <n v="57.557670133024772"/>
    <n v="11.511534026604956"/>
    <n v="50.816774010365855"/>
    <n v="50.816774010365855"/>
    <s v="2. Riesgo (&gt;=40 y &lt;60)"/>
  </r>
  <r>
    <s v="47268"/>
    <x v="1"/>
    <x v="14"/>
    <x v="644"/>
    <s v="Intermedio"/>
    <n v="6"/>
    <s v="G3"/>
    <n v="0"/>
    <n v="2701.4070539999998"/>
    <n v="19562.145166999999"/>
    <n v="25598.112541999999"/>
    <n v="4561.7332479999995"/>
    <n v="307.68723599999998"/>
    <n v="26956.353911000002"/>
    <n v="3929.383863"/>
    <n v="4561.7332479999995"/>
    <n v="1727.650912999999"/>
    <n v="173.01803000000001"/>
    <n v="-1821.0275130000009"/>
    <n v="1440.4605240000001"/>
    <n v="3000"/>
    <n v="48204.163421059995"/>
    <n v="13949.409784709998"/>
    <s v="Si"/>
    <n v="59.219421872281366"/>
    <n v="80"/>
    <n v="1869.5396760000001"/>
    <n v="1860.326194"/>
    <n v="24585.057720000001"/>
    <n v="22751.180914"/>
    <n v="22263.552220999998"/>
    <n v="25598.112541999999"/>
    <n v="-207.54895900000088"/>
    <n v="28598.112541999999"/>
    <n v="86.973413311122712"/>
    <n v="13.026586688877288"/>
    <n v="14.576837342221374"/>
    <n v="19.338123746331323"/>
    <n v="28.938184577259186"/>
    <n v="71.061815422740807"/>
    <n v="37.872686083901399"/>
    <n v="50"/>
    <n v="-0.72574355631053822"/>
    <n v="100"/>
    <n v="50.685305171589881"/>
    <n v="40.548244137271908"/>
    <n v="20.780578127718634"/>
    <n v="92.056005541216663"/>
    <n v="99.507179113753125"/>
    <n v="100"/>
    <n v="92.540685375295524"/>
    <n v="100"/>
    <n v="0"/>
    <n v="0"/>
    <n v="97.352001847072231"/>
    <n v="97.352001847072231"/>
    <n v="19.470400369414449"/>
    <n v="60.018644506686357"/>
    <n v="60.018644506686357"/>
    <s v="3. Vulnerable (&gt;=60 y &lt;70)"/>
  </r>
  <r>
    <s v="47288"/>
    <x v="1"/>
    <x v="14"/>
    <x v="645"/>
    <s v="Intermedio"/>
    <n v="6"/>
    <s v="G4"/>
    <n v="0"/>
    <n v="2107.6173979999999"/>
    <n v="65447.619695000001"/>
    <n v="95518.839672000002"/>
    <n v="11981.585658"/>
    <n v="3970.7399300000002"/>
    <n v="126925.207467"/>
    <n v="19909.885248999999"/>
    <n v="11981.585658"/>
    <n v="7101.1862200000005"/>
    <n v="181.349952"/>
    <n v="3123.6162810000096"/>
    <n v="1038.1796489999999"/>
    <n v="0"/>
    <n v="152947.71917225001"/>
    <n v="60654.959594660002"/>
    <s v="Si"/>
    <n v="56.046347726351009"/>
    <n v="80"/>
    <n v="6254.7880299999997"/>
    <n v="9873.9682599999996"/>
    <n v="87514.823952999999"/>
    <n v="80582.723689999999"/>
    <n v="67555.237093000003"/>
    <n v="95518.839672000002"/>
    <n v="4343.1458820000098"/>
    <n v="95518.839672000002"/>
    <n v="70.724516048327658"/>
    <n v="29.275483951672342"/>
    <n v="15.686312944713116"/>
    <n v="21.899631501248692"/>
    <n v="39.657315534303763"/>
    <n v="60.342684465696237"/>
    <n v="59.267499500440501"/>
    <n v="80"/>
    <n v="4.5468997497392563"/>
    <n v="100"/>
    <n v="58.30355998372346"/>
    <n v="46.642847986978772"/>
    <n v="23.953652273648991"/>
    <n v="100"/>
    <n v="157.86255605531687"/>
    <n v="0"/>
    <n v="92.078941658246492"/>
    <n v="100"/>
    <n v="0"/>
    <n v="0"/>
    <n v="66.666666666666671"/>
    <n v="66.666666666666671"/>
    <n v="13.333333333333336"/>
    <n v="59.976181320312108"/>
    <n v="59.976181320312108"/>
    <s v="2. Riesgo (&gt;=40 y &lt;60)"/>
  </r>
  <r>
    <s v="47318"/>
    <x v="1"/>
    <x v="14"/>
    <x v="646"/>
    <s v="Rural disperso"/>
    <n v="6"/>
    <s v="G5"/>
    <n v="0"/>
    <n v="1492.904149"/>
    <n v="28804.253494000001"/>
    <n v="33228.519631000003"/>
    <n v="3548.1598329999997"/>
    <n v="1164.764214"/>
    <n v="32271.261845999998"/>
    <n v="3638.8416069999998"/>
    <n v="3548.1598329999997"/>
    <n v="1362.5725049999996"/>
    <n v="94.102316999999999"/>
    <n v="-1228.3295429999926"/>
    <n v="901.66635499999995"/>
    <n v="0"/>
    <n v="58026.036490999999"/>
    <n v="32938.939442579998"/>
    <s v="NO"/>
    <n v="74.43886485060473"/>
    <n v="80"/>
    <n v="1503.985232"/>
    <n v="2055.2556840000002"/>
    <n v="32271.261845999998"/>
    <n v="29089.102963000001"/>
    <n v="30297.157642999999"/>
    <n v="33228.519631000003"/>
    <n v="-232.56087099999252"/>
    <n v="33228.519631000003"/>
    <n v="91.178174590524833"/>
    <n v="8.8218254094751671"/>
    <n v="11.275795859377071"/>
    <n v="14.370980266214097"/>
    <n v="56.765792451960628"/>
    <n v="43.234207548039372"/>
    <n v="38.40223014553245"/>
    <n v="50"/>
    <n v="-0.69988333390280999"/>
    <n v="100"/>
    <n v="43.28540264474573"/>
    <n v="34.628322115796585"/>
    <n v="0"/>
    <n v="0"/>
    <n v="136.65398038961595"/>
    <n v="60"/>
    <n v="90.139341627899739"/>
    <n v="100"/>
    <n v="0.94795181730621358"/>
    <n v="0"/>
    <n v="53.333333333333336"/>
    <n v="54.281285150639548"/>
    <n v="10.85625703012791"/>
    <n v="45.29498878246325"/>
    <n v="45.484579145924499"/>
    <s v="2. Riesgo (&gt;=40 y &lt;60)"/>
  </r>
  <r>
    <s v="47460"/>
    <x v="1"/>
    <x v="14"/>
    <x v="647"/>
    <s v="Rural"/>
    <n v="6"/>
    <s v="G5"/>
    <n v="0"/>
    <n v="3841.7892040000002"/>
    <n v="25122.210744"/>
    <n v="34033.048608999998"/>
    <n v="7030.4397650000001"/>
    <n v="929.230457"/>
    <n v="28385.296735"/>
    <n v="6664.215647"/>
    <n v="7030.4397650000001"/>
    <n v="2579.4130359999999"/>
    <n v="826.11809800000003"/>
    <n v="1213.8921869999976"/>
    <n v="0"/>
    <n v="0"/>
    <n v="34787.138763570001"/>
    <n v="5335.6345119300004"/>
    <s v="Si"/>
    <n v="67.365668675904061"/>
    <n v="80"/>
    <n v="2080"/>
    <n v="3188.6505609999999"/>
    <n v="28368.129692999999"/>
    <n v="26686.999637000001"/>
    <n v="28963.999948000001"/>
    <n v="34033.048608999998"/>
    <n v="2040.0102849999976"/>
    <n v="34033.048608999998"/>
    <n v="85.105511060036235"/>
    <n v="14.894488939963765"/>
    <n v="23.477702943238228"/>
    <n v="29.92228751753516"/>
    <n v="15.337951615375784"/>
    <n v="84.662048384624214"/>
    <n v="36.689213224487382"/>
    <n v="50"/>
    <n v="5.994203776562407"/>
    <n v="80"/>
    <n v="51.895764968424622"/>
    <n v="41.516611974739703"/>
    <n v="12.634331324095939"/>
    <n v="55.968898806966365"/>
    <n v="153.3005077403846"/>
    <n v="0"/>
    <n v="94.073877713500352"/>
    <n v="100"/>
    <n v="0"/>
    <n v="2"/>
    <n v="51.989632935655457"/>
    <n v="53.989632935655457"/>
    <n v="10.797926587131093"/>
    <n v="51.914538561870799"/>
    <n v="52.314538561870798"/>
    <s v="2. Riesgo (&gt;=40 y &lt;60)"/>
  </r>
  <r>
    <s v="47541"/>
    <x v="1"/>
    <x v="14"/>
    <x v="648"/>
    <s v="Rural"/>
    <n v="6"/>
    <s v="G4"/>
    <n v="0"/>
    <n v="1807.7760370000001"/>
    <n v="13771.325695"/>
    <n v="16042.294522"/>
    <n v="2270.9688270000001"/>
    <n v="385.21237100000002"/>
    <n v="16088.832721999999"/>
    <n v="1652.4685709999999"/>
    <n v="2270.9688270000001"/>
    <n v="432.03501200000028"/>
    <n v="136.471982"/>
    <n v="-233.00344399999994"/>
    <n v="969.98816299999999"/>
    <n v="0"/>
    <n v="25615.902608"/>
    <n v="10735.160524999999"/>
    <s v="Si"/>
    <n v="78.716997039340185"/>
    <n v="80"/>
    <n v="203.75"/>
    <n v="463.19279"/>
    <n v="14436.364151"/>
    <n v="13203.663515"/>
    <n v="15579.101731999999"/>
    <n v="16042.294522"/>
    <n v="873.45670100000007"/>
    <n v="16042.294522"/>
    <n v="97.112677432989457"/>
    <n v="2.8873225670105427"/>
    <n v="10.270904046011996"/>
    <n v="14.339189495014926"/>
    <n v="41.908187617981277"/>
    <n v="58.091812382018723"/>
    <n v="19.024259904559237"/>
    <n v="30"/>
    <n v="5.4447117885921088"/>
    <n v="80"/>
    <n v="37.063664888808844"/>
    <n v="29.650931911047078"/>
    <n v="1.2830029606598146"/>
    <n v="5.6835823782186372"/>
    <n v="227.33388466257671"/>
    <n v="0"/>
    <n v="91.461141994574788"/>
    <n v="100"/>
    <n v="0"/>
    <n v="0"/>
    <n v="35.227860792739541"/>
    <n v="35.227860792739541"/>
    <n v="7.045572158547909"/>
    <n v="36.696504069594987"/>
    <n v="36.696504069594987"/>
    <s v="1. Deterioro (&lt;40)"/>
  </r>
  <r>
    <s v="47545"/>
    <x v="1"/>
    <x v="14"/>
    <x v="649"/>
    <s v="Rural"/>
    <n v="6"/>
    <s v="G4"/>
    <n v="0"/>
    <n v="2575.8667679999999"/>
    <n v="15817.005230999999"/>
    <n v="22275.884492000001"/>
    <n v="4270.2330549999997"/>
    <n v="879.38801599999999"/>
    <n v="21928.608446999999"/>
    <n v="6551.2700290000002"/>
    <n v="4270.2330549999997"/>
    <n v="1864.4030699999994"/>
    <n v="160.09920299999999"/>
    <n v="-2058.553939999998"/>
    <n v="4160.31124"/>
    <n v="0"/>
    <n v="65066.321207150002"/>
    <n v="7521.5984213299998"/>
    <s v="NO"/>
    <n v="54.594212751538507"/>
    <n v="80"/>
    <n v="1115.0650000000001"/>
    <n v="1694.3662870000001"/>
    <n v="21928.608446999999"/>
    <n v="19590.739834"/>
    <n v="18392.871998999999"/>
    <n v="22275.884492000001"/>
    <n v="2261.8565030000018"/>
    <n v="22275.884492000001"/>
    <n v="82.568537314895309"/>
    <n v="17.431462685104691"/>
    <n v="29.87544806973953"/>
    <n v="41.709055911860929"/>
    <n v="11.559895014478654"/>
    <n v="88.440104985521344"/>
    <n v="43.660452391865988"/>
    <n v="50"/>
    <n v="10.153834761588518"/>
    <n v="60"/>
    <n v="51.516124716497394"/>
    <n v="41.212899773197918"/>
    <n v="0"/>
    <n v="0"/>
    <n v="151.95224377054251"/>
    <n v="0"/>
    <n v="89.338727905829174"/>
    <n v="80"/>
    <n v="0.9202427972754309"/>
    <n v="0"/>
    <n v="26.666666666666668"/>
    <n v="27.586909463942099"/>
    <n v="5.5173818927884204"/>
    <n v="46.546233106531254"/>
    <n v="46.73028166598634"/>
    <s v="2. Riesgo (&gt;=40 y &lt;60)"/>
  </r>
  <r>
    <s v="47551"/>
    <x v="1"/>
    <x v="14"/>
    <x v="650"/>
    <s v="Rural"/>
    <n v="6"/>
    <s v="G4"/>
    <n v="0"/>
    <n v="1420.4754499999999"/>
    <n v="37095.085727999998"/>
    <n v="47538.21327"/>
    <n v="7075.7477179999996"/>
    <n v="2385.9977290000002"/>
    <n v="48140.855273000001"/>
    <n v="0"/>
    <n v="7075.7477179999996"/>
    <n v="2334.253690999999"/>
    <n v="335.74784899999997"/>
    <n v="-5344.1360300000015"/>
    <n v="0"/>
    <n v="4928.8308079999997"/>
    <n v="113147.30884694999"/>
    <n v="53584.022984859999"/>
    <s v="Si"/>
    <n v="71.782871266151005"/>
    <n v="80"/>
    <n v="3819.530002"/>
    <n v="5655.2722679999997"/>
    <n v="48140.855273000001"/>
    <n v="43662.478873"/>
    <n v="38515.561177999996"/>
    <n v="47538.21327"/>
    <n v="-5008.3881810000012"/>
    <n v="52467.044077999999"/>
    <n v="81.020212011851228"/>
    <n v="18.979787988148772"/>
    <n v="0"/>
    <n v="0"/>
    <n v="47.357752942530027"/>
    <n v="52.642247057469973"/>
    <n v="32.989498552384639"/>
    <n v="40"/>
    <n v="-9.5457792010434073"/>
    <n v="80"/>
    <n v="38.324407009123753"/>
    <n v="30.659525607299003"/>
    <n v="8.2171287338489947"/>
    <n v="36.401107014780536"/>
    <n v="148.06199362326672"/>
    <n v="50"/>
    <n v="90.697347659064704"/>
    <n v="100"/>
    <n v="0"/>
    <n v="0"/>
    <n v="62.133702338260179"/>
    <n v="62.133702338260179"/>
    <n v="12.426740467652037"/>
    <n v="43.086266074951041"/>
    <n v="43.086266074951041"/>
    <s v="2. Riesgo (&gt;=40 y &lt;60)"/>
  </r>
  <r>
    <s v="47555"/>
    <x v="1"/>
    <x v="14"/>
    <x v="651"/>
    <s v="Intermedio"/>
    <n v="6"/>
    <s v="G4"/>
    <n v="0"/>
    <n v="2330.9625059999998"/>
    <n v="57435.535909999999"/>
    <n v="72448.216413999995"/>
    <n v="11584.118879"/>
    <n v="3113.9705450000001"/>
    <n v="80766.006165999992"/>
    <n v="2267.4537359999999"/>
    <n v="11584.118879"/>
    <n v="5627.9424039999994"/>
    <n v="0"/>
    <n v="977.98255099999369"/>
    <n v="1729.89543"/>
    <n v="0"/>
    <n v="75783.656439109996"/>
    <n v="27801.11698481"/>
    <s v="Si"/>
    <n v="56.930411636236485"/>
    <n v="80"/>
    <n v="7795.0307700000003"/>
    <n v="9253.1563729999998"/>
    <n v="65514.057388000001"/>
    <n v="63513.812516999998"/>
    <n v="59766.498416000002"/>
    <n v="72448.216413999995"/>
    <n v="2707.8779809999937"/>
    <n v="72448.216413999995"/>
    <n v="82.495472455068807"/>
    <n v="17.504527544931193"/>
    <n v="2.8074357562507881"/>
    <n v="3.9194556899391331"/>
    <n v="36.684845111884258"/>
    <n v="63.315154888115742"/>
    <n v="48.58325836246798"/>
    <n v="70"/>
    <n v="3.7376737689800734"/>
    <n v="100"/>
    <n v="50.94782762459721"/>
    <n v="40.758262099677772"/>
    <n v="23.069588363763515"/>
    <n v="100"/>
    <n v="118.70583511500365"/>
    <n v="80"/>
    <n v="96.94684629414148"/>
    <n v="100"/>
    <n v="0.87350730407413379"/>
    <n v="0"/>
    <n v="93.333333333333329"/>
    <n v="94.206840637407467"/>
    <n v="18.841368127481495"/>
    <n v="59.424928766344436"/>
    <n v="59.599630227159267"/>
    <s v="2. Riesgo (&gt;=40 y &lt;60)"/>
  </r>
  <r>
    <s v="47570"/>
    <x v="1"/>
    <x v="14"/>
    <x v="652"/>
    <s v="Rural"/>
    <n v="6"/>
    <s v="G5"/>
    <n v="0"/>
    <n v="1921.1845310000001"/>
    <n v="27881.373826999999"/>
    <n v="35369.984668999998"/>
    <n v="4201.2922630000003"/>
    <n v="1089.4333730000001"/>
    <n v="32576.563911000001"/>
    <n v="3322.0263949999999"/>
    <n v="4158.434201"/>
    <n v="1956.1329930000002"/>
    <n v="161.06658400000001"/>
    <n v="3512.7236939999966"/>
    <n v="1133.565568"/>
    <n v="1250"/>
    <n v="53899.141115660001"/>
    <n v="14014.148646080001"/>
    <s v="Si"/>
    <n v="53.384707588664185"/>
    <n v="80"/>
    <n v="1718.856747"/>
    <n v="2236.4374899999998"/>
    <n v="29654.959767"/>
    <n v="28866.848279999998"/>
    <n v="29802.558357999998"/>
    <n v="35369.984668999998"/>
    <n v="4807.3558459999967"/>
    <n v="36619.984668999998"/>
    <n v="84.259460774153055"/>
    <n v="15.740539225846945"/>
    <n v="10.197596051185325"/>
    <n v="12.996816671927865"/>
    <n v="26.000690096355342"/>
    <n v="73.999309903644658"/>
    <n v="47.040133339842164"/>
    <n v="70"/>
    <n v="13.127683939391648"/>
    <n v="60"/>
    <n v="46.547333160283891"/>
    <n v="37.237866528227116"/>
    <n v="26.615292411335815"/>
    <n v="100"/>
    <n v="130.11191851231101"/>
    <n v="60"/>
    <n v="97.3423956963954"/>
    <n v="100"/>
    <n v="0"/>
    <n v="0"/>
    <n v="86.666666666666671"/>
    <n v="86.666666666666671"/>
    <n v="17.333333333333336"/>
    <n v="54.571199861560451"/>
    <n v="54.571199861560451"/>
    <s v="2. Riesgo (&gt;=40 y &lt;60)"/>
  </r>
  <r>
    <s v="47605"/>
    <x v="1"/>
    <x v="14"/>
    <x v="653"/>
    <s v="Rural"/>
    <n v="6"/>
    <s v="G5"/>
    <n v="0"/>
    <n v="2111.9856150000001"/>
    <n v="13980.499861"/>
    <n v="16896.391715000002"/>
    <n v="2915.891854"/>
    <n v="175.079838"/>
    <n v="12236.021592999999"/>
    <n v="0"/>
    <n v="2915.891854"/>
    <n v="1765.8207969999999"/>
    <n v="0"/>
    <n v="3510.2990650000029"/>
    <n v="0"/>
    <n v="0"/>
    <n v="29738.840555999999"/>
    <n v="14259.388782"/>
    <s v="Si"/>
    <n v="28.681770078910855"/>
    <n v="80"/>
    <n v="936.62902899999995"/>
    <n v="803.90623900000003"/>
    <n v="12236.021592999999"/>
    <n v="12236.021592999999"/>
    <n v="16092.485476"/>
    <n v="16896.391715000002"/>
    <n v="3510.2990650000029"/>
    <n v="16896.391715000002"/>
    <n v="95.24214250853143"/>
    <n v="4.7578574914685703"/>
    <n v="0"/>
    <n v="0"/>
    <n v="47.948704506985486"/>
    <n v="52.051295493014514"/>
    <n v="60.558514698604448"/>
    <n v="80"/>
    <n v="20.775436106181694"/>
    <n v="20"/>
    <n v="31.361830596896617"/>
    <n v="25.089464477517296"/>
    <n v="51.318229921089141"/>
    <n v="100"/>
    <n v="85.829737719991172"/>
    <n v="80"/>
    <n v="100"/>
    <n v="100"/>
    <n v="0"/>
    <n v="0"/>
    <n v="93.333333333333329"/>
    <n v="93.333333333333329"/>
    <n v="18.666666666666668"/>
    <n v="43.756131144183968"/>
    <n v="43.756131144183968"/>
    <s v="2. Riesgo (&gt;=40 y &lt;60)"/>
  </r>
  <r>
    <s v="47660"/>
    <x v="1"/>
    <x v="14"/>
    <x v="654"/>
    <s v="Rural disperso"/>
    <n v="6"/>
    <s v="G5"/>
    <n v="0"/>
    <n v="3202.6946760000001"/>
    <n v="20251.327421000002"/>
    <n v="28006.243036000003"/>
    <n v="4600.7274230000003"/>
    <n v="508.55334900000003"/>
    <n v="25268.774384999997"/>
    <n v="7997.9635120000003"/>
    <n v="4600.7274230000003"/>
    <n v="1927.1093640000004"/>
    <n v="0"/>
    <n v="2404.4438440000049"/>
    <n v="1470.9445539999999"/>
    <n v="4000"/>
    <n v="43350.75225736"/>
    <n v="6588.0550075699994"/>
    <s v="Si"/>
    <n v="46.262328834532347"/>
    <n v="80"/>
    <n v="910.6"/>
    <n v="1398.032747"/>
    <n v="22928.181132999998"/>
    <n v="20456.474785999999"/>
    <n v="23454.022097000001"/>
    <n v="28006.243036000003"/>
    <n v="3875.3883980000046"/>
    <n v="32006.243036000003"/>
    <n v="83.745692226020992"/>
    <n v="16.254307773979008"/>
    <n v="31.65156881034854"/>
    <n v="40.339863938736237"/>
    <n v="15.197095008775754"/>
    <n v="84.802904991224239"/>
    <n v="41.887057997958692"/>
    <n v="50"/>
    <n v="12.108226490816316"/>
    <n v="60"/>
    <n v="50.279415340787899"/>
    <n v="40.223532272630322"/>
    <n v="33.737671165467653"/>
    <n v="100"/>
    <n v="153.52874445420602"/>
    <n v="0"/>
    <n v="89.219788815072945"/>
    <n v="80"/>
    <n v="2.298759215931514"/>
    <n v="0"/>
    <n v="60"/>
    <n v="62.298759215931511"/>
    <n v="12.459751843186304"/>
    <n v="52.223532272630322"/>
    <n v="52.683284115816626"/>
    <s v="2. Riesgo (&gt;=40 y &lt;60)"/>
  </r>
  <r>
    <s v="47675"/>
    <x v="1"/>
    <x v="14"/>
    <x v="334"/>
    <s v="Rural"/>
    <n v="6"/>
    <s v="G4"/>
    <n v="0"/>
    <n v="2052.6691042500001"/>
    <n v="12983.48579775"/>
    <n v="17205.049879999999"/>
    <n v="3318.2341322500006"/>
    <n v="416.950468"/>
    <n v="14423.811675999999"/>
    <n v="2381.0426179999999"/>
    <n v="3318.2341322500006"/>
    <n v="1093.8055722500008"/>
    <n v="56.465096000000003"/>
    <n v="556.80964400000084"/>
    <n v="433.84450900000002"/>
    <n v="0"/>
    <n v="43532.988816510006"/>
    <n v="7520.5539211099995"/>
    <s v="NO"/>
    <n v="60.413522253593996"/>
    <n v="80"/>
    <n v="1006.83564"/>
    <n v="1264.954688"/>
    <n v="14423.811675999999"/>
    <n v="13372.978295000001"/>
    <n v="15036.154902"/>
    <n v="17205.049879999999"/>
    <n v="1047.1192490000008"/>
    <n v="17205.049879999999"/>
    <n v="87.393846614061673"/>
    <n v="12.606153385938327"/>
    <n v="16.507721200782544"/>
    <n v="23.046397996562469"/>
    <n v="17.275528571697354"/>
    <n v="82.72447142830265"/>
    <n v="32.963483848812146"/>
    <n v="40"/>
    <n v="6.0861157410373101"/>
    <n v="80"/>
    <n v="47.675404562160693"/>
    <n v="38.140323649728558"/>
    <n v="0"/>
    <n v="0"/>
    <n v="125.63666180907144"/>
    <n v="70"/>
    <n v="92.714593031268592"/>
    <n v="100"/>
    <n v="0"/>
    <n v="0"/>
    <n v="56.666666666666664"/>
    <n v="56.666666666666664"/>
    <n v="11.333333333333334"/>
    <n v="49.473656983061893"/>
    <n v="49.473656983061893"/>
    <s v="2. Riesgo (&gt;=40 y &lt;60)"/>
  </r>
  <r>
    <s v="47692"/>
    <x v="1"/>
    <x v="14"/>
    <x v="655"/>
    <s v="Rural"/>
    <n v="6"/>
    <s v="G5"/>
    <n v="0"/>
    <n v="2570.0647107499999"/>
    <n v="27448.536438250001"/>
    <n v="32577.999819000001"/>
    <n v="4201.8279707500005"/>
    <n v="1157.351979"/>
    <n v="33129.139212000002"/>
    <n v="3885.0062539999999"/>
    <n v="4201.8279707500005"/>
    <n v="1409.3609447500003"/>
    <n v="105.897775"/>
    <n v="-1866.6563530000021"/>
    <n v="1491.669701"/>
    <n v="2800"/>
    <n v="80530.453532"/>
    <n v="24599.839442"/>
    <s v="Si"/>
    <n v="67.461707874284699"/>
    <n v="80"/>
    <n v="1104.6975"/>
    <n v="1631.7632599999999"/>
    <n v="31652.189146000001"/>
    <n v="29257.982946"/>
    <n v="30018.601149000002"/>
    <n v="32577.999819000001"/>
    <n v="-269.08887700000219"/>
    <n v="35377.999819000004"/>
    <n v="92.143782048561135"/>
    <n v="7.8562179514388646"/>
    <n v="11.726855410094016"/>
    <n v="14.945854801287378"/>
    <n v="30.547250590392967"/>
    <n v="69.452749409607037"/>
    <n v="33.541614615375074"/>
    <n v="40"/>
    <n v="-0.76061077046952241"/>
    <n v="100"/>
    <n v="46.450964432466662"/>
    <n v="37.160771545973333"/>
    <n v="12.538292125715301"/>
    <n v="55.543454195947149"/>
    <n v="147.71132006725824"/>
    <n v="50"/>
    <n v="92.435890645805259"/>
    <n v="100"/>
    <n v="1.390504858973181"/>
    <n v="0"/>
    <n v="68.514484731982392"/>
    <n v="69.90498959095558"/>
    <n v="13.980997918191116"/>
    <n v="50.863668492369811"/>
    <n v="51.141769464164447"/>
    <s v="2. Riesgo (&gt;=40 y &lt;60)"/>
  </r>
  <r>
    <s v="47703"/>
    <x v="1"/>
    <x v="14"/>
    <x v="656"/>
    <s v="Rural disperso"/>
    <n v="6"/>
    <s v="G5"/>
    <n v="0"/>
    <n v="1782.5568720000001"/>
    <n v="14019.713365"/>
    <n v="17349.01239"/>
    <n v="3329.2990250000003"/>
    <n v="253.71475699999999"/>
    <n v="17371.972555"/>
    <n v="2777.4618300000002"/>
    <n v="3329.2990250000003"/>
    <n v="1379.5479550000002"/>
    <n v="290.30817200000001"/>
    <n v="-1972.7112349999989"/>
    <n v="232.375519"/>
    <n v="2500"/>
    <n v="27699.488155859999"/>
    <n v="15222.347715670001"/>
    <s v="NO"/>
    <n v="46.262955835976214"/>
    <n v="80"/>
    <n v="482.72694100000001"/>
    <n v="1546.7421529999999"/>
    <n v="17371.972555"/>
    <n v="15455.987959"/>
    <n v="15802.270237000001"/>
    <n v="17349.01239"/>
    <n v="-1450.0275439999989"/>
    <n v="19849.01239"/>
    <n v="91.084552144930484"/>
    <n v="8.915447855069516"/>
    <n v="15.988177630413025"/>
    <n v="20.376901824478811"/>
    <n v="54.955339355068979"/>
    <n v="45.044660644931021"/>
    <n v="41.436589042944263"/>
    <n v="50"/>
    <n v="-7.3052881196775701"/>
    <n v="80"/>
    <n v="40.86740206489587"/>
    <n v="32.693921651916696"/>
    <n v="0"/>
    <n v="0"/>
    <n v="320.41761534912962"/>
    <n v="0"/>
    <n v="88.970828787957402"/>
    <n v="80"/>
    <n v="1.7492923412883461"/>
    <n v="0"/>
    <n v="26.666666666666668"/>
    <n v="28.415959007955014"/>
    <n v="5.6831918015910032"/>
    <n v="38.027254985250032"/>
    <n v="38.377113453507697"/>
    <s v="1. Deterioro (&lt;40)"/>
  </r>
  <r>
    <s v="47707"/>
    <x v="1"/>
    <x v="14"/>
    <x v="657"/>
    <s v="Rural"/>
    <n v="6"/>
    <s v="G5"/>
    <n v="0"/>
    <n v="1510.2219600000001"/>
    <n v="23002.457990999999"/>
    <n v="32045.660272999998"/>
    <n v="4734.4687819999999"/>
    <n v="635.18422899999996"/>
    <n v="26988.663231999999"/>
    <n v="4380.553656"/>
    <n v="4734.4687819999999"/>
    <n v="1660.5002930000001"/>
    <n v="330.840599"/>
    <n v="2093.5493409999981"/>
    <n v="2435.728239"/>
    <n v="566.66666699999996"/>
    <n v="49771.525854150001"/>
    <n v="23510.78554655"/>
    <s v="Si"/>
    <n v="43.986548755841717"/>
    <n v="80"/>
    <n v="2666.1766950000001"/>
    <n v="3219.7712280000001"/>
    <n v="26878.142443000001"/>
    <n v="24993.130507000002"/>
    <n v="24512.679950999998"/>
    <n v="32045.660272999998"/>
    <n v="4860.1181789999982"/>
    <n v="32612.326939999999"/>
    <n v="76.49297827591684"/>
    <n v="23.50702172408316"/>
    <n v="16.231087914002543"/>
    <n v="20.686490516528639"/>
    <n v="47.237421684530588"/>
    <n v="52.762578315469412"/>
    <n v="35.072578771942993"/>
    <n v="50"/>
    <n v="14.902702858160414"/>
    <n v="60"/>
    <n v="41.39121811121624"/>
    <n v="33.112974488972995"/>
    <n v="36.013451244158283"/>
    <n v="100"/>
    <n v="120.76361008023889"/>
    <n v="70"/>
    <n v="92.986822136248776"/>
    <n v="100"/>
    <n v="0"/>
    <n v="0"/>
    <n v="90"/>
    <n v="90"/>
    <n v="18"/>
    <n v="51.112974488972995"/>
    <n v="51.112974488972995"/>
    <s v="2. Riesgo (&gt;=40 y &lt;60)"/>
  </r>
  <r>
    <s v="47720"/>
    <x v="1"/>
    <x v="14"/>
    <x v="658"/>
    <s v="Rural"/>
    <n v="6"/>
    <s v="G4"/>
    <n v="0"/>
    <n v="2069.0473780000002"/>
    <n v="13215.964814999999"/>
    <n v="17218.441682999997"/>
    <n v="2968.0611779999999"/>
    <n v="303.02999999999997"/>
    <n v="13814.914038000001"/>
    <n v="1977.0082640000001"/>
    <n v="2968.0611779999999"/>
    <n v="919.22053800000003"/>
    <n v="36.291893999999999"/>
    <n v="1354.6870049999961"/>
    <n v="116.686877"/>
    <n v="0"/>
    <n v="21304.874457999998"/>
    <n v="1691.734492"/>
    <s v="Si"/>
    <n v="69.474170468721184"/>
    <n v="80"/>
    <n v="1260.9734779999999"/>
    <n v="899.01379999999995"/>
    <n v="13814.914038000001"/>
    <n v="12855.662972"/>
    <n v="15285.012192999999"/>
    <n v="17218.441682999997"/>
    <n v="1507.6657759999962"/>
    <n v="17218.441682999997"/>
    <n v="88.771170320779376"/>
    <n v="11.228829679220624"/>
    <n v="14.31068089574746"/>
    <n v="19.979114228653469"/>
    <n v="7.9405982670071653"/>
    <n v="92.059401732992839"/>
    <n v="30.970404006948677"/>
    <n v="40"/>
    <n v="8.7561104759470485"/>
    <n v="80"/>
    <n v="48.653469128173391"/>
    <n v="38.922775302538717"/>
    <n v="10.525829531278816"/>
    <n v="46.628434286187073"/>
    <n v="71.295218788098893"/>
    <n v="70"/>
    <n v="93.056409447344819"/>
    <n v="100"/>
    <n v="0"/>
    <n v="0"/>
    <n v="72.209478095395696"/>
    <n v="72.209478095395696"/>
    <n v="14.441895619079141"/>
    <n v="53.364670921617858"/>
    <n v="53.364670921617858"/>
    <s v="2. Riesgo (&gt;=40 y &lt;60)"/>
  </r>
  <r>
    <s v="47745"/>
    <x v="1"/>
    <x v="14"/>
    <x v="659"/>
    <s v="Rural"/>
    <n v="6"/>
    <s v="G2"/>
    <n v="0"/>
    <n v="2715.1027279999998"/>
    <n v="23799.930909999999"/>
    <n v="41109.053601"/>
    <n v="14068.388305"/>
    <n v="3590.6943449999999"/>
    <n v="37474.746115999995"/>
    <n v="11626.380461000001"/>
    <n v="14068.388305"/>
    <n v="6358.6771179999996"/>
    <n v="2637.452213"/>
    <n v="-2438.8531749999966"/>
    <n v="2133.1355880000001"/>
    <n v="0"/>
    <n v="46387.143846819999"/>
    <n v="26865.7818057"/>
    <s v="Si"/>
    <n v="37.097986514802002"/>
    <n v="80"/>
    <n v="7326.75"/>
    <n v="11353.285577000001"/>
    <n v="35838.195588999995"/>
    <n v="28799.915433999999"/>
    <n v="26515.033638000001"/>
    <n v="41109.053601"/>
    <n v="2331.7346260000036"/>
    <n v="41109.053601"/>
    <n v="64.499255797401787"/>
    <n v="35.500744202598213"/>
    <n v="31.024574322695869"/>
    <n v="40.931867300011213"/>
    <n v="57.916438861630283"/>
    <n v="42.083561138369717"/>
    <n v="45.198333882638728"/>
    <n v="70"/>
    <n v="5.6720708013168242"/>
    <n v="80"/>
    <n v="53.703234528195821"/>
    <n v="42.962587622556661"/>
    <n v="42.902013485197998"/>
    <n v="100"/>
    <n v="154.95663939673116"/>
    <n v="0"/>
    <n v="80.360952778659723"/>
    <n v="80"/>
    <n v="0"/>
    <n v="0"/>
    <n v="60"/>
    <n v="60"/>
    <n v="12"/>
    <n v="54.962587622556661"/>
    <n v="54.962587622556661"/>
    <s v="2. Riesgo (&gt;=40 y &lt;60)"/>
  </r>
  <r>
    <s v="47798"/>
    <x v="1"/>
    <x v="14"/>
    <x v="660"/>
    <s v="Rural"/>
    <n v="6"/>
    <s v="G5"/>
    <n v="0"/>
    <n v="2045.936164"/>
    <n v="15444.202558999999"/>
    <n v="20382.53354"/>
    <n v="4083.6341889999999"/>
    <n v="291.68639999999999"/>
    <n v="16493.216636000001"/>
    <n v="759.04979300000002"/>
    <n v="4083.6341889999999"/>
    <n v="1048.0017069999999"/>
    <n v="0"/>
    <n v="853.68442199999845"/>
    <n v="0"/>
    <n v="0"/>
    <n v="53748.997198730001"/>
    <n v="14843.40579802"/>
    <s v="Si"/>
    <n v="73.589749295654343"/>
    <n v="80"/>
    <n v="2452.338111"/>
    <n v="1930.6388010000001"/>
    <n v="16493.216636000001"/>
    <n v="15028.602215000001"/>
    <n v="17490.138723"/>
    <n v="20382.53354"/>
    <n v="853.68442199999845"/>
    <n v="20382.53354"/>
    <n v="85.809444094259533"/>
    <n v="14.190555905740467"/>
    <n v="4.602193797316712"/>
    <n v="5.8654871964119764"/>
    <n v="27.616153922162336"/>
    <n v="72.38384607783766"/>
    <n v="25.663457070248363"/>
    <n v="40"/>
    <n v="4.1883135888120728"/>
    <n v="100"/>
    <n v="46.487977835998024"/>
    <n v="37.190382268798423"/>
    <n v="6.4102507043456569"/>
    <n v="28.396807381056981"/>
    <n v="78.726452618425256"/>
    <n v="70"/>
    <n v="91.119898238630029"/>
    <n v="100"/>
    <n v="1.2317863030729759"/>
    <n v="0"/>
    <n v="66.132269127019001"/>
    <n v="67.36405543009198"/>
    <n v="13.472811086018396"/>
    <n v="50.416836094202225"/>
    <n v="50.663193354816819"/>
    <s v="2. Riesgo (&gt;=40 y &lt;60)"/>
  </r>
  <r>
    <s v="47960"/>
    <x v="1"/>
    <x v="14"/>
    <x v="661"/>
    <s v="Rural"/>
    <n v="6"/>
    <s v="G5"/>
    <n v="0"/>
    <n v="2449.9972957499999"/>
    <n v="14359.321702249999"/>
    <n v="19559.846248000002"/>
    <n v="2799.9451927499999"/>
    <n v="301.40045099999998"/>
    <n v="13431.698017000001"/>
    <n v="48.958423000000003"/>
    <n v="2799.9451927499999"/>
    <n v="-180.33486525000035"/>
    <n v="519.46647199999995"/>
    <n v="3147.8681730000026"/>
    <n v="1317.37661"/>
    <n v="0"/>
    <n v="23031.149106459998"/>
    <n v="7663.9548754500001"/>
    <s v="NO"/>
    <n v="89.815791899405838"/>
    <n v="80"/>
    <n v="334.2"/>
    <n v="349.94789700000001"/>
    <n v="13431.698017000001"/>
    <n v="13431.694976999999"/>
    <n v="16809.318997999999"/>
    <n v="19559.846248000002"/>
    <n v="4984.7112550000029"/>
    <n v="19559.846248000002"/>
    <n v="85.937889208708654"/>
    <n v="14.062110791291346"/>
    <n v="0.3644991343464925"/>
    <n v="0.46455344989146941"/>
    <n v="33.276476306170679"/>
    <n v="66.723523693829321"/>
    <n v="-6.4406569713202959"/>
    <n v="0"/>
    <n v="25.4844091911494"/>
    <n v="20"/>
    <n v="20.250037587002428"/>
    <n v="16.200030069601944"/>
    <n v="0"/>
    <n v="0"/>
    <n v="104.71211759425495"/>
    <n v="100"/>
    <n v="99.999977366971791"/>
    <n v="100"/>
    <n v="4.7580391312264974"/>
    <n v="0"/>
    <n v="66.666666666666671"/>
    <n v="71.424705797893168"/>
    <n v="14.284941159578635"/>
    <n v="29.533363402935279"/>
    <n v="30.48497122918058"/>
    <s v="1. Deterioro (&lt;40)"/>
  </r>
  <r>
    <s v="47980"/>
    <x v="1"/>
    <x v="14"/>
    <x v="662"/>
    <s v="Intermedio"/>
    <n v="6"/>
    <s v="G4"/>
    <n v="0"/>
    <n v="2137.9128207499998"/>
    <n v="42603.249366249998"/>
    <n v="53050.983928999995"/>
    <n v="9262.0239137499993"/>
    <n v="661.98732399999994"/>
    <n v="66694.770528000008"/>
    <n v="2659.2428839999998"/>
    <n v="9262.0239137499993"/>
    <n v="5338.3975067499996"/>
    <n v="0"/>
    <n v="12337.302445999994"/>
    <n v="130.21529000000001"/>
    <n v="0"/>
    <n v="176788.50906626999"/>
    <n v="25433.74638112"/>
    <s v="NO"/>
    <n v="39.58867939776502"/>
    <n v="80"/>
    <n v="6474.1742780000004"/>
    <n v="7124.1110930000004"/>
    <n v="36790.055075999997"/>
    <n v="35548.559856"/>
    <n v="44741.162186999994"/>
    <n v="53050.983928999995"/>
    <n v="12467.517735999994"/>
    <n v="53050.983928999995"/>
    <n v="84.336159055746577"/>
    <n v="15.663840944253423"/>
    <n v="3.9871834972182532"/>
    <n v="5.5664992547767076"/>
    <n v="14.386538194960423"/>
    <n v="85.613461805039577"/>
    <n v="57.637483518314461"/>
    <n v="80"/>
    <n v="23.501011315239158"/>
    <n v="20"/>
    <n v="41.36876040081394"/>
    <n v="33.095008320651154"/>
    <n v="0"/>
    <n v="0"/>
    <n v="110.03891441737305"/>
    <n v="80"/>
    <n v="96.62545974058655"/>
    <n v="100"/>
    <n v="0"/>
    <n v="0"/>
    <n v="60"/>
    <n v="60"/>
    <n v="12"/>
    <n v="45.095008320651154"/>
    <n v="45.095008320651154"/>
    <s v="2. Riesgo (&gt;=40 y &lt;60)"/>
  </r>
  <r>
    <s v="50001"/>
    <x v="1"/>
    <x v="15"/>
    <x v="663"/>
    <s v="Ciudades y aglomeraciones"/>
    <n v="1"/>
    <s v="C"/>
    <n v="1"/>
    <n v="1110.69418275"/>
    <n v="541102.04356324999"/>
    <n v="852767.13821999996"/>
    <n v="273206.72208101006"/>
    <n v="48650.543822"/>
    <n v="659772.83166899998"/>
    <n v="23354.564424"/>
    <n v="276063.20319775003"/>
    <n v="126205.64980275003"/>
    <n v="7076.6415230000002"/>
    <n v="73679.962342999992"/>
    <n v="0"/>
    <n v="3801.8012910000002"/>
    <n v="2132866.48570017"/>
    <n v="324485.54296747997"/>
    <s v="Si"/>
    <n v="57.776877958018645"/>
    <n v="65"/>
    <n v="226794.839014"/>
    <n v="265555.00170299999"/>
    <n v="629229.62248199992"/>
    <n v="565062.39514699997"/>
    <n v="542212.73774599994"/>
    <n v="852767.13821999996"/>
    <n v="80756.60386599999"/>
    <n v="856568.93951099995"/>
    <n v="63.582742983949025"/>
    <n v="36.417257016050975"/>
    <n v="3.5397887428800194"/>
    <n v="15.8035087698334"/>
    <n v="15.213589089753032"/>
    <n v="84.786410910246971"/>
    <n v="45.716215830599559"/>
    <n v="70"/>
    <n v="9.4279164397558599"/>
    <n v="80"/>
    <n v="57.401435339226268"/>
    <n v="45.921148271381014"/>
    <n v="7.2231220419813553"/>
    <n v="36.595635519662089"/>
    <n v="117.09040772599209"/>
    <n v="80"/>
    <n v="89.802255799418347"/>
    <n v="80"/>
    <n v="0"/>
    <n v="0"/>
    <n v="65.531878506554037"/>
    <n v="65.531878506554037"/>
    <n v="13.106375701310808"/>
    <n v="59.027523972691824"/>
    <n v="59.027523972691824"/>
    <s v="2. Riesgo (&gt;=40 y &lt;60)"/>
  </r>
  <r>
    <s v="50006"/>
    <x v="1"/>
    <x v="15"/>
    <x v="664"/>
    <s v="Intermedio"/>
    <n v="3"/>
    <s v="G1"/>
    <n v="0"/>
    <n v="0"/>
    <n v="48827.074975000003"/>
    <n v="115544.483913"/>
    <n v="62247.337767000005"/>
    <n v="20266.021616999999"/>
    <n v="115706.449054"/>
    <n v="36345.208721000003"/>
    <n v="62247.337767000005"/>
    <n v="35269.379317000006"/>
    <n v="216.697216"/>
    <n v="241.52190400002291"/>
    <n v="39939.655300999999"/>
    <n v="630.87514599999997"/>
    <n v="587821.20397221996"/>
    <n v="46961.732655129999"/>
    <s v="NO"/>
    <n v="52.070990300394705"/>
    <n v="70"/>
    <n v="40176.723005"/>
    <n v="62132.522850000001"/>
    <n v="88325.00355899999"/>
    <n v="74855.117222999994"/>
    <n v="48827.074975000003"/>
    <n v="115544.483913"/>
    <n v="40397.874421000022"/>
    <n v="116175.35905900001"/>
    <n v="42.258248357199534"/>
    <n v="57.741751642800466"/>
    <n v="31.41156695945077"/>
    <n v="40.981133725321378"/>
    <n v="7.9891185172948234"/>
    <n v="92.010881482705173"/>
    <n v="56.660060626235847"/>
    <n v="80"/>
    <n v="34.77318662771151"/>
    <n v="0"/>
    <n v="54.146753370165399"/>
    <n v="43.317402696132319"/>
    <n v="0"/>
    <n v="0"/>
    <n v="154.64806037632187"/>
    <n v="0"/>
    <n v="84.749633973122599"/>
    <n v="80"/>
    <n v="0"/>
    <n v="0"/>
    <n v="26.666666666666668"/>
    <n v="26.666666666666668"/>
    <n v="5.3333333333333339"/>
    <n v="48.650736029465655"/>
    <n v="48.650736029465655"/>
    <s v="2. Riesgo (&gt;=40 y &lt;60)"/>
  </r>
  <r>
    <s v="50110"/>
    <x v="1"/>
    <x v="15"/>
    <x v="665"/>
    <s v="Rural disperso"/>
    <n v="6"/>
    <s v="G1"/>
    <n v="0"/>
    <n v="1474.5866249999999"/>
    <n v="6216.7841120000003"/>
    <n v="20529.887611999999"/>
    <n v="13047.495511199999"/>
    <n v="8057.9320429999998"/>
    <n v="19361.706377000002"/>
    <n v="6720.7391960000004"/>
    <n v="13047.495511199999"/>
    <n v="10500.292190199998"/>
    <n v="119.40884699999999"/>
    <n v="634.93080499999633"/>
    <n v="14887.848687"/>
    <n v="0"/>
    <n v="148529.64776187"/>
    <n v="5451.8360678100007"/>
    <s v="Si"/>
    <n v="42.388191439630148"/>
    <n v="80"/>
    <n v="5505.4"/>
    <n v="11534.723553"/>
    <n v="17347.753486000001"/>
    <n v="12541.619629000001"/>
    <n v="7691.3707370000002"/>
    <n v="20529.887611999999"/>
    <n v="15642.188338999997"/>
    <n v="20529.887611999999"/>
    <n v="37.464261287549817"/>
    <n v="62.535738712450183"/>
    <n v="34.711502515003765"/>
    <n v="45.286398103301472"/>
    <n v="3.6705372630726565"/>
    <n v="96.32946273692734"/>
    <n v="80.477453938853813"/>
    <n v="100"/>
    <n v="76.1922745736656"/>
    <n v="0"/>
    <n v="60.830319910535806"/>
    <n v="48.664255928428645"/>
    <n v="37.611808560369852"/>
    <n v="100"/>
    <n v="209.51653927053439"/>
    <n v="0"/>
    <n v="72.295353050303319"/>
    <n v="70"/>
    <n v="0"/>
    <n v="0"/>
    <n v="56.666666666666664"/>
    <n v="56.666666666666664"/>
    <n v="11.333333333333334"/>
    <n v="59.997589261761981"/>
    <n v="59.997589261761981"/>
    <s v="2. Riesgo (&gt;=40 y &lt;60)"/>
  </r>
  <r>
    <s v="50124"/>
    <x v="1"/>
    <x v="15"/>
    <x v="666"/>
    <s v="Rural disperso"/>
    <n v="6"/>
    <s v="G1"/>
    <n v="0"/>
    <n v="1261.274987"/>
    <n v="6163.4080430000004"/>
    <n v="20487.082126000001"/>
    <n v="13071.862862"/>
    <n v="3316.7226850000002"/>
    <n v="11128.235683000001"/>
    <n v="2233.1608460000002"/>
    <n v="13071.862862"/>
    <n v="9902.3176530000001"/>
    <n v="284.975371"/>
    <n v="6189.3012340000005"/>
    <n v="4380.5683589999999"/>
    <n v="0"/>
    <n v="101942.6360333"/>
    <n v="9134.18331115"/>
    <s v="Si"/>
    <n v="26.144155778351291"/>
    <n v="80"/>
    <n v="5457.0380139999997"/>
    <n v="11809.31223"/>
    <n v="11128.235683000001"/>
    <n v="9466.3941620000005"/>
    <n v="7424.6830300000001"/>
    <n v="20487.082126000001"/>
    <n v="10854.844964"/>
    <n v="20487.082126000001"/>
    <n v="36.240802786539291"/>
    <n v="63.759197213460709"/>
    <n v="20.067519323044877"/>
    <n v="26.181110097907457"/>
    <n v="8.9601207763219683"/>
    <n v="91.039879223678028"/>
    <n v="75.752918750288515"/>
    <n v="100"/>
    <n v="52.983850492912303"/>
    <n v="0"/>
    <n v="56.196037307009234"/>
    <n v="44.956829845607388"/>
    <n v="53.855844221648709"/>
    <n v="100"/>
    <n v="216.4051670467253"/>
    <n v="0"/>
    <n v="85.066442081751518"/>
    <n v="80"/>
    <n v="0"/>
    <n v="0"/>
    <n v="60"/>
    <n v="60"/>
    <n v="12"/>
    <n v="56.956829845607388"/>
    <n v="56.956829845607388"/>
    <s v="2. Riesgo (&gt;=40 y &lt;60)"/>
  </r>
  <r>
    <s v="50150"/>
    <x v="1"/>
    <x v="15"/>
    <x v="667"/>
    <s v="Rural"/>
    <n v="5"/>
    <s v="G1"/>
    <n v="0"/>
    <n v="1166.3725079999999"/>
    <n v="11086.327592"/>
    <n v="28929.261155"/>
    <n v="16273.823055300001"/>
    <n v="4183.9889549999998"/>
    <n v="41355.058703000002"/>
    <n v="1543.8019300000001"/>
    <n v="16273.823055300001"/>
    <n v="8018.604025300001"/>
    <n v="0"/>
    <n v="-3831.5532960000019"/>
    <n v="13190.947904000001"/>
    <n v="0"/>
    <n v="308128.59654599999"/>
    <n v="16201.57080514"/>
    <s v="Si"/>
    <n v="64.057806385339234"/>
    <n v="80"/>
    <n v="15833.125219"/>
    <n v="15029.724598000001"/>
    <n v="24505.595421000002"/>
    <n v="20673.274869000001"/>
    <n v="12252.7001"/>
    <n v="28929.261155"/>
    <n v="9359.3946079999987"/>
    <n v="28929.261155"/>
    <n v="42.35400287048914"/>
    <n v="57.64599712951086"/>
    <n v="3.7330425307509203"/>
    <n v="4.8703178466869623"/>
    <n v="5.258054911732704"/>
    <n v="94.7419450882673"/>
    <n v="49.273019609786957"/>
    <n v="70"/>
    <n v="32.352691476817633"/>
    <n v="0"/>
    <n v="45.451652012893021"/>
    <n v="36.36132161031442"/>
    <n v="15.942193614660766"/>
    <n v="58.342673362423646"/>
    <n v="94.925824119448606"/>
    <n v="100"/>
    <n v="84.36144690156803"/>
    <n v="80"/>
    <n v="0"/>
    <n v="0"/>
    <n v="79.447557787474551"/>
    <n v="79.447557787474551"/>
    <n v="15.889511557494911"/>
    <n v="52.250833167809333"/>
    <n v="52.250833167809333"/>
    <s v="2. Riesgo (&gt;=40 y &lt;60)"/>
  </r>
  <r>
    <s v="50223"/>
    <x v="1"/>
    <x v="15"/>
    <x v="668"/>
    <s v="Rural disperso"/>
    <n v="6"/>
    <s v="G3"/>
    <n v="0"/>
    <n v="1057.8279930000001"/>
    <n v="6726.6686589999999"/>
    <n v="10461.558412"/>
    <n v="3287.1841140000006"/>
    <n v="652.23809400000005"/>
    <n v="9850.2845500000003"/>
    <n v="2490.941707"/>
    <n v="3287.1841140000006"/>
    <n v="1337.2588480000006"/>
    <n v="3.7996400000000001"/>
    <n v="-987.4841749999996"/>
    <n v="1445.959167"/>
    <n v="0"/>
    <n v="33583.930246540003"/>
    <n v="3959.3573744200003"/>
    <s v="Si"/>
    <n v="50.496145925498382"/>
    <n v="80"/>
    <n v="1650.3617489999999"/>
    <n v="2217.2406970000002"/>
    <n v="9499.1173209999997"/>
    <n v="7889.4775540000001"/>
    <n v="7784.4966519999998"/>
    <n v="10461.558412"/>
    <n v="462.27463200000034"/>
    <n v="10461.558412"/>
    <n v="74.410487858775809"/>
    <n v="25.589512141224191"/>
    <n v="25.288017765943621"/>
    <n v="33.547936728415209"/>
    <n v="11.789440203556623"/>
    <n v="88.210559796443377"/>
    <n v="40.68098413790279"/>
    <n v="50"/>
    <n v="4.4187932026431662"/>
    <n v="100"/>
    <n v="59.46960173321655"/>
    <n v="47.575681386573244"/>
    <n v="29.503854074501618"/>
    <n v="100"/>
    <n v="134.34876919217791"/>
    <n v="60"/>
    <n v="83.054849070644508"/>
    <n v="80"/>
    <n v="0.51943248365463179"/>
    <n v="0"/>
    <n v="80"/>
    <n v="80.519432483654626"/>
    <n v="16.103886496730926"/>
    <n v="63.575681386573244"/>
    <n v="63.679567883304173"/>
    <s v="3. Vulnerable (&gt;=60 y &lt;70)"/>
  </r>
  <r>
    <s v="50226"/>
    <x v="1"/>
    <x v="15"/>
    <x v="669"/>
    <s v="Rural"/>
    <n v="6"/>
    <s v="G1"/>
    <n v="0"/>
    <n v="1625.1569950000001"/>
    <n v="14904.699189999999"/>
    <n v="34424.876053"/>
    <n v="18591.914116"/>
    <n v="9816.0299770000001"/>
    <n v="24423.727309000002"/>
    <n v="1986.8696420000001"/>
    <n v="18591.914113999999"/>
    <n v="14602.922967999999"/>
    <n v="262.92727500000001"/>
    <n v="6236.856996999999"/>
    <n v="5584.1689500000002"/>
    <n v="0"/>
    <n v="63999.887650999997"/>
    <n v="10238.325751"/>
    <s v="Si"/>
    <n v="34.990396832314396"/>
    <n v="80"/>
    <n v="11376.432867"/>
    <n v="16900.662738999999"/>
    <n v="24199.027910000001"/>
    <n v="20884.029804000002"/>
    <n v="16529.856185000001"/>
    <n v="34424.876053"/>
    <n v="12083.953222"/>
    <n v="34424.876053"/>
    <n v="48.017184316222064"/>
    <n v="51.982815683777936"/>
    <n v="8.1349976474223507"/>
    <n v="10.613333199026737"/>
    <n v="15.997412068644509"/>
    <n v="84.002587931355492"/>
    <n v="78.544483792573956"/>
    <n v="100"/>
    <n v="35.102387016283622"/>
    <n v="0"/>
    <n v="49.319747362832032"/>
    <n v="39.455797890265629"/>
    <n v="45.009603167685604"/>
    <n v="100"/>
    <n v="148.55854147414098"/>
    <n v="50"/>
    <n v="86.301110448200646"/>
    <n v="80"/>
    <n v="0"/>
    <n v="0"/>
    <n v="76.666666666666671"/>
    <n v="76.666666666666671"/>
    <n v="15.333333333333336"/>
    <n v="54.789131223598964"/>
    <n v="54.789131223598964"/>
    <s v="2. Riesgo (&gt;=40 y &lt;60)"/>
  </r>
  <r>
    <s v="50245"/>
    <x v="1"/>
    <x v="15"/>
    <x v="670"/>
    <s v="Rural disperso"/>
    <n v="6"/>
    <s v="G3"/>
    <n v="0"/>
    <n v="645.50183000000004"/>
    <n v="2538.6952419999998"/>
    <n v="4350.3656379999993"/>
    <n v="1061.304044"/>
    <n v="145.12400299999999"/>
    <n v="3774.6403460000001"/>
    <n v="1144.247936"/>
    <n v="1061.304044"/>
    <n v="326.92100200000004"/>
    <n v="0"/>
    <n v="-158.65775000000031"/>
    <n v="1002.91549"/>
    <n v="0"/>
    <n v="13922.268402170001"/>
    <n v="2889.8484414200002"/>
    <s v="Si"/>
    <n v="59.534178958315877"/>
    <n v="80"/>
    <n v="421.73903100000001"/>
    <n v="414.74569300000002"/>
    <n v="3774.6403460000001"/>
    <n v="2458.722604"/>
    <n v="3184.1970719999999"/>
    <n v="4350.3656379999993"/>
    <n v="844.25773999999967"/>
    <n v="4350.3656379999993"/>
    <n v="73.193780407475728"/>
    <n v="26.806219592524272"/>
    <n v="30.314091704460363"/>
    <n v="40.215695824534478"/>
    <n v="20.757022907054232"/>
    <n v="79.242977092945765"/>
    <n v="30.803708310377459"/>
    <n v="40"/>
    <n v="19.406592692473811"/>
    <n v="40"/>
    <n v="45.252978502000907"/>
    <n v="36.202382801600727"/>
    <n v="20.465821041684123"/>
    <n v="90.661661270424659"/>
    <n v="98.341785444088998"/>
    <n v="100"/>
    <n v="65.137930468144262"/>
    <n v="60"/>
    <n v="0.70421296071051687"/>
    <n v="0"/>
    <n v="83.553887090141544"/>
    <n v="84.258100050852065"/>
    <n v="16.851620010170414"/>
    <n v="52.913160219629034"/>
    <n v="53.054002811771142"/>
    <s v="2. Riesgo (&gt;=40 y &lt;60)"/>
  </r>
  <r>
    <s v="50251"/>
    <x v="1"/>
    <x v="15"/>
    <x v="671"/>
    <s v="Rural"/>
    <n v="6"/>
    <s v="G3"/>
    <n v="0"/>
    <n v="1572.9231930000001"/>
    <n v="10128.625905000001"/>
    <n v="14178.086941000001"/>
    <n v="3583.7685769999998"/>
    <n v="700.19174599999997"/>
    <n v="11734.230873999999"/>
    <n v="663.72862499999997"/>
    <n v="3583.7685769999998"/>
    <n v="1369.1145669999996"/>
    <n v="71.984611999999998"/>
    <n v="229.20205800000258"/>
    <n v="1263.005005"/>
    <n v="0"/>
    <n v="28311.239304279999"/>
    <n v="2631.8336073400001"/>
    <s v="Si"/>
    <n v="57.03770273106813"/>
    <n v="80"/>
    <n v="1310.300011"/>
    <n v="2007.5270390000001"/>
    <n v="11734.230872999999"/>
    <n v="10517.518099000001"/>
    <n v="11701.549098000001"/>
    <n v="14178.086941000001"/>
    <n v="1564.1916750000025"/>
    <n v="14178.086941000001"/>
    <n v="82.532637489770337"/>
    <n v="17.467362510229663"/>
    <n v="5.6563453721594135"/>
    <n v="7.5038984239731032"/>
    <n v="9.2960734747564651"/>
    <n v="90.703926525243531"/>
    <n v="38.203208091804179"/>
    <n v="50"/>
    <n v="11.032459326206373"/>
    <n v="60"/>
    <n v="45.135037491889264"/>
    <n v="36.108029993511416"/>
    <n v="22.96229726893187"/>
    <n v="100"/>
    <n v="153.21125102241948"/>
    <n v="0"/>
    <n v="89.631082026862046"/>
    <n v="80"/>
    <n v="0.6491671906359584"/>
    <n v="0"/>
    <n v="60"/>
    <n v="60.649167190635957"/>
    <n v="12.129833438127193"/>
    <n v="48.108029993511416"/>
    <n v="48.237863431638608"/>
    <s v="2. Riesgo (&gt;=40 y &lt;60)"/>
  </r>
  <r>
    <s v="50270"/>
    <x v="1"/>
    <x v="15"/>
    <x v="672"/>
    <s v="Rural"/>
    <n v="6"/>
    <s v="G3"/>
    <n v="0"/>
    <n v="1185.3292684999999"/>
    <n v="6092.3951944999999"/>
    <n v="9510.9872479999995"/>
    <n v="2366.7409954999998"/>
    <n v="577.64877300000001"/>
    <n v="7931.006652"/>
    <n v="1236.2082359999999"/>
    <n v="2366.7409954999998"/>
    <n v="1022.6699694999998"/>
    <n v="0"/>
    <n v="235.9095699999998"/>
    <n v="1569.6086769999999"/>
    <n v="0"/>
    <n v="15046.31854522"/>
    <n v="1475.7486947300001"/>
    <s v="Si"/>
    <n v="55.824454031729687"/>
    <n v="80"/>
    <n v="1090.211"/>
    <n v="1180.0316290000001"/>
    <n v="7931.006652"/>
    <n v="6978.8437519999998"/>
    <n v="7277.7244629999996"/>
    <n v="9510.9872479999995"/>
    <n v="1805.5182469999997"/>
    <n v="9510.9872479999995"/>
    <n v="76.519127544097827"/>
    <n v="23.480872455902173"/>
    <n v="15.587028106807342"/>
    <n v="20.678276864208367"/>
    <n v="9.8080383603125583"/>
    <n v="90.191961639687435"/>
    <n v="43.210050083403807"/>
    <n v="50"/>
    <n v="18.98349981890334"/>
    <n v="40"/>
    <n v="44.870222191959591"/>
    <n v="35.896177753567677"/>
    <n v="24.175545968270313"/>
    <n v="100"/>
    <n v="108.23882982285082"/>
    <n v="100"/>
    <n v="87.994425653899953"/>
    <n v="80"/>
    <n v="0"/>
    <n v="0"/>
    <n v="93.333333333333329"/>
    <n v="93.333333333333329"/>
    <n v="18.666666666666668"/>
    <n v="54.562844420234342"/>
    <n v="54.562844420234342"/>
    <s v="2. Riesgo (&gt;=40 y &lt;60)"/>
  </r>
  <r>
    <s v="50287"/>
    <x v="1"/>
    <x v="15"/>
    <x v="673"/>
    <s v="Rural"/>
    <n v="6"/>
    <s v="G2"/>
    <n v="0"/>
    <n v="1317.5751157499999"/>
    <n v="13546.308638250001"/>
    <n v="20751.121017999998"/>
    <n v="4521.1857427499999"/>
    <n v="736.12743499999999"/>
    <n v="17579.53628"/>
    <n v="801.46561199999996"/>
    <n v="4521.1857427499999"/>
    <n v="1568.44572075"/>
    <n v="31.294042999999999"/>
    <n v="983.66731599999912"/>
    <n v="3546.24847"/>
    <n v="0"/>
    <n v="40933.359422000001"/>
    <n v="9528.0239959999999"/>
    <s v="Si"/>
    <n v="66.177716029573958"/>
    <n v="80"/>
    <n v="3276.9002999999998"/>
    <n v="3185.7023869999998"/>
    <n v="16814.713680000001"/>
    <n v="15778.463680999999"/>
    <n v="14863.883754"/>
    <n v="20751.121017999998"/>
    <n v="4561.2098289999994"/>
    <n v="20751.121017999998"/>
    <n v="71.62930494746152"/>
    <n v="28.37069505253848"/>
    <n v="4.5590827837240306"/>
    <n v="6.0149663802685227"/>
    <n v="23.276916750886265"/>
    <n v="76.723083249113728"/>
    <n v="34.691025982843094"/>
    <n v="40"/>
    <n v="21.980546617426121"/>
    <n v="20"/>
    <n v="34.221748936384145"/>
    <n v="27.377399149107319"/>
    <n v="13.822283970426042"/>
    <n v="61.231417237452057"/>
    <n v="97.216945752057214"/>
    <n v="100"/>
    <n v="93.837242674952279"/>
    <n v="100"/>
    <n v="0"/>
    <n v="0"/>
    <n v="87.077139079150697"/>
    <n v="87.077139079150697"/>
    <n v="17.415427815830139"/>
    <n v="44.792826964937461"/>
    <n v="44.792826964937461"/>
    <s v="2. Riesgo (&gt;=40 y &lt;60)"/>
  </r>
  <r>
    <s v="50313"/>
    <x v="1"/>
    <x v="15"/>
    <x v="52"/>
    <s v="Intermedio"/>
    <n v="5"/>
    <s v="G2"/>
    <n v="0"/>
    <n v="1832.9308960000001"/>
    <n v="66278.034297000006"/>
    <n v="100974.08509600001"/>
    <n v="31395.480119"/>
    <n v="7696.9538599999996"/>
    <n v="96643.566761000009"/>
    <n v="19642.905527999999"/>
    <n v="31395.480119"/>
    <n v="19369.483650999999"/>
    <n v="239.95629500000001"/>
    <n v="-6786.1916289999936"/>
    <n v="11036.89473"/>
    <n v="5949.8375729999998"/>
    <n v="174704.20805985999"/>
    <n v="55850.121382410005"/>
    <s v="Si"/>
    <n v="43.619481588082365"/>
    <n v="80"/>
    <n v="27044.994643999999"/>
    <n v="29249.571682000002"/>
    <n v="95734.280257000006"/>
    <n v="85871.612483000004"/>
    <n v="68110.965193000011"/>
    <n v="100974.08509600001"/>
    <n v="4490.6593960000064"/>
    <n v="106923.92266900001"/>
    <n v="67.453906740768431"/>
    <n v="32.546093259231569"/>
    <n v="20.325104077105305"/>
    <n v="26.815660846453142"/>
    <n v="31.968389315083773"/>
    <n v="68.031610684916231"/>
    <n v="61.695134387442998"/>
    <n v="80"/>
    <n v="4.1998640565232126"/>
    <n v="100"/>
    <n v="61.478672958120185"/>
    <n v="49.182938366496153"/>
    <n v="36.380518411917635"/>
    <n v="100"/>
    <n v="108.1515158979301"/>
    <n v="100"/>
    <n v="89.697872332122273"/>
    <n v="80"/>
    <n v="0.37407807418746797"/>
    <n v="0"/>
    <n v="93.333333333333329"/>
    <n v="93.707411407520794"/>
    <n v="18.741482281504158"/>
    <n v="67.849605033162817"/>
    <n v="67.924420648000307"/>
    <s v="3. Vulnerable (&gt;=60 y &lt;70)"/>
  </r>
  <r>
    <s v="50318"/>
    <x v="1"/>
    <x v="15"/>
    <x v="646"/>
    <s v="Rural"/>
    <n v="6"/>
    <s v="G1"/>
    <n v="0"/>
    <n v="976.88787500000001"/>
    <n v="9953.2916289999994"/>
    <n v="21273.634997000001"/>
    <n v="9374.7028460000001"/>
    <n v="2454.4227770000002"/>
    <n v="37320.396489999999"/>
    <n v="19023.742144"/>
    <n v="9374.7028460000001"/>
    <n v="4250.7373680000001"/>
    <n v="0"/>
    <n v="-17067.590007999999"/>
    <n v="7370.6920209999998"/>
    <n v="0"/>
    <n v="178224.88986013"/>
    <n v="12961.98635232"/>
    <s v="Si"/>
    <n v="51.200083066568013"/>
    <n v="80"/>
    <n v="6969.3143799999998"/>
    <n v="8214.8841269999994"/>
    <n v="33217.259527000002"/>
    <n v="15370.973935"/>
    <n v="10930.179504"/>
    <n v="21273.634997000001"/>
    <n v="-9696.8979870000003"/>
    <n v="21273.634997000001"/>
    <n v="51.378993319859859"/>
    <n v="48.621006680140141"/>
    <n v="50.974115854040861"/>
    <n v="66.503433624980758"/>
    <n v="7.2728261257406306"/>
    <n v="92.727173874259364"/>
    <n v="45.342635791530242"/>
    <n v="70"/>
    <n v="-45.581763475623482"/>
    <n v="0"/>
    <n v="55.570322835876048"/>
    <n v="44.456258268700843"/>
    <n v="28.799916933431987"/>
    <n v="100"/>
    <n v="117.87219917319902"/>
    <n v="80"/>
    <n v="46.274057986348943"/>
    <n v="0"/>
    <n v="0.24893022510566454"/>
    <n v="0"/>
    <n v="60"/>
    <n v="60.248930225105667"/>
    <n v="12.049786045021134"/>
    <n v="56.456258268700843"/>
    <n v="56.506044313721979"/>
    <s v="2. Riesgo (&gt;=40 y &lt;60)"/>
  </r>
  <r>
    <s v="50325"/>
    <x v="1"/>
    <x v="15"/>
    <x v="674"/>
    <s v="Rural disperso"/>
    <n v="6"/>
    <s v="G3"/>
    <n v="0"/>
    <n v="3257.11740525"/>
    <n v="14538.736575749999"/>
    <n v="20697.039943999996"/>
    <n v="5439.8464202499999"/>
    <n v="1259.1894400000001"/>
    <n v="23007.653079"/>
    <n v="8685.8807319999996"/>
    <n v="5439.8464202499999"/>
    <n v="3146.6077212499999"/>
    <n v="34.273710000000001"/>
    <n v="-1368.9540930000039"/>
    <n v="7480.3929010000002"/>
    <n v="0"/>
    <n v="51009.043600500001"/>
    <n v="4618.0038429099995"/>
    <s v="Si"/>
    <n v="52.532673787469506"/>
    <n v="80"/>
    <n v="1118.290258"/>
    <n v="2182.7290149999999"/>
    <n v="19772.755337999999"/>
    <n v="13790.490379999999"/>
    <n v="17795.853981"/>
    <n v="20697.039943999996"/>
    <n v="6145.7125179999966"/>
    <n v="20697.039943999996"/>
    <n v="85.982604416623161"/>
    <n v="14.017395583376839"/>
    <n v="37.752137091844233"/>
    <n v="50.083257542839185"/>
    <n v="9.0533041142232538"/>
    <n v="90.946695885776748"/>
    <n v="57.843686717636984"/>
    <n v="80"/>
    <n v="29.693678587027215"/>
    <n v="20"/>
    <n v="51.009469802398556"/>
    <n v="40.807575841918847"/>
    <n v="27.467326212530494"/>
    <n v="100"/>
    <n v="195.18447910864299"/>
    <n v="0"/>
    <n v="69.744909822946795"/>
    <n v="60"/>
    <n v="0"/>
    <n v="0"/>
    <n v="53.333333333333336"/>
    <n v="53.333333333333336"/>
    <n v="10.666666666666668"/>
    <n v="51.474242508585519"/>
    <n v="51.474242508585519"/>
    <s v="2. Riesgo (&gt;=40 y &lt;60)"/>
  </r>
  <r>
    <s v="50330"/>
    <x v="1"/>
    <x v="15"/>
    <x v="675"/>
    <s v="Rural disperso"/>
    <n v="6"/>
    <s v="G3"/>
    <n v="0"/>
    <n v="2182.178711"/>
    <n v="13979.324329999999"/>
    <n v="19243.481506"/>
    <n v="4411.3592189999999"/>
    <n v="778.76460299999997"/>
    <n v="18680.933623000001"/>
    <n v="3409.3768650000002"/>
    <n v="4411.3592189999999"/>
    <n v="2197.4981069999999"/>
    <n v="0"/>
    <n v="-1525.7633150000001"/>
    <n v="3149.6092039999999"/>
    <n v="0"/>
    <n v="67728.272379329996"/>
    <n v="6757.5779353999997"/>
    <s v="Si"/>
    <n v="54.224276593710904"/>
    <n v="80"/>
    <n v="1714.00955"/>
    <n v="2223.0587780000001"/>
    <n v="18555.383709000002"/>
    <n v="16096.902667"/>
    <n v="16161.503041"/>
    <n v="19243.481506"/>
    <n v="1623.8458889999997"/>
    <n v="19243.481506"/>
    <n v="83.984298973971747"/>
    <n v="16.015701026028253"/>
    <n v="18.250569986514854"/>
    <n v="24.211821299401365"/>
    <n v="9.9774845836202761"/>
    <n v="90.022515416379719"/>
    <n v="49.814535563896911"/>
    <n v="70"/>
    <n v="8.4384205035543829"/>
    <n v="80"/>
    <n v="56.050007548361862"/>
    <n v="44.840006038689495"/>
    <n v="25.775723406289096"/>
    <n v="100"/>
    <n v="129.69932273714579"/>
    <n v="70"/>
    <n v="86.750578265823989"/>
    <n v="80"/>
    <n v="0.85089953522262396"/>
    <n v="0"/>
    <n v="83.333333333333329"/>
    <n v="84.184232868555952"/>
    <n v="16.836846573711192"/>
    <n v="61.506672705356166"/>
    <n v="61.676852612400687"/>
    <s v="3. Vulnerable (&gt;=60 y &lt;70)"/>
  </r>
  <r>
    <s v="50350"/>
    <x v="1"/>
    <x v="15"/>
    <x v="676"/>
    <s v="Rural disperso"/>
    <n v="6"/>
    <s v="G5"/>
    <n v="0"/>
    <n v="1763.1068740000001"/>
    <n v="15979.060035"/>
    <n v="22378.109970000001"/>
    <n v="5512.0321260000001"/>
    <n v="2077.037523"/>
    <n v="17829.845874999999"/>
    <n v="2484.5695700000001"/>
    <n v="5507.5965649999998"/>
    <n v="2848.281144"/>
    <n v="0"/>
    <n v="1888.9486740000029"/>
    <n v="3130.1960909999998"/>
    <n v="0"/>
    <n v="73989.294286899996"/>
    <n v="16193.67908165"/>
    <s v="Si"/>
    <n v="65.451833328295606"/>
    <n v="80"/>
    <n v="7520.6566970000003"/>
    <n v="3732.861527"/>
    <n v="17829.845874999999"/>
    <n v="16500.808816000001"/>
    <n v="17742.166909"/>
    <n v="22378.109970000001"/>
    <n v="5019.1447650000027"/>
    <n v="22378.109970000001"/>
    <n v="79.283580842104513"/>
    <n v="20.716419157895487"/>
    <n v="13.934890898208621"/>
    <n v="17.759991809665994"/>
    <n v="21.886516472042"/>
    <n v="78.113483527957996"/>
    <n v="51.715500770343738"/>
    <n v="70"/>
    <n v="22.428814460777282"/>
    <n v="20"/>
    <n v="41.317978899103892"/>
    <n v="33.054383119283116"/>
    <n v="14.548166671704394"/>
    <n v="64.447009294634597"/>
    <n v="49.634781607423236"/>
    <n v="0"/>
    <n v="92.545998051146924"/>
    <n v="100"/>
    <n v="0"/>
    <n v="0"/>
    <n v="54.815669764878201"/>
    <n v="54.815669764878201"/>
    <n v="10.963133952975641"/>
    <n v="44.017517072258755"/>
    <n v="44.017517072258755"/>
    <s v="2. Riesgo (&gt;=40 y &lt;60)"/>
  </r>
  <r>
    <s v="50370"/>
    <x v="1"/>
    <x v="15"/>
    <x v="677"/>
    <s v="Rural disperso"/>
    <n v="6"/>
    <s v="G5"/>
    <n v="0"/>
    <n v="3018.7312240000001"/>
    <n v="14478.808912"/>
    <n v="24444.526985"/>
    <n v="7098.1991600000001"/>
    <n v="3177.1119829999998"/>
    <n v="17400.084333999999"/>
    <n v="4585.7115279999998"/>
    <n v="7098.1991600000001"/>
    <n v="4699.8092969999998"/>
    <n v="10.704233"/>
    <n v="4789.1700420000016"/>
    <n v="5339.4869559999997"/>
    <n v="0"/>
    <n v="76021.148792100008"/>
    <n v="48551.969429279998"/>
    <s v="Si"/>
    <n v="48.650922588933824"/>
    <n v="80"/>
    <n v="1518.2600010000001"/>
    <n v="4079.467936"/>
    <n v="17256.967079999999"/>
    <n v="14151.567485"/>
    <n v="17497.540136"/>
    <n v="24444.526985"/>
    <n v="10139.361231000003"/>
    <n v="24444.526985"/>
    <n v="71.580604307610812"/>
    <n v="28.419395692389188"/>
    <n v="26.354536219341522"/>
    <n v="33.588806028127685"/>
    <n v="63.866397970462444"/>
    <n v="36.133602029537556"/>
    <n v="66.211290935375786"/>
    <n v="100"/>
    <n v="41.479064975247269"/>
    <n v="0"/>
    <n v="39.628360750010884"/>
    <n v="31.70268860000871"/>
    <n v="31.349077411066176"/>
    <n v="100"/>
    <n v="268.69363174377662"/>
    <n v="0"/>
    <n v="82.00495150391167"/>
    <n v="80"/>
    <n v="1.8052697099827795"/>
    <n v="0"/>
    <n v="60"/>
    <n v="61.805269709982781"/>
    <n v="12.361053941996557"/>
    <n v="43.702688600008713"/>
    <n v="44.063742542005265"/>
    <s v="2. Riesgo (&gt;=40 y &lt;60)"/>
  </r>
  <r>
    <s v="50400"/>
    <x v="1"/>
    <x v="15"/>
    <x v="678"/>
    <s v="Rural"/>
    <n v="6"/>
    <s v="G2"/>
    <n v="0"/>
    <n v="1441.320663"/>
    <n v="13244.992840000001"/>
    <n v="18754.594498000002"/>
    <n v="3937.5827880000002"/>
    <n v="802.42602599999998"/>
    <n v="17475.167326000003"/>
    <n v="2919.2777299999998"/>
    <n v="3937.5827880000002"/>
    <n v="1690.1526320000007"/>
    <n v="34.339599999999997"/>
    <n v="-952.21034199999849"/>
    <n v="1803.6136919999999"/>
    <n v="1600"/>
    <n v="42899.522693010003"/>
    <n v="2953.7463250000001"/>
    <s v="Si"/>
    <n v="60.104781183492037"/>
    <n v="80"/>
    <n v="2064.0500000000002"/>
    <n v="2477.1472290000002"/>
    <n v="17459.374684000002"/>
    <n v="15503.296012999999"/>
    <n v="14686.313503000001"/>
    <n v="18754.594498000002"/>
    <n v="885.74295000000143"/>
    <n v="20354.594498000002"/>
    <n v="78.307816810254977"/>
    <n v="21.692183189745023"/>
    <n v="16.705292004023466"/>
    <n v="22.039909021939806"/>
    <n v="6.885266174491214"/>
    <n v="93.114733825508779"/>
    <n v="42.923608797530143"/>
    <n v="50"/>
    <n v="4.3515627397393377"/>
    <n v="100"/>
    <n v="57.369365207438726"/>
    <n v="45.895492165950984"/>
    <n v="19.895218816507963"/>
    <n v="88.133947109643813"/>
    <n v="120.01391579661346"/>
    <n v="70"/>
    <n v="88.796399032592049"/>
    <n v="80"/>
    <n v="0.50247804764382442"/>
    <n v="0"/>
    <n v="79.377982369881281"/>
    <n v="79.8804604175251"/>
    <n v="15.976092083505021"/>
    <n v="61.771088639927243"/>
    <n v="61.871584249456006"/>
    <s v="3. Vulnerable (&gt;=60 y &lt;70)"/>
  </r>
  <r>
    <s v="50450"/>
    <x v="1"/>
    <x v="15"/>
    <x v="679"/>
    <s v="Rural"/>
    <n v="6"/>
    <s v="G2"/>
    <n v="0"/>
    <n v="3517.2992657499999"/>
    <n v="14850.86177225"/>
    <n v="21477.629807999998"/>
    <n v="5710.7731207500001"/>
    <n v="1093.1871160000001"/>
    <n v="22350.701664"/>
    <n v="5151.2796509999998"/>
    <n v="5710.7731207500001"/>
    <n v="2449.8974147499998"/>
    <n v="57.057195"/>
    <n v="-626.3377470000014"/>
    <n v="3363.0451849999999"/>
    <n v="0"/>
    <n v="48180.731348339999"/>
    <n v="3071.3013740900001"/>
    <s v="Si"/>
    <n v="52.812237402392746"/>
    <n v="80"/>
    <n v="1395.2395409999999"/>
    <n v="2192.7916580000001"/>
    <n v="18843.091849"/>
    <n v="16317.208815"/>
    <n v="18368.161037999998"/>
    <n v="21477.629807999998"/>
    <n v="2793.7646329999984"/>
    <n v="21477.629807999998"/>
    <n v="85.522290877544677"/>
    <n v="14.477709122455323"/>
    <n v="23.047507538866675"/>
    <n v="30.407428329702356"/>
    <n v="6.3745428683614564"/>
    <n v="93.625457131638541"/>
    <n v="42.89957529302535"/>
    <n v="50"/>
    <n v="13.007788373181549"/>
    <n v="60"/>
    <n v="49.70211891675924"/>
    <n v="39.761695133407393"/>
    <n v="27.187762597607254"/>
    <n v="100"/>
    <n v="157.16237918747461"/>
    <n v="0"/>
    <n v="86.595177403786579"/>
    <n v="80"/>
    <n v="0.89358011269058923"/>
    <n v="0"/>
    <n v="60"/>
    <n v="60.893580112690586"/>
    <n v="12.178716022538119"/>
    <n v="51.761695133407393"/>
    <n v="51.940411155945512"/>
    <s v="2. Riesgo (&gt;=40 y &lt;60)"/>
  </r>
  <r>
    <s v="50568"/>
    <x v="1"/>
    <x v="15"/>
    <x v="680"/>
    <s v="Rural disperso"/>
    <n v="3"/>
    <s v="G1"/>
    <n v="0"/>
    <n v="0"/>
    <n v="44566.403570000002"/>
    <n v="103184.84265100001"/>
    <n v="52752.759756300002"/>
    <n v="7768.7910769999999"/>
    <n v="93420.143977"/>
    <n v="24734.715920999999"/>
    <n v="52752.759756300002"/>
    <n v="34134.211429300005"/>
    <n v="0"/>
    <n v="-8853.8496529999829"/>
    <n v="62229.325742000001"/>
    <n v="0"/>
    <n v="1472707.0393374399"/>
    <n v="240037.03529438001"/>
    <s v="Si"/>
    <n v="45.19847391855707"/>
    <n v="70"/>
    <n v="43213.634797999999"/>
    <n v="51866.340837999996"/>
    <n v="93420.143977"/>
    <n v="73694.609939000002"/>
    <n v="44566.403570000002"/>
    <n v="103184.84265100001"/>
    <n v="53375.476089000018"/>
    <n v="103184.84265100001"/>
    <n v="43.190843175228785"/>
    <n v="56.809156824771215"/>
    <n v="26.476854849516904"/>
    <n v="34.543056403861364"/>
    <n v="16.299034966409266"/>
    <n v="83.700965033590734"/>
    <n v="64.70602028593116"/>
    <n v="80"/>
    <n v="51.728020044117144"/>
    <n v="0"/>
    <n v="51.010635652444662"/>
    <n v="40.80850852195573"/>
    <n v="24.80152608144293"/>
    <n v="100"/>
    <n v="120.02309243470641"/>
    <n v="70"/>
    <n v="78.885138474142778"/>
    <n v="70"/>
    <n v="0"/>
    <n v="0"/>
    <n v="80"/>
    <n v="80"/>
    <n v="16"/>
    <n v="56.80850852195573"/>
    <n v="56.80850852195573"/>
    <s v="2. Riesgo (&gt;=40 y &lt;60)"/>
  </r>
  <r>
    <s v="50573"/>
    <x v="1"/>
    <x v="15"/>
    <x v="681"/>
    <s v="Rural disperso"/>
    <n v="4"/>
    <s v="G1"/>
    <n v="0"/>
    <n v="1731.584685"/>
    <n v="27069.346474999998"/>
    <n v="70987.24657399999"/>
    <n v="41082.737576"/>
    <n v="18342.915837"/>
    <n v="64102.099491000008"/>
    <n v="22321.316910000001"/>
    <n v="41082.737576"/>
    <n v="29581.204674000001"/>
    <n v="243.45747600000001"/>
    <n v="1404.9073059999791"/>
    <n v="33572.797421000003"/>
    <n v="0"/>
    <n v="269939.16719100002"/>
    <n v="39450.544441999999"/>
    <s v="Si"/>
    <n v="45.44609577803233"/>
    <n v="80"/>
    <n v="27387.248809000001"/>
    <n v="39289.30416"/>
    <n v="58080.806366000004"/>
    <n v="38216.206140000002"/>
    <n v="28800.93116"/>
    <n v="70987.24657399999"/>
    <n v="35221.162202999985"/>
    <n v="70987.24657399999"/>
    <n v="40.571979545617026"/>
    <n v="59.428020454382974"/>
    <n v="34.821506763805658"/>
    <n v="45.429915261688492"/>
    <n v="14.614605524838899"/>
    <n v="85.385394475161107"/>
    <n v="72.003976412908159"/>
    <n v="100"/>
    <n v="49.61618305097101"/>
    <n v="0"/>
    <n v="58.048666038246516"/>
    <n v="46.438932830597217"/>
    <n v="34.55390422196767"/>
    <n v="100"/>
    <n v="143.45838252686684"/>
    <n v="50"/>
    <n v="65.798339470664502"/>
    <n v="60"/>
    <n v="0"/>
    <n v="0"/>
    <n v="70"/>
    <n v="70"/>
    <n v="14"/>
    <n v="60.438932830597217"/>
    <n v="60.438932830597217"/>
    <s v="3. Vulnerable (&gt;=60 y &lt;70)"/>
  </r>
  <r>
    <s v="50577"/>
    <x v="1"/>
    <x v="15"/>
    <x v="682"/>
    <s v="Rural disperso"/>
    <n v="6"/>
    <s v="G2"/>
    <n v="0"/>
    <n v="1911.61176675"/>
    <n v="11699.606567250001"/>
    <n v="19851.651909"/>
    <n v="5081.2783137500001"/>
    <n v="839.06525899999997"/>
    <n v="14395.302707999999"/>
    <n v="1887.1779470000001"/>
    <n v="5067.9518987499996"/>
    <n v="1959.2194557499997"/>
    <n v="26.264244999999999"/>
    <n v="3468.2314100000003"/>
    <n v="1140.2094440000001"/>
    <n v="0"/>
    <n v="89874.878785940004"/>
    <n v="2642.6929970599999"/>
    <s v="Si"/>
    <n v="61.512834307989785"/>
    <n v="80"/>
    <n v="3043.1903090000001"/>
    <n v="3150.9542329999999"/>
    <n v="13274.688055999999"/>
    <n v="12720.550448"/>
    <n v="13611.218334000001"/>
    <n v="19851.651909"/>
    <n v="4634.7050990000007"/>
    <n v="19851.651909"/>
    <n v="68.56466351714127"/>
    <n v="31.43533648285873"/>
    <n v="13.109678797870822"/>
    <n v="17.296083656743981"/>
    <n v="2.9404134200328094"/>
    <n v="97.059586579967188"/>
    <n v="38.658998642691088"/>
    <n v="50"/>
    <n v="23.346697394481303"/>
    <n v="20"/>
    <n v="43.158201343913973"/>
    <n v="34.526561075131177"/>
    <n v="18.487165692010215"/>
    <n v="81.89640427351857"/>
    <n v="103.54114968364929"/>
    <n v="100"/>
    <n v="95.825607308719128"/>
    <n v="100"/>
    <n v="0"/>
    <n v="0"/>
    <n v="93.965468091172852"/>
    <n v="93.965468091172852"/>
    <n v="18.793093618234572"/>
    <n v="53.319654693365749"/>
    <n v="53.319654693365749"/>
    <s v="2. Riesgo (&gt;=40 y &lt;60)"/>
  </r>
  <r>
    <s v="50590"/>
    <x v="1"/>
    <x v="15"/>
    <x v="351"/>
    <s v="Rural disperso"/>
    <n v="6"/>
    <s v="G2"/>
    <n v="0"/>
    <n v="2738.5612879999999"/>
    <n v="16172.909367"/>
    <n v="24687.66604"/>
    <n v="6628.4861799999999"/>
    <n v="1254.3042539999999"/>
    <n v="19815.613039"/>
    <n v="2480.1694069999999"/>
    <n v="6628.4861799999999"/>
    <n v="3385.2869470000001"/>
    <n v="133.63094699999999"/>
    <n v="1628.8537680000009"/>
    <n v="9360.7984909999996"/>
    <n v="0"/>
    <n v="82818.673705840003"/>
    <n v="7938.71338913"/>
    <s v="Si"/>
    <n v="45.315808089096414"/>
    <n v="80"/>
    <n v="2519.4319890000002"/>
    <n v="3886.9170389999999"/>
    <n v="19815.613039"/>
    <n v="16790.352964000002"/>
    <n v="18911.470655000001"/>
    <n v="24687.66604"/>
    <n v="11123.283206"/>
    <n v="24687.66604"/>
    <n v="76.602910232011553"/>
    <n v="23.397089767988447"/>
    <n v="12.516238594883069"/>
    <n v="16.513136068598776"/>
    <n v="9.5856562703807189"/>
    <n v="90.414343729619276"/>
    <n v="51.071796109560566"/>
    <n v="70"/>
    <n v="45.056034004905875"/>
    <n v="0"/>
    <n v="40.064913913241298"/>
    <n v="32.05193113059304"/>
    <n v="34.684191910903586"/>
    <n v="100"/>
    <n v="154.2775139781715"/>
    <n v="0"/>
    <n v="84.732947352949168"/>
    <n v="80"/>
    <n v="0.43953085133600478"/>
    <n v="0"/>
    <n v="60"/>
    <n v="60.439530851336002"/>
    <n v="12.087906170267201"/>
    <n v="44.05193113059304"/>
    <n v="44.139837300860243"/>
    <s v="2. Riesgo (&gt;=40 y &lt;60)"/>
  </r>
  <r>
    <s v="50606"/>
    <x v="1"/>
    <x v="15"/>
    <x v="683"/>
    <s v="Rural"/>
    <n v="6"/>
    <s v="G1"/>
    <n v="0"/>
    <n v="1129.161218"/>
    <n v="6479.3279860000002"/>
    <n v="27222.35181"/>
    <n v="13972.918163999999"/>
    <n v="4903.5950929999999"/>
    <n v="20973.001650000002"/>
    <n v="2963.12628"/>
    <n v="13972.918163999999"/>
    <n v="7906.8833129999994"/>
    <n v="87.870695999999995"/>
    <n v="183.3153089999978"/>
    <n v="10136.402817"/>
    <n v="0"/>
    <n v="74947.985696560005"/>
    <n v="10067.911161889999"/>
    <s v="Si"/>
    <n v="51.836574881678246"/>
    <n v="80"/>
    <n v="14999.037"/>
    <n v="12538.299747999999"/>
    <n v="20973.001650000002"/>
    <n v="16470.019015000002"/>
    <n v="7608.4892040000004"/>
    <n v="27222.35181"/>
    <n v="10407.588821999998"/>
    <n v="27222.35181"/>
    <n v="27.949419128457002"/>
    <n v="72.050580871542991"/>
    <n v="14.128288975746109"/>
    <n v="18.432487006218388"/>
    <n v="13.433197794870289"/>
    <n v="86.566802205129704"/>
    <n v="56.587201185872487"/>
    <n v="80"/>
    <n v="38.231776940656609"/>
    <n v="0"/>
    <n v="51.409974016578211"/>
    <n v="41.12797921326257"/>
    <n v="28.163425118321754"/>
    <n v="100"/>
    <n v="83.594031723503306"/>
    <n v="80"/>
    <n v="78.529622463458878"/>
    <n v="70"/>
    <n v="0"/>
    <n v="0"/>
    <n v="83.333333333333329"/>
    <n v="83.333333333333329"/>
    <n v="16.666666666666668"/>
    <n v="57.794645879929234"/>
    <n v="57.794645879929234"/>
    <s v="2. Riesgo (&gt;=40 y &lt;60)"/>
  </r>
  <r>
    <s v="50680"/>
    <x v="1"/>
    <x v="15"/>
    <x v="684"/>
    <s v="Rural"/>
    <n v="6"/>
    <s v="G1"/>
    <n v="0"/>
    <n v="1304.791653"/>
    <n v="9229.6786360000006"/>
    <n v="19080.883449000001"/>
    <n v="9370.6268309999996"/>
    <n v="1462.627657"/>
    <n v="14641.862427"/>
    <n v="75.335042999999999"/>
    <n v="9370.6268309999996"/>
    <n v="3749.8196370000005"/>
    <n v="187.06777"/>
    <n v="-1181.7861709999997"/>
    <n v="1586.8007950000001"/>
    <n v="2405.195784"/>
    <n v="68967.64076925999"/>
    <n v="20955.726338339999"/>
    <s v="Si"/>
    <n v="59.823342568513624"/>
    <n v="80"/>
    <n v="6502.1000100000001"/>
    <n v="8060.519421"/>
    <n v="14641.862426000002"/>
    <n v="13488.167066"/>
    <n v="10534.470289000001"/>
    <n v="19080.883449000001"/>
    <n v="592.08239400000036"/>
    <n v="21486.079233"/>
    <n v="55.20955210044059"/>
    <n v="44.79044789955941"/>
    <n v="0.51451817264093458"/>
    <n v="0.67126667269816498"/>
    <n v="30.384867605447088"/>
    <n v="69.615132394552916"/>
    <n v="40.016742792433163"/>
    <n v="50"/>
    <n v="2.7556558252407166"/>
    <n v="100"/>
    <n v="53.015369393362093"/>
    <n v="42.412295514689674"/>
    <n v="20.176657431486376"/>
    <n v="89.380693689105286"/>
    <n v="123.96793972106252"/>
    <n v="70"/>
    <n v="92.120569593992698"/>
    <n v="100"/>
    <n v="0"/>
    <n v="0"/>
    <n v="86.460231229701762"/>
    <n v="86.460231229701762"/>
    <n v="17.292046245940352"/>
    <n v="59.70434176063003"/>
    <n v="59.70434176063003"/>
    <s v="2. Riesgo (&gt;=40 y &lt;60)"/>
  </r>
  <r>
    <s v="50683"/>
    <x v="1"/>
    <x v="15"/>
    <x v="685"/>
    <s v="Rural disperso"/>
    <n v="6"/>
    <s v="G2"/>
    <n v="0"/>
    <n v="1387.517286"/>
    <n v="5796.4493220000004"/>
    <n v="14279.694596000001"/>
    <n v="3540.6502360000004"/>
    <n v="612.69328900000005"/>
    <n v="12041.356294000001"/>
    <n v="1704.826607"/>
    <n v="3540.6502360000004"/>
    <n v="1470.6571310000004"/>
    <n v="0"/>
    <n v="168.34519700000055"/>
    <n v="1632.4728030000001"/>
    <n v="0"/>
    <n v="45143.005451910001"/>
    <n v="3936.98074047"/>
    <s v="Si"/>
    <n v="56.050596564395605"/>
    <n v="80"/>
    <n v="1903.4"/>
    <n v="2143.9001360000002"/>
    <n v="12041.356294000001"/>
    <n v="10929.144563"/>
    <n v="7183.9666080000006"/>
    <n v="14279.694596000001"/>
    <n v="1800.8180000000007"/>
    <n v="14279.694596000001"/>
    <n v="50.308965361292522"/>
    <n v="49.691034638707478"/>
    <n v="14.158094531672363"/>
    <n v="18.67929727459579"/>
    <n v="8.7211312163608419"/>
    <n v="91.278868783639155"/>
    <n v="41.536357250058529"/>
    <n v="50"/>
    <n v="12.611040018351948"/>
    <n v="60"/>
    <n v="53.929840139388489"/>
    <n v="43.143872111510795"/>
    <n v="23.949403435604395"/>
    <n v="100"/>
    <n v="112.63529137333192"/>
    <n v="80"/>
    <n v="90.763401531817493"/>
    <n v="100"/>
    <n v="0"/>
    <n v="0"/>
    <n v="93.333333333333329"/>
    <n v="93.333333333333329"/>
    <n v="18.666666666666668"/>
    <n v="61.81053877817746"/>
    <n v="61.81053877817746"/>
    <s v="3. Vulnerable (&gt;=60 y &lt;70)"/>
  </r>
  <r>
    <s v="50686"/>
    <x v="1"/>
    <x v="15"/>
    <x v="686"/>
    <s v="Rural"/>
    <n v="6"/>
    <s v="G1"/>
    <n v="0"/>
    <n v="765.70076200000005"/>
    <n v="2877.511152"/>
    <n v="4763.9069959999997"/>
    <n v="1350.5400840000002"/>
    <n v="322.27196600000002"/>
    <n v="4109.519757"/>
    <n v="1518.6487120000002"/>
    <n v="1347.740084"/>
    <n v="438.46831500000008"/>
    <n v="20"/>
    <n v="24.212690000000293"/>
    <n v="799.85992699999997"/>
    <n v="0"/>
    <n v="11670.96874282"/>
    <n v="1638.40724077"/>
    <s v="Si"/>
    <n v="52.286838364042822"/>
    <n v="80"/>
    <n v="202.29730699999999"/>
    <n v="582.03932199999997"/>
    <n v="3830.4225369999999"/>
    <n v="2876.8494169999999"/>
    <n v="3643.211914"/>
    <n v="4763.9069959999997"/>
    <n v="844.07261700000026"/>
    <n v="4763.9069959999997"/>
    <n v="76.475294691080492"/>
    <n v="23.524705308919508"/>
    <n v="36.954408344507691"/>
    <n v="48.212607542354888"/>
    <n v="14.038314015517786"/>
    <n v="85.961685984482216"/>
    <n v="32.533596069848734"/>
    <n v="40"/>
    <n v="17.718075052865711"/>
    <n v="40"/>
    <n v="47.539799767151315"/>
    <n v="38.031839813721056"/>
    <n v="27.713161635957178"/>
    <n v="100"/>
    <n v="287.7148147108058"/>
    <n v="0"/>
    <n v="75.10527596397128"/>
    <n v="70"/>
    <n v="0"/>
    <n v="0"/>
    <n v="56.666666666666664"/>
    <n v="56.666666666666664"/>
    <n v="11.333333333333334"/>
    <n v="49.365173147054392"/>
    <n v="49.365173147054392"/>
    <s v="2. Riesgo (&gt;=40 y &lt;60)"/>
  </r>
  <r>
    <s v="50689"/>
    <x v="1"/>
    <x v="15"/>
    <x v="418"/>
    <s v="Rural disperso"/>
    <n v="6"/>
    <s v="G2"/>
    <n v="0"/>
    <n v="1052.5322040000001"/>
    <n v="10247.638843000001"/>
    <n v="29564.600042999999"/>
    <n v="10150.001393"/>
    <n v="1488.9823429999999"/>
    <n v="23861.375347000001"/>
    <n v="2247.6855329999999"/>
    <n v="10150.001393"/>
    <n v="4014.9917020000003"/>
    <n v="124.63503"/>
    <n v="-431.7849950000018"/>
    <n v="7097.6864169999999"/>
    <n v="0"/>
    <n v="67732.073678190005"/>
    <n v="7547.4843223199996"/>
    <s v="Si"/>
    <n v="54.709257823244009"/>
    <n v="80"/>
    <n v="7525.6294109999999"/>
    <n v="9082.7891999999993"/>
    <n v="23861.375347000001"/>
    <n v="22067.498445000001"/>
    <n v="11300.171047"/>
    <n v="29564.600042999999"/>
    <n v="6790.5364519999985"/>
    <n v="29564.600042999999"/>
    <n v="38.221964885588022"/>
    <n v="61.778035114411978"/>
    <n v="9.4197652076354128"/>
    <n v="12.42784431031289"/>
    <n v="11.143146684360735"/>
    <n v="88.85685331563927"/>
    <n v="39.556563063813563"/>
    <n v="50"/>
    <n v="22.968470542891012"/>
    <n v="20"/>
    <n v="46.612546548072828"/>
    <n v="37.290037238458261"/>
    <n v="25.290742176755991"/>
    <n v="100"/>
    <n v="120.69142265660787"/>
    <n v="70"/>
    <n v="92.482089251299016"/>
    <n v="100"/>
    <n v="0.15118920431667926"/>
    <n v="0"/>
    <n v="90"/>
    <n v="90.15118920431668"/>
    <n v="18.030237840863336"/>
    <n v="55.290037238458261"/>
    <n v="55.320275079321597"/>
    <s v="2. Riesgo (&gt;=40 y &lt;60)"/>
  </r>
  <r>
    <s v="50711"/>
    <x v="1"/>
    <x v="15"/>
    <x v="687"/>
    <s v="Rural disperso"/>
    <n v="6"/>
    <s v="G3"/>
    <n v="0"/>
    <n v="2384.3340347499998"/>
    <n v="22238.926805250001"/>
    <n v="31266.764313"/>
    <n v="6817.1853757500003"/>
    <n v="1926.3340479999999"/>
    <n v="26681.911476000001"/>
    <n v="4060.4520870000001"/>
    <n v="6817.1853757500003"/>
    <n v="2675.3101047500004"/>
    <n v="41.049166"/>
    <n v="442.97756599999775"/>
    <n v="3903.0633870000001"/>
    <n v="0"/>
    <n v="84061.716308019997"/>
    <n v="17952.426437830003"/>
    <s v="Si"/>
    <n v="55.615571359131103"/>
    <n v="80"/>
    <n v="3701.721481"/>
    <n v="4431.9936610000004"/>
    <n v="26681.911476000001"/>
    <n v="23351.324429"/>
    <n v="24623.260840000003"/>
    <n v="31266.764313"/>
    <n v="4387.0901189999977"/>
    <n v="31266.764313"/>
    <n v="78.752187445767191"/>
    <n v="21.247812554232809"/>
    <n v="15.21799549725783"/>
    <n v="20.188705765734923"/>
    <n v="21.356245418602324"/>
    <n v="78.643754581397673"/>
    <n v="39.243616790392366"/>
    <n v="50"/>
    <n v="14.031161251872636"/>
    <n v="60"/>
    <n v="46.016054580273085"/>
    <n v="36.81284366421847"/>
    <n v="24.384428640868897"/>
    <n v="100"/>
    <n v="119.7279072385187"/>
    <n v="80"/>
    <n v="87.517434611100427"/>
    <n v="80"/>
    <n v="0.5169023815771977"/>
    <n v="0"/>
    <n v="86.666666666666671"/>
    <n v="87.183569048243868"/>
    <n v="17.436713809648776"/>
    <n v="54.146176997551805"/>
    <n v="54.249557473867242"/>
    <s v="2. Riesgo (&gt;=40 y &lt;60)"/>
  </r>
  <r>
    <s v="52001"/>
    <x v="1"/>
    <x v="16"/>
    <x v="688"/>
    <s v="Ciudades y aglomeraciones"/>
    <n v="1"/>
    <s v="C"/>
    <n v="1"/>
    <n v="0"/>
    <n v="363776.30769699998"/>
    <n v="719575.42364299996"/>
    <n v="181946.178961"/>
    <n v="44312.884522"/>
    <n v="659439.28918600001"/>
    <n v="31718.297043999999"/>
    <n v="181790.933128"/>
    <n v="102475.30018200001"/>
    <n v="5244.2176229999995"/>
    <n v="-19179.49848900002"/>
    <n v="120103.887736"/>
    <n v="2378.111555"/>
    <n v="1288927.3175299999"/>
    <n v="397032.71231999999"/>
    <s v="Si"/>
    <n v="35.766349525665511"/>
    <n v="65"/>
    <n v="149363.87405799999"/>
    <n v="177274.872401"/>
    <n v="659439.28918600001"/>
    <n v="608523.74199400004"/>
    <n v="363776.30769699998"/>
    <n v="719575.42364299996"/>
    <n v="106168.60686999999"/>
    <n v="721953.53519799991"/>
    <n v="50.554298513324277"/>
    <n v="49.445701486675723"/>
    <n v="4.8098888804688134"/>
    <n v="21.473914582418768"/>
    <n v="30.8033437510536"/>
    <n v="69.196656248946397"/>
    <n v="56.369863127247704"/>
    <n v="80"/>
    <n v="14.705739593183464"/>
    <n v="60"/>
    <n v="56.023254463608183"/>
    <n v="44.818603570886552"/>
    <n v="29.233650474334489"/>
    <n v="100"/>
    <n v="118.68657901318348"/>
    <n v="80"/>
    <n v="92.278963654887903"/>
    <n v="100"/>
    <n v="0"/>
    <n v="0"/>
    <n v="93.333333333333329"/>
    <n v="93.333333333333329"/>
    <n v="18.666666666666668"/>
    <n v="63.485270237553223"/>
    <n v="63.485270237553223"/>
    <s v="3. Vulnerable (&gt;=60 y &lt;70)"/>
  </r>
  <r>
    <s v="52019"/>
    <x v="1"/>
    <x v="16"/>
    <x v="689"/>
    <s v="Intermedio"/>
    <n v="6"/>
    <s v="G4"/>
    <n v="0"/>
    <n v="1870.5489219999999"/>
    <n v="11801.47939"/>
    <n v="15991.074051"/>
    <n v="3003.2371409999996"/>
    <n v="568.976992"/>
    <n v="15164.383064"/>
    <n v="4231.8338249999997"/>
    <n v="3003.2371409999996"/>
    <n v="1094.2735029999997"/>
    <n v="84.414615999999995"/>
    <n v="-1082.2726509999993"/>
    <n v="523.319389"/>
    <n v="1640.9168259999999"/>
    <n v="36672.402815949994"/>
    <n v="13388.59261311"/>
    <s v="Si"/>
    <n v="60.896397939656296"/>
    <n v="80"/>
    <n v="616.31700000000001"/>
    <n v="1128.542117"/>
    <n v="15164.383064"/>
    <n v="13356.590709"/>
    <n v="13672.028312"/>
    <n v="15991.074051"/>
    <n v="-474.53864599999929"/>
    <n v="17631.990877"/>
    <n v="85.49787380382385"/>
    <n v="14.50212619617615"/>
    <n v="27.906402833138031"/>
    <n v="38.960075622939982"/>
    <n v="36.508632064018656"/>
    <n v="63.491367935981344"/>
    <n v="36.436466773171134"/>
    <n v="50"/>
    <n v="-2.6913503376354955"/>
    <n v="100"/>
    <n v="53.390713951019492"/>
    <n v="42.7125711608156"/>
    <n v="19.103602060343704"/>
    <n v="84.627159375246094"/>
    <n v="183.11065847607642"/>
    <n v="0"/>
    <n v="88.078695009415384"/>
    <n v="80"/>
    <n v="0"/>
    <n v="0"/>
    <n v="54.875719791748701"/>
    <n v="54.875719791748701"/>
    <n v="10.97514395834974"/>
    <n v="53.68771511916534"/>
    <n v="53.68771511916534"/>
    <s v="2. Riesgo (&gt;=40 y &lt;60)"/>
  </r>
  <r>
    <s v="52022"/>
    <x v="1"/>
    <x v="16"/>
    <x v="690"/>
    <s v="Rural"/>
    <n v="6"/>
    <s v="G5"/>
    <n v="0"/>
    <n v="1050.8653097500001"/>
    <n v="9472.6967432500005"/>
    <n v="11324.301017000002"/>
    <n v="1826.8446107499999"/>
    <n v="179.66707"/>
    <n v="10439.767468"/>
    <n v="1799.1287460000001"/>
    <n v="1826.8446107499999"/>
    <n v="872.22965075000002"/>
    <n v="0"/>
    <n v="-70.081410999999207"/>
    <n v="170.22404800000001"/>
    <n v="0"/>
    <n v="35914.054404750001"/>
    <n v="8244.9770743999998"/>
    <s v="Si"/>
    <n v="52.284021943325463"/>
    <n v="80"/>
    <n v="579.13699999999994"/>
    <n v="523.57273199999997"/>
    <n v="10439.767468"/>
    <n v="9393.9912559999993"/>
    <n v="10523.562053000001"/>
    <n v="11324.301017000002"/>
    <n v="100.1426370000008"/>
    <n v="11324.301017000002"/>
    <n v="92.929020848192437"/>
    <n v="7.0709791518075633"/>
    <n v="17.233417808535428"/>
    <n v="21.963958050901358"/>
    <n v="22.957522371268439"/>
    <n v="77.042477628731561"/>
    <n v="47.745147322185844"/>
    <n v="70"/>
    <n v="0.88431627567712134"/>
    <n v="100"/>
    <n v="55.215482966288093"/>
    <n v="44.172386373030477"/>
    <n v="27.715978056674537"/>
    <n v="100"/>
    <n v="90.405678103799275"/>
    <n v="100"/>
    <n v="89.982763359380215"/>
    <n v="80"/>
    <n v="0"/>
    <n v="0"/>
    <n v="93.333333333333329"/>
    <n v="93.333333333333329"/>
    <n v="18.666666666666668"/>
    <n v="62.839053039697149"/>
    <n v="62.839053039697149"/>
    <s v="3. Vulnerable (&gt;=60 y &lt;70)"/>
  </r>
  <r>
    <s v="52036"/>
    <x v="1"/>
    <x v="16"/>
    <x v="691"/>
    <s v="Rural"/>
    <n v="6"/>
    <s v="G5"/>
    <n v="0"/>
    <n v="1361.71991525"/>
    <n v="10204.652646750001"/>
    <n v="13119.750904"/>
    <n v="1900.6411792499998"/>
    <n v="316.87838399999998"/>
    <n v="12866.623293000001"/>
    <n v="2889.0217689999999"/>
    <n v="1900.6411792499998"/>
    <n v="646.5688212499997"/>
    <n v="51.547240000000002"/>
    <n v="-944.04255199999898"/>
    <n v="720.35515999999996"/>
    <n v="0"/>
    <n v="40574.854575230005"/>
    <n v="10240.59999755"/>
    <s v="Si"/>
    <n v="50.446217884035903"/>
    <n v="80"/>
    <n v="483.37"/>
    <n v="538.92126399999995"/>
    <n v="12809.721098"/>
    <n v="10431.817857"/>
    <n v="11566.372562"/>
    <n v="13119.750904"/>
    <n v="-172.14015199999903"/>
    <n v="13119.750904"/>
    <n v="88.160001257901925"/>
    <n v="11.839998742098075"/>
    <n v="22.45361275612812"/>
    <n v="28.617086531873127"/>
    <n v="25.238784229190177"/>
    <n v="74.761215770809827"/>
    <n v="34.018457997692032"/>
    <n v="40"/>
    <n v="-1.312068752368738"/>
    <n v="100"/>
    <n v="51.043660208956204"/>
    <n v="40.834928167164968"/>
    <n v="29.553782115964097"/>
    <n v="100"/>
    <n v="111.49249312121148"/>
    <n v="80"/>
    <n v="81.436729005979174"/>
    <n v="80"/>
    <n v="1.0932642940136013"/>
    <n v="0"/>
    <n v="86.666666666666671"/>
    <n v="87.759930960680279"/>
    <n v="17.551986192136056"/>
    <n v="58.168261500498303"/>
    <n v="58.386914359301024"/>
    <s v="2. Riesgo (&gt;=40 y &lt;60)"/>
  </r>
  <r>
    <s v="52051"/>
    <x v="1"/>
    <x v="16"/>
    <x v="692"/>
    <s v="Intermedio"/>
    <n v="6"/>
    <s v="G5"/>
    <n v="0"/>
    <n v="1870.0121240000001"/>
    <n v="10076.606846000001"/>
    <n v="13727.387005"/>
    <n v="2310.1455249999999"/>
    <n v="268.33715799999999"/>
    <n v="13238.25851"/>
    <n v="3718.4942970000002"/>
    <n v="2310.1455249999999"/>
    <n v="693.76923499999975"/>
    <n v="24.714030000000001"/>
    <n v="-1127.2477949999993"/>
    <n v="1927.4322440000001"/>
    <n v="1000"/>
    <n v="45993.599327849995"/>
    <n v="11438.754804510001"/>
    <s v="Si"/>
    <n v="60.271133836127987"/>
    <n v="80"/>
    <n v="310.50900000000001"/>
    <n v="440.13340099999999"/>
    <n v="13238.25851"/>
    <n v="10781.281981"/>
    <n v="11946.618970000001"/>
    <n v="13727.387005"/>
    <n v="824.89847900000086"/>
    <n v="14727.387005"/>
    <n v="87.02762561912634"/>
    <n v="12.97237438087366"/>
    <n v="28.088998973627088"/>
    <n v="35.799375492596354"/>
    <n v="24.870318852353048"/>
    <n v="75.129681147646949"/>
    <n v="30.031408302730185"/>
    <n v="40"/>
    <n v="5.60111904929194"/>
    <n v="80"/>
    <n v="48.780286204223401"/>
    <n v="39.024228963378725"/>
    <n v="19.728866163872013"/>
    <n v="87.397020513149144"/>
    <n v="141.74577902733898"/>
    <n v="50"/>
    <n v="81.440334261911914"/>
    <n v="80"/>
    <n v="0"/>
    <n v="0"/>
    <n v="72.465673504383048"/>
    <n v="72.465673504383048"/>
    <n v="14.49313470087661"/>
    <n v="53.517363664255335"/>
    <n v="53.517363664255335"/>
    <s v="2. Riesgo (&gt;=40 y &lt;60)"/>
  </r>
  <r>
    <s v="52079"/>
    <x v="1"/>
    <x v="16"/>
    <x v="693"/>
    <s v="Rural"/>
    <n v="6"/>
    <s v="G5"/>
    <n v="0"/>
    <n v="3438.1052460000001"/>
    <n v="44198.277611999998"/>
    <n v="54817.327833000003"/>
    <n v="7395.5433969999995"/>
    <n v="1224.767366"/>
    <n v="64228.806362000003"/>
    <n v="16491.295998999998"/>
    <n v="7395.5433969999995"/>
    <n v="3636.5292669999994"/>
    <n v="0"/>
    <n v="-2285.441187000004"/>
    <n v="4133.3536039999999"/>
    <n v="0"/>
    <n v="93324.443840789987"/>
    <n v="63665.829370989995"/>
    <s v="Si"/>
    <n v="48.624006434316357"/>
    <n v="80"/>
    <n v="2887.615667"/>
    <n v="3948.8493709999998"/>
    <n v="53343.754890000004"/>
    <n v="49390.342831000002"/>
    <n v="47636.382857999997"/>
    <n v="54817.327833000003"/>
    <n v="1847.9124169999959"/>
    <n v="54817.327833000003"/>
    <n v="86.900227977407752"/>
    <n v="13.099772022592248"/>
    <n v="25.675856259967524"/>
    <n v="32.723829717375494"/>
    <n v="68.219886185020172"/>
    <n v="31.780113814979828"/>
    <n v="49.17190085687492"/>
    <n v="70"/>
    <n v="3.3710370243322108"/>
    <n v="100"/>
    <n v="49.520743110989514"/>
    <n v="39.616594488791613"/>
    <n v="31.375993565683643"/>
    <n v="100"/>
    <n v="136.75121021567722"/>
    <n v="60"/>
    <n v="92.588800568778268"/>
    <n v="100"/>
    <n v="0"/>
    <n v="0"/>
    <n v="86.666666666666671"/>
    <n v="86.666666666666671"/>
    <n v="17.333333333333336"/>
    <n v="56.949927822124948"/>
    <n v="56.949927822124948"/>
    <s v="2. Riesgo (&gt;=40 y &lt;60)"/>
  </r>
  <r>
    <s v="52083"/>
    <x v="1"/>
    <x v="16"/>
    <x v="198"/>
    <s v="Intermedio"/>
    <n v="6"/>
    <s v="G5"/>
    <n v="0"/>
    <n v="1123.59916275"/>
    <n v="7543.9526342500003"/>
    <n v="10265.134134"/>
    <n v="1790.3843057500001"/>
    <n v="347.64261399999998"/>
    <n v="11900.973661"/>
    <n v="4131.9115680000004"/>
    <n v="1790.3843057500001"/>
    <n v="461.39340975000005"/>
    <n v="55.315952000000003"/>
    <n v="-2865.9012309999998"/>
    <n v="2918.4637509999998"/>
    <n v="1105.0707199999999"/>
    <n v="35035.721379940005"/>
    <n v="9180.6224805900001"/>
    <s v="Si"/>
    <n v="62.345582826420021"/>
    <n v="80"/>
    <n v="596.04280400000005"/>
    <n v="666.78514299999995"/>
    <n v="11802.044469"/>
    <n v="8969.6113540000006"/>
    <n v="8667.5517970000001"/>
    <n v="10265.134134"/>
    <n v="107.87847199999987"/>
    <n v="11370.204854"/>
    <n v="84.436809922351472"/>
    <n v="15.563190077648528"/>
    <n v="34.719105223637726"/>
    <n v="44.24943323309445"/>
    <n v="26.203606259542987"/>
    <n v="73.796393740457006"/>
    <n v="25.770635291439302"/>
    <n v="40"/>
    <n v="0.9487821317665055"/>
    <n v="100"/>
    <n v="54.72180341024"/>
    <n v="43.777442728192"/>
    <n v="17.654417173579979"/>
    <n v="78.207406703003443"/>
    <n v="111.86866757307583"/>
    <n v="80"/>
    <n v="76.000487691434742"/>
    <n v="70"/>
    <n v="0.81551235277003797"/>
    <n v="0"/>
    <n v="76.069135567667814"/>
    <n v="76.884647920437857"/>
    <n v="15.376929584087572"/>
    <n v="58.991269841725561"/>
    <n v="59.15437231227957"/>
    <s v="2. Riesgo (&gt;=40 y &lt;60)"/>
  </r>
  <r>
    <s v="52110"/>
    <x v="1"/>
    <x v="16"/>
    <x v="694"/>
    <s v="Rural disperso"/>
    <n v="6"/>
    <s v="G5"/>
    <n v="0"/>
    <n v="1808.4082530000001"/>
    <n v="23402.903222000001"/>
    <n v="29989.199358000002"/>
    <n v="3980.6018830000003"/>
    <n v="1047.201544"/>
    <n v="32839.301433000001"/>
    <n v="6904.2860339999997"/>
    <n v="3980.6018830000003"/>
    <n v="1595.4782150000005"/>
    <n v="29.506992"/>
    <n v="-3857.1027020000001"/>
    <n v="1670.711798"/>
    <n v="1500"/>
    <n v="70705.684732850001"/>
    <n v="12301.590046270001"/>
    <s v="NO"/>
    <n v="62.284773628456627"/>
    <n v="80"/>
    <n v="1416.0060000000001"/>
    <n v="2166.22147"/>
    <n v="31461.178392000002"/>
    <n v="27422.749139"/>
    <n v="25211.311475000002"/>
    <n v="29989.199358000002"/>
    <n v="-2156.8839120000002"/>
    <n v="31489.199358000002"/>
    <n v="84.067971185347986"/>
    <n v="15.932028814652014"/>
    <n v="21.024460730647359"/>
    <n v="26.795635007586789"/>
    <n v="17.398304100652684"/>
    <n v="82.60169589934732"/>
    <n v="40.081330961878571"/>
    <n v="50"/>
    <n v="-6.8495990878600477"/>
    <n v="80"/>
    <n v="51.065871944317223"/>
    <n v="40.85269755545378"/>
    <n v="0"/>
    <n v="0"/>
    <n v="152.9810940066638"/>
    <n v="0"/>
    <n v="87.163769892271745"/>
    <n v="80"/>
    <n v="0"/>
    <n v="0"/>
    <n v="26.666666666666668"/>
    <n v="26.666666666666668"/>
    <n v="5.3333333333333339"/>
    <n v="46.186030888787116"/>
    <n v="46.186030888787116"/>
    <s v="2. Riesgo (&gt;=40 y &lt;60)"/>
  </r>
  <r>
    <s v="52203"/>
    <x v="1"/>
    <x v="16"/>
    <x v="695"/>
    <s v="Intermedio"/>
    <n v="6"/>
    <s v="G5"/>
    <n v="0"/>
    <n v="1380.1175900000001"/>
    <n v="10969.619352"/>
    <n v="14310.302842999999"/>
    <n v="1961.9926760000001"/>
    <n v="406.63084500000002"/>
    <n v="12911.958307999997"/>
    <n v="1806.9201849999999"/>
    <n v="1961.9926760000001"/>
    <n v="722.62613800000008"/>
    <n v="21.016265000000001"/>
    <n v="298.26934000000074"/>
    <n v="898.48585600000001"/>
    <n v="0"/>
    <n v="42430.90079"/>
    <n v="15841.470262000001"/>
    <s v="Si"/>
    <n v="55.237810660261374"/>
    <n v="80"/>
    <n v="566.79999999999995"/>
    <n v="573.69174299999997"/>
    <n v="12772.666964999999"/>
    <n v="12138.427709"/>
    <n v="12349.736942"/>
    <n v="14310.302842999999"/>
    <n v="1217.7714610000007"/>
    <n v="14310.302842999999"/>
    <n v="86.29961977388183"/>
    <n v="13.70038022611817"/>
    <n v="13.994160621479606"/>
    <n v="17.835530958665665"/>
    <n v="37.334748890679869"/>
    <n v="62.665251109320131"/>
    <n v="36.831235245650838"/>
    <n v="50"/>
    <n v="8.5097532481339719"/>
    <n v="80"/>
    <n v="44.840232458820793"/>
    <n v="35.872185967056637"/>
    <n v="24.762189339738626"/>
    <n v="100"/>
    <n v="101.21590384615385"/>
    <n v="100"/>
    <n v="95.034402308163521"/>
    <n v="100"/>
    <n v="0"/>
    <n v="0"/>
    <n v="100"/>
    <n v="100"/>
    <n v="20"/>
    <n v="55.872185967056637"/>
    <n v="55.872185967056637"/>
    <s v="2. Riesgo (&gt;=40 y &lt;60)"/>
  </r>
  <r>
    <s v="52207"/>
    <x v="1"/>
    <x v="16"/>
    <x v="696"/>
    <s v="Rural"/>
    <n v="6"/>
    <s v="G5"/>
    <n v="0"/>
    <n v="1721.919991"/>
    <n v="12643.255671999999"/>
    <n v="15722.907340999998"/>
    <n v="2578.3274739999997"/>
    <n v="495.85691700000001"/>
    <n v="14471.782291"/>
    <n v="1593.3542659999998"/>
    <n v="2578.3274739999997"/>
    <n v="633.40881099999956"/>
    <n v="0"/>
    <n v="-71.992129000002024"/>
    <n v="1653.4952189999999"/>
    <n v="0"/>
    <n v="51753.758837000001"/>
    <n v="9716.7196863099998"/>
    <s v="Si"/>
    <n v="76.249127805512188"/>
    <n v="80"/>
    <n v="766.80100000000004"/>
    <n v="845.11345200000005"/>
    <n v="13849.980807"/>
    <n v="13324.814382"/>
    <n v="14365.175663"/>
    <n v="15722.907340999998"/>
    <n v="1581.5030899999979"/>
    <n v="15722.907340999998"/>
    <n v="91.364627110283251"/>
    <n v="8.6353728897167485"/>
    <n v="11.010076257095898"/>
    <n v="14.032321141097587"/>
    <n v="18.774906218721423"/>
    <n v="81.225093781278574"/>
    <n v="24.56665483292289"/>
    <n v="30"/>
    <n v="10.058591936594164"/>
    <n v="60"/>
    <n v="38.778557562418577"/>
    <n v="31.022846049934863"/>
    <n v="3.7508721944878118"/>
    <n v="16.616010844260025"/>
    <n v="110.21287817830181"/>
    <n v="80"/>
    <n v="96.208179402425074"/>
    <n v="100"/>
    <n v="0"/>
    <n v="0"/>
    <n v="65.538670281420011"/>
    <n v="65.538670281420011"/>
    <n v="13.107734056284002"/>
    <n v="44.130580106218865"/>
    <n v="44.130580106218865"/>
    <s v="2. Riesgo (&gt;=40 y &lt;60)"/>
  </r>
  <r>
    <s v="52210"/>
    <x v="1"/>
    <x v="16"/>
    <x v="697"/>
    <s v="Intermedio"/>
    <n v="6"/>
    <s v="G5"/>
    <n v="0"/>
    <n v="2029.414824"/>
    <n v="9932.9177159999999"/>
    <n v="14511.348362000001"/>
    <n v="4298.187492"/>
    <n v="663.11021900000003"/>
    <n v="12809.522646000001"/>
    <n v="2314.2714080000001"/>
    <n v="4298.187492"/>
    <n v="3143.8659299999999"/>
    <n v="26.425134"/>
    <n v="547.50415399999838"/>
    <n v="2959.2994290000001"/>
    <n v="0"/>
    <n v="32965.981370840003"/>
    <n v="6389.3461778299998"/>
    <s v="Si"/>
    <n v="21.167572771460922"/>
    <n v="80"/>
    <n v="664.00800000000004"/>
    <n v="2265.7191680000001"/>
    <n v="12809.522646000001"/>
    <n v="11282.778595"/>
    <n v="11962.332539999999"/>
    <n v="14511.348362000001"/>
    <n v="3533.2287169999986"/>
    <n v="14511.348362000001"/>
    <n v="82.434328234618391"/>
    <n v="17.565671765381609"/>
    <n v="18.066804454439776"/>
    <n v="23.026107737875151"/>
    <n v="19.381634982909031"/>
    <n v="80.618365017090966"/>
    <n v="73.143992342156295"/>
    <n v="100"/>
    <n v="24.348038713289064"/>
    <n v="20"/>
    <n v="48.242028904069542"/>
    <n v="38.593623123255639"/>
    <n v="58.832427228539075"/>
    <n v="100"/>
    <n v="341.21865519692534"/>
    <n v="0"/>
    <n v="88.081179188384866"/>
    <n v="80"/>
    <n v="0"/>
    <n v="0"/>
    <n v="60"/>
    <n v="60"/>
    <n v="12"/>
    <n v="50.593623123255639"/>
    <n v="50.593623123255639"/>
    <s v="2. Riesgo (&gt;=40 y &lt;60)"/>
  </r>
  <r>
    <s v="52215"/>
    <x v="1"/>
    <x v="16"/>
    <x v="158"/>
    <s v="Rural disperso"/>
    <n v="6"/>
    <s v="G5"/>
    <n v="0"/>
    <n v="1874.2166090000001"/>
    <n v="18317.060032000001"/>
    <n v="24482.673573"/>
    <n v="3158.9326650000003"/>
    <n v="1043.121815"/>
    <n v="23749.975073000001"/>
    <n v="3524.0312629999999"/>
    <n v="3292.0830040000001"/>
    <n v="1631.7343030000002"/>
    <n v="0"/>
    <n v="-927.65020100000038"/>
    <n v="4707.1576299999997"/>
    <n v="1000"/>
    <n v="100701.50765624001"/>
    <n v="14045.77220193"/>
    <s v="Si"/>
    <n v="57.495647678822678"/>
    <n v="80"/>
    <n v="896.55165"/>
    <n v="1405.5067750000001"/>
    <n v="23749.975073000001"/>
    <n v="20079.101776"/>
    <n v="20191.276641"/>
    <n v="24482.673573"/>
    <n v="3779.5074289999993"/>
    <n v="25482.673573"/>
    <n v="82.47169812069609"/>
    <n v="17.52830187930391"/>
    <n v="14.83804194391038"/>
    <n v="18.911056090809129"/>
    <n v="13.947926430135874"/>
    <n v="86.05207356986412"/>
    <n v="49.565405884887589"/>
    <n v="70"/>
    <n v="14.831675405537322"/>
    <n v="60"/>
    <n v="50.498286307995429"/>
    <n v="40.398629046396344"/>
    <n v="22.504352321177322"/>
    <n v="99.692163001781978"/>
    <n v="156.76807632889864"/>
    <n v="0"/>
    <n v="84.543675158744861"/>
    <n v="80"/>
    <n v="0.58813001567015799"/>
    <n v="0"/>
    <n v="59.897387667260659"/>
    <n v="60.485517682930819"/>
    <n v="12.097103536586165"/>
    <n v="52.378106579848478"/>
    <n v="52.495732582982512"/>
    <s v="2. Riesgo (&gt;=40 y &lt;60)"/>
  </r>
  <r>
    <s v="52224"/>
    <x v="1"/>
    <x v="16"/>
    <x v="698"/>
    <s v="Intermedio"/>
    <n v="6"/>
    <s v="G5"/>
    <n v="0"/>
    <n v="1602.0288129999999"/>
    <n v="12734.806653"/>
    <n v="17028.385169000001"/>
    <n v="3318.8377350000001"/>
    <n v="1465.084726"/>
    <n v="15778.733345000001"/>
    <n v="3389.0333690000002"/>
    <n v="3318.8377350000001"/>
    <n v="1994.0123970000002"/>
    <n v="50.266686"/>
    <n v="-75.173513999998249"/>
    <n v="2997.4160999999999"/>
    <n v="0"/>
    <n v="71400.258308470002"/>
    <n v="13109.547675899999"/>
    <s v="Si"/>
    <n v="46.614968672829981"/>
    <n v="80"/>
    <n v="750.90800000000002"/>
    <n v="1711.438699"/>
    <n v="15778.733345000001"/>
    <n v="13529.547681"/>
    <n v="14336.835466"/>
    <n v="17028.385169000001"/>
    <n v="2972.5092720000016"/>
    <n v="17028.385169000001"/>
    <n v="84.193746639581889"/>
    <n v="15.806253360418111"/>
    <n v="21.478488132724063"/>
    <n v="27.374292063544274"/>
    <n v="18.360644606162232"/>
    <n v="81.639355393837775"/>
    <n v="60.081647739852521"/>
    <n v="80"/>
    <n v="17.456201762521932"/>
    <n v="40"/>
    <n v="48.963980163560031"/>
    <n v="39.171184130848026"/>
    <n v="33.385031327170019"/>
    <n v="100"/>
    <n v="227.9158963548131"/>
    <n v="0"/>
    <n v="85.745461217818686"/>
    <n v="80"/>
    <n v="0"/>
    <n v="0"/>
    <n v="60"/>
    <n v="60"/>
    <n v="12"/>
    <n v="51.171184130848026"/>
    <n v="51.171184130848026"/>
    <s v="2. Riesgo (&gt;=40 y &lt;60)"/>
  </r>
  <r>
    <s v="52227"/>
    <x v="1"/>
    <x v="16"/>
    <x v="699"/>
    <s v="Rural disperso"/>
    <n v="6"/>
    <s v="G5"/>
    <n v="0"/>
    <n v="1685.7897069999999"/>
    <n v="39215.249518999997"/>
    <n v="50313.346417999994"/>
    <n v="3164.8438559999995"/>
    <n v="461.13993099999999"/>
    <n v="50280.685496000006"/>
    <n v="10653.778247"/>
    <n v="3164.8438559999995"/>
    <n v="1393.4705359999996"/>
    <n v="54.025306"/>
    <n v="-1738.7123980000106"/>
    <n v="3069.4021160000002"/>
    <n v="1900"/>
    <n v="89204.89083638"/>
    <n v="47873.671655870006"/>
    <s v="Si"/>
    <n v="44.108077634966655"/>
    <n v="80"/>
    <n v="1138"/>
    <n v="1433.3564550000001"/>
    <n v="50280.685496000006"/>
    <n v="40432.198402000002"/>
    <n v="40901.039225999994"/>
    <n v="50313.346417999994"/>
    <n v="1384.7150239999896"/>
    <n v="52213.346417999994"/>
    <n v="81.292623404924868"/>
    <n v="18.707376595075132"/>
    <n v="21.188609785058606"/>
    <n v="27.004842663621108"/>
    <n v="53.66709292170998"/>
    <n v="46.33290707829002"/>
    <n v="44.029677273279034"/>
    <n v="50"/>
    <n v="2.6520327061868301"/>
    <n v="100"/>
    <n v="48.409025267397247"/>
    <n v="38.727220213917803"/>
    <n v="35.891922365033345"/>
    <n v="100"/>
    <n v="125.95399428822496"/>
    <n v="70"/>
    <n v="80.412981651207829"/>
    <n v="80"/>
    <n v="0"/>
    <n v="0"/>
    <n v="83.333333333333329"/>
    <n v="83.333333333333329"/>
    <n v="16.666666666666668"/>
    <n v="55.393886880584475"/>
    <n v="55.393886880584475"/>
    <s v="2. Riesgo (&gt;=40 y &lt;60)"/>
  </r>
  <r>
    <s v="52233"/>
    <x v="1"/>
    <x v="16"/>
    <x v="700"/>
    <s v="Rural disperso"/>
    <n v="6"/>
    <s v="G4"/>
    <n v="0"/>
    <n v="2961.6115869999999"/>
    <n v="13237.854235000001"/>
    <n v="19214.282144000001"/>
    <n v="4790.7745889999997"/>
    <n v="1006.878365"/>
    <n v="19183.348740000001"/>
    <n v="5651.4464040000003"/>
    <n v="4790.7745889999997"/>
    <n v="3344.4064649999996"/>
    <n v="10.600602"/>
    <n v="-1415.4347200000011"/>
    <n v="4627.7388520000004"/>
    <n v="1759.9"/>
    <n v="41513.135717279998"/>
    <n v="6083.10681088"/>
    <s v="Si"/>
    <n v="24.603164306736584"/>
    <n v="80"/>
    <n v="553.30899999999997"/>
    <n v="1821.885055"/>
    <n v="19183.348740000001"/>
    <n v="17180.437559000002"/>
    <n v="16199.465822"/>
    <n v="19214.282144000001"/>
    <n v="3222.9047339999993"/>
    <n v="20974.182144000002"/>
    <n v="84.309503215339063"/>
    <n v="15.690496784660937"/>
    <n v="29.460166108620719"/>
    <n v="41.12928156019067"/>
    <n v="14.653450542277113"/>
    <n v="85.346549457722887"/>
    <n v="69.809305423783115"/>
    <n v="100"/>
    <n v="15.366056763848416"/>
    <n v="40"/>
    <n v="56.433265560514897"/>
    <n v="45.146612448411922"/>
    <n v="55.396835693263412"/>
    <n v="100"/>
    <n v="329.27081522259715"/>
    <n v="0"/>
    <n v="89.559116043052242"/>
    <n v="80"/>
    <n v="0"/>
    <n v="0"/>
    <n v="60"/>
    <n v="60"/>
    <n v="12"/>
    <n v="57.146612448411922"/>
    <n v="57.146612448411922"/>
    <s v="2. Riesgo (&gt;=40 y &lt;60)"/>
  </r>
  <r>
    <s v="52240"/>
    <x v="1"/>
    <x v="16"/>
    <x v="701"/>
    <s v="Intermedio"/>
    <n v="6"/>
    <s v="G4"/>
    <n v="0"/>
    <n v="1917.9125389999999"/>
    <n v="13177.283283999999"/>
    <n v="20978.951098000001"/>
    <n v="6723.4267690000006"/>
    <n v="1357.3431639999999"/>
    <n v="52413.070980000004"/>
    <n v="34452.704380000003"/>
    <n v="6723.4267690000006"/>
    <n v="3744.2055650000007"/>
    <n v="56.724797000000002"/>
    <n v="-34413.341086"/>
    <n v="1750.0439610000001"/>
    <n v="3000"/>
    <n v="100989.23818347001"/>
    <n v="10175.475529790001"/>
    <s v="NO"/>
    <n v="42.696506015485078"/>
    <n v="80"/>
    <n v="2436"/>
    <n v="4744.2625150000003"/>
    <n v="52413.070980000004"/>
    <n v="20581.086713000001"/>
    <n v="15095.195822999998"/>
    <n v="20978.951098000001"/>
    <n v="-32606.572327999998"/>
    <n v="23978.951098000001"/>
    <n v="71.954006434759634"/>
    <n v="28.045993565240366"/>
    <n v="65.733038984009553"/>
    <n v="91.769770007820739"/>
    <n v="10.075801850593157"/>
    <n v="89.924198149406848"/>
    <n v="55.688946926046313"/>
    <n v="80"/>
    <n v="-135.97997758425555"/>
    <n v="0"/>
    <n v="57.947992344493585"/>
    <n v="46.358393875594871"/>
    <n v="0"/>
    <n v="0"/>
    <n v="194.75626087848934"/>
    <n v="0"/>
    <n v="39.267088014845413"/>
    <n v="0"/>
    <n v="0.24403309819254471"/>
    <n v="0"/>
    <n v="0"/>
    <n v="0.24403309819254471"/>
    <n v="4.8806619638508943E-2"/>
    <n v="46.358393875594871"/>
    <n v="46.407200495233383"/>
    <s v="2. Riesgo (&gt;=40 y &lt;60)"/>
  </r>
  <r>
    <s v="52250"/>
    <x v="1"/>
    <x v="16"/>
    <x v="702"/>
    <s v="Rural disperso"/>
    <n v="6"/>
    <s v="G5"/>
    <n v="0"/>
    <n v="3689.3843320000001"/>
    <n v="29449.982649000001"/>
    <n v="35872.265850000003"/>
    <n v="6182.1063100000001"/>
    <n v="505.36775999999998"/>
    <n v="33288.855201999999"/>
    <n v="2015.217584"/>
    <n v="6182.1063100000001"/>
    <n v="4087.7958320000002"/>
    <n v="0"/>
    <n v="524.44176900000457"/>
    <n v="3036.030917"/>
    <n v="0"/>
    <n v="78321.351664000002"/>
    <n v="27293.051048000001"/>
    <s v="Si"/>
    <n v="77.618477583633961"/>
    <n v="80"/>
    <n v="1611.3534520000001"/>
    <n v="2492.721978"/>
    <n v="33253.513602999999"/>
    <n v="28066.973384000001"/>
    <n v="33139.366980999999"/>
    <n v="35872.265850000003"/>
    <n v="3560.4726860000046"/>
    <n v="35872.265850000003"/>
    <n v="92.381582807097743"/>
    <n v="7.6184171929022568"/>
    <n v="6.0537305106212402"/>
    <n v="7.7154679625356586"/>
    <n v="34.847523016568559"/>
    <n v="65.152476983431441"/>
    <n v="66.123027120832546"/>
    <n v="100"/>
    <n v="9.9254189877163963"/>
    <n v="80"/>
    <n v="52.097272427773873"/>
    <n v="41.6778179422191"/>
    <n v="2.3815224163660389"/>
    <n v="10.54992019038654"/>
    <n v="154.69740514758271"/>
    <n v="0"/>
    <n v="84.40303096713339"/>
    <n v="80"/>
    <n v="2.050980226737682"/>
    <n v="0"/>
    <n v="30.183306730128848"/>
    <n v="32.234286956866526"/>
    <n v="6.4468573913733058"/>
    <n v="47.714479288244874"/>
    <n v="48.124675333592407"/>
    <s v="2. Riesgo (&gt;=40 y &lt;60)"/>
  </r>
  <r>
    <s v="52254"/>
    <x v="1"/>
    <x v="16"/>
    <x v="76"/>
    <s v="Rural"/>
    <n v="6"/>
    <s v="G5"/>
    <n v="0"/>
    <n v="1301.8849379999999"/>
    <n v="8553.8984220000002"/>
    <n v="12134.063944999998"/>
    <n v="2419.8324069999999"/>
    <n v="745.672371"/>
    <n v="11133.600752"/>
    <n v="3369.3779600000003"/>
    <n v="2401.1113159999995"/>
    <n v="1147.0808159999997"/>
    <n v="32.628956000000002"/>
    <n v="3115.8106529999986"/>
    <n v="189.151691"/>
    <n v="5.6796420000000003"/>
    <n v="41292.77116502"/>
    <n v="2463.6874305599999"/>
    <s v="Si"/>
    <n v="37.279382291575317"/>
    <n v="80"/>
    <n v="466.30399999999997"/>
    <n v="1092.9399579999999"/>
    <n v="7764.2227919999996"/>
    <n v="6986.4310690000002"/>
    <n v="9855.7833599999994"/>
    <n v="12134.063944999998"/>
    <n v="3337.5912999999987"/>
    <n v="12139.743586999997"/>
    <n v="81.224092807432456"/>
    <n v="18.775907192567544"/>
    <n v="30.263146982298043"/>
    <n v="38.570322973208604"/>
    <n v="5.966389179147761"/>
    <n v="94.033610820852232"/>
    <n v="47.772912832334505"/>
    <n v="70"/>
    <n v="27.493095517883113"/>
    <n v="20"/>
    <n v="48.275968197325675"/>
    <n v="38.620774557860543"/>
    <n v="42.720617708424683"/>
    <n v="100"/>
    <n v="234.38356908797692"/>
    <n v="0"/>
    <n v="89.982362126426736"/>
    <n v="80"/>
    <n v="0"/>
    <n v="0"/>
    <n v="60"/>
    <n v="60"/>
    <n v="12"/>
    <n v="50.620774557860543"/>
    <n v="50.620774557860543"/>
    <s v="2. Riesgo (&gt;=40 y &lt;60)"/>
  </r>
  <r>
    <s v="52256"/>
    <x v="1"/>
    <x v="16"/>
    <x v="703"/>
    <s v="Rural"/>
    <n v="6"/>
    <s v="G5"/>
    <n v="0"/>
    <n v="2193.3802959999998"/>
    <n v="12358.793237"/>
    <n v="16844.453107999998"/>
    <n v="3020.975657"/>
    <n v="448.04121400000002"/>
    <n v="20822.319389"/>
    <n v="6394.7273450000002"/>
    <n v="3020.9756559999996"/>
    <n v="1344.3371599999996"/>
    <n v="0"/>
    <n v="-1795.7724000000017"/>
    <n v="3940.211624"/>
    <n v="0"/>
    <n v="62937.09784129"/>
    <n v="18868.726778419998"/>
    <s v="Si"/>
    <n v="47.495636124997965"/>
    <n v="80"/>
    <n v="644.26689299999998"/>
    <n v="827.54056000000003"/>
    <n v="16963.587012"/>
    <n v="13376.128456"/>
    <n v="14552.173532999999"/>
    <n v="16844.453107999998"/>
    <n v="2144.4392239999984"/>
    <n v="16844.453107999998"/>
    <n v="86.391487094874464"/>
    <n v="13.608512905125536"/>
    <n v="30.71092718123516"/>
    <n v="39.141017980707808"/>
    <n v="29.980293698959112"/>
    <n v="70.019706301040884"/>
    <n v="44.500099076601089"/>
    <n v="50"/>
    <n v="12.730833172503131"/>
    <n v="60"/>
    <n v="46.553847437374841"/>
    <n v="37.243077949899877"/>
    <n v="32.504363875002035"/>
    <n v="100"/>
    <n v="128.44685471056792"/>
    <n v="70"/>
    <n v="78.8520048651135"/>
    <n v="70"/>
    <n v="0"/>
    <n v="0"/>
    <n v="80"/>
    <n v="80"/>
    <n v="16"/>
    <n v="53.243077949899877"/>
    <n v="53.243077949899877"/>
    <s v="2. Riesgo (&gt;=40 y &lt;60)"/>
  </r>
  <r>
    <s v="52258"/>
    <x v="1"/>
    <x v="16"/>
    <x v="704"/>
    <s v="Rural disperso"/>
    <n v="6"/>
    <s v="G5"/>
    <n v="0"/>
    <n v="2084.592318"/>
    <n v="17127.823659999998"/>
    <n v="22241.182539000001"/>
    <n v="3750.711468"/>
    <n v="1304.5893530000001"/>
    <n v="21810.707058"/>
    <n v="4944.2206459999998"/>
    <n v="3750.711468"/>
    <n v="2339.65744"/>
    <n v="27.544647999999999"/>
    <n v="-980.57854699999734"/>
    <n v="1332.777599"/>
    <n v="0"/>
    <n v="58325.828467059997"/>
    <n v="10694.71158659"/>
    <s v="Si"/>
    <n v="38.894468385604121"/>
    <n v="80"/>
    <n v="535"/>
    <n v="1666.11915"/>
    <n v="21810.707058"/>
    <n v="19800.290767999999"/>
    <n v="19212.415977999997"/>
    <n v="22241.182539000001"/>
    <n v="379.74370000000272"/>
    <n v="22241.182539000001"/>
    <n v="86.382169402687779"/>
    <n v="13.617830597312221"/>
    <n v="22.668777462610951"/>
    <n v="28.891313538943237"/>
    <n v="18.336150325974241"/>
    <n v="81.663849674025755"/>
    <n v="62.379030217634437"/>
    <n v="80"/>
    <n v="1.7073898806150287"/>
    <n v="100"/>
    <n v="60.834598762056238"/>
    <n v="48.667679009644992"/>
    <n v="41.105531614395879"/>
    <n v="100"/>
    <n v="311.42414018691591"/>
    <n v="0"/>
    <n v="90.782434129009147"/>
    <n v="100"/>
    <n v="0"/>
    <n v="0"/>
    <n v="66.666666666666671"/>
    <n v="66.666666666666671"/>
    <n v="13.333333333333336"/>
    <n v="62.001012342978328"/>
    <n v="62.001012342978328"/>
    <s v="3. Vulnerable (&gt;=60 y &lt;70)"/>
  </r>
  <r>
    <s v="52260"/>
    <x v="1"/>
    <x v="16"/>
    <x v="365"/>
    <s v="Rural"/>
    <n v="6"/>
    <s v="G5"/>
    <n v="0"/>
    <n v="1343.2206470000001"/>
    <n v="15508.558443"/>
    <n v="21707.846328"/>
    <n v="5102.4113980000002"/>
    <n v="2868.661748"/>
    <n v="20321.353158999998"/>
    <n v="1562.491951"/>
    <n v="5102.4113980000002"/>
    <n v="2834.7058850000003"/>
    <n v="0"/>
    <n v="-554.88469099999929"/>
    <n v="1188.0100279999999"/>
    <n v="0"/>
    <n v="65211.921765839994"/>
    <n v="34717.661147480001"/>
    <s v="Si"/>
    <n v="72.391187910674105"/>
    <n v="80"/>
    <n v="1568.4857730000001"/>
    <n v="3735.849369"/>
    <n v="19995.025505999998"/>
    <n v="18786.099437000001"/>
    <n v="16851.77909"/>
    <n v="21707.846328"/>
    <n v="633.12533700000063"/>
    <n v="21707.846328"/>
    <n v="77.629898587699273"/>
    <n v="22.370101412300727"/>
    <n v="7.6889168687469898"/>
    <n v="9.799509849890816"/>
    <n v="53.2382119823774"/>
    <n v="46.7617880176226"/>
    <n v="55.55620007651919"/>
    <n v="80"/>
    <n v="2.916573700742298"/>
    <n v="100"/>
    <n v="51.786279855962825"/>
    <n v="41.42902388477026"/>
    <n v="7.6088120893258946"/>
    <n v="33.706321525423192"/>
    <n v="238.18190979536541"/>
    <n v="0"/>
    <n v="93.953865832092944"/>
    <n v="100"/>
    <n v="0"/>
    <n v="0"/>
    <n v="44.568773841807733"/>
    <n v="44.568773841807733"/>
    <n v="8.9137547683615477"/>
    <n v="50.342778653131809"/>
    <n v="50.342778653131809"/>
    <s v="2. Riesgo (&gt;=40 y &lt;60)"/>
  </r>
  <r>
    <s v="52287"/>
    <x v="1"/>
    <x v="16"/>
    <x v="705"/>
    <s v="Rural"/>
    <n v="6"/>
    <s v="G5"/>
    <n v="0"/>
    <n v="1894.914577"/>
    <n v="9824.9648450000004"/>
    <n v="14908.148860000001"/>
    <n v="2845.0643399999999"/>
    <n v="561.46348399999999"/>
    <n v="11536.389286000001"/>
    <n v="2374.3295840000001"/>
    <n v="2824.836112"/>
    <n v="2098.0499719999998"/>
    <n v="19.003195000000002"/>
    <n v="4991.8563080000004"/>
    <n v="1954.689226"/>
    <n v="0"/>
    <n v="40479.949603120003"/>
    <n v="9229.3900485499998"/>
    <s v="OK"/>
    <n v="24.784758974532135"/>
    <n v="80"/>
    <n v="531.15700000000004"/>
    <n v="924.77153499999997"/>
    <n v="9189.5064120000006"/>
    <n v="8708.4496390000004"/>
    <n v="11719.879422"/>
    <n v="14908.148860000001"/>
    <n v="6965.5487290000001"/>
    <n v="14908.148860000001"/>
    <n v="78.613914658751256"/>
    <n v="21.386085341248744"/>
    <n v="20.581219349813122"/>
    <n v="26.230724715082594"/>
    <n v="22.799904987625386"/>
    <n v="77.200095012374618"/>
    <n v="74.271564395803779"/>
    <n v="100"/>
    <n v="46.723096169835259"/>
    <n v="0"/>
    <n v="44.963381013741198"/>
    <n v="35.970704810992963"/>
    <n v="55.215241025467861"/>
    <n v="100"/>
    <n v="174.1051205199216"/>
    <n v="0"/>
    <n v="94.765151125289847"/>
    <n v="100"/>
    <n v="0"/>
    <n v="0"/>
    <n v="66.666666666666671"/>
    <n v="66.666666666666671"/>
    <n v="13.333333333333336"/>
    <n v="49.304038144326299"/>
    <n v="49.304038144326299"/>
    <s v="2. Riesgo (&gt;=40 y &lt;60)"/>
  </r>
  <r>
    <s v="52317"/>
    <x v="1"/>
    <x v="16"/>
    <x v="706"/>
    <s v="Rural"/>
    <n v="6"/>
    <s v="G5"/>
    <n v="0"/>
    <n v="1876.2690882500001"/>
    <n v="21080.26279475"/>
    <n v="30598.799768000001"/>
    <n v="4137.0795512499999"/>
    <n v="1239.4314199999999"/>
    <n v="34486.608152000001"/>
    <n v="9521.8037449999993"/>
    <n v="4137.0795512499999"/>
    <n v="1754.8267542499998"/>
    <n v="77.123728999999997"/>
    <n v="-6270.0611810000009"/>
    <n v="2442.5037590000002"/>
    <n v="2000"/>
    <n v="65818.947457250004"/>
    <n v="31477.595554290001"/>
    <s v="NO"/>
    <n v="49.659092800618183"/>
    <n v="80"/>
    <n v="797.7"/>
    <n v="2203.7434960000001"/>
    <n v="34486.608152000001"/>
    <n v="28423.342914000001"/>
    <n v="22956.531883"/>
    <n v="30598.799768000001"/>
    <n v="-3750.4336930000009"/>
    <n v="32598.799768000001"/>
    <n v="75.024288720656855"/>
    <n v="24.975711279343145"/>
    <n v="27.610148562690114"/>
    <n v="35.189081559301968"/>
    <n v="47.824519793080832"/>
    <n v="52.175480206919168"/>
    <n v="42.417041599303708"/>
    <n v="50"/>
    <n v="-11.504821403521561"/>
    <n v="60"/>
    <n v="44.468054609112855"/>
    <n v="35.574443687290284"/>
    <n v="0"/>
    <n v="0"/>
    <n v="276.26219079854582"/>
    <n v="0"/>
    <n v="82.418493546027747"/>
    <n v="80"/>
    <n v="0"/>
    <n v="0"/>
    <n v="26.666666666666668"/>
    <n v="26.666666666666668"/>
    <n v="5.3333333333333339"/>
    <n v="40.90777702062362"/>
    <n v="40.90777702062362"/>
    <s v="2. Riesgo (&gt;=40 y &lt;60)"/>
  </r>
  <r>
    <s v="52320"/>
    <x v="1"/>
    <x v="16"/>
    <x v="707"/>
    <s v="Intermedio"/>
    <n v="6"/>
    <s v="G5"/>
    <n v="0"/>
    <n v="1861.4647219999999"/>
    <n v="14575.342952999999"/>
    <n v="18918.237075000001"/>
    <n v="3341.139122"/>
    <n v="701.28702899999996"/>
    <n v="9783.3281989999996"/>
    <n v="1366.123709"/>
    <n v="3468.8436350000002"/>
    <n v="1419.1688940000004"/>
    <n v="61.514806999999998"/>
    <n v="7085.2341350000024"/>
    <n v="1371.0933789999999"/>
    <n v="0"/>
    <n v="70612.339084470004"/>
    <n v="11587.589846030001"/>
    <s v="Si"/>
    <n v="70.840368821011282"/>
    <n v="80"/>
    <n v="758.03134999999997"/>
    <n v="1589.2935230000001"/>
    <n v="9783.3281989999996"/>
    <n v="8209.7527890000001"/>
    <n v="16436.807675"/>
    <n v="18918.237075000001"/>
    <n v="8517.8423210000019"/>
    <n v="18918.237075000001"/>
    <n v="86.883400444964565"/>
    <n v="13.116599555035435"/>
    <n v="13.963793110197797"/>
    <n v="17.796827623592247"/>
    <n v="16.410148702436196"/>
    <n v="83.589851297563797"/>
    <n v="40.911872754391261"/>
    <n v="50"/>
    <n v="45.024503537151077"/>
    <n v="0"/>
    <n v="32.900655695238292"/>
    <n v="26.320524556190634"/>
    <n v="9.1596311789887181"/>
    <n v="40.57630415218172"/>
    <n v="209.66065888963564"/>
    <n v="0"/>
    <n v="83.91574546010996"/>
    <n v="80"/>
    <n v="0"/>
    <n v="0"/>
    <n v="40.192101384060571"/>
    <n v="40.192101384060571"/>
    <n v="8.0384202768121149"/>
    <n v="34.358944833002752"/>
    <n v="34.358944833002752"/>
    <s v="1. Deterioro (&lt;40)"/>
  </r>
  <r>
    <s v="52323"/>
    <x v="1"/>
    <x v="16"/>
    <x v="708"/>
    <s v="Intermedio"/>
    <n v="6"/>
    <s v="G4"/>
    <n v="0"/>
    <n v="1531.8531507499999"/>
    <n v="8680.7463482500007"/>
    <n v="11543.387792000001"/>
    <n v="2642.8405917499999"/>
    <n v="723.88533399999994"/>
    <n v="13410.178053"/>
    <n v="738.78957600000001"/>
    <n v="2642.8405917499999"/>
    <n v="1474.16026175"/>
    <n v="20.584021"/>
    <n v="284.13031900000351"/>
    <n v="900.22623699999997"/>
    <n v="0"/>
    <n v="49834.401321810001"/>
    <n v="6883.3893896300006"/>
    <s v="NO"/>
    <n v="40.655336660031452"/>
    <n v="80"/>
    <n v="473.75"/>
    <n v="1099.4183909999999"/>
    <n v="10090.577142999999"/>
    <n v="9534.1939120000006"/>
    <n v="10212.599499"/>
    <n v="11543.387792000001"/>
    <n v="1204.9405770000035"/>
    <n v="11543.387792000001"/>
    <n v="88.471423493869906"/>
    <n v="11.528576506130094"/>
    <n v="5.509170520183547"/>
    <n v="7.6913424266615484"/>
    <n v="13.812525498560547"/>
    <n v="86.187474501439453"/>
    <n v="55.779386254010156"/>
    <n v="80"/>
    <n v="10.438361759232176"/>
    <n v="60"/>
    <n v="49.081478686846218"/>
    <n v="39.26518294947698"/>
    <n v="0"/>
    <n v="0"/>
    <n v="232.0672065435356"/>
    <n v="0"/>
    <n v="94.486110921950882"/>
    <n v="100"/>
    <n v="0"/>
    <n v="0"/>
    <n v="33.333333333333336"/>
    <n v="33.333333333333336"/>
    <n v="6.6666666666666679"/>
    <n v="45.931849616143651"/>
    <n v="45.931849616143651"/>
    <s v="2. Riesgo (&gt;=40 y &lt;60)"/>
  </r>
  <r>
    <s v="52352"/>
    <x v="1"/>
    <x v="16"/>
    <x v="709"/>
    <s v="Intermedio"/>
    <n v="6"/>
    <s v="G4"/>
    <n v="0"/>
    <n v="2074.8742665"/>
    <n v="10566.7803895"/>
    <n v="18423.786201999999"/>
    <n v="5901.6829975000001"/>
    <n v="1179.9627680000001"/>
    <n v="20319.098006"/>
    <n v="10110.429262"/>
    <n v="5901.6829975000001"/>
    <n v="4309.2849194999999"/>
    <n v="25.428840999999998"/>
    <n v="-3487.7098819999992"/>
    <n v="5413.3439950000002"/>
    <n v="0"/>
    <n v="58807.973909980006"/>
    <n v="19886.242782189998"/>
    <s v="Si"/>
    <n v="24.888735430860102"/>
    <n v="80"/>
    <n v="656.00699999999995"/>
    <n v="3823.3174770000001"/>
    <n v="20319.098006"/>
    <n v="14623.692337"/>
    <n v="12641.654655999999"/>
    <n v="18423.786201999999"/>
    <n v="1951.0629540000009"/>
    <n v="18423.786201999999"/>
    <n v="68.615943093323992"/>
    <n v="31.384056906676008"/>
    <n v="49.758258260354395"/>
    <n v="69.467409192100249"/>
    <n v="33.815555034476716"/>
    <n v="66.184444965523284"/>
    <n v="73.017898815057464"/>
    <n v="100"/>
    <n v="10.58991312973553"/>
    <n v="60"/>
    <n v="65.407182212859908"/>
    <n v="52.325745770287931"/>
    <n v="55.111264569139898"/>
    <n v="100"/>
    <n v="582.81656704882732"/>
    <n v="0"/>
    <n v="71.970184565681947"/>
    <n v="70"/>
    <n v="1.7705962272462037"/>
    <n v="0"/>
    <n v="56.666666666666664"/>
    <n v="58.437262893912866"/>
    <n v="11.687452578782574"/>
    <n v="63.659079103621266"/>
    <n v="64.013198349070507"/>
    <s v="3. Vulnerable (&gt;=60 y &lt;70)"/>
  </r>
  <r>
    <s v="52354"/>
    <x v="1"/>
    <x v="16"/>
    <x v="710"/>
    <s v="Rural"/>
    <n v="6"/>
    <s v="G5"/>
    <n v="0"/>
    <n v="1452.7338817499999"/>
    <n v="8416.3989972500003"/>
    <n v="30558.771175000002"/>
    <n v="2747.22769475"/>
    <n v="362.63808299999999"/>
    <n v="42137.562311000002"/>
    <n v="33062.083575999997"/>
    <n v="2747.22769475"/>
    <n v="1216.23815175"/>
    <n v="0"/>
    <n v="-13109.780679000003"/>
    <n v="1752.3714649999999"/>
    <n v="0"/>
    <n v="56715.882409089994"/>
    <n v="29157.828316529998"/>
    <s v="Si"/>
    <n v="49.247729486337029"/>
    <n v="80"/>
    <n v="1029.0999999999999"/>
    <n v="1294.493813"/>
    <n v="42137.562311000002"/>
    <n v="10194.709876000001"/>
    <n v="9869.1328790000007"/>
    <n v="30558.771175000002"/>
    <n v="-11357.409214000003"/>
    <n v="30558.771175000002"/>
    <n v="32.295581594177108"/>
    <n v="67.704418405822892"/>
    <n v="78.462259710190082"/>
    <n v="100"/>
    <n v="51.410340592455988"/>
    <n v="48.589659407544012"/>
    <n v="44.271472440171323"/>
    <n v="50"/>
    <n v="-37.165791611710652"/>
    <n v="0"/>
    <n v="53.258815562673384"/>
    <n v="42.60705245013871"/>
    <n v="30.752270513662971"/>
    <n v="100"/>
    <n v="125.78892362258286"/>
    <n v="70"/>
    <n v="24.193876714455012"/>
    <n v="0"/>
    <n v="0.84943227278407907"/>
    <n v="0"/>
    <n v="56.666666666666664"/>
    <n v="57.516098939450742"/>
    <n v="11.503219787890149"/>
    <n v="53.940385783472045"/>
    <n v="54.110272238028855"/>
    <s v="2. Riesgo (&gt;=40 y &lt;60)"/>
  </r>
  <r>
    <s v="52356"/>
    <x v="1"/>
    <x v="16"/>
    <x v="711"/>
    <s v="Ciudades y aglomeraciones"/>
    <n v="3"/>
    <s v="G2"/>
    <n v="0"/>
    <n v="0"/>
    <n v="183843.47782500001"/>
    <n v="226681.04108699999"/>
    <n v="33408.288306999995"/>
    <n v="8200.1114809999999"/>
    <n v="223333.802222"/>
    <n v="336.74216899999999"/>
    <n v="33408.288306999995"/>
    <n v="11027.111932999996"/>
    <n v="673.13521800000001"/>
    <n v="-2942.4126820000238"/>
    <n v="13572.871467999999"/>
    <n v="0"/>
    <n v="247350.290916"/>
    <n v="89778.365426999997"/>
    <s v="NO"/>
    <n v="72.896976199299786"/>
    <n v="70"/>
    <n v="39506.585080999997"/>
    <n v="32624.425724000001"/>
    <n v="207242.27739500001"/>
    <n v="187296.50265800001"/>
    <n v="183843.47782500001"/>
    <n v="226681.04108699999"/>
    <n v="11303.594003999975"/>
    <n v="226681.04108699999"/>
    <n v="81.102273460285133"/>
    <n v="18.897726539714867"/>
    <n v="0.15077975910931249"/>
    <n v="0.19892930768997405"/>
    <n v="36.296041979384079"/>
    <n v="63.703958020615921"/>
    <n v="33.007114377331028"/>
    <n v="40"/>
    <n v="4.986563476943652"/>
    <n v="100"/>
    <n v="44.560122773604157"/>
    <n v="35.648098218883327"/>
    <n v="0"/>
    <n v="0"/>
    <n v="82.579715905868426"/>
    <n v="80"/>
    <n v="90.37562461303024"/>
    <n v="100"/>
    <n v="0"/>
    <n v="0"/>
    <n v="60"/>
    <n v="60"/>
    <n v="12"/>
    <n v="47.648098218883327"/>
    <n v="47.648098218883327"/>
    <s v="2. Riesgo (&gt;=40 y &lt;60)"/>
  </r>
  <r>
    <s v="52378"/>
    <x v="1"/>
    <x v="16"/>
    <x v="712"/>
    <s v="Intermedio"/>
    <n v="6"/>
    <s v="G5"/>
    <n v="0"/>
    <n v="2409.6032839999998"/>
    <n v="19869.919307"/>
    <n v="28886.796067000003"/>
    <n v="4140.3052886999994"/>
    <n v="940.68805499999996"/>
    <n v="26303.365152000002"/>
    <n v="6469.932742"/>
    <n v="4140.3052886999994"/>
    <n v="2136.4155796999994"/>
    <n v="77.131034"/>
    <n v="579.54120600000169"/>
    <n v="904.42879600000003"/>
    <n v="0"/>
    <n v="74855.057941999999"/>
    <n v="16452.221365000001"/>
    <s v="Si"/>
    <n v="44.840500974178759"/>
    <n v="80"/>
    <n v="1366.7"/>
    <n v="1690.4555769999999"/>
    <n v="26303.365152000002"/>
    <n v="22481.807311"/>
    <n v="22279.522591000001"/>
    <n v="28886.796067000003"/>
    <n v="1561.1010360000018"/>
    <n v="28886.796067000003"/>
    <n v="77.127011729943675"/>
    <n v="22.872988270056325"/>
    <n v="24.597357427888088"/>
    <n v="31.349285017716067"/>
    <n v="21.978770462976179"/>
    <n v="78.021229537023828"/>
    <n v="51.600435975840931"/>
    <n v="70"/>
    <n v="5.4042027796339402"/>
    <n v="80"/>
    <n v="56.448700564959246"/>
    <n v="45.158960451967403"/>
    <n v="35.159499025821241"/>
    <n v="100"/>
    <n v="123.68885468647106"/>
    <n v="70"/>
    <n v="85.471220815601896"/>
    <n v="80"/>
    <n v="0"/>
    <n v="0"/>
    <n v="83.333333333333329"/>
    <n v="83.333333333333329"/>
    <n v="16.666666666666668"/>
    <n v="61.825627118634074"/>
    <n v="61.825627118634074"/>
    <s v="3. Vulnerable (&gt;=60 y &lt;70)"/>
  </r>
  <r>
    <s v="52381"/>
    <x v="1"/>
    <x v="16"/>
    <x v="713"/>
    <s v="Rural"/>
    <n v="6"/>
    <s v="G5"/>
    <n v="0"/>
    <n v="2245.1913332499998"/>
    <n v="13021.71095475"/>
    <n v="17176.070207000001"/>
    <n v="3317.12810425"/>
    <n v="674.73445500000003"/>
    <n v="17015.613956000001"/>
    <n v="2483.1811110000003"/>
    <n v="3317.12810425"/>
    <n v="1818.1440782500001"/>
    <n v="0"/>
    <n v="-1222.8161989999971"/>
    <n v="2215.7842000000001"/>
    <n v="0"/>
    <n v="37919.814911859998"/>
    <n v="10148.711010749999"/>
    <s v="Si"/>
    <n v="36.454027015728876"/>
    <n v="80"/>
    <n v="562"/>
    <n v="1058.2733459999999"/>
    <n v="16899.90238"/>
    <n v="15596.193137"/>
    <n v="15266.902288000001"/>
    <n v="17176.070207000001"/>
    <n v="992.96800100000291"/>
    <n v="17176.070207000001"/>
    <n v="88.88472219785217"/>
    <n v="11.11527780214783"/>
    <n v="14.593544008586228"/>
    <n v="18.599443939658713"/>
    <n v="26.763609037489886"/>
    <n v="73.236390962510114"/>
    <n v="54.810788763947386"/>
    <n v="70"/>
    <n v="5.7811128449819966"/>
    <n v="80"/>
    <n v="50.590222540863337"/>
    <n v="40.472178032690671"/>
    <n v="43.545972984271124"/>
    <n v="100"/>
    <n v="188.30486583629894"/>
    <n v="0"/>
    <n v="92.285699563904828"/>
    <n v="100"/>
    <n v="0"/>
    <n v="0"/>
    <n v="66.666666666666671"/>
    <n v="66.666666666666671"/>
    <n v="13.333333333333336"/>
    <n v="53.805511366024007"/>
    <n v="53.805511366024007"/>
    <s v="2. Riesgo (&gt;=40 y &lt;60)"/>
  </r>
  <r>
    <s v="52385"/>
    <x v="1"/>
    <x v="16"/>
    <x v="714"/>
    <s v="Rural"/>
    <n v="6"/>
    <s v="G5"/>
    <n v="0"/>
    <n v="1186.1227730000001"/>
    <n v="6785.3480060000002"/>
    <n v="10103.683660000001"/>
    <n v="2388.406755"/>
    <n v="894.59101399999997"/>
    <n v="8423.1249199999984"/>
    <n v="568.89848299999994"/>
    <n v="2388.406755"/>
    <n v="1264.133425"/>
    <n v="0"/>
    <n v="946.76889500000107"/>
    <n v="946.20091000000002"/>
    <n v="0"/>
    <n v="28806.882611669997"/>
    <n v="1891.38493677"/>
    <s v="Si"/>
    <n v="57.181683584825571"/>
    <n v="80"/>
    <n v="367.16994"/>
    <n v="1202.2839819999999"/>
    <n v="8032.6414349999995"/>
    <n v="6452.7128839999996"/>
    <n v="7971.4707790000002"/>
    <n v="10103.683660000001"/>
    <n v="1892.9698050000011"/>
    <n v="10103.683660000001"/>
    <n v="78.896678154707786"/>
    <n v="21.103321845292214"/>
    <n v="6.7540074307719049"/>
    <n v="8.6079695585096001"/>
    <n v="6.565739730559315"/>
    <n v="93.434260269440685"/>
    <n v="52.927895231982795"/>
    <n v="70"/>
    <n v="18.735442128836414"/>
    <n v="40"/>
    <n v="46.629110334648502"/>
    <n v="37.303288267718806"/>
    <n v="22.818316415174429"/>
    <n v="100"/>
    <n v="327.44619072029695"/>
    <n v="0"/>
    <n v="80.331145566688676"/>
    <n v="80"/>
    <n v="2.5734470852472717"/>
    <n v="0"/>
    <n v="60"/>
    <n v="62.573447085247274"/>
    <n v="12.514689417049455"/>
    <n v="49.303288267718806"/>
    <n v="49.817977684768259"/>
    <s v="2. Riesgo (&gt;=40 y &lt;60)"/>
  </r>
  <r>
    <s v="52390"/>
    <x v="1"/>
    <x v="16"/>
    <x v="715"/>
    <s v="Rural"/>
    <n v="6"/>
    <s v="G5"/>
    <n v="0"/>
    <n v="4854.5425210000003"/>
    <n v="11784.972145"/>
    <n v="21761.085027000001"/>
    <n v="6182.7605930000009"/>
    <n v="862.06536500000004"/>
    <n v="15146.395483"/>
    <n v="7228.0650980000009"/>
    <n v="6182.7605930000009"/>
    <n v="3177.6289660000011"/>
    <n v="131.01805100000001"/>
    <n v="7150.1357260000004"/>
    <n v="2053.5393960000001"/>
    <n v="0"/>
    <n v="45313.141913940002"/>
    <n v="21186.158208140001"/>
    <s v="NO"/>
    <n v="47.825281755815091"/>
    <n v="80"/>
    <n v="690.78968499999996"/>
    <n v="1328.2180719999999"/>
    <n v="11605.817674000002"/>
    <n v="10793.034044"/>
    <n v="16639.514665999999"/>
    <n v="21761.085027000001"/>
    <n v="9334.6931729999997"/>
    <n v="21761.085027000001"/>
    <n v="76.464545059929549"/>
    <n v="23.535454940070451"/>
    <n v="47.721354602899623"/>
    <n v="60.820775209845166"/>
    <n v="46.754997144928396"/>
    <n v="53.245002855071604"/>
    <n v="51.394986401343914"/>
    <n v="70"/>
    <n v="42.896267173341805"/>
    <n v="0"/>
    <n v="41.520246600997453"/>
    <n v="33.216197280797964"/>
    <n v="0"/>
    <n v="0"/>
    <n v="192.27531922396901"/>
    <n v="0"/>
    <n v="92.996756860821222"/>
    <n v="100"/>
    <n v="2.5687816754886041"/>
    <n v="0"/>
    <n v="33.333333333333336"/>
    <n v="35.902115008821937"/>
    <n v="7.180423001764388"/>
    <n v="39.882863947464628"/>
    <n v="40.396620282562353"/>
    <s v="2. Riesgo (&gt;=40 y &lt;60)"/>
  </r>
  <r>
    <s v="52399"/>
    <x v="1"/>
    <x v="16"/>
    <x v="65"/>
    <s v="Intermedio"/>
    <n v="6"/>
    <s v="G5"/>
    <n v="0"/>
    <n v="1394.2145714999999"/>
    <n v="31161.304904500001"/>
    <n v="38499.033338000001"/>
    <n v="4338.9478314999997"/>
    <n v="772.59028000000001"/>
    <n v="36600.096938999995"/>
    <n v="3235.0786309999999"/>
    <n v="4338.9478314999997"/>
    <n v="2380.4160884999997"/>
    <n v="40.020999000000003"/>
    <n v="-59.595343999993929"/>
    <n v="2043.9432340000001"/>
    <n v="0"/>
    <n v="106233.39368622001"/>
    <n v="11941.14457586"/>
    <s v="Si"/>
    <n v="40.206055038316158"/>
    <n v="80"/>
    <n v="1902.5"/>
    <n v="2944.73326"/>
    <n v="36600.096938999995"/>
    <n v="35341.422186999996"/>
    <n v="32555.519476000001"/>
    <n v="38499.033338000001"/>
    <n v="2024.3688890000062"/>
    <n v="38499.033338000001"/>
    <n v="84.561914036076516"/>
    <n v="15.438085963923484"/>
    <n v="8.8389892420005971"/>
    <n v="11.265274890945635"/>
    <n v="11.240481134520074"/>
    <n v="88.759518865479919"/>
    <n v="54.861597348983935"/>
    <n v="70"/>
    <n v="5.2582330346509707"/>
    <n v="80"/>
    <n v="53.092575944069814"/>
    <n v="42.474060755255856"/>
    <n v="39.793944961683842"/>
    <n v="100"/>
    <n v="154.78230013140603"/>
    <n v="0"/>
    <n v="96.561007053894457"/>
    <n v="100"/>
    <n v="0"/>
    <n v="0"/>
    <n v="66.666666666666671"/>
    <n v="66.666666666666671"/>
    <n v="13.333333333333336"/>
    <n v="55.807394088589191"/>
    <n v="55.807394088589191"/>
    <s v="2. Riesgo (&gt;=40 y &lt;60)"/>
  </r>
  <r>
    <s v="52405"/>
    <x v="1"/>
    <x v="16"/>
    <x v="716"/>
    <s v="Rural"/>
    <n v="6"/>
    <s v="G5"/>
    <n v="0"/>
    <n v="2191.4408749999998"/>
    <n v="12403.536190999999"/>
    <n v="16765.352859999999"/>
    <n v="3883.1176619999997"/>
    <n v="529.76728500000002"/>
    <n v="17730.917388000002"/>
    <n v="2328.3705499999996"/>
    <n v="3859.6530409999996"/>
    <n v="1909.3881609999994"/>
    <n v="0"/>
    <n v="-2263.7284959999997"/>
    <n v="2324.2759420000002"/>
    <n v="0"/>
    <n v="49259.051059230005"/>
    <n v="8682.9813717699999"/>
    <s v="Si"/>
    <n v="46.618448590656463"/>
    <n v="80"/>
    <n v="834.94575999999995"/>
    <n v="1654.944168"/>
    <n v="17078.816476"/>
    <n v="15285.171507999999"/>
    <n v="14594.977065999999"/>
    <n v="16765.352859999999"/>
    <n v="60.547446000000491"/>
    <n v="16765.352859999999"/>
    <n v="87.05439836474757"/>
    <n v="12.94560163525243"/>
    <n v="13.131698146514422"/>
    <n v="16.736324183139704"/>
    <n v="17.627179543774442"/>
    <n v="82.372820456225554"/>
    <n v="49.470461223252727"/>
    <n v="70"/>
    <n v="0.36114626698051194"/>
    <n v="100"/>
    <n v="56.410949254923537"/>
    <n v="45.12875940393883"/>
    <n v="33.381551409343537"/>
    <n v="100"/>
    <n v="198.20978167491984"/>
    <n v="0"/>
    <n v="89.497838035085636"/>
    <n v="80"/>
    <n v="0"/>
    <n v="0"/>
    <n v="60"/>
    <n v="60"/>
    <n v="12"/>
    <n v="57.12875940393883"/>
    <n v="57.12875940393883"/>
    <s v="2. Riesgo (&gt;=40 y &lt;60)"/>
  </r>
  <r>
    <s v="52411"/>
    <x v="1"/>
    <x v="16"/>
    <x v="717"/>
    <s v="Rural"/>
    <n v="6"/>
    <s v="G5"/>
    <n v="0"/>
    <n v="1778.6218240000001"/>
    <n v="12838.68417"/>
    <n v="18152.343677000001"/>
    <n v="2640.1578810000001"/>
    <n v="480.741804"/>
    <n v="20059.835101999997"/>
    <n v="3792.6383689999998"/>
    <n v="2640.1578810000001"/>
    <n v="1369.9739190000003"/>
    <n v="3.7043780000000002"/>
    <n v="-110.29584299999624"/>
    <n v="703.63087299999995"/>
    <n v="0"/>
    <n v="43384.144605690002"/>
    <n v="13502.08374892"/>
    <s v="Si"/>
    <n v="36.722657825773034"/>
    <n v="80"/>
    <n v="572.95000000000005"/>
    <n v="861.53605700000003"/>
    <n v="16992.455557999998"/>
    <n v="14709.328079000001"/>
    <n v="14617.305994"/>
    <n v="18152.343677000001"/>
    <n v="597.03940800000373"/>
    <n v="18152.343677000001"/>
    <n v="80.525723036639704"/>
    <n v="19.474276963360296"/>
    <n v="18.906627844721754"/>
    <n v="24.096461043252752"/>
    <n v="31.122161959484963"/>
    <n v="68.87783804051503"/>
    <n v="51.889848287447933"/>
    <n v="70"/>
    <n v="3.2890486133561083"/>
    <n v="100"/>
    <n v="56.489715209425619"/>
    <n v="45.191772167540499"/>
    <n v="43.277342174226966"/>
    <n v="100"/>
    <n v="150.36845396631469"/>
    <n v="0"/>
    <n v="86.563875531661424"/>
    <n v="80"/>
    <n v="2.0951430135853855"/>
    <n v="0"/>
    <n v="60"/>
    <n v="62.095143013585385"/>
    <n v="12.419028602717077"/>
    <n v="57.191772167540499"/>
    <n v="57.610800770257576"/>
    <s v="2. Riesgo (&gt;=40 y &lt;60)"/>
  </r>
  <r>
    <s v="52418"/>
    <x v="1"/>
    <x v="16"/>
    <x v="718"/>
    <s v="Rural"/>
    <n v="6"/>
    <s v="G4"/>
    <n v="0"/>
    <n v="2227.07950325"/>
    <n v="13425.765525749999"/>
    <n v="18373.998534999999"/>
    <n v="4046.6363902500002"/>
    <n v="829.75151600000004"/>
    <n v="21814.259254000001"/>
    <n v="7956.951196"/>
    <n v="4046.6363902500002"/>
    <n v="2487.6570672500002"/>
    <n v="0"/>
    <n v="-1642.160824999999"/>
    <n v="3848.559452"/>
    <n v="0"/>
    <n v="135568.06637571999"/>
    <n v="29712.83787304"/>
    <s v="Si"/>
    <n v="37.872144705021867"/>
    <n v="80"/>
    <n v="629.5"/>
    <n v="1819.556887"/>
    <n v="18457.180036999998"/>
    <n v="16364.833236"/>
    <n v="15652.845029"/>
    <n v="18373.998534999999"/>
    <n v="2206.3986270000009"/>
    <n v="18373.998534999999"/>
    <n v="85.190194171309159"/>
    <n v="14.809805828690841"/>
    <n v="36.475917441665878"/>
    <n v="50.923958578276462"/>
    <n v="21.91728381718773"/>
    <n v="78.082716182812277"/>
    <n v="61.474687304344471"/>
    <n v="80"/>
    <n v="12.008266043981161"/>
    <n v="60"/>
    <n v="56.763296117955917"/>
    <n v="45.410636894364735"/>
    <n v="42.127855294978133"/>
    <n v="100"/>
    <n v="289.0479566322478"/>
    <n v="0"/>
    <n v="88.663778557690847"/>
    <n v="80"/>
    <n v="0"/>
    <n v="0"/>
    <n v="60"/>
    <n v="60"/>
    <n v="12"/>
    <n v="57.410636894364735"/>
    <n v="57.410636894364735"/>
    <s v="2. Riesgo (&gt;=40 y &lt;60)"/>
  </r>
  <r>
    <s v="52427"/>
    <x v="1"/>
    <x v="16"/>
    <x v="719"/>
    <s v="Rural disperso"/>
    <n v="6"/>
    <s v="G5"/>
    <n v="0"/>
    <n v="2800.7597179999998"/>
    <n v="14807.312363999999"/>
    <n v="19624.578721999998"/>
    <n v="4475.7265370000005"/>
    <n v="917.55271400000004"/>
    <n v="26984.569764"/>
    <n v="10511.256820999999"/>
    <n v="4475.7265370000005"/>
    <n v="2537.8687740000005"/>
    <n v="0"/>
    <n v="-1457.6240790000011"/>
    <n v="1589.6436659999999"/>
    <n v="0"/>
    <n v="41637.93767911"/>
    <n v="11756.110116450001"/>
    <s v="Si"/>
    <n v="37.60189085384382"/>
    <n v="80"/>
    <n v="601.31358399999999"/>
    <n v="1674.966819"/>
    <n v="19144.345037999999"/>
    <n v="15849.187026"/>
    <n v="17608.072081999999"/>
    <n v="19624.578721999998"/>
    <n v="132.01958699999886"/>
    <n v="19624.578721999998"/>
    <n v="89.724586353849162"/>
    <n v="10.275413646150838"/>
    <n v="38.952841986841761"/>
    <n v="49.645322643929489"/>
    <n v="28.234131591844214"/>
    <n v="71.765868408155782"/>
    <n v="56.70294538819364"/>
    <n v="80"/>
    <n v="0.67272571233337719"/>
    <n v="100"/>
    <n v="62.337320939647228"/>
    <n v="49.869856751717784"/>
    <n v="42.39810914615618"/>
    <n v="100"/>
    <n v="278.55130227691649"/>
    <n v="0"/>
    <n v="82.787825828152521"/>
    <n v="80"/>
    <n v="0"/>
    <n v="0"/>
    <n v="60"/>
    <n v="60"/>
    <n v="12"/>
    <n v="61.869856751717784"/>
    <n v="61.869856751717784"/>
    <s v="3. Vulnerable (&gt;=60 y &lt;70)"/>
  </r>
  <r>
    <s v="52435"/>
    <x v="1"/>
    <x v="16"/>
    <x v="720"/>
    <s v="Rural disperso"/>
    <n v="6"/>
    <s v="G5"/>
    <n v="0"/>
    <n v="1453.568078"/>
    <n v="10125.893797000001"/>
    <n v="13339.961614000002"/>
    <n v="2017.8153870000001"/>
    <n v="245.22728900000001"/>
    <n v="13240.279586000001"/>
    <n v="1981.3465349999999"/>
    <n v="2017.8153870000001"/>
    <n v="753.07785699999999"/>
    <n v="32.651812"/>
    <n v="-1007.959601999999"/>
    <n v="772.50910599999997"/>
    <n v="0"/>
    <n v="38694.03915289"/>
    <n v="8491.1099630299996"/>
    <s v="Si"/>
    <n v="47.61407378682064"/>
    <n v="80"/>
    <n v="382.05200000000002"/>
    <n v="564.19050900000002"/>
    <n v="13083.183686"/>
    <n v="10046.030326"/>
    <n v="11579.461875000001"/>
    <n v="13339.961614000002"/>
    <n v="-202.79868399999907"/>
    <n v="13339.961614000002"/>
    <n v="86.802812557178612"/>
    <n v="13.197187442821388"/>
    <n v="14.964536980737439"/>
    <n v="19.072273773417667"/>
    <n v="21.944232623219978"/>
    <n v="78.055767376780025"/>
    <n v="37.321444858225767"/>
    <n v="50"/>
    <n v="-1.5202343894840464"/>
    <n v="100"/>
    <n v="52.065045718603827"/>
    <n v="41.652036574883063"/>
    <n v="32.38592621317936"/>
    <n v="100"/>
    <n v="147.67374833792258"/>
    <n v="50"/>
    <n v="76.785823444105702"/>
    <n v="70"/>
    <n v="0"/>
    <n v="0"/>
    <n v="73.333333333333329"/>
    <n v="73.333333333333329"/>
    <n v="14.666666666666666"/>
    <n v="56.318703241549727"/>
    <n v="56.318703241549727"/>
    <s v="2. Riesgo (&gt;=40 y &lt;60)"/>
  </r>
  <r>
    <s v="52473"/>
    <x v="1"/>
    <x v="16"/>
    <x v="503"/>
    <s v="Rural"/>
    <n v="6"/>
    <s v="G5"/>
    <n v="0"/>
    <n v="3781.0482950000001"/>
    <n v="14393.178817"/>
    <n v="20531.17697"/>
    <n v="4731.8486389999998"/>
    <n v="590.58131400000002"/>
    <n v="17598.590747999999"/>
    <n v="2477.0424410000001"/>
    <n v="4731.8486389999998"/>
    <n v="2553.1908529999996"/>
    <n v="44.481239000000002"/>
    <n v="753.92843600000197"/>
    <n v="1844.182918"/>
    <n v="0"/>
    <n v="66892.227990560001"/>
    <n v="37344.766204440006"/>
    <s v="Si"/>
    <n v="38.550222533307142"/>
    <n v="80"/>
    <n v="228.59543400000001"/>
    <n v="950.800344"/>
    <n v="17598.590747999999"/>
    <n v="16913.668858000001"/>
    <n v="18174.227112"/>
    <n v="20531.17697"/>
    <n v="2642.5925930000021"/>
    <n v="20531.17697"/>
    <n v="88.520142505985135"/>
    <n v="11.479857494014865"/>
    <n v="14.075231798213757"/>
    <n v="17.938856018425088"/>
    <n v="55.828258866949675"/>
    <n v="44.171741133050325"/>
    <n v="53.957576579194537"/>
    <n v="70"/>
    <n v="12.871120817191038"/>
    <n v="60"/>
    <n v="40.718090929098061"/>
    <n v="32.574472743278449"/>
    <n v="41.449777466692858"/>
    <n v="100"/>
    <n v="415.93146781750681"/>
    <n v="0"/>
    <n v="96.108086722353974"/>
    <n v="100"/>
    <n v="0"/>
    <n v="0"/>
    <n v="66.666666666666671"/>
    <n v="66.666666666666671"/>
    <n v="13.333333333333336"/>
    <n v="45.907806076611784"/>
    <n v="45.907806076611784"/>
    <s v="2. Riesgo (&gt;=40 y &lt;60)"/>
  </r>
  <r>
    <s v="52480"/>
    <x v="1"/>
    <x v="16"/>
    <x v="72"/>
    <s v="Ciudades y aglomeraciones"/>
    <n v="6"/>
    <s v="G2"/>
    <n v="0"/>
    <n v="1342.0301019999999"/>
    <n v="7007.2435569999998"/>
    <n v="12212.35274"/>
    <n v="3011.1000399999998"/>
    <n v="350.28114199999999"/>
    <n v="7944.5526450000007"/>
    <n v="318.70441"/>
    <n v="3011.1000399999998"/>
    <n v="1651.8530789999998"/>
    <n v="14.801736999999999"/>
    <n v="3078.0142190000006"/>
    <n v="757.75707"/>
    <n v="0"/>
    <n v="25381.5238326"/>
    <n v="3600.1875500199999"/>
    <s v="Si"/>
    <n v="59.8327188288619"/>
    <n v="80"/>
    <n v="962.07364900000005"/>
    <n v="1654.9645089999999"/>
    <n v="7775.0915599999998"/>
    <n v="7325.5691269999998"/>
    <n v="8349.2736590000004"/>
    <n v="12212.35274"/>
    <n v="3850.5730260000005"/>
    <n v="12212.35274"/>
    <n v="68.367445952105712"/>
    <n v="31.632554047894288"/>
    <n v="4.0116092653823676"/>
    <n v="5.2926643377022877"/>
    <n v="14.18428449672483"/>
    <n v="85.815715503275172"/>
    <n v="54.858791041695177"/>
    <n v="70"/>
    <n v="31.530149087390349"/>
    <n v="0"/>
    <n v="38.548186777774355"/>
    <n v="30.838549422219486"/>
    <n v="20.1672811711381"/>
    <n v="89.339157738119127"/>
    <n v="172.02056315753015"/>
    <n v="0"/>
    <n v="94.218429075322689"/>
    <n v="100"/>
    <n v="0"/>
    <n v="0"/>
    <n v="63.11305257937304"/>
    <n v="63.11305257937304"/>
    <n v="12.622610515874609"/>
    <n v="43.461159938094099"/>
    <n v="43.461159938094099"/>
    <s v="2. Riesgo (&gt;=40 y &lt;60)"/>
  </r>
  <r>
    <s v="52490"/>
    <x v="1"/>
    <x v="16"/>
    <x v="721"/>
    <s v="Rural"/>
    <n v="6"/>
    <s v="G5"/>
    <n v="0"/>
    <n v="3339.5457540000002"/>
    <n v="26669.816794999999"/>
    <n v="34369.907174"/>
    <n v="6854.4304250000005"/>
    <n v="1173.2358710000001"/>
    <n v="38079.753790000002"/>
    <n v="5296.2138150000001"/>
    <n v="6854.4304250000005"/>
    <n v="4834.6787990000012"/>
    <n v="95.935604999999995"/>
    <n v="1291.2870240000047"/>
    <n v="2104.9269060000001"/>
    <n v="0"/>
    <n v="95269.514282139993"/>
    <n v="39520.234635510002"/>
    <s v="Si"/>
    <n v="28.783342807982994"/>
    <n v="80"/>
    <n v="1397.5536219999999"/>
    <n v="3514.8846709999998"/>
    <n v="31058.868523999998"/>
    <n v="28849.458204999999"/>
    <n v="30009.362548999998"/>
    <n v="34369.907174"/>
    <n v="3492.149535000005"/>
    <n v="34369.907174"/>
    <n v="87.312899616154183"/>
    <n v="12.687100383845817"/>
    <n v="13.908214439114419"/>
    <n v="17.725992713549296"/>
    <n v="41.482561271878751"/>
    <n v="58.517438728121249"/>
    <n v="70.53363298234953"/>
    <n v="100"/>
    <n v="10.160485791598912"/>
    <n v="60"/>
    <n v="49.786106365103272"/>
    <n v="39.828885092082622"/>
    <n v="51.21665719201701"/>
    <n v="100"/>
    <n v="251.50266978450151"/>
    <n v="0"/>
    <n v="92.88637859652637"/>
    <n v="100"/>
    <n v="1.5584550106742689"/>
    <n v="0"/>
    <n v="66.666666666666671"/>
    <n v="68.225121677340937"/>
    <n v="13.645024335468188"/>
    <n v="53.162218425415958"/>
    <n v="53.473909427550808"/>
    <s v="2. Riesgo (&gt;=40 y &lt;60)"/>
  </r>
  <r>
    <s v="52506"/>
    <x v="1"/>
    <x v="16"/>
    <x v="722"/>
    <s v="Intermedio"/>
    <n v="6"/>
    <s v="G5"/>
    <n v="0"/>
    <n v="1707.8451787500001"/>
    <n v="9170.6956732500003"/>
    <n v="12796.042261000001"/>
    <n v="2581.2117847499999"/>
    <n v="634.95714399999997"/>
    <n v="13864.957414999999"/>
    <n v="2773.5964100000001"/>
    <n v="2581.2117847499999"/>
    <n v="1302.0730477499999"/>
    <n v="84.993910999999997"/>
    <n v="-865.8360079999984"/>
    <n v="904.28110500000003"/>
    <n v="0"/>
    <n v="53087.13120068"/>
    <n v="10122.65538276"/>
    <s v="Si"/>
    <n v="39.189089783046541"/>
    <n v="80"/>
    <n v="357.90699999999998"/>
    <n v="861.84720600000003"/>
    <n v="12382.739532"/>
    <n v="10643.532808"/>
    <n v="10878.540852"/>
    <n v="12796.042261000001"/>
    <n v="123.43900800000165"/>
    <n v="12796.042261000001"/>
    <n v="85.014886869792591"/>
    <n v="14.985113130207409"/>
    <n v="20.004362992123912"/>
    <n v="25.495522390015868"/>
    <n v="19.068002270633787"/>
    <n v="80.931997729366216"/>
    <n v="50.444254727285404"/>
    <n v="70"/>
    <n v="0.9646655229970692"/>
    <n v="100"/>
    <n v="58.282526649917905"/>
    <n v="46.626021319934324"/>
    <n v="40.810910216953459"/>
    <n v="100"/>
    <n v="240.80199772566618"/>
    <n v="0"/>
    <n v="85.954588485807463"/>
    <n v="80"/>
    <n v="0"/>
    <n v="0"/>
    <n v="60"/>
    <n v="60"/>
    <n v="12"/>
    <n v="58.626021319934324"/>
    <n v="58.626021319934324"/>
    <s v="2. Riesgo (&gt;=40 y &lt;60)"/>
  </r>
  <r>
    <s v="52520"/>
    <x v="1"/>
    <x v="16"/>
    <x v="723"/>
    <s v="Rural"/>
    <n v="6"/>
    <s v="G5"/>
    <n v="0"/>
    <n v="2990.5142500000002"/>
    <n v="12131.234157000001"/>
    <n v="16396.415999000001"/>
    <n v="3730.9756729999999"/>
    <n v="500.46359699999999"/>
    <n v="16744.149680000002"/>
    <n v="5072.4868939999997"/>
    <n v="3730.9756729999999"/>
    <n v="1842.583781"/>
    <n v="110.09261100000001"/>
    <n v="-800.68886399999974"/>
    <n v="909.29343300000005"/>
    <n v="0"/>
    <n v="46611.180950829999"/>
    <n v="9352.9337238200005"/>
    <s v="Si"/>
    <n v="39.790050975322096"/>
    <n v="80"/>
    <n v="304.51600000000002"/>
    <n v="740.46142299999997"/>
    <n v="15308.712971000001"/>
    <n v="12086.822894999999"/>
    <n v="15121.748407000001"/>
    <n v="16396.415999000001"/>
    <n v="218.69718000000034"/>
    <n v="16396.415999000001"/>
    <n v="92.225937716646484"/>
    <n v="7.7740622833535156"/>
    <n v="30.294084745663831"/>
    <n v="38.609753093472868"/>
    <n v="20.065858733951377"/>
    <n v="79.934141266048627"/>
    <n v="49.38611083246267"/>
    <n v="70"/>
    <n v="1.3338108767997741"/>
    <n v="100"/>
    <n v="59.263591328575011"/>
    <n v="47.410873062860013"/>
    <n v="40.209949024677904"/>
    <n v="100"/>
    <n v="243.16010423097632"/>
    <n v="0"/>
    <n v="78.953880172008084"/>
    <n v="70"/>
    <n v="0"/>
    <n v="0"/>
    <n v="56.666666666666664"/>
    <n v="56.666666666666664"/>
    <n v="11.333333333333334"/>
    <n v="58.744206396193348"/>
    <n v="58.744206396193348"/>
    <s v="2. Riesgo (&gt;=40 y &lt;60)"/>
  </r>
  <r>
    <s v="52540"/>
    <x v="1"/>
    <x v="16"/>
    <x v="724"/>
    <s v="Rural disperso"/>
    <n v="6"/>
    <s v="G5"/>
    <n v="0"/>
    <n v="1877.28255025"/>
    <n v="15769.70353475"/>
    <n v="22129.092812999999"/>
    <n v="4893.93263725"/>
    <n v="1423.4767999999999"/>
    <n v="20967.548870000002"/>
    <n v="3500.8941650000002"/>
    <n v="4893.93263725"/>
    <n v="3126.5264462499999"/>
    <n v="9.2033729999999991"/>
    <n v="-605.86224800000127"/>
    <n v="1532.2327949999999"/>
    <n v="1200"/>
    <n v="83957.442950710014"/>
    <n v="37745.126404139999"/>
    <s v="NO"/>
    <n v="38.579151730270546"/>
    <n v="80"/>
    <n v="744.01099999999997"/>
    <n v="3013.8708489999999"/>
    <n v="20967.548870000002"/>
    <n v="20020.786511999999"/>
    <n v="17646.986085"/>
    <n v="22129.092812999999"/>
    <n v="935.57391999999868"/>
    <n v="23329.092812999999"/>
    <n v="79.745637266400138"/>
    <n v="20.254362733599862"/>
    <n v="16.696725910623808"/>
    <n v="21.279945253036555"/>
    <n v="44.957451153317663"/>
    <n v="55.042548846682337"/>
    <n v="63.885767908870498"/>
    <n v="80"/>
    <n v="4.0103313382106975"/>
    <n v="100"/>
    <n v="55.315371366663747"/>
    <n v="44.252297093331002"/>
    <n v="0"/>
    <n v="0"/>
    <n v="405.08417872854034"/>
    <n v="0"/>
    <n v="95.484630254733233"/>
    <n v="100"/>
    <n v="0"/>
    <n v="0"/>
    <n v="33.333333333333336"/>
    <n v="33.333333333333336"/>
    <n v="6.6666666666666679"/>
    <n v="50.918963759997666"/>
    <n v="50.918963759997666"/>
    <s v="2. Riesgo (&gt;=40 y &lt;60)"/>
  </r>
  <r>
    <s v="52560"/>
    <x v="1"/>
    <x v="16"/>
    <x v="725"/>
    <s v="Rural disperso"/>
    <n v="6"/>
    <s v="G5"/>
    <n v="0"/>
    <n v="1356.33516775"/>
    <n v="12233.892826249999"/>
    <n v="16343.335078999999"/>
    <n v="2158.3617977499998"/>
    <n v="442.59788099999997"/>
    <n v="18567.686238999999"/>
    <n v="3708.5270030000001"/>
    <n v="2158.3617977499998"/>
    <n v="1002.57774475"/>
    <n v="22.687384000000002"/>
    <n v="-3380.1352129999996"/>
    <n v="756.28816600000005"/>
    <n v="1020"/>
    <n v="27041.000622160002"/>
    <n v="6890.8274621400005"/>
    <s v="Si"/>
    <n v="45.450771492013018"/>
    <n v="80"/>
    <n v="795.85260700000003"/>
    <n v="802.02662999999995"/>
    <n v="18567.686238999999"/>
    <n v="15703.829890000001"/>
    <n v="13590.227993999999"/>
    <n v="16343.335078999999"/>
    <n v="-2601.1596629999995"/>
    <n v="17363.335078999997"/>
    <n v="83.154557673252739"/>
    <n v="16.845442326747261"/>
    <n v="19.973016321282532"/>
    <n v="25.455571117955696"/>
    <n v="25.48288637105016"/>
    <n v="74.517113628949843"/>
    <n v="46.450865920400581"/>
    <n v="70"/>
    <n v="-14.980760615199781"/>
    <n v="60"/>
    <n v="49.363625414730564"/>
    <n v="39.490900331784452"/>
    <n v="34.549228507986982"/>
    <n v="100"/>
    <n v="100.77577467808683"/>
    <n v="100"/>
    <n v="84.576126975989681"/>
    <n v="80"/>
    <n v="0"/>
    <n v="0"/>
    <n v="93.333333333333329"/>
    <n v="93.333333333333329"/>
    <n v="18.666666666666668"/>
    <n v="58.157566998451117"/>
    <n v="58.157566998451117"/>
    <s v="2. Riesgo (&gt;=40 y &lt;60)"/>
  </r>
  <r>
    <s v="52565"/>
    <x v="1"/>
    <x v="16"/>
    <x v="726"/>
    <s v="Intermedio"/>
    <n v="6"/>
    <s v="G5"/>
    <n v="0"/>
    <n v="1662.8872610000001"/>
    <n v="8446.4976279999992"/>
    <n v="10924.631647"/>
    <n v="2241.008566"/>
    <n v="480.75588199999999"/>
    <n v="10462.01772"/>
    <n v="1085.4451280000001"/>
    <n v="2241.008566"/>
    <n v="1028.5510549999999"/>
    <n v="0"/>
    <n v="-659.27006700000129"/>
    <n v="1908.5376180000001"/>
    <n v="0"/>
    <n v="25273.610006520001"/>
    <n v="2109.9735361500002"/>
    <s v="Si"/>
    <n v="44.528749274367897"/>
    <n v="80"/>
    <n v="223.11429899999999"/>
    <n v="577.55030499999998"/>
    <n v="10371.444203000001"/>
    <n v="9400.1566239999993"/>
    <n v="10109.384888999999"/>
    <n v="10924.631647"/>
    <n v="1249.2675509999988"/>
    <n v="10924.631647"/>
    <n v="92.537535503781726"/>
    <n v="7.4624644962182742"/>
    <n v="10.375103130679845"/>
    <n v="13.223049105393539"/>
    <n v="8.3485245503340302"/>
    <n v="91.651475449665966"/>
    <n v="45.896792658667593"/>
    <n v="70"/>
    <n v="11.435328818093915"/>
    <n v="60"/>
    <n v="48.467397810255555"/>
    <n v="38.773918248204446"/>
    <n v="35.471250725632103"/>
    <n v="100"/>
    <n v="258.85848983618934"/>
    <n v="0"/>
    <n v="90.634982361289175"/>
    <n v="100"/>
    <n v="2.3599728155692747"/>
    <n v="0"/>
    <n v="66.666666666666671"/>
    <n v="69.02663948223595"/>
    <n v="13.80532789644719"/>
    <n v="52.107251581537781"/>
    <n v="52.579246144651634"/>
    <s v="2. Riesgo (&gt;=40 y &lt;60)"/>
  </r>
  <r>
    <s v="52573"/>
    <x v="1"/>
    <x v="16"/>
    <x v="727"/>
    <s v="Rural"/>
    <n v="6"/>
    <s v="G4"/>
    <n v="0"/>
    <n v="1431.0011507500001"/>
    <n v="10821.28931925"/>
    <n v="15852.110428999998"/>
    <n v="3201.8908227500001"/>
    <n v="1153.209899"/>
    <n v="16541.862348999999"/>
    <n v="4577.2176950000003"/>
    <n v="3201.8908227500001"/>
    <n v="1532.3846027500003"/>
    <n v="75.968170999999998"/>
    <n v="-2214.4187910000019"/>
    <n v="3260.1484049999999"/>
    <n v="0"/>
    <n v="87274.945734239998"/>
    <n v="12738.732974280001"/>
    <s v="Si"/>
    <n v="55.491686549627772"/>
    <n v="80"/>
    <n v="1294.0482340000001"/>
    <n v="1757.7729119999999"/>
    <n v="16397.023000000001"/>
    <n v="13600.024986"/>
    <n v="12252.29047"/>
    <n v="15852.110428999998"/>
    <n v="1121.697784999998"/>
    <n v="15852.110428999998"/>
    <n v="77.291225826849811"/>
    <n v="22.708774173150189"/>
    <n v="27.67051011808659"/>
    <n v="38.630746254613392"/>
    <n v="14.5960938355328"/>
    <n v="85.403906164467202"/>
    <n v="47.858739962716307"/>
    <n v="70"/>
    <n v="7.076015461940977"/>
    <n v="80"/>
    <n v="59.348685318446158"/>
    <n v="47.478948254756929"/>
    <n v="24.508313450372228"/>
    <n v="100"/>
    <n v="135.83519267798789"/>
    <n v="60"/>
    <n v="82.942037624756637"/>
    <n v="80"/>
    <n v="0"/>
    <n v="0"/>
    <n v="80"/>
    <n v="80"/>
    <n v="16"/>
    <n v="63.478948254756929"/>
    <n v="63.478948254756929"/>
    <s v="3. Vulnerable (&gt;=60 y &lt;70)"/>
  </r>
  <r>
    <s v="52585"/>
    <x v="1"/>
    <x v="16"/>
    <x v="728"/>
    <s v="Intermedio"/>
    <n v="6"/>
    <s v="G4"/>
    <n v="0"/>
    <n v="1599.13821775"/>
    <n v="19947.931533250001"/>
    <n v="25059.193032000003"/>
    <n v="3645.4641687499998"/>
    <n v="618.63929399999995"/>
    <n v="24983.302119"/>
    <n v="3507.4962300000002"/>
    <n v="3645.4641687499998"/>
    <n v="1323.7529667499998"/>
    <n v="54.738225"/>
    <n v="-2008.556434999995"/>
    <n v="901.62109799999996"/>
    <n v="1889"/>
    <n v="70619.959127170005"/>
    <n v="21018.71456375"/>
    <s v="Si"/>
    <n v="63.023439867032415"/>
    <n v="80"/>
    <n v="1213.607"/>
    <n v="1984.455921"/>
    <n v="24746.038264999999"/>
    <n v="23321.912275999999"/>
    <n v="21547.069751000003"/>
    <n v="25059.193032000003"/>
    <n v="-1052.1971119999948"/>
    <n v="26948.193032000003"/>
    <n v="85.984691220842194"/>
    <n v="14.015308779157806"/>
    <n v="14.039362023855611"/>
    <n v="19.600326470516297"/>
    <n v="29.763136121192339"/>
    <n v="70.236863878807668"/>
    <n v="36.312329664288107"/>
    <n v="50"/>
    <n v="-3.9045182389429556"/>
    <n v="100"/>
    <n v="50.770499825696348"/>
    <n v="40.616399860557081"/>
    <n v="16.976560132967585"/>
    <n v="75.204563803097173"/>
    <n v="163.5171782133755"/>
    <n v="0"/>
    <n v="94.245034402075433"/>
    <n v="100"/>
    <n v="0"/>
    <n v="0"/>
    <n v="58.40152126769906"/>
    <n v="58.40152126769906"/>
    <n v="11.680304253539813"/>
    <n v="52.296704114096897"/>
    <n v="52.296704114096897"/>
    <s v="2. Riesgo (&gt;=40 y &lt;60)"/>
  </r>
  <r>
    <s v="52612"/>
    <x v="1"/>
    <x v="16"/>
    <x v="519"/>
    <s v="Rural disperso"/>
    <n v="6"/>
    <s v="G5"/>
    <n v="0"/>
    <n v="3538.2230694999998"/>
    <n v="29897.6835235"/>
    <n v="35520.501373999999"/>
    <n v="5324.5466024999996"/>
    <n v="806.32343600000002"/>
    <n v="28783.229809"/>
    <n v="3894.5313249999999"/>
    <n v="5324.5466024999996"/>
    <n v="3205.4258295"/>
    <n v="10.728016"/>
    <n v="4793.8859469999989"/>
    <n v="2218.8232549999998"/>
    <n v="0"/>
    <n v="38445.566139730006"/>
    <n v="7122.4229692399995"/>
    <s v="NO"/>
    <n v="36.105603561252117"/>
    <n v="80"/>
    <n v="1444.3273999999999"/>
    <n v="1786.323533"/>
    <n v="28607.494654000002"/>
    <n v="26048.601179000001"/>
    <n v="33435.906593"/>
    <n v="35520.501373999999"/>
    <n v="7023.4372179999991"/>
    <n v="35520.501373999999"/>
    <n v="94.131291225168724"/>
    <n v="5.8687087748312763"/>
    <n v="13.530557032144634"/>
    <n v="17.244669070354838"/>
    <n v="18.525993201280031"/>
    <n v="81.474006798719969"/>
    <n v="60.200916036587557"/>
    <n v="80"/>
    <n v="19.772911266227105"/>
    <n v="40"/>
    <n v="44.917476928781213"/>
    <n v="35.93398154302497"/>
    <n v="0"/>
    <n v="0"/>
    <n v="123.67857405460839"/>
    <n v="70"/>
    <n v="91.055164019257418"/>
    <n v="100"/>
    <n v="1.0390006847441022"/>
    <n v="0"/>
    <n v="56.666666666666664"/>
    <n v="57.705667351410767"/>
    <n v="11.541133470282155"/>
    <n v="47.267314876358306"/>
    <n v="47.475115013307125"/>
    <s v="2. Riesgo (&gt;=40 y &lt;60)"/>
  </r>
  <r>
    <s v="52621"/>
    <x v="1"/>
    <x v="16"/>
    <x v="729"/>
    <s v="Rural disperso"/>
    <n v="6"/>
    <s v="G5"/>
    <n v="0"/>
    <n v="2415.0434009999999"/>
    <n v="16337.194557000001"/>
    <n v="23394.605520000001"/>
    <n v="4007.1316870000001"/>
    <n v="682.26285299999995"/>
    <n v="23621.807413000002"/>
    <n v="3988.5745390000002"/>
    <n v="4007.1316870000001"/>
    <n v="2383.2775410000004"/>
    <n v="15.129049"/>
    <n v="1498.5213279999989"/>
    <n v="1117.5271829999999"/>
    <n v="0"/>
    <n v="54578.960671949993"/>
    <n v="14092.95610827"/>
    <s v="Si"/>
    <n v="36.957851306188203"/>
    <n v="80"/>
    <n v="528.40599999999995"/>
    <n v="1592.0882859999999"/>
    <n v="20272.230046000001"/>
    <n v="17506.882679999999"/>
    <n v="18752.237958000002"/>
    <n v="23394.605520000001"/>
    <n v="2631.1775599999987"/>
    <n v="23394.605520000001"/>
    <n v="80.156247738260646"/>
    <n v="19.843752261739354"/>
    <n v="16.885136980690699"/>
    <n v="21.520074801640956"/>
    <n v="25.821224762736929"/>
    <n v="74.178775237263068"/>
    <n v="59.475897653472863"/>
    <n v="80"/>
    <n v="11.24694134188589"/>
    <n v="60"/>
    <n v="51.108520460128673"/>
    <n v="40.886816368102942"/>
    <n v="43.042148693811797"/>
    <n v="100"/>
    <n v="301.30019076240615"/>
    <n v="0"/>
    <n v="86.358938509847647"/>
    <n v="80"/>
    <n v="0"/>
    <n v="0"/>
    <n v="60"/>
    <n v="60"/>
    <n v="12"/>
    <n v="52.886816368102942"/>
    <n v="52.886816368102942"/>
    <s v="2. Riesgo (&gt;=40 y &lt;60)"/>
  </r>
  <r>
    <s v="52678"/>
    <x v="1"/>
    <x v="16"/>
    <x v="730"/>
    <s v="Intermedio"/>
    <n v="6"/>
    <s v="G5"/>
    <n v="0"/>
    <n v="2082.2172184999999"/>
    <n v="16513.9108375"/>
    <n v="45270.671544999997"/>
    <n v="5936.4685424999998"/>
    <n v="1220.9108289999999"/>
    <n v="40488.440784999999"/>
    <n v="3419.2636419999999"/>
    <n v="5936.4685424999998"/>
    <n v="3140.1489855"/>
    <n v="0"/>
    <n v="1985.911202999996"/>
    <n v="4227.1746059999996"/>
    <n v="0"/>
    <n v="77463.09732791"/>
    <n v="25707.138835139998"/>
    <s v="Si"/>
    <n v="46.102450048563945"/>
    <n v="80"/>
    <n v="2792.8020000000001"/>
    <n v="3772.3203899999999"/>
    <n v="40488.440784999999"/>
    <n v="37477.418948999999"/>
    <n v="18596.128056000001"/>
    <n v="45270.671544999997"/>
    <n v="6213.0858089999956"/>
    <n v="45270.671544999997"/>
    <n v="41.077650101821575"/>
    <n v="58.922349898178425"/>
    <n v="8.4450365973756032"/>
    <n v="10.76318299851212"/>
    <n v="33.186303829704599"/>
    <n v="66.813696170295401"/>
    <n v="52.895908788520295"/>
    <n v="70"/>
    <n v="13.724306702241115"/>
    <n v="60"/>
    <n v="53.299845813397191"/>
    <n v="42.639876650717753"/>
    <n v="33.897549951436055"/>
    <n v="100"/>
    <n v="135.07296220784716"/>
    <n v="60"/>
    <n v="92.563255641310064"/>
    <n v="100"/>
    <n v="0.52186000730510718"/>
    <n v="0"/>
    <n v="86.666666666666671"/>
    <n v="87.188526673971779"/>
    <n v="17.437705334794355"/>
    <n v="59.973209984051088"/>
    <n v="60.077581985512111"/>
    <s v="3. Vulnerable (&gt;=60 y &lt;70)"/>
  </r>
  <r>
    <s v="52683"/>
    <x v="1"/>
    <x v="16"/>
    <x v="731"/>
    <s v="Intermedio"/>
    <n v="6"/>
    <s v="G5"/>
    <n v="0"/>
    <n v="1643.1534240000001"/>
    <n v="21358.579782000001"/>
    <n v="26395.630424000003"/>
    <n v="4010.6340020000007"/>
    <n v="1161.829127"/>
    <n v="31106.105460999999"/>
    <n v="8981.9056600000004"/>
    <n v="4010.6340020000007"/>
    <n v="1274.0601640000009"/>
    <n v="0"/>
    <n v="-7447.0488749999931"/>
    <n v="5480.9509719999996"/>
    <n v="0"/>
    <n v="63252.043687220001"/>
    <n v="36285.991401430001"/>
    <s v="Si"/>
    <n v="60.122401746450613"/>
    <n v="80"/>
    <n v="1487.5039999999999"/>
    <n v="2338.9489979999998"/>
    <n v="31106.105460999999"/>
    <n v="27528.760705000001"/>
    <n v="23001.733206000001"/>
    <n v="26395.630424000003"/>
    <n v="-1966.0979029999935"/>
    <n v="26395.630424000003"/>
    <n v="87.142200570765198"/>
    <n v="12.857799429234802"/>
    <n v="28.875056928168885"/>
    <n v="36.80120485290945"/>
    <n v="57.367302756039706"/>
    <n v="42.632697243960294"/>
    <n v="31.767051378028004"/>
    <n v="40"/>
    <n v="-7.4485733866478734"/>
    <n v="80"/>
    <n v="42.458340305220915"/>
    <n v="33.966672244176735"/>
    <n v="19.877598253549387"/>
    <n v="88.055889673927396"/>
    <n v="157.2398459432714"/>
    <n v="0"/>
    <n v="88.499541479131224"/>
    <n v="80"/>
    <n v="0"/>
    <n v="0"/>
    <n v="56.018629891309132"/>
    <n v="56.018629891309132"/>
    <n v="11.203725978261827"/>
    <n v="45.170398222438564"/>
    <n v="45.170398222438564"/>
    <s v="2. Riesgo (&gt;=40 y &lt;60)"/>
  </r>
  <r>
    <s v="52685"/>
    <x v="1"/>
    <x v="16"/>
    <x v="521"/>
    <s v="Intermedio"/>
    <n v="6"/>
    <s v="G5"/>
    <n v="0"/>
    <n v="2101.2690837499999"/>
    <n v="11062.69610325"/>
    <n v="15487.720750999999"/>
    <n v="2833.02967975"/>
    <n v="546.69878800000004"/>
    <n v="21994.259105999998"/>
    <n v="10331.511224"/>
    <n v="2833.02967975"/>
    <n v="1337.8494867500001"/>
    <n v="0"/>
    <n v="-4914.6174909999991"/>
    <n v="2368.078865"/>
    <n v="0"/>
    <n v="34016.447867319999"/>
    <n v="3923.56697953"/>
    <s v="Si"/>
    <n v="48.371331177028623"/>
    <n v="80"/>
    <n v="473.1"/>
    <n v="731.76059599999996"/>
    <n v="18907.158048999998"/>
    <n v="15865.140567"/>
    <n v="13163.965187"/>
    <n v="15487.720750999999"/>
    <n v="-2546.5386259999991"/>
    <n v="15487.720750999999"/>
    <n v="84.996142419148654"/>
    <n v="15.003857580851346"/>
    <n v="46.973672421552862"/>
    <n v="59.867855699104055"/>
    <n v="11.534323027594592"/>
    <n v="88.465676972405404"/>
    <n v="47.223278185636886"/>
    <n v="70"/>
    <n v="-16.442307211896082"/>
    <n v="40"/>
    <n v="54.667478050472155"/>
    <n v="43.73398244037773"/>
    <n v="31.628668822971377"/>
    <n v="100"/>
    <n v="154.67355654195728"/>
    <n v="0"/>
    <n v="83.910762928430216"/>
    <n v="80"/>
    <n v="0"/>
    <n v="0"/>
    <n v="60"/>
    <n v="60"/>
    <n v="12"/>
    <n v="55.73398244037773"/>
    <n v="55.73398244037773"/>
    <s v="2. Riesgo (&gt;=40 y &lt;60)"/>
  </r>
  <r>
    <s v="52687"/>
    <x v="1"/>
    <x v="16"/>
    <x v="732"/>
    <s v="Rural"/>
    <n v="6"/>
    <s v="G5"/>
    <n v="0"/>
    <n v="1825.7922940000001"/>
    <n v="19423.860083"/>
    <n v="24748.727272"/>
    <n v="3239.2445010000001"/>
    <n v="928.47793999999999"/>
    <n v="25260.174063999999"/>
    <n v="4405.2873520000003"/>
    <n v="3239.2445010000001"/>
    <n v="1910.3778560000001"/>
    <n v="51.368082000000001"/>
    <n v="-554.54680800000278"/>
    <n v="4367.150834"/>
    <n v="0"/>
    <n v="38440.008174750001"/>
    <n v="13742.287368379999"/>
    <s v="Si"/>
    <n v="37.111553486025443"/>
    <n v="80"/>
    <n v="595.71199999999999"/>
    <n v="1405.1875700000001"/>
    <n v="23974.407435000001"/>
    <n v="22689.476968999999"/>
    <n v="21249.652376999999"/>
    <n v="24748.727272"/>
    <n v="3863.9721079999972"/>
    <n v="24748.727272"/>
    <n v="85.86159661244983"/>
    <n v="14.13840338755017"/>
    <n v="17.439655565470851"/>
    <n v="22.226807677839442"/>
    <n v="35.749959536707024"/>
    <n v="64.250040463292976"/>
    <n v="58.97603146073844"/>
    <n v="80"/>
    <n v="15.612811380290994"/>
    <n v="40"/>
    <n v="44.12305030573652"/>
    <n v="35.298440244589216"/>
    <n v="42.888446513974557"/>
    <n v="100"/>
    <n v="235.88371058498069"/>
    <n v="0"/>
    <n v="94.640407820365368"/>
    <n v="100"/>
    <n v="0"/>
    <n v="0"/>
    <n v="66.666666666666671"/>
    <n v="66.666666666666671"/>
    <n v="13.333333333333336"/>
    <n v="48.631773577922552"/>
    <n v="48.631773577922552"/>
    <s v="2. Riesgo (&gt;=40 y &lt;60)"/>
  </r>
  <r>
    <s v="52693"/>
    <x v="1"/>
    <x v="16"/>
    <x v="182"/>
    <s v="Intermedio"/>
    <n v="6"/>
    <s v="G5"/>
    <n v="0"/>
    <n v="1608.67289725"/>
    <n v="16434.840407750002"/>
    <n v="21636.858355000004"/>
    <n v="3089.2259843500001"/>
    <n v="690.746219"/>
    <n v="28763.124403000002"/>
    <n v="2028.9547210000001"/>
    <n v="3105.1753513499998"/>
    <n v="1452.3328693499998"/>
    <n v="0"/>
    <n v="-2594.7061849999955"/>
    <n v="1831.727809"/>
    <n v="2104.8519999999999"/>
    <n v="71914.337362289996"/>
    <n v="9899.6456211900004"/>
    <s v="NO"/>
    <n v="43.832691307573832"/>
    <n v="80"/>
    <n v="893.90599999999995"/>
    <n v="1445.061254"/>
    <n v="22578.722057999999"/>
    <n v="19508.197111000001"/>
    <n v="18043.513305"/>
    <n v="21636.858355000004"/>
    <n v="-762.97837599999548"/>
    <n v="23741.710355000003"/>
    <n v="83.392482443415233"/>
    <n v="16.607517556584767"/>
    <n v="7.054013648073572"/>
    <n v="8.9903269089221123"/>
    <n v="13.76588589187379"/>
    <n v="86.234114108126207"/>
    <n v="46.771364094416974"/>
    <n v="70"/>
    <n v="-3.2136622197453111"/>
    <n v="100"/>
    <n v="56.366391714726618"/>
    <n v="45.0931133717813"/>
    <n v="0"/>
    <n v="0"/>
    <n v="161.65695878537565"/>
    <n v="0"/>
    <n v="86.40080275972899"/>
    <n v="80"/>
    <n v="0"/>
    <n v="0"/>
    <n v="26.666666666666668"/>
    <n v="26.666666666666668"/>
    <n v="5.3333333333333339"/>
    <n v="50.426446705114635"/>
    <n v="50.426446705114635"/>
    <s v="2. Riesgo (&gt;=40 y &lt;60)"/>
  </r>
  <r>
    <s v="52694"/>
    <x v="1"/>
    <x v="16"/>
    <x v="733"/>
    <s v="Intermedio"/>
    <n v="6"/>
    <s v="G5"/>
    <n v="0"/>
    <n v="1581.626602"/>
    <n v="9558.3792539999995"/>
    <n v="12354.186062999999"/>
    <n v="2757.2255150000001"/>
    <n v="519.23472300000003"/>
    <n v="11652.039611000002"/>
    <n v="2183.212293"/>
    <n v="2446.5607650000002"/>
    <n v="1103.6499380000002"/>
    <n v="92.022238000000002"/>
    <n v="-585.5384550000017"/>
    <n v="1721.6063220000001"/>
    <n v="0"/>
    <n v="39770.689959759999"/>
    <n v="5438.21828783"/>
    <s v="Si"/>
    <n v="57.098127486556791"/>
    <n v="80"/>
    <n v="664.3"/>
    <n v="864.93416300000001"/>
    <n v="11596.813691000001"/>
    <n v="10940.01521"/>
    <n v="11140.005856"/>
    <n v="12354.186062999999"/>
    <n v="1228.0901049999984"/>
    <n v="12354.186062999999"/>
    <n v="90.17191257434277"/>
    <n v="9.8280874256572304"/>
    <n v="18.736739368264406"/>
    <n v="23.879938504793049"/>
    <n v="13.673934984111142"/>
    <n v="86.326065015888858"/>
    <n v="45.110260647869097"/>
    <n v="70"/>
    <n v="9.9406800151573727"/>
    <n v="80"/>
    <n v="54.006818189267825"/>
    <n v="43.205454551414263"/>
    <n v="22.901872513443209"/>
    <n v="100"/>
    <n v="130.20234276682223"/>
    <n v="60"/>
    <n v="94.336388438233456"/>
    <n v="100"/>
    <n v="0"/>
    <n v="0"/>
    <n v="86.666666666666671"/>
    <n v="86.666666666666671"/>
    <n v="17.333333333333336"/>
    <n v="60.538787884747599"/>
    <n v="60.538787884747599"/>
    <s v="3. Vulnerable (&gt;=60 y &lt;70)"/>
  </r>
  <r>
    <s v="52696"/>
    <x v="1"/>
    <x v="16"/>
    <x v="734"/>
    <s v="Rural disperso"/>
    <n v="6"/>
    <s v="G5"/>
    <n v="0"/>
    <n v="4000.4659019999999"/>
    <n v="15685.462501"/>
    <n v="20794.241797999999"/>
    <n v="5012.3305629999995"/>
    <n v="458.08607499999999"/>
    <n v="19560.011023999999"/>
    <n v="7093.1689109999998"/>
    <n v="5012.3305629999995"/>
    <n v="3593.8582229999993"/>
    <n v="53.091200000000001"/>
    <n v="-184.2415660000006"/>
    <n v="6120.1873130000004"/>
    <n v="0"/>
    <n v="79306.928462149997"/>
    <n v="41139.800785300002"/>
    <s v="Si"/>
    <n v="23.040358528895187"/>
    <n v="80"/>
    <n v="987.52700000000004"/>
    <n v="1011.864661"/>
    <n v="19560.011023999999"/>
    <n v="16721.481950000001"/>
    <n v="19685.928402999998"/>
    <n v="20794.241797999999"/>
    <n v="5989.0369469999996"/>
    <n v="20794.241797999999"/>
    <n v="94.67009470330099"/>
    <n v="5.3299052966990104"/>
    <n v="36.26362430111481"/>
    <n v="46.21791984459653"/>
    <n v="51.874157255925468"/>
    <n v="48.125842744074532"/>
    <n v="71.700343339865228"/>
    <n v="100"/>
    <n v="28.801420148803061"/>
    <n v="20"/>
    <n v="43.93473357707402"/>
    <n v="35.14778686165922"/>
    <n v="56.959641471104817"/>
    <n v="100"/>
    <n v="102.46450588186448"/>
    <n v="100"/>
    <n v="85.488100847606148"/>
    <n v="80"/>
    <n v="1.0617412738689289"/>
    <n v="0"/>
    <n v="93.333333333333329"/>
    <n v="94.395074607202261"/>
    <n v="18.879014921440454"/>
    <n v="53.814453528325885"/>
    <n v="54.026801783099671"/>
    <s v="2. Riesgo (&gt;=40 y &lt;60)"/>
  </r>
  <r>
    <s v="52699"/>
    <x v="1"/>
    <x v="16"/>
    <x v="735"/>
    <s v="Rural"/>
    <n v="6"/>
    <s v="G5"/>
    <n v="0"/>
    <n v="3261.1826729999998"/>
    <n v="15784.101927"/>
    <n v="23736.163818000001"/>
    <n v="4781.4210189999994"/>
    <n v="738.64496999999994"/>
    <n v="21019.331213999998"/>
    <n v="5528.1133499999996"/>
    <n v="4781.4210189999994"/>
    <n v="2537.2017349999992"/>
    <n v="0"/>
    <n v="707.34908500000165"/>
    <n v="6091.3059439999997"/>
    <n v="0"/>
    <n v="76611.955578210007"/>
    <n v="16711.550935940002"/>
    <s v="Si"/>
    <n v="36.179493889116529"/>
    <n v="80"/>
    <n v="875.8"/>
    <n v="1516.209486"/>
    <n v="20784.595449"/>
    <n v="16311.412318999999"/>
    <n v="19045.284599999999"/>
    <n v="23736.163818000001"/>
    <n v="6798.6550290000014"/>
    <n v="23736.163818000001"/>
    <n v="80.237416399853387"/>
    <n v="19.762583600146613"/>
    <n v="26.300139113455621"/>
    <n v="33.519477020670053"/>
    <n v="21.813241562382341"/>
    <n v="78.186758437617655"/>
    <n v="53.063759182006464"/>
    <n v="70"/>
    <n v="28.642602406730667"/>
    <n v="20"/>
    <n v="44.293763811686873"/>
    <n v="35.435011049349498"/>
    <n v="43.820506110883471"/>
    <n v="100"/>
    <n v="173.12280041105276"/>
    <n v="0"/>
    <n v="78.478372884495016"/>
    <n v="70"/>
    <n v="0"/>
    <n v="0"/>
    <n v="56.666666666666664"/>
    <n v="56.666666666666664"/>
    <n v="11.333333333333334"/>
    <n v="46.768344382682834"/>
    <n v="46.768344382682834"/>
    <s v="2. Riesgo (&gt;=40 y &lt;60)"/>
  </r>
  <r>
    <s v="52720"/>
    <x v="1"/>
    <x v="16"/>
    <x v="736"/>
    <s v="Rural disperso"/>
    <n v="6"/>
    <s v="G5"/>
    <n v="0"/>
    <n v="1534.8438570000001"/>
    <n v="8859.1378299999997"/>
    <n v="11612.427678999999"/>
    <n v="2282.2524760000001"/>
    <n v="256.011168"/>
    <n v="10221.995011999999"/>
    <n v="984.49677599999995"/>
    <n v="2282.2524760000001"/>
    <n v="1066.4632410000002"/>
    <n v="0"/>
    <n v="174.64343199999894"/>
    <n v="1915.31737"/>
    <n v="0"/>
    <n v="40272.641235989999"/>
    <n v="2582.33002717"/>
    <s v="Si"/>
    <n v="36.15663473182537"/>
    <n v="80"/>
    <n v="607.95699999999999"/>
    <n v="738.08016399999997"/>
    <n v="10221.995011999999"/>
    <n v="9649.1100889999998"/>
    <n v="10393.981687"/>
    <n v="11612.427678999999"/>
    <n v="2089.9608019999987"/>
    <n v="11612.427678999999"/>
    <n v="89.507396509315214"/>
    <n v="10.492603490684786"/>
    <n v="9.6311607943876005"/>
    <n v="12.274896020024743"/>
    <n v="6.412119860820745"/>
    <n v="93.587880139179248"/>
    <n v="46.72853911715945"/>
    <n v="70"/>
    <n v="17.997621684047168"/>
    <n v="40"/>
    <n v="45.271075929977755"/>
    <n v="36.216860743982203"/>
    <n v="43.84336526817463"/>
    <n v="100"/>
    <n v="121.40334990797045"/>
    <n v="70"/>
    <n v="94.395566400419227"/>
    <n v="100"/>
    <n v="0.94328826579635672"/>
    <n v="0"/>
    <n v="90"/>
    <n v="90.943288265796355"/>
    <n v="18.188657653159272"/>
    <n v="54.216860743982203"/>
    <n v="54.405518397141478"/>
    <s v="2. Riesgo (&gt;=40 y &lt;60)"/>
  </r>
  <r>
    <s v="52786"/>
    <x v="1"/>
    <x v="16"/>
    <x v="737"/>
    <s v="Rural"/>
    <n v="6"/>
    <s v="G5"/>
    <n v="0"/>
    <n v="2037.1117710000001"/>
    <n v="19250.922757"/>
    <n v="24655.046092999997"/>
    <n v="4647.1294770000004"/>
    <n v="1187.365217"/>
    <n v="33221.518455000005"/>
    <n v="9420.9264600000006"/>
    <n v="4647.1294770000004"/>
    <n v="2352.3279620000003"/>
    <n v="0"/>
    <n v="-1443.7569550000044"/>
    <n v="2495.5515369999998"/>
    <n v="0"/>
    <n v="79184.213133070007"/>
    <n v="27846.693497869997"/>
    <s v="Si"/>
    <n v="56.605303634465265"/>
    <n v="80"/>
    <n v="1506.2542370000001"/>
    <n v="2582.1375130000001"/>
    <n v="23804.001533000002"/>
    <n v="21688.325101999999"/>
    <n v="21288.034528"/>
    <n v="24655.046092999997"/>
    <n v="1051.7945819999954"/>
    <n v="24655.046092999997"/>
    <n v="86.343519487655911"/>
    <n v="13.656480512344089"/>
    <n v="28.357904449072841"/>
    <n v="36.142095006970507"/>
    <n v="35.166976340439604"/>
    <n v="64.833023659560396"/>
    <n v="50.618946032004438"/>
    <n v="70"/>
    <n v="4.2660418400053954"/>
    <n v="100"/>
    <n v="56.926319835775004"/>
    <n v="45.541055868620006"/>
    <n v="23.394696365534735"/>
    <n v="100"/>
    <n v="171.42773441373561"/>
    <n v="0"/>
    <n v="91.112097568692406"/>
    <n v="100"/>
    <n v="0"/>
    <n v="0"/>
    <n v="66.666666666666671"/>
    <n v="66.666666666666671"/>
    <n v="13.333333333333336"/>
    <n v="58.874389201953342"/>
    <n v="58.874389201953342"/>
    <s v="2. Riesgo (&gt;=40 y &lt;60)"/>
  </r>
  <r>
    <s v="52788"/>
    <x v="1"/>
    <x v="16"/>
    <x v="738"/>
    <s v="Rural disperso"/>
    <n v="6"/>
    <s v="G5"/>
    <n v="0"/>
    <n v="1950.2771339999999"/>
    <n v="12904.287768"/>
    <n v="18661.311441999998"/>
    <n v="4950.444313"/>
    <n v="1678.6752120000001"/>
    <n v="15430.528065"/>
    <n v="1578.088782"/>
    <n v="4938.3803779999998"/>
    <n v="2565.1089159999997"/>
    <n v="67.56344"/>
    <n v="1003.3403359999975"/>
    <n v="1107.000456"/>
    <n v="0"/>
    <n v="42872.686833970001"/>
    <n v="8067.2759700900006"/>
    <s v="NO"/>
    <n v="61.051568517926277"/>
    <n v="80"/>
    <n v="924.00800000000004"/>
    <n v="2971.1962549999998"/>
    <n v="15284.699644"/>
    <n v="14931.596750000001"/>
    <n v="14854.564902"/>
    <n v="18661.311441999998"/>
    <n v="2177.9042319999971"/>
    <n v="18661.311441999998"/>
    <n v="79.600862716259272"/>
    <n v="20.399137283740728"/>
    <n v="10.227056231338381"/>
    <n v="13.03436361521228"/>
    <n v="18.816819205503879"/>
    <n v="81.183180794496124"/>
    <n v="51.942311439339676"/>
    <n v="70"/>
    <n v="11.67069227031015"/>
    <n v="60"/>
    <n v="48.923336338689829"/>
    <n v="39.138669070951863"/>
    <n v="0"/>
    <n v="0"/>
    <n v="321.55525222725339"/>
    <n v="0"/>
    <n v="97.68982772168107"/>
    <n v="100"/>
    <n v="0.97352607666056867"/>
    <n v="0"/>
    <n v="33.333333333333336"/>
    <n v="34.306859409993905"/>
    <n v="6.8613718819987817"/>
    <n v="45.805335737618535"/>
    <n v="46.000040952950641"/>
    <s v="2. Riesgo (&gt;=40 y &lt;60)"/>
  </r>
  <r>
    <s v="52835"/>
    <x v="1"/>
    <x v="16"/>
    <x v="739"/>
    <s v="Ciudades y aglomeraciones"/>
    <n v="4"/>
    <s v="G4"/>
    <n v="0"/>
    <n v="4608.2724429999998"/>
    <n v="294669.07832999999"/>
    <n v="343607.98852100002"/>
    <n v="33564.115238999999"/>
    <n v="8683.998732"/>
    <n v="333617.19905399997"/>
    <n v="19983.199573999998"/>
    <n v="33564.115238999999"/>
    <n v="16125.467675"/>
    <n v="0"/>
    <n v="-7447.8580969999311"/>
    <n v="21070.213113000002"/>
    <n v="0"/>
    <n v="408564.19647884002"/>
    <n v="126750.79150117"/>
    <s v="NO"/>
    <n v="55.701797531891017"/>
    <n v="80"/>
    <n v="20056.673693000001"/>
    <n v="28845.424326"/>
    <n v="333617.19905399997"/>
    <n v="317652.12988000002"/>
    <n v="299277.35077299998"/>
    <n v="343607.98852100002"/>
    <n v="13622.35501600007"/>
    <n v="343607.98852100002"/>
    <n v="87.098484543734429"/>
    <n v="12.901515456265571"/>
    <n v="5.9898589253384014"/>
    <n v="8.3624305897574036"/>
    <n v="31.023470140936478"/>
    <n v="68.976529859063518"/>
    <n v="48.043774013333532"/>
    <n v="70"/>
    <n v="3.9645047470040189"/>
    <n v="100"/>
    <n v="52.04809518101731"/>
    <n v="41.638476144813851"/>
    <n v="0"/>
    <n v="0"/>
    <n v="143.81958228730306"/>
    <n v="50"/>
    <n v="95.214554519590038"/>
    <n v="100"/>
    <n v="0"/>
    <n v="0"/>
    <n v="50"/>
    <n v="50"/>
    <n v="10"/>
    <n v="51.638476144813851"/>
    <n v="51.638476144813851"/>
    <s v="2. Riesgo (&gt;=40 y &lt;60)"/>
  </r>
  <r>
    <s v="52838"/>
    <x v="1"/>
    <x v="16"/>
    <x v="740"/>
    <s v="Intermedio"/>
    <n v="6"/>
    <s v="G5"/>
    <n v="0"/>
    <n v="1551.7105710000001"/>
    <n v="44143.642361999999"/>
    <n v="51316.149414999993"/>
    <n v="6895.7172780000001"/>
    <n v="1197.6038510000001"/>
    <n v="65510.727841"/>
    <n v="19382.387633999999"/>
    <n v="7053.1579400000001"/>
    <n v="3762.9266889999999"/>
    <n v="424.67663900000002"/>
    <n v="-1354.8967850000045"/>
    <n v="7680.9125160000003"/>
    <n v="0"/>
    <n v="147786.78738770998"/>
    <n v="60340.953613999998"/>
    <s v="Si"/>
    <n v="45.894704259043962"/>
    <n v="80"/>
    <n v="4365.5130840000002"/>
    <n v="5359.3701780000001"/>
    <n v="49380.814949"/>
    <n v="46671.453847999997"/>
    <n v="45695.352933000002"/>
    <n v="51316.149414999993"/>
    <n v="6750.6923699999961"/>
    <n v="51316.149414999993"/>
    <n v="89.046729838312842"/>
    <n v="10.953270161687158"/>
    <n v="29.586585697906866"/>
    <n v="37.708046909671637"/>
    <n v="40.829734971976244"/>
    <n v="59.170265028023756"/>
    <n v="53.350948908426112"/>
    <n v="70"/>
    <n v="13.155103114628339"/>
    <n v="60"/>
    <n v="47.566316419876507"/>
    <n v="38.053053135901209"/>
    <n v="34.105295740956038"/>
    <n v="100"/>
    <n v="122.76610045317642"/>
    <n v="70"/>
    <n v="94.513332548686776"/>
    <n v="100"/>
    <n v="0"/>
    <n v="0"/>
    <n v="90"/>
    <n v="90"/>
    <n v="18"/>
    <n v="56.053053135901209"/>
    <n v="56.053053135901209"/>
    <s v="2. Riesgo (&gt;=40 y &lt;60)"/>
  </r>
  <r>
    <s v="52885"/>
    <x v="1"/>
    <x v="16"/>
    <x v="741"/>
    <s v="Rural"/>
    <n v="6"/>
    <s v="G5"/>
    <n v="0"/>
    <n v="1823.441341"/>
    <n v="12500.849426999999"/>
    <n v="18551.898482999997"/>
    <n v="3424.7629719999995"/>
    <n v="1144.7615599999999"/>
    <n v="17445.370759999998"/>
    <n v="3509.683509"/>
    <n v="3424.7629719999995"/>
    <n v="1390.2150819999995"/>
    <n v="39.870811000000003"/>
    <n v="-93.192269000002852"/>
    <n v="1695.2222899999999"/>
    <n v="0"/>
    <n v="93560.386308159999"/>
    <n v="4700.1304749300007"/>
    <s v="Si"/>
    <n v="66.897956039515464"/>
    <n v="80"/>
    <n v="653.75718500000005"/>
    <n v="1591.7386449999999"/>
    <n v="16610.542861999998"/>
    <n v="14476.514058999999"/>
    <n v="14324.290767999999"/>
    <n v="18551.898482999997"/>
    <n v="1641.9008319999971"/>
    <n v="18551.898482999997"/>
    <n v="77.211994131630462"/>
    <n v="22.788005868369538"/>
    <n v="20.118136537672534"/>
    <n v="25.640526556310412"/>
    <n v="5.023633035726438"/>
    <n v="94.976366964273566"/>
    <n v="40.593030623317532"/>
    <n v="50"/>
    <n v="8.8503116460266877"/>
    <n v="80"/>
    <n v="54.680979877790698"/>
    <n v="43.744783902232562"/>
    <n v="13.102043960484536"/>
    <n v="58.040821771884026"/>
    <n v="243.47551071274265"/>
    <n v="0"/>
    <n v="87.152564363913569"/>
    <n v="80"/>
    <n v="0"/>
    <n v="0"/>
    <n v="46.013607257294673"/>
    <n v="46.013607257294673"/>
    <n v="9.2027214514589346"/>
    <n v="52.947505353691497"/>
    <n v="52.947505353691497"/>
    <s v="2. Riesgo (&gt;=40 y &lt;60)"/>
  </r>
  <r>
    <s v="54001"/>
    <x v="1"/>
    <x v="17"/>
    <x v="742"/>
    <s v="Ciudades y aglomeraciones"/>
    <n v="1"/>
    <s v="C"/>
    <n v="1"/>
    <n v="418.32827075"/>
    <n v="613778.09994925"/>
    <n v="980869.01789500006"/>
    <n v="315717.49645599996"/>
    <n v="66406.957985999994"/>
    <n v="1246266.721777"/>
    <n v="110215.911357"/>
    <n v="314395.64371275"/>
    <n v="204390.69138974999"/>
    <n v="1242.803312"/>
    <n v="-375402.65620499989"/>
    <n v="98963.500320000006"/>
    <n v="71999.999626000004"/>
    <n v="9148953.5396835897"/>
    <n v="1351140.14240219"/>
    <s v="Si"/>
    <n v="49.476596980481972"/>
    <n v="65"/>
    <n v="288247.31422399997"/>
    <n v="307859.47095799999"/>
    <n v="1246266.721777"/>
    <n v="1183157.6333570001"/>
    <n v="614196.42822"/>
    <n v="980869.01789500006"/>
    <n v="-275196.35257299989"/>
    <n v="1052869.017521"/>
    <n v="62.617578597609288"/>
    <n v="37.382421402390712"/>
    <n v="8.8436856598279139"/>
    <n v="39.482939247111311"/>
    <n v="14.768247937227127"/>
    <n v="85.23175206277287"/>
    <n v="65.010662672060789"/>
    <n v="100"/>
    <n v="-26.137757688126761"/>
    <n v="20"/>
    <n v="56.419422542454981"/>
    <n v="45.135538033963989"/>
    <n v="15.523403019518028"/>
    <n v="78.648650213207901"/>
    <n v="106.80393390196836"/>
    <n v="100"/>
    <n v="94.936149115013251"/>
    <n v="100"/>
    <n v="0"/>
    <n v="0"/>
    <n v="92.882883404402648"/>
    <n v="92.882883404402648"/>
    <n v="18.576576680880532"/>
    <n v="63.712114714844517"/>
    <n v="63.712114714844517"/>
    <s v="3. Vulnerable (&gt;=60 y &lt;70)"/>
  </r>
  <r>
    <s v="54003"/>
    <x v="1"/>
    <x v="17"/>
    <x v="743"/>
    <s v="Rural"/>
    <n v="6"/>
    <s v="G5"/>
    <n v="0"/>
    <n v="1746.799626"/>
    <n v="31528.633985"/>
    <n v="44270.281160999999"/>
    <n v="4476.9509900000003"/>
    <n v="953.68255099999999"/>
    <n v="39067.307879"/>
    <n v="5338.6719970000004"/>
    <n v="4476.9509900000003"/>
    <n v="2042.1809039999998"/>
    <n v="10.433159"/>
    <n v="2768.2031959999949"/>
    <n v="2399.6738829999999"/>
    <n v="0"/>
    <n v="94395.237767429993"/>
    <n v="63068.030148779995"/>
    <s v="Si"/>
    <n v="53.983048575136131"/>
    <n v="80"/>
    <n v="1611.001"/>
    <n v="2716.7727"/>
    <n v="39067.307879"/>
    <n v="34981.915983999999"/>
    <n v="33275.433611"/>
    <n v="44270.281160999999"/>
    <n v="5178.3102379999946"/>
    <n v="44270.281160999999"/>
    <n v="75.16426988567234"/>
    <n v="24.83573011432766"/>
    <n v="13.665318361672208"/>
    <n v="17.416422127207053"/>
    <n v="66.812724497994651"/>
    <n v="33.187275502005349"/>
    <n v="45.615440253010227"/>
    <n v="70"/>
    <n v="11.697034900609211"/>
    <n v="60"/>
    <n v="41.087885548708016"/>
    <n v="32.870308438966411"/>
    <n v="26.016951424863869"/>
    <n v="100"/>
    <n v="168.63879662396238"/>
    <n v="0"/>
    <n v="89.542683853073896"/>
    <n v="80"/>
    <n v="0"/>
    <n v="0"/>
    <n v="60"/>
    <n v="60"/>
    <n v="12"/>
    <n v="44.870308438966411"/>
    <n v="44.870308438966411"/>
    <s v="2. Riesgo (&gt;=40 y &lt;60)"/>
  </r>
  <r>
    <s v="54051"/>
    <x v="1"/>
    <x v="17"/>
    <x v="744"/>
    <s v="Rural disperso"/>
    <n v="6"/>
    <s v="G5"/>
    <n v="0"/>
    <n v="1847.5820779999999"/>
    <n v="11277.733007999999"/>
    <n v="16386.245070999998"/>
    <n v="3101.6912979999997"/>
    <n v="621.22380599999997"/>
    <n v="15257.982401000001"/>
    <n v="3158.372977"/>
    <n v="3101.6912979999997"/>
    <n v="1405.2526569999998"/>
    <n v="80.907812000000007"/>
    <n v="-453.83581200000117"/>
    <n v="1902.0835320000001"/>
    <n v="600"/>
    <n v="45510.37100816"/>
    <n v="20704.779582130002"/>
    <s v="Si"/>
    <n v="31.307068161690182"/>
    <n v="80"/>
    <n v="1062.73"/>
    <n v="1220.3718280000001"/>
    <n v="15143.642242"/>
    <n v="12872.462242"/>
    <n v="13125.315085999999"/>
    <n v="16386.245070999998"/>
    <n v="1529.1555319999989"/>
    <n v="16986.245070999998"/>
    <n v="80.099589803089671"/>
    <n v="19.900410196910329"/>
    <n v="20.699807445006634"/>
    <n v="26.381865015695311"/>
    <n v="45.494640284118184"/>
    <n v="54.505359715881816"/>
    <n v="45.306012816495318"/>
    <n v="70"/>
    <n v="9.0023164366718742"/>
    <n v="80"/>
    <n v="50.157526985697494"/>
    <n v="40.126021588557997"/>
    <n v="48.692931838309818"/>
    <n v="100"/>
    <n v="114.83366687681726"/>
    <n v="80"/>
    <n v="85.002419076561281"/>
    <n v="80"/>
    <n v="1.0654289538677222"/>
    <n v="0"/>
    <n v="86.666666666666671"/>
    <n v="87.732095620534395"/>
    <n v="17.54641912410688"/>
    <n v="57.459354921891332"/>
    <n v="57.67244071266488"/>
    <s v="2. Riesgo (&gt;=40 y &lt;60)"/>
  </r>
  <r>
    <s v="54099"/>
    <x v="1"/>
    <x v="17"/>
    <x v="745"/>
    <s v="Rural"/>
    <n v="6"/>
    <s v="G3"/>
    <n v="0"/>
    <n v="1428.00719"/>
    <n v="8146.5862289999995"/>
    <n v="14374.471307"/>
    <n v="4059.5251660000004"/>
    <n v="491.77177399999999"/>
    <n v="11840.707340000001"/>
    <n v="3246.0283490000002"/>
    <n v="4059.5251660000004"/>
    <n v="2392.9716480000002"/>
    <n v="34.657674"/>
    <n v="867.21044899999833"/>
    <n v="19.722643000000001"/>
    <n v="450"/>
    <n v="18649.382210900003"/>
    <n v="6295.7822133899999"/>
    <s v="NO"/>
    <n v="39.379198912411503"/>
    <n v="80"/>
    <n v="1316.7571379999999"/>
    <n v="2606.9239200000002"/>
    <n v="11840.707340000001"/>
    <n v="10524.451862"/>
    <n v="9574.5934189999989"/>
    <n v="14374.471307"/>
    <n v="921.59076599999833"/>
    <n v="14824.471307"/>
    <n v="66.608317026153287"/>
    <n v="33.391682973846713"/>
    <n v="27.414142211203405"/>
    <n v="36.368525080831311"/>
    <n v="33.758663650050053"/>
    <n v="66.241336349949947"/>
    <n v="58.947082482503326"/>
    <n v="80"/>
    <n v="6.2166855526566422"/>
    <n v="80"/>
    <n v="59.200308880925604"/>
    <n v="47.360247104740488"/>
    <n v="0"/>
    <n v="0"/>
    <n v="197.98061804772993"/>
    <n v="0"/>
    <n v="88.883641490289534"/>
    <n v="80"/>
    <n v="0"/>
    <n v="0"/>
    <n v="26.666666666666668"/>
    <n v="26.666666666666668"/>
    <n v="5.3333333333333339"/>
    <n v="52.693580438073823"/>
    <n v="52.693580438073823"/>
    <s v="2. Riesgo (&gt;=40 y &lt;60)"/>
  </r>
  <r>
    <s v="54109"/>
    <x v="1"/>
    <x v="17"/>
    <x v="746"/>
    <s v="Rural disperso"/>
    <n v="6"/>
    <s v="G5"/>
    <n v="0"/>
    <n v="1778.8422539999999"/>
    <n v="7417.2999209999998"/>
    <n v="11185.539128"/>
    <n v="2800.9012480000001"/>
    <n v="591.69726400000002"/>
    <n v="11284.174546999999"/>
    <n v="1881.6293169999999"/>
    <n v="2800.9012480000001"/>
    <n v="1409.5824910000001"/>
    <n v="109.63980100000001"/>
    <n v="-1489.9541759999993"/>
    <n v="1073.6730990000001"/>
    <n v="2300"/>
    <n v="18054.491189060001"/>
    <n v="7212.9977001099996"/>
    <s v="Si"/>
    <n v="40.787802374551255"/>
    <n v="80"/>
    <n v="594.46"/>
    <n v="1003.859098"/>
    <n v="11284.174546999999"/>
    <n v="9893.1338739999992"/>
    <n v="9196.142174999999"/>
    <n v="11185.539128"/>
    <n v="-306.64127599999915"/>
    <n v="13485.539128"/>
    <n v="82.214563551790917"/>
    <n v="17.785436448209083"/>
    <n v="16.674939838645514"/>
    <n v="21.252178945949858"/>
    <n v="39.951265447351226"/>
    <n v="60.048734552648774"/>
    <n v="50.32603316545061"/>
    <n v="70"/>
    <n v="-2.2738525548698343"/>
    <n v="100"/>
    <n v="53.817269989361534"/>
    <n v="43.05381599148923"/>
    <n v="39.212197625448745"/>
    <n v="100"/>
    <n v="168.86907411768664"/>
    <n v="0"/>
    <n v="87.672641297720617"/>
    <n v="80"/>
    <n v="1.8231903224496753"/>
    <n v="0"/>
    <n v="60"/>
    <n v="61.823190322449676"/>
    <n v="12.364638064489936"/>
    <n v="55.05381599148923"/>
    <n v="55.418454055979169"/>
    <s v="2. Riesgo (&gt;=40 y &lt;60)"/>
  </r>
  <r>
    <s v="54125"/>
    <x v="1"/>
    <x v="17"/>
    <x v="747"/>
    <s v="Rural disperso"/>
    <n v="6"/>
    <s v="G4"/>
    <n v="0"/>
    <n v="1390.9100667499999"/>
    <n v="5373.95063725"/>
    <n v="9725.5163370000009"/>
    <n v="2162.7348387500001"/>
    <n v="406.265896"/>
    <n v="6305.4989430000005"/>
    <n v="1181.3808389999999"/>
    <n v="2162.7348387500001"/>
    <n v="669.45349674999989"/>
    <n v="94.160245000000003"/>
    <n v="1926.7360520000002"/>
    <n v="766.42983500000003"/>
    <n v="200"/>
    <n v="12675.568163600001"/>
    <n v="4272.7907034499995"/>
    <s v="Si"/>
    <n v="55.863738993090628"/>
    <n v="80"/>
    <n v="569.75300000000004"/>
    <n v="771.82477200000005"/>
    <n v="6305.4989430000005"/>
    <n v="5960.0418110000001"/>
    <n v="6764.8607039999997"/>
    <n v="9725.5163370000009"/>
    <n v="2787.3261320000001"/>
    <n v="9925.5163370000009"/>
    <n v="69.557856566068295"/>
    <n v="30.442143433931705"/>
    <n v="18.735723369068207"/>
    <n v="26.156907562539477"/>
    <n v="33.708869285402351"/>
    <n v="66.291130714597642"/>
    <n v="30.954025651009776"/>
    <n v="40"/>
    <n v="28.082429541821426"/>
    <n v="20"/>
    <n v="36.578036342213764"/>
    <n v="29.262429073771013"/>
    <n v="24.136261006909372"/>
    <n v="100"/>
    <n v="135.46655691150377"/>
    <n v="60"/>
    <n v="94.521335502188819"/>
    <n v="100"/>
    <n v="0"/>
    <n v="0"/>
    <n v="86.666666666666671"/>
    <n v="86.666666666666671"/>
    <n v="17.333333333333336"/>
    <n v="46.595762407104345"/>
    <n v="46.595762407104345"/>
    <s v="2. Riesgo (&gt;=40 y &lt;60)"/>
  </r>
  <r>
    <s v="54128"/>
    <x v="1"/>
    <x v="17"/>
    <x v="748"/>
    <s v="Rural disperso"/>
    <n v="6"/>
    <s v="G5"/>
    <n v="0"/>
    <n v="1637.76703"/>
    <n v="10999.313593999999"/>
    <n v="14151.22747"/>
    <n v="2636.4833710000003"/>
    <n v="500.86408999999998"/>
    <n v="13330.560347999999"/>
    <n v="2207.5747820000001"/>
    <n v="2636.4833710000003"/>
    <n v="1296.178476"/>
    <n v="0"/>
    <n v="39.162593999999444"/>
    <n v="1638.453317"/>
    <n v="0"/>
    <n v="37008.291305029998"/>
    <n v="5465.07416225"/>
    <s v="Si"/>
    <n v="58.522391744098947"/>
    <n v="80"/>
    <n v="566"/>
    <n v="994.02373799999998"/>
    <n v="12771.759980999999"/>
    <n v="11953.701831"/>
    <n v="12637.080623999998"/>
    <n v="14151.22747"/>
    <n v="1677.6159109999994"/>
    <n v="14151.22747"/>
    <n v="89.300243747689535"/>
    <n v="10.699756252310465"/>
    <n v="16.560254965810238"/>
    <n v="21.106013294770705"/>
    <n v="14.767161545518888"/>
    <n v="85.232838454481112"/>
    <n v="49.163157646178078"/>
    <n v="70"/>
    <n v="11.854914455699859"/>
    <n v="60"/>
    <n v="49.407721600312456"/>
    <n v="39.526177280249968"/>
    <n v="21.477608255901053"/>
    <n v="95.1437834147671"/>
    <n v="175.62256855123675"/>
    <n v="0"/>
    <n v="93.594789197283774"/>
    <n v="100"/>
    <n v="0"/>
    <n v="0"/>
    <n v="65.047927804922367"/>
    <n v="65.047927804922367"/>
    <n v="13.009585560984474"/>
    <n v="52.535762841234444"/>
    <n v="52.535762841234444"/>
    <s v="2. Riesgo (&gt;=40 y &lt;60)"/>
  </r>
  <r>
    <s v="54172"/>
    <x v="1"/>
    <x v="17"/>
    <x v="749"/>
    <s v="Intermedio"/>
    <n v="6"/>
    <s v="G3"/>
    <n v="0"/>
    <n v="1581.85944475"/>
    <n v="14384.734507249999"/>
    <n v="23914.956328"/>
    <n v="6371.3956937500006"/>
    <n v="1363.69307"/>
    <n v="18025.393577999999"/>
    <n v="3222.5613939999998"/>
    <n v="6371.3956937500006"/>
    <n v="3452.242105750001"/>
    <n v="82.912796999999998"/>
    <n v="2970.4091619999999"/>
    <n v="3955.4548930000001"/>
    <n v="0"/>
    <n v="52526.72876292"/>
    <n v="8620.8511152299998"/>
    <s v="Si"/>
    <n v="35.37870301660729"/>
    <n v="80"/>
    <n v="4037"/>
    <n v="4770.8439740000003"/>
    <n v="18025.393577999999"/>
    <n v="15605.393803999999"/>
    <n v="15966.593951999999"/>
    <n v="23914.956328"/>
    <n v="7008.776852"/>
    <n v="23914.956328"/>
    <n v="66.764052306907473"/>
    <n v="33.235947693092527"/>
    <n v="17.877897534138381"/>
    <n v="23.717421462748817"/>
    <n v="16.412312965728955"/>
    <n v="83.587687034271042"/>
    <n v="54.183451659366668"/>
    <n v="70"/>
    <n v="29.307086142549277"/>
    <n v="20"/>
    <n v="46.108211238022477"/>
    <n v="36.886568990417985"/>
    <n v="44.62129698339271"/>
    <n v="100"/>
    <n v="118.17795328214021"/>
    <n v="80"/>
    <n v="86.574496897789729"/>
    <n v="80"/>
    <n v="0.40188930600542161"/>
    <n v="0"/>
    <n v="86.666666666666671"/>
    <n v="87.068555972672087"/>
    <n v="17.413711194534418"/>
    <n v="54.21990232375132"/>
    <n v="54.300280184952399"/>
    <s v="2. Riesgo (&gt;=40 y &lt;60)"/>
  </r>
  <r>
    <s v="54174"/>
    <x v="1"/>
    <x v="17"/>
    <x v="750"/>
    <s v="Rural disperso"/>
    <n v="6"/>
    <s v="G4"/>
    <n v="0"/>
    <n v="1970.2456657499999"/>
    <n v="15305.76811325"/>
    <n v="20120.346783000001"/>
    <n v="4550.8265167499994"/>
    <n v="1858.483534"/>
    <n v="21207.506853999999"/>
    <n v="7227.928003"/>
    <n v="4550.82651575"/>
    <n v="2458.6665177500004"/>
    <n v="0"/>
    <n v="-3179.3200689999976"/>
    <n v="3959.2395980000001"/>
    <n v="1500"/>
    <n v="37734.942988429997"/>
    <n v="7640.2362607599998"/>
    <s v="NO"/>
    <n v="58.098735107707689"/>
    <n v="80"/>
    <n v="1959.753189"/>
    <n v="2580.5808499999998"/>
    <n v="21207.506853999999"/>
    <n v="18565.284571"/>
    <n v="17276.013779000001"/>
    <n v="20120.346783000001"/>
    <n v="779.91952900000251"/>
    <n v="21620.346783000001"/>
    <n v="85.863399698442464"/>
    <n v="14.136600301557536"/>
    <n v="34.081931708237185"/>
    <n v="47.581719674455222"/>
    <n v="20.247112240510315"/>
    <n v="79.752887759489681"/>
    <n v="54.026812695249475"/>
    <n v="70"/>
    <n v="3.607340515061721"/>
    <n v="100"/>
    <n v="62.294241547100498"/>
    <n v="49.8353932376804"/>
    <n v="0"/>
    <n v="0"/>
    <n v="131.67886979261857"/>
    <n v="60"/>
    <n v="87.54109900239574"/>
    <n v="80"/>
    <n v="0"/>
    <n v="0"/>
    <n v="46.666666666666664"/>
    <n v="46.666666666666664"/>
    <n v="9.3333333333333339"/>
    <n v="59.168726571013735"/>
    <n v="59.168726571013735"/>
    <s v="2. Riesgo (&gt;=40 y &lt;60)"/>
  </r>
  <r>
    <s v="54206"/>
    <x v="1"/>
    <x v="17"/>
    <x v="751"/>
    <s v="Rural"/>
    <n v="6"/>
    <s v="G5"/>
    <n v="0"/>
    <n v="2292.1495500000001"/>
    <n v="22899.398406"/>
    <n v="30275.547129999999"/>
    <n v="5000.3142939999998"/>
    <n v="1627.811314"/>
    <n v="26618.097033000002"/>
    <n v="4153.5904419999997"/>
    <n v="5000.3142939999998"/>
    <n v="2101.9457059999995"/>
    <n v="752.32014800000002"/>
    <n v="759.081508999996"/>
    <n v="114.436998"/>
    <n v="0"/>
    <n v="29825.440011720002"/>
    <n v="18656.682754459998"/>
    <s v="Si"/>
    <n v="59.86346998186017"/>
    <n v="80"/>
    <n v="1437.387988"/>
    <n v="2708.1647440000002"/>
    <n v="26618.097033000002"/>
    <n v="25600.560161000001"/>
    <n v="25191.547956000002"/>
    <n v="30275.547129999999"/>
    <n v="1625.8386549999959"/>
    <n v="30275.547129999999"/>
    <n v="83.207572922894371"/>
    <n v="16.792427077105629"/>
    <n v="15.604385380557265"/>
    <n v="19.887759335754492"/>
    <n v="62.552917063851517"/>
    <n v="37.447082936148483"/>
    <n v="42.036271770400027"/>
    <n v="50"/>
    <n v="5.370137979732676"/>
    <n v="80"/>
    <n v="40.82545386980172"/>
    <n v="32.660363095841376"/>
    <n v="20.13653001813983"/>
    <n v="89.202933024186279"/>
    <n v="188.40875021977715"/>
    <n v="0"/>
    <n v="96.177274165247425"/>
    <n v="100"/>
    <n v="0.9289910766842141"/>
    <n v="0"/>
    <n v="63.067644341395429"/>
    <n v="63.996635418079642"/>
    <n v="12.799327083615928"/>
    <n v="45.273891964120466"/>
    <n v="45.459690179457304"/>
    <s v="2. Riesgo (&gt;=40 y &lt;60)"/>
  </r>
  <r>
    <s v="54223"/>
    <x v="1"/>
    <x v="17"/>
    <x v="752"/>
    <s v="Rural disperso"/>
    <n v="6"/>
    <s v="G5"/>
    <n v="0"/>
    <n v="2038.3935517499999"/>
    <n v="10867.47425725"/>
    <n v="17150.455521"/>
    <n v="3114.5622217499995"/>
    <n v="559.78306099999998"/>
    <n v="16265.764461999999"/>
    <n v="4121.9432980000001"/>
    <n v="3114.5622217499995"/>
    <n v="1403.1732867499995"/>
    <n v="40.837316000000001"/>
    <n v="-649.82491300000038"/>
    <n v="2073.258147"/>
    <n v="0"/>
    <n v="26440.97534682"/>
    <n v="7354.9618224300002"/>
    <s v="Si"/>
    <n v="46.869756758330581"/>
    <n v="80"/>
    <n v="638.95000000000005"/>
    <n v="1036.767885"/>
    <n v="16088.891498999999"/>
    <n v="12945.612836"/>
    <n v="12905.867808999999"/>
    <n v="17150.455521"/>
    <n v="1464.2705499999997"/>
    <n v="17150.455521"/>
    <n v="75.250874784038913"/>
    <n v="24.749125215961087"/>
    <n v="25.341220866868348"/>
    <n v="32.297337548611566"/>
    <n v="27.816529934908644"/>
    <n v="72.183470065091356"/>
    <n v="45.052022944065286"/>
    <n v="70"/>
    <n v="8.5377939274386208"/>
    <n v="80"/>
    <n v="55.845986565932797"/>
    <n v="44.676789252746239"/>
    <n v="33.130243241669419"/>
    <n v="100"/>
    <n v="162.26119179904529"/>
    <n v="0"/>
    <n v="80.46305015360835"/>
    <n v="80"/>
    <n v="1.4150843548016434"/>
    <n v="0"/>
    <n v="60"/>
    <n v="61.415084354801643"/>
    <n v="12.28301687096033"/>
    <n v="56.676789252746239"/>
    <n v="56.959806123706571"/>
    <s v="2. Riesgo (&gt;=40 y &lt;60)"/>
  </r>
  <r>
    <s v="54239"/>
    <x v="1"/>
    <x v="17"/>
    <x v="753"/>
    <s v="Rural"/>
    <n v="6"/>
    <s v="G3"/>
    <n v="0"/>
    <n v="1378.7080430000001"/>
    <n v="9085.7745720000003"/>
    <n v="13193.878498000002"/>
    <n v="2665.323977"/>
    <n v="732.38875599999994"/>
    <n v="8979.8223039999993"/>
    <n v="2198.887365"/>
    <n v="2813.5584570000001"/>
    <n v="1423.6500250000001"/>
    <n v="60.753740999999998"/>
    <n v="2824.1477620000023"/>
    <n v="1527.5217520000001"/>
    <n v="0"/>
    <n v="31124.943793119997"/>
    <n v="6664.4273742899995"/>
    <s v="Si"/>
    <n v="53.632762975544644"/>
    <n v="80"/>
    <n v="699.34839999999997"/>
    <n v="1433.050493"/>
    <n v="8979.8223039999993"/>
    <n v="8137.5811960000001"/>
    <n v="10464.482615000001"/>
    <n v="13193.878498000002"/>
    <n v="4412.4232550000024"/>
    <n v="13193.878498000002"/>
    <n v="79.313164939227406"/>
    <n v="20.686835060772594"/>
    <n v="24.486980817209723"/>
    <n v="32.485254112404128"/>
    <n v="21.411853523613868"/>
    <n v="78.588146476386129"/>
    <n v="50.599624879235272"/>
    <n v="70"/>
    <n v="33.442958078391136"/>
    <n v="0"/>
    <n v="40.35204712991257"/>
    <n v="32.281637703930059"/>
    <n v="26.367237024455356"/>
    <n v="100"/>
    <n v="204.91224302507877"/>
    <n v="0"/>
    <n v="90.62073747690053"/>
    <n v="100"/>
    <n v="1.1287774672556505"/>
    <n v="0"/>
    <n v="66.666666666666671"/>
    <n v="67.795444133922317"/>
    <n v="13.559088826784464"/>
    <n v="45.614971037263395"/>
    <n v="45.84072653071452"/>
    <s v="2. Riesgo (&gt;=40 y &lt;60)"/>
  </r>
  <r>
    <s v="54245"/>
    <x v="1"/>
    <x v="17"/>
    <x v="754"/>
    <s v="Rural disperso"/>
    <n v="6"/>
    <s v="G5"/>
    <n v="0"/>
    <n v="2880.0209199999999"/>
    <n v="18908.528477"/>
    <n v="29424.139543000001"/>
    <n v="4973.1738389999991"/>
    <n v="983.08440900000005"/>
    <n v="27331.464359999998"/>
    <n v="9078.6713249999993"/>
    <n v="4973.1738389999991"/>
    <n v="2737.1844049999991"/>
    <n v="15.427329"/>
    <n v="-143.31425099999615"/>
    <n v="6916.8081590000002"/>
    <n v="671.66666699999996"/>
    <n v="63123.968915559999"/>
    <n v="34531.168504449997"/>
    <s v="Si"/>
    <n v="43.311375094050391"/>
    <n v="80"/>
    <n v="1009.394009"/>
    <n v="2074.4374039999998"/>
    <n v="27331.464359999998"/>
    <n v="20028.831845000001"/>
    <n v="21788.549396999999"/>
    <n v="29424.139543000001"/>
    <n v="6788.9212370000041"/>
    <n v="30095.806210000002"/>
    <n v="74.049911859473539"/>
    <n v="25.950088140526461"/>
    <n v="33.216922464962281"/>
    <n v="42.334904178968372"/>
    <n v="54.70373472656928"/>
    <n v="45.29626527343072"/>
    <n v="55.038985034763826"/>
    <n v="80"/>
    <n v="22.557698536562992"/>
    <n v="20"/>
    <n v="42.716251518585111"/>
    <n v="34.173001214868087"/>
    <n v="36.688624905949609"/>
    <n v="100"/>
    <n v="205.51314803771535"/>
    <n v="0"/>
    <n v="73.281224822744917"/>
    <n v="70"/>
    <n v="0"/>
    <n v="0"/>
    <n v="56.666666666666664"/>
    <n v="56.666666666666664"/>
    <n v="11.333333333333334"/>
    <n v="45.506334548201423"/>
    <n v="45.506334548201423"/>
    <s v="2. Riesgo (&gt;=40 y &lt;60)"/>
  </r>
  <r>
    <s v="54250"/>
    <x v="1"/>
    <x v="17"/>
    <x v="755"/>
    <s v="Rural"/>
    <n v="6"/>
    <s v="G5"/>
    <n v="0"/>
    <n v="3002.6577975"/>
    <n v="23336.830546500001"/>
    <n v="30412.672835999998"/>
    <n v="5933.1733734999998"/>
    <n v="1540.8085570000001"/>
    <n v="33394.883494000002"/>
    <n v="3395.0650290000003"/>
    <n v="5932.2341335000001"/>
    <n v="3669.8427615000001"/>
    <n v="0"/>
    <n v="1562.453502999997"/>
    <n v="2029.9671490000001"/>
    <n v="300"/>
    <n v="45501.222166250001"/>
    <n v="1415.55081802"/>
    <s v="Si"/>
    <n v="39.824749413545838"/>
    <n v="80"/>
    <n v="1239.538"/>
    <n v="2914.4939049999998"/>
    <n v="26587.827961000003"/>
    <n v="24228.764003"/>
    <n v="26339.488344000001"/>
    <n v="30412.672835999998"/>
    <n v="3592.4206519999971"/>
    <n v="30712.672835999998"/>
    <n v="86.60694995811582"/>
    <n v="13.39305004188418"/>
    <n v="10.166422738411367"/>
    <n v="12.957086344393201"/>
    <n v="3.1110171345462634"/>
    <n v="96.888982865453741"/>
    <n v="61.862743089925949"/>
    <n v="80"/>
    <n v="11.696867515187819"/>
    <n v="60"/>
    <n v="52.647823850346221"/>
    <n v="42.118259080276978"/>
    <n v="40.175250586454162"/>
    <n v="100"/>
    <n v="235.12743497980696"/>
    <n v="0"/>
    <n v="91.127278386710017"/>
    <n v="100"/>
    <n v="1.4865832469949625"/>
    <n v="0"/>
    <n v="66.666666666666671"/>
    <n v="68.153249913661639"/>
    <n v="13.630649982732329"/>
    <n v="55.451592413610314"/>
    <n v="55.748909063009307"/>
    <s v="2. Riesgo (&gt;=40 y &lt;60)"/>
  </r>
  <r>
    <s v="54261"/>
    <x v="1"/>
    <x v="17"/>
    <x v="756"/>
    <s v="Rural"/>
    <n v="6"/>
    <s v="G3"/>
    <n v="0"/>
    <n v="1303.210875"/>
    <n v="25303.315880999999"/>
    <n v="36256.621764999996"/>
    <n v="9243.3838180000002"/>
    <n v="2568.981929"/>
    <n v="29739.644897999999"/>
    <n v="1213.6310370000001"/>
    <n v="9243.3838180000002"/>
    <n v="5826.4991709999995"/>
    <n v="142.91839899999999"/>
    <n v="3100.0922199999986"/>
    <n v="3597.015058"/>
    <n v="0"/>
    <n v="65973.610821690003"/>
    <n v="13524.603810049999"/>
    <s v="Si"/>
    <n v="37.695025120242036"/>
    <n v="80"/>
    <n v="4740.9517649999998"/>
    <n v="7940.1729429999996"/>
    <n v="29739.644897999999"/>
    <n v="29475.021442000001"/>
    <n v="26606.526755999999"/>
    <n v="36256.621764999996"/>
    <n v="6840.0256769999987"/>
    <n v="36256.621764999996"/>
    <n v="73.38391019563872"/>
    <n v="26.61608980436128"/>
    <n v="4.0808524821411609"/>
    <n v="5.413796452375248"/>
    <n v="20.500020601575962"/>
    <n v="79.499979398424045"/>
    <n v="63.034266300332909"/>
    <n v="80"/>
    <n v="18.865590184695463"/>
    <n v="40"/>
    <n v="46.305973131032118"/>
    <n v="37.044778504825693"/>
    <n v="42.304974879757964"/>
    <n v="100"/>
    <n v="167.48056796566036"/>
    <n v="0"/>
    <n v="99.110199678215409"/>
    <n v="100"/>
    <n v="0.60333440546679673"/>
    <n v="0"/>
    <n v="66.666666666666671"/>
    <n v="67.270001072133468"/>
    <n v="13.454000214426694"/>
    <n v="50.378111838159029"/>
    <n v="50.498778719252385"/>
    <s v="2. Riesgo (&gt;=40 y &lt;60)"/>
  </r>
  <r>
    <s v="54313"/>
    <x v="1"/>
    <x v="17"/>
    <x v="757"/>
    <s v="Rural"/>
    <n v="6"/>
    <s v="G5"/>
    <n v="0"/>
    <n v="1358.05237375"/>
    <n v="7497.6222782499999"/>
    <n v="12107.945094000001"/>
    <n v="2161.269773"/>
    <n v="332.17147"/>
    <n v="11165.334784999999"/>
    <n v="3107.613621"/>
    <n v="2169.2638507500001"/>
    <n v="522.38261275000013"/>
    <n v="0"/>
    <n v="-669.71332899999834"/>
    <n v="5515.8591999999999"/>
    <n v="0"/>
    <n v="128850.13593011"/>
    <n v="4817.8842126199997"/>
    <s v="Si"/>
    <n v="65.140664130773558"/>
    <n v="80"/>
    <n v="424.45"/>
    <n v="811.21147699999995"/>
    <n v="11130.777184999999"/>
    <n v="9209.9359440000007"/>
    <n v="8855.6746519999997"/>
    <n v="12107.945094000001"/>
    <n v="4846.1458710000015"/>
    <n v="12107.945094000001"/>
    <n v="73.139369094003911"/>
    <n v="26.860630905996089"/>
    <n v="27.832695399110687"/>
    <n v="35.472717076864903"/>
    <n v="3.7391378579788874"/>
    <n v="96.260862142021111"/>
    <n v="24.081100718540618"/>
    <n v="30"/>
    <n v="40.024511454065582"/>
    <n v="0"/>
    <n v="37.718842024976418"/>
    <n v="30.175073619981134"/>
    <n v="14.859335869226442"/>
    <n v="65.825459556956076"/>
    <n v="191.12062127459066"/>
    <n v="0"/>
    <n v="82.742972848395951"/>
    <n v="80"/>
    <n v="0"/>
    <n v="0"/>
    <n v="48.608486518985359"/>
    <n v="48.608486518985359"/>
    <n v="9.7216973037970718"/>
    <n v="39.896770923778206"/>
    <n v="39.896770923778206"/>
    <s v="1. Deterioro (&lt;40)"/>
  </r>
  <r>
    <s v="54344"/>
    <x v="1"/>
    <x v="17"/>
    <x v="758"/>
    <s v="Rural disperso"/>
    <n v="6"/>
    <s v="G5"/>
    <n v="0"/>
    <n v="2569.0082427500001"/>
    <n v="14560.026192249999"/>
    <n v="20249.082025"/>
    <n v="3652.1640067500002"/>
    <n v="899.61075300000005"/>
    <n v="17786.010654999998"/>
    <n v="2128.1820160000002"/>
    <n v="3652.1640067500002"/>
    <n v="1725.0230717500003"/>
    <n v="0"/>
    <n v="1457.140922999999"/>
    <n v="2076.025036"/>
    <n v="0"/>
    <n v="25467.788183410001"/>
    <n v="5183.1714502599998"/>
    <s v="Si"/>
    <n v="58.280724734714795"/>
    <n v="80"/>
    <n v="629.54769599999997"/>
    <n v="1083.1557640000001"/>
    <n v="16864.800167000001"/>
    <n v="15391.197515"/>
    <n v="17129.034435000001"/>
    <n v="20249.082025"/>
    <n v="3533.165958999999"/>
    <n v="20249.082025"/>
    <n v="84.591659087814875"/>
    <n v="15.408340912185125"/>
    <n v="11.965482632845081"/>
    <n v="15.249984740486763"/>
    <n v="20.35187120661061"/>
    <n v="79.64812879338939"/>
    <n v="47.232902699927472"/>
    <n v="70"/>
    <n v="17.448524109082417"/>
    <n v="40"/>
    <n v="44.061290889212252"/>
    <n v="35.2490327113698"/>
    <n v="21.719275265285205"/>
    <n v="96.214345524168763"/>
    <n v="172.05301057920164"/>
    <n v="0"/>
    <n v="91.262258447132652"/>
    <n v="100"/>
    <n v="0"/>
    <n v="0"/>
    <n v="65.404781841389593"/>
    <n v="65.404781841389593"/>
    <n v="13.080956368277919"/>
    <n v="48.329989079647717"/>
    <n v="48.329989079647717"/>
    <s v="2. Riesgo (&gt;=40 y &lt;60)"/>
  </r>
  <r>
    <s v="54347"/>
    <x v="1"/>
    <x v="17"/>
    <x v="759"/>
    <s v="Rural disperso"/>
    <n v="6"/>
    <s v="G5"/>
    <n v="0"/>
    <n v="1658.0682282499999"/>
    <n v="7517.2082567500001"/>
    <n v="10666.098368000001"/>
    <n v="2370.30215125"/>
    <n v="419.09621600000003"/>
    <n v="6301.0658780000003"/>
    <n v="2197.8112700000001"/>
    <n v="2370.30215125"/>
    <n v="1219.29237025"/>
    <n v="29.28988"/>
    <n v="3214.0227090000008"/>
    <n v="1351.0779749999999"/>
    <n v="823.39499999999998"/>
    <n v="24513.15164484"/>
    <n v="3316.1900031999999"/>
    <s v="Si"/>
    <n v="30.135576926077377"/>
    <n v="80"/>
    <n v="780.30000099999995"/>
    <n v="712.233923"/>
    <n v="6301.0658780000003"/>
    <n v="4486.7346310000003"/>
    <n v="9175.2764850000003"/>
    <n v="10666.098368000001"/>
    <n v="4594.3905640000003"/>
    <n v="11489.493368000001"/>
    <n v="86.022800169622428"/>
    <n v="13.977199830377572"/>
    <n v="34.879991933961492"/>
    <n v="44.454483037826073"/>
    <n v="13.528207434306211"/>
    <n v="86.471792565693789"/>
    <n v="51.440377320967087"/>
    <n v="70"/>
    <n v="39.987755916166691"/>
    <n v="0"/>
    <n v="42.980695086779484"/>
    <n v="34.384556069423589"/>
    <n v="49.864423073922623"/>
    <n v="100"/>
    <n v="91.276934779857839"/>
    <n v="100"/>
    <n v="71.205962893759164"/>
    <n v="70"/>
    <n v="0"/>
    <n v="0"/>
    <n v="90"/>
    <n v="90"/>
    <n v="18"/>
    <n v="52.384556069423589"/>
    <n v="52.384556069423589"/>
    <s v="2. Riesgo (&gt;=40 y &lt;60)"/>
  </r>
  <r>
    <s v="54377"/>
    <x v="1"/>
    <x v="17"/>
    <x v="760"/>
    <s v="Rural disperso"/>
    <n v="6"/>
    <s v="G4"/>
    <n v="0"/>
    <n v="965.56551100000001"/>
    <n v="7083.425088"/>
    <n v="11187.180188"/>
    <n v="2725.4422669999999"/>
    <n v="1472.987907"/>
    <n v="13678.367484"/>
    <n v="6077.5452420000001"/>
    <n v="2725.4422669999999"/>
    <n v="1562.3505029999999"/>
    <n v="0"/>
    <n v="-3654.2790600000008"/>
    <n v="5219.5154519999996"/>
    <n v="0"/>
    <n v="31562.512487279997"/>
    <n v="5445.3042384"/>
    <s v="Si"/>
    <n v="66.585512471860071"/>
    <n v="80"/>
    <n v="1280.7861620000001"/>
    <n v="1753.3021220000001"/>
    <n v="13678.367484"/>
    <n v="10003.069052000001"/>
    <n v="8048.9905989999997"/>
    <n v="11187.180188"/>
    <n v="1565.2363919999989"/>
    <n v="11187.180188"/>
    <n v="71.948341438477954"/>
    <n v="28.051658561522046"/>
    <n v="44.43180261905588"/>
    <n v="62.03115465839867"/>
    <n v="17.25244224646093"/>
    <n v="82.74755775353907"/>
    <n v="57.324659631104197"/>
    <n v="80"/>
    <n v="13.991339780858805"/>
    <n v="60"/>
    <n v="62.56607419469195"/>
    <n v="50.052859355753561"/>
    <n v="13.414487528139929"/>
    <n v="59.424917373971113"/>
    <n v="136.8926503126913"/>
    <n v="60"/>
    <n v="73.130576903280982"/>
    <n v="70"/>
    <n v="0.44973581194403145"/>
    <n v="0"/>
    <n v="63.14163912465704"/>
    <n v="63.591374936601071"/>
    <n v="12.718274987320214"/>
    <n v="62.681187180684972"/>
    <n v="62.771134343073776"/>
    <s v="3. Vulnerable (&gt;=60 y &lt;70)"/>
  </r>
  <r>
    <s v="54385"/>
    <x v="1"/>
    <x v="17"/>
    <x v="761"/>
    <s v="Rural disperso"/>
    <n v="6"/>
    <s v="G4"/>
    <n v="0"/>
    <n v="2085.766764"/>
    <n v="8366.236363"/>
    <n v="18945.590211000002"/>
    <n v="4748.694845"/>
    <n v="1215.7743330000001"/>
    <n v="18983.142835999999"/>
    <n v="6338.9486420000003"/>
    <n v="4748.694845"/>
    <n v="2991.6554079999996"/>
    <n v="140.05147700000001"/>
    <n v="-1794.5920619999961"/>
    <n v="1119.0910280000001"/>
    <n v="2400"/>
    <n v="32092.979797009997"/>
    <n v="4841.5926408400001"/>
    <s v="Si"/>
    <n v="48.911532905882154"/>
    <n v="80"/>
    <n v="1686.8335"/>
    <n v="2659.2812450000001"/>
    <n v="18983.142835999999"/>
    <n v="17476.720818000002"/>
    <n v="10452.003127"/>
    <n v="18945.590211000002"/>
    <n v="-535.44955699999605"/>
    <n v="21345.590211000002"/>
    <n v="55.168527401861887"/>
    <n v="44.831472598138113"/>
    <n v="33.392514067684807"/>
    <n v="46.619225025026083"/>
    <n v="15.08614242573722"/>
    <n v="84.913857574262778"/>
    <n v="62.999529463342462"/>
    <n v="80"/>
    <n v="-2.5084785742961717"/>
    <n v="100"/>
    <n v="71.272911039485393"/>
    <n v="57.01832883158832"/>
    <n v="31.088467094117846"/>
    <n v="100"/>
    <n v="157.64930237631637"/>
    <n v="0"/>
    <n v="92.064422466741448"/>
    <n v="100"/>
    <n v="0"/>
    <n v="0"/>
    <n v="66.666666666666671"/>
    <n v="66.666666666666671"/>
    <n v="13.333333333333336"/>
    <n v="70.351662164921663"/>
    <n v="70.351662164921663"/>
    <s v="4. Solvente (&gt;=70 y &lt;80)"/>
  </r>
  <r>
    <s v="54398"/>
    <x v="1"/>
    <x v="17"/>
    <x v="762"/>
    <s v="Rural disperso"/>
    <n v="6"/>
    <s v="G5"/>
    <n v="0"/>
    <n v="1933.7261967500001"/>
    <n v="11824.59680825"/>
    <n v="16352.580333000002"/>
    <n v="2662.1619047499998"/>
    <n v="396.60283399999997"/>
    <n v="13700.268862000001"/>
    <n v="2659.4569160000001"/>
    <n v="2662.1619047499998"/>
    <n v="1277.5939307499998"/>
    <n v="115.489564"/>
    <n v="1267.7434970000013"/>
    <n v="4359.2864090000003"/>
    <n v="0"/>
    <n v="28172.74201184"/>
    <n v="7505.3954420099999"/>
    <s v="Si"/>
    <n v="36.307557909952557"/>
    <n v="80"/>
    <n v="730.78520000000003"/>
    <n v="725.073531"/>
    <n v="13700.268862000001"/>
    <n v="12141.071682"/>
    <n v="13758.323005"/>
    <n v="16352.580333000002"/>
    <n v="5742.5194700000011"/>
    <n v="16352.580333000002"/>
    <n v="84.135486417610124"/>
    <n v="15.864513582389876"/>
    <n v="19.411713323206751"/>
    <n v="24.740191519982066"/>
    <n v="26.640628160566514"/>
    <n v="73.359371839433493"/>
    <n v="47.990842648241447"/>
    <n v="70"/>
    <n v="35.116901143799453"/>
    <n v="0"/>
    <n v="36.792815388361092"/>
    <n v="29.434252310688876"/>
    <n v="43.692442090047443"/>
    <n v="100"/>
    <n v="99.218420269047598"/>
    <n v="100"/>
    <n v="88.619222033483609"/>
    <n v="80"/>
    <n v="0"/>
    <n v="0"/>
    <n v="93.333333333333329"/>
    <n v="93.333333333333329"/>
    <n v="18.666666666666668"/>
    <n v="48.100918977355548"/>
    <n v="48.100918977355548"/>
    <s v="2. Riesgo (&gt;=40 y &lt;60)"/>
  </r>
  <r>
    <s v="54405"/>
    <x v="1"/>
    <x v="17"/>
    <x v="763"/>
    <s v="Ciudades y aglomeraciones"/>
    <n v="4"/>
    <s v="G1"/>
    <n v="0"/>
    <n v="1993.5577499999999"/>
    <n v="51265.007007"/>
    <n v="94687.745250000007"/>
    <n v="40987.885029999998"/>
    <n v="10092.791044"/>
    <n v="83820.296498999989"/>
    <n v="15321.981798000001"/>
    <n v="40987.885029999998"/>
    <n v="27727.232609999999"/>
    <n v="767.65729699999997"/>
    <n v="-1266.423002999989"/>
    <n v="12196.131717"/>
    <n v="2700"/>
    <n v="268841.99189895997"/>
    <n v="65975.90884198001"/>
    <s v="Si"/>
    <n v="23.82770524054169"/>
    <n v="80"/>
    <n v="23529.387241"/>
    <n v="38546.511333000002"/>
    <n v="82693.515832999998"/>
    <n v="71675.859368000005"/>
    <n v="53258.564757"/>
    <n v="94687.745250000007"/>
    <n v="11697.366011000011"/>
    <n v="97387.745250000007"/>
    <n v="56.246523366232545"/>
    <n v="43.753476633767455"/>
    <n v="18.27956048590546"/>
    <n v="23.848447728826404"/>
    <n v="24.540775187670835"/>
    <n v="75.459224812329168"/>
    <n v="67.647385537716289"/>
    <n v="100"/>
    <n v="12.011127253200279"/>
    <n v="60"/>
    <n v="60.612229834984603"/>
    <n v="48.489783867987683"/>
    <n v="56.17229475945831"/>
    <n v="100"/>
    <n v="163.82284391083775"/>
    <n v="0"/>
    <n v="86.676517071483318"/>
    <n v="80"/>
    <n v="0.30036218226806755"/>
    <n v="0"/>
    <n v="60"/>
    <n v="60.300362182268067"/>
    <n v="12.060072436453614"/>
    <n v="60.489783867987683"/>
    <n v="60.549856304441299"/>
    <s v="3. Vulnerable (&gt;=60 y &lt;70)"/>
  </r>
  <r>
    <s v="54418"/>
    <x v="1"/>
    <x v="17"/>
    <x v="764"/>
    <s v="Rural"/>
    <n v="6"/>
    <s v="G4"/>
    <n v="0"/>
    <n v="1279.7113569999999"/>
    <n v="5447.2914959999998"/>
    <n v="8684.9471450000001"/>
    <n v="2169.7047170000001"/>
    <n v="349.72194999999999"/>
    <n v="8100.0983709999991"/>
    <n v="2002.6134930000001"/>
    <n v="2169.7047170000001"/>
    <n v="842.949613"/>
    <n v="14.057404999999999"/>
    <n v="340.6082920000008"/>
    <n v="2553.0542150000001"/>
    <n v="0"/>
    <n v="33914.382578509998"/>
    <n v="3285.52201982"/>
    <s v="Si"/>
    <n v="41.979443044355698"/>
    <n v="80"/>
    <n v="258.63816100000003"/>
    <n v="879.77318600000001"/>
    <n v="7017.5837489999994"/>
    <n v="6118.0284979999997"/>
    <n v="6727.002853"/>
    <n v="8684.9471450000001"/>
    <n v="2907.7199120000009"/>
    <n v="8684.9471450000001"/>
    <n v="77.455887073219486"/>
    <n v="22.544112926780514"/>
    <n v="24.723323116294043"/>
    <n v="34.516184118054724"/>
    <n v="9.6876952196142465"/>
    <n v="90.312304780385759"/>
    <n v="38.850890925172834"/>
    <n v="50"/>
    <n v="33.479995484762398"/>
    <n v="0"/>
    <n v="39.474520365044199"/>
    <n v="31.579616292035361"/>
    <n v="38.020556955644302"/>
    <n v="100"/>
    <n v="340.15598572091608"/>
    <n v="0"/>
    <n v="87.18141053709283"/>
    <n v="80"/>
    <n v="1.0866932795303366"/>
    <n v="0"/>
    <n v="60"/>
    <n v="61.086693279530337"/>
    <n v="12.217338655906069"/>
    <n v="43.579616292035361"/>
    <n v="43.79695494794143"/>
    <s v="2. Riesgo (&gt;=40 y &lt;60)"/>
  </r>
  <r>
    <s v="54480"/>
    <x v="1"/>
    <x v="17"/>
    <x v="765"/>
    <s v="Rural disperso"/>
    <n v="6"/>
    <s v="G4"/>
    <n v="0"/>
    <n v="953.37563550000004"/>
    <n v="5012.8803804999998"/>
    <n v="7439.2870780000003"/>
    <n v="1522.6394725"/>
    <n v="221.69155900000001"/>
    <n v="6210.577241"/>
    <n v="1126.088465"/>
    <n v="1522.6394725"/>
    <n v="629.22387349999997"/>
    <n v="41.841030000000003"/>
    <n v="579.11313200000041"/>
    <n v="2077.0144169999999"/>
    <n v="0"/>
    <n v="16008.988127840001"/>
    <n v="3160.9881977399996"/>
    <s v="Si"/>
    <n v="43.952860658282553"/>
    <n v="80"/>
    <n v="512.29019900000003"/>
    <n v="569.26383699999997"/>
    <n v="5966.758347"/>
    <n v="5709.3968240000004"/>
    <n v="5966.2560159999994"/>
    <n v="7439.2870780000003"/>
    <n v="2697.9685790000003"/>
    <n v="7439.2870780000003"/>
    <n v="80.199298043542967"/>
    <n v="19.800701956457033"/>
    <n v="18.131784233613075"/>
    <n v="25.31374929059465"/>
    <n v="19.74508427701916"/>
    <n v="80.25491572298084"/>
    <n v="41.324547594112104"/>
    <n v="50"/>
    <n v="36.266493693711986"/>
    <n v="0"/>
    <n v="35.073873394006498"/>
    <n v="28.059098715205199"/>
    <n v="36.047139341717447"/>
    <n v="100"/>
    <n v="111.12136014142249"/>
    <n v="80"/>
    <n v="95.686744660450387"/>
    <n v="100"/>
    <n v="0"/>
    <n v="0"/>
    <n v="93.333333333333329"/>
    <n v="93.333333333333329"/>
    <n v="18.666666666666668"/>
    <n v="46.725765381871867"/>
    <n v="46.725765381871867"/>
    <s v="2. Riesgo (&gt;=40 y &lt;60)"/>
  </r>
  <r>
    <s v="54498"/>
    <x v="1"/>
    <x v="17"/>
    <x v="766"/>
    <s v="Ciudades y aglomeraciones"/>
    <n v="4"/>
    <s v="G2"/>
    <n v="0"/>
    <n v="4417.2666612499997"/>
    <n v="89069.459141750005"/>
    <n v="125780.29830600001"/>
    <n v="29877.234467249997"/>
    <n v="7795.5761439999997"/>
    <n v="109524.89001"/>
    <n v="577.40744200000006"/>
    <n v="29877.234467249997"/>
    <n v="14933.406381249997"/>
    <n v="1293.860942"/>
    <n v="5991.9550150000141"/>
    <n v="6345.9573989999999"/>
    <n v="0"/>
    <n v="105904.50964424001"/>
    <n v="123779.12610210001"/>
    <s v="NO"/>
    <n v="64.342533020989649"/>
    <n v="80"/>
    <n v="18365.149215000001"/>
    <n v="24823.634689999999"/>
    <n v="104844.515205"/>
    <n v="98131.665930999996"/>
    <n v="93486.725803000008"/>
    <n v="125780.29830600001"/>
    <n v="13631.773356000014"/>
    <n v="125780.29830600001"/>
    <n v="74.325412693460336"/>
    <n v="25.674587306539664"/>
    <n v="0.52719289829670757"/>
    <n v="0.69554507114713704"/>
    <n v="116.87805034734154"/>
    <n v="0"/>
    <n v="49.98255912078907"/>
    <n v="70"/>
    <n v="10.837765166398677"/>
    <n v="60"/>
    <n v="31.274026475537358"/>
    <n v="25.019221180429888"/>
    <n v="0"/>
    <n v="0"/>
    <n v="135.16707323959523"/>
    <n v="60"/>
    <n v="93.597329091679683"/>
    <n v="100"/>
    <n v="0"/>
    <n v="0"/>
    <n v="53.333333333333336"/>
    <n v="53.333333333333336"/>
    <n v="10.666666666666668"/>
    <n v="35.685887847096552"/>
    <n v="35.685887847096552"/>
    <s v="1. Deterioro (&lt;40)"/>
  </r>
  <r>
    <s v="54518"/>
    <x v="1"/>
    <x v="17"/>
    <x v="767"/>
    <s v="Ciudades y aglomeraciones"/>
    <n v="6"/>
    <s v="G2"/>
    <n v="0"/>
    <n v="1497.9760779999999"/>
    <n v="32237.320696999999"/>
    <n v="47111.013375999995"/>
    <n v="12303.112655999999"/>
    <n v="3598.0106949999999"/>
    <n v="38238.474201999998"/>
    <n v="1575.1870220000001"/>
    <n v="12303.112655999999"/>
    <n v="5948.0168909999993"/>
    <n v="0"/>
    <n v="2517.4434089999995"/>
    <n v="5490.8652080000002"/>
    <n v="0"/>
    <n v="55066.239905080001"/>
    <n v="44759.546271199993"/>
    <s v="Si"/>
    <n v="51.696227258206093"/>
    <n v="80"/>
    <n v="7502.8765290000001"/>
    <n v="10731.63731"/>
    <n v="38238.474201999998"/>
    <n v="37820.631866000003"/>
    <n v="33735.296775000003"/>
    <n v="47111.013375999995"/>
    <n v="8008.3086169999997"/>
    <n v="47111.013375999995"/>
    <n v="71.608089823399865"/>
    <n v="28.391910176600135"/>
    <n v="4.11937728916394"/>
    <n v="5.434846673637991"/>
    <n v="81.283098952014726"/>
    <n v="18.716901047985274"/>
    <n v="48.34562648745041"/>
    <n v="70"/>
    <n v="16.998803555942427"/>
    <n v="40"/>
    <n v="32.508731579644682"/>
    <n v="26.006985263715748"/>
    <n v="28.303772741793907"/>
    <n v="100"/>
    <n v="143.03363874535646"/>
    <n v="50"/>
    <n v="98.907272466488365"/>
    <n v="100"/>
    <n v="0"/>
    <n v="0"/>
    <n v="83.333333333333329"/>
    <n v="83.333333333333329"/>
    <n v="16.666666666666668"/>
    <n v="42.67365193038242"/>
    <n v="42.67365193038242"/>
    <s v="2. Riesgo (&gt;=40 y &lt;60)"/>
  </r>
  <r>
    <s v="54520"/>
    <x v="1"/>
    <x v="17"/>
    <x v="768"/>
    <s v="Rural disperso"/>
    <n v="6"/>
    <s v="G5"/>
    <n v="0"/>
    <n v="1177.9466090000001"/>
    <n v="6582.1587410000002"/>
    <n v="10893.117601"/>
    <n v="2745.8809160000001"/>
    <n v="293.31654800000001"/>
    <n v="8639.4982419999997"/>
    <n v="1359.588845"/>
    <n v="2745.8809160000001"/>
    <n v="1292.4744760000001"/>
    <n v="0"/>
    <n v="903.65406900000016"/>
    <n v="2162.463358"/>
    <n v="0"/>
    <n v="29041.813858459998"/>
    <n v="3714.3062947499998"/>
    <s v="Si"/>
    <n v="43.987623173624762"/>
    <n v="80"/>
    <n v="645.138149"/>
    <n v="1567.8255469999999"/>
    <n v="8536.0570919999991"/>
    <n v="7479.9704709999996"/>
    <n v="7760.1053499999998"/>
    <n v="10893.117601"/>
    <n v="3066.1174270000001"/>
    <n v="10893.117601"/>
    <n v="71.238608029785837"/>
    <n v="28.761391970214163"/>
    <n v="15.736895904330458"/>
    <n v="20.056643744975737"/>
    <n v="12.789512090574904"/>
    <n v="87.210487909425098"/>
    <n v="47.069574957488804"/>
    <n v="70"/>
    <n v="28.147290236897167"/>
    <n v="20"/>
    <n v="45.205704724922995"/>
    <n v="36.164563779938398"/>
    <n v="36.012376826375238"/>
    <n v="100"/>
    <n v="243.0216767416741"/>
    <n v="0"/>
    <n v="87.62793395571633"/>
    <n v="80"/>
    <n v="1.0702350921698807"/>
    <n v="0"/>
    <n v="60"/>
    <n v="61.070235092169881"/>
    <n v="12.214047018433977"/>
    <n v="48.164563779938398"/>
    <n v="48.378610798372378"/>
    <s v="2. Riesgo (&gt;=40 y &lt;60)"/>
  </r>
  <r>
    <s v="54553"/>
    <x v="1"/>
    <x v="17"/>
    <x v="769"/>
    <s v="Intermedio"/>
    <n v="6"/>
    <s v="G3"/>
    <n v="0"/>
    <n v="1550.0102657499999"/>
    <n v="15710.84701725"/>
    <n v="20548.849886"/>
    <n v="2511.7764227500002"/>
    <n v="534.60851000000002"/>
    <n v="17315.147346999998"/>
    <n v="1609.875524"/>
    <n v="2511.7764207499999"/>
    <n v="730.93694474999984"/>
    <n v="0"/>
    <n v="1452.8630630000007"/>
    <n v="2598.1867440000001"/>
    <n v="0"/>
    <n v="37754.351726640001"/>
    <n v="1346.8389864600001"/>
    <s v="Si"/>
    <n v="51.478557541051892"/>
    <n v="80"/>
    <n v="1004.8136"/>
    <n v="953.126711"/>
    <n v="17315.147346999998"/>
    <n v="16402.933643"/>
    <n v="17260.857283000001"/>
    <n v="20548.849886"/>
    <n v="4051.0498070000008"/>
    <n v="20548.849886"/>
    <n v="83.999140481141382"/>
    <n v="16.000859518858618"/>
    <n v="9.2974982640209838"/>
    <n v="12.334374579331019"/>
    <n v="3.5673741565257804"/>
    <n v="96.432625843474213"/>
    <n v="29.100398375893139"/>
    <n v="40"/>
    <n v="19.714241086358776"/>
    <n v="40"/>
    <n v="40.953571988332769"/>
    <n v="32.762857590666215"/>
    <n v="28.521442458948108"/>
    <n v="100"/>
    <n v="94.856071912243237"/>
    <n v="100"/>
    <n v="94.731701176322659"/>
    <n v="100"/>
    <n v="0"/>
    <n v="0"/>
    <n v="100"/>
    <n v="100"/>
    <n v="20"/>
    <n v="52.762857590666215"/>
    <n v="52.762857590666215"/>
    <s v="2. Riesgo (&gt;=40 y &lt;60)"/>
  </r>
  <r>
    <s v="54599"/>
    <x v="1"/>
    <x v="17"/>
    <x v="770"/>
    <s v="Intermedio"/>
    <n v="6"/>
    <s v="G4"/>
    <n v="0"/>
    <n v="1493.28963475"/>
    <n v="10134.82454725"/>
    <n v="13556.212447"/>
    <n v="2392.3676927500001"/>
    <n v="259.452043"/>
    <n v="13867.794784000002"/>
    <n v="4359.0225689999997"/>
    <n v="2392.3676927500001"/>
    <n v="1165.1262227499999"/>
    <n v="14.07066"/>
    <n v="-1538.8238070000025"/>
    <n v="1505.2338580000001"/>
    <n v="1700"/>
    <n v="29559.407356689997"/>
    <n v="5751.8150708500007"/>
    <s v="Si"/>
    <n v="44.137505491213105"/>
    <n v="80"/>
    <n v="818.67"/>
    <n v="899.07805800000006"/>
    <n v="13867.794784000002"/>
    <n v="12875.999088"/>
    <n v="11628.114182000001"/>
    <n v="13556.212447"/>
    <n v="-19.519289000002345"/>
    <n v="15256.212447"/>
    <n v="85.77701350920708"/>
    <n v="14.22298649079292"/>
    <n v="31.432701715699107"/>
    <n v="43.883134748658897"/>
    <n v="19.458492524709662"/>
    <n v="80.541507475290331"/>
    <n v="48.70180391922532"/>
    <n v="70"/>
    <n v="-0.12794321701937653"/>
    <n v="100"/>
    <n v="61.729525742948432"/>
    <n v="49.383620594358746"/>
    <n v="35.862494508786895"/>
    <n v="100"/>
    <n v="109.82179119791859"/>
    <n v="100"/>
    <n v="92.848209023511899"/>
    <n v="100"/>
    <n v="0"/>
    <n v="0"/>
    <n v="100"/>
    <n v="100"/>
    <n v="20"/>
    <n v="69.383620594358746"/>
    <n v="69.383620594358746"/>
    <s v="3. Vulnerable (&gt;=60 y &lt;70)"/>
  </r>
  <r>
    <s v="54660"/>
    <x v="1"/>
    <x v="17"/>
    <x v="771"/>
    <s v="Rural"/>
    <n v="6"/>
    <s v="G5"/>
    <n v="0"/>
    <n v="1699.2895189999999"/>
    <n v="11436.068802"/>
    <n v="14833.914087000001"/>
    <n v="3024.9191369999999"/>
    <n v="841.05430200000001"/>
    <n v="14864.674588000002"/>
    <n v="3488.703896"/>
    <n v="3024.9191369999999"/>
    <n v="1446.5499959999997"/>
    <n v="47.736382999999996"/>
    <n v="-1609.1296419999999"/>
    <n v="2675.6957940000002"/>
    <n v="0"/>
    <n v="22404.131180709999"/>
    <n v="8357.9271987800003"/>
    <s v="Si"/>
    <n v="52.785519114174143"/>
    <n v="80"/>
    <n v="728.601"/>
    <n v="1309.897279"/>
    <n v="14864.674588000002"/>
    <n v="13659.229382"/>
    <n v="13135.358321"/>
    <n v="14833.914087000001"/>
    <n v="1114.3025350000003"/>
    <n v="14833.914087000001"/>
    <n v="88.54951056047598"/>
    <n v="11.45048943952402"/>
    <n v="23.469762996469303"/>
    <n v="29.912168070557403"/>
    <n v="37.305294864440853"/>
    <n v="62.694705135559147"/>
    <n v="47.821112911951531"/>
    <n v="70"/>
    <n v="7.5118578175974582"/>
    <n v="80"/>
    <n v="50.811472529128118"/>
    <n v="40.649178023302497"/>
    <n v="27.214480885825857"/>
    <n v="100"/>
    <n v="179.78252555239425"/>
    <n v="0"/>
    <n v="91.890537536737355"/>
    <n v="100"/>
    <n v="0"/>
    <n v="0"/>
    <n v="66.666666666666671"/>
    <n v="66.666666666666671"/>
    <n v="13.333333333333336"/>
    <n v="53.982511356635833"/>
    <n v="53.982511356635833"/>
    <s v="2. Riesgo (&gt;=40 y &lt;60)"/>
  </r>
  <r>
    <s v="54670"/>
    <x v="1"/>
    <x v="17"/>
    <x v="772"/>
    <s v="Rural disperso"/>
    <n v="6"/>
    <s v="G5"/>
    <n v="0"/>
    <n v="2833.7343262499999"/>
    <n v="13909.81655075"/>
    <n v="20948.787939000002"/>
    <n v="4799.58584625"/>
    <n v="1309.0088149999999"/>
    <n v="17344.488594999999"/>
    <n v="3657.7427000000002"/>
    <n v="4799.58584625"/>
    <n v="3057.3343142499998"/>
    <n v="29.231534"/>
    <n v="2793.256822000003"/>
    <n v="429.77225199999998"/>
    <n v="0"/>
    <n v="36125.292516499998"/>
    <n v="8289.8081953500005"/>
    <s v="Si"/>
    <n v="34.30257193835039"/>
    <n v="80"/>
    <n v="718.62176699999998"/>
    <n v="1965.8515199999999"/>
    <n v="16413.279585"/>
    <n v="15693.867244999999"/>
    <n v="16743.550877000001"/>
    <n v="20948.787939000002"/>
    <n v="3252.2606080000032"/>
    <n v="20948.787939000002"/>
    <n v="79.926108019971963"/>
    <n v="20.073891980028037"/>
    <n v="21.088789559667038"/>
    <n v="26.877621977191396"/>
    <n v="22.947380125887378"/>
    <n v="77.052619874112622"/>
    <n v="63.699961042237597"/>
    <n v="80"/>
    <n v="15.52481517054896"/>
    <n v="40"/>
    <n v="48.800826766266411"/>
    <n v="39.040661413013133"/>
    <n v="45.69742806164961"/>
    <n v="100"/>
    <n v="273.55858259161249"/>
    <n v="0"/>
    <n v="95.61688853056846"/>
    <n v="100"/>
    <n v="0"/>
    <n v="0"/>
    <n v="66.666666666666671"/>
    <n v="66.666666666666671"/>
    <n v="13.333333333333336"/>
    <n v="52.373994746346469"/>
    <n v="52.373994746346469"/>
    <s v="2. Riesgo (&gt;=40 y &lt;60)"/>
  </r>
  <r>
    <s v="54673"/>
    <x v="1"/>
    <x v="17"/>
    <x v="522"/>
    <s v="Rural"/>
    <n v="6"/>
    <s v="G1"/>
    <n v="0"/>
    <n v="1381.7645795000001"/>
    <n v="6804.5632164999997"/>
    <n v="14675.603802000001"/>
    <n v="6626.3057667000003"/>
    <n v="1619.349033"/>
    <n v="13477.972145"/>
    <n v="4640.076755"/>
    <n v="6626.3057667000003"/>
    <n v="3504.7469727000002"/>
    <n v="62.903972000000003"/>
    <n v="-1923.9271369999988"/>
    <n v="5866.5418929999996"/>
    <n v="0"/>
    <n v="33351.495266279999"/>
    <n v="5939.7220877200007"/>
    <s v="NO"/>
    <n v="51.217631139477504"/>
    <n v="80"/>
    <n v="2565.815893"/>
    <n v="4986.3222480000004"/>
    <n v="13477.972145"/>
    <n v="9706.8074020000004"/>
    <n v="8186.3277959999996"/>
    <n v="14675.603802000001"/>
    <n v="4005.5187280000009"/>
    <n v="14675.603802000001"/>
    <n v="55.781880639789158"/>
    <n v="44.218119360210842"/>
    <n v="34.427113404603347"/>
    <n v="44.9153695526281"/>
    <n v="17.809462635174118"/>
    <n v="82.190537364825886"/>
    <n v="52.891416365251985"/>
    <n v="70"/>
    <n v="27.293723529481806"/>
    <n v="20"/>
    <n v="52.264805255532963"/>
    <n v="41.811844204426372"/>
    <n v="0"/>
    <n v="0"/>
    <n v="194.33671221709906"/>
    <n v="0"/>
    <n v="72.019791238409624"/>
    <n v="70"/>
    <n v="1.3050552465308891"/>
    <n v="2"/>
    <n v="23.333333333333332"/>
    <n v="26.63838857986422"/>
    <n v="5.3276777159728441"/>
    <n v="46.478510871093036"/>
    <n v="47.139521920399218"/>
    <s v="2. Riesgo (&gt;=40 y &lt;60)"/>
  </r>
  <r>
    <s v="54680"/>
    <x v="1"/>
    <x v="17"/>
    <x v="773"/>
    <s v="Rural"/>
    <n v="6"/>
    <s v="G4"/>
    <n v="0"/>
    <n v="1428.6772355000001"/>
    <n v="5103.7879025000002"/>
    <n v="8266.3929090000001"/>
    <n v="2254.7598425000001"/>
    <n v="448.21979800000003"/>
    <n v="7878.8422019999998"/>
    <n v="2980.8678629999999"/>
    <n v="2254.7598425000001"/>
    <n v="968.03017050000039"/>
    <n v="8.1148520000000008"/>
    <n v="-899.17896499999915"/>
    <n v="749.89264500000002"/>
    <n v="893.5"/>
    <n v="13626.034647709999"/>
    <n v="3715.3397376399998"/>
    <s v="Si"/>
    <n v="51.839104567018438"/>
    <n v="80"/>
    <n v="479.54906699999998"/>
    <n v="825.99088400000005"/>
    <n v="7878.8422019999998"/>
    <n v="6088.5228779999998"/>
    <n v="6532.4651380000005"/>
    <n v="8266.3929090000001"/>
    <n v="-141.17146799999909"/>
    <n v="9159.8929090000001"/>
    <n v="79.024372660629368"/>
    <n v="20.975627339370632"/>
    <n v="37.833831247988734"/>
    <n v="52.819739446205105"/>
    <n v="27.266477986421403"/>
    <n v="72.733522013578593"/>
    <n v="42.93273954296977"/>
    <n v="50"/>
    <n v="-1.5411912497502223"/>
    <n v="100"/>
    <n v="59.305777759830868"/>
    <n v="47.444622207864697"/>
    <n v="28.160895432981562"/>
    <n v="100"/>
    <n v="172.24324700854856"/>
    <n v="0"/>
    <n v="77.276872945297242"/>
    <n v="70"/>
    <n v="1.2715434730421173"/>
    <n v="0"/>
    <n v="56.666666666666664"/>
    <n v="57.938210139708779"/>
    <n v="11.587642027941756"/>
    <n v="58.777955541198033"/>
    <n v="59.032264235806451"/>
    <s v="2. Riesgo (&gt;=40 y &lt;60)"/>
  </r>
  <r>
    <s v="54720"/>
    <x v="1"/>
    <x v="17"/>
    <x v="774"/>
    <s v="Rural"/>
    <n v="6"/>
    <s v="G4"/>
    <n v="0"/>
    <n v="2408.1982594999999"/>
    <n v="24364.499986499999"/>
    <n v="34559.546337"/>
    <n v="6631.5691674999998"/>
    <n v="1923.5853500000001"/>
    <n v="33909.581421000003"/>
    <n v="5814.8743690000001"/>
    <n v="6631.5691674999998"/>
    <n v="3862.8301834999997"/>
    <n v="142.34883300000001"/>
    <n v="-1127.2072120000084"/>
    <n v="3525.8926769999998"/>
    <n v="3000"/>
    <n v="67128.14389169999"/>
    <n v="13089.61683868"/>
    <s v="Si"/>
    <n v="51.683468367906315"/>
    <n v="80"/>
    <n v="2747.9"/>
    <n v="4192.4320440000001"/>
    <n v="32918.014565000005"/>
    <n v="31382.383371"/>
    <n v="26772.698246"/>
    <n v="34559.546337"/>
    <n v="2541.0342979999914"/>
    <n v="37559.546337"/>
    <n v="77.468315078362949"/>
    <n v="22.531684921637051"/>
    <n v="17.148175015215266"/>
    <n v="23.940534341991746"/>
    <n v="19.49944699766748"/>
    <n v="80.500553002332524"/>
    <n v="58.249112479003635"/>
    <n v="80"/>
    <n v="6.7653487483601804"/>
    <n v="80"/>
    <n v="57.394554453192271"/>
    <n v="45.915643562553818"/>
    <n v="28.316531632093685"/>
    <n v="100"/>
    <n v="152.56858124385894"/>
    <n v="0"/>
    <n v="95.334982336289627"/>
    <n v="100"/>
    <n v="0.76951026575683334"/>
    <n v="0"/>
    <n v="66.666666666666671"/>
    <n v="67.436176932423507"/>
    <n v="13.487235386484702"/>
    <n v="59.248976895887154"/>
    <n v="59.402878949038524"/>
    <s v="2. Riesgo (&gt;=40 y &lt;60)"/>
  </r>
  <r>
    <s v="54743"/>
    <x v="1"/>
    <x v="17"/>
    <x v="775"/>
    <s v="Rural disperso"/>
    <n v="6"/>
    <s v="G4"/>
    <n v="0"/>
    <n v="1078.386199"/>
    <n v="6598.6451429999997"/>
    <n v="11180.002809"/>
    <n v="3120.1359540000003"/>
    <n v="1304.7051739999999"/>
    <n v="10558.83124"/>
    <n v="2509.0284339999998"/>
    <n v="3117.5666920000003"/>
    <n v="1625.6545920000003"/>
    <n v="10.192739"/>
    <n v="-536.81361399999878"/>
    <n v="2724.9767099999999"/>
    <n v="0"/>
    <n v="13027.29799426"/>
    <n v="3112.5196802800001"/>
    <s v="Si"/>
    <n v="55.14176984589659"/>
    <n v="80"/>
    <n v="802.23246500000005"/>
    <n v="2039.1804930000001"/>
    <n v="10224.904322999999"/>
    <n v="9629.0073830000001"/>
    <n v="7677.0313420000002"/>
    <n v="11180.002809"/>
    <n v="2198.3558350000012"/>
    <n v="11180.002809"/>
    <n v="68.667526056611749"/>
    <n v="31.332473943388251"/>
    <n v="23.762368930521898"/>
    <n v="33.174597817171616"/>
    <n v="23.892288958550097"/>
    <n v="76.107711041449903"/>
    <n v="52.144982051918852"/>
    <n v="70"/>
    <n v="19.663285175834712"/>
    <n v="40"/>
    <n v="50.122956560401953"/>
    <n v="40.098365248321564"/>
    <n v="24.85823015410341"/>
    <n v="100"/>
    <n v="254.18822871996335"/>
    <n v="0"/>
    <n v="94.172102533423384"/>
    <n v="100"/>
    <n v="0.88219911205380208"/>
    <n v="0"/>
    <n v="66.666666666666671"/>
    <n v="67.548865778720469"/>
    <n v="13.509773155744094"/>
    <n v="53.431698581654899"/>
    <n v="53.608138404065656"/>
    <s v="2. Riesgo (&gt;=40 y &lt;60)"/>
  </r>
  <r>
    <s v="54800"/>
    <x v="1"/>
    <x v="17"/>
    <x v="776"/>
    <s v="Rural disperso"/>
    <n v="6"/>
    <s v="G5"/>
    <n v="0"/>
    <n v="2776.4169815"/>
    <n v="20836.617419499999"/>
    <n v="29220.495773999999"/>
    <n v="5680.1155204999995"/>
    <n v="1925.8592289999999"/>
    <n v="24952.355529"/>
    <n v="4111.9510190000001"/>
    <n v="5680.1155204999995"/>
    <n v="3699.4240135"/>
    <n v="131.67512500000001"/>
    <n v="2327.9708309999987"/>
    <n v="759.31288400000005"/>
    <n v="0"/>
    <n v="40633.984913460001"/>
    <n v="8751.4159588600014"/>
    <s v="Si"/>
    <n v="41.975479702958474"/>
    <n v="80"/>
    <n v="1437.4973930000001"/>
    <n v="2903.698539"/>
    <n v="24911.833436000001"/>
    <n v="24149.876668000001"/>
    <n v="23613.034400999997"/>
    <n v="29220.495773999999"/>
    <n v="3218.9588399999989"/>
    <n v="29220.495773999999"/>
    <n v="80.809834931036846"/>
    <n v="19.190165068963154"/>
    <n v="16.479209805346951"/>
    <n v="21.00272139269876"/>
    <n v="21.537183659191388"/>
    <n v="78.462816340808615"/>
    <n v="65.12937985413285"/>
    <n v="100"/>
    <n v="11.016099332798401"/>
    <n v="60"/>
    <n v="55.731140560494111"/>
    <n v="44.584912448395293"/>
    <n v="38.024520297041526"/>
    <n v="100"/>
    <n v="201.9967864386937"/>
    <n v="0"/>
    <n v="96.941386229329481"/>
    <n v="100"/>
    <n v="1.6195080008513152"/>
    <n v="0"/>
    <n v="66.666666666666671"/>
    <n v="68.286174667517983"/>
    <n v="13.657234933503597"/>
    <n v="57.918245781728629"/>
    <n v="58.242147381898889"/>
    <s v="2. Riesgo (&gt;=40 y &lt;60)"/>
  </r>
  <r>
    <s v="54810"/>
    <x v="1"/>
    <x v="17"/>
    <x v="777"/>
    <s v="Rural"/>
    <n v="6"/>
    <s v="G4"/>
    <n v="0"/>
    <n v="2423.7165460000001"/>
    <n v="29067.261605"/>
    <n v="65437.702617000003"/>
    <n v="13931.074446000001"/>
    <n v="2841.289037"/>
    <n v="40502.522803"/>
    <n v="9459.305706000001"/>
    <n v="13931.074446000001"/>
    <n v="8969.0675540000011"/>
    <n v="185.38858500000001"/>
    <n v="20063.730824000006"/>
    <n v="13138.014426"/>
    <n v="0"/>
    <n v="102597.33573979"/>
    <n v="22134.599559189999"/>
    <s v="Si"/>
    <n v="36.12278564492857"/>
    <n v="80"/>
    <n v="11002.134887"/>
    <n v="11470.329212000001"/>
    <n v="40411.964900999999"/>
    <n v="37597.909098999997"/>
    <n v="31490.978150999999"/>
    <n v="65437.702617000003"/>
    <n v="33387.133835000008"/>
    <n v="65437.702617000003"/>
    <n v="48.123599838633368"/>
    <n v="51.876400161366632"/>
    <n v="23.354855577784786"/>
    <n v="32.605669204805189"/>
    <n v="21.574244008955887"/>
    <n v="78.425755991044113"/>
    <n v="64.381735872320107"/>
    <n v="80"/>
    <n v="51.02124998246255"/>
    <n v="0"/>
    <n v="48.581565071443187"/>
    <n v="38.865252057154549"/>
    <n v="43.87721435507143"/>
    <n v="100"/>
    <n v="104.25548613799684"/>
    <n v="100"/>
    <n v="93.036577635129134"/>
    <n v="100"/>
    <n v="0.29502936961530257"/>
    <n v="0"/>
    <n v="100"/>
    <n v="100.29502936961531"/>
    <n v="20"/>
    <n v="58.865252057154549"/>
    <n v="58.865252057154549"/>
    <s v="2. Riesgo (&gt;=40 y &lt;60)"/>
  </r>
  <r>
    <s v="54820"/>
    <x v="1"/>
    <x v="17"/>
    <x v="111"/>
    <s v="Rural disperso"/>
    <n v="6"/>
    <s v="G3"/>
    <n v="0"/>
    <n v="2135.2490969999999"/>
    <n v="18968.866827999998"/>
    <n v="32339.166957000001"/>
    <n v="9810.3886719999991"/>
    <n v="4715.6366699999999"/>
    <n v="30374.378631"/>
    <n v="10034.092024"/>
    <n v="9810.3886719999991"/>
    <n v="7482.4503439999989"/>
    <n v="25.788318"/>
    <n v="-233.77919399999882"/>
    <n v="6989.1027000000004"/>
    <n v="0"/>
    <n v="66831.963371870006"/>
    <n v="16042.41495018"/>
    <s v="NO"/>
    <n v="36.146483151397511"/>
    <n v="80"/>
    <n v="5002.6260000000002"/>
    <n v="7661.7580440000002"/>
    <n v="30245.007823"/>
    <n v="26693.552393999998"/>
    <n v="21104.115924999998"/>
    <n v="32339.166957000001"/>
    <n v="6781.1118240000014"/>
    <n v="32339.166957000001"/>
    <n v="65.258687563168323"/>
    <n v="34.741312436831677"/>
    <n v="33.034723593519821"/>
    <n v="43.824977790414557"/>
    <n v="24.004105432180605"/>
    <n v="75.995894567819391"/>
    <n v="76.270681969571612"/>
    <n v="100"/>
    <n v="20.968727589725965"/>
    <n v="20"/>
    <n v="54.912436959013121"/>
    <n v="43.9299495672105"/>
    <n v="0"/>
    <n v="0"/>
    <n v="153.15472401894525"/>
    <n v="0"/>
    <n v="88.257713637292312"/>
    <n v="80"/>
    <n v="0.48935840805853736"/>
    <n v="0"/>
    <n v="26.666666666666668"/>
    <n v="27.156025074725207"/>
    <n v="5.4312050149450419"/>
    <n v="49.263282900543835"/>
    <n v="49.361154582155542"/>
    <s v="2. Riesgo (&gt;=40 y &lt;60)"/>
  </r>
  <r>
    <s v="54871"/>
    <x v="1"/>
    <x v="17"/>
    <x v="778"/>
    <s v="Rural"/>
    <n v="6"/>
    <s v="G5"/>
    <n v="0"/>
    <n v="1999.207079"/>
    <n v="7715.6854279999998"/>
    <n v="16993.881667000001"/>
    <n v="3438.9693120000002"/>
    <n v="904.55384200000003"/>
    <n v="15155.361799"/>
    <n v="7143.9605160000001"/>
    <n v="3438.9693109999998"/>
    <n v="2007.6167309999998"/>
    <n v="28.170377999999999"/>
    <n v="566.42329200000313"/>
    <n v="3369.462896"/>
    <n v="437.26350000000002"/>
    <n v="17854.768484050001"/>
    <n v="4746.7185524200004"/>
    <s v="Si"/>
    <n v="39.937398509618667"/>
    <n v="80"/>
    <n v="635.17679999999996"/>
    <n v="1435.5264010000001"/>
    <n v="14996.105794999999"/>
    <n v="14512.234498"/>
    <n v="9714.8925070000005"/>
    <n v="16993.881667000001"/>
    <n v="3964.0565660000029"/>
    <n v="17431.145167000002"/>
    <n v="57.167001026405345"/>
    <n v="42.832998973594655"/>
    <n v="47.13817202616292"/>
    <n v="60.077510130696595"/>
    <n v="26.585158786350732"/>
    <n v="73.414841213649268"/>
    <n v="58.378442767092203"/>
    <n v="80"/>
    <n v="22.741228576907314"/>
    <n v="20"/>
    <n v="55.265070063588112"/>
    <n v="44.212056050870494"/>
    <n v="40.062601490381333"/>
    <n v="100"/>
    <n v="226.00422449308607"/>
    <n v="0"/>
    <n v="96.773353671849051"/>
    <n v="100"/>
    <n v="0"/>
    <n v="0"/>
    <n v="66.666666666666671"/>
    <n v="66.666666666666671"/>
    <n v="13.333333333333336"/>
    <n v="57.54538938420383"/>
    <n v="57.54538938420383"/>
    <s v="2. Riesgo (&gt;=40 y &lt;60)"/>
  </r>
  <r>
    <s v="54874"/>
    <x v="1"/>
    <x v="17"/>
    <x v="779"/>
    <s v="Ciudades y aglomeraciones"/>
    <n v="4"/>
    <s v="G2"/>
    <n v="0"/>
    <n v="3360.7467379999998"/>
    <n v="109334.290888"/>
    <n v="147064.43532300001"/>
    <n v="36871.051488000005"/>
    <n v="11102.9262"/>
    <n v="134767.89445200001"/>
    <n v="7048.3323330000003"/>
    <n v="36871.051486000004"/>
    <n v="25684.370337000004"/>
    <n v="1086.135434"/>
    <n v="5672.4366250000021"/>
    <n v="1451.8920009999999"/>
    <n v="0"/>
    <n v="271543.16333623003"/>
    <n v="64255.788326820002"/>
    <s v="Si"/>
    <n v="31.51936815612391"/>
    <n v="80"/>
    <n v="23412.17"/>
    <n v="33247.910496999997"/>
    <n v="130205.317549"/>
    <n v="124737.091571"/>
    <n v="112695.037626"/>
    <n v="147064.43532300001"/>
    <n v="8210.4640600000021"/>
    <n v="147064.43532300001"/>
    <n v="76.629701381225217"/>
    <n v="23.370298618774783"/>
    <n v="5.2299788177742812"/>
    <n v="6.9001043084224527"/>
    <n v="23.66319502850353"/>
    <n v="76.336804971496463"/>
    <n v="69.659988803824589"/>
    <n v="100"/>
    <n v="5.5829025161435029"/>
    <n v="80"/>
    <n v="57.321441579738732"/>
    <n v="45.857153263790991"/>
    <n v="48.48063184387609"/>
    <n v="100"/>
    <n v="142.01122961690439"/>
    <n v="50"/>
    <n v="95.800305178824857"/>
    <n v="100"/>
    <n v="0"/>
    <n v="0"/>
    <n v="83.333333333333329"/>
    <n v="83.333333333333329"/>
    <n v="16.666666666666668"/>
    <n v="62.523819930457663"/>
    <n v="62.523819930457663"/>
    <s v="3. Vulnerable (&gt;=60 y &lt;70)"/>
  </r>
  <r>
    <s v="63001"/>
    <x v="1"/>
    <x v="18"/>
    <x v="780"/>
    <s v="Ciudades y aglomeraciones"/>
    <n v="1"/>
    <s v="G1"/>
    <n v="1"/>
    <n v="0"/>
    <n v="210948.51022900001"/>
    <n v="486618.260427"/>
    <n v="175384.291987"/>
    <n v="30300.390603"/>
    <n v="387339.36602899997"/>
    <n v="23639.933123999999"/>
    <n v="175384.291987"/>
    <n v="93769.174766000011"/>
    <n v="2129.726455"/>
    <n v="17763.623036000063"/>
    <n v="110541.666536"/>
    <n v="0"/>
    <n v="1545898.8321289399"/>
    <n v="304230.30953696999"/>
    <s v="Si"/>
    <n v="42.606022942039381"/>
    <n v="65"/>
    <n v="135667.247"/>
    <n v="170535.65822099999"/>
    <n v="387239.52016999997"/>
    <n v="379965.633523"/>
    <n v="210948.51022900001"/>
    <n v="486618.260427"/>
    <n v="130435.01602700006"/>
    <n v="486618.260427"/>
    <n v="43.349896085670096"/>
    <n v="56.650103914329904"/>
    <n v="6.1031579016500181"/>
    <n v="7.9624913471252192"/>
    <n v="19.679833066307332"/>
    <n v="80.320166933692661"/>
    <n v="53.464978934915365"/>
    <n v="70"/>
    <n v="26.804381716490735"/>
    <n v="20"/>
    <n v="46.986552439029559"/>
    <n v="37.589241951223649"/>
    <n v="22.393977057960619"/>
    <n v="100"/>
    <n v="125.70142167106846"/>
    <n v="70"/>
    <n v="98.121605293848447"/>
    <n v="100"/>
    <n v="0"/>
    <n v="0"/>
    <n v="90"/>
    <n v="90"/>
    <n v="18"/>
    <n v="55.589241951223649"/>
    <n v="55.589241951223649"/>
    <s v="2. Riesgo (&gt;=40 y &lt;60)"/>
  </r>
  <r>
    <s v="63111"/>
    <x v="1"/>
    <x v="18"/>
    <x v="203"/>
    <s v="Intermedio"/>
    <n v="6"/>
    <s v="G2"/>
    <n v="0"/>
    <n v="854.70699524999998"/>
    <n v="3498.13611575"/>
    <n v="6599.6971130000002"/>
    <n v="1645.9609962499999"/>
    <n v="243.56030799999999"/>
    <n v="4513.3128779999997"/>
    <n v="757.51420499999995"/>
    <n v="1645.9609962499999"/>
    <n v="416.16529025"/>
    <n v="25.145679000000001"/>
    <n v="856.58852900000056"/>
    <n v="616.70294799999999"/>
    <n v="0"/>
    <n v="25828.888942310001"/>
    <n v="4382.992287"/>
    <s v="Si"/>
    <n v="66.296486395761335"/>
    <n v="80"/>
    <n v="957.64996900000006"/>
    <n v="784.79169100000001"/>
    <n v="4513.3128779999997"/>
    <n v="4419.9582090000004"/>
    <n v="4352.8431110000001"/>
    <n v="6599.6971130000002"/>
    <n v="1498.4371560000004"/>
    <n v="6599.6971130000002"/>
    <n v="65.955195162302587"/>
    <n v="34.044804837697413"/>
    <n v="16.783994938451507"/>
    <n v="22.143744711500695"/>
    <n v="16.969341177584575"/>
    <n v="83.030658822415432"/>
    <n v="25.284031103905328"/>
    <n v="40"/>
    <n v="22.704635233159379"/>
    <n v="20"/>
    <n v="39.843841674322711"/>
    <n v="31.875073339458169"/>
    <n v="13.703513604238665"/>
    <n v="60.705275692174567"/>
    <n v="81.949743267834847"/>
    <n v="80"/>
    <n v="97.931571075981594"/>
    <n v="100"/>
    <n v="0"/>
    <n v="0"/>
    <n v="80.235091897391513"/>
    <n v="80.235091897391513"/>
    <n v="16.047018379478303"/>
    <n v="47.922091718936471"/>
    <n v="47.922091718936471"/>
    <s v="2. Riesgo (&gt;=40 y &lt;60)"/>
  </r>
  <r>
    <s v="63130"/>
    <x v="1"/>
    <x v="18"/>
    <x v="781"/>
    <s v="Ciudades y aglomeraciones"/>
    <n v="5"/>
    <s v="G2"/>
    <n v="0"/>
    <n v="1496.608205"/>
    <n v="20372.295086999999"/>
    <n v="68138.620150999996"/>
    <n v="21911.961653999999"/>
    <n v="5463.3711469999998"/>
    <n v="53542.734107000004"/>
    <n v="2828.3506560000001"/>
    <n v="21911.961653999999"/>
    <n v="10315.805747999999"/>
    <n v="848.38694399999997"/>
    <n v="2999.7301379999917"/>
    <n v="8222.6655140000003"/>
    <n v="0"/>
    <n v="359105.91123179998"/>
    <n v="71389.238712570004"/>
    <s v="Si"/>
    <n v="52.452571687473018"/>
    <n v="80"/>
    <n v="18387.898297"/>
    <n v="20041.673864"/>
    <n v="53542.734107000004"/>
    <n v="52658.451886000003"/>
    <n v="21868.903291999999"/>
    <n v="68138.620150999996"/>
    <n v="12070.782595999992"/>
    <n v="68138.620150999996"/>
    <n v="32.094725786253029"/>
    <n v="67.905274213746964"/>
    <n v="5.2824173123991267"/>
    <n v="6.9692883520477134"/>
    <n v="19.879716952497844"/>
    <n v="80.120283047502156"/>
    <n v="47.078421872451855"/>
    <n v="70"/>
    <n v="17.715038210709707"/>
    <n v="40"/>
    <n v="52.998969122659368"/>
    <n v="42.399175298127496"/>
    <n v="27.547428312526982"/>
    <n v="100"/>
    <n v="108.99382594078092"/>
    <n v="100"/>
    <n v="98.348455237207631"/>
    <n v="100"/>
    <n v="0.21679074591118719"/>
    <n v="0"/>
    <n v="100"/>
    <n v="100.21679074591118"/>
    <n v="20"/>
    <n v="62.399175298127496"/>
    <n v="62.399175298127496"/>
    <s v="3. Vulnerable (&gt;=60 y &lt;70)"/>
  </r>
  <r>
    <s v="63190"/>
    <x v="1"/>
    <x v="18"/>
    <x v="782"/>
    <s v="Ciudades y aglomeraciones"/>
    <n v="6"/>
    <s v="G2"/>
    <n v="0"/>
    <n v="1054.02064225"/>
    <n v="16690.815354750001"/>
    <n v="29295.512620000001"/>
    <n v="8493.2875612499993"/>
    <n v="2953.9930899999999"/>
    <n v="24113.600222999998"/>
    <n v="1012.9220309999999"/>
    <n v="8493.2875612499993"/>
    <n v="3982.5045552499987"/>
    <n v="32.793174"/>
    <n v="671.12939100000222"/>
    <n v="4899.7608870000004"/>
    <n v="0"/>
    <n v="95886.918235000005"/>
    <n v="8086.6716569999999"/>
    <s v="Si"/>
    <n v="69.031240394035194"/>
    <n v="80"/>
    <n v="6671.145904"/>
    <n v="7244.5070580000001"/>
    <n v="24113.600222999998"/>
    <n v="23187.338027000002"/>
    <n v="17744.835997000002"/>
    <n v="29295.512620000001"/>
    <n v="5603.6834520000029"/>
    <n v="29295.512620000001"/>
    <n v="60.57185695015157"/>
    <n v="39.42814304984843"/>
    <n v="4.2006254629445845"/>
    <n v="5.5420403915264833"/>
    <n v="8.4335504841037405"/>
    <n v="91.566449515896267"/>
    <n v="46.890023757347898"/>
    <n v="70"/>
    <n v="19.128129023331638"/>
    <n v="40"/>
    <n v="49.307326591454242"/>
    <n v="39.445861273163395"/>
    <n v="10.968759605964806"/>
    <n v="48.59057283493501"/>
    <n v="108.59464269333721"/>
    <n v="100"/>
    <n v="96.158756106786129"/>
    <n v="100"/>
    <n v="0"/>
    <n v="0"/>
    <n v="82.863524278311672"/>
    <n v="82.863524278311672"/>
    <n v="16.572704855662334"/>
    <n v="56.018566128825725"/>
    <n v="56.018566128825725"/>
    <s v="2. Riesgo (&gt;=40 y &lt;60)"/>
  </r>
  <r>
    <s v="63212"/>
    <x v="1"/>
    <x v="18"/>
    <x v="158"/>
    <s v="Intermedio"/>
    <n v="6"/>
    <s v="G3"/>
    <n v="0"/>
    <n v="945.69478249999997"/>
    <n v="5723.9572785"/>
    <n v="9613.3946699999997"/>
    <n v="1874.9290555"/>
    <n v="461.143282"/>
    <n v="7735.5699359999999"/>
    <n v="853.23587199999997"/>
    <n v="1874.9290555"/>
    <n v="604.64765949999992"/>
    <n v="0"/>
    <n v="607.54333799999949"/>
    <n v="1407.7609070000001"/>
    <n v="0"/>
    <n v="53942.361361050003"/>
    <n v="2432.7079539499996"/>
    <s v="Si"/>
    <n v="57.985701318602082"/>
    <n v="80"/>
    <n v="697.434707"/>
    <n v="924.76944600000002"/>
    <n v="7735.5699359999999"/>
    <n v="7631.2489960000003"/>
    <n v="6669.6520609999998"/>
    <n v="9613.3946699999997"/>
    <n v="2015.3042449999996"/>
    <n v="9613.3946699999997"/>
    <n v="69.378739664289682"/>
    <n v="30.621260335710318"/>
    <n v="11.03003242242292"/>
    <n v="14.632812790813245"/>
    <n v="4.5098284401516349"/>
    <n v="95.490171559848363"/>
    <n v="32.249095384505331"/>
    <n v="40"/>
    <n v="20.963502635432732"/>
    <n v="20"/>
    <n v="40.148848937274387"/>
    <n v="32.119079149819513"/>
    <n v="22.014298681397918"/>
    <n v="97.521271494252076"/>
    <n v="132.59584542012189"/>
    <n v="60"/>
    <n v="98.65141236052294"/>
    <n v="100"/>
    <n v="0.58037832648520837"/>
    <n v="0"/>
    <n v="85.840423831417354"/>
    <n v="86.420802157902557"/>
    <n v="17.284160431580514"/>
    <n v="49.287163916102983"/>
    <n v="49.40323958140003"/>
    <s v="2. Riesgo (&gt;=40 y &lt;60)"/>
  </r>
  <r>
    <s v="63272"/>
    <x v="1"/>
    <x v="18"/>
    <x v="783"/>
    <s v="Intermedio"/>
    <n v="6"/>
    <s v="G1"/>
    <n v="0"/>
    <n v="1022.5106625"/>
    <n v="9471.8186334999991"/>
    <n v="17844.992935999999"/>
    <n v="6474.1546024999989"/>
    <n v="1312.4877260000001"/>
    <n v="15558.803319000001"/>
    <n v="2785.3695750000002"/>
    <n v="6474.1546024999989"/>
    <n v="3653.4280174999985"/>
    <n v="0"/>
    <n v="-534.53696800000398"/>
    <n v="5365.2316019999998"/>
    <n v="0"/>
    <n v="42799.679895419999"/>
    <n v="8851.3526614399998"/>
    <s v="Si"/>
    <n v="39.61980187964236"/>
    <n v="80"/>
    <n v="3542.0196890000002"/>
    <n v="5388.5497500000001"/>
    <n v="15558.803319000001"/>
    <n v="15171.081635"/>
    <n v="10494.329296"/>
    <n v="17844.992935999999"/>
    <n v="4830.6946339999959"/>
    <n v="17844.992935999999"/>
    <n v="58.808256935921939"/>
    <n v="41.191743064078061"/>
    <n v="17.902209558742737"/>
    <n v="23.356136446571931"/>
    <n v="20.680885191356733"/>
    <n v="79.319114808643263"/>
    <n v="56.430966540237165"/>
    <n v="80"/>
    <n v="27.070308468739629"/>
    <n v="20"/>
    <n v="48.773398863858645"/>
    <n v="39.018719091086922"/>
    <n v="40.38019812035764"/>
    <n v="100"/>
    <n v="152.13212300130721"/>
    <n v="0"/>
    <n v="97.508023746745835"/>
    <n v="100"/>
    <n v="0"/>
    <n v="0"/>
    <n v="66.666666666666671"/>
    <n v="66.666666666666671"/>
    <n v="13.333333333333336"/>
    <n v="52.352052424420258"/>
    <n v="52.352052424420258"/>
    <s v="2. Riesgo (&gt;=40 y &lt;60)"/>
  </r>
  <r>
    <s v="63302"/>
    <x v="1"/>
    <x v="18"/>
    <x v="784"/>
    <s v="Rural"/>
    <n v="6"/>
    <s v="G3"/>
    <n v="0"/>
    <n v="938.80327399999999"/>
    <n v="7643.646925"/>
    <n v="12440.053153999999"/>
    <n v="2587.5610580000002"/>
    <n v="549.23102300000005"/>
    <n v="10971.520087000001"/>
    <n v="1190.7511770000001"/>
    <n v="2563.952957"/>
    <n v="90.69052499999998"/>
    <n v="47.526116999999999"/>
    <n v="-1004.7293650000011"/>
    <n v="3858.1549359999999"/>
    <n v="0"/>
    <n v="36635.436801060001"/>
    <n v="8454.7553245700001"/>
    <s v="Si"/>
    <n v="67.39500802307434"/>
    <n v="80"/>
    <n v="1293.2254889999999"/>
    <n v="1611.446508"/>
    <n v="10971.520087000001"/>
    <n v="10958.220087"/>
    <n v="8582.4501990000008"/>
    <n v="12440.053153999999"/>
    <n v="2900.9516879999987"/>
    <n v="12440.053153999999"/>
    <n v="68.990462442199316"/>
    <n v="31.009537557800684"/>
    <n v="10.853110303383614"/>
    <n v="14.398101944343452"/>
    <n v="23.07807975780808"/>
    <n v="76.921920242191916"/>
    <n v="3.5371368555105662"/>
    <n v="20"/>
    <n v="23.31944769116377"/>
    <n v="20"/>
    <n v="32.465911948867209"/>
    <n v="25.972729559093768"/>
    <n v="12.60499197692566"/>
    <n v="55.838928259992983"/>
    <n v="124.60676979434328"/>
    <n v="70"/>
    <n v="99.878777052819132"/>
    <n v="100"/>
    <n v="0.56652130781390897"/>
    <n v="0"/>
    <n v="75.279642753331004"/>
    <n v="75.846164061144918"/>
    <n v="15.169232812228984"/>
    <n v="41.028658109759974"/>
    <n v="41.141962371322748"/>
    <s v="2. Riesgo (&gt;=40 y &lt;60)"/>
  </r>
  <r>
    <s v="63401"/>
    <x v="1"/>
    <x v="18"/>
    <x v="785"/>
    <s v="Ciudades y aglomeraciones"/>
    <n v="6"/>
    <s v="G1"/>
    <n v="0"/>
    <n v="1333.3294370000001"/>
    <n v="24118.832114000001"/>
    <n v="48036.441865000001"/>
    <n v="16423.122123999998"/>
    <n v="3202.921249"/>
    <n v="35354.139943000002"/>
    <n v="1818.194201"/>
    <n v="16423.122123999998"/>
    <n v="8965.3654829999978"/>
    <n v="74.602948999999995"/>
    <n v="5224.5452809999988"/>
    <n v="6785.7547480000003"/>
    <n v="0"/>
    <n v="101226.10922633999"/>
    <n v="12959.38632996"/>
    <s v="Si"/>
    <n v="49.444407632524367"/>
    <n v="80"/>
    <n v="9991.4012480000001"/>
    <n v="15001.063571999999"/>
    <n v="35354.139943000002"/>
    <n v="33230.935282999999"/>
    <n v="25452.161551000001"/>
    <n v="48036.441865000001"/>
    <n v="12084.902977999998"/>
    <n v="48036.441865000001"/>
    <n v="52.985109976567166"/>
    <n v="47.014890023432834"/>
    <n v="5.1428042201886344"/>
    <n v="6.7095649110012641"/>
    <n v="12.802414741618701"/>
    <n v="87.197585258381295"/>
    <n v="54.589897190732231"/>
    <n v="70"/>
    <n v="25.157781277728695"/>
    <n v="20"/>
    <n v="46.184408038563078"/>
    <n v="36.947526430850466"/>
    <n v="30.555592367475633"/>
    <n v="100"/>
    <n v="150.13973715651539"/>
    <n v="0"/>
    <n v="93.994466663810357"/>
    <n v="100"/>
    <n v="0.2780473114228037"/>
    <n v="0"/>
    <n v="66.666666666666671"/>
    <n v="66.944713978089482"/>
    <n v="13.388942795617897"/>
    <n v="50.280859764183802"/>
    <n v="50.336469226468367"/>
    <s v="2. Riesgo (&gt;=40 y &lt;60)"/>
  </r>
  <r>
    <s v="63470"/>
    <x v="1"/>
    <x v="18"/>
    <x v="786"/>
    <s v="Intermedio"/>
    <n v="6"/>
    <s v="G2"/>
    <n v="0"/>
    <n v="1512.85339325"/>
    <n v="30553.266272749999"/>
    <n v="45102.520390999998"/>
    <n v="10148.796033249999"/>
    <n v="1141.50836"/>
    <n v="37425.047990999999"/>
    <n v="877.23099999999999"/>
    <n v="10148.796033249999"/>
    <n v="5074.0372042499994"/>
    <n v="83.953304000000003"/>
    <n v="2602.7135710000002"/>
    <n v="7824.2786059999999"/>
    <n v="0"/>
    <n v="126684.34831"/>
    <n v="20262.308609"/>
    <s v="Si"/>
    <n v="46.808863257697816"/>
    <n v="80"/>
    <n v="8013.1362280000003"/>
    <n v="8519.4319400000004"/>
    <n v="37425.047990999999"/>
    <n v="37425.047990999999"/>
    <n v="32066.119665999999"/>
    <n v="45102.520390999998"/>
    <n v="10510.945481000001"/>
    <n v="45102.520390999998"/>
    <n v="71.096070436894351"/>
    <n v="28.903929563105649"/>
    <n v="2.3439676021549984"/>
    <n v="3.0924830700012946"/>
    <n v="15.994326749361008"/>
    <n v="84.005673250638992"/>
    <n v="49.996444776564452"/>
    <n v="70"/>
    <n v="23.304563447628109"/>
    <n v="20"/>
    <n v="41.200417176749184"/>
    <n v="32.960333741399346"/>
    <n v="33.191136742302184"/>
    <n v="100"/>
    <n v="106.31832153596578"/>
    <n v="100"/>
    <n v="100"/>
    <n v="100"/>
    <n v="0"/>
    <n v="0"/>
    <n v="100"/>
    <n v="100"/>
    <n v="20"/>
    <n v="52.960333741399346"/>
    <n v="52.960333741399346"/>
    <s v="2. Riesgo (&gt;=40 y &lt;60)"/>
  </r>
  <r>
    <s v="63548"/>
    <x v="1"/>
    <x v="18"/>
    <x v="787"/>
    <s v="Rural"/>
    <n v="6"/>
    <s v="G2"/>
    <n v="0"/>
    <n v="870.30093599999998"/>
    <n v="6205.7704940000003"/>
    <n v="11511.256068000001"/>
    <n v="2527.3653720000002"/>
    <n v="950.47488299999998"/>
    <n v="7857.8564499999993"/>
    <n v="74.769846999999999"/>
    <n v="2527.3653720000002"/>
    <n v="1251.8602560000002"/>
    <n v="38.068286000000001"/>
    <n v="2392.1385510000018"/>
    <n v="1599.274739"/>
    <n v="0"/>
    <n v="59817.748716410002"/>
    <n v="10636.94071861"/>
    <s v="Si"/>
    <n v="44.089134545523692"/>
    <n v="80"/>
    <n v="1392.5323410000001"/>
    <n v="1645.6350179999999"/>
    <n v="7843.6124009999994"/>
    <n v="7758.0208220000004"/>
    <n v="7076.07143"/>
    <n v="11511.256068000001"/>
    <n v="4029.481576000002"/>
    <n v="11511.256068000001"/>
    <n v="61.47088891255477"/>
    <n v="38.52911108744523"/>
    <n v="0.95152981574256179"/>
    <n v="1.2553884461030791"/>
    <n v="17.782248491227374"/>
    <n v="82.217751508772622"/>
    <n v="49.532223154951105"/>
    <n v="70"/>
    <n v="35.004708019670488"/>
    <n v="0"/>
    <n v="38.400450208464193"/>
    <n v="30.720360166771357"/>
    <n v="35.910865454476308"/>
    <n v="100"/>
    <n v="118.1757126601629"/>
    <n v="80"/>
    <n v="98.90877347548323"/>
    <n v="100"/>
    <n v="0.85446590282385082"/>
    <n v="0"/>
    <n v="93.333333333333329"/>
    <n v="94.187799236157176"/>
    <n v="18.837559847231436"/>
    <n v="49.387026833438028"/>
    <n v="49.557920014002789"/>
    <s v="2. Riesgo (&gt;=40 y &lt;60)"/>
  </r>
  <r>
    <s v="63594"/>
    <x v="1"/>
    <x v="18"/>
    <x v="788"/>
    <s v="Intermedio"/>
    <n v="6"/>
    <s v="G1"/>
    <n v="0"/>
    <n v="1060.1434952499999"/>
    <n v="24588.374859750002"/>
    <n v="41891.331319000004"/>
    <n v="11246.227000249997"/>
    <n v="2987.247194"/>
    <n v="37386.149609"/>
    <n v="4922.2103530000004"/>
    <n v="11246.227000249997"/>
    <n v="5398.9026472499972"/>
    <n v="104.123159"/>
    <n v="-1342.1426429999992"/>
    <n v="6015.7937359999996"/>
    <n v="3000"/>
    <n v="94486.166799649989"/>
    <n v="24494.922968610001"/>
    <s v="Si"/>
    <n v="61.111398388490336"/>
    <n v="80"/>
    <n v="8418.5524760000008"/>
    <n v="10010.054295"/>
    <n v="37386.149609"/>
    <n v="35165.964599999999"/>
    <n v="25648.518355"/>
    <n v="41891.331319000004"/>
    <n v="4777.7742520000002"/>
    <n v="44891.331319000004"/>
    <n v="61.226314722938866"/>
    <n v="38.773685277061134"/>
    <n v="13.165865981061266"/>
    <n v="17.176860838430624"/>
    <n v="25.924348291691665"/>
    <n v="74.075651708308328"/>
    <n v="48.006346013911887"/>
    <n v="70"/>
    <n v="10.642977411493773"/>
    <n v="60"/>
    <n v="52.005239564760018"/>
    <n v="41.604191651808016"/>
    <n v="18.888601611509664"/>
    <n v="83.674727619614117"/>
    <n v="118.90469678174634"/>
    <n v="80"/>
    <n v="94.061477225604605"/>
    <n v="100"/>
    <n v="0.19660276809138577"/>
    <n v="0"/>
    <n v="87.891575873204715"/>
    <n v="88.088178641296096"/>
    <n v="17.61763572825922"/>
    <n v="59.182506826448957"/>
    <n v="59.221827380067239"/>
    <s v="2. Riesgo (&gt;=40 y &lt;60)"/>
  </r>
  <r>
    <s v="63690"/>
    <x v="1"/>
    <x v="18"/>
    <x v="789"/>
    <s v="Rural"/>
    <n v="6"/>
    <s v="G2"/>
    <n v="0"/>
    <n v="850.03516400000001"/>
    <n v="5027.7863269999998"/>
    <n v="11568.274737"/>
    <n v="5917.9042060000002"/>
    <n v="1161.772964"/>
    <n v="8315.3343910000003"/>
    <n v="1241.688165"/>
    <n v="5917.9042060000002"/>
    <n v="3154.3840250000003"/>
    <n v="71.548743999999999"/>
    <n v="577.92664800000057"/>
    <n v="3200.656152"/>
    <n v="0"/>
    <n v="107623.526744"/>
    <n v="14867.77817"/>
    <s v="Si"/>
    <n v="49.499940440486291"/>
    <n v="80"/>
    <n v="4113.4029959999998"/>
    <n v="5031.9728480000003"/>
    <n v="8226.8279079999993"/>
    <n v="8046.2448560000003"/>
    <n v="5877.8214909999997"/>
    <n v="11568.274737"/>
    <n v="3850.1315440000008"/>
    <n v="11568.274737"/>
    <n v="50.809836597330801"/>
    <n v="49.190163402669199"/>
    <n v="14.932510307028974"/>
    <n v="19.701012622636629"/>
    <n v="13.814617137910208"/>
    <n v="86.185382862089796"/>
    <n v="53.302384006180041"/>
    <n v="70"/>
    <n v="33.281812815922585"/>
    <n v="0"/>
    <n v="45.01531177747912"/>
    <n v="36.012249421983299"/>
    <n v="30.500059559513709"/>
    <n v="100"/>
    <n v="122.33114170659296"/>
    <n v="70"/>
    <n v="97.804949197680486"/>
    <n v="100"/>
    <n v="0"/>
    <n v="0"/>
    <n v="90"/>
    <n v="90"/>
    <n v="18"/>
    <n v="54.012249421983299"/>
    <n v="54.012249421983299"/>
    <s v="2. Riesgo (&gt;=40 y &lt;60)"/>
  </r>
  <r>
    <s v="66001"/>
    <x v="1"/>
    <x v="19"/>
    <x v="790"/>
    <s v="Ciudades y aglomeraciones"/>
    <n v="1"/>
    <s v="C"/>
    <n v="1"/>
    <n v="0"/>
    <n v="451021.45724600001"/>
    <n v="912001.56188699999"/>
    <n v="378860.42566900002"/>
    <n v="50512.724416999998"/>
    <n v="820708.83988400002"/>
    <n v="0"/>
    <n v="378860.42566800007"/>
    <n v="225535.86178800007"/>
    <n v="782.40437499999996"/>
    <n v="-62031.841877000057"/>
    <n v="134171.49337700001"/>
    <n v="0"/>
    <n v="2439535.7464000001"/>
    <n v="1010957.813466"/>
    <s v="Si"/>
    <n v="40.390069128603976"/>
    <n v="65"/>
    <n v="315177.48213900003"/>
    <n v="370703.77320599998"/>
    <n v="820708.83988400002"/>
    <n v="755859.09657499997"/>
    <n v="451021.45724600001"/>
    <n v="912001.56188699999"/>
    <n v="72922.055874999947"/>
    <n v="912001.56188699999"/>
    <n v="49.454022459435556"/>
    <n v="50.545977540564444"/>
    <n v="0"/>
    <n v="0"/>
    <n v="41.440582084433927"/>
    <n v="58.559417915566073"/>
    <n v="59.530066089731903"/>
    <n v="80"/>
    <n v="7.99582576636368"/>
    <n v="80"/>
    <n v="53.821079091226103"/>
    <n v="43.056863272980884"/>
    <n v="24.609930871396024"/>
    <n v="100"/>
    <n v="117.6174676852427"/>
    <n v="80"/>
    <n v="92.098325233323195"/>
    <n v="100"/>
    <n v="0"/>
    <n v="2"/>
    <n v="93.333333333333329"/>
    <n v="95.333333333333329"/>
    <n v="19.066666666666666"/>
    <n v="61.723529939647548"/>
    <n v="62.123529939647554"/>
    <s v="3. Vulnerable (&gt;=60 y &lt;70)"/>
  </r>
  <r>
    <s v="66045"/>
    <x v="1"/>
    <x v="19"/>
    <x v="791"/>
    <s v="Intermedio"/>
    <n v="6"/>
    <s v="G3"/>
    <n v="0"/>
    <n v="1296.2821240000001"/>
    <n v="11738.134415"/>
    <n v="18782.547898000001"/>
    <n v="3859.663583"/>
    <n v="947.54752699999995"/>
    <n v="15801.806816"/>
    <n v="2973.4870649999998"/>
    <n v="3859.663583"/>
    <n v="1882.8306950000001"/>
    <n v="0"/>
    <n v="1039.2207420000013"/>
    <n v="2279.4519580000001"/>
    <n v="0"/>
    <n v="34591.507591379996"/>
    <n v="6007.4381336000006"/>
    <s v="Si"/>
    <n v="55.265328170523986"/>
    <n v="80"/>
    <n v="1938.35"/>
    <n v="2519.4878939999999"/>
    <n v="15766.494268"/>
    <n v="15700.771092999999"/>
    <n v="13034.416539"/>
    <n v="18782.547898000001"/>
    <n v="3318.6727000000014"/>
    <n v="18782.547898000001"/>
    <n v="69.396423796091739"/>
    <n v="30.603576203908261"/>
    <n v="18.81738651550415"/>
    <n v="24.963779211925523"/>
    <n v="17.36680055857704"/>
    <n v="82.63319944142296"/>
    <n v="48.782248880264653"/>
    <n v="70"/>
    <n v="17.668916475135834"/>
    <n v="40"/>
    <n v="49.64011097145135"/>
    <n v="39.712088777161085"/>
    <n v="24.734671829476014"/>
    <n v="100"/>
    <n v="129.98106090231383"/>
    <n v="70"/>
    <n v="99.583146551904093"/>
    <n v="100"/>
    <n v="0.53309475386105043"/>
    <n v="0"/>
    <n v="90"/>
    <n v="90.53309475386105"/>
    <n v="18.106618950772212"/>
    <n v="57.712088777161085"/>
    <n v="57.818707727933301"/>
    <s v="2. Riesgo (&gt;=40 y &lt;60)"/>
  </r>
  <r>
    <s v="66075"/>
    <x v="1"/>
    <x v="19"/>
    <x v="358"/>
    <s v="Rural disperso"/>
    <n v="6"/>
    <s v="G1"/>
    <n v="0"/>
    <n v="862.63382200000001"/>
    <n v="6527.7352330000003"/>
    <n v="14373.461019999999"/>
    <n v="5814.4100485999998"/>
    <n v="1007.857974"/>
    <n v="10569.301259"/>
    <n v="99.67586"/>
    <n v="5814.4100485999998"/>
    <n v="2713.9619625999994"/>
    <n v="8.8628999999999998"/>
    <n v="764.03378499999781"/>
    <n v="2220.7923049999999"/>
    <n v="0"/>
    <n v="54809.363652"/>
    <n v="57671.091977999997"/>
    <s v="Si"/>
    <n v="60.504029623450542"/>
    <n v="80"/>
    <n v="3500.002"/>
    <n v="4919.5641029999997"/>
    <n v="10508.979149000001"/>
    <n v="8993.0937819999999"/>
    <n v="7390.3690550000001"/>
    <n v="14373.461019999999"/>
    <n v="2993.6889899999978"/>
    <n v="14373.461019999999"/>
    <n v="51.416767643622137"/>
    <n v="48.583232356377863"/>
    <n v="0.94306953276711403"/>
    <n v="1.2303766534314025"/>
    <n v="105.2212398307886"/>
    <n v="0"/>
    <n v="46.6764803293065"/>
    <n v="70"/>
    <n v="20.827892362420016"/>
    <n v="20"/>
    <n v="27.962721801961855"/>
    <n v="22.370177441569485"/>
    <n v="19.495970376549458"/>
    <n v="86.365314092060999"/>
    <n v="140.55889405206054"/>
    <n v="50"/>
    <n v="85.575331861380207"/>
    <n v="80"/>
    <n v="0.28347964595650166"/>
    <n v="0"/>
    <n v="72.121771364020333"/>
    <n v="72.405251009976837"/>
    <n v="14.481050201995368"/>
    <n v="36.794531714373548"/>
    <n v="36.851227643564854"/>
    <s v="1. Deterioro (&lt;40)"/>
  </r>
  <r>
    <s v="66088"/>
    <x v="1"/>
    <x v="19"/>
    <x v="792"/>
    <s v="Intermedio"/>
    <n v="6"/>
    <s v="G3"/>
    <n v="0"/>
    <n v="1950.6276250000001"/>
    <n v="25023.915439"/>
    <n v="33827.136527000002"/>
    <n v="8075.8384387999995"/>
    <n v="1969.7003520000001"/>
    <n v="30969.795851999999"/>
    <n v="4085.7772289999998"/>
    <n v="8075.8384387999995"/>
    <n v="3939.8903387999999"/>
    <n v="0"/>
    <n v="-1278.6074249999947"/>
    <n v="5086.8837750000002"/>
    <n v="0"/>
    <n v="101715.25678389"/>
    <n v="28519.602413479999"/>
    <s v="Si"/>
    <n v="49.643769095648338"/>
    <n v="80"/>
    <n v="3985.8781869999998"/>
    <n v="6006.1300229999997"/>
    <n v="30969.795851999999"/>
    <n v="29461.636343999999"/>
    <n v="26974.543064000001"/>
    <n v="33827.136527000002"/>
    <n v="3808.2763500000056"/>
    <n v="33827.136527000002"/>
    <n v="79.742318840584019"/>
    <n v="20.257681159415981"/>
    <n v="13.192780632217646"/>
    <n v="17.501987463705181"/>
    <n v="28.038667271001795"/>
    <n v="71.961332728998201"/>
    <n v="48.786146090676795"/>
    <n v="70"/>
    <n v="11.258051200876347"/>
    <n v="60"/>
    <n v="47.94420027042387"/>
    <n v="38.355360216339101"/>
    <n v="30.356230904351662"/>
    <n v="100"/>
    <n v="150.68523776238521"/>
    <n v="0"/>
    <n v="95.130224573622414"/>
    <n v="100"/>
    <n v="0"/>
    <n v="0"/>
    <n v="66.666666666666671"/>
    <n v="66.666666666666671"/>
    <n v="13.333333333333336"/>
    <n v="51.688693549672436"/>
    <n v="51.688693549672436"/>
    <s v="2. Riesgo (&gt;=40 y &lt;60)"/>
  </r>
  <r>
    <s v="66170"/>
    <x v="1"/>
    <x v="19"/>
    <x v="793"/>
    <s v="Ciudades y aglomeraciones"/>
    <n v="2"/>
    <s v="G1"/>
    <n v="0"/>
    <n v="19.600000000000001"/>
    <n v="191367.22903399999"/>
    <n v="312474.01441199996"/>
    <n v="92931.658036000008"/>
    <n v="19600.052146000002"/>
    <n v="289694.35905299999"/>
    <n v="41271.345994000003"/>
    <n v="92931.658036000008"/>
    <n v="50745.523071000003"/>
    <n v="1845.4355680000001"/>
    <n v="-19406.479606000008"/>
    <n v="43483.230866999998"/>
    <n v="8099"/>
    <n v="764958.77322166006"/>
    <n v="227436.04213394001"/>
    <s v="Si"/>
    <n v="50.08880927545659"/>
    <n v="70"/>
    <n v="76499.427465000001"/>
    <n v="92128.907995000001"/>
    <n v="289694.35905299999"/>
    <n v="274979.772948"/>
    <n v="191386.82903399999"/>
    <n v="312474.01441199996"/>
    <n v="25922.186828999991"/>
    <n v="320573.01441199996"/>
    <n v="61.248878372860361"/>
    <n v="38.751121627139639"/>
    <n v="14.246513507862041"/>
    <n v="18.586728765838686"/>
    <n v="29.731803869126484"/>
    <n v="70.26819613087352"/>
    <n v="54.605205743065639"/>
    <n v="70"/>
    <n v="8.0862036614488186"/>
    <n v="80"/>
    <n v="55.52120930477038"/>
    <n v="44.416967443816304"/>
    <n v="19.91119072454341"/>
    <n v="93.26623611643943"/>
    <n v="120.43084641012614"/>
    <n v="70"/>
    <n v="94.920651491764829"/>
    <n v="100"/>
    <n v="0.21150114448916502"/>
    <n v="2"/>
    <n v="87.755412038813134"/>
    <n v="89.966913183302296"/>
    <n v="17.99338263666046"/>
    <n v="61.968049851578932"/>
    <n v="62.410350080476761"/>
    <s v="3. Vulnerable (&gt;=60 y &lt;70)"/>
  </r>
  <r>
    <s v="66318"/>
    <x v="1"/>
    <x v="19"/>
    <x v="794"/>
    <s v="Intermedio"/>
    <n v="6"/>
    <s v="G4"/>
    <n v="0"/>
    <n v="1368.5850095000001"/>
    <n v="12401.6025665"/>
    <n v="20248.381299000001"/>
    <n v="3609.6781525000006"/>
    <n v="1149.4700700000001"/>
    <n v="17022.568294000001"/>
    <n v="1357.3304889999999"/>
    <n v="3609.6781525000006"/>
    <n v="1807.8360885000004"/>
    <n v="14.491498999999999"/>
    <n v="1472.1058759999978"/>
    <n v="3004.2068049999998"/>
    <n v="1500.9856299999999"/>
    <n v="39924.026999000002"/>
    <n v="8831.5014210000008"/>
    <s v="Si"/>
    <n v="54.744149663000286"/>
    <n v="80"/>
    <n v="1312.365472"/>
    <n v="2230.4064870000002"/>
    <n v="16974.433359000002"/>
    <n v="15676.124873000001"/>
    <n v="13770.187576"/>
    <n v="20248.381299000001"/>
    <n v="4490.8041799999974"/>
    <n v="21749.366929"/>
    <n v="68.006362447748174"/>
    <n v="31.993637552251826"/>
    <n v="7.9737115196560708"/>
    <n v="11.132083402466078"/>
    <n v="22.120768080888254"/>
    <n v="77.879231919111746"/>
    <n v="50.083027132153724"/>
    <n v="70"/>
    <n v="20.647976534949549"/>
    <n v="20"/>
    <n v="42.200990574765932"/>
    <n v="33.760792459812748"/>
    <n v="25.255850336999714"/>
    <n v="100"/>
    <n v="169.95315212011309"/>
    <n v="0"/>
    <n v="92.351388358353503"/>
    <n v="100"/>
    <n v="0.85303502307155554"/>
    <n v="0"/>
    <n v="66.666666666666671"/>
    <n v="67.519701689738227"/>
    <n v="13.503940337947647"/>
    <n v="47.094125793146084"/>
    <n v="47.264732797760395"/>
    <s v="2. Riesgo (&gt;=40 y &lt;60)"/>
  </r>
  <r>
    <s v="66383"/>
    <x v="1"/>
    <x v="19"/>
    <x v="795"/>
    <s v="Intermedio"/>
    <n v="6"/>
    <s v="G3"/>
    <n v="0"/>
    <n v="1074.7873300000001"/>
    <n v="8167.9366"/>
    <n v="14085.582098999999"/>
    <n v="2380.9470719999999"/>
    <n v="333.68786899999998"/>
    <n v="13180.848194"/>
    <n v="1834.4251159999999"/>
    <n v="2380.9470719999999"/>
    <n v="554.25857899999983"/>
    <n v="331.69494600000002"/>
    <n v="1050.4303110000001"/>
    <n v="670.89968599999997"/>
    <n v="0"/>
    <n v="25667.821708900003"/>
    <n v="6470.8595190299993"/>
    <s v="Si"/>
    <n v="59.10995593446772"/>
    <n v="80"/>
    <n v="1104"/>
    <n v="1291.0152390000001"/>
    <n v="11208.463295"/>
    <n v="10487.206448000001"/>
    <n v="9242.7239300000001"/>
    <n v="14085.582098999999"/>
    <n v="2053.0249430000003"/>
    <n v="14085.582098999999"/>
    <n v="65.61833131948579"/>
    <n v="34.38166868051421"/>
    <n v="13.91735257853164"/>
    <n v="18.463229030170027"/>
    <n v="25.210006491459723"/>
    <n v="74.789993508540277"/>
    <n v="23.278912224387312"/>
    <n v="30"/>
    <n v="14.575364571874911"/>
    <n v="60"/>
    <n v="43.526978243844908"/>
    <n v="34.821582595075931"/>
    <n v="20.89004406553228"/>
    <n v="92.540929344395451"/>
    <n v="116.93978614130435"/>
    <n v="80"/>
    <n v="93.565069287225626"/>
    <n v="100"/>
    <n v="0"/>
    <n v="0"/>
    <n v="90.846976448131826"/>
    <n v="90.846976448131826"/>
    <n v="18.169395289626365"/>
    <n v="52.990977884702296"/>
    <n v="52.990977884702296"/>
    <s v="2. Riesgo (&gt;=40 y &lt;60)"/>
  </r>
  <r>
    <s v="66400"/>
    <x v="1"/>
    <x v="19"/>
    <x v="796"/>
    <s v="Intermedio"/>
    <n v="6"/>
    <s v="G2"/>
    <n v="0"/>
    <n v="853.51934600000004"/>
    <n v="20633.653079"/>
    <n v="42055.549450999999"/>
    <n v="9302.5780720000002"/>
    <n v="2439.250434"/>
    <n v="34362.512511000001"/>
    <n v="8639.6601989999999"/>
    <n v="9302.5780720000002"/>
    <n v="3368.632756"/>
    <n v="251.743425"/>
    <n v="1824.2618190000067"/>
    <n v="6489.3341680000003"/>
    <n v="0"/>
    <n v="141525.46726663"/>
    <n v="54919.782241280001"/>
    <s v="Si"/>
    <n v="75.217334586309505"/>
    <n v="80"/>
    <n v="8435.1406530000004"/>
    <n v="8401.662671"/>
    <n v="34297.342315999995"/>
    <n v="33958.813288999998"/>
    <n v="21487.172425000001"/>
    <n v="42055.549450999999"/>
    <n v="8565.3394120000066"/>
    <n v="42055.549450999999"/>
    <n v="51.092359285509417"/>
    <n v="48.907640714490583"/>
    <n v="25.142690588280772"/>
    <n v="33.171680746378172"/>
    <n v="38.805582699693673"/>
    <n v="61.194417300306327"/>
    <n v="36.211819239005465"/>
    <n v="50"/>
    <n v="20.366728110352486"/>
    <n v="20"/>
    <n v="42.654747752235018"/>
    <n v="34.123798201788013"/>
    <n v="4.7826654136904949"/>
    <n v="21.186757708016287"/>
    <n v="99.603112936971684"/>
    <n v="100"/>
    <n v="99.012958427271286"/>
    <n v="100"/>
    <n v="0"/>
    <n v="0"/>
    <n v="73.728919236005424"/>
    <n v="73.728919236005424"/>
    <n v="14.745783847201086"/>
    <n v="48.869582048989102"/>
    <n v="48.869582048989102"/>
    <s v="2. Riesgo (&gt;=40 y &lt;60)"/>
  </r>
  <r>
    <s v="66440"/>
    <x v="1"/>
    <x v="19"/>
    <x v="797"/>
    <s v="Intermedio"/>
    <n v="6"/>
    <s v="G3"/>
    <n v="0"/>
    <n v="1466.6990475"/>
    <n v="14787.7448415"/>
    <n v="23483.764765"/>
    <n v="4658.4972564999998"/>
    <n v="1017.52499"/>
    <n v="18592.087724000001"/>
    <n v="356.884996"/>
    <n v="4658.4972564999998"/>
    <n v="2194.5569984999997"/>
    <n v="20.610446"/>
    <n v="2427.7367830000003"/>
    <n v="4115.829557"/>
    <n v="0"/>
    <n v="63081.533632620005"/>
    <n v="14054.31923361"/>
    <s v="Si"/>
    <n v="61.698875272254419"/>
    <n v="80"/>
    <n v="3021.631965"/>
    <n v="3143.5856290000002"/>
    <n v="18592.087724000001"/>
    <n v="17091.809117000001"/>
    <n v="16254.443889"/>
    <n v="23483.764765"/>
    <n v="6564.176786"/>
    <n v="23483.764765"/>
    <n v="69.215664743948906"/>
    <n v="30.784335256051094"/>
    <n v="1.9195530985974603"/>
    <n v="2.5465438412221859"/>
    <n v="22.279609299705406"/>
    <n v="77.720390700294587"/>
    <n v="47.108689297561249"/>
    <n v="70"/>
    <n v="27.951978107799786"/>
    <n v="20"/>
    <n v="40.210253959513572"/>
    <n v="32.168203167610862"/>
    <n v="18.301124727745581"/>
    <n v="81.072260309285241"/>
    <n v="104.03601978707556"/>
    <n v="100"/>
    <n v="91.930553312400022"/>
    <n v="100"/>
    <n v="0"/>
    <n v="0"/>
    <n v="93.690753436428409"/>
    <n v="93.690753436428409"/>
    <n v="18.738150687285682"/>
    <n v="50.906353854896544"/>
    <n v="50.906353854896544"/>
    <s v="2. Riesgo (&gt;=40 y &lt;60)"/>
  </r>
  <r>
    <s v="66456"/>
    <x v="1"/>
    <x v="19"/>
    <x v="798"/>
    <s v="Rural disperso"/>
    <n v="6"/>
    <s v="G5"/>
    <n v="0"/>
    <n v="2731.7269967500001"/>
    <n v="19956.362920250001"/>
    <n v="27736.722815000001"/>
    <n v="4650.4180974499996"/>
    <n v="1250.5302549999999"/>
    <n v="26547.377146999999"/>
    <n v="6353.9848320000001"/>
    <n v="4643.7944374500003"/>
    <n v="2953.7430034500003"/>
    <n v="10.061802999999999"/>
    <n v="-500.70576499999879"/>
    <n v="3094.9357359999999"/>
    <n v="1175.130001"/>
    <n v="349513.86743146001"/>
    <n v="10259.740722389999"/>
    <s v="Si"/>
    <n v="37.505716410862014"/>
    <n v="80"/>
    <n v="1300.9010000000001"/>
    <n v="1880.2866180000001"/>
    <n v="26547.377145999999"/>
    <n v="24583.073976"/>
    <n v="22688.089917000001"/>
    <n v="27736.722815000001"/>
    <n v="2604.2917740000012"/>
    <n v="28911.852816000002"/>
    <n v="81.798019428345356"/>
    <n v="18.201980571654644"/>
    <n v="23.934510730820108"/>
    <n v="30.504488169503581"/>
    <n v="2.9354316604911088"/>
    <n v="97.064568339508895"/>
    <n v="63.606239320790422"/>
    <n v="80"/>
    <n v="9.0076958767539423"/>
    <n v="80"/>
    <n v="61.154207416133431"/>
    <n v="48.923365932906748"/>
    <n v="42.494283589137986"/>
    <n v="100"/>
    <n v="144.53725671669096"/>
    <n v="50"/>
    <n v="92.600763686758526"/>
    <n v="100"/>
    <n v="1.2069279884156829"/>
    <n v="0"/>
    <n v="83.333333333333329"/>
    <n v="84.540261321749014"/>
    <n v="16.908052264349802"/>
    <n v="65.590032599573419"/>
    <n v="65.831418197256554"/>
    <s v="3. Vulnerable (&gt;=60 y &lt;70)"/>
  </r>
  <r>
    <s v="66572"/>
    <x v="1"/>
    <x v="19"/>
    <x v="799"/>
    <s v="Rural disperso"/>
    <n v="6"/>
    <s v="G5"/>
    <n v="0"/>
    <n v="2911.3698890000001"/>
    <n v="20333.958857000001"/>
    <n v="28267.639534000002"/>
    <n v="5205.0914590000002"/>
    <n v="1391.360475"/>
    <n v="26970.828008999997"/>
    <n v="6226.4317439999995"/>
    <n v="5205.0914590000002"/>
    <n v="3195.8944440000005"/>
    <n v="0"/>
    <n v="-693.73979599999802"/>
    <n v="4500.0797350000003"/>
    <n v="0"/>
    <n v="34544.741991769995"/>
    <n v="2879.2296335300002"/>
    <s v="Si"/>
    <n v="43.316865500552716"/>
    <n v="80"/>
    <n v="1217.7"/>
    <n v="2275.8058780000001"/>
    <n v="26952.182314999998"/>
    <n v="23905.649694"/>
    <n v="23245.328746000003"/>
    <n v="28267.639534000002"/>
    <n v="3806.3399390000022"/>
    <n v="28267.639534000002"/>
    <n v="82.233002575403503"/>
    <n v="17.766997424596497"/>
    <n v="23.085801229099371"/>
    <n v="29.422809532085349"/>
    <n v="8.3347840149333088"/>
    <n v="91.665215985066695"/>
    <n v="61.399390753721626"/>
    <n v="80"/>
    <n v="13.465361812123644"/>
    <n v="60"/>
    <n v="55.771004588349705"/>
    <n v="44.616803670679765"/>
    <n v="36.683134499447284"/>
    <n v="100"/>
    <n v="186.89380619200131"/>
    <n v="0"/>
    <n v="88.69652711088824"/>
    <n v="80"/>
    <n v="1.2302079896126126"/>
    <n v="0"/>
    <n v="60"/>
    <n v="61.230207989612616"/>
    <n v="12.246041597922524"/>
    <n v="56.616803670679765"/>
    <n v="56.862845268602285"/>
    <s v="2. Riesgo (&gt;=40 y &lt;60)"/>
  </r>
  <r>
    <s v="66594"/>
    <x v="1"/>
    <x v="19"/>
    <x v="800"/>
    <s v="Intermedio"/>
    <n v="6"/>
    <s v="G4"/>
    <n v="0"/>
    <n v="1079.89472125"/>
    <n v="26480.793004750001"/>
    <n v="37008.353004999997"/>
    <n v="6417.9461631499998"/>
    <n v="2975.7197470000001"/>
    <n v="32625.507505999998"/>
    <n v="3513.388539"/>
    <n v="6417.9461631499998"/>
    <n v="3883.9350901499997"/>
    <n v="0"/>
    <n v="1848.8344260000013"/>
    <n v="1450.7854729999999"/>
    <n v="297"/>
    <n v="62593.664364999997"/>
    <n v="14893.438732000001"/>
    <s v="Si"/>
    <n v="59.852601208397147"/>
    <n v="80"/>
    <n v="3568.8081000000002"/>
    <n v="5292.487666"/>
    <n v="32625.507505999998"/>
    <n v="29726.139494999999"/>
    <n v="27560.687726"/>
    <n v="37008.353004999997"/>
    <n v="3299.6198990000012"/>
    <n v="37305.353004999997"/>
    <n v="74.471532743638775"/>
    <n v="25.528467256361225"/>
    <n v="10.768839498830385"/>
    <n v="15.03435622836799"/>
    <n v="23.793843806862739"/>
    <n v="76.206156193137261"/>
    <n v="60.516791375571785"/>
    <n v="80"/>
    <n v="8.8448965985062689"/>
    <n v="80"/>
    <n v="55.353795935573295"/>
    <n v="44.283036748458642"/>
    <n v="20.147398791602853"/>
    <n v="89.251080667817234"/>
    <n v="148.29846597803899"/>
    <n v="50"/>
    <n v="91.11318648310133"/>
    <n v="100"/>
    <n v="0"/>
    <n v="0"/>
    <n v="79.75036022260575"/>
    <n v="79.75036022260575"/>
    <n v="15.95007204452115"/>
    <n v="60.233108792979792"/>
    <n v="60.233108792979792"/>
    <s v="3. Vulnerable (&gt;=60 y &lt;70)"/>
  </r>
  <r>
    <s v="66682"/>
    <x v="1"/>
    <x v="19"/>
    <x v="801"/>
    <s v="Ciudades y aglomeraciones"/>
    <n v="5"/>
    <s v="G1"/>
    <n v="0"/>
    <n v="1845.2320400000001"/>
    <n v="41408.150115999997"/>
    <n v="78076.206229999996"/>
    <n v="26680.969617999999"/>
    <n v="6729.0248860000002"/>
    <n v="60833.167031999998"/>
    <n v="721.90688599999999"/>
    <n v="26680.969617999999"/>
    <n v="12505.579233"/>
    <n v="0"/>
    <n v="3067.6488129999925"/>
    <n v="14515.468589"/>
    <n v="0"/>
    <n v="306615.60929200001"/>
    <n v="59264.430219000002"/>
    <s v="Si"/>
    <n v="55.96791338249426"/>
    <n v="80"/>
    <n v="20383.000002000001"/>
    <n v="24363.931241999999"/>
    <n v="60833.167031999998"/>
    <n v="56000.188595"/>
    <n v="43253.382156"/>
    <n v="78076.206229999996"/>
    <n v="17583.117401999993"/>
    <n v="78076.206229999996"/>
    <n v="55.398929129038962"/>
    <n v="44.601070870961038"/>
    <n v="1.186699495063698"/>
    <n v="1.5482287388513998"/>
    <n v="19.328575722497074"/>
    <n v="80.671424277502922"/>
    <n v="46.870782479221674"/>
    <n v="70"/>
    <n v="22.520455656109807"/>
    <n v="20"/>
    <n v="43.364144777463068"/>
    <n v="34.691315821970456"/>
    <n v="24.03208661750574"/>
    <n v="87.948761232783781"/>
    <n v="119.53064435858012"/>
    <n v="80"/>
    <n v="92.055356193344807"/>
    <n v="100"/>
    <n v="0"/>
    <n v="0"/>
    <n v="89.31625374426126"/>
    <n v="89.31625374426126"/>
    <n v="17.863250748852252"/>
    <n v="52.554566570822708"/>
    <n v="52.554566570822708"/>
    <s v="2. Riesgo (&gt;=40 y &lt;60)"/>
  </r>
  <r>
    <s v="66687"/>
    <x v="1"/>
    <x v="19"/>
    <x v="103"/>
    <s v="Intermedio"/>
    <n v="6"/>
    <s v="G3"/>
    <n v="0"/>
    <n v="955.47848899999997"/>
    <n v="10827.53909"/>
    <n v="19081.739730000001"/>
    <n v="5784.1463359999998"/>
    <n v="1343.2323469999999"/>
    <n v="15682.698043"/>
    <n v="2848.0340589999996"/>
    <n v="5784.1463359999998"/>
    <n v="3366.1467680000001"/>
    <n v="23.940048999999998"/>
    <n v="1056.0470119999991"/>
    <n v="3611.6072979999999"/>
    <n v="0"/>
    <n v="43284.442881000003"/>
    <n v="7232.2002199999997"/>
    <s v="Si"/>
    <n v="58.123090946965036"/>
    <n v="80"/>
    <n v="3705.7105969999998"/>
    <n v="4651.6017840000004"/>
    <n v="15607.693150000001"/>
    <n v="15285.305833"/>
    <n v="11783.017578999999"/>
    <n v="19081.739730000001"/>
    <n v="4691.5943589999988"/>
    <n v="19081.739730000001"/>
    <n v="61.750226896109112"/>
    <n v="38.249773103890888"/>
    <n v="18.160357683295601"/>
    <n v="24.092142617247006"/>
    <n v="16.708544083339984"/>
    <n v="83.291455916660013"/>
    <n v="58.196085860577377"/>
    <n v="80"/>
    <n v="24.586827120505948"/>
    <n v="20"/>
    <n v="49.126674327559577"/>
    <n v="39.301339462047665"/>
    <n v="21.876909053034964"/>
    <n v="96.912648369709856"/>
    <n v="125.5252309170003"/>
    <n v="70"/>
    <n v="97.934433270172278"/>
    <n v="100"/>
    <n v="0.65806878485305265"/>
    <n v="0"/>
    <n v="88.970882789903285"/>
    <n v="89.628951574756343"/>
    <n v="17.925790314951268"/>
    <n v="57.095516020028327"/>
    <n v="57.227129776998936"/>
    <s v="2. Riesgo (&gt;=40 y &lt;60)"/>
  </r>
  <r>
    <s v="68001"/>
    <x v="1"/>
    <x v="20"/>
    <x v="802"/>
    <s v="Ciudades y aglomeraciones"/>
    <s v="ESP"/>
    <s v="C"/>
    <n v="1"/>
    <n v="1583.1784122500001"/>
    <n v="486014.42880375002"/>
    <n v="1100567.6446090001"/>
    <n v="544111.03892894997"/>
    <n v="86511.814398999995"/>
    <n v="846397.51803799998"/>
    <n v="105691.897512"/>
    <n v="544111.03892894997"/>
    <n v="352725.73617794993"/>
    <n v="19915.937893999999"/>
    <n v="62784.823820000049"/>
    <n v="152152.442102"/>
    <n v="25000"/>
    <n v="4237514.4488380002"/>
    <n v="1295806.920777"/>
    <s v="Si"/>
    <n v="23.064842912303014"/>
    <n v="50"/>
    <n v="407062.03108799999"/>
    <n v="530003.97724399995"/>
    <n v="846397.51803799998"/>
    <n v="718155.59426799999"/>
    <n v="487597.60721600003"/>
    <n v="1100567.6446090001"/>
    <n v="234853.20381600005"/>
    <n v="1125567.6446090001"/>
    <n v="44.304192441458646"/>
    <n v="55.695807558541354"/>
    <n v="12.487264584258249"/>
    <n v="55.749822857506089"/>
    <n v="30.579410086314461"/>
    <n v="69.420589913685546"/>
    <n v="64.8260577238553"/>
    <n v="80"/>
    <n v="20.865312266290616"/>
    <n v="20"/>
    <n v="56.173244065946598"/>
    <n v="44.938595252757281"/>
    <n v="26.935157087696986"/>
    <n v="100"/>
    <n v="130.20226323427892"/>
    <n v="60"/>
    <n v="84.848499548147018"/>
    <n v="80"/>
    <n v="0"/>
    <n v="2"/>
    <n v="80"/>
    <n v="82"/>
    <n v="16.400000000000002"/>
    <n v="60.938595252757281"/>
    <n v="61.338595252757287"/>
    <s v="3. Vulnerable (&gt;=60 y &lt;70)"/>
  </r>
  <r>
    <s v="68013"/>
    <x v="1"/>
    <x v="20"/>
    <x v="803"/>
    <s v="Rural disperso"/>
    <n v="6"/>
    <s v="G4"/>
    <n v="0"/>
    <n v="1268.8946054999999"/>
    <n v="3822.0213574999998"/>
    <n v="6728.766114"/>
    <n v="1668.9895864999999"/>
    <n v="223.490116"/>
    <n v="5814.0627420000001"/>
    <n v="2222.570244"/>
    <n v="1668.9895864999999"/>
    <n v="729.54043849999982"/>
    <n v="1.383049"/>
    <n v="-24.745775999999751"/>
    <n v="721.251622"/>
    <n v="0"/>
    <n v="15450.984294299999"/>
    <n v="2961.6020830000002"/>
    <s v="Si"/>
    <n v="37.271461974671979"/>
    <n v="80"/>
    <n v="340.08245799999997"/>
    <n v="389.93472500000001"/>
    <n v="5814.0627420000001"/>
    <n v="4605.9896799999997"/>
    <n v="5090.9159629999995"/>
    <n v="6728.766114"/>
    <n v="697.88889500000028"/>
    <n v="6728.766114"/>
    <n v="75.658982297032765"/>
    <n v="24.341017702967235"/>
    <n v="38.227489840184461"/>
    <n v="53.369325453877636"/>
    <n v="19.167724376579429"/>
    <n v="80.832275623420571"/>
    <n v="43.711503319197007"/>
    <n v="50"/>
    <n v="10.371721697206258"/>
    <n v="60"/>
    <n v="53.70852375605309"/>
    <n v="42.966819004842478"/>
    <n v="42.728538025328021"/>
    <n v="100"/>
    <n v="114.65887634815908"/>
    <n v="80"/>
    <n v="79.221533794724223"/>
    <n v="70"/>
    <n v="1.4371760039232846"/>
    <n v="0"/>
    <n v="83.333333333333329"/>
    <n v="84.770509337256613"/>
    <n v="16.954101867451325"/>
    <n v="59.633485671509149"/>
    <n v="59.920920872293806"/>
    <s v="2. Riesgo (&gt;=40 y &lt;60)"/>
  </r>
  <r>
    <s v="68020"/>
    <x v="1"/>
    <x v="20"/>
    <x v="342"/>
    <s v="Rural disperso"/>
    <n v="6"/>
    <s v="G1"/>
    <n v="0"/>
    <n v="949.61937924999995"/>
    <n v="5493.0350047499996"/>
    <n v="11244.590285999999"/>
    <n v="3484.5483192499996"/>
    <n v="2108.639944"/>
    <n v="10347.479519"/>
    <n v="3959.6741999999999"/>
    <n v="3484.5483192499996"/>
    <n v="2313.8508692499995"/>
    <n v="53.771008999999999"/>
    <n v="-273.58668300000136"/>
    <n v="3083.390202"/>
    <n v="0"/>
    <n v="28440.04275022"/>
    <n v="3299.13774208"/>
    <s v="Si"/>
    <n v="50.147951409786984"/>
    <n v="80"/>
    <n v="1565.5761299999999"/>
    <n v="2528.8063689999999"/>
    <n v="10347.479519"/>
    <n v="9596.8656250000004"/>
    <n v="6442.6543839999995"/>
    <n v="11244.590285999999"/>
    <n v="2863.5745279999987"/>
    <n v="11244.590285999999"/>
    <n v="57.29559032507732"/>
    <n v="42.70440967492268"/>
    <n v="38.267040710051774"/>
    <n v="49.925134732545331"/>
    <n v="11.600326240910729"/>
    <n v="88.399673759089268"/>
    <n v="66.403179329366381"/>
    <n v="100"/>
    <n v="25.466241589658207"/>
    <n v="20"/>
    <n v="60.205843633311453"/>
    <n v="48.164674906649168"/>
    <n v="29.852048590213016"/>
    <n v="100"/>
    <n v="161.52560840334223"/>
    <n v="0"/>
    <n v="92.745925298796422"/>
    <n v="100"/>
    <n v="0"/>
    <n v="0"/>
    <n v="66.666666666666671"/>
    <n v="66.666666666666671"/>
    <n v="13.333333333333336"/>
    <n v="61.498008239982504"/>
    <n v="61.498008239982504"/>
    <s v="3. Vulnerable (&gt;=60 y &lt;70)"/>
  </r>
  <r>
    <s v="68051"/>
    <x v="1"/>
    <x v="20"/>
    <x v="804"/>
    <s v="Rural disperso"/>
    <n v="6"/>
    <s v="G2"/>
    <n v="0"/>
    <n v="1429.9345395"/>
    <n v="8784.6604625"/>
    <n v="13850.977525"/>
    <n v="3377.2278987999998"/>
    <n v="711.25250900000003"/>
    <n v="11830.732488"/>
    <n v="687.38586999999995"/>
    <n v="3377.2278987999998"/>
    <n v="1563.9860758"/>
    <n v="16.334320000000002"/>
    <n v="207.0032140000003"/>
    <n v="3130.00792"/>
    <n v="0"/>
    <n v="57061.562646999999"/>
    <n v="6391.8975460000001"/>
    <s v="Si"/>
    <n v="63.169054645108957"/>
    <n v="80"/>
    <n v="1957.864"/>
    <n v="1924.2424329999999"/>
    <n v="11830.732488"/>
    <n v="10580.738926"/>
    <n v="10214.595002"/>
    <n v="13850.977525"/>
    <n v="3353.3454540000002"/>
    <n v="13850.977525"/>
    <n v="73.746383484944687"/>
    <n v="26.253616515055313"/>
    <n v="5.8101716922195701"/>
    <n v="7.6655742065165473"/>
    <n v="11.201756926185499"/>
    <n v="88.798243073814504"/>
    <n v="46.30975825930247"/>
    <n v="70"/>
    <n v="24.210171794354999"/>
    <n v="20"/>
    <n v="42.543486759077275"/>
    <n v="34.034789407261819"/>
    <n v="16.830945354891043"/>
    <n v="74.559504039354749"/>
    <n v="98.282742468322624"/>
    <n v="100"/>
    <n v="89.43435190282699"/>
    <n v="80"/>
    <n v="0"/>
    <n v="0"/>
    <n v="84.85316801311825"/>
    <n v="84.85316801311825"/>
    <n v="16.97063360262365"/>
    <n v="51.005423009885469"/>
    <n v="51.005423009885469"/>
    <s v="2. Riesgo (&gt;=40 y &lt;60)"/>
  </r>
  <r>
    <s v="68077"/>
    <x v="1"/>
    <x v="20"/>
    <x v="16"/>
    <s v="Intermedio"/>
    <n v="6"/>
    <s v="G2"/>
    <n v="0"/>
    <n v="890.29247499999997"/>
    <n v="18195.813343000002"/>
    <n v="31217.101036"/>
    <n v="8878.8301110000011"/>
    <n v="2284.5360839999998"/>
    <n v="21788.673139000002"/>
    <n v="1530.145272"/>
    <n v="8878.8301110000011"/>
    <n v="2357.7405820000013"/>
    <n v="170.65083899999999"/>
    <n v="2907.338367999997"/>
    <n v="1222.6355229999999"/>
    <n v="0"/>
    <n v="168024.22299979001"/>
    <n v="18611.224353830003"/>
    <s v="NO"/>
    <n v="65.429445797154884"/>
    <n v="80"/>
    <n v="7464.5038709999999"/>
    <n v="7875.9439119999997"/>
    <n v="21788.673139000002"/>
    <n v="20987.948656"/>
    <n v="19086.105818"/>
    <n v="31217.101036"/>
    <n v="4300.6247299999968"/>
    <n v="31217.101036"/>
    <n v="61.139904682339449"/>
    <n v="38.860095317660551"/>
    <n v="7.0226638503340579"/>
    <n v="9.2652599137895759"/>
    <n v="11.076512672731276"/>
    <n v="88.923487327268731"/>
    <n v="26.554631100317952"/>
    <n v="40"/>
    <n v="13.776502581198864"/>
    <n v="60"/>
    <n v="47.409768511743771"/>
    <n v="37.927814809395016"/>
    <n v="0"/>
    <n v="0"/>
    <n v="105.5119542853808"/>
    <n v="100"/>
    <n v="96.32504247554769"/>
    <n v="100"/>
    <n v="0"/>
    <n v="0"/>
    <n v="66.666666666666671"/>
    <n v="66.666666666666671"/>
    <n v="13.333333333333336"/>
    <n v="51.261148142728352"/>
    <n v="51.261148142728352"/>
    <s v="2. Riesgo (&gt;=40 y &lt;60)"/>
  </r>
  <r>
    <s v="68079"/>
    <x v="1"/>
    <x v="20"/>
    <x v="805"/>
    <s v="Intermedio"/>
    <n v="6"/>
    <s v="G2"/>
    <n v="0"/>
    <n v="1144.895503"/>
    <n v="7475.1638709999997"/>
    <n v="17595.576277"/>
    <n v="7084.5339140000006"/>
    <n v="2118.9424530000001"/>
    <n v="15739.156543999999"/>
    <n v="306.21322199999997"/>
    <n v="7084.5339140000006"/>
    <n v="4694.6974220000011"/>
    <n v="92.590871000000007"/>
    <n v="-365.33501400000023"/>
    <n v="3982.7328950000001"/>
    <n v="0"/>
    <n v="65199.287055000001"/>
    <n v="6972.0789219999997"/>
    <s v="Si"/>
    <n v="27.773989265434363"/>
    <n v="80"/>
    <n v="3787.7587659999999"/>
    <n v="5906.4443220000003"/>
    <n v="15571.074799"/>
    <n v="13141.856569"/>
    <n v="8620.0593740000004"/>
    <n v="17595.576277"/>
    <n v="3709.9887519999997"/>
    <n v="17595.576277"/>
    <n v="48.989923593850591"/>
    <n v="51.010076406149409"/>
    <n v="1.9455503930211115"/>
    <n v="2.5668365239863484"/>
    <n v="10.693489510274215"/>
    <n v="89.306510489725781"/>
    <n v="66.266849435537907"/>
    <n v="100"/>
    <n v="21.084781160873369"/>
    <n v="20"/>
    <n v="52.576684683972303"/>
    <n v="42.061347747177848"/>
    <n v="52.226010734565634"/>
    <n v="100"/>
    <n v="155.93507102453103"/>
    <n v="0"/>
    <n v="84.399161513526295"/>
    <n v="80"/>
    <n v="0"/>
    <n v="0"/>
    <n v="60"/>
    <n v="60"/>
    <n v="12"/>
    <n v="54.061347747177848"/>
    <n v="54.061347747177848"/>
    <s v="2. Riesgo (&gt;=40 y &lt;60)"/>
  </r>
  <r>
    <s v="68081"/>
    <x v="1"/>
    <x v="20"/>
    <x v="806"/>
    <s v="Ciudades y aglomeraciones"/>
    <n v="1"/>
    <s v="G1"/>
    <n v="0"/>
    <n v="0"/>
    <n v="237853.93416800001"/>
    <n v="569986.93186000001"/>
    <n v="301018.4821584"/>
    <n v="49658.774928999999"/>
    <n v="456631.41139300005"/>
    <n v="50921.836904000003"/>
    <n v="301018.4821584"/>
    <n v="177865.32485440001"/>
    <n v="8047.8910770000002"/>
    <n v="-2349.6246950000059"/>
    <n v="90217.921786000006"/>
    <n v="0"/>
    <n v="1631147.7517719099"/>
    <n v="972743.59685184993"/>
    <s v="Si"/>
    <n v="43.621733927293498"/>
    <n v="65"/>
    <n v="277893.96816400002"/>
    <n v="300764.61700899998"/>
    <n v="449183.39925100002"/>
    <n v="391121.77557"/>
    <n v="237853.93416800001"/>
    <n v="569986.93186000001"/>
    <n v="95916.188167999993"/>
    <n v="569986.93186000001"/>
    <n v="41.729717099272307"/>
    <n v="58.270282900727693"/>
    <n v="11.151628125769495"/>
    <n v="14.548983311375864"/>
    <n v="59.635529386909433"/>
    <n v="40.364470613090567"/>
    <n v="59.087841908924673"/>
    <n v="80"/>
    <n v="16.827787236279814"/>
    <n v="40"/>
    <n v="46.636747365038829"/>
    <n v="37.309397892031065"/>
    <n v="21.378266072706502"/>
    <n v="100"/>
    <n v="108.22999109916009"/>
    <n v="100"/>
    <n v="87.073960485223608"/>
    <n v="80"/>
    <n v="0"/>
    <n v="0"/>
    <n v="93.333333333333329"/>
    <n v="93.333333333333329"/>
    <n v="18.666666666666668"/>
    <n v="55.976064558697729"/>
    <n v="55.976064558697729"/>
    <s v="2. Riesgo (&gt;=40 y &lt;60)"/>
  </r>
  <r>
    <s v="68092"/>
    <x v="1"/>
    <x v="20"/>
    <x v="20"/>
    <s v="Rural disperso"/>
    <n v="6"/>
    <s v="G1"/>
    <n v="0"/>
    <n v="1401.877418"/>
    <n v="6191.9410250000001"/>
    <n v="19347.169352999997"/>
    <n v="7977.7046986000005"/>
    <n v="1588.420116"/>
    <n v="15656.932515"/>
    <n v="6927.9465819999996"/>
    <n v="7977.7046986000005"/>
    <n v="5693.5606166000007"/>
    <n v="130.111906"/>
    <n v="1406.0927559999982"/>
    <n v="2576.152697"/>
    <n v="0"/>
    <n v="63039.197903529996"/>
    <n v="6886.0005461199999"/>
    <s v="Si"/>
    <n v="30.092223461378708"/>
    <n v="80"/>
    <n v="3113.0313339999998"/>
    <n v="6129.9460140000001"/>
    <n v="15656.932515"/>
    <n v="13833.763687999999"/>
    <n v="7593.8184430000001"/>
    <n v="19347.169352999997"/>
    <n v="4112.3573589999978"/>
    <n v="19347.169352999997"/>
    <n v="39.250281549959617"/>
    <n v="60.749718450040383"/>
    <n v="44.248428454058512"/>
    <n v="57.728758515993292"/>
    <n v="10.923363201190741"/>
    <n v="89.076636798809261"/>
    <n v="71.368405220603847"/>
    <n v="100"/>
    <n v="21.255602222566633"/>
    <n v="20"/>
    <n v="65.5110227529686"/>
    <n v="52.408818202374881"/>
    <n v="49.907776538621292"/>
    <n v="100"/>
    <n v="196.91244180711485"/>
    <n v="0"/>
    <n v="88.355517115160779"/>
    <n v="80"/>
    <n v="0"/>
    <n v="0"/>
    <n v="60"/>
    <n v="60"/>
    <n v="12"/>
    <n v="64.408818202374874"/>
    <n v="64.408818202374874"/>
    <s v="3. Vulnerable (&gt;=60 y &lt;70)"/>
  </r>
  <r>
    <s v="68101"/>
    <x v="1"/>
    <x v="20"/>
    <x v="359"/>
    <s v="Rural disperso"/>
    <n v="6"/>
    <s v="G4"/>
    <n v="0"/>
    <n v="1815.5107257499999"/>
    <n v="12630.27458725"/>
    <n v="25149.795187"/>
    <n v="4136.7482407499992"/>
    <n v="1584.717821"/>
    <n v="20799.090272000001"/>
    <n v="4352.9792950000001"/>
    <n v="4136.7482407499992"/>
    <n v="1677.6774717499993"/>
    <n v="137.101631"/>
    <n v="3333.6839179999988"/>
    <n v="2854.1397889999998"/>
    <n v="1300"/>
    <n v="115973.26599114"/>
    <n v="8143.7049281700001"/>
    <s v="Si"/>
    <n v="56.614493416034747"/>
    <n v="80"/>
    <n v="1571.7"/>
    <n v="2311.8566529999998"/>
    <n v="19357.040499999999"/>
    <n v="17807.788357000001"/>
    <n v="14445.785313"/>
    <n v="25149.795187"/>
    <n v="6324.9253379999991"/>
    <n v="26449.795187"/>
    <n v="57.438977954250163"/>
    <n v="42.561022045749837"/>
    <n v="20.928700429076152"/>
    <n v="29.21851864183725"/>
    <n v="7.0220536246622167"/>
    <n v="92.97794637533778"/>
    <n v="40.55546468174321"/>
    <n v="50"/>
    <n v="23.912946369840633"/>
    <n v="20"/>
    <n v="46.95149741258497"/>
    <n v="37.561197930067976"/>
    <n v="23.385506583965253"/>
    <n v="100"/>
    <n v="147.09274371699433"/>
    <n v="50"/>
    <n v="91.996441072693955"/>
    <n v="100"/>
    <n v="0"/>
    <n v="0"/>
    <n v="83.333333333333329"/>
    <n v="83.333333333333329"/>
    <n v="16.666666666666668"/>
    <n v="54.227864596734648"/>
    <n v="54.227864596734648"/>
    <s v="2. Riesgo (&gt;=40 y &lt;60)"/>
  </r>
  <r>
    <s v="68121"/>
    <x v="1"/>
    <x v="20"/>
    <x v="456"/>
    <s v="Rural disperso"/>
    <n v="6"/>
    <s v="G3"/>
    <n v="0"/>
    <n v="1150.22097175"/>
    <n v="3573.3718612500002"/>
    <n v="5503.2819209999998"/>
    <n v="1726.48891045"/>
    <n v="293.75574399999999"/>
    <n v="4593.3999540000004"/>
    <n v="1338.936244"/>
    <n v="1726.48891045"/>
    <n v="573.01876745000004"/>
    <n v="0"/>
    <n v="-214.50415200000134"/>
    <n v="576.79614400000003"/>
    <n v="0"/>
    <n v="13682.743580819999"/>
    <n v="3487.7838750000001"/>
    <s v="NO"/>
    <n v="53.191611413671282"/>
    <n v="80"/>
    <n v="348.91"/>
    <n v="569.79020500000001"/>
    <n v="4564.3159300000007"/>
    <n v="4306.2287960000003"/>
    <n v="4723.5928330000006"/>
    <n v="5503.2819209999998"/>
    <n v="362.29199199999869"/>
    <n v="5503.2819209999998"/>
    <n v="85.832288819789881"/>
    <n v="14.167711180210119"/>
    <n v="29.149132612195778"/>
    <n v="38.67022182652434"/>
    <n v="25.490383959903014"/>
    <n v="74.509616040096986"/>
    <n v="33.189831917347547"/>
    <n v="40"/>
    <n v="6.5831988475372665"/>
    <n v="80"/>
    <n v="49.469509809366286"/>
    <n v="39.575607847493032"/>
    <n v="0"/>
    <n v="0"/>
    <n v="163.30578229342808"/>
    <n v="0"/>
    <n v="94.345546233912856"/>
    <n v="100"/>
    <n v="0"/>
    <n v="0"/>
    <n v="33.333333333333336"/>
    <n v="33.333333333333336"/>
    <n v="6.6666666666666679"/>
    <n v="46.242274514159703"/>
    <n v="46.242274514159703"/>
    <s v="2. Riesgo (&gt;=40 y &lt;60)"/>
  </r>
  <r>
    <s v="68132"/>
    <x v="1"/>
    <x v="20"/>
    <x v="807"/>
    <s v="Rural"/>
    <n v="6"/>
    <s v="G2"/>
    <n v="0"/>
    <n v="761.54419374999998"/>
    <n v="2022.3177962499999"/>
    <n v="8209.6745530000007"/>
    <n v="1303.91435475"/>
    <n v="187.19443699999999"/>
    <n v="7534.8437690000001"/>
    <n v="992.40509199999997"/>
    <n v="1303.91435475"/>
    <n v="308.19578574999991"/>
    <n v="0"/>
    <n v="-320.88778499999898"/>
    <n v="898.47825499999999"/>
    <n v="0"/>
    <n v="16111.32790328"/>
    <n v="3060.6680168899998"/>
    <s v="Si"/>
    <n v="65.241710193200632"/>
    <n v="80"/>
    <n v="340.58544699999999"/>
    <n v="542.37016100000005"/>
    <n v="7534.8437690000001"/>
    <n v="3007.8440639999999"/>
    <n v="2783.8619899999999"/>
    <n v="8209.6745530000007"/>
    <n v="577.59047000000101"/>
    <n v="8209.6745530000007"/>
    <n v="33.909529202746697"/>
    <n v="66.090470797253303"/>
    <n v="13.170878155204388"/>
    <n v="17.376826230265479"/>
    <n v="18.99699413520656"/>
    <n v="81.003005864793437"/>
    <n v="23.636198545347742"/>
    <n v="30"/>
    <n v="7.0354855880241489"/>
    <n v="80"/>
    <n v="54.894060578462451"/>
    <n v="43.915248462769966"/>
    <n v="14.758289806799368"/>
    <n v="65.377835009384057"/>
    <n v="159.24642869429476"/>
    <n v="0"/>
    <n v="39.919129795032113"/>
    <n v="0"/>
    <n v="0"/>
    <n v="0"/>
    <n v="21.792611669794685"/>
    <n v="21.792611669794685"/>
    <n v="4.3585223339589367"/>
    <n v="48.273770796728904"/>
    <n v="48.273770796728904"/>
    <s v="2. Riesgo (&gt;=40 y &lt;60)"/>
  </r>
  <r>
    <s v="68147"/>
    <x v="1"/>
    <x v="20"/>
    <x v="808"/>
    <s v="Intermedio"/>
    <n v="6"/>
    <s v="G2"/>
    <n v="0"/>
    <n v="1175.9291250000001"/>
    <n v="7234.7303670000001"/>
    <n v="16264.757913000001"/>
    <n v="2934.0348856999999"/>
    <n v="572.06099400000005"/>
    <n v="15248.929549"/>
    <n v="7314.9706029999998"/>
    <n v="2934.0348856999999"/>
    <n v="1258.4083566999998"/>
    <n v="16.796322"/>
    <n v="-659.79816500000015"/>
    <n v="2059.7565420000001"/>
    <n v="0"/>
    <n v="31915.563072230001"/>
    <n v="5223.5699090799999"/>
    <s v="Si"/>
    <n v="40.859862786916331"/>
    <n v="80"/>
    <n v="1540.46324"/>
    <n v="1752.1021390000001"/>
    <n v="15248.929549"/>
    <n v="11430.537405999999"/>
    <n v="8410.6594920000007"/>
    <n v="16264.757913000001"/>
    <n v="1416.7546990000001"/>
    <n v="16264.757913000001"/>
    <n v="51.710941761251654"/>
    <n v="48.289058238748346"/>
    <n v="47.97038755733319"/>
    <n v="63.289104869054391"/>
    <n v="16.366842399923289"/>
    <n v="83.633157600076714"/>
    <n v="42.890027069319238"/>
    <n v="50"/>
    <n v="8.7105796875563968"/>
    <n v="80"/>
    <n v="65.042264141575885"/>
    <n v="52.033811313260713"/>
    <n v="39.140137213083669"/>
    <n v="100"/>
    <n v="113.73865299116127"/>
    <n v="80"/>
    <n v="74.959605323572333"/>
    <n v="70"/>
    <n v="0"/>
    <n v="0"/>
    <n v="83.333333333333329"/>
    <n v="83.333333333333329"/>
    <n v="16.666666666666668"/>
    <n v="68.700477979927385"/>
    <n v="68.700477979927385"/>
    <s v="3. Vulnerable (&gt;=60 y &lt;70)"/>
  </r>
  <r>
    <s v="68152"/>
    <x v="1"/>
    <x v="20"/>
    <x v="809"/>
    <s v="Rural disperso"/>
    <n v="6"/>
    <s v="G4"/>
    <n v="0"/>
    <n v="1783.8680005000001"/>
    <n v="7676.6850565000004"/>
    <n v="14130.760340000001"/>
    <n v="2502.7508508000001"/>
    <n v="406.57402999999999"/>
    <n v="11551.250472"/>
    <n v="3336.7139179999999"/>
    <n v="2502.7508508000001"/>
    <n v="786.04003480000006"/>
    <n v="0"/>
    <n v="862.7990520000003"/>
    <n v="2473.2546259999999"/>
    <n v="0"/>
    <n v="23777.08441041"/>
    <n v="3509.5851994099999"/>
    <s v="Si"/>
    <n v="51.092636508800659"/>
    <n v="80"/>
    <n v="324.33184399999999"/>
    <n v="703.34741399999996"/>
    <n v="11551.250472"/>
    <n v="8538.5609700000005"/>
    <n v="9460.553057000001"/>
    <n v="14130.760340000001"/>
    <n v="3336.0536780000002"/>
    <n v="14130.760340000001"/>
    <n v="66.950063757149536"/>
    <n v="33.049936242850464"/>
    <n v="28.886170601945892"/>
    <n v="40.327927531117325"/>
    <n v="14.760368171437561"/>
    <n v="85.239631828562437"/>
    <n v="31.407042956303208"/>
    <n v="40"/>
    <n v="23.608451334049022"/>
    <n v="20"/>
    <n v="43.723499120506048"/>
    <n v="34.978799296404837"/>
    <n v="28.907363491199341"/>
    <n v="100"/>
    <n v="216.86042459648212"/>
    <n v="0"/>
    <n v="73.918931900033698"/>
    <n v="70"/>
    <n v="0"/>
    <n v="0"/>
    <n v="56.666666666666664"/>
    <n v="56.666666666666664"/>
    <n v="11.333333333333334"/>
    <n v="46.312132629738173"/>
    <n v="46.312132629738173"/>
    <s v="2. Riesgo (&gt;=40 y &lt;60)"/>
  </r>
  <r>
    <s v="68160"/>
    <x v="1"/>
    <x v="20"/>
    <x v="810"/>
    <s v="Rural disperso"/>
    <n v="6"/>
    <s v="G3"/>
    <n v="0"/>
    <n v="1194.2977350000001"/>
    <n v="3620.5463410000002"/>
    <n v="5678.5378989999999"/>
    <n v="1680.5687390000001"/>
    <n v="285.34301399999998"/>
    <n v="4222.7979210000003"/>
    <n v="0"/>
    <n v="1680.5687390000001"/>
    <n v="503.76478500000007"/>
    <n v="0"/>
    <n v="278.93602399999963"/>
    <n v="603.54272700000001"/>
    <n v="0"/>
    <n v="22134.27587184"/>
    <n v="2012.4794465499999"/>
    <s v="Si"/>
    <n v="53.858097650623769"/>
    <n v="80"/>
    <n v="390.96761600000002"/>
    <n v="485.316104"/>
    <n v="4222.7979210000003"/>
    <n v="4171.5147530000004"/>
    <n v="4814.8440760000003"/>
    <n v="5678.5378989999999"/>
    <n v="882.47875099999965"/>
    <n v="5678.5378989999999"/>
    <n v="84.790207649189114"/>
    <n v="15.209792350810886"/>
    <n v="0"/>
    <n v="0"/>
    <n v="9.0921404350541533"/>
    <n v="90.907859564945852"/>
    <n v="29.97585122877857"/>
    <n v="40"/>
    <n v="15.540598067601268"/>
    <n v="40"/>
    <n v="37.223530383151349"/>
    <n v="29.778824306521081"/>
    <n v="26.141902349376231"/>
    <n v="100"/>
    <n v="124.13204678312793"/>
    <n v="70"/>
    <n v="98.785564240595832"/>
    <n v="100"/>
    <n v="0"/>
    <n v="0"/>
    <n v="90"/>
    <n v="90"/>
    <n v="18"/>
    <n v="47.778824306521081"/>
    <n v="47.778824306521081"/>
    <s v="2. Riesgo (&gt;=40 y &lt;60)"/>
  </r>
  <r>
    <s v="68162"/>
    <x v="1"/>
    <x v="20"/>
    <x v="811"/>
    <s v="Rural"/>
    <n v="6"/>
    <s v="G3"/>
    <n v="0"/>
    <n v="1255.0391105000001"/>
    <n v="9057.5757974999997"/>
    <n v="14911.058081000001"/>
    <n v="2672.2641334999998"/>
    <n v="903.16764000000001"/>
    <n v="14582.864298999999"/>
    <n v="3198.8270699999998"/>
    <n v="2672.2641375000003"/>
    <n v="1412.1066135000003"/>
    <n v="34.952739999999999"/>
    <n v="-889.5547749999987"/>
    <n v="1275.7963219999999"/>
    <n v="0"/>
    <n v="46376.627385860003"/>
    <n v="4225.9341591800003"/>
    <s v="NO"/>
    <n v="45.605709354009761"/>
    <n v="80"/>
    <n v="694.31"/>
    <n v="1399.849972"/>
    <n v="14540.455332"/>
    <n v="10699.123154999999"/>
    <n v="10312.614908"/>
    <n v="14911.058081000001"/>
    <n v="421.19428700000117"/>
    <n v="14911.058081000001"/>
    <n v="69.160852650292881"/>
    <n v="30.839147349707119"/>
    <n v="21.935519692241499"/>
    <n v="29.100399784251884"/>
    <n v="9.1122067243476739"/>
    <n v="90.887793275652328"/>
    <n v="52.843077661517292"/>
    <n v="70"/>
    <n v="2.8247109273666919"/>
    <n v="100"/>
    <n v="64.16546808192227"/>
    <n v="51.332374465537818"/>
    <n v="0"/>
    <n v="0"/>
    <n v="201.6174291022742"/>
    <n v="0"/>
    <n v="73.581761442187002"/>
    <n v="70"/>
    <n v="0"/>
    <n v="0"/>
    <n v="23.333333333333332"/>
    <n v="23.333333333333332"/>
    <n v="4.666666666666667"/>
    <n v="55.999041132204482"/>
    <n v="55.999041132204482"/>
    <s v="2. Riesgo (&gt;=40 y &lt;60)"/>
  </r>
  <r>
    <s v="68167"/>
    <x v="1"/>
    <x v="20"/>
    <x v="812"/>
    <s v="Rural"/>
    <n v="6"/>
    <s v="G2"/>
    <n v="0"/>
    <n v="863.23574825000003"/>
    <n v="10416.866663749999"/>
    <n v="19684.242854"/>
    <n v="3900.1501388500001"/>
    <n v="853.41184799999996"/>
    <n v="23466.890578999999"/>
    <n v="7889.5203600000004"/>
    <n v="3900.1501388500001"/>
    <n v="1720.2309718500001"/>
    <n v="59.566442000000002"/>
    <n v="-4384.902689999999"/>
    <n v="2159.1700510000001"/>
    <n v="0"/>
    <n v="64374.182895269994"/>
    <n v="10863.50307536"/>
    <s v="Si"/>
    <n v="55.095446916203251"/>
    <n v="80"/>
    <n v="2379.116"/>
    <n v="3017.4968319999998"/>
    <n v="21889.226376999999"/>
    <n v="14267.26708"/>
    <n v="11280.102411999998"/>
    <n v="19684.242854"/>
    <n v="-2166.1661969999986"/>
    <n v="19684.242854"/>
    <n v="57.305238995808203"/>
    <n v="42.694761004191797"/>
    <n v="33.619794379832143"/>
    <n v="44.355837017955722"/>
    <n v="16.875558782678102"/>
    <n v="83.124441217321902"/>
    <n v="44.1067884724363"/>
    <n v="50"/>
    <n v="-11.004569558842929"/>
    <n v="60"/>
    <n v="56.03500784789388"/>
    <n v="44.828006278315108"/>
    <n v="24.904553083796749"/>
    <n v="100"/>
    <n v="126.83269046149913"/>
    <n v="70"/>
    <n v="65.179403028109121"/>
    <n v="60"/>
    <n v="0.20690567914047064"/>
    <n v="0"/>
    <n v="76.666666666666671"/>
    <n v="76.873572345807148"/>
    <n v="15.374714469161431"/>
    <n v="60.161339611648444"/>
    <n v="60.20272074747654"/>
    <s v="3. Vulnerable (&gt;=60 y &lt;70)"/>
  </r>
  <r>
    <s v="68169"/>
    <x v="1"/>
    <x v="20"/>
    <x v="813"/>
    <s v="Rural disperso"/>
    <n v="6"/>
    <s v="G4"/>
    <n v="0"/>
    <n v="1112.598645"/>
    <n v="4495.1756379999997"/>
    <n v="14967.396989000001"/>
    <n v="2321.6434261999998"/>
    <n v="539.38074099999994"/>
    <n v="7037.9934439999997"/>
    <n v="3437.155154"/>
    <n v="2321.6434261999998"/>
    <n v="1046.1290431999998"/>
    <n v="0"/>
    <n v="6653.8891620000013"/>
    <n v="0"/>
    <n v="0"/>
    <n v="74481.409580439999"/>
    <n v="2175.0345780799998"/>
    <s v="Si"/>
    <n v="76.389945004015942"/>
    <n v="80"/>
    <n v="537.01896999999997"/>
    <n v="1119.3068040000001"/>
    <n v="7037.9934439999997"/>
    <n v="4683.9589050000004"/>
    <n v="5607.7742829999997"/>
    <n v="14967.396989000001"/>
    <n v="6653.8891620000013"/>
    <n v="14967.396989000001"/>
    <n v="37.466596811197867"/>
    <n v="62.533403188802133"/>
    <n v="48.83714628819709"/>
    <n v="68.181446529444571"/>
    <n v="2.920238204851588"/>
    <n v="97.079761795148414"/>
    <n v="45.059849906075982"/>
    <n v="70"/>
    <n v="44.455887465870973"/>
    <n v="0"/>
    <n v="59.558922302679022"/>
    <n v="47.647137842143223"/>
    <n v="3.6100549959840578"/>
    <n v="15.992203906546914"/>
    <n v="208.42965826700689"/>
    <n v="0"/>
    <n v="66.552476103727386"/>
    <n v="60"/>
    <n v="1.3033837458570743"/>
    <n v="0"/>
    <n v="25.33073463551564"/>
    <n v="26.634118381372716"/>
    <n v="5.3268236762745431"/>
    <n v="52.71328476924635"/>
    <n v="52.973961518417767"/>
    <s v="2. Riesgo (&gt;=40 y &lt;60)"/>
  </r>
  <r>
    <s v="68176"/>
    <x v="1"/>
    <x v="20"/>
    <x v="814"/>
    <s v="Rural disperso"/>
    <n v="6"/>
    <s v="G2"/>
    <n v="0"/>
    <n v="1381.9702675000001"/>
    <n v="4570.8831705000002"/>
    <n v="8612.6485400000001"/>
    <n v="2512.3575525000001"/>
    <n v="690.291742"/>
    <n v="6982.2471650000007"/>
    <n v="930.15024900000003"/>
    <n v="2512.3575525000001"/>
    <n v="1208.1268325000001"/>
    <n v="0"/>
    <n v="326.1706549999999"/>
    <n v="2685.29466"/>
    <n v="0"/>
    <n v="33340.29657074"/>
    <n v="3534.27400764"/>
    <s v="Si"/>
    <n v="43.908221110030169"/>
    <n v="80"/>
    <n v="965.36"/>
    <n v="1116.733369"/>
    <n v="6982.2471650000007"/>
    <n v="6253.9636149999997"/>
    <n v="5952.8534380000001"/>
    <n v="8612.6485400000001"/>
    <n v="3011.4653149999999"/>
    <n v="8612.6485400000001"/>
    <n v="69.117570632924028"/>
    <n v="30.882429367075972"/>
    <n v="13.321645983295694"/>
    <n v="17.575739796922534"/>
    <n v="10.600607586501608"/>
    <n v="89.39939241349839"/>
    <n v="48.087376388675871"/>
    <n v="70"/>
    <n v="34.965612505999225"/>
    <n v="0"/>
    <n v="41.571512315499376"/>
    <n v="33.257209852399505"/>
    <n v="36.091778889969831"/>
    <n v="100"/>
    <n v="115.68050975801775"/>
    <n v="80"/>
    <n v="89.569496284080614"/>
    <n v="80"/>
    <n v="0.73748113473535382"/>
    <n v="0"/>
    <n v="86.666666666666671"/>
    <n v="87.404147801402019"/>
    <n v="17.480829560280405"/>
    <n v="50.590543185732841"/>
    <n v="50.73803941267991"/>
    <s v="2. Riesgo (&gt;=40 y &lt;60)"/>
  </r>
  <r>
    <s v="68179"/>
    <x v="1"/>
    <x v="20"/>
    <x v="815"/>
    <s v="Rural"/>
    <n v="6"/>
    <s v="G4"/>
    <n v="0"/>
    <n v="1033.61313075"/>
    <n v="6413.7481012500002"/>
    <n v="8955.4728930000001"/>
    <n v="2159.8468227499998"/>
    <n v="430.64731999999998"/>
    <n v="8914.5395900000003"/>
    <n v="1999.7854279999999"/>
    <n v="2159.8468227499998"/>
    <n v="999.13654574999987"/>
    <n v="8.5826589999999996"/>
    <n v="-1119.7769740000003"/>
    <n v="2456.804854"/>
    <n v="560.22986600000002"/>
    <n v="42925.425342309994"/>
    <n v="9465.9224448500008"/>
    <s v="NO"/>
    <n v="45.736480893235907"/>
    <n v="80"/>
    <n v="749.70010000000002"/>
    <n v="1121.1364349999999"/>
    <n v="8914.5395900000003"/>
    <n v="7178.9893400000001"/>
    <n v="7447.3612320000002"/>
    <n v="8955.4728930000001"/>
    <n v="1345.6105389999996"/>
    <n v="9515.7027589999998"/>
    <n v="83.159888048136381"/>
    <n v="16.840111951863619"/>
    <n v="22.432851498503467"/>
    <n v="31.318461073099879"/>
    <n v="22.052017817793857"/>
    <n v="77.947982182206147"/>
    <n v="46.259602080385541"/>
    <n v="70"/>
    <n v="14.14094757980239"/>
    <n v="60"/>
    <n v="51.221311041433935"/>
    <n v="40.977048833147151"/>
    <n v="0"/>
    <n v="0"/>
    <n v="149.54465592308176"/>
    <n v="50"/>
    <n v="80.531240761476042"/>
    <n v="80"/>
    <n v="0.63459269261839213"/>
    <n v="0"/>
    <n v="43.333333333333336"/>
    <n v="43.967926025951726"/>
    <n v="8.7935852051903449"/>
    <n v="49.643715499813823"/>
    <n v="49.770634038337498"/>
    <s v="2. Riesgo (&gt;=40 y &lt;60)"/>
  </r>
  <r>
    <s v="68190"/>
    <x v="1"/>
    <x v="20"/>
    <x v="816"/>
    <s v="Rural"/>
    <n v="6"/>
    <s v="G1"/>
    <n v="0"/>
    <n v="1568.37824525"/>
    <n v="25704.756102750001"/>
    <n v="50062.472829999999"/>
    <n v="20493.618630849996"/>
    <n v="10485.108851000001"/>
    <n v="51252.715605999998"/>
    <n v="13613.393079000001"/>
    <n v="20493.618630849996"/>
    <n v="15124.146545849995"/>
    <n v="298.184056"/>
    <n v="-5203.4617109999963"/>
    <n v="12112.531408000001"/>
    <n v="0"/>
    <n v="344411.388247"/>
    <n v="16049.638645000001"/>
    <s v="Si"/>
    <n v="43.505923086941031"/>
    <n v="80"/>
    <n v="13351.913"/>
    <n v="18848.410113000002"/>
    <n v="49896.462455999994"/>
    <n v="47029.611552000002"/>
    <n v="27273.134348"/>
    <n v="50062.472829999999"/>
    <n v="7207.2537530000045"/>
    <n v="50062.472829999999"/>
    <n v="54.478200548768221"/>
    <n v="45.521799451231779"/>
    <n v="26.561310787220656"/>
    <n v="34.653241931422052"/>
    <n v="4.6600197300937545"/>
    <n v="95.339980269906249"/>
    <n v="73.799297324109048"/>
    <n v="100"/>
    <n v="14.396519679469465"/>
    <n v="60"/>
    <n v="67.103004330512022"/>
    <n v="53.682403464409617"/>
    <n v="36.494076913058969"/>
    <n v="100"/>
    <n v="141.16636404835771"/>
    <n v="50"/>
    <n v="94.25440048675182"/>
    <n v="100"/>
    <n v="0"/>
    <n v="0"/>
    <n v="83.333333333333329"/>
    <n v="83.333333333333329"/>
    <n v="16.666666666666668"/>
    <n v="70.349070131076289"/>
    <n v="70.349070131076289"/>
    <s v="4. Solvente (&gt;=70 y &lt;80)"/>
  </r>
  <r>
    <s v="68207"/>
    <x v="1"/>
    <x v="20"/>
    <x v="38"/>
    <s v="Rural"/>
    <n v="6"/>
    <s v="G4"/>
    <n v="0"/>
    <n v="1085.067961"/>
    <n v="7816.0644199999997"/>
    <n v="12971.911329"/>
    <n v="2478.3187035999999"/>
    <n v="425.46950399999997"/>
    <n v="10030.300567"/>
    <n v="1890.305977"/>
    <n v="2478.3187035999999"/>
    <n v="761.94703559999994"/>
    <n v="25.852247999999999"/>
    <n v="1253.7123420000007"/>
    <n v="1057.1253489999999"/>
    <n v="0"/>
    <n v="38867.122861999997"/>
    <n v="4087.7014709999999"/>
    <s v="Si"/>
    <n v="49.553147397929138"/>
    <n v="80"/>
    <n v="854.40197000000001"/>
    <n v="1378.5283939999999"/>
    <n v="10001.827319"/>
    <n v="9278.7650269999995"/>
    <n v="8901.1323809999994"/>
    <n v="12971.911329"/>
    <n v="2336.6899390000008"/>
    <n v="12971.911329"/>
    <n v="68.618510836569101"/>
    <n v="31.381489163430899"/>
    <n v="18.845955456401427"/>
    <n v="26.310802368840953"/>
    <n v="10.51711876259435"/>
    <n v="89.48288123740565"/>
    <n v="30.744513790465991"/>
    <n v="40"/>
    <n v="18.01345907889532"/>
    <n v="40"/>
    <n v="45.435034553935495"/>
    <n v="36.348027643148399"/>
    <n v="30.446852602070862"/>
    <n v="100"/>
    <n v="161.34424338932644"/>
    <n v="0"/>
    <n v="92.770698104071116"/>
    <n v="100"/>
    <n v="0.82906082582853946"/>
    <n v="0"/>
    <n v="66.666666666666671"/>
    <n v="67.495727492495206"/>
    <n v="13.499145498499042"/>
    <n v="49.681360976481734"/>
    <n v="49.847173141647438"/>
    <s v="2. Riesgo (&gt;=40 y &lt;60)"/>
  </r>
  <r>
    <s v="68209"/>
    <x v="1"/>
    <x v="20"/>
    <x v="817"/>
    <s v="Rural disperso"/>
    <n v="6"/>
    <s v="G3"/>
    <n v="0"/>
    <n v="998.94614975000002"/>
    <n v="4028.7659012499998"/>
    <n v="7220.9885759999997"/>
    <n v="1940.5042013499999"/>
    <n v="316.670793"/>
    <n v="7118.0458589999998"/>
    <n v="2643.1669900000002"/>
    <n v="1940.5042013499999"/>
    <n v="923.72815134999996"/>
    <n v="0"/>
    <n v="-913.83333300000049"/>
    <n v="1067.2295790000001"/>
    <n v="0"/>
    <n v="23479.585872200001"/>
    <n v="1636.4305247699999"/>
    <s v="Si"/>
    <n v="45.493309639187174"/>
    <n v="80"/>
    <n v="667.86"/>
    <n v="934.46568500000001"/>
    <n v="7118.0458589999998"/>
    <n v="4706.1291300000003"/>
    <n v="5027.7120509999995"/>
    <n v="7220.9885759999997"/>
    <n v="153.39624599999956"/>
    <n v="7220.9885759999997"/>
    <n v="69.626367609974182"/>
    <n v="30.373632390025818"/>
    <n v="37.133323419910269"/>
    <n v="49.262318467864432"/>
    <n v="6.9695885339593895"/>
    <n v="93.030411466040604"/>
    <n v="47.602481391556204"/>
    <n v="70"/>
    <n v="2.1243108805051176"/>
    <n v="100"/>
    <n v="68.533272464786165"/>
    <n v="54.826617971828938"/>
    <n v="34.506690360812826"/>
    <n v="100"/>
    <n v="139.91939702931751"/>
    <n v="60"/>
    <n v="66.115465160281431"/>
    <n v="60"/>
    <n v="0"/>
    <n v="0"/>
    <n v="73.333333333333329"/>
    <n v="73.333333333333329"/>
    <n v="14.666666666666666"/>
    <n v="69.493284638495609"/>
    <n v="69.493284638495609"/>
    <s v="3. Vulnerable (&gt;=60 y &lt;70)"/>
  </r>
  <r>
    <s v="68211"/>
    <x v="1"/>
    <x v="20"/>
    <x v="818"/>
    <s v="Rural"/>
    <n v="6"/>
    <s v="G2"/>
    <n v="0"/>
    <n v="977.54518150000001"/>
    <n v="4594.8194334999998"/>
    <n v="6834.099757"/>
    <n v="1972.9414267000002"/>
    <n v="294.03565700000001"/>
    <n v="6248.6494349999994"/>
    <n v="1528.2436319999999"/>
    <n v="1972.9414267000002"/>
    <n v="714.14554170000019"/>
    <n v="19.894486000000001"/>
    <n v="-673.34556299999895"/>
    <n v="2046.7674689999999"/>
    <n v="0"/>
    <n v="22375.745891999999"/>
    <n v="2684.4089269999999"/>
    <s v="Si"/>
    <n v="56.334900261242126"/>
    <n v="80"/>
    <n v="1064.0769"/>
    <n v="989.89498400000002"/>
    <n v="6248.6494349999994"/>
    <n v="5878.0725560000001"/>
    <n v="5572.3646149999995"/>
    <n v="6834.099757"/>
    <n v="1393.3163920000011"/>
    <n v="6834.099757"/>
    <n v="81.537654016424966"/>
    <n v="18.462345983575034"/>
    <n v="24.457183074473438"/>
    <n v="32.267265353068623"/>
    <n v="11.996958402891751"/>
    <n v="88.00304159710825"/>
    <n v="36.19699662825272"/>
    <n v="50"/>
    <n v="20.387709303962993"/>
    <n v="20"/>
    <n v="41.746530586750382"/>
    <n v="33.397224469400307"/>
    <n v="23.665099738757874"/>
    <n v="100"/>
    <n v="93.028519273372055"/>
    <n v="100"/>
    <n v="94.069488409378195"/>
    <n v="100"/>
    <n v="0"/>
    <n v="0"/>
    <n v="100"/>
    <n v="100"/>
    <n v="20"/>
    <n v="53.397224469400307"/>
    <n v="53.397224469400307"/>
    <s v="2. Riesgo (&gt;=40 y &lt;60)"/>
  </r>
  <r>
    <s v="68217"/>
    <x v="1"/>
    <x v="20"/>
    <x v="819"/>
    <s v="Rural disperso"/>
    <n v="6"/>
    <s v="G4"/>
    <n v="0"/>
    <n v="1627.2302702500001"/>
    <n v="7599.26932175"/>
    <n v="12238.366488"/>
    <n v="2583.5604896499999"/>
    <n v="347.527536"/>
    <n v="9294.3227490000008"/>
    <n v="1301.4915169999999"/>
    <n v="2583.5604896499999"/>
    <n v="974.46662265000009"/>
    <n v="0"/>
    <n v="1334.9498719999992"/>
    <n v="2847.2195940000001"/>
    <n v="0"/>
    <n v="50965.1188091"/>
    <n v="4864.9480474900001"/>
    <s v="Si"/>
    <n v="44.976794969037705"/>
    <n v="80"/>
    <n v="731.57"/>
    <n v="923.42618700000003"/>
    <n v="9294.3227490000008"/>
    <n v="8117.2288719999997"/>
    <n v="9226.4995920000001"/>
    <n v="12238.366488"/>
    <n v="4182.1694659999994"/>
    <n v="12238.366488"/>
    <n v="75.389959934986393"/>
    <n v="24.610040065013607"/>
    <n v="14.003080720862965"/>
    <n v="19.549674212798088"/>
    <n v="9.5456425123085289"/>
    <n v="90.454357487691468"/>
    <n v="37.717972021704554"/>
    <n v="50"/>
    <n v="34.172611762368064"/>
    <n v="0"/>
    <n v="36.922814353100634"/>
    <n v="29.538251482480508"/>
    <n v="35.023205030962295"/>
    <n v="100"/>
    <n v="126.22526716513799"/>
    <n v="70"/>
    <n v="87.33534536309655"/>
    <n v="80"/>
    <n v="0"/>
    <n v="0"/>
    <n v="83.333333333333329"/>
    <n v="83.333333333333329"/>
    <n v="16.666666666666668"/>
    <n v="46.204918149147176"/>
    <n v="46.204918149147176"/>
    <s v="2. Riesgo (&gt;=40 y &lt;60)"/>
  </r>
  <r>
    <s v="68229"/>
    <x v="1"/>
    <x v="20"/>
    <x v="820"/>
    <s v="Intermedio"/>
    <n v="6"/>
    <s v="G3"/>
    <n v="0"/>
    <n v="1513.8428409999999"/>
    <n v="10668.427962"/>
    <n v="17521.038686"/>
    <n v="4787.0551601000006"/>
    <n v="978.15838900000006"/>
    <n v="18526.029627"/>
    <n v="5758.57726"/>
    <n v="4787.0551601000006"/>
    <n v="3149.6970061000002"/>
    <n v="30.870518000000001"/>
    <n v="-2642.3490950000014"/>
    <n v="3591.3328190000002"/>
    <n v="1600"/>
    <n v="35068.640101999998"/>
    <n v="7703.9385899999997"/>
    <s v="Si"/>
    <n v="28.772970329991736"/>
    <n v="80"/>
    <n v="2007.5"/>
    <n v="3232.8715029999998"/>
    <n v="18526.029627"/>
    <n v="16666.79464"/>
    <n v="12182.270802999999"/>
    <n v="17521.038686"/>
    <n v="979.85424199999898"/>
    <n v="19121.038686"/>
    <n v="69.529387049034455"/>
    <n v="30.470612950965545"/>
    <n v="31.083709655777504"/>
    <n v="41.236696939561043"/>
    <n v="21.968170329937134"/>
    <n v="78.031829670062862"/>
    <n v="65.796129368900012"/>
    <n v="100"/>
    <n v="5.1244822945597956"/>
    <n v="80"/>
    <n v="65.947827912117901"/>
    <n v="52.758262329694325"/>
    <n v="51.227029670008264"/>
    <n v="100"/>
    <n v="161.03967636363635"/>
    <n v="0"/>
    <n v="89.964201588610578"/>
    <n v="80"/>
    <n v="0.55042343576374309"/>
    <n v="0"/>
    <n v="60"/>
    <n v="60.55042343576374"/>
    <n v="12.110084687152749"/>
    <n v="64.758262329694332"/>
    <n v="64.868347016847082"/>
    <s v="3. Vulnerable (&gt;=60 y &lt;70)"/>
  </r>
  <r>
    <s v="68235"/>
    <x v="1"/>
    <x v="20"/>
    <x v="821"/>
    <s v="Rural disperso"/>
    <n v="6"/>
    <s v="G5"/>
    <n v="0"/>
    <n v="2730.53345025"/>
    <n v="17794.41696975"/>
    <n v="25385.592550000001"/>
    <n v="6442.2765434499997"/>
    <n v="1273.644284"/>
    <n v="23704.916293999999"/>
    <n v="7314.7765300000001"/>
    <n v="6442.2765434499997"/>
    <n v="2949.3661524499998"/>
    <n v="99.457030000000003"/>
    <n v="-1222.2685700000002"/>
    <n v="5476.0098269999999"/>
    <n v="1200"/>
    <n v="102912.99129982"/>
    <n v="7423.4218716000005"/>
    <s v="Si"/>
    <n v="49.651884599641114"/>
    <n v="80"/>
    <n v="2893.5"/>
    <n v="3670.1401719999999"/>
    <n v="23114.950729"/>
    <n v="19254.520785000001"/>
    <n v="20524.950420000001"/>
    <n v="25385.592550000001"/>
    <n v="4353.1982869999993"/>
    <n v="26585.592550000001"/>
    <n v="80.852752913187373"/>
    <n v="19.147247086812627"/>
    <n v="30.857634928040049"/>
    <n v="39.327996723541339"/>
    <n v="7.2132990964892736"/>
    <n v="92.78670090351072"/>
    <n v="45.781427303810538"/>
    <n v="70"/>
    <n v="16.374275949700429"/>
    <n v="40"/>
    <n v="52.252388942772939"/>
    <n v="41.801911154218352"/>
    <n v="30.348115400358886"/>
    <n v="100"/>
    <n v="126.84085612579921"/>
    <n v="70"/>
    <n v="83.298991249171436"/>
    <n v="80"/>
    <n v="0"/>
    <n v="0"/>
    <n v="83.333333333333329"/>
    <n v="83.333333333333329"/>
    <n v="16.666666666666668"/>
    <n v="58.468577820885017"/>
    <n v="58.468577820885017"/>
    <s v="2. Riesgo (&gt;=40 y &lt;60)"/>
  </r>
  <r>
    <s v="68245"/>
    <x v="1"/>
    <x v="20"/>
    <x v="822"/>
    <s v="Rural disperso"/>
    <n v="6"/>
    <s v="G3"/>
    <n v="0"/>
    <n v="867.29132500000003"/>
    <n v="3544.6686370000002"/>
    <n v="5372.6107830000001"/>
    <n v="1629.9273492000002"/>
    <n v="429.593232"/>
    <n v="5027.388876"/>
    <n v="915.70135700000003"/>
    <n v="1629.9273492000002"/>
    <n v="635.95795320000013"/>
    <n v="37.811641000000002"/>
    <n v="-648.74748900000031"/>
    <n v="2279.9794280000001"/>
    <n v="0"/>
    <n v="16937.654123320001"/>
    <n v="3809.1361881100001"/>
    <s v="Si"/>
    <n v="47.954296722886994"/>
    <n v="80"/>
    <n v="487.45077099999997"/>
    <n v="757.99493800000005"/>
    <n v="5027.388876"/>
    <n v="4899.5496119999998"/>
    <n v="4411.9599619999999"/>
    <n v="5372.6107830000001"/>
    <n v="1669.0435799999998"/>
    <n v="5372.6107830000001"/>
    <n v="82.119478596147545"/>
    <n v="17.880521403852455"/>
    <n v="18.21425355359759"/>
    <n v="24.163642695408495"/>
    <n v="22.489160307421368"/>
    <n v="77.510839692578628"/>
    <n v="39.017564403231873"/>
    <n v="50"/>
    <n v="31.065782492213707"/>
    <n v="0"/>
    <n v="33.911000758367912"/>
    <n v="27.12880060669433"/>
    <n v="32.045703277113006"/>
    <n v="100"/>
    <n v="155.50184410314537"/>
    <n v="0"/>
    <n v="97.45714391400503"/>
    <n v="100"/>
    <n v="0"/>
    <n v="0"/>
    <n v="66.666666666666671"/>
    <n v="66.666666666666671"/>
    <n v="13.333333333333336"/>
    <n v="40.46213394002767"/>
    <n v="40.46213394002767"/>
    <s v="2. Riesgo (&gt;=40 y &lt;60)"/>
  </r>
  <r>
    <s v="68250"/>
    <x v="1"/>
    <x v="20"/>
    <x v="471"/>
    <s v="Rural disperso"/>
    <n v="6"/>
    <s v="G5"/>
    <n v="0"/>
    <n v="2107.6881290000001"/>
    <n v="7720.7706850000004"/>
    <n v="13712.977703"/>
    <n v="3057.1410359000001"/>
    <n v="442.81187199999999"/>
    <n v="14041.038412"/>
    <n v="7151.9143439999998"/>
    <n v="3057.1410359000001"/>
    <n v="2010.6853339000002"/>
    <n v="52.809809000000001"/>
    <n v="-724.5164109999987"/>
    <n v="3173.69425"/>
    <n v="700"/>
    <n v="35844.085689"/>
    <n v="5246.0037309999998"/>
    <s v="Si"/>
    <n v="24.94118962132778"/>
    <n v="80"/>
    <n v="683.66399999999999"/>
    <n v="948.57772899999998"/>
    <n v="13391.038412"/>
    <n v="10662.626514"/>
    <n v="9828.4588140000014"/>
    <n v="13712.977703"/>
    <n v="2501.9876480000012"/>
    <n v="14412.977703"/>
    <n v="71.672681359715341"/>
    <n v="28.327318640284659"/>
    <n v="50.935793594067128"/>
    <n v="64.917571558867522"/>
    <n v="14.635618764324954"/>
    <n v="85.36438123567504"/>
    <n v="65.770120196893998"/>
    <n v="100"/>
    <n v="17.359269538585515"/>
    <n v="40"/>
    <n v="63.721854286965446"/>
    <n v="50.977483429572359"/>
    <n v="55.05881037867222"/>
    <n v="100"/>
    <n v="138.74911199068549"/>
    <n v="60"/>
    <n v="79.625090944739483"/>
    <n v="70"/>
    <n v="0"/>
    <n v="0"/>
    <n v="76.666666666666671"/>
    <n v="76.666666666666671"/>
    <n v="15.333333333333336"/>
    <n v="66.310816762905688"/>
    <n v="66.310816762905688"/>
    <s v="3. Vulnerable (&gt;=60 y &lt;70)"/>
  </r>
  <r>
    <s v="68255"/>
    <x v="1"/>
    <x v="20"/>
    <x v="823"/>
    <s v="Rural"/>
    <n v="6"/>
    <s v="G3"/>
    <n v="0"/>
    <n v="1801.8778199999999"/>
    <n v="14451.356976999999"/>
    <n v="24390.042141999998"/>
    <n v="4851.9872729999997"/>
    <n v="1380.0340650000001"/>
    <n v="27847.463240000001"/>
    <n v="5407.0404320000007"/>
    <n v="4851.9872729999997"/>
    <n v="2690.7333979999999"/>
    <n v="3.240148"/>
    <n v="-2287.0298760000005"/>
    <n v="3027.1996589999999"/>
    <n v="0"/>
    <n v="35313.426933300005"/>
    <n v="9868.5095116499997"/>
    <s v="Si"/>
    <n v="47.521139702603485"/>
    <n v="80"/>
    <n v="1623.1007589999999"/>
    <n v="3036.788849"/>
    <n v="24515.818143"/>
    <n v="18955.685100999999"/>
    <n v="16253.234796999999"/>
    <n v="24390.042141999998"/>
    <n v="743.40993099999923"/>
    <n v="24390.042141999998"/>
    <n v="66.638813915830426"/>
    <n v="33.361186084169574"/>
    <n v="19.416635495305535"/>
    <n v="25.758763106867992"/>
    <n v="27.945488072538637"/>
    <n v="72.054511927461363"/>
    <n v="55.4563160743064"/>
    <n v="80"/>
    <n v="3.0480059307476011"/>
    <n v="100"/>
    <n v="62.234892223699788"/>
    <n v="49.787913778959833"/>
    <n v="32.478860297396515"/>
    <n v="100"/>
    <n v="187.09798711886378"/>
    <n v="0"/>
    <n v="77.32022235779398"/>
    <n v="70"/>
    <n v="0.86877642336816507"/>
    <n v="0"/>
    <n v="56.666666666666664"/>
    <n v="57.535443090034832"/>
    <n v="11.507088618006968"/>
    <n v="61.121247112293169"/>
    <n v="61.295002396966801"/>
    <s v="3. Vulnerable (&gt;=60 y &lt;70)"/>
  </r>
  <r>
    <s v="68264"/>
    <x v="1"/>
    <x v="20"/>
    <x v="824"/>
    <s v="Rural disperso"/>
    <n v="6"/>
    <s v="G4"/>
    <n v="0"/>
    <n v="1095.8650277500001"/>
    <n v="4104.40633325"/>
    <n v="7359.8052349999998"/>
    <n v="1797.9871946500002"/>
    <n v="376.61074500000001"/>
    <n v="8052.6590570000008"/>
    <n v="3976.9031810000001"/>
    <n v="1797.9871946500002"/>
    <n v="816.8963406500003"/>
    <n v="10.041963000000001"/>
    <n v="-1673.944676000001"/>
    <n v="1096.8910539999999"/>
    <n v="450"/>
    <n v="22126.236695"/>
    <n v="6540.9157420000001"/>
    <s v="Si"/>
    <n v="46.234345880317903"/>
    <n v="80"/>
    <n v="465.91"/>
    <n v="681.73265200000003"/>
    <n v="8052.6590570000008"/>
    <n v="5497.4842159999998"/>
    <n v="5200.2713610000001"/>
    <n v="7359.8052349999998"/>
    <n v="-567.01165900000115"/>
    <n v="7809.8052349999998"/>
    <n v="70.65773067295035"/>
    <n v="29.34226932704965"/>
    <n v="49.386210850973072"/>
    <n v="68.947994515422437"/>
    <n v="29.561808599282006"/>
    <n v="70.438191400717997"/>
    <n v="45.433935407366405"/>
    <n v="70"/>
    <n v="-7.2602535138637316"/>
    <n v="80"/>
    <n v="63.745691048638015"/>
    <n v="50.996552838910418"/>
    <n v="33.765654119682097"/>
    <n v="100"/>
    <n v="146.32282028717995"/>
    <n v="50"/>
    <n v="68.269178877269823"/>
    <n v="60"/>
    <n v="0"/>
    <n v="0"/>
    <n v="70"/>
    <n v="70"/>
    <n v="14"/>
    <n v="64.996552838910418"/>
    <n v="64.996552838910418"/>
    <s v="3. Vulnerable (&gt;=60 y &lt;70)"/>
  </r>
  <r>
    <s v="68266"/>
    <x v="1"/>
    <x v="20"/>
    <x v="825"/>
    <s v="Rural disperso"/>
    <n v="6"/>
    <s v="G4"/>
    <n v="0"/>
    <n v="1395.0817037500001"/>
    <n v="6342.3928372500004"/>
    <n v="10904.304332000002"/>
    <n v="1914.2353086500002"/>
    <n v="255.21128300000001"/>
    <n v="10435.928030999999"/>
    <n v="4094.0700139999999"/>
    <n v="1914.2353086500002"/>
    <n v="738.01815865000026"/>
    <n v="8.7125789999999999"/>
    <n v="-707.84084899999834"/>
    <n v="1156.5018580000001"/>
    <n v="600"/>
    <n v="23949.729832000001"/>
    <n v="3803.5513340000002"/>
    <s v="Si"/>
    <n v="43.387357007673145"/>
    <n v="80"/>
    <n v="306.31"/>
    <n v="510.68306699999999"/>
    <n v="10435.928030999999"/>
    <n v="7454.1684969999997"/>
    <n v="7737.4745410000005"/>
    <n v="10904.304332000002"/>
    <n v="457.37358800000175"/>
    <n v="11504.304332000002"/>
    <n v="70.957984163129467"/>
    <n v="29.042015836870533"/>
    <n v="39.23053131296551"/>
    <n v="54.769669735659811"/>
    <n v="15.881395575986639"/>
    <n v="84.118604424013355"/>
    <n v="38.554202574524751"/>
    <n v="50"/>
    <n v="3.97567358095514"/>
    <n v="100"/>
    <n v="63.586057999308743"/>
    <n v="50.868846399446994"/>
    <n v="36.612642992326855"/>
    <n v="100"/>
    <n v="166.72099082628711"/>
    <n v="0"/>
    <n v="71.427940810413205"/>
    <n v="70"/>
    <n v="0"/>
    <n v="0"/>
    <n v="56.666666666666664"/>
    <n v="56.666666666666664"/>
    <n v="11.333333333333334"/>
    <n v="62.20217973278033"/>
    <n v="62.20217973278033"/>
    <s v="3. Vulnerable (&gt;=60 y &lt;70)"/>
  </r>
  <r>
    <s v="68271"/>
    <x v="1"/>
    <x v="20"/>
    <x v="826"/>
    <s v="Rural disperso"/>
    <n v="6"/>
    <s v="G1"/>
    <n v="0"/>
    <n v="1815.1158905"/>
    <n v="8605.0827045000005"/>
    <n v="19080.476134"/>
    <n v="8854.6638220999994"/>
    <n v="6199.8345559999998"/>
    <n v="21614.40079"/>
    <n v="6051.6954159999996"/>
    <n v="8854.6638220999994"/>
    <n v="7195.8190470999998"/>
    <n v="0"/>
    <n v="-4192.7694310000006"/>
    <n v="9938.970217"/>
    <n v="0"/>
    <n v="62977.166703699993"/>
    <n v="5340.4266330699993"/>
    <s v="Si"/>
    <n v="41.507801662888177"/>
    <n v="80"/>
    <n v="6800.7"/>
    <n v="7033.0306200000005"/>
    <n v="21614.40079"/>
    <n v="15426.172476"/>
    <n v="10420.198595"/>
    <n v="19080.476134"/>
    <n v="5746.2007859999994"/>
    <n v="19080.476134"/>
    <n v="54.611837366217372"/>
    <n v="45.388162633782628"/>
    <n v="27.998441755553291"/>
    <n v="36.528196354105525"/>
    <n v="8.4799410843553282"/>
    <n v="91.520058915644668"/>
    <n v="81.265863861937305"/>
    <n v="100"/>
    <n v="30.115604797517044"/>
    <n v="0"/>
    <n v="54.68728358070657"/>
    <n v="43.749826864565257"/>
    <n v="38.492198337111823"/>
    <n v="100"/>
    <n v="103.41627508932905"/>
    <n v="100"/>
    <n v="71.369882634622869"/>
    <n v="70"/>
    <n v="0"/>
    <n v="0"/>
    <n v="90"/>
    <n v="90"/>
    <n v="18"/>
    <n v="61.749826864565257"/>
    <n v="61.749826864565257"/>
    <s v="3. Vulnerable (&gt;=60 y &lt;70)"/>
  </r>
  <r>
    <s v="68276"/>
    <x v="1"/>
    <x v="20"/>
    <x v="827"/>
    <s v="Ciudades y aglomeraciones"/>
    <n v="1"/>
    <s v="G1"/>
    <n v="0"/>
    <n v="116.26487"/>
    <n v="225690.61028699999"/>
    <n v="426221.958415"/>
    <n v="188466.68403499998"/>
    <n v="43816.766583999997"/>
    <n v="356182.47171800002"/>
    <n v="53827.283581000003"/>
    <n v="188466.68403499998"/>
    <n v="101130.20541899999"/>
    <n v="10580.930106"/>
    <n v="-17296.991918999993"/>
    <n v="35353.073242999999"/>
    <n v="0"/>
    <n v="974123.91298193007"/>
    <n v="298203.47086423996"/>
    <s v="NO"/>
    <n v="37.461016509051746"/>
    <n v="65"/>
    <n v="208997.32122899999"/>
    <n v="185217.00509799999"/>
    <n v="356182.47171800002"/>
    <n v="292085.13708499999"/>
    <n v="225806.875157"/>
    <n v="426221.958415"/>
    <n v="28637.011430000006"/>
    <n v="426221.958415"/>
    <n v="52.978705272884696"/>
    <n v="47.021294727115304"/>
    <n v="15.112277513649417"/>
    <n v="19.716248682547825"/>
    <n v="30.612478237126659"/>
    <n v="69.387521762873348"/>
    <n v="53.659460257824236"/>
    <n v="70"/>
    <n v="6.7188024606927863"/>
    <n v="80"/>
    <n v="57.225013034507285"/>
    <n v="45.780010427605831"/>
    <n v="0"/>
    <n v="0"/>
    <n v="88.621712474035135"/>
    <n v="80"/>
    <n v="82.004354587176948"/>
    <n v="80"/>
    <n v="0"/>
    <n v="0"/>
    <n v="53.333333333333336"/>
    <n v="53.333333333333336"/>
    <n v="10.666666666666668"/>
    <n v="56.446677094272502"/>
    <n v="56.446677094272502"/>
    <s v="2. Riesgo (&gt;=40 y &lt;60)"/>
  </r>
  <r>
    <s v="68296"/>
    <x v="1"/>
    <x v="20"/>
    <x v="828"/>
    <s v="Rural disperso"/>
    <n v="6"/>
    <s v="G3"/>
    <n v="0"/>
    <n v="1370.1296285000001"/>
    <n v="5111.1365825000003"/>
    <n v="12440.646048000001"/>
    <n v="2459.7650638999999"/>
    <n v="662.74304099999995"/>
    <n v="9410.6822140000004"/>
    <n v="2218.3974979999998"/>
    <n v="2459.7650638999999"/>
    <n v="1291.6618688999999"/>
    <n v="0"/>
    <n v="1861.8606390000004"/>
    <n v="4756.0170310000003"/>
    <n v="0"/>
    <n v="26626.48095827"/>
    <n v="7683.8981337899995"/>
    <s v="Si"/>
    <n v="41.210947409104712"/>
    <n v="80"/>
    <n v="772.44"/>
    <n v="1072.1549050000001"/>
    <n v="9410.6822140000004"/>
    <n v="8316.9126919999999"/>
    <n v="6481.2662110000001"/>
    <n v="12440.646048000001"/>
    <n v="6617.8776700000008"/>
    <n v="12440.646048000001"/>
    <n v="52.097505113425761"/>
    <n v="47.902494886574239"/>
    <n v="23.573184680487394"/>
    <n v="31.272981356936651"/>
    <n v="28.858106130631707"/>
    <n v="71.141893869368289"/>
    <n v="52.511595024121853"/>
    <n v="70"/>
    <n v="53.19561093906303"/>
    <n v="0"/>
    <n v="44.063474022575839"/>
    <n v="35.250779218060671"/>
    <n v="38.789052590895288"/>
    <n v="100"/>
    <n v="138.80105962922687"/>
    <n v="60"/>
    <n v="88.377362053806991"/>
    <n v="80"/>
    <n v="0"/>
    <n v="0"/>
    <n v="80"/>
    <n v="80"/>
    <n v="16"/>
    <n v="51.250779218060671"/>
    <n v="51.250779218060671"/>
    <s v="2. Riesgo (&gt;=40 y &lt;60)"/>
  </r>
  <r>
    <s v="68298"/>
    <x v="1"/>
    <x v="20"/>
    <x v="829"/>
    <s v="Rural disperso"/>
    <n v="6"/>
    <s v="G4"/>
    <n v="0"/>
    <n v="1695.5244817499999"/>
    <n v="6295.7364802499997"/>
    <n v="12816.753400000001"/>
    <n v="2973.8152683500002"/>
    <n v="491.15526999999997"/>
    <n v="11551.065190000001"/>
    <n v="2356.4192830000002"/>
    <n v="2973.8152683500002"/>
    <n v="1315.2962593499999"/>
    <n v="0"/>
    <n v="-392.83079899999939"/>
    <n v="3206.6503069999999"/>
    <n v="0"/>
    <n v="24195.277465849998"/>
    <n v="5689.0575575500006"/>
    <s v="Si"/>
    <n v="65.511932216142711"/>
    <n v="80"/>
    <n v="792.29770199999996"/>
    <n v="1248.848518"/>
    <n v="11551.065190000001"/>
    <n v="8331.2110510000002"/>
    <n v="7991.2609619999994"/>
    <n v="12816.753400000001"/>
    <n v="2813.8195080000005"/>
    <n v="12816.753400000001"/>
    <n v="62.350118728195227"/>
    <n v="37.649881271804773"/>
    <n v="20.400017177982875"/>
    <n v="28.480424966119326"/>
    <n v="23.513090790464055"/>
    <n v="76.486909209535952"/>
    <n v="44.229252346255606"/>
    <n v="50"/>
    <n v="21.954229906615822"/>
    <n v="20"/>
    <n v="42.523443089492012"/>
    <n v="34.01875447159361"/>
    <n v="14.488067783857289"/>
    <n v="64.180776877101678"/>
    <n v="157.62364510808592"/>
    <n v="0"/>
    <n v="72.125045733552824"/>
    <n v="70"/>
    <n v="0"/>
    <n v="0"/>
    <n v="44.726925625700552"/>
    <n v="44.726925625700552"/>
    <n v="8.9453851251401115"/>
    <n v="42.964139596733723"/>
    <n v="42.964139596733723"/>
    <s v="2. Riesgo (&gt;=40 y &lt;60)"/>
  </r>
  <r>
    <s v="68307"/>
    <x v="1"/>
    <x v="20"/>
    <x v="830"/>
    <s v="Ciudades y aglomeraciones"/>
    <n v="2"/>
    <s v="G1"/>
    <n v="0"/>
    <n v="0"/>
    <n v="162279.77067599999"/>
    <n v="303773.35501999996"/>
    <n v="91559.334671999983"/>
    <n v="22162.800133000001"/>
    <n v="239209.04155899998"/>
    <n v="30203.235710999998"/>
    <n v="91559.334669999982"/>
    <n v="48403.093056999984"/>
    <n v="5098.3230560000002"/>
    <n v="23024.889802999969"/>
    <n v="10535.13336"/>
    <n v="125.2475"/>
    <n v="288408.2530118"/>
    <n v="158830.73094199999"/>
    <s v="NO"/>
    <n v="48.690888656760436"/>
    <n v="70"/>
    <n v="100417.87697300001"/>
    <n v="90271.442618000001"/>
    <n v="237592.223604"/>
    <n v="182932.66095600001"/>
    <n v="162279.77067599999"/>
    <n v="303773.35501999996"/>
    <n v="38658.34621899997"/>
    <n v="303898.60251999996"/>
    <n v="53.421331395347607"/>
    <n v="46.578668604652393"/>
    <n v="12.626293518905509"/>
    <n v="16.472907060682104"/>
    <n v="55.071493025375233"/>
    <n v="44.928506974624767"/>
    <n v="52.865273902934526"/>
    <n v="70"/>
    <n v="12.720804208520773"/>
    <n v="60"/>
    <n v="47.59601652799185"/>
    <n v="38.076813222393483"/>
    <n v="0"/>
    <n v="0"/>
    <n v="89.895788816837722"/>
    <n v="80"/>
    <n v="76.994380616134038"/>
    <n v="70"/>
    <n v="0"/>
    <n v="0"/>
    <n v="50"/>
    <n v="50"/>
    <n v="10"/>
    <n v="48.076813222393483"/>
    <n v="48.076813222393483"/>
    <s v="2. Riesgo (&gt;=40 y &lt;60)"/>
  </r>
  <r>
    <s v="68318"/>
    <x v="1"/>
    <x v="20"/>
    <x v="831"/>
    <s v="Rural"/>
    <n v="6"/>
    <s v="G4"/>
    <n v="0"/>
    <n v="1395.7755070000001"/>
    <n v="7747.8334679999998"/>
    <n v="11680.686994"/>
    <n v="2531.8002333000004"/>
    <n v="549.24011099999996"/>
    <n v="9816.2775540000002"/>
    <n v="1750.6854920000001"/>
    <n v="2531.8002333000004"/>
    <n v="1259.3225183000004"/>
    <n v="115.902126"/>
    <n v="591.93172499999855"/>
    <n v="1560.641959"/>
    <n v="539.83992999999998"/>
    <n v="16478.339283370002"/>
    <n v="6323.0719397900002"/>
    <s v="Si"/>
    <n v="47.354116702004255"/>
    <n v="80"/>
    <n v="784.95066999999995"/>
    <n v="1123.487482"/>
    <n v="9816.2775540000002"/>
    <n v="9596.2177009999996"/>
    <n v="9143.6089749999992"/>
    <n v="11680.686994"/>
    <n v="2268.4758099999985"/>
    <n v="12220.526924"/>
    <n v="78.279719161182754"/>
    <n v="21.720280838817246"/>
    <n v="17.834514991750812"/>
    <n v="24.89873227057317"/>
    <n v="38.37202178602589"/>
    <n v="61.62797821397411"/>
    <n v="49.740200736871472"/>
    <n v="70"/>
    <n v="18.562831407415985"/>
    <n v="40"/>
    <n v="43.649398264672904"/>
    <n v="34.919518611738326"/>
    <n v="32.645883297995745"/>
    <n v="100"/>
    <n v="143.12841875783099"/>
    <n v="50"/>
    <n v="97.758214844787787"/>
    <n v="100"/>
    <n v="1.11839036074427"/>
    <n v="0"/>
    <n v="83.333333333333329"/>
    <n v="84.4517236940776"/>
    <n v="16.890344738815521"/>
    <n v="51.586185278404997"/>
    <n v="51.809863350553847"/>
    <s v="2. Riesgo (&gt;=40 y &lt;60)"/>
  </r>
  <r>
    <s v="68320"/>
    <x v="1"/>
    <x v="20"/>
    <x v="53"/>
    <s v="Rural"/>
    <n v="6"/>
    <s v="G3"/>
    <n v="0"/>
    <n v="982.319883"/>
    <n v="5891.780675"/>
    <n v="9728.4752149999986"/>
    <n v="2074.1419791999997"/>
    <n v="447.87441100000001"/>
    <n v="9230.1758659999996"/>
    <n v="2419.8074609999999"/>
    <n v="2074.1419791999997"/>
    <n v="894.74461119999978"/>
    <n v="0"/>
    <n v="-681.09801900000093"/>
    <n v="2031.6652160000001"/>
    <n v="0"/>
    <n v="60713.515037999998"/>
    <n v="7981.9266729999999"/>
    <s v="Si"/>
    <n v="45.506031401552491"/>
    <n v="80"/>
    <n v="972.76369899999997"/>
    <n v="1074.2525929999999"/>
    <n v="9230.1758659999996"/>
    <n v="6992.4347809999999"/>
    <n v="6874.1005580000001"/>
    <n v="9728.4752149999986"/>
    <n v="1350.5671969999992"/>
    <n v="9728.4752149999986"/>
    <n v="70.659588538613562"/>
    <n v="29.340411461386438"/>
    <n v="26.21626604010364"/>
    <n v="34.779382176532515"/>
    <n v="13.146869635210859"/>
    <n v="86.853130364789138"/>
    <n v="43.138059986862828"/>
    <n v="50"/>
    <n v="13.882619497427578"/>
    <n v="60"/>
    <n v="52.19458480054162"/>
    <n v="41.755667840433297"/>
    <n v="34.493968598447509"/>
    <n v="100"/>
    <n v="110.43304700867543"/>
    <n v="80"/>
    <n v="75.756246495336271"/>
    <n v="70"/>
    <n v="0.44092135970832624"/>
    <n v="0"/>
    <n v="83.333333333333329"/>
    <n v="83.774254693041655"/>
    <n v="16.754850938608332"/>
    <n v="58.422334507099961"/>
    <n v="58.510518779041632"/>
    <s v="2. Riesgo (&gt;=40 y &lt;60)"/>
  </r>
  <r>
    <s v="68322"/>
    <x v="1"/>
    <x v="20"/>
    <x v="832"/>
    <s v="Rural disperso"/>
    <n v="6"/>
    <s v="G2"/>
    <n v="0"/>
    <n v="972.52018099999998"/>
    <n v="3336.6432460000001"/>
    <n v="6992.4919410000002"/>
    <n v="2346.0485119999998"/>
    <n v="264.79370899999998"/>
    <n v="6746.4140019999995"/>
    <n v="2590.1174390000001"/>
    <n v="2346.0485119999998"/>
    <n v="1390.3625609999999"/>
    <n v="51.174700000000001"/>
    <n v="-709.60801199999969"/>
    <n v="1063.2629899999999"/>
    <n v="0"/>
    <n v="34077.705546589998"/>
    <n v="3601.44525565"/>
    <s v="Si"/>
    <n v="30.435855636151686"/>
    <n v="80"/>
    <n v="857.81500000000005"/>
    <n v="1369.018317"/>
    <n v="6746.4140019999995"/>
    <n v="3864.7146579999999"/>
    <n v="4309.1634270000004"/>
    <n v="6992.4919410000002"/>
    <n v="404.82967800000029"/>
    <n v="6992.4919410000002"/>
    <n v="61.625575879945089"/>
    <n v="38.374424120054911"/>
    <n v="38.392506570633671"/>
    <n v="50.652652568850229"/>
    <n v="10.568332573700463"/>
    <n v="89.431667426299541"/>
    <n v="59.264015807359407"/>
    <n v="80"/>
    <n v="5.7894908055068184"/>
    <n v="80"/>
    <n v="67.691748823040939"/>
    <n v="54.153399058432754"/>
    <n v="49.564144363848314"/>
    <n v="100"/>
    <n v="159.59365562504735"/>
    <n v="0"/>
    <n v="57.285465387304889"/>
    <n v="50"/>
    <n v="0.79398100239599234"/>
    <n v="0"/>
    <n v="50"/>
    <n v="50.793981002395995"/>
    <n v="10.1587962004792"/>
    <n v="64.153399058432754"/>
    <n v="64.312195258911956"/>
    <s v="3. Vulnerable (&gt;=60 y &lt;70)"/>
  </r>
  <r>
    <s v="68324"/>
    <x v="1"/>
    <x v="20"/>
    <x v="833"/>
    <s v="Rural disperso"/>
    <n v="6"/>
    <s v="G3"/>
    <n v="0"/>
    <n v="1015.0123495"/>
    <n v="5899.3047235000004"/>
    <n v="8957.4450910000014"/>
    <n v="2030.2022397000001"/>
    <n v="257.24805800000001"/>
    <n v="7776.9459790000001"/>
    <n v="484.16288399999996"/>
    <n v="2030.2022397000001"/>
    <n v="827.6890257"/>
    <n v="0"/>
    <n v="400.45868500000142"/>
    <n v="1696.8262729999999"/>
    <n v="0"/>
    <n v="45493.061977290003"/>
    <n v="5547.0959458100006"/>
    <s v="Si"/>
    <n v="40.072730447925778"/>
    <n v="80"/>
    <n v="741.23"/>
    <n v="1007.3657020000001"/>
    <n v="7354.4731919999995"/>
    <n v="6759.4472040000001"/>
    <n v="6914.3170730000002"/>
    <n v="8957.4450910000014"/>
    <n v="2097.2849580000011"/>
    <n v="8957.4450910000014"/>
    <n v="77.19072796714282"/>
    <n v="22.80927203285718"/>
    <n v="6.2256171678108547"/>
    <n v="8.2591135760086942"/>
    <n v="12.193278941257226"/>
    <n v="87.806721058742767"/>
    <n v="40.76879679840696"/>
    <n v="50"/>
    <n v="23.413874566836583"/>
    <n v="20"/>
    <n v="37.775021333521728"/>
    <n v="30.220017066817384"/>
    <n v="39.927269552074222"/>
    <n v="100"/>
    <n v="135.90460477854378"/>
    <n v="60"/>
    <n v="91.909332287086812"/>
    <n v="100"/>
    <n v="0"/>
    <n v="0"/>
    <n v="86.666666666666671"/>
    <n v="86.666666666666671"/>
    <n v="17.333333333333336"/>
    <n v="47.55335040015072"/>
    <n v="47.55335040015072"/>
    <s v="2. Riesgo (&gt;=40 y &lt;60)"/>
  </r>
  <r>
    <s v="68327"/>
    <x v="1"/>
    <x v="20"/>
    <x v="834"/>
    <s v="Intermedio"/>
    <n v="6"/>
    <s v="G3"/>
    <n v="0"/>
    <n v="961.58933149999996"/>
    <n v="5559.1360354999997"/>
    <n v="9557.3238039999997"/>
    <n v="2638.7243086999997"/>
    <n v="439.59053399999999"/>
    <n v="7883.6631910000006"/>
    <n v="747.11608899999999"/>
    <n v="2638.7243086999997"/>
    <n v="1098.6309236999998"/>
    <n v="12.499893"/>
    <n v="133.56722799999989"/>
    <n v="2377.5666059999999"/>
    <n v="0"/>
    <n v="40828.639560739997"/>
    <n v="4132.5765673599999"/>
    <s v="Si"/>
    <n v="68.859580580768124"/>
    <n v="80"/>
    <n v="979.50834099999997"/>
    <n v="1664.251884"/>
    <n v="7883.6631910000006"/>
    <n v="6889.4828280000002"/>
    <n v="6520.725367"/>
    <n v="9557.3238039999997"/>
    <n v="2523.6337269999999"/>
    <n v="9557.3238039999997"/>
    <n v="68.227523737041324"/>
    <n v="31.772476262958676"/>
    <n v="9.4767631607208767"/>
    <n v="12.572193433611211"/>
    <n v="10.121759166655659"/>
    <n v="89.878240833344336"/>
    <n v="41.634926395219132"/>
    <n v="50"/>
    <n v="26.405234129911875"/>
    <n v="20"/>
    <n v="40.844582105982838"/>
    <n v="32.675665684786274"/>
    <n v="11.140419419231876"/>
    <n v="49.351009653593067"/>
    <n v="169.90686187530895"/>
    <n v="0"/>
    <n v="87.38936026421122"/>
    <n v="80"/>
    <n v="0"/>
    <n v="0"/>
    <n v="43.117003217864351"/>
    <n v="43.117003217864351"/>
    <n v="8.6234006435728698"/>
    <n v="41.299066328359146"/>
    <n v="41.299066328359146"/>
    <s v="2. Riesgo (&gt;=40 y &lt;60)"/>
  </r>
  <r>
    <s v="68344"/>
    <x v="1"/>
    <x v="20"/>
    <x v="835"/>
    <s v="Rural"/>
    <n v="6"/>
    <s v="G3"/>
    <n v="0"/>
    <n v="1153.847119"/>
    <n v="3825.2321659999998"/>
    <n v="8943.519268"/>
    <n v="2082.1064471"/>
    <n v="394.92583500000001"/>
    <n v="5539.0438300000005"/>
    <n v="1072.8609120000001"/>
    <n v="2082.1064471"/>
    <n v="997.49591009999995"/>
    <n v="0"/>
    <n v="2319.864900999999"/>
    <n v="2047.8320309999999"/>
    <n v="0"/>
    <n v="496018.89264400001"/>
    <n v="5939.0927879999999"/>
    <s v="Si"/>
    <n v="42.233581782867383"/>
    <n v="80"/>
    <n v="623.14800000000002"/>
    <n v="912.73931800000003"/>
    <n v="5539.0438300000005"/>
    <n v="4018.1689900000001"/>
    <n v="4979.0792849999998"/>
    <n v="8943.519268"/>
    <n v="4367.6969319999989"/>
    <n v="8943.519268"/>
    <n v="55.672483457548914"/>
    <n v="44.327516542451086"/>
    <n v="19.369063414686863"/>
    <n v="25.6956523812506"/>
    <n v="1.1973521323637513"/>
    <n v="98.802647867636253"/>
    <n v="47.908016974316197"/>
    <n v="70"/>
    <n v="48.836445711339394"/>
    <n v="0"/>
    <n v="47.765163358267586"/>
    <n v="38.212130686614067"/>
    <n v="37.766418217132617"/>
    <n v="100"/>
    <n v="146.47231765166541"/>
    <n v="50"/>
    <n v="72.542646588878867"/>
    <n v="70"/>
    <n v="0"/>
    <n v="0"/>
    <n v="73.333333333333329"/>
    <n v="73.333333333333329"/>
    <n v="14.666666666666666"/>
    <n v="52.878797353280731"/>
    <n v="52.878797353280731"/>
    <s v="2. Riesgo (&gt;=40 y &lt;60)"/>
  </r>
  <r>
    <s v="68368"/>
    <x v="1"/>
    <x v="20"/>
    <x v="836"/>
    <s v="Rural disperso"/>
    <n v="6"/>
    <s v="G1"/>
    <n v="0"/>
    <n v="1291.8892355"/>
    <n v="5372.1337944999996"/>
    <n v="11653.328586"/>
    <n v="5087.8632865"/>
    <n v="3073.1966539999999"/>
    <n v="11856.304931000001"/>
    <n v="0"/>
    <n v="5087.8632865"/>
    <n v="3486.3007225000001"/>
    <n v="128.45497"/>
    <n v="-1804.5389080000004"/>
    <n v="5711.370355"/>
    <n v="0"/>
    <n v="33815.924971"/>
    <n v="4757.829651"/>
    <s v="Si"/>
    <n v="59.430887382611942"/>
    <n v="80"/>
    <n v="2916.4946639999998"/>
    <n v="3793.2489559999999"/>
    <n v="11856.30493"/>
    <n v="9284.2059050000007"/>
    <n v="6664.0230299999994"/>
    <n v="11653.328586"/>
    <n v="4035.2864169999993"/>
    <n v="11653.328586"/>
    <n v="57.185575613185577"/>
    <n v="42.814424386814423"/>
    <n v="0"/>
    <n v="0"/>
    <n v="14.069790062168163"/>
    <n v="85.930209937831833"/>
    <n v="68.521902539135766"/>
    <n v="100"/>
    <n v="34.627757959626109"/>
    <n v="0"/>
    <n v="45.748926864929253"/>
    <n v="36.599141491943406"/>
    <n v="20.569112617388058"/>
    <n v="91.119233230498239"/>
    <n v="130.06191997613749"/>
    <n v="60"/>
    <n v="78.306065505351341"/>
    <n v="70"/>
    <n v="0"/>
    <n v="0"/>
    <n v="73.706411076832751"/>
    <n v="73.706411076832751"/>
    <n v="14.741282215366551"/>
    <n v="51.340423707309959"/>
    <n v="51.340423707309959"/>
    <s v="2. Riesgo (&gt;=40 y &lt;60)"/>
  </r>
  <r>
    <s v="68370"/>
    <x v="1"/>
    <x v="20"/>
    <x v="837"/>
    <s v="Rural disperso"/>
    <n v="6"/>
    <s v="G2"/>
    <n v="0"/>
    <n v="1486.267863"/>
    <n v="3728.1082759999999"/>
    <n v="6959.5305819999994"/>
    <n v="1757.9279554"/>
    <n v="153.09076999999999"/>
    <n v="3821.4640870000003"/>
    <n v="667.60677599999997"/>
    <n v="1757.9279554"/>
    <n v="500.71270340000001"/>
    <n v="0"/>
    <n v="1880.8512429999992"/>
    <n v="4784.0346040000004"/>
    <n v="0"/>
    <n v="11823.322518999999"/>
    <n v="1872.59266"/>
    <s v="Si"/>
    <n v="49.912976463029949"/>
    <n v="80"/>
    <n v="245.073858"/>
    <n v="268.42134299999998"/>
    <n v="3821.4640870000003"/>
    <n v="3316.9263639999999"/>
    <n v="5214.376139"/>
    <n v="6959.5305819999994"/>
    <n v="6664.8858469999996"/>
    <n v="6959.5305819999994"/>
    <n v="74.924250674123996"/>
    <n v="25.075749325876004"/>
    <n v="17.469921496085483"/>
    <n v="23.048712964814918"/>
    <n v="15.838125509904312"/>
    <n v="84.161874490095684"/>
    <n v="28.48311854088853"/>
    <n v="40"/>
    <n v="95.766313093557443"/>
    <n v="0"/>
    <n v="34.457267356157317"/>
    <n v="27.565813884925856"/>
    <n v="30.087023536970051"/>
    <n v="100"/>
    <n v="109.52671377948438"/>
    <n v="100"/>
    <n v="86.797266400687747"/>
    <n v="80"/>
    <n v="0"/>
    <n v="0"/>
    <n v="93.333333333333329"/>
    <n v="93.333333333333329"/>
    <n v="18.666666666666668"/>
    <n v="46.232480551592523"/>
    <n v="46.232480551592523"/>
    <s v="2. Riesgo (&gt;=40 y &lt;60)"/>
  </r>
  <r>
    <s v="68377"/>
    <x v="1"/>
    <x v="20"/>
    <x v="838"/>
    <s v="Rural disperso"/>
    <n v="6"/>
    <s v="G2"/>
    <n v="0"/>
    <n v="1280.62691475"/>
    <n v="9015.3937002500006"/>
    <n v="14916.208397"/>
    <n v="4411.4099557499994"/>
    <n v="2556.7987859999998"/>
    <n v="15514.974479999999"/>
    <n v="4183.8286939999998"/>
    <n v="4411.4099557499994"/>
    <n v="3020.2412277499998"/>
    <n v="7.0079989999999999"/>
    <n v="-1989.9348109999974"/>
    <n v="3606.2801030000001"/>
    <n v="429.999955"/>
    <n v="23979.30295922"/>
    <n v="3575.02660453"/>
    <s v="Si"/>
    <n v="55.27534133025366"/>
    <n v="80"/>
    <n v="2690.6"/>
    <n v="3105.4710909999999"/>
    <n v="15514.974479999999"/>
    <n v="13583.247302"/>
    <n v="10296.020615000001"/>
    <n v="14916.208397"/>
    <n v="1623.3532910000026"/>
    <n v="15346.208352"/>
    <n v="69.025722495743437"/>
    <n v="30.974277504256563"/>
    <n v="26.966391078459576"/>
    <n v="35.577756191041289"/>
    <n v="14.908801188298964"/>
    <n v="85.091198811701034"/>
    <n v="68.46430637926322"/>
    <n v="100"/>
    <n v="10.57820442525426"/>
    <n v="60"/>
    <n v="62.328646501399781"/>
    <n v="49.862917201119828"/>
    <n v="24.72465866974634"/>
    <n v="100"/>
    <n v="115.41927789340669"/>
    <n v="80"/>
    <n v="87.549272604411016"/>
    <n v="80"/>
    <n v="0"/>
    <n v="0"/>
    <n v="86.666666666666671"/>
    <n v="86.666666666666671"/>
    <n v="17.333333333333336"/>
    <n v="67.196250534453156"/>
    <n v="67.196250534453156"/>
    <s v="3. Vulnerable (&gt;=60 y &lt;70)"/>
  </r>
  <r>
    <s v="68385"/>
    <x v="1"/>
    <x v="20"/>
    <x v="839"/>
    <s v="Rural disperso"/>
    <n v="6"/>
    <s v="G3"/>
    <n v="0"/>
    <n v="1363.814298"/>
    <n v="12220.135645"/>
    <n v="17717.792147"/>
    <n v="3759.8876700000005"/>
    <n v="854.02476200000001"/>
    <n v="17318.959460999999"/>
    <n v="4425.5913440000004"/>
    <n v="3759.8876700000005"/>
    <n v="1584.7489950000004"/>
    <n v="45.405329999999999"/>
    <n v="-1776.3059890000004"/>
    <n v="4911.3183520000002"/>
    <n v="0"/>
    <n v="54136.715021879994"/>
    <n v="9955.7424665899998"/>
    <s v="Si"/>
    <n v="53.578441950055492"/>
    <n v="80"/>
    <n v="1574.2"/>
    <n v="2383.856319"/>
    <n v="17318.959460999999"/>
    <n v="15521.133683"/>
    <n v="13583.949943"/>
    <n v="17717.792147"/>
    <n v="3180.4176929999999"/>
    <n v="17717.792147"/>
    <n v="76.668412352382475"/>
    <n v="23.331587647617525"/>
    <n v="25.553448254012288"/>
    <n v="33.900065760510088"/>
    <n v="18.390001060401001"/>
    <n v="81.609998939598995"/>
    <n v="42.148838850815991"/>
    <n v="50"/>
    <n v="17.950417674013138"/>
    <n v="40"/>
    <n v="45.768330469545319"/>
    <n v="36.614664375636259"/>
    <n v="26.421558049944508"/>
    <n v="100"/>
    <n v="151.43287504764325"/>
    <n v="0"/>
    <n v="89.619319901703889"/>
    <n v="80"/>
    <n v="0"/>
    <n v="0"/>
    <n v="60"/>
    <n v="60"/>
    <n v="12"/>
    <n v="48.614664375636259"/>
    <n v="48.614664375636259"/>
    <s v="2. Riesgo (&gt;=40 y &lt;60)"/>
  </r>
  <r>
    <s v="68397"/>
    <x v="1"/>
    <x v="20"/>
    <x v="840"/>
    <s v="Rural disperso"/>
    <n v="6"/>
    <s v="G4"/>
    <n v="0"/>
    <n v="1266.87754225"/>
    <n v="6519.6706377500004"/>
    <n v="12936.991812"/>
    <n v="2071.7778093500001"/>
    <n v="345.641278"/>
    <n v="10287.070167"/>
    <n v="3454.2812130000002"/>
    <n v="2071.7778093500001"/>
    <n v="818.9560333500001"/>
    <n v="0"/>
    <n v="1397.0998689999997"/>
    <n v="2920.27502"/>
    <n v="0"/>
    <n v="26507.09143547"/>
    <n v="7623.0389145700001"/>
    <s v="Si"/>
    <n v="46.374615990099734"/>
    <n v="80"/>
    <n v="754.14"/>
    <n v="797.01100499999995"/>
    <n v="10287.070167"/>
    <n v="7968.9088110000002"/>
    <n v="7786.5481800000007"/>
    <n v="12936.991812"/>
    <n v="4317.3748889999997"/>
    <n v="12936.991812"/>
    <n v="60.188243860349445"/>
    <n v="39.811756139650555"/>
    <n v="33.578863144931439"/>
    <n v="46.879386615368091"/>
    <n v="28.758488773194347"/>
    <n v="71.241511226805656"/>
    <n v="39.529143987063918"/>
    <n v="50"/>
    <n v="33.37232450742777"/>
    <n v="0"/>
    <n v="41.586530796364862"/>
    <n v="33.269224637091888"/>
    <n v="33.625384009900266"/>
    <n v="100"/>
    <n v="105.68475415705306"/>
    <n v="100"/>
    <n v="77.465290715752545"/>
    <n v="70"/>
    <n v="0"/>
    <n v="0"/>
    <n v="90"/>
    <n v="90"/>
    <n v="18"/>
    <n v="51.269224637091888"/>
    <n v="51.269224637091888"/>
    <s v="2. Riesgo (&gt;=40 y &lt;60)"/>
  </r>
  <r>
    <s v="68406"/>
    <x v="1"/>
    <x v="20"/>
    <x v="841"/>
    <s v="Intermedio"/>
    <n v="5"/>
    <s v="G1"/>
    <n v="0"/>
    <n v="1504.367436"/>
    <n v="27700.325134999999"/>
    <n v="55747.025744999992"/>
    <n v="25088.340257599997"/>
    <n v="3896.8104760000001"/>
    <n v="48950.507956000001"/>
    <n v="6373.7639310000004"/>
    <n v="25088.340257599997"/>
    <n v="15140.216336599997"/>
    <n v="70.994365000000002"/>
    <n v="-3151.6061320000081"/>
    <n v="12625.204196999999"/>
    <n v="0"/>
    <n v="115287.06202261"/>
    <n v="16562.63959698"/>
    <s v="Si"/>
    <n v="39.988841411475626"/>
    <n v="80"/>
    <n v="16738.899999000001"/>
    <n v="23431.874164000001"/>
    <n v="48950.507956000001"/>
    <n v="45286.440878000001"/>
    <n v="29204.692571"/>
    <n v="55747.025744999992"/>
    <n v="9544.5924299999915"/>
    <n v="55747.025744999992"/>
    <n v="52.387893669142336"/>
    <n v="47.612106330857664"/>
    <n v="13.020833076398647"/>
    <n v="16.987643507495712"/>
    <n v="14.366433931443018"/>
    <n v="85.633566068556988"/>
    <n v="60.347620373227272"/>
    <n v="80"/>
    <n v="17.121258582761353"/>
    <n v="40"/>
    <n v="54.046663181382073"/>
    <n v="43.237330545105664"/>
    <n v="40.011158588524374"/>
    <n v="100"/>
    <n v="139.9845519442726"/>
    <n v="60"/>
    <n v="92.514751672661887"/>
    <n v="100"/>
    <n v="0.15713577377275845"/>
    <n v="0"/>
    <n v="86.666666666666671"/>
    <n v="86.823802440439437"/>
    <n v="17.364760488087889"/>
    <n v="60.570663878438999"/>
    <n v="60.602091033193553"/>
    <s v="3. Vulnerable (&gt;=60 y &lt;70)"/>
  </r>
  <r>
    <s v="68418"/>
    <x v="1"/>
    <x v="20"/>
    <x v="842"/>
    <s v="Rural disperso"/>
    <n v="6"/>
    <s v="G2"/>
    <n v="0"/>
    <n v="1693.040452"/>
    <n v="10925.258764"/>
    <n v="24768.755728"/>
    <n v="8372.7414150000004"/>
    <n v="3296.3521249999999"/>
    <n v="21368.525936999999"/>
    <n v="9924.4468379999998"/>
    <n v="8372.7414150000004"/>
    <n v="5774.5115490000007"/>
    <n v="167.31473199999999"/>
    <n v="1355.5806009999978"/>
    <n v="9651.4647170000007"/>
    <n v="0"/>
    <n v="64469.585225720002"/>
    <n v="12193.536681420001"/>
    <s v="Si"/>
    <n v="34.866567647853699"/>
    <n v="80"/>
    <n v="4474.6687949999996"/>
    <n v="6654.2949820000003"/>
    <n v="20814.945261000001"/>
    <n v="16558.516640999998"/>
    <n v="12618.299215999999"/>
    <n v="24768.755728"/>
    <n v="11174.360049999999"/>
    <n v="24768.755728"/>
    <n v="50.944421086665898"/>
    <n v="49.055578913334102"/>
    <n v="46.444227679812187"/>
    <n v="61.275585749161344"/>
    <n v="18.913626695019303"/>
    <n v="81.086373304980697"/>
    <n v="68.967991041199497"/>
    <n v="100"/>
    <n v="45.114741219591707"/>
    <n v="0"/>
    <n v="58.28350759349523"/>
    <n v="46.626806074796185"/>
    <n v="45.133432352146301"/>
    <n v="100"/>
    <n v="148.71033559926306"/>
    <n v="50"/>
    <n v="79.551093857666416"/>
    <n v="70"/>
    <n v="0"/>
    <n v="0"/>
    <n v="73.333333333333329"/>
    <n v="73.333333333333329"/>
    <n v="14.666666666666666"/>
    <n v="61.29347274146285"/>
    <n v="61.29347274146285"/>
    <s v="3. Vulnerable (&gt;=60 y &lt;70)"/>
  </r>
  <r>
    <s v="68425"/>
    <x v="1"/>
    <x v="20"/>
    <x v="843"/>
    <s v="Rural disperso"/>
    <n v="6"/>
    <s v="G3"/>
    <n v="0"/>
    <n v="1748.856542"/>
    <n v="5724.130846"/>
    <n v="8970.6930439999996"/>
    <n v="2280.2502132999998"/>
    <n v="264.56376"/>
    <n v="6569.8552409999993"/>
    <n v="1567.422341"/>
    <n v="2280.2502132999998"/>
    <n v="815.30768129999979"/>
    <n v="0"/>
    <n v="1189.0342430000001"/>
    <n v="3080.2467999999999"/>
    <n v="0"/>
    <n v="32217.45525133"/>
    <n v="2126.19845369"/>
    <s v="Si"/>
    <n v="59.173455636899988"/>
    <n v="80"/>
    <n v="565.39633100000003"/>
    <n v="525.06793300000004"/>
    <n v="6316.7162689999996"/>
    <n v="5532.4485350000004"/>
    <n v="7472.9873879999996"/>
    <n v="8970.6930439999996"/>
    <n v="4269.281043"/>
    <n v="8970.6930439999996"/>
    <n v="83.304459882263686"/>
    <n v="16.695540117736314"/>
    <n v="23.85779113089594"/>
    <n v="31.650549867018267"/>
    <n v="6.5995232618573318"/>
    <n v="93.400476738142672"/>
    <n v="35.755184959289132"/>
    <n v="50"/>
    <n v="47.591429358465071"/>
    <n v="0"/>
    <n v="38.349313344579443"/>
    <n v="30.679450675663556"/>
    <n v="20.826544363100012"/>
    <n v="92.259631638285285"/>
    <n v="92.867233869616328"/>
    <n v="100"/>
    <n v="87.584249464411101"/>
    <n v="80"/>
    <n v="0"/>
    <n v="0"/>
    <n v="90.75321054609509"/>
    <n v="90.75321054609509"/>
    <n v="18.150642109219017"/>
    <n v="48.830092784882574"/>
    <n v="48.830092784882574"/>
    <s v="2. Riesgo (&gt;=40 y &lt;60)"/>
  </r>
  <r>
    <s v="68432"/>
    <x v="1"/>
    <x v="20"/>
    <x v="844"/>
    <s v="Ciudades y aglomeraciones"/>
    <n v="6"/>
    <s v="G2"/>
    <n v="0"/>
    <n v="1377.37988425"/>
    <n v="16766.70758075"/>
    <n v="25843.449455999998"/>
    <n v="6639.5163401499995"/>
    <n v="1743.409721"/>
    <n v="23323.244168000001"/>
    <n v="1445.6636679999999"/>
    <n v="6639.5163401499995"/>
    <n v="3529.8825761499993"/>
    <n v="10.524022"/>
    <n v="-589.42847600000459"/>
    <n v="3789.2042299999998"/>
    <n v="0"/>
    <n v="59999.407468449994"/>
    <n v="15615.217648989999"/>
    <s v="Si"/>
    <n v="42.896405364444753"/>
    <n v="80"/>
    <n v="3728.9"/>
    <n v="5083.0021429999997"/>
    <n v="23323.244168000001"/>
    <n v="21161.155347"/>
    <n v="18144.087465000001"/>
    <n v="25843.449455999998"/>
    <n v="3210.2997759999953"/>
    <n v="25843.449455999998"/>
    <n v="70.20768452714249"/>
    <n v="29.79231547285751"/>
    <n v="6.1983815698481681"/>
    <n v="8.1777538429031438"/>
    <n v="26.025619764996986"/>
    <n v="73.974380235003011"/>
    <n v="53.164754709681951"/>
    <n v="70"/>
    <n v="12.42210248080745"/>
    <n v="60"/>
    <n v="48.388889910152741"/>
    <n v="38.711111928122193"/>
    <n v="37.103594635555247"/>
    <n v="100"/>
    <n v="136.31371565340984"/>
    <n v="60"/>
    <n v="90.72989672694662"/>
    <n v="100"/>
    <n v="0"/>
    <n v="0"/>
    <n v="86.666666666666671"/>
    <n v="86.666666666666671"/>
    <n v="17.333333333333336"/>
    <n v="56.044445261455529"/>
    <n v="56.044445261455529"/>
    <s v="2. Riesgo (&gt;=40 y &lt;60)"/>
  </r>
  <r>
    <s v="68444"/>
    <x v="1"/>
    <x v="20"/>
    <x v="845"/>
    <s v="Rural disperso"/>
    <n v="6"/>
    <s v="G3"/>
    <n v="0"/>
    <n v="1119.85470375"/>
    <n v="5906.3279992500002"/>
    <n v="10506.264010000001"/>
    <n v="2715.3087747499999"/>
    <n v="784.08237599999995"/>
    <n v="10493.954226"/>
    <n v="60.694403000000001"/>
    <n v="2621.1811957499999"/>
    <n v="1149.7926997499999"/>
    <n v="0"/>
    <n v="-1459.0787119999986"/>
    <n v="4624.0553520000003"/>
    <n v="0"/>
    <n v="22920.602679759999"/>
    <n v="5101.0536869200005"/>
    <s v="Si"/>
    <n v="62.86141489234177"/>
    <n v="80"/>
    <n v="1164.293952"/>
    <n v="1500.3407219999999"/>
    <n v="10493.954226"/>
    <n v="10071.024163"/>
    <n v="7026.1827030000004"/>
    <n v="10506.264010000001"/>
    <n v="3164.9766400000017"/>
    <n v="10506.264010000001"/>
    <n v="66.876129291177037"/>
    <n v="33.123870708822963"/>
    <n v="0.57837495469174538"/>
    <n v="0.76729170965032545"/>
    <n v="22.255320936322839"/>
    <n v="77.744679063677154"/>
    <n v="43.865441336687489"/>
    <n v="50"/>
    <n v="30.124663124661012"/>
    <n v="0"/>
    <n v="32.327168296430088"/>
    <n v="25.861734637144071"/>
    <n v="17.13858510765823"/>
    <n v="75.922319193551999"/>
    <n v="128.86270854733428"/>
    <n v="70"/>
    <n v="95.969774082374585"/>
    <n v="100"/>
    <n v="0.47821078007342255"/>
    <n v="0"/>
    <n v="81.974106397850662"/>
    <n v="82.452317177924087"/>
    <n v="16.490463435584818"/>
    <n v="42.256555916714206"/>
    <n v="42.352198072728889"/>
    <s v="2. Riesgo (&gt;=40 y &lt;60)"/>
  </r>
  <r>
    <s v="68464"/>
    <x v="1"/>
    <x v="20"/>
    <x v="846"/>
    <s v="Rural"/>
    <n v="6"/>
    <s v="G4"/>
    <n v="0"/>
    <n v="1828.0378470000001"/>
    <n v="11290.967689999999"/>
    <n v="21402.133529000002"/>
    <n v="4593.6232071000004"/>
    <n v="1093.6923300000001"/>
    <n v="23881.851880999999"/>
    <n v="12105.266178999998"/>
    <n v="4593.6232071000004"/>
    <n v="2342.0353311000003"/>
    <n v="156.27650499999999"/>
    <n v="-2761.3965629999984"/>
    <n v="4499.3778240000001"/>
    <n v="850"/>
    <n v="34493.628187000002"/>
    <n v="8298.6675799999994"/>
    <s v="Si"/>
    <n v="43.855261667229797"/>
    <n v="80"/>
    <n v="1678.6759999999999"/>
    <n v="2727.175992"/>
    <n v="21911.942215999999"/>
    <n v="17400.515831000001"/>
    <n v="13119.005536999999"/>
    <n v="21402.133529000002"/>
    <n v="1894.2577660000015"/>
    <n v="22252.133529000002"/>
    <n v="61.29765296167168"/>
    <n v="38.70234703832832"/>
    <n v="50.68813858874465"/>
    <n v="70.765613340122826"/>
    <n v="24.05855230714063"/>
    <n v="75.94144769285937"/>
    <n v="50.984489269387652"/>
    <n v="70"/>
    <n v="8.5127017754559038"/>
    <n v="80"/>
    <n v="67.081881614262102"/>
    <n v="53.665505291409687"/>
    <n v="36.144738332770203"/>
    <n v="100"/>
    <n v="162.4599381893826"/>
    <n v="0"/>
    <n v="79.411106781279415"/>
    <n v="70"/>
    <n v="0"/>
    <n v="0"/>
    <n v="56.666666666666664"/>
    <n v="56.666666666666664"/>
    <n v="11.333333333333334"/>
    <n v="64.998838624743016"/>
    <n v="64.998838624743016"/>
    <s v="3. Vulnerable (&gt;=60 y &lt;70)"/>
  </r>
  <r>
    <s v="68468"/>
    <x v="1"/>
    <x v="20"/>
    <x v="847"/>
    <s v="Rural disperso"/>
    <n v="6"/>
    <s v="G4"/>
    <n v="0"/>
    <n v="1680.2960512499999"/>
    <n v="7207.0733717499998"/>
    <n v="12776.522161000001"/>
    <n v="2698.6900962499999"/>
    <n v="620.56017099999997"/>
    <n v="8718.5641839999989"/>
    <n v="2516.3427689999999"/>
    <n v="2698.6900962499999"/>
    <n v="1336.8092142500002"/>
    <n v="11.112634999999999"/>
    <n v="2824.4176250000019"/>
    <n v="1984.337317"/>
    <n v="0"/>
    <n v="16101.219044559999"/>
    <n v="4439.0561613899999"/>
    <s v="Si"/>
    <n v="47.091129868366671"/>
    <n v="80"/>
    <n v="381.30900000000003"/>
    <n v="1001.435411"/>
    <n v="8590.2236539999994"/>
    <n v="8319.6768100000008"/>
    <n v="8887.3694230000001"/>
    <n v="12776.522161000001"/>
    <n v="4819.8675770000018"/>
    <n v="12776.522161000001"/>
    <n v="69.560161294350209"/>
    <n v="30.439838705649791"/>
    <n v="28.861894182277208"/>
    <n v="40.294035268047757"/>
    <n v="27.569689904254741"/>
    <n v="72.430310095745256"/>
    <n v="49.535484497000262"/>
    <n v="70"/>
    <n v="37.724409790580737"/>
    <n v="0"/>
    <n v="42.632836813888559"/>
    <n v="34.106269451110848"/>
    <n v="32.908870131633329"/>
    <n v="100"/>
    <n v="262.63093999879362"/>
    <n v="0"/>
    <n v="96.850526192364967"/>
    <n v="100"/>
    <n v="0"/>
    <n v="0"/>
    <n v="66.666666666666671"/>
    <n v="66.666666666666671"/>
    <n v="13.333333333333336"/>
    <n v="47.439602784444183"/>
    <n v="47.439602784444183"/>
    <s v="2. Riesgo (&gt;=40 y &lt;60)"/>
  </r>
  <r>
    <s v="68498"/>
    <x v="1"/>
    <x v="20"/>
    <x v="848"/>
    <s v="Rural"/>
    <n v="6"/>
    <s v="G4"/>
    <n v="0"/>
    <n v="1042.8155710000001"/>
    <n v="5650.361825"/>
    <n v="9614.5271869999997"/>
    <n v="2190.6245577999998"/>
    <n v="361.58170200000001"/>
    <n v="10932.970711"/>
    <n v="5385.6541219999999"/>
    <n v="2190.6245577999998"/>
    <n v="1273.1380297999999"/>
    <n v="11.559544000000001"/>
    <n v="-2235.9300519999997"/>
    <n v="2212.3136880000002"/>
    <n v="480"/>
    <n v="28663.857312"/>
    <n v="3334.975187"/>
    <s v="Si"/>
    <n v="32.778426847871749"/>
    <n v="80"/>
    <n v="807.67399999999998"/>
    <n v="1135.913648"/>
    <n v="10932.970711"/>
    <n v="8229.8307480000003"/>
    <n v="6693.177396"/>
    <n v="9614.5271869999997"/>
    <n v="-12.056819999999334"/>
    <n v="10094.527187"/>
    <n v="69.61525268814033"/>
    <n v="30.38474731185967"/>
    <n v="49.260665416228797"/>
    <n v="68.772720774087929"/>
    <n v="11.634774589824055"/>
    <n v="88.365225410175952"/>
    <n v="58.117582278845028"/>
    <n v="80"/>
    <n v="-0.11943917507623762"/>
    <n v="100"/>
    <n v="73.50453869922471"/>
    <n v="58.803630959379774"/>
    <n v="47.221573152128251"/>
    <n v="100"/>
    <n v="140.64011569024134"/>
    <n v="50"/>
    <n v="75.275338840153609"/>
    <n v="70"/>
    <n v="0"/>
    <n v="0"/>
    <n v="73.333333333333329"/>
    <n v="73.333333333333329"/>
    <n v="14.666666666666666"/>
    <n v="73.470297626046445"/>
    <n v="73.470297626046445"/>
    <s v="4. Solvente (&gt;=70 y &lt;80)"/>
  </r>
  <r>
    <s v="68500"/>
    <x v="1"/>
    <x v="20"/>
    <x v="849"/>
    <s v="Rural"/>
    <n v="6"/>
    <s v="G3"/>
    <n v="0"/>
    <n v="1305.27465125"/>
    <n v="10020.52242775"/>
    <n v="23949.844249000002"/>
    <n v="5140.5206970500003"/>
    <n v="1009.398802"/>
    <n v="15455.564441"/>
    <n v="2550.7011210000001"/>
    <n v="5140.5206970500003"/>
    <n v="2610.6282480500004"/>
    <n v="31.034886"/>
    <n v="6164.3873590000003"/>
    <n v="1588.178214"/>
    <n v="220"/>
    <n v="33108.22588477"/>
    <n v="10035.104328429999"/>
    <s v="Si"/>
    <n v="47.783842183335842"/>
    <n v="80"/>
    <n v="3092.81"/>
    <n v="3676.5648940000001"/>
    <n v="15255.564441"/>
    <n v="14545.590177"/>
    <n v="11325.797079"/>
    <n v="23949.844249000002"/>
    <n v="7783.6004590000011"/>
    <n v="24169.844249000002"/>
    <n v="47.289648154905628"/>
    <n v="52.710351845094372"/>
    <n v="16.50344852002678"/>
    <n v="21.894031073330996"/>
    <n v="30.310003209946121"/>
    <n v="69.689996790053883"/>
    <n v="50.785288143050686"/>
    <n v="70"/>
    <n v="32.203767549400069"/>
    <n v="0"/>
    <n v="42.85887594169585"/>
    <n v="34.287100753356683"/>
    <n v="32.216157816664158"/>
    <n v="100"/>
    <n v="118.87457988043236"/>
    <n v="80"/>
    <n v="95.346129166536016"/>
    <n v="100"/>
    <n v="0"/>
    <n v="0"/>
    <n v="93.333333333333329"/>
    <n v="93.333333333333329"/>
    <n v="18.666666666666668"/>
    <n v="52.953767420023354"/>
    <n v="52.953767420023354"/>
    <s v="2. Riesgo (&gt;=40 y &lt;60)"/>
  </r>
  <r>
    <s v="68502"/>
    <x v="1"/>
    <x v="20"/>
    <x v="850"/>
    <s v="Rural disperso"/>
    <n v="6"/>
    <s v="G4"/>
    <n v="0"/>
    <n v="1580.336376"/>
    <n v="7451.8471609999997"/>
    <n v="10973.964827"/>
    <n v="2412.6657310000001"/>
    <n v="361.925723"/>
    <n v="10635.050979"/>
    <n v="2606.326157"/>
    <n v="2412.6657310000001"/>
    <n v="721.50705900000003"/>
    <n v="193.83217999999999"/>
    <n v="-1352.2448239999994"/>
    <n v="4098.7422189999997"/>
    <n v="0"/>
    <n v="49189.460992109998"/>
    <n v="5449.8732022299992"/>
    <s v="Si"/>
    <n v="46.638773300402541"/>
    <n v="80"/>
    <n v="712.76213299999995"/>
    <n v="806.443307"/>
    <n v="10635.050979"/>
    <n v="8525.8819889999995"/>
    <n v="9032.183536999999"/>
    <n v="10973.964827"/>
    <n v="2940.3295750000002"/>
    <n v="10973.964827"/>
    <n v="82.305563024746505"/>
    <n v="17.694436975253495"/>
    <n v="24.506945591012762"/>
    <n v="34.21409986884246"/>
    <n v="11.079351333213754"/>
    <n v="88.920648666786249"/>
    <n v="29.904973976687199"/>
    <n v="40"/>
    <n v="26.793685066000076"/>
    <n v="20"/>
    <n v="40.16583710217644"/>
    <n v="32.132669681741156"/>
    <n v="33.361226699597459"/>
    <n v="100"/>
    <n v="113.14339941232542"/>
    <n v="80"/>
    <n v="80.167758535762815"/>
    <n v="80"/>
    <n v="0"/>
    <n v="0"/>
    <n v="86.666666666666671"/>
    <n v="86.666666666666671"/>
    <n v="17.333333333333336"/>
    <n v="49.466003015074492"/>
    <n v="49.466003015074492"/>
    <s v="2. Riesgo (&gt;=40 y &lt;60)"/>
  </r>
  <r>
    <s v="68522"/>
    <x v="1"/>
    <x v="20"/>
    <x v="851"/>
    <s v="Intermedio"/>
    <n v="6"/>
    <s v="G2"/>
    <n v="0"/>
    <n v="1359.7352865"/>
    <n v="3430.7306364999999"/>
    <n v="6902.4678549999999"/>
    <n v="2156.7365465000003"/>
    <n v="376.33929999999998"/>
    <n v="5156.4022779999996"/>
    <n v="1167.4200049999999"/>
    <n v="2156.7365465000003"/>
    <n v="1048.0282555000003"/>
    <n v="14.009436000000001"/>
    <n v="670.33885000000009"/>
    <n v="1583.922268"/>
    <n v="0"/>
    <n v="39784.410762"/>
    <n v="2046.8886829999999"/>
    <s v="Si"/>
    <n v="38.391750549377434"/>
    <n v="80"/>
    <n v="553.01800000000003"/>
    <n v="792.03656000000001"/>
    <n v="5123.4207139999999"/>
    <n v="4294.3775329999999"/>
    <n v="4790.4659229999997"/>
    <n v="6902.4678549999999"/>
    <n v="2268.2705540000002"/>
    <n v="6902.4678549999999"/>
    <n v="69.4022199542717"/>
    <n v="30.5977800457283"/>
    <n v="22.640204197815304"/>
    <n v="29.870057981495197"/>
    <n v="5.1449516124418304"/>
    <n v="94.85504838755817"/>
    <n v="48.593244140122899"/>
    <n v="70"/>
    <n v="32.861732957682861"/>
    <n v="0"/>
    <n v="45.064577282956336"/>
    <n v="36.05166182636507"/>
    <n v="41.608249450622566"/>
    <n v="100"/>
    <n v="143.22075592476193"/>
    <n v="50"/>
    <n v="83.818561323012204"/>
    <n v="80"/>
    <n v="0"/>
    <n v="0"/>
    <n v="76.666666666666671"/>
    <n v="76.666666666666671"/>
    <n v="15.333333333333336"/>
    <n v="51.384995159698406"/>
    <n v="51.384995159698406"/>
    <s v="2. Riesgo (&gt;=40 y &lt;60)"/>
  </r>
  <r>
    <s v="68524"/>
    <x v="1"/>
    <x v="20"/>
    <x v="852"/>
    <s v="Rural"/>
    <n v="6"/>
    <s v="G2"/>
    <n v="0"/>
    <n v="900.53250000000003"/>
    <n v="3687.586268"/>
    <n v="6313.6762650000001"/>
    <n v="1544.6499475999999"/>
    <n v="201.770287"/>
    <n v="5963.0788759999996"/>
    <n v="1795.6158700000001"/>
    <n v="1544.6499475999999"/>
    <n v="377.14047660000006"/>
    <n v="0"/>
    <n v="-563.72991899999943"/>
    <n v="1006.147926"/>
    <n v="0"/>
    <n v="20906.975577019999"/>
    <n v="1445.8406801400001"/>
    <s v="Si"/>
    <n v="58.222987600970498"/>
    <n v="80"/>
    <n v="489.4"/>
    <n v="617.60019899999998"/>
    <n v="5709.8967130000001"/>
    <n v="4252.0398240000004"/>
    <n v="4588.1187680000003"/>
    <n v="6313.6762650000001"/>
    <n v="442.41800700000056"/>
    <n v="6313.6762650000001"/>
    <n v="72.669528424102694"/>
    <n v="27.330471575897306"/>
    <n v="30.112227380169909"/>
    <n v="39.728174266398021"/>
    <n v="6.9155898461430398"/>
    <n v="93.084410153856965"/>
    <n v="24.415918777324411"/>
    <n v="30"/>
    <n v="7.0072963584236065"/>
    <n v="80"/>
    <n v="54.028611199230454"/>
    <n v="43.222888959384363"/>
    <n v="21.777012399029502"/>
    <n v="96.470115593280042"/>
    <n v="126.19538189619944"/>
    <n v="70"/>
    <n v="74.467893864335124"/>
    <n v="70"/>
    <n v="0"/>
    <n v="0"/>
    <n v="78.823371864426676"/>
    <n v="78.823371864426676"/>
    <n v="15.764674372885336"/>
    <n v="58.987563332269701"/>
    <n v="58.987563332269701"/>
    <s v="2. Riesgo (&gt;=40 y &lt;60)"/>
  </r>
  <r>
    <s v="68533"/>
    <x v="1"/>
    <x v="20"/>
    <x v="853"/>
    <s v="Intermedio"/>
    <n v="6"/>
    <s v="G2"/>
    <n v="0"/>
    <n v="794.83551675000001"/>
    <n v="4778.1915502499996"/>
    <n v="9014.0875029999988"/>
    <n v="2197.3419888500002"/>
    <n v="333.57650699999999"/>
    <n v="7339.7407230000008"/>
    <n v="1962.0138099999999"/>
    <n v="2197.3419888500002"/>
    <n v="678.53909285000032"/>
    <n v="29.443252999999999"/>
    <n v="403.17912099999921"/>
    <n v="1493.020176"/>
    <n v="0"/>
    <n v="25476.080474999999"/>
    <n v="4505.3878930000001"/>
    <s v="Si"/>
    <n v="43.163310420243583"/>
    <n v="80"/>
    <n v="1261.4000000000001"/>
    <n v="1390.041389"/>
    <n v="7092.1054860000004"/>
    <n v="5988.7818790000001"/>
    <n v="5573.027067"/>
    <n v="9014.0875029999988"/>
    <n v="1925.6425499999991"/>
    <n v="9014.0875029999988"/>
    <n v="61.825748475874327"/>
    <n v="38.174251524125673"/>
    <n v="26.731377633705545"/>
    <n v="35.267694269342229"/>
    <n v="17.684776500141748"/>
    <n v="82.315223499858249"/>
    <n v="30.879994843457215"/>
    <n v="40"/>
    <n v="21.362589938905316"/>
    <n v="20"/>
    <n v="43.151433858665236"/>
    <n v="34.521147086932189"/>
    <n v="36.836689579756417"/>
    <n v="100"/>
    <n v="110.19830260028539"/>
    <n v="80"/>
    <n v="84.442932931863609"/>
    <n v="80"/>
    <n v="0"/>
    <n v="0"/>
    <n v="86.666666666666671"/>
    <n v="86.666666666666671"/>
    <n v="17.333333333333336"/>
    <n v="51.854480420265524"/>
    <n v="51.854480420265524"/>
    <s v="2. Riesgo (&gt;=40 y &lt;60)"/>
  </r>
  <r>
    <s v="68547"/>
    <x v="1"/>
    <x v="20"/>
    <x v="854"/>
    <s v="Ciudades y aglomeraciones"/>
    <n v="2"/>
    <s v="G1"/>
    <n v="0"/>
    <n v="1345.313889"/>
    <n v="165788.39753700001"/>
    <n v="265627.90789300005"/>
    <n v="91875.176882100001"/>
    <n v="24997.220857"/>
    <n v="233412.81277399999"/>
    <n v="26596.389859999999"/>
    <n v="91875.176882100001"/>
    <n v="55820.157791099999"/>
    <n v="3718.203931"/>
    <n v="-3839.9239719999605"/>
    <n v="40657.958417000002"/>
    <n v="26595.100093000001"/>
    <n v="682535.68916574004"/>
    <n v="178703.19794229002"/>
    <s v="Si"/>
    <n v="44.09317032334237"/>
    <n v="70"/>
    <n v="74896.360599000007"/>
    <n v="89662.413639999999"/>
    <n v="233412.81277399999"/>
    <n v="219778.108924"/>
    <n v="167133.71142600002"/>
    <n v="265627.90789300005"/>
    <n v="40536.238376000038"/>
    <n v="292223.00798600004"/>
    <n v="62.920237843880713"/>
    <n v="37.079762156119287"/>
    <n v="11.394571507842516"/>
    <n v="14.865939649188256"/>
    <n v="26.182249628692389"/>
    <n v="73.817750371307611"/>
    <n v="60.75651735912512"/>
    <n v="80"/>
    <n v="13.871679254612994"/>
    <n v="60"/>
    <n v="53.152690435323031"/>
    <n v="42.52215234825843"/>
    <n v="25.90682967665763"/>
    <n v="100"/>
    <n v="119.71531449980381"/>
    <n v="80"/>
    <n v="94.158545245242522"/>
    <n v="100"/>
    <n v="0"/>
    <n v="0"/>
    <n v="93.333333333333329"/>
    <n v="93.333333333333329"/>
    <n v="18.666666666666668"/>
    <n v="61.188819014925102"/>
    <n v="61.188819014925102"/>
    <s v="3. Vulnerable (&gt;=60 y &lt;70)"/>
  </r>
  <r>
    <s v="68549"/>
    <x v="1"/>
    <x v="20"/>
    <x v="855"/>
    <s v="Rural"/>
    <n v="6"/>
    <s v="G2"/>
    <n v="0"/>
    <n v="885.27296750000005"/>
    <n v="4507.2171945"/>
    <n v="9051.5162290000007"/>
    <n v="3207.3841455000002"/>
    <n v="494.83295500000003"/>
    <n v="17609.509894999999"/>
    <n v="0"/>
    <n v="3207.3841455000002"/>
    <n v="1723.4060105000001"/>
    <n v="0.42040699999999998"/>
    <n v="-10041.971801"/>
    <n v="1303.958159"/>
    <n v="0"/>
    <n v="57013.954668999999"/>
    <n v="13189.762928"/>
    <s v="Si"/>
    <n v="42.083411391958762"/>
    <n v="80"/>
    <n v="2008.6319120000001"/>
    <n v="2309.7075260000001"/>
    <n v="17609.509894999999"/>
    <n v="7260.3159130000004"/>
    <n v="5392.4901620000001"/>
    <n v="9051.5162290000007"/>
    <n v="-8737.5932350000003"/>
    <n v="9051.5162290000007"/>
    <n v="59.575545417717876"/>
    <n v="40.424454582282124"/>
    <n v="0"/>
    <n v="0"/>
    <n v="23.134271257930514"/>
    <n v="76.865728742069479"/>
    <n v="53.732447761767482"/>
    <n v="70"/>
    <n v="-96.531818691389759"/>
    <n v="0"/>
    <n v="37.45803666487032"/>
    <n v="29.966429331896258"/>
    <n v="37.916588608041238"/>
    <n v="100"/>
    <n v="114.9890884537535"/>
    <n v="80"/>
    <n v="41.229517211387453"/>
    <n v="0"/>
    <n v="0.16120643536636969"/>
    <n v="0"/>
    <n v="60"/>
    <n v="60.161206435366367"/>
    <n v="12.032241287073274"/>
    <n v="41.966429331896258"/>
    <n v="41.998670618969534"/>
    <s v="2. Riesgo (&gt;=40 y &lt;60)"/>
  </r>
  <r>
    <s v="68572"/>
    <x v="1"/>
    <x v="20"/>
    <x v="856"/>
    <s v="Rural"/>
    <n v="6"/>
    <s v="G1"/>
    <n v="0"/>
    <n v="1302.517374"/>
    <n v="11597.142935"/>
    <n v="25450.836866999998"/>
    <n v="9758.7842006999999"/>
    <n v="5820.1075989999999"/>
    <n v="22836.786125999999"/>
    <n v="7906.0552369999996"/>
    <n v="9758.7842006999999"/>
    <n v="7159.9300606999996"/>
    <n v="163.48964000000001"/>
    <n v="15.196600999999646"/>
    <n v="6712.5544140000002"/>
    <n v="0"/>
    <n v="124738.401251"/>
    <n v="15844.725976"/>
    <s v="Si"/>
    <n v="45.481444929053275"/>
    <n v="80"/>
    <n v="7671.1009999999997"/>
    <n v="8418.3774360000007"/>
    <n v="22836.786125999999"/>
    <n v="17627.872402000001"/>
    <n v="12899.660308999999"/>
    <n v="25450.836866999998"/>
    <n v="6891.2406549999996"/>
    <n v="25450.836866999998"/>
    <n v="50.684621399329799"/>
    <n v="49.315378600670201"/>
    <n v="34.619824319319804"/>
    <n v="45.166790049304339"/>
    <n v="12.702364161391699"/>
    <n v="87.297635838608301"/>
    <n v="73.369078703332903"/>
    <n v="100"/>
    <n v="27.07667606771431"/>
    <n v="20"/>
    <n v="60.355960897716571"/>
    <n v="48.284768718173261"/>
    <n v="34.518555070946725"/>
    <n v="100"/>
    <n v="109.74144957809838"/>
    <n v="100"/>
    <n v="77.190688325142318"/>
    <n v="70"/>
    <n v="0"/>
    <n v="0"/>
    <n v="90"/>
    <n v="90"/>
    <n v="18"/>
    <n v="66.284768718173268"/>
    <n v="66.284768718173268"/>
    <s v="3. Vulnerable (&gt;=60 y &lt;70)"/>
  </r>
  <r>
    <s v="68573"/>
    <x v="1"/>
    <x v="20"/>
    <x v="857"/>
    <s v="Rural"/>
    <n v="6"/>
    <s v="G1"/>
    <n v="0"/>
    <n v="1812.83670175"/>
    <n v="6698.5661382500002"/>
    <n v="13985.748016000001"/>
    <n v="6810.7480887500005"/>
    <n v="2147.1730680000001"/>
    <n v="14312.123234000001"/>
    <n v="5176.53557"/>
    <n v="6810.7480887500005"/>
    <n v="4207.8143507500008"/>
    <n v="5.1023680000000002"/>
    <n v="-2929.3089560000008"/>
    <n v="4974.3994759999996"/>
    <n v="0"/>
    <n v="67496.858212930005"/>
    <n v="3690.5139925900003"/>
    <s v="Si"/>
    <n v="51.375979681483209"/>
    <n v="80"/>
    <n v="4134.007321"/>
    <n v="4992.260475"/>
    <n v="14312.123234000001"/>
    <n v="13606.870316"/>
    <n v="8511.4028400000007"/>
    <n v="13985.748016000001"/>
    <n v="2050.1928879999987"/>
    <n v="13985.748016000001"/>
    <n v="60.857687627882115"/>
    <n v="39.142312372117885"/>
    <n v="36.168886232774874"/>
    <n v="47.187775296746906"/>
    <n v="5.4676826304235719"/>
    <n v="94.532317369576432"/>
    <n v="61.781970143639171"/>
    <n v="80"/>
    <n v="14.65915792029524"/>
    <n v="60"/>
    <n v="64.172481007688248"/>
    <n v="51.337984806150601"/>
    <n v="28.624020318516791"/>
    <n v="100"/>
    <n v="120.76080392117912"/>
    <n v="70"/>
    <n v="95.072338978156679"/>
    <n v="100"/>
    <n v="0.44700158006077362"/>
    <n v="0"/>
    <n v="90"/>
    <n v="90.447001580060771"/>
    <n v="18.089400316012156"/>
    <n v="69.337984806150601"/>
    <n v="69.427385122162761"/>
    <s v="3. Vulnerable (&gt;=60 y &lt;70)"/>
  </r>
  <r>
    <s v="68575"/>
    <x v="1"/>
    <x v="20"/>
    <x v="858"/>
    <s v="Rural"/>
    <n v="6"/>
    <s v="G2"/>
    <n v="0"/>
    <n v="1845.336873"/>
    <n v="24453.179662999999"/>
    <n v="40789.303612999996"/>
    <n v="13223.476805999999"/>
    <n v="6120.2734899999996"/>
    <n v="35016.356594999997"/>
    <n v="7395.4579679999997"/>
    <n v="13223.476805999999"/>
    <n v="7482.7619629999981"/>
    <n v="279"/>
    <n v="32.232174999997369"/>
    <n v="7640.7125679999999"/>
    <n v="0"/>
    <n v="159767.05283317002"/>
    <n v="38676.898509899998"/>
    <s v="Si"/>
    <n v="65.7123863957585"/>
    <n v="80"/>
    <n v="8853.5411989999993"/>
    <n v="11355.722354"/>
    <n v="35016.356594999997"/>
    <n v="33392.192353999999"/>
    <n v="26298.516535999999"/>
    <n v="40789.303612999996"/>
    <n v="7951.9447429999973"/>
    <n v="40789.303612999996"/>
    <n v="64.474051299121399"/>
    <n v="35.525948700878601"/>
    <n v="21.120009867205891"/>
    <n v="27.864409428076886"/>
    <n v="24.208306921882517"/>
    <n v="75.791693078117476"/>
    <n v="56.586948143659029"/>
    <n v="80"/>
    <n v="19.495171622556523"/>
    <n v="40"/>
    <n v="51.83641024141459"/>
    <n v="41.469128193131674"/>
    <n v="14.2876136042415"/>
    <n v="63.292783725224112"/>
    <n v="128.26192479098216"/>
    <n v="70"/>
    <n v="95.361698363467326"/>
    <n v="100"/>
    <n v="0.53710122168138186"/>
    <n v="0"/>
    <n v="77.76426124174138"/>
    <n v="78.301362463422763"/>
    <n v="15.660272492684554"/>
    <n v="57.021980441479954"/>
    <n v="57.129400685816229"/>
    <s v="2. Riesgo (&gt;=40 y &lt;60)"/>
  </r>
  <r>
    <s v="68615"/>
    <x v="1"/>
    <x v="20"/>
    <x v="84"/>
    <s v="Rural disperso"/>
    <n v="6"/>
    <s v="G2"/>
    <n v="0"/>
    <n v="1135.9075130000001"/>
    <n v="23108.700142000002"/>
    <n v="35817.178202000003"/>
    <n v="8442.4886069999993"/>
    <n v="2694.5179440000002"/>
    <n v="29771.392054"/>
    <n v="4584.8449529999998"/>
    <n v="8442.4886069999993"/>
    <n v="3905.1776779999991"/>
    <n v="0"/>
    <n v="1508.4752189999999"/>
    <n v="1082.3555719999999"/>
    <n v="0"/>
    <n v="70703.272856590003"/>
    <n v="27489.807160849999"/>
    <s v="Si"/>
    <n v="75.200783801710642"/>
    <n v="80"/>
    <n v="5642.5"/>
    <n v="7306.5810940000001"/>
    <n v="29771.392054"/>
    <n v="26688.113645000001"/>
    <n v="24244.607655"/>
    <n v="35817.178202000003"/>
    <n v="2590.8307909999999"/>
    <n v="35817.178202000003"/>
    <n v="67.689887568100488"/>
    <n v="32.310112431899512"/>
    <n v="15.400169883503962"/>
    <n v="20.318013182475102"/>
    <n v="38.880529924843174"/>
    <n v="61.119470075156826"/>
    <n v="46.256238649372449"/>
    <n v="70"/>
    <n v="7.2334866146862735"/>
    <n v="80"/>
    <n v="52.749519137906283"/>
    <n v="42.199615310325029"/>
    <n v="4.7992161982893577"/>
    <n v="21.260076126271077"/>
    <n v="129.49191128046078"/>
    <n v="70"/>
    <n v="89.64348592297101"/>
    <n v="80"/>
    <n v="0"/>
    <n v="0"/>
    <n v="57.086692042090363"/>
    <n v="57.086692042090363"/>
    <n v="11.417338408418074"/>
    <n v="53.616953718743105"/>
    <n v="53.616953718743105"/>
    <s v="2. Riesgo (&gt;=40 y &lt;60)"/>
  </r>
  <r>
    <s v="68655"/>
    <x v="1"/>
    <x v="20"/>
    <x v="859"/>
    <s v="Rural"/>
    <n v="6"/>
    <s v="G1"/>
    <n v="0"/>
    <n v="1466.22690225"/>
    <n v="21329.81642775"/>
    <n v="40517.819606000005"/>
    <n v="15125.608481250001"/>
    <n v="6050.8540970000004"/>
    <n v="46833.910512999995"/>
    <n v="4075.6955670000002"/>
    <n v="15125.608481250001"/>
    <n v="8055.4150722500008"/>
    <n v="125.8869"/>
    <n v="-5087.8613979999936"/>
    <n v="8140.550244"/>
    <n v="0"/>
    <n v="140172.08416214"/>
    <n v="88715.246703190001"/>
    <s v="Si"/>
    <n v="50.324221786807335"/>
    <n v="80"/>
    <n v="11696.102602000001"/>
    <n v="13133.507083"/>
    <n v="38535.487594999999"/>
    <n v="32181.804542999998"/>
    <n v="22796.04333"/>
    <n v="40517.819606000005"/>
    <n v="3178.5757460000068"/>
    <n v="40517.819606000005"/>
    <n v="56.26177210834981"/>
    <n v="43.73822789165019"/>
    <n v="8.7024455621075738"/>
    <n v="11.353654715106764"/>
    <n v="63.290238732964269"/>
    <n v="36.709761267035731"/>
    <n v="53.256800096575617"/>
    <n v="70"/>
    <n v="7.8448835028855148"/>
    <n v="80"/>
    <n v="48.360328774758536"/>
    <n v="38.688263019806833"/>
    <n v="29.675778213192665"/>
    <n v="100"/>
    <n v="112.28960218555373"/>
    <n v="80"/>
    <n v="83.512124930723871"/>
    <n v="80"/>
    <n v="0.41566606231995051"/>
    <n v="0"/>
    <n v="86.666666666666671"/>
    <n v="87.082332728986628"/>
    <n v="17.416466545797327"/>
    <n v="56.021596353140168"/>
    <n v="56.10472956560416"/>
    <s v="2. Riesgo (&gt;=40 y &lt;60)"/>
  </r>
  <r>
    <s v="68669"/>
    <x v="1"/>
    <x v="20"/>
    <x v="860"/>
    <s v="Rural"/>
    <n v="6"/>
    <s v="G3"/>
    <n v="0"/>
    <n v="1263.0418540000001"/>
    <n v="9642.9655160000002"/>
    <n v="17691.058294000002"/>
    <n v="3237.4320778000001"/>
    <n v="853.45157200000006"/>
    <n v="15511.193444"/>
    <n v="4771.821919"/>
    <n v="3237.4320778000001"/>
    <n v="735.96482480000032"/>
    <n v="7.2331899999999996"/>
    <n v="-321.60240299999714"/>
    <n v="1634.8629510000001"/>
    <n v="1274.401914"/>
    <n v="34159.409550999997"/>
    <n v="6645.4297370000004"/>
    <s v="Si"/>
    <n v="76.284859971817269"/>
    <n v="80"/>
    <n v="1856.5350000000001"/>
    <n v="1953.183681"/>
    <n v="15511.193444"/>
    <n v="11533.866609000001"/>
    <n v="10906.007369999999"/>
    <n v="17691.058294000002"/>
    <n v="1320.4937380000028"/>
    <n v="18965.460208000004"/>
    <n v="61.647003750469914"/>
    <n v="38.352996249530086"/>
    <n v="30.763731599555438"/>
    <n v="40.812203264968808"/>
    <n v="19.454170386283682"/>
    <n v="80.545829613716322"/>
    <n v="22.73298117500973"/>
    <n v="30"/>
    <n v="6.9626242839232173"/>
    <n v="80"/>
    <n v="53.942205825643043"/>
    <n v="43.15376466051444"/>
    <n v="3.7151400281827307"/>
    <n v="16.457720710118249"/>
    <n v="105.20586366537663"/>
    <n v="100"/>
    <n v="74.358344189572989"/>
    <n v="70"/>
    <n v="0"/>
    <n v="0"/>
    <n v="62.152573570039415"/>
    <n v="62.152573570039415"/>
    <n v="12.430514714007884"/>
    <n v="55.584279374522325"/>
    <n v="55.584279374522325"/>
    <s v="2. Riesgo (&gt;=40 y &lt;60)"/>
  </r>
  <r>
    <s v="68673"/>
    <x v="1"/>
    <x v="20"/>
    <x v="861"/>
    <s v="Rural"/>
    <n v="6"/>
    <s v="G3"/>
    <n v="0"/>
    <n v="878.38577175"/>
    <n v="4693.5964442499999"/>
    <n v="6974.5006369999992"/>
    <n v="1420.3998247499999"/>
    <n v="220.05080599999999"/>
    <n v="5098.954522"/>
    <n v="644.32419500000003"/>
    <n v="1420.3998247499999"/>
    <n v="489.32959674999995"/>
    <n v="20.678505000000001"/>
    <n v="944.4758869999996"/>
    <n v="1307.8098660000001"/>
    <n v="0"/>
    <n v="12448.25330323"/>
    <n v="3232.1229990399997"/>
    <s v="Si"/>
    <n v="49.586083235258052"/>
    <n v="80"/>
    <n v="379.35"/>
    <n v="538.89477299999999"/>
    <n v="5098.954522"/>
    <n v="4790.0229870000003"/>
    <n v="5571.9822160000003"/>
    <n v="6974.5006369999992"/>
    <n v="2272.9642579999995"/>
    <n v="6974.5006369999992"/>
    <n v="79.890769332508427"/>
    <n v="20.109230667491573"/>
    <n v="12.63639815220929"/>
    <n v="16.763871712250094"/>
    <n v="25.964470036943634"/>
    <n v="74.035529963056362"/>
    <n v="34.450130746539998"/>
    <n v="40"/>
    <n v="32.589634388185942"/>
    <n v="0"/>
    <n v="30.181726468559607"/>
    <n v="24.145381174847685"/>
    <n v="30.413916764741948"/>
    <n v="100"/>
    <n v="142.05740688018977"/>
    <n v="50"/>
    <n v="93.941276909470744"/>
    <n v="100"/>
    <n v="0"/>
    <n v="0"/>
    <n v="83.333333333333329"/>
    <n v="83.333333333333329"/>
    <n v="16.666666666666668"/>
    <n v="40.812047841514357"/>
    <n v="40.812047841514357"/>
    <s v="2. Riesgo (&gt;=40 y &lt;60)"/>
  </r>
  <r>
    <s v="68679"/>
    <x v="1"/>
    <x v="20"/>
    <x v="862"/>
    <s v="Ciudades y aglomeraciones"/>
    <n v="5"/>
    <s v="G1"/>
    <n v="0"/>
    <n v="1544.49493325"/>
    <n v="30364.33542675"/>
    <n v="59809.557260000001"/>
    <n v="27294.42284585"/>
    <n v="6760.4138050000001"/>
    <n v="52112.911743000004"/>
    <n v="9669.0698819999998"/>
    <n v="27294.42284585"/>
    <n v="15595.712969849999"/>
    <n v="309.08414099999999"/>
    <n v="684.99038300000393"/>
    <n v="9171.8302820000008"/>
    <n v="0"/>
    <n v="338362.22204824002"/>
    <n v="64602.215672040002"/>
    <s v="Si"/>
    <n v="41.690351917553507"/>
    <n v="80"/>
    <n v="21294.332036"/>
    <n v="25325.940674000001"/>
    <n v="47425.857000999997"/>
    <n v="43022.023087000001"/>
    <n v="31908.83036"/>
    <n v="59809.557260000001"/>
    <n v="10165.904806000004"/>
    <n v="59809.557260000001"/>
    <n v="53.350721559914113"/>
    <n v="46.649278440085887"/>
    <n v="18.554077211582378"/>
    <n v="24.206596262432697"/>
    <n v="19.092620707175083"/>
    <n v="80.907379292824913"/>
    <n v="57.138826704376569"/>
    <n v="80"/>
    <n v="16.997124325477749"/>
    <n v="40"/>
    <n v="54.352650799068705"/>
    <n v="43.482120639254966"/>
    <n v="38.309648082446493"/>
    <n v="100"/>
    <n v="118.93277812698797"/>
    <n v="80"/>
    <n v="90.714276572994478"/>
    <n v="100"/>
    <n v="0.19265057811476749"/>
    <n v="0"/>
    <n v="93.333333333333329"/>
    <n v="93.525983911448094"/>
    <n v="18.705196782289619"/>
    <n v="62.14878730592163"/>
    <n v="62.187317421544584"/>
    <s v="3. Vulnerable (&gt;=60 y &lt;70)"/>
  </r>
  <r>
    <s v="68682"/>
    <x v="1"/>
    <x v="20"/>
    <x v="863"/>
    <s v="Rural disperso"/>
    <n v="6"/>
    <s v="G3"/>
    <n v="0"/>
    <n v="988.842263"/>
    <n v="3860.5902729999998"/>
    <n v="5474.2819730000001"/>
    <n v="1346.5250980000001"/>
    <n v="175.25326999999999"/>
    <n v="3914.1835699999997"/>
    <n v="314.19392699999997"/>
    <n v="1346.5250980000001"/>
    <n v="256.07355000000007"/>
    <n v="103.25115099999999"/>
    <n v="469.64685499999996"/>
    <n v="1026.600858"/>
    <n v="0"/>
    <n v="19834.818152"/>
    <n v="1607.512328"/>
    <s v="Si"/>
    <n v="56.277330355109477"/>
    <n v="80"/>
    <n v="340.18861299999998"/>
    <n v="357.68283500000001"/>
    <n v="3914.1835699999997"/>
    <n v="3881.6485729999999"/>
    <n v="4849.4325360000003"/>
    <n v="5474.2819730000001"/>
    <n v="1599.4988639999999"/>
    <n v="5474.2819730000001"/>
    <n v="88.585727953330633"/>
    <n v="11.414272046669367"/>
    <n v="8.0270616178586636"/>
    <n v="10.648970503084589"/>
    <n v="8.1044974331559985"/>
    <n v="91.895502566844002"/>
    <n v="19.017361828631884"/>
    <n v="30"/>
    <n v="29.218423016734871"/>
    <n v="20"/>
    <n v="32.791749023319589"/>
    <n v="26.233399218655673"/>
    <n v="23.722669644890523"/>
    <n v="100"/>
    <n v="105.14250663645817"/>
    <n v="100"/>
    <n v="99.168792254677015"/>
    <n v="100"/>
    <n v="0"/>
    <n v="0"/>
    <n v="100"/>
    <n v="100"/>
    <n v="20"/>
    <n v="46.233399218655677"/>
    <n v="46.233399218655677"/>
    <s v="2. Riesgo (&gt;=40 y &lt;60)"/>
  </r>
  <r>
    <s v="68684"/>
    <x v="1"/>
    <x v="20"/>
    <x v="864"/>
    <s v="Rural"/>
    <n v="6"/>
    <s v="G4"/>
    <n v="0"/>
    <n v="1436.29276925"/>
    <n v="6350.9660497499999"/>
    <n v="13362.233221999999"/>
    <n v="2213.8670433500001"/>
    <n v="330.95225299999998"/>
    <n v="12111.12636"/>
    <n v="5643.7400550000002"/>
    <n v="2213.8670433500001"/>
    <n v="798.98572535000017"/>
    <n v="131.17886200000001"/>
    <n v="-163.77445600000101"/>
    <n v="2324.0454289999998"/>
    <n v="0"/>
    <n v="40061.212197139997"/>
    <n v="6327.36490417"/>
    <s v="Si"/>
    <n v="45.939634793054388"/>
    <n v="80"/>
    <n v="650.95000000000005"/>
    <n v="766.45519400000001"/>
    <n v="12111.12636"/>
    <n v="7700.8214260000004"/>
    <n v="7787.2588189999997"/>
    <n v="13362.233221999999"/>
    <n v="2291.449834999999"/>
    <n v="13362.233221999999"/>
    <n v="58.278123795794947"/>
    <n v="41.721876204205053"/>
    <n v="46.599629854741266"/>
    <n v="65.057654116060021"/>
    <n v="15.794242253662299"/>
    <n v="84.205757746337696"/>
    <n v="36.090050111635584"/>
    <n v="50"/>
    <n v="17.148704089577514"/>
    <n v="40"/>
    <n v="56.197057613320553"/>
    <n v="44.957646090656446"/>
    <n v="34.060365206945612"/>
    <n v="100"/>
    <n v="117.74409616714033"/>
    <n v="80"/>
    <n v="63.584684009522633"/>
    <n v="60"/>
    <n v="0"/>
    <n v="0"/>
    <n v="80"/>
    <n v="80"/>
    <n v="16"/>
    <n v="60.957646090656446"/>
    <n v="60.957646090656446"/>
    <s v="3. Vulnerable (&gt;=60 y &lt;70)"/>
  </r>
  <r>
    <s v="68686"/>
    <x v="1"/>
    <x v="20"/>
    <x v="865"/>
    <s v="Rural disperso"/>
    <n v="6"/>
    <s v="G3"/>
    <n v="0"/>
    <n v="1327.8865237499999"/>
    <n v="5076.79611725"/>
    <n v="8514.03514"/>
    <n v="1878.6410363499999"/>
    <n v="377.99054100000001"/>
    <n v="7133.3479040000002"/>
    <n v="1267.352128"/>
    <n v="1878.6410363499999"/>
    <n v="587.25311734999991"/>
    <n v="8.4068950000000005"/>
    <n v="89.299316999999064"/>
    <n v="1720.7682629999999"/>
    <n v="550"/>
    <n v="21273.039810890001"/>
    <n v="5442.6351943"/>
    <s v="Si"/>
    <n v="50.114081802004129"/>
    <n v="80"/>
    <n v="433.71800000000002"/>
    <n v="545.96381499999995"/>
    <n v="7133.3479040000002"/>
    <n v="6395.4478349999999"/>
    <n v="6404.6826409999994"/>
    <n v="8514.03514"/>
    <n v="1818.4744749999991"/>
    <n v="9064.03514"/>
    <n v="75.224996557860095"/>
    <n v="24.775003442139905"/>
    <n v="17.76658232650249"/>
    <n v="23.569746956299024"/>
    <n v="25.584661349215498"/>
    <n v="74.415338650784506"/>
    <n v="31.259463941603784"/>
    <n v="40"/>
    <n v="20.0625267545024"/>
    <n v="20"/>
    <n v="36.552017809844685"/>
    <n v="29.241614247875749"/>
    <n v="29.885918197995871"/>
    <n v="100"/>
    <n v="125.87990699025633"/>
    <n v="70"/>
    <n v="89.655627638934803"/>
    <n v="80"/>
    <n v="0"/>
    <n v="0"/>
    <n v="83.333333333333329"/>
    <n v="83.333333333333329"/>
    <n v="16.666666666666668"/>
    <n v="45.908280914542416"/>
    <n v="45.908280914542416"/>
    <s v="2. Riesgo (&gt;=40 y &lt;60)"/>
  </r>
  <r>
    <s v="68689"/>
    <x v="1"/>
    <x v="20"/>
    <x v="866"/>
    <s v="Rural"/>
    <n v="6"/>
    <s v="G2"/>
    <n v="0"/>
    <n v="1401.9068837499999"/>
    <n v="23137.564982250002"/>
    <n v="40951.704980000002"/>
    <n v="11090.941747550001"/>
    <n v="2755.4514220000001"/>
    <n v="43807.718578"/>
    <n v="10818.968837"/>
    <n v="11090.941747550001"/>
    <n v="4787.6998965500006"/>
    <n v="58.087744000000001"/>
    <n v="-6395.7039049999948"/>
    <n v="7875.6079069999996"/>
    <n v="0"/>
    <n v="130687.77655851"/>
    <n v="32413.488421319998"/>
    <s v="Si"/>
    <n v="46.931468958305587"/>
    <n v="80"/>
    <n v="8871.1420120000002"/>
    <n v="9519.9341029999996"/>
    <n v="41044.167033999998"/>
    <n v="32958.412819999998"/>
    <n v="24539.471866"/>
    <n v="40951.704980000002"/>
    <n v="1537.9917460000052"/>
    <n v="40951.704980000002"/>
    <n v="59.922955290834878"/>
    <n v="40.077044709165122"/>
    <n v="24.696489998073602"/>
    <n v="32.582991820058702"/>
    <n v="24.802234206508373"/>
    <n v="75.197765793491627"/>
    <n v="43.167658847433827"/>
    <n v="50"/>
    <n v="3.7556232316850537"/>
    <n v="100"/>
    <n v="59.571560464543097"/>
    <n v="47.657248371634481"/>
    <n v="33.068531041694413"/>
    <n v="100"/>
    <n v="107.31351262466973"/>
    <n v="100"/>
    <n v="80.299870119664121"/>
    <n v="80"/>
    <n v="0"/>
    <n v="0"/>
    <n v="93.333333333333329"/>
    <n v="93.333333333333329"/>
    <n v="18.666666666666668"/>
    <n v="66.323915038301152"/>
    <n v="66.323915038301152"/>
    <s v="3. Vulnerable (&gt;=60 y &lt;70)"/>
  </r>
  <r>
    <s v="68705"/>
    <x v="1"/>
    <x v="20"/>
    <x v="100"/>
    <s v="Rural disperso"/>
    <n v="6"/>
    <s v="G3"/>
    <n v="0"/>
    <n v="1068.85689075"/>
    <n v="3576.54283725"/>
    <n v="6841.1993889999994"/>
    <n v="2011.6260319500002"/>
    <n v="625.72084199999995"/>
    <n v="7099.8695580000003"/>
    <n v="3168.300025"/>
    <n v="2011.6260319500002"/>
    <n v="915.84816395000007"/>
    <n v="4.6834680000000004"/>
    <n v="-664.30059100000017"/>
    <n v="1052.19677"/>
    <n v="200"/>
    <n v="13531.71077627"/>
    <n v="1984.2299360299999"/>
    <s v="Si"/>
    <n v="50.590705312363347"/>
    <n v="80"/>
    <n v="459.8236"/>
    <n v="934.48927500000002"/>
    <n v="6409.7221119999995"/>
    <n v="5280.7172140000002"/>
    <n v="4645.3997280000003"/>
    <n v="6841.1993889999994"/>
    <n v="392.5796469999998"/>
    <n v="7041.1993889999994"/>
    <n v="67.9032939088044"/>
    <n v="32.0967060911956"/>
    <n v="44.624763865274382"/>
    <n v="59.200715869824172"/>
    <n v="14.663555620104308"/>
    <n v="85.336444379895696"/>
    <n v="45.527754632515304"/>
    <n v="70"/>
    <n v="5.5754655607864345"/>
    <n v="80"/>
    <n v="65.326773268183089"/>
    <n v="52.261418614546471"/>
    <n v="29.409294687636653"/>
    <n v="100"/>
    <n v="203.22777582533826"/>
    <n v="0"/>
    <n v="82.386055459622412"/>
    <n v="80"/>
    <n v="0"/>
    <n v="0"/>
    <n v="60"/>
    <n v="60"/>
    <n v="12"/>
    <n v="64.261418614546471"/>
    <n v="64.261418614546471"/>
    <s v="3. Vulnerable (&gt;=60 y &lt;70)"/>
  </r>
  <r>
    <s v="68720"/>
    <x v="1"/>
    <x v="20"/>
    <x v="867"/>
    <s v="Rural disperso"/>
    <n v="6"/>
    <s v="G3"/>
    <n v="0"/>
    <n v="1145.110633"/>
    <n v="5740.3396659999999"/>
    <n v="8808.2446010000003"/>
    <n v="2034.0046430000002"/>
    <n v="409.53862199999998"/>
    <n v="9225.9534439999989"/>
    <n v="1816.951411"/>
    <n v="2034.0046430000002"/>
    <n v="902.85747000000038"/>
    <n v="95.369007999999994"/>
    <n v="-264.35790599999928"/>
    <n v="1531.135908"/>
    <n v="600"/>
    <n v="25388.798069200002"/>
    <n v="5318.5549806999998"/>
    <s v="Si"/>
    <n v="48.022837550335964"/>
    <n v="80"/>
    <n v="625.1"/>
    <n v="885.00715000000002"/>
    <n v="7941.4553339999993"/>
    <n v="6102.7366860000002"/>
    <n v="6885.4502990000001"/>
    <n v="8808.2446010000003"/>
    <n v="1362.1470100000006"/>
    <n v="9408.2446010000003"/>
    <n v="78.170516497898959"/>
    <n v="21.829483502101041"/>
    <n v="19.693914802720311"/>
    <n v="26.126611182084758"/>
    <n v="20.948431533480573"/>
    <n v="79.051568466519427"/>
    <n v="44.388171536735285"/>
    <n v="50"/>
    <n v="14.478226999489557"/>
    <n v="60"/>
    <n v="47.401532630141048"/>
    <n v="37.92122610411284"/>
    <n v="31.977162449664036"/>
    <n v="100"/>
    <n v="141.57849144136938"/>
    <n v="50"/>
    <n v="76.846578231979265"/>
    <n v="70"/>
    <n v="0.70393317462022131"/>
    <n v="0"/>
    <n v="73.333333333333329"/>
    <n v="74.037266507953547"/>
    <n v="14.80745330159071"/>
    <n v="52.587892770779504"/>
    <n v="52.728679405703552"/>
    <s v="2. Riesgo (&gt;=40 y &lt;60)"/>
  </r>
  <r>
    <s v="68745"/>
    <x v="1"/>
    <x v="20"/>
    <x v="868"/>
    <s v="Rural disperso"/>
    <n v="6"/>
    <s v="G3"/>
    <n v="0"/>
    <n v="1734.7834250000001"/>
    <n v="9876.6999990000004"/>
    <n v="15242.216031"/>
    <n v="4719.0426246000006"/>
    <n v="451.503443"/>
    <n v="12457.040018"/>
    <n v="997.21507900000006"/>
    <n v="4718.2875782000001"/>
    <n v="2440.9060242"/>
    <n v="8.9934930000000008"/>
    <n v="583.62974000000031"/>
    <n v="4798.0872090000003"/>
    <n v="0"/>
    <n v="28308.728430750001"/>
    <n v="5119.2023370299994"/>
    <s v="Si"/>
    <n v="52.993953756456825"/>
    <n v="80"/>
    <n v="2785.85"/>
    <n v="2974.3201949999998"/>
    <n v="12381.204737"/>
    <n v="11591.754639000001"/>
    <n v="11611.483424"/>
    <n v="15242.216031"/>
    <n v="5390.7104420000005"/>
    <n v="15242.216031"/>
    <n v="76.179758903720256"/>
    <n v="23.820241096279744"/>
    <n v="8.0052330052649605"/>
    <n v="10.620011929860677"/>
    <n v="18.083476796044749"/>
    <n v="81.916523203955251"/>
    <n v="51.732879434432263"/>
    <n v="70"/>
    <n v="35.366973089977456"/>
    <n v="0"/>
    <n v="37.271355246019134"/>
    <n v="29.817084196815308"/>
    <n v="27.006046243543175"/>
    <n v="100"/>
    <n v="106.76526715365149"/>
    <n v="100"/>
    <n v="93.623802248897434"/>
    <n v="100"/>
    <n v="0"/>
    <n v="0"/>
    <n v="100"/>
    <n v="100"/>
    <n v="20"/>
    <n v="49.817084196815308"/>
    <n v="49.817084196815308"/>
    <s v="2. Riesgo (&gt;=40 y &lt;60)"/>
  </r>
  <r>
    <s v="68755"/>
    <x v="1"/>
    <x v="20"/>
    <x v="869"/>
    <s v="Intermedio"/>
    <n v="6"/>
    <s v="G1"/>
    <n v="0"/>
    <n v="1225.5679720000001"/>
    <n v="20113.539731000001"/>
    <n v="36163.739418000005"/>
    <n v="15779.293635700002"/>
    <n v="4228.7626179999997"/>
    <n v="30071.127635999997"/>
    <n v="4745.210591"/>
    <n v="15779.293635700002"/>
    <n v="8273.5417207000028"/>
    <n v="190.90995899999999"/>
    <n v="631.95742400000745"/>
    <n v="6819.4306820000002"/>
    <n v="0"/>
    <n v="214216.73264154998"/>
    <n v="20183.332732480001"/>
    <s v="Si"/>
    <n v="47.575696078104976"/>
    <n v="80"/>
    <n v="12224.469950999999"/>
    <n v="14219.867069"/>
    <n v="28026.030078999996"/>
    <n v="25932.067307000001"/>
    <n v="21339.107703000001"/>
    <n v="36163.739418000005"/>
    <n v="7642.2980650000072"/>
    <n v="36163.739418000005"/>
    <n v="59.006917001450219"/>
    <n v="40.993082998549781"/>
    <n v="15.779955605386798"/>
    <n v="20.587335604071953"/>
    <n v="9.4219216601780964"/>
    <n v="90.5780783398219"/>
    <n v="52.432902965830209"/>
    <n v="70"/>
    <n v="21.132488476001345"/>
    <n v="20"/>
    <n v="48.431699388488724"/>
    <n v="38.745359510790983"/>
    <n v="32.424303921895024"/>
    <n v="100"/>
    <n v="116.32297454203135"/>
    <n v="80"/>
    <n v="92.528507369407961"/>
    <n v="100"/>
    <n v="0"/>
    <n v="2"/>
    <n v="93.333333333333329"/>
    <n v="95.333333333333329"/>
    <n v="19.066666666666666"/>
    <n v="57.412026177457648"/>
    <n v="57.812026177457653"/>
    <s v="2. Riesgo (&gt;=40 y &lt;60)"/>
  </r>
  <r>
    <s v="68770"/>
    <x v="1"/>
    <x v="20"/>
    <x v="870"/>
    <s v="Rural disperso"/>
    <n v="6"/>
    <s v="G3"/>
    <n v="0"/>
    <n v="1433.3544797500001"/>
    <n v="10714.06409725"/>
    <n v="17383.926662999998"/>
    <n v="3684.0189541499999"/>
    <n v="785.74461699999995"/>
    <n v="19382.552984000002"/>
    <n v="0"/>
    <n v="3684.0189541499999"/>
    <n v="1680.5376491499999"/>
    <n v="248.985015"/>
    <n v="-2424.4434240000046"/>
    <n v="2716.6213670000002"/>
    <n v="2726.095699"/>
    <n v="101228.52186733999"/>
    <n v="17285.712358419998"/>
    <s v="Si"/>
    <n v="44.480350761395258"/>
    <n v="80"/>
    <n v="2109.9229999999998"/>
    <n v="2208.1051120000002"/>
    <n v="17804.888782000002"/>
    <n v="16474.57157"/>
    <n v="12147.418577"/>
    <n v="17383.926662999998"/>
    <n v="541.1629579999958"/>
    <n v="20110.022362"/>
    <n v="69.877299947741975"/>
    <n v="30.122700052258025"/>
    <n v="0"/>
    <n v="0"/>
    <n v="17.075930814314297"/>
    <n v="82.92406918568571"/>
    <n v="45.616965332300907"/>
    <n v="70"/>
    <n v="2.6910112194732316"/>
    <n v="100"/>
    <n v="56.60935384758875"/>
    <n v="45.287483078071006"/>
    <n v="35.519649238604742"/>
    <n v="100"/>
    <n v="104.65335047771887"/>
    <n v="100"/>
    <n v="92.528359888746422"/>
    <n v="100"/>
    <n v="0"/>
    <n v="0"/>
    <n v="100"/>
    <n v="100"/>
    <n v="20"/>
    <n v="65.287483078071006"/>
    <n v="65.287483078071006"/>
    <s v="3. Vulnerable (&gt;=60 y &lt;70)"/>
  </r>
  <r>
    <s v="68773"/>
    <x v="1"/>
    <x v="20"/>
    <x v="389"/>
    <s v="Rural disperso"/>
    <n v="6"/>
    <s v="G5"/>
    <n v="0"/>
    <n v="1440.0039462499999"/>
    <n v="8885.6113507499995"/>
    <n v="16501.437855"/>
    <n v="2297.3798595500002"/>
    <n v="498.48270300000001"/>
    <n v="12072.095964"/>
    <n v="1341.1099859999999"/>
    <n v="2297.3798595500002"/>
    <n v="788.22145354999998"/>
    <n v="10.591654"/>
    <n v="2920.1834849999996"/>
    <n v="2643.7119539999999"/>
    <n v="400"/>
    <n v="41012.092690609999"/>
    <n v="8450.7849834999997"/>
    <s v="Si"/>
    <n v="51.181080024269043"/>
    <n v="80"/>
    <n v="621.54395199999999"/>
    <n v="849.27211299999999"/>
    <n v="12072.095964"/>
    <n v="11827.26599"/>
    <n v="10325.615297"/>
    <n v="16501.437855"/>
    <n v="5574.4870929999997"/>
    <n v="16901.437855"/>
    <n v="62.574033776525113"/>
    <n v="37.425966223474887"/>
    <n v="11.109172673902711"/>
    <n v="14.158619334869776"/>
    <n v="20.605593202111496"/>
    <n v="79.394406797888507"/>
    <n v="34.309583165945966"/>
    <n v="40"/>
    <n v="32.982324585780042"/>
    <n v="0"/>
    <n v="34.195798471246633"/>
    <n v="27.356638776997308"/>
    <n v="28.818919975730957"/>
    <n v="100"/>
    <n v="136.63910818651163"/>
    <n v="60"/>
    <n v="97.971934826146978"/>
    <n v="100"/>
    <n v="0"/>
    <n v="0"/>
    <n v="86.666666666666671"/>
    <n v="86.666666666666671"/>
    <n v="17.333333333333336"/>
    <n v="44.689972110330643"/>
    <n v="44.689972110330643"/>
    <s v="2. Riesgo (&gt;=40 y &lt;60)"/>
  </r>
  <r>
    <s v="68780"/>
    <x v="1"/>
    <x v="20"/>
    <x v="871"/>
    <s v="Rural disperso"/>
    <n v="6"/>
    <s v="G4"/>
    <n v="0"/>
    <n v="1331.87750175"/>
    <n v="5296.2027992499998"/>
    <n v="7474.1193979999998"/>
    <n v="2072.8625490499999"/>
    <n v="333.42853400000001"/>
    <n v="6430.672082"/>
    <n v="1006.3157660000001"/>
    <n v="2072.8625490499999"/>
    <n v="534.22788904999993"/>
    <n v="20.320539"/>
    <n v="-495.18734399999994"/>
    <n v="1161.875904"/>
    <n v="0"/>
    <n v="9679.362422780001"/>
    <n v="2219.8583499499996"/>
    <s v="Si"/>
    <n v="61.405989873900836"/>
    <n v="80"/>
    <n v="706.38"/>
    <n v="739.97133699999995"/>
    <n v="6430.672082"/>
    <n v="5856.7901769999999"/>
    <n v="6628.080301"/>
    <n v="7474.1193979999998"/>
    <n v="687.00909900000011"/>
    <n v="7474.1193979999998"/>
    <n v="88.680417692733243"/>
    <n v="11.319582307266757"/>
    <n v="15.648687309321271"/>
    <n v="21.847102423639065"/>
    <n v="22.933931523481853"/>
    <n v="77.066068476518154"/>
    <n v="25.772470504367906"/>
    <n v="40"/>
    <n v="9.1918400338083561"/>
    <n v="80"/>
    <n v="46.046550641484792"/>
    <n v="36.837240513187837"/>
    <n v="18.594010126099164"/>
    <n v="82.36971506189461"/>
    <n v="104.75542017044648"/>
    <n v="100"/>
    <n v="91.075864269205312"/>
    <n v="100"/>
    <n v="0"/>
    <n v="0"/>
    <n v="94.123238353964879"/>
    <n v="94.123238353964879"/>
    <n v="18.824647670792977"/>
    <n v="55.661888183980814"/>
    <n v="55.661888183980814"/>
    <s v="2. Riesgo (&gt;=40 y &lt;60)"/>
  </r>
  <r>
    <s v="68820"/>
    <x v="1"/>
    <x v="20"/>
    <x v="872"/>
    <s v="Rural disperso"/>
    <n v="6"/>
    <s v="G2"/>
    <n v="0"/>
    <n v="904.061781"/>
    <n v="7232.3604310000001"/>
    <n v="12693.722254"/>
    <n v="3294.0456722000004"/>
    <n v="1378.734604"/>
    <n v="10032.409878"/>
    <n v="1024.104433"/>
    <n v="3294.0456722000004"/>
    <n v="1793.8830162000004"/>
    <n v="0"/>
    <n v="1161.1497199999994"/>
    <n v="3529.1758410000002"/>
    <n v="0"/>
    <n v="20843.514395139999"/>
    <n v="6106.8905896400001"/>
    <s v="Si"/>
    <n v="52.288588942787939"/>
    <n v="80"/>
    <n v="1825.9957899999999"/>
    <n v="2383.2935430000002"/>
    <n v="10032.409878"/>
    <n v="9193.762025"/>
    <n v="8136.4222120000004"/>
    <n v="12693.722254"/>
    <n v="4690.3255609999997"/>
    <n v="12693.722254"/>
    <n v="64.098000958198682"/>
    <n v="35.901999041801318"/>
    <n v="10.207960454703423"/>
    <n v="13.467739424550961"/>
    <n v="29.298756792491382"/>
    <n v="70.701243207508611"/>
    <n v="54.458352880150457"/>
    <n v="70"/>
    <n v="36.949962092655696"/>
    <n v="0"/>
    <n v="38.01419633477218"/>
    <n v="30.411357067817747"/>
    <n v="27.711411057212061"/>
    <n v="100"/>
    <n v="130.5202101807694"/>
    <n v="60"/>
    <n v="91.640614137595549"/>
    <n v="100"/>
    <n v="0"/>
    <n v="0"/>
    <n v="86.666666666666671"/>
    <n v="86.666666666666671"/>
    <n v="17.333333333333336"/>
    <n v="47.744690401151082"/>
    <n v="47.744690401151082"/>
    <s v="2. Riesgo (&gt;=40 y &lt;60)"/>
  </r>
  <r>
    <s v="68855"/>
    <x v="1"/>
    <x v="20"/>
    <x v="873"/>
    <s v="Intermedio"/>
    <n v="6"/>
    <s v="G3"/>
    <n v="0"/>
    <n v="1115.2317579999999"/>
    <n v="6082.417023"/>
    <n v="10800.073250999998"/>
    <n v="2568.0624268000001"/>
    <n v="560.03969400000005"/>
    <n v="9009.178648000001"/>
    <n v="2785.4269599999998"/>
    <n v="2568.0624268000001"/>
    <n v="1356.6437158000001"/>
    <n v="49.588912000000001"/>
    <n v="579.47589199999675"/>
    <n v="1151.874544"/>
    <n v="0"/>
    <n v="40213.292100999999"/>
    <n v="5742.1308390000004"/>
    <s v="Si"/>
    <n v="39.966207053539897"/>
    <n v="80"/>
    <n v="1086.521757"/>
    <n v="1430.6812150000001"/>
    <n v="9009.178648000001"/>
    <n v="7898.8359010000004"/>
    <n v="7197.6487809999999"/>
    <n v="10800.073250999998"/>
    <n v="1780.9393479999967"/>
    <n v="10800.073250999998"/>
    <n v="66.644444104428246"/>
    <n v="33.355555895571754"/>
    <n v="30.917657078743275"/>
    <n v="41.016405993884902"/>
    <n v="14.279186157099556"/>
    <n v="85.720813842900441"/>
    <n v="52.827520921696625"/>
    <n v="70"/>
    <n v="16.490067304266628"/>
    <n v="40"/>
    <n v="54.018555146471421"/>
    <n v="43.214844117177137"/>
    <n v="40.033792946460103"/>
    <n v="100"/>
    <n v="131.67533975115788"/>
    <n v="60"/>
    <n v="87.675427579111314"/>
    <n v="80"/>
    <n v="0"/>
    <n v="0"/>
    <n v="80"/>
    <n v="80"/>
    <n v="16"/>
    <n v="59.214844117177137"/>
    <n v="59.214844117177137"/>
    <s v="2. Riesgo (&gt;=40 y &lt;60)"/>
  </r>
  <r>
    <s v="68861"/>
    <x v="1"/>
    <x v="20"/>
    <x v="874"/>
    <s v="Rural"/>
    <n v="6"/>
    <s v="G3"/>
    <n v="0"/>
    <n v="976.55579699999998"/>
    <n v="15131.269167"/>
    <n v="29829.516089000001"/>
    <n v="6883.8829784"/>
    <n v="1348.5496479999999"/>
    <n v="29826.201029999997"/>
    <n v="13314.000069"/>
    <n v="6883.8829773999996"/>
    <n v="3056.1690893999994"/>
    <n v="365.41511000000003"/>
    <n v="1806.1524590000008"/>
    <n v="3402.9961899999998"/>
    <n v="0"/>
    <n v="114319.59407986001"/>
    <n v="18977.17283086"/>
    <s v="Si"/>
    <n v="62.326057207348704"/>
    <n v="80"/>
    <n v="5378.8663059999999"/>
    <n v="5633.7746189999998"/>
    <n v="24195.649741999998"/>
    <n v="19263.580576"/>
    <n v="16107.824963999999"/>
    <n v="29829.516089000001"/>
    <n v="5574.5637590000006"/>
    <n v="29829.516089000001"/>
    <n v="53.999618753252115"/>
    <n v="46.000381246747885"/>
    <n v="44.638605015799428"/>
    <n v="59.219078006641709"/>
    <n v="16.600105155729608"/>
    <n v="83.399894844270392"/>
    <n v="44.396005850673184"/>
    <n v="50"/>
    <n v="18.688079760890556"/>
    <n v="40"/>
    <n v="55.723870819531996"/>
    <n v="44.579096655625598"/>
    <n v="17.673942792651296"/>
    <n v="78.293903358023229"/>
    <n v="104.73907136743027"/>
    <n v="100"/>
    <n v="79.615884596648499"/>
    <n v="70"/>
    <n v="0"/>
    <n v="0"/>
    <n v="82.7646344526744"/>
    <n v="82.7646344526744"/>
    <n v="16.552926890534881"/>
    <n v="61.132023546160482"/>
    <n v="61.132023546160482"/>
    <s v="3. Vulnerable (&gt;=60 y &lt;70)"/>
  </r>
  <r>
    <s v="68867"/>
    <x v="1"/>
    <x v="20"/>
    <x v="875"/>
    <s v="Rural"/>
    <n v="6"/>
    <s v="G3"/>
    <n v="0"/>
    <n v="722.07128624999996"/>
    <n v="2291.79721875"/>
    <n v="3620.0745479999996"/>
    <n v="1249.0358152499998"/>
    <n v="243.10345599999999"/>
    <n v="2627.012937"/>
    <n v="223.43154699999999"/>
    <n v="1249.0358152499998"/>
    <n v="459.00694024999984"/>
    <n v="0"/>
    <n v="203.03273599999966"/>
    <n v="737.49078699999995"/>
    <n v="0"/>
    <n v="17294.050562119999"/>
    <n v="1928.4265629400002"/>
    <s v="Si"/>
    <n v="48.084732552925168"/>
    <n v="80"/>
    <n v="413.67147299999999"/>
    <n v="519.83574099999998"/>
    <n v="2627.012937"/>
    <n v="2544.7931859999999"/>
    <n v="3013.8685049999999"/>
    <n v="3620.0745479999996"/>
    <n v="940.52352299999961"/>
    <n v="3620.0745479999996"/>
    <n v="83.254321562661929"/>
    <n v="16.745678437338071"/>
    <n v="8.5051559454882124"/>
    <n v="11.283226552806713"/>
    <n v="11.150809094798918"/>
    <n v="88.849190905201084"/>
    <n v="36.748901404250574"/>
    <n v="50"/>
    <n v="25.980777758281668"/>
    <n v="20"/>
    <n v="37.375619179069176"/>
    <n v="29.900495343255344"/>
    <n v="31.915267447074832"/>
    <n v="100"/>
    <n v="125.6639084223243"/>
    <n v="70"/>
    <n v="96.870219029302021"/>
    <n v="100"/>
    <n v="0"/>
    <n v="0"/>
    <n v="90"/>
    <n v="90"/>
    <n v="18"/>
    <n v="47.900495343255344"/>
    <n v="47.900495343255344"/>
    <s v="2. Riesgo (&gt;=40 y &lt;60)"/>
  </r>
  <r>
    <s v="68872"/>
    <x v="1"/>
    <x v="20"/>
    <x v="192"/>
    <s v="Intermedio"/>
    <n v="6"/>
    <s v="G2"/>
    <n v="0"/>
    <n v="1114.9287274999999"/>
    <n v="8229.6585054999996"/>
    <n v="15373.213072999999"/>
    <n v="3629.8318224000004"/>
    <n v="545.99841400000003"/>
    <n v="12079.48141"/>
    <n v="2365.0522529999998"/>
    <n v="3629.8318224000004"/>
    <n v="1507.2856414000003"/>
    <n v="116.194988"/>
    <n v="1171.185481999999"/>
    <n v="1904.039327"/>
    <n v="0"/>
    <n v="122888.7390936"/>
    <n v="2543.11003785"/>
    <s v="Si"/>
    <n v="34.084076107636953"/>
    <n v="80"/>
    <n v="1838.3009999999999"/>
    <n v="2487.7445899999998"/>
    <n v="12079.48141"/>
    <n v="9919.8900400000002"/>
    <n v="9344.5872330000002"/>
    <n v="15373.213072999999"/>
    <n v="3191.4197969999987"/>
    <n v="15373.213072999999"/>
    <n v="60.784867734721736"/>
    <n v="39.215132265278264"/>
    <n v="19.579087650584825"/>
    <n v="25.831413808722587"/>
    <n v="2.0694410705223389"/>
    <n v="97.930558929477655"/>
    <n v="41.524944271478709"/>
    <n v="50"/>
    <n v="20.759614674209484"/>
    <n v="20"/>
    <n v="46.595421000695708"/>
    <n v="37.276336800556571"/>
    <n v="45.915923892363047"/>
    <n v="100"/>
    <n v="135.32846851522137"/>
    <n v="60"/>
    <n v="82.121820492954427"/>
    <n v="80"/>
    <n v="0"/>
    <n v="0"/>
    <n v="80"/>
    <n v="80"/>
    <n v="16"/>
    <n v="53.276336800556571"/>
    <n v="53.276336800556571"/>
    <s v="2. Riesgo (&gt;=40 y &lt;60)"/>
  </r>
  <r>
    <s v="68895"/>
    <x v="1"/>
    <x v="20"/>
    <x v="876"/>
    <s v="Rural"/>
    <n v="6"/>
    <s v="G1"/>
    <n v="0"/>
    <n v="951.32393400000001"/>
    <n v="7690.7930630000001"/>
    <n v="17134.983618000002"/>
    <n v="5981.8841104000012"/>
    <n v="1003.493005"/>
    <n v="11465.110743000001"/>
    <n v="3099.5278450000001"/>
    <n v="5981.8841104000012"/>
    <n v="2391.9056314000013"/>
    <n v="0"/>
    <n v="2079.8943960000015"/>
    <n v="3989.4149560000001"/>
    <n v="0"/>
    <n v="38176.097901499998"/>
    <n v="10872.105571399999"/>
    <s v="Si"/>
    <n v="51.669091567693584"/>
    <n v="80"/>
    <n v="4392.51"/>
    <n v="4915.137393"/>
    <n v="11465.110743000001"/>
    <n v="10057.653391"/>
    <n v="8642.116997000001"/>
    <n v="17134.983618000002"/>
    <n v="6069.309352000002"/>
    <n v="17134.983618000002"/>
    <n v="50.435513623261407"/>
    <n v="49.564486376738593"/>
    <n v="27.034434420028695"/>
    <n v="35.270503174382192"/>
    <n v="28.478828819675719"/>
    <n v="71.521171180324274"/>
    <n v="39.985823651138197"/>
    <n v="50"/>
    <n v="35.420572831037305"/>
    <n v="0"/>
    <n v="41.271232146289009"/>
    <n v="33.016985717031211"/>
    <n v="28.330908432306416"/>
    <n v="100"/>
    <n v="111.89814919032625"/>
    <n v="80"/>
    <n v="87.723996884554111"/>
    <n v="80"/>
    <n v="0"/>
    <n v="0"/>
    <n v="86.666666666666671"/>
    <n v="86.666666666666671"/>
    <n v="17.333333333333336"/>
    <n v="50.350319050364547"/>
    <n v="50.350319050364547"/>
    <s v="2. Riesgo (&gt;=40 y &lt;60)"/>
  </r>
  <r>
    <s v="70001"/>
    <x v="1"/>
    <x v="21"/>
    <x v="893"/>
    <s v="Ciudades y aglomeraciones"/>
    <n v="2"/>
    <s v="G1"/>
    <n v="1"/>
    <n v="0"/>
    <n v="466255.99366500002"/>
    <n v="601250.04127099994"/>
    <n v="115023.992822"/>
    <n v="36851.516900000002"/>
    <n v="589583.13644600008"/>
    <n v="59860.636558999999"/>
    <n v="115023.992822"/>
    <n v="46464.845486000006"/>
    <n v="2578.4938339999999"/>
    <n v="-50749.696236000047"/>
    <n v="29166.510563"/>
    <n v="0"/>
    <n v="612783.31562642008"/>
    <n v="291530.62644587999"/>
    <s v="NO"/>
    <n v="66.404633603522328"/>
    <n v="70"/>
    <n v="123060.07689900001"/>
    <n v="113303.59301900001"/>
    <n v="583440.59017099999"/>
    <n v="518788.670858"/>
    <n v="466255.99366500002"/>
    <n v="601250.04127099994"/>
    <n v="-19004.691839000046"/>
    <n v="601250.04127099994"/>
    <n v="77.547769091103589"/>
    <n v="22.452230908896411"/>
    <n v="10.153044220334927"/>
    <n v="13.246179773513667"/>
    <n v="47.574830941319227"/>
    <n v="52.425169058680773"/>
    <n v="40.395785562673431"/>
    <n v="50"/>
    <n v="-3.1608632905580309"/>
    <n v="100"/>
    <n v="47.624715948218167"/>
    <n v="38.099772758574538"/>
    <n v="0"/>
    <n v="0"/>
    <n v="92.071771669696332"/>
    <n v="100"/>
    <n v="88.918851310284865"/>
    <n v="80"/>
    <n v="0"/>
    <n v="0"/>
    <n v="60"/>
    <n v="60"/>
    <n v="12"/>
    <n v="50.099772758574538"/>
    <n v="50.099772758574538"/>
    <s v="2. Riesgo (&gt;=40 y &lt;60)"/>
  </r>
  <r>
    <s v="70110"/>
    <x v="1"/>
    <x v="21"/>
    <x v="203"/>
    <s v="Intermedio"/>
    <n v="6"/>
    <s v="G4"/>
    <n v="0"/>
    <n v="1948.1775130000001"/>
    <n v="13608.773067"/>
    <n v="18349.026852000003"/>
    <n v="3954.1046530000003"/>
    <n v="1515.8556169999999"/>
    <n v="13554.079877"/>
    <n v="5621.3260749999999"/>
    <n v="3954.1046530000003"/>
    <n v="1887.3702360000002"/>
    <n v="0"/>
    <n v="5682.6113960000039"/>
    <n v="652.09117800000001"/>
    <n v="0"/>
    <n v="31084.4385272"/>
    <n v="10823.26258133"/>
    <s v="Si"/>
    <n v="63.451745399183764"/>
    <n v="80"/>
    <n v="1403.4242899999999"/>
    <n v="2005.92714"/>
    <n v="10599.681038999999"/>
    <n v="10600.681038999999"/>
    <n v="15556.950580000001"/>
    <n v="18349.026852000003"/>
    <n v="6334.7025740000036"/>
    <n v="18349.026852000003"/>
    <n v="84.783518523786597"/>
    <n v="15.216481476213403"/>
    <n v="41.473313762440362"/>
    <n v="57.900814023937009"/>
    <n v="34.81890969933157"/>
    <n v="65.18109030066843"/>
    <n v="47.73192420610421"/>
    <n v="70"/>
    <n v="34.523370776524509"/>
    <n v="0"/>
    <n v="41.659677160163767"/>
    <n v="33.327741728131016"/>
    <n v="16.548254600816236"/>
    <n v="73.307210601529306"/>
    <n v="142.93091221899832"/>
    <n v="50"/>
    <n v="100.00943424614685"/>
    <n v="100"/>
    <n v="1.0919195328627493"/>
    <n v="0"/>
    <n v="74.435736867176431"/>
    <n v="75.527656400039177"/>
    <n v="15.105531280007837"/>
    <n v="48.2148891015663"/>
    <n v="48.433273008138855"/>
    <s v="2. Riesgo (&gt;=40 y &lt;60)"/>
  </r>
  <r>
    <s v="70124"/>
    <x v="1"/>
    <x v="21"/>
    <x v="899"/>
    <s v="Rural disperso"/>
    <n v="6"/>
    <s v="G5"/>
    <n v="0"/>
    <n v="2012.97434675"/>
    <n v="16686.87981825"/>
    <n v="27311.250237"/>
    <n v="4503.89508475"/>
    <n v="1170.8110710000001"/>
    <n v="23362.337731"/>
    <n v="7917.2863030000008"/>
    <n v="4503.89508475"/>
    <n v="1934.7802847499997"/>
    <n v="73.610857999999993"/>
    <n v="4113.1786769999999"/>
    <n v="2293.705328"/>
    <n v="0"/>
    <n v="71391.449507130004"/>
    <n v="20129.41266052"/>
    <s v="Si"/>
    <n v="58.321141969163392"/>
    <n v="80"/>
    <n v="1129.075"/>
    <n v="2490.9207379999998"/>
    <n v="20628.956760000001"/>
    <n v="16871.947184000001"/>
    <n v="18699.854165000001"/>
    <n v="27311.250237"/>
    <n v="6480.4948629999999"/>
    <n v="27311.250237"/>
    <n v="68.469418289999467"/>
    <n v="31.530581710000533"/>
    <n v="33.889101314096578"/>
    <n v="43.191594837148592"/>
    <n v="28.195831292807181"/>
    <n v="71.804168707192815"/>
    <n v="42.957934151287951"/>
    <n v="50"/>
    <n v="23.728298070443255"/>
    <n v="20"/>
    <n v="43.30526905086839"/>
    <n v="34.644215240694713"/>
    <n v="21.678858030836608"/>
    <n v="96.035300979041423"/>
    <n v="220.61605632929607"/>
    <n v="0"/>
    <n v="81.787689897702805"/>
    <n v="80"/>
    <n v="0"/>
    <n v="0"/>
    <n v="58.678433659680479"/>
    <n v="58.678433659680479"/>
    <n v="11.735686731936097"/>
    <n v="46.379901972630812"/>
    <n v="46.379901972630812"/>
    <s v="2. Riesgo (&gt;=40 y &lt;60)"/>
  </r>
  <r>
    <s v="70204"/>
    <x v="1"/>
    <x v="21"/>
    <x v="894"/>
    <s v="Rural"/>
    <n v="6"/>
    <s v="G5"/>
    <n v="0"/>
    <n v="3716.1092269999999"/>
    <n v="14744.961391000001"/>
    <n v="20847.064848000002"/>
    <n v="5805.7900650000001"/>
    <n v="1740.8739430000001"/>
    <n v="21356.925431"/>
    <n v="7087.8071849999997"/>
    <n v="5805.7900650000001"/>
    <n v="2926.9831330000002"/>
    <n v="135.658672"/>
    <n v="1600.2595110000002"/>
    <n v="1832.2452519999999"/>
    <n v="0"/>
    <n v="65279.590454739999"/>
    <n v="14653.267421500001"/>
    <s v="Si"/>
    <n v="56.853089807394618"/>
    <n v="80"/>
    <n v="1173.1996140000001"/>
    <n v="2089.6808380000002"/>
    <n v="16367.998405"/>
    <n v="15241.132396000001"/>
    <n v="18461.070618000002"/>
    <n v="20847.064848000002"/>
    <n v="3568.1634350000004"/>
    <n v="20847.064848000002"/>
    <n v="88.554771391575997"/>
    <n v="11.445228608424003"/>
    <n v="33.187394917397178"/>
    <n v="42.297271376046098"/>
    <n v="22.446935281647459"/>
    <n v="77.553064718352545"/>
    <n v="50.414897890387294"/>
    <n v="70"/>
    <n v="17.115903178774435"/>
    <n v="40"/>
    <n v="48.259112940564528"/>
    <n v="38.607290352451628"/>
    <n v="23.146910192605382"/>
    <n v="100"/>
    <n v="178.11809798294053"/>
    <n v="0"/>
    <n v="93.115431825459055"/>
    <n v="100"/>
    <n v="0"/>
    <n v="0"/>
    <n v="66.666666666666671"/>
    <n v="66.666666666666671"/>
    <n v="13.333333333333336"/>
    <n v="51.940623685784963"/>
    <n v="51.940623685784963"/>
    <s v="2. Riesgo (&gt;=40 y &lt;60)"/>
  </r>
  <r>
    <s v="70215"/>
    <x v="1"/>
    <x v="21"/>
    <x v="882"/>
    <s v="Intermedio"/>
    <n v="6"/>
    <s v="G3"/>
    <n v="0"/>
    <n v="1755.4848669999999"/>
    <n v="58294.247493000003"/>
    <n v="76388.242666999999"/>
    <n v="16171.079651999999"/>
    <n v="6379.5067829999998"/>
    <n v="74071.414195999998"/>
    <n v="6242.2239929999996"/>
    <n v="16171.079651999999"/>
    <n v="7229.3591009999982"/>
    <n v="519.61337800000001"/>
    <n v="652.94938900000125"/>
    <n v="4856.5080230000003"/>
    <n v="0"/>
    <n v="232950.35724899999"/>
    <n v="67767.359106999997"/>
    <s v="Si"/>
    <n v="74.647117092655208"/>
    <n v="80"/>
    <n v="12300.425999999999"/>
    <n v="14415.594784999999"/>
    <n v="66793.572726999992"/>
    <n v="65755.931062999996"/>
    <n v="60049.732360000002"/>
    <n v="76388.242666999999"/>
    <n v="6029.0707900000016"/>
    <n v="76388.242666999999"/>
    <n v="78.61122374784216"/>
    <n v="21.38877625215784"/>
    <n v="8.4273050012012476"/>
    <n v="11.179946866064963"/>
    <n v="29.090901558293666"/>
    <n v="70.909098441706334"/>
    <n v="44.705481987443491"/>
    <n v="50"/>
    <n v="7.892668530525814"/>
    <n v="80"/>
    <n v="46.695564311985827"/>
    <n v="37.356451449588661"/>
    <n v="5.3528829073447923"/>
    <n v="23.712767544360599"/>
    <n v="117.19589862172253"/>
    <n v="80"/>
    <n v="98.446494742479103"/>
    <n v="100"/>
    <n v="0"/>
    <n v="0"/>
    <n v="67.904255848120201"/>
    <n v="67.904255848120201"/>
    <n v="13.58085116962404"/>
    <n v="50.937302619212701"/>
    <n v="50.937302619212701"/>
    <s v="2. Riesgo (&gt;=40 y &lt;60)"/>
  </r>
  <r>
    <s v="70221"/>
    <x v="1"/>
    <x v="21"/>
    <x v="895"/>
    <s v="Intermedio"/>
    <n v="5"/>
    <s v="G1"/>
    <n v="0"/>
    <n v="2401.6984077500001"/>
    <n v="16181.529828250001"/>
    <n v="72972.198423000009"/>
    <n v="56278.794589750003"/>
    <n v="6574.9343710000003"/>
    <n v="50469.642318999999"/>
    <n v="0"/>
    <n v="56278.794589750003"/>
    <n v="47755.820154750007"/>
    <n v="0"/>
    <n v="13979.581669000007"/>
    <n v="28448.514440999999"/>
    <n v="0"/>
    <n v="335075.60019011999"/>
    <n v="17824.3632755"/>
    <s v="Si"/>
    <n v="16.124088554435556"/>
    <n v="80"/>
    <n v="25078.572"/>
    <n v="53877.096182000001"/>
    <n v="50469.642318999999"/>
    <n v="33616.730493000003"/>
    <n v="18583.228236000003"/>
    <n v="72972.198423000009"/>
    <n v="42428.096110000006"/>
    <n v="72972.198423000009"/>
    <n v="25.466175663611061"/>
    <n v="74.533824336388932"/>
    <n v="0"/>
    <n v="0"/>
    <n v="5.3195049909293779"/>
    <n v="94.680495009070626"/>
    <n v="84.855797823800089"/>
    <n v="100"/>
    <n v="58.142822920115215"/>
    <n v="0"/>
    <n v="53.842863869091914"/>
    <n v="43.074291095273537"/>
    <n v="63.875911445564441"/>
    <n v="100"/>
    <n v="214.83318979246508"/>
    <n v="0"/>
    <n v="66.607823928136924"/>
    <n v="60"/>
    <n v="0.57110969274291612"/>
    <n v="0"/>
    <n v="53.333333333333336"/>
    <n v="53.904443026076251"/>
    <n v="10.780888605215251"/>
    <n v="53.740957761940209"/>
    <n v="53.85517970048879"/>
    <s v="2. Riesgo (&gt;=40 y &lt;60)"/>
  </r>
  <r>
    <s v="70230"/>
    <x v="1"/>
    <x v="21"/>
    <x v="888"/>
    <s v="Intermedio"/>
    <n v="6"/>
    <s v="G4"/>
    <n v="0"/>
    <n v="2746.8147345000002"/>
    <n v="10280.499799499999"/>
    <n v="13485.112574999999"/>
    <n v="3132.1689125000003"/>
    <n v="361.29521599999998"/>
    <n v="9772.8475980000003"/>
    <n v="3004.9946909999999"/>
    <n v="3132.1689125000003"/>
    <n v="882.93315050000001"/>
    <n v="180"/>
    <n v="2438.8102329999983"/>
    <n v="1831.631568"/>
    <n v="0"/>
    <n v="38310.257511999996"/>
    <n v="6229.8733810000003"/>
    <s v="NO"/>
    <n v="64.327009506334591"/>
    <n v="80"/>
    <n v="704.45"/>
    <n v="385.14651800000001"/>
    <n v="8797.0665800000006"/>
    <n v="6983.6009839999997"/>
    <n v="13027.314533999999"/>
    <n v="13485.112574999999"/>
    <n v="4450.4418009999981"/>
    <n v="13485.112574999999"/>
    <n v="96.605159664379002"/>
    <n v="3.394840335620998"/>
    <n v="30.748404299428223"/>
    <n v="42.927788434556462"/>
    <n v="16.261632746917989"/>
    <n v="83.738367253082004"/>
    <n v="28.189193340638521"/>
    <n v="40"/>
    <n v="33.002629946528259"/>
    <n v="0"/>
    <n v="34.012199204651893"/>
    <n v="27.209759363721517"/>
    <n v="0"/>
    <n v="0"/>
    <n v="54.673364752643906"/>
    <n v="50"/>
    <n v="79.385564727645828"/>
    <n v="70"/>
    <n v="0"/>
    <n v="0"/>
    <n v="40"/>
    <n v="40"/>
    <n v="8"/>
    <n v="35.209759363721517"/>
    <n v="35.209759363721517"/>
    <s v="1. Deterioro (&lt;40)"/>
  </r>
  <r>
    <s v="70233"/>
    <x v="1"/>
    <x v="21"/>
    <x v="885"/>
    <s v="Intermedio"/>
    <n v="6"/>
    <s v="G5"/>
    <n v="0"/>
    <n v="2044.5790575000001"/>
    <n v="13455.1060055"/>
    <n v="17606.249616000001"/>
    <n v="2841.4731335000001"/>
    <n v="353.75963000000002"/>
    <n v="10607.735363"/>
    <n v="523.20396699999992"/>
    <n v="2841.4731335000001"/>
    <n v="1014.8691275000003"/>
    <n v="90.082331999999994"/>
    <n v="5389.7672110000003"/>
    <n v="0"/>
    <n v="0"/>
    <n v="54951.045065999999"/>
    <n v="3607.4634679999999"/>
    <s v="NO"/>
    <n v="48.11692265194371"/>
    <n v="80"/>
    <n v="745.9"/>
    <n v="796.89407600000004"/>
    <n v="10389.878399000001"/>
    <n v="7102.4378649999999"/>
    <n v="15499.685063000001"/>
    <n v="17606.249616000001"/>
    <n v="5479.8495430000003"/>
    <n v="17606.249616000001"/>
    <n v="88.035131848377176"/>
    <n v="11.964868151622824"/>
    <n v="4.9322871385436908"/>
    <n v="6.2861905287480813"/>
    <n v="6.5648678085506607"/>
    <n v="93.435132191449341"/>
    <n v="35.716302066524548"/>
    <n v="50"/>
    <n v="31.1244567271163"/>
    <n v="0"/>
    <n v="32.337238174364046"/>
    <n v="25.869790539491238"/>
    <n v="0"/>
    <n v="0"/>
    <n v="106.83658345622739"/>
    <n v="100"/>
    <n v="68.359201063253934"/>
    <n v="60"/>
    <n v="0.72838784199785012"/>
    <n v="0"/>
    <n v="53.333333333333336"/>
    <n v="54.061721175331186"/>
    <n v="10.812344235066238"/>
    <n v="36.536457206157905"/>
    <n v="36.682134774557476"/>
    <s v="1. Deterioro (&lt;40)"/>
  </r>
  <r>
    <s v="70235"/>
    <x v="1"/>
    <x v="21"/>
    <x v="881"/>
    <s v="Intermedio"/>
    <n v="6"/>
    <s v="G5"/>
    <n v="0"/>
    <n v="1943.7166159999999"/>
    <n v="25550.486249000001"/>
    <n v="30708.822272000001"/>
    <n v="4666.0352200000007"/>
    <n v="1409.3318790000001"/>
    <n v="29388.184083"/>
    <n v="1933.2401599999998"/>
    <n v="4637.1981960000003"/>
    <n v="1993.0535000000009"/>
    <n v="173.84226899999999"/>
    <n v="-1288.8340029999963"/>
    <n v="893.19579499999998"/>
    <n v="0"/>
    <n v="98312.170996000001"/>
    <n v="30066.752509999998"/>
    <s v="NO"/>
    <n v="933.9600077786173"/>
    <n v="80"/>
    <n v="3080.321254"/>
    <n v="2692.9315799999999"/>
    <n v="29353.511578999998"/>
    <n v="26710.493619000001"/>
    <n v="27494.202865000003"/>
    <n v="30708.822272000001"/>
    <n v="-221.79593899999634"/>
    <n v="30708.822272000001"/>
    <n v="89.531935225236381"/>
    <n v="10.468064774763619"/>
    <n v="6.5782906304793061"/>
    <n v="8.3840188324641982"/>
    <n v="30.582940245743647"/>
    <n v="69.417059754256357"/>
    <n v="42.97969195535331"/>
    <n v="50"/>
    <n v="-0.7222547873554489"/>
    <n v="100"/>
    <n v="47.653828672296832"/>
    <n v="38.123062937837467"/>
    <n v="0"/>
    <n v="0"/>
    <n v="87.423724928140246"/>
    <n v="80"/>
    <n v="90.995905369322628"/>
    <n v="100"/>
    <n v="0"/>
    <n v="0"/>
    <n v="60"/>
    <n v="60"/>
    <n v="12"/>
    <n v="50.123062937837467"/>
    <n v="50.123062937837467"/>
    <s v="2. Riesgo (&gt;=40 y &lt;60)"/>
  </r>
  <r>
    <s v="70265"/>
    <x v="1"/>
    <x v="21"/>
    <x v="879"/>
    <s v="Intermedio"/>
    <n v="6"/>
    <s v="G5"/>
    <n v="0"/>
    <n v="4000.1096710000002"/>
    <n v="25811.136058"/>
    <n v="35533.355737999998"/>
    <n v="7098.3928889999997"/>
    <n v="2027.100518"/>
    <n v="35728.319860999996"/>
    <n v="12785.062071"/>
    <n v="7098.3928889999997"/>
    <n v="3712.7302399999994"/>
    <n v="230.12556000000001"/>
    <n v="1569.8129489999992"/>
    <n v="4583.3911479999997"/>
    <n v="0"/>
    <n v="63438.127336320002"/>
    <n v="13914.648766280001"/>
    <s v="Si"/>
    <n v="47.85830799256189"/>
    <n v="80"/>
    <n v="2493.87"/>
    <n v="3095.2597179999998"/>
    <n v="30577.880140000001"/>
    <n v="24698.528092"/>
    <n v="29811.245729000002"/>
    <n v="35533.355737999998"/>
    <n v="6383.3296569999984"/>
    <n v="35533.355737999998"/>
    <n v="83.896511066415627"/>
    <n v="16.103488933584373"/>
    <n v="35.784112213336414"/>
    <n v="45.606782605432713"/>
    <n v="21.934204792192055"/>
    <n v="78.065795207807952"/>
    <n v="52.303814371185609"/>
    <n v="70"/>
    <n v="17.964331047330699"/>
    <n v="40"/>
    <n v="49.95521334936501"/>
    <n v="39.964170679492014"/>
    <n v="32.14169200743811"/>
    <n v="100"/>
    <n v="124.11471800855699"/>
    <n v="70"/>
    <n v="80.772532232183707"/>
    <n v="80"/>
    <n v="0"/>
    <n v="0"/>
    <n v="83.333333333333329"/>
    <n v="83.333333333333329"/>
    <n v="16.666666666666668"/>
    <n v="56.630837346158685"/>
    <n v="56.630837346158685"/>
    <s v="2. Riesgo (&gt;=40 y &lt;60)"/>
  </r>
  <r>
    <s v="70400"/>
    <x v="1"/>
    <x v="21"/>
    <x v="891"/>
    <s v="Rural"/>
    <n v="6"/>
    <s v="G4"/>
    <n v="0"/>
    <n v="2353.5842280000002"/>
    <n v="15996.138625"/>
    <n v="23589.967859999997"/>
    <n v="4342.1009319999994"/>
    <n v="986.11456599999997"/>
    <n v="21710.432379000002"/>
    <n v="3211.9049850000001"/>
    <n v="4182.6310680000006"/>
    <n v="1452.7376790000008"/>
    <n v="469.63499999999999"/>
    <n v="-850.35790800000541"/>
    <n v="1400.4800600000001"/>
    <n v="0"/>
    <n v="131242.15902945001"/>
    <n v="40681.105485280001"/>
    <s v="Si"/>
    <n v="55.979421439705391"/>
    <n v="80"/>
    <n v="1010.005904"/>
    <n v="1828.6473000000001"/>
    <n v="21710.432379000002"/>
    <n v="10777.066177000001"/>
    <n v="18349.722852999999"/>
    <n v="23589.967859999997"/>
    <n v="1019.7571519999947"/>
    <n v="23589.967859999997"/>
    <n v="77.786129094793949"/>
    <n v="22.213870905206051"/>
    <n v="14.794293033550089"/>
    <n v="20.654284209307093"/>
    <n v="30.996979770922078"/>
    <n v="69.003020229077919"/>
    <n v="34.73262774989746"/>
    <n v="40"/>
    <n v="4.3228424813970676"/>
    <n v="100"/>
    <n v="50.374235068718214"/>
    <n v="40.299388054974571"/>
    <n v="24.020578560294609"/>
    <n v="100"/>
    <n v="181.05312976467513"/>
    <n v="0"/>
    <n v="49.640034748568191"/>
    <n v="0"/>
    <n v="0"/>
    <n v="0"/>
    <n v="33.333333333333336"/>
    <n v="33.333333333333336"/>
    <n v="6.6666666666666679"/>
    <n v="46.966054721641243"/>
    <n v="46.966054721641243"/>
    <s v="2. Riesgo (&gt;=40 y &lt;60)"/>
  </r>
  <r>
    <s v="70418"/>
    <x v="1"/>
    <x v="21"/>
    <x v="897"/>
    <s v="Intermedio"/>
    <n v="6"/>
    <s v="G5"/>
    <n v="0"/>
    <n v="1973.670296"/>
    <n v="28001.847278000001"/>
    <n v="32056.435565"/>
    <n v="4027.5343240000002"/>
    <n v="1350.8401100000001"/>
    <n v="30091.564795999999"/>
    <n v="1875.8592410000001"/>
    <n v="4027.5343240000002"/>
    <n v="1663.0218200000004"/>
    <n v="251.17839900000001"/>
    <n v="650.9527190000008"/>
    <n v="446.94335999999998"/>
    <n v="0"/>
    <n v="94458.138697000002"/>
    <n v="14571.961988999999"/>
    <s v="Si"/>
    <n v="60.387576130507625"/>
    <n v="80"/>
    <n v="1295.8845260000001"/>
    <n v="2053.864028"/>
    <n v="29040.970342000001"/>
    <n v="28950.925061999998"/>
    <n v="29975.517574000001"/>
    <n v="32056.435565"/>
    <n v="1349.0744780000009"/>
    <n v="32056.435565"/>
    <n v="93.508579621147902"/>
    <n v="6.4914203788520979"/>
    <n v="6.2338374681311146"/>
    <n v="7.9450139355615716"/>
    <n v="15.426899354584473"/>
    <n v="84.573100645415522"/>
    <n v="41.291313399617351"/>
    <n v="50"/>
    <n v="4.2084356985495708"/>
    <n v="100"/>
    <n v="49.801906991965843"/>
    <n v="39.841525593572676"/>
    <n v="19.612423869492375"/>
    <n v="86.88119210689581"/>
    <n v="158.49128427666707"/>
    <n v="0"/>
    <n v="99.689937082199435"/>
    <n v="100"/>
    <n v="0"/>
    <n v="0"/>
    <n v="62.293730702298603"/>
    <n v="62.293730702298603"/>
    <n v="12.458746140459722"/>
    <n v="52.3002717340324"/>
    <n v="52.3002717340324"/>
    <s v="2. Riesgo (&gt;=40 y &lt;60)"/>
  </r>
  <r>
    <s v="70429"/>
    <x v="1"/>
    <x v="21"/>
    <x v="886"/>
    <s v="Rural"/>
    <n v="6"/>
    <s v="G5"/>
    <n v="0"/>
    <n v="2019.9740139999999"/>
    <n v="52203.276760000001"/>
    <n v="58434.997307000005"/>
    <n v="5365.4527680000001"/>
    <n v="1431.9306389999999"/>
    <n v="54864.991634999998"/>
    <n v="4750.2321929999998"/>
    <n v="5365.4527680000001"/>
    <n v="1765.0006450000001"/>
    <n v="0"/>
    <n v="-30.446450999996159"/>
    <n v="2515.7662740000001"/>
    <n v="5000"/>
    <n v="126473.19033119999"/>
    <n v="26935.573382540002"/>
    <s v="NO"/>
    <n v="66.907630796276649"/>
    <n v="80"/>
    <n v="3217.5"/>
    <n v="3345.4787540000002"/>
    <n v="54864.991634999998"/>
    <n v="50670.935168999997"/>
    <n v="54223.250774"/>
    <n v="58434.997307000005"/>
    <n v="2485.3198230000039"/>
    <n v="63434.997307000005"/>
    <n v="92.792424527937001"/>
    <n v="7.2075754720629988"/>
    <n v="8.6580386717304929"/>
    <n v="11.034653735069591"/>
    <n v="21.297457043665005"/>
    <n v="78.702542956334995"/>
    <n v="32.895651519413391"/>
    <n v="40"/>
    <n v="3.9179001001167388"/>
    <n v="100"/>
    <n v="47.388954432693517"/>
    <n v="37.911163546154818"/>
    <n v="0"/>
    <n v="0"/>
    <n v="103.97758365190366"/>
    <n v="100"/>
    <n v="92.355678291356028"/>
    <n v="100"/>
    <n v="0"/>
    <n v="0"/>
    <n v="66.666666666666671"/>
    <n v="66.666666666666671"/>
    <n v="13.333333333333336"/>
    <n v="51.244496879488153"/>
    <n v="51.244496879488153"/>
    <s v="2. Riesgo (&gt;=40 y &lt;60)"/>
  </r>
  <r>
    <s v="70473"/>
    <x v="1"/>
    <x v="21"/>
    <x v="878"/>
    <s v="Intermedio"/>
    <n v="6"/>
    <s v="G4"/>
    <n v="0"/>
    <n v="2083.2019570000002"/>
    <n v="20845.825409000001"/>
    <n v="27677.819686000003"/>
    <n v="4068.1149100000002"/>
    <n v="976.07015899999999"/>
    <n v="30901.406305999997"/>
    <n v="4429.288724"/>
    <n v="4068.1149100000002"/>
    <n v="1983.6883760000005"/>
    <n v="0"/>
    <n v="866.51178300000174"/>
    <n v="1643.031915"/>
    <n v="0"/>
    <n v="45738.424423999997"/>
    <n v="16305.586257000001"/>
    <s v="NO"/>
    <n v="60.565639228423862"/>
    <n v="80"/>
    <n v="1953.9302"/>
    <n v="1984.912953"/>
    <n v="24726.881369000002"/>
    <n v="22295.883866"/>
    <n v="22929.027366000002"/>
    <n v="27677.819686000003"/>
    <n v="2509.5436980000018"/>
    <n v="27677.819686000003"/>
    <n v="82.842606918195827"/>
    <n v="17.157393081804173"/>
    <n v="14.333615370572904"/>
    <n v="20.011133005093932"/>
    <n v="35.649645702365049"/>
    <n v="64.350354297634951"/>
    <n v="48.761857024338589"/>
    <n v="70"/>
    <n v="9.0669847786795845"/>
    <n v="80"/>
    <n v="50.303776076906615"/>
    <n v="40.243020861525295"/>
    <n v="0"/>
    <n v="0"/>
    <n v="101.58566324426532"/>
    <n v="100"/>
    <n v="90.168604496773554"/>
    <n v="100"/>
    <n v="0"/>
    <n v="0"/>
    <n v="66.666666666666671"/>
    <n v="66.666666666666671"/>
    <n v="13.333333333333336"/>
    <n v="53.576354194858631"/>
    <n v="53.576354194858631"/>
    <s v="2. Riesgo (&gt;=40 y &lt;60)"/>
  </r>
  <r>
    <s v="70508"/>
    <x v="1"/>
    <x v="21"/>
    <x v="890"/>
    <s v="Rural"/>
    <n v="6"/>
    <s v="G4"/>
    <n v="0"/>
    <n v="2184.7341122500002"/>
    <n v="30936.260198749998"/>
    <n v="40441.143658000001"/>
    <n v="6460.7701132499997"/>
    <n v="2109.1446230000001"/>
    <n v="42744.995412000004"/>
    <n v="11150.827906999999"/>
    <n v="6460.7701132499997"/>
    <n v="3330.7983692499997"/>
    <n v="80.925436000000005"/>
    <n v="-297.35647900000185"/>
    <n v="3022.6141069999999"/>
    <n v="0"/>
    <n v="86670.510552630003"/>
    <n v="22873.48276576"/>
    <s v="Si"/>
    <n v="47.569724913497055"/>
    <n v="80"/>
    <n v="2897.85"/>
    <n v="4276.0360010000004"/>
    <n v="37608.528393000001"/>
    <n v="35324.665412000002"/>
    <n v="33120.994311000002"/>
    <n v="40441.143658000001"/>
    <n v="2806.183063999998"/>
    <n v="40441.143658000001"/>
    <n v="81.899252382908472"/>
    <n v="18.100747617091528"/>
    <n v="26.086861864230247"/>
    <n v="36.419817956211773"/>
    <n v="26.39130959297886"/>
    <n v="73.608690407021143"/>
    <n v="51.554200364118635"/>
    <n v="70"/>
    <n v="6.9389310246296256"/>
    <n v="80"/>
    <n v="55.625851196064886"/>
    <n v="44.500680956851909"/>
    <n v="32.430275086502945"/>
    <n v="100"/>
    <n v="147.55891440205673"/>
    <n v="50"/>
    <n v="93.927273736599886"/>
    <n v="100"/>
    <n v="0"/>
    <n v="2"/>
    <n v="83.333333333333329"/>
    <n v="85.333333333333329"/>
    <n v="17.066666666666666"/>
    <n v="61.16734762351858"/>
    <n v="61.567347623518572"/>
    <s v="3. Vulnerable (&gt;=60 y &lt;70)"/>
  </r>
  <r>
    <s v="70523"/>
    <x v="1"/>
    <x v="21"/>
    <x v="900"/>
    <s v="Intermedio"/>
    <n v="6"/>
    <s v="G5"/>
    <n v="0"/>
    <n v="2331.9288365000002"/>
    <n v="18356.171995500001"/>
    <n v="22410.853637"/>
    <n v="3680.5643705000002"/>
    <n v="946.01786800000002"/>
    <n v="56446.380133999992"/>
    <n v="42442.807409999994"/>
    <n v="3680.5643705000002"/>
    <n v="1254.6379985000003"/>
    <n v="0"/>
    <n v="3608.8630300000004"/>
    <n v="0"/>
    <n v="0"/>
    <n v="64861.656737199999"/>
    <n v="7473.7394629999999"/>
    <s v="NO"/>
    <n v="78.187370199566516"/>
    <n v="80"/>
    <n v="3261.1"/>
    <n v="1348.635534"/>
    <n v="16376.064235"/>
    <n v="4330.2836440000001"/>
    <n v="20688.100832"/>
    <n v="22410.853637"/>
    <n v="3608.8630300000004"/>
    <n v="22410.853637"/>
    <n v="92.312863968038414"/>
    <n v="7.687136031961586"/>
    <n v="75.191371544541141"/>
    <n v="95.831259286018067"/>
    <n v="11.522584896777079"/>
    <n v="88.477415103222924"/>
    <n v="34.088196053736162"/>
    <n v="40"/>
    <n v="16.103193070886952"/>
    <n v="40"/>
    <n v="54.399162084240515"/>
    <n v="43.519329667392412"/>
    <n v="0"/>
    <n v="0"/>
    <n v="41.355233939468278"/>
    <n v="0"/>
    <n v="26.442761715266318"/>
    <n v="0"/>
    <n v="0"/>
    <n v="0"/>
    <n v="0"/>
    <n v="0"/>
    <n v="0"/>
    <n v="43.519329667392412"/>
    <n v="43.519329667392412"/>
    <s v="2. Riesgo (&gt;=40 y &lt;60)"/>
  </r>
  <r>
    <s v="70670"/>
    <x v="1"/>
    <x v="21"/>
    <x v="892"/>
    <s v="Intermedio"/>
    <n v="6"/>
    <s v="G5"/>
    <n v="0"/>
    <n v="2340.1454454999998"/>
    <n v="49707.379281499998"/>
    <n v="60809.128186000002"/>
    <n v="7441.5438584999993"/>
    <n v="3105.7350000000001"/>
    <n v="70332.596275999997"/>
    <n v="5173.2189770000005"/>
    <n v="7441.5438584999993"/>
    <n v="3148.0505814999988"/>
    <n v="237.825446"/>
    <n v="-5200.0460860000021"/>
    <n v="2352.965279"/>
    <n v="500"/>
    <n v="124421.94708591"/>
    <n v="25429.410771950003"/>
    <s v="Si"/>
    <n v="77.167622322373077"/>
    <n v="80"/>
    <n v="4980.0801860000001"/>
    <n v="5101.3984129999999"/>
    <n v="61715.680995000002"/>
    <n v="54149.630448000004"/>
    <n v="52047.524726999996"/>
    <n v="60809.128186000002"/>
    <n v="-2609.2553610000023"/>
    <n v="61309.128186000002"/>
    <n v="85.591631190303474"/>
    <n v="14.408368809696526"/>
    <n v="7.3553647254811896"/>
    <n v="9.3743982809686148"/>
    <n v="20.438042779053827"/>
    <n v="79.561957220946169"/>
    <n v="42.303729459367254"/>
    <n v="50"/>
    <n v="-4.2559002846754366"/>
    <n v="100"/>
    <n v="50.668944862322263"/>
    <n v="40.535155889857812"/>
    <n v="2.8323776776269227"/>
    <n v="12.547166569858422"/>
    <n v="102.43606975126724"/>
    <n v="100"/>
    <n v="87.740473045071028"/>
    <n v="80"/>
    <n v="0"/>
    <n v="0"/>
    <n v="64.182388856619468"/>
    <n v="64.182388856619468"/>
    <n v="12.836477771323894"/>
    <n v="53.371633661181704"/>
    <n v="53.371633661181704"/>
    <s v="2. Riesgo (&gt;=40 y &lt;60)"/>
  </r>
  <r>
    <s v="70678"/>
    <x v="1"/>
    <x v="21"/>
    <x v="898"/>
    <s v="Rural disperso"/>
    <n v="6"/>
    <s v="G5"/>
    <n v="0"/>
    <n v="1714.2801139999999"/>
    <n v="27941.275932"/>
    <n v="33543.541424000003"/>
    <n v="4930.1073029999998"/>
    <n v="1173.10132"/>
    <n v="37451.863471999997"/>
    <n v="963.01028799999995"/>
    <n v="4930.1073029999998"/>
    <n v="2571.3684969999999"/>
    <n v="0"/>
    <n v="-1095.9117330000008"/>
    <n v="0"/>
    <n v="0"/>
    <n v="66946.47816844999"/>
    <n v="36900.065507290004"/>
    <s v="Si"/>
    <n v="60.339110630288772"/>
    <n v="80"/>
    <n v="2421.1160559999998"/>
    <n v="3215.8271890000001"/>
    <n v="32280.714351000002"/>
    <n v="31036.731906000001"/>
    <n v="29655.556046000002"/>
    <n v="33543.541424000003"/>
    <n v="-1095.9117330000008"/>
    <n v="33543.541424000003"/>
    <n v="88.40913865100066"/>
    <n v="11.59086134899934"/>
    <n v="2.5713280961839775"/>
    <n v="3.2771527428364813"/>
    <n v="55.118755335332899"/>
    <n v="44.881244664667101"/>
    <n v="52.156440802724653"/>
    <n v="70"/>
    <n v="-3.2671318724143097"/>
    <n v="100"/>
    <n v="45.949851751300585"/>
    <n v="36.759881401040467"/>
    <n v="19.660889369711228"/>
    <n v="87.095889712000144"/>
    <n v="132.82416516261378"/>
    <n v="60"/>
    <n v="96.146360233934971"/>
    <n v="100"/>
    <n v="1.0526444287890788"/>
    <n v="0"/>
    <n v="82.365296570666715"/>
    <n v="83.417940999455794"/>
    <n v="16.683588199891158"/>
    <n v="53.232940715173811"/>
    <n v="53.443469600931621"/>
    <s v="2. Riesgo (&gt;=40 y &lt;60)"/>
  </r>
  <r>
    <s v="70702"/>
    <x v="1"/>
    <x v="21"/>
    <x v="883"/>
    <s v="Intermedio"/>
    <n v="6"/>
    <s v="G4"/>
    <n v="0"/>
    <n v="1766.831778"/>
    <n v="17582.531426000001"/>
    <n v="21814.062733999999"/>
    <n v="3890.309604"/>
    <n v="1553.8216420000001"/>
    <n v="20291.474356999999"/>
    <n v="1953.0586000000001"/>
    <n v="3890.309604"/>
    <n v="1719.0143740000003"/>
    <n v="240.895869"/>
    <n v="-648.70685299999968"/>
    <n v="4396.7932170000004"/>
    <n v="3999.9992520000001"/>
    <n v="54612.952564059997"/>
    <n v="14430.14343731"/>
    <s v="Si"/>
    <n v="66.163991296379152"/>
    <n v="80"/>
    <n v="2020.6310900000001"/>
    <n v="2123.4778259999998"/>
    <n v="20291.474356999999"/>
    <n v="19312.680841000001"/>
    <n v="19349.363204000001"/>
    <n v="21814.062733999999"/>
    <n v="3988.9822330000006"/>
    <n v="25814.061986000001"/>
    <n v="88.70132739575169"/>
    <n v="11.29867260424831"/>
    <n v="9.6250206645346541"/>
    <n v="13.437472941418976"/>
    <n v="26.422566002787903"/>
    <n v="73.577433997212097"/>
    <n v="44.187084036512594"/>
    <n v="50"/>
    <n v="15.452749106914617"/>
    <n v="40"/>
    <n v="37.662715908575876"/>
    <n v="30.130172726860703"/>
    <n v="13.836008703620848"/>
    <n v="61.292216513933568"/>
    <n v="105.08983240478595"/>
    <n v="100"/>
    <n v="95.176331207976801"/>
    <n v="100"/>
    <n v="0.86666996205204816"/>
    <n v="0"/>
    <n v="87.097405504644527"/>
    <n v="87.964075466696571"/>
    <n v="17.592815093339315"/>
    <n v="47.549653827789612"/>
    <n v="47.722987820200018"/>
    <s v="2. Riesgo (&gt;=40 y &lt;60)"/>
  </r>
  <r>
    <s v="70708"/>
    <x v="1"/>
    <x v="21"/>
    <x v="887"/>
    <s v="Intermedio"/>
    <n v="6"/>
    <s v="G4"/>
    <n v="0"/>
    <n v="2051.210947"/>
    <n v="54269.324024000001"/>
    <n v="73018.731444999998"/>
    <n v="11746.003677999999"/>
    <n v="4042.7905580000001"/>
    <n v="99191.010812000008"/>
    <n v="16928.573474000001"/>
    <n v="11746.003677999999"/>
    <n v="6066.649574"/>
    <n v="0"/>
    <n v="-21970.402893000006"/>
    <n v="327.56049000000002"/>
    <n v="0"/>
    <n v="130937.855257"/>
    <n v="46357.40309"/>
    <s v="NO"/>
    <n v="67.904679126374376"/>
    <n v="80"/>
    <n v="10937.296385"/>
    <n v="9660.8774859999994"/>
    <n v="89309.780234000005"/>
    <n v="82708.541085999997"/>
    <n v="56320.534971000001"/>
    <n v="73018.731444999998"/>
    <n v="-21642.842403000006"/>
    <n v="73018.731444999998"/>
    <n v="77.131626168310518"/>
    <n v="22.868373831689482"/>
    <n v="17.066640752442058"/>
    <n v="23.826704513672464"/>
    <n v="35.40412587254572"/>
    <n v="64.59587412745428"/>
    <n v="51.648626548301685"/>
    <n v="70"/>
    <n v="-29.640123807549404"/>
    <n v="20"/>
    <n v="40.258190494563244"/>
    <n v="32.206552395650597"/>
    <n v="0"/>
    <n v="0"/>
    <n v="88.329667094415129"/>
    <n v="80"/>
    <n v="92.608604420810195"/>
    <n v="100"/>
    <n v="0"/>
    <n v="0"/>
    <n v="60"/>
    <n v="60"/>
    <n v="12"/>
    <n v="44.206552395650597"/>
    <n v="44.206552395650597"/>
    <s v="2. Riesgo (&gt;=40 y &lt;60)"/>
  </r>
  <r>
    <s v="70713"/>
    <x v="1"/>
    <x v="21"/>
    <x v="877"/>
    <s v="Intermedio"/>
    <n v="6"/>
    <s v="G5"/>
    <n v="0"/>
    <n v="2287.8408494999999"/>
    <n v="76356.411787499994"/>
    <n v="87695.972979999991"/>
    <n v="10507.9297465"/>
    <n v="4634.4292409999998"/>
    <n v="84367.225777"/>
    <n v="4640.5436819999995"/>
    <n v="10507.9297465"/>
    <n v="6305.6007285000005"/>
    <n v="304.749933"/>
    <n v="338.6695769999933"/>
    <n v="2300.8149130000002"/>
    <n v="0"/>
    <n v="113705.39930319"/>
    <n v="63500.917373919998"/>
    <s v="Si"/>
    <n v="66.131231443787584"/>
    <n v="80"/>
    <n v="8372.25"/>
    <n v="8220.0888969999996"/>
    <n v="83154.974384999994"/>
    <n v="80903.800847999999"/>
    <n v="78644.252636999998"/>
    <n v="87695.972979999991"/>
    <n v="2944.2344229999935"/>
    <n v="87695.972979999991"/>
    <n v="89.678294184541031"/>
    <n v="10.321705815458969"/>
    <n v="5.5004104250931691"/>
    <n v="7.0102625713427136"/>
    <n v="55.846879535243389"/>
    <n v="44.153120464756611"/>
    <n v="60.008021376430314"/>
    <n v="80"/>
    <n v="3.3573199805553875"/>
    <n v="100"/>
    <n v="48.297017770311662"/>
    <n v="38.637614216249332"/>
    <n v="13.868768556212416"/>
    <n v="61.43733957803525"/>
    <n v="98.182554235719181"/>
    <n v="100"/>
    <n v="97.292797510131791"/>
    <n v="100"/>
    <n v="0.81174900085916668"/>
    <n v="0"/>
    <n v="87.145779859345069"/>
    <n v="87.957528860204235"/>
    <n v="17.591505772040847"/>
    <n v="56.066770188118348"/>
    <n v="56.229119988290179"/>
    <s v="2. Riesgo (&gt;=40 y &lt;60)"/>
  </r>
  <r>
    <s v="70717"/>
    <x v="1"/>
    <x v="21"/>
    <x v="896"/>
    <s v="Intermedio"/>
    <n v="6"/>
    <s v="G4"/>
    <n v="0"/>
    <n v="2104.1025500000001"/>
    <n v="22467.880493000001"/>
    <n v="27498.217102000002"/>
    <n v="4214.5334540000003"/>
    <n v="847.34521700000005"/>
    <n v="24926.494285000001"/>
    <n v="5075.1282620000002"/>
    <n v="4214.5334540000003"/>
    <n v="1372.0075580000002"/>
    <n v="0"/>
    <n v="3002.0700950000028"/>
    <n v="3605.4098359999998"/>
    <n v="2999.9996259999998"/>
    <n v="58327.557404079998"/>
    <n v="11052.345825569999"/>
    <s v="NO"/>
    <n v="72.001420221161311"/>
    <n v="80"/>
    <n v="2338.7551279999998"/>
    <n v="2110.4309039999998"/>
    <n v="21653.621111"/>
    <n v="19479.522685"/>
    <n v="24571.983043"/>
    <n v="27498.217102000002"/>
    <n v="6607.4799310000026"/>
    <n v="30498.216728000003"/>
    <n v="89.358458957009361"/>
    <n v="10.641541042990639"/>
    <n v="20.3603772113837"/>
    <n v="28.425083684563656"/>
    <n v="18.948754786698629"/>
    <n v="81.051245213301371"/>
    <n v="32.554197824621184"/>
    <n v="40"/>
    <n v="21.665135341942026"/>
    <n v="20"/>
    <n v="36.02357398817113"/>
    <n v="28.818859190536905"/>
    <n v="0"/>
    <n v="0"/>
    <n v="90.237360839257562"/>
    <n v="100"/>
    <n v="89.959654254338261"/>
    <n v="80"/>
    <n v="0"/>
    <n v="0"/>
    <n v="60"/>
    <n v="60"/>
    <n v="12"/>
    <n v="40.818859190536905"/>
    <n v="40.818859190536905"/>
    <s v="2. Riesgo (&gt;=40 y &lt;60)"/>
  </r>
  <r>
    <s v="70742"/>
    <x v="1"/>
    <x v="21"/>
    <x v="880"/>
    <s v="Intermedio"/>
    <n v="6"/>
    <s v="G4"/>
    <n v="0"/>
    <n v="1881.18414525"/>
    <n v="36780.240709750004"/>
    <n v="67890.799213999999"/>
    <n v="21085.50718325"/>
    <n v="11191.412896"/>
    <n v="152677.49158"/>
    <n v="10412.032335"/>
    <n v="21085.50718325"/>
    <n v="17682.95015425"/>
    <n v="0"/>
    <n v="16438.630955999994"/>
    <n v="0"/>
    <n v="6500"/>
    <n v="214084.15492845999"/>
    <n v="38998.484536529999"/>
    <s v="Si"/>
    <n v="34.030195464859389"/>
    <n v="80"/>
    <n v="11101.002"/>
    <n v="19196.752352"/>
    <n v="48049.611229000002"/>
    <n v="38140.602803000002"/>
    <n v="38661.424855000005"/>
    <n v="67890.799213999999"/>
    <n v="16438.630955999994"/>
    <n v="74390.799213999999"/>
    <n v="56.946486567545804"/>
    <n v="43.053513432454196"/>
    <n v="6.8196249671447475"/>
    <n v="9.5208653737538054"/>
    <n v="18.216427343519204"/>
    <n v="81.7835726564808"/>
    <n v="83.863053426085301"/>
    <n v="100"/>
    <n v="22.097666821283891"/>
    <n v="20"/>
    <n v="50.871590292537761"/>
    <n v="40.697272234030208"/>
    <n v="45.969804535140611"/>
    <n v="100"/>
    <n v="172.92810461614184"/>
    <n v="0"/>
    <n v="79.377547138155634"/>
    <n v="70"/>
    <n v="0"/>
    <n v="0"/>
    <n v="56.666666666666664"/>
    <n v="56.666666666666664"/>
    <n v="11.333333333333334"/>
    <n v="52.030605567363544"/>
    <n v="52.030605567363544"/>
    <s v="2. Riesgo (&gt;=40 y &lt;60)"/>
  </r>
  <r>
    <s v="70771"/>
    <x v="1"/>
    <x v="21"/>
    <x v="389"/>
    <s v="Rural"/>
    <n v="6"/>
    <s v="G5"/>
    <n v="0"/>
    <n v="0"/>
    <n v="0"/>
    <n v="0"/>
    <n v="0"/>
    <n v="0"/>
    <n v="0"/>
    <n v="0"/>
    <n v="0"/>
    <n v="0"/>
    <n v="0"/>
    <n v="0"/>
    <n v="0"/>
    <n v="0"/>
    <n v="54267.097783999998"/>
    <n v="29471.033592"/>
    <s v="NO"/>
    <s v="N.D."/>
    <n v="80"/>
    <n v="11101.002"/>
    <n v="0"/>
    <n v="0"/>
    <n v="0"/>
    <n v="0"/>
    <n v="0"/>
    <n v="0"/>
    <n v="0"/>
    <s v="N.D."/>
    <n v="0"/>
    <s v="N.D."/>
    <n v="0"/>
    <n v="54.307370018761496"/>
    <n v="45.692629981238504"/>
    <s v="N.D."/>
    <n v="0"/>
    <n v="0"/>
    <n v="100"/>
    <n v="29.138525996247701"/>
    <n v="23.310820796998161"/>
    <n v="0"/>
    <n v="0"/>
    <n v="0"/>
    <n v="0"/>
    <s v="N.D."/>
    <n v="0"/>
    <n v="0"/>
    <n v="0"/>
    <n v="0"/>
    <n v="0"/>
    <n v="0"/>
    <n v="23.310820796998161"/>
    <s v="N.D."/>
    <s v="No Evaluado"/>
  </r>
  <r>
    <s v="70820"/>
    <x v="1"/>
    <x v="21"/>
    <x v="884"/>
    <s v="Intermedio"/>
    <n v="6"/>
    <s v="G3"/>
    <n v="0"/>
    <n v="1407.9635510000001"/>
    <n v="30190.42684"/>
    <n v="49046.478182999999"/>
    <n v="12959.009508000001"/>
    <n v="3106.6778370000002"/>
    <n v="62990.226824999998"/>
    <n v="22357.967249000001"/>
    <n v="12959.009508000001"/>
    <n v="5357.2611470000011"/>
    <n v="0"/>
    <n v="-7016.0315139999948"/>
    <n v="9722.0272139999997"/>
    <n v="0"/>
    <n v="263255.32046731003"/>
    <n v="38186.988259870006"/>
    <s v="Si"/>
    <n v="74.75313828253914"/>
    <n v="80"/>
    <n v="12919.9"/>
    <n v="11551.045957"/>
    <n v="48460.761335999996"/>
    <n v="38200.773729"/>
    <n v="31598.390391000001"/>
    <n v="49046.478182999999"/>
    <n v="2705.9957000000049"/>
    <n v="49046.478182999999"/>
    <n v="64.425401296096155"/>
    <n v="35.574598703903845"/>
    <n v="35.494343132173668"/>
    <n v="47.087991974541694"/>
    <n v="14.505685276211505"/>
    <n v="85.494314723788492"/>
    <n v="41.340051056315659"/>
    <n v="50"/>
    <n v="5.5172069437962827"/>
    <n v="80"/>
    <n v="59.631381080446808"/>
    <n v="47.705104864357452"/>
    <n v="5.2468617174608596"/>
    <n v="23.243103650341055"/>
    <n v="89.405072461861153"/>
    <n v="80"/>
    <n v="78.828257492978821"/>
    <n v="70"/>
    <n v="0"/>
    <n v="0"/>
    <n v="57.747701216780349"/>
    <n v="57.747701216780349"/>
    <n v="11.54954024335607"/>
    <n v="59.254645107713522"/>
    <n v="59.254645107713522"/>
    <s v="2. Riesgo (&gt;=40 y &lt;60)"/>
  </r>
  <r>
    <s v="70823"/>
    <x v="1"/>
    <x v="21"/>
    <x v="889"/>
    <s v="Rural"/>
    <n v="6"/>
    <s v="G2"/>
    <n v="0"/>
    <n v="2007.372705"/>
    <n v="20448.117365999999"/>
    <n v="30567.148386000001"/>
    <n v="9464.5185674000004"/>
    <n v="2792.9494610000002"/>
    <n v="24188.329773000001"/>
    <n v="1970.028845"/>
    <n v="9464.5185674000004"/>
    <n v="4879.3746173999998"/>
    <n v="236.892979"/>
    <n v="2673.9554849999986"/>
    <n v="362.66875299999998"/>
    <n v="0"/>
    <n v="109455.948302"/>
    <n v="39468.626016000002"/>
    <s v="NO"/>
    <n v="47.211087500896369"/>
    <n v="80"/>
    <n v="4949"/>
    <n v="7451.1035910000001"/>
    <n v="23308.048951000001"/>
    <n v="6191.9317730000002"/>
    <n v="22455.490071"/>
    <n v="30567.148386000001"/>
    <n v="3273.5172169999987"/>
    <n v="30567.148386000001"/>
    <n v="73.462822856203346"/>
    <n v="26.537177143796654"/>
    <n v="8.1445426926460485"/>
    <n v="10.745396125251199"/>
    <n v="36.058913771503839"/>
    <n v="63.941086228496161"/>
    <n v="51.554387924249312"/>
    <n v="70"/>
    <n v="10.709265959854129"/>
    <n v="60"/>
    <n v="46.244731899508807"/>
    <n v="36.995785519607047"/>
    <n v="0"/>
    <n v="0"/>
    <n v="150.55776098201656"/>
    <n v="0"/>
    <n v="26.565637415714896"/>
    <n v="0"/>
    <n v="0"/>
    <n v="0"/>
    <n v="0"/>
    <n v="0"/>
    <n v="0"/>
    <n v="36.995785519607047"/>
    <n v="36.995785519607047"/>
    <s v="1. Deterioro (&lt;40)"/>
  </r>
  <r>
    <s v="73001"/>
    <x v="1"/>
    <x v="22"/>
    <x v="901"/>
    <s v="Ciudades y aglomeraciones"/>
    <n v="1"/>
    <s v="C"/>
    <n v="1"/>
    <n v="0"/>
    <n v="562917.85114899999"/>
    <n v="925556.6648439999"/>
    <n v="254742.258267"/>
    <n v="22731.47248"/>
    <n v="691795.37493500009"/>
    <n v="42305.602148999998"/>
    <n v="254742.258267"/>
    <n v="133868.61794500001"/>
    <n v="12360.032862"/>
    <n v="112887.64958699979"/>
    <n v="170203.96657700001"/>
    <n v="0"/>
    <n v="1718887.4159669999"/>
    <n v="657738.54847100005"/>
    <s v="Si"/>
    <n v="42.997113576781501"/>
    <n v="65"/>
    <n v="218117.16408300001"/>
    <n v="248037.7922"/>
    <n v="691795.37493500009"/>
    <n v="616869.59521000006"/>
    <n v="562917.85114899999"/>
    <n v="925556.6648439999"/>
    <n v="295451.64902599982"/>
    <n v="925556.6648439999"/>
    <n v="60.819382813679844"/>
    <n v="39.180617186320156"/>
    <n v="6.1153346324373681"/>
    <n v="27.302122107874499"/>
    <n v="38.265365279957791"/>
    <n v="61.734634720042209"/>
    <n v="52.550612864823499"/>
    <n v="70"/>
    <n v="31.921508455216777"/>
    <n v="0"/>
    <n v="39.643474802847365"/>
    <n v="31.714779842277892"/>
    <n v="22.002886423218499"/>
    <n v="100"/>
    <n v="113.71768619988764"/>
    <n v="80"/>
    <n v="89.169372557305707"/>
    <n v="80"/>
    <n v="0"/>
    <n v="0"/>
    <n v="86.666666666666671"/>
    <n v="86.666666666666671"/>
    <n v="17.333333333333336"/>
    <n v="49.048113175611228"/>
    <n v="49.048113175611228"/>
    <s v="2. Riesgo (&gt;=40 y &lt;60)"/>
  </r>
  <r>
    <s v="73024"/>
    <x v="1"/>
    <x v="22"/>
    <x v="902"/>
    <s v="Rural disperso"/>
    <n v="6"/>
    <s v="G2"/>
    <n v="0"/>
    <n v="960.50002800000004"/>
    <n v="6238.8417840000002"/>
    <n v="12371.847115"/>
    <n v="2124.8299550000002"/>
    <n v="575.43297900000005"/>
    <n v="9786.5510480000012"/>
    <n v="2814.2880580000001"/>
    <n v="2124.8299550000002"/>
    <n v="645.72039700000005"/>
    <n v="0"/>
    <n v="1106.1865089999992"/>
    <n v="855.48235299999999"/>
    <n v="0"/>
    <n v="28564.054310020001"/>
    <n v="8200.6623768600002"/>
    <s v="Si"/>
    <n v="71.217215870880963"/>
    <n v="80"/>
    <n v="679.5"/>
    <n v="1146.1207509999999"/>
    <n v="9786.5510480000012"/>
    <n v="7307.250532"/>
    <n v="7199.3418120000006"/>
    <n v="12371.847115"/>
    <n v="1961.6688619999991"/>
    <n v="12371.847115"/>
    <n v="58.191325394502343"/>
    <n v="41.808674605497657"/>
    <n v="28.756689095032449"/>
    <n v="37.939762518013723"/>
    <n v="28.70972827545453"/>
    <n v="71.290271724545477"/>
    <n v="30.389273997222052"/>
    <n v="40"/>
    <n v="15.855909338077842"/>
    <n v="40"/>
    <n v="46.207741769611374"/>
    <n v="36.966193415689098"/>
    <n v="8.7827841291190367"/>
    <n v="38.906907184600669"/>
    <n v="168.67119220014715"/>
    <n v="0"/>
    <n v="74.666248570719134"/>
    <n v="70"/>
    <n v="0.82094383102509805"/>
    <n v="0"/>
    <n v="36.302302394866892"/>
    <n v="37.12324622589199"/>
    <n v="7.4246492451783981"/>
    <n v="44.226653894662476"/>
    <n v="44.390842660867499"/>
    <s v="2. Riesgo (&gt;=40 y &lt;60)"/>
  </r>
  <r>
    <s v="73026"/>
    <x v="1"/>
    <x v="22"/>
    <x v="903"/>
    <s v="Rural"/>
    <n v="6"/>
    <s v="G1"/>
    <n v="0"/>
    <n v="1358.7208000000001"/>
    <n v="8714.3960939999997"/>
    <n v="18766.839344"/>
    <n v="6062.5347780000002"/>
    <n v="1388.8415769999999"/>
    <n v="14994.913775000001"/>
    <n v="2867.4380339999998"/>
    <n v="6062.5347780000002"/>
    <n v="2962.9815430000003"/>
    <n v="96.700742000000005"/>
    <n v="672.37233399999968"/>
    <n v="3791.2102599999998"/>
    <n v="0"/>
    <n v="25694.086158450002"/>
    <n v="15943.849333260001"/>
    <s v="Si"/>
    <n v="48.568969227458574"/>
    <n v="80"/>
    <n v="3619.3359999999998"/>
    <n v="4703.8139780000001"/>
    <n v="14994.913775000001"/>
    <n v="12434.329390000001"/>
    <n v="10073.116893999999"/>
    <n v="18766.839344"/>
    <n v="4560.2833359999995"/>
    <n v="18766.839344"/>
    <n v="53.67508459659993"/>
    <n v="46.32491540340007"/>
    <n v="19.122737729780642"/>
    <n v="24.948499802955755"/>
    <n v="62.052603213586387"/>
    <n v="37.947396786413613"/>
    <n v="48.873641991336719"/>
    <n v="70"/>
    <n v="24.299687616060829"/>
    <n v="20"/>
    <n v="39.844162398553884"/>
    <n v="31.875329918843107"/>
    <n v="31.431030772541426"/>
    <n v="100"/>
    <n v="129.96345125183186"/>
    <n v="70"/>
    <n v="82.923647155150107"/>
    <n v="80"/>
    <n v="0"/>
    <n v="0"/>
    <n v="83.333333333333329"/>
    <n v="83.333333333333329"/>
    <n v="16.666666666666668"/>
    <n v="48.541996585509779"/>
    <n v="48.541996585509779"/>
    <s v="2. Riesgo (&gt;=40 y &lt;60)"/>
  </r>
  <r>
    <s v="73030"/>
    <x v="1"/>
    <x v="22"/>
    <x v="904"/>
    <s v="Rural"/>
    <n v="6"/>
    <s v="G2"/>
    <n v="0"/>
    <n v="1103.574149"/>
    <n v="6746.2523529999999"/>
    <n v="10865.527232"/>
    <n v="3074.4949489999999"/>
    <n v="462.67605700000001"/>
    <n v="9211.1131289999994"/>
    <n v="2437.9345159999998"/>
    <n v="3074.4949489999999"/>
    <n v="939.25816500000019"/>
    <n v="40.206553999999997"/>
    <n v="-480.82268099999783"/>
    <n v="116.63242099999999"/>
    <n v="950"/>
    <n v="18133.42616544"/>
    <n v="6097.4283088900002"/>
    <s v="Si"/>
    <n v="66.220175805776478"/>
    <n v="80"/>
    <n v="1877.2974839999999"/>
    <n v="1955.8962610000001"/>
    <n v="9211.1131289999994"/>
    <n v="7428.5825359999999"/>
    <n v="7849.8265019999999"/>
    <n v="10865.527232"/>
    <n v="-323.98370599999782"/>
    <n v="11815.527232"/>
    <n v="72.245242539925002"/>
    <n v="27.754757460074998"/>
    <n v="26.467317053402351"/>
    <n v="34.919309388385855"/>
    <n v="33.625351620042558"/>
    <n v="66.374648379957449"/>
    <n v="30.549998636540295"/>
    <n v="40"/>
    <n v="-2.7420164977704298"/>
    <n v="100"/>
    <n v="53.809743045683661"/>
    <n v="43.04779443654693"/>
    <n v="13.779824194223522"/>
    <n v="61.043324424569036"/>
    <n v="104.18680457785135"/>
    <n v="100"/>
    <n v="80.648043639938237"/>
    <n v="80"/>
    <n v="0"/>
    <n v="0"/>
    <n v="80.347774808189683"/>
    <n v="80.347774808189683"/>
    <n v="16.069554961637937"/>
    <n v="59.117349398184871"/>
    <n v="59.117349398184871"/>
    <s v="2. Riesgo (&gt;=40 y &lt;60)"/>
  </r>
  <r>
    <s v="73043"/>
    <x v="1"/>
    <x v="22"/>
    <x v="905"/>
    <s v="Rural disperso"/>
    <n v="6"/>
    <s v="G4"/>
    <n v="0"/>
    <n v="2285.118888"/>
    <n v="13194.640616999999"/>
    <n v="18184.719903999998"/>
    <n v="3473.7422389999997"/>
    <n v="544.17991500000005"/>
    <n v="18010.586041999999"/>
    <n v="6147.4745350000003"/>
    <n v="3473.7422389999997"/>
    <n v="1241.2615819999996"/>
    <n v="0"/>
    <n v="-1876.6588190000039"/>
    <n v="8868.7644830000008"/>
    <n v="0"/>
    <n v="110835.51377799999"/>
    <n v="9589.5895049999999"/>
    <s v="NO"/>
    <n v="62.355491329479776"/>
    <n v="80"/>
    <n v="1441.972"/>
    <n v="1171.0239999999999"/>
    <n v="17828.898066000002"/>
    <n v="15417.047165"/>
    <n v="15479.759504999998"/>
    <n v="18184.719903999998"/>
    <n v="6992.105663999997"/>
    <n v="18184.719903999998"/>
    <n v="85.125091762315222"/>
    <n v="14.874908237684778"/>
    <n v="34.132562486663815"/>
    <n v="47.652405207382721"/>
    <n v="8.652090993332374"/>
    <n v="91.347909006667621"/>
    <n v="35.732691046107284"/>
    <n v="50"/>
    <n v="38.450444664049954"/>
    <n v="0"/>
    <n v="40.775044490347021"/>
    <n v="32.620035592277617"/>
    <n v="0"/>
    <n v="0"/>
    <n v="81.209898666548312"/>
    <n v="80"/>
    <n v="86.472237980879825"/>
    <n v="80"/>
    <n v="1.7003420941394412"/>
    <n v="0"/>
    <n v="53.333333333333336"/>
    <n v="55.03367542747278"/>
    <n v="11.006735085494556"/>
    <n v="43.286702258944288"/>
    <n v="43.626770677772171"/>
    <s v="2. Riesgo (&gt;=40 y &lt;60)"/>
  </r>
  <r>
    <s v="73055"/>
    <x v="1"/>
    <x v="22"/>
    <x v="906"/>
    <s v="Rural"/>
    <n v="6"/>
    <s v="G2"/>
    <n v="0"/>
    <n v="1254.7722920000001"/>
    <n v="10998.253638"/>
    <n v="20435.033136000002"/>
    <n v="7556.4460900000004"/>
    <n v="2268.5966600000002"/>
    <n v="17727.02793"/>
    <n v="3055.6098550000002"/>
    <n v="7556.4460900000004"/>
    <n v="4238.9538200000006"/>
    <n v="12.083780000000001"/>
    <n v="-609.48706399999719"/>
    <n v="1584.431783"/>
    <n v="1500"/>
    <n v="43067.866797219998"/>
    <n v="31938.573399549998"/>
    <s v="Si"/>
    <n v="36.738022426095824"/>
    <n v="80"/>
    <n v="5201.8054099999999"/>
    <n v="6278.8445780000002"/>
    <n v="17727.02793"/>
    <n v="16144.320798999999"/>
    <n v="12253.02593"/>
    <n v="20435.033136000002"/>
    <n v="987.02849900000285"/>
    <n v="21935.033136000002"/>
    <n v="59.960881141974177"/>
    <n v="40.039118858025823"/>
    <n v="17.237011568244313"/>
    <n v="22.741426290706521"/>
    <n v="74.15870758105811"/>
    <n v="25.84129241894189"/>
    <n v="56.097188671930304"/>
    <n v="80"/>
    <n v="4.4997812078983443"/>
    <n v="100"/>
    <n v="53.724367513534844"/>
    <n v="42.979494010827878"/>
    <n v="43.261977573904176"/>
    <n v="100"/>
    <n v="120.7051029999986"/>
    <n v="70"/>
    <n v="91.071785201389929"/>
    <n v="100"/>
    <n v="0.3923654531243741"/>
    <n v="0"/>
    <n v="90"/>
    <n v="90.39236545312437"/>
    <n v="18.078473090624875"/>
    <n v="60.979494010827878"/>
    <n v="61.057967101452753"/>
    <s v="3. Vulnerable (&gt;=60 y &lt;70)"/>
  </r>
  <r>
    <s v="73067"/>
    <x v="1"/>
    <x v="22"/>
    <x v="907"/>
    <s v="Rural disperso"/>
    <n v="6"/>
    <s v="G4"/>
    <n v="0"/>
    <n v="2497.4594347500001"/>
    <n v="23232.95824625"/>
    <n v="33201.921182999999"/>
    <n v="5471.1869297499998"/>
    <n v="1473.245533"/>
    <n v="40116.322697000003"/>
    <n v="9456.045610000001"/>
    <n v="5471.1869297499998"/>
    <n v="2358.6553967499999"/>
    <n v="245.65554700000001"/>
    <n v="-2202.9800520000063"/>
    <n v="15619.312497999999"/>
    <n v="0"/>
    <n v="100554.66121436999"/>
    <n v="29616.01472666"/>
    <s v="NO"/>
    <n v="56.471816283924845"/>
    <n v="80"/>
    <n v="2153.5"/>
    <n v="2955.5425399999999"/>
    <n v="32292.369702000004"/>
    <n v="26346.556736999999"/>
    <n v="25730.417680999999"/>
    <n v="33201.921182999999"/>
    <n v="13661.987992999993"/>
    <n v="33201.921182999999"/>
    <n v="77.49677357277281"/>
    <n v="22.50322642722719"/>
    <n v="23.571566320826179"/>
    <n v="32.908218658695041"/>
    <n v="29.452652287816228"/>
    <n v="70.547347712183779"/>
    <n v="43.110488218280928"/>
    <n v="50"/>
    <n v="41.148185123682502"/>
    <n v="0"/>
    <n v="35.191758559621199"/>
    <n v="28.15340684769696"/>
    <n v="0"/>
    <n v="0"/>
    <n v="137.24367494775947"/>
    <n v="60"/>
    <n v="81.587560715212064"/>
    <n v="80"/>
    <n v="0.86795840280228687"/>
    <n v="0"/>
    <n v="46.666666666666664"/>
    <n v="47.534625069468952"/>
    <n v="9.50692501389379"/>
    <n v="37.486740181030292"/>
    <n v="37.660331861590748"/>
    <s v="1. Deterioro (&lt;40)"/>
  </r>
  <r>
    <s v="73124"/>
    <x v="1"/>
    <x v="22"/>
    <x v="908"/>
    <s v="Rural"/>
    <n v="5"/>
    <s v="G2"/>
    <n v="0"/>
    <n v="1394.6594809999999"/>
    <n v="17403.317105999999"/>
    <n v="31067.224988999998"/>
    <n v="11921.037832999998"/>
    <n v="963.42638099999999"/>
    <n v="33424.603993000004"/>
    <n v="705.14915599999995"/>
    <n v="11921.037832999998"/>
    <n v="6078.3723689999988"/>
    <n v="0"/>
    <n v="-8200.0444680000037"/>
    <n v="5147.6668680000002"/>
    <n v="1903.1808289999999"/>
    <n v="47676.694897460002"/>
    <n v="22286.642725450001"/>
    <s v="Si"/>
    <n v="55.863584056909723"/>
    <n v="80"/>
    <n v="7293.6887539999998"/>
    <n v="10332.608316"/>
    <n v="33424.603993000004"/>
    <n v="26213.615400999999"/>
    <n v="18797.976586999997"/>
    <n v="31067.224988999998"/>
    <n v="-3052.3776000000034"/>
    <n v="32970.405817999999"/>
    <n v="60.507420903076522"/>
    <n v="39.492579096923478"/>
    <n v="2.1096709362590409"/>
    <n v="2.7833668211355453"/>
    <n v="46.745360124863296"/>
    <n v="53.254639875136704"/>
    <n v="50.988617385088368"/>
    <n v="70"/>
    <n v="-9.2579315427581914"/>
    <n v="80"/>
    <n v="49.106117158639144"/>
    <n v="39.284893726911321"/>
    <n v="24.136415943090277"/>
    <n v="88.33056890065096"/>
    <n v="141.66505679767866"/>
    <n v="50"/>
    <n v="78.426106129753464"/>
    <n v="70"/>
    <n v="0"/>
    <n v="0"/>
    <n v="69.443522966883663"/>
    <n v="69.443522966883663"/>
    <n v="13.888704593376733"/>
    <n v="53.17359832028805"/>
    <n v="53.17359832028805"/>
    <s v="2. Riesgo (&gt;=40 y &lt;60)"/>
  </r>
  <r>
    <s v="73148"/>
    <x v="1"/>
    <x v="22"/>
    <x v="909"/>
    <s v="Rural"/>
    <n v="6"/>
    <s v="G1"/>
    <n v="0"/>
    <n v="1087.9308370000001"/>
    <n v="7122.6601430000001"/>
    <n v="20353.425340000002"/>
    <n v="10880.926942000002"/>
    <n v="4839.3442670000004"/>
    <n v="14676.983881"/>
    <n v="1714.1408200000001"/>
    <n v="10880.926942000002"/>
    <n v="7020.1378010000017"/>
    <n v="85.052054999999996"/>
    <n v="1815.6523180000004"/>
    <n v="2680.2263889999999"/>
    <n v="0"/>
    <n v="34950.611960000002"/>
    <n v="15923.902452"/>
    <s v="Si"/>
    <n v="40.842892125273877"/>
    <n v="80"/>
    <n v="6719.6460319999996"/>
    <n v="9767.974483"/>
    <n v="14676.983881"/>
    <n v="11896.771537000001"/>
    <n v="8210.5909800000009"/>
    <n v="20353.425340000002"/>
    <n v="4580.930762"/>
    <n v="20353.425340000002"/>
    <n v="40.340094322423276"/>
    <n v="59.659905677576724"/>
    <n v="11.679108145775308"/>
    <n v="15.237160671811223"/>
    <n v="45.56115489544063"/>
    <n v="54.43884510455937"/>
    <n v="64.517828659454679"/>
    <n v="80"/>
    <n v="22.506927878116066"/>
    <n v="20"/>
    <n v="45.867182290789465"/>
    <n v="36.693745832631571"/>
    <n v="39.157107874726123"/>
    <n v="100"/>
    <n v="145.36442003765356"/>
    <n v="50"/>
    <n v="81.057331897740198"/>
    <n v="80"/>
    <n v="0"/>
    <n v="0"/>
    <n v="76.666666666666671"/>
    <n v="76.666666666666671"/>
    <n v="15.333333333333336"/>
    <n v="52.027079165964906"/>
    <n v="52.027079165964906"/>
    <s v="2. Riesgo (&gt;=40 y &lt;60)"/>
  </r>
  <r>
    <s v="73152"/>
    <x v="1"/>
    <x v="22"/>
    <x v="910"/>
    <s v="Rural"/>
    <n v="6"/>
    <s v="G4"/>
    <n v="0"/>
    <n v="1137.9014629999999"/>
    <n v="8031.1919589999998"/>
    <n v="12759.553288999999"/>
    <n v="1968.1421129999999"/>
    <n v="451.66757799999999"/>
    <n v="11100.116204"/>
    <n v="302.31764700000002"/>
    <n v="1968.1421129999999"/>
    <n v="721.94336999999973"/>
    <n v="0"/>
    <n v="588.47048399999949"/>
    <n v="878.47764299999994"/>
    <n v="0"/>
    <n v="15316.728829920001"/>
    <n v="5086.1663815299999"/>
    <s v="Si"/>
    <n v="53.646563814866767"/>
    <n v="80"/>
    <n v="542.25900000000001"/>
    <n v="830.24064999999996"/>
    <n v="10924.884061999999"/>
    <n v="9076.2051589999992"/>
    <n v="9169.0934219999999"/>
    <n v="12759.553288999999"/>
    <n v="1466.9481269999994"/>
    <n v="12759.553288999999"/>
    <n v="71.860614665128338"/>
    <n v="28.139385334871662"/>
    <n v="2.723553892985894"/>
    <n v="3.8023483810633119"/>
    <n v="33.206609831693186"/>
    <n v="66.793390168306814"/>
    <n v="36.681465491308238"/>
    <n v="50"/>
    <n v="11.496861165701265"/>
    <n v="60"/>
    <n v="41.747024776848363"/>
    <n v="33.397619821478692"/>
    <n v="26.353436185133233"/>
    <n v="100"/>
    <n v="153.10776769034723"/>
    <n v="0"/>
    <n v="83.078274400821726"/>
    <n v="80"/>
    <n v="0"/>
    <n v="0"/>
    <n v="60"/>
    <n v="60"/>
    <n v="12"/>
    <n v="45.397619821478692"/>
    <n v="45.397619821478692"/>
    <s v="2. Riesgo (&gt;=40 y &lt;60)"/>
  </r>
  <r>
    <s v="73168"/>
    <x v="1"/>
    <x v="22"/>
    <x v="911"/>
    <s v="Intermedio"/>
    <n v="6"/>
    <s v="G3"/>
    <n v="0"/>
    <n v="1529.3642520000001"/>
    <n v="45072.608217000001"/>
    <n v="63036.934087000001"/>
    <n v="11550.9478903"/>
    <n v="2792.2653909999999"/>
    <n v="55176.418804000001"/>
    <n v="5817.8647620000002"/>
    <n v="11550.9478903"/>
    <n v="4063.4072482999991"/>
    <n v="74.809419000000005"/>
    <n v="1317.693005000001"/>
    <n v="8387.1551080000008"/>
    <n v="0"/>
    <n v="170881.77789048999"/>
    <n v="61695.750837550004"/>
    <s v="Si"/>
    <n v="53.191230207064557"/>
    <n v="80"/>
    <n v="9273.0239970000002"/>
    <n v="9674.4614430000001"/>
    <n v="54231.700440000001"/>
    <n v="50293.848527000002"/>
    <n v="46601.972469"/>
    <n v="63036.934087000001"/>
    <n v="9779.6575320000011"/>
    <n v="63036.934087000001"/>
    <n v="73.928044160083346"/>
    <n v="26.071955839916654"/>
    <n v="10.544114475182713"/>
    <n v="13.988177663612023"/>
    <n v="36.104347461253525"/>
    <n v="63.895652538746475"/>
    <n v="35.178128123253657"/>
    <n v="50"/>
    <n v="15.514170658272613"/>
    <n v="40"/>
    <n v="38.791157208455033"/>
    <n v="31.032925766764027"/>
    <n v="26.808769792935443"/>
    <n v="100"/>
    <n v="104.32908882938158"/>
    <n v="100"/>
    <n v="92.738837467660275"/>
    <n v="100"/>
    <n v="0"/>
    <n v="0"/>
    <n v="100"/>
    <n v="100"/>
    <n v="20"/>
    <n v="51.032925766764023"/>
    <n v="51.032925766764023"/>
    <s v="2. Riesgo (&gt;=40 y &lt;60)"/>
  </r>
  <r>
    <s v="73200"/>
    <x v="1"/>
    <x v="22"/>
    <x v="912"/>
    <s v="Rural disperso"/>
    <n v="6"/>
    <s v="G1"/>
    <n v="0"/>
    <n v="1541.7995759999999"/>
    <n v="9106.0254000000004"/>
    <n v="15763.686049000002"/>
    <n v="5524.5385110000007"/>
    <n v="1494.175481"/>
    <n v="12761.521024000001"/>
    <n v="2140.091684"/>
    <n v="5524.5385110000007"/>
    <n v="2451.2057930000005"/>
    <n v="0"/>
    <n v="-71.167692999999417"/>
    <n v="1151.1312519999999"/>
    <n v="0"/>
    <n v="36630.414724629998"/>
    <n v="9433.7963319200007"/>
    <s v="NO"/>
    <n v="63.728727457454916"/>
    <n v="80"/>
    <n v="3110"/>
    <n v="3923.3617760000002"/>
    <n v="12761.521024000001"/>
    <n v="11697.474752"/>
    <n v="10647.824976"/>
    <n v="15763.686049000002"/>
    <n v="1079.9635590000005"/>
    <n v="15763.686049000002"/>
    <n v="67.546543003344468"/>
    <n v="32.453456996655532"/>
    <n v="16.769879389574555"/>
    <n v="21.878840705681313"/>
    <n v="25.753998153825957"/>
    <n v="74.246001846174039"/>
    <n v="44.369421773771037"/>
    <n v="50"/>
    <n v="6.8509583078667697"/>
    <n v="80"/>
    <n v="51.715659909702175"/>
    <n v="41.372527927761745"/>
    <n v="0"/>
    <n v="0"/>
    <n v="126.15311176848874"/>
    <n v="70"/>
    <n v="91.662073274816549"/>
    <n v="100"/>
    <n v="0"/>
    <n v="0"/>
    <n v="56.666666666666664"/>
    <n v="56.666666666666664"/>
    <n v="11.333333333333334"/>
    <n v="52.70586126109508"/>
    <n v="52.70586126109508"/>
    <s v="2. Riesgo (&gt;=40 y &lt;60)"/>
  </r>
  <r>
    <s v="73217"/>
    <x v="1"/>
    <x v="22"/>
    <x v="913"/>
    <s v="Rural disperso"/>
    <n v="6"/>
    <s v="G5"/>
    <n v="0"/>
    <n v="2333.9124379999998"/>
    <n v="27462.261624999999"/>
    <n v="36210.746612999996"/>
    <n v="5293.483060999999"/>
    <n v="1127.677876"/>
    <n v="34909.431787000001"/>
    <n v="2755.5830530000003"/>
    <n v="5293.483060999999"/>
    <n v="2225.7103439999992"/>
    <n v="15.308230999999999"/>
    <n v="-782.58981500000664"/>
    <n v="5499.3454879999999"/>
    <n v="0"/>
    <n v="47929.377201000003"/>
    <n v="25076.624597999999"/>
    <s v="Si"/>
    <n v="63.01192327630897"/>
    <n v="80"/>
    <n v="2816.9479999999999"/>
    <n v="2959.5706230000001"/>
    <n v="33925.563711000003"/>
    <n v="29439.310014999999"/>
    <n v="29796.174062999999"/>
    <n v="36210.746612999996"/>
    <n v="4732.0639039999933"/>
    <n v="36210.746612999996"/>
    <n v="82.285445206210952"/>
    <n v="17.714554793789048"/>
    <n v="7.8935202091320136"/>
    <n v="10.060276416060017"/>
    <n v="52.319946684967142"/>
    <n v="47.680053315032858"/>
    <n v="42.04623531145365"/>
    <n v="50"/>
    <n v="13.068120231194399"/>
    <n v="60"/>
    <n v="37.090976904976387"/>
    <n v="29.672781523981111"/>
    <n v="16.98807672369103"/>
    <n v="75.255581216228691"/>
    <n v="105.06301937415955"/>
    <n v="100"/>
    <n v="86.776185256000971"/>
    <n v="80"/>
    <n v="0"/>
    <n v="0"/>
    <n v="85.085193738742888"/>
    <n v="85.085193738742888"/>
    <n v="17.017038747748579"/>
    <n v="46.689820271729687"/>
    <n v="46.689820271729687"/>
    <s v="2. Riesgo (&gt;=40 y &lt;60)"/>
  </r>
  <r>
    <s v="73226"/>
    <x v="1"/>
    <x v="22"/>
    <x v="914"/>
    <s v="Rural disperso"/>
    <n v="6"/>
    <s v="G4"/>
    <n v="0"/>
    <n v="0"/>
    <n v="7285.5031520000002"/>
    <n v="11978.916615"/>
    <n v="3296.9740100000004"/>
    <n v="294.19961599999999"/>
    <n v="10985.168538"/>
    <n v="0"/>
    <n v="3296.9740100000004"/>
    <n v="1006.9357700000005"/>
    <n v="57.433176000000003"/>
    <n v="-1296.2901629999997"/>
    <n v="2202.8463529999999"/>
    <n v="0"/>
    <n v="34813.391075710002"/>
    <n v="20787.4063943"/>
    <s v="Si"/>
    <n v="66.340206185567013"/>
    <n v="80"/>
    <n v="3682.7262169999999"/>
    <n v="3210.2021869999999"/>
    <n v="10985.168538"/>
    <n v="10455.134701000001"/>
    <n v="7285.5031520000002"/>
    <n v="11978.916615"/>
    <n v="963.98936600000025"/>
    <n v="11978.916615"/>
    <n v="60.819382805262151"/>
    <n v="39.180617194737849"/>
    <n v="0"/>
    <n v="0"/>
    <n v="59.710949585729352"/>
    <n v="40.289050414270648"/>
    <n v="30.541210423433103"/>
    <n v="40"/>
    <n v="8.0473835571481711"/>
    <n v="80"/>
    <n v="39.893933521801706"/>
    <n v="31.915146817441368"/>
    <n v="13.659793814432987"/>
    <n v="60.511601137603634"/>
    <n v="87.16917842497331"/>
    <n v="80"/>
    <n v="95.175004960856981"/>
    <n v="100"/>
    <n v="0"/>
    <n v="0"/>
    <n v="80.170533712534549"/>
    <n v="80.170533712534549"/>
    <n v="16.034106742506911"/>
    <n v="47.949253559948275"/>
    <n v="47.949253559948275"/>
    <s v="2. Riesgo (&gt;=40 y &lt;60)"/>
  </r>
  <r>
    <s v="73236"/>
    <x v="1"/>
    <x v="22"/>
    <x v="915"/>
    <s v="Rural"/>
    <n v="6"/>
    <s v="G4"/>
    <n v="0"/>
    <n v="1133.269638"/>
    <n v="10728.276921999999"/>
    <n v="14160.524479999998"/>
    <n v="2621.1809235000001"/>
    <n v="774.01920600000005"/>
    <n v="11133.016523"/>
    <n v="814.42049299999996"/>
    <n v="2621.1809235000001"/>
    <n v="1077.4745355"/>
    <n v="0"/>
    <n v="1646.3443519999964"/>
    <n v="566.49962800000003"/>
    <n v="0"/>
    <n v="20044.06407"/>
    <n v="10766.571639"/>
    <s v="Si"/>
    <n v="59.438202247191008"/>
    <n v="80"/>
    <n v="877.5"/>
    <n v="1468.6892909999999"/>
    <n v="10970.473740000001"/>
    <n v="10401.572006"/>
    <n v="11861.546559999999"/>
    <n v="14160.524479999998"/>
    <n v="2212.8439799999965"/>
    <n v="14160.524479999998"/>
    <n v="83.764881567437541"/>
    <n v="16.235118432562459"/>
    <n v="7.3153622948233901"/>
    <n v="10.212963308803296"/>
    <n v="53.714514189337251"/>
    <n v="46.285485810662749"/>
    <n v="41.106454187880864"/>
    <n v="50"/>
    <n v="15.626850425811323"/>
    <n v="40"/>
    <n v="32.546713510405695"/>
    <n v="26.037370808324557"/>
    <n v="20.561797752808992"/>
    <n v="91.086829068781228"/>
    <n v="167.37199897435895"/>
    <n v="0"/>
    <n v="94.81424642651757"/>
    <n v="100"/>
    <n v="0"/>
    <n v="0"/>
    <n v="63.695609689593745"/>
    <n v="63.695609689593745"/>
    <n v="12.73912193791875"/>
    <n v="38.776492746243306"/>
    <n v="38.776492746243306"/>
    <s v="1. Deterioro (&lt;40)"/>
  </r>
  <r>
    <s v="73268"/>
    <x v="1"/>
    <x v="22"/>
    <x v="916"/>
    <s v="Intermedio"/>
    <n v="4"/>
    <s v="G1"/>
    <n v="0"/>
    <n v="1722.0175557499999"/>
    <n v="54132.652714249998"/>
    <n v="96110.969960000002"/>
    <n v="37635.201030750002"/>
    <n v="8571.0391299999992"/>
    <n v="88517.829809000003"/>
    <n v="21494.001206000001"/>
    <n v="37635.201030750002"/>
    <n v="21078.004611750002"/>
    <n v="537.342128"/>
    <n v="-5790.5992620000034"/>
    <n v="19584.471774000001"/>
    <n v="0"/>
    <n v="273365.07353699999"/>
    <n v="77766.358374999996"/>
    <s v="Si"/>
    <n v="47.743906771832592"/>
    <n v="80"/>
    <n v="24909.006958000002"/>
    <n v="35462.724535000001"/>
    <n v="85344.372803000006"/>
    <n v="74608.166259999998"/>
    <n v="55854.670269999995"/>
    <n v="96110.969960000002"/>
    <n v="14331.214639999998"/>
    <n v="96110.969960000002"/>
    <n v="58.114771178821634"/>
    <n v="41.885228821178366"/>
    <n v="24.282114973196745"/>
    <n v="31.679686726064677"/>
    <n v="28.447803286938303"/>
    <n v="71.552196713061704"/>
    <n v="56.006090134946085"/>
    <n v="80"/>
    <n v="14.911112275700104"/>
    <n v="60"/>
    <n v="57.023422452060949"/>
    <n v="45.618737961648762"/>
    <n v="32.256093228167408"/>
    <n v="100"/>
    <n v="142.36908197422329"/>
    <n v="50"/>
    <n v="87.420135399222701"/>
    <n v="80"/>
    <n v="0"/>
    <n v="2"/>
    <n v="76.666666666666671"/>
    <n v="78.666666666666671"/>
    <n v="15.733333333333334"/>
    <n v="60.952071294982098"/>
    <n v="61.352071294982096"/>
    <s v="3. Vulnerable (&gt;=60 y &lt;70)"/>
  </r>
  <r>
    <s v="73270"/>
    <x v="1"/>
    <x v="22"/>
    <x v="917"/>
    <s v="Rural disperso"/>
    <n v="6"/>
    <s v="G4"/>
    <n v="0"/>
    <n v="1089.210538"/>
    <n v="8562.7621199999994"/>
    <n v="12896.601135999999"/>
    <n v="1987.835202"/>
    <n v="460.41260199999999"/>
    <n v="10068.144974999999"/>
    <n v="1586.500368"/>
    <n v="1987.835202"/>
    <n v="652.27171500000009"/>
    <n v="13.779044000000001"/>
    <n v="1492.8926740000006"/>
    <n v="1163.7170860000001"/>
    <n v="0"/>
    <n v="22504.855045650002"/>
    <n v="4592.8550408500005"/>
    <s v="Si"/>
    <n v="62.815405046480741"/>
    <n v="80"/>
    <n v="814.33799999999997"/>
    <n v="889.69118600000002"/>
    <n v="10068.144974999999"/>
    <n v="9177.1354749999991"/>
    <n v="9651.9726579999988"/>
    <n v="12896.601135999999"/>
    <n v="2670.3888040000011"/>
    <n v="12896.601135999999"/>
    <n v="74.841212473084582"/>
    <n v="25.158787526915418"/>
    <n v="15.757623394770397"/>
    <n v="21.999187884188824"/>
    <n v="20.408285374571921"/>
    <n v="79.591714625428082"/>
    <n v="32.813168533474844"/>
    <n v="40"/>
    <n v="20.706144012981756"/>
    <n v="20"/>
    <n v="37.34993800730647"/>
    <n v="29.879950405845179"/>
    <n v="17.184594953519259"/>
    <n v="76.126138480941492"/>
    <n v="109.2533058754473"/>
    <n v="100"/>
    <n v="91.150211859161274"/>
    <n v="100"/>
    <n v="0"/>
    <n v="0"/>
    <n v="92.042046160313831"/>
    <n v="92.042046160313831"/>
    <n v="18.408409232062766"/>
    <n v="48.288359637907945"/>
    <n v="48.288359637907945"/>
    <s v="2. Riesgo (&gt;=40 y &lt;60)"/>
  </r>
  <r>
    <s v="73275"/>
    <x v="1"/>
    <x v="22"/>
    <x v="918"/>
    <s v="Intermedio"/>
    <n v="5"/>
    <s v="G1"/>
    <n v="0"/>
    <n v="1126.1666520000001"/>
    <n v="10893.975402"/>
    <n v="34480.323593000001"/>
    <n v="18499.147715999999"/>
    <n v="4470.6997279999996"/>
    <n v="24792.340262999998"/>
    <n v="1702.1457620000001"/>
    <n v="18415.935436"/>
    <n v="10666.322486999999"/>
    <n v="315.030844"/>
    <n v="2021.5826610000004"/>
    <n v="1945.501624"/>
    <n v="0"/>
    <n v="86752.840242480001"/>
    <n v="28040.301982230001"/>
    <s v="Si"/>
    <n v="41.909056745584365"/>
    <n v="80"/>
    <n v="12334.955352000001"/>
    <n v="17289.768784"/>
    <n v="24709.127982999998"/>
    <n v="20924.287549000001"/>
    <n v="12020.142054"/>
    <n v="34480.323593000001"/>
    <n v="4282.1151289999998"/>
    <n v="34480.323593000001"/>
    <n v="34.860873685188565"/>
    <n v="65.139126314811435"/>
    <n v="6.8656114910631345"/>
    <n v="8.9572272209332979"/>
    <n v="32.322056435104003"/>
    <n v="67.677943564895997"/>
    <n v="57.918982850847563"/>
    <n v="80"/>
    <n v="12.419010852523815"/>
    <n v="60"/>
    <n v="56.35485942012815"/>
    <n v="45.083887536102523"/>
    <n v="38.090943254415635"/>
    <n v="100"/>
    <n v="140.16888015080349"/>
    <n v="50"/>
    <n v="84.682420048963337"/>
    <n v="80"/>
    <n v="0"/>
    <n v="0"/>
    <n v="76.666666666666671"/>
    <n v="76.666666666666671"/>
    <n v="15.333333333333336"/>
    <n v="60.417220869435859"/>
    <n v="60.417220869435859"/>
    <s v="3. Vulnerable (&gt;=60 y &lt;70)"/>
  </r>
  <r>
    <s v="73283"/>
    <x v="1"/>
    <x v="22"/>
    <x v="919"/>
    <s v="Intermedio"/>
    <n v="6"/>
    <s v="G3"/>
    <n v="0"/>
    <n v="1149.8843657499999"/>
    <n v="27445.55382225"/>
    <n v="42871.570783000003"/>
    <n v="7114.6842642499996"/>
    <n v="1557.9819709999999"/>
    <n v="38217.428912999996"/>
    <n v="5767.4794959999999"/>
    <n v="7114.6842642499996"/>
    <n v="3497.4963412499992"/>
    <n v="0"/>
    <n v="2343.8390850000069"/>
    <n v="2888.926136"/>
    <n v="0"/>
    <n v="106709.99055886999"/>
    <n v="37688.74752723"/>
    <s v="Si"/>
    <n v="60.490169674117965"/>
    <n v="80"/>
    <n v="4719.802549"/>
    <n v="5874.1109489999999"/>
    <n v="36910.543774999998"/>
    <n v="32676.419494000002"/>
    <n v="28595.438188"/>
    <n v="42871.570783000003"/>
    <n v="5232.7652210000069"/>
    <n v="42871.570783000003"/>
    <n v="66.70023436449182"/>
    <n v="33.29976563550818"/>
    <n v="15.091228426510241"/>
    <n v="20.020532296859319"/>
    <n v="35.31885564776411"/>
    <n v="64.68114435223589"/>
    <n v="49.158841226789008"/>
    <n v="70"/>
    <n v="12.205676455118299"/>
    <n v="60"/>
    <n v="49.600288456920673"/>
    <n v="39.680230765536542"/>
    <n v="19.509830325882035"/>
    <n v="86.426712363308269"/>
    <n v="124.45670953426998"/>
    <n v="70"/>
    <n v="88.528686256126562"/>
    <n v="80"/>
    <n v="0"/>
    <n v="0"/>
    <n v="78.808904121102756"/>
    <n v="78.808904121102756"/>
    <n v="15.761780824220551"/>
    <n v="55.442011589757094"/>
    <n v="55.442011589757094"/>
    <s v="2. Riesgo (&gt;=40 y &lt;60)"/>
  </r>
  <r>
    <s v="73319"/>
    <x v="1"/>
    <x v="22"/>
    <x v="161"/>
    <s v="Intermedio"/>
    <n v="6"/>
    <s v="G2"/>
    <n v="0"/>
    <n v="1183.390958"/>
    <n v="26088.220374"/>
    <n v="44470.106854999998"/>
    <n v="14441.585818"/>
    <n v="4474.4797829999998"/>
    <n v="39082.907404999998"/>
    <n v="10047.479429000001"/>
    <n v="14441.585818"/>
    <n v="7879.5714449999996"/>
    <n v="82.437620999999993"/>
    <n v="-1174.8149229999981"/>
    <n v="2780.9669739999999"/>
    <n v="0"/>
    <n v="66965.081904709994"/>
    <n v="55264.296779370001"/>
    <s v="Si"/>
    <n v="52.958762886597945"/>
    <n v="80"/>
    <n v="10555.989"/>
    <n v="13149.368167000001"/>
    <n v="39082.907404999998"/>
    <n v="34962.002571999998"/>
    <n v="27271.611332"/>
    <n v="44470.106854999998"/>
    <n v="1688.5896720000019"/>
    <n v="44470.106854999998"/>
    <n v="61.325715768847353"/>
    <n v="38.674284231152647"/>
    <n v="25.708116657960293"/>
    <n v="33.917668253293243"/>
    <n v="82.527035295812851"/>
    <n v="17.472964704187149"/>
    <n v="54.561677258316728"/>
    <n v="70"/>
    <n v="3.7971342805760431"/>
    <n v="100"/>
    <n v="52.012983437726611"/>
    <n v="41.610386750181291"/>
    <n v="27.041237113402055"/>
    <n v="100"/>
    <n v="124.56784643295859"/>
    <n v="70"/>
    <n v="89.455992128997039"/>
    <n v="80"/>
    <n v="0"/>
    <n v="0"/>
    <n v="83.333333333333329"/>
    <n v="83.333333333333329"/>
    <n v="16.666666666666668"/>
    <n v="58.277053416847963"/>
    <n v="58.277053416847963"/>
    <s v="2. Riesgo (&gt;=40 y &lt;60)"/>
  </r>
  <r>
    <s v="73347"/>
    <x v="1"/>
    <x v="22"/>
    <x v="920"/>
    <s v="Rural disperso"/>
    <n v="6"/>
    <s v="G3"/>
    <n v="0"/>
    <n v="1315.2642760000001"/>
    <n v="7339.860565"/>
    <n v="12537.546308000001"/>
    <n v="3398.9011779000002"/>
    <n v="1227.8993969999999"/>
    <n v="11593.118439"/>
    <n v="745.15233999999998"/>
    <n v="3396.2011779000004"/>
    <n v="1580.1866719000004"/>
    <n v="0"/>
    <n v="-871.58663699999852"/>
    <n v="5417.3833029999996"/>
    <n v="0"/>
    <n v="30667.023415099997"/>
    <n v="8032.2132645200008"/>
    <s v="Si"/>
    <n v="52.348993288590606"/>
    <n v="80"/>
    <n v="1401.937111"/>
    <n v="2068.1493070000001"/>
    <n v="11593.118439"/>
    <n v="9100.101525"/>
    <n v="8655.1248410000007"/>
    <n v="12537.546308000001"/>
    <n v="4545.7966660000011"/>
    <n v="12537.546308000001"/>
    <n v="69.033642057037184"/>
    <n v="30.966357942962816"/>
    <n v="6.4275401301280537"/>
    <n v="8.5269913838515254"/>
    <n v="26.191695084972139"/>
    <n v="73.808304915027861"/>
    <n v="46.528064420408967"/>
    <n v="70"/>
    <n v="36.257466607316964"/>
    <n v="0"/>
    <n v="36.660330848368439"/>
    <n v="29.328264678694751"/>
    <n v="27.651006711409394"/>
    <n v="100"/>
    <n v="147.52083319377942"/>
    <n v="50"/>
    <n v="78.49571772152926"/>
    <n v="70"/>
    <n v="0.66946086277952255"/>
    <n v="0"/>
    <n v="73.333333333333329"/>
    <n v="74.002794196112845"/>
    <n v="14.800558839222569"/>
    <n v="43.994931345361415"/>
    <n v="44.128823517917318"/>
    <s v="2. Riesgo (&gt;=40 y &lt;60)"/>
  </r>
  <r>
    <s v="73349"/>
    <x v="1"/>
    <x v="22"/>
    <x v="921"/>
    <s v="Ciudades y aglomeraciones"/>
    <n v="6"/>
    <s v="G1"/>
    <n v="0"/>
    <n v="1552.4200249999999"/>
    <n v="17052.028355999999"/>
    <n v="30035.402223999998"/>
    <n v="12149.582951999999"/>
    <n v="3185.2084629999999"/>
    <n v="23109.950268000001"/>
    <n v="1978.2879700000001"/>
    <n v="12149.582951999999"/>
    <n v="4855.5446289999982"/>
    <n v="717.04156699999999"/>
    <n v="-368.58636700000352"/>
    <n v="8397.8139009999995"/>
    <n v="0"/>
    <n v="135857.65220729"/>
    <n v="28596.356875150002"/>
    <s v="Si"/>
    <n v="65.596529284164859"/>
    <n v="80"/>
    <n v="8598.2005599999993"/>
    <n v="10429.816419999999"/>
    <n v="23109.950268000001"/>
    <n v="20973.166194000001"/>
    <n v="18604.448380999998"/>
    <n v="30035.402223999998"/>
    <n v="8746.2691009999962"/>
    <n v="30035.402223999998"/>
    <n v="61.941732100840603"/>
    <n v="38.058267899159397"/>
    <n v="8.5603298451892638"/>
    <n v="11.168243296217108"/>
    <n v="21.048764210585666"/>
    <n v="78.951235789414341"/>
    <n v="39.964702065766829"/>
    <n v="50"/>
    <n v="29.119866735166372"/>
    <n v="20"/>
    <n v="39.635549396958169"/>
    <n v="31.708439517566536"/>
    <n v="14.403470715835141"/>
    <n v="63.806019826804338"/>
    <n v="121.30231607437638"/>
    <n v="70"/>
    <n v="90.753835256154701"/>
    <n v="100"/>
    <n v="0"/>
    <n v="0"/>
    <n v="77.935339942268115"/>
    <n v="77.935339942268115"/>
    <n v="15.587067988453624"/>
    <n v="47.295507506020158"/>
    <n v="47.295507506020158"/>
    <s v="2. Riesgo (&gt;=40 y &lt;60)"/>
  </r>
  <r>
    <s v="73352"/>
    <x v="1"/>
    <x v="22"/>
    <x v="922"/>
    <s v="Rural"/>
    <n v="6"/>
    <s v="G4"/>
    <n v="0"/>
    <n v="1047.5538495000001"/>
    <n v="9683.4276525000005"/>
    <n v="16572.538324000001"/>
    <n v="3217.8882222000002"/>
    <n v="827.711949"/>
    <n v="13041.505789000001"/>
    <n v="3382.9015720000002"/>
    <n v="3217.8882222000002"/>
    <n v="917.88355120000051"/>
    <n v="96.305660000000003"/>
    <n v="1231.0278639999997"/>
    <n v="1578.9381860000001"/>
    <n v="0"/>
    <n v="27721.157291750002"/>
    <n v="10393.911169499999"/>
    <s v="Si"/>
    <n v="69.149952244508114"/>
    <n v="80"/>
    <n v="1910.55"/>
    <n v="2133.9165029999999"/>
    <n v="13041.505789000001"/>
    <n v="12185.981553"/>
    <n v="10730.981502000001"/>
    <n v="16572.538324000001"/>
    <n v="2906.27171"/>
    <n v="16572.538324000001"/>
    <n v="64.751586583810266"/>
    <n v="35.248413416189734"/>
    <n v="25.939501363817552"/>
    <n v="36.214088243420008"/>
    <n v="37.494506669075086"/>
    <n v="62.505493330924914"/>
    <n v="28.524407556097877"/>
    <n v="40"/>
    <n v="17.536672133026226"/>
    <n v="40"/>
    <n v="42.79359899810693"/>
    <n v="34.234879198485544"/>
    <n v="10.850047755491886"/>
    <n v="48.064690508765921"/>
    <n v="111.69121472874302"/>
    <n v="80"/>
    <n v="93.439988833792469"/>
    <n v="100"/>
    <n v="0"/>
    <n v="0"/>
    <n v="76.021563502921978"/>
    <n v="76.021563502921978"/>
    <n v="15.204312700584396"/>
    <n v="49.439191899069939"/>
    <n v="49.439191899069939"/>
    <s v="2. Riesgo (&gt;=40 y &lt;60)"/>
  </r>
  <r>
    <s v="73408"/>
    <x v="1"/>
    <x v="22"/>
    <x v="923"/>
    <s v="Intermedio"/>
    <n v="6"/>
    <s v="G2"/>
    <n v="0"/>
    <n v="1468.2751149999999"/>
    <n v="15112.058655000001"/>
    <n v="24608.824438000003"/>
    <n v="8238.1849540000003"/>
    <n v="1730.499098"/>
    <n v="20049.121425000001"/>
    <n v="2386.5782559999998"/>
    <n v="8238.1849540000003"/>
    <n v="5047.8541150000001"/>
    <n v="170.72393600000001"/>
    <n v="1369.3721740000037"/>
    <n v="2159.3447679999999"/>
    <n v="0"/>
    <n v="43900.337516120002"/>
    <n v="25701.687731369999"/>
    <s v="Si"/>
    <n v="41.278422642709494"/>
    <n v="80"/>
    <n v="4615.2269999999999"/>
    <n v="6717.3551859999998"/>
    <n v="20049.121425000001"/>
    <n v="18671.072058999998"/>
    <n v="16580.333770000001"/>
    <n v="24608.824438000003"/>
    <n v="3699.440878000004"/>
    <n v="24608.824438000003"/>
    <n v="67.375562013426716"/>
    <n v="32.624437986573284"/>
    <n v="11.903655055049374"/>
    <n v="15.704931968782937"/>
    <n v="58.545535605352597"/>
    <n v="41.454464394647403"/>
    <n v="61.273862424623587"/>
    <n v="80"/>
    <n v="15.032984965699821"/>
    <n v="40"/>
    <n v="41.956766870000727"/>
    <n v="33.565413496000581"/>
    <n v="38.721577357290506"/>
    <n v="100"/>
    <n v="145.54766614946567"/>
    <n v="50"/>
    <n v="93.126634645039061"/>
    <n v="100"/>
    <n v="0"/>
    <n v="0"/>
    <n v="83.333333333333329"/>
    <n v="83.333333333333329"/>
    <n v="16.666666666666668"/>
    <n v="50.232080162667245"/>
    <n v="50.232080162667245"/>
    <s v="2. Riesgo (&gt;=40 y &lt;60)"/>
  </r>
  <r>
    <s v="73411"/>
    <x v="1"/>
    <x v="22"/>
    <x v="924"/>
    <s v="Intermedio"/>
    <n v="6"/>
    <s v="G3"/>
    <n v="0"/>
    <n v="1082.9161852499999"/>
    <n v="33709.507078750001"/>
    <n v="46223.181679000001"/>
    <n v="8970.6968102499995"/>
    <n v="1169.4218390000001"/>
    <n v="38419.093502000003"/>
    <n v="1120.9836110000001"/>
    <n v="8970.6968102499995"/>
    <n v="3689.5500112499994"/>
    <n v="0"/>
    <n v="2522.9413779999959"/>
    <n v="3695.0908939999999"/>
    <n v="0"/>
    <n v="70358.725785399991"/>
    <n v="41610.68683893"/>
    <s v="Si"/>
    <n v="70.509069631363374"/>
    <n v="80"/>
    <n v="6057.5211159999999"/>
    <n v="7767.5014780000001"/>
    <n v="38419.093502000003"/>
    <n v="36631.78112"/>
    <n v="34792.423263999997"/>
    <n v="46223.181679000001"/>
    <n v="6218.0322719999958"/>
    <n v="46223.181679000001"/>
    <n v="75.270507135615034"/>
    <n v="24.729492864384966"/>
    <n v="2.9177773570884602"/>
    <n v="3.8708217887695557"/>
    <n v="59.14076239221"/>
    <n v="40.85923760779"/>
    <n v="41.128912160249207"/>
    <n v="50"/>
    <n v="13.452194431749723"/>
    <n v="60"/>
    <n v="35.891910452188903"/>
    <n v="28.713528361751123"/>
    <n v="9.4909303686366258"/>
    <n v="42.043928385279827"/>
    <n v="128.22904500462002"/>
    <n v="70"/>
    <n v="95.347853842759292"/>
    <n v="100"/>
    <n v="0"/>
    <n v="0"/>
    <n v="70.681309461759938"/>
    <n v="70.681309461759938"/>
    <n v="14.136261892351989"/>
    <n v="42.849790254103112"/>
    <n v="42.849790254103112"/>
    <s v="2. Riesgo (&gt;=40 y &lt;60)"/>
  </r>
  <r>
    <s v="73443"/>
    <x v="1"/>
    <x v="22"/>
    <x v="925"/>
    <s v="Intermedio"/>
    <n v="6"/>
    <s v="G2"/>
    <n v="0"/>
    <n v="1022.39732525"/>
    <n v="27238.790457750001"/>
    <n v="45026.716090000002"/>
    <n v="16035.70563945"/>
    <n v="5005.8503460000002"/>
    <n v="41365.409055000004"/>
    <n v="4500.8879900000002"/>
    <n v="16035.70563945"/>
    <n v="9011.0209014499997"/>
    <n v="72.787254000000004"/>
    <n v="263.93835799999943"/>
    <n v="978.75070500000004"/>
    <n v="0"/>
    <n v="50570.511648710002"/>
    <n v="10504.00069237"/>
    <s v="Si"/>
    <n v="54.53418715141499"/>
    <n v="80"/>
    <n v="11357.473108"/>
    <n v="14825.413490000001"/>
    <n v="37738.092994000006"/>
    <n v="33866.717464000001"/>
    <n v="28261.187783000001"/>
    <n v="45026.716090000002"/>
    <n v="1315.4763169999994"/>
    <n v="45026.716090000002"/>
    <n v="62.765376285739258"/>
    <n v="37.234623714260742"/>
    <n v="10.880801357519658"/>
    <n v="14.355443289933142"/>
    <n v="20.770999441999805"/>
    <n v="79.229000558000195"/>
    <n v="56.193479127489553"/>
    <n v="80"/>
    <n v="2.9215462090786453"/>
    <n v="100"/>
    <n v="62.163813512438821"/>
    <n v="49.731050809951057"/>
    <n v="25.46581284858501"/>
    <n v="100"/>
    <n v="130.53443621677823"/>
    <n v="60"/>
    <n v="89.741464862531558"/>
    <n v="80"/>
    <n v="0.3308321849571636"/>
    <n v="0"/>
    <n v="80"/>
    <n v="80.33083218495716"/>
    <n v="16.066166436991434"/>
    <n v="65.731050809951057"/>
    <n v="65.797217246942495"/>
    <s v="3. Vulnerable (&gt;=60 y &lt;70)"/>
  </r>
  <r>
    <s v="73449"/>
    <x v="1"/>
    <x v="22"/>
    <x v="926"/>
    <s v="Intermedio"/>
    <n v="5"/>
    <s v="G1"/>
    <n v="0"/>
    <n v="1150.1015817499999"/>
    <n v="20031.55629425"/>
    <n v="58538.902473999995"/>
    <n v="33363.485042449996"/>
    <n v="10203.038959"/>
    <n v="55204.030605"/>
    <n v="7785.1423629999999"/>
    <n v="33363.485042449996"/>
    <n v="20482.020660449998"/>
    <n v="398.68648999999999"/>
    <n v="268.2016999999978"/>
    <n v="3983.8030020000001"/>
    <n v="950"/>
    <n v="308972.92753638001"/>
    <n v="42687.708570940005"/>
    <s v="Si"/>
    <n v="40.095476902304952"/>
    <n v="80"/>
    <n v="27444.657745"/>
    <n v="32000.535469999999"/>
    <n v="45389.236391999999"/>
    <n v="37115.292193000001"/>
    <n v="21181.657876000001"/>
    <n v="58538.902473999995"/>
    <n v="4650.6911919999984"/>
    <n v="59488.902473999995"/>
    <n v="36.18389990384226"/>
    <n v="63.81610009615774"/>
    <n v="14.102489035093889"/>
    <n v="18.398827086630838"/>
    <n v="13.816002881324849"/>
    <n v="86.183997118675151"/>
    <n v="61.390531098264226"/>
    <n v="80"/>
    <n v="7.8177458292033757"/>
    <n v="80"/>
    <n v="65.679784860292756"/>
    <n v="52.543827888234205"/>
    <n v="39.904523097695048"/>
    <n v="100"/>
    <n v="116.60023516172291"/>
    <n v="80"/>
    <n v="81.77113153536483"/>
    <n v="80"/>
    <n v="0"/>
    <n v="2"/>
    <n v="86.666666666666671"/>
    <n v="88.666666666666671"/>
    <n v="17.733333333333334"/>
    <n v="69.877161221567547"/>
    <n v="70.277161221567539"/>
    <s v="4. Solvente (&gt;=70 y &lt;80)"/>
  </r>
  <r>
    <s v="73461"/>
    <x v="1"/>
    <x v="22"/>
    <x v="927"/>
    <s v="Rural disperso"/>
    <n v="6"/>
    <s v="G3"/>
    <n v="0"/>
    <n v="1213.2249449999999"/>
    <n v="5146.9581209999997"/>
    <n v="7535.449329"/>
    <n v="2276.45111"/>
    <n v="464.12144999999998"/>
    <n v="6678.6019759999999"/>
    <n v="604.28638799999999"/>
    <n v="2276.45111"/>
    <n v="1058.0772019999999"/>
    <n v="6.6987040000000002"/>
    <n v="-361.52655499999946"/>
    <n v="1233.8770979999999"/>
    <n v="350"/>
    <n v="58412.209161480001"/>
    <n v="3048.6541012500002"/>
    <s v="Si"/>
    <n v="48.892988929889299"/>
    <n v="80"/>
    <n v="696.981627"/>
    <n v="1061.6233649999999"/>
    <n v="6678.6019759999999"/>
    <n v="6143.1086560000003"/>
    <n v="6360.1830659999996"/>
    <n v="7535.449329"/>
    <n v="879.04924700000049"/>
    <n v="7885.449329"/>
    <n v="84.403501215554385"/>
    <n v="15.596498784445615"/>
    <n v="9.048097044434499"/>
    <n v="12.003510515088506"/>
    <n v="5.2192069860292811"/>
    <n v="94.780793013970722"/>
    <n v="46.479241190468613"/>
    <n v="70"/>
    <n v="11.14773819885135"/>
    <n v="60"/>
    <n v="50.476160462700967"/>
    <n v="40.380928370160774"/>
    <n v="31.107011070110701"/>
    <n v="100"/>
    <n v="152.3172668940382"/>
    <n v="0"/>
    <n v="91.981954877318174"/>
    <n v="100"/>
    <n v="0"/>
    <n v="0"/>
    <n v="66.666666666666671"/>
    <n v="66.666666666666671"/>
    <n v="13.333333333333336"/>
    <n v="53.71426170349411"/>
    <n v="53.71426170349411"/>
    <s v="2. Riesgo (&gt;=40 y &lt;60)"/>
  </r>
  <r>
    <s v="73483"/>
    <x v="1"/>
    <x v="22"/>
    <x v="928"/>
    <s v="Rural"/>
    <n v="6"/>
    <s v="G3"/>
    <n v="0"/>
    <n v="2087.6532122499998"/>
    <n v="22260.486975749998"/>
    <n v="34788.635234999994"/>
    <n v="11469.331959250001"/>
    <n v="1925.7238930000001"/>
    <n v="28427.988071"/>
    <n v="1899.792578"/>
    <n v="11469.331958250001"/>
    <n v="8321.4344972500003"/>
    <n v="2.776284"/>
    <n v="3318.6281759999947"/>
    <n v="0"/>
    <n v="0"/>
    <n v="41233.043872000002"/>
    <n v="17770.218958000001"/>
    <s v="Si"/>
    <n v="54.338275672707304"/>
    <n v="80"/>
    <n v="1863.5039999999999"/>
    <n v="3570.8231719999999"/>
    <n v="28322.109597999999"/>
    <n v="49471.045169999998"/>
    <n v="24348.140187999998"/>
    <n v="34788.635234999994"/>
    <n v="3321.4044599999947"/>
    <n v="34788.635234999994"/>
    <n v="69.988776574666915"/>
    <n v="30.011223425333085"/>
    <n v="6.6828245926345353"/>
    <n v="8.8656603564528016"/>
    <n v="43.0970340515345"/>
    <n v="56.9029659484655"/>
    <n v="72.553785412622162"/>
    <n v="100"/>
    <n v="9.5473836141131834"/>
    <n v="80"/>
    <n v="55.155969946050277"/>
    <n v="44.124775956840224"/>
    <n v="25.661724327292696"/>
    <n v="100"/>
    <n v="191.61875541989716"/>
    <n v="0"/>
    <n v="174.67288232474553"/>
    <n v="0"/>
    <n v="0"/>
    <n v="0"/>
    <n v="33.333333333333336"/>
    <n v="33.333333333333336"/>
    <n v="6.6666666666666679"/>
    <n v="50.791442623506896"/>
    <n v="50.791442623506896"/>
    <s v="2. Riesgo (&gt;=40 y &lt;60)"/>
  </r>
  <r>
    <s v="73504"/>
    <x v="1"/>
    <x v="22"/>
    <x v="929"/>
    <s v="Rural disperso"/>
    <n v="6"/>
    <s v="G5"/>
    <n v="0"/>
    <n v="1353.1016529999999"/>
    <n v="31168.747555000002"/>
    <n v="35817.262075999999"/>
    <n v="4429.3732710000004"/>
    <n v="1069.249456"/>
    <n v="36935.671956000006"/>
    <n v="6810.0163460000003"/>
    <n v="4429.3732710000004"/>
    <n v="1297.6594580000001"/>
    <n v="435.061939"/>
    <n v="-1977.3915060000072"/>
    <n v="10018.732258"/>
    <n v="0"/>
    <n v="63071.318013230004"/>
    <n v="31633.208554549998"/>
    <s v="Si"/>
    <n v="71.633986928104576"/>
    <n v="80"/>
    <n v="2631.009"/>
    <n v="3061.2143980000001"/>
    <n v="34662.939769000004"/>
    <n v="31230.655321999999"/>
    <n v="32521.849208000003"/>
    <n v="35817.262075999999"/>
    <n v="8476.402690999992"/>
    <n v="35817.262075999999"/>
    <n v="90.79937248970198"/>
    <n v="9.2006275102980197"/>
    <n v="18.437504952157095"/>
    <n v="23.498564813527249"/>
    <n v="50.154665466027737"/>
    <n v="49.845334533972263"/>
    <n v="29.296683268850657"/>
    <n v="40"/>
    <n v="23.665691344620555"/>
    <n v="20"/>
    <n v="28.508905371559514"/>
    <n v="22.807124297247611"/>
    <n v="8.3660130718954235"/>
    <n v="37.060650621506312"/>
    <n v="116.35134649862466"/>
    <n v="80"/>
    <n v="90.098114961185175"/>
    <n v="100"/>
    <n v="0.49652805953721268"/>
    <n v="0"/>
    <n v="72.353550207168766"/>
    <n v="72.850078266705978"/>
    <n v="14.570015653341196"/>
    <n v="37.277834338681366"/>
    <n v="37.377139950588806"/>
    <s v="1. Deterioro (&lt;40)"/>
  </r>
  <r>
    <s v="73520"/>
    <x v="1"/>
    <x v="22"/>
    <x v="930"/>
    <s v="Intermedio"/>
    <n v="6"/>
    <s v="G4"/>
    <n v="0"/>
    <n v="1316.5182689999999"/>
    <n v="11811.661340000001"/>
    <n v="18163.730876000001"/>
    <n v="2488.1993510000002"/>
    <n v="498.56544400000001"/>
    <n v="13129.623194"/>
    <n v="220.90736100000001"/>
    <n v="2488.1993510000002"/>
    <n v="879.61845700000003"/>
    <n v="32.566541999999998"/>
    <n v="3425.526788000001"/>
    <n v="920.68209000000002"/>
    <n v="0"/>
    <n v="24040.413550049998"/>
    <n v="1147.52411579"/>
    <s v="Si"/>
    <n v="62.85119667013528"/>
    <n v="80"/>
    <n v="771.95"/>
    <n v="1163.1550219999999"/>
    <n v="13129.623194"/>
    <n v="12151.369799"/>
    <n v="13128.179609000001"/>
    <n v="18163.730876000001"/>
    <n v="4378.7754200000008"/>
    <n v="18163.730876000001"/>
    <n v="72.276889030251226"/>
    <n v="27.723110969748774"/>
    <n v="1.6825110495246405"/>
    <n v="2.3489504583540417"/>
    <n v="4.7733127111185389"/>
    <n v="95.226687288881465"/>
    <n v="35.35160704251787"/>
    <n v="50"/>
    <n v="24.107246742935065"/>
    <n v="20"/>
    <n v="39.059749743396857"/>
    <n v="31.247799794717487"/>
    <n v="17.14880332986472"/>
    <n v="75.967584956336879"/>
    <n v="150.67750786968065"/>
    <n v="0"/>
    <n v="92.549265271778367"/>
    <n v="100"/>
    <n v="0"/>
    <n v="0"/>
    <n v="58.655861652112293"/>
    <n v="58.655861652112293"/>
    <n v="11.73117233042246"/>
    <n v="42.978972125139947"/>
    <n v="42.978972125139947"/>
    <s v="2. Riesgo (&gt;=40 y &lt;60)"/>
  </r>
  <r>
    <s v="73547"/>
    <x v="1"/>
    <x v="22"/>
    <x v="931"/>
    <s v="Rural"/>
    <n v="6"/>
    <s v="G1"/>
    <n v="0"/>
    <n v="967.55248600000004"/>
    <n v="4893.3473160000003"/>
    <n v="11480.516094000001"/>
    <n v="3904.4068480000001"/>
    <n v="1096.7639549999999"/>
    <n v="9130.4767570000004"/>
    <n v="1207.4287509999999"/>
    <n v="3904.4068480000001"/>
    <n v="1575.4336819999999"/>
    <n v="30.894054000000001"/>
    <n v="517.20238200000131"/>
    <n v="2200.0789399999999"/>
    <n v="0"/>
    <n v="79776.762358089996"/>
    <n v="6180.1677639999998"/>
    <s v="Si"/>
    <n v="54.983076344490414"/>
    <n v="80"/>
    <n v="3530.939617"/>
    <n v="2923.7551619999999"/>
    <n v="8634.3405459999994"/>
    <n v="7339.8650630000002"/>
    <n v="5860.8998019999999"/>
    <n v="11480.516094000001"/>
    <n v="2748.1753760000011"/>
    <n v="11480.516094000001"/>
    <n v="51.05083912615261"/>
    <n v="48.94916087384739"/>
    <n v="13.224158859769384"/>
    <n v="17.252912703676799"/>
    <n v="7.7468269973897756"/>
    <n v="92.253173002610225"/>
    <n v="40.350141348794189"/>
    <n v="50"/>
    <n v="23.937733752546759"/>
    <n v="20"/>
    <n v="45.691049316026884"/>
    <n v="36.552839452821509"/>
    <n v="25.016923655509586"/>
    <n v="100"/>
    <n v="82.803884493615797"/>
    <n v="80"/>
    <n v="85.007824557027845"/>
    <n v="80"/>
    <n v="8.7569916416548099E-2"/>
    <n v="0"/>
    <n v="86.666666666666671"/>
    <n v="86.754236583083213"/>
    <n v="17.350847316616644"/>
    <n v="53.886172786154845"/>
    <n v="53.903686769438153"/>
    <s v="2. Riesgo (&gt;=40 y &lt;60)"/>
  </r>
  <r>
    <s v="73555"/>
    <x v="1"/>
    <x v="22"/>
    <x v="932"/>
    <s v="Rural disperso"/>
    <n v="6"/>
    <s v="G4"/>
    <n v="0"/>
    <n v="1860.5129447500001"/>
    <n v="32095.250236250002"/>
    <n v="44180.745778999997"/>
    <n v="6744.6720257500001"/>
    <n v="2679.3573689999998"/>
    <n v="46433.432331999997"/>
    <n v="5522.6452609999997"/>
    <n v="6744.6720257500001"/>
    <n v="3452.9687887499999"/>
    <n v="51.228943999999998"/>
    <n v="277.59411399999954"/>
    <n v="4055.498533"/>
    <n v="2000"/>
    <n v="43318.525170000001"/>
    <n v="12150.397709999999"/>
    <s v="Si"/>
    <n v="70.146984287886468"/>
    <n v="80"/>
    <n v="2817.8"/>
    <n v="4842.3830559999997"/>
    <n v="40611.448427999996"/>
    <n v="39299.119611000002"/>
    <n v="33955.763181000002"/>
    <n v="44180.745778999997"/>
    <n v="4384.3215909999999"/>
    <n v="46180.745778999997"/>
    <n v="76.856473520960492"/>
    <n v="23.143526479039508"/>
    <n v="11.893683028885251"/>
    <n v="16.60474812935756"/>
    <n v="28.048964414916622"/>
    <n v="71.951035585083375"/>
    <n v="51.195503288627791"/>
    <n v="70"/>
    <n v="9.493830203568745"/>
    <n v="80"/>
    <n v="52.339862038696097"/>
    <n v="41.871889630956879"/>
    <n v="9.8530157121135318"/>
    <n v="43.647932382697135"/>
    <n v="171.8497784086876"/>
    <n v="0"/>
    <n v="96.768574212942383"/>
    <n v="100"/>
    <n v="0.76780433078043508"/>
    <n v="0"/>
    <n v="47.882644127565719"/>
    <n v="48.650448458346155"/>
    <n v="9.7300896916692317"/>
    <n v="51.448418456470023"/>
    <n v="51.601979322626107"/>
    <s v="2. Riesgo (&gt;=40 y &lt;60)"/>
  </r>
  <r>
    <s v="73563"/>
    <x v="1"/>
    <x v="22"/>
    <x v="933"/>
    <s v="Rural"/>
    <n v="6"/>
    <s v="G2"/>
    <n v="0"/>
    <n v="1021.880526"/>
    <n v="10147.182064000001"/>
    <n v="16341.719106"/>
    <n v="3422.6817179"/>
    <n v="446.52966300000003"/>
    <n v="15090.284304000001"/>
    <n v="3567.016282"/>
    <n v="3422.6817179"/>
    <n v="985.29885890000014"/>
    <n v="269.10197199999999"/>
    <n v="-541.0317040000009"/>
    <n v="1505.8422519999999"/>
    <n v="0"/>
    <n v="55135.914244500003"/>
    <n v="11695.75284311"/>
    <s v="Si"/>
    <n v="68.849840255591062"/>
    <n v="80"/>
    <n v="2011.1963040000001"/>
    <n v="2346.147782"/>
    <n v="14445.367951"/>
    <n v="11910.852718"/>
    <n v="11169.062590000001"/>
    <n v="16341.719106"/>
    <n v="1233.9125199999989"/>
    <n v="16341.719106"/>
    <n v="68.346925544076853"/>
    <n v="31.653074455923147"/>
    <n v="23.637833523484289"/>
    <n v="31.186267214477649"/>
    <n v="21.212585305550984"/>
    <n v="78.787414694449012"/>
    <n v="28.787335198218027"/>
    <n v="40"/>
    <n v="7.550689814188261"/>
    <n v="80"/>
    <n v="52.325351272969968"/>
    <n v="41.860281018375979"/>
    <n v="11.150159744408938"/>
    <n v="49.394158377510273"/>
    <n v="116.65434037114261"/>
    <n v="80"/>
    <n v="82.454477853403901"/>
    <n v="80"/>
    <n v="0"/>
    <n v="0"/>
    <n v="69.798052792503427"/>
    <n v="69.798052792503427"/>
    <n v="13.959610558500685"/>
    <n v="55.819891576876664"/>
    <n v="55.819891576876664"/>
    <s v="2. Riesgo (&gt;=40 y &lt;60)"/>
  </r>
  <r>
    <s v="73585"/>
    <x v="1"/>
    <x v="22"/>
    <x v="934"/>
    <s v="Intermedio"/>
    <n v="6"/>
    <s v="G2"/>
    <n v="0"/>
    <n v="1518.991548"/>
    <n v="24216.390153"/>
    <n v="40186.755836999997"/>
    <n v="9361.9495295999986"/>
    <n v="2010.910719"/>
    <n v="39990.517732"/>
    <n v="4904.1122500000001"/>
    <n v="9337.549529599999"/>
    <n v="3067.2184995999987"/>
    <n v="68.625692000000001"/>
    <n v="-2314.777399000006"/>
    <n v="9131.4366580000005"/>
    <n v="3760.5"/>
    <n v="181550.67657894001"/>
    <n v="33173.276151550002"/>
    <s v="Si"/>
    <n v="68.986476219419544"/>
    <n v="80"/>
    <n v="5932.1149999999998"/>
    <n v="7720.1692009999997"/>
    <n v="36231.202206000002"/>
    <n v="28730.043992999999"/>
    <n v="25735.381700999998"/>
    <n v="40186.755836999997"/>
    <n v="6885.2849509999942"/>
    <n v="43947.255836999997"/>
    <n v="64.039460675512899"/>
    <n v="35.960539324487101"/>
    <n v="12.26318769580665"/>
    <n v="16.179276666906119"/>
    <n v="18.272185362595405"/>
    <n v="81.727814637404592"/>
    <n v="32.848216653383489"/>
    <n v="40"/>
    <n v="15.667155593371879"/>
    <n v="40"/>
    <n v="42.773526125759567"/>
    <n v="34.218820900607653"/>
    <n v="11.013523780580456"/>
    <n v="48.788873915931866"/>
    <n v="130.14193421739128"/>
    <n v="60"/>
    <n v="79.296413708961083"/>
    <n v="70"/>
    <n v="0.26327826937172571"/>
    <n v="0"/>
    <n v="59.596291305310622"/>
    <n v="59.859569574682347"/>
    <n v="11.97191391493647"/>
    <n v="46.138079161669779"/>
    <n v="46.190734815544126"/>
    <s v="2. Riesgo (&gt;=40 y &lt;60)"/>
  </r>
  <r>
    <s v="73616"/>
    <x v="1"/>
    <x v="22"/>
    <x v="935"/>
    <s v="Rural disperso"/>
    <n v="6"/>
    <s v="G5"/>
    <n v="0"/>
    <n v="2644.57078275"/>
    <n v="29040.148848249999"/>
    <n v="34613.344526999994"/>
    <n v="5548.3160467500002"/>
    <n v="857.30945899999995"/>
    <n v="46383.303598999999"/>
    <n v="10074.679867999999"/>
    <n v="5519.5345757499999"/>
    <n v="2535.3243457499998"/>
    <n v="23.64507"/>
    <n v="-4994.5826809999999"/>
    <n v="11365.167471000001"/>
    <n v="1600"/>
    <n v="99094.385038160006"/>
    <n v="28400.468284980001"/>
    <s v="Si"/>
    <n v="48.191863385233553"/>
    <n v="80"/>
    <n v="1695.197868"/>
    <n v="2858.337552"/>
    <n v="36623.716977999997"/>
    <n v="28475.187731000002"/>
    <n v="31684.719631"/>
    <n v="34613.344526999994"/>
    <n v="6394.2298600000004"/>
    <n v="36213.344526999994"/>
    <n v="91.539029423419237"/>
    <n v="8.4609705765807632"/>
    <n v="21.720487947773528"/>
    <n v="27.682720365180401"/>
    <n v="28.660017693276302"/>
    <n v="71.339982306723698"/>
    <n v="45.933661814329653"/>
    <n v="70"/>
    <n v="17.657109398532857"/>
    <n v="40"/>
    <n v="43.496734649696968"/>
    <n v="34.797387719757573"/>
    <n v="31.808136614766447"/>
    <n v="100"/>
    <n v="168.61380054543582"/>
    <n v="0"/>
    <n v="77.750676557775819"/>
    <n v="70"/>
    <n v="0"/>
    <n v="0"/>
    <n v="56.666666666666664"/>
    <n v="56.666666666666664"/>
    <n v="11.333333333333334"/>
    <n v="46.130721053090909"/>
    <n v="46.130721053090909"/>
    <s v="2. Riesgo (&gt;=40 y &lt;60)"/>
  </r>
  <r>
    <s v="73622"/>
    <x v="1"/>
    <x v="22"/>
    <x v="936"/>
    <s v="Rural disperso"/>
    <n v="6"/>
    <s v="G3"/>
    <n v="0"/>
    <n v="919.00943500000005"/>
    <n v="6025.8846009999997"/>
    <n v="8832.1002809999991"/>
    <n v="1783.8995831000002"/>
    <n v="312.13084500000002"/>
    <n v="8406.4073370000006"/>
    <n v="2261.740221"/>
    <n v="1783.8995831000002"/>
    <n v="436.08293710000021"/>
    <n v="3.2404999999999999"/>
    <n v="-922.12370200000078"/>
    <n v="1023.549817"/>
    <n v="474"/>
    <n v="17513.431145769999"/>
    <n v="5953.7041194100002"/>
    <s v="Si"/>
    <n v="72.293716881150644"/>
    <n v="80"/>
    <n v="794.56"/>
    <n v="780.50395500000002"/>
    <n v="8406.4073370000006"/>
    <n v="7436.4090150000002"/>
    <n v="6944.8940359999997"/>
    <n v="8832.1002809999991"/>
    <n v="104.66661499999918"/>
    <n v="9306.1002809999991"/>
    <n v="78.6324182815288"/>
    <n v="21.3675817184712"/>
    <n v="26.904956306901358"/>
    <n v="35.693021897520076"/>
    <n v="33.995075378750052"/>
    <n v="66.004924621249955"/>
    <n v="24.445486799329256"/>
    <n v="30"/>
    <n v="1.1247097263038746"/>
    <n v="100"/>
    <n v="50.613105647448251"/>
    <n v="40.490484517958606"/>
    <n v="7.7062831188493561"/>
    <n v="34.138109013662081"/>
    <n v="98.230964936568668"/>
    <n v="100"/>
    <n v="88.461202471944887"/>
    <n v="80"/>
    <n v="0"/>
    <n v="0"/>
    <n v="71.379369671220687"/>
    <n v="71.379369671220687"/>
    <n v="14.275873934244139"/>
    <n v="54.766358452202745"/>
    <n v="54.766358452202745"/>
    <s v="2. Riesgo (&gt;=40 y &lt;60)"/>
  </r>
  <r>
    <s v="73624"/>
    <x v="1"/>
    <x v="22"/>
    <x v="937"/>
    <s v="Rural"/>
    <n v="6"/>
    <s v="G4"/>
    <n v="0"/>
    <n v="2022.50474975"/>
    <n v="27481.490255249999"/>
    <n v="36058.410341999996"/>
    <n v="5427.7855547499994"/>
    <n v="1113.490186"/>
    <n v="29568.438044000002"/>
    <n v="922.30387599999995"/>
    <n v="5427.7855547499994"/>
    <n v="2147.8079787499992"/>
    <n v="0"/>
    <n v="3209.9947219999958"/>
    <n v="1514.741323"/>
    <n v="0"/>
    <n v="38743.988776999999"/>
    <n v="20495.920794000001"/>
    <s v="Si"/>
    <n v="59.468723221936592"/>
    <n v="80"/>
    <n v="2263.1707280000001"/>
    <n v="3379.6151500000001"/>
    <n v="29568.438044000002"/>
    <n v="28344.720117000001"/>
    <n v="29503.995004999997"/>
    <n v="36058.410341999996"/>
    <n v="4724.736044999996"/>
    <n v="36058.410341999996"/>
    <n v="81.822783437112392"/>
    <n v="18.177216562887608"/>
    <n v="3.1192174393099297"/>
    <n v="4.354733501359795"/>
    <n v="52.900905252603238"/>
    <n v="47.099094747396762"/>
    <n v="39.570612307451896"/>
    <n v="50"/>
    <n v="13.103007038268499"/>
    <n v="60"/>
    <n v="35.926208962328836"/>
    <n v="28.740967169863069"/>
    <n v="20.531276778063408"/>
    <n v="90.951624022846758"/>
    <n v="149.33098542621306"/>
    <n v="50"/>
    <n v="95.861404903502105"/>
    <n v="100"/>
    <n v="0"/>
    <n v="0"/>
    <n v="80.317208007615591"/>
    <n v="80.317208007615591"/>
    <n v="16.06344160152312"/>
    <n v="44.804408771386193"/>
    <n v="44.804408771386193"/>
    <s v="2. Riesgo (&gt;=40 y &lt;60)"/>
  </r>
  <r>
    <s v="73671"/>
    <x v="1"/>
    <x v="22"/>
    <x v="938"/>
    <s v="Intermedio"/>
    <n v="6"/>
    <s v="G1"/>
    <n v="0"/>
    <n v="1490.680241"/>
    <n v="12865.350039999999"/>
    <n v="22059.642502000002"/>
    <n v="8613.6518250000008"/>
    <n v="2185.1311049999999"/>
    <n v="20764.269114000002"/>
    <n v="6027.1800309999999"/>
    <n v="8613.6518250000008"/>
    <n v="3633.7793640000009"/>
    <n v="131.094469"/>
    <n v="-3684.4990679999974"/>
    <n v="8915.7826069999992"/>
    <n v="0"/>
    <n v="44202.489365100002"/>
    <n v="17667.832703669999"/>
    <s v="Si"/>
    <n v="68.714194780394649"/>
    <n v="80"/>
    <n v="5090.2060000000001"/>
    <n v="7069.7649959999999"/>
    <n v="20764.269109000001"/>
    <n v="18705.341206000001"/>
    <n v="14356.030280999999"/>
    <n v="22059.642502000002"/>
    <n v="5362.3780080000015"/>
    <n v="22059.642502000002"/>
    <n v="65.078254462638881"/>
    <n v="34.921745537361119"/>
    <n v="29.026690021736727"/>
    <n v="37.869701531280874"/>
    <n v="39.970221038319181"/>
    <n v="60.029778961680819"/>
    <n v="42.186281008635966"/>
    <n v="50"/>
    <n v="24.308544472168261"/>
    <n v="20"/>
    <n v="40.564245206064562"/>
    <n v="32.451396164851651"/>
    <n v="11.285805219605351"/>
    <n v="49.995055067658939"/>
    <n v="138.88956549106263"/>
    <n v="60"/>
    <n v="90.08427461524478"/>
    <n v="100"/>
    <n v="0.26387344160869142"/>
    <n v="0"/>
    <n v="69.998351689219646"/>
    <n v="70.262225130828341"/>
    <n v="14.052445026165669"/>
    <n v="46.451066502695582"/>
    <n v="46.503841191017322"/>
    <s v="2. Riesgo (&gt;=40 y &lt;60)"/>
  </r>
  <r>
    <s v="73675"/>
    <x v="1"/>
    <x v="22"/>
    <x v="939"/>
    <s v="Rural disperso"/>
    <n v="6"/>
    <s v="G4"/>
    <n v="0"/>
    <n v="1599.5835500000001"/>
    <n v="15138.439533000001"/>
    <n v="20270.170531"/>
    <n v="3169.8799760000002"/>
    <n v="759.92489"/>
    <n v="21424.469029"/>
    <n v="2273.4268550000002"/>
    <n v="3169.8799760000002"/>
    <n v="1245.8367089999999"/>
    <n v="10.767518000000001"/>
    <n v="-3078.341765000001"/>
    <n v="5255.2310029999999"/>
    <n v="0"/>
    <n v="34455.434544889999"/>
    <n v="6879.3572908599999"/>
    <s v="Si"/>
    <n v="61.162079510703357"/>
    <n v="80"/>
    <n v="1508.645"/>
    <n v="1570.2964260000001"/>
    <n v="21424.469029"/>
    <n v="18411.971859000001"/>
    <n v="16738.023083"/>
    <n v="20270.170531"/>
    <n v="2187.6567559999989"/>
    <n v="20270.170531"/>
    <n v="82.574653515627091"/>
    <n v="17.425346484372909"/>
    <n v="10.611356817864221"/>
    <n v="14.814494958664707"/>
    <n v="19.965957131950496"/>
    <n v="80.034042868049511"/>
    <n v="39.302330638149051"/>
    <n v="50"/>
    <n v="10.792493100412383"/>
    <n v="60"/>
    <n v="44.454776862217429"/>
    <n v="35.563821489773943"/>
    <n v="18.837920489296643"/>
    <n v="83.450215017577619"/>
    <n v="104.08654295742207"/>
    <n v="100"/>
    <n v="85.93898795847727"/>
    <n v="80"/>
    <n v="0"/>
    <n v="0"/>
    <n v="87.816738339192554"/>
    <n v="87.816738339192554"/>
    <n v="17.56334766783851"/>
    <n v="53.127169157612457"/>
    <n v="53.127169157612457"/>
    <s v="2. Riesgo (&gt;=40 y &lt;60)"/>
  </r>
  <r>
    <s v="73678"/>
    <x v="1"/>
    <x v="22"/>
    <x v="94"/>
    <s v="Rural disperso"/>
    <n v="6"/>
    <s v="G3"/>
    <n v="0"/>
    <n v="1798.53698325"/>
    <n v="13641.213680749999"/>
    <n v="24645.635967000002"/>
    <n v="4411.9203452499996"/>
    <n v="1286.5654280000001"/>
    <n v="19198.680874999998"/>
    <n v="3069.6496809999999"/>
    <n v="4411.9203452499996"/>
    <n v="1304.3537602499996"/>
    <n v="319.55256500000002"/>
    <n v="4151.9477510000033"/>
    <n v="1676.6306030000001"/>
    <n v="0"/>
    <n v="33798.326850019999"/>
    <n v="18125.67593401"/>
    <s v="Si"/>
    <n v="74.241466498103676"/>
    <n v="80"/>
    <n v="1569.6517859999999"/>
    <n v="2613.383362"/>
    <n v="17386.121630999998"/>
    <n v="14548.099029000001"/>
    <n v="15439.750663999999"/>
    <n v="24645.635967000002"/>
    <n v="6148.1309190000029"/>
    <n v="24645.635967000002"/>
    <n v="62.646996347237724"/>
    <n v="37.353003652762276"/>
    <n v="15.988857260486133"/>
    <n v="21.211356963566868"/>
    <n v="53.628914870379965"/>
    <n v="46.371085129620035"/>
    <n v="29.564308921721679"/>
    <n v="40"/>
    <n v="24.946124040914277"/>
    <n v="20"/>
    <n v="32.987089149189835"/>
    <n v="26.389671319351869"/>
    <n v="5.7585335018963235"/>
    <n v="25.509761504313204"/>
    <n v="166.49446618092148"/>
    <n v="0"/>
    <n v="83.676505535658308"/>
    <n v="80"/>
    <n v="0"/>
    <n v="0"/>
    <n v="35.169920501437737"/>
    <n v="35.169920501437737"/>
    <n v="7.0339841002875474"/>
    <n v="33.423655419639417"/>
    <n v="33.423655419639417"/>
    <s v="1. Deterioro (&lt;40)"/>
  </r>
  <r>
    <s v="73686"/>
    <x v="1"/>
    <x v="22"/>
    <x v="940"/>
    <s v="Rural"/>
    <n v="6"/>
    <s v="G3"/>
    <n v="0"/>
    <n v="795.47344999999996"/>
    <n v="6347.4980699999996"/>
    <n v="10088.006552999999"/>
    <n v="1635.3635389999999"/>
    <n v="495.60378500000002"/>
    <n v="6755.116156"/>
    <n v="812.02533500000004"/>
    <n v="1635.3635389999999"/>
    <n v="573.55915899999991"/>
    <n v="0"/>
    <n v="2271.0860169999996"/>
    <n v="798.26611300000002"/>
    <n v="0"/>
    <n v="27257.439320599999"/>
    <n v="5773.2264945799998"/>
    <s v="Si"/>
    <n v="66.907775768535259"/>
    <n v="80"/>
    <n v="1052.6478139999999"/>
    <n v="839.86639300000002"/>
    <n v="6755.116156"/>
    <n v="6639.9716330000001"/>
    <n v="7142.9715199999991"/>
    <n v="10088.006552999999"/>
    <n v="3069.3521299999998"/>
    <n v="10088.006552999999"/>
    <n v="70.806570975866407"/>
    <n v="29.193429024133593"/>
    <n v="12.020893738129823"/>
    <n v="15.947322810287245"/>
    <n v="21.180369977809484"/>
    <n v="78.819630022190523"/>
    <n v="35.072272636744898"/>
    <n v="50"/>
    <n v="30.425754720462859"/>
    <n v="0"/>
    <n v="34.792076371322274"/>
    <n v="27.833661097057821"/>
    <n v="13.092224231464741"/>
    <n v="57.997321296415841"/>
    <n v="79.786076770402147"/>
    <n v="70"/>
    <n v="98.295447178984091"/>
    <n v="100"/>
    <n v="0.83741760219773531"/>
    <n v="0"/>
    <n v="75.999107098805283"/>
    <n v="76.836524701003015"/>
    <n v="15.367304940200604"/>
    <n v="43.033482516818879"/>
    <n v="43.200966037258425"/>
    <s v="2. Riesgo (&gt;=40 y &lt;60)"/>
  </r>
  <r>
    <s v="73770"/>
    <x v="1"/>
    <x v="22"/>
    <x v="388"/>
    <s v="Rural"/>
    <n v="6"/>
    <s v="G2"/>
    <n v="0"/>
    <n v="1112.4677200000001"/>
    <n v="5527.2349480000003"/>
    <n v="9687.7378270000008"/>
    <n v="3052.1130659999999"/>
    <n v="1025.1366599999999"/>
    <n v="9684.1924870000003"/>
    <n v="2552.213158"/>
    <n v="3052.1130659999999"/>
    <n v="1287.43463"/>
    <n v="12.164555999999999"/>
    <n v="-1125.7273979999991"/>
    <n v="2315.6425810000001"/>
    <n v="0"/>
    <n v="14235.355098350001"/>
    <n v="6635.1388744200003"/>
    <s v="Si"/>
    <n v="69.43605236656596"/>
    <n v="80"/>
    <n v="1314.4503"/>
    <n v="1939.645346"/>
    <n v="9048.7867889999998"/>
    <n v="8384.2376860000004"/>
    <n v="6639.7026679999999"/>
    <n v="9687.7378270000008"/>
    <n v="1202.0797390000009"/>
    <n v="9687.7378270000008"/>
    <n v="68.537183670422621"/>
    <n v="31.462816329577379"/>
    <n v="26.354424092933666"/>
    <n v="34.770365534106148"/>
    <n v="46.610280028694675"/>
    <n v="53.389719971305325"/>
    <n v="42.18174760108969"/>
    <n v="50"/>
    <n v="12.408260426389436"/>
    <n v="60"/>
    <n v="45.924580366997773"/>
    <n v="36.739664293598217"/>
    <n v="10.56394763343404"/>
    <n v="46.797293891615539"/>
    <n v="147.56323202178129"/>
    <n v="50"/>
    <n v="92.655931469091016"/>
    <n v="100"/>
    <n v="0"/>
    <n v="0"/>
    <n v="65.599097963871841"/>
    <n v="65.599097963871841"/>
    <n v="13.11981959277437"/>
    <n v="49.859483886372587"/>
    <n v="49.859483886372587"/>
    <s v="2. Riesgo (&gt;=40 y &lt;60)"/>
  </r>
  <r>
    <s v="73854"/>
    <x v="1"/>
    <x v="22"/>
    <x v="941"/>
    <s v="Rural"/>
    <n v="6"/>
    <s v="G4"/>
    <n v="0"/>
    <n v="1454.8355757500001"/>
    <n v="6811.0367462499999"/>
    <n v="10294.566816999999"/>
    <n v="2394.2478877499998"/>
    <n v="381.64110299999999"/>
    <n v="22538.477247999999"/>
    <n v="3263.947975"/>
    <n v="2394.2478877499998"/>
    <n v="830.49846574999992"/>
    <n v="48.170375"/>
    <n v="-1812.9921350000004"/>
    <n v="1722.1126690000001"/>
    <n v="280"/>
    <n v="21918.756460799999"/>
    <n v="11368.62168179"/>
    <s v="Si"/>
    <n v="45.52929085303186"/>
    <n v="80"/>
    <n v="470.37670000000003"/>
    <n v="938.27427899999998"/>
    <n v="10543.80953"/>
    <n v="7339.0506109999997"/>
    <n v="8265.8723219999993"/>
    <n v="10294.566816999999"/>
    <n v="-42.709091000000399"/>
    <n v="10574.566816999999"/>
    <n v="80.293541913294476"/>
    <n v="19.706458086705524"/>
    <n v="14.481670341281079"/>
    <n v="20.217832266537012"/>
    <n v="51.867092469966991"/>
    <n v="48.132907530033009"/>
    <n v="34.687238109269579"/>
    <n v="40"/>
    <n v="-0.40388501712750968"/>
    <n v="100"/>
    <n v="45.611439576655108"/>
    <n v="36.489151661324087"/>
    <n v="34.47070914696814"/>
    <n v="100"/>
    <n v="199.47294987187925"/>
    <n v="0"/>
    <n v="69.60530337842701"/>
    <n v="60"/>
    <n v="0"/>
    <n v="0"/>
    <n v="53.333333333333336"/>
    <n v="53.333333333333336"/>
    <n v="10.666666666666668"/>
    <n v="47.155818327990758"/>
    <n v="47.155818327990758"/>
    <s v="2. Riesgo (&gt;=40 y &lt;60)"/>
  </r>
  <r>
    <s v="73861"/>
    <x v="1"/>
    <x v="22"/>
    <x v="942"/>
    <s v="Intermedio"/>
    <n v="6"/>
    <s v="G2"/>
    <n v="0"/>
    <n v="1603.0262270000001"/>
    <n v="12390.683508"/>
    <n v="20005.153752999999"/>
    <n v="6398.0864280000005"/>
    <n v="1782.8027380000001"/>
    <n v="19949.030526000002"/>
    <n v="2316.3104940000003"/>
    <n v="6398.0864280000005"/>
    <n v="3267.3546570000008"/>
    <n v="6.8035940000000004"/>
    <n v="-1948.8207750000001"/>
    <n v="3435.3243090000001"/>
    <n v="0"/>
    <n v="50162.489410000002"/>
    <n v="19381.187376999998"/>
    <s v="Si"/>
    <n v="58.211256746337703"/>
    <n v="80"/>
    <n v="3419.1579940000001"/>
    <n v="4761.7694949999996"/>
    <n v="18823.242757"/>
    <n v="16049.163092999999"/>
    <n v="13993.709735"/>
    <n v="20005.153752999999"/>
    <n v="1493.3071279999999"/>
    <n v="20005.153752999999"/>
    <n v="69.950523289037392"/>
    <n v="30.049476710962608"/>
    <n v="11.611143162977783"/>
    <n v="15.319010220899653"/>
    <n v="38.636813294071324"/>
    <n v="61.363186705928676"/>
    <n v="51.067685530177407"/>
    <n v="70"/>
    <n v="7.4646121016493643"/>
    <n v="80"/>
    <n v="51.346334727558187"/>
    <n v="41.077067782046555"/>
    <n v="21.788743253662297"/>
    <n v="96.522082175366577"/>
    <n v="139.26731386370673"/>
    <n v="60"/>
    <n v="85.262477354129771"/>
    <n v="80"/>
    <n v="0.51910871280655013"/>
    <n v="0"/>
    <n v="78.840694058455526"/>
    <n v="79.359802771262082"/>
    <n v="15.871960554252418"/>
    <n v="56.845206593737657"/>
    <n v="56.949028336298973"/>
    <s v="2. Riesgo (&gt;=40 y &lt;60)"/>
  </r>
  <r>
    <s v="73870"/>
    <x v="1"/>
    <x v="22"/>
    <x v="943"/>
    <s v="Rural"/>
    <n v="6"/>
    <s v="G4"/>
    <n v="0"/>
    <n v="961.77427499999999"/>
    <n v="9124.6755489999996"/>
    <n v="11944.48077"/>
    <n v="2355.1385680000003"/>
    <n v="613.19649400000003"/>
    <n v="12972.258215999998"/>
    <n v="74.474238999999997"/>
    <n v="2355.1385680000003"/>
    <n v="934.11036700000045"/>
    <n v="34.388201000000002"/>
    <n v="-2448.8056469999974"/>
    <n v="3124.5822720000001"/>
    <n v="1300"/>
    <n v="24854.085403820001"/>
    <n v="12051.377318250001"/>
    <s v="Si"/>
    <n v="56.782713085234093"/>
    <n v="80"/>
    <n v="1035.8555690000001"/>
    <n v="1385.8054990000001"/>
    <n v="12972.258215999998"/>
    <n v="12104.426777000001"/>
    <n v="10086.449823999999"/>
    <n v="11944.48077"/>
    <n v="710.1648260000029"/>
    <n v="13244.48077"/>
    <n v="84.444439387715633"/>
    <n v="15.555560612284367"/>
    <n v="0.57410388970012471"/>
    <n v="0.80150534240767657"/>
    <n v="48.488516565561248"/>
    <n v="51.511483434438752"/>
    <n v="39.66264998977335"/>
    <n v="50"/>
    <n v="5.3619680403673762"/>
    <n v="80"/>
    <n v="39.573709877826161"/>
    <n v="31.65896790226093"/>
    <n v="23.217286914765907"/>
    <n v="100"/>
    <n v="133.78366062537432"/>
    <n v="60"/>
    <n v="93.310097405171803"/>
    <n v="100"/>
    <n v="0"/>
    <n v="0"/>
    <n v="86.666666666666671"/>
    <n v="86.666666666666671"/>
    <n v="17.333333333333336"/>
    <n v="48.992301235594269"/>
    <n v="48.992301235594269"/>
    <s v="2. Riesgo (&gt;=40 y &lt;60)"/>
  </r>
  <r>
    <s v="73873"/>
    <x v="1"/>
    <x v="22"/>
    <x v="394"/>
    <s v="Rural"/>
    <n v="6"/>
    <s v="G4"/>
    <n v="0"/>
    <n v="1245.7869107500001"/>
    <n v="7781.1669282499997"/>
    <n v="13454.628072"/>
    <n v="1964.1368567499999"/>
    <n v="204.019204"/>
    <n v="10417.512044999999"/>
    <n v="2547.6839709999999"/>
    <n v="1964.1368567499999"/>
    <n v="821.03436874999989"/>
    <n v="1.007215"/>
    <n v="1894.0135389999996"/>
    <n v="816.33985499999994"/>
    <n v="1447.4801"/>
    <n v="23377.888655999999"/>
    <n v="12584.2263"/>
    <s v="Si"/>
    <n v="44.444444444444443"/>
    <n v="80"/>
    <n v="397.08"/>
    <n v="697.77187300000003"/>
    <n v="10417.512044999999"/>
    <n v="8407.2866689999992"/>
    <n v="9026.9538389999998"/>
    <n v="13454.628072"/>
    <n v="2711.3606089999994"/>
    <n v="14902.108172"/>
    <n v="67.091812502686025"/>
    <n v="32.908187497313975"/>
    <n v="24.455781380380444"/>
    <n v="34.142669612232815"/>
    <n v="53.829610043806177"/>
    <n v="46.170389956193823"/>
    <n v="41.80128110362643"/>
    <n v="50"/>
    <n v="18.194476766008535"/>
    <n v="40"/>
    <n v="40.644249413148124"/>
    <n v="32.515399530518501"/>
    <n v="35.555555555555557"/>
    <n v="100"/>
    <n v="175.72576634431351"/>
    <n v="0"/>
    <n v="80.703402431247198"/>
    <n v="80"/>
    <n v="0"/>
    <n v="0"/>
    <n v="60"/>
    <n v="60"/>
    <n v="12"/>
    <n v="44.515399530518501"/>
    <n v="44.515399530518501"/>
    <s v="2. Riesgo (&gt;=40 y &lt;60)"/>
  </r>
  <r>
    <s v="76001"/>
    <x v="1"/>
    <x v="23"/>
    <x v="944"/>
    <s v="Ciudades y aglomeraciones"/>
    <s v="ESP"/>
    <s v="C"/>
    <n v="1"/>
    <n v="7764.9023639999996"/>
    <n v="1541798.404938"/>
    <n v="3683111.3579930002"/>
    <n v="1855580.3055790002"/>
    <n v="340011.14068800001"/>
    <n v="3107994.5094319996"/>
    <n v="339462.11605100002"/>
    <n v="1855580.3055790002"/>
    <n v="1117980.1571300002"/>
    <n v="30378.474074999998"/>
    <n v="-162483.29988699965"/>
    <n v="462158.14493299997"/>
    <n v="60777.011859999999"/>
    <n v="13623635.303305"/>
    <n v="4487114.0508509995"/>
    <s v="Si"/>
    <n v="36.65952388732812"/>
    <n v="50"/>
    <n v="1812303.1089999999"/>
    <n v="1802120.6691970001"/>
    <n v="3107994.5094309999"/>
    <n v="2724602.5793420002"/>
    <n v="1549563.307302"/>
    <n v="3683111.3579930002"/>
    <n v="330053.31912100036"/>
    <n v="3743888.3698530002"/>
    <n v="42.072127521726287"/>
    <n v="57.927872478273713"/>
    <n v="10.922223801258847"/>
    <n v="48.762644374319329"/>
    <n v="32.936246096975722"/>
    <n v="67.063753903024278"/>
    <n v="60.249624000032419"/>
    <n v="80"/>
    <n v="8.8157895352515432"/>
    <n v="80"/>
    <n v="66.750854151123463"/>
    <n v="53.400683320898771"/>
    <n v="13.34047611267188"/>
    <n v="79.603969141652939"/>
    <n v="99.438149184182635"/>
    <n v="100"/>
    <n v="87.664330521639513"/>
    <n v="80"/>
    <n v="0"/>
    <n v="0"/>
    <n v="86.534656380550985"/>
    <n v="86.534656380550985"/>
    <n v="17.306931276110198"/>
    <n v="70.70761459700897"/>
    <n v="70.70761459700897"/>
    <s v="4. Solvente (&gt;=70 y &lt;80)"/>
  </r>
  <r>
    <s v="76020"/>
    <x v="1"/>
    <x v="23"/>
    <x v="945"/>
    <s v="Intermedio"/>
    <n v="6"/>
    <s v="G2"/>
    <n v="0"/>
    <n v="1412.807317"/>
    <n v="11051.247122999999"/>
    <n v="19570.04507"/>
    <n v="5481.6144199999999"/>
    <n v="1270.3885700000001"/>
    <n v="17045.486152000001"/>
    <n v="28.866378000000001"/>
    <n v="5481.6144199999999"/>
    <n v="2142.4106839999999"/>
    <n v="29.968216999999999"/>
    <n v="-444.9096329999993"/>
    <n v="1115.2298699999999"/>
    <n v="1443.0973530000001"/>
    <n v="37529.594565650004"/>
    <n v="7895.3852133500004"/>
    <s v="Si"/>
    <n v="61.009953658946536"/>
    <n v="80"/>
    <n v="2399.9770960000001"/>
    <n v="3999.6640000000002"/>
    <n v="16675.750967"/>
    <n v="15739.839309000001"/>
    <n v="12464.05444"/>
    <n v="19570.04507"/>
    <n v="700.28845400000057"/>
    <n v="21013.142423000001"/>
    <n v="63.689451891487131"/>
    <n v="36.310548108512869"/>
    <n v="0.16934910358431177"/>
    <n v="0.22342853001589766"/>
    <n v="21.037757814139749"/>
    <n v="78.962242185860248"/>
    <n v="39.083571368742859"/>
    <n v="50"/>
    <n v="3.3326212705506517"/>
    <n v="100"/>
    <n v="53.099243764877805"/>
    <n v="42.479395011902248"/>
    <n v="18.990046341053464"/>
    <n v="84.124118224996508"/>
    <n v="166.65425710379364"/>
    <n v="0"/>
    <n v="94.387589141549938"/>
    <n v="100"/>
    <n v="0.44419359334093289"/>
    <n v="0"/>
    <n v="61.374706074998834"/>
    <n v="61.818899668339768"/>
    <n v="12.363779933667955"/>
    <n v="54.754336226902012"/>
    <n v="54.843174945570205"/>
    <s v="2. Riesgo (&gt;=40 y &lt;60)"/>
  </r>
  <r>
    <s v="76036"/>
    <x v="1"/>
    <x v="23"/>
    <x v="946"/>
    <s v="Intermedio"/>
    <n v="6"/>
    <s v="G1"/>
    <n v="0"/>
    <n v="1221.6444114999999"/>
    <n v="13364.5861415"/>
    <n v="22365.794936999999"/>
    <n v="8480.1040004999995"/>
    <n v="2191.0359189999999"/>
    <n v="15505.820207999999"/>
    <n v="697.844516"/>
    <n v="8480.1040004999995"/>
    <n v="3669.3688274999995"/>
    <n v="27.112687000000001"/>
    <n v="2049.2395560000004"/>
    <n v="2513.3179930000001"/>
    <n v="0"/>
    <n v="49046.120957389998"/>
    <n v="10622.69377695"/>
    <s v="Si"/>
    <n v="61.050811058645124"/>
    <n v="80"/>
    <n v="7457.9596000000001"/>
    <n v="7138.0799580000003"/>
    <n v="15505.820207999999"/>
    <n v="15246.132793999999"/>
    <n v="14586.230552999999"/>
    <n v="22365.794936999999"/>
    <n v="4589.6702359999999"/>
    <n v="22365.794936999999"/>
    <n v="65.216687330302875"/>
    <n v="34.783312669697125"/>
    <n v="4.5005327460198297"/>
    <n v="5.871624759691751"/>
    <n v="21.658580881816775"/>
    <n v="78.341419118183225"/>
    <n v="43.270328138471505"/>
    <n v="50"/>
    <n v="20.52093497650403"/>
    <n v="20"/>
    <n v="37.799271309514417"/>
    <n v="30.239417047611536"/>
    <n v="18.949188941354876"/>
    <n v="83.943123789233624"/>
    <n v="95.710896020407517"/>
    <n v="100"/>
    <n v="98.325226202055291"/>
    <n v="100"/>
    <n v="0"/>
    <n v="0"/>
    <n v="94.647707929744527"/>
    <n v="94.647707929744527"/>
    <n v="18.929541585948908"/>
    <n v="49.168958633560443"/>
    <n v="49.168958633560443"/>
    <s v="2. Riesgo (&gt;=40 y &lt;60)"/>
  </r>
  <r>
    <s v="76041"/>
    <x v="1"/>
    <x v="23"/>
    <x v="947"/>
    <s v="Intermedio"/>
    <n v="6"/>
    <s v="G2"/>
    <n v="0"/>
    <n v="1562.81255175"/>
    <n v="15234.148950250001"/>
    <n v="25422.363715"/>
    <n v="5771.4974427500001"/>
    <n v="1107.0900770000001"/>
    <n v="21187.468150000001"/>
    <n v="3866.3391339999998"/>
    <n v="5771.4974427500001"/>
    <n v="2061.34538875"/>
    <n v="0"/>
    <n v="1606.4356160000025"/>
    <n v="2043.1772940000001"/>
    <n v="0"/>
    <n v="53572.291389999999"/>
    <n v="19420.480544490001"/>
    <s v="Si"/>
    <n v="69.045889756572748"/>
    <n v="80"/>
    <n v="3982.858808"/>
    <n v="4182.7743220000002"/>
    <n v="20105.776044999999"/>
    <n v="17935.482598999999"/>
    <n v="16796.961502000002"/>
    <n v="25422.363715"/>
    <n v="3649.6129100000026"/>
    <n v="25422.363715"/>
    <n v="66.071596214671672"/>
    <n v="33.928403785328328"/>
    <n v="18.248235733631059"/>
    <n v="24.075571698074619"/>
    <n v="36.250979826700302"/>
    <n v="63.749020173299698"/>
    <n v="35.715954294312418"/>
    <n v="50"/>
    <n v="14.355914937392763"/>
    <n v="60"/>
    <n v="46.35059913134053"/>
    <n v="37.080479305072423"/>
    <n v="10.954110243427252"/>
    <n v="48.525677537477733"/>
    <n v="105.01939746391332"/>
    <n v="100"/>
    <n v="89.205622100124216"/>
    <n v="80"/>
    <n v="0.40163131898740179"/>
    <n v="0"/>
    <n v="76.175225845825921"/>
    <n v="76.576857164813319"/>
    <n v="15.315371432962664"/>
    <n v="52.315524474237606"/>
    <n v="52.395850738035087"/>
    <s v="2. Riesgo (&gt;=40 y &lt;60)"/>
  </r>
  <r>
    <s v="76054"/>
    <x v="1"/>
    <x v="23"/>
    <x v="14"/>
    <s v="Intermedio"/>
    <n v="6"/>
    <s v="G3"/>
    <n v="0"/>
    <n v="1412.3939734999999"/>
    <n v="6778.4307765000003"/>
    <n v="11239.100072000001"/>
    <n v="2585.7953275"/>
    <n v="355.771186"/>
    <n v="9707.5816009999999"/>
    <n v="1369.7142160000001"/>
    <n v="2585.7953275"/>
    <n v="1034.5841645"/>
    <n v="10.077"/>
    <n v="-19.692691999998715"/>
    <n v="771.20741999999996"/>
    <n v="0"/>
    <n v="17148.610922"/>
    <n v="6713.0505730000004"/>
    <s v="Si"/>
    <n v="57.441280215744726"/>
    <n v="80"/>
    <n v="943.56713000000002"/>
    <n v="1160.9596610000001"/>
    <n v="9707.5816009999999"/>
    <n v="8322.5790290000004"/>
    <n v="8190.8247499999998"/>
    <n v="11239.100072000001"/>
    <n v="761.59172800000124"/>
    <n v="11239.100072000001"/>
    <n v="72.877941272236043"/>
    <n v="27.122058727763957"/>
    <n v="14.109736825275851"/>
    <n v="18.718452456420962"/>
    <n v="39.146322716948511"/>
    <n v="60.853677283051489"/>
    <n v="40.010288265941654"/>
    <n v="50"/>
    <n v="6.7762696579004276"/>
    <n v="80"/>
    <n v="47.338837693447282"/>
    <n v="37.871070154757824"/>
    <n v="22.558719784255274"/>
    <n v="99.933005746945554"/>
    <n v="123.03943451273044"/>
    <n v="70"/>
    <n v="85.732774351777522"/>
    <n v="80"/>
    <n v="0"/>
    <n v="0"/>
    <n v="83.311001915648518"/>
    <n v="83.311001915648518"/>
    <n v="16.662200383129704"/>
    <n v="54.533270537887532"/>
    <n v="54.533270537887532"/>
    <s v="2. Riesgo (&gt;=40 y &lt;60)"/>
  </r>
  <r>
    <s v="76100"/>
    <x v="1"/>
    <x v="23"/>
    <x v="359"/>
    <s v="Rural disperso"/>
    <n v="6"/>
    <s v="G4"/>
    <n v="0"/>
    <n v="1357.6961570000001"/>
    <n v="13547.204782000001"/>
    <n v="19513.641189999998"/>
    <n v="4034.8146559999996"/>
    <n v="932.34952499999997"/>
    <n v="15101.531623000001"/>
    <n v="1603.4869880000001"/>
    <n v="4034.8146559999996"/>
    <n v="1191.8886489999995"/>
    <n v="59.681516999999999"/>
    <n v="2113.8221029999986"/>
    <n v="1192.0418400000001"/>
    <n v="0"/>
    <n v="50987.057063"/>
    <n v="1842.7159710000001"/>
    <s v="Si"/>
    <n v="56.506742215319548"/>
    <n v="80"/>
    <n v="2282.7941409999999"/>
    <n v="2609.8547910000002"/>
    <n v="14556.89308"/>
    <n v="13976.010966"/>
    <n v="14904.900939000001"/>
    <n v="19513.641189999998"/>
    <n v="3365.5454599999985"/>
    <n v="19513.641189999998"/>
    <n v="76.381956570146414"/>
    <n v="23.618043429853586"/>
    <n v="10.618042116720469"/>
    <n v="14.823828291611942"/>
    <n v="3.6140857643992397"/>
    <n v="96.385914235600765"/>
    <n v="29.540109041380454"/>
    <n v="40"/>
    <n v="17.247142279754087"/>
    <n v="40"/>
    <n v="42.965557191413254"/>
    <n v="34.372445753130606"/>
    <n v="23.493257784680452"/>
    <n v="100"/>
    <n v="114.32720735198349"/>
    <n v="80"/>
    <n v="96.009573534629553"/>
    <n v="100"/>
    <n v="0.24282474955271982"/>
    <n v="0"/>
    <n v="93.333333333333329"/>
    <n v="93.576158082886053"/>
    <n v="18.71523161657721"/>
    <n v="53.039112419797277"/>
    <n v="53.087677369707819"/>
    <s v="2. Riesgo (&gt;=40 y &lt;60)"/>
  </r>
  <r>
    <s v="76109"/>
    <x v="1"/>
    <x v="23"/>
    <x v="948"/>
    <s v="Ciudades y aglomeraciones"/>
    <n v="2"/>
    <s v="G1"/>
    <n v="0"/>
    <n v="0"/>
    <n v="435036.243923"/>
    <n v="605552.63524700003"/>
    <n v="143892.11525199999"/>
    <n v="19615.044605999999"/>
    <n v="534740.44188100006"/>
    <n v="19088.036517"/>
    <n v="143892.11525199999"/>
    <n v="33611.14699199998"/>
    <n v="5900.9899439999999"/>
    <n v="-30200.539812000003"/>
    <n v="51870.398616999999"/>
    <n v="0"/>
    <n v="1305900.62160697"/>
    <n v="1161080.82559454"/>
    <s v="NO"/>
    <n v="88.545646320819557"/>
    <n v="70"/>
    <n v="192526.250103"/>
    <n v="143744.84961599999"/>
    <n v="525472.20679900004"/>
    <n v="478647.71327100002"/>
    <n v="435036.243923"/>
    <n v="605552.63524700003"/>
    <n v="27570.848748999997"/>
    <n v="605552.63524700003"/>
    <n v="71.841194076474011"/>
    <n v="28.158805923525989"/>
    <n v="3.5695890981905216"/>
    <n v="4.6570681547417117"/>
    <n v="88.910350939704529"/>
    <n v="11.089649060295471"/>
    <n v="23.358574535607023"/>
    <n v="30"/>
    <n v="4.5530061540817295"/>
    <n v="100"/>
    <n v="34.781104627712629"/>
    <n v="27.824883702170105"/>
    <n v="0"/>
    <n v="0"/>
    <n v="74.662467865601528"/>
    <n v="70"/>
    <n v="91.089063717900686"/>
    <n v="100"/>
    <n v="0"/>
    <n v="0"/>
    <n v="56.666666666666664"/>
    <n v="56.666666666666664"/>
    <n v="11.333333333333334"/>
    <n v="39.158217035503441"/>
    <n v="39.158217035503441"/>
    <s v="1. Deterioro (&lt;40)"/>
  </r>
  <r>
    <s v="76111"/>
    <x v="1"/>
    <x v="23"/>
    <x v="949"/>
    <s v="Ciudades y aglomeraciones"/>
    <n v="2"/>
    <s v="G1"/>
    <n v="0"/>
    <n v="233.822575"/>
    <n v="126453.213743"/>
    <n v="210669.23536700002"/>
    <n v="66511.369653000002"/>
    <n v="10285.514186"/>
    <n v="163984.286295"/>
    <n v="6658.882861"/>
    <n v="66511.369653000002"/>
    <n v="26969.684013999999"/>
    <n v="415.20048000000003"/>
    <n v="7143.2634330000146"/>
    <n v="14341.866945"/>
    <n v="800"/>
    <n v="349773.55231071002"/>
    <n v="134794.62696805"/>
    <s v="Si"/>
    <n v="58.30331907004053"/>
    <n v="70"/>
    <n v="60793.053320999999"/>
    <n v="65324.181257999997"/>
    <n v="163984.286295"/>
    <n v="157435.88250099999"/>
    <n v="126687.036318"/>
    <n v="210669.23536700002"/>
    <n v="21900.330858000016"/>
    <n v="211469.23536700002"/>
    <n v="60.135518172505179"/>
    <n v="39.864481827494821"/>
    <n v="4.0606835029430712"/>
    <n v="5.2977749841368036"/>
    <n v="38.537684189543739"/>
    <n v="61.462315810456261"/>
    <n v="40.548983060648084"/>
    <n v="50"/>
    <n v="10.356272778871352"/>
    <n v="60"/>
    <n v="43.324914524417572"/>
    <n v="34.659931619534056"/>
    <n v="11.69668092995947"/>
    <n v="54.788556871566513"/>
    <n v="107.45336463538803"/>
    <n v="100"/>
    <n v="96.006688237054775"/>
    <n v="100"/>
    <n v="0.11663577035171224"/>
    <n v="0"/>
    <n v="84.929518957188847"/>
    <n v="85.046154727540554"/>
    <n v="17.009230945508111"/>
    <n v="51.645835410971827"/>
    <n v="51.669162565042171"/>
    <s v="2. Riesgo (&gt;=40 y &lt;60)"/>
  </r>
  <r>
    <s v="76113"/>
    <x v="1"/>
    <x v="23"/>
    <x v="950"/>
    <s v="Rural"/>
    <n v="5"/>
    <s v="G1"/>
    <n v="0"/>
    <n v="1740.0177799999999"/>
    <n v="14044.312389999999"/>
    <n v="35434.940736999997"/>
    <n v="18514.252887999995"/>
    <n v="3409.9634219999998"/>
    <n v="20250.511433"/>
    <n v="1648.8495890000002"/>
    <n v="18514.252887999995"/>
    <n v="11674.034341999995"/>
    <n v="67.692950999999994"/>
    <n v="8398.7417019999993"/>
    <n v="6418.5595229999999"/>
    <n v="0.119759"/>
    <n v="79329.753184000001"/>
    <n v="23348.092046999998"/>
    <s v="NO"/>
    <n v="37.38465456628898"/>
    <n v="80"/>
    <n v="17161.099999999999"/>
    <n v="16662.778447000001"/>
    <n v="20195.980488999998"/>
    <n v="20109.684700999998"/>
    <n v="15784.330169999999"/>
    <n v="35434.940736999997"/>
    <n v="14884.994176"/>
    <n v="35435.060495999998"/>
    <n v="44.544536668347021"/>
    <n v="55.455463331652979"/>
    <n v="8.1422614656193524"/>
    <n v="10.622809947043542"/>
    <n v="29.431696318083425"/>
    <n v="70.568303681916575"/>
    <n v="63.054309631724408"/>
    <n v="80"/>
    <n v="42.0064026070458"/>
    <n v="0"/>
    <n v="43.329315392122624"/>
    <n v="34.663452313698102"/>
    <n v="0"/>
    <n v="0"/>
    <n v="97.096214386024215"/>
    <n v="100"/>
    <n v="99.572708103738748"/>
    <n v="100"/>
    <n v="0"/>
    <n v="0"/>
    <n v="66.666666666666671"/>
    <n v="66.666666666666671"/>
    <n v="13.333333333333336"/>
    <n v="47.996785647031437"/>
    <n v="47.996785647031437"/>
    <s v="2. Riesgo (&gt;=40 y &lt;60)"/>
  </r>
  <r>
    <s v="76122"/>
    <x v="1"/>
    <x v="23"/>
    <x v="951"/>
    <s v="Intermedio"/>
    <n v="6"/>
    <s v="G2"/>
    <n v="0"/>
    <n v="850.1582975"/>
    <n v="20814.2819475"/>
    <n v="35202.1541"/>
    <n v="7706.5581415000006"/>
    <n v="1065.8498629999999"/>
    <n v="26724.571319000002"/>
    <n v="1634.6734349999999"/>
    <n v="7706.5581415000006"/>
    <n v="2526.1064525000002"/>
    <n v="86.965620000000001"/>
    <n v="3297.131091999996"/>
    <n v="2531.6887769999998"/>
    <n v="0"/>
    <n v="102185.43720698"/>
    <n v="92869.463764339991"/>
    <s v="Si"/>
    <n v="60.418390320450676"/>
    <n v="80"/>
    <n v="4553.55"/>
    <n v="6686.834699"/>
    <n v="26724.571319000002"/>
    <n v="24996.690586000001"/>
    <n v="21664.440244999998"/>
    <n v="35202.1541"/>
    <n v="5915.7854889999962"/>
    <n v="35202.1541"/>
    <n v="61.54293905837995"/>
    <n v="38.45706094162005"/>
    <n v="6.1167433351412397"/>
    <n v="8.0700455032213778"/>
    <n v="90.883267031710005"/>
    <n v="9.1167329682899947"/>
    <n v="32.778659501663341"/>
    <n v="40"/>
    <n v="16.805180365368596"/>
    <n v="40"/>
    <n v="27.128767882626285"/>
    <n v="21.703014306101029"/>
    <n v="19.581609679549324"/>
    <n v="86.744688145229702"/>
    <n v="146.84882561957156"/>
    <n v="50"/>
    <n v="93.534486625154756"/>
    <n v="100"/>
    <n v="0.26164614342849957"/>
    <n v="0"/>
    <n v="78.914896048409901"/>
    <n v="79.176542191838394"/>
    <n v="15.835308438367679"/>
    <n v="37.485993515783008"/>
    <n v="37.538322744468708"/>
    <s v="1. Deterioro (&lt;40)"/>
  </r>
  <r>
    <s v="76126"/>
    <x v="1"/>
    <x v="23"/>
    <x v="952"/>
    <s v="Rural"/>
    <n v="6"/>
    <s v="G2"/>
    <n v="0"/>
    <n v="1250.80194775"/>
    <n v="12375.98053225"/>
    <n v="24934.848451999998"/>
    <n v="9564.7901811499996"/>
    <n v="490.98576800000001"/>
    <n v="21883.655793000002"/>
    <n v="0"/>
    <n v="9564.7901811499996"/>
    <n v="2340.0471601500003"/>
    <n v="55.970275999999998"/>
    <n v="-4173.5503620000018"/>
    <n v="3838.609813"/>
    <n v="4094.5112869999998"/>
    <n v="131703.91133761001"/>
    <n v="74587.261229009993"/>
    <s v="Si"/>
    <n v="62.74181473106615"/>
    <n v="80"/>
    <n v="8708.9124609999999"/>
    <n v="8262.0739109999995"/>
    <n v="21883.655793000002"/>
    <n v="16953.199619999999"/>
    <n v="13626.78248"/>
    <n v="24934.848451999998"/>
    <n v="-278.97027300000173"/>
    <n v="29029.359739"/>
    <n v="54.649550031281656"/>
    <n v="45.350449968718344"/>
    <n v="0"/>
    <n v="0"/>
    <n v="56.632533135491236"/>
    <n v="43.367466864508764"/>
    <n v="24.465222088840953"/>
    <n v="30"/>
    <n v="-0.96099354415045624"/>
    <n v="100"/>
    <n v="43.743583366645424"/>
    <n v="34.994866693316339"/>
    <n v="17.25818526893385"/>
    <n v="76.452136652982219"/>
    <n v="94.869180830545488"/>
    <n v="100"/>
    <n v="77.469686876645511"/>
    <n v="70"/>
    <n v="0.12023142944714127"/>
    <n v="0"/>
    <n v="82.15071221766074"/>
    <n v="82.270943647107885"/>
    <n v="16.454188729421578"/>
    <n v="51.425009136848487"/>
    <n v="51.449055422737914"/>
    <s v="2. Riesgo (&gt;=40 y &lt;60)"/>
  </r>
  <r>
    <s v="76130"/>
    <x v="1"/>
    <x v="23"/>
    <x v="128"/>
    <s v="Ciudades y aglomeraciones"/>
    <n v="3"/>
    <s v="G1"/>
    <n v="0"/>
    <n v="0.7"/>
    <n v="42603.482754999997"/>
    <n v="103998.92017600001"/>
    <n v="58203.332236600007"/>
    <n v="9661.4134429999995"/>
    <n v="77751.913033999997"/>
    <n v="10395.774976000001"/>
    <n v="58203.332236600007"/>
    <n v="26379.458732600007"/>
    <n v="907.43509100000006"/>
    <n v="-5576.8663619999861"/>
    <n v="14689.014166999999"/>
    <n v="0"/>
    <n v="285879.81085552002"/>
    <n v="53073.621695000002"/>
    <s v="Si"/>
    <n v="46.303870378942577"/>
    <n v="70"/>
    <n v="50818.731873999997"/>
    <n v="57762.592343999997"/>
    <n v="77751.913033999997"/>
    <n v="71477.782066"/>
    <n v="42604.182754999994"/>
    <n v="103998.92017600001"/>
    <n v="10019.582896000014"/>
    <n v="103998.92017600001"/>
    <n v="40.965985688024311"/>
    <n v="59.034014311975689"/>
    <n v="13.370442694386247"/>
    <n v="17.443762061686392"/>
    <n v="18.565012176331237"/>
    <n v="81.434987823668763"/>
    <n v="45.322935507138901"/>
    <n v="70"/>
    <n v="9.634314355421786"/>
    <n v="80"/>
    <n v="61.582552839466167"/>
    <n v="49.266042271572935"/>
    <n v="23.696129621057423"/>
    <n v="100"/>
    <n v="113.66397824962773"/>
    <n v="80"/>
    <n v="91.93057672387252"/>
    <n v="100"/>
    <n v="8.2403179806944227E-2"/>
    <n v="0"/>
    <n v="93.333333333333329"/>
    <n v="93.415736513140274"/>
    <n v="18.683147302628054"/>
    <n v="67.9327089382396"/>
    <n v="67.949189574200986"/>
    <s v="3. Vulnerable (&gt;=60 y &lt;70)"/>
  </r>
  <r>
    <s v="76147"/>
    <x v="1"/>
    <x v="23"/>
    <x v="953"/>
    <s v="Ciudades y aglomeraciones"/>
    <n v="4"/>
    <s v="G1"/>
    <n v="0"/>
    <n v="3948.321375"/>
    <n v="95384.455682"/>
    <n v="223037.226754"/>
    <n v="64247.315474000003"/>
    <n v="11637.937180000001"/>
    <n v="179335.16749399999"/>
    <n v="12632.832291000001"/>
    <n v="64247.315474000003"/>
    <n v="34421.704135000007"/>
    <n v="0"/>
    <n v="13876.447921000014"/>
    <n v="16592.363241999999"/>
    <n v="0"/>
    <n v="577130.14495099999"/>
    <n v="59693.690928000004"/>
    <s v="Si"/>
    <n v="54.651500114705343"/>
    <n v="80"/>
    <n v="43892.718647000002"/>
    <n v="60298.994099000003"/>
    <n v="179335.16749399999"/>
    <n v="173962.87099"/>
    <n v="99332.777056999999"/>
    <n v="223037.226754"/>
    <n v="30468.811163000013"/>
    <n v="223037.226754"/>
    <n v="44.536411478322215"/>
    <n v="55.463588521677785"/>
    <n v="7.0442582275016736"/>
    <n v="9.1902988726923738"/>
    <n v="10.343194069869314"/>
    <n v="89.656805930130687"/>
    <n v="53.576875362099749"/>
    <n v="70"/>
    <n v="13.660863527775897"/>
    <n v="60"/>
    <n v="56.862138664900172"/>
    <n v="45.489710931920143"/>
    <n v="25.348499885294657"/>
    <n v="100"/>
    <n v="137.37812547895422"/>
    <n v="60"/>
    <n v="97.0043262684773"/>
    <n v="100"/>
    <n v="0"/>
    <n v="2"/>
    <n v="86.666666666666671"/>
    <n v="88.666666666666671"/>
    <n v="17.733333333333334"/>
    <n v="62.823044265253479"/>
    <n v="63.223044265253478"/>
    <s v="3. Vulnerable (&gt;=60 y &lt;70)"/>
  </r>
  <r>
    <s v="76233"/>
    <x v="1"/>
    <x v="23"/>
    <x v="954"/>
    <s v="Rural disperso"/>
    <n v="6"/>
    <s v="G3"/>
    <n v="0"/>
    <n v="1296.7019089999999"/>
    <n v="26298.284618999998"/>
    <n v="44785.619417999995"/>
    <n v="12818.883193899999"/>
    <n v="2502.1083130000002"/>
    <n v="25884.752822000002"/>
    <n v="3438.8895870000001"/>
    <n v="12818.883193899999"/>
    <n v="5660.7104718999999"/>
    <n v="0"/>
    <n v="11883.266433999997"/>
    <n v="3188.3635530000001"/>
    <n v="0"/>
    <n v="40744.668976370005"/>
    <n v="20423.463133900001"/>
    <s v="Si"/>
    <n v="48.308069299661696"/>
    <n v="80"/>
    <n v="10154.696692"/>
    <n v="11436.50519"/>
    <n v="25744.180262000002"/>
    <n v="24049.361635000001"/>
    <n v="27594.986527999998"/>
    <n v="44785.619417999995"/>
    <n v="15071.629986999997"/>
    <n v="44785.619417999995"/>
    <n v="61.615730421067191"/>
    <n v="38.384269578932809"/>
    <n v="13.285387002332952"/>
    <n v="17.624842195698466"/>
    <n v="50.125485485584996"/>
    <n v="49.874514514415004"/>
    <n v="44.159154789659901"/>
    <n v="50"/>
    <n v="33.652833616816046"/>
    <n v="0"/>
    <n v="31.176725257809256"/>
    <n v="24.941380206247405"/>
    <n v="31.691930700338304"/>
    <n v="100"/>
    <n v="112.62281421964899"/>
    <n v="80"/>
    <n v="93.416692200910134"/>
    <n v="100"/>
    <n v="0"/>
    <n v="0"/>
    <n v="93.333333333333329"/>
    <n v="93.333333333333329"/>
    <n v="18.666666666666668"/>
    <n v="43.608046872914073"/>
    <n v="43.608046872914073"/>
    <s v="2. Riesgo (&gt;=40 y &lt;60)"/>
  </r>
  <r>
    <s v="76243"/>
    <x v="1"/>
    <x v="23"/>
    <x v="955"/>
    <s v="Rural disperso"/>
    <n v="6"/>
    <s v="G4"/>
    <n v="0"/>
    <n v="1008.777238"/>
    <n v="9294.1196299999992"/>
    <n v="12697.185996"/>
    <n v="2152.8860960000002"/>
    <n v="270.84883100000002"/>
    <n v="10902.157835"/>
    <n v="1183.385466"/>
    <n v="2152.8860960000002"/>
    <n v="460.49120700000026"/>
    <n v="28.581316999999999"/>
    <n v="102.63327200000094"/>
    <n v="2105.1719419999999"/>
    <n v="0"/>
    <n v="30404.758825000001"/>
    <n v="15427.209494999999"/>
    <s v="Si"/>
    <n v="63.494974070788601"/>
    <n v="80"/>
    <n v="912.226269"/>
    <n v="1137.821357"/>
    <n v="10902.157835"/>
    <n v="10452.017092"/>
    <n v="10302.896868"/>
    <n v="12697.185996"/>
    <n v="2236.386531000001"/>
    <n v="12697.185996"/>
    <n v="81.143151492352132"/>
    <n v="18.856848507647868"/>
    <n v="10.854598547462691"/>
    <n v="15.154084272145047"/>
    <n v="50.73945688500293"/>
    <n v="49.26054311499707"/>
    <n v="21.389483069056908"/>
    <n v="30"/>
    <n v="17.613245420713934"/>
    <n v="40"/>
    <n v="30.654295178957994"/>
    <n v="24.523436143166396"/>
    <n v="16.505025929211399"/>
    <n v="73.115711654371225"/>
    <n v="124.73016790530508"/>
    <n v="70"/>
    <n v="95.871085799593914"/>
    <n v="100"/>
    <n v="0.43740600401116414"/>
    <n v="0"/>
    <n v="81.038570551457084"/>
    <n v="81.47597655546825"/>
    <n v="16.29519531109365"/>
    <n v="40.731150253457812"/>
    <n v="40.818631454260043"/>
    <s v="2. Riesgo (&gt;=40 y &lt;60)"/>
  </r>
  <r>
    <s v="76246"/>
    <x v="1"/>
    <x v="23"/>
    <x v="956"/>
    <s v="Rural disperso"/>
    <n v="6"/>
    <s v="G3"/>
    <n v="0"/>
    <n v="1245.9029255"/>
    <n v="8404.5685374999994"/>
    <n v="15133.885274"/>
    <n v="2375.5958154999998"/>
    <n v="365.10442399999999"/>
    <n v="9280.1398260000005"/>
    <n v="980.06949699999996"/>
    <n v="2375.5958154999998"/>
    <n v="810.7895054999999"/>
    <n v="0"/>
    <n v="4288.9391379999997"/>
    <n v="1453.8603760000001"/>
    <n v="0"/>
    <n v="25319.957393610002"/>
    <n v="10505.89797923"/>
    <s v="Si"/>
    <n v="53.379719206686339"/>
    <n v="80"/>
    <n v="946.86365499999999"/>
    <n v="1123.4550830000001"/>
    <n v="9280.1398260000005"/>
    <n v="9031.0045480000008"/>
    <n v="9650.4714629999999"/>
    <n v="15133.885274"/>
    <n v="5742.7995140000003"/>
    <n v="15133.885274"/>
    <n v="63.767309506300414"/>
    <n v="36.232690493699586"/>
    <n v="10.560934591245672"/>
    <n v="14.010491796521432"/>
    <n v="41.492557889854012"/>
    <n v="58.507442110145988"/>
    <n v="34.129943326632365"/>
    <n v="40"/>
    <n v="37.946630425870374"/>
    <n v="0"/>
    <n v="29.7501248800734"/>
    <n v="23.800099904058722"/>
    <n v="26.620280793313661"/>
    <n v="100"/>
    <n v="118.65014324580871"/>
    <n v="80"/>
    <n v="97.315393057958005"/>
    <n v="100"/>
    <n v="0.90749419087797845"/>
    <n v="0"/>
    <n v="93.333333333333329"/>
    <n v="94.240827524211312"/>
    <n v="18.848165504842264"/>
    <n v="42.46676657072539"/>
    <n v="42.648265408900983"/>
    <s v="2. Riesgo (&gt;=40 y &lt;60)"/>
  </r>
  <r>
    <s v="76248"/>
    <x v="1"/>
    <x v="23"/>
    <x v="957"/>
    <s v="Intermedio"/>
    <n v="5"/>
    <s v="G1"/>
    <n v="0"/>
    <n v="1241.251696"/>
    <n v="29753.299131"/>
    <n v="57037.808410999998"/>
    <n v="26233.976763099996"/>
    <n v="5683.9544470000001"/>
    <n v="36244.726123"/>
    <n v="637.58029499999998"/>
    <n v="26233.976763099996"/>
    <n v="8427.3160440999964"/>
    <n v="584.76301899999999"/>
    <n v="2986.4215689999983"/>
    <n v="6374.7235549999996"/>
    <n v="0"/>
    <n v="182258.01926877999"/>
    <n v="30757.47680751"/>
    <s v="Si"/>
    <n v="74.107269283960647"/>
    <n v="80"/>
    <n v="25122.439903999999"/>
    <n v="24888.342377000001"/>
    <n v="36244.726123"/>
    <n v="35301.636501000001"/>
    <n v="30994.550826999999"/>
    <n v="57037.808410999998"/>
    <n v="9945.9081429999969"/>
    <n v="57037.808410999998"/>
    <n v="54.340360701906917"/>
    <n v="45.659639298093083"/>
    <n v="1.7590981177132068"/>
    <n v="2.295009201261017"/>
    <n v="16.87578792467357"/>
    <n v="83.124212075326426"/>
    <n v="32.12366969827324"/>
    <n v="40"/>
    <n v="17.437395334919433"/>
    <n v="40"/>
    <n v="42.215772114936108"/>
    <n v="33.772617691948888"/>
    <n v="5.8927307160393525"/>
    <n v="21.565267094889716"/>
    <n v="99.068173601391607"/>
    <n v="100"/>
    <n v="97.397994900555929"/>
    <n v="100"/>
    <n v="0.19452569012978072"/>
    <n v="0"/>
    <n v="73.855089031629902"/>
    <n v="74.049614721759681"/>
    <n v="14.809922944351937"/>
    <n v="48.543635498274867"/>
    <n v="48.582540636300827"/>
    <s v="2. Riesgo (&gt;=40 y &lt;60)"/>
  </r>
  <r>
    <s v="76250"/>
    <x v="1"/>
    <x v="23"/>
    <x v="958"/>
    <s v="Rural"/>
    <n v="6"/>
    <s v="G3"/>
    <n v="0"/>
    <n v="1131.6371389999999"/>
    <n v="11852.61793"/>
    <n v="18003.903644000002"/>
    <n v="3677.1083450000001"/>
    <n v="951.72286999999994"/>
    <n v="15128.253858"/>
    <n v="878.84822799999995"/>
    <n v="3677.1083450000001"/>
    <n v="1283.9672700000001"/>
    <n v="8.2978100000000001"/>
    <n v="912.32965900000272"/>
    <n v="3069.5666999999999"/>
    <n v="0"/>
    <n v="48615.04001913"/>
    <n v="9738.87716138"/>
    <s v="Si"/>
    <n v="67.34198396460971"/>
    <n v="80"/>
    <n v="2279"/>
    <n v="2512.5438060000001"/>
    <n v="14698.43291"/>
    <n v="14525.079049"/>
    <n v="12984.255069000001"/>
    <n v="18003.903644000002"/>
    <n v="3990.1941690000026"/>
    <n v="18003.903644000002"/>
    <n v="72.119109976058709"/>
    <n v="27.880890023941291"/>
    <n v="5.8093170318876863"/>
    <n v="7.7068357838446246"/>
    <n v="20.032642485839272"/>
    <n v="79.967357514160724"/>
    <n v="34.91785254970506"/>
    <n v="40"/>
    <n v="22.162938926468751"/>
    <n v="20"/>
    <n v="35.111016664389332"/>
    <n v="28.088813331511467"/>
    <n v="12.65801603539029"/>
    <n v="56.073819849141159"/>
    <n v="110.24764396665205"/>
    <n v="80"/>
    <n v="98.820596303963399"/>
    <n v="100"/>
    <n v="0.62053533161806584"/>
    <n v="0"/>
    <n v="78.691273283047053"/>
    <n v="79.311808614665125"/>
    <n v="15.862361722933025"/>
    <n v="43.827067988120881"/>
    <n v="43.951175054444491"/>
    <s v="2. Riesgo (&gt;=40 y &lt;60)"/>
  </r>
  <r>
    <s v="76275"/>
    <x v="1"/>
    <x v="23"/>
    <x v="959"/>
    <s v="Ciudades y aglomeraciones"/>
    <n v="6"/>
    <s v="G2"/>
    <n v="0"/>
    <n v="1172.6818209999999"/>
    <n v="35508.222685000001"/>
    <n v="49974.470020000001"/>
    <n v="14072.601267999999"/>
    <n v="1276.797229"/>
    <n v="56997.141532000001"/>
    <n v="20119.243603000003"/>
    <n v="14072.601267999999"/>
    <n v="4225.1012349999983"/>
    <n v="156.59419"/>
    <n v="1033.6524770000033"/>
    <n v="4453.9368679999998"/>
    <n v="0"/>
    <n v="126763.39099372999"/>
    <n v="75783.867365810002"/>
    <s v="Si"/>
    <n v="65.664769464461585"/>
    <n v="80"/>
    <n v="9872.5811959999992"/>
    <n v="12683.475316"/>
    <n v="39093.317510000001"/>
    <n v="37444.374362000002"/>
    <n v="36680.904505999999"/>
    <n v="49974.470020000001"/>
    <n v="5644.1835350000028"/>
    <n v="49974.470020000001"/>
    <n v="73.399286658408073"/>
    <n v="26.600713341591927"/>
    <n v="35.298688780216146"/>
    <n v="46.570864437589897"/>
    <n v="59.783717342776391"/>
    <n v="40.216282657223609"/>
    <n v="30.02359801529764"/>
    <n v="40"/>
    <n v="11.294133850226277"/>
    <n v="60"/>
    <n v="42.677572087281092"/>
    <n v="34.142057669824872"/>
    <n v="14.335230535538415"/>
    <n v="63.503722249859166"/>
    <n v="128.47172450846867"/>
    <n v="70"/>
    <n v="95.782033214300114"/>
    <n v="100"/>
    <n v="0.15986994599306159"/>
    <n v="0"/>
    <n v="77.834574083286384"/>
    <n v="77.99444402927945"/>
    <n v="15.598888805855891"/>
    <n v="49.708972486482153"/>
    <n v="49.740946475680765"/>
    <s v="2. Riesgo (&gt;=40 y &lt;60)"/>
  </r>
  <r>
    <s v="76306"/>
    <x v="1"/>
    <x v="23"/>
    <x v="960"/>
    <s v="Intermedio"/>
    <n v="6"/>
    <s v="G2"/>
    <n v="0"/>
    <n v="1182.61825125"/>
    <n v="13820.137510750001"/>
    <n v="25561.252305000002"/>
    <n v="8641.473819249999"/>
    <n v="1637.383967"/>
    <n v="25131.961421"/>
    <n v="5590.6848849999997"/>
    <n v="8641.473819249999"/>
    <n v="3601.7768602499991"/>
    <n v="184.79222200000001"/>
    <n v="-4610.406074999999"/>
    <n v="2364.8411660000002"/>
    <n v="7000"/>
    <n v="52588.842202250002"/>
    <n v="8280.9203302799997"/>
    <s v="Si"/>
    <n v="55.171922963529916"/>
    <n v="80"/>
    <n v="6086.2935150000003"/>
    <n v="7458.8555679999999"/>
    <n v="25131.961421"/>
    <n v="24982.701301000001"/>
    <n v="15002.755762000001"/>
    <n v="25561.252305000002"/>
    <n v="-2060.7726869999988"/>
    <n v="32561.252305000002"/>
    <n v="58.693351886618373"/>
    <n v="41.306648113381627"/>
    <n v="22.245318585952003"/>
    <n v="29.34907080225619"/>
    <n v="15.746534784760296"/>
    <n v="84.2534652152397"/>
    <n v="41.680122344715961"/>
    <n v="50"/>
    <n v="-6.3289110249717053"/>
    <n v="80"/>
    <n v="56.981836826175503"/>
    <n v="45.585469460940402"/>
    <n v="24.828077036470084"/>
    <n v="100"/>
    <n v="122.55169011512912"/>
    <n v="70"/>
    <n v="99.406094424944968"/>
    <n v="100"/>
    <n v="0"/>
    <n v="0"/>
    <n v="90"/>
    <n v="90"/>
    <n v="18"/>
    <n v="63.585469460940402"/>
    <n v="63.585469460940402"/>
    <s v="3. Vulnerable (&gt;=60 y &lt;70)"/>
  </r>
  <r>
    <s v="76318"/>
    <x v="1"/>
    <x v="23"/>
    <x v="961"/>
    <s v="Intermedio"/>
    <n v="6"/>
    <s v="G2"/>
    <n v="0"/>
    <n v="845.97938825000006"/>
    <n v="18846.761737749999"/>
    <n v="35574.411089999994"/>
    <n v="12700.483131249999"/>
    <n v="3440.6393509999998"/>
    <n v="31640.512439999999"/>
    <n v="7785.2357700000002"/>
    <n v="12700.483131249999"/>
    <n v="4653.9625902499993"/>
    <n v="645.58057499999995"/>
    <n v="-4112.6218910000025"/>
    <n v="1992.236013"/>
    <n v="0"/>
    <n v="94765.586393979989"/>
    <n v="15486.66719796"/>
    <s v="NO"/>
    <n v="65.193229728207754"/>
    <n v="80"/>
    <n v="14497.357361"/>
    <n v="11717.161598000001"/>
    <n v="31640.512439999999"/>
    <n v="23392.628861000001"/>
    <n v="19692.741126000001"/>
    <n v="35574.411089999994"/>
    <n v="-1474.8053030000026"/>
    <n v="35574.411089999994"/>
    <n v="55.356478217388265"/>
    <n v="44.643521782611735"/>
    <n v="24.605277126162754"/>
    <n v="32.462651307719213"/>
    <n v="16.34207921594605"/>
    <n v="83.657920784053942"/>
    <n v="36.643980722266818"/>
    <n v="50"/>
    <n v="-4.1456914051757048"/>
    <n v="100"/>
    <n v="62.152818774876984"/>
    <n v="49.722255019901588"/>
    <n v="0"/>
    <n v="0"/>
    <n v="80.822741043280544"/>
    <n v="80"/>
    <n v="73.932522127634684"/>
    <n v="70"/>
    <n v="0"/>
    <n v="0"/>
    <n v="50"/>
    <n v="50"/>
    <n v="10"/>
    <n v="59.722255019901588"/>
    <n v="59.722255019901588"/>
    <s v="2. Riesgo (&gt;=40 y &lt;60)"/>
  </r>
  <r>
    <s v="76364"/>
    <x v="1"/>
    <x v="23"/>
    <x v="962"/>
    <s v="Ciudades y aglomeraciones"/>
    <n v="2"/>
    <s v="G1"/>
    <n v="0"/>
    <n v="0"/>
    <n v="114600.685461"/>
    <n v="220491.60187099999"/>
    <n v="91554.909253999998"/>
    <n v="20429.317964999998"/>
    <n v="194526.31428600001"/>
    <n v="6138.136802"/>
    <n v="91554.909253999998"/>
    <n v="35277.805206999998"/>
    <n v="1683.7836729999999"/>
    <n v="-30311.816462000017"/>
    <n v="26825.308557"/>
    <n v="0"/>
    <n v="472565.75919190003"/>
    <n v="171296.78870568"/>
    <s v="NO"/>
    <n v="66.968998371344256"/>
    <n v="70"/>
    <n v="98848.782475"/>
    <n v="90007.853271"/>
    <n v="194526.31428600001"/>
    <n v="173647.630668"/>
    <n v="114600.685461"/>
    <n v="220491.60187099999"/>
    <n v="-1802.7242320000187"/>
    <n v="220491.60187099999"/>
    <n v="51.975079544321083"/>
    <n v="48.024920455678917"/>
    <n v="3.1554274929485771"/>
    <n v="4.1167317827859877"/>
    <n v="36.248243842000328"/>
    <n v="63.751756157999672"/>
    <n v="38.531855358109837"/>
    <n v="50"/>
    <n v="-0.81759314944553496"/>
    <n v="100"/>
    <n v="53.178681679292914"/>
    <n v="42.542945343434333"/>
    <n v="0"/>
    <n v="0"/>
    <n v="91.056107133908327"/>
    <n v="100"/>
    <n v="89.266910394804796"/>
    <n v="80"/>
    <n v="0"/>
    <n v="0"/>
    <n v="60"/>
    <n v="60"/>
    <n v="12"/>
    <n v="54.542945343434333"/>
    <n v="54.542945343434333"/>
    <s v="2. Riesgo (&gt;=40 y &lt;60)"/>
  </r>
  <r>
    <s v="76377"/>
    <x v="1"/>
    <x v="23"/>
    <x v="963"/>
    <s v="Rural"/>
    <n v="6"/>
    <s v="G4"/>
    <n v="0"/>
    <n v="1428.9790565000001"/>
    <n v="11278.6580755"/>
    <n v="17822.554496999997"/>
    <n v="4803.5320835000002"/>
    <n v="649.64337399999999"/>
    <n v="16037.138243000001"/>
    <n v="367.19097299999999"/>
    <n v="4803.5320835000002"/>
    <n v="2614.0000925000004"/>
    <n v="0"/>
    <n v="7.8285429999959888"/>
    <n v="680.44775300000003"/>
    <n v="0"/>
    <n v="49073.363660339994"/>
    <n v="10349.333248200001"/>
    <s v="Si"/>
    <n v="50.773616620990744"/>
    <n v="80"/>
    <n v="2970.1378110000001"/>
    <n v="3374.5530269999999"/>
    <n v="15625.193963000002"/>
    <n v="14854.245860999999"/>
    <n v="12707.637132"/>
    <n v="17822.554496999997"/>
    <n v="688.27629599999602"/>
    <n v="17822.554496999997"/>
    <n v="71.300874036541884"/>
    <n v="28.699125963458116"/>
    <n v="2.2896290312910037"/>
    <n v="3.1965467115542765"/>
    <n v="21.089512672969885"/>
    <n v="78.910487327030111"/>
    <n v="54.418291520920995"/>
    <n v="70"/>
    <n v="3.8618274171407414"/>
    <n v="100"/>
    <n v="56.161232000408503"/>
    <n v="44.928985600326804"/>
    <n v="29.226383379009256"/>
    <n v="100"/>
    <n v="113.61604214128501"/>
    <n v="80"/>
    <n v="95.065993396142247"/>
    <n v="100"/>
    <n v="0.37295666741881239"/>
    <n v="0"/>
    <n v="93.333333333333329"/>
    <n v="93.706290000752148"/>
    <n v="18.741258000150431"/>
    <n v="63.595652266993469"/>
    <n v="63.670243600477235"/>
    <s v="3. Vulnerable (&gt;=60 y &lt;70)"/>
  </r>
  <r>
    <s v="76400"/>
    <x v="1"/>
    <x v="23"/>
    <x v="65"/>
    <s v="Intermedio"/>
    <n v="6"/>
    <s v="G2"/>
    <n v="0"/>
    <n v="1578.62455875"/>
    <n v="23631.29195825"/>
    <n v="37635.047768000004"/>
    <n v="13711.78039575"/>
    <n v="2860.7047130000001"/>
    <n v="29748.083214000002"/>
    <n v="1836.3063990000001"/>
    <n v="13711.78039575"/>
    <n v="5420.5269107499989"/>
    <n v="0"/>
    <n v="-404.28893100000278"/>
    <n v="6941.5981069999998"/>
    <n v="0"/>
    <n v="117200.419677"/>
    <n v="15620.270078"/>
    <s v="Si"/>
    <n v="71.277209134433477"/>
    <n v="80"/>
    <n v="9130.6802879999996"/>
    <n v="11944.540267"/>
    <n v="29748.083214000002"/>
    <n v="29384.028036"/>
    <n v="25209.916517000001"/>
    <n v="37635.047768000004"/>
    <n v="6537.309175999997"/>
    <n v="37635.047768000004"/>
    <n v="66.985211955636913"/>
    <n v="33.014788044363087"/>
    <n v="6.1728561998098757"/>
    <n v="8.1440772790178926"/>
    <n v="13.327827768065067"/>
    <n v="86.672172231934937"/>
    <n v="39.531897057147326"/>
    <n v="50"/>
    <n v="17.370269373109398"/>
    <n v="40"/>
    <n v="43.566207511063183"/>
    <n v="34.852966008850551"/>
    <n v="8.7227908655665232"/>
    <n v="38.641142672752991"/>
    <n v="130.81763779088965"/>
    <n v="60"/>
    <n v="98.776206267203548"/>
    <n v="100"/>
    <n v="0.24855755983472572"/>
    <n v="0"/>
    <n v="66.213714224251007"/>
    <n v="66.462271784085729"/>
    <n v="13.292454356817146"/>
    <n v="48.095708853700756"/>
    <n v="48.145420365667697"/>
    <s v="2. Riesgo (&gt;=40 y &lt;60)"/>
  </r>
  <r>
    <s v="76403"/>
    <x v="1"/>
    <x v="23"/>
    <x v="239"/>
    <s v="Rural"/>
    <n v="6"/>
    <s v="G2"/>
    <n v="0"/>
    <n v="892.20374149999998"/>
    <n v="9597.8488925000001"/>
    <n v="18285.534355"/>
    <n v="5136.3613814999999"/>
    <n v="1485.7647899999999"/>
    <n v="16714.181962999999"/>
    <n v="1459.35248"/>
    <n v="5136.3613814999999"/>
    <n v="1980.1800054999999"/>
    <n v="0"/>
    <n v="-1584.8289839999998"/>
    <n v="2932.613147"/>
    <n v="3000"/>
    <n v="66692.654462139995"/>
    <n v="8829.6539649999995"/>
    <s v="Si"/>
    <n v="65.57111086216716"/>
    <n v="80"/>
    <n v="3251"/>
    <n v="4200.7636320000001"/>
    <n v="16714.181962999999"/>
    <n v="16413.224016"/>
    <n v="10490.052634"/>
    <n v="18285.534355"/>
    <n v="1347.7841630000003"/>
    <n v="21285.534355"/>
    <n v="57.368039841458604"/>
    <n v="42.631960158541396"/>
    <n v="8.7312228814461417"/>
    <n v="11.519424976887809"/>
    <n v="13.239320036380327"/>
    <n v="86.76067996361968"/>
    <n v="38.552194022643263"/>
    <n v="50"/>
    <n v="6.3319254312420119"/>
    <n v="80"/>
    <n v="54.182413019809779"/>
    <n v="43.345930415847825"/>
    <n v="14.42888913783284"/>
    <n v="63.918621044243416"/>
    <n v="129.2145072900646"/>
    <n v="70"/>
    <n v="98.199385721262175"/>
    <n v="100"/>
    <n v="0"/>
    <n v="0"/>
    <n v="77.97287368141447"/>
    <n v="77.97287368141447"/>
    <n v="15.594574736282894"/>
    <n v="58.940505152130719"/>
    <n v="58.940505152130719"/>
    <s v="2. Riesgo (&gt;=40 y &lt;60)"/>
  </r>
  <r>
    <s v="76497"/>
    <x v="1"/>
    <x v="23"/>
    <x v="964"/>
    <s v="Intermedio"/>
    <n v="6"/>
    <s v="G2"/>
    <n v="0"/>
    <n v="1041.9826237499999"/>
    <n v="8585.0262832499993"/>
    <n v="19242.668322999998"/>
    <n v="4813.9854987500003"/>
    <n v="623.76914699999998"/>
    <n v="13536.400153000001"/>
    <n v="1956.210182"/>
    <n v="4813.9854987500003"/>
    <n v="1340.51964675"/>
    <n v="0"/>
    <n v="2232.8023179999982"/>
    <n v="2079.7583559999998"/>
    <n v="2990"/>
    <n v="62816.523032419995"/>
    <n v="11573.822486129999"/>
    <s v="Si"/>
    <n v="64.589309663554189"/>
    <n v="80"/>
    <n v="4185.9725589999998"/>
    <n v="3754.9036249999999"/>
    <n v="13536.400153000001"/>
    <n v="12784.313571999999"/>
    <n v="9627.0089069999995"/>
    <n v="19242.668322999998"/>
    <n v="4312.5606739999985"/>
    <n v="22232.668322999998"/>
    <n v="50.029490429314414"/>
    <n v="49.970509570685586"/>
    <n v="14.451480156387483"/>
    <n v="19.066371770241172"/>
    <n v="18.42480597048754"/>
    <n v="81.57519402951246"/>
    <n v="27.846358222268833"/>
    <n v="40"/>
    <n v="19.397404806955159"/>
    <n v="40"/>
    <n v="46.12241507408784"/>
    <n v="36.897932059270275"/>
    <n v="15.410690336445811"/>
    <n v="68.26790796130625"/>
    <n v="89.702060204069298"/>
    <n v="80"/>
    <n v="94.443969057509577"/>
    <n v="100"/>
    <n v="0.43293544785275195"/>
    <n v="0"/>
    <n v="82.755969320435426"/>
    <n v="83.188904768288182"/>
    <n v="16.637780953657636"/>
    <n v="53.449125923357357"/>
    <n v="53.535713012927914"/>
    <s v="2. Riesgo (&gt;=40 y &lt;60)"/>
  </r>
  <r>
    <s v="76520"/>
    <x v="1"/>
    <x v="23"/>
    <x v="965"/>
    <s v="Ciudades y aglomeraciones"/>
    <n v="1"/>
    <s v="G1"/>
    <n v="0"/>
    <n v="0"/>
    <n v="294031.63618500001"/>
    <n v="567837.92167999991"/>
    <n v="240049.66725399997"/>
    <n v="32404.546708000002"/>
    <n v="491439.42826000002"/>
    <n v="105812.622923"/>
    <n v="240049.66725399997"/>
    <n v="117137.00351199998"/>
    <n v="6178.1126720000002"/>
    <n v="-46514.170322000049"/>
    <n v="130722.668544"/>
    <n v="0"/>
    <n v="2614298.7912869998"/>
    <n v="591252.10328699998"/>
    <s v="Si"/>
    <n v="53.81923753208914"/>
    <n v="65"/>
    <n v="220090.577043"/>
    <n v="237499.544692"/>
    <n v="491439.42826000002"/>
    <n v="385098.48085200001"/>
    <n v="294031.63618500001"/>
    <n v="567837.92167999991"/>
    <n v="90386.610893999954"/>
    <n v="567837.92167999991"/>
    <n v="51.780908769720909"/>
    <n v="48.219091230279091"/>
    <n v="21.531162710660443"/>
    <n v="28.090653976170088"/>
    <n v="22.616087543533268"/>
    <n v="77.383912456466732"/>
    <n v="48.796986412006"/>
    <n v="70"/>
    <n v="15.917677816688075"/>
    <n v="40"/>
    <n v="52.738731532583174"/>
    <n v="42.190985226066545"/>
    <n v="11.18076246791086"/>
    <n v="56.646849621184849"/>
    <n v="107.90991049362316"/>
    <n v="100"/>
    <n v="78.361331775003734"/>
    <n v="70"/>
    <n v="0"/>
    <n v="2"/>
    <n v="75.54894987372829"/>
    <n v="77.54894987372829"/>
    <n v="15.509789974745658"/>
    <n v="57.300775200812204"/>
    <n v="57.700775200812203"/>
    <s v="2. Riesgo (&gt;=40 y &lt;60)"/>
  </r>
  <r>
    <s v="76563"/>
    <x v="1"/>
    <x v="23"/>
    <x v="966"/>
    <s v="Ciudades y aglomeraciones"/>
    <n v="6"/>
    <s v="G1"/>
    <n v="0"/>
    <n v="2554.6571979999999"/>
    <n v="29972.353252000001"/>
    <n v="58913.189846000008"/>
    <n v="27176.831518000003"/>
    <n v="2921.5371719999998"/>
    <n v="965.87820399999998"/>
    <n v="965.87820399999998"/>
    <n v="27176.831518000003"/>
    <n v="20819.004145000003"/>
    <n v="0"/>
    <n v="52555.362472000008"/>
    <n v="1211.4026739999999"/>
    <n v="551.84195799999998"/>
    <n v="135450.50489372"/>
    <n v="40537.360775139998"/>
    <s v="Si"/>
    <n v="63.115443095353143"/>
    <n v="80"/>
    <n v="12115.5075"/>
    <n v="24302.530085999999"/>
    <n v="9.9999999999999995E-7"/>
    <n v="9.9999999999999995E-7"/>
    <n v="32527.010450000002"/>
    <n v="58913.189846000008"/>
    <n v="53766.765146000005"/>
    <n v="59465.031804000006"/>
    <n v="55.211762484812162"/>
    <n v="44.788237515187838"/>
    <s v="N.D."/>
    <n v="0"/>
    <n v="29.927803375075836"/>
    <n v="70.07219662492416"/>
    <n v="76.605707811122031"/>
    <n v="100"/>
    <n v="90.417449574765556"/>
    <n v="0"/>
    <n v="42.972086828022398"/>
    <n v="34.37766946241792"/>
    <n v="16.884556904646857"/>
    <n v="74.796998159636786"/>
    <n v="200.59027726242584"/>
    <n v="0"/>
    <n v="100"/>
    <n v="100"/>
    <n v="0.59865497956971214"/>
    <n v="0"/>
    <n v="58.265666053212264"/>
    <n v="58.864321032781973"/>
    <n v="11.772864206556395"/>
    <n v="46.030802673060371"/>
    <n v="46.150533668974319"/>
    <s v="2. Riesgo (&gt;=40 y &lt;60)"/>
  </r>
  <r>
    <s v="76606"/>
    <x v="1"/>
    <x v="23"/>
    <x v="683"/>
    <s v="Intermedio"/>
    <n v="6"/>
    <s v="G2"/>
    <n v="0"/>
    <n v="1027.841195"/>
    <n v="13614.188066999999"/>
    <n v="21511.844922999997"/>
    <n v="5815.4428777500007"/>
    <n v="1701.2914029999999"/>
    <n v="21126.618181999998"/>
    <n v="5779.3281630000001"/>
    <n v="5770.6475989999999"/>
    <n v="2478.006703"/>
    <n v="94.972956999999994"/>
    <n v="-2907.4141550000022"/>
    <n v="1714.6087"/>
    <n v="425.00480499999998"/>
    <n v="53983.279811100001"/>
    <n v="17866.058789360002"/>
    <s v="Si"/>
    <n v="51.482408586724027"/>
    <n v="80"/>
    <n v="3570.3932519999998"/>
    <n v="4647.5596560000004"/>
    <n v="21126.618181999998"/>
    <n v="17748.061172000002"/>
    <n v="14642.029262"/>
    <n v="21511.844922999997"/>
    <n v="-1097.8324980000023"/>
    <n v="21936.849727999997"/>
    <n v="68.064962881659028"/>
    <n v="31.935037118340972"/>
    <n v="27.355670998607916"/>
    <n v="36.091347574063562"/>
    <n v="33.095541530409932"/>
    <n v="66.904458469590068"/>
    <n v="42.941570430144026"/>
    <n v="50"/>
    <n v="-5.004513007165011"/>
    <n v="80"/>
    <n v="52.986168632398915"/>
    <n v="42.388934905919136"/>
    <n v="28.517591413275973"/>
    <n v="100"/>
    <n v="130.16940510395074"/>
    <n v="60"/>
    <n v="84.00805571012522"/>
    <n v="80"/>
    <n v="0.49813390444914429"/>
    <n v="0"/>
    <n v="80"/>
    <n v="80.498133904449148"/>
    <n v="16.099626780889832"/>
    <n v="58.388934905919136"/>
    <n v="58.488561686808964"/>
    <s v="2. Riesgo (&gt;=40 y &lt;60)"/>
  </r>
  <r>
    <s v="76616"/>
    <x v="1"/>
    <x v="23"/>
    <x v="967"/>
    <s v="Rural"/>
    <n v="6"/>
    <s v="G2"/>
    <n v="0"/>
    <n v="1342.043345"/>
    <n v="14399.963996"/>
    <n v="25417.895498999998"/>
    <n v="8075.9541428999992"/>
    <n v="1773.5112879999999"/>
    <n v="23137.288946000001"/>
    <n v="3986.3206270000001"/>
    <n v="8075.9541428999992"/>
    <n v="4133.9512098999994"/>
    <n v="31.687707"/>
    <n v="-666.93938000000344"/>
    <n v="2028.6109799999999"/>
    <n v="0.24964800000000001"/>
    <n v="63324.993171980001"/>
    <n v="52923.348212999997"/>
    <s v="Si"/>
    <n v="50.318867981855064"/>
    <n v="80"/>
    <n v="4954.3334439999999"/>
    <n v="6671.0934420000003"/>
    <n v="22142.831946000002"/>
    <n v="21285.124405999999"/>
    <n v="15742.007341"/>
    <n v="25417.895498999998"/>
    <n v="1393.3593069999965"/>
    <n v="25418.145146999999"/>
    <n v="61.932772292731038"/>
    <n v="38.067227707268962"/>
    <n v="17.228987528762136"/>
    <n v="22.730839878919586"/>
    <n v="83.574187002703837"/>
    <n v="16.425812997296163"/>
    <n v="51.188393801546979"/>
    <n v="70"/>
    <n v="5.4817505327073368"/>
    <n v="80"/>
    <n v="45.444776116696943"/>
    <n v="36.355820893357553"/>
    <n v="29.681132018144936"/>
    <n v="100"/>
    <n v="134.65168457886301"/>
    <n v="60"/>
    <n v="96.126477669650811"/>
    <n v="100"/>
    <n v="0.25564956793498828"/>
    <n v="0"/>
    <n v="86.666666666666671"/>
    <n v="86.922316234601666"/>
    <n v="17.384463246920333"/>
    <n v="53.689154226690889"/>
    <n v="53.740284140277886"/>
    <s v="2. Riesgo (&gt;=40 y &lt;60)"/>
  </r>
  <r>
    <s v="76622"/>
    <x v="1"/>
    <x v="23"/>
    <x v="968"/>
    <s v="Intermedio"/>
    <n v="6"/>
    <s v="G2"/>
    <n v="0"/>
    <n v="1069.6222627499999"/>
    <n v="26389.065684249999"/>
    <n v="39991.023008000004"/>
    <n v="11969.442274750001"/>
    <n v="3175.083623"/>
    <n v="30496.505108000001"/>
    <n v="1768.3481039999999"/>
    <n v="11969.442274750001"/>
    <n v="5736.7048017500001"/>
    <n v="97.512394"/>
    <n v="3261.7804270000051"/>
    <n v="2098.1406579999998"/>
    <n v="0"/>
    <n v="136773.36118225"/>
    <n v="40109.887890999998"/>
    <s v="NO"/>
    <n v="49.494595616982807"/>
    <n v="80"/>
    <n v="8276.0371410000007"/>
    <n v="10669.229294000001"/>
    <n v="30496.505108000001"/>
    <n v="30308.812083000001"/>
    <n v="27458.687946999999"/>
    <n v="39991.023008000004"/>
    <n v="5457.4334790000048"/>
    <n v="39991.023008000004"/>
    <n v="68.662129352147417"/>
    <n v="31.337870647852583"/>
    <n v="5.7985270697005786"/>
    <n v="7.6502110257441549"/>
    <n v="29.325804048606894"/>
    <n v="70.674195951393102"/>
    <n v="47.927920700631141"/>
    <n v="70"/>
    <n v="13.646646343376295"/>
    <n v="60"/>
    <n v="47.93245552499797"/>
    <n v="38.345964419998374"/>
    <n v="0"/>
    <n v="0"/>
    <n v="128.91712678697365"/>
    <n v="70"/>
    <n v="99.384542509591483"/>
    <n v="100"/>
    <n v="0.30691350568996756"/>
    <n v="0"/>
    <n v="56.666666666666664"/>
    <n v="56.973580172356634"/>
    <n v="11.394716034471328"/>
    <n v="49.67929775333171"/>
    <n v="49.740680454469704"/>
    <s v="2. Riesgo (&gt;=40 y &lt;60)"/>
  </r>
  <r>
    <s v="76670"/>
    <x v="1"/>
    <x v="23"/>
    <x v="896"/>
    <s v="Intermedio"/>
    <n v="6"/>
    <s v="G1"/>
    <n v="0"/>
    <n v="1143.9871579999999"/>
    <n v="9192.959863"/>
    <n v="18970.396206999998"/>
    <n v="8039.8171359999997"/>
    <n v="1690.405487"/>
    <n v="13755.672821"/>
    <n v="1868.5935039999999"/>
    <n v="8040.9842359999993"/>
    <n v="2996.6803729999983"/>
    <n v="10.961417000000001"/>
    <n v="170.41952299999684"/>
    <n v="1511.4277629999999"/>
    <n v="0"/>
    <n v="53627.411724489997"/>
    <n v="5612.8371509999997"/>
    <s v="NO"/>
    <n v="68.635042110501459"/>
    <n v="80"/>
    <n v="5824.593183"/>
    <n v="6895.8299779999998"/>
    <n v="13755.672821"/>
    <n v="13223.283686999999"/>
    <n v="10336.947021"/>
    <n v="18970.396206999998"/>
    <n v="1692.8087029999967"/>
    <n v="18970.396206999998"/>
    <n v="54.489884703545144"/>
    <n v="45.510115296454856"/>
    <n v="13.584166534895516"/>
    <n v="17.722597094001273"/>
    <n v="10.466358473229818"/>
    <n v="89.533641526770182"/>
    <n v="37.267581741842861"/>
    <n v="50"/>
    <n v="8.9234230246353903"/>
    <n v="80"/>
    <n v="56.553270783445257"/>
    <n v="45.24261662675621"/>
    <n v="0"/>
    <n v="0"/>
    <n v="118.39161571191916"/>
    <n v="80"/>
    <n v="96.129675800465151"/>
    <n v="100"/>
    <n v="0"/>
    <n v="0"/>
    <n v="60"/>
    <n v="60"/>
    <n v="12"/>
    <n v="57.24261662675621"/>
    <n v="57.24261662675621"/>
    <s v="2. Riesgo (&gt;=40 y &lt;60)"/>
  </r>
  <r>
    <s v="76736"/>
    <x v="1"/>
    <x v="23"/>
    <x v="969"/>
    <s v="Intermedio"/>
    <n v="6"/>
    <s v="G2"/>
    <n v="0"/>
    <n v="1096.6203559999999"/>
    <n v="34456.130984000003"/>
    <n v="51196.331265000001"/>
    <n v="8879.4005599999982"/>
    <n v="835.46288100000004"/>
    <n v="42563.622672999998"/>
    <n v="474.89882699999998"/>
    <n v="8879.4005599999982"/>
    <n v="1690.5234049999981"/>
    <n v="0"/>
    <n v="1443.8314370000007"/>
    <n v="2865.088518"/>
    <n v="1500"/>
    <n v="82877.525785160004"/>
    <n v="33012.004529290003"/>
    <s v="NO"/>
    <n v="52.990635952195078"/>
    <n v="80"/>
    <n v="7769.6650680000002"/>
    <n v="7625.4895150000002"/>
    <n v="42563.622672999998"/>
    <n v="42438.420550000003"/>
    <n v="35552.751340000003"/>
    <n v="51196.331265000001"/>
    <n v="4308.9199550000012"/>
    <n v="52696.331265000001"/>
    <n v="69.443943465350188"/>
    <n v="30.556056534649812"/>
    <n v="1.1157387392714802"/>
    <n v="1.4720353466359379"/>
    <n v="39.832275658018148"/>
    <n v="60.167724341981852"/>
    <n v="19.038710930729749"/>
    <n v="30"/>
    <n v="8.1768879380449615"/>
    <n v="80"/>
    <n v="40.439163244653528"/>
    <n v="32.351330595722821"/>
    <n v="0"/>
    <n v="0"/>
    <n v="98.144378789327746"/>
    <n v="100"/>
    <n v="99.705847117474306"/>
    <n v="100"/>
    <n v="0"/>
    <n v="0"/>
    <n v="66.666666666666671"/>
    <n v="66.666666666666671"/>
    <n v="13.333333333333336"/>
    <n v="45.684663929056157"/>
    <n v="45.684663929056157"/>
    <s v="2. Riesgo (&gt;=40 y &lt;60)"/>
  </r>
  <r>
    <s v="76823"/>
    <x v="1"/>
    <x v="23"/>
    <x v="970"/>
    <s v="Intermedio"/>
    <n v="6"/>
    <s v="G3"/>
    <n v="0"/>
    <n v="1355.2149682500001"/>
    <n v="12420.443177749999"/>
    <n v="18684.678598999999"/>
    <n v="4344.2649772499999"/>
    <n v="1007.8548"/>
    <n v="16737.035544000002"/>
    <n v="2370.8558330000001"/>
    <n v="4344.2649772499999"/>
    <n v="1365.9577612500002"/>
    <n v="0"/>
    <n v="-1030.6641610000042"/>
    <n v="1854.9312540000001"/>
    <n v="0"/>
    <n v="43495.004524999997"/>
    <n v="14355.60599661"/>
    <s v="Si"/>
    <n v="59.858422960543891"/>
    <n v="80"/>
    <n v="2705.9017269999999"/>
    <n v="2952.1858160000002"/>
    <n v="16737.035544000002"/>
    <n v="16292.963287"/>
    <n v="13775.658146"/>
    <n v="18684.678598999999"/>
    <n v="824.26709299999584"/>
    <n v="18684.678598999999"/>
    <n v="73.727027591137002"/>
    <n v="26.272972408862998"/>
    <n v="14.165327108060778"/>
    <n v="18.792200399294327"/>
    <n v="33.005183361594334"/>
    <n v="66.994816638405666"/>
    <n v="31.44278188377627"/>
    <n v="40"/>
    <n v="4.4114598419911299"/>
    <n v="100"/>
    <n v="50.411997889312602"/>
    <n v="40.329598311450084"/>
    <n v="20.141577039456109"/>
    <n v="89.225290853665456"/>
    <n v="109.10173812088337"/>
    <n v="100"/>
    <n v="97.346768752252572"/>
    <n v="100"/>
    <n v="0.37802624747770963"/>
    <n v="0"/>
    <n v="96.408430284555152"/>
    <n v="96.786456532032858"/>
    <n v="19.357291306406573"/>
    <n v="59.611284368361112"/>
    <n v="59.686889617856657"/>
    <s v="2. Riesgo (&gt;=40 y &lt;60)"/>
  </r>
  <r>
    <s v="76828"/>
    <x v="1"/>
    <x v="23"/>
    <x v="971"/>
    <s v="Intermedio"/>
    <n v="6"/>
    <s v="G3"/>
    <n v="0"/>
    <n v="1775.888328"/>
    <n v="20111.482298999999"/>
    <n v="29196.725273"/>
    <n v="4737.9380163999995"/>
    <n v="708.69260299999996"/>
    <n v="22787.413568999997"/>
    <n v="2974.4696800000002"/>
    <n v="4737.9380163999995"/>
    <n v="2162.2800933999993"/>
    <n v="0"/>
    <n v="3833.6537810000045"/>
    <n v="2779.0120390000002"/>
    <n v="0"/>
    <n v="48052.673713879994"/>
    <n v="9359.5955967099999"/>
    <s v="Si"/>
    <n v="50.685917753086549"/>
    <n v="80"/>
    <n v="2702.8353619999998"/>
    <n v="2923.71027"/>
    <n v="22787.413568999997"/>
    <n v="21701.638396999999"/>
    <n v="21887.370627"/>
    <n v="29196.725273"/>
    <n v="6612.6658200000047"/>
    <n v="29196.725273"/>
    <n v="74.965155928773257"/>
    <n v="25.034844071226743"/>
    <n v="13.05312545012335"/>
    <n v="17.316716191909236"/>
    <n v="19.477783176935866"/>
    <n v="80.522216823064127"/>
    <n v="45.637576640205864"/>
    <n v="70"/>
    <n v="22.648655827560024"/>
    <n v="20"/>
    <n v="42.57475541724002"/>
    <n v="34.059804333792016"/>
    <n v="29.314082246913451"/>
    <n v="100"/>
    <n v="108.17197048349111"/>
    <n v="100"/>
    <n v="95.235197848530362"/>
    <n v="100"/>
    <n v="0"/>
    <n v="0"/>
    <n v="100"/>
    <n v="100"/>
    <n v="20"/>
    <n v="54.059804333792016"/>
    <n v="54.059804333792016"/>
    <s v="2. Riesgo (&gt;=40 y &lt;60)"/>
  </r>
  <r>
    <s v="76834"/>
    <x v="1"/>
    <x v="23"/>
    <x v="972"/>
    <s v="Ciudades y aglomeraciones"/>
    <n v="2"/>
    <s v="G1"/>
    <n v="0"/>
    <n v="434.697518"/>
    <n v="214604.79730199999"/>
    <n v="327219.64221700002"/>
    <n v="86384.012982000015"/>
    <n v="19617.438902000002"/>
    <n v="301407.21542399999"/>
    <n v="26186.464094999999"/>
    <n v="86384.012982000015"/>
    <n v="52484.275182000012"/>
    <n v="1891.7165219999999"/>
    <n v="-8087.3110069999821"/>
    <n v="49245.923579000002"/>
    <n v="0"/>
    <n v="565866.19753738004"/>
    <n v="118146.3460373"/>
    <s v="Si"/>
    <n v="33.991519831169676"/>
    <n v="70"/>
    <n v="65944.800000000003"/>
    <n v="84231.516743999993"/>
    <n v="301407.21542399999"/>
    <n v="290015.92444199999"/>
    <n v="215039.49481999999"/>
    <n v="327219.64221700002"/>
    <n v="43050.329094000022"/>
    <n v="327219.64221700002"/>
    <n v="65.717171916407679"/>
    <n v="34.282828083592321"/>
    <n v="8.6880680869443001"/>
    <n v="11.33489712708006"/>
    <n v="20.878848489531041"/>
    <n v="79.121151510468962"/>
    <n v="60.756931022568082"/>
    <n v="80"/>
    <n v="13.156401248507763"/>
    <n v="60"/>
    <n v="52.947775344228276"/>
    <n v="42.358220275382621"/>
    <n v="36.008480168830324"/>
    <n v="100"/>
    <n v="127.73033922917348"/>
    <n v="70"/>
    <n v="96.220630960683707"/>
    <n v="100"/>
    <n v="0"/>
    <n v="0"/>
    <n v="90"/>
    <n v="90"/>
    <n v="18"/>
    <n v="60.358220275382621"/>
    <n v="60.358220275382621"/>
    <s v="3. Vulnerable (&gt;=60 y &lt;70)"/>
  </r>
  <r>
    <s v="76845"/>
    <x v="1"/>
    <x v="23"/>
    <x v="973"/>
    <s v="Intermedio"/>
    <n v="6"/>
    <s v="G2"/>
    <n v="0"/>
    <n v="861.59660099999996"/>
    <n v="4525.1731909999999"/>
    <n v="7353.7750070000002"/>
    <n v="2007.5962519999998"/>
    <n v="380.08767499999999"/>
    <n v="6308.9820340000006"/>
    <n v="1272.8247220000001"/>
    <n v="2007.5962519999998"/>
    <n v="495.36032299999988"/>
    <n v="22.934764000000001"/>
    <n v="-467.44295600000078"/>
    <n v="1146.472458"/>
    <n v="0"/>
    <n v="31123.968766139998"/>
    <n v="2812.2866730000001"/>
    <s v="Si"/>
    <n v="60.170830754599194"/>
    <n v="80"/>
    <n v="1126.7385690000001"/>
    <n v="1141.1209630000001"/>
    <n v="6308.9820340000006"/>
    <n v="6076.4269830000003"/>
    <n v="5386.7697920000001"/>
    <n v="7353.7750070000002"/>
    <n v="701.96426599999916"/>
    <n v="7353.7750070000002"/>
    <n v="73.25176235161365"/>
    <n v="26.74823764838635"/>
    <n v="20.174803401572024"/>
    <n v="26.617363611427752"/>
    <n v="9.035758563218673"/>
    <n v="90.964241436781322"/>
    <n v="24.67430004945038"/>
    <n v="30"/>
    <n v="9.5456315338966036"/>
    <n v="80"/>
    <n v="50.865968539319084"/>
    <n v="40.692774831455267"/>
    <n v="19.829169245400806"/>
    <n v="87.841353725260277"/>
    <n v="101.27646238406169"/>
    <n v="100"/>
    <n v="96.313905321861313"/>
    <n v="100"/>
    <n v="0"/>
    <n v="0"/>
    <n v="95.947117908420083"/>
    <n v="95.947117908420083"/>
    <n v="19.189423581684018"/>
    <n v="59.882198413139285"/>
    <n v="59.882198413139285"/>
    <s v="2. Riesgo (&gt;=40 y &lt;60)"/>
  </r>
  <r>
    <s v="76863"/>
    <x v="1"/>
    <x v="23"/>
    <x v="974"/>
    <s v="Rural"/>
    <n v="6"/>
    <s v="G3"/>
    <n v="0"/>
    <n v="686.20074599999998"/>
    <n v="8848.1908440000007"/>
    <n v="12337.284252000001"/>
    <n v="1856.5092110000001"/>
    <n v="419.31141500000001"/>
    <n v="10869.463885000001"/>
    <n v="2157.8501339999998"/>
    <n v="1856.5092110000001"/>
    <n v="355.18803600000001"/>
    <n v="63.774656"/>
    <n v="-33.500808000000688"/>
    <n v="2875.877614"/>
    <n v="0"/>
    <n v="49665.531597050001"/>
    <n v="9598.8808540000009"/>
    <s v="Si"/>
    <n v="61.799451764234206"/>
    <n v="80"/>
    <n v="1205.755308"/>
    <n v="1152.0483959999999"/>
    <n v="10869.463885000001"/>
    <n v="9770.5166539999991"/>
    <n v="9534.3915900000011"/>
    <n v="12337.284252000001"/>
    <n v="2906.1514619999994"/>
    <n v="12337.284252000001"/>
    <n v="77.281121154798527"/>
    <n v="22.718878845201473"/>
    <n v="19.852406308446"/>
    <n v="26.336871355708858"/>
    <n v="19.327047441832171"/>
    <n v="80.672952558167822"/>
    <n v="19.132037368598866"/>
    <n v="30"/>
    <n v="23.555844241238766"/>
    <n v="20"/>
    <n v="35.945740551815632"/>
    <n v="28.756592441452508"/>
    <n v="18.200548235765794"/>
    <n v="80.626715914605597"/>
    <n v="95.545786807351121"/>
    <n v="100"/>
    <n v="89.889591219705295"/>
    <n v="80"/>
    <n v="0.3744898315947387"/>
    <n v="0"/>
    <n v="86.875571971535194"/>
    <n v="87.250061803129938"/>
    <n v="17.450012360625987"/>
    <n v="46.131706835759545"/>
    <n v="46.206604802078495"/>
    <s v="2. Riesgo (&gt;=40 y &lt;60)"/>
  </r>
  <r>
    <s v="76869"/>
    <x v="1"/>
    <x v="23"/>
    <x v="975"/>
    <s v="Ciudades y aglomeraciones"/>
    <n v="6"/>
    <s v="G1"/>
    <n v="0"/>
    <n v="1255.009894"/>
    <n v="8701.6680510000006"/>
    <n v="13997.182005000002"/>
    <n v="4516.7935040000002"/>
    <n v="584.17194500000005"/>
    <n v="10954.762436000001"/>
    <n v="1537.211663"/>
    <n v="4516.7935040000002"/>
    <n v="1672.5479170000003"/>
    <n v="0"/>
    <n v="198.17398200000207"/>
    <n v="1392.5681729999999"/>
    <n v="0"/>
    <n v="65033.352091809997"/>
    <n v="5723.2570669999996"/>
    <s v="Si"/>
    <n v="58.389480748754643"/>
    <n v="80"/>
    <n v="2054.3249350000001"/>
    <n v="3238.0967759999999"/>
    <n v="10954.762436000001"/>
    <n v="10120.906389"/>
    <n v="9956.6779450000013"/>
    <n v="13997.182005000002"/>
    <n v="1590.742155000002"/>
    <n v="13997.182005000002"/>
    <n v="71.133446299714663"/>
    <n v="28.866553700285337"/>
    <n v="14.032359642490745"/>
    <n v="18.30733270113727"/>
    <n v="8.8004952580643021"/>
    <n v="91.199504741935698"/>
    <n v="37.029541322152951"/>
    <n v="50"/>
    <n v="11.364731518328226"/>
    <n v="60"/>
    <n v="49.674678228671667"/>
    <n v="39.739742582937339"/>
    <n v="21.610519251245357"/>
    <n v="95.732566616500222"/>
    <n v="157.62339836467982"/>
    <n v="0"/>
    <n v="92.388186855976471"/>
    <n v="100"/>
    <n v="0.46870708164518582"/>
    <n v="0"/>
    <n v="65.244188872166731"/>
    <n v="65.712895953811923"/>
    <n v="13.142579190762385"/>
    <n v="52.788580357370684"/>
    <n v="52.882321773699722"/>
    <s v="2. Riesgo (&gt;=40 y &lt;60)"/>
  </r>
  <r>
    <s v="76890"/>
    <x v="1"/>
    <x v="23"/>
    <x v="976"/>
    <s v="Rural"/>
    <n v="6"/>
    <s v="G1"/>
    <n v="0"/>
    <n v="1610.202329"/>
    <n v="11947.707528000001"/>
    <n v="32016.901615000002"/>
    <n v="18369.0518214"/>
    <n v="2180.266533"/>
    <n v="21584.280570000003"/>
    <n v="2703.2567300000001"/>
    <n v="18369.0518214"/>
    <n v="12486.3425164"/>
    <n v="0"/>
    <n v="4702.1445789999998"/>
    <n v="5328.640676"/>
    <n v="0"/>
    <n v="58970.896182949997"/>
    <n v="5516.6533758800006"/>
    <s v="Si"/>
    <n v="30.33718209749366"/>
    <n v="80"/>
    <n v="10995.000001"/>
    <n v="16720.360032000001"/>
    <n v="21432.047731000002"/>
    <n v="21037.081190000001"/>
    <n v="13557.909857000001"/>
    <n v="32016.901615000002"/>
    <n v="10030.785254999999"/>
    <n v="32016.901615000002"/>
    <n v="42.346102130782334"/>
    <n v="57.653897869217666"/>
    <n v="12.52419195179133"/>
    <n v="16.339700144234019"/>
    <n v="9.3548745787502678"/>
    <n v="90.64512542124973"/>
    <n v="67.974888621378767"/>
    <n v="100"/>
    <n v="31.329656365938138"/>
    <n v="0"/>
    <n v="52.927744686940272"/>
    <n v="42.342195749552218"/>
    <n v="49.66281790250634"/>
    <n v="100"/>
    <n v="152.07239682109392"/>
    <n v="0"/>
    <n v="98.157121774095756"/>
    <n v="100"/>
    <n v="0"/>
    <n v="0"/>
    <n v="66.666666666666671"/>
    <n v="66.666666666666671"/>
    <n v="13.333333333333336"/>
    <n v="55.675529082885554"/>
    <n v="55.675529082885554"/>
    <s v="2. Riesgo (&gt;=40 y &lt;60)"/>
  </r>
  <r>
    <s v="76892"/>
    <x v="1"/>
    <x v="23"/>
    <x v="977"/>
    <s v="Ciudades y aglomeraciones"/>
    <n v="1"/>
    <s v="G1"/>
    <n v="0"/>
    <n v="137.72368900000001"/>
    <n v="99900.166517999998"/>
    <n v="344699.86578300002"/>
    <n v="227134.61101629998"/>
    <n v="20418.187860999999"/>
    <n v="229555.42699400001"/>
    <n v="12227.321733999999"/>
    <n v="227134.61101629998"/>
    <n v="134800.11496129999"/>
    <n v="4251.6829980000002"/>
    <n v="22809.94273400004"/>
    <n v="64908.551981999997"/>
    <n v="0"/>
    <n v="2614365.9061059998"/>
    <n v="469879.35015200003"/>
    <s v="Si"/>
    <n v="34.736538831987588"/>
    <n v="65"/>
    <n v="177357.46299999999"/>
    <n v="226187.904992"/>
    <n v="229555.42699400001"/>
    <n v="208808.65996399999"/>
    <n v="100037.890207"/>
    <n v="344699.86578300002"/>
    <n v="91970.177714000034"/>
    <n v="344699.86578300002"/>
    <n v="29.021737499015206"/>
    <n v="70.978262500984798"/>
    <n v="5.3265226155248291"/>
    <n v="6.9492533078518006"/>
    <n v="17.972975743547227"/>
    <n v="82.027024256452776"/>
    <n v="59.348117117926272"/>
    <n v="80"/>
    <n v="26.681233978750168"/>
    <n v="20"/>
    <n v="51.990908013057876"/>
    <n v="41.592726410446303"/>
    <n v="30.263461168012412"/>
    <n v="100"/>
    <n v="127.53221723294499"/>
    <n v="70"/>
    <n v="90.962197103472406"/>
    <n v="100"/>
    <n v="1.613572486587822E-2"/>
    <n v="0"/>
    <n v="90"/>
    <n v="90.016135724865876"/>
    <n v="18.003227144973177"/>
    <n v="59.592726410446303"/>
    <n v="59.595953555419484"/>
    <s v="2. Riesgo (&gt;=40 y &lt;60)"/>
  </r>
  <r>
    <s v="76895"/>
    <x v="1"/>
    <x v="23"/>
    <x v="978"/>
    <s v="Intermedio"/>
    <n v="5"/>
    <s v="G1"/>
    <n v="0"/>
    <n v="1037.5068699999999"/>
    <n v="25558.772247000001"/>
    <n v="50077.195252999998"/>
    <n v="23906.425627000001"/>
    <n v="2165.467834"/>
    <n v="37535.047043999999"/>
    <n v="4779.7228830000004"/>
    <n v="23906.425627000001"/>
    <n v="10609.596259"/>
    <n v="263.99913500000002"/>
    <n v="-754.68115899999975"/>
    <n v="7026.5712949999997"/>
    <n v="0"/>
    <n v="154774.97884661998"/>
    <n v="35083.350717430003"/>
    <s v="Si"/>
    <n v="37.588083236696086"/>
    <n v="80"/>
    <n v="22240.900030000001"/>
    <n v="22676.769142000001"/>
    <n v="37535.047043999999"/>
    <n v="34167.012115999998"/>
    <n v="26596.279117000002"/>
    <n v="50077.195252999998"/>
    <n v="6535.889271"/>
    <n v="50077.195252999998"/>
    <n v="53.110560570795315"/>
    <n v="46.889439429204685"/>
    <n v="12.734026621565249"/>
    <n v="16.6134611658766"/>
    <n v="22.667327095678143"/>
    <n v="77.332672904321853"/>
    <n v="44.379684460304624"/>
    <n v="50"/>
    <n v="13.051628067385526"/>
    <n v="60"/>
    <n v="50.167114699880628"/>
    <n v="40.133691759904508"/>
    <n v="42.411916763303914"/>
    <n v="100"/>
    <n v="101.95976381986372"/>
    <n v="100"/>
    <n v="91.026959619760532"/>
    <n v="100"/>
    <n v="8.0614874319550278E-2"/>
    <n v="0"/>
    <n v="100"/>
    <n v="100.08061487431955"/>
    <n v="20"/>
    <n v="60.133691759904508"/>
    <n v="60.133691759904508"/>
    <s v="3. Vulnerable (&gt;=60 y &lt;70)"/>
  </r>
  <r>
    <s v="81001"/>
    <x v="1"/>
    <x v="24"/>
    <x v="979"/>
    <s v="Intermedio"/>
    <n v="4"/>
    <s v="G1"/>
    <n v="1"/>
    <n v="2670.983663"/>
    <n v="62800.780156000001"/>
    <n v="107374.085647"/>
    <n v="34623.190292400002"/>
    <n v="9820.9838390000004"/>
    <n v="151498.38151899999"/>
    <n v="46290.760146999994"/>
    <n v="34623.190291400002"/>
    <n v="16889.400185400002"/>
    <n v="0"/>
    <n v="-49435.090583000012"/>
    <n v="71176.119965999998"/>
    <n v="0"/>
    <n v="895930.64916661999"/>
    <n v="89621.323498779995"/>
    <s v="Si"/>
    <n v="57.101848662303368"/>
    <n v="80"/>
    <n v="29796.550949"/>
    <n v="31694.10266"/>
    <n v="139075.38612400001"/>
    <n v="100327.809872"/>
    <n v="65471.763819"/>
    <n v="107374.085647"/>
    <n v="21741.029382999986"/>
    <n v="107374.085647"/>
    <n v="60.975386588383273"/>
    <n v="39.024613411616727"/>
    <n v="30.555283616145097"/>
    <n v="39.863982764846384"/>
    <n v="10.00315410374054"/>
    <n v="89.996845896259458"/>
    <n v="48.780600641516074"/>
    <n v="70"/>
    <n v="20.247929704822052"/>
    <n v="20"/>
    <n v="51.777088414544515"/>
    <n v="41.421670731635615"/>
    <n v="22.898151337696632"/>
    <n v="99.713610572817544"/>
    <n v="106.36836026507854"/>
    <n v="100"/>
    <n v="72.139156085137472"/>
    <n v="70"/>
    <n v="0"/>
    <n v="0"/>
    <n v="89.904536857605834"/>
    <n v="89.904536857605834"/>
    <n v="17.980907371521166"/>
    <n v="59.402578103156785"/>
    <n v="59.402578103156785"/>
    <s v="2. Riesgo (&gt;=40 y &lt;60)"/>
  </r>
  <r>
    <s v="81065"/>
    <x v="1"/>
    <x v="24"/>
    <x v="980"/>
    <s v="Rural"/>
    <n v="6"/>
    <s v="G3"/>
    <n v="0"/>
    <n v="2190.9370359999998"/>
    <n v="48376.313072999998"/>
    <n v="66272.068522999994"/>
    <n v="14136.952977999999"/>
    <n v="2906.8474409999999"/>
    <n v="122507.895229"/>
    <n v="64588.152521000004"/>
    <n v="14136.952977999999"/>
    <n v="6396.2580249999992"/>
    <n v="0"/>
    <n v="-5041.2117500000022"/>
    <n v="10779.266637000001"/>
    <n v="0"/>
    <n v="286500.92199855001"/>
    <n v="54164.27945201"/>
    <s v="Si"/>
    <n v="54.73453697020657"/>
    <n v="80"/>
    <n v="11748.078509000001"/>
    <n v="11902.205419"/>
    <n v="63572.585319999998"/>
    <n v="53579.627954000003"/>
    <n v="50567.250109000001"/>
    <n v="66272.068522999994"/>
    <n v="5738.0548869999984"/>
    <n v="66272.068522999994"/>
    <n v="76.302507581229989"/>
    <n v="23.697492418770011"/>
    <n v="52.721624512663027"/>
    <n v="69.942284118135362"/>
    <n v="18.905446821662977"/>
    <n v="81.094553178337023"/>
    <n v="45.244955082993407"/>
    <n v="70"/>
    <n v="8.6583307491127783"/>
    <n v="80"/>
    <n v="64.946865943048493"/>
    <n v="51.957492754438796"/>
    <n v="25.26546302979343"/>
    <n v="100"/>
    <n v="101.31193292487725"/>
    <n v="100"/>
    <n v="84.28102724515719"/>
    <n v="80"/>
    <n v="0"/>
    <n v="0"/>
    <n v="93.333333333333329"/>
    <n v="93.333333333333329"/>
    <n v="18.666666666666668"/>
    <n v="70.62415942110546"/>
    <n v="70.62415942110546"/>
    <s v="4. Solvente (&gt;=70 y &lt;80)"/>
  </r>
  <r>
    <s v="81220"/>
    <x v="1"/>
    <x v="24"/>
    <x v="981"/>
    <s v="Rural disperso"/>
    <n v="6"/>
    <s v="G3"/>
    <n v="0"/>
    <n v="1455.0068859999999"/>
    <n v="6258.4516210000002"/>
    <n v="11706.28297"/>
    <n v="1922.6048999999998"/>
    <n v="220.74313000000001"/>
    <n v="19874.728406999999"/>
    <n v="0"/>
    <n v="1922.6048999999998"/>
    <s v="N.D."/>
    <n v="0"/>
    <n v="-9436.984210999999"/>
    <n v="1380.3908280000001"/>
    <n v="0"/>
    <n v="34446.468788400001"/>
    <n v="8152.6151724499996"/>
    <s v="Si"/>
    <n v="62.933291466851813"/>
    <n v="80"/>
    <n v="288.41800000000001"/>
    <n v="467.59801399999998"/>
    <n v="19874.728406999999"/>
    <n v="8348.575632"/>
    <n v="7713.4585070000003"/>
    <n v="11706.28297"/>
    <n v="-8056.5933829999994"/>
    <n v="11706.28297"/>
    <n v="65.891611596674053"/>
    <n v="34.108388403325947"/>
    <n v="0"/>
    <n v="0"/>
    <n v="23.667491790030532"/>
    <n v="76.332508209969461"/>
    <s v="N.D."/>
    <n v="0"/>
    <n v="-68.822814241265505"/>
    <n v="0"/>
    <n v="22.08817932265908"/>
    <n v="17.670543458127266"/>
    <n v="17.066708533148187"/>
    <n v="75.603912732446162"/>
    <n v="162.12511493734786"/>
    <n v="0"/>
    <n v="42.005985999082036"/>
    <n v="0"/>
    <n v="1.2335399967786913"/>
    <n v="0"/>
    <n v="25.201304244148719"/>
    <n v="26.434844240927411"/>
    <n v="5.2869688481854826"/>
    <n v="22.710804306957009"/>
    <n v="22.957512306312751"/>
    <s v="1. Deterioro (&lt;40)"/>
  </r>
  <r>
    <s v="81300"/>
    <x v="1"/>
    <x v="24"/>
    <x v="982"/>
    <s v="Rural"/>
    <n v="6"/>
    <s v="G3"/>
    <n v="0"/>
    <n v="2575.296589"/>
    <n v="24702.199586999999"/>
    <n v="33918.506531999999"/>
    <n v="5259.4893300000003"/>
    <n v="1419.4351300000001"/>
    <n v="37518.472237999995"/>
    <n v="9054.5253219999995"/>
    <n v="5259.1043300000001"/>
    <n v="2792.2046780000001"/>
    <n v="0"/>
    <n v="-2486.2212969999964"/>
    <n v="2424.3981610000001"/>
    <n v="0"/>
    <n v="103069.960037"/>
    <n v="18387.192687999999"/>
    <s v="Si"/>
    <n v="47.061277336742556"/>
    <n v="80"/>
    <n v="1855.1092799999999"/>
    <n v="2681.5705699999999"/>
    <n v="33937.828176999996"/>
    <n v="27827.797105000001"/>
    <n v="27277.496176000001"/>
    <n v="33918.506531999999"/>
    <n v="-61.823135999996339"/>
    <n v="33918.506531999999"/>
    <n v="80.420687597979523"/>
    <n v="19.579312402020477"/>
    <n v="24.133512858845211"/>
    <n v="32.016331604816187"/>
    <n v="17.839526358018745"/>
    <n v="82.160473641981255"/>
    <n v="53.092779735746369"/>
    <n v="70"/>
    <n v="-0.18226962894628057"/>
    <n v="100"/>
    <n v="60.751223529763578"/>
    <n v="48.600978823810863"/>
    <n v="32.938722663257444"/>
    <n v="100"/>
    <n v="144.55054475281369"/>
    <n v="50"/>
    <n v="81.996399297758174"/>
    <n v="80"/>
    <n v="0"/>
    <n v="0"/>
    <n v="76.666666666666671"/>
    <n v="76.666666666666671"/>
    <n v="15.333333333333336"/>
    <n v="63.934312157144198"/>
    <n v="63.934312157144198"/>
    <s v="3. Vulnerable (&gt;=60 y &lt;70)"/>
  </r>
  <r>
    <s v="81591"/>
    <x v="1"/>
    <x v="24"/>
    <x v="983"/>
    <s v="Rural disperso"/>
    <n v="6"/>
    <s v="G2"/>
    <n v="0"/>
    <n v="1256.4502707500001"/>
    <n v="6650.4282012499998"/>
    <n v="16310.79004"/>
    <n v="2693.3727657500003"/>
    <n v="1205.9284600000001"/>
    <n v="29424.210249"/>
    <n v="22302.271016999999"/>
    <n v="2693.3727657500003"/>
    <n v="1490.2194167500006"/>
    <n v="0"/>
    <n v="-11462.883763000002"/>
    <n v="973.19966099999999"/>
    <n v="0"/>
    <n v="74703.086564450001"/>
    <n v="3373.1024542600003"/>
    <s v="Si"/>
    <n v="53.493186808411778"/>
    <n v="80"/>
    <n v="612.78767100000005"/>
    <n v="1435.9658750000001"/>
    <n v="26570.520454000001"/>
    <n v="12158.246456999999"/>
    <n v="7906.8784720000003"/>
    <n v="16310.79004"/>
    <n v="-10489.684102000001"/>
    <n v="16310.79004"/>
    <n v="48.476367193799035"/>
    <n v="51.523632806200965"/>
    <n v="75.795648645346247"/>
    <n v="100"/>
    <n v="4.5153454955972405"/>
    <n v="95.484654504402755"/>
    <n v="55.329118780000442"/>
    <n v="80"/>
    <n v="-64.311318313064376"/>
    <n v="0"/>
    <n v="65.401657462120752"/>
    <n v="52.321325969696602"/>
    <n v="26.506813191588222"/>
    <n v="100"/>
    <n v="234.33334953633559"/>
    <n v="0"/>
    <n v="45.75840536525758"/>
    <n v="0"/>
    <n v="0"/>
    <n v="0"/>
    <n v="33.333333333333336"/>
    <n v="33.333333333333336"/>
    <n v="6.6666666666666679"/>
    <n v="58.987992636363273"/>
    <n v="58.987992636363273"/>
    <s v="2. Riesgo (&gt;=40 y &lt;60)"/>
  </r>
  <r>
    <s v="81736"/>
    <x v="1"/>
    <x v="24"/>
    <x v="984"/>
    <s v="Intermedio"/>
    <n v="6"/>
    <s v="G3"/>
    <n v="0"/>
    <n v="2331.5997590000002"/>
    <n v="57668.348473999999"/>
    <n v="80838.602562999993"/>
    <n v="15398.479651000001"/>
    <n v="6085.7020700000003"/>
    <n v="134170.17371500001"/>
    <n v="71871.852626000007"/>
    <n v="15398.479651000001"/>
    <n v="10689.137947000001"/>
    <n v="0"/>
    <n v="-2125.6181750000105"/>
    <n v="12417.193053000001"/>
    <n v="0"/>
    <n v="330069.25401053001"/>
    <n v="67585.677950469995"/>
    <s v="Si"/>
    <n v="48.244938626000469"/>
    <n v="80"/>
    <n v="9189.3719999999994"/>
    <n v="12933.037528000001"/>
    <n v="78254.879033999998"/>
    <n v="66917.821926000004"/>
    <n v="59999.948232999996"/>
    <n v="80838.602562999993"/>
    <n v="10291.57487799999"/>
    <n v="80838.602562999993"/>
    <n v="74.221901827459476"/>
    <n v="25.778098172540524"/>
    <n v="53.567682470671834"/>
    <n v="71.06469312253256"/>
    <n v="20.476211319068767"/>
    <n v="79.523788680931233"/>
    <n v="69.416839774216498"/>
    <n v="100"/>
    <n v="12.731015321522229"/>
    <n v="60"/>
    <n v="67.273315995200861"/>
    <n v="53.818652796160691"/>
    <n v="31.755061373999531"/>
    <n v="100"/>
    <n v="140.7390791013793"/>
    <n v="50"/>
    <n v="85.512651418099708"/>
    <n v="80"/>
    <n v="0"/>
    <n v="0"/>
    <n v="76.666666666666671"/>
    <n v="76.666666666666671"/>
    <n v="15.333333333333336"/>
    <n v="69.15198612949402"/>
    <n v="69.15198612949402"/>
    <s v="3. Vulnerable (&gt;=60 y &lt;70)"/>
  </r>
  <r>
    <s v="81794"/>
    <x v="1"/>
    <x v="24"/>
    <x v="985"/>
    <s v="Rural disperso"/>
    <n v="6"/>
    <s v="G2"/>
    <n v="0"/>
    <n v="2334.8128072499999"/>
    <n v="53870.087339750004"/>
    <n v="68254.820986000006"/>
    <n v="10376.05742725"/>
    <n v="2036.734015"/>
    <n v="63156.832383000001"/>
    <n v="6413.0874570000005"/>
    <n v="10376.05742725"/>
    <n v="4690.1158842500008"/>
    <n v="82.106615000000005"/>
    <n v="665.07756400000653"/>
    <n v="5113.7222460000003"/>
    <n v="0"/>
    <n v="409339.22514572996"/>
    <n v="39359.514861150004"/>
    <s v="Si"/>
    <n v="56.995603088458843"/>
    <n v="80"/>
    <n v="7746.2529020000002"/>
    <n v="7917.8924930000003"/>
    <n v="61903.801878999999"/>
    <n v="59005.798447000001"/>
    <n v="56204.900147"/>
    <n v="68254.820986000006"/>
    <n v="5860.9064250000065"/>
    <n v="68254.820986000006"/>
    <n v="82.345685381737937"/>
    <n v="17.654314618262063"/>
    <n v="10.15422594044824"/>
    <n v="13.39684549433788"/>
    <n v="9.6153782592268104"/>
    <n v="90.384621740773184"/>
    <n v="45.201329282667984"/>
    <n v="70"/>
    <n v="8.5868021340238485"/>
    <n v="80"/>
    <n v="54.287156370674623"/>
    <n v="43.429725096539698"/>
    <n v="23.004396911541157"/>
    <n v="100"/>
    <n v="102.21577571984106"/>
    <n v="100"/>
    <n v="95.318537239983144"/>
    <n v="100"/>
    <n v="0"/>
    <n v="0"/>
    <n v="100"/>
    <n v="100"/>
    <n v="20"/>
    <n v="63.429725096539698"/>
    <n v="63.429725096539698"/>
    <s v="3. Vulnerable (&gt;=60 y &lt;70)"/>
  </r>
  <r>
    <s v="85001"/>
    <x v="1"/>
    <x v="25"/>
    <x v="986"/>
    <s v="Ciudades y aglomeraciones"/>
    <n v="2"/>
    <s v="G1"/>
    <n v="1"/>
    <n v="0"/>
    <n v="194316.40052600001"/>
    <n v="300000.60479399998"/>
    <n v="93387.502087299988"/>
    <n v="23221.920238999999"/>
    <n v="312947.55808399996"/>
    <n v="44316.183666999998"/>
    <n v="93387.502087299988"/>
    <n v="24332.478777299984"/>
    <n v="0"/>
    <n v="-72742.721060000011"/>
    <n v="46090.463799999998"/>
    <n v="9909.9665580000001"/>
    <n v="1015745.10199063"/>
    <n v="273954.39396005997"/>
    <s v="NO"/>
    <n v="70.149640671293497"/>
    <n v="70"/>
    <n v="101026.85"/>
    <n v="91387.311507000006"/>
    <n v="303688.30254399998"/>
    <n v="268566.46843299997"/>
    <n v="194316.40052600001"/>
    <n v="300000.60479399998"/>
    <n v="-26652.257260000013"/>
    <n v="309910.571352"/>
    <n v="64.772002929604199"/>
    <n v="35.227997070395801"/>
    <n v="14.160897735813249"/>
    <n v="18.475030059185258"/>
    <n v="26.970781687568216"/>
    <n v="73.02921831243178"/>
    <n v="26.055390960723663"/>
    <n v="40"/>
    <n v="-8.5999832608898235"/>
    <n v="80"/>
    <n v="49.346449088402572"/>
    <n v="39.477159270722062"/>
    <n v="0"/>
    <n v="0"/>
    <n v="90.45843902586293"/>
    <n v="100"/>
    <n v="88.434907167387067"/>
    <n v="80"/>
    <n v="0"/>
    <n v="0"/>
    <n v="60"/>
    <n v="60"/>
    <n v="12"/>
    <n v="51.477159270722062"/>
    <n v="51.477159270722062"/>
    <s v="2. Riesgo (&gt;=40 y &lt;60)"/>
  </r>
  <r>
    <s v="85010"/>
    <x v="1"/>
    <x v="25"/>
    <x v="987"/>
    <s v="Intermedio"/>
    <n v="5"/>
    <s v="G1"/>
    <n v="0"/>
    <n v="1315.1814977500001"/>
    <n v="25804.324677249999"/>
    <n v="74134.419351999997"/>
    <n v="42839.542232249994"/>
    <n v="20437.551625"/>
    <n v="85749.796685000008"/>
    <n v="42136.766883000004"/>
    <n v="42817.875566249997"/>
    <n v="30467.976327249999"/>
    <n v="0"/>
    <n v="9174.4048120000007"/>
    <n v="22208.163929999999"/>
    <n v="0"/>
    <n v="603556.05505589"/>
    <n v="41982.768602739998"/>
    <s v="Si"/>
    <n v="48.655367569504349"/>
    <n v="80"/>
    <n v="16674.2"/>
    <n v="41302.764307999998"/>
    <n v="52610.115300999998"/>
    <n v="45971.810039999997"/>
    <n v="27119.506174999999"/>
    <n v="74134.419351999997"/>
    <n v="31382.568741999999"/>
    <n v="74134.419351999997"/>
    <n v="36.581531779770209"/>
    <n v="63.418468220229791"/>
    <n v="49.139203254077081"/>
    <n v="64.109512980064693"/>
    <n v="6.9559021487825765"/>
    <n v="93.04409785121743"/>
    <n v="71.157141554368792"/>
    <n v="100"/>
    <n v="42.331981576589179"/>
    <n v="0"/>
    <n v="64.114415810302376"/>
    <n v="51.291532648241905"/>
    <n v="31.344632430495651"/>
    <n v="100"/>
    <n v="247.70462335824206"/>
    <n v="0"/>
    <n v="87.382074296891304"/>
    <n v="80"/>
    <n v="0"/>
    <n v="0"/>
    <n v="60"/>
    <n v="60"/>
    <n v="12"/>
    <n v="63.291532648241905"/>
    <n v="63.291532648241905"/>
    <s v="3. Vulnerable (&gt;=60 y &lt;70)"/>
  </r>
  <r>
    <s v="85015"/>
    <x v="1"/>
    <x v="25"/>
    <x v="988"/>
    <s v="Rural disperso"/>
    <n v="6"/>
    <s v="G1"/>
    <n v="0"/>
    <n v="1346.0355059999999"/>
    <n v="4325.2953420000003"/>
    <n v="6929.3064439999998"/>
    <n v="2321.6103699999999"/>
    <n v="550.59966099999997"/>
    <n v="6894.3301240000001"/>
    <n v="2582.2907070000001"/>
    <n v="2321.6103699999999"/>
    <n v="1053.6998149999999"/>
    <n v="22.473949000000001"/>
    <n v="-994.06302099999994"/>
    <n v="1852.5635970000001"/>
    <n v="0"/>
    <n v="49290.943883100001"/>
    <n v="8237.4904673399997"/>
    <s v="Si"/>
    <n v="50.471886209725938"/>
    <n v="80"/>
    <n v="619.25"/>
    <n v="973.77808400000004"/>
    <n v="6655.4589099999994"/>
    <n v="4895.4141090000003"/>
    <n v="5671.3308480000005"/>
    <n v="6929.3064439999998"/>
    <n v="880.97452500000009"/>
    <n v="6929.3064439999998"/>
    <n v="81.845577098278511"/>
    <n v="18.154422901721489"/>
    <n v="37.455280796762729"/>
    <n v="48.866071311662893"/>
    <n v="16.711975503809175"/>
    <n v="83.288024496190829"/>
    <n v="45.386591506308612"/>
    <n v="70"/>
    <n v="12.713747503010564"/>
    <n v="60"/>
    <n v="56.061703741915039"/>
    <n v="44.849362993532033"/>
    <n v="29.528113790274062"/>
    <n v="100"/>
    <n v="157.25120452159871"/>
    <n v="0"/>
    <n v="73.554869396676963"/>
    <n v="70"/>
    <n v="0"/>
    <n v="0"/>
    <n v="56.666666666666664"/>
    <n v="56.666666666666664"/>
    <n v="11.333333333333334"/>
    <n v="56.182696326865369"/>
    <n v="56.182696326865369"/>
    <s v="2. Riesgo (&gt;=40 y &lt;60)"/>
  </r>
  <r>
    <s v="85125"/>
    <x v="1"/>
    <x v="25"/>
    <x v="989"/>
    <s v="Rural disperso"/>
    <n v="6"/>
    <s v="G2"/>
    <n v="0"/>
    <n v="1842.7893035"/>
    <n v="13662.0528655"/>
    <n v="18714.079678999999"/>
    <n v="4952.0268134999997"/>
    <n v="1777.718701"/>
    <n v="17187.615246000001"/>
    <n v="3223.699204"/>
    <n v="4952.0268134999997"/>
    <n v="2569.3241854999997"/>
    <n v="0"/>
    <n v="741.33534399999917"/>
    <n v="2295.2962779999998"/>
    <n v="0"/>
    <n v="44804.37966156"/>
    <n v="12577.47249265"/>
    <s v="Si"/>
    <n v="74.13789418216831"/>
    <n v="80"/>
    <n v="3948.2037"/>
    <n v="3109.2375099999999"/>
    <n v="15590.041707"/>
    <n v="14315.773402999999"/>
    <n v="15504.842169"/>
    <n v="18714.079678999999"/>
    <n v="3036.631621999999"/>
    <n v="18714.079678999999"/>
    <n v="82.851213818431873"/>
    <n v="17.148786181568127"/>
    <n v="18.755942333246246"/>
    <n v="24.745407775328584"/>
    <n v="28.071971060991757"/>
    <n v="71.928028939008243"/>
    <n v="51.884294699205185"/>
    <n v="70"/>
    <n v="16.226454488208439"/>
    <n v="40"/>
    <n v="44.764444579180996"/>
    <n v="35.811555663344798"/>
    <n v="5.86210581783169"/>
    <n v="25.968577117192854"/>
    <n v="78.750686293110959"/>
    <n v="70"/>
    <n v="91.826395798364985"/>
    <n v="100"/>
    <n v="0"/>
    <n v="0"/>
    <n v="65.322859039064284"/>
    <n v="65.322859039064284"/>
    <n v="13.064571807812857"/>
    <n v="48.876127471157659"/>
    <n v="48.876127471157659"/>
    <s v="2. Riesgo (&gt;=40 y &lt;60)"/>
  </r>
  <r>
    <s v="85136"/>
    <x v="1"/>
    <x v="25"/>
    <x v="990"/>
    <s v="Rural disperso"/>
    <n v="6"/>
    <s v="G2"/>
    <n v="0"/>
    <n v="1199.6236972500001"/>
    <n v="3225.7460697500001"/>
    <n v="5081.4580370000003"/>
    <n v="1661.9727492500001"/>
    <n v="346.713279"/>
    <n v="4289.3706590000002"/>
    <n v="1116.561203"/>
    <n v="1661.9727492500001"/>
    <n v="600.24279725000019"/>
    <n v="0"/>
    <n v="-177.47589199999948"/>
    <n v="437.56195000000002"/>
    <n v="0"/>
    <n v="26562.730263139998"/>
    <n v="1648.04779278"/>
    <s v="Si"/>
    <n v="60.444985793114704"/>
    <n v="80"/>
    <n v="376.68945000000002"/>
    <n v="462.25669199999999"/>
    <n v="4197.2039770000001"/>
    <n v="3946.9324299999998"/>
    <n v="4425.3697670000001"/>
    <n v="5081.4580370000003"/>
    <n v="260.08605800000055"/>
    <n v="5081.4580370000003"/>
    <n v="87.088582347374"/>
    <n v="12.911417652626"/>
    <n v="26.030886387895158"/>
    <n v="34.343510284733767"/>
    <n v="6.2043614359436834"/>
    <n v="93.795638564056318"/>
    <n v="36.116283947548013"/>
    <n v="50"/>
    <n v="5.1183352515403353"/>
    <n v="80"/>
    <n v="54.210113300283226"/>
    <n v="43.368090640226583"/>
    <n v="19.555014206885296"/>
    <n v="86.626872704105608"/>
    <n v="122.71559291081816"/>
    <n v="70"/>
    <n v="94.037184078461564"/>
    <n v="100"/>
    <n v="0"/>
    <n v="0"/>
    <n v="85.542290901368531"/>
    <n v="85.542290901368531"/>
    <n v="17.108458180273708"/>
    <n v="60.476548820500291"/>
    <n v="60.476548820500291"/>
    <s v="3. Vulnerable (&gt;=60 y &lt;70)"/>
  </r>
  <r>
    <s v="85139"/>
    <x v="1"/>
    <x v="25"/>
    <x v="991"/>
    <s v="Rural disperso"/>
    <n v="6"/>
    <s v="G1"/>
    <n v="0"/>
    <n v="1521.1399699999999"/>
    <n v="13662.918159000001"/>
    <n v="29277.848383000004"/>
    <n v="12990.399090300001"/>
    <n v="4474.4585509999997"/>
    <n v="45122.739218000002"/>
    <n v="20371.174502000002"/>
    <n v="12990.399090300001"/>
    <n v="6639.4766653000006"/>
    <n v="240.48797300000001"/>
    <n v="-17548.203586000003"/>
    <n v="18777.249121000001"/>
    <n v="0"/>
    <n v="231308.281735"/>
    <n v="24889.800076"/>
    <s v="Si"/>
    <n v="52.804547652565937"/>
    <n v="80"/>
    <n v="8929.8212629999998"/>
    <n v="11436.931387000001"/>
    <n v="40475.129544000003"/>
    <n v="28051.845157"/>
    <n v="15184.058129000001"/>
    <n v="29277.848383000004"/>
    <n v="1469.5335079999968"/>
    <n v="29277.848383000004"/>
    <n v="51.861933057268395"/>
    <n v="48.138066942731605"/>
    <n v="45.14613885380809"/>
    <n v="58.899957329036923"/>
    <n v="10.760444844130216"/>
    <n v="89.23955515586978"/>
    <n v="51.110644246932587"/>
    <n v="70"/>
    <n v="5.0192674296833637"/>
    <n v="80"/>
    <n v="69.255515885527657"/>
    <n v="55.404412708422129"/>
    <n v="27.195452347434063"/>
    <n v="100"/>
    <n v="128.0757033109723"/>
    <n v="70"/>
    <n v="69.306375231004978"/>
    <n v="60"/>
    <n v="0"/>
    <n v="0"/>
    <n v="76.666666666666671"/>
    <n v="76.666666666666671"/>
    <n v="15.333333333333336"/>
    <n v="70.737746041755457"/>
    <n v="70.737746041755457"/>
    <s v="4. Solvente (&gt;=70 y &lt;80)"/>
  </r>
  <r>
    <s v="85162"/>
    <x v="1"/>
    <x v="25"/>
    <x v="992"/>
    <s v="Rural"/>
    <n v="6"/>
    <s v="G1"/>
    <n v="0"/>
    <n v="1169.4825000000001"/>
    <n v="12983.172737999999"/>
    <n v="48467.522108000005"/>
    <n v="33981.517359000005"/>
    <n v="23210.063995"/>
    <n v="42009.725592000003"/>
    <n v="13417.585066"/>
    <n v="33981.517359000005"/>
    <n v="28863.980097000007"/>
    <n v="0"/>
    <n v="1340.2592540000041"/>
    <n v="18071.318413000001"/>
    <n v="0"/>
    <n v="213051.5794326"/>
    <n v="41016.395281129997"/>
    <s v="Si"/>
    <n v="40.066188027689954"/>
    <n v="80"/>
    <n v="24522.287408"/>
    <n v="32724.873887999998"/>
    <n v="42009.725592000003"/>
    <n v="28650.672825000001"/>
    <n v="14152.655237999999"/>
    <n v="48467.522108000005"/>
    <n v="19411.577667000005"/>
    <n v="48467.522108000005"/>
    <n v="29.200286341157874"/>
    <n v="70.799713658842123"/>
    <n v="31.939235205466655"/>
    <n v="41.669556655017878"/>
    <n v="19.251861633865875"/>
    <n v="80.748138366134128"/>
    <n v="84.940233221679208"/>
    <n v="100"/>
    <n v="40.050691313959184"/>
    <n v="0"/>
    <n v="58.643481735998833"/>
    <n v="46.914785388799068"/>
    <n v="39.933811972310046"/>
    <n v="100"/>
    <n v="133.44951612190974"/>
    <n v="60"/>
    <n v="68.200095147624594"/>
    <n v="60"/>
    <n v="0"/>
    <n v="0"/>
    <n v="73.333333333333329"/>
    <n v="73.333333333333329"/>
    <n v="14.666666666666666"/>
    <n v="61.581452055465732"/>
    <n v="61.581452055465732"/>
    <s v="3. Vulnerable (&gt;=60 y &lt;70)"/>
  </r>
  <r>
    <s v="85225"/>
    <x v="1"/>
    <x v="25"/>
    <x v="993"/>
    <s v="Rural disperso"/>
    <n v="6"/>
    <s v="G1"/>
    <n v="0"/>
    <n v="1828.8136059999999"/>
    <n v="6910.2049159999997"/>
    <n v="17366.021231999999"/>
    <n v="5404.3982269999997"/>
    <n v="1478.9462080000001"/>
    <n v="17919.801101000001"/>
    <n v="5038.404313"/>
    <n v="5404.3982269999997"/>
    <n v="2378.5042469999994"/>
    <n v="0"/>
    <n v="-3579.6738490000025"/>
    <n v="2727.422521"/>
    <n v="2523.56"/>
    <n v="53123.939486639996"/>
    <n v="7339.8343952599998"/>
    <s v="NO"/>
    <n v="66.861642801068399"/>
    <n v="80"/>
    <n v="3326.6999219999998"/>
    <n v="3568.7457810000001"/>
    <n v="17919.801101000001"/>
    <n v="13477.275645"/>
    <n v="8739.0185220000003"/>
    <n v="17366.021231999999"/>
    <n v="-852.25132800000256"/>
    <n v="19889.581232"/>
    <n v="50.322514324103189"/>
    <n v="49.677485675896811"/>
    <n v="28.116407568378847"/>
    <n v="36.682100575332726"/>
    <n v="13.816434673685817"/>
    <n v="86.183565326314181"/>
    <n v="44.010528963560766"/>
    <n v="50"/>
    <n v="-4.2849133828359856"/>
    <n v="100"/>
    <n v="64.508630315508753"/>
    <n v="51.606904252407006"/>
    <n v="0"/>
    <n v="0"/>
    <n v="107.27585489148908"/>
    <n v="100"/>
    <n v="75.208846175462909"/>
    <n v="70"/>
    <n v="0"/>
    <n v="0"/>
    <n v="56.666666666666664"/>
    <n v="56.666666666666664"/>
    <n v="11.333333333333334"/>
    <n v="62.940237585740341"/>
    <n v="62.940237585740341"/>
    <s v="3. Vulnerable (&gt;=60 y &lt;70)"/>
  </r>
  <r>
    <s v="85230"/>
    <x v="1"/>
    <x v="25"/>
    <x v="994"/>
    <s v="Rural disperso"/>
    <n v="6"/>
    <s v="G1"/>
    <n v="0"/>
    <n v="1849.1859010000001"/>
    <n v="12502.30107"/>
    <n v="24176.167587"/>
    <n v="10046.063625000001"/>
    <n v="1669.5233430000001"/>
    <n v="15140.340826"/>
    <n v="510.96705900000001"/>
    <n v="10046.063625000001"/>
    <n v="4695.7951040000016"/>
    <n v="534.66896799999995"/>
    <n v="3735.4247250000008"/>
    <n v="1194.389711"/>
    <n v="0"/>
    <n v="355486.95531692001"/>
    <n v="76854.629435320006"/>
    <s v="Si"/>
    <n v="47.449920750337462"/>
    <n v="80"/>
    <n v="6205.5779460000003"/>
    <n v="8188.0097390000001"/>
    <n v="15090.474340999999"/>
    <n v="14627.002554000001"/>
    <n v="14351.486971"/>
    <n v="24176.167587"/>
    <n v="5464.4834040000005"/>
    <n v="24176.167587"/>
    <n v="59.362125611327563"/>
    <n v="40.637874388672437"/>
    <n v="3.3748715756948706"/>
    <n v="4.4030297351251857"/>
    <n v="21.619535762375126"/>
    <n v="78.380464237624878"/>
    <n v="46.742637507434672"/>
    <n v="70"/>
    <n v="22.602769377468913"/>
    <n v="20"/>
    <n v="42.684273672284505"/>
    <n v="34.147418937827602"/>
    <n v="32.550079249662538"/>
    <n v="100"/>
    <n v="131.9459655531011"/>
    <n v="60"/>
    <n v="96.928712931569223"/>
    <n v="100"/>
    <n v="0"/>
    <n v="0"/>
    <n v="86.666666666666671"/>
    <n v="86.666666666666671"/>
    <n v="17.333333333333336"/>
    <n v="51.480752271160938"/>
    <n v="51.480752271160938"/>
    <s v="2. Riesgo (&gt;=40 y &lt;60)"/>
  </r>
  <r>
    <s v="85250"/>
    <x v="1"/>
    <x v="25"/>
    <x v="995"/>
    <s v="Rural disperso"/>
    <n v="6"/>
    <s v="G2"/>
    <n v="0"/>
    <n v="1229.640326"/>
    <n v="35092.768904999997"/>
    <n v="97053.147660999995"/>
    <n v="15048.075178999999"/>
    <n v="6125.4965679999996"/>
    <n v="87843.678910000002"/>
    <n v="46786.998164999997"/>
    <n v="15048.075178999999"/>
    <n v="9947.9288489999999"/>
    <n v="293.99154199999998"/>
    <n v="5416.1218549999903"/>
    <n v="3052.841981"/>
    <n v="0"/>
    <n v="200947.91405502"/>
    <n v="98038.208571850002"/>
    <s v="Si"/>
    <n v="64.096515589596081"/>
    <n v="80"/>
    <n v="13393.692421"/>
    <n v="13681.864019000001"/>
    <n v="86536.879476000002"/>
    <n v="56912.599408000002"/>
    <n v="36322.409230999998"/>
    <n v="97053.147660999995"/>
    <n v="8762.9553779999897"/>
    <n v="97053.147660999995"/>
    <n v="37.425276878058284"/>
    <n v="62.574723121941716"/>
    <n v="53.261656098141664"/>
    <n v="70.270070973806298"/>
    <n v="48.787870743961506"/>
    <n v="51.212129256038494"/>
    <n v="66.107649853335431"/>
    <n v="100"/>
    <n v="9.0290274856498147"/>
    <n v="80"/>
    <n v="72.811384670357299"/>
    <n v="58.249107736285843"/>
    <n v="15.903484410403919"/>
    <n v="70.450939334358182"/>
    <n v="102.1515470785948"/>
    <n v="100"/>
    <n v="65.766872751384625"/>
    <n v="60"/>
    <n v="0"/>
    <n v="0"/>
    <n v="76.816979778119389"/>
    <n v="76.816979778119389"/>
    <n v="15.363395955623879"/>
    <n v="73.612503691909723"/>
    <n v="73.612503691909723"/>
    <s v="4. Solvente (&gt;=70 y &lt;80)"/>
  </r>
  <r>
    <s v="85263"/>
    <x v="1"/>
    <x v="25"/>
    <x v="996"/>
    <s v="Rural"/>
    <n v="6"/>
    <s v="G2"/>
    <n v="0"/>
    <n v="1678.4554297499999"/>
    <n v="12067.78226625"/>
    <n v="22126.63553"/>
    <n v="9422.8630417500008"/>
    <n v="2808.4669699999999"/>
    <n v="17977.997568999999"/>
    <n v="2935.5198820000001"/>
    <n v="9422.8630417500008"/>
    <n v="6594.4496617500008"/>
    <n v="25.822892"/>
    <n v="1320.2245810000022"/>
    <n v="8512.7727599999998"/>
    <n v="0"/>
    <n v="85867.958320000005"/>
    <n v="5946.8883509999996"/>
    <s v="Si"/>
    <n v="35.469153159088002"/>
    <n v="80"/>
    <n v="3702.8614389999998"/>
    <n v="7695.4366250000003"/>
    <n v="17977.997568999999"/>
    <n v="16337.951836"/>
    <n v="13746.237696"/>
    <n v="22126.63553"/>
    <n v="9858.8202330000022"/>
    <n v="22126.63553"/>
    <n v="62.125295449289666"/>
    <n v="37.874704550710334"/>
    <n v="16.328402931046142"/>
    <n v="21.542665341447258"/>
    <n v="6.9256198322988132"/>
    <n v="93.074380167701193"/>
    <n v="69.983503236032277"/>
    <n v="100"/>
    <n v="44.556345765415166"/>
    <n v="0"/>
    <n v="50.498350011971759"/>
    <n v="40.398680009577411"/>
    <n v="44.530846840911998"/>
    <n v="100"/>
    <n v="207.8240504478137"/>
    <n v="0"/>
    <n v="90.877483842650093"/>
    <n v="100"/>
    <n v="0.59600626249725752"/>
    <n v="0"/>
    <n v="66.666666666666671"/>
    <n v="67.262672929163926"/>
    <n v="13.452534585832787"/>
    <n v="53.732013342910747"/>
    <n v="53.851214595410198"/>
    <s v="2. Riesgo (&gt;=40 y &lt;60)"/>
  </r>
  <r>
    <s v="85279"/>
    <x v="1"/>
    <x v="25"/>
    <x v="997"/>
    <s v="Rural"/>
    <n v="6"/>
    <s v="G1"/>
    <n v="0"/>
    <n v="1818.66938175"/>
    <n v="4527.6434232499996"/>
    <n v="7785.7746649999999"/>
    <n v="2422.6414287500002"/>
    <n v="400.561037"/>
    <n v="11235.837203000001"/>
    <n v="3994.8469190000001"/>
    <n v="2422.6414287500002"/>
    <n v="932.66637775000004"/>
    <n v="30.806153999999999"/>
    <n v="-2085.5550620000004"/>
    <n v="1316.9957240000001"/>
    <n v="100"/>
    <n v="39549.507645389996"/>
    <n v="6938.9356757200003"/>
    <s v="Si"/>
    <n v="51.974297217631126"/>
    <n v="80"/>
    <n v="240.14301800000001"/>
    <n v="602.35918600000002"/>
    <n v="8381.3546760000008"/>
    <n v="4804.6895050000003"/>
    <n v="6346.3128049999996"/>
    <n v="7785.7746649999999"/>
    <n v="-737.75318400000037"/>
    <n v="7885.7746649999999"/>
    <n v="81.511642425628821"/>
    <n v="18.488357574371179"/>
    <n v="35.554510507978563"/>
    <n v="46.386229364066409"/>
    <n v="17.544935673880182"/>
    <n v="82.45506432611981"/>
    <n v="38.497912513253105"/>
    <n v="50"/>
    <n v="-9.3554941060441816"/>
    <n v="80"/>
    <n v="55.465930252911491"/>
    <n v="44.372744202329194"/>
    <n v="28.025702782368874"/>
    <n v="100"/>
    <n v="250.83352038159194"/>
    <n v="0"/>
    <n v="57.325929885275265"/>
    <n v="50"/>
    <n v="0"/>
    <n v="0"/>
    <n v="50"/>
    <n v="50"/>
    <n v="10"/>
    <n v="54.372744202329194"/>
    <n v="54.372744202329194"/>
    <s v="2. Riesgo (&gt;=40 y &lt;60)"/>
  </r>
  <r>
    <s v="85300"/>
    <x v="1"/>
    <x v="25"/>
    <x v="85"/>
    <s v="Rural disperso"/>
    <n v="6"/>
    <s v="G1"/>
    <n v="0"/>
    <n v="775.26795700000002"/>
    <n v="4000.1414420000001"/>
    <n v="16752.564541"/>
    <n v="9557.7021750000004"/>
    <n v="6971.4420730000002"/>
    <n v="16594.581942000001"/>
    <n v="7893.1806690000003"/>
    <n v="9557.7021750000004"/>
    <n v="8090.4271790000003"/>
    <n v="0"/>
    <n v="-1309.2923970000011"/>
    <n v="10843.548491"/>
    <n v="0"/>
    <n v="79693.648123619991"/>
    <n v="9251.2242562400006"/>
    <s v="Si"/>
    <n v="42.39871338327459"/>
    <n v="80"/>
    <n v="5750.4906549999996"/>
    <n v="8779.9226280000003"/>
    <n v="16594.581942000001"/>
    <n v="13177.729243"/>
    <n v="4775.4093990000001"/>
    <n v="16752.564541"/>
    <n v="9534.2560939999985"/>
    <n v="16752.564541"/>
    <n v="28.505542463738777"/>
    <n v="71.494457536261223"/>
    <n v="47.564805769663778"/>
    <n v="62.055473653442085"/>
    <n v="11.608483830341903"/>
    <n v="88.391516169658104"/>
    <n v="84.648245267173749"/>
    <n v="100"/>
    <n v="56.912218249725221"/>
    <n v="0"/>
    <n v="64.388289471872284"/>
    <n v="51.510631577497833"/>
    <n v="37.60128661672541"/>
    <n v="100"/>
    <n v="152.6812780813049"/>
    <n v="0"/>
    <n v="79.409829600153245"/>
    <n v="70"/>
    <n v="0"/>
    <n v="0"/>
    <n v="56.666666666666664"/>
    <n v="56.666666666666664"/>
    <n v="11.333333333333334"/>
    <n v="62.843964910831168"/>
    <n v="62.843964910831168"/>
    <s v="3. Vulnerable (&gt;=60 y &lt;70)"/>
  </r>
  <r>
    <s v="85315"/>
    <x v="1"/>
    <x v="25"/>
    <x v="998"/>
    <s v="Rural disperso"/>
    <n v="6"/>
    <s v="G3"/>
    <n v="0"/>
    <n v="1853.081171"/>
    <n v="4586.2189539999999"/>
    <n v="9211.9475880000009"/>
    <n v="2623.1568080000002"/>
    <n v="642.96628499999997"/>
    <n v="7778.0914860000003"/>
    <n v="3166.8442580000001"/>
    <n v="2623.1568080000002"/>
    <n v="1511.4246780000001"/>
    <n v="15.515663999999999"/>
    <n v="795.20797800000037"/>
    <n v="2290.374186"/>
    <n v="0"/>
    <n v="29382.570864630001"/>
    <n v="3470.7065240300003"/>
    <s v="Si"/>
    <n v="37.537234100477441"/>
    <n v="80"/>
    <n v="370.68"/>
    <n v="769.99901699999998"/>
    <n v="7305.0074800000002"/>
    <n v="6573.1992520000003"/>
    <n v="6439.3001249999998"/>
    <n v="9211.9475880000009"/>
    <n v="3101.0978280000004"/>
    <n v="9211.9475880000009"/>
    <n v="69.901614870108389"/>
    <n v="30.098385129891611"/>
    <n v="40.714926839059295"/>
    <n v="54.013794285542204"/>
    <n v="11.812126787748003"/>
    <n v="88.187873212252001"/>
    <n v="57.618540888997437"/>
    <n v="80"/>
    <n v="33.663867476185644"/>
    <n v="0"/>
    <n v="50.460010525537157"/>
    <n v="40.368008420429732"/>
    <n v="42.462765899522559"/>
    <n v="100"/>
    <n v="207.72607559080609"/>
    <n v="0"/>
    <n v="89.982101592591391"/>
    <n v="80"/>
    <n v="2.3146254242862874"/>
    <n v="0"/>
    <n v="60"/>
    <n v="62.314625424286291"/>
    <n v="12.462925084857259"/>
    <n v="52.368008420429732"/>
    <n v="52.830933505286993"/>
    <s v="2. Riesgo (&gt;=40 y &lt;60)"/>
  </r>
  <r>
    <s v="85325"/>
    <x v="1"/>
    <x v="25"/>
    <x v="999"/>
    <s v="Rural disperso"/>
    <n v="6"/>
    <s v="G1"/>
    <n v="0"/>
    <n v="1680.0796905"/>
    <n v="9622.1833465"/>
    <n v="18156.216290999997"/>
    <n v="5629.7082554999997"/>
    <n v="1675.360195"/>
    <n v="14930.382240999999"/>
    <n v="2620.8132559999999"/>
    <n v="5607.7082554999997"/>
    <n v="3024.5109364999998"/>
    <n v="0"/>
    <n v="642.63673099999869"/>
    <n v="5986.9779669999998"/>
    <n v="0"/>
    <n v="154690.01373718999"/>
    <n v="10595.949431020001"/>
    <s v="Si"/>
    <n v="53.102599090215953"/>
    <n v="80"/>
    <n v="3517"/>
    <n v="3927.628565"/>
    <n v="14930.382240999999"/>
    <n v="13857.162082000001"/>
    <n v="11302.263037000001"/>
    <n v="18156.216290999997"/>
    <n v="6629.6146979999985"/>
    <n v="18156.216290999997"/>
    <n v="62.250101319857656"/>
    <n v="37.749898680142344"/>
    <n v="17.553557663132302"/>
    <n v="22.901267385883468"/>
    <n v="6.8497953908142692"/>
    <n v="93.150204609185735"/>
    <n v="53.934883890109326"/>
    <n v="70"/>
    <n v="36.514296766151027"/>
    <n v="0"/>
    <n v="44.760274135042309"/>
    <n v="35.808219308033848"/>
    <n v="26.897400909784047"/>
    <n v="100"/>
    <n v="111.67553497298834"/>
    <n v="80"/>
    <n v="92.81183735502195"/>
    <n v="100"/>
    <n v="2.2098186558472621E-2"/>
    <n v="0"/>
    <n v="93.333333333333329"/>
    <n v="93.355431519891795"/>
    <n v="18.67108630397836"/>
    <n v="54.474885974700513"/>
    <n v="54.479305612012212"/>
    <s v="2. Riesgo (&gt;=40 y &lt;60)"/>
  </r>
  <r>
    <s v="85400"/>
    <x v="1"/>
    <x v="25"/>
    <x v="1000"/>
    <s v="Rural disperso"/>
    <n v="6"/>
    <s v="G4"/>
    <n v="0"/>
    <n v="2332.7091959999998"/>
    <n v="9972.9717139999993"/>
    <n v="14854.238112999999"/>
    <n v="3548.5087119999998"/>
    <n v="769.46408799999995"/>
    <n v="13591.684684"/>
    <n v="4078.5612329999999"/>
    <n v="3548.5087119999998"/>
    <n v="1384.2646089999998"/>
    <n v="45.795492000000003"/>
    <n v="-901.69067400000131"/>
    <n v="2302.4850510000001"/>
    <n v="748.25059199999998"/>
    <n v="58797.369884"/>
    <n v="4729.2053189999997"/>
    <s v="NO"/>
    <n v="60.052594273568204"/>
    <n v="80"/>
    <n v="564.64412200000004"/>
    <n v="1214.8018850000001"/>
    <n v="13591.684684"/>
    <n v="12423.830394000001"/>
    <n v="12305.680909999999"/>
    <n v="14854.238112999999"/>
    <n v="1446.5898689999988"/>
    <n v="15602.488705"/>
    <n v="82.842895181749"/>
    <n v="17.157104818251"/>
    <n v="30.007768189334488"/>
    <n v="41.893787777758547"/>
    <n v="8.043225961178436"/>
    <n v="91.956774038821564"/>
    <n v="39.009756530083443"/>
    <n v="50"/>
    <n v="9.2715328711401153"/>
    <n v="80"/>
    <n v="56.201533326966228"/>
    <n v="44.961226661572987"/>
    <n v="0"/>
    <n v="0"/>
    <n v="215.14469692823616"/>
    <n v="0"/>
    <n v="91.407582524521146"/>
    <n v="100"/>
    <n v="0"/>
    <n v="0"/>
    <n v="33.333333333333336"/>
    <n v="33.333333333333336"/>
    <n v="6.6666666666666679"/>
    <n v="51.627893328239651"/>
    <n v="51.627893328239651"/>
    <s v="2. Riesgo (&gt;=40 y &lt;60)"/>
  </r>
  <r>
    <s v="85410"/>
    <x v="1"/>
    <x v="25"/>
    <x v="1001"/>
    <s v="Rural disperso"/>
    <n v="5"/>
    <s v="G1"/>
    <n v="0"/>
    <n v="1134.0926919999999"/>
    <n v="17050.074182"/>
    <n v="50161.403135999994"/>
    <n v="30382.624447999999"/>
    <n v="6566.3216490000004"/>
    <n v="41309.323636000001"/>
    <n v="10315.644585"/>
    <n v="30382.624447999999"/>
    <n v="18678.366717999997"/>
    <n v="0"/>
    <n v="-2590.1039210000017"/>
    <n v="23417.932326999999"/>
    <n v="0"/>
    <n v="484507.53296446998"/>
    <n v="29214.989558770001"/>
    <s v="NO"/>
    <n v="43.257006311999682"/>
    <n v="80"/>
    <n v="19296"/>
    <n v="29060.28397"/>
    <n v="41047.249326999998"/>
    <n v="33241.695523000002"/>
    <n v="18184.166873999999"/>
    <n v="50161.403135999994"/>
    <n v="20827.828405999997"/>
    <n v="50161.403135999994"/>
    <n v="36.251312238412105"/>
    <n v="63.748687761587895"/>
    <n v="24.971710202512693"/>
    <n v="32.579367864080552"/>
    <n v="6.0298318542164751"/>
    <n v="93.970168145783532"/>
    <n v="61.477133912404796"/>
    <n v="80"/>
    <n v="41.521622410622356"/>
    <n v="0"/>
    <n v="54.059644754290403"/>
    <n v="43.247715803432328"/>
    <n v="0"/>
    <n v="0"/>
    <n v="150.60263251451076"/>
    <n v="0"/>
    <n v="80.983978385938585"/>
    <n v="80"/>
    <n v="0"/>
    <n v="0"/>
    <n v="26.666666666666668"/>
    <n v="26.666666666666668"/>
    <n v="5.3333333333333339"/>
    <n v="48.581049136765664"/>
    <n v="48.581049136765664"/>
    <s v="2. Riesgo (&gt;=40 y &lt;60)"/>
  </r>
  <r>
    <s v="85430"/>
    <x v="1"/>
    <x v="25"/>
    <x v="1002"/>
    <s v="Rural disperso"/>
    <n v="6"/>
    <s v="G2"/>
    <n v="0"/>
    <n v="1898.379772"/>
    <n v="13900.250619"/>
    <n v="21386.341500999999"/>
    <n v="5922.2465480000001"/>
    <n v="1674.551925"/>
    <n v="18655.117828999999"/>
    <n v="3700.851658"/>
    <n v="5922.2465480000001"/>
    <n v="3046.0052650000002"/>
    <n v="106.557401"/>
    <n v="-145.01761099999931"/>
    <n v="3743.2114710000001"/>
    <n v="0"/>
    <n v="141161.52691779999"/>
    <n v="15102.59021801"/>
    <s v="Si"/>
    <n v="55.706751756205854"/>
    <n v="80"/>
    <n v="3012.9256209999999"/>
    <n v="3989.4647209999998"/>
    <n v="18655.117828999999"/>
    <n v="16029.568777"/>
    <n v="15798.630391000001"/>
    <n v="21386.341500999999"/>
    <n v="3704.7512610000008"/>
    <n v="21386.341500999999"/>
    <n v="73.872524621666955"/>
    <n v="26.127475378333045"/>
    <n v="19.838264716006798"/>
    <n v="26.173355688044293"/>
    <n v="10.698800549815825"/>
    <n v="89.301199450184171"/>
    <n v="51.433273510517147"/>
    <n v="70"/>
    <n v="17.322978129881498"/>
    <n v="40"/>
    <n v="50.320406103312301"/>
    <n v="40.256324882649842"/>
    <n v="24.293248243794146"/>
    <n v="100"/>
    <n v="132.41165640444464"/>
    <n v="60"/>
    <n v="85.92585114676416"/>
    <n v="80"/>
    <n v="0"/>
    <n v="0"/>
    <n v="80"/>
    <n v="80"/>
    <n v="16"/>
    <n v="56.256324882649842"/>
    <n v="56.256324882649842"/>
    <s v="2. Riesgo (&gt;=40 y &lt;60)"/>
  </r>
  <r>
    <s v="85440"/>
    <x v="1"/>
    <x v="25"/>
    <x v="192"/>
    <s v="Rural"/>
    <n v="5"/>
    <s v="G1"/>
    <n v="0"/>
    <n v="1380.9611857499999"/>
    <n v="23043.135457249999"/>
    <n v="43550.603390000004"/>
    <n v="18993.736496750003"/>
    <n v="4031.9998569999998"/>
    <n v="33610.389783999999"/>
    <n v="3057.9086390000002"/>
    <n v="18993.736496750003"/>
    <n v="8851.8979087500047"/>
    <n v="0"/>
    <n v="-201.62498199999391"/>
    <n v="8984.3364989999991"/>
    <n v="0"/>
    <n v="154760.41093064001"/>
    <n v="19107.66103214"/>
    <s v="Si"/>
    <n v="64.246025832823193"/>
    <n v="80"/>
    <n v="11318.391482999999"/>
    <n v="17510.854469999998"/>
    <n v="33610.389783999999"/>
    <n v="30930.541565"/>
    <n v="24424.096642999997"/>
    <n v="43550.603390000004"/>
    <n v="8782.7115170000052"/>
    <n v="43550.603390000004"/>
    <n v="56.082108494065565"/>
    <n v="43.917891505934435"/>
    <n v="9.0981052545117969"/>
    <n v="11.869852547105033"/>
    <n v="12.34660784191353"/>
    <n v="87.653392158086476"/>
    <n v="46.604299845186553"/>
    <n v="70"/>
    <n v="20.166681591871292"/>
    <n v="20"/>
    <n v="46.688227242225196"/>
    <n v="37.350581793780158"/>
    <n v="15.753974167176807"/>
    <n v="57.653858133450768"/>
    <n v="154.71151087414637"/>
    <n v="0"/>
    <n v="92.026726746633202"/>
    <n v="100"/>
    <n v="0"/>
    <n v="0"/>
    <n v="52.551286044483589"/>
    <n v="52.551286044483589"/>
    <n v="10.510257208896718"/>
    <n v="47.860839002676876"/>
    <n v="47.860839002676876"/>
    <s v="2. Riesgo (&gt;=40 y &lt;60)"/>
  </r>
  <r>
    <s v="86001"/>
    <x v="1"/>
    <x v="26"/>
    <x v="1003"/>
    <s v="Intermedio"/>
    <n v="6"/>
    <s v="G1"/>
    <n v="1"/>
    <n v="1390.0105942499999"/>
    <n v="44016.058797750004"/>
    <n v="62483.558535000004"/>
    <n v="15374.552375249999"/>
    <n v="3224.3250950000001"/>
    <n v="53499.871187000004"/>
    <n v="3867.0539739999999"/>
    <n v="15374.552375249999"/>
    <n v="5244.546002250001"/>
    <n v="574.64554999999996"/>
    <n v="-75.82696799999394"/>
    <n v="7192.8683629999996"/>
    <n v="0"/>
    <n v="317637.70733817999"/>
    <n v="52545.333902849998"/>
    <s v="Si"/>
    <n v="78.796456489449753"/>
    <n v="80"/>
    <n v="12737.998881"/>
    <n v="13136.554053"/>
    <n v="52429.379130000001"/>
    <n v="48926.540148"/>
    <n v="45406.069392000005"/>
    <n v="62483.558535000004"/>
    <n v="7691.6869450000058"/>
    <n v="62483.558535000004"/>
    <n v="72.668827538953167"/>
    <n v="27.331172461046833"/>
    <n v="7.2281556725311518"/>
    <n v="9.4302208669127392"/>
    <n v="16.542536571990318"/>
    <n v="83.457463428009675"/>
    <n v="34.111861433394878"/>
    <n v="40"/>
    <n v="12.309937406480342"/>
    <n v="60"/>
    <n v="44.043771351193854"/>
    <n v="35.235017080955082"/>
    <n v="1.2035435105502472"/>
    <n v="5.3315844917964368"/>
    <n v="103.12886800920108"/>
    <n v="100"/>
    <n v="93.318938655911566"/>
    <n v="100"/>
    <n v="0"/>
    <n v="0"/>
    <n v="68.443861497265473"/>
    <n v="68.443861497265473"/>
    <n v="13.688772299453095"/>
    <n v="48.923789380408181"/>
    <n v="48.923789380408181"/>
    <s v="2. Riesgo (&gt;=40 y &lt;60)"/>
  </r>
  <r>
    <s v="86219"/>
    <x v="1"/>
    <x v="26"/>
    <x v="1004"/>
    <s v="Intermedio"/>
    <n v="6"/>
    <s v="G4"/>
    <n v="0"/>
    <n v="892.39118900000005"/>
    <n v="6502.8159130000004"/>
    <n v="9382.2304920000006"/>
    <n v="1825.3050450000001"/>
    <n v="488.47984500000001"/>
    <n v="10979.932435999999"/>
    <n v="3760.8703800000003"/>
    <n v="1825.3050450000001"/>
    <n v="752.35189200000013"/>
    <n v="101.815663"/>
    <n v="355.91018900000017"/>
    <n v="0"/>
    <n v="140"/>
    <n v="43118.171864999997"/>
    <n v="3162.419688"/>
    <s v="Si"/>
    <n v="49.660294073124049"/>
    <n v="80"/>
    <n v="770.86872700000004"/>
    <n v="932.91385600000001"/>
    <n v="7953.36715"/>
    <n v="7641.62237"/>
    <n v="7395.2071020000003"/>
    <n v="9382.2304920000006"/>
    <n v="457.72585200000015"/>
    <n v="9522.2304920000006"/>
    <n v="78.821417873987571"/>
    <n v="21.178582126012429"/>
    <n v="34.252217870386914"/>
    <n v="47.819455859751578"/>
    <n v="7.3343083698012901"/>
    <n v="92.665691630198708"/>
    <n v="41.217871722915227"/>
    <n v="50"/>
    <n v="4.8069184250953976"/>
    <n v="100"/>
    <n v="62.332745923192547"/>
    <n v="49.866196738554038"/>
    <n v="30.339705926875951"/>
    <n v="100"/>
    <n v="121.02110558183273"/>
    <n v="70"/>
    <n v="96.080342147916554"/>
    <n v="100"/>
    <n v="0"/>
    <n v="0"/>
    <n v="90"/>
    <n v="90"/>
    <n v="18"/>
    <n v="67.866196738554038"/>
    <n v="67.866196738554038"/>
    <s v="3. Vulnerable (&gt;=60 y &lt;70)"/>
  </r>
  <r>
    <s v="86320"/>
    <x v="1"/>
    <x v="26"/>
    <x v="1005"/>
    <s v="Intermedio"/>
    <n v="6"/>
    <s v="G3"/>
    <n v="0"/>
    <n v="2027.046302"/>
    <n v="38880.400128000001"/>
    <n v="55668.173395999998"/>
    <n v="14211.968204000001"/>
    <n v="5946.583576"/>
    <n v="56471.259729999998"/>
    <n v="6204.2403860000004"/>
    <n v="14211.968204000001"/>
    <n v="8169.9331620000012"/>
    <n v="1.329682"/>
    <n v="466.55654700000014"/>
    <n v="3227.9131609999999"/>
    <n v="0"/>
    <n v="177301.01175306999"/>
    <n v="39952.477756010005"/>
    <s v="Si"/>
    <n v="69.505237662496995"/>
    <n v="80"/>
    <n v="8830.8521199999996"/>
    <n v="12096.847073000001"/>
    <n v="49159.581806999995"/>
    <n v="42813.490522"/>
    <n v="40907.446430000004"/>
    <n v="55668.173395999998"/>
    <n v="3695.7993900000001"/>
    <n v="55668.173395999998"/>
    <n v="73.484441709631128"/>
    <n v="26.515558290368872"/>
    <n v="10.986545041962358"/>
    <n v="14.575120966104857"/>
    <n v="22.533699814219037"/>
    <n v="77.466300185780966"/>
    <n v="57.486289335354336"/>
    <n v="80"/>
    <n v="6.6389808835825024"/>
    <n v="80"/>
    <n v="55.711395888450944"/>
    <n v="44.56911671076076"/>
    <n v="10.494762337503005"/>
    <n v="46.490809541350863"/>
    <n v="136.98391625880836"/>
    <n v="60"/>
    <n v="87.090835495886267"/>
    <n v="80"/>
    <n v="0"/>
    <n v="0"/>
    <n v="62.163603180450288"/>
    <n v="62.163603180450288"/>
    <n v="12.432720636090059"/>
    <n v="57.00183734685082"/>
    <n v="57.00183734685082"/>
    <s v="2. Riesgo (&gt;=40 y &lt;60)"/>
  </r>
  <r>
    <s v="86568"/>
    <x v="1"/>
    <x v="26"/>
    <x v="1006"/>
    <s v="Ciudades y aglomeraciones"/>
    <n v="6"/>
    <s v="G2"/>
    <n v="0"/>
    <n v="1987.2430087499999"/>
    <n v="61730.047248249997"/>
    <n v="81963.399612000008"/>
    <n v="15744.316886749999"/>
    <n v="4000.683419"/>
    <n v="74945.298248000006"/>
    <n v="11714.200113999999"/>
    <n v="15744.316886749999"/>
    <n v="6464.7765477499997"/>
    <n v="0"/>
    <n v="-2261.4389749999973"/>
    <n v="7775.5377959999996"/>
    <n v="4060"/>
    <n v="118312.52919900999"/>
    <n v="52843.362355149999"/>
    <s v="Si"/>
    <n v="61.267440575159902"/>
    <n v="80"/>
    <n v="11242.495719"/>
    <n v="13757.073877999999"/>
    <n v="74945.298248000006"/>
    <n v="64318.505538999998"/>
    <n v="63717.290257000001"/>
    <n v="81963.399612000008"/>
    <n v="5514.0988210000023"/>
    <n v="86023.399612000008"/>
    <n v="77.738710886354383"/>
    <n v="22.261289113645617"/>
    <n v="15.630333573744375"/>
    <n v="20.621676643839972"/>
    <n v="44.664214950779858"/>
    <n v="55.335785049220142"/>
    <n v="41.061016455979647"/>
    <n v="50"/>
    <n v="6.4099987281028152"/>
    <n v="80"/>
    <n v="45.643750161341146"/>
    <n v="36.515000129072916"/>
    <n v="18.732559424840098"/>
    <n v="82.98347541708003"/>
    <n v="122.36672551940866"/>
    <n v="70"/>
    <n v="85.820601215255564"/>
    <n v="80"/>
    <n v="0"/>
    <n v="0"/>
    <n v="77.661158472360015"/>
    <n v="77.661158472360015"/>
    <n v="15.532231694472003"/>
    <n v="52.047231823544919"/>
    <n v="52.047231823544919"/>
    <s v="2. Riesgo (&gt;=40 y &lt;60)"/>
  </r>
  <r>
    <s v="86569"/>
    <x v="1"/>
    <x v="26"/>
    <x v="1007"/>
    <s v="Rural"/>
    <n v="6"/>
    <s v="G5"/>
    <n v="0"/>
    <n v="1792.7020132499999"/>
    <n v="15769.51353375"/>
    <n v="21703.590111999998"/>
    <n v="5186.24759825"/>
    <n v="1808.294656"/>
    <n v="30664.019410999997"/>
    <n v="12012.579130999999"/>
    <n v="5186.24759825"/>
    <n v="2699.8162072499999"/>
    <n v="74.404062999999994"/>
    <n v="-1328.1691359999968"/>
    <n v="3545.8862669999999"/>
    <n v="0"/>
    <n v="54159.762000390001"/>
    <n v="3368.7185434499997"/>
    <s v="Si"/>
    <n v="59.831482051303261"/>
    <n v="80"/>
    <n v="1531.4"/>
    <n v="3380.8378870000001"/>
    <n v="20545.327856999997"/>
    <n v="18449.203035999999"/>
    <n v="17562.215547"/>
    <n v="21703.590111999998"/>
    <n v="2292.121194000003"/>
    <n v="21703.590111999998"/>
    <n v="80.918481487953386"/>
    <n v="19.081518512046614"/>
    <n v="39.174835399076116"/>
    <n v="49.928252823425098"/>
    <n v="6.2199655593496557"/>
    <n v="93.78003444065034"/>
    <n v="52.057217788078631"/>
    <n v="70"/>
    <n v="10.561023232431397"/>
    <n v="60"/>
    <n v="58.557961155224419"/>
    <n v="46.846368924179536"/>
    <n v="20.168517948696739"/>
    <n v="89.344636546316451"/>
    <n v="220.76778679639546"/>
    <n v="0"/>
    <n v="89.797559641834454"/>
    <n v="80"/>
    <n v="0"/>
    <n v="0"/>
    <n v="56.448212182105486"/>
    <n v="56.448212182105486"/>
    <n v="11.289642436421097"/>
    <n v="58.136011360600634"/>
    <n v="58.136011360600634"/>
    <s v="2. Riesgo (&gt;=40 y &lt;60)"/>
  </r>
  <r>
    <s v="86571"/>
    <x v="1"/>
    <x v="26"/>
    <x v="1008"/>
    <s v="Rural disperso"/>
    <n v="6"/>
    <s v="G5"/>
    <n v="0"/>
    <n v="1790.1895334999999"/>
    <n v="21654.974513500001"/>
    <n v="28014.877457000002"/>
    <n v="6352.1351644999995"/>
    <n v="3012.0909489999999"/>
    <n v="28412.110981999998"/>
    <n v="2535.8056320000001"/>
    <n v="6352.1351644999995"/>
    <n v="3424.9970604999999"/>
    <n v="158.39154600000001"/>
    <n v="201.44887200000085"/>
    <n v="1421.809884"/>
    <n v="1400"/>
    <n v="96670.041988500001"/>
    <n v="17567.777187709999"/>
    <s v="NO"/>
    <n v="72.7594405899668"/>
    <n v="80"/>
    <n v="994.38715300000001"/>
    <n v="4561.9456309999996"/>
    <n v="24886.290481"/>
    <n v="22995.728070000001"/>
    <n v="23445.164047000002"/>
    <n v="28014.877457000002"/>
    <n v="1781.6503020000009"/>
    <n v="29414.877457000002"/>
    <n v="83.688262006449804"/>
    <n v="16.311737993550196"/>
    <n v="8.9250870292830964"/>
    <n v="11.375006356239284"/>
    <n v="18.172928061622116"/>
    <n v="81.827071938377884"/>
    <n v="53.918831570858018"/>
    <n v="70"/>
    <n v="6.0569699962357415"/>
    <n v="80"/>
    <n v="51.902763257633481"/>
    <n v="41.522210606106789"/>
    <n v="0"/>
    <n v="0"/>
    <n v="458.76956648493626"/>
    <n v="0"/>
    <n v="92.403197204326645"/>
    <n v="100"/>
    <n v="0"/>
    <n v="0"/>
    <n v="33.333333333333336"/>
    <n v="33.333333333333336"/>
    <n v="6.6666666666666679"/>
    <n v="48.188877272773453"/>
    <n v="48.188877272773453"/>
    <s v="2. Riesgo (&gt;=40 y &lt;60)"/>
  </r>
  <r>
    <s v="86573"/>
    <x v="1"/>
    <x v="26"/>
    <x v="1009"/>
    <s v="Rural disperso"/>
    <n v="6"/>
    <s v="G5"/>
    <n v="0"/>
    <n v="1411.5864327500001"/>
    <n v="22604.820255250001"/>
    <n v="36272.397421000001"/>
    <n v="11952.670963749999"/>
    <n v="6048.9936630000002"/>
    <n v="32606.572323"/>
    <n v="3046.3574709999998"/>
    <n v="11952.670963749999"/>
    <n v="8159.8420117499991"/>
    <n v="0"/>
    <n v="-127.00385399999504"/>
    <n v="3747.7590439999999"/>
    <n v="0"/>
    <n v="99908.667336119994"/>
    <n v="38545.80325592"/>
    <s v="Si"/>
    <n v="51.039297958189998"/>
    <n v="80"/>
    <n v="1605.2"/>
    <n v="10531.721806"/>
    <n v="32606.572323"/>
    <n v="30274.804670000001"/>
    <n v="24016.406687999999"/>
    <n v="36272.397421000001"/>
    <n v="3620.7551900000049"/>
    <n v="36272.397421000001"/>
    <n v="66.211247106858281"/>
    <n v="33.788752893141719"/>
    <n v="9.342771269616593"/>
    <n v="11.907344122034285"/>
    <n v="38.581040347822288"/>
    <n v="61.418959652177712"/>
    <n v="68.267938074235687"/>
    <n v="100"/>
    <n v="9.9821226261260563"/>
    <n v="80"/>
    <n v="57.42301133347074"/>
    <n v="45.938409066776593"/>
    <n v="28.960702041810002"/>
    <n v="100"/>
    <n v="656.10028694243692"/>
    <n v="0"/>
    <n v="92.848780209395954"/>
    <n v="100"/>
    <n v="2.4554277288470678"/>
    <n v="0"/>
    <n v="66.666666666666671"/>
    <n v="69.122094395513741"/>
    <n v="13.824418879102749"/>
    <n v="59.271742400109929"/>
    <n v="59.762827945879344"/>
    <s v="2. Riesgo (&gt;=40 y &lt;60)"/>
  </r>
  <r>
    <s v="86749"/>
    <x v="1"/>
    <x v="26"/>
    <x v="1010"/>
    <s v="Intermedio"/>
    <n v="6"/>
    <s v="G4"/>
    <n v="0"/>
    <n v="1816.22841675"/>
    <n v="15153.413452250001"/>
    <n v="20751.229149000003"/>
    <n v="3541.7239367499997"/>
    <n v="709.88471500000003"/>
    <n v="18148.358494"/>
    <n v="281.15556900000001"/>
    <n v="3541.7239367499997"/>
    <n v="1301.11324375"/>
    <n v="1.258"/>
    <n v="362.25996200000372"/>
    <n v="0"/>
    <n v="0"/>
    <n v="33293.632667999998"/>
    <n v="12245.938252"/>
    <s v="Si"/>
    <n v="70.000303958979188"/>
    <n v="80"/>
    <n v="1514.9580229999999"/>
    <n v="1725.4955199999999"/>
    <n v="18148.358494"/>
    <n v="16561.229672000001"/>
    <n v="16969.641868999999"/>
    <n v="20751.229149000003"/>
    <n v="363.51796200000371"/>
    <n v="20751.229149000003"/>
    <n v="81.776562473253605"/>
    <n v="18.223437526746395"/>
    <n v="1.5492066078204947"/>
    <n v="2.1628443822423575"/>
    <n v="36.781622402442494"/>
    <n v="63.218377597557506"/>
    <n v="36.736721071037046"/>
    <n v="50"/>
    <n v="1.7517900235684185"/>
    <n v="100"/>
    <n v="46.720931901309257"/>
    <n v="37.376745521047404"/>
    <n v="9.9996960410208118"/>
    <n v="44.297712436345648"/>
    <n v="113.897249547752"/>
    <n v="80"/>
    <n v="91.25469764924074"/>
    <n v="100"/>
    <n v="0"/>
    <n v="0"/>
    <n v="74.765904145448545"/>
    <n v="74.765904145448545"/>
    <n v="14.95318082908971"/>
    <n v="52.329926350137114"/>
    <n v="52.329926350137114"/>
    <s v="2. Riesgo (&gt;=40 y &lt;60)"/>
  </r>
  <r>
    <s v="86755"/>
    <x v="1"/>
    <x v="26"/>
    <x v="90"/>
    <s v="Rural"/>
    <n v="6"/>
    <s v="G4"/>
    <n v="0"/>
    <n v="609.13381349999997"/>
    <n v="6741.1185834999997"/>
    <n v="7632.7839009999998"/>
    <n v="771.88347350000004"/>
    <n v="59.052523999999998"/>
    <n v="13298.996309999999"/>
    <n v="6229.9225489999999"/>
    <n v="771.88347350000004"/>
    <n v="-48.590845499999887"/>
    <n v="51"/>
    <n v="-459.0966669999998"/>
    <n v="0"/>
    <n v="0"/>
    <n v="40021.662695359999"/>
    <n v="7452.3657866000003"/>
    <s v="Si"/>
    <n v="76.209280543912499"/>
    <n v="80"/>
    <n v="988.5"/>
    <n v="162.74966000000001"/>
    <n v="7271.4062489999997"/>
    <n v="6972.8443859999998"/>
    <n v="7350.2523969999993"/>
    <n v="7632.7839009999998"/>
    <n v="-408.0966669999998"/>
    <n v="7632.7839009999998"/>
    <n v="96.298447490921561"/>
    <n v="3.7015525090784394"/>
    <n v="46.845058106494051"/>
    <n v="65.400296028938172"/>
    <n v="18.620830032291504"/>
    <n v="81.379169967708492"/>
    <n v="-6.2951011607582874"/>
    <n v="0"/>
    <n v="-5.3466293857282334"/>
    <n v="80"/>
    <n v="46.096203701145022"/>
    <n v="36.876962960916018"/>
    <n v="3.7907194560875013"/>
    <n v="16.792530463304235"/>
    <n v="16.464305513404149"/>
    <n v="0"/>
    <n v="95.894028571969017"/>
    <n v="100"/>
    <n v="0"/>
    <n v="0"/>
    <n v="38.93084348776808"/>
    <n v="38.93084348776808"/>
    <n v="7.7861686975536166"/>
    <n v="44.663131658469638"/>
    <n v="44.663131658469638"/>
    <s v="2. Riesgo (&gt;=40 y &lt;60)"/>
  </r>
  <r>
    <s v="86757"/>
    <x v="1"/>
    <x v="26"/>
    <x v="865"/>
    <s v="Rural"/>
    <n v="6"/>
    <s v="G4"/>
    <n v="0"/>
    <n v="2158.1993809999999"/>
    <n v="21221.569154000001"/>
    <n v="27699.803668"/>
    <n v="5973.9418210000003"/>
    <n v="1086.424084"/>
    <n v="31897.684583000002"/>
    <n v="11088.03297"/>
    <n v="5973.9418210000003"/>
    <n v="3552.6364180000005"/>
    <n v="0"/>
    <n v="284.41117999999915"/>
    <n v="5368.2484020000002"/>
    <n v="0"/>
    <n v="73301.13247235"/>
    <n v="3778.5830059299997"/>
    <s v="Si"/>
    <n v="41.515572259566362"/>
    <n v="80"/>
    <n v="1988.0652560000001"/>
    <n v="3659.5375669999999"/>
    <n v="24994.087085000003"/>
    <n v="22741.000841000001"/>
    <n v="23379.768534999999"/>
    <n v="27699.803668"/>
    <n v="5652.6595819999993"/>
    <n v="27699.803668"/>
    <n v="84.404094755405453"/>
    <n v="15.595905244594547"/>
    <n v="34.761247140519444"/>
    <n v="48.530110650239436"/>
    <n v="5.1548767099271258"/>
    <n v="94.845123290072877"/>
    <n v="59.468882095763554"/>
    <n v="80"/>
    <n v="20.406857932102216"/>
    <n v="20"/>
    <n v="51.794227836981371"/>
    <n v="41.435382269585098"/>
    <n v="38.484427740433638"/>
    <n v="100"/>
    <n v="184.0753242860354"/>
    <n v="0"/>
    <n v="90.985522950537472"/>
    <n v="100"/>
    <n v="0.57084891610050015"/>
    <n v="0"/>
    <n v="66.666666666666671"/>
    <n v="67.237515582767173"/>
    <n v="13.447503116553435"/>
    <n v="54.768715602918434"/>
    <n v="54.882885386138533"/>
    <s v="2. Riesgo (&gt;=40 y &lt;60)"/>
  </r>
  <r>
    <s v="86760"/>
    <x v="1"/>
    <x v="26"/>
    <x v="773"/>
    <s v="Rural"/>
    <n v="6"/>
    <s v="G4"/>
    <n v="0"/>
    <n v="1342.2815455"/>
    <n v="10805.923818499999"/>
    <n v="15531.969309999999"/>
    <n v="2899.4543334999998"/>
    <n v="1137.3840250000001"/>
    <n v="17987.914431999998"/>
    <n v="6530.1507590000001"/>
    <n v="2899.4543334999998"/>
    <n v="1261.8937285"/>
    <n v="49.804105"/>
    <n v="679.41876899999806"/>
    <n v="770.59054500000002"/>
    <n v="0"/>
    <n v="51582.792716999997"/>
    <n v="7149.3170559999999"/>
    <s v="Si"/>
    <n v="62.892082718835354"/>
    <n v="80"/>
    <n v="754.16575699999999"/>
    <n v="1554.463929"/>
    <n v="13214.989936"/>
    <n v="12915.520839999999"/>
    <n v="12148.205363999999"/>
    <n v="15531.969309999999"/>
    <n v="1499.8134189999982"/>
    <n v="15531.969309999999"/>
    <n v="78.214198866453984"/>
    <n v="21.785801133546016"/>
    <n v="36.302989897389352"/>
    <n v="50.682534764444668"/>
    <n v="13.859887531145283"/>
    <n v="86.14011246885471"/>
    <n v="43.521765937825215"/>
    <n v="50"/>
    <n v="9.6562991406013694"/>
    <n v="80"/>
    <n v="57.721689673369063"/>
    <n v="46.177351738695251"/>
    <n v="17.107917281164646"/>
    <n v="75.786463608193444"/>
    <n v="206.11701268213378"/>
    <n v="0"/>
    <n v="97.733868149349149"/>
    <n v="100"/>
    <n v="0"/>
    <n v="0"/>
    <n v="58.595487869397822"/>
    <n v="58.595487869397822"/>
    <n v="11.719097573879566"/>
    <n v="57.896449312574816"/>
    <n v="57.896449312574816"/>
    <s v="2. Riesgo (&gt;=40 y &lt;60)"/>
  </r>
  <r>
    <s v="86865"/>
    <x v="1"/>
    <x v="26"/>
    <x v="1011"/>
    <s v="Intermedio"/>
    <n v="6"/>
    <s v="G4"/>
    <n v="0"/>
    <n v="1847.0891320000001"/>
    <n v="36717.487467999999"/>
    <n v="49688.534891000003"/>
    <n v="11151.349055000001"/>
    <n v="3300.5432900000001"/>
    <n v="91754.669309000004"/>
    <n v="6063.4792969999999"/>
    <n v="11150.832625999999"/>
    <n v="6621.9130099999993"/>
    <n v="29.000830000000001"/>
    <n v="-801.56017499999143"/>
    <n v="4885.4314160000004"/>
    <n v="781.49"/>
    <n v="204134.71752445001"/>
    <n v="60202.786134199996"/>
    <s v="NO"/>
    <n v="56.931602990776597"/>
    <n v="80"/>
    <n v="9782.4477420000003"/>
    <n v="9238.54097"/>
    <n v="45961.175449999995"/>
    <n v="40486.309497000002"/>
    <n v="38564.5766"/>
    <n v="49688.534891000003"/>
    <n v="4112.8720710000089"/>
    <n v="50470.024891000001"/>
    <n v="77.612625698458928"/>
    <n v="22.387374301541072"/>
    <n v="6.6083604710951178"/>
    <n v="9.22591941487293"/>
    <n v="29.491693948134653"/>
    <n v="70.508306051865347"/>
    <n v="59.384919782222546"/>
    <n v="80"/>
    <n v="8.1491381862453398"/>
    <n v="80"/>
    <n v="52.424319953655868"/>
    <n v="41.939455962924697"/>
    <n v="0"/>
    <n v="0"/>
    <n v="94.439972629091699"/>
    <n v="100"/>
    <n v="88.088063676796168"/>
    <n v="80"/>
    <n v="0"/>
    <n v="0"/>
    <n v="60"/>
    <n v="60"/>
    <n v="12"/>
    <n v="53.939455962924697"/>
    <n v="53.939455962924697"/>
    <s v="2. Riesgo (&gt;=40 y &lt;60)"/>
  </r>
  <r>
    <s v="86885"/>
    <x v="1"/>
    <x v="26"/>
    <x v="1012"/>
    <s v="Rural"/>
    <n v="6"/>
    <s v="G2"/>
    <n v="0"/>
    <n v="1721.3398480000001"/>
    <n v="24589.148159"/>
    <n v="37565.783726000001"/>
    <n v="10241.764305999999"/>
    <n v="3170.725598"/>
    <n v="45496.065698000006"/>
    <n v="5988.2986430000001"/>
    <n v="10241.764305999999"/>
    <n v="5839.9984689999992"/>
    <n v="232.349974"/>
    <n v="-238.1104439999981"/>
    <n v="11271.768658000001"/>
    <n v="0"/>
    <n v="183012.43825400001"/>
    <n v="24828.209048000001"/>
    <s v="NO"/>
    <n v="50.957350330233844"/>
    <n v="80"/>
    <n v="6475.45"/>
    <n v="8508.3079579999994"/>
    <n v="33402.128333000001"/>
    <n v="29799.857370999998"/>
    <n v="26310.488007"/>
    <n v="37565.783726000001"/>
    <n v="11266.008188000003"/>
    <n v="37565.783726000001"/>
    <n v="70.038437634910849"/>
    <n v="29.961562365089151"/>
    <n v="13.162234033047925"/>
    <n v="17.36542172049354"/>
    <n v="13.566405259046563"/>
    <n v="86.433594740953438"/>
    <n v="57.021410515947089"/>
    <n v="80"/>
    <n v="29.990078924408493"/>
    <n v="20"/>
    <n v="46.752115765307224"/>
    <n v="37.401692612245782"/>
    <n v="0"/>
    <n v="0"/>
    <n v="131.39330792454578"/>
    <n v="60"/>
    <n v="89.215444818104302"/>
    <n v="80"/>
    <n v="0"/>
    <n v="0"/>
    <n v="46.666666666666664"/>
    <n v="46.666666666666664"/>
    <n v="9.3333333333333339"/>
    <n v="46.735025945579117"/>
    <n v="46.735025945579117"/>
    <s v="2. Riesgo (&gt;=40 y &lt;60)"/>
  </r>
  <r>
    <s v="88564"/>
    <x v="1"/>
    <x v="27"/>
    <x v="1013"/>
    <s v="Intermedio"/>
    <n v="5"/>
    <s v="G1"/>
    <n v="0"/>
    <n v="897.61950400000001"/>
    <n v="3768.2096299999998"/>
    <n v="48133.729893000011"/>
    <n v="44082.643246000007"/>
    <n v="1785.7439280000001"/>
    <n v="39710.578452000002"/>
    <n v="11705.297924"/>
    <n v="44082.643246000007"/>
    <n v="23854.651488000007"/>
    <n v="0"/>
    <n v="-2592.1987329999902"/>
    <n v="12993.44427"/>
    <n v="0"/>
    <n v="127076.772549"/>
    <n v="139561.88458899999"/>
    <s v="NO"/>
    <n v="48.239369187870032"/>
    <n v="80"/>
    <n v="4348.2538180000001"/>
    <n v="2760.5814220000002"/>
    <n v="30497.936868000001"/>
    <n v="28786.448315000001"/>
    <n v="4665.8291339999996"/>
    <n v="48133.729893000011"/>
    <n v="10401.24553700001"/>
    <n v="48133.729893000011"/>
    <n v="9.6934709700910613"/>
    <n v="90.306529029908944"/>
    <n v="29.476523335334267"/>
    <n v="38.456577034895275"/>
    <n v="109.82485767427389"/>
    <n v="0"/>
    <n v="54.113478075443084"/>
    <n v="70"/>
    <n v="21.609057848044809"/>
    <n v="20"/>
    <n v="43.752621212960847"/>
    <n v="35.002096970368676"/>
    <n v="0"/>
    <n v="0"/>
    <n v="63.487126960535676"/>
    <n v="60"/>
    <n v="94.388182517369628"/>
    <n v="100"/>
    <n v="0"/>
    <n v="0"/>
    <n v="53.333333333333336"/>
    <n v="53.333333333333336"/>
    <n v="10.666666666666668"/>
    <n v="45.66876363703534"/>
    <n v="45.66876363703534"/>
    <s v="2. Riesgo (&gt;=40 y &lt;60)"/>
  </r>
  <r>
    <s v="91001"/>
    <x v="1"/>
    <x v="28"/>
    <x v="1014"/>
    <s v="Rural"/>
    <n v="5"/>
    <s v="G1"/>
    <n v="1"/>
    <n v="1935.46278975"/>
    <n v="24818.166113250001"/>
    <n v="76163.112011000005"/>
    <n v="32455.350236049999"/>
    <n v="5237.7570669999996"/>
    <n v="45952.076035999999"/>
    <n v="4418.7589850000004"/>
    <n v="32455.350236049999"/>
    <n v="11894.568745049994"/>
    <n v="392.12926900000002"/>
    <n v="9650.2544840000046"/>
    <n v="1887.6681149999999"/>
    <n v="8000"/>
    <n v="212459.341533"/>
    <n v="62007.080693000004"/>
    <s v="Si"/>
    <n v="56.728925397111837"/>
    <n v="80"/>
    <n v="21464.316999999999"/>
    <n v="30446.223377999999"/>
    <n v="45952.076035999999"/>
    <n v="42137.525394999997"/>
    <n v="26753.628903000001"/>
    <n v="76163.112011000005"/>
    <n v="11930.051868000006"/>
    <n v="84163.112011000005"/>
    <n v="35.126753879405634"/>
    <n v="64.873246120594359"/>
    <n v="9.6160160022764458"/>
    <n v="12.545545346490785"/>
    <n v="29.185386834764724"/>
    <n v="70.814613165235272"/>
    <n v="36.649022914681169"/>
    <n v="50"/>
    <n v="14.174917707939272"/>
    <n v="60"/>
    <n v="51.646680926464093"/>
    <n v="41.317344741171276"/>
    <n v="23.271074602888163"/>
    <n v="85.163731991081264"/>
    <n v="141.84575907074051"/>
    <n v="50"/>
    <n v="91.698850258666042"/>
    <n v="100"/>
    <n v="0"/>
    <n v="0"/>
    <n v="78.387910663693745"/>
    <n v="78.387910663693745"/>
    <n v="15.677582132738749"/>
    <n v="56.994926873910025"/>
    <n v="56.994926873910025"/>
    <s v="2. Riesgo (&gt;=40 y &lt;60)"/>
  </r>
  <r>
    <s v="91540"/>
    <x v="1"/>
    <x v="28"/>
    <x v="1015"/>
    <s v="Rural disperso"/>
    <n v="6"/>
    <s v="G4"/>
    <n v="0"/>
    <n v="2082.1974679999998"/>
    <n v="9944.1508709999998"/>
    <n v="17867.448899999999"/>
    <n v="5855.4517569999998"/>
    <n v="3237.9153679999999"/>
    <n v="21221.227934999999"/>
    <n v="4335.2062120000001"/>
    <n v="5855.4517569999998"/>
    <n v="3951.1833280000001"/>
    <n v="0"/>
    <n v="7447.3453539999991"/>
    <n v="7775.0498740000003"/>
    <n v="0"/>
    <n v="38763.53122089"/>
    <n v="22388.395186049998"/>
    <s v="NO"/>
    <n v="65.591969265182641"/>
    <n v="80"/>
    <n v="880.22724900000003"/>
    <n v="3773.254289"/>
    <n v="8515.8351170000005"/>
    <n v="6672.8966330000003"/>
    <n v="12026.348339"/>
    <n v="17867.448899999999"/>
    <n v="15222.395227999999"/>
    <n v="17867.448899999999"/>
    <n v="67.308704260517018"/>
    <n v="32.691295739482982"/>
    <n v="20.428630356728696"/>
    <n v="28.520371770242221"/>
    <n v="57.756335609550199"/>
    <n v="42.243664390449801"/>
    <n v="67.478710302351828"/>
    <n v="100"/>
    <n v="85.196243253282788"/>
    <n v="0"/>
    <n v="40.691066380034997"/>
    <n v="32.552853104027996"/>
    <n v="0"/>
    <n v="0"/>
    <n v="428.66819827342107"/>
    <n v="0"/>
    <n v="78.358687566402295"/>
    <n v="70"/>
    <n v="1.3984102848853184"/>
    <n v="0"/>
    <n v="23.333333333333332"/>
    <n v="24.731743618218651"/>
    <n v="4.9463487236437302"/>
    <n v="37.21951977069466"/>
    <n v="37.499201827671726"/>
    <s v="1. Deterioro (&lt;40)"/>
  </r>
  <r>
    <s v="94001"/>
    <x v="1"/>
    <x v="29"/>
    <x v="1016"/>
    <s v="Rural disperso"/>
    <n v="6"/>
    <s v="G2"/>
    <n v="1"/>
    <n v="0"/>
    <n v="37222.976211000001"/>
    <n v="47785.428208999998"/>
    <n v="9638.5931220000002"/>
    <n v="1876.919312"/>
    <n v="44436.022953"/>
    <n v="8067.8843720000004"/>
    <n v="9638.5931220000002"/>
    <n v="4847.4456970000001"/>
    <n v="6.1561649999999997"/>
    <n v="-1441.7421690000047"/>
    <n v="5832.1532379999999"/>
    <n v="0"/>
    <n v="134122.95830944998"/>
    <n v="19998.91104467"/>
    <s v="NO"/>
    <n v="65.76806921593878"/>
    <n v="80"/>
    <n v="6382.0754200000001"/>
    <n v="9629.5029500000001"/>
    <n v="44436.022953"/>
    <n v="35198.993805999999"/>
    <n v="37222.976211000001"/>
    <n v="47785.428208999998"/>
    <n v="4396.5672339999956"/>
    <n v="47785.428208999998"/>
    <n v="77.896081726414991"/>
    <n v="22.103918273585009"/>
    <n v="18.156180134602515"/>
    <n v="23.954119344708953"/>
    <n v="14.910878269273102"/>
    <n v="85.089121730726902"/>
    <n v="50.292046107182898"/>
    <n v="70"/>
    <n v="9.2006442105544171"/>
    <n v="80"/>
    <n v="56.229431869804174"/>
    <n v="44.983545495843344"/>
    <n v="0"/>
    <n v="0"/>
    <n v="150.88356555335099"/>
    <n v="0"/>
    <n v="79.212745576331145"/>
    <n v="70"/>
    <n v="0"/>
    <n v="0"/>
    <n v="23.333333333333332"/>
    <n v="23.333333333333332"/>
    <n v="4.666666666666667"/>
    <n v="49.650212162510009"/>
    <n v="49.650212162510009"/>
    <s v="2. Riesgo (&gt;=40 y &lt;60)"/>
  </r>
  <r>
    <s v="94343"/>
    <x v="1"/>
    <x v="29"/>
    <x v="1017"/>
    <s v="Rural disperso"/>
    <n v="6"/>
    <s v="G5"/>
    <n v="0"/>
    <n v="7623.9015019999997"/>
    <n v="21186.030343999999"/>
    <n v="29006.148716"/>
    <n v="7802.5676249999997"/>
    <n v="47.336123000000001"/>
    <n v="0"/>
    <n v="0"/>
    <n v="7802.5676249999997"/>
    <n v="7802.5676249999997"/>
    <n v="0"/>
    <n v="29006.148716"/>
    <n v="712.70098399999995"/>
    <n v="0"/>
    <s v="N.D"/>
    <s v="N.D"/>
    <s v="NO"/>
    <s v="N.D."/>
    <n v="80"/>
    <n v="75.042000000000002"/>
    <n v="178.666123"/>
    <n v="0"/>
    <n v="0"/>
    <n v="28809.931845999999"/>
    <n v="29006.148716"/>
    <n v="29718.849699999999"/>
    <n v="29006.148716"/>
    <n v="99.32353353104142"/>
    <n v="0.67646646895857998"/>
    <s v="N.D."/>
    <n v="0"/>
    <s v="N.D."/>
    <n v="0"/>
    <s v="N.D."/>
    <n v="0"/>
    <n v="102.45706864078397"/>
    <n v="0"/>
    <n v="0.13529329379171601"/>
    <n v="0.10823463503337281"/>
    <n v="0"/>
    <n v="0"/>
    <n v="238.08816795927615"/>
    <n v="0"/>
    <s v="N.D."/>
    <n v="0"/>
    <n v="0"/>
    <n v="0"/>
    <n v="0"/>
    <n v="0"/>
    <n v="0"/>
    <s v="N.D"/>
    <s v="N.D."/>
    <s v="No Evaluado"/>
  </r>
  <r>
    <s v="95001"/>
    <x v="1"/>
    <x v="30"/>
    <x v="1018"/>
    <s v="Rural"/>
    <n v="6"/>
    <s v="G1"/>
    <n v="1"/>
    <n v="1578.996361"/>
    <n v="51565.396827999997"/>
    <n v="99993.618886000011"/>
    <n v="15489.050178"/>
    <n v="2644.165935"/>
    <n v="99275.590449999989"/>
    <n v="37991.867533999997"/>
    <n v="15489.050178"/>
    <n v="7649.0309209999996"/>
    <n v="0"/>
    <n v="-7121.9908209999849"/>
    <n v="4462.7428920000002"/>
    <n v="9885"/>
    <n v="144846.12903800001"/>
    <n v="66103.701994000003"/>
    <s v="Si"/>
    <n v="59.430651238365662"/>
    <n v="80"/>
    <n v="12599.365918"/>
    <n v="13810.027912"/>
    <n v="99275.590449999989"/>
    <n v="71267.904693000004"/>
    <n v="53144.393188999995"/>
    <n v="99993.618886000011"/>
    <n v="-2659.2479289999847"/>
    <n v="109878.61888600001"/>
    <n v="53.147784609724411"/>
    <n v="46.852215390275589"/>
    <n v="38.26909249473016"/>
    <n v="49.927811595574454"/>
    <n v="45.637189224889724"/>
    <n v="54.362810775110276"/>
    <n v="49.38347305417323"/>
    <n v="70"/>
    <n v="-2.4201686879218758"/>
    <n v="100"/>
    <n v="64.228567552192061"/>
    <n v="51.382854041753653"/>
    <n v="20.569348761634338"/>
    <n v="91.120279327286809"/>
    <n v="109.6089120823961"/>
    <n v="100"/>
    <n v="71.787943410816553"/>
    <n v="70"/>
    <n v="0.29691057811983534"/>
    <n v="0"/>
    <n v="87.040093109095608"/>
    <n v="87.337003687215443"/>
    <n v="17.467400737443089"/>
    <n v="68.79087266357277"/>
    <n v="68.850254779196746"/>
    <s v="3. Vulnerable (&gt;=60 y &lt;70)"/>
  </r>
  <r>
    <s v="95015"/>
    <x v="1"/>
    <x v="30"/>
    <x v="155"/>
    <s v="Rural disperso"/>
    <n v="6"/>
    <s v="G4"/>
    <n v="0"/>
    <n v="2134.0428729999999"/>
    <n v="11604.338879000001"/>
    <n v="17622.907193999999"/>
    <n v="4857.5776019999994"/>
    <n v="595.81501700000001"/>
    <n v="16879.924890000002"/>
    <n v="3343.5256009999998"/>
    <n v="4857.5776019999994"/>
    <n v="1822.4999599999996"/>
    <n v="0"/>
    <n v="-2292.0953380000028"/>
    <n v="1951.8791249999999"/>
    <n v="0"/>
    <n v="24271.137853"/>
    <n v="4429.7803480000002"/>
    <s v="Si"/>
    <n v="74.714906731943543"/>
    <n v="80"/>
    <n v="2467.1779999999999"/>
    <n v="2723.534729"/>
    <n v="16879.924890000002"/>
    <n v="13695.92101"/>
    <n v="13738.381752000001"/>
    <n v="17622.907193999999"/>
    <n v="-340.21621300000288"/>
    <n v="17622.907193999999"/>
    <n v="77.95752199544836"/>
    <n v="22.04247800455164"/>
    <n v="19.807704256911535"/>
    <n v="27.653498029839991"/>
    <n v="18.25122651780606"/>
    <n v="81.74877348219394"/>
    <n v="37.518699840217188"/>
    <n v="50"/>
    <n v="-1.9305339876943513"/>
    <n v="100"/>
    <n v="56.288949903317118"/>
    <n v="45.0311599226537"/>
    <n v="5.2850932680564568"/>
    <n v="23.412465821684265"/>
    <n v="110.39068640365633"/>
    <n v="80"/>
    <n v="81.13733384035217"/>
    <n v="80"/>
    <n v="0.83428153091116863"/>
    <n v="0"/>
    <n v="61.137488607228086"/>
    <n v="61.971770138139256"/>
    <n v="12.394354027627852"/>
    <n v="57.258657644099316"/>
    <n v="57.425513950281555"/>
    <s v="2. Riesgo (&gt;=40 y &lt;60)"/>
  </r>
  <r>
    <s v="95025"/>
    <x v="1"/>
    <x v="30"/>
    <x v="1019"/>
    <s v="Rural disperso"/>
    <n v="6"/>
    <s v="G4"/>
    <n v="0"/>
    <n v="2913.0053280000002"/>
    <n v="17783.362553999999"/>
    <n v="25954.669871999999"/>
    <n v="5326.7999639999998"/>
    <n v="925.07274600000005"/>
    <n v="21675.061283999999"/>
    <n v="3620.8436219999999"/>
    <n v="5258.3861639999996"/>
    <n v="1930.5011839999993"/>
    <n v="127.193693"/>
    <n v="951.72360800000024"/>
    <n v="4407.0887519999997"/>
    <n v="0"/>
    <n v="50228.394424999999"/>
    <n v="8878.1686609999997"/>
    <s v="Si"/>
    <n v="68.554206566248936"/>
    <n v="80"/>
    <n v="2281.0942500000001"/>
    <n v="2320.3150690000002"/>
    <n v="21675.061283999999"/>
    <n v="19015.122511000001"/>
    <n v="20696.367881999999"/>
    <n v="25954.669871999999"/>
    <n v="5486.0060530000001"/>
    <n v="25954.669871999999"/>
    <n v="79.740439713037233"/>
    <n v="20.259560286962767"/>
    <n v="16.705113653693878"/>
    <n v="23.321977222548952"/>
    <n v="17.675597164979457"/>
    <n v="82.32440283502055"/>
    <n v="36.712807385973477"/>
    <n v="50"/>
    <n v="21.136874712932972"/>
    <n v="20"/>
    <n v="39.181188068906451"/>
    <n v="31.344950455125161"/>
    <n v="11.445793433751064"/>
    <n v="50.70378780056987"/>
    <n v="101.71938616740628"/>
    <n v="100"/>
    <n v="87.728114176251495"/>
    <n v="80"/>
    <n v="0"/>
    <n v="0"/>
    <n v="76.901262600189952"/>
    <n v="76.901262600189952"/>
    <n v="15.380252520037992"/>
    <n v="46.725202975163157"/>
    <n v="46.725202975163157"/>
    <s v="2. Riesgo (&gt;=40 y &lt;60)"/>
  </r>
  <r>
    <s v="95200"/>
    <x v="1"/>
    <x v="30"/>
    <x v="244"/>
    <s v="Rural disperso"/>
    <n v="6"/>
    <s v="G4"/>
    <n v="0"/>
    <n v="2019.8018509999999"/>
    <n v="9573.0524970000006"/>
    <n v="13473.280825000002"/>
    <n v="3648.6100310000002"/>
    <n v="693.67605600000002"/>
    <n v="10818.641829"/>
    <n v="1136.1280959999999"/>
    <n v="3633.838088"/>
    <n v="1158.8108709999997"/>
    <n v="0"/>
    <n v="194.38372200000049"/>
    <n v="14315.001661"/>
    <n v="61.944000000000003"/>
    <n v="41735.945166370002"/>
    <n v="6370.0092091400002"/>
    <s v="Si"/>
    <n v="49.128989724780709"/>
    <n v="80"/>
    <n v="1076"/>
    <n v="1614.036237"/>
    <n v="10803.869886"/>
    <n v="8068.0566200000003"/>
    <n v="11592.854348000001"/>
    <n v="13473.280825000002"/>
    <n v="14509.385383000001"/>
    <n v="13535.224825000001"/>
    <n v="86.043291894348243"/>
    <n v="13.956708105651757"/>
    <n v="10.501577868624343"/>
    <n v="14.661232777588696"/>
    <n v="15.262645146162468"/>
    <n v="84.73735485383753"/>
    <n v="31.889446996186578"/>
    <n v="40"/>
    <n v="107.19722480117726"/>
    <n v="0"/>
    <n v="30.671059147415594"/>
    <n v="24.536847317932477"/>
    <n v="30.871010275219291"/>
    <n v="100"/>
    <n v="150.00336775092936"/>
    <n v="0"/>
    <n v="74.677469324717109"/>
    <n v="70"/>
    <n v="0"/>
    <n v="0"/>
    <n v="56.666666666666664"/>
    <n v="56.666666666666664"/>
    <n v="11.333333333333334"/>
    <n v="35.870180651265812"/>
    <n v="35.870180651265812"/>
    <s v="1. Deterioro (&lt;40)"/>
  </r>
  <r>
    <s v="97001"/>
    <x v="1"/>
    <x v="31"/>
    <x v="1020"/>
    <s v="Rural disperso"/>
    <n v="6"/>
    <s v="G2"/>
    <n v="1"/>
    <n v="2459.0556474999998"/>
    <n v="29344.235139500001"/>
    <n v="43155.524438"/>
    <n v="8237.9331314999999"/>
    <n v="2072.0877220000002"/>
    <n v="39451.252811999999"/>
    <n v="7349.2542450000001"/>
    <n v="8237.9331314999999"/>
    <n v="5137.0623875000001"/>
    <n v="0"/>
    <n v="603.40088200000173"/>
    <n v="6608.1036969999996"/>
    <n v="0"/>
    <n v="140874.9019158"/>
    <n v="28065.563072860001"/>
    <s v="Si"/>
    <n v="42.167736915402308"/>
    <n v="80"/>
    <n v="5608.553887"/>
    <n v="5778.8774839999996"/>
    <n v="39451.252811999999"/>
    <n v="32008.241465999999"/>
    <n v="31803.290787000002"/>
    <n v="43155.524438"/>
    <n v="7211.5045790000013"/>
    <n v="43155.524438"/>
    <n v="73.694599245782896"/>
    <n v="26.305400754217104"/>
    <n v="18.62869673625309"/>
    <n v="24.577527957334617"/>
    <n v="19.922330160438801"/>
    <n v="80.077669839561196"/>
    <n v="62.358631776908105"/>
    <n v="80"/>
    <n v="16.710501547398671"/>
    <n v="40"/>
    <n v="50.192119710222585"/>
    <n v="40.153695768178068"/>
    <n v="37.832263084597692"/>
    <n v="100"/>
    <n v="103.03685407025847"/>
    <n v="100"/>
    <n v="81.133650225333184"/>
    <n v="80"/>
    <n v="0"/>
    <n v="0"/>
    <n v="93.333333333333329"/>
    <n v="93.333333333333329"/>
    <n v="18.666666666666668"/>
    <n v="58.820362434844739"/>
    <n v="58.820362434844739"/>
    <s v="2. Riesgo (&gt;=40 y &lt;60)"/>
  </r>
  <r>
    <s v="97161"/>
    <x v="1"/>
    <x v="31"/>
    <x v="1021"/>
    <s v="Rural disperso"/>
    <n v="6"/>
    <s v="G2"/>
    <n v="0"/>
    <n v="2148.0972897500001"/>
    <n v="6692.6540322500005"/>
    <n v="10539.672945"/>
    <n v="3005.4825617500001"/>
    <n v="416.34365100000002"/>
    <n v="13418.29624"/>
    <n v="1624.210943"/>
    <n v="3005.4825617500001"/>
    <n v="1391.1408137500002"/>
    <n v="78.776831000000001"/>
    <n v="-44.443042999997488"/>
    <n v="3696.922086"/>
    <n v="0"/>
    <n v="26195.934038979998"/>
    <n v="7966.4695781700002"/>
    <s v="Si"/>
    <n v="48.024514260174961"/>
    <n v="80"/>
    <n v="622.40081799999996"/>
    <n v="857.38527199999999"/>
    <n v="8969.7742399999988"/>
    <n v="7320.7098169999999"/>
    <n v="8840.7513220000001"/>
    <n v="10539.672945"/>
    <n v="3731.2558740000027"/>
    <n v="10539.672945"/>
    <n v="83.880698842690705"/>
    <n v="16.119301157309295"/>
    <n v="12.104449879100299"/>
    <n v="15.969847999768383"/>
    <n v="30.411091913408228"/>
    <n v="69.588908086591772"/>
    <n v="46.286770432631677"/>
    <n v="70"/>
    <n v="35.402008140775401"/>
    <n v="0"/>
    <n v="34.335611448733893"/>
    <n v="27.468489158987115"/>
    <n v="31.975485739825039"/>
    <n v="100"/>
    <n v="137.75452203856199"/>
    <n v="60"/>
    <n v="81.615318525564149"/>
    <n v="80"/>
    <n v="0"/>
    <n v="0"/>
    <n v="80"/>
    <n v="80"/>
    <n v="16"/>
    <n v="43.468489158987111"/>
    <n v="43.468489158987111"/>
    <s v="2. Riesgo (&gt;=40 y &lt;60)"/>
  </r>
  <r>
    <s v="97666"/>
    <x v="1"/>
    <x v="31"/>
    <x v="1022"/>
    <s v="Rural disperso"/>
    <n v="6"/>
    <s v="G1"/>
    <n v="0"/>
    <n v="3749.2420379999999"/>
    <n v="8538.7963259999997"/>
    <n v="15652.936330999999"/>
    <n v="5889.1275480000004"/>
    <n v="423.34137099999998"/>
    <n v="9584.9965569999986"/>
    <n v="4242.5833899999998"/>
    <n v="5889.0331189999997"/>
    <n v="2426.7352219999998"/>
    <n v="0"/>
    <n v="2605.641877"/>
    <n v="3365.3669169999998"/>
    <n v="0"/>
    <n v="26662.293121220002"/>
    <n v="2902.1093540000002"/>
    <s v="NO"/>
    <n v="55.444949161444001"/>
    <n v="80"/>
    <n v="2435.9780989999999"/>
    <n v="2139.7910809999998"/>
    <n v="9584.9965569999986"/>
    <n v="6177.873396"/>
    <n v="12288.038364"/>
    <n v="15652.936330999999"/>
    <n v="5971.0087939999994"/>
    <n v="15652.936330999999"/>
    <n v="78.503087881754439"/>
    <n v="21.496912118245561"/>
    <n v="44.262753406015655"/>
    <n v="57.747447579564124"/>
    <n v="10.88469525410126"/>
    <n v="89.11530474589874"/>
    <n v="41.20770206182975"/>
    <n v="50"/>
    <n v="38.146253634052428"/>
    <n v="0"/>
    <n v="43.671932888741686"/>
    <n v="34.937546310993348"/>
    <n v="0"/>
    <n v="0"/>
    <n v="87.84114610383449"/>
    <n v="80"/>
    <n v="64.453579709303597"/>
    <n v="60"/>
    <n v="0"/>
    <n v="0"/>
    <n v="46.666666666666664"/>
    <n v="46.666666666666664"/>
    <n v="9.3333333333333339"/>
    <n v="44.270879644326683"/>
    <n v="44.270879644326683"/>
    <s v="2. Riesgo (&gt;=40 y &lt;60)"/>
  </r>
  <r>
    <s v="99001"/>
    <x v="1"/>
    <x v="32"/>
    <x v="1023"/>
    <s v="Rural disperso"/>
    <n v="6"/>
    <s v="G1"/>
    <n v="1"/>
    <n v="2638.59764"/>
    <n v="22244.809227999998"/>
    <n v="35420.112731000001"/>
    <n v="10951.162109999999"/>
    <n v="1935.5868379999999"/>
    <n v="31356.625761000003"/>
    <n v="5124.0437760000004"/>
    <n v="10951.162109999999"/>
    <n v="5577.6881779999994"/>
    <n v="39.744239999999998"/>
    <n v="-334.43473800000356"/>
    <n v="4274.4179569999997"/>
    <n v="1591.533723"/>
    <n v="32475.765592119998"/>
    <n v="6471.1127952899997"/>
    <s v="Si"/>
    <n v="52.801375754323374"/>
    <n v="80"/>
    <n v="4076.162738"/>
    <n v="8266.3277350000008"/>
    <n v="30381.073537000004"/>
    <n v="26418.961684000002"/>
    <n v="24883.406867999998"/>
    <n v="35420.112731000001"/>
    <n v="3979.7274589999961"/>
    <n v="37011.646454000002"/>
    <n v="70.252195573115202"/>
    <n v="29.747804426884798"/>
    <n v="16.341183566929136"/>
    <n v="21.319542251771079"/>
    <n v="19.925974576131829"/>
    <n v="80.074025423868164"/>
    <n v="50.932386188555839"/>
    <n v="70"/>
    <n v="10.752635562825363"/>
    <n v="60"/>
    <n v="52.228274420504803"/>
    <n v="41.782619536403843"/>
    <n v="27.198624245676626"/>
    <n v="100"/>
    <n v="202.79680342340643"/>
    <n v="0"/>
    <n v="86.958618008759004"/>
    <n v="80"/>
    <n v="0.62734486331531347"/>
    <n v="0"/>
    <n v="60"/>
    <n v="60.627344863315315"/>
    <n v="12.125468972663064"/>
    <n v="53.782619536403843"/>
    <n v="53.908088509066907"/>
    <s v="2. Riesgo (&gt;=40 y &lt;60)"/>
  </r>
  <r>
    <s v="99524"/>
    <x v="1"/>
    <x v="32"/>
    <x v="1024"/>
    <s v="Rural disperso"/>
    <n v="6"/>
    <s v="G2"/>
    <n v="0"/>
    <n v="2925.7484009999998"/>
    <n v="15404.407057"/>
    <n v="23488.768467000002"/>
    <n v="7727.6386949999996"/>
    <n v="3271.585724"/>
    <n v="14887.985070000001"/>
    <n v="1695.6663149999999"/>
    <n v="7727.6386949999996"/>
    <n v="4619.1510089999992"/>
    <n v="0"/>
    <n v="5492.2957110000025"/>
    <n v="3916.1494910000001"/>
    <n v="0"/>
    <n v="30686.771171240001"/>
    <n v="5608.4087681700003"/>
    <s v="Si"/>
    <n v="59.237741264002729"/>
    <n v="80"/>
    <n v="3960.0000049999999"/>
    <n v="4801.4524140000003"/>
    <n v="14887.985070000001"/>
    <n v="14067.005504000001"/>
    <n v="18330.155458000001"/>
    <n v="23488.768467000002"/>
    <n v="9408.4452020000026"/>
    <n v="23488.768467000002"/>
    <n v="78.037958796147734"/>
    <n v="21.962041203852266"/>
    <n v="11.389494999003245"/>
    <n v="15.026581607996498"/>
    <n v="18.276307848986946"/>
    <n v="81.723692151013054"/>
    <n v="59.774417403711176"/>
    <n v="80"/>
    <n v="40.055080857977629"/>
    <n v="0"/>
    <n v="39.742462992572356"/>
    <n v="31.793970394057887"/>
    <n v="20.762258735997271"/>
    <n v="91.974852359844661"/>
    <n v="121.24879818024144"/>
    <n v="70"/>
    <n v="94.485623392689234"/>
    <n v="100"/>
    <n v="0"/>
    <n v="0"/>
    <n v="87.324950786614878"/>
    <n v="87.324950786614878"/>
    <n v="17.464990157322976"/>
    <n v="49.258960551380866"/>
    <n v="49.258960551380866"/>
    <s v="2. Riesgo (&gt;=40 y &lt;60)"/>
  </r>
  <r>
    <s v="99624"/>
    <x v="1"/>
    <x v="32"/>
    <x v="1025"/>
    <s v="Rural disperso"/>
    <n v="6"/>
    <s v="G3"/>
    <n v="0"/>
    <n v="1771.86104"/>
    <n v="6336.1528639999997"/>
    <n v="9328.5254999999997"/>
    <n v="2826.887592"/>
    <n v="207.367467"/>
    <n v="8676.0248840000004"/>
    <n v="2835.545877"/>
    <n v="2826.887592"/>
    <n v="709.93636199999992"/>
    <n v="0"/>
    <n v="-1464.4506140000012"/>
    <n v="1316.3394719999999"/>
    <n v="2200"/>
    <n v="38618.810152290003"/>
    <n v="8539.3380816099998"/>
    <s v="Si"/>
    <n v="65.345459950981919"/>
    <n v="80"/>
    <n v="1432.3734549999999"/>
    <n v="1054.9603119999999"/>
    <n v="8676.0248840000004"/>
    <n v="8172.2276410000004"/>
    <n v="8108.0139039999995"/>
    <n v="9328.5254999999997"/>
    <n v="-148.11114200000134"/>
    <n v="11528.5255"/>
    <n v="86.916350327819757"/>
    <n v="13.083649672180243"/>
    <n v="32.682546614512447"/>
    <n v="43.35776793955565"/>
    <n v="22.111862193412602"/>
    <n v="77.888137806587395"/>
    <n v="25.11371035796035"/>
    <n v="40"/>
    <n v="-1.2847362136641096"/>
    <n v="100"/>
    <n v="54.865911083664663"/>
    <n v="43.892728866931733"/>
    <n v="14.654540049018081"/>
    <n v="64.918233345825215"/>
    <n v="73.65120516003978"/>
    <n v="70"/>
    <n v="94.193225011040667"/>
    <n v="100"/>
    <n v="0.73194308758291493"/>
    <n v="0"/>
    <n v="78.306077781941738"/>
    <n v="79.038020869524658"/>
    <n v="15.807604173904933"/>
    <n v="59.553944423320083"/>
    <n v="59.700333040836668"/>
    <s v="2. Riesgo (&gt;=40 y &lt;60)"/>
  </r>
  <r>
    <s v="99773"/>
    <x v="1"/>
    <x v="32"/>
    <x v="1026"/>
    <s v="Rural disperso"/>
    <n v="6"/>
    <s v="G5"/>
    <n v="0"/>
    <n v="4019.0583797499999"/>
    <n v="54810.004694249998"/>
    <n v="64125.193067"/>
    <n v="8444.7807867499996"/>
    <n v="1414.0905339999999"/>
    <n v="63574.818339999998"/>
    <n v="6587.3259980000003"/>
    <n v="8444.7807867499996"/>
    <n v="4151.9601147499998"/>
    <n v="0"/>
    <n v="1215.5474309999991"/>
    <n v="8700.2727720000003"/>
    <n v="0"/>
    <n v="68371.887310530001"/>
    <n v="12899.103500520001"/>
    <s v="Si"/>
    <n v="48.844224848969645"/>
    <n v="80"/>
    <n v="3757.7897090000001"/>
    <n v="4425.7224070000002"/>
    <n v="58616.824963999999"/>
    <n v="51565.011050000001"/>
    <n v="58829.063073999998"/>
    <n v="64125.193067"/>
    <n v="9915.8202029999993"/>
    <n v="64125.193067"/>
    <n v="91.740952752428456"/>
    <n v="8.2590472475715444"/>
    <n v="10.361533339774228"/>
    <n v="13.205754432826449"/>
    <n v="18.866092494909672"/>
    <n v="81.13390750509032"/>
    <n v="49.165990445417997"/>
    <n v="70"/>
    <n v="15.463220816566809"/>
    <n v="40"/>
    <n v="42.519741837097669"/>
    <n v="34.015793469678137"/>
    <n v="31.155775151030355"/>
    <n v="100"/>
    <n v="117.77461618994498"/>
    <n v="80"/>
    <n v="87.969641961448914"/>
    <n v="80"/>
    <n v="0"/>
    <n v="2"/>
    <n v="86.666666666666671"/>
    <n v="88.666666666666671"/>
    <n v="17.733333333333334"/>
    <n v="51.349126803011472"/>
    <n v="51.749126803011471"/>
    <s v="2. Riesgo (&gt;=40 y &lt;60)"/>
  </r>
  <r>
    <s v="05001"/>
    <x v="2"/>
    <x v="0"/>
    <x v="0"/>
    <s v="Ciudades y aglomeraciones"/>
    <s v="ESP"/>
    <s v="C"/>
    <n v="1"/>
    <n v="4931.785637"/>
    <n v="1725467.2830380001"/>
    <n v="5668583.4193680007"/>
    <n v="1783832.5433650003"/>
    <n v="336481.19380200002"/>
    <n v="4862884.8236379996"/>
    <n v="1010950.220586"/>
    <n v="2204189.3232070003"/>
    <n v="1409400.0936300003"/>
    <n v="101811.63261299999"/>
    <n v="10909.366153000854"/>
    <n v="712130.42186500004"/>
    <n v="120000"/>
    <n v="21141507.567540001"/>
    <n v="6259397.193864"/>
    <s v="Si"/>
    <n v="39.966059580031455"/>
    <n v="50"/>
    <n v="2201529.6799670001"/>
    <n v="2072054.921167"/>
    <n v="4862884.8236379996"/>
    <n v="4731215.7884360002"/>
    <n v="1730399.0686750002"/>
    <n v="5668583.4193680007"/>
    <n v="824851.42063100089"/>
    <n v="5788583.4193680007"/>
    <n v="30.526128675511757"/>
    <n v="69.473871324488243"/>
    <n v="20.789104764971434"/>
    <n v="86.106003127921639"/>
    <n v="29.607146859642494"/>
    <n v="70.392853140357502"/>
    <n v="63.941880073141093"/>
    <n v="80"/>
    <n v="14.249624836901088"/>
    <n v="60"/>
    <n v="73.194545518553483"/>
    <n v="58.555636414842787"/>
    <n v="10.033940419968545"/>
    <n v="100"/>
    <n v="94.118872891963875"/>
    <n v="100"/>
    <n v="97.292367802709023"/>
    <n v="100"/>
    <n v="0"/>
    <n v="2"/>
    <n v="100"/>
    <n v="102"/>
    <n v="20"/>
    <n v="78.55563641484278"/>
    <n v="78.55563641484278"/>
    <s v="4. Solvente (&gt;=70 y &lt;80)"/>
  </r>
  <r>
    <s v="05002"/>
    <x v="2"/>
    <x v="0"/>
    <x v="1"/>
    <s v="Rural"/>
    <n v="6"/>
    <s v="G4"/>
    <n v="0"/>
    <n v="1367.249998"/>
    <n v="15326.46045"/>
    <n v="25486.277740810001"/>
    <n v="2932.9591470199998"/>
    <n v="522.46582079000007"/>
    <n v="20137.31786535"/>
    <n v="4325.1347443499999"/>
    <n v="5189.8443878099997"/>
    <n v="2290.0167478100002"/>
    <n v="71.939654000000004"/>
    <n v="3048.6120974600017"/>
    <n v="2852.670846"/>
    <n v="0"/>
    <n v="94313.653286560002"/>
    <n v="19865.441401099997"/>
    <s v="Si"/>
    <n v="61.464237672894868"/>
    <n v="80"/>
    <n v="2507.2984889999998"/>
    <n v="3455.4249678100005"/>
    <n v="19537.83800335"/>
    <n v="18823.02190335"/>
    <n v="16693.710448000002"/>
    <n v="25486.277740810001"/>
    <n v="5973.2225974600015"/>
    <n v="25486.277740810001"/>
    <n v="65.500778959452106"/>
    <n v="34.499221040547894"/>
    <n v="21.478206647332108"/>
    <n v="34.867117880755004"/>
    <n v="21.063166051622865"/>
    <n v="78.936833948377142"/>
    <n v="44.124959761584236"/>
    <n v="50"/>
    <n v="23.437014452272706"/>
    <n v="20"/>
    <n v="43.660634573936008"/>
    <n v="34.928507659148806"/>
    <n v="18.535762327105132"/>
    <n v="80.621205726405037"/>
    <n v="137.81466319106457"/>
    <n v="60"/>
    <n v="96.341375643111405"/>
    <n v="100"/>
    <n v="0"/>
    <n v="0"/>
    <n v="80.207068575468341"/>
    <n v="80.207068575468341"/>
    <n v="16.041413715093668"/>
    <n v="50.969921374242475"/>
    <n v="50.969921374242475"/>
    <s v="2. Riesgo (&gt;=40 y &lt;60)"/>
  </r>
  <r>
    <s v="05004"/>
    <x v="2"/>
    <x v="0"/>
    <x v="2"/>
    <s v="Rural disperso"/>
    <n v="6"/>
    <s v="G3"/>
    <n v="0"/>
    <n v="675.40575899999999"/>
    <n v="2911.2163631999997"/>
    <n v="5455.6847392"/>
    <n v="517.06412495999996"/>
    <n v="139.770454"/>
    <n v="4530.57129945"/>
    <n v="1181.182268"/>
    <n v="1378.9984704599999"/>
    <n v="304.78615045999982"/>
    <n v="220.071978"/>
    <n v="-22.089868250001018"/>
    <n v="1188.80340032"/>
    <n v="0"/>
    <n v="15160.9015034"/>
    <n v="4797.1169040000004"/>
    <s v="Si"/>
    <n v="62.525656671334744"/>
    <n v="80"/>
    <n v="602.96251800000005"/>
    <n v="656.83457896000004"/>
    <n v="4403.5622874499995"/>
    <n v="3736.5048414499997"/>
    <n v="3586.6221221999995"/>
    <n v="5455.6847392"/>
    <n v="1386.785510069999"/>
    <n v="5455.6847392"/>
    <n v="65.74100765811346"/>
    <n v="34.25899234188654"/>
    <n v="26.071375769837076"/>
    <n v="44.744540505072827"/>
    <n v="31.641369762373255"/>
    <n v="68.358630237626741"/>
    <n v="22.101993366122493"/>
    <n v="30"/>
    <n v="25.419091761400999"/>
    <n v="20"/>
    <n v="39.472432616917217"/>
    <n v="31.577946093533775"/>
    <n v="17.474343328665256"/>
    <n v="76.004569090424781"/>
    <n v="108.93456215797481"/>
    <n v="100"/>
    <n v="84.851867591356879"/>
    <n v="80"/>
    <n v="0"/>
    <n v="0"/>
    <n v="85.334856363474913"/>
    <n v="85.334856363474913"/>
    <n v="17.066971272694982"/>
    <n v="48.644917366228754"/>
    <n v="48.644917366228754"/>
    <s v="2. Riesgo (&gt;=40 y &lt;60)"/>
  </r>
  <r>
    <s v="05021"/>
    <x v="2"/>
    <x v="0"/>
    <x v="3"/>
    <s v="Rural"/>
    <n v="6"/>
    <s v="G2"/>
    <n v="0"/>
    <n v="796.10221000000001"/>
    <n v="4414.8968359499995"/>
    <n v="9255.4042143799998"/>
    <n v="980.87698498000009"/>
    <n v="265.82043963999996"/>
    <n v="6632.8180465200003"/>
    <n v="1420.7200341100001"/>
    <n v="2257.18551862"/>
    <n v="587.04833435000046"/>
    <n v="67.630536000000006"/>
    <n v="1333.6725675899997"/>
    <n v="1638.0547293699999"/>
    <n v="0"/>
    <n v="36407.715506"/>
    <n v="10048.090386"/>
    <s v="NO"/>
    <n v="87.846960505361579"/>
    <n v="80"/>
    <n v="1037.558"/>
    <n v="1246.69742462"/>
    <n v="6251.5944625200009"/>
    <n v="5659.9974853200001"/>
    <n v="5210.9990459499995"/>
    <n v="9255.4042143799998"/>
    <n v="3039.3578329599995"/>
    <n v="9255.4042143799998"/>
    <n v="56.30223083994256"/>
    <n v="43.69776916005744"/>
    <n v="21.419553863013029"/>
    <n v="25.473731221334138"/>
    <n v="27.598793954386046"/>
    <n v="72.401206045613947"/>
    <n v="26.007978941354832"/>
    <n v="40"/>
    <n v="32.838736834829852"/>
    <n v="0"/>
    <n v="36.314541285401106"/>
    <n v="29.051633028320886"/>
    <n v="0"/>
    <n v="0"/>
    <n v="120.15688998783682"/>
    <n v="70"/>
    <n v="90.536862543679305"/>
    <n v="100"/>
    <n v="0"/>
    <n v="0"/>
    <n v="56.666666666666664"/>
    <n v="56.666666666666664"/>
    <n v="11.333333333333334"/>
    <n v="40.384966361654222"/>
    <n v="40.384966361654222"/>
    <s v="2. Riesgo (&gt;=40 y &lt;60)"/>
  </r>
  <r>
    <s v="05030"/>
    <x v="2"/>
    <x v="0"/>
    <x v="4"/>
    <s v="Intermedio"/>
    <n v="5"/>
    <s v="G2"/>
    <n v="0"/>
    <n v="1025.0033298799999"/>
    <n v="13392.89445136"/>
    <n v="31282.069412659999"/>
    <n v="13904.213885339999"/>
    <n v="760.66779566999992"/>
    <n v="21532.939285690001"/>
    <n v="2952.2311124600001"/>
    <n v="15721.010678889999"/>
    <n v="9346.3855829899985"/>
    <n v="431.049418"/>
    <n v="3374.5050310699989"/>
    <n v="6387.1507973500002"/>
    <n v="0"/>
    <n v="140302.46361199999"/>
    <n v="16481.859719"/>
    <s v="Si"/>
    <n v="47.755405269026447"/>
    <n v="80"/>
    <n v="11379.067037999999"/>
    <n v="14664.88168101"/>
    <n v="21532.939285689998"/>
    <n v="19973.875207489997"/>
    <n v="14417.897781240001"/>
    <n v="31282.069412659999"/>
    <n v="10192.705246419999"/>
    <n v="31282.069412659999"/>
    <n v="46.089974390904622"/>
    <n v="53.910025609095378"/>
    <n v="13.710302496519571"/>
    <n v="16.305314433397708"/>
    <n v="11.747377269567998"/>
    <n v="88.252622730431995"/>
    <n v="59.451556734454883"/>
    <n v="80"/>
    <n v="32.583219198071866"/>
    <n v="0"/>
    <n v="47.693592554585017"/>
    <n v="38.154874043668016"/>
    <n v="32.244594730973553"/>
    <n v="100"/>
    <n v="128.87595821377215"/>
    <n v="70"/>
    <n v="92.759631848142078"/>
    <n v="100"/>
    <n v="0.16376340429396341"/>
    <n v="0"/>
    <n v="90"/>
    <n v="90.16376340429396"/>
    <n v="18.032752680858792"/>
    <n v="56.154874043668016"/>
    <n v="56.187626724526808"/>
    <s v="2. Riesgo (&gt;=40 y &lt;60)"/>
  </r>
  <r>
    <s v="05031"/>
    <x v="2"/>
    <x v="0"/>
    <x v="5"/>
    <s v="Rural"/>
    <n v="6"/>
    <s v="G2"/>
    <n v="0"/>
    <n v="1859.5652669999999"/>
    <n v="20212.493135000001"/>
    <n v="34094.712417000002"/>
    <n v="5946.5137300000006"/>
    <n v="680.43742399999996"/>
    <n v="26693.635288999998"/>
    <n v="5255.7262380000002"/>
    <n v="9143.2813690000003"/>
    <n v="1329.5209930000001"/>
    <n v="1069.263841"/>
    <n v="133.0732050000006"/>
    <n v="3542.408903"/>
    <n v="0"/>
    <n v="89896.628502480002"/>
    <n v="25644.681294330003"/>
    <s v="NO"/>
    <n v="89.204879211458035"/>
    <n v="80"/>
    <n v="5370.9632380000003"/>
    <n v="6626.9511540000003"/>
    <n v="26147.878836"/>
    <n v="24495.451555"/>
    <n v="22072.058402000002"/>
    <n v="34094.712417000002"/>
    <n v="4744.7459490000001"/>
    <n v="34094.712417000002"/>
    <n v="64.7374822583769"/>
    <n v="35.2625177416231"/>
    <n v="19.689061385227653"/>
    <n v="23.415700482619009"/>
    <n v="28.526855480038986"/>
    <n v="71.473144519961011"/>
    <n v="14.540961164201924"/>
    <n v="20"/>
    <n v="13.916368881393518"/>
    <n v="60"/>
    <n v="42.030272548840621"/>
    <n v="33.624218039072495"/>
    <n v="0"/>
    <n v="0"/>
    <n v="123.38477960738557"/>
    <n v="70"/>
    <n v="93.680453809029572"/>
    <n v="100"/>
    <n v="0"/>
    <n v="0"/>
    <n v="56.666666666666664"/>
    <n v="56.666666666666664"/>
    <n v="11.333333333333334"/>
    <n v="44.957551372405831"/>
    <n v="44.957551372405831"/>
    <s v="2. Riesgo (&gt;=40 y &lt;60)"/>
  </r>
  <r>
    <s v="05034"/>
    <x v="2"/>
    <x v="0"/>
    <x v="6"/>
    <s v="Intermedio"/>
    <n v="6"/>
    <s v="G2"/>
    <n v="0"/>
    <n v="1169.8900799999999"/>
    <n v="29713.500228560002"/>
    <n v="49455.083952920002"/>
    <n v="10015.68248026"/>
    <n v="2559.0266599699999"/>
    <n v="37652.997241040001"/>
    <n v="4728.11067232"/>
    <n v="14773.90619908"/>
    <n v="6971.4430649099995"/>
    <n v="323.03452969"/>
    <n v="3999.623577710001"/>
    <n v="3110.4048029800001"/>
    <n v="0"/>
    <n v="113348.13890978"/>
    <n v="52875.480229000001"/>
    <s v="Si"/>
    <n v="59.423124095723601"/>
    <n v="80"/>
    <n v="10847.74655"/>
    <n v="12574.709140229999"/>
    <n v="37652.997241040008"/>
    <n v="35952.525527110003"/>
    <n v="30883.390308560003"/>
    <n v="49455.083952920002"/>
    <n v="7433.0629103800002"/>
    <n v="49455.083952920002"/>
    <n v="62.447351900080108"/>
    <n v="37.552648099919892"/>
    <n v="12.557063232051501"/>
    <n v="14.933796275511282"/>
    <n v="46.648741424053284"/>
    <n v="53.351258575946716"/>
    <n v="47.187541134815959"/>
    <n v="70"/>
    <n v="15.029926786609218"/>
    <n v="40"/>
    <n v="43.167540590275578"/>
    <n v="34.534032472220467"/>
    <n v="20.576875904276399"/>
    <n v="89.499019042744806"/>
    <n v="115.92001234791016"/>
    <n v="80"/>
    <n v="95.483834386292699"/>
    <n v="100"/>
    <n v="0.25258461991108871"/>
    <n v="0"/>
    <n v="89.833006347581602"/>
    <n v="90.085590967492692"/>
    <n v="18.01711819349854"/>
    <n v="52.500633741736792"/>
    <n v="52.551150665719007"/>
    <s v="2. Riesgo (&gt;=40 y &lt;60)"/>
  </r>
  <r>
    <s v="05036"/>
    <x v="2"/>
    <x v="0"/>
    <x v="7"/>
    <s v="Intermedio"/>
    <n v="6"/>
    <s v="G2"/>
    <n v="0"/>
    <n v="1147.492896"/>
    <n v="5062.4812309999998"/>
    <n v="9112.3821079999998"/>
    <n v="1477.1856969999999"/>
    <n v="451.06247300000001"/>
    <n v="6273.7897370000001"/>
    <n v="1515.2156050000001"/>
    <n v="3095.1273379999998"/>
    <n v="1425.4798019999998"/>
    <n v="38.366812000000003"/>
    <n v="1168.9448350000002"/>
    <n v="1565.4382539999999"/>
    <n v="0"/>
    <n v="64381.784759000002"/>
    <n v="7461.4126040000001"/>
    <s v="NO"/>
    <n v="62.597969486699817"/>
    <n v="80"/>
    <n v="1616.2739999999999"/>
    <n v="1928.2481700000001"/>
    <n v="6273.7897370000001"/>
    <n v="6090.6150079999998"/>
    <n v="6209.9741269999995"/>
    <n v="9112.3821079999998"/>
    <n v="2772.7499010000001"/>
    <n v="9112.3821079999998"/>
    <n v="68.148745886633748"/>
    <n v="31.851254113366252"/>
    <n v="24.151520349238638"/>
    <n v="28.722789554709447"/>
    <n v="11.589322402182958"/>
    <n v="88.410677597817042"/>
    <n v="46.055610846728918"/>
    <n v="70"/>
    <n v="30.428376116556063"/>
    <n v="0"/>
    <n v="43.796944253178552"/>
    <n v="35.037555402542843"/>
    <n v="0"/>
    <n v="0"/>
    <n v="119.30205955178393"/>
    <n v="80"/>
    <n v="97.080317691877397"/>
    <n v="100"/>
    <n v="0"/>
    <n v="0"/>
    <n v="60"/>
    <n v="60"/>
    <n v="12"/>
    <n v="47.037555402542843"/>
    <n v="47.037555402542843"/>
    <s v="2. Riesgo (&gt;=40 y &lt;60)"/>
  </r>
  <r>
    <s v="05038"/>
    <x v="2"/>
    <x v="0"/>
    <x v="8"/>
    <s v="Rural disperso"/>
    <n v="6"/>
    <s v="G3"/>
    <n v="0"/>
    <n v="1897.793392"/>
    <n v="12334.323428959999"/>
    <n v="19540.656010300001"/>
    <n v="3115.086225"/>
    <n v="311.54389118"/>
    <n v="17058.838005940001"/>
    <n v="5606.3606180299994"/>
    <n v="5475.8576891800003"/>
    <n v="1569.75463734"/>
    <n v="480.01912900000002"/>
    <n v="1267.0559255199987"/>
    <n v="1064.2949114999999"/>
    <n v="414.29078199999998"/>
    <n v="71229.826477640003"/>
    <n v="15380.017549910001"/>
    <s v="Si"/>
    <n v="67.477123056047816"/>
    <n v="80"/>
    <n v="2376"/>
    <n v="3340.46946518"/>
    <n v="14367.497032939998"/>
    <n v="12988.145709780001"/>
    <n v="14232.116820959998"/>
    <n v="19540.656010300001"/>
    <n v="2811.3699660199986"/>
    <n v="19954.946792300001"/>
    <n v="72.833362469807369"/>
    <n v="27.166637530192631"/>
    <n v="32.864844698553483"/>
    <n v="56.403712170366362"/>
    <n v="21.592103070387225"/>
    <n v="78.407896929612775"/>
    <n v="28.666826759244501"/>
    <n v="40"/>
    <n v="14.08858663108448"/>
    <n v="60"/>
    <n v="52.395649326034359"/>
    <n v="41.916519460827487"/>
    <n v="12.522876943952184"/>
    <n v="54.468190763778608"/>
    <n v="140.59214920791246"/>
    <n v="50"/>
    <n v="90.399501597267815"/>
    <n v="100"/>
    <n v="0.1441261220755371"/>
    <n v="0"/>
    <n v="68.156063587926198"/>
    <n v="68.300189710001732"/>
    <n v="13.660037942000347"/>
    <n v="55.54773217841273"/>
    <n v="55.576557402827831"/>
    <s v="2. Riesgo (&gt;=40 y &lt;60)"/>
  </r>
  <r>
    <s v="05040"/>
    <x v="2"/>
    <x v="0"/>
    <x v="9"/>
    <s v="Rural"/>
    <n v="6"/>
    <s v="G4"/>
    <n v="0"/>
    <n v="1594.464624"/>
    <n v="10557.9533207"/>
    <n v="19630.545528640003"/>
    <n v="3691.28540015"/>
    <n v="617.59588192000001"/>
    <n v="20982.764664909999"/>
    <n v="4387.2640555799999"/>
    <n v="5937.3776725700009"/>
    <n v="2922.9104591400005"/>
    <n v="68.996744000000007"/>
    <n v="-3847.4130806999965"/>
    <n v="1253.7949893599998"/>
    <n v="0"/>
    <n v="83914.582578939997"/>
    <n v="10016.132085120002"/>
    <s v="Si"/>
    <n v="56.198638737259664"/>
    <n v="80"/>
    <n v="2131"/>
    <n v="4308.8812820699995"/>
    <n v="20463.491395910001"/>
    <n v="18477.139147499998"/>
    <n v="12152.417944700001"/>
    <n v="19630.545528640003"/>
    <n v="-2524.6213473399966"/>
    <n v="19630.545528640003"/>
    <n v="61.905655790208272"/>
    <n v="38.094344209791728"/>
    <n v="20.908894159771666"/>
    <n v="33.942911966327713"/>
    <n v="11.936104282825504"/>
    <n v="88.063895717174489"/>
    <n v="49.228979868393914"/>
    <n v="70"/>
    <n v="-12.860678495443226"/>
    <n v="60"/>
    <n v="58.020230378658788"/>
    <n v="46.416184302927036"/>
    <n v="23.801361262740336"/>
    <n v="100"/>
    <n v="202.19996631018299"/>
    <n v="0"/>
    <n v="90.293189905965846"/>
    <n v="100"/>
    <n v="0.16226295714235706"/>
    <n v="0"/>
    <n v="66.666666666666671"/>
    <n v="66.828929623809032"/>
    <n v="13.365785924761807"/>
    <n v="59.749517636260371"/>
    <n v="59.781970227688845"/>
    <s v="2. Riesgo (&gt;=40 y &lt;60)"/>
  </r>
  <r>
    <s v="05042"/>
    <x v="2"/>
    <x v="0"/>
    <x v="10"/>
    <s v="Rural"/>
    <n v="5"/>
    <s v="G1"/>
    <n v="0"/>
    <n v="1102.0759840000001"/>
    <n v="18085.638898000001"/>
    <n v="41134.795366000006"/>
    <n v="13494.28716638"/>
    <n v="1813.695966"/>
    <n v="39244.933718189997"/>
    <n v="14439.34747133"/>
    <n v="16513.61206738"/>
    <n v="5948.3358309100004"/>
    <n v="0"/>
    <n v="-8675.4145886599872"/>
    <n v="1052.7950989999999"/>
    <n v="79.893480999999994"/>
    <n v="163805.44715903001"/>
    <n v="37400.500638569996"/>
    <s v="NO"/>
    <n v="73.778425991622441"/>
    <n v="80"/>
    <n v="16651.7"/>
    <n v="15193.34651438"/>
    <n v="39244.933718190005"/>
    <n v="26946.408390190001"/>
    <n v="19187.714882"/>
    <n v="41134.795366000006"/>
    <n v="-7622.6194896599873"/>
    <n v="41214.688847000005"/>
    <n v="46.645947089989953"/>
    <n v="53.354052910010047"/>
    <n v="36.792895549311055"/>
    <n v="43.285335667459705"/>
    <n v="22.832269187153365"/>
    <n v="77.167730812846628"/>
    <n v="36.020803968502975"/>
    <n v="50"/>
    <n v="-18.494909710363697"/>
    <n v="40"/>
    <n v="52.761423878063283"/>
    <n v="42.209139102450628"/>
    <n v="0"/>
    <n v="0"/>
    <n v="91.242014415224872"/>
    <n v="100"/>
    <n v="68.662132502724432"/>
    <n v="60"/>
    <n v="0"/>
    <n v="0"/>
    <n v="53.333333333333336"/>
    <n v="53.333333333333336"/>
    <n v="10.666666666666668"/>
    <n v="52.875805769117292"/>
    <n v="52.875805769117292"/>
    <s v="2. Riesgo (&gt;=40 y &lt;60)"/>
  </r>
  <r>
    <s v="05044"/>
    <x v="2"/>
    <x v="0"/>
    <x v="11"/>
    <s v="Rural disperso"/>
    <n v="6"/>
    <s v="G3"/>
    <n v="0"/>
    <n v="1641.470656"/>
    <n v="7687.8938749999998"/>
    <n v="11942.861083780001"/>
    <n v="948.60552187000008"/>
    <n v="87.844625739999998"/>
    <n v="8838.8692279999996"/>
    <n v="1670.3606789999999"/>
    <n v="3085.2449826100001"/>
    <n v="1116.0871073300002"/>
    <n v="127.97012599999999"/>
    <n v="1134.8339805000014"/>
    <n v="812.77850051999997"/>
    <n v="16.292566999999998"/>
    <n v="39940.887557000002"/>
    <n v="9391.9375209999998"/>
    <s v="Si"/>
    <n v="70.519597102986367"/>
    <n v="80"/>
    <n v="831.695424"/>
    <n v="1031.8687466100002"/>
    <n v="8838.8692279999996"/>
    <n v="8239.9465639999999"/>
    <n v="9329.3645309999993"/>
    <n v="11942.861083780001"/>
    <n v="2075.5826070200014"/>
    <n v="11959.153650780001"/>
    <n v="78.116662879638795"/>
    <n v="21.883337120361205"/>
    <n v="18.897900126280724"/>
    <n v="32.43318899340435"/>
    <n v="23.514593929833634"/>
    <n v="76.485406070166363"/>
    <n v="36.174991406544088"/>
    <n v="50"/>
    <n v="17.355597792529636"/>
    <n v="40"/>
    <n v="44.160386436786382"/>
    <n v="35.32830914942911"/>
    <n v="9.4804028970136329"/>
    <n v="41.234965082157053"/>
    <n v="124.06810436052132"/>
    <n v="70"/>
    <n v="93.223989986154365"/>
    <n v="100"/>
    <n v="0"/>
    <n v="0"/>
    <n v="70.411655027385692"/>
    <n v="70.411655027385692"/>
    <n v="14.082331005477139"/>
    <n v="49.410640154906247"/>
    <n v="49.410640154906247"/>
    <s v="2. Riesgo (&gt;=40 y &lt;60)"/>
  </r>
  <r>
    <s v="05045"/>
    <x v="2"/>
    <x v="0"/>
    <x v="12"/>
    <s v="Ciudades y aglomeraciones"/>
    <n v="3"/>
    <s v="G1"/>
    <n v="0"/>
    <n v="218.821742"/>
    <n v="137836.37077499999"/>
    <n v="195587.22045759999"/>
    <n v="38208.335521749999"/>
    <n v="5472.7244127499998"/>
    <n v="165698.99465372"/>
    <n v="20970.212160720002"/>
    <n v="44513.084797830001"/>
    <n v="19743.986707380005"/>
    <n v="2289.2598600000001"/>
    <n v="5119.1277134300035"/>
    <n v="18306.672517439998"/>
    <n v="1908"/>
    <n v="517548.26865217998"/>
    <n v="162100.70074207999"/>
    <s v="Si"/>
    <n v="54.666139185828037"/>
    <n v="70"/>
    <n v="43796.432208999999"/>
    <n v="43656.292008500001"/>
    <n v="165698.99465372"/>
    <n v="153839.84916046"/>
    <n v="138055.19251699999"/>
    <n v="195587.22045759999"/>
    <n v="25715.06009087"/>
    <n v="197495.22045759999"/>
    <n v="70.584975947816602"/>
    <n v="29.415024052183398"/>
    <n v="12.655606151711321"/>
    <n v="14.888802639026057"/>
    <n v="31.320885521311695"/>
    <n v="68.679114478688305"/>
    <n v="44.355467155452047"/>
    <n v="50"/>
    <n v="13.02059869159757"/>
    <n v="60"/>
    <n v="44.596588233979546"/>
    <n v="35.677270587183635"/>
    <n v="15.333860814171963"/>
    <n v="55.072266346670695"/>
    <n v="99.680019139843992"/>
    <n v="100"/>
    <n v="92.842958692632138"/>
    <n v="100"/>
    <n v="0"/>
    <n v="0"/>
    <n v="85.024088782223558"/>
    <n v="85.024088782223558"/>
    <n v="17.004817756444712"/>
    <n v="52.682088343628351"/>
    <n v="52.682088343628351"/>
    <s v="2. Riesgo (&gt;=40 y &lt;60)"/>
  </r>
  <r>
    <s v="05051"/>
    <x v="2"/>
    <x v="0"/>
    <x v="13"/>
    <s v="Intermedio"/>
    <n v="6"/>
    <s v="G4"/>
    <n v="0"/>
    <n v="1872.537834"/>
    <n v="30771.669162890001"/>
    <n v="44636.989302789996"/>
    <n v="6584.9103538099998"/>
    <n v="627.48055275000002"/>
    <n v="33509.351051489997"/>
    <n v="4047.64626077"/>
    <n v="12728.7966222"/>
    <n v="7829.1286893699998"/>
    <n v="246.5139614"/>
    <n v="6227.9703194699978"/>
    <n v="770.37375257000008"/>
    <n v="1.1127400000000001E-3"/>
    <n v="103596.34124714999"/>
    <n v="29820.97195268"/>
    <s v="Si"/>
    <n v="66.034166649549533"/>
    <n v="80"/>
    <n v="3205.1846759999999"/>
    <n v="7212.0813714500009"/>
    <n v="33509.351050490004"/>
    <n v="32366.485840699999"/>
    <n v="32644.20699689"/>
    <n v="44636.989302789996"/>
    <n v="7244.8580334399976"/>
    <n v="44636.990415529996"/>
    <n v="73.132636198762626"/>
    <n v="26.867363801237374"/>
    <n v="12.07915442632847"/>
    <n v="19.60896029161508"/>
    <n v="28.785738563426722"/>
    <n v="71.214261436573281"/>
    <n v="61.507218017101451"/>
    <n v="80"/>
    <n v="16.230614936170483"/>
    <n v="40"/>
    <n v="47.538117105885149"/>
    <n v="38.030493684708119"/>
    <n v="13.965833350450467"/>
    <n v="60.744322451786758"/>
    <n v="225.01297430544687"/>
    <n v="0"/>
    <n v="96.589414077079553"/>
    <n v="100"/>
    <n v="0.32813473714935737"/>
    <n v="0"/>
    <n v="53.581440817262255"/>
    <n v="53.90957555441161"/>
    <n v="10.781915110882323"/>
    <n v="48.746781848160573"/>
    <n v="48.812408795590443"/>
    <s v="2. Riesgo (&gt;=40 y &lt;60)"/>
  </r>
  <r>
    <s v="05055"/>
    <x v="2"/>
    <x v="0"/>
    <x v="14"/>
    <s v="Rural disperso"/>
    <n v="6"/>
    <s v="G4"/>
    <n v="0"/>
    <n v="1026.0201821400001"/>
    <n v="7639.9709443399997"/>
    <n v="12104.511056949999"/>
    <n v="1105.1419669299999"/>
    <n v="87.485888680000002"/>
    <n v="12350.261017069999"/>
    <n v="3991.6800818899997"/>
    <n v="2243.9174277499997"/>
    <n v="665.23000424999964"/>
    <n v="15.529744000000001"/>
    <n v="-641.12612762000026"/>
    <n v="2501.12258974"/>
    <n v="0"/>
    <n v="45509.672030000002"/>
    <n v="11092.467372999999"/>
    <s v="Si"/>
    <n v="69.533319560829199"/>
    <n v="80"/>
    <n v="883.43513199999995"/>
    <n v="1141.12720057"/>
    <n v="11166.94976107"/>
    <n v="9253.5174767199987"/>
    <n v="8665.9911264799994"/>
    <n v="12104.511056949999"/>
    <n v="1875.5262061199996"/>
    <n v="12104.511056949999"/>
    <n v="71.593070432235933"/>
    <n v="28.406929567764067"/>
    <n v="32.320613113948532"/>
    <n v="52.468376244173044"/>
    <n v="24.373867967424239"/>
    <n v="75.626132032575754"/>
    <n v="29.645921727032217"/>
    <n v="40"/>
    <n v="15.494440025672381"/>
    <n v="40"/>
    <n v="47.300287568902569"/>
    <n v="37.840230055122056"/>
    <n v="10.466680439170801"/>
    <n v="45.524774329080245"/>
    <n v="129.16932542478966"/>
    <n v="70"/>
    <n v="82.86521990973246"/>
    <n v="80"/>
    <n v="0"/>
    <n v="0"/>
    <n v="65.174924776360072"/>
    <n v="65.174924776360072"/>
    <n v="13.034984955272016"/>
    <n v="50.875215010394072"/>
    <n v="50.875215010394072"/>
    <s v="2. Riesgo (&gt;=40 y &lt;60)"/>
  </r>
  <r>
    <s v="05059"/>
    <x v="2"/>
    <x v="0"/>
    <x v="15"/>
    <s v="Rural"/>
    <n v="6"/>
    <s v="G4"/>
    <n v="0"/>
    <n v="1018.415442"/>
    <n v="5056.9706576099998"/>
    <n v="8279.8205240700008"/>
    <n v="1089.1965146299999"/>
    <n v="65.225851370000001"/>
    <n v="5782.8746597899999"/>
    <n v="1224.3350143499999"/>
    <n v="2172.8378080000002"/>
    <n v="905.8187792800004"/>
    <n v="18.424216999999999"/>
    <n v="2036.101384560001"/>
    <n v="1969.05206148"/>
    <n v="0"/>
    <n v="38533.124398259999"/>
    <n v="7857.6181618599994"/>
    <s v="Si"/>
    <n v="68.508575844492313"/>
    <n v="80"/>
    <n v="1066.5522000000001"/>
    <n v="1130.5550108699999"/>
    <n v="4976.7001107899987"/>
    <n v="4731.613953789999"/>
    <n v="6075.3860996099993"/>
    <n v="8279.8205240700008"/>
    <n v="4023.5776630400005"/>
    <n v="8279.8205240700008"/>
    <n v="73.375818738442931"/>
    <n v="26.624181261557069"/>
    <n v="21.171737005872796"/>
    <n v="34.369603665946855"/>
    <n v="20.39185320309717"/>
    <n v="79.60814679690283"/>
    <n v="41.688283218606458"/>
    <n v="50"/>
    <n v="48.594986465505947"/>
    <n v="0"/>
    <n v="38.120386344881354"/>
    <n v="30.496309075905085"/>
    <n v="11.491424155507687"/>
    <n v="49.981892008606494"/>
    <n v="106.00090749144766"/>
    <n v="100"/>
    <n v="95.075327997589653"/>
    <n v="100"/>
    <n v="0"/>
    <n v="0"/>
    <n v="83.327297336202165"/>
    <n v="83.327297336202165"/>
    <n v="16.665459467240435"/>
    <n v="47.16176854314552"/>
    <n v="47.16176854314552"/>
    <s v="2. Riesgo (&gt;=40 y &lt;60)"/>
  </r>
  <r>
    <s v="05079"/>
    <x v="2"/>
    <x v="0"/>
    <x v="16"/>
    <s v="Ciudades y aglomeraciones"/>
    <n v="5"/>
    <s v="G1"/>
    <n v="0"/>
    <n v="1605.833858"/>
    <n v="22189.413573999998"/>
    <n v="58803.732785"/>
    <n v="25532.423511000001"/>
    <n v="2584.8656580000002"/>
    <n v="41564.996339000005"/>
    <n v="8190.2310319999997"/>
    <n v="29757.115527999998"/>
    <n v="11313.873997999999"/>
    <n v="1278.521968"/>
    <n v="-1192.1582239999989"/>
    <n v="14332.453704"/>
    <n v="3800"/>
    <n v="317761.78183693998"/>
    <n v="24539.243500320001"/>
    <s v="NO"/>
    <n v="63.130474869987943"/>
    <n v="80"/>
    <n v="32942.326410000001"/>
    <n v="16872.965190999999"/>
    <n v="41552.649479"/>
    <n v="34332.25045"/>
    <n v="23795.247431999996"/>
    <n v="58803.732785"/>
    <n v="14418.817448000002"/>
    <n v="62603.732785"/>
    <n v="40.465539014335882"/>
    <n v="59.534460985664118"/>
    <n v="19.70463551879395"/>
    <n v="23.18169717011892"/>
    <n v="7.7225282909926394"/>
    <n v="92.277471709007358"/>
    <n v="38.020734863747784"/>
    <n v="50"/>
    <n v="23.031881337680847"/>
    <n v="20"/>
    <n v="48.998725972958077"/>
    <n v="39.198980778366462"/>
    <n v="0"/>
    <n v="0"/>
    <n v="51.219713450104202"/>
    <n v="50"/>
    <n v="82.623493039477381"/>
    <n v="80"/>
    <n v="8.8421689843276363E-2"/>
    <n v="0"/>
    <n v="43.333333333333336"/>
    <n v="43.421755023176615"/>
    <n v="8.6843510046353227"/>
    <n v="47.865647445033133"/>
    <n v="47.883331783001786"/>
    <s v="2. Riesgo (&gt;=40 y &lt;60)"/>
  </r>
  <r>
    <s v="05086"/>
    <x v="2"/>
    <x v="0"/>
    <x v="17"/>
    <s v="Rural disperso"/>
    <n v="6"/>
    <s v="G3"/>
    <n v="0"/>
    <n v="856.02798600000006"/>
    <n v="5261.8043101499998"/>
    <n v="10521.05641551"/>
    <n v="1709.49592383"/>
    <n v="193.38791072999999"/>
    <n v="8030.1264196900011"/>
    <n v="2660.2670289200005"/>
    <n v="2945.3953615"/>
    <n v="975.38404409000009"/>
    <n v="128.01877500000001"/>
    <n v="1929.8581674099987"/>
    <n v="991.71966478999991"/>
    <n v="350"/>
    <n v="46161.50404"/>
    <n v="7318.5859149799999"/>
    <s v="Si"/>
    <n v="75.257367195988266"/>
    <n v="80"/>
    <n v="1397.9"/>
    <n v="1902.88383456"/>
    <n v="6621.1869306899998"/>
    <n v="6088.6255539699996"/>
    <n v="6117.8322961499998"/>
    <n v="10521.05641551"/>
    <n v="3049.5966071999987"/>
    <n v="10871.05641551"/>
    <n v="58.148460140667751"/>
    <n v="41.851539859332249"/>
    <n v="33.128582165244396"/>
    <n v="56.856346962839019"/>
    <n v="15.854305588999608"/>
    <n v="84.145694411000392"/>
    <n v="33.115555787161519"/>
    <n v="40"/>
    <n v="28.052440265594292"/>
    <n v="20"/>
    <n v="48.570716246634333"/>
    <n v="38.856572997307467"/>
    <n v="4.742632804011734"/>
    <n v="20.628057709711833"/>
    <n v="136.1244605880249"/>
    <n v="60"/>
    <n v="91.956708331983279"/>
    <n v="100"/>
    <n v="0"/>
    <n v="0"/>
    <n v="60.209352569903949"/>
    <n v="60.209352569903949"/>
    <n v="12.04187051398079"/>
    <n v="50.898443511288257"/>
    <n v="50.898443511288257"/>
    <s v="2. Riesgo (&gt;=40 y &lt;60)"/>
  </r>
  <r>
    <s v="05088"/>
    <x v="2"/>
    <x v="0"/>
    <x v="18"/>
    <s v="Ciudades y aglomeraciones"/>
    <n v="1"/>
    <s v="G1"/>
    <n v="0"/>
    <n v="631.31151199999999"/>
    <n v="288758.89373700001"/>
    <n v="494189.59672400006"/>
    <n v="155374.983121"/>
    <n v="29430.166716"/>
    <n v="365661.532672"/>
    <n v="27213.559671999999"/>
    <n v="187910.15917900001"/>
    <n v="112002.49378200001"/>
    <n v="4254.1967370000002"/>
    <n v="52620.398655000026"/>
    <n v="16448.619683000001"/>
    <n v="0"/>
    <n v="1245076.9613989999"/>
    <n v="506593.80524999998"/>
    <s v="NO"/>
    <n v="48.020125023174295"/>
    <n v="65"/>
    <n v="184527.25437800001"/>
    <n v="160357.05421999999"/>
    <n v="365661.532672"/>
    <n v="333365.45945999998"/>
    <n v="289390.20524899999"/>
    <n v="494189.59672400006"/>
    <n v="73323.215075000029"/>
    <n v="494189.59672400006"/>
    <n v="58.558538497649018"/>
    <n v="41.441461502350982"/>
    <n v="7.4422812465785624"/>
    <n v="8.755539271380492"/>
    <n v="40.687750312300246"/>
    <n v="59.312249687699754"/>
    <n v="59.604278061043168"/>
    <n v="80"/>
    <n v="14.837061638096424"/>
    <n v="60"/>
    <n v="49.901850092286246"/>
    <n v="39.921480073829002"/>
    <n v="0"/>
    <n v="0"/>
    <n v="86.901555415500894"/>
    <n v="80"/>
    <n v="91.167768461723938"/>
    <n v="100"/>
    <n v="0"/>
    <n v="0"/>
    <n v="60"/>
    <n v="60"/>
    <n v="12"/>
    <n v="51.921480073829002"/>
    <n v="51.921480073829002"/>
    <s v="2. Riesgo (&gt;=40 y &lt;60)"/>
  </r>
  <r>
    <s v="05091"/>
    <x v="2"/>
    <x v="0"/>
    <x v="19"/>
    <s v="Intermedio"/>
    <n v="6"/>
    <s v="G3"/>
    <n v="0"/>
    <n v="978.88320199999998"/>
    <n v="7916.3987305600003"/>
    <n v="14363.361747629999"/>
    <n v="2745.7917861400001"/>
    <n v="128.58670499999999"/>
    <n v="11702.740366799999"/>
    <n v="2409.6108470700001"/>
    <n v="4182.4360978599998"/>
    <n v="1554.4188008199994"/>
    <n v="188.6343086"/>
    <n v="290.39537478999955"/>
    <n v="233.51117331999998"/>
    <n v="0"/>
    <n v="76757.860356000005"/>
    <n v="16741.483749999999"/>
    <s v="Si"/>
    <n v="57.901059928920525"/>
    <n v="80"/>
    <n v="1464.4682250000001"/>
    <n v="2812.1402301399999"/>
    <n v="11444.949075799997"/>
    <n v="10484.126418769998"/>
    <n v="8895.2819325599994"/>
    <n v="14363.361747629999"/>
    <n v="712.5408567099995"/>
    <n v="14363.361747629999"/>
    <n v="61.930362047922031"/>
    <n v="38.069637952077969"/>
    <n v="20.590141894508122"/>
    <n v="35.337469189865196"/>
    <n v="21.810774391513316"/>
    <n v="78.18922560848668"/>
    <n v="37.165392714914134"/>
    <n v="50"/>
    <n v="4.9608223285720081"/>
    <n v="100"/>
    <n v="60.31926655008597"/>
    <n v="48.255413240068776"/>
    <n v="22.098940071079475"/>
    <n v="96.119229539357519"/>
    <n v="192.02466684724413"/>
    <n v="0"/>
    <n v="91.604832396662815"/>
    <n v="100"/>
    <n v="0.20442088595247265"/>
    <n v="0"/>
    <n v="65.373076513119173"/>
    <n v="65.577497399071646"/>
    <n v="13.11549947981433"/>
    <n v="61.33002854269261"/>
    <n v="61.370912719883108"/>
    <s v="3. Vulnerable (&gt;=60 y &lt;70)"/>
  </r>
  <r>
    <s v="05093"/>
    <x v="2"/>
    <x v="0"/>
    <x v="20"/>
    <s v="Intermedio"/>
    <n v="6"/>
    <s v="G3"/>
    <n v="0"/>
    <n v="1813.789268"/>
    <n v="15545.789663360001"/>
    <n v="23602.439269099999"/>
    <n v="2069.2698225600002"/>
    <n v="233.25814146000002"/>
    <n v="17590.93165722"/>
    <n v="1459.69560495"/>
    <n v="4131.3758694500002"/>
    <n v="1161.6966439500006"/>
    <n v="95.093993999999995"/>
    <n v="3205.9917643799999"/>
    <n v="3517.31244367"/>
    <n v="0"/>
    <n v="69787.68475498"/>
    <n v="16382.40064923"/>
    <s v="Si"/>
    <n v="62.518104829733716"/>
    <n v="80"/>
    <n v="1459.6023990000001"/>
    <n v="2302.5279640200001"/>
    <n v="17426.768279219996"/>
    <n v="15873.426232160002"/>
    <n v="17359.57893136"/>
    <n v="23602.439269099999"/>
    <n v="6818.3982020499998"/>
    <n v="23602.439269099999"/>
    <n v="73.549935807215192"/>
    <n v="26.450064192784808"/>
    <n v="8.2980005459283568"/>
    <n v="14.241297613759491"/>
    <n v="23.474629810041037"/>
    <n v="76.525370189958963"/>
    <n v="28.118880505168232"/>
    <n v="40"/>
    <n v="28.888531919565434"/>
    <n v="20"/>
    <n v="35.443346399300651"/>
    <n v="28.354677119440524"/>
    <n v="17.481895170266284"/>
    <n v="76.037415787775842"/>
    <n v="157.75035486359187"/>
    <n v="0"/>
    <n v="91.086459507743456"/>
    <n v="100"/>
    <n v="0"/>
    <n v="0"/>
    <n v="58.679138595925281"/>
    <n v="58.679138595925281"/>
    <n v="11.735827719185057"/>
    <n v="40.090504838625577"/>
    <n v="40.090504838625577"/>
    <s v="2. Riesgo (&gt;=40 y &lt;60)"/>
  </r>
  <r>
    <s v="05101"/>
    <x v="2"/>
    <x v="0"/>
    <x v="21"/>
    <s v="Intermedio"/>
    <n v="6"/>
    <s v="G2"/>
    <n v="0"/>
    <n v="1011.77520797"/>
    <n v="19778.16753775"/>
    <n v="33684.786225880001"/>
    <n v="6219.5591890300002"/>
    <n v="1094.9637745"/>
    <n v="28921.268675559997"/>
    <n v="5444.4386723499993"/>
    <n v="8377.4576065000001"/>
    <n v="4056.1910591799997"/>
    <n v="441.76505500000002"/>
    <n v="1888.7331210000048"/>
    <n v="1921.6975582"/>
    <n v="310.21908300000001"/>
    <n v="191821.592167"/>
    <n v="40410.178813999999"/>
    <s v="Si"/>
    <n v="60.97987258786015"/>
    <n v="80"/>
    <n v="6870.5924002000002"/>
    <n v="7314.5229635299993"/>
    <n v="27474.786557559997"/>
    <n v="26255.200259009995"/>
    <n v="20789.94274572"/>
    <n v="33684.786225880001"/>
    <n v="4252.1957342000042"/>
    <n v="33995.005308880005"/>
    <n v="61.719087680441021"/>
    <n v="38.280912319558979"/>
    <n v="18.825034037842322"/>
    <n v="22.388134709963829"/>
    <n v="21.0665433215771"/>
    <n v="78.9334566784229"/>
    <n v="48.417924025456536"/>
    <n v="70"/>
    <n v="12.508295543902349"/>
    <n v="60"/>
    <n v="53.920500741589137"/>
    <n v="43.136400593271311"/>
    <n v="19.02012741213985"/>
    <n v="82.727949246209874"/>
    <n v="106.4613142138526"/>
    <n v="100"/>
    <n v="95.56107088950462"/>
    <n v="100"/>
    <n v="0"/>
    <n v="0"/>
    <n v="94.242649748736611"/>
    <n v="94.242649748736611"/>
    <n v="18.848529949747324"/>
    <n v="61.984930543018635"/>
    <n v="61.984930543018635"/>
    <s v="3. Vulnerable (&gt;=60 y &lt;70)"/>
  </r>
  <r>
    <s v="05107"/>
    <x v="2"/>
    <x v="0"/>
    <x v="22"/>
    <s v="Rural disperso"/>
    <n v="6"/>
    <s v="G1"/>
    <n v="0"/>
    <n v="1938.6667130000001"/>
    <n v="8853.6158866700007"/>
    <n v="21402.961266719998"/>
    <n v="8199.9002349399998"/>
    <n v="82.164070760000001"/>
    <n v="15723.598261919999"/>
    <n v="5439.6618136699999"/>
    <n v="10349.446034069999"/>
    <n v="4861.9078471899993"/>
    <n v="196.14944556999998"/>
    <n v="417.51570591999916"/>
    <n v="1998.4229777600001"/>
    <n v="0"/>
    <n v="59490.214006000002"/>
    <n v="7574.4291169999997"/>
    <s v="Si"/>
    <n v="52.146043774922632"/>
    <n v="80"/>
    <n v="5157.8"/>
    <n v="8228.8713176999991"/>
    <n v="15497.907373919999"/>
    <n v="14230.36096378"/>
    <n v="10792.282599670001"/>
    <n v="21402.961266719998"/>
    <n v="2612.0881292499994"/>
    <n v="21402.961266719998"/>
    <n v="50.424249547426847"/>
    <n v="49.575750452573153"/>
    <n v="34.595527836932703"/>
    <n v="40.700222492888798"/>
    <n v="12.732227045335668"/>
    <n v="87.267772954664338"/>
    <n v="46.97746943348249"/>
    <n v="70"/>
    <n v="12.204330497535409"/>
    <n v="60"/>
    <n v="61.508749180025255"/>
    <n v="49.206999344020204"/>
    <n v="27.853956225077368"/>
    <n v="100"/>
    <n v="159.54227224204115"/>
    <n v="0"/>
    <n v="91.821177017272433"/>
    <n v="100"/>
    <n v="0"/>
    <n v="0"/>
    <n v="66.666666666666671"/>
    <n v="66.666666666666671"/>
    <n v="13.333333333333336"/>
    <n v="62.54033267735354"/>
    <n v="62.54033267735354"/>
    <s v="3. Vulnerable (&gt;=60 y &lt;70)"/>
  </r>
  <r>
    <s v="05113"/>
    <x v="2"/>
    <x v="0"/>
    <x v="23"/>
    <s v="Rural disperso"/>
    <n v="6"/>
    <s v="G4"/>
    <n v="0"/>
    <n v="1663.305789"/>
    <n v="8669.2389681299992"/>
    <n v="16420.43140768"/>
    <n v="4478.02460539"/>
    <n v="54.463552"/>
    <n v="15486.594880550001"/>
    <n v="6302.0820186999999"/>
    <n v="6241.4296773900005"/>
    <n v="4079.2196377800005"/>
    <n v="86.580806999999993"/>
    <n v="426.38746051999988"/>
    <n v="2106.8398478399999"/>
    <n v="5.8457739999999996"/>
    <n v="50407.032457000001"/>
    <n v="9014.5604459999995"/>
    <s v="Si"/>
    <n v="33.96136084782718"/>
    <n v="80"/>
    <n v="801.63391100000001"/>
    <n v="4532.4881573899993"/>
    <n v="13831.833907549999"/>
    <n v="11198.512656219997"/>
    <n v="10332.544757129999"/>
    <n v="16420.43140768"/>
    <n v="2619.8081153599996"/>
    <n v="16426.277181680001"/>
    <n v="62.924928709835022"/>
    <n v="37.075071290164978"/>
    <n v="40.693787545349565"/>
    <n v="66.061152621154577"/>
    <n v="17.883537289543717"/>
    <n v="82.11646271045629"/>
    <n v="65.357135281957085"/>
    <n v="100"/>
    <n v="15.948885352317294"/>
    <n v="40"/>
    <n v="65.050537324355176"/>
    <n v="52.040429859484142"/>
    <n v="46.03863915217282"/>
    <n v="100"/>
    <n v="565.40624032932146"/>
    <n v="0"/>
    <n v="80.961879177188337"/>
    <n v="80"/>
    <n v="0.83786546133104578"/>
    <n v="2"/>
    <n v="60"/>
    <n v="62.837865461331049"/>
    <n v="12.56757309226621"/>
    <n v="64.040429859484135"/>
    <n v="64.60800295175035"/>
    <s v="3. Vulnerable (&gt;=60 y &lt;70)"/>
  </r>
  <r>
    <s v="05120"/>
    <x v="2"/>
    <x v="0"/>
    <x v="24"/>
    <s v="Rural disperso"/>
    <n v="6"/>
    <s v="G4"/>
    <n v="0"/>
    <n v="2101.5638960000001"/>
    <n v="23533.02368052"/>
    <n v="35475.10620943"/>
    <n v="4465.3790010100001"/>
    <n v="631.46431524000002"/>
    <n v="33261.190695620004"/>
    <n v="8380.5055627199999"/>
    <n v="7216.8573232500003"/>
    <n v="3233.1383838200004"/>
    <n v="118.1433504"/>
    <n v="3681.9810863799976"/>
    <n v="2547.2617002299999"/>
    <n v="0"/>
    <n v="125814.68326474"/>
    <n v="45427.241646949995"/>
    <s v="Si"/>
    <n v="66.311039693627933"/>
    <n v="80"/>
    <n v="3320.9497059999999"/>
    <n v="5097.4661362500001"/>
    <n v="27809.406183619998"/>
    <n v="28208.776825740002"/>
    <n v="25634.58757652"/>
    <n v="35475.10620943"/>
    <n v="6347.3861370099976"/>
    <n v="35475.10620943"/>
    <n v="72.260777529979066"/>
    <n v="27.739222470020934"/>
    <n v="25.196047968972998"/>
    <n v="40.902557140284465"/>
    <n v="36.10647061866517"/>
    <n v="63.89352938133483"/>
    <n v="44.79981020830278"/>
    <n v="50"/>
    <n v="17.892507775840663"/>
    <n v="40"/>
    <n v="44.507061798328053"/>
    <n v="35.605649438662446"/>
    <n v="13.688960306372067"/>
    <n v="59.540064528491143"/>
    <n v="153.4942286852567"/>
    <n v="0"/>
    <n v="101.43609913668432"/>
    <n v="100"/>
    <n v="0.24682701387497619"/>
    <n v="0"/>
    <n v="53.180021509497045"/>
    <n v="53.426848523372023"/>
    <n v="10.685369704674406"/>
    <n v="46.241653740561858"/>
    <n v="46.291019143336854"/>
    <s v="2. Riesgo (&gt;=40 y &lt;60)"/>
  </r>
  <r>
    <s v="05125"/>
    <x v="2"/>
    <x v="0"/>
    <x v="25"/>
    <s v="Rural disperso"/>
    <n v="6"/>
    <s v="G4"/>
    <n v="0"/>
    <n v="1977.7188249999999"/>
    <n v="10058.58301593"/>
    <n v="18071.544820359999"/>
    <n v="1356.8811778099998"/>
    <n v="1101.9689247900001"/>
    <n v="14806.980329530001"/>
    <n v="4239.44077569"/>
    <n v="4455.9551996"/>
    <n v="2208.2940351799998"/>
    <n v="39.530568000000002"/>
    <n v="1071.74332641"/>
    <n v="2866.5496898200004"/>
    <n v="6.1976606199999997"/>
    <n v="51270.938212000001"/>
    <n v="8869.2454830000006"/>
    <s v="Si"/>
    <n v="59.221771091671592"/>
    <n v="80"/>
    <n v="1085.101897"/>
    <n v="2458.8501025999999"/>
    <n v="14752.140329530001"/>
    <n v="12012.73551253"/>
    <n v="12036.30184093"/>
    <n v="18071.544820359999"/>
    <n v="3977.8235842300001"/>
    <n v="18077.74248098"/>
    <n v="66.603613363310842"/>
    <n v="33.396386636689158"/>
    <n v="28.631366297118376"/>
    <n v="46.47935650124235"/>
    <n v="17.298777421093003"/>
    <n v="82.701222578906993"/>
    <n v="49.558263857280991"/>
    <n v="70"/>
    <n v="22.003984117016593"/>
    <n v="20"/>
    <n v="50.515393143367703"/>
    <n v="40.412314514694167"/>
    <n v="20.778228908328408"/>
    <n v="90.374802928879802"/>
    <n v="226.60084821508701"/>
    <n v="0"/>
    <n v="81.430458524608696"/>
    <n v="80"/>
    <n v="0.53309410175573568"/>
    <n v="0"/>
    <n v="56.791600976293267"/>
    <n v="57.324695078049004"/>
    <n v="11.464939015609801"/>
    <n v="51.770634709952823"/>
    <n v="51.877253530303967"/>
    <s v="2. Riesgo (&gt;=40 y &lt;60)"/>
  </r>
  <r>
    <s v="05129"/>
    <x v="2"/>
    <x v="0"/>
    <x v="26"/>
    <s v="Ciudades y aglomeraciones"/>
    <n v="3"/>
    <s v="G1"/>
    <n v="0"/>
    <n v="199.85167899999999"/>
    <n v="24539.472734999999"/>
    <n v="61309.703387000001"/>
    <n v="29714.174866999998"/>
    <n v="2907.099025"/>
    <n v="44756.131293999999"/>
    <n v="9020.2226410000003"/>
    <n v="33607.615810999996"/>
    <n v="18745.412261999998"/>
    <n v="1887.8198319999999"/>
    <n v="1691.3685440000045"/>
    <n v="15236.115743"/>
    <n v="0"/>
    <n v="214153.26785733999"/>
    <n v="53314.258270599996"/>
    <s v="Si"/>
    <n v="42.6456980017022"/>
    <n v="70"/>
    <n v="32375.716911"/>
    <n v="32621.273892000001"/>
    <n v="44756.131293999999"/>
    <n v="38394.103888999998"/>
    <n v="24739.324413999999"/>
    <n v="61309.703387000001"/>
    <n v="18815.304119000004"/>
    <n v="61309.703387000001"/>
    <n v="40.35140124205148"/>
    <n v="59.64859875794852"/>
    <n v="20.154160737769686"/>
    <n v="23.710545191016731"/>
    <n v="24.895374609046701"/>
    <n v="75.104625390953302"/>
    <n v="55.777274911195875"/>
    <n v="80"/>
    <n v="30.688949839202074"/>
    <n v="0"/>
    <n v="47.692753867983711"/>
    <n v="38.154203094386972"/>
    <n v="27.3543019982978"/>
    <n v="98.24423370174388"/>
    <n v="100.75846036606704"/>
    <n v="100"/>
    <n v="85.785126593698919"/>
    <n v="80"/>
    <n v="0"/>
    <n v="0"/>
    <n v="92.748077900581293"/>
    <n v="92.748077900581293"/>
    <n v="18.54961558011626"/>
    <n v="56.703818674503232"/>
    <n v="56.703818674503232"/>
    <s v="2. Riesgo (&gt;=40 y &lt;60)"/>
  </r>
  <r>
    <s v="05134"/>
    <x v="2"/>
    <x v="0"/>
    <x v="27"/>
    <s v="Rural"/>
    <n v="6"/>
    <s v="G4"/>
    <n v="0"/>
    <n v="2229.0684500000002"/>
    <n v="9671.7416130000001"/>
    <n v="18500.401744530001"/>
    <n v="1018.20134484"/>
    <n v="707.47939703999998"/>
    <n v="11481.06953644"/>
    <n v="2420.9285254400002"/>
    <n v="3978.9236878800002"/>
    <n v="1170.0337913200001"/>
    <n v="56.018099999999997"/>
    <n v="4210.4423115300015"/>
    <n v="1630.7322951800002"/>
    <n v="0"/>
    <n v="42753.470244999997"/>
    <n v="12573.947308000001"/>
    <s v="Si"/>
    <n v="66.280126803135801"/>
    <n v="80"/>
    <n v="1202.2954580000001"/>
    <n v="1725.6807418799999"/>
    <n v="11481.069536439998"/>
    <n v="10224.141105439998"/>
    <n v="11900.810063000001"/>
    <n v="18500.401744530001"/>
    <n v="5897.1927067100023"/>
    <n v="18500.401744530001"/>
    <n v="64.327306116575031"/>
    <n v="35.672693883424969"/>
    <n v="21.086263067706071"/>
    <n v="34.230847673571596"/>
    <n v="29.410354845921585"/>
    <n v="70.589645154078411"/>
    <n v="29.405786164836016"/>
    <n v="40"/>
    <n v="31.876025116338997"/>
    <n v="0"/>
    <n v="36.098637342215"/>
    <n v="28.878909873772002"/>
    <n v="13.719873196864199"/>
    <n v="59.67451999139486"/>
    <n v="143.53216843642105"/>
    <n v="50"/>
    <n v="89.05216602851668"/>
    <n v="80"/>
    <n v="0"/>
    <n v="0"/>
    <n v="63.224839997131618"/>
    <n v="63.224839997131618"/>
    <n v="12.644967999426324"/>
    <n v="41.52387787319833"/>
    <n v="41.52387787319833"/>
    <s v="2. Riesgo (&gt;=40 y &lt;60)"/>
  </r>
  <r>
    <s v="05138"/>
    <x v="2"/>
    <x v="0"/>
    <x v="28"/>
    <s v="Rural"/>
    <n v="6"/>
    <s v="G4"/>
    <n v="0"/>
    <n v="2127.2258470000002"/>
    <n v="15301.867469000001"/>
    <n v="26552.911930420003"/>
    <n v="5259.1349062099998"/>
    <n v="130.28196747999999"/>
    <n v="20313.970253359999"/>
    <n v="4032.4811328599999"/>
    <n v="7563.6775926900009"/>
    <n v="4281.7721392900012"/>
    <n v="417.76704599999999"/>
    <n v="3582.0849976600039"/>
    <n v="2023.6033132"/>
    <n v="309.06913043999998"/>
    <n v="54045.607608620005"/>
    <n v="20269.206369020001"/>
    <s v="Si"/>
    <n v="36.646503240929022"/>
    <n v="80"/>
    <n v="2164.1614249999998"/>
    <n v="5207.623064129999"/>
    <n v="19688.92147936"/>
    <n v="18797.115799250001"/>
    <n v="17429.093316000002"/>
    <n v="26552.911930420003"/>
    <n v="6023.455356860004"/>
    <n v="26861.981060860002"/>
    <n v="65.639103393524934"/>
    <n v="34.360896606475066"/>
    <n v="19.850777974793054"/>
    <n v="32.225195847893467"/>
    <n v="37.503892112385401"/>
    <n v="62.496107887614599"/>
    <n v="56.609659610930095"/>
    <n v="80"/>
    <n v="22.423719766658042"/>
    <n v="20"/>
    <n v="45.816440068396631"/>
    <n v="36.653152054717303"/>
    <n v="43.353496759070978"/>
    <n v="100"/>
    <n v="240.63006594482661"/>
    <n v="0"/>
    <n v="95.470520408927001"/>
    <n v="100"/>
    <n v="0.44080732870140182"/>
    <n v="0"/>
    <n v="66.666666666666671"/>
    <n v="67.107473995368068"/>
    <n v="13.421494799073614"/>
    <n v="49.986485388050639"/>
    <n v="50.074646853790917"/>
    <s v="2. Riesgo (&gt;=40 y &lt;60)"/>
  </r>
  <r>
    <s v="05142"/>
    <x v="2"/>
    <x v="0"/>
    <x v="29"/>
    <s v="Rural"/>
    <n v="6"/>
    <s v="G3"/>
    <n v="0"/>
    <n v="753.58828400000004"/>
    <n v="4649.3821099999996"/>
    <n v="8480.5993291599989"/>
    <n v="994.42640568000002"/>
    <n v="126.04755593"/>
    <n v="6951.679588519999"/>
    <n v="2060.3557753999999"/>
    <n v="1911.4926856100001"/>
    <n v="210.90284842999995"/>
    <n v="89.324274000000003"/>
    <n v="-98.572133540001232"/>
    <n v="834.27200835000008"/>
    <n v="440"/>
    <n v="28764.548500000001"/>
    <n v="11461.870599"/>
    <s v="Si"/>
    <n v="74.612395964414262"/>
    <n v="80"/>
    <n v="1004.1"/>
    <n v="1120.4739616100001"/>
    <n v="6878.5816255199998"/>
    <n v="5959.6826000199999"/>
    <n v="5402.9703939999999"/>
    <n v="8480.5993291599989"/>
    <n v="825.02414880999891"/>
    <n v="8920.5993291599989"/>
    <n v="63.709770787333767"/>
    <n v="36.290229212666233"/>
    <n v="29.638244242477324"/>
    <n v="50.866115839618971"/>
    <n v="39.847211921299582"/>
    <n v="60.152788078700418"/>
    <n v="11.033411219289919"/>
    <n v="20"/>
    <n v="9.2485282475710822"/>
    <n v="80"/>
    <n v="49.461826626197123"/>
    <n v="39.569461300957698"/>
    <n v="5.3876040355857384"/>
    <n v="23.433356862275019"/>
    <n v="111.58987766258342"/>
    <n v="80"/>
    <n v="86.641155465963763"/>
    <n v="80"/>
    <n v="0"/>
    <n v="2"/>
    <n v="61.144452287425004"/>
    <n v="63.144452287425004"/>
    <n v="12.628890457485001"/>
    <n v="51.798351758442699"/>
    <n v="52.198351758442698"/>
    <s v="2. Riesgo (&gt;=40 y &lt;60)"/>
  </r>
  <r>
    <s v="05145"/>
    <x v="2"/>
    <x v="0"/>
    <x v="30"/>
    <s v="Intermedio"/>
    <n v="6"/>
    <s v="G3"/>
    <n v="0"/>
    <n v="805.49496899999997"/>
    <n v="5009.7667123700003"/>
    <n v="9997.1304704200011"/>
    <n v="896.29543484999988"/>
    <n v="410.50404541"/>
    <n v="6902.7706756199996"/>
    <n v="1181.7249350499999"/>
    <n v="2112.82612926"/>
    <n v="100.17903557"/>
    <n v="48.859668299999996"/>
    <n v="1081.7127011100019"/>
    <n v="136.858341"/>
    <n v="250"/>
    <n v="87129.29371754"/>
    <n v="12735.570564239999"/>
    <s v="NO"/>
    <n v="94.462790393885314"/>
    <n v="80"/>
    <n v="1064.2059200000001"/>
    <n v="1306.7994802599997"/>
    <n v="6902.7706756199996"/>
    <n v="6461.8492812200002"/>
    <n v="5815.2616813700006"/>
    <n v="9997.1304704200011"/>
    <n v="1267.4307104100021"/>
    <n v="10247.130470420001"/>
    <n v="58.169308668887354"/>
    <n v="41.830691331112646"/>
    <n v="17.119574017195038"/>
    <n v="29.381168059730765"/>
    <n v="14.616864226544511"/>
    <n v="85.383135773455493"/>
    <n v="4.7414708755559962"/>
    <n v="20"/>
    <n v="12.368640314170349"/>
    <n v="60"/>
    <n v="47.318999032859779"/>
    <n v="37.855199226287823"/>
    <n v="0"/>
    <n v="0"/>
    <n v="122.79573489499096"/>
    <n v="70"/>
    <n v="93.612399786692961"/>
    <n v="100"/>
    <n v="0.19850050308428457"/>
    <n v="0"/>
    <n v="56.666666666666664"/>
    <n v="56.865167169750947"/>
    <n v="11.373033433950191"/>
    <n v="49.188532559621159"/>
    <n v="49.228232660238014"/>
    <s v="2. Riesgo (&gt;=40 y &lt;60)"/>
  </r>
  <r>
    <s v="05147"/>
    <x v="2"/>
    <x v="0"/>
    <x v="31"/>
    <s v="Intermedio"/>
    <n v="6"/>
    <s v="G2"/>
    <n v="0"/>
    <n v="1494.084503"/>
    <n v="30073.63428441"/>
    <n v="55678.065115239995"/>
    <n v="14389.284082159998"/>
    <n v="1838.3786418900002"/>
    <n v="46680.036479189999"/>
    <n v="13554.57502556"/>
    <n v="17851.621386049999"/>
    <n v="8558.1857678199995"/>
    <n v="777.46331592000001"/>
    <n v="2964.8774628199899"/>
    <n v="3391.7969113200002"/>
    <n v="0"/>
    <n v="116762.2515919"/>
    <n v="25775.767862410001"/>
    <s v="Si"/>
    <n v="66.493307291456262"/>
    <n v="80"/>
    <n v="14083"/>
    <n v="14094.454731110001"/>
    <n v="43419.752034190002"/>
    <n v="40986.050484190004"/>
    <n v="31567.718787409998"/>
    <n v="55678.065115239995"/>
    <n v="7134.1376900599898"/>
    <n v="55678.065115239995"/>
    <n v="56.696867468495057"/>
    <n v="43.303132531504943"/>
    <n v="29.037198871090514"/>
    <n v="34.533202894569406"/>
    <n v="22.075428925865378"/>
    <n v="77.924571074134619"/>
    <n v="47.94066366715419"/>
    <n v="70"/>
    <n v="12.813192547718868"/>
    <n v="60"/>
    <n v="57.152181300041796"/>
    <n v="45.72174504003344"/>
    <n v="13.506692708543738"/>
    <n v="58.747292521467337"/>
    <n v="100.08133729397146"/>
    <n v="100"/>
    <n v="94.394943692714719"/>
    <n v="100"/>
    <n v="0"/>
    <n v="0"/>
    <n v="86.249097507155781"/>
    <n v="86.249097507155781"/>
    <n v="17.249819501431158"/>
    <n v="62.971564541464602"/>
    <n v="62.971564541464602"/>
    <s v="3. Vulnerable (&gt;=60 y &lt;70)"/>
  </r>
  <r>
    <s v="05148"/>
    <x v="2"/>
    <x v="0"/>
    <x v="32"/>
    <s v="Intermedio"/>
    <n v="3"/>
    <s v="G1"/>
    <n v="0"/>
    <n v="1308.80321"/>
    <n v="19379.650433209998"/>
    <n v="61593.189645309998"/>
    <n v="30428.78748327"/>
    <n v="2694.4283909199999"/>
    <n v="40489.476753280003"/>
    <n v="10066.36922658"/>
    <n v="34825.544735880001"/>
    <n v="17558.362608780004"/>
    <n v="518.01924399999996"/>
    <n v="6514.5263349300003"/>
    <n v="6408.4569151699998"/>
    <n v="300"/>
    <n v="128736.651031"/>
    <n v="40055.606334999997"/>
    <s v="Si"/>
    <n v="47.660020432751821"/>
    <n v="80"/>
    <n v="25697.801427999999"/>
    <n v="32357.708239569998"/>
    <n v="37811.481183279997"/>
    <n v="32808.537560680001"/>
    <n v="20688.453643209999"/>
    <n v="61593.189645309998"/>
    <n v="13441.002494100001"/>
    <n v="61893.189645309998"/>
    <n v="33.588865526117978"/>
    <n v="66.411134473882015"/>
    <n v="24.861692552656997"/>
    <n v="29.248763690279652"/>
    <n v="31.114376530856422"/>
    <n v="68.885623469143582"/>
    <n v="50.418055889560875"/>
    <n v="70"/>
    <n v="21.716448241116787"/>
    <n v="20"/>
    <n v="50.909104326661051"/>
    <n v="40.727283461328845"/>
    <n v="32.339979567248179"/>
    <n v="100"/>
    <n v="125.91625135803817"/>
    <n v="70"/>
    <n v="86.768718214582222"/>
    <n v="80"/>
    <n v="8.0048917962908694E-2"/>
    <n v="0"/>
    <n v="83.333333333333329"/>
    <n v="83.413382251296241"/>
    <n v="16.682676450259248"/>
    <n v="57.39395012799551"/>
    <n v="57.409959911588089"/>
    <s v="2. Riesgo (&gt;=40 y &lt;60)"/>
  </r>
  <r>
    <s v="05150"/>
    <x v="2"/>
    <x v="0"/>
    <x v="33"/>
    <s v="Rural"/>
    <n v="6"/>
    <s v="G2"/>
    <n v="0"/>
    <n v="477.75175400000001"/>
    <n v="6343.413775"/>
    <n v="9669.0860389999998"/>
    <n v="1126.211315"/>
    <n v="613.35855900000001"/>
    <n v="8791.8272836199994"/>
    <n v="3554.4013137500001"/>
    <n v="2613.444035"/>
    <n v="732.03182430999982"/>
    <n v="34.672652999999997"/>
    <n v="-803.87963530999878"/>
    <n v="1232.4024280000001"/>
    <n v="0"/>
    <n v="82343.563678439998"/>
    <n v="6950.25574994"/>
    <s v="NO"/>
    <n v="96.462680058120355"/>
    <n v="80"/>
    <n v="1580.4465760000001"/>
    <n v="1739.569874"/>
    <n v="8591.5534636199991"/>
    <n v="8101.4764093800004"/>
    <n v="6821.1655289999999"/>
    <n v="9669.0860389999998"/>
    <n v="463.19544569000129"/>
    <n v="9669.0860389999998"/>
    <n v="70.546125057601216"/>
    <n v="29.453874942398784"/>
    <n v="40.428470659019695"/>
    <n v="48.080553023833758"/>
    <n v="8.4405573908380465"/>
    <n v="91.559442609161948"/>
    <n v="28.010235325739423"/>
    <n v="40"/>
    <n v="4.7904780640250264"/>
    <n v="100"/>
    <n v="61.818774115078895"/>
    <n v="49.45501929206312"/>
    <n v="0"/>
    <n v="0"/>
    <n v="110.06824908961681"/>
    <n v="80"/>
    <n v="94.295827217799712"/>
    <n v="100"/>
    <n v="0"/>
    <n v="0"/>
    <n v="60"/>
    <n v="60"/>
    <n v="12"/>
    <n v="61.45501929206312"/>
    <n v="61.45501929206312"/>
    <s v="3. Vulnerable (&gt;=60 y &lt;70)"/>
  </r>
  <r>
    <s v="05154"/>
    <x v="2"/>
    <x v="0"/>
    <x v="34"/>
    <s v="Ciudades y aglomeraciones"/>
    <n v="5"/>
    <s v="G1"/>
    <n v="0"/>
    <n v="2973.821868"/>
    <n v="71050.180446059996"/>
    <n v="113179.28612970999"/>
    <n v="23798.356093400002"/>
    <n v="1894.31408343"/>
    <n v="108850.99554173001"/>
    <n v="30852.618322120001"/>
    <n v="28666.49204483"/>
    <n v="13179.5256247"/>
    <n v="1255.9338211400002"/>
    <n v="5013.9176338499819"/>
    <n v="581.53244473000007"/>
    <n v="0"/>
    <n v="361149.39206824999"/>
    <n v="107072.02255327"/>
    <s v="NO"/>
    <n v="77.386545726649686"/>
    <n v="80"/>
    <n v="24871.426544000002"/>
    <n v="22827.329278830002"/>
    <n v="92678.402075730017"/>
    <n v="87176.778555609999"/>
    <n v="74024.002314059995"/>
    <n v="113179.28612970999"/>
    <n v="6851.3838997199819"/>
    <n v="113179.28612970999"/>
    <n v="65.404196161145791"/>
    <n v="34.595803838854209"/>
    <n v="28.343900915717477"/>
    <n v="33.345439301393135"/>
    <n v="29.647571034270364"/>
    <n v="70.352428965729644"/>
    <n v="45.975369445585606"/>
    <n v="70"/>
    <n v="6.0535669856301277"/>
    <n v="80"/>
    <n v="57.65873442119539"/>
    <n v="46.126987536956314"/>
    <n v="0"/>
    <n v="0"/>
    <n v="91.781342893405039"/>
    <n v="100"/>
    <n v="94.063747974825361"/>
    <n v="100"/>
    <n v="0"/>
    <n v="0"/>
    <n v="66.666666666666671"/>
    <n v="66.666666666666671"/>
    <n v="13.333333333333336"/>
    <n v="59.46032087028965"/>
    <n v="59.46032087028965"/>
    <s v="2. Riesgo (&gt;=40 y &lt;60)"/>
  </r>
  <r>
    <s v="05172"/>
    <x v="2"/>
    <x v="0"/>
    <x v="35"/>
    <s v="Intermedio"/>
    <n v="6"/>
    <s v="G2"/>
    <n v="0"/>
    <n v="1903.3380079999999"/>
    <n v="41682.045603749997"/>
    <n v="72454.178810279991"/>
    <n v="15083.25743946"/>
    <n v="4052.59460055"/>
    <n v="71027.249825729989"/>
    <n v="20512.23330267"/>
    <n v="21058.576320009997"/>
    <n v="10396.969810599998"/>
    <n v="339.05784876000001"/>
    <n v="2474.3994081399869"/>
    <n v="1316.7550591400002"/>
    <n v="0"/>
    <n v="162521.10208800001"/>
    <n v="61324.972518000002"/>
    <s v="NO"/>
    <n v="58.190028992804592"/>
    <n v="80"/>
    <n v="11286.726651000001"/>
    <n v="19135.852040009999"/>
    <n v="59318.172892730021"/>
    <n v="55059.477906930013"/>
    <n v="43585.383611749996"/>
    <n v="72454.178810279991"/>
    <n v="4130.2123160399869"/>
    <n v="72454.178810279991"/>
    <n v="60.155789945363352"/>
    <n v="39.844210054636648"/>
    <n v="28.879385521751313"/>
    <n v="34.345519487626596"/>
    <n v="37.733544585979047"/>
    <n v="62.266455414020953"/>
    <n v="49.37166526647259"/>
    <n v="70"/>
    <n v="5.7004473501174804"/>
    <n v="80"/>
    <n v="57.291236991256845"/>
    <n v="45.832989593005479"/>
    <n v="0"/>
    <n v="0"/>
    <n v="169.54297407667411"/>
    <n v="0"/>
    <n v="92.820589748269285"/>
    <n v="100"/>
    <n v="0.20305463469482654"/>
    <n v="0"/>
    <n v="33.333333333333336"/>
    <n v="33.536387968028166"/>
    <n v="6.7072775936056335"/>
    <n v="52.49965625967215"/>
    <n v="52.540267186611111"/>
    <s v="2. Riesgo (&gt;=40 y &lt;60)"/>
  </r>
  <r>
    <s v="05190"/>
    <x v="2"/>
    <x v="0"/>
    <x v="36"/>
    <s v="Intermedio"/>
    <n v="6"/>
    <s v="G2"/>
    <n v="0"/>
    <n v="1173.867047"/>
    <n v="8577.8325116800006"/>
    <n v="16655.944737500002"/>
    <n v="3903.1051547200004"/>
    <n v="323.90881791000004"/>
    <n v="12631.77607303"/>
    <n v="2655.5049241900001"/>
    <n v="5475.3541165300003"/>
    <n v="2638.1238596000003"/>
    <n v="91.102136000000002"/>
    <n v="1308.2139485400003"/>
    <n v="1384.1733092300001"/>
    <n v="0"/>
    <n v="75836.586773000003"/>
    <n v="31873.444148999999"/>
    <s v="Si"/>
    <n v="54.553629411932882"/>
    <n v="80"/>
    <n v="2997.9542390000001"/>
    <n v="4227.0139726300004"/>
    <n v="12510.500532029997"/>
    <n v="12178.369741999995"/>
    <n v="9751.6995586800003"/>
    <n v="16655.944737500002"/>
    <n v="2783.4893937700003"/>
    <n v="16655.944737500002"/>
    <n v="58.547862113906703"/>
    <n v="41.452137886093297"/>
    <n v="21.02241924522195"/>
    <n v="25.001429110048512"/>
    <n v="42.029112207286019"/>
    <n v="57.970887792713981"/>
    <n v="48.181794336106037"/>
    <n v="70"/>
    <n v="16.711687254239727"/>
    <n v="40"/>
    <n v="46.884890957771155"/>
    <n v="37.507912766216926"/>
    <n v="25.446370588067118"/>
    <n v="100"/>
    <n v="140.99661421249598"/>
    <n v="50"/>
    <n v="97.345183838331138"/>
    <n v="100"/>
    <n v="0.18285330981412107"/>
    <n v="0"/>
    <n v="83.333333333333329"/>
    <n v="83.516186643147449"/>
    <n v="16.703237328629491"/>
    <n v="54.17457943288359"/>
    <n v="54.211150094846417"/>
    <s v="2. Riesgo (&gt;=40 y &lt;60)"/>
  </r>
  <r>
    <s v="05197"/>
    <x v="2"/>
    <x v="0"/>
    <x v="37"/>
    <s v="Rural"/>
    <n v="6"/>
    <s v="G3"/>
    <n v="0"/>
    <n v="1494.703123"/>
    <n v="13929.66592098"/>
    <n v="24088.838661880003"/>
    <n v="3441.4998401499997"/>
    <n v="154.43346274000001"/>
    <n v="19706.213525849998"/>
    <n v="4571.8233454199999"/>
    <n v="5178.8166745299995"/>
    <n v="2126.3269028599993"/>
    <n v="35.179898999999999"/>
    <n v="2504.9393363600029"/>
    <n v="2013.2150598599999"/>
    <n v="0"/>
    <n v="170190.91319600001"/>
    <n v="20770.716896999998"/>
    <s v="Si"/>
    <n v="78.694594348597633"/>
    <n v="80"/>
    <n v="2569.0697679999998"/>
    <n v="3456.2905728899996"/>
    <n v="18531.409553849997"/>
    <n v="17446.441303849999"/>
    <n v="15424.369043979999"/>
    <n v="24088.838661880003"/>
    <n v="4553.3342952200028"/>
    <n v="24088.838661880003"/>
    <n v="64.031185813821253"/>
    <n v="35.968814186178747"/>
    <n v="23.19990768101048"/>
    <n v="39.816433858772562"/>
    <n v="12.204363033812179"/>
    <n v="87.795636966187828"/>
    <n v="41.058161284555858"/>
    <n v="50"/>
    <n v="18.902257427733709"/>
    <n v="40"/>
    <n v="50.71617700222783"/>
    <n v="40.572941601782269"/>
    <n v="1.3054056514023671"/>
    <n v="5.6778553652591341"/>
    <n v="134.53471042091215"/>
    <n v="60"/>
    <n v="94.145247036674604"/>
    <n v="100"/>
    <n v="0"/>
    <n v="0"/>
    <n v="55.225951788419707"/>
    <n v="55.225951788419707"/>
    <n v="11.045190357683943"/>
    <n v="51.618131959466211"/>
    <n v="51.618131959466211"/>
    <s v="2. Riesgo (&gt;=40 y &lt;60)"/>
  </r>
  <r>
    <s v="05206"/>
    <x v="2"/>
    <x v="0"/>
    <x v="38"/>
    <s v="Rural"/>
    <n v="6"/>
    <s v="G3"/>
    <n v="0"/>
    <n v="636.85875099999998"/>
    <n v="5138.8722940100006"/>
    <n v="9862.977350950001"/>
    <n v="1360.590854"/>
    <n v="369.38962320999997"/>
    <n v="11979.992919849999"/>
    <n v="6980.4023822299987"/>
    <n v="2643.5927812099999"/>
    <n v="1291.4771312199998"/>
    <n v="52.148893000000001"/>
    <n v="-1572.8895618899987"/>
    <n v="2120.6809539999999"/>
    <n v="7.1512000000000006E-2"/>
    <n v="57556.543045819999"/>
    <n v="3056.05782456"/>
    <s v="Si"/>
    <n v="72.144440760127708"/>
    <n v="80"/>
    <n v="1366.499131"/>
    <n v="1729.9804772100001"/>
    <n v="10083.751262850001"/>
    <n v="9338.1552383399994"/>
    <n v="5775.7310450100003"/>
    <n v="9862.977350950001"/>
    <n v="599.94028511000124"/>
    <n v="9863.0488629500014"/>
    <n v="58.559711124690786"/>
    <n v="41.440288875309214"/>
    <n v="58.2671661738962"/>
    <n v="100"/>
    <n v="5.3096618782804814"/>
    <n v="94.69033812171952"/>
    <n v="48.853104018118756"/>
    <n v="70"/>
    <n v="6.0827062042006483"/>
    <n v="80"/>
    <n v="77.226125399405731"/>
    <n v="61.780900319524591"/>
    <n v="7.8555592398722922"/>
    <n v="34.167715705309057"/>
    <n v="126.59945681370507"/>
    <n v="70"/>
    <n v="92.605965725702845"/>
    <n v="100"/>
    <n v="0.16723912514423711"/>
    <n v="0"/>
    <n v="68.055905235103026"/>
    <n v="68.223144360247261"/>
    <n v="13.644628872049452"/>
    <n v="75.392081366545199"/>
    <n v="75.425529191574043"/>
    <s v="4. Solvente (&gt;=70 y &lt;80)"/>
  </r>
  <r>
    <s v="05209"/>
    <x v="2"/>
    <x v="0"/>
    <x v="39"/>
    <s v="Intermedio"/>
    <n v="6"/>
    <s v="G3"/>
    <n v="0"/>
    <n v="1534.1888349999999"/>
    <n v="15749.403109999999"/>
    <n v="24674.546458999997"/>
    <n v="4037.676003"/>
    <n v="614.34206400000005"/>
    <n v="18802.875787000001"/>
    <n v="1839.583971"/>
    <n v="6321.8417589999999"/>
    <n v="2233.3596010000001"/>
    <n v="183.01859099999999"/>
    <n v="2303.279303999996"/>
    <n v="1982.6063710000001"/>
    <n v="0"/>
    <n v="104364.31814552999"/>
    <n v="20062.871665400002"/>
    <s v="Si"/>
    <n v="70.386045342780363"/>
    <n v="80"/>
    <n v="3455.0703939999999"/>
    <n v="4530.7614270000004"/>
    <n v="18282.784996999999"/>
    <n v="17525.196986999999"/>
    <n v="17283.591945"/>
    <n v="24674.546458999997"/>
    <n v="4468.9042659999959"/>
    <n v="24674.546458999997"/>
    <n v="70.046239649101395"/>
    <n v="29.953760350898605"/>
    <n v="9.7835245620877753"/>
    <n v="16.790802100945168"/>
    <n v="19.223880366298651"/>
    <n v="80.776119633701342"/>
    <n v="35.327673265793308"/>
    <n v="50"/>
    <n v="18.11139375317665"/>
    <n v="40"/>
    <n v="43.504136417109024"/>
    <n v="34.803309133687222"/>
    <n v="9.6139546572196366"/>
    <n v="41.815847796592102"/>
    <n v="131.13369368300056"/>
    <n v="60"/>
    <n v="95.856276764594057"/>
    <n v="100"/>
    <n v="9.6782946563763628E-2"/>
    <n v="0"/>
    <n v="67.271949265530694"/>
    <n v="67.368732212094457"/>
    <n v="13.473746442418893"/>
    <n v="48.257698986793358"/>
    <n v="48.277055576106115"/>
    <s v="2. Riesgo (&gt;=40 y &lt;60)"/>
  </r>
  <r>
    <s v="05212"/>
    <x v="2"/>
    <x v="0"/>
    <x v="40"/>
    <s v="Ciudades y aglomeraciones"/>
    <n v="3"/>
    <s v="G1"/>
    <n v="0"/>
    <n v="101.735266"/>
    <n v="23985.6768343"/>
    <n v="76918.004024170004"/>
    <n v="39934.817207400003"/>
    <n v="4055.9527892399997"/>
    <n v="46749.133744999999"/>
    <n v="12119.376248"/>
    <n v="44662.444780640006"/>
    <n v="26622.545246640006"/>
    <n v="776.80832199999998"/>
    <n v="12128.970745170009"/>
    <n v="20158.51268475"/>
    <n v="0"/>
    <n v="277727.55810999998"/>
    <n v="29237.897387659999"/>
    <s v="Si"/>
    <n v="42.68927115039682"/>
    <n v="70"/>
    <n v="37715.744106999999"/>
    <n v="43990.769996639996"/>
    <n v="46749.133744999999"/>
    <n v="45495.359213000003"/>
    <n v="24087.4121003"/>
    <n v="76918.004024170004"/>
    <n v="33064.291751920013"/>
    <n v="76918.004024170004"/>
    <n v="31.31570092839512"/>
    <n v="68.684299071604883"/>
    <n v="25.924279825390808"/>
    <n v="30.498854124575871"/>
    <n v="10.527546343125122"/>
    <n v="89.472453656874876"/>
    <n v="59.608347409992611"/>
    <n v="80"/>
    <n v="42.986414132028422"/>
    <n v="0"/>
    <n v="53.731121370611127"/>
    <n v="42.984897096488908"/>
    <n v="27.31072884960318"/>
    <n v="98.087738734197586"/>
    <n v="116.63768285159024"/>
    <n v="80"/>
    <n v="97.318079648622174"/>
    <n v="100"/>
    <n v="0"/>
    <n v="0"/>
    <n v="92.695912911399205"/>
    <n v="92.695912911399205"/>
    <n v="18.539182582279842"/>
    <n v="61.52407967876875"/>
    <n v="61.52407967876875"/>
    <s v="3. Vulnerable (&gt;=60 y &lt;70)"/>
  </r>
  <r>
    <s v="05234"/>
    <x v="2"/>
    <x v="0"/>
    <x v="41"/>
    <s v="Rural"/>
    <n v="6"/>
    <s v="G4"/>
    <n v="0"/>
    <n v="2303.7126760000001"/>
    <n v="24120.930357290003"/>
    <n v="38803.984402070004"/>
    <n v="6151.0368137000005"/>
    <n v="736.10033767999994"/>
    <n v="35495.932333300007"/>
    <n v="9163.3203213000015"/>
    <n v="9212.1666933800007"/>
    <n v="5547.8719804300008"/>
    <n v="220.316935"/>
    <n v="3871.0083618200006"/>
    <n v="237.112154"/>
    <n v="3.6341429999999999"/>
    <n v="64947.816549000003"/>
    <n v="19965.650742000002"/>
    <s v="Si"/>
    <n v="40.226258692688468"/>
    <n v="80"/>
    <n v="3241.78"/>
    <n v="6870.9312823800001"/>
    <n v="31268.681327300001"/>
    <n v="27573.498116700001"/>
    <n v="26424.643033290002"/>
    <n v="38803.984402070004"/>
    <n v="4328.4374508200008"/>
    <n v="38807.618545070007"/>
    <n v="68.097757074349246"/>
    <n v="31.902242925650754"/>
    <n v="25.815127872281757"/>
    <n v="41.907554080704259"/>
    <n v="30.741065370437632"/>
    <n v="69.258934629562361"/>
    <n v="60.22331298473771"/>
    <n v="80"/>
    <n v="11.153576573612945"/>
    <n v="60"/>
    <n v="56.61374632718347"/>
    <n v="45.290997061746779"/>
    <n v="39.773741307311532"/>
    <n v="100"/>
    <n v="211.9493390168364"/>
    <n v="0"/>
    <n v="88.182478269802132"/>
    <n v="80"/>
    <n v="0.65829205439789606"/>
    <n v="2"/>
    <n v="60"/>
    <n v="62.658292054397897"/>
    <n v="12.531658410879579"/>
    <n v="57.290997061746779"/>
    <n v="57.822655472626359"/>
    <s v="2. Riesgo (&gt;=40 y &lt;60)"/>
  </r>
  <r>
    <s v="05237"/>
    <x v="2"/>
    <x v="0"/>
    <x v="42"/>
    <s v="Intermedio"/>
    <n v="6"/>
    <s v="G1"/>
    <n v="0"/>
    <n v="1424.5794559999999"/>
    <n v="9663.1235350999996"/>
    <n v="23977.981272159999"/>
    <n v="6864.7862388200001"/>
    <n v="3800.4582859899997"/>
    <n v="13761.640918680001"/>
    <n v="4394.3623694300004"/>
    <n v="12311.333695809999"/>
    <n v="5983.0181132799989"/>
    <n v="462.40625399999999"/>
    <n v="3888.0247709499999"/>
    <n v="4179.1262605800002"/>
    <n v="1020.893939"/>
    <n v="93088.068051869996"/>
    <n v="25496.808171709999"/>
    <s v="Si"/>
    <n v="47.619058931107787"/>
    <n v="80"/>
    <n v="9495.1460000000006"/>
    <n v="10665.244524809999"/>
    <n v="13761.640918679999"/>
    <n v="11962.618424670001"/>
    <n v="11087.702991099999"/>
    <n v="23977.981272159999"/>
    <n v="8529.5572855299997"/>
    <n v="24998.875211160001"/>
    <n v="46.241186300256004"/>
    <n v="53.758813699743996"/>
    <n v="31.931965057052963"/>
    <n v="37.56664990293249"/>
    <n v="27.389985317455309"/>
    <n v="72.610014682544687"/>
    <n v="48.597643936141871"/>
    <n v="70"/>
    <n v="34.119764243321775"/>
    <n v="0"/>
    <n v="46.787095657044233"/>
    <n v="37.429676525635386"/>
    <n v="32.380941068892213"/>
    <n v="100"/>
    <n v="112.32312304423755"/>
    <n v="80"/>
    <n v="86.927267579202635"/>
    <n v="80"/>
    <n v="0"/>
    <n v="0"/>
    <n v="86.666666666666671"/>
    <n v="86.666666666666671"/>
    <n v="17.333333333333336"/>
    <n v="54.763009858968722"/>
    <n v="54.763009858968722"/>
    <s v="2. Riesgo (&gt;=40 y &lt;60)"/>
  </r>
  <r>
    <s v="05240"/>
    <x v="2"/>
    <x v="0"/>
    <x v="43"/>
    <s v="Rural"/>
    <n v="6"/>
    <s v="G3"/>
    <n v="0"/>
    <n v="1288.826546"/>
    <n v="10128.72132597"/>
    <n v="16793.59367789"/>
    <n v="2377.7442877000003"/>
    <n v="301.196482"/>
    <n v="11557.983253120001"/>
    <n v="715.84432700000002"/>
    <n v="4003.5734937000002"/>
    <n v="1468.5771147600003"/>
    <n v="217.29679999999999"/>
    <n v="2955.9228268299994"/>
    <n v="1810.6145771099998"/>
    <n v="150.72772900000001"/>
    <n v="77198.153971000007"/>
    <n v="14011.017809999999"/>
    <s v="Si"/>
    <n v="56.455549662477686"/>
    <n v="80"/>
    <n v="2048.8000000000002"/>
    <n v="2678.9407697000001"/>
    <n v="11302.674472120001"/>
    <n v="11095.596921120001"/>
    <n v="11417.54787197"/>
    <n v="16793.59367789"/>
    <n v="4983.8342039399995"/>
    <n v="16944.321406889998"/>
    <n v="67.987520068453492"/>
    <n v="32.012479931546508"/>
    <n v="6.1935054872722937"/>
    <n v="10.629494952248074"/>
    <n v="18.149420794781349"/>
    <n v="81.850579205218651"/>
    <n v="36.681657451048288"/>
    <n v="50"/>
    <n v="29.413005597931139"/>
    <n v="20"/>
    <n v="38.898510817802652"/>
    <n v="31.118808654242123"/>
    <n v="23.544450337522314"/>
    <n v="100"/>
    <n v="130.75657798223349"/>
    <n v="60"/>
    <n v="98.167888923008519"/>
    <n v="100"/>
    <n v="7.6875775033304894E-2"/>
    <n v="0"/>
    <n v="86.666666666666671"/>
    <n v="86.743542441699972"/>
    <n v="17.348708488339994"/>
    <n v="48.452141987575459"/>
    <n v="48.467517142582118"/>
    <s v="2. Riesgo (&gt;=40 y &lt;60)"/>
  </r>
  <r>
    <s v="05250"/>
    <x v="2"/>
    <x v="0"/>
    <x v="44"/>
    <s v="Intermedio"/>
    <n v="6"/>
    <s v="G2"/>
    <n v="0"/>
    <n v="12698.665417"/>
    <n v="43120.844326890001"/>
    <n v="71880.477213609993"/>
    <n v="8248.8377719999989"/>
    <n v="207.91261600000001"/>
    <n v="60204.196540199999"/>
    <n v="8789.0203928400006"/>
    <n v="21155.415804999997"/>
    <n v="12345.225963279998"/>
    <n v="712.02809976999993"/>
    <n v="4185.8005126899952"/>
    <n v="0"/>
    <n v="0"/>
    <n v="208296.35521017"/>
    <n v="37722.429053749998"/>
    <s v="Si"/>
    <n v="44.425314826083174"/>
    <n v="80"/>
    <n v="6723.7074359999997"/>
    <n v="8456.7503880000004"/>
    <n v="58884.486859199991"/>
    <n v="54540.286138699987"/>
    <n v="55819.509743889997"/>
    <n v="71880.477213609993"/>
    <n v="4897.8286124599954"/>
    <n v="71880.477213609993"/>
    <n v="77.6560088464758"/>
    <n v="22.3439911535242"/>
    <n v="14.598683975412461"/>
    <n v="17.361843955910622"/>
    <n v="18.109980376607286"/>
    <n v="81.890019623392718"/>
    <n v="58.354919974497754"/>
    <n v="80"/>
    <n v="6.8138509958760132"/>
    <n v="80"/>
    <n v="56.319170946565507"/>
    <n v="45.055336757252405"/>
    <n v="35.574685173916826"/>
    <n v="100"/>
    <n v="125.77510946893615"/>
    <n v="70"/>
    <n v="92.622503901770386"/>
    <n v="100"/>
    <n v="0"/>
    <n v="0"/>
    <n v="90"/>
    <n v="90"/>
    <n v="18"/>
    <n v="63.055336757252405"/>
    <n v="63.055336757252405"/>
    <s v="3. Vulnerable (&gt;=60 y &lt;70)"/>
  </r>
  <r>
    <s v="05264"/>
    <x v="2"/>
    <x v="0"/>
    <x v="45"/>
    <s v="Rural"/>
    <n v="6"/>
    <s v="G1"/>
    <n v="0"/>
    <n v="904.15500399999996"/>
    <n v="4122.8078150000001"/>
    <n v="14995.19655479"/>
    <n v="5829.5927839999995"/>
    <n v="1142.4071590000001"/>
    <n v="8496.3143191500003"/>
    <n v="3068.8990571499999"/>
    <n v="8197.7568200000005"/>
    <n v="3582.4842755600002"/>
    <n v="311.320131"/>
    <n v="2424.6338921999995"/>
    <n v="2760.65832628"/>
    <n v="0"/>
    <n v="94301.831711000006"/>
    <n v="12757.436729999999"/>
    <s v="Si"/>
    <n v="54.225107247726555"/>
    <n v="80"/>
    <n v="6887.5"/>
    <n v="6971.9999429999998"/>
    <n v="7955.2901181499992"/>
    <n v="7649.0660531499998"/>
    <n v="5026.9628190000003"/>
    <n v="14995.19655479"/>
    <n v="5496.6123494799995"/>
    <n v="14995.19655479"/>
    <n v="33.52382078242389"/>
    <n v="66.476179217576117"/>
    <n v="36.120356920328987"/>
    <n v="42.494121497707653"/>
    <n v="13.528302153341826"/>
    <n v="86.471697846658174"/>
    <n v="43.700787352216189"/>
    <n v="50"/>
    <n v="36.655820611595686"/>
    <n v="0"/>
    <n v="49.088399712388387"/>
    <n v="39.270719769910713"/>
    <n v="25.774892752273445"/>
    <n v="100"/>
    <n v="101.22685942649728"/>
    <n v="100"/>
    <n v="96.150686392928023"/>
    <n v="100"/>
    <n v="0"/>
    <n v="0"/>
    <n v="100"/>
    <n v="100"/>
    <n v="20"/>
    <n v="59.270719769910713"/>
    <n v="59.270719769910713"/>
    <s v="2. Riesgo (&gt;=40 y &lt;60)"/>
  </r>
  <r>
    <s v="05266"/>
    <x v="2"/>
    <x v="0"/>
    <x v="46"/>
    <s v="Ciudades y aglomeraciones"/>
    <n v="1"/>
    <s v="G1"/>
    <n v="0"/>
    <n v="317.26791300000002"/>
    <n v="80861.264842000004"/>
    <n v="440337.52923709992"/>
    <n v="270451.31108536996"/>
    <n v="46787.12561599"/>
    <n v="343694.20833974995"/>
    <n v="110983.83091594999"/>
    <n v="326341.10965418996"/>
    <n v="226856.54207877995"/>
    <n v="4134.5878549999998"/>
    <n v="-2841.2466780600371"/>
    <n v="42339.160506430002"/>
    <n v="12657.668621999999"/>
    <n v="1676452.8826349999"/>
    <n v="213912.37824699999"/>
    <s v="NO"/>
    <n v="41.312493283640663"/>
    <n v="65"/>
    <n v="334462.68023100001"/>
    <n v="317238.43670136004"/>
    <n v="343694.20833975001"/>
    <n v="290019.51052964001"/>
    <n v="81178.532755000007"/>
    <n v="440337.52923709992"/>
    <n v="43632.501683369963"/>
    <n v="452995.19785909995"/>
    <n v="18.435524425012019"/>
    <n v="81.564475574987981"/>
    <n v="32.291446356361007"/>
    <n v="37.989564937870931"/>
    <n v="12.759820479462491"/>
    <n v="87.240179520537509"/>
    <n v="69.515159251364423"/>
    <n v="100"/>
    <n v="9.6320009328093263"/>
    <n v="80"/>
    <n v="77.358844006679277"/>
    <n v="61.887075205343422"/>
    <n v="0"/>
    <n v="0"/>
    <n v="94.850174758587755"/>
    <n v="100"/>
    <n v="84.383007770369161"/>
    <n v="80"/>
    <n v="0"/>
    <n v="0"/>
    <n v="60"/>
    <n v="60"/>
    <n v="12"/>
    <n v="73.887075205343422"/>
    <n v="73.887075205343422"/>
    <s v="4. Solvente (&gt;=70 y &lt;80)"/>
  </r>
  <r>
    <s v="05282"/>
    <x v="2"/>
    <x v="0"/>
    <x v="47"/>
    <s v="Intermedio"/>
    <n v="6"/>
    <s v="G3"/>
    <n v="0"/>
    <n v="1360.9954009999999"/>
    <n v="11826.8005357"/>
    <n v="22168.360065950001"/>
    <n v="5917.6119615500002"/>
    <n v="560.85860855999999"/>
    <n v="13981.513322319999"/>
    <n v="1538.4691539999999"/>
    <n v="7869.7671159900001"/>
    <n v="3099.2178209200001"/>
    <n v="286.73850732"/>
    <n v="4016.4373945600018"/>
    <n v="2940.4967623699999"/>
    <n v="0"/>
    <n v="76622.967323000004"/>
    <n v="34946.565351999998"/>
    <s v="Si"/>
    <n v="54.676260087914379"/>
    <n v="80"/>
    <n v="5494.2890520000001"/>
    <n v="6478.470570110002"/>
    <n v="13381.37337632"/>
    <n v="12463.124734159999"/>
    <n v="13187.7959367"/>
    <n v="22168.360065950001"/>
    <n v="7243.6726642500016"/>
    <n v="22168.360065950001"/>
    <n v="59.489271635190093"/>
    <n v="40.510728364809907"/>
    <n v="11.003595380079476"/>
    <n v="18.884727201662173"/>
    <n v="45.608472985240347"/>
    <n v="54.391527014759653"/>
    <n v="39.381315549006878"/>
    <n v="50"/>
    <n v="32.675726317600216"/>
    <n v="0"/>
    <n v="32.757396516246345"/>
    <n v="26.205917212997079"/>
    <n v="25.323739912085621"/>
    <n v="100"/>
    <n v="117.9128092605857"/>
    <n v="80"/>
    <n v="93.137859498151698"/>
    <n v="100"/>
    <n v="0"/>
    <n v="0"/>
    <n v="93.333333333333329"/>
    <n v="93.333333333333329"/>
    <n v="18.666666666666668"/>
    <n v="44.87258387966375"/>
    <n v="44.87258387966375"/>
    <s v="2. Riesgo (&gt;=40 y &lt;60)"/>
  </r>
  <r>
    <s v="05284"/>
    <x v="2"/>
    <x v="0"/>
    <x v="48"/>
    <s v="Rural"/>
    <n v="6"/>
    <s v="G4"/>
    <n v="0"/>
    <n v="2041.7306920000001"/>
    <n v="19744.294947279999"/>
    <n v="28288.296316369997"/>
    <n v="2310.5160649899999"/>
    <n v="268.89879430000002"/>
    <n v="24278.539442550002"/>
    <n v="3152.9067195299999"/>
    <n v="4671.1773683900001"/>
    <n v="1523.8404722300002"/>
    <n v="223.28357700000001"/>
    <n v="1424.5528136599969"/>
    <n v="1870.8730168299999"/>
    <n v="6.1367982000000003"/>
    <n v="96213.846165710012"/>
    <n v="12303.28609243"/>
    <s v="Si"/>
    <n v="51.542191631060454"/>
    <n v="80"/>
    <n v="2030.5"/>
    <n v="2579.4148592900001"/>
    <n v="23716.406606550001"/>
    <n v="23492.628890399999"/>
    <n v="21786.02563928"/>
    <n v="28288.296316369997"/>
    <n v="3518.7094074899969"/>
    <n v="28294.433114569998"/>
    <n v="77.014272601043018"/>
    <n v="22.985727398956982"/>
    <n v="12.98639371198866"/>
    <n v="21.081747086088679"/>
    <n v="12.787438173129399"/>
    <n v="87.212561826870598"/>
    <n v="32.62219248067683"/>
    <n v="40"/>
    <n v="12.436048438369543"/>
    <n v="60"/>
    <n v="46.25600726238325"/>
    <n v="37.0048058099066"/>
    <n v="28.457808368939546"/>
    <n v="100"/>
    <n v="127.0334823585324"/>
    <n v="70"/>
    <n v="99.056443415470028"/>
    <n v="100"/>
    <n v="0"/>
    <n v="2"/>
    <n v="90"/>
    <n v="92"/>
    <n v="18.400000000000002"/>
    <n v="55.0048058099066"/>
    <n v="55.404805809906605"/>
    <s v="2. Riesgo (&gt;=40 y &lt;60)"/>
  </r>
  <r>
    <s v="05306"/>
    <x v="2"/>
    <x v="0"/>
    <x v="49"/>
    <s v="Rural"/>
    <n v="6"/>
    <s v="G3"/>
    <n v="0"/>
    <n v="1152.6028389999999"/>
    <n v="5565.8790939999999"/>
    <n v="12446.757047999999"/>
    <n v="2186.2683459999998"/>
    <n v="88.776652999999996"/>
    <n v="8456.9093990000001"/>
    <n v="2561.948907"/>
    <n v="3433.1880259999998"/>
    <n v="1341.7955909999996"/>
    <n v="80.912572999999995"/>
    <n v="1996.1698940000006"/>
    <n v="758.33521599999995"/>
    <n v="499.73688900000002"/>
    <n v="28535.896913"/>
    <n v="5549.5343480000001"/>
    <s v="Si"/>
    <n v="63.570483011376801"/>
    <n v="80"/>
    <n v="1433.2276830000001"/>
    <n v="2275.0449990000002"/>
    <n v="8359.1947189999992"/>
    <n v="7550.1534030000003"/>
    <n v="6718.481933"/>
    <n v="12446.757047999999"/>
    <n v="2835.4176830000006"/>
    <n v="12946.493936999999"/>
    <n v="53.977770330783116"/>
    <n v="46.022229669216884"/>
    <n v="30.294151044150258"/>
    <n v="51.991804361548127"/>
    <n v="19.447555354294185"/>
    <n v="80.552444645705819"/>
    <n v="39.083079075145292"/>
    <n v="50"/>
    <n v="21.901046698802471"/>
    <n v="20"/>
    <n v="49.71329573529416"/>
    <n v="39.770636588235334"/>
    <n v="16.429516988623199"/>
    <n v="71.460102139328896"/>
    <n v="158.73577003745331"/>
    <n v="0"/>
    <n v="90.321540014361773"/>
    <n v="100"/>
    <n v="0.18135788839933487"/>
    <n v="0"/>
    <n v="57.153367379776306"/>
    <n v="57.334725268175639"/>
    <n v="11.466945053635129"/>
    <n v="51.201310064190594"/>
    <n v="51.237581641870463"/>
    <s v="2. Riesgo (&gt;=40 y &lt;60)"/>
  </r>
  <r>
    <s v="05308"/>
    <x v="2"/>
    <x v="0"/>
    <x v="50"/>
    <s v="Ciudades y aglomeraciones"/>
    <n v="3"/>
    <s v="G1"/>
    <n v="0"/>
    <n v="91.000230000000002"/>
    <n v="20303.776935000002"/>
    <n v="73306.96794100001"/>
    <n v="43388.47686000001"/>
    <n v="3642.8470940000002"/>
    <n v="53099.513200999994"/>
    <n v="14477.843290000001"/>
    <n v="47136.928070000009"/>
    <n v="25349.88996139001"/>
    <n v="782.07317461000002"/>
    <n v="-1579.5833686099795"/>
    <n v="11160.981441"/>
    <n v="2826.8427499999998"/>
    <n v="305255.02897650999"/>
    <n v="69521.525761740006"/>
    <s v="Si"/>
    <n v="44.545557227622545"/>
    <n v="70"/>
    <n v="46013.319686000003"/>
    <n v="47031.323954"/>
    <n v="53099.513201000002"/>
    <n v="46311.264443"/>
    <n v="20394.777165000003"/>
    <n v="73306.96794100001"/>
    <n v="10363.47124700002"/>
    <n v="76133.810691000006"/>
    <n v="27.821062223463432"/>
    <n v="72.178937776536571"/>
    <n v="27.265491559586177"/>
    <n v="32.076734833583274"/>
    <n v="22.77489939963932"/>
    <n v="77.225100600360676"/>
    <n v="53.779257578568817"/>
    <n v="70"/>
    <n v="13.612179861929746"/>
    <n v="60"/>
    <n v="62.296154642096099"/>
    <n v="49.836923713676882"/>
    <n v="25.454442772377455"/>
    <n v="91.420801913817158"/>
    <n v="102.2124121340233"/>
    <n v="100"/>
    <n v="87.215986835314027"/>
    <n v="80"/>
    <n v="0"/>
    <n v="2"/>
    <n v="90.473600637939057"/>
    <n v="92.473600637939057"/>
    <n v="18.494720127587811"/>
    <n v="67.931643841264702"/>
    <n v="68.331643841264693"/>
    <s v="3. Vulnerable (&gt;=60 y &lt;70)"/>
  </r>
  <r>
    <s v="05310"/>
    <x v="2"/>
    <x v="0"/>
    <x v="51"/>
    <s v="Rural"/>
    <n v="6"/>
    <s v="G2"/>
    <n v="0"/>
    <n v="1483.331295"/>
    <n v="7916.40052268"/>
    <n v="18691.811162589998"/>
    <n v="2449.04308864"/>
    <n v="1081.0937288499999"/>
    <n v="13328.41761601"/>
    <n v="3685.767836"/>
    <n v="5293.1150828899999"/>
    <n v="2410.3162062699998"/>
    <n v="87.809044999999998"/>
    <n v="3046.9870129599985"/>
    <n v="2550.7507735999998"/>
    <n v="222.101934"/>
    <n v="77374.541102000003"/>
    <n v="12868.284833"/>
    <s v="Si"/>
    <n v="63.057375860179363"/>
    <n v="80"/>
    <n v="2774.7570470000001"/>
    <n v="3530.1368174899999"/>
    <n v="12762.02527301"/>
    <n v="11816.198054009999"/>
    <n v="9399.7318176799999"/>
    <n v="18691.811162589998"/>
    <n v="5685.5468315599983"/>
    <n v="18913.913096589997"/>
    <n v="50.287966938659906"/>
    <n v="49.712033061340094"/>
    <n v="27.653454012220344"/>
    <n v="32.887550289515417"/>
    <n v="16.631161425611836"/>
    <n v="83.368838574388164"/>
    <n v="45.536818461804273"/>
    <n v="70"/>
    <n v="30.060129823611437"/>
    <n v="0"/>
    <n v="47.193684385048734"/>
    <n v="37.754947508038988"/>
    <n v="16.942624139820637"/>
    <n v="73.691859132451654"/>
    <n v="127.22327604525586"/>
    <n v="70"/>
    <n v="92.588737298614348"/>
    <n v="100"/>
    <n v="7.7259017921138984E-2"/>
    <n v="0"/>
    <n v="81.230619710817223"/>
    <n v="81.307878728738359"/>
    <n v="16.261575745747674"/>
    <n v="54.001071450202431"/>
    <n v="54.016523253786659"/>
    <s v="2. Riesgo (&gt;=40 y &lt;60)"/>
  </r>
  <r>
    <s v="05313"/>
    <x v="2"/>
    <x v="0"/>
    <x v="52"/>
    <s v="Intermedio"/>
    <n v="6"/>
    <s v="G4"/>
    <n v="0"/>
    <n v="1120.1391719999999"/>
    <n v="8435.40642415"/>
    <n v="17401.035567439998"/>
    <n v="2400.7130747900001"/>
    <n v="94.324742950000001"/>
    <n v="19272.191887369998"/>
    <n v="9367.8567813999998"/>
    <n v="3953.29396034"/>
    <n v="1652.7774134200004"/>
    <n v="52.878726999999998"/>
    <n v="2160.4559231499989"/>
    <n v="1306.2248569600001"/>
    <n v="0"/>
    <n v="76624.199651999996"/>
    <n v="13937.940913"/>
    <s v="Si"/>
    <n v="53.277123692693763"/>
    <n v="80"/>
    <n v="1912.441014"/>
    <n v="2406.6853957399999"/>
    <n v="12940.063097369999"/>
    <n v="11384.51646848"/>
    <n v="9555.5455961499993"/>
    <n v="17401.035567439998"/>
    <n v="3519.5595071099988"/>
    <n v="17401.035567439998"/>
    <n v="54.913660506676329"/>
    <n v="45.086339493323671"/>
    <n v="48.608154361202736"/>
    <n v="78.909113591590852"/>
    <n v="18.189998690102076"/>
    <n v="81.810001309897928"/>
    <n v="41.807602217312834"/>
    <n v="50"/>
    <n v="20.226149722351202"/>
    <n v="20"/>
    <n v="55.16109087896249"/>
    <n v="44.128872703169996"/>
    <n v="26.722876307306237"/>
    <n v="100"/>
    <n v="125.84364056835689"/>
    <n v="70"/>
    <n v="87.978832736865442"/>
    <n v="80"/>
    <n v="0.25361211538790951"/>
    <n v="0"/>
    <n v="83.333333333333329"/>
    <n v="83.586945448721238"/>
    <n v="16.717389089744248"/>
    <n v="60.795539369836661"/>
    <n v="60.846261792914248"/>
    <s v="3. Vulnerable (&gt;=60 y &lt;70)"/>
  </r>
  <r>
    <s v="05315"/>
    <x v="2"/>
    <x v="0"/>
    <x v="53"/>
    <s v="Intermedio"/>
    <n v="6"/>
    <s v="G3"/>
    <n v="0"/>
    <n v="1326.0289600000001"/>
    <n v="6397.0149535399996"/>
    <n v="12311.421746489999"/>
    <n v="1402.6843866500001"/>
    <n v="80.748602950000006"/>
    <n v="8057.9064692100001"/>
    <n v="1686.5377578100001"/>
    <n v="2990.0211998000004"/>
    <n v="981.47658329000046"/>
    <n v="119.956194"/>
    <n v="2352.6472307700005"/>
    <n v="1208.5210591800001"/>
    <n v="0.66559699999999999"/>
    <n v="74551.786410570014"/>
    <n v="8317.5177077999997"/>
    <s v="Si"/>
    <n v="66.539375056413363"/>
    <n v="80"/>
    <n v="1757.9839669399996"/>
    <n v="1483.4329895999999"/>
    <n v="7950.2298992100004"/>
    <n v="7145.8003131800006"/>
    <n v="7723.0439135399993"/>
    <n v="12311.421746489999"/>
    <n v="3681.1244839500005"/>
    <n v="12312.087343489999"/>
    <n v="62.730723328049812"/>
    <n v="37.269276671950188"/>
    <n v="20.930222561584891"/>
    <n v="35.921126658398691"/>
    <n v="11.156698059512543"/>
    <n v="88.843301940487464"/>
    <n v="32.825071051524667"/>
    <n v="40"/>
    <n v="29.89845979200587"/>
    <n v="20"/>
    <n v="44.40674105416727"/>
    <n v="35.525392843333819"/>
    <n v="13.460624943586637"/>
    <n v="58.546921007718971"/>
    <n v="84.382623362720906"/>
    <n v="80"/>
    <n v="89.881681457916898"/>
    <n v="80"/>
    <n v="0"/>
    <n v="0"/>
    <n v="72.848973669239655"/>
    <n v="72.848973669239655"/>
    <n v="14.569794733847932"/>
    <n v="50.095187577181747"/>
    <n v="50.095187577181747"/>
    <s v="2. Riesgo (&gt;=40 y &lt;60)"/>
  </r>
  <r>
    <s v="05318"/>
    <x v="2"/>
    <x v="0"/>
    <x v="54"/>
    <s v="Intermedio"/>
    <n v="2"/>
    <s v="G1"/>
    <n v="0"/>
    <n v="73.015090999999998"/>
    <n v="18651.147271999998"/>
    <n v="64664.019457000002"/>
    <n v="39392.987533"/>
    <n v="1829.081627"/>
    <n v="46050.998745999997"/>
    <n v="14637.385533000001"/>
    <n v="41765.842135999999"/>
    <n v="28346.580048"/>
    <n v="569.38726499999996"/>
    <n v="5193.7586230000015"/>
    <n v="16114.462739000001"/>
    <n v="1181.5666679999999"/>
    <n v="212749.82484702999"/>
    <n v="29658.96046921"/>
    <s v="Si"/>
    <n v="30.650545747729165"/>
    <n v="70"/>
    <n v="41019.342980000001"/>
    <n v="24553.195024000001"/>
    <n v="46050.998745999997"/>
    <n v="42721.602083999998"/>
    <n v="18724.162362999999"/>
    <n v="64664.019457000002"/>
    <n v="21877.608627000001"/>
    <n v="65845.586125000002"/>
    <n v="28.956075604689424"/>
    <n v="71.043924395310569"/>
    <n v="31.785164125829969"/>
    <n v="37.39394461596298"/>
    <n v="13.94076845446768"/>
    <n v="86.059231545532327"/>
    <n v="67.870246589776556"/>
    <n v="100"/>
    <n v="33.225626673696809"/>
    <n v="0"/>
    <n v="58.899420111361181"/>
    <n v="47.119536089088946"/>
    <n v="39.349454252270831"/>
    <n v="100"/>
    <n v="59.857601902525644"/>
    <n v="50"/>
    <n v="92.770196624043493"/>
    <n v="100"/>
    <n v="0"/>
    <n v="0"/>
    <n v="83.333333333333329"/>
    <n v="83.333333333333329"/>
    <n v="16.666666666666668"/>
    <n v="63.78620275575561"/>
    <n v="63.78620275575561"/>
    <s v="3. Vulnerable (&gt;=60 y &lt;70)"/>
  </r>
  <r>
    <s v="05321"/>
    <x v="2"/>
    <x v="0"/>
    <x v="55"/>
    <s v="Intermedio"/>
    <n v="6"/>
    <s v="G1"/>
    <n v="0"/>
    <n v="637.43632300000002"/>
    <n v="4274.8983280000002"/>
    <n v="15800.955231000002"/>
    <n v="5986.1817300000002"/>
    <n v="191.1867"/>
    <n v="14875.518156000002"/>
    <n v="6446.0314850000004"/>
    <n v="7083.4344990000009"/>
    <n v="3724.9717900000014"/>
    <n v="104.519859"/>
    <n v="-2433.0256339999996"/>
    <n v="5399.24269"/>
    <n v="0"/>
    <n v="128287.133305"/>
    <n v="15001.753681"/>
    <s v="Si"/>
    <n v="48.681165352717166"/>
    <n v="80"/>
    <n v="5117.022328"/>
    <n v="6177.3684300000004"/>
    <n v="14875.518156"/>
    <n v="10437.210744"/>
    <n v="4912.3346510000001"/>
    <n v="15800.955231000002"/>
    <n v="3070.7369150000004"/>
    <n v="15800.955231000002"/>
    <n v="31.088846080409478"/>
    <n v="68.911153919590518"/>
    <n v="43.333155977494535"/>
    <n v="50.979684366031393"/>
    <n v="11.693887995247071"/>
    <n v="88.306112004752933"/>
    <n v="52.587085975396135"/>
    <n v="70"/>
    <n v="19.433868839622434"/>
    <n v="40"/>
    <n v="63.639390058074966"/>
    <n v="50.911512046459976"/>
    <n v="31.318834647282834"/>
    <n v="100"/>
    <n v="120.72193619710936"/>
    <n v="70"/>
    <n v="70.163678565981115"/>
    <n v="70"/>
    <n v="0"/>
    <n v="0"/>
    <n v="80"/>
    <n v="80"/>
    <n v="16"/>
    <n v="66.911512046459976"/>
    <n v="66.911512046459976"/>
    <s v="3. Vulnerable (&gt;=60 y &lt;70)"/>
  </r>
  <r>
    <s v="05347"/>
    <x v="2"/>
    <x v="0"/>
    <x v="56"/>
    <s v="Rural"/>
    <n v="6"/>
    <s v="G3"/>
    <n v="0"/>
    <n v="1124.1575399999999"/>
    <n v="5950.3296200100003"/>
    <n v="10480.15341445"/>
    <n v="1434.0551140000002"/>
    <n v="97.956790999999996"/>
    <n v="7720.7051871800004"/>
    <n v="1854.9169529999999"/>
    <n v="2656.1694450000005"/>
    <n v="1026.3917997300007"/>
    <n v="103.17946600000001"/>
    <n v="2469.0053229999994"/>
    <n v="574.91741638999997"/>
    <n v="21.372389999999999"/>
    <n v="56190.467632190004"/>
    <n v="13739.692295000001"/>
    <s v="Si"/>
    <n v="55.207993022062553"/>
    <n v="80"/>
    <n v="783.11429399999997"/>
    <n v="1497.7803092000001"/>
    <n v="6381.3704461800007"/>
    <n v="6151.9739659699999"/>
    <n v="7074.4871600100005"/>
    <n v="10480.15341445"/>
    <n v="3147.1022053899997"/>
    <n v="10501.525804450001"/>
    <n v="67.503660301916199"/>
    <n v="32.496339698083801"/>
    <n v="24.025227074853653"/>
    <n v="41.232873764876864"/>
    <n v="24.451998486534933"/>
    <n v="75.548001513465067"/>
    <n v="38.641804334512265"/>
    <n v="50"/>
    <n v="29.968047158027467"/>
    <n v="20"/>
    <n v="43.855442995285145"/>
    <n v="35.084354396228115"/>
    <n v="24.792006977937447"/>
    <n v="100"/>
    <n v="191.25947778958562"/>
    <n v="0"/>
    <n v="96.405216055944194"/>
    <n v="100"/>
    <n v="0.246090634825336"/>
    <n v="0"/>
    <n v="66.666666666666671"/>
    <n v="66.912757301492007"/>
    <n v="13.382551460298401"/>
    <n v="48.41768772956145"/>
    <n v="48.466905856526516"/>
    <s v="2. Riesgo (&gt;=40 y &lt;60)"/>
  </r>
  <r>
    <s v="05353"/>
    <x v="2"/>
    <x v="0"/>
    <x v="57"/>
    <s v="Intermedio"/>
    <n v="6"/>
    <s v="G2"/>
    <n v="0"/>
    <n v="940.55887158000007"/>
    <n v="5740.4633233000004"/>
    <n v="9942.6151498799991"/>
    <n v="1552.8479063699999"/>
    <n v="1090.98957524"/>
    <n v="10439.278574190001"/>
    <n v="5357.51229496"/>
    <n v="4163.1710776199998"/>
    <n v="2412.6831086099996"/>
    <n v="266.98945300000003"/>
    <n v="-2247.1513933200022"/>
    <n v="4553.6919156399999"/>
    <n v="0"/>
    <n v="19139.937561819999"/>
    <n v="4271.6247436200001"/>
    <s v="Si"/>
    <n v="42.095780658160677"/>
    <n v="80"/>
    <n v="1123.3044279999999"/>
    <n v="2643.8374816099999"/>
    <n v="10439.278574190002"/>
    <n v="9553.2142963000006"/>
    <n v="6681.0221948800008"/>
    <n v="9942.6151498799991"/>
    <n v="2573.5299753199979"/>
    <n v="9942.6151498799991"/>
    <n v="67.195824178718567"/>
    <n v="32.804175821281433"/>
    <n v="51.320713944791891"/>
    <n v="61.034421233865274"/>
    <n v="22.317861434098717"/>
    <n v="77.682138565901283"/>
    <n v="57.953013787492047"/>
    <n v="80"/>
    <n v="25.883833745199908"/>
    <n v="20"/>
    <n v="54.304147124209592"/>
    <n v="43.443317699367675"/>
    <n v="37.904219341839323"/>
    <n v="100"/>
    <n v="235.36250865824948"/>
    <n v="0"/>
    <n v="91.51220774890804"/>
    <n v="100"/>
    <n v="0.50532733405465924"/>
    <n v="0"/>
    <n v="66.666666666666671"/>
    <n v="67.171994000721327"/>
    <n v="13.434398800144265"/>
    <n v="56.776651032701011"/>
    <n v="56.877716499511941"/>
    <s v="2. Riesgo (&gt;=40 y &lt;60)"/>
  </r>
  <r>
    <s v="05360"/>
    <x v="2"/>
    <x v="0"/>
    <x v="58"/>
    <s v="Ciudades y aglomeraciones"/>
    <n v="1"/>
    <s v="G1"/>
    <n v="0"/>
    <n v="472.209991"/>
    <n v="165745.21932900001"/>
    <n v="489290.77737332002"/>
    <n v="269457.35711154999"/>
    <n v="20245.403031779999"/>
    <n v="376525.26562378998"/>
    <n v="76880.588355179993"/>
    <n v="292509.27661028999"/>
    <n v="200665.48074969"/>
    <n v="7279.0901620000004"/>
    <n v="20921.715888930077"/>
    <n v="17946.76928819"/>
    <n v="0"/>
    <n v="2305287.3153553801"/>
    <n v="400830.60650534002"/>
    <s v="Si"/>
    <n v="34.986271870248387"/>
    <n v="65"/>
    <n v="335956.93275600002"/>
    <n v="274767.74167732999"/>
    <n v="376525.26562378998"/>
    <n v="320536.34789878997"/>
    <n v="166217.42932000002"/>
    <n v="489290.77737332002"/>
    <n v="46147.575339120078"/>
    <n v="489290.77737332002"/>
    <n v="33.971093878431951"/>
    <n v="66.028906121568042"/>
    <n v="20.418440772576524"/>
    <n v="24.021459834891125"/>
    <n v="17.387446841677022"/>
    <n v="82.612553158322982"/>
    <n v="68.601407475030811"/>
    <n v="100"/>
    <n v="9.4315236405754508"/>
    <n v="80"/>
    <n v="70.53258382295644"/>
    <n v="56.426067058365156"/>
    <n v="30.013728129751613"/>
    <n v="100"/>
    <n v="81.786596699550557"/>
    <n v="80"/>
    <n v="85.13010338569363"/>
    <n v="80"/>
    <n v="0"/>
    <n v="0"/>
    <n v="86.666666666666671"/>
    <n v="86.666666666666671"/>
    <n v="17.333333333333336"/>
    <n v="73.759400391698492"/>
    <n v="73.759400391698492"/>
    <s v="4. Solvente (&gt;=70 y &lt;80)"/>
  </r>
  <r>
    <s v="05361"/>
    <x v="2"/>
    <x v="0"/>
    <x v="59"/>
    <s v="Rural disperso"/>
    <n v="6"/>
    <s v="G4"/>
    <n v="0"/>
    <n v="1524.297127"/>
    <n v="20944.988516689999"/>
    <n v="33063.286783629999"/>
    <n v="5925.4087468100006"/>
    <n v="174.31049025999999"/>
    <n v="29044.818618559999"/>
    <n v="5638.4055559999997"/>
    <n v="7674.6232193700007"/>
    <n v="2072.9633039999999"/>
    <n v="743.69547648000002"/>
    <n v="-877.53875030000199"/>
    <n v="5692.0175401899996"/>
    <n v="2919.0345659999998"/>
    <n v="71390.193371999994"/>
    <n v="40310.087820000001"/>
    <s v="Si"/>
    <n v="59.090057306583596"/>
    <n v="80"/>
    <n v="6047.5304839999999"/>
    <n v="6099.7192370700004"/>
    <n v="28339.16561856"/>
    <n v="25262.876788560003"/>
    <n v="22469.28564369"/>
    <n v="33063.286783629999"/>
    <n v="5558.1742663699979"/>
    <n v="35982.321349630001"/>
    <n v="67.958414995858163"/>
    <n v="32.041585004141837"/>
    <s v="N.D."/>
    <n v="0"/>
    <n v="56.464460895843509"/>
    <n v="43.535539104156491"/>
    <n v="27.010619866888611"/>
    <n v="40"/>
    <n v="15.44695855601643"/>
    <n v="40"/>
    <n v="31.115424821659666"/>
    <n v="24.892339857327734"/>
    <n v="20.909942693416404"/>
    <n v="90.947691379712751"/>
    <n v="100.86297627119164"/>
    <n v="100"/>
    <n v="89.144744515747973"/>
    <n v="80"/>
    <n v="0"/>
    <n v="0"/>
    <n v="90.315897126570917"/>
    <n v="90.315897126570917"/>
    <n v="18.063179425314186"/>
    <n v="42.955519282641916"/>
    <n v="42.955519282641916"/>
    <s v="2. Riesgo (&gt;=40 y &lt;60)"/>
  </r>
  <r>
    <s v="05364"/>
    <x v="2"/>
    <x v="0"/>
    <x v="60"/>
    <s v="Intermedio"/>
    <n v="6"/>
    <s v="G3"/>
    <n v="0"/>
    <n v="1192.7506940000001"/>
    <n v="11394.268469969998"/>
    <n v="18941.669452989998"/>
    <n v="3399.2800217599997"/>
    <n v="360.75833636999999"/>
    <n v="16773.814115990001"/>
    <n v="1813.54567496"/>
    <n v="5141.7067441099998"/>
    <n v="2276.9625339999998"/>
    <n v="40.472757000000001"/>
    <n v="-677.27243411000018"/>
    <n v="1609.8018267499999"/>
    <n v="0"/>
    <n v="28858.351235999999"/>
    <n v="13756.886999"/>
    <s v="Si"/>
    <n v="60.83292126856832"/>
    <n v="80"/>
    <n v="3257.2"/>
    <n v="3728.2015724000003"/>
    <n v="16754.197676989999"/>
    <n v="13122.261534990001"/>
    <n v="12587.019163969999"/>
    <n v="18941.669452989998"/>
    <n v="973.00214963999974"/>
    <n v="18941.669452989998"/>
    <n v="66.451477232293811"/>
    <n v="33.548522767706189"/>
    <n v="10.811766855286649"/>
    <n v="18.555504867045244"/>
    <n v="47.670384515379602"/>
    <n v="52.329615484620398"/>
    <n v="44.284177362085806"/>
    <n v="50"/>
    <n v="5.1368341742781727"/>
    <n v="80"/>
    <n v="46.886728623874362"/>
    <n v="37.509382899099492"/>
    <n v="19.16707873143168"/>
    <n v="83.367113276009107"/>
    <n v="114.4603209013877"/>
    <n v="80"/>
    <n v="78.32223176530826"/>
    <n v="70"/>
    <n v="0"/>
    <n v="0"/>
    <n v="77.789037758669693"/>
    <n v="77.789037758669693"/>
    <n v="15.557807551733939"/>
    <n v="53.067190450833429"/>
    <n v="53.067190450833429"/>
    <s v="2. Riesgo (&gt;=40 y &lt;60)"/>
  </r>
  <r>
    <s v="05368"/>
    <x v="2"/>
    <x v="0"/>
    <x v="61"/>
    <s v="Intermedio"/>
    <n v="6"/>
    <s v="G2"/>
    <n v="0"/>
    <n v="1141.031626"/>
    <n v="8988.9791712099995"/>
    <n v="18422.950496789999"/>
    <n v="5026.3345623699997"/>
    <n v="393.87535193999997"/>
    <n v="14872.092850359999"/>
    <n v="4011.97937065"/>
    <n v="7100.8677306299996"/>
    <n v="4239.4549218100001"/>
    <n v="66.613105000000004"/>
    <n v="1403.9489926099996"/>
    <n v="4655.2308324399992"/>
    <n v="0"/>
    <n v="129817.376491"/>
    <n v="25288.910897999998"/>
    <s v="Si"/>
    <n v="51.370760250235037"/>
    <n v="80"/>
    <n v="3938.5440239999998"/>
    <n v="5420.2099143100004"/>
    <n v="14157.588695360002"/>
    <n v="13202.601903240004"/>
    <n v="10130.01079721"/>
    <n v="18422.950496789999"/>
    <n v="6125.7929300499982"/>
    <n v="18422.950496789999"/>
    <n v="54.985822162280925"/>
    <n v="45.014177837719075"/>
    <n v="26.976562149105227"/>
    <n v="32.082539993914558"/>
    <n v="19.480374339372997"/>
    <n v="80.519625660627"/>
    <n v="59.70333602360833"/>
    <n v="80"/>
    <n v="33.250878740174393"/>
    <n v="0"/>
    <n v="47.523268698452128"/>
    <n v="38.018614958761702"/>
    <n v="28.629239749764963"/>
    <n v="100"/>
    <n v="137.6196351057977"/>
    <n v="60"/>
    <n v="93.254594319207868"/>
    <n v="100"/>
    <n v="0"/>
    <n v="0"/>
    <n v="86.666666666666671"/>
    <n v="86.666666666666671"/>
    <n v="17.333333333333336"/>
    <n v="55.351948292095038"/>
    <n v="55.351948292095038"/>
    <s v="2. Riesgo (&gt;=40 y &lt;60)"/>
  </r>
  <r>
    <s v="05376"/>
    <x v="2"/>
    <x v="0"/>
    <x v="62"/>
    <s v="Intermedio"/>
    <n v="3"/>
    <s v="G1"/>
    <n v="0"/>
    <n v="95.369539000000003"/>
    <n v="18752.902849999999"/>
    <n v="73021.467843999999"/>
    <n v="41664.491529999999"/>
    <n v="7276.6365560000004"/>
    <n v="49158.362860000001"/>
    <n v="14744.141441"/>
    <n v="49427.036272999998"/>
    <n v="31343.953757999996"/>
    <n v="785.76156700000001"/>
    <n v="6278.6234779999941"/>
    <n v="6717.3019690000001"/>
    <n v="0"/>
    <n v="190501.85471879001"/>
    <n v="43396.778372460001"/>
    <s v="Si"/>
    <n v="37.903584667212407"/>
    <n v="70"/>
    <n v="46328.364462999998"/>
    <n v="45557.609945999997"/>
    <n v="48659.761851000003"/>
    <n v="44051.586726000001"/>
    <n v="18848.272388999998"/>
    <n v="73021.467843999999"/>
    <n v="13781.687013999994"/>
    <n v="73021.467843999999"/>
    <n v="25.811960435069118"/>
    <n v="74.188039564930875"/>
    <n v="29.993149859344193"/>
    <n v="35.285713179223947"/>
    <n v="22.780239298205419"/>
    <n v="77.219760701794584"/>
    <n v="63.414592744096893"/>
    <n v="80"/>
    <n v="18.87347299487681"/>
    <n v="40"/>
    <n v="61.33870268918988"/>
    <n v="49.070962151351907"/>
    <n v="32.096415332787593"/>
    <n v="100"/>
    <n v="98.336322626680328"/>
    <n v="100"/>
    <n v="90.529803374067896"/>
    <n v="100"/>
    <n v="0"/>
    <n v="0"/>
    <n v="100"/>
    <n v="100"/>
    <n v="20"/>
    <n v="69.070962151351907"/>
    <n v="69.070962151351907"/>
    <s v="3. Vulnerable (&gt;=60 y &lt;70)"/>
  </r>
  <r>
    <s v="05380"/>
    <x v="2"/>
    <x v="0"/>
    <x v="63"/>
    <s v="Ciudades y aglomeraciones"/>
    <n v="2"/>
    <s v="G1"/>
    <n v="0"/>
    <n v="28.272534"/>
    <n v="15502.488319790002"/>
    <n v="83380.811012110004"/>
    <n v="57443.064304869993"/>
    <n v="4165.3741964600003"/>
    <n v="52932.428440099997"/>
    <n v="17198.12908015"/>
    <n v="62780.599390829993"/>
    <n v="34046.746459789996"/>
    <n v="1221.549679"/>
    <n v="1714.5296409700095"/>
    <n v="13476.075173339999"/>
    <n v="0"/>
    <n v="417690.96381865005"/>
    <n v="64714.333610050002"/>
    <s v="Si"/>
    <n v="48.675246725564442"/>
    <n v="70"/>
    <n v="52867.66"/>
    <n v="61608.438501330005"/>
    <n v="52932.428440100004"/>
    <n v="41855.695877300001"/>
    <n v="15530.760853790001"/>
    <n v="83380.811012110004"/>
    <n v="16412.154493310009"/>
    <n v="83380.811012110004"/>
    <n v="18.626301022107299"/>
    <n v="81.373698977892701"/>
    <n v="32.490723715069947"/>
    <n v="38.224006593898814"/>
    <n v="15.49335255386257"/>
    <n v="84.506647446137436"/>
    <n v="54.231317939221547"/>
    <n v="70"/>
    <n v="19.683371142703749"/>
    <n v="40"/>
    <n v="62.820870603585789"/>
    <n v="50.256696482868634"/>
    <n v="21.324753274435558"/>
    <n v="100"/>
    <n v="116.53331829199553"/>
    <n v="80"/>
    <n v="79.073825083739024"/>
    <n v="70"/>
    <n v="0"/>
    <n v="0"/>
    <n v="83.333333333333329"/>
    <n v="83.333333333333329"/>
    <n v="16.666666666666668"/>
    <n v="66.923363149535305"/>
    <n v="66.923363149535305"/>
    <s v="3. Vulnerable (&gt;=60 y &lt;70)"/>
  </r>
  <r>
    <s v="05390"/>
    <x v="2"/>
    <x v="0"/>
    <x v="64"/>
    <s v="Intermedio"/>
    <n v="6"/>
    <s v="G1"/>
    <n v="0"/>
    <n v="1088.7035780000001"/>
    <n v="3964.1585633499999"/>
    <n v="11204.203739419998"/>
    <n v="3779.3032360000002"/>
    <n v="246.69316132"/>
    <n v="8238.7242877399985"/>
    <n v="2091.8498790899998"/>
    <n v="5114.6999753199998"/>
    <n v="868.78340837999986"/>
    <n v="276.40756599999997"/>
    <n v="-1268.9571152600001"/>
    <n v="964.16863189999992"/>
    <n v="0"/>
    <n v="45649.644787999998"/>
    <n v="9207.4945370000005"/>
    <s v="Si"/>
    <n v="65.364215763975011"/>
    <n v="80"/>
    <n v="5647.4923699999999"/>
    <n v="4025.9963973200001"/>
    <n v="8227.244287739999"/>
    <n v="6888.8791270900001"/>
    <n v="5052.8621413500005"/>
    <n v="11204.203739419998"/>
    <n v="-28.38091736000024"/>
    <n v="11204.203739419998"/>
    <n v="45.097913772956517"/>
    <n v="54.902086227043483"/>
    <n v="25.390458595669603"/>
    <n v="29.870835297301724"/>
    <n v="20.169914968145363"/>
    <n v="79.830085031854637"/>
    <n v="16.986009200386082"/>
    <n v="30"/>
    <n v="-0.25330597354408174"/>
    <n v="100"/>
    <n v="58.920601311239963"/>
    <n v="47.136481048991975"/>
    <n v="14.635784236024989"/>
    <n v="63.658270484747227"/>
    <n v="71.2882131316629"/>
    <n v="70"/>
    <n v="83.73252192542293"/>
    <n v="80"/>
    <n v="0"/>
    <n v="0"/>
    <n v="71.219423494915745"/>
    <n v="71.219423494915745"/>
    <n v="14.24388469898315"/>
    <n v="61.380365747975127"/>
    <n v="61.380365747975127"/>
    <s v="3. Vulnerable (&gt;=60 y &lt;70)"/>
  </r>
  <r>
    <s v="05400"/>
    <x v="2"/>
    <x v="0"/>
    <x v="65"/>
    <s v="Intermedio"/>
    <n v="6"/>
    <s v="G2"/>
    <n v="0"/>
    <n v="1440.8730009999999"/>
    <n v="11473.21298"/>
    <n v="27065.926092000002"/>
    <n v="8657.9328710000009"/>
    <n v="481.18657400000001"/>
    <n v="18325.424885"/>
    <n v="5508.893728"/>
    <n v="10711.766738"/>
    <n v="5598.8600030000007"/>
    <n v="338.76973199999998"/>
    <n v="7197.9679910000013"/>
    <n v="2156.7334930000002"/>
    <n v="0"/>
    <n v="123007.3872112"/>
    <n v="15686.281863139999"/>
    <s v="Si"/>
    <n v="51.185529755560076"/>
    <n v="80"/>
    <n v="7420.7844240000004"/>
    <n v="8391.3368829999999"/>
    <n v="14755.051366"/>
    <n v="14343.100354"/>
    <n v="12914.085981"/>
    <n v="27065.926092000002"/>
    <n v="9693.4712160000017"/>
    <n v="27065.926092000002"/>
    <n v="47.71344581782877"/>
    <n v="52.28655418217123"/>
    <n v="30.061478861039788"/>
    <n v="35.751353063626581"/>
    <n v="12.752308799313916"/>
    <n v="87.247691200686091"/>
    <n v="52.268315208340383"/>
    <n v="70"/>
    <n v="35.814297220242338"/>
    <n v="0"/>
    <n v="49.057119689296783"/>
    <n v="39.245695751437431"/>
    <n v="28.814470244439924"/>
    <n v="100"/>
    <n v="113.07883915696404"/>
    <n v="80"/>
    <n v="97.208067923441746"/>
    <n v="100"/>
    <n v="0"/>
    <n v="0"/>
    <n v="93.333333333333329"/>
    <n v="93.333333333333329"/>
    <n v="18.666666666666668"/>
    <n v="57.912362418104095"/>
    <n v="57.912362418104095"/>
    <s v="2. Riesgo (&gt;=40 y &lt;60)"/>
  </r>
  <r>
    <s v="05411"/>
    <x v="2"/>
    <x v="0"/>
    <x v="66"/>
    <s v="Rural disperso"/>
    <n v="6"/>
    <s v="G4"/>
    <n v="0"/>
    <n v="980.16849861000003"/>
    <n v="8974.9758257199992"/>
    <n v="15110.232599929997"/>
    <n v="2135.26767651"/>
    <n v="152.6370703"/>
    <n v="12104.51590749"/>
    <n v="2521.8129642800004"/>
    <n v="3288.9766644199999"/>
    <n v="1054.9258205899996"/>
    <n v="218.43040400000001"/>
    <n v="1233.1694076099975"/>
    <n v="729.94192285999998"/>
    <n v="121.65624699999999"/>
    <n v="38022.754701309997"/>
    <n v="9992.180699049999"/>
    <s v="Si"/>
    <n v="67.689452207144598"/>
    <n v="80"/>
    <n v="1463.5"/>
    <n v="2224.1570308100004"/>
    <n v="11643.012348489998"/>
    <n v="10872.895316489998"/>
    <n v="9955.14432433"/>
    <n v="15110.232599929997"/>
    <n v="2181.5417344699972"/>
    <n v="15231.888846929998"/>
    <n v="65.883461809688626"/>
    <n v="34.116538190311374"/>
    <n v="20.833654014363017"/>
    <n v="33.820769225902296"/>
    <n v="26.279476007312375"/>
    <n v="73.720523992687617"/>
    <n v="32.074591224745959"/>
    <n v="40"/>
    <n v="14.322200985005807"/>
    <n v="60"/>
    <n v="48.331566281780262"/>
    <n v="38.665253025424214"/>
    <n v="12.310547792855402"/>
    <n v="53.544666180856318"/>
    <n v="151.97519855210115"/>
    <n v="0"/>
    <n v="93.38558605840629"/>
    <n v="100"/>
    <n v="0.11198708564321858"/>
    <n v="0"/>
    <n v="51.181555393618773"/>
    <n v="51.293542479261994"/>
    <n v="10.2587084958524"/>
    <n v="48.901564104147965"/>
    <n v="48.92396152127661"/>
    <s v="2. Riesgo (&gt;=40 y &lt;60)"/>
  </r>
  <r>
    <s v="05425"/>
    <x v="2"/>
    <x v="0"/>
    <x v="67"/>
    <s v="Rural"/>
    <n v="6"/>
    <s v="G2"/>
    <n v="0"/>
    <n v="1278.51825461"/>
    <n v="7938.2367999999997"/>
    <n v="14664.612295660001"/>
    <n v="3032.0179817099997"/>
    <n v="252.32000815999999"/>
    <n v="12011.372197370001"/>
    <n v="3351.6770710000001"/>
    <n v="4565.7096484799995"/>
    <n v="1239.9082445799995"/>
    <n v="248.84700000000001"/>
    <n v="523.08514839000054"/>
    <n v="3234.2941471100003"/>
    <n v="0"/>
    <n v="62940.857991050005"/>
    <n v="13840.205135049999"/>
    <s v="NO"/>
    <n v="70.713852324511279"/>
    <n v="80"/>
    <n v="3707.7"/>
    <n v="3284.3379898699995"/>
    <n v="10815.725743370002"/>
    <n v="9952.6523180000004"/>
    <n v="9216.7550546099992"/>
    <n v="14664.612295660001"/>
    <n v="4006.2262955000006"/>
    <n v="14664.612295660001"/>
    <n v="62.850315226797385"/>
    <n v="37.149684773202615"/>
    <n v="27.904197921149091"/>
    <n v="33.185753649972291"/>
    <n v="21.989222226710087"/>
    <n v="78.010777773289917"/>
    <n v="27.156966606336557"/>
    <n v="40"/>
    <n v="27.319005881155451"/>
    <n v="20"/>
    <n v="41.669243239292967"/>
    <n v="33.335394591434373"/>
    <n v="0"/>
    <n v="0"/>
    <n v="88.581546238099079"/>
    <n v="80"/>
    <n v="92.020198682468802"/>
    <n v="100"/>
    <n v="0"/>
    <n v="0"/>
    <n v="60"/>
    <n v="60"/>
    <n v="12"/>
    <n v="45.335394591434373"/>
    <n v="45.335394591434373"/>
    <s v="2. Riesgo (&gt;=40 y &lt;60)"/>
  </r>
  <r>
    <s v="05440"/>
    <x v="2"/>
    <x v="0"/>
    <x v="68"/>
    <s v="Intermedio"/>
    <n v="3"/>
    <s v="G1"/>
    <n v="0"/>
    <n v="224.298359"/>
    <n v="22715.715511999999"/>
    <n v="63640.130413999999"/>
    <n v="29469.365501"/>
    <n v="3175.7939769999998"/>
    <n v="44053.228760999998"/>
    <n v="12766.123065"/>
    <n v="33426.937214999998"/>
    <n v="17756.196307449998"/>
    <n v="1107.5660475499999"/>
    <n v="8644.2108434499969"/>
    <n v="7835.8287780000001"/>
    <n v="867.39460099999997"/>
    <n v="248546.594534"/>
    <n v="21127.527947999999"/>
    <s v="Si"/>
    <n v="53.896511232095577"/>
    <n v="80"/>
    <n v="28038.650333000001"/>
    <n v="32645.159478000001"/>
    <n v="39325.178662999999"/>
    <n v="35169.213247"/>
    <n v="22940.013870999999"/>
    <n v="63640.130413999999"/>
    <n v="17587.605668999997"/>
    <n v="64507.525014999999"/>
    <n v="36.046459555892888"/>
    <n v="63.953540444107112"/>
    <n v="28.978859039503035"/>
    <n v="34.092441544964935"/>
    <n v="8.5004294617723488"/>
    <n v="91.499570538227658"/>
    <n v="53.119423395698021"/>
    <n v="70"/>
    <n v="27.264424832467739"/>
    <n v="20"/>
    <n v="55.909110505459942"/>
    <n v="44.727288404367954"/>
    <n v="26.103488767904423"/>
    <n v="100"/>
    <n v="116.4291400987243"/>
    <n v="80"/>
    <n v="89.431795207811135"/>
    <n v="80"/>
    <n v="0"/>
    <n v="0"/>
    <n v="86.666666666666671"/>
    <n v="86.666666666666671"/>
    <n v="17.333333333333336"/>
    <n v="62.06062173770129"/>
    <n v="62.06062173770129"/>
    <s v="3. Vulnerable (&gt;=60 y &lt;70)"/>
  </r>
  <r>
    <s v="05467"/>
    <x v="2"/>
    <x v="0"/>
    <x v="69"/>
    <s v="Intermedio"/>
    <n v="6"/>
    <s v="G3"/>
    <n v="0"/>
    <n v="916.89881500000001"/>
    <n v="6580.0867349999999"/>
    <n v="10375.7392179"/>
    <n v="1321.6806123000001"/>
    <n v="236.50078208000002"/>
    <n v="8652.9563445599997"/>
    <n v="1469.13069419"/>
    <n v="2734.2580523800002"/>
    <n v="621.17203072000029"/>
    <n v="23.675371160000001"/>
    <n v="-175.68207831999825"/>
    <n v="528.25325744999998"/>
    <n v="135"/>
    <n v="47767.134947839993"/>
    <n v="11023.877265700001"/>
    <s v="NO"/>
    <n v="91.273213416302838"/>
    <n v="80"/>
    <n v="1283.3170170000001"/>
    <n v="1558.1813943799998"/>
    <n v="8438.3352745600005"/>
    <n v="7762.2681777900007"/>
    <n v="7496.9855499999994"/>
    <n v="10375.7392179"/>
    <n v="376.24655029000172"/>
    <n v="10510.7392179"/>
    <n v="72.254953527227855"/>
    <n v="27.745046472772145"/>
    <n v="16.978367111647607"/>
    <n v="29.13882418955523"/>
    <n v="23.078372353162237"/>
    <n v="76.921627646837763"/>
    <n v="22.718120192763408"/>
    <n v="30"/>
    <n v="3.579639285971878"/>
    <n v="100"/>
    <n v="52.761099661833029"/>
    <n v="42.208879729466425"/>
    <n v="0"/>
    <n v="0"/>
    <n v="121.41827574472191"/>
    <n v="70"/>
    <n v="91.988146064683917"/>
    <n v="100"/>
    <n v="0"/>
    <n v="0"/>
    <n v="56.666666666666664"/>
    <n v="56.666666666666664"/>
    <n v="11.333333333333334"/>
    <n v="53.54221306279976"/>
    <n v="53.54221306279976"/>
    <s v="2. Riesgo (&gt;=40 y &lt;60)"/>
  </r>
  <r>
    <s v="05475"/>
    <x v="2"/>
    <x v="0"/>
    <x v="70"/>
    <s v="Rural disperso"/>
    <n v="6"/>
    <s v="G3"/>
    <n v="0"/>
    <n v="2505.2621629999999"/>
    <n v="8591.6138803100002"/>
    <n v="13770.45897793"/>
    <n v="1528.5100724899999"/>
    <n v="2.7159469999999999"/>
    <n v="8458.1732649200003"/>
    <n v="2412.8615196700002"/>
    <n v="4036.4917824899994"/>
    <n v="2100.8322790199991"/>
    <n v="0"/>
    <n v="3950.5118585399996"/>
    <n v="2487.6992070000001"/>
    <n v="0"/>
    <n v="22790.587436999998"/>
    <n v="4639.230595"/>
    <s v="Si"/>
    <n v="54.219554685363207"/>
    <n v="80"/>
    <n v="1882.170063"/>
    <n v="1531.22601949"/>
    <n v="7884.2876159200005"/>
    <n v="6611.6839992499999"/>
    <n v="11096.87604331"/>
    <n v="13770.45897793"/>
    <n v="6438.2110655399993"/>
    <n v="13770.45897793"/>
    <n v="80.584649074479159"/>
    <n v="19.415350925520841"/>
    <n v="28.526981466284987"/>
    <n v="48.958930628524591"/>
    <n v="20.355906173213924"/>
    <n v="79.644093826786076"/>
    <n v="52.045994200539511"/>
    <n v="70"/>
    <n v="46.753787044125112"/>
    <n v="0"/>
    <n v="43.603675076166304"/>
    <n v="34.882940060933045"/>
    <n v="25.780445314636793"/>
    <n v="100"/>
    <n v="81.354286182268325"/>
    <n v="80"/>
    <n v="83.858990454630913"/>
    <n v="80"/>
    <n v="0"/>
    <n v="0"/>
    <n v="86.666666666666671"/>
    <n v="86.666666666666671"/>
    <n v="17.333333333333336"/>
    <n v="52.216273394266381"/>
    <n v="52.216273394266381"/>
    <s v="2. Riesgo (&gt;=40 y &lt;60)"/>
  </r>
  <r>
    <s v="05480"/>
    <x v="2"/>
    <x v="0"/>
    <x v="71"/>
    <s v="Rural disperso"/>
    <n v="6"/>
    <s v="G2"/>
    <n v="0"/>
    <n v="2201.345546"/>
    <n v="22615.143445180001"/>
    <n v="34333.523053390003"/>
    <n v="5369.9048311700008"/>
    <n v="226.38845000000001"/>
    <n v="27373.912237570003"/>
    <n v="4482.1180301699997"/>
    <n v="7820.4719461700006"/>
    <n v="3237.1556290600001"/>
    <n v="1473.2513557100001"/>
    <n v="4096.3321417100015"/>
    <n v="1123.16788191"/>
    <n v="0"/>
    <n v="116970.26224700001"/>
    <n v="8214.5852730000006"/>
    <s v="Si"/>
    <n v="47.937498200992003"/>
    <n v="80"/>
    <n v="2988.9281989999999"/>
    <n v="5596.2932811700002"/>
    <n v="25653.874594569999"/>
    <n v="24649.072533319999"/>
    <n v="24816.488991180002"/>
    <n v="34333.523053390003"/>
    <n v="6692.7513793300013"/>
    <n v="34333.523053390003"/>
    <n v="72.280636486355817"/>
    <n v="27.719363513644183"/>
    <n v="16.373684518570226"/>
    <n v="19.472807005995485"/>
    <n v="7.0227980301982136"/>
    <n v="92.977201969801783"/>
    <n v="41.393353896568421"/>
    <n v="50"/>
    <n v="19.493342902569317"/>
    <n v="40"/>
    <n v="46.033874497888291"/>
    <n v="36.827099598310632"/>
    <n v="32.062501799007997"/>
    <n v="100"/>
    <n v="187.23411566200693"/>
    <n v="0"/>
    <n v="96.083234688210865"/>
    <n v="100"/>
    <n v="0"/>
    <n v="0"/>
    <n v="66.666666666666671"/>
    <n v="66.666666666666671"/>
    <n v="13.333333333333336"/>
    <n v="50.160432931643967"/>
    <n v="50.160432931643967"/>
    <s v="2. Riesgo (&gt;=40 y &lt;60)"/>
  </r>
  <r>
    <s v="05483"/>
    <x v="2"/>
    <x v="0"/>
    <x v="72"/>
    <s v="Rural"/>
    <n v="6"/>
    <s v="G4"/>
    <n v="0"/>
    <n v="1330.47596"/>
    <n v="10661.704744000001"/>
    <n v="15805.062754999999"/>
    <n v="1229.404299"/>
    <n v="159.655958"/>
    <n v="10725.529270999999"/>
    <n v="885.06555500000002"/>
    <n v="2746.4899329999998"/>
    <n v="767.75282999999968"/>
    <n v="40.277171000000003"/>
    <n v="3100.7963810000001"/>
    <n v="1358.1366109999999"/>
    <n v="0"/>
    <n v="52887.811211"/>
    <n v="18460.323463000001"/>
    <s v="NO"/>
    <n v="69.891553237286104"/>
    <n v="80"/>
    <n v="1281.8415"/>
    <n v="1351.4013480000001"/>
    <n v="10725.529270999999"/>
    <n v="9884.2196760000006"/>
    <n v="11992.180704"/>
    <n v="15805.062754999999"/>
    <n v="4499.2101629999997"/>
    <n v="15805.062754999999"/>
    <n v="75.875565253331388"/>
    <n v="24.124434746668612"/>
    <n v="8.2519522592984398"/>
    <n v="13.39598770491671"/>
    <n v="34.904684161254316"/>
    <n v="65.095315838745677"/>
    <n v="27.953964832537391"/>
    <n v="40"/>
    <n v="28.466892113899739"/>
    <n v="20"/>
    <n v="32.5231476580662"/>
    <n v="26.01851812645296"/>
    <n v="0"/>
    <n v="0"/>
    <n v="105.42655609137323"/>
    <n v="100"/>
    <n v="92.156008587149572"/>
    <n v="100"/>
    <n v="0.19656381842709458"/>
    <n v="0"/>
    <n v="66.666666666666671"/>
    <n v="66.863230485093766"/>
    <n v="13.372646097018754"/>
    <n v="39.351851459786296"/>
    <n v="39.391164223471712"/>
    <s v="1. Deterioro (&lt;40)"/>
  </r>
  <r>
    <s v="05490"/>
    <x v="2"/>
    <x v="0"/>
    <x v="73"/>
    <s v="Rural disperso"/>
    <n v="6"/>
    <s v="G4"/>
    <n v="0"/>
    <n v="2469.8101339999998"/>
    <n v="48972.901445000003"/>
    <n v="70214.821697000007"/>
    <n v="8256.327530999999"/>
    <n v="1149.265664"/>
    <n v="63504.078176000003"/>
    <n v="6790.1447740000003"/>
    <n v="11914.056773"/>
    <n v="6667.2600979999997"/>
    <n v="514.57770400000004"/>
    <n v="1463.9468460000062"/>
    <n v="2479.2551739999999"/>
    <n v="0"/>
    <n v="163088.95652114"/>
    <n v="28374.83695252"/>
    <s v="Si"/>
    <n v="62.099271368309843"/>
    <n v="80"/>
    <n v="5412.75"/>
    <n v="8868.0544609999997"/>
    <n v="63504.078176000003"/>
    <n v="59176.944832000001"/>
    <n v="51442.711579000003"/>
    <n v="70214.821697000007"/>
    <n v="4457.7797240000064"/>
    <n v="70214.821697000007"/>
    <n v="73.264747151238495"/>
    <n v="26.735252848761505"/>
    <n v="10.692454672251566"/>
    <n v="17.357830828875731"/>
    <n v="17.398380342719271"/>
    <n v="82.601619657280736"/>
    <n v="55.961291985023514"/>
    <n v="80"/>
    <n v="6.3487731169307642"/>
    <n v="80"/>
    <n v="57.338940666983589"/>
    <n v="45.871152533586873"/>
    <n v="17.900728631690157"/>
    <n v="77.859129837765508"/>
    <n v="163.83639482702876"/>
    <n v="0"/>
    <n v="93.186054394794198"/>
    <n v="100"/>
    <n v="0"/>
    <n v="0"/>
    <n v="59.286376612588505"/>
    <n v="59.286376612588505"/>
    <n v="11.857275322517701"/>
    <n v="57.728427856104574"/>
    <n v="57.728427856104574"/>
    <s v="2. Riesgo (&gt;=40 y &lt;60)"/>
  </r>
  <r>
    <s v="05495"/>
    <x v="2"/>
    <x v="0"/>
    <x v="74"/>
    <s v="Rural"/>
    <n v="6"/>
    <s v="G4"/>
    <n v="0"/>
    <n v="1710.1024560000001"/>
    <n v="25710.732847979998"/>
    <n v="33911.750980589997"/>
    <n v="1890.77633535"/>
    <n v="169.99392800000001"/>
    <n v="33736.179852450005"/>
    <n v="5142.9989012100004"/>
    <n v="3770.8727193499999"/>
    <n v="1405.2885853500002"/>
    <n v="219.10638299999999"/>
    <n v="-2190.0130058600043"/>
    <n v="337.56028600000002"/>
    <n v="0"/>
    <n v="88024.545061850004"/>
    <n v="40549.407553930003"/>
    <s v="NO"/>
    <n v="72.469127033225348"/>
    <n v="80"/>
    <n v="2398.6999999999998"/>
    <n v="2000.7702633499998"/>
    <n v="33736.179852449997"/>
    <n v="29511.36630632"/>
    <n v="27420.835303979999"/>
    <n v="33911.750980589997"/>
    <n v="-1633.3463368600042"/>
    <n v="33911.750980589997"/>
    <n v="80.859390951752417"/>
    <n v="19.140609048247583"/>
    <n v="15.244757775491001"/>
    <n v="24.74791192530154"/>
    <n v="46.066023431803217"/>
    <n v="53.933976568196783"/>
    <n v="37.26693235066908"/>
    <n v="50"/>
    <n v="-4.8164612254757353"/>
    <n v="100"/>
    <n v="49.564499508349186"/>
    <n v="39.651599606679355"/>
    <n v="0"/>
    <n v="0"/>
    <n v="83.410608385792301"/>
    <n v="80"/>
    <n v="87.476905907521768"/>
    <n v="80"/>
    <n v="0"/>
    <n v="0"/>
    <n v="53.333333333333336"/>
    <n v="53.333333333333336"/>
    <n v="10.666666666666668"/>
    <n v="50.318266273346026"/>
    <n v="50.318266273346026"/>
    <s v="2. Riesgo (&gt;=40 y &lt;60)"/>
  </r>
  <r>
    <s v="05501"/>
    <x v="2"/>
    <x v="0"/>
    <x v="75"/>
    <s v="Rural disperso"/>
    <n v="6"/>
    <s v="G2"/>
    <n v="0"/>
    <n v="979.88775999999996"/>
    <n v="2908.7713880599999"/>
    <n v="5929.0261474300005"/>
    <n v="971.68825902999993"/>
    <n v="274.02782695999997"/>
    <n v="5295.5766582199994"/>
    <n v="1767.0120460000001"/>
    <n v="2253.3582191199998"/>
    <n v="842.0438558899998"/>
    <n v="0"/>
    <n v="-777.86487401999875"/>
    <n v="1127.31031721"/>
    <n v="0"/>
    <n v="19135.659867130002"/>
    <n v="4262.8306124299997"/>
    <s v="Si"/>
    <n v="61.025032126011595"/>
    <n v="80"/>
    <n v="789.56431399999997"/>
    <n v="1245.71608599"/>
    <n v="5295.5766582200004"/>
    <n v="4963.5396292200003"/>
    <n v="3888.65914806"/>
    <n v="5929.0261474300005"/>
    <n v="349.44544319000124"/>
    <n v="5929.0261474300005"/>
    <n v="65.586810571675102"/>
    <n v="34.413189428324898"/>
    <n v="33.367698364958521"/>
    <n v="39.68335592139811"/>
    <n v="22.276893726316771"/>
    <n v="77.723106273683229"/>
    <n v="37.368397476493634"/>
    <n v="50"/>
    <n v="5.8938084349901558"/>
    <n v="80"/>
    <n v="56.363930324681249"/>
    <n v="45.091144259745001"/>
    <n v="18.974967873988405"/>
    <n v="82.531528060419589"/>
    <n v="157.77259228942305"/>
    <n v="0"/>
    <n v="93.729917430529511"/>
    <n v="100"/>
    <n v="0"/>
    <n v="0"/>
    <n v="60.843842686806532"/>
    <n v="60.843842686806532"/>
    <n v="12.168768537361307"/>
    <n v="57.25991279710631"/>
    <n v="57.25991279710631"/>
    <s v="2. Riesgo (&gt;=40 y &lt;60)"/>
  </r>
  <r>
    <s v="05541"/>
    <x v="2"/>
    <x v="0"/>
    <x v="76"/>
    <s v="Intermedio"/>
    <n v="6"/>
    <s v="G2"/>
    <n v="0"/>
    <n v="1339.755185"/>
    <n v="14465.049504000001"/>
    <n v="25773.829071"/>
    <n v="5107.3231249999999"/>
    <n v="576.69393500000001"/>
    <n v="22227.794794000001"/>
    <n v="3735.1899400000002"/>
    <n v="7432.3604350000005"/>
    <n v="3907.3981220000001"/>
    <n v="250.93942200000001"/>
    <n v="21.071963999998843"/>
    <n v="3384.0248259999998"/>
    <n v="1.3300909999999999"/>
    <n v="98064.629391039998"/>
    <n v="35892.108547279997"/>
    <s v="Si"/>
    <n v="53.717760081868036"/>
    <n v="80"/>
    <n v="4628.1514580000003"/>
    <n v="5684.0170600000001"/>
    <n v="22227.794794000001"/>
    <n v="20512.128106"/>
    <n v="15804.804689000001"/>
    <n v="25773.829071"/>
    <n v="3656.0362119999986"/>
    <n v="25775.159162"/>
    <n v="61.321135658430855"/>
    <n v="38.678864341569145"/>
    <n v="16.804140827358403"/>
    <n v="19.984737757808784"/>
    <n v="36.600463153903888"/>
    <n v="63.399536846096112"/>
    <n v="52.572774910101622"/>
    <n v="70"/>
    <n v="14.184340003572308"/>
    <n v="60"/>
    <n v="50.412627789094806"/>
    <n v="40.330102231275845"/>
    <n v="26.282239918131964"/>
    <n v="100"/>
    <n v="122.81398116681945"/>
    <n v="70"/>
    <n v="92.281435455472547"/>
    <n v="100"/>
    <n v="0"/>
    <n v="0"/>
    <n v="90"/>
    <n v="90"/>
    <n v="18"/>
    <n v="58.330102231275845"/>
    <n v="58.330102231275845"/>
    <s v="2. Riesgo (&gt;=40 y &lt;60)"/>
  </r>
  <r>
    <s v="05543"/>
    <x v="2"/>
    <x v="0"/>
    <x v="77"/>
    <s v="Rural disperso"/>
    <n v="6"/>
    <s v="G4"/>
    <n v="0"/>
    <n v="2349.1640600000001"/>
    <n v="10876.329667"/>
    <n v="16678.414155999999"/>
    <n v="1618.3498890000001"/>
    <n v="117.707363"/>
    <n v="17913.061042000001"/>
    <n v="7520.9667129999998"/>
    <n v="4087.969188"/>
    <n v="2156.046214"/>
    <n v="83.463453000000001"/>
    <n v="1132.1634680000006"/>
    <n v="2125.465616"/>
    <n v="42"/>
    <n v="64825.558913000001"/>
    <n v="8568.9010969999999"/>
    <s v="Si"/>
    <n v="58.389526769625185"/>
    <n v="80"/>
    <n v="989.93599400000005"/>
    <n v="1650.2237560000001"/>
    <n v="13614.327713999999"/>
    <n v="13197.763838999999"/>
    <n v="13225.493727000001"/>
    <n v="16678.414155999999"/>
    <n v="3341.0925370000004"/>
    <n v="16720.414155999999"/>
    <n v="79.29706987305012"/>
    <n v="20.70293012694988"/>
    <n v="41.985938055845985"/>
    <n v="68.158793495410364"/>
    <n v="13.218399101656813"/>
    <n v="86.781600898343186"/>
    <n v="52.741254027279624"/>
    <n v="70"/>
    <n v="19.982115908301672"/>
    <n v="40"/>
    <n v="57.128664904140678"/>
    <n v="45.702931923312548"/>
    <n v="21.610473230374815"/>
    <n v="93.994645453738869"/>
    <n v="166.70004586175295"/>
    <n v="0"/>
    <n v="96.940253799152828"/>
    <n v="100"/>
    <n v="0.21143298378341924"/>
    <n v="0"/>
    <n v="64.664881817912956"/>
    <n v="64.876314801696381"/>
    <n v="12.975262960339277"/>
    <n v="58.635908286895138"/>
    <n v="58.678194883651827"/>
    <s v="2. Riesgo (&gt;=40 y &lt;60)"/>
  </r>
  <r>
    <s v="05576"/>
    <x v="2"/>
    <x v="0"/>
    <x v="78"/>
    <s v="Intermedio"/>
    <n v="6"/>
    <s v="G3"/>
    <n v="0"/>
    <n v="1064.9096730000001"/>
    <n v="7343.3581347500003"/>
    <n v="11996.039274210001"/>
    <n v="2247.39869989"/>
    <n v="185.29180553999998"/>
    <n v="13904.256711999999"/>
    <n v="5455.8035570000002"/>
    <n v="3503.0400824300004"/>
    <n v="1297.2205596000003"/>
    <n v="138.68722099999999"/>
    <n v="280.03169938000065"/>
    <n v="278.54904672000004"/>
    <n v="0"/>
    <n v="37607.411823000002"/>
    <n v="14994.87924"/>
    <s v="Si"/>
    <n v="74.598022963773914"/>
    <n v="80"/>
    <n v="2663.4011519999999"/>
    <n v="2337.3407144299999"/>
    <n v="9510.1880519999995"/>
    <n v="9074.3857219900001"/>
    <n v="8408.2678077500004"/>
    <n v="11996.039274210001"/>
    <n v="697.26796710000076"/>
    <n v="11996.039274210001"/>
    <n v="70.092033008150736"/>
    <n v="29.907966991849264"/>
    <n v="39.238369011781813"/>
    <n v="67.342161269138018"/>
    <n v="39.872138265120945"/>
    <n v="60.127861734879055"/>
    <n v="37.031279376630486"/>
    <n v="50"/>
    <n v="5.8124848640587601"/>
    <n v="80"/>
    <n v="57.475597999173274"/>
    <n v="45.980478399338622"/>
    <n v="5.4019770362260857"/>
    <n v="23.49587215682196"/>
    <n v="87.757742113869895"/>
    <n v="80"/>
    <n v="95.417521424107392"/>
    <n v="100"/>
    <n v="0"/>
    <n v="0"/>
    <n v="67.831957385607325"/>
    <n v="67.831957385607325"/>
    <n v="13.566391477121465"/>
    <n v="59.546869876460086"/>
    <n v="59.546869876460086"/>
    <s v="2. Riesgo (&gt;=40 y &lt;60)"/>
  </r>
  <r>
    <s v="05579"/>
    <x v="2"/>
    <x v="0"/>
    <x v="79"/>
    <s v="Intermedio"/>
    <n v="6"/>
    <s v="G1"/>
    <n v="0"/>
    <n v="1358.209861"/>
    <n v="28769.21757977"/>
    <n v="52299.079299370002"/>
    <n v="15558.23139135"/>
    <n v="1848.6238514700001"/>
    <n v="40667.787697689993"/>
    <n v="7289.01003485"/>
    <n v="18785.421129040002"/>
    <n v="10738.861491910004"/>
    <n v="236.773571"/>
    <n v="6092.9924045500084"/>
    <n v="5121.0583729999998"/>
    <n v="0"/>
    <n v="204502.94375599999"/>
    <n v="52059.852246000002"/>
    <s v="Si"/>
    <n v="65.46466775727886"/>
    <n v="80"/>
    <n v="10368.357636999999"/>
    <n v="17268.935611820001"/>
    <n v="38159.527257689995"/>
    <n v="34671.925337050001"/>
    <n v="30127.42744077"/>
    <n v="52299.079299370002"/>
    <n v="11450.824348550008"/>
    <n v="52299.079299370002"/>
    <n v="57.60603789660388"/>
    <n v="42.39396210339612"/>
    <n v="17.92330108791246"/>
    <n v="21.086030122838853"/>
    <n v="25.456774015006129"/>
    <n v="74.543225984993867"/>
    <n v="57.165934253712386"/>
    <n v="80"/>
    <n v="21.894887064843502"/>
    <n v="20"/>
    <n v="47.604643642245762"/>
    <n v="38.083714913796612"/>
    <n v="14.53533224272114"/>
    <n v="63.221355041246184"/>
    <n v="166.55420478740962"/>
    <n v="0"/>
    <n v="90.860468744572401"/>
    <n v="100"/>
    <n v="8.3981414081413464E-2"/>
    <n v="2"/>
    <n v="54.407118347082054"/>
    <n v="56.491099761163468"/>
    <n v="11.298219952232694"/>
    <n v="48.965138583213026"/>
    <n v="49.381934866029304"/>
    <s v="2. Riesgo (&gt;=40 y &lt;60)"/>
  </r>
  <r>
    <s v="05585"/>
    <x v="2"/>
    <x v="0"/>
    <x v="80"/>
    <s v="Rural"/>
    <n v="6"/>
    <s v="G1"/>
    <n v="0"/>
    <n v="1236.7632485499998"/>
    <n v="10637.086465750001"/>
    <n v="21950.054769380004"/>
    <n v="6556.0425315400007"/>
    <n v="89.990837999999997"/>
    <n v="20564.348796420003"/>
    <n v="7661.0387674800004"/>
    <n v="8572.2746819700005"/>
    <n v="4156.6488655800013"/>
    <n v="257.12964599999998"/>
    <n v="74.16091857000356"/>
    <n v="8962.5105458300004"/>
    <n v="0"/>
    <n v="161543.66345746"/>
    <n v="20743.35429372"/>
    <s v="Si"/>
    <n v="69.902410136273232"/>
    <n v="80"/>
    <n v="5227.2571040800003"/>
    <n v="6646.0333695399995"/>
    <n v="17460.268034419998"/>
    <n v="15337.481788230003"/>
    <n v="11873.8497143"/>
    <n v="21950.054769380004"/>
    <n v="9293.8011104000034"/>
    <n v="21950.054769380004"/>
    <n v="54.094852332049044"/>
    <n v="45.905147667950956"/>
    <n v="37.253981846552279"/>
    <n v="43.827784823737815"/>
    <n v="12.840710585458796"/>
    <n v="87.159289414541206"/>
    <n v="48.489450231018012"/>
    <n v="70"/>
    <n v="42.340673898293488"/>
    <n v="0"/>
    <n v="49.378444381245998"/>
    <n v="39.502755504996799"/>
    <n v="10.097589863726768"/>
    <n v="43.919416713384173"/>
    <n v="127.14188793875492"/>
    <n v="70"/>
    <n v="87.842189810572918"/>
    <n v="80"/>
    <n v="0"/>
    <n v="0"/>
    <n v="64.639805571128065"/>
    <n v="64.639805571128065"/>
    <n v="12.927961114225614"/>
    <n v="52.430716619222409"/>
    <n v="52.430716619222409"/>
    <s v="2. Riesgo (&gt;=40 y &lt;60)"/>
  </r>
  <r>
    <s v="05591"/>
    <x v="2"/>
    <x v="0"/>
    <x v="81"/>
    <s v="Intermedio"/>
    <n v="6"/>
    <s v="G3"/>
    <n v="0"/>
    <n v="1413.202863"/>
    <n v="12984.225365"/>
    <n v="30416.98925916"/>
    <n v="8941.355243"/>
    <n v="1520.80240637"/>
    <n v="24291.536276570001"/>
    <n v="9673.5299548900002"/>
    <n v="11941.99871937"/>
    <n v="8236.0610216399982"/>
    <n v="349.13307900000001"/>
    <n v="6662.8001138599975"/>
    <n v="1132.8288832200001"/>
    <n v="0"/>
    <n v="69636.514356300002"/>
    <n v="11423.553067819999"/>
    <s v="Si"/>
    <n v="52.396209199362048"/>
    <n v="80"/>
    <n v="6302.4717920000003"/>
    <n v="10462.157649370001"/>
    <n v="20048.251447570005"/>
    <n v="18152.844103570005"/>
    <n v="14397.428228000001"/>
    <n v="30416.98925916"/>
    <n v="8144.7620760799982"/>
    <n v="30416.98925916"/>
    <n v="47.33350860379533"/>
    <n v="52.66649139620467"/>
    <n v="39.822635525199132"/>
    <n v="68.344898405304193"/>
    <n v="16.404544617742651"/>
    <n v="83.595455382257342"/>
    <n v="68.967190628492148"/>
    <n v="100"/>
    <n v="26.77701598499668"/>
    <n v="20"/>
    <n v="64.921369036753248"/>
    <n v="51.937095229402601"/>
    <n v="27.603790800637952"/>
    <n v="100"/>
    <n v="166.00086433786296"/>
    <n v="0"/>
    <n v="90.545772288636485"/>
    <n v="100"/>
    <n v="0.28506786299788467"/>
    <n v="0"/>
    <n v="66.666666666666671"/>
    <n v="66.951734529664563"/>
    <n v="13.390346905932914"/>
    <n v="65.27042856273593"/>
    <n v="65.327442135335517"/>
    <s v="3. Vulnerable (&gt;=60 y &lt;70)"/>
  </r>
  <r>
    <s v="05604"/>
    <x v="2"/>
    <x v="0"/>
    <x v="82"/>
    <s v="Rural"/>
    <n v="5"/>
    <s v="G1"/>
    <n v="0"/>
    <n v="20828.549879540002"/>
    <n v="23888.465171"/>
    <n v="63254.521446750005"/>
    <n v="12291.94538938"/>
    <n v="1433.3801235999999"/>
    <n v="41479.789699460001"/>
    <n v="15142.80371378"/>
    <n v="34592.13134752"/>
    <n v="26034.507507030001"/>
    <n v="237.50599800000001"/>
    <n v="13519.152041800007"/>
    <n v="15470.96310999"/>
    <n v="0"/>
    <n v="160257.63534800001"/>
    <n v="58243.184336999999"/>
    <s v="Si"/>
    <n v="31.066075065358508"/>
    <n v="80"/>
    <n v="12812.74"/>
    <n v="13166.863601980001"/>
    <n v="41177.74556445999"/>
    <n v="30981.787591979992"/>
    <n v="44717.015050540002"/>
    <n v="63254.521446750005"/>
    <n v="29227.621149790008"/>
    <n v="63254.521446750005"/>
    <n v="70.693784456474688"/>
    <n v="29.306215543525312"/>
    <n v="36.506462119254998"/>
    <n v="42.948358460820948"/>
    <n v="36.343469196038441"/>
    <n v="63.656530803961559"/>
    <n v="75.26135711466209"/>
    <n v="100"/>
    <n v="46.206374629511508"/>
    <n v="0"/>
    <n v="47.182220961661564"/>
    <n v="37.745776769329254"/>
    <n v="48.933924934641496"/>
    <n v="100"/>
    <n v="102.76383975621141"/>
    <n v="100"/>
    <n v="75.239154468718638"/>
    <n v="70"/>
    <n v="0"/>
    <n v="2"/>
    <n v="90"/>
    <n v="92"/>
    <n v="18.400000000000002"/>
    <n v="55.745776769329254"/>
    <n v="56.14577676932926"/>
    <s v="2. Riesgo (&gt;=40 y &lt;60)"/>
  </r>
  <r>
    <s v="05607"/>
    <x v="2"/>
    <x v="0"/>
    <x v="83"/>
    <s v="Intermedio"/>
    <n v="3"/>
    <s v="G1"/>
    <n v="0"/>
    <n v="126.465648"/>
    <n v="8172.7411780000002"/>
    <n v="51006.784861000007"/>
    <n v="37535.991901000001"/>
    <n v="1655.8163939999999"/>
    <n v="27928.680278"/>
    <n v="7570.6552039999997"/>
    <n v="39931.781801000005"/>
    <n v="25835.630647000005"/>
    <n v="575.16334199999994"/>
    <n v="8981.9534290000083"/>
    <n v="17245.389807"/>
    <n v="0"/>
    <n v="140164.305227"/>
    <n v="20700.526312000002"/>
    <s v="Si"/>
    <n v="27.2190858717446"/>
    <n v="70"/>
    <n v="37431.136469999998"/>
    <n v="39191.808295000003"/>
    <n v="27928.680278"/>
    <n v="24171.902828999999"/>
    <n v="8299.2068259999996"/>
    <n v="51006.784861000007"/>
    <n v="26802.506578000008"/>
    <n v="51006.784861000007"/>
    <n v="16.270789951996377"/>
    <n v="83.729210048003623"/>
    <n v="27.107099686208809"/>
    <n v="31.89039327759053"/>
    <n v="14.768757479641426"/>
    <n v="85.231242520358578"/>
    <n v="64.699418562767477"/>
    <n v="80"/>
    <n v="52.54694380569223"/>
    <n v="0"/>
    <n v="56.170169169190544"/>
    <n v="44.936135335352439"/>
    <n v="42.780914128255404"/>
    <n v="100"/>
    <n v="104.70376267205015"/>
    <n v="100"/>
    <n v="86.548675370245505"/>
    <n v="80"/>
    <n v="0"/>
    <n v="0"/>
    <n v="93.333333333333329"/>
    <n v="93.333333333333329"/>
    <n v="18.666666666666668"/>
    <n v="63.602802002019104"/>
    <n v="63.602802002019104"/>
    <s v="3. Vulnerable (&gt;=60 y &lt;70)"/>
  </r>
  <r>
    <s v="05615"/>
    <x v="2"/>
    <x v="0"/>
    <x v="84"/>
    <s v="Ciudades y aglomeraciones"/>
    <n v="1"/>
    <s v="G1"/>
    <n v="0"/>
    <n v="236.28998899999999"/>
    <n v="102597.376804"/>
    <n v="526448.22397299996"/>
    <n v="243234.15154500003"/>
    <n v="135027.07210799999"/>
    <n v="541907.59665099997"/>
    <n v="301737.17776499997"/>
    <n v="381171.58155900001"/>
    <n v="300893.02368500002"/>
    <n v="10407.620645000001"/>
    <n v="-95737.830517000053"/>
    <n v="21863.426811000001"/>
    <n v="0"/>
    <n v="2341712.637199"/>
    <n v="327656.18275500002"/>
    <s v="Si"/>
    <n v="37.716588792165545"/>
    <n v="65"/>
    <n v="377832.95255599997"/>
    <n v="378261.22365300002"/>
    <n v="541907.49661599996"/>
    <n v="416458.37303299998"/>
    <n v="102833.666793"/>
    <n v="526448.22397299996"/>
    <n v="-63466.783061000053"/>
    <n v="526448.22397299996"/>
    <n v="19.533481567652519"/>
    <n v="80.466518432347485"/>
    <n v="55.680558757570829"/>
    <n v="65.505898353202483"/>
    <n v="13.992160163038641"/>
    <n v="86.007839836961352"/>
    <n v="78.938997092684886"/>
    <n v="100"/>
    <n v="-12.055655270717578"/>
    <n v="60"/>
    <n v="78.396051324502267"/>
    <n v="62.716841059601819"/>
    <n v="27.283411207834455"/>
    <n v="100"/>
    <n v="100.11334932384875"/>
    <n v="100"/>
    <n v="76.850454299602688"/>
    <n v="70"/>
    <n v="0.41300239764187374"/>
    <n v="0"/>
    <n v="90"/>
    <n v="90.413002397641876"/>
    <n v="18.082600479528377"/>
    <n v="80.716841059601819"/>
    <n v="80.7994415391302"/>
    <s v="5. Sostenible (&gt;=80)"/>
  </r>
  <r>
    <s v="05628"/>
    <x v="2"/>
    <x v="0"/>
    <x v="85"/>
    <s v="Rural"/>
    <n v="6"/>
    <s v="G4"/>
    <n v="0"/>
    <n v="1887.2422670000001"/>
    <n v="9581.8420989999995"/>
    <n v="13829.308749020001"/>
    <n v="854.82556501999989"/>
    <n v="96.171496000000005"/>
    <n v="10897.473368360001"/>
    <n v="1357.8556329999999"/>
    <n v="2848.0712500200002"/>
    <n v="665.79870048000021"/>
    <n v="158.91673499999999"/>
    <n v="749.56283212000199"/>
    <n v="274.62239799999998"/>
    <n v="0"/>
    <n v="35402.479770209997"/>
    <n v="8831.6667999199999"/>
    <s v="Si"/>
    <n v="69.363340380973611"/>
    <n v="80"/>
    <n v="946.73768600000005"/>
    <n v="950.99706101999993"/>
    <n v="10897.47336736"/>
    <n v="10356.837736259999"/>
    <n v="11469.084365999999"/>
    <n v="13829.308749020001"/>
    <n v="1183.101965120002"/>
    <n v="13829.308749020001"/>
    <n v="82.933171672899007"/>
    <n v="17.066828327100993"/>
    <n v="12.460279434519492"/>
    <n v="20.22766793355644"/>
    <n v="24.946463799271914"/>
    <n v="75.05353620072809"/>
    <n v="23.377178519509467"/>
    <n v="30"/>
    <n v="8.5550332745578572"/>
    <n v="80"/>
    <n v="44.469606492277101"/>
    <n v="35.575685193821684"/>
    <n v="10.636659619026389"/>
    <n v="46.264097923465329"/>
    <n v="100.4499002292806"/>
    <n v="100"/>
    <n v="95.038890090621294"/>
    <n v="100"/>
    <n v="0"/>
    <n v="0"/>
    <n v="82.08803264115511"/>
    <n v="82.08803264115511"/>
    <n v="16.417606528231023"/>
    <n v="51.993291722052703"/>
    <n v="51.993291722052703"/>
    <s v="2. Riesgo (&gt;=40 y &lt;60)"/>
  </r>
  <r>
    <s v="05631"/>
    <x v="2"/>
    <x v="0"/>
    <x v="86"/>
    <s v="Ciudades y aglomeraciones"/>
    <n v="1"/>
    <s v="G1"/>
    <n v="0"/>
    <n v="255.16835599999999"/>
    <n v="33159.994694000001"/>
    <n v="196752.70146100002"/>
    <n v="131682.025934"/>
    <n v="26093.243935999999"/>
    <n v="111761.37427700001"/>
    <n v="26554.617920000001"/>
    <n v="160438.89662700001"/>
    <n v="83360.462124000012"/>
    <n v="1906.1722279999999"/>
    <n v="7912.8926809999975"/>
    <n v="20779.516358000001"/>
    <n v="0"/>
    <n v="562739.22138361994"/>
    <n v="91124.835495559993"/>
    <s v="NO"/>
    <n v="50.77851064047826"/>
    <n v="65"/>
    <n v="163996.29008499999"/>
    <n v="146534.95330299999"/>
    <n v="111761.374277"/>
    <n v="102429.160653"/>
    <n v="33415.163050000003"/>
    <n v="196752.70146100002"/>
    <n v="30598.581266999998"/>
    <n v="196752.70146100002"/>
    <n v="16.983331258922256"/>
    <n v="83.016668741077751"/>
    <n v="23.760103248358874"/>
    <n v="27.952788962215052"/>
    <n v="16.193084120120375"/>
    <n v="83.806915879879625"/>
    <n v="51.957763283427752"/>
    <n v="70"/>
    <n v="15.551797276371932"/>
    <n v="40"/>
    <n v="60.955274716634484"/>
    <n v="48.764219773307588"/>
    <n v="0"/>
    <n v="0"/>
    <n v="89.35260256622287"/>
    <n v="80"/>
    <n v="91.649875742517125"/>
    <n v="100"/>
    <n v="0"/>
    <n v="0"/>
    <n v="60"/>
    <n v="60"/>
    <n v="12"/>
    <n v="60.764219773307588"/>
    <n v="60.764219773307588"/>
    <s v="3. Vulnerable (&gt;=60 y &lt;70)"/>
  </r>
  <r>
    <s v="05642"/>
    <x v="2"/>
    <x v="0"/>
    <x v="87"/>
    <s v="Rural"/>
    <n v="6"/>
    <s v="G3"/>
    <n v="0"/>
    <n v="1404.3261990000001"/>
    <n v="14605.493865709999"/>
    <n v="23130.932601249999"/>
    <n v="3471.7682428800003"/>
    <n v="288.280708"/>
    <n v="18703.303608579998"/>
    <n v="2091.6319037799999"/>
    <n v="5336.7673092800005"/>
    <n v="1973.1391787900002"/>
    <n v="156.36673999999999"/>
    <n v="2100.7660311799991"/>
    <n v="399.95987617000003"/>
    <n v="0"/>
    <n v="43860.288500000002"/>
    <n v="18245.849262"/>
    <s v="Si"/>
    <n v="63.099759597107273"/>
    <n v="80"/>
    <n v="2861.6637310000001"/>
    <n v="3599.9753468799995"/>
    <n v="17666.538439579999"/>
    <n v="17438.844776649992"/>
    <n v="16009.820064709998"/>
    <n v="23130.932601249999"/>
    <n v="2657.092647349999"/>
    <n v="23130.932601249999"/>
    <n v="69.21389786006651"/>
    <n v="30.78610213993349"/>
    <n v="11.183221678658308"/>
    <n v="19.193007679972624"/>
    <n v="41.599929881902163"/>
    <n v="58.400070118097837"/>
    <n v="36.972554065809597"/>
    <n v="50"/>
    <n v="11.487183388387935"/>
    <n v="60"/>
    <n v="43.675835987600792"/>
    <n v="34.940668790080636"/>
    <n v="16.900240402892727"/>
    <n v="73.507511280228599"/>
    <n v="125.80008293364358"/>
    <n v="70"/>
    <n v="98.711158591091717"/>
    <n v="100"/>
    <n v="0.1535969829906062"/>
    <n v="0"/>
    <n v="81.169170426742866"/>
    <n v="81.322767409733473"/>
    <n v="16.264553481946695"/>
    <n v="51.174502875429212"/>
    <n v="51.205222272027328"/>
    <s v="2. Riesgo (&gt;=40 y &lt;60)"/>
  </r>
  <r>
    <s v="05647"/>
    <x v="2"/>
    <x v="0"/>
    <x v="88"/>
    <s v="Rural"/>
    <n v="6"/>
    <s v="G4"/>
    <n v="0"/>
    <n v="1040.2597450000001"/>
    <n v="6285.7054198000005"/>
    <n v="11108.07774026"/>
    <n v="2119.5548200799999"/>
    <n v="58.235240140000002"/>
    <n v="7363.7031803700002"/>
    <n v="828.91507940999998"/>
    <n v="3270.6392124200001"/>
    <n v="1057.0981859100002"/>
    <n v="88.758138000000002"/>
    <n v="1539.5348533799988"/>
    <n v="454.48084951999999"/>
    <n v="0"/>
    <n v="47585.726587359997"/>
    <n v="9827.4315547900005"/>
    <s v="Si"/>
    <n v="58.104220765507947"/>
    <n v="80"/>
    <n v="1464.200415"/>
    <n v="2125.9389469799999"/>
    <n v="7355.00186037"/>
    <n v="7192.6596103700003"/>
    <n v="7325.9651648000008"/>
    <n v="11108.07774026"/>
    <n v="2082.7738408999985"/>
    <n v="11108.07774026"/>
    <n v="65.951691517676821"/>
    <n v="34.048308482323179"/>
    <n v="11.256769306233089"/>
    <n v="18.273923368068846"/>
    <n v="20.652057370077902"/>
    <n v="79.347942629922102"/>
    <n v="32.32084364107638"/>
    <n v="40"/>
    <n v="18.750083404180863"/>
    <n v="40"/>
    <n v="42.334034896062825"/>
    <n v="33.867227916850261"/>
    <n v="21.895779234492053"/>
    <n v="95.235582494632979"/>
    <n v="145.19453246979171"/>
    <n v="50"/>
    <n v="97.792763984537828"/>
    <n v="100"/>
    <n v="0"/>
    <n v="0"/>
    <n v="81.74519416487766"/>
    <n v="81.74519416487766"/>
    <n v="16.349038832975534"/>
    <n v="50.216266749825792"/>
    <n v="50.216266749825792"/>
    <s v="2. Riesgo (&gt;=40 y &lt;60)"/>
  </r>
  <r>
    <s v="05649"/>
    <x v="2"/>
    <x v="0"/>
    <x v="89"/>
    <s v="Rural"/>
    <n v="6"/>
    <s v="G1"/>
    <n v="0"/>
    <n v="1552.6875640000001"/>
    <n v="12941.780078870001"/>
    <n v="37027.268066239994"/>
    <n v="4497.7887419999997"/>
    <n v="1524.9005208499998"/>
    <n v="30354.6535243"/>
    <n v="6916.7906221599997"/>
    <n v="18552.247436309997"/>
    <n v="14014.447583659996"/>
    <n v="77.525184999999993"/>
    <n v="5742.7156152899915"/>
    <n v="1557.6522501300001"/>
    <n v="0"/>
    <n v="68729.236523560001"/>
    <n v="17041.696777220001"/>
    <s v="Si"/>
    <n v="66.840304295391121"/>
    <n v="80"/>
    <n v="5178.0839999999998"/>
    <n v="6022.68926285"/>
    <n v="26746.752598300001"/>
    <n v="25307.946530850004"/>
    <n v="14494.46764287"/>
    <n v="37027.268066239994"/>
    <n v="7377.8930504199925"/>
    <n v="37027.268066239994"/>
    <n v="39.145387709782149"/>
    <n v="60.854612290217851"/>
    <n v="22.786590585271735"/>
    <n v="26.807491160312683"/>
    <n v="24.795411151378353"/>
    <n v="75.204588848621654"/>
    <n v="75.540430515341598"/>
    <n v="100"/>
    <n v="19.925566847711522"/>
    <n v="40"/>
    <n v="60.573338459830438"/>
    <n v="48.458670767864355"/>
    <n v="13.159695704608879"/>
    <n v="57.238030784777422"/>
    <n v="116.31115414214989"/>
    <n v="80"/>
    <n v="94.620632683679716"/>
    <n v="100"/>
    <n v="0"/>
    <n v="0"/>
    <n v="79.079343594925817"/>
    <n v="79.079343594925817"/>
    <n v="15.815868718985165"/>
    <n v="64.27453948684952"/>
    <n v="64.27453948684952"/>
    <s v="3. Vulnerable (&gt;=60 y &lt;70)"/>
  </r>
  <r>
    <s v="05652"/>
    <x v="2"/>
    <x v="0"/>
    <x v="90"/>
    <s v="Rural"/>
    <n v="6"/>
    <s v="G3"/>
    <n v="0"/>
    <n v="1242.4763620000001"/>
    <n v="7077.1870900000004"/>
    <n v="12995.575287920001"/>
    <n v="708.97352999999998"/>
    <n v="45.147761000000003"/>
    <n v="9748.9637813299996"/>
    <n v="2164.65346133"/>
    <n v="2057.109105"/>
    <n v="570.96935899999994"/>
    <n v="56.043368999999998"/>
    <n v="2094.7989225900001"/>
    <n v="858.82444309000005"/>
    <n v="0"/>
    <n v="77140.842820000005"/>
    <n v="6329.0112749999998"/>
    <s v="Si"/>
    <n v="72.139016863496281"/>
    <n v="80"/>
    <n v="623.046335"/>
    <n v="754.12129100000004"/>
    <n v="9414.6366193300018"/>
    <n v="8587.0765240299988"/>
    <n v="8319.6634520000007"/>
    <n v="12995.575287920001"/>
    <n v="3009.66673468"/>
    <n v="12995.575287920001"/>
    <n v="64.019200902429617"/>
    <n v="35.980799097570383"/>
    <n v="22.20393377063801"/>
    <n v="38.107111137636572"/>
    <n v="8.2044881072508868"/>
    <n v="91.795511892749118"/>
    <n v="27.755910350705484"/>
    <n v="40"/>
    <n v="23.159165085039575"/>
    <n v="20"/>
    <n v="45.176684425591212"/>
    <n v="36.141347540472971"/>
    <n v="7.8609831365037195"/>
    <n v="34.191306916635796"/>
    <n v="121.03775411823906"/>
    <n v="70"/>
    <n v="91.209856218976441"/>
    <n v="100"/>
    <n v="0"/>
    <n v="0"/>
    <n v="68.063768972211932"/>
    <n v="68.063768972211932"/>
    <n v="13.612753794442387"/>
    <n v="49.754101334915362"/>
    <n v="49.754101334915362"/>
    <s v="2. Riesgo (&gt;=40 y &lt;60)"/>
  </r>
  <r>
    <s v="05656"/>
    <x v="2"/>
    <x v="0"/>
    <x v="91"/>
    <s v="Intermedio"/>
    <n v="6"/>
    <s v="G1"/>
    <n v="0"/>
    <n v="1298.0925709999999"/>
    <n v="10381.084925059999"/>
    <n v="24116.64438174"/>
    <n v="9151.0725252000011"/>
    <n v="609.89279160000001"/>
    <n v="17515.739845329997"/>
    <n v="5461.1932676100005"/>
    <n v="11059.0578878"/>
    <n v="5458.7748155500003"/>
    <n v="232.72031899999999"/>
    <n v="2538.4739141600003"/>
    <n v="5160.5043146899998"/>
    <n v="2000"/>
    <n v="87468.149931480002"/>
    <n v="23063.875721459997"/>
    <s v="Si"/>
    <n v="55.871334268020405"/>
    <n v="80"/>
    <n v="7313.3017040000004"/>
    <n v="9760.9653168000004"/>
    <n v="15977.887395329997"/>
    <n v="15065.245770679998"/>
    <n v="11679.177496059998"/>
    <n v="24116.64438174"/>
    <n v="7931.6985478500001"/>
    <n v="26116.64438174"/>
    <n v="48.427871270942354"/>
    <n v="51.572128729057646"/>
    <n v="31.178775865788225"/>
    <n v="36.680553647711093"/>
    <n v="26.368313196892316"/>
    <n v="73.631686803107684"/>
    <n v="49.360215589177329"/>
    <n v="70"/>
    <n v="30.370282000683108"/>
    <n v="0"/>
    <n v="46.376873835975282"/>
    <n v="37.101499068780228"/>
    <n v="24.128665731979595"/>
    <n v="100"/>
    <n v="133.46865358311763"/>
    <n v="60"/>
    <n v="94.28809577843974"/>
    <n v="100"/>
    <n v="0"/>
    <n v="0"/>
    <n v="86.666666666666671"/>
    <n v="86.666666666666671"/>
    <n v="17.333333333333336"/>
    <n v="54.434832402113564"/>
    <n v="54.434832402113564"/>
    <s v="2. Riesgo (&gt;=40 y &lt;60)"/>
  </r>
  <r>
    <s v="05658"/>
    <x v="2"/>
    <x v="0"/>
    <x v="92"/>
    <s v="Rural"/>
    <n v="6"/>
    <s v="G2"/>
    <n v="0"/>
    <n v="522.97702101999994"/>
    <n v="2696.41107014"/>
    <n v="5360.6629401400005"/>
    <n v="900.16259714"/>
    <n v="257.129006"/>
    <n v="3657.9321474600001"/>
    <n v="916.71372790999999"/>
    <n v="1680.3478241600001"/>
    <n v="352.03977950999979"/>
    <n v="53.225859649999997"/>
    <n v="380.40171102999921"/>
    <n v="341.60034539999998"/>
    <n v="18"/>
    <n v="16541.323425999999"/>
    <n v="6306.7939150000002"/>
    <s v="Si"/>
    <n v="74.534611300721977"/>
    <n v="80"/>
    <n v="804.5"/>
    <n v="1157.29160314"/>
    <n v="3651.9531844599996"/>
    <n v="3228.1874614599997"/>
    <n v="3219.3880911599999"/>
    <n v="5360.6629401400005"/>
    <n v="775.2279160799992"/>
    <n v="5378.6629401400005"/>
    <n v="60.055782784879248"/>
    <n v="39.944217215120752"/>
    <n v="25.060982296966579"/>
    <n v="29.804389543234777"/>
    <n v="38.12750499205432"/>
    <n v="61.87249500794568"/>
    <n v="20.950411245123206"/>
    <n v="30"/>
    <n v="14.413022803392488"/>
    <n v="60"/>
    <n v="44.324220353260237"/>
    <n v="35.45937628260819"/>
    <n v="5.465388699278023"/>
    <n v="23.771680868767302"/>
    <n v="143.85228131013054"/>
    <n v="50"/>
    <n v="88.3961896115418"/>
    <n v="80"/>
    <n v="0"/>
    <n v="0"/>
    <n v="51.257226956255771"/>
    <n v="51.257226956255771"/>
    <n v="10.251445391251155"/>
    <n v="45.710821673859343"/>
    <n v="45.710821673859343"/>
    <s v="2. Riesgo (&gt;=40 y &lt;60)"/>
  </r>
  <r>
    <s v="05659"/>
    <x v="2"/>
    <x v="0"/>
    <x v="93"/>
    <s v="Intermedio"/>
    <n v="6"/>
    <s v="G4"/>
    <n v="0"/>
    <n v="3326.334644"/>
    <n v="24725.704720999998"/>
    <n v="36855.737254899999"/>
    <n v="4688.7105266599992"/>
    <n v="287.05580431999999"/>
    <n v="30916.297111339998"/>
    <n v="7864.1929846999992"/>
    <n v="11929.911593949999"/>
    <n v="8600.4489652499979"/>
    <n v="366.18970999999999"/>
    <n v="5660.7245428599999"/>
    <n v="3643.19764854"/>
    <n v="0"/>
    <n v="77499.198419789987"/>
    <n v="16447.6404392"/>
    <s v="NO"/>
    <n v="48.762794137556114"/>
    <n v="80"/>
    <n v="2012.5331617400002"/>
    <n v="4513.03111291"/>
    <n v="27865.550083339996"/>
    <n v="27197.916200029998"/>
    <n v="28052.039364999997"/>
    <n v="36855.737254899999"/>
    <n v="9670.1119013999996"/>
    <n v="36855.737254899999"/>
    <n v="76.113087010002644"/>
    <n v="23.886912989997356"/>
    <n v="25.437046863595572"/>
    <n v="41.293787982128549"/>
    <n v="21.222981365701422"/>
    <n v="78.777018634298571"/>
    <n v="72.091472744957571"/>
    <n v="100"/>
    <n v="26.237738332352457"/>
    <n v="20"/>
    <n v="52.791543921284891"/>
    <n v="42.233235137027918"/>
    <n v="0"/>
    <n v="0"/>
    <n v="224.24629808375997"/>
    <n v="0"/>
    <n v="97.60408862802548"/>
    <n v="100"/>
    <n v="0.3293845349150315"/>
    <n v="0"/>
    <n v="33.333333333333336"/>
    <n v="33.662717868248365"/>
    <n v="6.7325435736496733"/>
    <n v="48.89990180369459"/>
    <n v="48.96577871067759"/>
    <s v="2. Riesgo (&gt;=40 y &lt;60)"/>
  </r>
  <r>
    <s v="05660"/>
    <x v="2"/>
    <x v="0"/>
    <x v="94"/>
    <s v="Rural"/>
    <n v="6"/>
    <s v="G3"/>
    <n v="0"/>
    <n v="1091.7829240000001"/>
    <n v="11345.019977669999"/>
    <n v="20721.772623379999"/>
    <n v="3265.7355319499998"/>
    <n v="350.73637574999998"/>
    <n v="15968.91345371"/>
    <n v="2713.79096656"/>
    <n v="4786.7795327000003"/>
    <n v="1999.0120450500003"/>
    <n v="2.1458569999999999"/>
    <n v="1965.09168202"/>
    <n v="1730.64312969"/>
    <n v="0"/>
    <n v="63215.825210000003"/>
    <n v="9968.6052550000004"/>
    <s v="Si"/>
    <n v="71.629641449364939"/>
    <n v="80"/>
    <n v="2501"/>
    <n v="3530.0844767000003"/>
    <n v="15968.91345371"/>
    <n v="15237.61318771"/>
    <n v="12436.802901669998"/>
    <n v="20721.772623379999"/>
    <n v="3697.88066871"/>
    <n v="20721.772623379999"/>
    <n v="60.018045404270971"/>
    <n v="39.981954595729029"/>
    <n v="16.994211750390036"/>
    <n v="29.166017272354452"/>
    <n v="15.769161000247582"/>
    <n v="84.230838999752422"/>
    <n v="41.761105381898595"/>
    <n v="50"/>
    <n v="17.845387727774547"/>
    <n v="40"/>
    <n v="48.675762173567179"/>
    <n v="38.940609738853745"/>
    <n v="8.3703585506350606"/>
    <n v="36.406832738015346"/>
    <n v="141.14692029988007"/>
    <n v="50"/>
    <n v="95.42047573794008"/>
    <n v="100"/>
    <n v="0.14311511763619145"/>
    <n v="0"/>
    <n v="62.13561091267178"/>
    <n v="62.278726030307972"/>
    <n v="12.455745206061595"/>
    <n v="51.367731921388099"/>
    <n v="51.396354944915338"/>
    <s v="2. Riesgo (&gt;=40 y &lt;60)"/>
  </r>
  <r>
    <s v="05664"/>
    <x v="2"/>
    <x v="0"/>
    <x v="95"/>
    <s v="Intermedio"/>
    <n v="6"/>
    <s v="G1"/>
    <n v="0"/>
    <n v="1353.3942830000001"/>
    <n v="11495.634024999999"/>
    <n v="31711.31538"/>
    <n v="13629.644069000002"/>
    <n v="1073.556077"/>
    <n v="27799.563614999999"/>
    <n v="13217.071455000001"/>
    <n v="16392.460486"/>
    <n v="8839.9217580000004"/>
    <n v="436.06440900000001"/>
    <n v="2430.4283790000009"/>
    <n v="2871.2449809999998"/>
    <n v="2300"/>
    <n v="188295.22979400001"/>
    <n v="27123.948283000002"/>
    <s v="Si"/>
    <n v="48.145279886519361"/>
    <n v="80"/>
    <n v="12329.94"/>
    <n v="14703.200145999999"/>
    <n v="21728.348273"/>
    <n v="19031.461966999999"/>
    <n v="12849.028307999999"/>
    <n v="31711.31538"/>
    <n v="5737.7377690000012"/>
    <n v="34011.31538"/>
    <n v="40.518749077509881"/>
    <n v="59.481250922490119"/>
    <n v="47.54416881518376"/>
    <n v="55.933768611319145"/>
    <n v="14.405010850606423"/>
    <n v="85.59498914939357"/>
    <n v="53.926753494691944"/>
    <n v="70"/>
    <n v="16.870084867032276"/>
    <n v="40"/>
    <n v="62.202001736640568"/>
    <n v="49.76160138931246"/>
    <n v="31.854720113480639"/>
    <n v="100"/>
    <n v="119.24794561855126"/>
    <n v="80"/>
    <n v="87.58816697838374"/>
    <n v="80"/>
    <n v="0"/>
    <n v="0"/>
    <n v="86.666666666666671"/>
    <n v="86.666666666666671"/>
    <n v="17.333333333333336"/>
    <n v="67.094934722645803"/>
    <n v="67.094934722645803"/>
    <s v="3. Vulnerable (&gt;=60 y &lt;70)"/>
  </r>
  <r>
    <s v="05665"/>
    <x v="2"/>
    <x v="0"/>
    <x v="96"/>
    <s v="Intermedio"/>
    <n v="6"/>
    <s v="G4"/>
    <n v="0"/>
    <n v="1887.7126018399999"/>
    <n v="34573.35023014"/>
    <n v="47639.533865459998"/>
    <n v="3380.4624559100002"/>
    <n v="200.53774836000002"/>
    <n v="41996.892278700005"/>
    <n v="7637.81043658"/>
    <n v="5504.7918771100003"/>
    <n v="1653.1874390800003"/>
    <n v="1014.6734401599999"/>
    <n v="5821.7497367299948"/>
    <n v="759.76785187999997"/>
    <n v="0"/>
    <n v="70107.826373000004"/>
    <n v="26423.409240000001"/>
    <s v="Si"/>
    <n v="61.766089006652834"/>
    <n v="80"/>
    <n v="2954.6354959999999"/>
    <n v="3581.0002042700003"/>
    <n v="37966.179690699995"/>
    <n v="35977.334328089994"/>
    <n v="36461.062831980002"/>
    <n v="47639.533865459998"/>
    <n v="7596.1910287699948"/>
    <n v="47639.533865459998"/>
    <n v="76.535305603431382"/>
    <n v="23.464694396568618"/>
    <n v="18.186608632595764"/>
    <n v="29.523630043043603"/>
    <n v="37.689671192225426"/>
    <n v="62.310328807774574"/>
    <n v="30.031788230800814"/>
    <n v="40"/>
    <n v="15.945141382412743"/>
    <n v="40"/>
    <n v="39.059730649477352"/>
    <n v="31.247784519581884"/>
    <n v="18.233910993347166"/>
    <n v="79.308304856819305"/>
    <n v="121.19939021642351"/>
    <n v="70"/>
    <n v="94.761534136927722"/>
    <n v="100"/>
    <n v="0"/>
    <n v="0"/>
    <n v="83.10276828560643"/>
    <n v="83.10276828560643"/>
    <n v="16.620553657121288"/>
    <n v="47.868338176703176"/>
    <n v="47.868338176703176"/>
    <s v="2. Riesgo (&gt;=40 y &lt;60)"/>
  </r>
  <r>
    <s v="05667"/>
    <x v="2"/>
    <x v="0"/>
    <x v="97"/>
    <s v="Rural"/>
    <n v="6"/>
    <s v="G3"/>
    <n v="0"/>
    <n v="1469.5968170000001"/>
    <n v="12126.850059299999"/>
    <n v="28951.833925210001"/>
    <n v="4547.6890230999998"/>
    <n v="638.09081105999996"/>
    <n v="19555.419227599999"/>
    <n v="4949.7439783000009"/>
    <n v="7046.3656764000007"/>
    <n v="3380.4289921800005"/>
    <n v="233.83011999999999"/>
    <n v="6668.8624163900022"/>
    <n v="2890.62897634"/>
    <n v="656.500181"/>
    <n v="122688.591317"/>
    <n v="26910.954494000001"/>
    <s v="Si"/>
    <n v="61.496111420202737"/>
    <n v="80"/>
    <n v="4064.8"/>
    <n v="5185.7798341600001"/>
    <n v="18617.034824599999"/>
    <n v="17248.44121877"/>
    <n v="13596.446876299999"/>
    <n v="28951.833925210001"/>
    <n v="9793.3215127300027"/>
    <n v="29608.334106210001"/>
    <n v="46.962299215390296"/>
    <n v="53.037700784609704"/>
    <n v="25.311367251662208"/>
    <n v="43.440189241607136"/>
    <n v="21.934357714213288"/>
    <n v="78.065642285786708"/>
    <n v="47.97407837492571"/>
    <n v="70"/>
    <n v="33.076232784998091"/>
    <n v="0"/>
    <n v="48.908706462400708"/>
    <n v="39.126965169920567"/>
    <n v="18.503888579797263"/>
    <n v="80.482571021577087"/>
    <n v="127.57773652233813"/>
    <n v="70"/>
    <n v="92.648702552666549"/>
    <n v="100"/>
    <n v="0.13801776616887806"/>
    <n v="0"/>
    <n v="83.494190340525691"/>
    <n v="83.632208106694563"/>
    <n v="16.726441621338914"/>
    <n v="55.825803238025706"/>
    <n v="55.853406791259481"/>
    <s v="2. Riesgo (&gt;=40 y &lt;60)"/>
  </r>
  <r>
    <s v="05670"/>
    <x v="2"/>
    <x v="0"/>
    <x v="98"/>
    <s v="Rural"/>
    <n v="6"/>
    <s v="G4"/>
    <n v="0"/>
    <n v="1520.881466"/>
    <n v="16033.29105"/>
    <n v="25242.427996999999"/>
    <n v="3747.8294809999998"/>
    <n v="246.378095"/>
    <n v="22486.823129"/>
    <n v="4071.4429620000001"/>
    <n v="5599.4924339999998"/>
    <n v="2141.6925259999998"/>
    <n v="306.14189199999998"/>
    <n v="-702.19504000000234"/>
    <n v="583.41004599999997"/>
    <n v="689.25194599999998"/>
    <n v="58389.403798370004"/>
    <n v="23223.443907119999"/>
    <s v="Si"/>
    <n v="69.029538202181698"/>
    <n v="80"/>
    <n v="3586.1971640000002"/>
    <n v="3994.2075759999998"/>
    <n v="22486.823129"/>
    <n v="21033.370011999999"/>
    <n v="17554.172515999999"/>
    <n v="25242.427996999999"/>
    <n v="187.35689799999761"/>
    <n v="25931.679942999999"/>
    <n v="69.542329755625204"/>
    <n v="30.457670244374796"/>
    <n v="18.105905572536333"/>
    <n v="29.392618960291991"/>
    <n v="39.773387629226491"/>
    <n v="60.226612370773509"/>
    <n v="38.247976066467885"/>
    <n v="50"/>
    <n v="0.72250196829447122"/>
    <n v="100"/>
    <n v="54.015380315088066"/>
    <n v="43.212304252070453"/>
    <n v="10.970461797818302"/>
    <n v="47.715968834053776"/>
    <n v="111.37724428806668"/>
    <n v="80"/>
    <n v="93.536423048013546"/>
    <n v="100"/>
    <n v="0"/>
    <n v="0"/>
    <n v="75.905322944684585"/>
    <n v="75.905322944684585"/>
    <n v="15.181064588936918"/>
    <n v="58.393368841007373"/>
    <n v="58.393368841007373"/>
    <s v="2. Riesgo (&gt;=40 y &lt;60)"/>
  </r>
  <r>
    <s v="05674"/>
    <x v="2"/>
    <x v="0"/>
    <x v="99"/>
    <s v="Intermedio"/>
    <n v="6"/>
    <s v="G3"/>
    <n v="0"/>
    <n v="1459.7091539999999"/>
    <n v="14528.2321629"/>
    <n v="26026.28051353"/>
    <n v="4711.2517192100004"/>
    <n v="1522.45165617"/>
    <n v="20802.62413932"/>
    <n v="4774.4580139999998"/>
    <n v="7993.8500057000001"/>
    <n v="4454.7663236999997"/>
    <n v="170.27337299999999"/>
    <n v="1684.5726922100002"/>
    <n v="1857.3464156199998"/>
    <n v="0"/>
    <n v="77569.893402029993"/>
    <n v="13950.577239209999"/>
    <s v="Si"/>
    <n v="52.559990021917166"/>
    <n v="80"/>
    <n v="3489.7"/>
    <n v="6233.7033753799997"/>
    <n v="20802.62413932"/>
    <n v="19140.076629319999"/>
    <n v="15987.9413169"/>
    <n v="26026.28051353"/>
    <n v="3712.19248083"/>
    <n v="26026.28051353"/>
    <n v="61.429989231801763"/>
    <n v="38.570010768198237"/>
    <n v="22.951229527699713"/>
    <n v="39.389644348246861"/>
    <n v="17.984525474215637"/>
    <n v="82.015474525784356"/>
    <n v="55.727419460254275"/>
    <n v="80"/>
    <n v="14.263246255646029"/>
    <n v="60"/>
    <n v="59.995025928445898"/>
    <n v="47.99602074275672"/>
    <n v="27.440009978082834"/>
    <n v="100"/>
    <n v="178.63149770410064"/>
    <n v="0"/>
    <n v="92.007991401154328"/>
    <n v="100"/>
    <n v="0.10266390136803127"/>
    <n v="0"/>
    <n v="66.666666666666671"/>
    <n v="66.769330568034704"/>
    <n v="13.353866113606941"/>
    <n v="61.329354076090056"/>
    <n v="61.349886856363661"/>
    <s v="3. Vulnerable (&gt;=60 y &lt;70)"/>
  </r>
  <r>
    <s v="05679"/>
    <x v="2"/>
    <x v="0"/>
    <x v="100"/>
    <s v="Intermedio"/>
    <n v="6"/>
    <s v="G3"/>
    <n v="0"/>
    <n v="1001.666729"/>
    <n v="18616.576489799998"/>
    <n v="24387.828648079998"/>
    <n v="3601.2204627400001"/>
    <n v="367.85415356999999"/>
    <n v="20017.90017746"/>
    <n v="1408.14236428"/>
    <n v="4976.5126863100004"/>
    <n v="1571.2933669600006"/>
    <n v="151.073421"/>
    <n v="964.70915126999898"/>
    <n v="228.55073722"/>
    <n v="0"/>
    <n v="51453.316654339993"/>
    <n v="34360.498684990001"/>
    <s v="NO"/>
    <n v="91.219775672823332"/>
    <n v="80"/>
    <n v="3559.4194560000001"/>
    <n v="3969.0746163099998"/>
    <n v="20017.90017746"/>
    <n v="18733.146572059999"/>
    <n v="19618.243218799998"/>
    <n v="24387.828648079998"/>
    <n v="1344.333309489999"/>
    <n v="24387.828648079998"/>
    <n v="80.442763076181038"/>
    <n v="19.557236923818962"/>
    <n v="7.0344159567023787"/>
    <n v="12.072692767841884"/>
    <n v="66.779949125187741"/>
    <n v="33.220050874812259"/>
    <n v="31.574185900952422"/>
    <n v="40"/>
    <n v="5.5123124280104188"/>
    <n v="80"/>
    <n v="36.96999611329462"/>
    <n v="29.575996890635697"/>
    <n v="0"/>
    <n v="0"/>
    <n v="111.50904425213098"/>
    <n v="80"/>
    <n v="93.581976161282768"/>
    <n v="100"/>
    <n v="0"/>
    <n v="0"/>
    <n v="60"/>
    <n v="60"/>
    <n v="12"/>
    <n v="41.575996890635693"/>
    <n v="41.575996890635693"/>
    <s v="2. Riesgo (&gt;=40 y &lt;60)"/>
  </r>
  <r>
    <s v="05686"/>
    <x v="2"/>
    <x v="0"/>
    <x v="101"/>
    <s v="Rural"/>
    <n v="5"/>
    <s v="G1"/>
    <n v="0"/>
    <n v="1395.6115549000001"/>
    <n v="22760.48445154"/>
    <n v="44966.890038329999"/>
    <n v="14269.198398099998"/>
    <n v="2265.1780423200003"/>
    <n v="26399.629145570001"/>
    <n v="2897.8385339799997"/>
    <n v="19432.281718989998"/>
    <n v="9697.6264249299984"/>
    <n v="312.53355399999998"/>
    <n v="9149.9576216999994"/>
    <n v="6126.9003109499999"/>
    <n v="5.3464794000000007"/>
    <n v="233388.74372304001"/>
    <n v="34830.68771608"/>
    <s v="Si"/>
    <n v="65.546526430672472"/>
    <n v="80"/>
    <n v="13351.836165000001"/>
    <n v="16534.376440420001"/>
    <n v="26082.277122569998"/>
    <n v="25248.055390970003"/>
    <n v="24156.096006439999"/>
    <n v="44966.890038329999"/>
    <n v="15589.391486649998"/>
    <n v="44972.236517730002"/>
    <n v="53.719739092139179"/>
    <n v="46.280260907860821"/>
    <n v="10.976815310552468"/>
    <n v="12.913773927909061"/>
    <n v="14.92389356935449"/>
    <n v="85.07610643064551"/>
    <n v="49.904723311277913"/>
    <n v="70"/>
    <n v="34.664479006962409"/>
    <n v="0"/>
    <n v="42.854028253283076"/>
    <n v="34.283222602626459"/>
    <n v="14.453473569327528"/>
    <n v="57.803769855929204"/>
    <n v="123.83597458874303"/>
    <n v="70"/>
    <n v="96.801576305321476"/>
    <n v="100"/>
    <n v="0"/>
    <n v="0"/>
    <n v="75.934589951976406"/>
    <n v="75.934589951976406"/>
    <n v="15.186917990395282"/>
    <n v="49.470140593021739"/>
    <n v="49.470140593021739"/>
    <s v="2. Riesgo (&gt;=40 y &lt;60)"/>
  </r>
  <r>
    <s v="05690"/>
    <x v="2"/>
    <x v="0"/>
    <x v="102"/>
    <s v="Rural disperso"/>
    <n v="6"/>
    <s v="G1"/>
    <n v="0"/>
    <n v="991.16558699999996"/>
    <n v="8472.5562657999999"/>
    <n v="19684.5096361"/>
    <n v="5958.6513251699998"/>
    <n v="289.16382486999998"/>
    <n v="15030.800365629999"/>
    <n v="2616.7221034499998"/>
    <n v="7390.9489230399995"/>
    <n v="4466.3286108599987"/>
    <n v="489.61069600000002"/>
    <n v="3327.7945312899992"/>
    <n v="929.31424800000002"/>
    <n v="0"/>
    <n v="89193.735784999997"/>
    <n v="19045.948215"/>
    <s v="NO"/>
    <n v="75.958974153909267"/>
    <n v="80"/>
    <n v="5636.0044809999999"/>
    <n v="6247.8151500399999"/>
    <n v="13432.094792630001"/>
    <n v="11830.524536630001"/>
    <n v="9463.7218527999994"/>
    <n v="19684.5096361"/>
    <n v="4746.7194752899995"/>
    <n v="19684.5096361"/>
    <n v="48.077000787686387"/>
    <n v="51.922999212313613"/>
    <n v="17.409066981113636"/>
    <n v="20.481054743974976"/>
    <n v="21.353459463689177"/>
    <n v="78.646540536310823"/>
    <n v="60.429704728942113"/>
    <n v="80"/>
    <n v="24.113983853500983"/>
    <n v="20"/>
    <n v="50.21011889851988"/>
    <n v="40.168095118815906"/>
    <n v="0"/>
    <n v="0"/>
    <n v="110.85539713643816"/>
    <n v="80"/>
    <n v="88.07654144252497"/>
    <n v="80"/>
    <n v="0"/>
    <n v="0"/>
    <n v="53.333333333333336"/>
    <n v="53.333333333333336"/>
    <n v="10.666666666666668"/>
    <n v="50.83476178548257"/>
    <n v="50.83476178548257"/>
    <s v="2. Riesgo (&gt;=40 y &lt;60)"/>
  </r>
  <r>
    <s v="05697"/>
    <x v="2"/>
    <x v="0"/>
    <x v="103"/>
    <s v="Intermedio"/>
    <n v="6"/>
    <s v="G2"/>
    <n v="0"/>
    <n v="1302.3492389999999"/>
    <n v="17597.610131000001"/>
    <n v="34695.231872999997"/>
    <n v="10252.506606000001"/>
    <n v="1637.8518979999999"/>
    <n v="30806.920318000004"/>
    <n v="8814.0698900000007"/>
    <n v="13507.440382000001"/>
    <n v="8061.0630650000003"/>
    <n v="194.75328099999999"/>
    <n v="-1499.0465210000038"/>
    <n v="4763.4874069999996"/>
    <n v="0"/>
    <n v="126551.687987"/>
    <n v="18344.852082000001"/>
    <s v="Si"/>
    <n v="48.905411030878454"/>
    <n v="80"/>
    <n v="10108.914252"/>
    <n v="11890.358504"/>
    <n v="30747.901076999999"/>
    <n v="24580.481887000002"/>
    <n v="18899.95937"/>
    <n v="34695.231872999997"/>
    <n v="3459.194166999996"/>
    <n v="34695.231872999997"/>
    <n v="54.474227003820786"/>
    <n v="45.525772996179214"/>
    <n v="28.610681622888727"/>
    <n v="34.025956767435225"/>
    <n v="14.495936303816409"/>
    <n v="85.504063696183593"/>
    <n v="59.678686983080553"/>
    <n v="80"/>
    <n v="9.9702292800987369"/>
    <n v="80"/>
    <n v="65.011158691959608"/>
    <n v="52.008926953567688"/>
    <n v="31.094588969121546"/>
    <n v="100"/>
    <n v="117.62250828913251"/>
    <n v="80"/>
    <n v="79.941983114374793"/>
    <n v="70"/>
    <n v="0"/>
    <n v="0"/>
    <n v="83.333333333333329"/>
    <n v="83.333333333333329"/>
    <n v="16.666666666666668"/>
    <n v="68.675593620234352"/>
    <n v="68.675593620234352"/>
    <s v="3. Vulnerable (&gt;=60 y &lt;70)"/>
  </r>
  <r>
    <s v="05736"/>
    <x v="2"/>
    <x v="0"/>
    <x v="104"/>
    <s v="Intermedio"/>
    <n v="3"/>
    <s v="G1"/>
    <n v="0"/>
    <n v="19491.412453000001"/>
    <n v="23971.41804764"/>
    <n v="66219.834421220003"/>
    <n v="17347.089161889999"/>
    <n v="1027.11294301"/>
    <n v="38213.737124760002"/>
    <n v="7866.3908334999996"/>
    <n v="37865.6145579"/>
    <n v="24066.58306642"/>
    <n v="538.46429899999998"/>
    <n v="16703.299094980001"/>
    <n v="12357.108612"/>
    <n v="2142.45606"/>
    <n v="157753.11622200001"/>
    <n v="63099.845482999997"/>
    <s v="Si"/>
    <n v="29.651682685397414"/>
    <n v="80"/>
    <n v="11549.614168"/>
    <n v="18374.202104899996"/>
    <n v="35717.503834759991"/>
    <n v="33118.229087829997"/>
    <n v="43462.830500640004"/>
    <n v="66219.834421220003"/>
    <n v="29598.87200598"/>
    <n v="68362.290481219999"/>
    <n v="65.63415762137943"/>
    <n v="34.36584237862057"/>
    <n v="20.585243489318643"/>
    <n v="24.217696403843686"/>
    <n v="39.99911189976239"/>
    <n v="60.00088810023761"/>
    <n v="63.557883180847327"/>
    <n v="80"/>
    <n v="43.297074743437967"/>
    <n v="0"/>
    <n v="39.716885376540368"/>
    <n v="31.773508301232297"/>
    <n v="50.348317314602582"/>
    <n v="100"/>
    <n v="159.08931534534352"/>
    <n v="0"/>
    <n v="92.722686448204712"/>
    <n v="100"/>
    <n v="0.33160195546335058"/>
    <n v="2"/>
    <n v="66.666666666666671"/>
    <n v="68.998268622130027"/>
    <n v="13.799653724426006"/>
    <n v="45.106841634565633"/>
    <n v="45.573162025658306"/>
    <s v="2. Riesgo (&gt;=40 y &lt;60)"/>
  </r>
  <r>
    <s v="05756"/>
    <x v="2"/>
    <x v="0"/>
    <x v="105"/>
    <s v="Rural"/>
    <n v="5"/>
    <s v="G1"/>
    <n v="0"/>
    <n v="1459.4558830000001"/>
    <n v="25482.995634999999"/>
    <n v="52016.668138000001"/>
    <n v="16466.108"/>
    <n v="1380.5828409999999"/>
    <n v="47392.254188999999"/>
    <n v="13324.249242"/>
    <n v="20039.71717"/>
    <n v="11349.470701"/>
    <n v="271.763398"/>
    <n v="2436.825082000003"/>
    <n v="8243.6426240000001"/>
    <n v="13.984114999999999"/>
    <n v="402901.56494299998"/>
    <n v="37693.615793999998"/>
    <s v="Si"/>
    <n v="51.60242012075436"/>
    <n v="80"/>
    <n v="16737.349999999999"/>
    <n v="17846.690841"/>
    <n v="40889.596587"/>
    <n v="37856.988884999999"/>
    <n v="26942.451517999998"/>
    <n v="52016.668138000001"/>
    <n v="10952.231104000002"/>
    <n v="52030.652253"/>
    <n v="51.795804080572381"/>
    <n v="48.204195919427619"/>
    <n v="28.114824816863493"/>
    <n v="33.075940647257646"/>
    <n v="9.3555396835782094"/>
    <n v="90.644460316421785"/>
    <n v="56.634884637945227"/>
    <n v="80"/>
    <n v="21.049574875103577"/>
    <n v="20"/>
    <n v="54.384919376621404"/>
    <n v="43.507935501297126"/>
    <n v="28.39757987924564"/>
    <n v="100"/>
    <n v="106.62793596955312"/>
    <n v="100"/>
    <n v="92.583424745833383"/>
    <n v="100"/>
    <n v="0"/>
    <n v="0"/>
    <n v="100"/>
    <n v="100"/>
    <n v="20"/>
    <n v="63.507935501297126"/>
    <n v="63.507935501297126"/>
    <s v="3. Vulnerable (&gt;=60 y &lt;70)"/>
  </r>
  <r>
    <s v="05761"/>
    <x v="2"/>
    <x v="0"/>
    <x v="106"/>
    <s v="Intermedio"/>
    <n v="6"/>
    <s v="G2"/>
    <n v="0"/>
    <n v="1473.41913"/>
    <n v="10137.750899999999"/>
    <n v="23543.981325000001"/>
    <n v="8081.9121409999998"/>
    <n v="1342.8310329999999"/>
    <n v="14021.828325"/>
    <n v="3075.7653140000002"/>
    <n v="10928.695383999999"/>
    <n v="5596.0313629999982"/>
    <n v="0"/>
    <n v="4204.7889790000008"/>
    <n v="3292.2373120000002"/>
    <n v="0"/>
    <n v="55620.371234999999"/>
    <n v="18053.970300000001"/>
    <s v="Si"/>
    <n v="44.925250671391588"/>
    <n v="80"/>
    <n v="6987.0455760000004"/>
    <n v="9424.7431739999993"/>
    <n v="14006.528324999999"/>
    <n v="12668.867206000001"/>
    <n v="11611.170029999999"/>
    <n v="23543.981325000001"/>
    <n v="7497.026291000001"/>
    <n v="23543.981325000001"/>
    <n v="49.316935269867741"/>
    <n v="50.683064730132259"/>
    <n v="21.935551075861571"/>
    <n v="26.087393597083189"/>
    <n v="32.459276878467243"/>
    <n v="67.54072312153275"/>
    <n v="51.204934956763346"/>
    <n v="70"/>
    <n v="31.842644570225428"/>
    <n v="0"/>
    <n v="42.862236289749646"/>
    <n v="34.289789031799721"/>
    <n v="35.074749328608412"/>
    <n v="100"/>
    <n v="134.88881776259362"/>
    <n v="60"/>
    <n v="90.449731097088275"/>
    <n v="100"/>
    <n v="0.13373438046098474"/>
    <n v="0"/>
    <n v="86.666666666666671"/>
    <n v="86.80040104712765"/>
    <n v="17.360080209425529"/>
    <n v="51.623122365133057"/>
    <n v="51.649869241225247"/>
    <s v="2. Riesgo (&gt;=40 y &lt;60)"/>
  </r>
  <r>
    <s v="05789"/>
    <x v="2"/>
    <x v="0"/>
    <x v="107"/>
    <s v="Intermedio"/>
    <n v="6"/>
    <s v="G2"/>
    <n v="0"/>
    <n v="1542.806638"/>
    <n v="13060.86903041"/>
    <n v="20707.418716430002"/>
    <n v="4032.575785"/>
    <n v="272.39901500000002"/>
    <n v="17065.92146935"/>
    <n v="3009.7383315699999"/>
    <n v="5847.781438"/>
    <n v="2557.8838309000002"/>
    <n v="0"/>
    <n v="854.91656298000089"/>
    <n v="90.928379859999993"/>
    <n v="0"/>
    <n v="41680.812382699994"/>
    <n v="34843.715598559997"/>
    <s v="Si"/>
    <n v="62.088170405241733"/>
    <n v="80"/>
    <n v="4309.5"/>
    <n v="4304.9748"/>
    <n v="16562.604546350001"/>
    <n v="15649.733370730002"/>
    <n v="14603.67566841"/>
    <n v="20707.418716430002"/>
    <n v="945.84494284000084"/>
    <n v="20707.418716430002"/>
    <n v="70.523882616151113"/>
    <n v="29.476117383848887"/>
    <n v="17.635955591237312"/>
    <n v="20.973993923296824"/>
    <n v="83.596536647693071"/>
    <n v="16.403463352306929"/>
    <n v="43.741098363874933"/>
    <n v="50"/>
    <n v="4.5676622267242504"/>
    <n v="100"/>
    <n v="43.370714931890532"/>
    <n v="34.696571945512424"/>
    <n v="17.911829594758267"/>
    <n v="77.907413421223339"/>
    <n v="99.894994778976681"/>
    <n v="100"/>
    <n v="94.488359768143027"/>
    <n v="100"/>
    <n v="0"/>
    <n v="0"/>
    <n v="92.635804473741118"/>
    <n v="92.635804473741118"/>
    <n v="18.527160894748224"/>
    <n v="53.223732840260652"/>
    <n v="53.223732840260652"/>
    <s v="2. Riesgo (&gt;=40 y &lt;60)"/>
  </r>
  <r>
    <s v="05790"/>
    <x v="2"/>
    <x v="0"/>
    <x v="108"/>
    <s v="Intermedio"/>
    <n v="6"/>
    <s v="G4"/>
    <n v="0"/>
    <n v="1891.644908"/>
    <n v="28165.900274"/>
    <n v="41666.736145499992"/>
    <n v="3166.3085326099999"/>
    <n v="502.02663000000001"/>
    <n v="58003.309287869997"/>
    <n v="25411.969834219999"/>
    <n v="5936.8373706099992"/>
    <n v="2588.5534154099996"/>
    <n v="297.54877469999997"/>
    <n v="1311.8406204299899"/>
    <n v="443.59227887000003"/>
    <n v="0"/>
    <n v="84671.776951979991"/>
    <n v="42257.743818160001"/>
    <s v="NO"/>
    <n v="72.932266168008752"/>
    <n v="80"/>
    <n v="4114.7"/>
    <n v="3619.4351626100006"/>
    <n v="37006.611569870001"/>
    <n v="32018.96979906"/>
    <n v="30057.545181999998"/>
    <n v="41666.736145499992"/>
    <n v="2052.9816739999901"/>
    <n v="41666.736145499992"/>
    <n v="72.137988147281874"/>
    <n v="27.862011852718126"/>
    <n v="43.811241369178745"/>
    <n v="71.121939666741739"/>
    <n v="49.907708730532114"/>
    <n v="50.092291269467886"/>
    <n v="43.601555067425245"/>
    <n v="50"/>
    <n v="4.9271478016204338"/>
    <n v="100"/>
    <n v="59.815248557785551"/>
    <n v="47.852198846228447"/>
    <n v="0"/>
    <n v="0"/>
    <n v="87.963524986268766"/>
    <n v="80"/>
    <n v="86.522295451467841"/>
    <n v="80"/>
    <n v="0"/>
    <n v="0"/>
    <n v="53.333333333333336"/>
    <n v="53.333333333333336"/>
    <n v="10.666666666666668"/>
    <n v="58.518865512895118"/>
    <n v="58.518865512895118"/>
    <s v="2. Riesgo (&gt;=40 y &lt;60)"/>
  </r>
  <r>
    <s v="05792"/>
    <x v="2"/>
    <x v="0"/>
    <x v="109"/>
    <s v="Intermedio"/>
    <n v="6"/>
    <s v="G1"/>
    <n v="0"/>
    <n v="1347.371036"/>
    <n v="5596.8250008999994"/>
    <n v="11858.834224329999"/>
    <n v="3076.9980081199997"/>
    <n v="203.51527243000001"/>
    <n v="6910.0505170000006"/>
    <n v="913.07407578999994"/>
    <n v="4627.8843165500002"/>
    <n v="1594.4995224600002"/>
    <n v="103.973744"/>
    <n v="1915.3989132399984"/>
    <n v="202.26050218"/>
    <n v="0"/>
    <n v="57870.736702239999"/>
    <n v="14718.863010629999"/>
    <s v="Si"/>
    <n v="61.620572441497409"/>
    <n v="80"/>
    <n v="3353.4253610000001"/>
    <n v="3280.5132805499998"/>
    <n v="6910.0505169999997"/>
    <n v="6728.2604000000001"/>
    <n v="6944.1960368999989"/>
    <n v="11858.834224329999"/>
    <n v="2221.6331594199983"/>
    <n v="11858.834224329999"/>
    <n v="58.55715583453425"/>
    <n v="41.44284416546575"/>
    <n v="13.213710573369458"/>
    <n v="15.545389647694316"/>
    <n v="25.434034279470779"/>
    <n v="74.565965720529221"/>
    <n v="34.454178484060925"/>
    <n v="40"/>
    <n v="18.733992881543262"/>
    <n v="40"/>
    <n v="42.310839906737854"/>
    <n v="33.848671925390285"/>
    <n v="18.379427558502591"/>
    <n v="79.941228430663358"/>
    <n v="97.825743155104618"/>
    <n v="100"/>
    <n v="97.369192648407392"/>
    <n v="100"/>
    <n v="0"/>
    <n v="0"/>
    <n v="93.313742810221129"/>
    <n v="93.313742810221129"/>
    <n v="18.662748562044225"/>
    <n v="52.511420487434506"/>
    <n v="52.511420487434506"/>
    <s v="2. Riesgo (&gt;=40 y &lt;60)"/>
  </r>
  <r>
    <s v="05809"/>
    <x v="2"/>
    <x v="0"/>
    <x v="110"/>
    <s v="Intermedio"/>
    <n v="6"/>
    <s v="G2"/>
    <n v="0"/>
    <n v="1354.61463"/>
    <n v="7159.9811669199999"/>
    <n v="16567.90355658"/>
    <n v="5557.9021566699994"/>
    <n v="717.70004700000004"/>
    <n v="11476.829410689999"/>
    <n v="3972.3348558499997"/>
    <n v="7686.9821276399998"/>
    <n v="3939.8121848800001"/>
    <n v="173.82906199999999"/>
    <n v="2413.183786130001"/>
    <n v="2126.10880155"/>
    <n v="0"/>
    <n v="76691.650408000001"/>
    <n v="13187.993466"/>
    <s v="Si"/>
    <n v="47.988750813192972"/>
    <n v="80"/>
    <n v="3344.68"/>
    <n v="5671.91322012"/>
    <n v="10407.549827689998"/>
    <n v="9297.0373699100001"/>
    <n v="8514.595796919999"/>
    <n v="16567.90355658"/>
    <n v="4713.1216496800007"/>
    <n v="16567.90355658"/>
    <n v="51.392113479187884"/>
    <n v="48.607886520812116"/>
    <n v="34.611779209247466"/>
    <n v="41.162909662232614"/>
    <n v="17.196126821941895"/>
    <n v="82.803873178058097"/>
    <n v="51.25304208414456"/>
    <n v="70"/>
    <n v="28.447302542440067"/>
    <n v="20"/>
    <n v="52.51493387222056"/>
    <n v="42.011947097776449"/>
    <n v="32.011249186807028"/>
    <n v="100"/>
    <n v="169.58014578733992"/>
    <n v="0"/>
    <n v="89.329741618671832"/>
    <n v="80"/>
    <n v="0.40716705403234354"/>
    <n v="0"/>
    <n v="60"/>
    <n v="60.407167054032342"/>
    <n v="12.081433410806468"/>
    <n v="54.011947097776449"/>
    <n v="54.093380508582918"/>
    <s v="2. Riesgo (&gt;=40 y &lt;60)"/>
  </r>
  <r>
    <s v="05819"/>
    <x v="2"/>
    <x v="0"/>
    <x v="111"/>
    <s v="Rural disperso"/>
    <n v="6"/>
    <s v="G2"/>
    <n v="0"/>
    <n v="1667.4143414"/>
    <n v="6784.5202992200002"/>
    <n v="11930.46897984"/>
    <n v="1189.1063396600002"/>
    <n v="497.24534439999996"/>
    <n v="7544.1895503000005"/>
    <n v="975.55846799999995"/>
    <n v="3353.7660254600005"/>
    <n v="517.82252669000036"/>
    <n v="38.989871999999998"/>
    <n v="1550.3359307699993"/>
    <n v="899.65680153999995"/>
    <n v="0"/>
    <n v="43150.328894999999"/>
    <n v="6509.3233550000004"/>
    <s v="NO"/>
    <n v="85.742502169211065"/>
    <n v="80"/>
    <n v="1796.8"/>
    <n v="1646.7895506000002"/>
    <n v="7544.1895503000005"/>
    <n v="7235.79172234"/>
    <n v="8451.9346406200002"/>
    <n v="11930.46897984"/>
    <n v="2488.9826043099993"/>
    <n v="11930.46897984"/>
    <n v="70.843272422081682"/>
    <n v="29.156727577918318"/>
    <n v="12.931256054683914"/>
    <n v="15.37881429267691"/>
    <n v="15.085223036977272"/>
    <n v="84.914776963022732"/>
    <n v="15.440031378425576"/>
    <n v="30"/>
    <n v="20.862403720389029"/>
    <n v="20"/>
    <n v="35.8900637667236"/>
    <n v="28.712051013378883"/>
    <n v="0"/>
    <n v="0"/>
    <n v="91.651243911398041"/>
    <n v="100"/>
    <n v="95.912114536574208"/>
    <n v="100"/>
    <n v="0"/>
    <n v="0"/>
    <n v="66.666666666666671"/>
    <n v="66.666666666666671"/>
    <n v="13.333333333333336"/>
    <n v="42.045384346712218"/>
    <n v="42.045384346712218"/>
    <s v="2. Riesgo (&gt;=40 y &lt;60)"/>
  </r>
  <r>
    <s v="05837"/>
    <x v="2"/>
    <x v="0"/>
    <x v="112"/>
    <s v="Ciudades y aglomeraciones"/>
    <n v="4"/>
    <s v="G2"/>
    <n v="0"/>
    <n v="3435.3774910000002"/>
    <n v="215107.273827"/>
    <n v="270848.209898"/>
    <n v="21895.277815999998"/>
    <n v="2674.5985999999998"/>
    <n v="256542.98558000001"/>
    <n v="28715.596956000001"/>
    <n v="28005.253906999998"/>
    <n v="3734.1032819999964"/>
    <n v="1256.578589"/>
    <n v="-5045.2659080000012"/>
    <n v="2296.6482550000001"/>
    <n v="2143.5922369999998"/>
    <n v="495019.87353600003"/>
    <n v="190673.45817299999"/>
    <s v="NO"/>
    <n v="123.88912101872462"/>
    <n v="80"/>
    <n v="33213.831416000001"/>
    <n v="24368.028719000002"/>
    <n v="251622.32518099999"/>
    <n v="234406.62047334001"/>
    <n v="218542.65131799999"/>
    <n v="270848.209898"/>
    <n v="-1492.0390640000014"/>
    <n v="272991.80213500001"/>
    <n v="80.68823914335708"/>
    <n v="19.31176085664292"/>
    <n v="11.193288676780201"/>
    <n v="13.31189384515932"/>
    <n v="38.518344084044813"/>
    <n v="61.481655915955187"/>
    <n v="13.333581243006142"/>
    <n v="20"/>
    <n v="-0.54655086794956487"/>
    <n v="100"/>
    <n v="42.821062123551485"/>
    <n v="34.256849698841187"/>
    <n v="0"/>
    <n v="0"/>
    <n v="73.367111471702302"/>
    <n v="70"/>
    <n v="93.158117152253411"/>
    <n v="100"/>
    <n v="0"/>
    <n v="0"/>
    <n v="56.666666666666664"/>
    <n v="56.666666666666664"/>
    <n v="11.333333333333334"/>
    <n v="45.590183032174522"/>
    <n v="45.590183032174522"/>
    <s v="2. Riesgo (&gt;=40 y &lt;60)"/>
  </r>
  <r>
    <s v="05842"/>
    <x v="2"/>
    <x v="0"/>
    <x v="113"/>
    <s v="Rural"/>
    <n v="6"/>
    <s v="G4"/>
    <n v="0"/>
    <n v="1693.943845"/>
    <n v="8024.9709869999997"/>
    <n v="15114.577509999999"/>
    <n v="2070.1364389999999"/>
    <n v="38.910398000000001"/>
    <n v="12108.140424000001"/>
    <n v="3203.6289619999998"/>
    <n v="3802.9906819999997"/>
    <n v="2361.4340584799993"/>
    <n v="58.863875"/>
    <n v="1564.8804624799977"/>
    <n v="36.585714000000003"/>
    <n v="0"/>
    <n v="21105.119658290001"/>
    <n v="11866.692454510001"/>
    <s v="Si"/>
    <n v="41.183281694026086"/>
    <n v="80"/>
    <n v="761.88991399999998"/>
    <n v="2109.0468369999999"/>
    <n v="12108.140423999999"/>
    <n v="10185.217342"/>
    <n v="9718.9148320000004"/>
    <n v="15114.577509999999"/>
    <n v="1660.3300514799978"/>
    <n v="15114.577509999999"/>
    <n v="64.301597749390226"/>
    <n v="35.698402250609774"/>
    <n v="26.458472150273099"/>
    <n v="42.951941125998836"/>
    <n v="56.22660589772498"/>
    <n v="43.77339410227502"/>
    <n v="62.094132117045234"/>
    <n v="80"/>
    <n v="10.984958397821588"/>
    <n v="60"/>
    <n v="52.48474749577673"/>
    <n v="41.987797996621389"/>
    <n v="38.816718305973914"/>
    <n v="100"/>
    <n v="276.81779194677722"/>
    <n v="0"/>
    <n v="84.11875800359482"/>
    <n v="80"/>
    <n v="0.47207870224620008"/>
    <n v="0"/>
    <n v="60"/>
    <n v="60.472078702246201"/>
    <n v="12.094415740449241"/>
    <n v="53.987797996621389"/>
    <n v="54.082213737070632"/>
    <s v="2. Riesgo (&gt;=40 y &lt;60)"/>
  </r>
  <r>
    <s v="05847"/>
    <x v="2"/>
    <x v="0"/>
    <x v="114"/>
    <s v="Rural"/>
    <n v="6"/>
    <s v="G3"/>
    <n v="0"/>
    <n v="1296.5920699999999"/>
    <n v="25518.667783189998"/>
    <n v="40096.793751369994"/>
    <n v="5850.4187287599998"/>
    <n v="625.98905005999995"/>
    <n v="33609.860997679993"/>
    <n v="5636.6386369899992"/>
    <n v="7826.1436658199991"/>
    <n v="2512.4879697399983"/>
    <n v="127.90235317"/>
    <n v="3138.6507786099974"/>
    <n v="2249.2971563900001"/>
    <n v="900"/>
    <n v="94187.524793000004"/>
    <n v="29468.648220999999"/>
    <s v="Si"/>
    <n v="60.338219566973059"/>
    <n v="80"/>
    <n v="4327.2684600000002"/>
    <n v="6476.4077788199993"/>
    <n v="31644.48727668"/>
    <n v="31116.195132680001"/>
    <n v="26815.259853189997"/>
    <n v="40096.793751369994"/>
    <n v="5515.8502881699969"/>
    <n v="40996.793751369994"/>
    <n v="66.876319387192382"/>
    <n v="33.123680612807618"/>
    <n v="16.770788303406199"/>
    <n v="28.782570707754008"/>
    <n v="31.28720951714627"/>
    <n v="68.712790482853734"/>
    <n v="32.103780316646507"/>
    <n v="40"/>
    <n v="13.454345531559218"/>
    <n v="60"/>
    <n v="46.123808360683071"/>
    <n v="36.899046688546456"/>
    <n v="19.661780433026941"/>
    <n v="85.51881585795212"/>
    <n v="149.66503323484579"/>
    <n v="50"/>
    <n v="98.330539725984693"/>
    <n v="100"/>
    <n v="0"/>
    <n v="0"/>
    <n v="78.506271952650707"/>
    <n v="78.506271952650707"/>
    <n v="15.701254390530142"/>
    <n v="52.600301079076601"/>
    <n v="52.600301079076601"/>
    <s v="2. Riesgo (&gt;=40 y &lt;60)"/>
  </r>
  <r>
    <s v="05854"/>
    <x v="2"/>
    <x v="0"/>
    <x v="115"/>
    <s v="Rural disperso"/>
    <n v="6"/>
    <s v="G4"/>
    <n v="0"/>
    <n v="1928.6531866400001"/>
    <n v="15578.64997067"/>
    <n v="24768.468530929997"/>
    <n v="2877.7971532199999"/>
    <n v="233.17861176"/>
    <n v="23258.522417790002"/>
    <n v="6325.5220319999999"/>
    <n v="5050.0155709000001"/>
    <n v="1787.0293171600006"/>
    <n v="213.68165099999999"/>
    <n v="-830.49118960000487"/>
    <n v="1599.2665029100001"/>
    <n v="0"/>
    <n v="45485.810085999998"/>
    <n v="12638.469564000001"/>
    <s v="Si"/>
    <n v="55.607236172339462"/>
    <n v="80"/>
    <n v="2573.7771590000002"/>
    <n v="2942.15795604"/>
    <n v="22335.973466790001"/>
    <n v="18902.081124740002"/>
    <n v="17507.303157310002"/>
    <n v="24768.468530929997"/>
    <n v="982.45696430999521"/>
    <n v="24768.468530929997"/>
    <n v="70.68383390538456"/>
    <n v="29.31616609461544"/>
    <n v="27.196577316372121"/>
    <n v="44.150160337562546"/>
    <n v="27.785521550796727"/>
    <n v="72.21447844920327"/>
    <n v="35.386610042501729"/>
    <n v="50"/>
    <n v="3.9665632256719361"/>
    <n v="100"/>
    <n v="59.136160976276244"/>
    <n v="47.308928781020995"/>
    <n v="24.392763827660538"/>
    <n v="100"/>
    <n v="114.31284739441577"/>
    <n v="80"/>
    <n v="84.626180062598806"/>
    <n v="80"/>
    <n v="0"/>
    <n v="0"/>
    <n v="86.666666666666671"/>
    <n v="86.666666666666671"/>
    <n v="17.333333333333336"/>
    <n v="64.642262114354338"/>
    <n v="64.642262114354338"/>
    <s v="3. Vulnerable (&gt;=60 y &lt;70)"/>
  </r>
  <r>
    <s v="05856"/>
    <x v="2"/>
    <x v="0"/>
    <x v="116"/>
    <s v="Rural"/>
    <n v="6"/>
    <s v="G1"/>
    <n v="0"/>
    <n v="869.34476854999991"/>
    <n v="5036.2698721999996"/>
    <n v="11474.250055"/>
    <n v="3235.20975645"/>
    <n v="233.30913255000002"/>
    <n v="8004.1225947900002"/>
    <n v="1523.5000699100001"/>
    <n v="4346.05578324"/>
    <n v="1820.46071385"/>
    <n v="78.707466999999994"/>
    <n v="944.53239082000073"/>
    <n v="532.85534218999999"/>
    <n v="916.12761"/>
    <n v="36245.342253000003"/>
    <n v="20445.201807000001"/>
    <s v="Si"/>
    <n v="78.996776525837461"/>
    <n v="80"/>
    <n v="2418.420102"/>
    <n v="3468.5188889999999"/>
    <n v="8004.1225947899993"/>
    <n v="6406.3794492899988"/>
    <n v="5905.6146407499991"/>
    <n v="11474.250055"/>
    <n v="1556.0952000100006"/>
    <n v="12390.377665"/>
    <n v="51.468415037517666"/>
    <n v="48.531584962482334"/>
    <n v="19.033942219996334"/>
    <n v="22.392653955798856"/>
    <n v="56.40780452364956"/>
    <n v="43.59219547635044"/>
    <n v="41.887651807654443"/>
    <n v="50"/>
    <n v="12.558900479729653"/>
    <n v="60"/>
    <n v="44.903286878926323"/>
    <n v="35.92262950314106"/>
    <n v="1.0032234741625388"/>
    <n v="4.3635154936003442"/>
    <n v="143.4208591853658"/>
    <n v="50"/>
    <n v="80.038497329613676"/>
    <n v="80"/>
    <n v="0.17527842763133294"/>
    <n v="0"/>
    <n v="44.78783849786678"/>
    <n v="44.963116925498113"/>
    <n v="8.9926233850996233"/>
    <n v="44.880197202714413"/>
    <n v="44.915252888240687"/>
    <s v="2. Riesgo (&gt;=40 y &lt;60)"/>
  </r>
  <r>
    <s v="05858"/>
    <x v="2"/>
    <x v="0"/>
    <x v="117"/>
    <s v="Rural"/>
    <n v="6"/>
    <s v="G2"/>
    <n v="0"/>
    <n v="1383.369557"/>
    <n v="11882.291007489999"/>
    <n v="20714.937458389999"/>
    <n v="3655.35668859"/>
    <n v="302.23034378"/>
    <n v="21597.39542596"/>
    <n v="7145.7991231100004"/>
    <n v="5385.1860413699997"/>
    <n v="2113.35186282"/>
    <n v="179.85683800000001"/>
    <n v="-837.11346412000421"/>
    <n v="2229.2527365400001"/>
    <n v="0"/>
    <n v="110979.637754"/>
    <n v="17040.271580000001"/>
    <s v="Si"/>
    <n v="60.059912617724123"/>
    <n v="80"/>
    <n v="3816.7995110000002"/>
    <n v="3957.5870323700005"/>
    <n v="18280.216743960002"/>
    <n v="15460.728431529998"/>
    <n v="13265.660564489999"/>
    <n v="20714.937458389999"/>
    <n v="1571.9961104199961"/>
    <n v="20714.937458389999"/>
    <n v="64.039105071577808"/>
    <n v="35.960894928422192"/>
    <n v="33.086392975519509"/>
    <n v="39.348806568619288"/>
    <n v="15.354412687642625"/>
    <n v="84.645587312357378"/>
    <n v="39.243804143159366"/>
    <n v="50"/>
    <n v="7.5887079725809334"/>
    <n v="80"/>
    <n v="57.99105776187978"/>
    <n v="46.39284620950383"/>
    <n v="19.940087382275877"/>
    <n v="86.729310544630096"/>
    <n v="103.68862763066939"/>
    <n v="100"/>
    <n v="84.576286200974096"/>
    <n v="80"/>
    <n v="0"/>
    <n v="0"/>
    <n v="88.909770181543365"/>
    <n v="88.909770181543365"/>
    <n v="17.781954036308672"/>
    <n v="64.174800245812506"/>
    <n v="64.174800245812506"/>
    <s v="3. Vulnerable (&gt;=60 y &lt;70)"/>
  </r>
  <r>
    <s v="05861"/>
    <x v="2"/>
    <x v="0"/>
    <x v="118"/>
    <s v="Intermedio"/>
    <n v="6"/>
    <s v="G1"/>
    <n v="0"/>
    <n v="1070.2919830000001"/>
    <n v="8240.2049292499996"/>
    <n v="19498.973645079997"/>
    <n v="7472.3250407200003"/>
    <n v="375.23625199999998"/>
    <n v="12505.766754190001"/>
    <n v="3634.01727759"/>
    <n v="8968.9245867200007"/>
    <n v="5112.8758376300002"/>
    <n v="20.972963"/>
    <n v="4767.5930017999963"/>
    <n v="2659.8680346399997"/>
    <n v="0"/>
    <n v="105820.17853393"/>
    <n v="22683.829233"/>
    <s v="Si"/>
    <n v="36.961227859268021"/>
    <n v="80"/>
    <n v="4594.7525169999999"/>
    <n v="7659.7851787200007"/>
    <n v="10875.331894189996"/>
    <n v="9841.2834382800011"/>
    <n v="9310.4969122500006"/>
    <n v="19498.973645079997"/>
    <n v="7448.4339994399961"/>
    <n v="19498.973645079997"/>
    <n v="47.748651194260347"/>
    <n v="52.251348805739653"/>
    <n v="29.058732255440788"/>
    <n v="34.186409114276557"/>
    <n v="21.436203895390989"/>
    <n v="78.563796104609011"/>
    <n v="57.006565148295167"/>
    <n v="80"/>
    <n v="38.199107989047377"/>
    <n v="0"/>
    <n v="49.00031080492505"/>
    <n v="39.200248643940043"/>
    <n v="43.038772140731979"/>
    <n v="100"/>
    <n v="166.70724158438938"/>
    <n v="0"/>
    <n v="90.491798632256717"/>
    <n v="100"/>
    <n v="0.17039070617797969"/>
    <n v="0"/>
    <n v="66.666666666666671"/>
    <n v="66.837057372844654"/>
    <n v="13.367411474568932"/>
    <n v="52.533581977273379"/>
    <n v="52.567660118508975"/>
    <s v="2. Riesgo (&gt;=40 y &lt;60)"/>
  </r>
  <r>
    <s v="05873"/>
    <x v="2"/>
    <x v="0"/>
    <x v="119"/>
    <s v="Rural disperso"/>
    <n v="6"/>
    <s v="G4"/>
    <n v="0"/>
    <n v="2269.894769"/>
    <n v="10783.680420620001"/>
    <n v="18162.100308380002"/>
    <n v="2984.7258580499997"/>
    <n v="85.642642440000003"/>
    <n v="15299.68360638"/>
    <n v="5529.5686590300002"/>
    <n v="5359.6495404899997"/>
    <n v="2940.4146282299998"/>
    <n v="229.44002800000001"/>
    <n v="3026.1861767400005"/>
    <n v="0"/>
    <n v="0"/>
    <n v="54269.565739999998"/>
    <n v="8521.0768019999996"/>
    <s v="Si"/>
    <n v="48.161392673930543"/>
    <n v="80"/>
    <n v="2011.2856549999999"/>
    <n v="3070.3685004899999"/>
    <n v="12716.679219380001"/>
    <n v="11092.70343938"/>
    <n v="13053.575189620002"/>
    <n v="18162.100308380002"/>
    <n v="3255.6262047400005"/>
    <n v="18162.100308380002"/>
    <n v="71.872608167443474"/>
    <n v="28.127391832556526"/>
    <n v="36.141719013876589"/>
    <n v="58.671452321951129"/>
    <n v="15.701391167977309"/>
    <n v="84.298608832022694"/>
    <n v="54.862068984480203"/>
    <n v="70"/>
    <n v="17.925383900879861"/>
    <n v="40"/>
    <n v="56.21949059730607"/>
    <n v="44.975592477844856"/>
    <n v="31.838607326069457"/>
    <n v="100"/>
    <n v="152.65700786246597"/>
    <n v="0"/>
    <n v="87.229560862673253"/>
    <n v="80"/>
    <n v="0.31706659037042739"/>
    <n v="0"/>
    <n v="60"/>
    <n v="60.31706659037043"/>
    <n v="12.063413318074087"/>
    <n v="56.975592477844856"/>
    <n v="57.039005795918939"/>
    <s v="2. Riesgo (&gt;=40 y &lt;60)"/>
  </r>
  <r>
    <s v="05885"/>
    <x v="2"/>
    <x v="0"/>
    <x v="120"/>
    <s v="Rural"/>
    <n v="6"/>
    <s v="G3"/>
    <n v="0"/>
    <n v="1147.3775499999999"/>
    <n v="7098.7081660900003"/>
    <n v="11649.519747869999"/>
    <n v="1862.7243344999999"/>
    <n v="207.12189606999999"/>
    <n v="10306.933564290001"/>
    <n v="2612.8888299700002"/>
    <n v="3217.2237805699997"/>
    <n v="1224.3917590999997"/>
    <n v="82.82331665000001"/>
    <n v="371.92319510999914"/>
    <n v="1205.63827735"/>
    <n v="0"/>
    <n v="28154.483840000001"/>
    <n v="10832.222592"/>
    <s v="Si"/>
    <n v="75.667784323196202"/>
    <n v="80"/>
    <n v="1529.817"/>
    <n v="1915.0925684199999"/>
    <n v="9284.7645312899986"/>
    <n v="8840.0924832899982"/>
    <n v="8246.0857160899996"/>
    <n v="11649.519747869999"/>
    <n v="1660.384789109999"/>
    <n v="11649.519747869999"/>
    <n v="70.784769626213262"/>
    <n v="29.215230373786738"/>
    <n v="25.350787541919996"/>
    <n v="43.507843622017774"/>
    <n v="38.474236123662493"/>
    <n v="61.525763876337507"/>
    <n v="38.057401120013871"/>
    <n v="50"/>
    <n v="14.252817498451677"/>
    <n v="60"/>
    <n v="48.849767574428412"/>
    <n v="39.079814059542734"/>
    <n v="4.3322156768037985"/>
    <n v="18.842950463386952"/>
    <n v="125.1844219550443"/>
    <n v="70"/>
    <n v="95.21073424639431"/>
    <n v="100"/>
    <n v="0"/>
    <n v="2"/>
    <n v="62.947650154462316"/>
    <n v="64.947650154462309"/>
    <n v="12.989530030892462"/>
    <n v="51.669344090435196"/>
    <n v="52.069344090435195"/>
    <s v="2. Riesgo (&gt;=40 y &lt;60)"/>
  </r>
  <r>
    <s v="05887"/>
    <x v="2"/>
    <x v="0"/>
    <x v="121"/>
    <s v="Intermedio"/>
    <n v="6"/>
    <s v="G2"/>
    <n v="0"/>
    <n v="1693.908212"/>
    <n v="27414.874261000001"/>
    <n v="51208.985448000007"/>
    <n v="12277.610272"/>
    <n v="2207.049321"/>
    <n v="41260.325512000003"/>
    <n v="5754.748286"/>
    <n v="16416.495801000001"/>
    <n v="7535.0806620000021"/>
    <n v="541.22479799999996"/>
    <n v="4063.4907550000062"/>
    <n v="3459.3474059999999"/>
    <n v="0"/>
    <n v="143886.63276111998"/>
    <n v="70605.597647980001"/>
    <s v="Si"/>
    <n v="52.53801834082244"/>
    <n v="80"/>
    <n v="13931.146526"/>
    <n v="13128.835262000001"/>
    <n v="38264.079554000004"/>
    <n v="36411.318893000003"/>
    <n v="29108.782472999999"/>
    <n v="51208.985448000007"/>
    <n v="8064.0629590000062"/>
    <n v="51208.985448000007"/>
    <n v="56.843114969653939"/>
    <n v="43.156885030346061"/>
    <n v="13.947413682730907"/>
    <n v="16.587304743081482"/>
    <n v="49.070296728118684"/>
    <n v="50.929703271881316"/>
    <n v="45.899446223724603"/>
    <n v="70"/>
    <n v="15.747359351980585"/>
    <n v="40"/>
    <n v="44.134778609061776"/>
    <n v="35.307822887249422"/>
    <n v="27.46198165917756"/>
    <n v="100"/>
    <n v="94.240881305048148"/>
    <n v="100"/>
    <n v="95.157963597725384"/>
    <n v="100"/>
    <n v="0"/>
    <n v="0"/>
    <n v="100"/>
    <n v="100"/>
    <n v="20"/>
    <n v="55.307822887249422"/>
    <n v="55.307822887249422"/>
    <s v="2. Riesgo (&gt;=40 y &lt;60)"/>
  </r>
  <r>
    <s v="05890"/>
    <x v="2"/>
    <x v="0"/>
    <x v="122"/>
    <s v="Rural disperso"/>
    <n v="6"/>
    <s v="G4"/>
    <n v="0"/>
    <n v="1388.238908"/>
    <n v="17585.898721959999"/>
    <n v="28756.296326179996"/>
    <n v="4270.4170919099997"/>
    <n v="495.70891508999995"/>
    <n v="26201.135087430001"/>
    <n v="4171.7831293600002"/>
    <n v="6294.8434505999994"/>
    <n v="2921.7821871999995"/>
    <n v="112.25975099999999"/>
    <n v="1589.3125273499973"/>
    <n v="1275.2494876199999"/>
    <n v="0"/>
    <n v="98338.526492999998"/>
    <n v="24250.334684000001"/>
    <s v="Si"/>
    <n v="65.431879845056088"/>
    <n v="80"/>
    <n v="5024.8"/>
    <n v="4567.0389389999991"/>
    <n v="23793.92253543"/>
    <n v="22081.09945654"/>
    <n v="18974.137629959998"/>
    <n v="28756.296326179996"/>
    <n v="2976.8217659699972"/>
    <n v="28756.296326179996"/>
    <n v="65.98255009872662"/>
    <n v="34.01744990127338"/>
    <n v="15.922146561358"/>
    <n v="25.847565869214961"/>
    <n v="24.660054964039151"/>
    <n v="75.339945035960852"/>
    <n v="46.415486105877768"/>
    <n v="70"/>
    <n v="10.351895571683448"/>
    <n v="60"/>
    <n v="53.040992161289843"/>
    <n v="42.432793729031879"/>
    <n v="14.568120154943912"/>
    <n v="63.363965901808747"/>
    <n v="90.889964555803189"/>
    <n v="100"/>
    <n v="92.80142617788411"/>
    <n v="100"/>
    <n v="0"/>
    <n v="0"/>
    <n v="87.787988633936251"/>
    <n v="87.787988633936251"/>
    <n v="17.55759772678725"/>
    <n v="59.990391455819129"/>
    <n v="59.990391455819129"/>
    <s v="2. Riesgo (&gt;=40 y &lt;60)"/>
  </r>
  <r>
    <s v="05893"/>
    <x v="2"/>
    <x v="0"/>
    <x v="123"/>
    <s v="Rural"/>
    <n v="5"/>
    <s v="G1"/>
    <n v="0"/>
    <n v="2063.0341669999998"/>
    <n v="15665.119161000001"/>
    <n v="36163.941160999995"/>
    <n v="14927.76599"/>
    <n v="1119.7160019999999"/>
    <n v="63405.185514999997"/>
    <n v="36628.939982999997"/>
    <n v="18185.441907"/>
    <n v="12825.425182000001"/>
    <n v="0"/>
    <n v="-1295.3102630000067"/>
    <n v="9078.5820829999993"/>
    <n v="0"/>
    <n v="253970.89963264999"/>
    <n v="19855.19056861"/>
    <s v="Si"/>
    <n v="51.667175845205954"/>
    <n v="80"/>
    <n v="9352.0248850000007"/>
    <n v="16047.481992000001"/>
    <n v="32099.234699000001"/>
    <n v="23947.928970000001"/>
    <n v="17728.153328"/>
    <n v="36163.941160999995"/>
    <n v="7783.2718199999927"/>
    <n v="36163.941160999995"/>
    <n v="49.02162971971218"/>
    <n v="50.97837028028782"/>
    <n v="57.769628281167243"/>
    <n v="67.963603141354838"/>
    <n v="7.8178998449543053"/>
    <n v="92.182100155045688"/>
    <n v="70.525782368055602"/>
    <n v="100"/>
    <n v="21.522189147884266"/>
    <n v="20"/>
    <n v="66.224814715337672"/>
    <n v="52.979851772270138"/>
    <n v="28.332824154794046"/>
    <n v="100"/>
    <n v="171.59366222109875"/>
    <n v="0"/>
    <n v="74.605918784556124"/>
    <n v="70"/>
    <n v="1.7763047640352414E-2"/>
    <n v="0"/>
    <n v="56.666666666666664"/>
    <n v="56.684429714307015"/>
    <n v="11.336885942861404"/>
    <n v="64.313185105603466"/>
    <n v="64.316737715131538"/>
    <s v="3. Vulnerable (&gt;=60 y &lt;70)"/>
  </r>
  <r>
    <s v="05895"/>
    <x v="2"/>
    <x v="0"/>
    <x v="124"/>
    <s v="Rural"/>
    <n v="6"/>
    <s v="G1"/>
    <n v="0"/>
    <n v="3214.0031399999998"/>
    <n v="22289.92884425"/>
    <n v="44151.332968629999"/>
    <n v="10741.549098420001"/>
    <n v="674.02438864999999"/>
    <n v="35053.427552430003"/>
    <n v="8651.3667932600001"/>
    <n v="14629.58542707"/>
    <n v="8779.1309357800019"/>
    <n v="160.25726399999999"/>
    <n v="4370.2389999099978"/>
    <n v="1824.5433439999999"/>
    <n v="0"/>
    <n v="119059.79748199999"/>
    <n v="46373.214472"/>
    <s v="Si"/>
    <n v="63.020963782375105"/>
    <n v="80"/>
    <n v="10106.153028000001"/>
    <n v="11415.57348707"/>
    <n v="33930.639477430006"/>
    <n v="30546.686851999999"/>
    <n v="25503.931984250001"/>
    <n v="44151.332968629999"/>
    <n v="6355.0396079099974"/>
    <n v="44151.332968629999"/>
    <n v="57.764806336358681"/>
    <n v="42.235193663641319"/>
    <n v="24.680515993250605"/>
    <n v="29.035616883759069"/>
    <n v="38.949515665866066"/>
    <n v="61.050484334133934"/>
    <n v="60.009430749387121"/>
    <n v="80"/>
    <n v="14.393766123494666"/>
    <n v="60"/>
    <n v="54.464258976306859"/>
    <n v="43.571407181045487"/>
    <n v="16.979036217624895"/>
    <n v="73.850233283122009"/>
    <n v="112.9566656614256"/>
    <n v="80"/>
    <n v="90.026852786900918"/>
    <n v="100"/>
    <n v="0"/>
    <n v="0"/>
    <n v="84.616744427707332"/>
    <n v="84.616744427707332"/>
    <n v="16.923348885541468"/>
    <n v="60.494756066586959"/>
    <n v="60.494756066586959"/>
    <s v="3. Vulnerable (&gt;=60 y &lt;70)"/>
  </r>
  <r>
    <s v="08001"/>
    <x v="2"/>
    <x v="1"/>
    <x v="125"/>
    <s v="Ciudades y aglomeraciones"/>
    <s v="ESP"/>
    <s v="C"/>
    <n v="1"/>
    <n v="2066.1065509999999"/>
    <n v="1482955.82886043"/>
    <n v="2747200.3200308699"/>
    <n v="1072204.14656499"/>
    <n v="138768.42852076999"/>
    <n v="2398641.2283755904"/>
    <n v="550281.40307548991"/>
    <n v="1228414.44099776"/>
    <n v="685302.26384088001"/>
    <n v="106109.36881128"/>
    <n v="-159169.31647460023"/>
    <n v="205998.20221767001"/>
    <n v="522523.02459099999"/>
    <n v="6808184.7054848801"/>
    <n v="3684195.3097967301"/>
    <s v="NO"/>
    <n v="36.187261850392545"/>
    <n v="50"/>
    <n v="1925973.6156074803"/>
    <n v="958522.35108898999"/>
    <n v="2363257.4593485901"/>
    <n v="1976480.9120692303"/>
    <n v="1485021.93541143"/>
    <n v="2747200.3200308699"/>
    <n v="152938.25455434978"/>
    <n v="3269723.3446218697"/>
    <n v="54.055830023882024"/>
    <n v="45.944169976117976"/>
    <n v="22.941380168311035"/>
    <n v="95.020472255248819"/>
    <n v="54.11420913461162"/>
    <n v="45.88579086538838"/>
    <n v="55.787545389343855"/>
    <n v="80"/>
    <n v="4.6774065703725913"/>
    <n v="100"/>
    <n v="73.370086619351042"/>
    <n v="58.696069295480839"/>
    <n v="0"/>
    <n v="0"/>
    <n v="49.768197410464417"/>
    <n v="0"/>
    <n v="83.633753243881813"/>
    <n v="80"/>
    <n v="0"/>
    <n v="0"/>
    <n v="26.666666666666668"/>
    <n v="26.666666666666668"/>
    <n v="5.3333333333333339"/>
    <n v="64.029402628814168"/>
    <n v="64.029402628814168"/>
    <s v="3. Vulnerable (&gt;=60 y &lt;70)"/>
  </r>
  <r>
    <s v="08078"/>
    <x v="2"/>
    <x v="1"/>
    <x v="126"/>
    <s v="Ciudades y aglomeraciones"/>
    <n v="6"/>
    <s v="G2"/>
    <n v="0"/>
    <n v="1881.479969"/>
    <n v="41649.736922570002"/>
    <n v="56473.702913410001"/>
    <n v="8528.62648162"/>
    <n v="494.97012408999996"/>
    <n v="57163.286888679999"/>
    <n v="9404.4417780600015"/>
    <n v="10905.076574709999"/>
    <n v="5412.0011617099999"/>
    <n v="435.49138287"/>
    <n v="-3452.4003562700018"/>
    <n v="520.41672763999998"/>
    <n v="0"/>
    <n v="160974.65179632002"/>
    <n v="58157.652170220004"/>
    <s v="Si"/>
    <n v="45.828483038750512"/>
    <n v="80"/>
    <n v="7755.4825000000001"/>
    <n v="9023.5966057100013"/>
    <n v="54433.027856680004"/>
    <n v="48012.643045350007"/>
    <n v="43531.216891570002"/>
    <n v="56473.702913410001"/>
    <n v="-2496.4922457600019"/>
    <n v="56473.702913410001"/>
    <n v="77.082278380639465"/>
    <n v="22.917721619360535"/>
    <n v="16.45189122237538"/>
    <n v="19.565816251901353"/>
    <n v="36.128453468441997"/>
    <n v="63.871546531558003"/>
    <n v="49.628272893204525"/>
    <n v="70"/>
    <n v="-4.4206278621180966"/>
    <n v="100"/>
    <n v="55.271016880563977"/>
    <n v="44.216813504451181"/>
    <n v="34.171516961249488"/>
    <n v="100"/>
    <n v="116.35119550214962"/>
    <n v="80"/>
    <n v="88.204983143258872"/>
    <n v="80"/>
    <n v="6.4163063774674178E-2"/>
    <n v="0"/>
    <n v="86.666666666666671"/>
    <n v="86.730829730441343"/>
    <n v="17.34616594608827"/>
    <n v="61.550146837784517"/>
    <n v="61.562979450539451"/>
    <s v="3. Vulnerable (&gt;=60 y &lt;70)"/>
  </r>
  <r>
    <s v="08137"/>
    <x v="2"/>
    <x v="1"/>
    <x v="127"/>
    <s v="Intermedio"/>
    <n v="6"/>
    <s v="G4"/>
    <n v="0"/>
    <n v="1987.047174"/>
    <n v="25982.34579286"/>
    <n v="30761.193502670001"/>
    <n v="916.16944302000002"/>
    <n v="34.234978599999998"/>
    <n v="30648.52016656"/>
    <n v="4175.1421365999995"/>
    <n v="2937.4515956200003"/>
    <n v="788.72550173000036"/>
    <n v="111.24250554000001"/>
    <n v="333.71852822000074"/>
    <n v="46.046225"/>
    <n v="0"/>
    <n v="87197.235175130001"/>
    <n v="20037.20816464"/>
    <s v="Si"/>
    <n v="67.14959494305657"/>
    <n v="80"/>
    <n v="1020.3551574000001"/>
    <n v="950.40442161999999"/>
    <n v="28278.748880559997"/>
    <n v="26780.09322857"/>
    <n v="27969.392966859999"/>
    <n v="30761.193502670001"/>
    <n v="491.00725876000075"/>
    <n v="30761.193502670001"/>
    <n v="90.924277578606691"/>
    <n v="9.0757224213933085"/>
    <n v="13.622654907676147"/>
    <n v="22.114635654359407"/>
    <n v="22.979178324171134"/>
    <n v="77.02082167582887"/>
    <n v="26.850672293836595"/>
    <n v="40"/>
    <n v="1.5961905337560536"/>
    <n v="100"/>
    <n v="49.642235950316319"/>
    <n v="39.71378876025306"/>
    <n v="12.85040505694343"/>
    <n v="55.892772656482045"/>
    <n v="93.144471778018556"/>
    <n v="100"/>
    <n v="94.700417411251749"/>
    <n v="100"/>
    <n v="0"/>
    <n v="0"/>
    <n v="85.297590885494017"/>
    <n v="85.297590885494017"/>
    <n v="17.059518177098806"/>
    <n v="56.773306937351862"/>
    <n v="56.773306937351862"/>
    <s v="2. Riesgo (&gt;=40 y &lt;60)"/>
  </r>
  <r>
    <s v="08141"/>
    <x v="2"/>
    <x v="1"/>
    <x v="128"/>
    <s v="Intermedio"/>
    <n v="6"/>
    <s v="G5"/>
    <n v="0"/>
    <n v="1921.4606550000001"/>
    <n v="17118.231037000001"/>
    <n v="21128.323516"/>
    <n v="1087.591625"/>
    <n v="5.6309880000000003"/>
    <n v="17915.684931"/>
    <n v="1553.0151390000001"/>
    <n v="3014.6832679999998"/>
    <n v="869.32098847999941"/>
    <n v="57.337778"/>
    <n v="1190.2260454800016"/>
    <n v="0"/>
    <n v="0"/>
    <n v="53757.041293000002"/>
    <n v="27803.457083639998"/>
    <s v="Si"/>
    <n v="67.461767999769464"/>
    <n v="80"/>
    <n v="1279.5"/>
    <n v="1093.2226129999999"/>
    <n v="17792.735191"/>
    <n v="16635.445919999998"/>
    <n v="19039.691692"/>
    <n v="21128.323516"/>
    <n v="1247.5638234800017"/>
    <n v="21128.323516"/>
    <n v="90.114540690280862"/>
    <n v="9.8854593097191383"/>
    <n v="8.6684664581970612"/>
    <n v="13.687432938922171"/>
    <n v="51.720586577856238"/>
    <n v="48.279413422143762"/>
    <n v="28.836229586955049"/>
    <n v="40"/>
    <n v="5.9046986029689004"/>
    <n v="80"/>
    <n v="38.370461134157019"/>
    <n v="30.696368907325617"/>
    <n v="12.538232000230536"/>
    <n v="54.534977504421448"/>
    <n v="85.441392184447039"/>
    <n v="80"/>
    <n v="93.495720255616533"/>
    <n v="100"/>
    <n v="0"/>
    <n v="0"/>
    <n v="78.178325834807154"/>
    <n v="78.178325834807154"/>
    <n v="15.635665166961431"/>
    <n v="46.332034074287051"/>
    <n v="46.332034074287051"/>
    <s v="2. Riesgo (&gt;=40 y &lt;60)"/>
  </r>
  <r>
    <s v="08296"/>
    <x v="2"/>
    <x v="1"/>
    <x v="129"/>
    <s v="Ciudades y aglomeraciones"/>
    <n v="6"/>
    <s v="G1"/>
    <n v="0"/>
    <n v="1622.276758"/>
    <n v="31033.694166549998"/>
    <n v="59227.840442999994"/>
    <n v="17022.522477999999"/>
    <n v="3293.6108876500002"/>
    <n v="56758.779823860001"/>
    <n v="14474.089754100001"/>
    <n v="23291.756372849999"/>
    <n v="16086.894718819998"/>
    <n v="322.5754925"/>
    <n v="-1032.5135228900035"/>
    <n v="849.97598000000005"/>
    <n v="0"/>
    <n v="152744.50296998001"/>
    <n v="20425.14831398"/>
    <s v="Si"/>
    <n v="32.166380546929425"/>
    <n v="80"/>
    <n v="16734.612499999999"/>
    <n v="18491.918190649998"/>
    <n v="53055.492311860005"/>
    <n v="48986.530501659996"/>
    <n v="32655.970924549998"/>
    <n v="59227.840442999994"/>
    <n v="140.03794960999653"/>
    <n v="59227.840442999994"/>
    <n v="55.136183727613073"/>
    <n v="44.863816272386927"/>
    <n v="25.501058689100727"/>
    <n v="30.000951780322271"/>
    <n v="13.372100413979744"/>
    <n v="86.627899586020249"/>
    <n v="69.066902732898512"/>
    <n v="100"/>
    <n v="0.23643939836835182"/>
    <n v="100"/>
    <n v="72.298533527745889"/>
    <n v="57.838826822196715"/>
    <n v="47.833619453070575"/>
    <n v="100"/>
    <n v="110.50102409392508"/>
    <n v="80"/>
    <n v="92.330743467080339"/>
    <n v="100"/>
    <n v="0"/>
    <n v="0"/>
    <n v="93.333333333333329"/>
    <n v="93.333333333333329"/>
    <n v="18.666666666666668"/>
    <n v="76.50549348886338"/>
    <n v="76.50549348886338"/>
    <s v="4. Solvente (&gt;=70 y &lt;80)"/>
  </r>
  <r>
    <s v="08372"/>
    <x v="2"/>
    <x v="1"/>
    <x v="130"/>
    <s v="Intermedio"/>
    <n v="6"/>
    <s v="G4"/>
    <n v="0"/>
    <n v="1455.169159"/>
    <n v="14774.12692715"/>
    <n v="21506.30892621"/>
    <n v="3860.6045568"/>
    <n v="24.787869000000001"/>
    <n v="17807.956947639999"/>
    <n v="651.95532000000003"/>
    <n v="5340.5615847999998"/>
    <n v="2510.1822776399995"/>
    <n v="0"/>
    <n v="867.97267140999975"/>
    <n v="23.368976"/>
    <n v="0"/>
    <n v="84405.394190999999"/>
    <n v="31982.386747"/>
    <s v="Si"/>
    <n v="48.379839475284889"/>
    <n v="80"/>
    <n v="3576.3090000000002"/>
    <n v="3885.3924258000002"/>
    <n v="17807.956947639999"/>
    <n v="16591.290139640001"/>
    <n v="16229.29608615"/>
    <n v="21506.30892621"/>
    <n v="891.34164740999972"/>
    <n v="21506.30892621"/>
    <n v="75.46295434439314"/>
    <n v="24.53704565560686"/>
    <n v="3.6610337834762143"/>
    <n v="5.9432194963887977"/>
    <n v="37.891401436533101"/>
    <n v="62.108598563466899"/>
    <n v="47.002215736718334"/>
    <n v="70"/>
    <n v="4.1445589313734388"/>
    <n v="100"/>
    <n v="52.517772743092507"/>
    <n v="42.014218194474012"/>
    <n v="31.620160524715111"/>
    <n v="100"/>
    <n v="108.64252573812833"/>
    <n v="100"/>
    <n v="93.16784731916573"/>
    <n v="100"/>
    <n v="0.22278086997243229"/>
    <n v="0"/>
    <n v="100"/>
    <n v="100.22278086997244"/>
    <n v="20"/>
    <n v="62.014218194474012"/>
    <n v="62.014218194474012"/>
    <s v="3. Vulnerable (&gt;=60 y &lt;70)"/>
  </r>
  <r>
    <s v="08421"/>
    <x v="2"/>
    <x v="1"/>
    <x v="131"/>
    <s v="Intermedio"/>
    <n v="6"/>
    <s v="G5"/>
    <n v="0"/>
    <n v="1754.889367"/>
    <n v="23060.487161000001"/>
    <n v="31730.315673810001"/>
    <n v="5371.9835213200004"/>
    <n v="56.032006070000001"/>
    <n v="27671.686264749998"/>
    <n v="2909.6687240000001"/>
    <n v="7182.9048943899998"/>
    <n v="4743.3145714799994"/>
    <n v="226.73944491"/>
    <n v="1619.0390861500018"/>
    <n v="980.93707520000009"/>
    <n v="0"/>
    <n v="100890.56657672999"/>
    <n v="42628.904183470004"/>
    <s v="Si"/>
    <n v="58.212512351625421"/>
    <n v="80"/>
    <n v="2410.0804750000002"/>
    <n v="5428.0155273899991"/>
    <n v="27671.686264749998"/>
    <n v="24266.535635"/>
    <n v="24815.376528000001"/>
    <n v="31730.315673810001"/>
    <n v="2826.715606260002"/>
    <n v="31730.315673810001"/>
    <n v="78.207153005043864"/>
    <n v="21.792846994956136"/>
    <n v="10.514967162324783"/>
    <n v="16.603041447220814"/>
    <n v="42.252616503099496"/>
    <n v="57.747383496900504"/>
    <n v="66.036160038602603"/>
    <n v="100"/>
    <n v="8.9085644004265454"/>
    <n v="80"/>
    <n v="55.228654387815496"/>
    <n v="44.182923510252401"/>
    <n v="21.787487648374579"/>
    <n v="94.764568781317905"/>
    <n v="225.22133944054292"/>
    <n v="0"/>
    <n v="87.694459249172326"/>
    <n v="80"/>
    <n v="0.95881873943591822"/>
    <n v="0"/>
    <n v="58.254856260439304"/>
    <n v="59.213674999875224"/>
    <n v="11.842734999975045"/>
    <n v="55.833894762340265"/>
    <n v="56.025658510227444"/>
    <s v="2. Riesgo (&gt;=40 y &lt;60)"/>
  </r>
  <r>
    <s v="08433"/>
    <x v="2"/>
    <x v="1"/>
    <x v="132"/>
    <s v="Ciudades y aglomeraciones"/>
    <n v="4"/>
    <s v="G1"/>
    <n v="0"/>
    <n v="206.91744700000001"/>
    <n v="137952.471212"/>
    <n v="168004.75550941"/>
    <n v="24041.729689420001"/>
    <n v="302.65437599000001"/>
    <n v="150491.31471127001"/>
    <n v="5929.975539"/>
    <n v="24551.301512410002"/>
    <n v="8850.5788373000032"/>
    <n v="2105.0409359999999"/>
    <n v="1812.7181230299757"/>
    <n v="0"/>
    <n v="0"/>
    <n v="96369.618721249994"/>
    <n v="75323.119664140002"/>
    <s v="Si"/>
    <n v="58.63191730157223"/>
    <n v="80"/>
    <n v="34295"/>
    <n v="24344.384065410002"/>
    <n v="150491.31471126998"/>
    <n v="140696.15455927001"/>
    <n v="138159.38865900002"/>
    <n v="168004.75550941"/>
    <n v="3917.7590590299756"/>
    <n v="168004.75550941"/>
    <n v="82.235403539670443"/>
    <n v="17.764596460329557"/>
    <n v="3.9404104817458387"/>
    <n v="4.6357316493710696"/>
    <n v="78.160649241554864"/>
    <n v="21.839350758445136"/>
    <n v="36.04932648000873"/>
    <n v="50"/>
    <n v="2.3319334307834758"/>
    <n v="100"/>
    <n v="38.847935773629146"/>
    <n v="31.07834861890332"/>
    <n v="21.36808269842777"/>
    <n v="100"/>
    <n v="70.985228358098851"/>
    <n v="70"/>
    <n v="93.491212319599441"/>
    <n v="100"/>
    <n v="0"/>
    <n v="0"/>
    <n v="90"/>
    <n v="90"/>
    <n v="18"/>
    <n v="49.07834861890332"/>
    <n v="49.07834861890332"/>
    <s v="2. Riesgo (&gt;=40 y &lt;60)"/>
  </r>
  <r>
    <s v="08436"/>
    <x v="2"/>
    <x v="1"/>
    <x v="133"/>
    <s v="Intermedio"/>
    <n v="6"/>
    <s v="G4"/>
    <n v="0"/>
    <n v="1645.342506"/>
    <n v="17645.104427999999"/>
    <n v="22379.947208000001"/>
    <n v="2026.7614509999999"/>
    <n v="173.33831799999999"/>
    <n v="23841.749283000001"/>
    <n v="5429.5594190000002"/>
    <n v="3845.4422749999999"/>
    <n v="2457.9643929999997"/>
    <n v="0"/>
    <n v="-1330.4815099999978"/>
    <n v="1872.3449579999999"/>
    <n v="0"/>
    <n v="65314.045878419995"/>
    <n v="51987.288794059998"/>
    <s v="Si"/>
    <n v="42.689460903719983"/>
    <n v="80"/>
    <n v="1284.8900000000001"/>
    <n v="2200.0997689999999"/>
    <n v="22322.950836"/>
    <n v="20539.338326000001"/>
    <n v="19290.446934"/>
    <n v="22379.947208000001"/>
    <n v="541.86344800000211"/>
    <n v="22379.947208000001"/>
    <n v="86.195229839972015"/>
    <n v="13.804770160027985"/>
    <n v="22.773326548113083"/>
    <n v="36.969579179862166"/>
    <n v="79.595878795860642"/>
    <n v="20.404121204139358"/>
    <n v="63.918899757765828"/>
    <n v="80"/>
    <n v="2.4212007426286779"/>
    <n v="100"/>
    <n v="50.235694108805902"/>
    <n v="40.188555287044721"/>
    <n v="37.310539096280017"/>
    <n v="100"/>
    <n v="171.22864751068181"/>
    <n v="0"/>
    <n v="92.009960855517434"/>
    <n v="100"/>
    <n v="0.50676153613698127"/>
    <n v="0"/>
    <n v="66.666666666666671"/>
    <n v="67.173428202803649"/>
    <n v="13.43468564056073"/>
    <n v="53.521888620378057"/>
    <n v="53.623240927605451"/>
    <s v="2. Riesgo (&gt;=40 y &lt;60)"/>
  </r>
  <r>
    <s v="08520"/>
    <x v="2"/>
    <x v="1"/>
    <x v="134"/>
    <s v="Ciudades y aglomeraciones"/>
    <n v="6"/>
    <s v="G2"/>
    <n v="0"/>
    <n v="1074.4195540000001"/>
    <n v="18821.718642799999"/>
    <n v="27640.693691069995"/>
    <n v="1971.6167646199999"/>
    <n v="1823.8852959999999"/>
    <n v="28329.211567180002"/>
    <n v="8443.8173843900004"/>
    <n v="4869.9216146199997"/>
    <n v="1844.0767834299995"/>
    <n v="307.91249319000002"/>
    <n v="1346.7132486999944"/>
    <n v="0.99950308999999993"/>
    <n v="0"/>
    <n v="62173.367525529997"/>
    <n v="19100.773598259999"/>
    <s v="Si"/>
    <n v="61.236170564236772"/>
    <n v="80"/>
    <n v="2852.692"/>
    <n v="3650.0272316199998"/>
    <n v="23268.135611179998"/>
    <n v="22602.273871209996"/>
    <n v="19896.138196799999"/>
    <n v="27640.693691069995"/>
    <n v="1655.6252449799945"/>
    <n v="27640.693691069995"/>
    <n v="71.98132731099993"/>
    <n v="28.01867268900007"/>
    <n v="29.80604442296708"/>
    <n v="35.447571376026978"/>
    <n v="30.721793524239661"/>
    <n v="69.278206475760342"/>
    <n v="37.866662533004508"/>
    <n v="50"/>
    <n v="5.9898107604835005"/>
    <n v="80"/>
    <n v="52.54889010815748"/>
    <n v="42.039112086525989"/>
    <n v="18.763829435763228"/>
    <n v="81.61318247718927"/>
    <n v="127.95027404360513"/>
    <n v="70"/>
    <n v="97.138310730619665"/>
    <n v="100"/>
    <n v="0"/>
    <n v="0"/>
    <n v="83.871060825729757"/>
    <n v="83.871060825729757"/>
    <n v="16.774212165145951"/>
    <n v="58.813324251671943"/>
    <n v="58.813324251671943"/>
    <s v="2. Riesgo (&gt;=40 y &lt;60)"/>
  </r>
  <r>
    <s v="08549"/>
    <x v="2"/>
    <x v="1"/>
    <x v="135"/>
    <s v="Rural"/>
    <n v="6"/>
    <s v="G5"/>
    <n v="0"/>
    <n v="1550.375303"/>
    <n v="6559.9093414199997"/>
    <n v="9077.7010527999992"/>
    <n v="802.54464899999994"/>
    <n v="11.574541999999999"/>
    <n v="8227.6052820599998"/>
    <n v="1464.44110168"/>
    <n v="2364.494494"/>
    <n v="831.32032963000006"/>
    <n v="0"/>
    <n v="346.20922936999887"/>
    <n v="50.701628999999997"/>
    <n v="0"/>
    <n v="22808.72672042"/>
    <n v="11268.62806132"/>
    <s v="NO"/>
    <n v="55.289428688724229"/>
    <n v="80"/>
    <n v="574.6"/>
    <n v="814.119191"/>
    <n v="7198.3176590599996"/>
    <n v="6723.9332391199987"/>
    <n v="8110.2846444199995"/>
    <n v="9077.7010527999992"/>
    <n v="396.91085836999889"/>
    <n v="9077.7010527999992"/>
    <n v="89.342936028042004"/>
    <n v="10.657063971957996"/>
    <n v="17.799117136466933"/>
    <n v="28.104650730584073"/>
    <n v="49.404897517718602"/>
    <n v="50.595102482281398"/>
    <n v="35.158480247660073"/>
    <n v="50"/>
    <n v="4.3723719922190272"/>
    <n v="100"/>
    <n v="47.871363436964693"/>
    <n v="38.297090749571758"/>
    <n v="0"/>
    <n v="0"/>
    <n v="141.68450939784196"/>
    <n v="50"/>
    <n v="93.409787641937029"/>
    <n v="100"/>
    <n v="0"/>
    <n v="0"/>
    <n v="50"/>
    <n v="50"/>
    <n v="10"/>
    <n v="48.297090749571758"/>
    <n v="48.297090749571758"/>
    <s v="2. Riesgo (&gt;=40 y &lt;60)"/>
  </r>
  <r>
    <s v="08558"/>
    <x v="2"/>
    <x v="1"/>
    <x v="136"/>
    <s v="Ciudades y aglomeraciones"/>
    <n v="6"/>
    <s v="G3"/>
    <n v="0"/>
    <n v="1343.9976380000001"/>
    <n v="13460.22934"/>
    <n v="17796.579872400001"/>
    <n v="596.67756800000006"/>
    <n v="76.943640000000002"/>
    <n v="16862.897130860001"/>
    <n v="1485.3686849999999"/>
    <n v="2017.6188460000001"/>
    <n v="-33.336725559999877"/>
    <n v="166.0545597"/>
    <n v="-1117.2728300199997"/>
    <n v="101.022785"/>
    <n v="0"/>
    <n v="43787.855357280001"/>
    <n v="22745.233622389998"/>
    <s v="NO"/>
    <n v="65.339702760084933"/>
    <n v="80"/>
    <n v="1266.9930059999999"/>
    <n v="673.62120800000002"/>
    <n v="16862.897130860001"/>
    <n v="14663.792659929999"/>
    <n v="14804.226978000001"/>
    <n v="17796.579872400001"/>
    <n v="-850.19548531999965"/>
    <n v="17796.579872400001"/>
    <n v="83.185797968739365"/>
    <n v="16.814202031260635"/>
    <n v="8.8085023200532717"/>
    <n v="15.117437312404421"/>
    <n v="51.944159942988541"/>
    <n v="48.055840057011459"/>
    <n v="-1.6522806389368885"/>
    <n v="0"/>
    <n v="-4.7772970504210956"/>
    <n v="100"/>
    <n v="35.997495880135304"/>
    <n v="28.797996704108243"/>
    <n v="0"/>
    <n v="0"/>
    <n v="53.166923953801216"/>
    <n v="50"/>
    <n v="86.958916644841992"/>
    <n v="80"/>
    <n v="0"/>
    <n v="0"/>
    <n v="43.333333333333336"/>
    <n v="43.333333333333336"/>
    <n v="8.6666666666666679"/>
    <n v="37.464663370774915"/>
    <n v="37.464663370774915"/>
    <s v="1. Deterioro (&lt;40)"/>
  </r>
  <r>
    <s v="08560"/>
    <x v="2"/>
    <x v="1"/>
    <x v="137"/>
    <s v="Ciudades y aglomeraciones"/>
    <n v="6"/>
    <s v="G4"/>
    <n v="0"/>
    <n v="1411.327986"/>
    <n v="20140.383174840001"/>
    <n v="24881.132871440001"/>
    <n v="1760.4445479999999"/>
    <n v="78.904036840000003"/>
    <n v="34884.412478669998"/>
    <n v="13156.396670629998"/>
    <n v="3250.6765708399998"/>
    <n v="1639.2786558399998"/>
    <n v="0"/>
    <n v="-2844.6080452300012"/>
    <n v="0"/>
    <n v="500"/>
    <n v="77243.59274213"/>
    <n v="30110.369689630003"/>
    <s v="Si"/>
    <n v="65.923404669273395"/>
    <n v="80"/>
    <n v="1796.7380000000001"/>
    <n v="1839.3485848399998"/>
    <n v="26114.34300167"/>
    <n v="22761.569915470001"/>
    <n v="21551.711160840001"/>
    <n v="24881.132871440001"/>
    <n v="-2844.6080452300012"/>
    <n v="25381.132871440001"/>
    <n v="86.618689238134721"/>
    <n v="13.381310761865279"/>
    <n v="37.714256127072368"/>
    <n v="61.224264937918292"/>
    <n v="38.981058001989183"/>
    <n v="61.018941998010817"/>
    <n v="50.428845199336386"/>
    <n v="70"/>
    <n v="-11.207569258781522"/>
    <n v="60"/>
    <n v="53.124903539558872"/>
    <n v="42.499922831647098"/>
    <n v="14.076595330726605"/>
    <n v="61.226081132164765"/>
    <n v="102.37155249346314"/>
    <n v="100"/>
    <n v="87.161181554574853"/>
    <n v="80"/>
    <n v="0.40084188932139575"/>
    <n v="0"/>
    <n v="80.408693710721593"/>
    <n v="80.809535600042992"/>
    <n v="16.1619071200086"/>
    <n v="58.581661573791422"/>
    <n v="58.661829951655697"/>
    <s v="2. Riesgo (&gt;=40 y &lt;60)"/>
  </r>
  <r>
    <s v="08573"/>
    <x v="2"/>
    <x v="1"/>
    <x v="138"/>
    <s v="Ciudades y aglomeraciones"/>
    <n v="3"/>
    <s v="G1"/>
    <n v="0"/>
    <n v="135.18883700000001"/>
    <n v="18380.984323000001"/>
    <n v="77583.400244669989"/>
    <n v="45316.265733200002"/>
    <n v="754.36095799999998"/>
    <n v="59049.035028769998"/>
    <n v="20738.135606060005"/>
    <n v="46590.347851599996"/>
    <n v="24097.450544529995"/>
    <n v="0"/>
    <n v="-3934.5634971700201"/>
    <n v="7517.1518128600001"/>
    <n v="0"/>
    <n v="162041.43265852999"/>
    <n v="41459.591009019998"/>
    <s v="NO"/>
    <n v="50.872847330954876"/>
    <n v="80"/>
    <n v="52740.161999999997"/>
    <n v="46070.626691199999"/>
    <n v="59025.066434769993"/>
    <n v="47024.766145879992"/>
    <n v="18516.173160000002"/>
    <n v="77583.400244669989"/>
    <n v="3582.5883156899799"/>
    <n v="77583.400244669989"/>
    <n v="23.866153199791047"/>
    <n v="76.133846800208957"/>
    <n v="35.120193913339861"/>
    <n v="41.317470657012656"/>
    <n v="25.585796378626089"/>
    <n v="74.414203621373915"/>
    <n v="51.721980315076024"/>
    <n v="70"/>
    <n v="4.6177253180342595"/>
    <n v="100"/>
    <n v="72.37310421571911"/>
    <n v="57.898483372575292"/>
    <n v="0"/>
    <n v="0"/>
    <n v="87.353972654084757"/>
    <n v="80"/>
    <n v="79.66914564653338"/>
    <n v="70"/>
    <n v="0"/>
    <n v="0"/>
    <n v="50"/>
    <n v="50"/>
    <n v="10"/>
    <n v="67.898483372575299"/>
    <n v="67.898483372575299"/>
    <s v="3. Vulnerable (&gt;=60 y &lt;70)"/>
  </r>
  <r>
    <s v="08606"/>
    <x v="2"/>
    <x v="1"/>
    <x v="139"/>
    <s v="Intermedio"/>
    <n v="6"/>
    <s v="G5"/>
    <n v="0"/>
    <n v="1127.3717140000001"/>
    <n v="22982.785636549997"/>
    <n v="27835.730329939997"/>
    <n v="2230.9475389999998"/>
    <n v="27.348846000000002"/>
    <n v="24070.581759490004"/>
    <n v="339.03769999999997"/>
    <n v="3391.5459519999995"/>
    <n v="1419.0594095899996"/>
    <n v="212.45576940999999"/>
    <n v="1792.6620280399948"/>
    <n v="0"/>
    <n v="0"/>
    <n v="87116.789680269998"/>
    <n v="62059.252913300006"/>
    <s v="Si"/>
    <n v="73.044646063881245"/>
    <n v="80"/>
    <n v="1254.6950200000001"/>
    <n v="2258.2963850000001"/>
    <n v="24070.581759489996"/>
    <n v="23272.585671789999"/>
    <n v="24110.157350549998"/>
    <n v="27835.730329939997"/>
    <n v="2005.1177974499947"/>
    <n v="27835.730329939997"/>
    <n v="86.615860495735618"/>
    <n v="13.384139504264382"/>
    <n v="1.4085147728776097"/>
    <n v="2.2240325425742342"/>
    <n v="71.23684555074351"/>
    <n v="28.76315444925649"/>
    <n v="41.841078660696851"/>
    <n v="50"/>
    <n v="7.2033956849096858"/>
    <n v="80"/>
    <n v="34.874265299219019"/>
    <n v="27.899412239375216"/>
    <n v="6.9553539361187546"/>
    <n v="30.252277229720359"/>
    <n v="179.9876742158425"/>
    <n v="0"/>
    <n v="96.684766094673307"/>
    <n v="100"/>
    <n v="0.55662637909797497"/>
    <n v="0"/>
    <n v="43.417425743240123"/>
    <n v="43.974052122338101"/>
    <n v="8.7948104244676202"/>
    <n v="36.582897388023241"/>
    <n v="36.694222663842837"/>
    <s v="1. Deterioro (&lt;40)"/>
  </r>
  <r>
    <s v="08634"/>
    <x v="2"/>
    <x v="1"/>
    <x v="140"/>
    <s v="Ciudades y aglomeraciones"/>
    <n v="6"/>
    <s v="G1"/>
    <n v="0"/>
    <n v="1179.387835"/>
    <n v="20685.770889529998"/>
    <n v="27895.483827439999"/>
    <n v="3394.4772648999997"/>
    <n v="71.936350269999991"/>
    <n v="22753.629623409997"/>
    <n v="1478.028335"/>
    <n v="6072.7176182399999"/>
    <n v="3229.5672565700002"/>
    <n v="327.61267900000001"/>
    <n v="2481.3157333600029"/>
    <n v="0"/>
    <n v="0"/>
    <n v="116602.37759117999"/>
    <n v="28768.264488180001"/>
    <s v="Si"/>
    <n v="63.188158335847881"/>
    <n v="80"/>
    <n v="3775.6012489999998"/>
    <n v="2605.4883661700001"/>
    <n v="22571.01773241"/>
    <n v="21974.4828672"/>
    <n v="21865.15872453"/>
    <n v="27895.483827439999"/>
    <n v="2808.9284123600028"/>
    <n v="27895.483827439999"/>
    <n v="78.382432295445113"/>
    <n v="21.617567704554887"/>
    <n v="6.4957914823371103"/>
    <n v="7.642032803913211"/>
    <n v="24.672107964251392"/>
    <n v="75.327892035748604"/>
    <n v="53.181581288576304"/>
    <n v="70"/>
    <n v="10.069473717451494"/>
    <n v="60"/>
    <n v="46.917498508843337"/>
    <n v="37.533998807074674"/>
    <n v="16.811841664152119"/>
    <n v="73.123021407290395"/>
    <n v="69.008568287238646"/>
    <n v="60"/>
    <n v="97.357075909105205"/>
    <n v="100"/>
    <n v="0"/>
    <n v="0"/>
    <n v="77.707673802430136"/>
    <n v="77.707673802430136"/>
    <n v="15.541534760486028"/>
    <n v="53.075533567560704"/>
    <n v="53.075533567560704"/>
    <s v="2. Riesgo (&gt;=40 y &lt;60)"/>
  </r>
  <r>
    <s v="08638"/>
    <x v="2"/>
    <x v="1"/>
    <x v="85"/>
    <s v="Ciudades y aglomeraciones"/>
    <n v="5"/>
    <s v="G2"/>
    <n v="0"/>
    <n v="2917.483804"/>
    <n v="67997.596139000001"/>
    <n v="89168.263696000009"/>
    <n v="13762.644221000002"/>
    <n v="156.41746499999999"/>
    <n v="78319.813080429987"/>
    <n v="2279.6093127300001"/>
    <n v="16836.545490000004"/>
    <n v="9694.1245990000043"/>
    <n v="0"/>
    <n v="3706.0297245700203"/>
    <n v="968.81408599999997"/>
    <n v="0"/>
    <n v="212737.37576891002"/>
    <n v="52281.48665572"/>
    <s v="NO"/>
    <n v="47.597765665725987"/>
    <n v="80"/>
    <n v="13693.70789"/>
    <n v="13919.061685999999"/>
    <n v="78319.813080429987"/>
    <n v="73575.38386342999"/>
    <n v="70915.079943000004"/>
    <n v="89168.263696000009"/>
    <n v="4674.8438105700207"/>
    <n v="89168.263696000009"/>
    <n v="79.529506355276467"/>
    <n v="20.470493644723533"/>
    <n v="2.9106419219731423"/>
    <n v="3.4615524896586938"/>
    <n v="24.575600064048807"/>
    <n v="75.424399935951186"/>
    <n v="57.577871926030134"/>
    <n v="80"/>
    <n v="5.2427215881514684"/>
    <n v="80"/>
    <n v="51.871289214066678"/>
    <n v="41.497031371253343"/>
    <n v="0"/>
    <n v="0"/>
    <n v="101.64567404102849"/>
    <n v="100"/>
    <n v="93.942236286841307"/>
    <n v="100"/>
    <n v="0"/>
    <n v="0"/>
    <n v="66.666666666666671"/>
    <n v="66.666666666666671"/>
    <n v="13.333333333333336"/>
    <n v="54.830364704586678"/>
    <n v="54.830364704586678"/>
    <s v="2. Riesgo (&gt;=40 y &lt;60)"/>
  </r>
  <r>
    <s v="08675"/>
    <x v="2"/>
    <x v="1"/>
    <x v="141"/>
    <s v="Intermedio"/>
    <n v="6"/>
    <s v="G4"/>
    <n v="0"/>
    <n v="1642.8467049999999"/>
    <n v="14345.13543"/>
    <n v="17618.917587"/>
    <n v="783.117434"/>
    <n v="1.1615"/>
    <n v="16096.036781000001"/>
    <n v="491.33874200000002"/>
    <n v="2427.1256389999999"/>
    <n v="777.22875699999986"/>
    <n v="52.719732"/>
    <n v="-127.01607599999988"/>
    <n v="19.845454"/>
    <n v="310"/>
    <n v="48926.619959000003"/>
    <n v="13229.628258999999"/>
    <s v="Si"/>
    <n v="68.466007943579342"/>
    <n v="80"/>
    <n v="429.363"/>
    <n v="784.27893400000005"/>
    <n v="16096.036781000001"/>
    <n v="15674.401631999999"/>
    <n v="15987.982135"/>
    <n v="17618.917587"/>
    <n v="-54.450889999999887"/>
    <n v="17928.917587"/>
    <n v="90.743271010000214"/>
    <n v="9.256728989999786"/>
    <n v="3.0525448511647508"/>
    <n v="4.9554156410481145"/>
    <n v="27.039734749889302"/>
    <n v="72.960265250110695"/>
    <n v="32.022600911596236"/>
    <n v="40"/>
    <n v="-0.30370427961296131"/>
    <n v="100"/>
    <n v="45.434481976231723"/>
    <n v="36.347585580985381"/>
    <n v="11.533992056420658"/>
    <n v="50.167040881163373"/>
    <n v="182.66104298693645"/>
    <n v="0"/>
    <n v="97.380503320558347"/>
    <n v="100"/>
    <n v="0"/>
    <n v="0"/>
    <n v="50.055680293721117"/>
    <n v="50.055680293721117"/>
    <n v="10.011136058744224"/>
    <n v="46.358721639729609"/>
    <n v="46.358721639729609"/>
    <s v="2. Riesgo (&gt;=40 y &lt;60)"/>
  </r>
  <r>
    <s v="08685"/>
    <x v="2"/>
    <x v="1"/>
    <x v="142"/>
    <s v="Ciudades y aglomeraciones"/>
    <n v="6"/>
    <s v="G2"/>
    <n v="0"/>
    <n v="977.19525399999998"/>
    <n v="19127.919390790001"/>
    <n v="24756.092957050001"/>
    <n v="3195.2983581999997"/>
    <n v="106.19145541"/>
    <n v="24575.62956107"/>
    <n v="2807.5415329999996"/>
    <n v="4299.3157612099994"/>
    <n v="1282.2713361399997"/>
    <n v="631.75599999999997"/>
    <n v="-1186.7615120899973"/>
    <n v="0"/>
    <n v="0"/>
    <n v="55965.024342059995"/>
    <n v="40456.72208408"/>
    <s v="Si"/>
    <n v="64.255867427075856"/>
    <n v="80"/>
    <n v="4212.442"/>
    <n v="3301.4898136099996"/>
    <n v="22925.81004407"/>
    <n v="21471.350425919998"/>
    <n v="20105.114644789999"/>
    <n v="24756.092957050001"/>
    <n v="-555.0055120899973"/>
    <n v="24756.092957050001"/>
    <n v="81.21279347137245"/>
    <n v="18.78720652862755"/>
    <n v="11.424087940548212"/>
    <n v="13.58637754584276"/>
    <n v="72.2892959660077"/>
    <n v="27.7107040339923"/>
    <n v="29.825009544754099"/>
    <n v="40"/>
    <n v="-2.2418946036957084"/>
    <n v="100"/>
    <n v="40.016857621692523"/>
    <n v="32.013486097354019"/>
    <n v="15.744132572924144"/>
    <n v="68.479026044123316"/>
    <n v="78.374724532943119"/>
    <n v="70"/>
    <n v="93.65579835410783"/>
    <n v="100"/>
    <n v="0"/>
    <n v="0"/>
    <n v="79.493008681374434"/>
    <n v="79.493008681374434"/>
    <n v="15.898601736274887"/>
    <n v="47.912087833628902"/>
    <n v="47.912087833628902"/>
    <s v="2. Riesgo (&gt;=40 y &lt;60)"/>
  </r>
  <r>
    <s v="08758"/>
    <x v="2"/>
    <x v="1"/>
    <x v="143"/>
    <s v="Ciudades y aglomeraciones"/>
    <n v="2"/>
    <s v="G1"/>
    <n v="0"/>
    <n v="2813.9861575100003"/>
    <n v="556259.53865969996"/>
    <n v="686592.61122055002"/>
    <n v="96440.046292600004"/>
    <n v="10.090013000000001"/>
    <n v="601387.57359037001"/>
    <n v="25860.815020259997"/>
    <n v="99805.985847809992"/>
    <n v="49494.55693839999"/>
    <n v="5811.9646975200003"/>
    <n v="34893.608720769989"/>
    <n v="6902.1697999999997"/>
    <n v="0"/>
    <n v="764753.19212884002"/>
    <n v="308727.15618853999"/>
    <s v="NO"/>
    <n v="47.540358113378566"/>
    <n v="70"/>
    <n v="140930.78732500001"/>
    <n v="82840.156410350013"/>
    <n v="601387.57359037001"/>
    <n v="567956.54503394011"/>
    <n v="559073.52481720992"/>
    <n v="686592.61122055002"/>
    <n v="47607.743218289994"/>
    <n v="686592.61122055002"/>
    <n v="81.427256233263208"/>
    <n v="18.572743766736792"/>
    <n v="4.3001911173300815"/>
    <n v="5.0589988411865168"/>
    <n v="40.369515206486106"/>
    <n v="59.630484793513894"/>
    <n v="49.590770050477921"/>
    <n v="70"/>
    <n v="6.9339142950661969"/>
    <n v="80"/>
    <n v="46.65244548028744"/>
    <n v="37.321956384229956"/>
    <n v="0"/>
    <n v="0"/>
    <n v="58.780737681761906"/>
    <n v="50"/>
    <n v="94.441017735560791"/>
    <n v="100"/>
    <n v="0"/>
    <n v="0"/>
    <n v="50"/>
    <n v="50"/>
    <n v="10"/>
    <n v="47.321956384229956"/>
    <n v="47.321956384229956"/>
    <s v="2. Riesgo (&gt;=40 y &lt;60)"/>
  </r>
  <r>
    <s v="08770"/>
    <x v="2"/>
    <x v="1"/>
    <x v="144"/>
    <s v="Intermedio"/>
    <n v="6"/>
    <s v="G4"/>
    <n v="0"/>
    <n v="1904.126381"/>
    <n v="11919.890299999999"/>
    <n v="15096.071050999999"/>
    <n v="622.06200999999999"/>
    <n v="16.478451"/>
    <n v="13529.656504"/>
    <n v="1501.3040980000001"/>
    <n v="2564.3453420000001"/>
    <n v="1186.4459810000001"/>
    <n v="0"/>
    <n v="188.51518599999872"/>
    <n v="391.48254100000003"/>
    <n v="0"/>
    <n v="33985.298439999999"/>
    <n v="3633.094333"/>
    <s v="Si"/>
    <n v="47.437940294284871"/>
    <n v="80"/>
    <n v="713.51199999999994"/>
    <n v="638.54046100000005"/>
    <n v="13529.656504"/>
    <n v="13237.612574999999"/>
    <n v="13824.016680999999"/>
    <n v="15096.071050999999"/>
    <n v="579.9977269999988"/>
    <n v="15096.071050999999"/>
    <n v="91.573606366169457"/>
    <n v="8.4263936338305427"/>
    <n v="11.096394779543324"/>
    <n v="18.013575862386528"/>
    <n v="10.690193994953777"/>
    <n v="89.309806005046227"/>
    <n v="46.267012541870031"/>
    <n v="70"/>
    <n v="3.8420442315126651"/>
    <n v="100"/>
    <n v="57.149955100252669"/>
    <n v="45.719964080202139"/>
    <n v="32.562059705715129"/>
    <n v="100"/>
    <n v="89.492602927491077"/>
    <n v="80"/>
    <n v="97.841453484693716"/>
    <n v="100"/>
    <n v="0"/>
    <n v="0"/>
    <n v="93.333333333333329"/>
    <n v="93.333333333333329"/>
    <n v="18.666666666666668"/>
    <n v="64.386630746868803"/>
    <n v="64.386630746868803"/>
    <s v="3. Vulnerable (&gt;=60 y &lt;70)"/>
  </r>
  <r>
    <s v="08832"/>
    <x v="2"/>
    <x v="1"/>
    <x v="145"/>
    <s v="Ciudades y aglomeraciones"/>
    <n v="6"/>
    <s v="G2"/>
    <n v="0"/>
    <n v="1272.6762249999999"/>
    <n v="9860.0592280000001"/>
    <n v="15948.465839"/>
    <n v="4232.5479340000002"/>
    <n v="1.2180009999999999"/>
    <n v="13055.752986"/>
    <n v="1200.726154"/>
    <n v="5506.4421600000005"/>
    <n v="2845.9240425400003"/>
    <n v="139.16985946"/>
    <n v="261.70739454000068"/>
    <n v="0"/>
    <n v="0"/>
    <n v="31772.755864999999"/>
    <n v="14336.904123"/>
    <s v="Si"/>
    <n v="42.868778052113086"/>
    <n v="80"/>
    <n v="4355.6040220000004"/>
    <n v="4233.7659350000004"/>
    <n v="13026.240327"/>
    <n v="11128.3223031"/>
    <n v="11132.735452999999"/>
    <n v="15948.465839"/>
    <n v="400.87725400000068"/>
    <n v="15948.465839"/>
    <n v="69.804428622697188"/>
    <n v="30.195571377302812"/>
    <n v="9.1969123135798281"/>
    <n v="10.937654156600411"/>
    <n v="45.123262784998587"/>
    <n v="54.876737215001413"/>
    <n v="51.683536480477628"/>
    <n v="70"/>
    <n v="2.5135787858648131"/>
    <n v="100"/>
    <n v="53.201992549780925"/>
    <n v="42.56159403982474"/>
    <n v="37.131221947886914"/>
    <n v="100"/>
    <n v="97.20272810878582"/>
    <n v="100"/>
    <n v="85.430039856042654"/>
    <n v="80"/>
    <n v="0"/>
    <n v="0"/>
    <n v="93.333333333333329"/>
    <n v="93.333333333333329"/>
    <n v="18.666666666666668"/>
    <n v="61.228260706491412"/>
    <n v="61.228260706491412"/>
    <s v="3. Vulnerable (&gt;=60 y &lt;70)"/>
  </r>
  <r>
    <s v="08849"/>
    <x v="2"/>
    <x v="1"/>
    <x v="146"/>
    <s v="Ciudades y aglomeraciones"/>
    <n v="6"/>
    <s v="G3"/>
    <n v="0"/>
    <n v="1295.866581"/>
    <n v="7279.9876354600001"/>
    <n v="10359.88450462"/>
    <n v="1343.2789252800001"/>
    <n v="52.658246649999995"/>
    <n v="11935.805437929999"/>
    <n v="2714.5868046300002"/>
    <n v="2691.80375293"/>
    <n v="1440.7868681299999"/>
    <n v="0"/>
    <n v="-1896.0877101099977"/>
    <n v="4741.2933185399997"/>
    <n v="0"/>
    <n v="31063.826962840001"/>
    <n v="5932.9762876300001"/>
    <s v="Si"/>
    <n v="52.166488422944042"/>
    <n v="80"/>
    <n v="760.40200000000004"/>
    <n v="1395.93717193"/>
    <n v="11004.955329930001"/>
    <n v="7898.43073637"/>
    <n v="8575.8542164600003"/>
    <n v="10359.88450462"/>
    <n v="2845.205608430002"/>
    <n v="10359.88450462"/>
    <n v="82.779438444855145"/>
    <n v="17.220561555144855"/>
    <n v="22.743222640036475"/>
    <n v="39.032656182660695"/>
    <n v="19.099308963854657"/>
    <n v="80.900691036145346"/>
    <n v="53.524959483458574"/>
    <n v="70"/>
    <n v="27.46368076942537"/>
    <n v="20"/>
    <n v="45.430781754790175"/>
    <n v="36.34462540383214"/>
    <n v="27.833511577055958"/>
    <n v="100"/>
    <n v="183.57884013061511"/>
    <n v="0"/>
    <n v="71.771583796335506"/>
    <n v="70"/>
    <n v="0.24453057625392605"/>
    <n v="0"/>
    <n v="56.666666666666664"/>
    <n v="56.911197242920593"/>
    <n v="11.382239448584119"/>
    <n v="47.677958737165476"/>
    <n v="47.726864852416256"/>
    <s v="2. Riesgo (&gt;=40 y &lt;60)"/>
  </r>
  <r>
    <s v="11001"/>
    <x v="2"/>
    <x v="2"/>
    <x v="147"/>
    <s v="Ciudades y aglomeraciones"/>
    <s v="ESP"/>
    <s v="C"/>
    <n v="1"/>
    <n v="8936.9257899999993"/>
    <n v="3090695.4176810002"/>
    <n v="12676827.150262"/>
    <n v="7437560.7605599994"/>
    <n v="551274.84513599996"/>
    <n v="15052810.924509"/>
    <n v="3634293.2193939998"/>
    <n v="8098847.1213719994"/>
    <n v="4526889.006244"/>
    <n v="284588.50894899998"/>
    <n v="-5940031.4476379994"/>
    <n v="2155796.8852769998"/>
    <n v="808905.74625099998"/>
    <n v="201620722.97454768"/>
    <n v="18495932.484281249"/>
    <s v="NO"/>
    <n v="33.291407860652065"/>
    <n v="50"/>
    <n v="11494252.169"/>
    <n v="7984485.9076960003"/>
    <n v="15044900.482772"/>
    <n v="12881477.631689999"/>
    <n v="3099632.343471"/>
    <n v="12676827.150262"/>
    <n v="-3499646.0534119993"/>
    <n v="13485732.896513"/>
    <n v="24.451168314675161"/>
    <n v="75.548831685324842"/>
    <n v="24.143618342250218"/>
    <n v="99.999999999999986"/>
    <n v="9.1736267043423663"/>
    <n v="90.826373295657632"/>
    <n v="55.895474237290145"/>
    <n v="80"/>
    <n v="-25.950729413578269"/>
    <n v="20"/>
    <n v="73.275040996196495"/>
    <n v="58.620032796957197"/>
    <n v="0"/>
    <n v="0"/>
    <n v="69.46503165495325"/>
    <n v="60"/>
    <n v="85.62022491568257"/>
    <n v="80"/>
    <n v="0"/>
    <n v="2"/>
    <n v="46.666666666666664"/>
    <n v="48.666666666666664"/>
    <n v="9.7333333333333343"/>
    <n v="67.953366130290533"/>
    <n v="68.353366130290539"/>
    <s v="3. Vulnerable (&gt;=60 y &lt;70)"/>
  </r>
  <r>
    <s v="13001"/>
    <x v="2"/>
    <x v="3"/>
    <x v="148"/>
    <s v="Ciudades y aglomeraciones"/>
    <s v="ESP"/>
    <s v="C"/>
    <n v="1"/>
    <n v="2582.7305167499999"/>
    <n v="1155487.3848416498"/>
    <n v="1880462.2682494596"/>
    <n v="619687.32671921002"/>
    <n v="47628.033460710001"/>
    <n v="1387992.87834985"/>
    <n v="90761.961394839993"/>
    <n v="671535.54825807002"/>
    <n v="325514.41126414004"/>
    <n v="10048.654989000001"/>
    <n v="160991.78492267942"/>
    <n v="141323.29863638"/>
    <n v="0"/>
    <n v="6434897.6490350002"/>
    <n v="1852499.848861"/>
    <s v="NO"/>
    <n v="40.539330128171343"/>
    <n v="50"/>
    <n v="790920.38412684004"/>
    <n v="667315.3601799201"/>
    <n v="1373449.3463328497"/>
    <n v="1288323.7935540001"/>
    <n v="1158070.1153583997"/>
    <n v="1880462.2682494596"/>
    <n v="312363.73854805942"/>
    <n v="1880462.2682494596"/>
    <n v="61.58433141210849"/>
    <n v="38.41566858789151"/>
    <n v="6.5390797611832578"/>
    <n v="27.0840918228904"/>
    <n v="28.788334327878662"/>
    <n v="71.211665672121342"/>
    <n v="48.473146672355369"/>
    <n v="70"/>
    <n v="16.611008038935118"/>
    <n v="40"/>
    <n v="49.342285216580649"/>
    <n v="39.473828173264522"/>
    <n v="0"/>
    <n v="0"/>
    <n v="84.372001730189652"/>
    <n v="80"/>
    <n v="93.802060992919948"/>
    <n v="100"/>
    <n v="0"/>
    <n v="0"/>
    <n v="60"/>
    <n v="60"/>
    <n v="12"/>
    <n v="51.473828173264522"/>
    <n v="51.473828173264522"/>
    <s v="2. Riesgo (&gt;=40 y &lt;60)"/>
  </r>
  <r>
    <s v="13006"/>
    <x v="2"/>
    <x v="3"/>
    <x v="149"/>
    <s v="Rural disperso"/>
    <n v="6"/>
    <s v="G5"/>
    <n v="0"/>
    <n v="2775.5729350000001"/>
    <n v="25929.738707869998"/>
    <n v="32033.100289599999"/>
    <n v="1078.6781106400001"/>
    <n v="0"/>
    <n v="28870.702236900001"/>
    <n v="3241.6218906100003"/>
    <n v="3854.2510456400005"/>
    <n v="1532.1993757200007"/>
    <n v="197.73192552"/>
    <n v="1291.2982427800016"/>
    <n v="15.29818525"/>
    <n v="0"/>
    <n v="8903.8437365600003"/>
    <n v="8596.2494810999997"/>
    <s v="Si"/>
    <n v="56.005186184441555"/>
    <n v="80"/>
    <n v="1023.3"/>
    <n v="1031.59142864"/>
    <n v="28419.750376900003"/>
    <n v="27423.411928289999"/>
    <n v="28705.311642869998"/>
    <n v="32033.100289599999"/>
    <n v="1504.3283535500016"/>
    <n v="32033.100289599999"/>
    <n v="89.611406274620208"/>
    <n v="10.388593725379792"/>
    <n v="11.228067346650278"/>
    <n v="17.72902041925208"/>
    <n v="96.545376754569602"/>
    <n v="3.4546232454303976"/>
    <n v="39.75349186071449"/>
    <n v="50"/>
    <n v="4.6961684630894229"/>
    <n v="100"/>
    <n v="36.314447478012461"/>
    <n v="29.051557982409971"/>
    <n v="23.994813815558445"/>
    <n v="100"/>
    <n v="100.81026371933939"/>
    <n v="100"/>
    <n v="96.494204082032184"/>
    <n v="100"/>
    <n v="0"/>
    <n v="0"/>
    <n v="100"/>
    <n v="100"/>
    <n v="20"/>
    <n v="49.051557982409975"/>
    <n v="49.051557982409975"/>
    <s v="2. Riesgo (&gt;=40 y &lt;60)"/>
  </r>
  <r>
    <s v="13030"/>
    <x v="2"/>
    <x v="3"/>
    <x v="150"/>
    <s v="Rural"/>
    <n v="6"/>
    <s v="G5"/>
    <n v="0"/>
    <n v="2103.567262"/>
    <n v="12223.107677"/>
    <n v="15608.765946"/>
    <n v="443.44952599999999"/>
    <n v="0"/>
    <n v="12638.242578000001"/>
    <n v="2353.5229840000002"/>
    <n v="2547.0167879999999"/>
    <n v="440.54225499999984"/>
    <n v="235.02588800000001"/>
    <n v="864.04883499999778"/>
    <n v="0"/>
    <n v="0"/>
    <n v="31050.305880849999"/>
    <n v="5352.5365847700004"/>
    <s v="Si"/>
    <n v="73.787500743960237"/>
    <n v="80"/>
    <n v="291.30200000000002"/>
    <n v="443.44952599999999"/>
    <n v="12638.242577999999"/>
    <n v="11261.512592999999"/>
    <n v="14326.674939"/>
    <n v="15608.765946"/>
    <n v="1099.0747229999979"/>
    <n v="15608.765946"/>
    <n v="91.786083464666504"/>
    <n v="8.213916535333496"/>
    <n v="18.622233031805319"/>
    <n v="29.404343550846576"/>
    <n v="17.238273288866793"/>
    <n v="82.761726711133207"/>
    <n v="17.296401699257267"/>
    <n v="30"/>
    <n v="7.0413940910021378"/>
    <n v="80"/>
    <n v="46.075997359462654"/>
    <n v="36.860797887570122"/>
    <n v="6.2124992560397629"/>
    <n v="27.021234506438713"/>
    <n v="152.23016869091182"/>
    <n v="0"/>
    <n v="89.106634276853185"/>
    <n v="80"/>
    <n v="0"/>
    <n v="0"/>
    <n v="35.673744835479575"/>
    <n v="35.673744835479575"/>
    <n v="7.1347489670959154"/>
    <n v="43.995546854666038"/>
    <n v="43.995546854666038"/>
    <s v="2. Riesgo (&gt;=40 y &lt;60)"/>
  </r>
  <r>
    <s v="13042"/>
    <x v="2"/>
    <x v="3"/>
    <x v="151"/>
    <s v="Rural disperso"/>
    <n v="6"/>
    <s v="G3"/>
    <n v="0"/>
    <n v="1930.2716439999999"/>
    <n v="16435.988609"/>
    <n v="20566.191448999998"/>
    <n v="1548.1583949999999"/>
    <n v="36.647381000000003"/>
    <n v="18484.216519999998"/>
    <n v="7849.099647"/>
    <n v="3515.0774199999996"/>
    <n v="1545.9632029999998"/>
    <n v="392.02804600000002"/>
    <n v="802.39254799999981"/>
    <n v="0"/>
    <n v="0"/>
    <n v="33695.233895999998"/>
    <n v="8147.48207"/>
    <s v="NO"/>
    <n v="58.344069701460441"/>
    <n v="80"/>
    <n v="988.99672299999997"/>
    <n v="1557.7023240000001"/>
    <n v="17794.684684"/>
    <n v="16740.511052999998"/>
    <n v="18366.260253"/>
    <n v="20566.191448999998"/>
    <n v="1194.4205939999997"/>
    <n v="20566.191448999998"/>
    <n v="89.303166794613475"/>
    <n v="10.696833205386525"/>
    <n v="42.463794115954236"/>
    <n v="72.877740422835416"/>
    <n v="24.179924363033425"/>
    <n v="75.820075636966578"/>
    <n v="43.980914736153949"/>
    <n v="50"/>
    <n v="5.8076897560830432"/>
    <n v="80"/>
    <n v="57.878929853037697"/>
    <n v="46.303143882430163"/>
    <n v="0"/>
    <n v="0"/>
    <n v="157.50328466962981"/>
    <n v="0"/>
    <n v="94.075907217688126"/>
    <n v="100"/>
    <n v="0"/>
    <n v="0"/>
    <n v="33.333333333333336"/>
    <n v="33.333333333333336"/>
    <n v="6.6666666666666679"/>
    <n v="52.969810549096835"/>
    <n v="52.969810549096835"/>
    <s v="2. Riesgo (&gt;=40 y &lt;60)"/>
  </r>
  <r>
    <s v="13052"/>
    <x v="2"/>
    <x v="3"/>
    <x v="152"/>
    <s v="Ciudades y aglomeraciones"/>
    <n v="6"/>
    <s v="G2"/>
    <n v="0"/>
    <n v="2032.6654430000001"/>
    <n v="57356.659811999998"/>
    <n v="71708.838292"/>
    <n v="7754.1042509999997"/>
    <n v="1944.3295909999999"/>
    <n v="63831.346825000001"/>
    <n v="4004.7804890000002"/>
    <n v="11731.099285"/>
    <n v="4132.843984000001"/>
    <n v="912.31311400000004"/>
    <n v="279.23616600000241"/>
    <n v="765.07270900000003"/>
    <n v="0"/>
    <n v="99172.440776999996"/>
    <n v="39151.075923999997"/>
    <s v="NO"/>
    <n v="77.454582803623794"/>
    <n v="80"/>
    <n v="10375.013999999999"/>
    <n v="9698.4338420000004"/>
    <n v="63831.346825000001"/>
    <n v="61184.246815999999"/>
    <n v="59389.325254999996"/>
    <n v="71708.838292"/>
    <n v="1956.6219890000025"/>
    <n v="71708.838292"/>
    <n v="82.820091176439547"/>
    <n v="17.179908823560453"/>
    <n v="6.2740028030107293"/>
    <n v="7.4615121354964842"/>
    <n v="39.477777916180806"/>
    <n v="60.522222083819194"/>
    <n v="35.229809957234551"/>
    <n v="50"/>
    <n v="2.7285646171432787"/>
    <n v="100"/>
    <n v="47.032728608575226"/>
    <n v="37.626182886860185"/>
    <n v="0"/>
    <n v="0"/>
    <n v="93.478754264813531"/>
    <n v="100"/>
    <n v="95.852977979209356"/>
    <n v="100"/>
    <n v="0"/>
    <n v="0"/>
    <n v="66.666666666666671"/>
    <n v="66.666666666666671"/>
    <n v="13.333333333333336"/>
    <n v="50.959516220193521"/>
    <n v="50.959516220193521"/>
    <s v="2. Riesgo (&gt;=40 y &lt;60)"/>
  </r>
  <r>
    <s v="13062"/>
    <x v="2"/>
    <x v="3"/>
    <x v="153"/>
    <s v="Intermedio"/>
    <n v="6"/>
    <s v="G5"/>
    <n v="0"/>
    <n v="1903.5674469999999"/>
    <n v="11541.693712"/>
    <n v="14050.486392999999"/>
    <n v="300.74276699999996"/>
    <n v="0.11"/>
    <n v="13018.632635460001"/>
    <n v="588.20203384000001"/>
    <n v="2204.4202139999998"/>
    <n v="302.5888239999997"/>
    <n v="0"/>
    <n v="-869.97763246000068"/>
    <n v="0"/>
    <n v="0"/>
    <n v="23936.818039330003"/>
    <n v="6277.8980580899997"/>
    <s v="Si"/>
    <n v="79.476697990556943"/>
    <n v="80"/>
    <n v="1005.070034"/>
    <n v="300.85276699999997"/>
    <n v="13018.632635459999"/>
    <n v="12689.093836459999"/>
    <n v="13445.261159"/>
    <n v="14050.486392999999"/>
    <n v="-869.97763246000068"/>
    <n v="14050.486392999999"/>
    <n v="95.692496209230697"/>
    <n v="4.307503790769303"/>
    <n v="4.5181552495602508"/>
    <n v="7.1341277357676356"/>
    <n v="26.226953172200822"/>
    <n v="73.773046827799178"/>
    <n v="13.726458416516758"/>
    <n v="20"/>
    <n v="-6.1917972668435635"/>
    <n v="80"/>
    <n v="37.042935670867223"/>
    <n v="29.634348536693778"/>
    <n v="0.52330200944305716"/>
    <n v="2.2760994781777"/>
    <n v="29.93351277250397"/>
    <n v="0"/>
    <n v="97.468714201963081"/>
    <n v="100"/>
    <n v="0"/>
    <n v="0"/>
    <n v="34.092033159392564"/>
    <n v="34.092033159392564"/>
    <n v="6.8184066318785135"/>
    <n v="36.452755168572295"/>
    <n v="36.452755168572295"/>
    <s v="1. Deterioro (&lt;40)"/>
  </r>
  <r>
    <s v="13074"/>
    <x v="2"/>
    <x v="3"/>
    <x v="154"/>
    <s v="Rural"/>
    <n v="6"/>
    <s v="G5"/>
    <n v="0"/>
    <n v="2201.6208069999998"/>
    <n v="21052.767285999998"/>
    <n v="25624.294952999997"/>
    <n v="431.86045200000001"/>
    <n v="0.85"/>
    <n v="24099.578159000001"/>
    <n v="3529.5841310000001"/>
    <n v="2634.3312589999996"/>
    <n v="777.19208099999969"/>
    <n v="305.71128099999999"/>
    <n v="-332.42238400000497"/>
    <n v="863.51101000000006"/>
    <n v="0"/>
    <n v="28351.862456880001"/>
    <n v="4105.2487762000001"/>
    <s v="Si"/>
    <n v="50.636745905304437"/>
    <n v="80"/>
    <n v="107.85"/>
    <n v="432.71045199999998"/>
    <n v="24099.578159000001"/>
    <n v="22826.195636"/>
    <n v="23254.388092999998"/>
    <n v="25624.294952999997"/>
    <n v="836.79990699999507"/>
    <n v="25624.294952999997"/>
    <n v="90.751328517147982"/>
    <n v="9.2486714828520178"/>
    <n v="14.645833664444766"/>
    <n v="23.125643628364525"/>
    <n v="14.479644088439066"/>
    <n v="85.520355911560927"/>
    <n v="29.502443109414582"/>
    <n v="40"/>
    <n v="3.265650463885351"/>
    <n v="100"/>
    <n v="51.578934204555495"/>
    <n v="41.2631473636444"/>
    <n v="29.363254094695563"/>
    <n v="100"/>
    <n v="401.21506907742236"/>
    <n v="0"/>
    <n v="94.716162604180454"/>
    <n v="100"/>
    <n v="0"/>
    <n v="0"/>
    <n v="66.666666666666671"/>
    <n v="66.666666666666671"/>
    <n v="13.333333333333336"/>
    <n v="54.596480696977736"/>
    <n v="54.596480696977736"/>
    <s v="2. Riesgo (&gt;=40 y &lt;60)"/>
  </r>
  <r>
    <s v="13140"/>
    <x v="2"/>
    <x v="3"/>
    <x v="155"/>
    <s v="Intermedio"/>
    <n v="6"/>
    <s v="G5"/>
    <n v="0"/>
    <n v="2321.7362240000002"/>
    <n v="25193.201934640001"/>
    <n v="30479.360719790002"/>
    <n v="1752.67505719"/>
    <n v="1.1534059999999999"/>
    <n v="28171.772363020002"/>
    <n v="2431.1164682199997"/>
    <n v="4075.5646871899999"/>
    <n v="1905.66071719"/>
    <n v="0"/>
    <n v="147.33438677000231"/>
    <n v="595.27665476999994"/>
    <n v="0"/>
    <n v="45724.499823999999"/>
    <n v="46203.846864530002"/>
    <s v="NO"/>
    <n v="53.8045663381575"/>
    <n v="80"/>
    <n v="1206.935714"/>
    <n v="1753.8284631900001"/>
    <n v="28162.122363019997"/>
    <n v="27596.728678460004"/>
    <n v="27514.938158640001"/>
    <n v="30479.360719790002"/>
    <n v="742.61104154000225"/>
    <n v="30479.360719790002"/>
    <n v="90.274000204914969"/>
    <n v="9.7259997950850305"/>
    <n v="8.6296184595443926"/>
    <n v="13.626092287846925"/>
    <n v="101.0483374173038"/>
    <n v="0"/>
    <n v="46.758200726876588"/>
    <n v="70"/>
    <n v="2.4364390328496319"/>
    <n v="100"/>
    <n v="38.670418416586394"/>
    <n v="30.936334733269117"/>
    <n v="0"/>
    <n v="0"/>
    <n v="145.31250031350055"/>
    <n v="50"/>
    <n v="97.992361238716811"/>
    <n v="100"/>
    <n v="0"/>
    <n v="0"/>
    <n v="50"/>
    <n v="50"/>
    <n v="10"/>
    <n v="40.936334733269121"/>
    <n v="40.936334733269121"/>
    <s v="2. Riesgo (&gt;=40 y &lt;60)"/>
  </r>
  <r>
    <s v="13160"/>
    <x v="2"/>
    <x v="3"/>
    <x v="156"/>
    <s v="Rural"/>
    <n v="6"/>
    <s v="G1"/>
    <n v="0"/>
    <n v="2180.488566"/>
    <n v="8618.9870338300007"/>
    <n v="15983.285083130002"/>
    <n v="4069.8168153000001"/>
    <n v="504.24318299999999"/>
    <n v="21065.442919109999"/>
    <n v="6130.199564640001"/>
    <n v="6754.5485643000002"/>
    <n v="3742.5283062200001"/>
    <n v="0"/>
    <n v="1229.4889229400032"/>
    <n v="1692.5576355599999"/>
    <n v="0"/>
    <n v="182479.25511900001"/>
    <n v="10624.878591000001"/>
    <s v="Si"/>
    <n v="47.222690202471348"/>
    <n v="80"/>
    <n v="3644.0101810000001"/>
    <n v="4574.0599983000002"/>
    <n v="11741.775902109999"/>
    <n v="10752.60779955"/>
    <n v="10799.475599830001"/>
    <n v="15983.285083130002"/>
    <n v="2922.0465585000029"/>
    <n v="15983.285083130002"/>
    <n v="67.567308870869141"/>
    <n v="32.432691129130859"/>
    <n v="29.100739007385645"/>
    <n v="34.235828338588377"/>
    <n v="5.8225131311891909"/>
    <n v="94.177486868810803"/>
    <n v="55.407526803500787"/>
    <n v="80"/>
    <n v="18.281889757345049"/>
    <n v="40"/>
    <n v="56.169201267306008"/>
    <n v="44.935361013844812"/>
    <n v="32.777309797528652"/>
    <n v="100"/>
    <n v="125.52270084615333"/>
    <n v="70"/>
    <n v="91.575651666267561"/>
    <n v="100"/>
    <n v="0"/>
    <n v="0"/>
    <n v="90"/>
    <n v="90"/>
    <n v="18"/>
    <n v="62.935361013844812"/>
    <n v="62.935361013844812"/>
    <s v="3. Vulnerable (&gt;=60 y &lt;70)"/>
  </r>
  <r>
    <s v="13188"/>
    <x v="2"/>
    <x v="3"/>
    <x v="157"/>
    <s v="Intermedio"/>
    <n v="6"/>
    <s v="G4"/>
    <n v="0"/>
    <n v="2223.0751409999998"/>
    <n v="15911.586171999999"/>
    <n v="21540.392791000002"/>
    <n v="2152.247237"/>
    <n v="0"/>
    <n v="20723.257308"/>
    <n v="3451.6231310000003"/>
    <n v="4375.3223779999998"/>
    <n v="2011.1848850000001"/>
    <n v="0"/>
    <n v="-455.33376399999543"/>
    <n v="0"/>
    <n v="0"/>
    <n v="40574.920506000002"/>
    <n v="14110.285029999999"/>
    <s v="NO"/>
    <n v="70.061762623239858"/>
    <n v="80"/>
    <n v="2186.1774"/>
    <n v="1932.094075"/>
    <n v="19631.589061999999"/>
    <n v="18223.547721999999"/>
    <n v="18134.661313000001"/>
    <n v="21540.392791000002"/>
    <n v="-455.33376399999543"/>
    <n v="21540.392791000002"/>
    <n v="84.189092970379889"/>
    <n v="15.810907029620111"/>
    <n v="16.655794403843728"/>
    <n v="27.038549186720612"/>
    <n v="34.77587843434825"/>
    <n v="65.224121565651757"/>
    <n v="45.966553118751705"/>
    <n v="70"/>
    <n v="-2.1138600786808439"/>
    <n v="100"/>
    <n v="55.614715556398508"/>
    <n v="44.491772445118812"/>
    <n v="0"/>
    <n v="0"/>
    <n v="88.377735265216813"/>
    <n v="80"/>
    <n v="92.82767515378832"/>
    <n v="100"/>
    <n v="0"/>
    <n v="0"/>
    <n v="60"/>
    <n v="60"/>
    <n v="12"/>
    <n v="56.491772445118812"/>
    <n v="56.491772445118812"/>
    <s v="2. Riesgo (&gt;=40 y &lt;60)"/>
  </r>
  <r>
    <s v="13212"/>
    <x v="2"/>
    <x v="3"/>
    <x v="158"/>
    <s v="Rural disperso"/>
    <n v="6"/>
    <s v="G5"/>
    <n v="0"/>
    <n v="1838.103251"/>
    <n v="19124.234464380002"/>
    <n v="22441.771586760002"/>
    <n v="653.63924900000006"/>
    <n v="0"/>
    <n v="22462.221273310002"/>
    <n v="3032.8941677500002"/>
    <n v="2491.7425000000003"/>
    <n v="1118.6177662000005"/>
    <n v="0"/>
    <n v="-951.19600134999928"/>
    <n v="0.22598515"/>
    <n v="0"/>
    <n v="18575.27744079"/>
    <n v="8998.7314852"/>
    <s v="Si"/>
    <n v="48.475984422381977"/>
    <n v="80"/>
    <n v="2020.5570870600002"/>
    <n v="653.63924899999995"/>
    <n v="22019.842854309998"/>
    <n v="20045.454959709998"/>
    <n v="20962.337715380003"/>
    <n v="22441.771586760002"/>
    <n v="-950.97001619999924"/>
    <n v="22441.771586760002"/>
    <n v="93.407677884695957"/>
    <n v="6.592322115304043"/>
    <n v="13.502200565327602"/>
    <n v="21.319856938598225"/>
    <n v="48.444667994241748"/>
    <n v="51.555332005758252"/>
    <n v="44.892992201240709"/>
    <n v="50"/>
    <n v="-4.2374997558617169"/>
    <n v="100"/>
    <n v="45.893502211932102"/>
    <n v="36.71480176954568"/>
    <n v="31.524015577618023"/>
    <n v="100"/>
    <n v="32.349457146547337"/>
    <n v="0"/>
    <n v="91.033596798745776"/>
    <n v="100"/>
    <n v="0"/>
    <n v="0"/>
    <n v="66.666666666666671"/>
    <n v="66.666666666666671"/>
    <n v="13.333333333333336"/>
    <n v="50.048135102879016"/>
    <n v="50.048135102879016"/>
    <s v="2. Riesgo (&gt;=40 y &lt;60)"/>
  </r>
  <r>
    <s v="13222"/>
    <x v="2"/>
    <x v="3"/>
    <x v="159"/>
    <s v="Ciudades y aglomeraciones"/>
    <n v="6"/>
    <s v="G2"/>
    <n v="0"/>
    <n v="3517.339841"/>
    <n v="16833.147555069998"/>
    <n v="24416.494473709994"/>
    <n v="2904.6771678"/>
    <n v="0"/>
    <n v="17914.254274139999"/>
    <n v="4405.00546037"/>
    <n v="6422.0170087999995"/>
    <n v="3511.3317848999991"/>
    <n v="168.33847249999999"/>
    <n v="4905.0107716699931"/>
    <n v="2233.4659571399998"/>
    <n v="0"/>
    <n v="42332.182742140001"/>
    <n v="6267.7624798900006"/>
    <s v="Si"/>
    <n v="45.709835386758705"/>
    <n v="80"/>
    <n v="2317.5"/>
    <n v="2904.6771678"/>
    <n v="16600.798478140001"/>
    <n v="16342.982309269999"/>
    <n v="20350.487396069999"/>
    <n v="24416.494473709994"/>
    <n v="7306.8152013099925"/>
    <n v="24416.494473709994"/>
    <n v="83.347293846715004"/>
    <n v="16.652706153284996"/>
    <n v="24.589387830275559"/>
    <n v="29.243534225388977"/>
    <n v="14.806140562297754"/>
    <n v="85.193859437702244"/>
    <n v="54.676463486292086"/>
    <n v="70"/>
    <n v="29.925734053172416"/>
    <n v="20"/>
    <n v="44.218019963275239"/>
    <n v="35.374415970620191"/>
    <n v="34.290164613241295"/>
    <n v="100"/>
    <n v="125.3366631197411"/>
    <n v="70"/>
    <n v="98.4469652516444"/>
    <n v="100"/>
    <n v="0"/>
    <n v="0"/>
    <n v="90"/>
    <n v="90"/>
    <n v="18"/>
    <n v="53.374415970620191"/>
    <n v="53.374415970620191"/>
    <s v="2. Riesgo (&gt;=40 y &lt;60)"/>
  </r>
  <r>
    <s v="13244"/>
    <x v="2"/>
    <x v="3"/>
    <x v="160"/>
    <s v="Intermedio"/>
    <n v="6"/>
    <s v="G4"/>
    <n v="0"/>
    <n v="3561.3952479999998"/>
    <n v="104155.671464"/>
    <n v="113231.832272"/>
    <n v="4122.5031449999997"/>
    <n v="157.84561199999999"/>
    <n v="82334.519908000002"/>
    <n v="11352.316881999999"/>
    <n v="7841.7440049999996"/>
    <n v="4935.0179919999991"/>
    <n v="0"/>
    <n v="32898.508642999994"/>
    <n v="0"/>
    <n v="0"/>
    <n v="184202.51501295003"/>
    <n v="75854.336274829999"/>
    <s v="Si"/>
    <n v="41.246665261548038"/>
    <n v="80"/>
    <n v="4187.2693330000002"/>
    <n v="4280.3487569999998"/>
    <n v="77426.597615999999"/>
    <n v="13300.148337000001"/>
    <n v="107717.066712"/>
    <n v="113231.832272"/>
    <n v="32898.508642999994"/>
    <n v="113231.832272"/>
    <n v="95.129668531060503"/>
    <n v="4.8703314689394972"/>
    <n v="13.788040416929615"/>
    <n v="22.383117848501328"/>
    <n v="41.179859172659611"/>
    <n v="58.820140827340389"/>
    <n v="62.932658715374622"/>
    <n v="80"/>
    <n v="29.054116658620163"/>
    <n v="20"/>
    <n v="37.214718028956241"/>
    <n v="29.771774423164995"/>
    <n v="38.753334738451962"/>
    <n v="100"/>
    <n v="102.2229146634165"/>
    <n v="100"/>
    <n v="17.177751246364416"/>
    <n v="0"/>
    <n v="0"/>
    <n v="0"/>
    <n v="66.666666666666671"/>
    <n v="66.666666666666671"/>
    <n v="13.333333333333336"/>
    <n v="43.105107756498327"/>
    <n v="43.105107756498327"/>
    <s v="2. Riesgo (&gt;=40 y &lt;60)"/>
  </r>
  <r>
    <s v="13248"/>
    <x v="2"/>
    <x v="3"/>
    <x v="161"/>
    <s v="Rural"/>
    <n v="6"/>
    <s v="G4"/>
    <n v="0"/>
    <n v="1391.9782970000001"/>
    <n v="10292.21955227"/>
    <n v="13190.33211512"/>
    <n v="754.30301869999994"/>
    <n v="101.43268313999999"/>
    <n v="13616.491812"/>
    <n v="3853.3272849999998"/>
    <n v="2247.7139988399999"/>
    <n v="303.88219284000002"/>
    <n v="174.70428999999999"/>
    <n v="-1808.063925880002"/>
    <n v="1040.1885629999999"/>
    <n v="0"/>
    <n v="32708.398272099999"/>
    <n v="10712.76858512"/>
    <s v="NO"/>
    <n v="88.778284622727355"/>
    <n v="80"/>
    <n v="776.29539999999997"/>
    <n v="855.73570184000005"/>
    <n v="13054.564235"/>
    <n v="11580.297091"/>
    <n v="11684.19784927"/>
    <n v="13190.33211512"/>
    <n v="-593.17107288000216"/>
    <n v="13190.33211512"/>
    <n v="88.581528859887257"/>
    <n v="11.418471140112743"/>
    <n v="28.298972585612123"/>
    <n v="45.939757878684645"/>
    <n v="32.752348482493268"/>
    <n v="67.247651517506739"/>
    <n v="13.519611169251405"/>
    <n v="20"/>
    <n v="-4.4970139318937505"/>
    <n v="100"/>
    <n v="48.921176107260827"/>
    <n v="39.136940885808663"/>
    <n v="0"/>
    <n v="0"/>
    <n v="110.23325680404652"/>
    <n v="80"/>
    <n v="88.706883527774849"/>
    <n v="80"/>
    <n v="0"/>
    <n v="0"/>
    <n v="53.333333333333336"/>
    <n v="53.333333333333336"/>
    <n v="10.666666666666668"/>
    <n v="49.803607552475327"/>
    <n v="49.803607552475327"/>
    <s v="2. Riesgo (&gt;=40 y &lt;60)"/>
  </r>
  <r>
    <s v="13268"/>
    <x v="2"/>
    <x v="3"/>
    <x v="162"/>
    <s v="Rural"/>
    <n v="6"/>
    <s v="G4"/>
    <n v="0"/>
    <n v="1907.2642719999999"/>
    <n v="10662.57169096"/>
    <n v="13433.700191649999"/>
    <n v="524.59079139999994"/>
    <n v="2.275833"/>
    <n v="10934.77815419"/>
    <n v="1455.9283215200001"/>
    <n v="2436.4279653999997"/>
    <n v="158.50098823000008"/>
    <n v="178.86274499999999"/>
    <n v="220.99506028999895"/>
    <n v="0"/>
    <n v="0"/>
    <n v="80257.730078170003"/>
    <n v="11082.7705288"/>
    <s v="NO"/>
    <n v="84.835988941325724"/>
    <n v="80"/>
    <n v="595.62099999999998"/>
    <n v="526.86662439999998"/>
    <n v="10934.77815419"/>
    <n v="10739.429398169999"/>
    <n v="12569.83596296"/>
    <n v="13433.700191649999"/>
    <n v="399.85780528999896"/>
    <n v="13433.700191649999"/>
    <n v="93.569424534076234"/>
    <n v="6.4305754659237664"/>
    <n v="13.314658066127441"/>
    <n v="21.614642225787339"/>
    <n v="13.808975805826456"/>
    <n v="86.191024194173536"/>
    <n v="6.5054658081786645"/>
    <n v="20"/>
    <n v="2.9765276847442155"/>
    <n v="100"/>
    <n v="46.847248377176932"/>
    <n v="37.477798701741548"/>
    <n v="0"/>
    <n v="0"/>
    <n v="88.456690479348453"/>
    <n v="80"/>
    <n v="98.213509654558962"/>
    <n v="100"/>
    <n v="0"/>
    <n v="0"/>
    <n v="60"/>
    <n v="60"/>
    <n v="12"/>
    <n v="49.477798701741548"/>
    <n v="49.477798701741548"/>
    <s v="2. Riesgo (&gt;=40 y &lt;60)"/>
  </r>
  <r>
    <s v="13300"/>
    <x v="2"/>
    <x v="3"/>
    <x v="163"/>
    <s v="Rural"/>
    <n v="6"/>
    <s v="G5"/>
    <n v="0"/>
    <n v="2406.0462619999998"/>
    <n v="16723.945881"/>
    <n v="21998.125304000001"/>
    <n v="926.54865599999994"/>
    <n v="0.94299999999999995"/>
    <n v="20303.763628000001"/>
    <n v="6127.4152759999997"/>
    <n v="3333.537918"/>
    <n v="1181.348888"/>
    <n v="292.60806300000002"/>
    <n v="527.29487900000095"/>
    <n v="53.356163000000002"/>
    <n v="0"/>
    <n v="74148.226489089997"/>
    <n v="16393.120230500001"/>
    <s v="Si"/>
    <n v="53.621446137953022"/>
    <n v="80"/>
    <n v="960.45305099999996"/>
    <n v="927.49165600000003"/>
    <n v="19318.641394999999"/>
    <n v="16866.267915"/>
    <n v="19129.992142999999"/>
    <n v="21998.125304000001"/>
    <n v="873.259105000001"/>
    <n v="21998.125304000001"/>
    <n v="86.96192006653186"/>
    <n v="13.03807993346814"/>
    <n v="30.178716558490457"/>
    <n v="47.651930254223039"/>
    <n v="22.108580348731667"/>
    <n v="77.891419651268336"/>
    <n v="35.438291600677694"/>
    <n v="50"/>
    <n v="3.9696978398482576"/>
    <n v="100"/>
    <n v="57.716285967791897"/>
    <n v="46.173028774233522"/>
    <n v="26.378553862046978"/>
    <n v="100"/>
    <n v="96.568140944975781"/>
    <n v="100"/>
    <n v="87.305662805901477"/>
    <n v="80"/>
    <n v="0"/>
    <n v="0"/>
    <n v="93.333333333333329"/>
    <n v="93.333333333333329"/>
    <n v="18.666666666666668"/>
    <n v="64.839695440900186"/>
    <n v="64.839695440900186"/>
    <s v="3. Vulnerable (&gt;=60 y &lt;70)"/>
  </r>
  <r>
    <s v="13430"/>
    <x v="2"/>
    <x v="3"/>
    <x v="164"/>
    <s v="Intermedio"/>
    <n v="5"/>
    <s v="G3"/>
    <n v="0"/>
    <n v="4039.9071450000001"/>
    <n v="213832.71646093999"/>
    <n v="247165.51181967999"/>
    <n v="18497.402494940001"/>
    <n v="3079.12908659"/>
    <n v="247934.65308660001"/>
    <n v="26022.593839959998"/>
    <n v="25694.630223930002"/>
    <n v="16934.684518250004"/>
    <n v="82.671050859999994"/>
    <n v="-239.09030560002429"/>
    <n v="11279.76325794"/>
    <n v="0"/>
    <n v="309820.28764025"/>
    <n v="35195.852785699994"/>
    <s v="Si"/>
    <n v="34.716518231337346"/>
    <n v="80"/>
    <n v="18203.891152"/>
    <n v="15150.16576953"/>
    <n v="238644.65641959998"/>
    <n v="237241.35157972996"/>
    <n v="217872.62360594"/>
    <n v="247165.51181967999"/>
    <n v="11123.344003199976"/>
    <n v="247165.51181967999"/>
    <n v="88.148472657823447"/>
    <n v="11.851527342176553"/>
    <n v="10.495746970420742"/>
    <n v="18.013141293153975"/>
    <n v="11.360086537188909"/>
    <n v="88.639913462811094"/>
    <n v="65.907484835015609"/>
    <n v="100"/>
    <n v="4.5003624985167958"/>
    <n v="100"/>
    <n v="63.700916419628321"/>
    <n v="50.960733135702661"/>
    <n v="45.283481768662654"/>
    <n v="100"/>
    <n v="83.224875621526124"/>
    <n v="80"/>
    <n v="99.411968882553708"/>
    <n v="100"/>
    <n v="0"/>
    <n v="0"/>
    <n v="93.333333333333329"/>
    <n v="93.333333333333329"/>
    <n v="18.666666666666668"/>
    <n v="69.627399802369325"/>
    <n v="69.627399802369325"/>
    <s v="3. Vulnerable (&gt;=60 y &lt;70)"/>
  </r>
  <r>
    <s v="13433"/>
    <x v="2"/>
    <x v="3"/>
    <x v="165"/>
    <s v="Intermedio"/>
    <n v="6"/>
    <s v="G5"/>
    <n v="0"/>
    <n v="1654.421184"/>
    <n v="24732.368247999999"/>
    <n v="28829.547713"/>
    <n v="1143.683366"/>
    <n v="35.444516"/>
    <n v="29310.77012166"/>
    <n v="4922.7924403100005"/>
    <n v="2833.549066"/>
    <n v="-367.50688500000024"/>
    <n v="119.4"/>
    <n v="-558.0806666599965"/>
    <n v="0"/>
    <n v="0"/>
    <n v="50830.210146879996"/>
    <n v="19872.53125004"/>
    <s v="NO"/>
    <n v="109.96145923713586"/>
    <n v="80"/>
    <n v="3354.3772479999998"/>
    <n v="1179.127882"/>
    <n v="26186.572428660002"/>
    <n v="24904.286081260001"/>
    <n v="26386.789431999998"/>
    <n v="28829.547713"/>
    <n v="-438.68066665999652"/>
    <n v="28829.547713"/>
    <n v="91.526893500661828"/>
    <n v="8.4731064993381722"/>
    <n v="16.79516580382229"/>
    <n v="26.519420331899092"/>
    <n v="39.095906140493881"/>
    <n v="60.904093859506119"/>
    <n v="-12.969843699187958"/>
    <n v="0"/>
    <n v="-1.5216356185226723"/>
    <n v="100"/>
    <n v="39.179324138148679"/>
    <n v="31.343459310518945"/>
    <n v="0"/>
    <n v="0"/>
    <n v="35.151916282017424"/>
    <n v="0"/>
    <n v="95.103267711368758"/>
    <n v="100"/>
    <n v="0"/>
    <n v="0"/>
    <n v="33.333333333333336"/>
    <n v="33.333333333333336"/>
    <n v="6.6666666666666679"/>
    <n v="38.010125977185609"/>
    <n v="38.010125977185609"/>
    <s v="1. Deterioro (&lt;40)"/>
  </r>
  <r>
    <s v="13440"/>
    <x v="2"/>
    <x v="3"/>
    <x v="166"/>
    <s v="Rural disperso"/>
    <n v="6"/>
    <s v="G5"/>
    <n v="0"/>
    <n v="2400.5759929999999"/>
    <n v="14544.710009"/>
    <n v="18053.816691"/>
    <n v="821.64260100000001"/>
    <n v="0"/>
    <n v="16079.251263"/>
    <n v="2893.3191040000002"/>
    <n v="3222.2185939999999"/>
    <n v="951.83126399999992"/>
    <n v="0"/>
    <n v="-295.82190199999968"/>
    <n v="0"/>
    <n v="0"/>
    <n v="32920.993528999999"/>
    <n v="19637.658229000001"/>
    <s v="NO"/>
    <n v="75.97108090431972"/>
    <n v="80"/>
    <n v="453.50200000000001"/>
    <n v="821.64260100000001"/>
    <n v="16079.251263"/>
    <n v="14698.363707"/>
    <n v="16945.286002000001"/>
    <n v="18053.816691"/>
    <n v="-295.82190199999968"/>
    <n v="18053.816691"/>
    <n v="93.85985407976024"/>
    <n v="6.1401459202397604"/>
    <n v="17.994115874399096"/>
    <n v="28.412552037175281"/>
    <n v="59.650867497972833"/>
    <n v="40.349132502027167"/>
    <n v="29.539624213341"/>
    <n v="40"/>
    <n v="-1.6385560298032145"/>
    <n v="100"/>
    <n v="42.980366091888449"/>
    <n v="34.384292873510759"/>
    <n v="0"/>
    <n v="0"/>
    <n v="181.17728279037357"/>
    <n v="0"/>
    <n v="91.411990935314492"/>
    <n v="100"/>
    <n v="0"/>
    <n v="0"/>
    <n v="33.333333333333336"/>
    <n v="33.333333333333336"/>
    <n v="6.6666666666666679"/>
    <n v="41.050959540177431"/>
    <n v="41.050959540177431"/>
    <s v="2. Riesgo (&gt;=40 y &lt;60)"/>
  </r>
  <r>
    <s v="13442"/>
    <x v="2"/>
    <x v="3"/>
    <x v="167"/>
    <s v="Intermedio"/>
    <n v="6"/>
    <s v="G5"/>
    <n v="0"/>
    <n v="1776.970206"/>
    <n v="47495.824221919996"/>
    <n v="58289.64998165"/>
    <n v="4638.0808349999998"/>
    <n v="32.871921999999998"/>
    <n v="54836.895708560005"/>
    <n v="8339.77443666"/>
    <n v="6447.922963"/>
    <n v="2920.9515060000003"/>
    <n v="0"/>
    <n v="-74.217183910004678"/>
    <n v="0"/>
    <n v="0"/>
    <n v="30549.635428680001"/>
    <n v="13721.82481025"/>
    <s v="NO"/>
    <n v="103.56603228798937"/>
    <n v="80"/>
    <n v="6063.1480000000001"/>
    <n v="4670.952757"/>
    <n v="54836.895708560005"/>
    <n v="51045.693615620003"/>
    <n v="49272.794427919995"/>
    <n v="58289.64998165"/>
    <n v="-74.217183910004678"/>
    <n v="58289.64998165"/>
    <n v="84.530949222428717"/>
    <n v="15.469050777571283"/>
    <n v="15.208327037663015"/>
    <n v="24.013815759114653"/>
    <n v="44.916492840919304"/>
    <n v="55.083507159080696"/>
    <n v="45.300657634423423"/>
    <n v="70"/>
    <n v="-0.12732480626212164"/>
    <n v="100"/>
    <n v="52.913274739153323"/>
    <n v="42.330619791322661"/>
    <n v="0"/>
    <n v="0"/>
    <n v="77.038409040980028"/>
    <n v="70"/>
    <n v="93.086402787843809"/>
    <n v="100"/>
    <n v="0"/>
    <n v="0"/>
    <n v="56.666666666666664"/>
    <n v="56.666666666666664"/>
    <n v="11.333333333333334"/>
    <n v="53.663953124655997"/>
    <n v="53.663953124655997"/>
    <s v="2. Riesgo (&gt;=40 y &lt;60)"/>
  </r>
  <r>
    <s v="13458"/>
    <x v="2"/>
    <x v="3"/>
    <x v="168"/>
    <s v="Rural"/>
    <n v="6"/>
    <s v="G5"/>
    <n v="0"/>
    <n v="2619.964039"/>
    <n v="14243.314152999999"/>
    <n v="17739.263859999999"/>
    <n v="696.38540899999998"/>
    <n v="0"/>
    <n v="13840.063319000001"/>
    <n v="4265.423573"/>
    <n v="3316.3494479999999"/>
    <n v="1409.5573939999999"/>
    <n v="0"/>
    <n v="3300.3152469999986"/>
    <n v="406.23913900000002"/>
    <n v="250"/>
    <n v="27682.322025000001"/>
    <n v="1716.380782"/>
    <s v="Si"/>
    <n v="57.647705411097149"/>
    <n v="80"/>
    <n v="154.986999"/>
    <n v="696.38540899999998"/>
    <n v="12532.156558999999"/>
    <n v="11212.040172999999"/>
    <n v="16863.278191999998"/>
    <n v="17739.263859999999"/>
    <n v="3706.5543859999989"/>
    <n v="17989.263859999999"/>
    <n v="95.061882641166136"/>
    <n v="4.938117358833864"/>
    <n v="30.819393486042188"/>
    <n v="48.663553535419069"/>
    <n v="6.2002774927982216"/>
    <n v="93.799722507201778"/>
    <n v="42.503283085866165"/>
    <n v="50"/>
    <n v="20.604258266741542"/>
    <n v="20"/>
    <n v="43.480278680290944"/>
    <n v="34.784222944232759"/>
    <n v="22.352294588902851"/>
    <n v="97.221193750092127"/>
    <n v="449.31859671661874"/>
    <n v="0"/>
    <n v="89.466167456614201"/>
    <n v="80"/>
    <n v="0"/>
    <n v="0"/>
    <n v="59.073731250030711"/>
    <n v="59.073731250030711"/>
    <n v="11.814746250006143"/>
    <n v="46.598969194238904"/>
    <n v="46.598969194238904"/>
    <s v="2. Riesgo (&gt;=40 y &lt;60)"/>
  </r>
  <r>
    <s v="13468"/>
    <x v="2"/>
    <x v="3"/>
    <x v="169"/>
    <s v="Intermedio"/>
    <n v="6"/>
    <s v="G4"/>
    <n v="0"/>
    <n v="2103.7499550000002"/>
    <n v="44300.342312000001"/>
    <n v="53431.897017000003"/>
    <n v="4373.8348530000003"/>
    <n v="1063.640643"/>
    <n v="46584.582843999997"/>
    <n v="2743.3160630000002"/>
    <n v="7549.0434810000006"/>
    <n v="3748.6644100000008"/>
    <n v="0"/>
    <n v="3391.7573940000002"/>
    <n v="18.114082"/>
    <n v="0"/>
    <n v="62493.991971000003"/>
    <n v="46759.934903000001"/>
    <s v="Si"/>
    <n v="57.958695109187012"/>
    <n v="80"/>
    <n v="5199.9253769999996"/>
    <n v="4609.1109550000001"/>
    <n v="46239.760552"/>
    <n v="7368.0930449999996"/>
    <n v="46404.092267"/>
    <n v="53431.897017000003"/>
    <n v="3409.8714760000003"/>
    <n v="53431.897017000003"/>
    <n v="86.84717342570859"/>
    <n v="13.15282657429141"/>
    <n v="5.8888926239538799"/>
    <n v="9.5598630126790987"/>
    <n v="74.823088473366667"/>
    <n v="25.176911526633333"/>
    <n v="49.657475406452761"/>
    <n v="70"/>
    <n v="6.3817151670941206"/>
    <n v="80"/>
    <n v="39.577920222720763"/>
    <n v="31.662336178176613"/>
    <n v="22.041304890812988"/>
    <n v="95.868545610456053"/>
    <n v="88.638021141356091"/>
    <n v="80"/>
    <n v="15.934539792250956"/>
    <n v="0"/>
    <n v="0"/>
    <n v="0"/>
    <n v="58.622848536818687"/>
    <n v="58.622848536818687"/>
    <n v="11.724569707363738"/>
    <n v="43.386905885540351"/>
    <n v="43.386905885540351"/>
    <s v="2. Riesgo (&gt;=40 y &lt;60)"/>
  </r>
  <r>
    <s v="13473"/>
    <x v="2"/>
    <x v="3"/>
    <x v="170"/>
    <s v="Rural disperso"/>
    <n v="6"/>
    <s v="G5"/>
    <n v="0"/>
    <n v="2781.5056882199997"/>
    <n v="19526.987255470001"/>
    <n v="25689.854625940003"/>
    <n v="1487.0843768500001"/>
    <n v="46.153516000000003"/>
    <n v="22456.890759489997"/>
    <n v="4693.8623468000005"/>
    <n v="4314.7435810699999"/>
    <n v="1620.73568557"/>
    <n v="729.53748399999995"/>
    <n v="2272.9727109500054"/>
    <n v="2452.6272417300002"/>
    <n v="0"/>
    <n v="45382.320158489994"/>
    <n v="20058.793235230001"/>
    <s v="NO"/>
    <n v="48.079562423071344"/>
    <n v="80"/>
    <n v="1013.957858"/>
    <n v="1533.2378928500002"/>
    <n v="20722.874019490002"/>
    <n v="19498.117041690002"/>
    <n v="22308.492943690002"/>
    <n v="25689.854625940003"/>
    <n v="5455.1374366800055"/>
    <n v="25689.854625940003"/>
    <n v="86.837754703229365"/>
    <n v="13.162245296770635"/>
    <n v="20.901657300071399"/>
    <n v="33.003534591349577"/>
    <n v="44.199576322184711"/>
    <n v="55.800423677815289"/>
    <n v="37.562734728446564"/>
    <n v="50"/>
    <n v="21.234598311707654"/>
    <n v="20"/>
    <n v="34.393240713187097"/>
    <n v="27.514592570549681"/>
    <n v="0"/>
    <n v="0"/>
    <n v="151.21317722950178"/>
    <n v="0"/>
    <n v="94.089830509763715"/>
    <n v="100"/>
    <n v="0"/>
    <n v="0"/>
    <n v="33.333333333333336"/>
    <n v="33.333333333333336"/>
    <n v="6.6666666666666679"/>
    <n v="34.181259237216352"/>
    <n v="34.181259237216352"/>
    <s v="1. Deterioro (&lt;40)"/>
  </r>
  <r>
    <s v="13490"/>
    <x v="2"/>
    <x v="3"/>
    <x v="171"/>
    <s v="Rural"/>
    <n v="6"/>
    <s v="G5"/>
    <n v="0"/>
    <n v="2392.0506879999998"/>
    <n v="9772.1364959999992"/>
    <n v="12523.555294999998"/>
    <n v="285.91456099999994"/>
    <n v="33.155000000000001"/>
    <n v="8595.3263220000008"/>
    <n v="1458.933029"/>
    <n v="2711.1202489999996"/>
    <n v="913.12245899999971"/>
    <n v="377.65388300000001"/>
    <n v="2130.2311829999981"/>
    <n v="260.55815000000001"/>
    <n v="0"/>
    <n v="17100.212116890001"/>
    <n v="3637.6117673000003"/>
    <s v="NO"/>
    <n v="43.226500098614437"/>
    <n v="80"/>
    <n v="557.02503899999999"/>
    <n v="319.06956100000002"/>
    <n v="8595.3263220000008"/>
    <n v="8384.3263220000008"/>
    <n v="12164.187183999999"/>
    <n v="12523.555294999998"/>
    <n v="2768.4432159999978"/>
    <n v="12523.555294999998"/>
    <n v="97.130462536118031"/>
    <n v="2.8695374638819686"/>
    <n v="16.973561844485374"/>
    <n v="26.801106124296226"/>
    <n v="21.272319562089553"/>
    <n v="78.72768043791045"/>
    <n v="33.680632916847053"/>
    <n v="40"/>
    <n v="22.10588886931567"/>
    <n v="20"/>
    <n v="33.679664805217726"/>
    <n v="26.943731844174181"/>
    <n v="0"/>
    <n v="0"/>
    <n v="57.281008690885805"/>
    <n v="50"/>
    <n v="97.545177552364251"/>
    <n v="100"/>
    <n v="0"/>
    <n v="0"/>
    <n v="50"/>
    <n v="50"/>
    <n v="10"/>
    <n v="36.943731844174181"/>
    <n v="36.943731844174181"/>
    <s v="1. Deterioro (&lt;40)"/>
  </r>
  <r>
    <s v="13549"/>
    <x v="2"/>
    <x v="3"/>
    <x v="172"/>
    <s v="Rural disperso"/>
    <n v="6"/>
    <s v="G5"/>
    <n v="0"/>
    <n v="2238.1516259999999"/>
    <n v="27272.223452999999"/>
    <n v="32196.702116"/>
    <n v="761.20061999999996"/>
    <n v="0.87070000000000003"/>
    <n v="33745.803068000001"/>
    <n v="7758.9325170000002"/>
    <n v="3006.3935459999998"/>
    <n v="1146.8142999999998"/>
    <n v="0"/>
    <n v="934.73693300000014"/>
    <n v="0"/>
    <n v="0"/>
    <n v="37237.690547999999"/>
    <n v="14185.732474"/>
    <s v="Si"/>
    <n v="65.048957265334963"/>
    <n v="80"/>
    <n v="34.628214999999997"/>
    <n v="762.07132000000001"/>
    <n v="29402.385936999999"/>
    <n v="29277.267831000001"/>
    <n v="29510.375078999998"/>
    <n v="32196.702116"/>
    <n v="934.73693300000014"/>
    <n v="32196.702116"/>
    <n v="91.656514920933333"/>
    <n v="8.3434850790666673"/>
    <n v="22.992288852528546"/>
    <n v="36.304623580070619"/>
    <n v="38.095092002857577"/>
    <n v="61.904907997142423"/>
    <n v="38.145847589575681"/>
    <n v="50"/>
    <n v="2.9032070726755799"/>
    <n v="100"/>
    <n v="51.310603331255948"/>
    <n v="41.048482665004762"/>
    <n v="14.951042734665037"/>
    <n v="65.029485751069998"/>
    <n v="2200.723658438646"/>
    <n v="0"/>
    <n v="99.574462745070804"/>
    <n v="100"/>
    <n v="0"/>
    <n v="0"/>
    <n v="55.009828583690002"/>
    <n v="55.009828583690002"/>
    <n v="11.001965716738001"/>
    <n v="52.050448381742761"/>
    <n v="52.050448381742761"/>
    <s v="2. Riesgo (&gt;=40 y &lt;60)"/>
  </r>
  <r>
    <s v="13580"/>
    <x v="2"/>
    <x v="3"/>
    <x v="173"/>
    <s v="Intermedio"/>
    <n v="6"/>
    <s v="G4"/>
    <n v="0"/>
    <n v="1641.462757"/>
    <n v="8313.1564761099999"/>
    <n v="10610.525935380001"/>
    <n v="361.50438831000002"/>
    <n v="33.891450380000002"/>
    <n v="8566.6754717799995"/>
    <n v="869.18464400000005"/>
    <n v="2036.8585956900001"/>
    <n v="498.94994153000016"/>
    <n v="88.8"/>
    <n v="505.94180944000072"/>
    <n v="47.587233340000004"/>
    <n v="0"/>
    <n v="38896.719742730005"/>
    <n v="6239.0923911099999"/>
    <s v="Si"/>
    <n v="67.459932395780157"/>
    <n v="80"/>
    <n v="1667.1771470000001"/>
    <n v="395.39583869000006"/>
    <n v="8566.6754717799995"/>
    <n v="7864.1512319400008"/>
    <n v="9954.6192331099992"/>
    <n v="10610.525935380001"/>
    <n v="642.32904278000069"/>
    <n v="10610.525935380001"/>
    <n v="93.818339389917227"/>
    <n v="6.1816606100827727"/>
    <n v="10.14611382050404"/>
    <n v="16.470916423323196"/>
    <n v="16.040150512373522"/>
    <n v="83.959849487626485"/>
    <n v="24.496052037474765"/>
    <n v="30"/>
    <n v="6.0536965527618456"/>
    <n v="80"/>
    <n v="43.322485304206488"/>
    <n v="34.657988243365189"/>
    <n v="12.540067604219843"/>
    <n v="54.542961454811106"/>
    <n v="23.716486241518766"/>
    <n v="0"/>
    <n v="91.799336368533787"/>
    <n v="100"/>
    <n v="0"/>
    <n v="0"/>
    <n v="51.514320484937038"/>
    <n v="51.514320484937038"/>
    <n v="10.302864096987408"/>
    <n v="44.960852340352595"/>
    <n v="44.960852340352595"/>
    <s v="2. Riesgo (&gt;=40 y &lt;60)"/>
  </r>
  <r>
    <s v="13600"/>
    <x v="2"/>
    <x v="3"/>
    <x v="174"/>
    <s v="Rural"/>
    <n v="6"/>
    <s v="G4"/>
    <n v="0"/>
    <n v="2174.7162330000001"/>
    <n v="12375.788882000001"/>
    <n v="15557.304237"/>
    <n v="682.05652299999997"/>
    <n v="7.4999999999999997E-2"/>
    <n v="16329.876611969999"/>
    <n v="5260.6876630000006"/>
    <n v="2856.8477560000001"/>
    <n v="140.23039700000027"/>
    <n v="232.076178"/>
    <n v="-691.12474796999777"/>
    <n v="811.77954099999999"/>
    <n v="0"/>
    <n v="55519.819938000001"/>
    <n v="14821.987713"/>
    <s v="NO"/>
    <n v="90.998425192539898"/>
    <n v="80"/>
    <n v="1541.2157010000001"/>
    <n v="682.13152300000002"/>
    <n v="13531.811625970002"/>
    <n v="12952.801464260003"/>
    <n v="14550.505115"/>
    <n v="15557.304237"/>
    <n v="352.73097103000225"/>
    <n v="15557.304237"/>
    <n v="93.528447431107466"/>
    <n v="6.4715525688925339"/>
    <n v="32.215109691299517"/>
    <n v="52.297104948821051"/>
    <n v="26.696750330876409"/>
    <n v="73.303249669123588"/>
    <n v="4.9085708787066444"/>
    <n v="20"/>
    <n v="2.2673013631185586"/>
    <n v="100"/>
    <n v="50.414381437367432"/>
    <n v="40.33150514989395"/>
    <n v="0"/>
    <n v="0"/>
    <n v="44.259315717936616"/>
    <n v="0"/>
    <n v="95.72111866678091"/>
    <n v="100"/>
    <n v="0"/>
    <n v="0"/>
    <n v="33.333333333333336"/>
    <n v="33.333333333333336"/>
    <n v="6.6666666666666679"/>
    <n v="46.998171816560614"/>
    <n v="46.998171816560614"/>
    <s v="2. Riesgo (&gt;=40 y &lt;60)"/>
  </r>
  <r>
    <s v="13620"/>
    <x v="2"/>
    <x v="3"/>
    <x v="175"/>
    <s v="Ciudades y aglomeraciones"/>
    <n v="6"/>
    <s v="G3"/>
    <n v="0"/>
    <n v="1292.6723930000001"/>
    <n v="9167.3557390000005"/>
    <n v="12725.178610000001"/>
    <n v="445.017852"/>
    <n v="0"/>
    <n v="9783.0056240000013"/>
    <n v="890.70906400000001"/>
    <n v="1737.690245"/>
    <n v="406.19504600000005"/>
    <n v="51.687483999999998"/>
    <n v="2115.0135009999995"/>
    <n v="0"/>
    <n v="0"/>
    <n v="20687.763827679999"/>
    <n v="5383.4835624200005"/>
    <s v="Si"/>
    <n v="63.149137246630055"/>
    <n v="80"/>
    <n v="274.57100000000003"/>
    <n v="445.017852"/>
    <n v="9278.6699100000005"/>
    <n v="9224.5672709999999"/>
    <n v="10460.028132000001"/>
    <n v="12725.178610000001"/>
    <n v="2166.7009849999995"/>
    <n v="12725.178610000001"/>
    <n v="82.199460240031954"/>
    <n v="17.800539759968046"/>
    <n v="9.104656567046046"/>
    <n v="15.625706834400589"/>
    <n v="26.02254940293237"/>
    <n v="73.97745059706763"/>
    <n v="23.375572670030156"/>
    <n v="30"/>
    <n v="17.026880733110588"/>
    <n v="40"/>
    <n v="35.480739438287252"/>
    <n v="28.384591550629803"/>
    <n v="16.850862753369945"/>
    <n v="73.29274344008202"/>
    <n v="162.07751437697351"/>
    <n v="0"/>
    <n v="99.416913851610431"/>
    <n v="100"/>
    <n v="0"/>
    <n v="0"/>
    <n v="57.764247813360669"/>
    <n v="57.764247813360669"/>
    <n v="11.552849562672135"/>
    <n v="39.937441113301936"/>
    <n v="39.937441113301936"/>
    <s v="1. Deterioro (&lt;40)"/>
  </r>
  <r>
    <s v="13647"/>
    <x v="2"/>
    <x v="3"/>
    <x v="176"/>
    <s v="Intermedio"/>
    <n v="6"/>
    <s v="G5"/>
    <n v="0"/>
    <n v="1891.7075620000001"/>
    <n v="17400.141114999999"/>
    <n v="23161.404769000001"/>
    <n v="2552.347452"/>
    <n v="4.747077"/>
    <n v="20433.144768999999"/>
    <n v="2703.951767"/>
    <n v="4448.8020909999996"/>
    <n v="1899.4691909999992"/>
    <n v="198.663735"/>
    <n v="623.13081299999976"/>
    <n v="0"/>
    <n v="0"/>
    <n v="46646.958494179999"/>
    <n v="10047.90937505"/>
    <s v="Si"/>
    <n v="54.385548502859038"/>
    <n v="80"/>
    <n v="1147.0336279999999"/>
    <n v="2557.094529"/>
    <n v="19988.941056"/>
    <n v="19404.175868999999"/>
    <n v="19291.848676999998"/>
    <n v="23161.404769000001"/>
    <n v="821.79454799999974"/>
    <n v="23161.404769000001"/>
    <n v="83.293085498945445"/>
    <n v="16.706914501054555"/>
    <n v="13.233165024613742"/>
    <n v="20.895052166097145"/>
    <n v="21.540331244326779"/>
    <n v="78.459668755673221"/>
    <n v="42.696194439457237"/>
    <n v="50"/>
    <n v="3.5481204883562034"/>
    <n v="100"/>
    <n v="53.212327084564983"/>
    <n v="42.569861667651992"/>
    <n v="25.614451497140962"/>
    <n v="100"/>
    <n v="222.93108646331686"/>
    <n v="0"/>
    <n v="97.074556449179823"/>
    <n v="100"/>
    <n v="1.3315231418039351"/>
    <n v="0"/>
    <n v="66.666666666666671"/>
    <n v="67.998189808470613"/>
    <n v="13.599637961694123"/>
    <n v="55.903195000985328"/>
    <n v="56.169499629346113"/>
    <s v="2. Riesgo (&gt;=40 y &lt;60)"/>
  </r>
  <r>
    <s v="13650"/>
    <x v="2"/>
    <x v="3"/>
    <x v="177"/>
    <s v="Rural disperso"/>
    <n v="6"/>
    <s v="G5"/>
    <n v="0"/>
    <n v="1931.583854"/>
    <n v="13880.506283999999"/>
    <n v="18141.926605999997"/>
    <n v="435.23592000000002"/>
    <n v="1.596241"/>
    <n v="15269.005185"/>
    <n v="3456.3388880000002"/>
    <n v="2368.4160149999998"/>
    <n v="59.564714999999978"/>
    <n v="518.98331099999996"/>
    <n v="614.61148699999831"/>
    <n v="1.6247199999999999"/>
    <n v="0"/>
    <n v="35954.56858521"/>
    <n v="21204.09426622"/>
    <s v="NO"/>
    <n v="67.980178180211809"/>
    <n v="80"/>
    <n v="401.07071999999999"/>
    <n v="436.83216099999999"/>
    <n v="15218.463819000001"/>
    <n v="14934.678399"/>
    <n v="15812.090138"/>
    <n v="18141.926605999997"/>
    <n v="1135.2195179999983"/>
    <n v="18141.926605999997"/>
    <n v="87.15772299933424"/>
    <n v="12.84227700066576"/>
    <n v="22.636306990028704"/>
    <n v="35.742531323737118"/>
    <n v="58.974686946855364"/>
    <n v="41.025313053144636"/>
    <n v="2.5149599826532159"/>
    <n v="20"/>
    <n v="6.2574363939084199"/>
    <n v="80"/>
    <n v="37.9220242755095"/>
    <n v="30.337619420407602"/>
    <n v="0"/>
    <n v="0"/>
    <n v="108.91649258265474"/>
    <n v="100"/>
    <n v="98.135255809159275"/>
    <n v="100"/>
    <n v="0"/>
    <n v="0"/>
    <n v="66.666666666666671"/>
    <n v="66.666666666666671"/>
    <n v="13.333333333333336"/>
    <n v="43.670952753740934"/>
    <n v="43.670952753740934"/>
    <s v="2. Riesgo (&gt;=40 y &lt;60)"/>
  </r>
  <r>
    <s v="13654"/>
    <x v="2"/>
    <x v="3"/>
    <x v="178"/>
    <s v="Rural"/>
    <n v="6"/>
    <s v="G4"/>
    <n v="0"/>
    <n v="3335.3475010000002"/>
    <n v="30130.71183023"/>
    <n v="35834.190224620004"/>
    <n v="919.0132926"/>
    <n v="49.015771999999998"/>
    <n v="32388.513557509999"/>
    <n v="6381.3027817299999"/>
    <n v="4484.1595656"/>
    <n v="1738.2326562500002"/>
    <n v="0"/>
    <n v="2000.0194907600089"/>
    <n v="0"/>
    <n v="0"/>
    <n v="174094.43767175"/>
    <n v="11515.406031549999"/>
    <s v="Si"/>
    <n v="63.761321959124267"/>
    <n v="80"/>
    <n v="2995.2867569999999"/>
    <n v="968.02906459999997"/>
    <n v="31088.243824510002"/>
    <n v="29682.960837380004"/>
    <n v="33466.059331230004"/>
    <n v="35834.190224620004"/>
    <n v="2000.0194907600089"/>
    <n v="35834.190224620004"/>
    <n v="93.391420655676015"/>
    <n v="6.6085793443239851"/>
    <n v="19.702363834632827"/>
    <n v="31.984264498032356"/>
    <n v="6.6144594770235923"/>
    <n v="93.385540522976413"/>
    <n v="38.763844836940301"/>
    <n v="50"/>
    <n v="5.581316274271181"/>
    <n v="80"/>
    <n v="52.395676873066556"/>
    <n v="41.916541498453249"/>
    <n v="16.238678040875733"/>
    <n v="70.630049088612964"/>
    <n v="32.31841032708175"/>
    <n v="0"/>
    <n v="95.479696456761346"/>
    <n v="100"/>
    <n v="0"/>
    <n v="0"/>
    <n v="56.876683029537652"/>
    <n v="56.876683029537652"/>
    <n v="11.375336605907531"/>
    <n v="53.291878104360777"/>
    <n v="53.291878104360777"/>
    <s v="2. Riesgo (&gt;=40 y &lt;60)"/>
  </r>
  <r>
    <s v="13655"/>
    <x v="2"/>
    <x v="3"/>
    <x v="179"/>
    <s v="Rural disperso"/>
    <n v="6"/>
    <s v="G5"/>
    <n v="0"/>
    <n v="3377.1448610000002"/>
    <n v="16098.046393299999"/>
    <n v="20377.210781299997"/>
    <n v="421.45319300000006"/>
    <n v="0"/>
    <n v="19079.904739849997"/>
    <n v="4460.8314435499997"/>
    <n v="3798.598054"/>
    <n v="2248.8911134800001"/>
    <n v="182.20921552000001"/>
    <n v="385.72960892999617"/>
    <n v="0.66930299999999998"/>
    <n v="0"/>
    <n v="20098.308804020002"/>
    <n v="5960.6800681499999"/>
    <s v="Si"/>
    <n v="30.637851832456661"/>
    <n v="80"/>
    <n v="723.00199999999995"/>
    <n v="421.453193"/>
    <n v="18441.774231849999"/>
    <n v="16549.858341850002"/>
    <n v="19475.1912543"/>
    <n v="20377.210781299997"/>
    <n v="568.60812744999623"/>
    <n v="20377.210781299997"/>
    <n v="95.573390604430642"/>
    <n v="4.4266093955693577"/>
    <n v="23.379736452421461"/>
    <n v="36.916399961331905"/>
    <n v="29.657620082729363"/>
    <n v="70.342379917270634"/>
    <n v="59.203187110357007"/>
    <n v="80"/>
    <n v="2.7904119634067062"/>
    <n v="100"/>
    <n v="58.337077854834376"/>
    <n v="46.669662283867503"/>
    <n v="49.362148167543339"/>
    <n v="100"/>
    <n v="58.292119938810686"/>
    <n v="50"/>
    <n v="89.741139511769163"/>
    <n v="80"/>
    <n v="0"/>
    <n v="0"/>
    <n v="76.666666666666671"/>
    <n v="76.666666666666671"/>
    <n v="15.333333333333336"/>
    <n v="62.002995617200838"/>
    <n v="62.002995617200838"/>
    <s v="3. Vulnerable (&gt;=60 y &lt;70)"/>
  </r>
  <r>
    <s v="13657"/>
    <x v="2"/>
    <x v="3"/>
    <x v="180"/>
    <s v="Intermedio"/>
    <n v="6"/>
    <s v="G4"/>
    <n v="0"/>
    <n v="1522.002289"/>
    <n v="37298.790326000002"/>
    <n v="45656.969780000007"/>
    <n v="4090.6727700000001"/>
    <n v="408.88671599999998"/>
    <n v="44971.557054999997"/>
    <n v="6743.0873979999997"/>
    <n v="6021.5617750000001"/>
    <n v="2162.9088550000001"/>
    <n v="181.267248"/>
    <n v="-843.71130699999776"/>
    <n v="1249.712266"/>
    <n v="0"/>
    <n v="95208.13418678999"/>
    <n v="19668.462204520001"/>
    <s v="Si"/>
    <n v="73.750428629868495"/>
    <n v="80"/>
    <n v="3462.03424"/>
    <n v="4499.5594860000001"/>
    <n v="42642.028166999997"/>
    <n v="41105.600158000001"/>
    <n v="38820.792614999998"/>
    <n v="45656.969780000007"/>
    <n v="587.26820700000223"/>
    <n v="45656.969780000007"/>
    <n v="85.027089625219531"/>
    <n v="14.972910374780469"/>
    <n v="14.994115924768263"/>
    <n v="24.341026979156101"/>
    <n v="20.658384257307478"/>
    <n v="79.341615742692525"/>
    <n v="35.919399913488391"/>
    <n v="50"/>
    <n v="1.2862619000555191"/>
    <n v="100"/>
    <n v="53.731110619325818"/>
    <n v="42.984888495460659"/>
    <n v="6.2495713701315054"/>
    <n v="27.182479481647125"/>
    <n v="129.9686592932137"/>
    <n v="70"/>
    <n v="96.39691619971066"/>
    <n v="100"/>
    <n v="0"/>
    <n v="0"/>
    <n v="65.727493160549045"/>
    <n v="65.727493160549045"/>
    <n v="13.14549863210981"/>
    <n v="56.130387127570472"/>
    <n v="56.130387127570472"/>
    <s v="2. Riesgo (&gt;=40 y &lt;60)"/>
  </r>
  <r>
    <s v="13667"/>
    <x v="2"/>
    <x v="3"/>
    <x v="181"/>
    <s v="Rural"/>
    <n v="6"/>
    <s v="G5"/>
    <n v="0"/>
    <n v="2158.981452"/>
    <n v="19780.522655000001"/>
    <n v="22718.854500999998"/>
    <n v="615.80391599999996"/>
    <n v="1.3749290000000001"/>
    <n v="19731.760403"/>
    <n v="3242.1107819999997"/>
    <n v="2776.1602969999999"/>
    <n v="231.91791299999977"/>
    <n v="0"/>
    <n v="2764.2478679999949"/>
    <n v="0"/>
    <n v="0"/>
    <n v="44767.677117629995"/>
    <n v="12820.70682508"/>
    <s v="NO"/>
    <n v="90.693949388867722"/>
    <n v="80"/>
    <n v="718.31681700000001"/>
    <n v="617.17884500000002"/>
    <n v="17410.364248999998"/>
    <n v="16661.742495999999"/>
    <n v="21939.504107000001"/>
    <n v="22718.854500999998"/>
    <n v="2764.2478679999949"/>
    <n v="22718.854500999998"/>
    <n v="96.569587634950096"/>
    <n v="3.4304123650499037"/>
    <n v="16.430925146988265"/>
    <n v="25.944287511337706"/>
    <n v="28.638311501829222"/>
    <n v="71.361688498170778"/>
    <n v="8.353909291571421"/>
    <n v="20"/>
    <n v="12.167197372905941"/>
    <n v="60"/>
    <n v="36.147277674911678"/>
    <n v="28.917822139929342"/>
    <n v="0"/>
    <n v="0"/>
    <n v="85.920144202888679"/>
    <n v="80"/>
    <n v="95.700137330308891"/>
    <n v="100"/>
    <n v="0"/>
    <n v="0"/>
    <n v="60"/>
    <n v="60"/>
    <n v="12"/>
    <n v="40.917822139929342"/>
    <n v="40.917822139929342"/>
    <s v="2. Riesgo (&gt;=40 y &lt;60)"/>
  </r>
  <r>
    <s v="13670"/>
    <x v="2"/>
    <x v="3"/>
    <x v="182"/>
    <s v="Intermedio"/>
    <n v="6"/>
    <s v="G3"/>
    <n v="0"/>
    <n v="2159.0549190000002"/>
    <n v="25259.351654999999"/>
    <n v="30825.502242809998"/>
    <n v="2334.1262666499997"/>
    <n v="3.7458530699999999"/>
    <n v="27270.372684689995"/>
    <n v="2774.12266834"/>
    <n v="4496.9270387199995"/>
    <n v="-194.87224934999995"/>
    <n v="1229.8838619999999"/>
    <n v="2.0326590500008024"/>
    <n v="1959.464909"/>
    <n v="0"/>
    <n v="77823.650349389995"/>
    <n v="29167.158517889999"/>
    <s v="NO"/>
    <n v="80.186341731773624"/>
    <n v="80"/>
    <n v="3815.4250999999999"/>
    <n v="2210.2782537199996"/>
    <n v="26131.670295690001"/>
    <n v="24730.993776740001"/>
    <n v="27418.406574000001"/>
    <n v="30825.502242809998"/>
    <n v="3191.3814300500007"/>
    <n v="30825.502242809998"/>
    <n v="88.947152776384371"/>
    <n v="11.052847223615629"/>
    <n v="10.172661372895117"/>
    <n v="17.458651314078303"/>
    <n v="37.478527911430234"/>
    <n v="62.521472088569766"/>
    <n v="-4.3334536600680131"/>
    <n v="0"/>
    <n v="10.353055742325774"/>
    <n v="60"/>
    <n v="30.206594125252742"/>
    <n v="24.165275300202197"/>
    <n v="0"/>
    <n v="0"/>
    <n v="57.93006534763321"/>
    <n v="50"/>
    <n v="94.639927325345823"/>
    <n v="100"/>
    <n v="0"/>
    <n v="0"/>
    <n v="50"/>
    <n v="50"/>
    <n v="10"/>
    <n v="34.165275300202197"/>
    <n v="34.165275300202197"/>
    <s v="1. Deterioro (&lt;40)"/>
  </r>
  <r>
    <s v="13673"/>
    <x v="2"/>
    <x v="3"/>
    <x v="183"/>
    <s v="Intermedio"/>
    <n v="6"/>
    <s v="G4"/>
    <n v="0"/>
    <n v="1954.417117"/>
    <n v="14756.36960582"/>
    <n v="18058.47339961"/>
    <n v="747.06529182999998"/>
    <n v="0"/>
    <n v="17105.333825379999"/>
    <n v="2667.7288933599998"/>
    <n v="2701.4824088300002"/>
    <n v="-463.95180120999976"/>
    <n v="278.10579256"/>
    <n v="-922.84229081000012"/>
    <n v="0"/>
    <n v="0"/>
    <n v="36271.889083249996"/>
    <n v="22408.477769950001"/>
    <s v="NO"/>
    <n v="106.64469581191344"/>
    <n v="80"/>
    <n v="2412.5050000000001"/>
    <n v="0"/>
    <n v="15815.881480380001"/>
    <n v="14022.904791050001"/>
    <n v="16710.786722820001"/>
    <n v="18058.47339961"/>
    <n v="-644.73649825000007"/>
    <n v="18058.47339961"/>
    <n v="92.537095207510148"/>
    <n v="7.4629047924898515"/>
    <n v="15.595889098649236"/>
    <n v="25.317928660739945"/>
    <n v="61.77918585524683"/>
    <n v="38.22081414475317"/>
    <n v="-17.173970842583987"/>
    <n v="0"/>
    <n v="-3.5702713290478036"/>
    <n v="100"/>
    <n v="34.200329519596593"/>
    <n v="27.360263615677276"/>
    <n v="0"/>
    <n v="0"/>
    <n v="0"/>
    <n v="0"/>
    <n v="88.663441291247452"/>
    <n v="80"/>
    <n v="0"/>
    <n v="0"/>
    <n v="26.666666666666668"/>
    <n v="26.666666666666668"/>
    <n v="5.3333333333333339"/>
    <n v="32.693596949010612"/>
    <n v="32.693596949010612"/>
    <s v="1. Deterioro (&lt;40)"/>
  </r>
  <r>
    <s v="13683"/>
    <x v="2"/>
    <x v="3"/>
    <x v="184"/>
    <s v="Ciudades y aglomeraciones"/>
    <n v="6"/>
    <s v="G2"/>
    <n v="0"/>
    <n v="3054.226232"/>
    <n v="21221.154952000001"/>
    <n v="29398.445367"/>
    <n v="4174.0693780000001"/>
    <n v="39.1"/>
    <n v="22300.803641999999"/>
    <n v="1974.3480139999999"/>
    <n v="7267.3956100000005"/>
    <n v="3994.6112520000006"/>
    <n v="417.59863000000001"/>
    <n v="3824.8573670000005"/>
    <n v="900.06198099999995"/>
    <n v="0"/>
    <n v="56742.149844"/>
    <n v="17430.648706"/>
    <s v="NO"/>
    <n v="38.140267882264951"/>
    <n v="80"/>
    <n v="4963.2490049999997"/>
    <n v="4162.2183779999996"/>
    <n v="22300.803641999999"/>
    <n v="21539.106994999998"/>
    <n v="24275.381184000002"/>
    <n v="29398.445367"/>
    <n v="5142.5179780000008"/>
    <n v="29398.445367"/>
    <n v="82.573690142300237"/>
    <n v="17.426309857699763"/>
    <n v="8.8532594864950571"/>
    <n v="10.528956580236528"/>
    <n v="30.719048809256815"/>
    <n v="69.280951190743181"/>
    <n v="54.966200635938691"/>
    <n v="70"/>
    <n v="17.492482727581642"/>
    <n v="40"/>
    <n v="41.447243525735892"/>
    <n v="33.157794820588713"/>
    <n v="0"/>
    <n v="0"/>
    <n v="83.860760840468856"/>
    <n v="80"/>
    <n v="96.584443057623858"/>
    <n v="100"/>
    <n v="0"/>
    <n v="0"/>
    <n v="60"/>
    <n v="60"/>
    <n v="12"/>
    <n v="45.157794820588713"/>
    <n v="45.157794820588713"/>
    <s v="2. Riesgo (&gt;=40 y &lt;60)"/>
  </r>
  <r>
    <s v="13688"/>
    <x v="2"/>
    <x v="3"/>
    <x v="185"/>
    <s v="Rural"/>
    <n v="6"/>
    <s v="G4"/>
    <n v="0"/>
    <n v="1655.168639"/>
    <n v="31733.743249499999"/>
    <n v="40045.06146674"/>
    <n v="4724.7284243900003"/>
    <n v="143.02465674999999"/>
    <n v="35136.619628499997"/>
    <n v="3028.1200329899998"/>
    <n v="6546.5864991400003"/>
    <n v="3601.5109071400007"/>
    <n v="0"/>
    <n v="2659.256590240002"/>
    <n v="4837.7763062600006"/>
    <n v="0"/>
    <n v="87933.953956140002"/>
    <n v="6330.4064129999997"/>
    <s v="NO"/>
    <n v="47.298916421066096"/>
    <n v="80"/>
    <n v="4038.4996759999999"/>
    <n v="4867.7530811400002"/>
    <n v="34440.72928449999"/>
    <n v="31912.253114619994"/>
    <n v="33388.911888499999"/>
    <n v="40045.06146674"/>
    <n v="7497.0328965000026"/>
    <n v="40045.06146674"/>
    <n v="83.378350951544022"/>
    <n v="16.621649048455978"/>
    <n v="8.6181313541437898"/>
    <n v="13.990432570593002"/>
    <n v="7.1990467028896505"/>
    <n v="92.800953297110354"/>
    <n v="55.013569401597564"/>
    <n v="80"/>
    <n v="18.721491794254757"/>
    <n v="40"/>
    <n v="48.682606983231871"/>
    <n v="38.946085586585497"/>
    <n v="0"/>
    <n v="0"/>
    <n v="120.53369992990437"/>
    <n v="70"/>
    <n v="92.658470879076503"/>
    <n v="100"/>
    <n v="0"/>
    <n v="0"/>
    <n v="56.666666666666664"/>
    <n v="56.666666666666664"/>
    <n v="11.333333333333334"/>
    <n v="50.279418919918832"/>
    <n v="50.279418919918832"/>
    <s v="2. Riesgo (&gt;=40 y &lt;60)"/>
  </r>
  <r>
    <s v="13744"/>
    <x v="2"/>
    <x v="3"/>
    <x v="186"/>
    <s v="Rural"/>
    <n v="6"/>
    <s v="G3"/>
    <n v="0"/>
    <n v="2561.7484490000002"/>
    <n v="20071.238233340002"/>
    <n v="25657.328215850001"/>
    <n v="2780.9856711399998"/>
    <n v="22.215185999999999"/>
    <n v="25188.424632960003"/>
    <n v="6591.5057480599999"/>
    <n v="5364.9493061399999"/>
    <n v="3116.3361931399995"/>
    <n v="0"/>
    <n v="1419.5054828899993"/>
    <n v="3118.8532331700003"/>
    <n v="0"/>
    <n v="72919.796270999999"/>
    <n v="13249.230997999999"/>
    <s v="Si"/>
    <n v="51.116852655278826"/>
    <n v="80"/>
    <n v="2377.2660000000001"/>
    <n v="2803.2008571400002"/>
    <n v="21989.209619959995"/>
    <n v="20543.284372629998"/>
    <n v="22632.986682340001"/>
    <n v="25657.328215850001"/>
    <n v="4538.35871606"/>
    <n v="25657.328215850001"/>
    <n v="88.21256247701703"/>
    <n v="11.78743752298297"/>
    <n v="26.168789212147736"/>
    <n v="44.911724613563585"/>
    <n v="18.169594095902845"/>
    <n v="81.830405904097148"/>
    <n v="58.086964392626413"/>
    <n v="80"/>
    <n v="17.688352730571516"/>
    <n v="40"/>
    <n v="51.705913608128739"/>
    <n v="41.364730886502997"/>
    <n v="28.883147344721174"/>
    <n v="100"/>
    <n v="117.9170045396687"/>
    <n v="80"/>
    <n v="93.424387359436949"/>
    <n v="100"/>
    <n v="0"/>
    <n v="0"/>
    <n v="93.333333333333329"/>
    <n v="93.333333333333329"/>
    <n v="18.666666666666668"/>
    <n v="60.031397553169668"/>
    <n v="60.031397553169668"/>
    <s v="3. Vulnerable (&gt;=60 y &lt;70)"/>
  </r>
  <r>
    <s v="13760"/>
    <x v="2"/>
    <x v="3"/>
    <x v="187"/>
    <s v="Intermedio"/>
    <n v="6"/>
    <s v="G4"/>
    <n v="0"/>
    <n v="1457.605204"/>
    <n v="9746.9405210000004"/>
    <n v="12180.155765"/>
    <n v="429.61399199999994"/>
    <n v="95.910556999999997"/>
    <n v="9548.937992000001"/>
    <n v="410.71910500000001"/>
    <n v="1983.1297529999999"/>
    <n v="572.96723799999995"/>
    <n v="81.091982999999999"/>
    <n v="1221.0552579999985"/>
    <n v="0"/>
    <n v="0"/>
    <n v="34300.826992670001"/>
    <n v="8264.1205066000002"/>
    <s v="Si"/>
    <n v="56.022195245446269"/>
    <n v="80"/>
    <n v="553.70170700000006"/>
    <n v="525.52454899999998"/>
    <n v="9548.9379919999992"/>
    <n v="9185.13256"/>
    <n v="11204.545725"/>
    <n v="12180.155765"/>
    <n v="1302.1472409999985"/>
    <n v="12180.155765"/>
    <n v="91.990167787480672"/>
    <n v="8.0098322125193278"/>
    <n v="4.3012019278384264"/>
    <n v="6.982450495488715"/>
    <n v="24.093064894225499"/>
    <n v="75.906935105774494"/>
    <n v="28.892070079289457"/>
    <n v="40"/>
    <n v="10.690727328313429"/>
    <n v="60"/>
    <n v="38.179843562756503"/>
    <n v="30.543874850205203"/>
    <n v="23.977804754553731"/>
    <n v="100"/>
    <n v="94.911130371501628"/>
    <n v="100"/>
    <n v="96.190095356103569"/>
    <n v="100"/>
    <n v="0"/>
    <n v="0"/>
    <n v="100"/>
    <n v="100"/>
    <n v="20"/>
    <n v="50.543874850205199"/>
    <n v="50.543874850205199"/>
    <s v="2. Riesgo (&gt;=40 y &lt;60)"/>
  </r>
  <r>
    <s v="13780"/>
    <x v="2"/>
    <x v="3"/>
    <x v="188"/>
    <s v="Rural"/>
    <n v="6"/>
    <s v="G4"/>
    <n v="0"/>
    <n v="1568.642926"/>
    <n v="15139.577727"/>
    <n v="18987.76226"/>
    <n v="1469.759759"/>
    <n v="27.216926000000001"/>
    <n v="17130.655062999998"/>
    <n v="2019.698136"/>
    <n v="3065.6196110000001"/>
    <n v="1366.6895670000001"/>
    <n v="0"/>
    <n v="158.17715300000054"/>
    <n v="0"/>
    <n v="0"/>
    <n v="16887.788933569998"/>
    <n v="14719.70429722"/>
    <s v="NO"/>
    <n v="64.627411367886907"/>
    <n v="80"/>
    <n v="755.92436199999997"/>
    <n v="1496.9766850000001"/>
    <n v="17130.655062999998"/>
    <n v="16542.023862999999"/>
    <n v="16708.220653"/>
    <n v="18987.76226"/>
    <n v="158.17715300000054"/>
    <n v="18987.76226"/>
    <n v="87.994680069266892"/>
    <n v="12.005319930733108"/>
    <n v="11.789964415092841"/>
    <n v="19.13949734355549"/>
    <n v="87.161820621524811"/>
    <n v="12.838179378475189"/>
    <n v="44.581185548789861"/>
    <n v="50"/>
    <n v="0.83304789071021657"/>
    <n v="100"/>
    <n v="38.796599330552759"/>
    <n v="31.037279464442207"/>
    <n v="0"/>
    <n v="0"/>
    <n v="198.03260223540727"/>
    <n v="0"/>
    <n v="96.563872205498043"/>
    <n v="100"/>
    <n v="0"/>
    <n v="0"/>
    <n v="33.333333333333336"/>
    <n v="33.333333333333336"/>
    <n v="6.6666666666666679"/>
    <n v="37.703946131108879"/>
    <n v="37.703946131108879"/>
    <s v="1. Deterioro (&lt;40)"/>
  </r>
  <r>
    <s v="13810"/>
    <x v="2"/>
    <x v="3"/>
    <x v="189"/>
    <s v="Rural disperso"/>
    <n v="6"/>
    <s v="G5"/>
    <n v="0"/>
    <n v="2672.6578490000002"/>
    <n v="23689.540786000001"/>
    <n v="28003.606701000004"/>
    <n v="458.37070600000004"/>
    <n v="3.0880000000000001"/>
    <n v="27314.354005000001"/>
    <n v="5842.6356269999997"/>
    <n v="3143.7915550000002"/>
    <n v="1182.6761950000005"/>
    <n v="0"/>
    <n v="78.894774000003963"/>
    <n v="0"/>
    <n v="0"/>
    <n v="30968.878314000001"/>
    <n v="4084.5872800000002"/>
    <s v="Si"/>
    <n v="58.358857198338676"/>
    <n v="80"/>
    <n v="42.787999999999997"/>
    <n v="461.45870600000001"/>
    <n v="25963.596567000001"/>
    <n v="25819.648057999999"/>
    <n v="26362.198635000001"/>
    <n v="28003.606701000004"/>
    <n v="78.894774000003963"/>
    <n v="28003.606701000004"/>
    <n v="94.138583349189119"/>
    <n v="5.8614166508108809"/>
    <n v="21.390348920316704"/>
    <n v="33.775174397787971"/>
    <n v="13.189329101898707"/>
    <n v="86.810670898101293"/>
    <n v="37.619421463201952"/>
    <n v="50"/>
    <n v="0.28173076004951408"/>
    <n v="100"/>
    <n v="55.289452389340035"/>
    <n v="44.231561911472028"/>
    <n v="21.641142801661324"/>
    <n v="94.128042600972179"/>
    <n v="1078.4769234364776"/>
    <n v="0"/>
    <n v="99.445575621125755"/>
    <n v="100"/>
    <n v="0"/>
    <n v="0"/>
    <n v="64.709347533657393"/>
    <n v="64.709347533657393"/>
    <n v="12.941869506731479"/>
    <n v="57.173431418203506"/>
    <n v="57.173431418203506"/>
    <s v="2. Riesgo (&gt;=40 y &lt;60)"/>
  </r>
  <r>
    <s v="13836"/>
    <x v="2"/>
    <x v="3"/>
    <x v="190"/>
    <s v="Ciudades y aglomeraciones"/>
    <n v="3"/>
    <s v="G1"/>
    <n v="0"/>
    <n v="2204.7760370000001"/>
    <n v="56869.9989155"/>
    <n v="94806.708777530002"/>
    <n v="31612.605965979998"/>
    <n v="964.03765138999995"/>
    <n v="78511.213725559996"/>
    <n v="17232.816933009999"/>
    <n v="34931.142764769997"/>
    <n v="21636.554857809995"/>
    <n v="0"/>
    <n v="8578.2965290099964"/>
    <n v="538.77459499999998"/>
    <n v="0"/>
    <n v="188391.66917098002"/>
    <n v="67616.394988080006"/>
    <s v="NO"/>
    <n v="42.30703452815402"/>
    <n v="80"/>
    <n v="32855.793174999999"/>
    <n v="27807.120568840004"/>
    <n v="72933.824341560001"/>
    <n v="70074.553298049999"/>
    <n v="59074.774952500004"/>
    <n v="94806.708777530002"/>
    <n v="9117.0711240099972"/>
    <n v="94806.708777530002"/>
    <n v="62.310753863550666"/>
    <n v="37.689246136449334"/>
    <n v="21.949497549799958"/>
    <n v="25.822685466595896"/>
    <n v="35.891393332638764"/>
    <n v="64.108606667361244"/>
    <n v="61.940586952774034"/>
    <n v="80"/>
    <n v="9.6164830965747239"/>
    <n v="80"/>
    <n v="57.524107654081298"/>
    <n v="46.01928612326504"/>
    <n v="0"/>
    <n v="0"/>
    <n v="84.633843476950261"/>
    <n v="80"/>
    <n v="96.079636479612518"/>
    <n v="100"/>
    <n v="0.12049952861172819"/>
    <n v="2"/>
    <n v="60"/>
    <n v="62.120499528611731"/>
    <n v="12.424099905722347"/>
    <n v="58.01928612326504"/>
    <n v="58.443386028987391"/>
    <s v="2. Riesgo (&gt;=40 y &lt;60)"/>
  </r>
  <r>
    <s v="13838"/>
    <x v="2"/>
    <x v="3"/>
    <x v="191"/>
    <s v="Ciudades y aglomeraciones"/>
    <n v="6"/>
    <s v="G2"/>
    <n v="0"/>
    <n v="2046.4172309999999"/>
    <n v="14928.180082999999"/>
    <n v="22475.104213999999"/>
    <n v="3158.00749"/>
    <n v="1007.080552"/>
    <n v="16682.117306"/>
    <n v="2410.7443079999998"/>
    <n v="6211.5052730000007"/>
    <n v="2853.5913210000008"/>
    <n v="167.70594199999999"/>
    <n v="2435.072956"/>
    <n v="0"/>
    <n v="0"/>
    <n v="28751.375195339999"/>
    <n v="20654.212116169998"/>
    <s v="Si"/>
    <n v="72.072168856326726"/>
    <n v="80"/>
    <n v="7014.5"/>
    <n v="4165.0880420000003"/>
    <n v="16682.117306"/>
    <n v="15718.311341000001"/>
    <n v="16974.597313999999"/>
    <n v="22475.104213999999"/>
    <n v="2602.778898"/>
    <n v="22475.104213999999"/>
    <n v="75.526222937050179"/>
    <n v="24.473777062949821"/>
    <n v="14.45106915255257"/>
    <n v="17.186289397404579"/>
    <n v="71.837301610246513"/>
    <n v="28.162698389753487"/>
    <n v="45.940415335456812"/>
    <n v="70"/>
    <n v="11.580720041238783"/>
    <n v="60"/>
    <n v="39.964552970021579"/>
    <n v="31.971642376017265"/>
    <n v="7.9278311436732736"/>
    <n v="34.482061990169292"/>
    <n v="59.378259918739758"/>
    <n v="50"/>
    <n v="94.222520155440037"/>
    <n v="100"/>
    <n v="0.20903910860642894"/>
    <n v="0"/>
    <n v="61.494020663389762"/>
    <n v="61.703059771996188"/>
    <n v="12.340611954399238"/>
    <n v="44.270446508695215"/>
    <n v="44.312254330416501"/>
    <s v="2. Riesgo (&gt;=40 y &lt;60)"/>
  </r>
  <r>
    <s v="13873"/>
    <x v="2"/>
    <x v="3"/>
    <x v="192"/>
    <s v="Ciudades y aglomeraciones"/>
    <n v="6"/>
    <s v="G3"/>
    <n v="0"/>
    <n v="1648.7892159999999"/>
    <n v="20607.571571580003"/>
    <n v="25031.607043080003"/>
    <n v="1008.96296633"/>
    <n v="36.756044850000002"/>
    <n v="24336.618548939998"/>
    <n v="2146.4070161700001"/>
    <n v="2695.2184741800002"/>
    <n v="-295.19083172000001"/>
    <n v="130.08480299999999"/>
    <n v="-914.70986975999767"/>
    <n v="972.79155429999992"/>
    <n v="500"/>
    <n v="47982.959246699997"/>
    <n v="15894.3468825"/>
    <s v="NO"/>
    <n v="83.339510972475622"/>
    <n v="80"/>
    <n v="2017.61625198"/>
    <n v="823.39633118000006"/>
    <n v="22955.907606940003"/>
    <n v="22296.006135930002"/>
    <n v="22256.360787580004"/>
    <n v="25031.607043080003"/>
    <n v="188.16648754000221"/>
    <n v="25531.607043080003"/>
    <n v="88.913032028971486"/>
    <n v="11.086967971028514"/>
    <n v="8.8196600191339591"/>
    <n v="15.136586517374141"/>
    <n v="33.124982560539188"/>
    <n v="66.875017439460805"/>
    <n v="-10.95238974309159"/>
    <n v="0"/>
    <n v="0.7369942958251906"/>
    <n v="100"/>
    <n v="38.619714385572692"/>
    <n v="30.895771508458154"/>
    <n v="0"/>
    <n v="0"/>
    <n v="40.810353820849485"/>
    <n v="0"/>
    <n v="97.12535229576153"/>
    <n v="100"/>
    <n v="0"/>
    <n v="0"/>
    <n v="33.333333333333336"/>
    <n v="33.333333333333336"/>
    <n v="6.6666666666666679"/>
    <n v="37.562438175124825"/>
    <n v="37.562438175124825"/>
    <s v="1. Deterioro (&lt;40)"/>
  </r>
  <r>
    <s v="13894"/>
    <x v="2"/>
    <x v="3"/>
    <x v="193"/>
    <s v="Rural"/>
    <n v="6"/>
    <s v="G3"/>
    <n v="0"/>
    <n v="2381.1775591799997"/>
    <n v="14277.753587950001"/>
    <n v="19645.579007029999"/>
    <n v="1670.6634472399999"/>
    <n v="645.06890377000002"/>
    <n v="17274.06971648"/>
    <n v="2572.33452033"/>
    <n v="4874.2964211899998"/>
    <n v="2253.4400625999997"/>
    <n v="0"/>
    <n v="283.38152595999782"/>
    <n v="103.10921399999999"/>
    <n v="0"/>
    <n v="47580.325130860001"/>
    <n v="7986.35385924"/>
    <s v="NO"/>
    <n v="56.576213159603441"/>
    <n v="80"/>
    <n v="2213.78521"/>
    <n v="2315.7323510099995"/>
    <n v="16741.341122480004"/>
    <n v="16397.37758642"/>
    <n v="16658.931147130003"/>
    <n v="19645.579007029999"/>
    <n v="386.49073995999782"/>
    <n v="19645.579007029999"/>
    <n v="84.797353853346593"/>
    <n v="15.202646146653407"/>
    <n v="14.891305653791086"/>
    <n v="25.556941639050262"/>
    <n v="16.784992194305438"/>
    <n v="83.215007805694569"/>
    <n v="46.231083788906091"/>
    <n v="70"/>
    <n v="1.9673166152124886"/>
    <n v="100"/>
    <n v="58.794919118279644"/>
    <n v="47.035935294623719"/>
    <n v="0"/>
    <n v="0"/>
    <n v="104.60510534398229"/>
    <n v="100"/>
    <n v="97.945424243233802"/>
    <n v="100"/>
    <n v="0"/>
    <n v="0"/>
    <n v="66.666666666666671"/>
    <n v="66.666666666666671"/>
    <n v="13.333333333333336"/>
    <n v="60.369268627957055"/>
    <n v="60.369268627957055"/>
    <s v="3. Vulnerable (&gt;=60 y &lt;70)"/>
  </r>
  <r>
    <s v="15001"/>
    <x v="2"/>
    <x v="4"/>
    <x v="194"/>
    <s v="Ciudades y aglomeraciones"/>
    <n v="1"/>
    <s v="G1"/>
    <n v="1"/>
    <n v="286.80308300000002"/>
    <n v="136464.96408929001"/>
    <n v="283339.31393096002"/>
    <n v="125978.98693123"/>
    <n v="5579.18164557"/>
    <n v="193093.55927334997"/>
    <n v="25056.742705549997"/>
    <n v="133126.94686560001"/>
    <n v="67780.186481580007"/>
    <n v="2602.9280158800002"/>
    <n v="26614.49061959004"/>
    <n v="29101.813977630001"/>
    <n v="0"/>
    <n v="578248.165439"/>
    <n v="265159.63393399998"/>
    <s v="Si"/>
    <n v="38.750701138920029"/>
    <n v="65"/>
    <n v="126165.84642352001"/>
    <n v="120554.32803080001"/>
    <n v="191378.06292734999"/>
    <n v="176918.17395934006"/>
    <n v="136751.76717229001"/>
    <n v="283339.31393096002"/>
    <n v="58319.232613100045"/>
    <n v="283339.31393096002"/>
    <n v="48.264310827551334"/>
    <n v="51.735689172448666"/>
    <n v="12.976477723981876"/>
    <n v="15.266294910414754"/>
    <n v="45.855680965748249"/>
    <n v="54.144319034251751"/>
    <n v="50.913949487633296"/>
    <n v="70"/>
    <n v="20.58282410725058"/>
    <n v="20"/>
    <n v="42.229260623423038"/>
    <n v="33.783408498738432"/>
    <n v="26.249298861079971"/>
    <n v="100"/>
    <n v="95.552268262931506"/>
    <n v="100"/>
    <n v="92.44433309292134"/>
    <n v="100"/>
    <n v="0"/>
    <n v="2"/>
    <n v="100"/>
    <n v="102"/>
    <n v="20"/>
    <n v="53.783408498738432"/>
    <n v="53.783408498738432"/>
    <s v="2. Riesgo (&gt;=40 y &lt;60)"/>
  </r>
  <r>
    <s v="15022"/>
    <x v="2"/>
    <x v="4"/>
    <x v="195"/>
    <s v="Rural disperso"/>
    <n v="6"/>
    <s v="G4"/>
    <n v="0"/>
    <n v="940.67116999999996"/>
    <n v="3547.5387003400001"/>
    <n v="5631.7105124400005"/>
    <n v="412.98230262000004"/>
    <n v="132.582683"/>
    <n v="4684.6703275400005"/>
    <n v="1828.42292776"/>
    <n v="1545.32205662"/>
    <n v="635.22186425999996"/>
    <n v="0"/>
    <n v="36.939992540000276"/>
    <n v="1525.7345337300001"/>
    <n v="0"/>
    <n v="15872.051383760001"/>
    <n v="4494.8807063199993"/>
    <s v="Si"/>
    <n v="61.468259481887422"/>
    <n v="80"/>
    <n v="399.7"/>
    <n v="545.56498562000002"/>
    <n v="4684.6703275399996"/>
    <n v="4066.6789035300003"/>
    <n v="4488.2098703399997"/>
    <n v="5631.7105124400005"/>
    <n v="1562.6745262700003"/>
    <n v="5631.7105124400005"/>
    <n v="79.695322769625704"/>
    <n v="20.304677230374296"/>
    <n v="39.029916726715228"/>
    <n v="63.36007143107868"/>
    <n v="28.319469220715103"/>
    <n v="71.680530779284894"/>
    <n v="41.106115164717615"/>
    <n v="50"/>
    <n v="27.747777923211366"/>
    <n v="20"/>
    <n v="45.069055888147567"/>
    <n v="36.055244710518053"/>
    <n v="18.531740518112578"/>
    <n v="80.603712888265491"/>
    <n v="136.49361661746309"/>
    <n v="60"/>
    <n v="86.808219558653192"/>
    <n v="80"/>
    <n v="0"/>
    <n v="0"/>
    <n v="73.534570962755154"/>
    <n v="73.534570962755154"/>
    <n v="14.706914192551032"/>
    <n v="50.762158903069086"/>
    <n v="50.762158903069086"/>
    <s v="2. Riesgo (&gt;=40 y &lt;60)"/>
  </r>
  <r>
    <s v="15047"/>
    <x v="2"/>
    <x v="4"/>
    <x v="196"/>
    <s v="Rural"/>
    <n v="6"/>
    <s v="G2"/>
    <n v="0"/>
    <n v="1413.3745369999999"/>
    <n v="15868.091321299999"/>
    <n v="23210.505735259998"/>
    <n v="2866.76911492"/>
    <n v="922.18070608000005"/>
    <n v="18883.232138250001"/>
    <n v="2827.7958871500005"/>
    <n v="5225.55872912"/>
    <n v="2236.2030914500001"/>
    <n v="43.839943130000002"/>
    <n v="2787.0952203399975"/>
    <n v="0"/>
    <n v="0"/>
    <n v="41457.352275110003"/>
    <n v="11841.65260567"/>
    <s v="Si"/>
    <n v="52.18755417894679"/>
    <n v="80"/>
    <n v="2392.72713277"/>
    <n v="3788.9498210000002"/>
    <n v="17434.054877250004"/>
    <n v="16761.401742520004"/>
    <n v="17281.465858299998"/>
    <n v="23210.505735259998"/>
    <n v="2830.9351634699974"/>
    <n v="23210.505735259998"/>
    <n v="74.455361099896407"/>
    <n v="25.544638900103593"/>
    <n v="14.975168797623358"/>
    <n v="17.809587789944104"/>
    <n v="28.563456071890641"/>
    <n v="71.436543928109359"/>
    <n v="42.793569211814855"/>
    <n v="50"/>
    <n v="12.196783627895758"/>
    <n v="60"/>
    <n v="44.95815412363141"/>
    <n v="35.96652329890513"/>
    <n v="27.81244582105321"/>
    <n v="100"/>
    <n v="158.35277533772219"/>
    <n v="0"/>
    <n v="96.141728705880368"/>
    <n v="100"/>
    <n v="0.12094079058443741"/>
    <n v="0"/>
    <n v="66.666666666666671"/>
    <n v="66.787607457251113"/>
    <n v="13.357521491450223"/>
    <n v="49.299856632238466"/>
    <n v="49.324044790355352"/>
    <s v="2. Riesgo (&gt;=40 y &lt;60)"/>
  </r>
  <r>
    <s v="15051"/>
    <x v="2"/>
    <x v="4"/>
    <x v="197"/>
    <s v="Rural"/>
    <n v="6"/>
    <s v="G2"/>
    <n v="0"/>
    <n v="1013.450885"/>
    <n v="5466.1295778500007"/>
    <n v="8634.1192201300018"/>
    <n v="1366.34084545"/>
    <n v="91.00030726"/>
    <n v="6685.3064304199997"/>
    <n v="953.23424249000004"/>
    <n v="2481.1844214799999"/>
    <n v="1139.6030142099999"/>
    <n v="32.360270409999998"/>
    <n v="607.23138244000256"/>
    <n v="1430.7226708699998"/>
    <n v="0"/>
    <n v="64225.421317970002"/>
    <n v="3894.24750834"/>
    <s v="Si"/>
    <n v="45.519264789038715"/>
    <n v="80"/>
    <n v="1491.4"/>
    <n v="1419.5986387099999"/>
    <n v="6685.3064304199997"/>
    <n v="6294.4764573299999"/>
    <n v="6479.5804628500009"/>
    <n v="8634.1192201300018"/>
    <n v="2070.3143237200024"/>
    <n v="8634.1192201300018"/>
    <n v="75.046224144591307"/>
    <n v="24.953775855408693"/>
    <n v="14.258646965717528"/>
    <n v="16.957446579304552"/>
    <n v="6.0634051570641949"/>
    <n v="93.936594842935804"/>
    <n v="45.929798863167086"/>
    <n v="70"/>
    <n v="23.978292063574614"/>
    <n v="20"/>
    <n v="45.169563455529818"/>
    <n v="36.135650764423858"/>
    <n v="34.480735210961285"/>
    <n v="100"/>
    <n v="95.185640251441583"/>
    <n v="100"/>
    <n v="94.153895903535329"/>
    <n v="100"/>
    <n v="0"/>
    <n v="0"/>
    <n v="100"/>
    <n v="100"/>
    <n v="20"/>
    <n v="56.135650764423858"/>
    <n v="56.135650764423858"/>
    <s v="2. Riesgo (&gt;=40 y &lt;60)"/>
  </r>
  <r>
    <s v="15087"/>
    <x v="2"/>
    <x v="4"/>
    <x v="198"/>
    <s v="Rural"/>
    <n v="6"/>
    <s v="G2"/>
    <n v="0"/>
    <n v="1042.06168"/>
    <n v="7654.705473"/>
    <n v="10560.691159"/>
    <n v="1615.6243990000003"/>
    <n v="168.33908700000001"/>
    <n v="10026.677002"/>
    <n v="3170.1708859999999"/>
    <n v="2877.3286030000004"/>
    <n v="1419.8955435100006"/>
    <n v="19.653063489999997"/>
    <n v="82.584861510000337"/>
    <n v="2111.3436179999999"/>
    <n v="0"/>
    <n v="185345.84943757998"/>
    <n v="5872.8298877799998"/>
    <s v="Si"/>
    <n v="47.282130962965297"/>
    <n v="80"/>
    <n v="1494.60519"/>
    <n v="1783.9634860000001"/>
    <n v="9020.6732379999994"/>
    <n v="8405.1686850000006"/>
    <n v="8696.7671530000007"/>
    <n v="10560.691159"/>
    <n v="2213.5815430000002"/>
    <n v="10560.691159"/>
    <n v="82.350359669295585"/>
    <n v="17.649640330704415"/>
    <n v="31.617363213830991"/>
    <n v="37.601726795402676"/>
    <n v="3.1685791214643992"/>
    <n v="96.831420878535596"/>
    <n v="49.347701963187987"/>
    <n v="70"/>
    <n v="20.96057454642586"/>
    <n v="20"/>
    <n v="48.416557600928535"/>
    <n v="38.73324608074283"/>
    <n v="32.717869037034703"/>
    <n v="100"/>
    <n v="119.36018273829224"/>
    <n v="80"/>
    <n v="93.176733745246892"/>
    <n v="100"/>
    <n v="6.3084735087927668E-2"/>
    <n v="0"/>
    <n v="93.333333333333329"/>
    <n v="93.396418068421255"/>
    <n v="18.679283613684252"/>
    <n v="57.399912747409502"/>
    <n v="57.412529694427079"/>
    <s v="2. Riesgo (&gt;=40 y &lt;60)"/>
  </r>
  <r>
    <s v="15090"/>
    <x v="2"/>
    <x v="4"/>
    <x v="199"/>
    <s v="Rural disperso"/>
    <n v="6"/>
    <s v="G2"/>
    <n v="0"/>
    <n v="1116.4327619999999"/>
    <n v="3275.4482858800002"/>
    <n v="5052.7865691000006"/>
    <n v="219.61055500000001"/>
    <n v="120.50417165"/>
    <n v="3178.2865629899998"/>
    <n v="502.86937375000002"/>
    <n v="1466.9210816499999"/>
    <n v="508.81099572999995"/>
    <n v="0"/>
    <n v="988.27664219000053"/>
    <n v="375.53153750000001"/>
    <n v="0"/>
    <n v="34208.928235060004"/>
    <n v="1258.4203115400001"/>
    <s v="Si"/>
    <n v="47.013040819382717"/>
    <n v="80"/>
    <n v="343.91180000000003"/>
    <n v="340.11472664999997"/>
    <n v="3106.3998409899996"/>
    <n v="2848.5310023899997"/>
    <n v="4391.8810478800006"/>
    <n v="5052.7865691000006"/>
    <n v="1363.8081796900005"/>
    <n v="5052.7865691000006"/>
    <n v="86.919979457241951"/>
    <n v="13.080020542758049"/>
    <n v="15.822027491344942"/>
    <n v="18.816735318986019"/>
    <n v="3.6786312125682787"/>
    <n v="96.321368787431723"/>
    <n v="34.685642063149494"/>
    <n v="40"/>
    <n v="26.991208930737031"/>
    <n v="20"/>
    <n v="37.643624929835163"/>
    <n v="30.114899943868132"/>
    <n v="32.986959180617283"/>
    <n v="100"/>
    <n v="98.895916525690566"/>
    <n v="100"/>
    <n v="91.698787928156165"/>
    <n v="100"/>
    <n v="0"/>
    <n v="0"/>
    <n v="100"/>
    <n v="100"/>
    <n v="20"/>
    <n v="50.114899943868132"/>
    <n v="50.114899943868132"/>
    <s v="2. Riesgo (&gt;=40 y &lt;60)"/>
  </r>
  <r>
    <s v="15092"/>
    <x v="2"/>
    <x v="4"/>
    <x v="200"/>
    <s v="Rural disperso"/>
    <n v="6"/>
    <s v="G4"/>
    <n v="0"/>
    <n v="1655.0779869999999"/>
    <n v="3639.3947942899999"/>
    <n v="5865.8501811200003"/>
    <n v="333.93635800000004"/>
    <n v="70.803253999999995"/>
    <n v="4368.1643837600004"/>
    <n v="1161.21108847"/>
    <n v="2059.817599"/>
    <n v="1173.0028758399999"/>
    <n v="0"/>
    <n v="777.39833420000105"/>
    <n v="1574.60153842"/>
    <n v="0"/>
    <n v="26128.207948200001"/>
    <n v="1750.6456522999999"/>
    <s v="Si"/>
    <n v="35.483683396131056"/>
    <n v="80"/>
    <n v="318.7"/>
    <n v="404.73961200000002"/>
    <n v="4201.6371237599997"/>
    <n v="3293.5579351200004"/>
    <n v="5294.4727812900001"/>
    <n v="5865.8501811200003"/>
    <n v="2351.999872620001"/>
    <n v="5865.8501811200003"/>
    <n v="90.259256847898143"/>
    <n v="9.7407431521018566"/>
    <n v="26.583502507075071"/>
    <n v="43.154911898227098"/>
    <n v="6.7002132552324696"/>
    <n v="93.29978674476753"/>
    <n v="56.946929495576171"/>
    <n v="80"/>
    <n v="40.096487295059418"/>
    <n v="0"/>
    <n v="45.239088359019298"/>
    <n v="36.191270687215443"/>
    <n v="44.516316603868944"/>
    <n v="100"/>
    <n v="126.99705428302481"/>
    <n v="70"/>
    <n v="78.387491306546508"/>
    <n v="70"/>
    <n v="0"/>
    <n v="0"/>
    <n v="80"/>
    <n v="80"/>
    <n v="16"/>
    <n v="52.191270687215443"/>
    <n v="52.191270687215443"/>
    <s v="2. Riesgo (&gt;=40 y &lt;60)"/>
  </r>
  <r>
    <s v="15097"/>
    <x v="2"/>
    <x v="4"/>
    <x v="201"/>
    <s v="Rural"/>
    <n v="6"/>
    <s v="G3"/>
    <n v="0"/>
    <n v="1334.6530984000001"/>
    <n v="7657.89936132"/>
    <n v="10555.49950939"/>
    <n v="591.73236711000004"/>
    <n v="209.65392968"/>
    <n v="9476.2347435499996"/>
    <n v="1908.1816834699998"/>
    <n v="2177.4492901900003"/>
    <n v="774.70224764000022"/>
    <n v="19.663046999999999"/>
    <n v="462.37990329000058"/>
    <n v="1423.2498252600001"/>
    <n v="0"/>
    <n v="48513.90246813"/>
    <n v="3760.9919261300001"/>
    <s v="Si"/>
    <n v="57.6818901761986"/>
    <n v="80"/>
    <n v="749.78178200000002"/>
    <n v="801.38629678999996"/>
    <n v="8690.3725635500014"/>
    <n v="8329.8540896100003"/>
    <n v="8992.5524597200001"/>
    <n v="10555.49950939"/>
    <n v="1905.2927755500007"/>
    <n v="10555.49950939"/>
    <n v="85.193054594151349"/>
    <n v="14.806945405848651"/>
    <n v="20.136496563350796"/>
    <n v="34.558908362308486"/>
    <n v="7.752400311644049"/>
    <n v="92.247599688355947"/>
    <n v="35.578428904417848"/>
    <n v="50"/>
    <n v="18.050237924364293"/>
    <n v="40"/>
    <n v="46.322690691302611"/>
    <n v="37.058152553042092"/>
    <n v="22.3181098238014"/>
    <n v="97.072507284905711"/>
    <n v="106.88260451625642"/>
    <n v="100"/>
    <n v="95.85151877777804"/>
    <n v="100"/>
    <n v="0"/>
    <n v="0"/>
    <n v="99.02416909496857"/>
    <n v="99.02416909496857"/>
    <n v="19.804833818993714"/>
    <n v="56.862986372035806"/>
    <n v="56.862986372035806"/>
    <s v="2. Riesgo (&gt;=40 y &lt;60)"/>
  </r>
  <r>
    <s v="15104"/>
    <x v="2"/>
    <x v="4"/>
    <x v="202"/>
    <s v="Rural"/>
    <n v="6"/>
    <s v="G2"/>
    <n v="0"/>
    <n v="1580.38412354"/>
    <n v="6605.1530074399998"/>
    <n v="10977.669168570001"/>
    <n v="1748.05977005"/>
    <n v="110.26169299999999"/>
    <n v="8571.1318625300009"/>
    <n v="2242.5864743299999"/>
    <n v="3475.5531035899999"/>
    <n v="2020.59471386"/>
    <n v="45"/>
    <n v="1195.8650503100016"/>
    <n v="726.39679002999992"/>
    <n v="0"/>
    <n v="183382.82724399999"/>
    <n v="3967.6446930000002"/>
    <s v="Si"/>
    <n v="49.664748623348906"/>
    <n v="80"/>
    <n v="1212.5"/>
    <n v="1858.3214630499999"/>
    <n v="8326.8457285299992"/>
    <n v="7077.1445176299994"/>
    <n v="8185.5371309799993"/>
    <n v="10977.669168570001"/>
    <n v="1967.2618403400015"/>
    <n v="10977.669168570001"/>
    <n v="74.565347208821777"/>
    <n v="25.434652791178223"/>
    <n v="26.164414575556883"/>
    <n v="31.116673518219486"/>
    <n v="2.1635857362591815"/>
    <n v="97.836414263740821"/>
    <n v="58.137356951124382"/>
    <n v="80"/>
    <n v="17.920578677780153"/>
    <n v="40"/>
    <n v="54.877548114627714"/>
    <n v="43.902038491702172"/>
    <n v="30.335251376651094"/>
    <n v="100"/>
    <n v="153.2636258185567"/>
    <n v="0"/>
    <n v="84.991901475751035"/>
    <n v="80"/>
    <n v="0"/>
    <n v="0"/>
    <n v="60"/>
    <n v="60"/>
    <n v="12"/>
    <n v="55.902038491702172"/>
    <n v="55.902038491702172"/>
    <s v="2. Riesgo (&gt;=40 y &lt;60)"/>
  </r>
  <r>
    <s v="15106"/>
    <x v="2"/>
    <x v="4"/>
    <x v="22"/>
    <s v="Rural"/>
    <n v="6"/>
    <s v="G2"/>
    <n v="0"/>
    <n v="1046.01098194"/>
    <n v="3510.87219267"/>
    <n v="5834.9817532399993"/>
    <n v="549.55480611000007"/>
    <n v="157.69113909000001"/>
    <n v="4206.0328605699997"/>
    <n v="1248.17588931"/>
    <n v="1754.30512714"/>
    <n v="942.48565554000004"/>
    <n v="51.567827000000001"/>
    <n v="817.12942106999981"/>
    <n v="276.46076424"/>
    <n v="0"/>
    <n v="19153.323449830001"/>
    <n v="2705.9539221499999"/>
    <s v="Si"/>
    <n v="34.317539954873766"/>
    <n v="80"/>
    <n v="390.99257899999998"/>
    <n v="707.24594520000005"/>
    <n v="4206.0328605699997"/>
    <n v="3517.55417291"/>
    <n v="4556.8831746100004"/>
    <n v="5834.9817532399993"/>
    <n v="1145.1580123099998"/>
    <n v="5834.9817532399993"/>
    <n v="78.095928441930312"/>
    <n v="21.904071558069688"/>
    <n v="29.675847305216912"/>
    <n v="35.292731251691464"/>
    <n v="14.127855822191616"/>
    <n v="85.87214417780838"/>
    <n v="53.72415784228545"/>
    <n v="70"/>
    <n v="19.62573424799703"/>
    <n v="40"/>
    <n v="50.613789397513905"/>
    <n v="40.491031518011127"/>
    <n v="45.682460045126234"/>
    <n v="100"/>
    <n v="180.884749017193"/>
    <n v="0"/>
    <n v="83.631162416389273"/>
    <n v="80"/>
    <n v="0"/>
    <n v="0"/>
    <n v="60"/>
    <n v="60"/>
    <n v="12"/>
    <n v="52.491031518011127"/>
    <n v="52.491031518011127"/>
    <s v="2. Riesgo (&gt;=40 y &lt;60)"/>
  </r>
  <r>
    <s v="15109"/>
    <x v="2"/>
    <x v="4"/>
    <x v="203"/>
    <s v="Rural"/>
    <n v="6"/>
    <s v="G4"/>
    <n v="0"/>
    <n v="1143.2031119999999"/>
    <n v="6054.4725535600001"/>
    <n v="8718.5812633300011"/>
    <n v="692.46145999999999"/>
    <n v="32.225839000000001"/>
    <n v="7161.8968834399993"/>
    <n v="1268.734966"/>
    <n v="1867.8904109999999"/>
    <n v="625.01864704000013"/>
    <n v="9.8765739999999997"/>
    <n v="881.24847393000164"/>
    <n v="1875.3253956400001"/>
    <n v="0"/>
    <n v="28661.345640740001"/>
    <n v="3597.5175433000004"/>
    <s v="Si"/>
    <n v="55.442299752636714"/>
    <n v="80"/>
    <n v="688.13397499999996"/>
    <n v="724.68729900000005"/>
    <n v="6594.4610254400004"/>
    <n v="6395.7186064400003"/>
    <n v="7197.6756655600002"/>
    <n v="8718.5812633300011"/>
    <n v="2766.4504435700019"/>
    <n v="8718.5812633300011"/>
    <n v="82.555583852078456"/>
    <n v="17.444416147921544"/>
    <n v="17.715068879777025"/>
    <n v="28.75814564218301"/>
    <n v="12.551809633761204"/>
    <n v="87.448190366238791"/>
    <n v="33.461205398307499"/>
    <n v="40"/>
    <n v="31.730511651082274"/>
    <n v="0"/>
    <n v="34.730150431268669"/>
    <n v="27.784120345014937"/>
    <n v="24.557700247363286"/>
    <n v="100"/>
    <n v="105.31194873788932"/>
    <n v="100"/>
    <n v="96.986221948491391"/>
    <n v="100"/>
    <n v="0"/>
    <n v="0"/>
    <n v="100"/>
    <n v="100"/>
    <n v="20"/>
    <n v="47.784120345014941"/>
    <n v="47.784120345014941"/>
    <s v="2. Riesgo (&gt;=40 y &lt;60)"/>
  </r>
  <r>
    <s v="15114"/>
    <x v="2"/>
    <x v="4"/>
    <x v="204"/>
    <s v="Rural"/>
    <n v="6"/>
    <s v="G1"/>
    <n v="0"/>
    <n v="1824.170595"/>
    <n v="3495.3718588200004"/>
    <n v="6543.2170144500005"/>
    <n v="644.10576948999994"/>
    <n v="113.66825661"/>
    <n v="3452.8723117600002"/>
    <n v="1066.74604503"/>
    <n v="2581.9446210999999"/>
    <n v="1555.90412993"/>
    <n v="23.77441859"/>
    <n v="2064.3042115200005"/>
    <n v="66.630968979999992"/>
    <n v="0"/>
    <n v="26023.69634124"/>
    <n v="742.90380604999996"/>
    <s v="Si"/>
    <n v="38.780139079095036"/>
    <n v="80"/>
    <n v="318.2"/>
    <n v="757.77402610000001"/>
    <n v="3452.8723117599998"/>
    <n v="3419.6512337599997"/>
    <n v="5319.5424538200004"/>
    <n v="6543.2170144500005"/>
    <n v="2154.7095990900007"/>
    <n v="6543.2170144500005"/>
    <n v="81.298579002841493"/>
    <n v="18.701420997158507"/>
    <n v="30.894453912958557"/>
    <n v="36.346060507605671"/>
    <n v="2.8547205451083952"/>
    <n v="97.145279454891607"/>
    <n v="60.260941199704341"/>
    <n v="80"/>
    <n v="32.930431534389783"/>
    <n v="0"/>
    <n v="46.438552191931159"/>
    <n v="37.150841753544931"/>
    <n v="41.219860920904964"/>
    <n v="100"/>
    <n v="238.1439428346952"/>
    <n v="0"/>
    <n v="99.03787122718515"/>
    <n v="100"/>
    <n v="0.29387848495562541"/>
    <n v="0"/>
    <n v="66.666666666666671"/>
    <n v="66.960545151622298"/>
    <n v="13.392109030324461"/>
    <n v="50.484175086878267"/>
    <n v="50.542950783869394"/>
    <s v="2. Riesgo (&gt;=40 y &lt;60)"/>
  </r>
  <r>
    <s v="15131"/>
    <x v="2"/>
    <x v="4"/>
    <x v="26"/>
    <s v="Rural disperso"/>
    <n v="6"/>
    <s v="G3"/>
    <n v="0"/>
    <n v="1070.294506"/>
    <n v="4708.0251980000003"/>
    <n v="7854.5021890000007"/>
    <n v="790.56061900000009"/>
    <n v="117.64635699999999"/>
    <n v="6156.2834149999999"/>
    <n v="2471.4053990000002"/>
    <n v="2148.11598"/>
    <n v="1011.5251039999998"/>
    <n v="123.16238"/>
    <n v="561.62789800000064"/>
    <n v="2337.6753760000001"/>
    <n v="0"/>
    <n v="24280.566277000002"/>
    <n v="4393.7623059999996"/>
    <s v="Si"/>
    <n v="41.655794319555852"/>
    <n v="80"/>
    <n v="671.34237800000005"/>
    <n v="908.20697600000005"/>
    <n v="6156.2834149999999"/>
    <n v="4860.7856920000004"/>
    <n v="5778.3197040000005"/>
    <n v="7854.5021890000007"/>
    <n v="3022.4656540000005"/>
    <n v="7854.5021890000007"/>
    <n v="73.566975537830601"/>
    <n v="26.433024462169399"/>
    <n v="40.144438330735952"/>
    <n v="68.897186815171963"/>
    <n v="18.095798326425495"/>
    <n v="81.904201673574505"/>
    <n v="47.088942748798871"/>
    <n v="70"/>
    <n v="38.480677467158579"/>
    <n v="0"/>
    <n v="49.446882590183165"/>
    <n v="39.557506072146538"/>
    <n v="38.344205680444148"/>
    <n v="100"/>
    <n v="135.28223537826477"/>
    <n v="60"/>
    <n v="78.95649638475912"/>
    <n v="70"/>
    <n v="4.8006490602694685E-2"/>
    <n v="0"/>
    <n v="76.666666666666671"/>
    <n v="76.71467315726936"/>
    <n v="15.342934631453872"/>
    <n v="54.890839405479873"/>
    <n v="54.90044070360041"/>
    <s v="2. Riesgo (&gt;=40 y &lt;60)"/>
  </r>
  <r>
    <s v="15135"/>
    <x v="2"/>
    <x v="4"/>
    <x v="205"/>
    <s v="Rural disperso"/>
    <n v="6"/>
    <s v="G1"/>
    <n v="0"/>
    <n v="1121.8449439999999"/>
    <n v="4499.1746077200005"/>
    <n v="9378.5673132000011"/>
    <n v="3029.1451880000004"/>
    <n v="281.20357537000001"/>
    <n v="6534.1736932599997"/>
    <n v="2115.4082875200002"/>
    <n v="4432.841387370001"/>
    <n v="3426.5977882200009"/>
    <n v="0"/>
    <n v="1838.1500207900008"/>
    <n v="1544.2408740000001"/>
    <n v="0"/>
    <n v="32484.93315646"/>
    <n v="2603.3184588099998"/>
    <s v="Si"/>
    <n v="47.08511554466471"/>
    <n v="80"/>
    <n v="2384.2951029999999"/>
    <n v="3310.3487633699997"/>
    <n v="6534.1736932599997"/>
    <n v="5784.6785472599986"/>
    <n v="5621.0195517200009"/>
    <n v="9378.5673132000011"/>
    <n v="3382.3908947900009"/>
    <n v="9378.5673132000011"/>
    <n v="59.934735914392974"/>
    <n v="40.065264085607026"/>
    <n v="32.374534054735086"/>
    <n v="38.087314214198983"/>
    <n v="8.0139258599407039"/>
    <n v="91.986074140059301"/>
    <n v="77.300257076263151"/>
    <n v="100"/>
    <n v="36.065112952054044"/>
    <n v="0"/>
    <n v="54.027730487973052"/>
    <n v="43.222184390378445"/>
    <n v="32.91488445533529"/>
    <n v="100"/>
    <n v="138.83972496545451"/>
    <n v="60"/>
    <n v="88.529610916631967"/>
    <n v="80"/>
    <n v="0"/>
    <n v="0"/>
    <n v="80"/>
    <n v="80"/>
    <n v="16"/>
    <n v="59.222184390378445"/>
    <n v="59.222184390378445"/>
    <s v="2. Riesgo (&gt;=40 y &lt;60)"/>
  </r>
  <r>
    <s v="15162"/>
    <x v="2"/>
    <x v="4"/>
    <x v="206"/>
    <s v="Intermedio"/>
    <n v="6"/>
    <s v="G3"/>
    <n v="0"/>
    <n v="783.65101300000003"/>
    <n v="3830.0799458400002"/>
    <n v="5632.0403501800001"/>
    <n v="486.94685612000001"/>
    <n v="37.879753000000001"/>
    <n v="4739.3304361800001"/>
    <n v="525.51491361000001"/>
    <n v="1317.3699561200001"/>
    <n v="651.68995437000012"/>
    <n v="0"/>
    <n v="261.93572225000025"/>
    <n v="392.10359799999998"/>
    <n v="0"/>
    <n v="16331.381743299999"/>
    <n v="2598.4001248699997"/>
    <s v="Si"/>
    <n v="42.359859080817159"/>
    <n v="80"/>
    <n v="242.82"/>
    <n v="524.82660912000006"/>
    <n v="4704.424626179999"/>
    <n v="4491.0003461800006"/>
    <n v="4613.7309588400003"/>
    <n v="5632.0403501800001"/>
    <n v="654.03932025000017"/>
    <n v="5632.0403501800001"/>
    <n v="81.919351992791476"/>
    <n v="18.080648007208524"/>
    <n v="11.088378847742383"/>
    <n v="19.030235338113968"/>
    <n v="15.910473257634809"/>
    <n v="84.089526742365194"/>
    <n v="49.469015999833324"/>
    <n v="70"/>
    <n v="11.612830867397763"/>
    <n v="60"/>
    <n v="50.240082017537546"/>
    <n v="40.192065614030042"/>
    <n v="37.640140919182841"/>
    <n v="100"/>
    <n v="216.13813076352858"/>
    <n v="0"/>
    <n v="95.463328739240538"/>
    <n v="100"/>
    <n v="0"/>
    <n v="0"/>
    <n v="66.666666666666671"/>
    <n v="66.666666666666671"/>
    <n v="13.333333333333336"/>
    <n v="53.525398947363378"/>
    <n v="53.525398947363378"/>
    <s v="2. Riesgo (&gt;=40 y &lt;60)"/>
  </r>
  <r>
    <s v="15172"/>
    <x v="2"/>
    <x v="4"/>
    <x v="207"/>
    <s v="Rural"/>
    <n v="6"/>
    <s v="G3"/>
    <n v="0"/>
    <n v="964.29077600000005"/>
    <n v="4132.4684738200003"/>
    <n v="6453.5404876800003"/>
    <n v="600.35292100000004"/>
    <n v="135.98640180000001"/>
    <n v="4845.7755484600002"/>
    <n v="1211.89717455"/>
    <n v="1727.6333938"/>
    <n v="693.73136780000004"/>
    <n v="0"/>
    <n v="671.51291322000088"/>
    <n v="864.48530352"/>
    <n v="0"/>
    <n v="48949.703813"/>
    <n v="959.35641399999997"/>
    <s v="Si"/>
    <n v="48.385905892786447"/>
    <n v="80"/>
    <n v="820.18200000000002"/>
    <n v="719.60732279999991"/>
    <n v="4748.1255484599988"/>
    <n v="4667.2574719599988"/>
    <n v="5096.7592498200002"/>
    <n v="6453.5404876800003"/>
    <n v="1535.9982167400008"/>
    <n v="6453.5404876800003"/>
    <n v="78.976172219727516"/>
    <n v="21.023827780272484"/>
    <n v="25.009354280454531"/>
    <n v="42.921864787134211"/>
    <n v="1.9598819589695153"/>
    <n v="98.040118041030482"/>
    <n v="40.155010333188201"/>
    <n v="50"/>
    <n v="23.800861243100073"/>
    <n v="20"/>
    <n v="46.397162121687437"/>
    <n v="37.117729697349951"/>
    <n v="31.614094107213553"/>
    <n v="100"/>
    <n v="87.737517136440445"/>
    <n v="80"/>
    <n v="98.296842076422593"/>
    <n v="100"/>
    <n v="0"/>
    <n v="0"/>
    <n v="93.333333333333329"/>
    <n v="93.333333333333329"/>
    <n v="18.666666666666668"/>
    <n v="55.784396364016615"/>
    <n v="55.784396364016615"/>
    <s v="2. Riesgo (&gt;=40 y &lt;60)"/>
  </r>
  <r>
    <s v="15176"/>
    <x v="2"/>
    <x v="4"/>
    <x v="208"/>
    <s v="Intermedio"/>
    <n v="5"/>
    <s v="G1"/>
    <n v="0"/>
    <n v="1644.3768640000001"/>
    <n v="33969.548997689999"/>
    <n v="57509.252526760007"/>
    <n v="16779.321067569999"/>
    <n v="1524.3855535999999"/>
    <n v="48585.929695320003"/>
    <n v="7830.3122652100001"/>
    <n v="20076.190485170002"/>
    <n v="10270.820639850001"/>
    <n v="260.08417700000001"/>
    <n v="1675.952537120007"/>
    <n v="5993.4651850600003"/>
    <n v="0"/>
    <n v="245272.54592292002"/>
    <n v="43610.684087059999"/>
    <s v="Si"/>
    <n v="49.836963278767676"/>
    <n v="80"/>
    <n v="18479.549725000001"/>
    <n v="16068.392077170001"/>
    <n v="46027.930144320009"/>
    <n v="42587.736824040017"/>
    <n v="35613.925861689997"/>
    <n v="57509.252526760007"/>
    <n v="7929.5018991800071"/>
    <n v="57509.252526760007"/>
    <n v="61.927297429432329"/>
    <n v="38.072702570567671"/>
    <n v="16.116419536095133"/>
    <n v="18.960307933430524"/>
    <n v="17.780499616441052"/>
    <n v="82.219500383558952"/>
    <n v="51.159210944112679"/>
    <n v="70"/>
    <n v="13.788219374769788"/>
    <n v="60"/>
    <n v="53.85050217751143"/>
    <n v="43.080401742009144"/>
    <n v="30.163036721232324"/>
    <n v="100"/>
    <n v="86.952292216470653"/>
    <n v="80"/>
    <n v="92.525856997059606"/>
    <n v="100"/>
    <n v="0"/>
    <n v="0"/>
    <n v="93.333333333333329"/>
    <n v="93.333333333333329"/>
    <n v="18.666666666666668"/>
    <n v="61.747068408675815"/>
    <n v="61.747068408675815"/>
    <s v="3. Vulnerable (&gt;=60 y &lt;70)"/>
  </r>
  <r>
    <s v="15180"/>
    <x v="2"/>
    <x v="4"/>
    <x v="209"/>
    <s v="Rural disperso"/>
    <n v="6"/>
    <s v="G4"/>
    <n v="0"/>
    <n v="1532.352347"/>
    <n v="6271.9467406700005"/>
    <n v="9079.2846056900016"/>
    <n v="527.64035471"/>
    <n v="96.379320140000004"/>
    <n v="7695.2679181699996"/>
    <n v="2023.74415247"/>
    <n v="2223.7156118499997"/>
    <n v="888.21899075999977"/>
    <n v="43.291499999999999"/>
    <n v="338.56590843000231"/>
    <n v="1158.7559151300002"/>
    <n v="0"/>
    <n v="32791.07646222"/>
    <n v="2860.3579850000001"/>
    <s v="Si"/>
    <n v="53.801473456416986"/>
    <n v="80"/>
    <n v="533.90009999999995"/>
    <n v="624.01967485"/>
    <n v="7405.22207617"/>
    <n v="6982.9331718599997"/>
    <n v="7804.2990876700005"/>
    <n v="9079.2846056900016"/>
    <n v="1540.6133235600025"/>
    <n v="9079.2846056900016"/>
    <n v="85.9572028701362"/>
    <n v="14.0427971298638"/>
    <n v="26.298553526532231"/>
    <n v="42.692333720368737"/>
    <n v="8.7229767778302154"/>
    <n v="91.277023222169788"/>
    <n v="39.943011868368103"/>
    <n v="50"/>
    <n v="16.968443996066583"/>
    <n v="40"/>
    <n v="47.602430814480464"/>
    <n v="38.081944651584372"/>
    <n v="26.198526543583014"/>
    <n v="100"/>
    <n v="116.87948266913605"/>
    <n v="80"/>
    <n v="94.297417417515049"/>
    <n v="100"/>
    <n v="0"/>
    <n v="0"/>
    <n v="93.333333333333329"/>
    <n v="93.333333333333329"/>
    <n v="18.666666666666668"/>
    <n v="56.748611318251037"/>
    <n v="56.748611318251037"/>
    <s v="2. Riesgo (&gt;=40 y &lt;60)"/>
  </r>
  <r>
    <s v="15183"/>
    <x v="2"/>
    <x v="4"/>
    <x v="210"/>
    <s v="Rural disperso"/>
    <n v="6"/>
    <s v="G4"/>
    <n v="0"/>
    <n v="2782.6009410000001"/>
    <n v="12837.734326010001"/>
    <n v="18438.69234673"/>
    <n v="637.89659129999995"/>
    <n v="681.25801300000001"/>
    <n v="15259.492025670001"/>
    <n v="3941.4586876600001"/>
    <n v="4114.0895272300004"/>
    <n v="2484.4080338500003"/>
    <n v="0"/>
    <n v="1761.27290068"/>
    <n v="2394.8070510100001"/>
    <n v="0"/>
    <n v="50107.798231809997"/>
    <n v="5763.2913148400003"/>
    <s v="Si"/>
    <n v="34.109562158785252"/>
    <n v="80"/>
    <n v="1335.9900700000001"/>
    <n v="1319.1546042999998"/>
    <n v="15047.737952669999"/>
    <n v="12402.288148419997"/>
    <n v="15620.335267010001"/>
    <n v="18438.69234673"/>
    <n v="4156.0799516900006"/>
    <n v="18438.69234673"/>
    <n v="84.714983976508407"/>
    <n v="15.285016023491593"/>
    <n v="25.829553703554179"/>
    <n v="41.930972570327832"/>
    <n v="11.501785187562447"/>
    <n v="88.498214812437553"/>
    <n v="60.387797042490277"/>
    <n v="80"/>
    <n v="22.539992931912323"/>
    <n v="20"/>
    <n v="49.1428406812514"/>
    <n v="39.314272545001124"/>
    <n v="45.890437841214748"/>
    <n v="100"/>
    <n v="98.739850985569049"/>
    <n v="100"/>
    <n v="82.419618067706935"/>
    <n v="80"/>
    <n v="0"/>
    <n v="0"/>
    <n v="93.333333333333329"/>
    <n v="93.333333333333329"/>
    <n v="18.666666666666668"/>
    <n v="57.980939211667788"/>
    <n v="57.980939211667788"/>
    <s v="2. Riesgo (&gt;=40 y &lt;60)"/>
  </r>
  <r>
    <s v="15185"/>
    <x v="2"/>
    <x v="4"/>
    <x v="211"/>
    <s v="Rural disperso"/>
    <n v="6"/>
    <s v="G4"/>
    <n v="0"/>
    <n v="1269.0438409999999"/>
    <n v="7879.2342940299995"/>
    <n v="13265.46103991"/>
    <n v="2430.29854548"/>
    <n v="64.660745000000006"/>
    <n v="8265.1799486199998"/>
    <n v="1830.9037160299999"/>
    <n v="3764.0031314799999"/>
    <n v="2033.4508503"/>
    <n v="67.670158000000001"/>
    <n v="3595.32820111"/>
    <n v="875.94391900000005"/>
    <n v="0"/>
    <n v="51516.428752800006"/>
    <n v="4193.3702510100002"/>
    <s v="Si"/>
    <n v="75.622345508565402"/>
    <n v="80"/>
    <n v="929.45"/>
    <n v="2494.9592904800002"/>
    <n v="7939.58055762"/>
    <n v="6675.6219082600001"/>
    <n v="9148.2781350299992"/>
    <n v="13265.46103991"/>
    <n v="4538.9422781100002"/>
    <n v="13265.46103991"/>
    <n v="68.963137485435382"/>
    <n v="31.036862514564618"/>
    <n v="22.152012750015174"/>
    <n v="35.960955797336403"/>
    <n v="8.1398698483774137"/>
    <n v="91.860130151622585"/>
    <n v="54.023622703535061"/>
    <n v="70"/>
    <n v="34.216242198098492"/>
    <n v="0"/>
    <n v="45.771589692704723"/>
    <n v="36.617271754163781"/>
    <n v="4.3776544914345976"/>
    <n v="19.040586360830279"/>
    <n v="268.43394378180648"/>
    <n v="0"/>
    <n v="84.080284340122745"/>
    <n v="80"/>
    <n v="0"/>
    <n v="0"/>
    <n v="33.013528786943425"/>
    <n v="33.013528786943425"/>
    <n v="6.6027057573886854"/>
    <n v="43.219977511552464"/>
    <n v="43.219977511552464"/>
    <s v="2. Riesgo (&gt;=40 y &lt;60)"/>
  </r>
  <r>
    <s v="15187"/>
    <x v="2"/>
    <x v="4"/>
    <x v="212"/>
    <s v="Intermedio"/>
    <n v="6"/>
    <s v="G2"/>
    <n v="0"/>
    <n v="1716.3287170000001"/>
    <n v="4837.4101579399994"/>
    <n v="8374.5628363199994"/>
    <n v="1042.2810746"/>
    <n v="422.25040686"/>
    <n v="5807.7072128999998"/>
    <n v="2355.6199526199998"/>
    <n v="3187.0555916900003"/>
    <n v="1835.4588774200001"/>
    <n v="6.6038560000000004"/>
    <n v="1215.2589091499995"/>
    <n v="329.01513899999998"/>
    <n v="0"/>
    <n v="59150.78188491"/>
    <n v="2267.0264513899997"/>
    <s v="Si"/>
    <n v="39.785071441662026"/>
    <n v="80"/>
    <n v="946"/>
    <n v="1464.5314814600001"/>
    <n v="5807.7072129000007"/>
    <n v="5090.3730968700002"/>
    <n v="6553.7388749399997"/>
    <n v="8374.5628363199994"/>
    <n v="1550.8779041499993"/>
    <n v="8374.5628363199994"/>
    <n v="78.257683452046123"/>
    <n v="21.742316547953877"/>
    <n v="40.56023945883031"/>
    <n v="48.237262309713408"/>
    <n v="3.8326229665078064"/>
    <n v="96.167377033492187"/>
    <n v="57.591053077511937"/>
    <n v="80"/>
    <n v="18.518911786343409"/>
    <n v="40"/>
    <n v="57.229391178231893"/>
    <n v="45.783512942585517"/>
    <n v="40.214928558337974"/>
    <n v="100"/>
    <n v="154.81305300845668"/>
    <n v="0"/>
    <n v="87.648583343928422"/>
    <n v="80"/>
    <n v="0.24107180572026465"/>
    <n v="0"/>
    <n v="60"/>
    <n v="60.241071805720267"/>
    <n v="12.048214361144055"/>
    <n v="57.783512942585517"/>
    <n v="57.831727303729572"/>
    <s v="2. Riesgo (&gt;=40 y &lt;60)"/>
  </r>
  <r>
    <s v="15189"/>
    <x v="2"/>
    <x v="4"/>
    <x v="213"/>
    <s v="Rural"/>
    <n v="6"/>
    <s v="G3"/>
    <n v="0"/>
    <n v="1075.9287690000001"/>
    <n v="5229.1787448900004"/>
    <n v="7817.9417737200001"/>
    <n v="578.04628749999995"/>
    <n v="160.24019899999999"/>
    <n v="6605.0128090999988"/>
    <n v="1564.8212265699999"/>
    <n v="1833.5465557"/>
    <n v="730.40128257000015"/>
    <n v="66.110793999999999"/>
    <n v="995.24026049000076"/>
    <n v="876.39960171000007"/>
    <n v="0"/>
    <n v="61060.818456190005"/>
    <n v="3070.1454659800002"/>
    <s v="Si"/>
    <n v="44.070962551364204"/>
    <n v="80"/>
    <n v="720.19"/>
    <n v="738.28648650000002"/>
    <n v="5719.5562401000025"/>
    <n v="5356.5872096900011"/>
    <n v="6305.1075138900005"/>
    <n v="7817.9417737200001"/>
    <n v="1937.7506562000008"/>
    <n v="7817.9417737200001"/>
    <n v="80.649200216412595"/>
    <n v="19.350799783587405"/>
    <n v="23.69141849981095"/>
    <n v="40.659980664075526"/>
    <n v="5.0280123057681774"/>
    <n v="94.971987694231828"/>
    <n v="39.835436973191669"/>
    <n v="50"/>
    <n v="24.785943823651216"/>
    <n v="20"/>
    <n v="44.996553628378948"/>
    <n v="35.997242902703157"/>
    <n v="35.929037448635796"/>
    <n v="100"/>
    <n v="102.5127378191866"/>
    <n v="100"/>
    <n v="93.653895246886236"/>
    <n v="100"/>
    <n v="0"/>
    <n v="0"/>
    <n v="100"/>
    <n v="100"/>
    <n v="20"/>
    <n v="55.997242902703157"/>
    <n v="55.997242902703157"/>
    <s v="2. Riesgo (&gt;=40 y &lt;60)"/>
  </r>
  <r>
    <s v="15204"/>
    <x v="2"/>
    <x v="4"/>
    <x v="214"/>
    <s v="Intermedio"/>
    <n v="6"/>
    <s v="G3"/>
    <n v="0"/>
    <n v="1708.8866089999999"/>
    <n v="9936.82779028"/>
    <n v="29220.23127312"/>
    <n v="4209.95381223"/>
    <n v="12676.52116699"/>
    <n v="13553.190269409999"/>
    <n v="2979.52572461"/>
    <n v="18606.11095622"/>
    <n v="16161.14112622"/>
    <n v="0"/>
    <n v="13222.071173710001"/>
    <n v="1406.0213666900001"/>
    <n v="0"/>
    <n v="42282.246129230007"/>
    <n v="4553.8457942599998"/>
    <s v="Si"/>
    <n v="36.300201239801325"/>
    <n v="80"/>
    <n v="3010.3557209999999"/>
    <n v="16886.474979220002"/>
    <n v="13553.190269410003"/>
    <n v="12133.837124780001"/>
    <n v="11645.714399279999"/>
    <n v="29220.23127312"/>
    <n v="14628.092540400001"/>
    <n v="29220.23127312"/>
    <n v="39.854969970730572"/>
    <n v="60.145030029269428"/>
    <n v="21.983943745959863"/>
    <n v="37.729557123731738"/>
    <n v="10.7701132535433"/>
    <n v="89.2298867464567"/>
    <n v="86.859318232848395"/>
    <n v="100"/>
    <n v="50.061522113469849"/>
    <n v="0"/>
    <n v="57.420894779891583"/>
    <n v="45.936715823913268"/>
    <n v="43.699798760198675"/>
    <n v="100"/>
    <n v="560.94616531266752"/>
    <n v="0"/>
    <n v="89.527534724916165"/>
    <n v="80"/>
    <n v="1.9646537960372288"/>
    <n v="0"/>
    <n v="60"/>
    <n v="61.964653796037226"/>
    <n v="12.392930759207445"/>
    <n v="57.936715823913268"/>
    <n v="58.329646583120713"/>
    <s v="2. Riesgo (&gt;=40 y &lt;60)"/>
  </r>
  <r>
    <s v="15212"/>
    <x v="2"/>
    <x v="4"/>
    <x v="215"/>
    <s v="Rural disperso"/>
    <n v="6"/>
    <s v="G4"/>
    <n v="0"/>
    <n v="1255.7941652699999"/>
    <n v="5253.6855288699999"/>
    <n v="8099.0598504700001"/>
    <n v="520.49615799999992"/>
    <n v="133.21402"/>
    <n v="7016.3123229099992"/>
    <n v="1509.14024318"/>
    <n v="1924.4120519899998"/>
    <n v="758.33677998999974"/>
    <n v="0"/>
    <n v="304.98151356000108"/>
    <n v="1160.9843548800002"/>
    <n v="0"/>
    <n v="37552.383284839998"/>
    <n v="3153.0937557100001"/>
    <s v="Si"/>
    <n v="55.382044782119841"/>
    <n v="80"/>
    <n v="435.15556219999996"/>
    <n v="653.71017800000004"/>
    <n v="6628.0030649099999"/>
    <n v="6087.9306292499996"/>
    <n v="6509.47969414"/>
    <n v="8099.0598504700001"/>
    <n v="1465.9658684400013"/>
    <n v="8099.0598504700001"/>
    <n v="80.373275593984474"/>
    <n v="19.626724406015526"/>
    <n v="21.509023169511469"/>
    <n v="34.917144557988607"/>
    <n v="8.3965210191676771"/>
    <n v="91.603478980832321"/>
    <n v="39.406154165674515"/>
    <n v="50"/>
    <n v="18.100444934419507"/>
    <n v="40"/>
    <n v="47.229469588967291"/>
    <n v="37.783575671173836"/>
    <n v="24.617955217880159"/>
    <n v="100"/>
    <n v="150.2244794241079"/>
    <n v="0"/>
    <n v="91.851656820751131"/>
    <n v="100"/>
    <n v="0"/>
    <n v="0"/>
    <n v="66.666666666666671"/>
    <n v="66.666666666666671"/>
    <n v="13.333333333333336"/>
    <n v="51.116909004507171"/>
    <n v="51.116909004507171"/>
    <s v="2. Riesgo (&gt;=40 y &lt;60)"/>
  </r>
  <r>
    <s v="15215"/>
    <x v="2"/>
    <x v="4"/>
    <x v="216"/>
    <s v="Rural"/>
    <n v="6"/>
    <s v="G1"/>
    <n v="0"/>
    <n v="810.93432299999995"/>
    <n v="2587.6758869999999"/>
    <n v="4668.0835649999999"/>
    <n v="725.50632999999993"/>
    <n v="285.67753299999998"/>
    <n v="3237.7380309999999"/>
    <n v="897.54708600000004"/>
    <n v="1839.0031300000001"/>
    <n v="911.96413200000006"/>
    <n v="0"/>
    <n v="503.30653600000005"/>
    <n v="0"/>
    <n v="0"/>
    <n v="36644.862550010002"/>
    <n v="2153.8913523800002"/>
    <s v="Si"/>
    <n v="61.194559548258276"/>
    <n v="80"/>
    <n v="833.92"/>
    <n v="1003.638043"/>
    <n v="3237.7380309999999"/>
    <n v="3141.4314359999998"/>
    <n v="3398.6102099999998"/>
    <n v="4668.0835649999999"/>
    <n v="503.30653600000005"/>
    <n v="4668.0835649999999"/>
    <n v="72.805256432893358"/>
    <n v="27.194743567106642"/>
    <n v="27.721423951115209"/>
    <n v="32.613120630742188"/>
    <n v="5.8777443889727792"/>
    <n v="94.122255611027214"/>
    <n v="49.590134846589415"/>
    <n v="70"/>
    <n v="10.781866455297701"/>
    <n v="60"/>
    <n v="56.7860239617752"/>
    <n v="45.428819169420166"/>
    <n v="18.805440451741724"/>
    <n v="81.794169383499636"/>
    <n v="120.35183746642365"/>
    <n v="70"/>
    <n v="97.025497613522035"/>
    <n v="100"/>
    <n v="0"/>
    <n v="0"/>
    <n v="83.931389794499879"/>
    <n v="83.931389794499879"/>
    <n v="16.786277958899976"/>
    <n v="62.215097128320139"/>
    <n v="62.215097128320139"/>
    <s v="3. Vulnerable (&gt;=60 y &lt;70)"/>
  </r>
  <r>
    <s v="15218"/>
    <x v="2"/>
    <x v="4"/>
    <x v="217"/>
    <s v="Rural disperso"/>
    <n v="6"/>
    <s v="G3"/>
    <n v="0"/>
    <n v="1788.4599780000001"/>
    <n v="6121.4226338999997"/>
    <n v="8818.4710869600003"/>
    <n v="377.83179421"/>
    <n v="132.50231248"/>
    <n v="7881.8563318800007"/>
    <n v="2176.7371360399998"/>
    <n v="2329.4341736900001"/>
    <n v="1148.6689794899999"/>
    <n v="220"/>
    <n v="-244.15043912000147"/>
    <n v="2601.1788660000002"/>
    <n v="0"/>
    <n v="17515.65619532"/>
    <n v="2474.7244292"/>
    <s v="Si"/>
    <n v="32.147018079012177"/>
    <n v="80"/>
    <n v="344.98480000000001"/>
    <n v="510.33410668999994"/>
    <n v="7881.8563318799997"/>
    <n v="6842.2607396199992"/>
    <n v="7909.8826118999996"/>
    <n v="8818.4710869600003"/>
    <n v="2577.0284268799987"/>
    <n v="8818.4710869600003"/>
    <n v="89.696757339222401"/>
    <n v="10.303242660777599"/>
    <n v="27.617061823820364"/>
    <n v="47.397297032428632"/>
    <n v="14.128642407706201"/>
    <n v="85.871357592293805"/>
    <n v="49.311072725889538"/>
    <n v="70"/>
    <n v="29.223075082603465"/>
    <n v="20"/>
    <n v="46.714379457100009"/>
    <n v="37.371503565680008"/>
    <n v="47.852981920987823"/>
    <n v="100"/>
    <n v="147.92944694664808"/>
    <n v="50"/>
    <n v="86.810269706958323"/>
    <n v="80"/>
    <n v="0"/>
    <n v="0"/>
    <n v="76.666666666666671"/>
    <n v="76.666666666666671"/>
    <n v="15.333333333333336"/>
    <n v="52.704836899013344"/>
    <n v="52.704836899013344"/>
    <s v="2. Riesgo (&gt;=40 y &lt;60)"/>
  </r>
  <r>
    <s v="15223"/>
    <x v="2"/>
    <x v="4"/>
    <x v="218"/>
    <s v="Rural disperso"/>
    <n v="6"/>
    <s v="G4"/>
    <n v="0"/>
    <n v="1944.210188"/>
    <n v="10360.22327473"/>
    <n v="16327.16266082"/>
    <n v="2556.7765595999999"/>
    <n v="280.02968199999998"/>
    <n v="12253.52532982"/>
    <n v="2454.9717741499999"/>
    <n v="4782.4683815999997"/>
    <n v="2964.8291188799999"/>
    <n v="0"/>
    <n v="2255.9980682799996"/>
    <n v="6.9413650000000002"/>
    <n v="0"/>
    <n v="41013.060821749998"/>
    <n v="5688.8246796800004"/>
    <s v="Si"/>
    <n v="45.021886194037101"/>
    <n v="80"/>
    <n v="1362.2"/>
    <n v="2836.8062415999998"/>
    <n v="12253.52532982"/>
    <n v="12147.79696845"/>
    <n v="12304.433462730001"/>
    <n v="16327.16266082"/>
    <n v="2262.9394332799998"/>
    <n v="16327.16266082"/>
    <n v="75.361737482145202"/>
    <n v="24.638262517854798"/>
    <n v="20.034820250263948"/>
    <n v="32.523964912706568"/>
    <n v="13.870763521904976"/>
    <n v="86.129236478095024"/>
    <n v="61.993700372109949"/>
    <n v="80"/>
    <n v="13.859967468262779"/>
    <n v="60"/>
    <n v="56.658292781731276"/>
    <n v="45.326634225385021"/>
    <n v="34.978113805962899"/>
    <n v="100"/>
    <n v="208.25181629716636"/>
    <n v="0"/>
    <n v="99.137159645700493"/>
    <n v="100"/>
    <n v="0.36368656747687045"/>
    <n v="0"/>
    <n v="66.666666666666671"/>
    <n v="67.030353234143547"/>
    <n v="13.406070646828709"/>
    <n v="58.659967558718357"/>
    <n v="58.732704872213731"/>
    <s v="2. Riesgo (&gt;=40 y &lt;60)"/>
  </r>
  <r>
    <s v="15224"/>
    <x v="2"/>
    <x v="4"/>
    <x v="219"/>
    <s v="Intermedio"/>
    <n v="6"/>
    <s v="G2"/>
    <n v="0"/>
    <n v="1465.5545380000001"/>
    <n v="5169.3108769700002"/>
    <n v="8522.7863221100015"/>
    <n v="1127.5088060400001"/>
    <n v="157.62807599999999"/>
    <n v="6642.7535522300004"/>
    <n v="2235.2313050900002"/>
    <n v="2777.9663920399998"/>
    <n v="1495.3581043099998"/>
    <n v="71.214541999999994"/>
    <n v="1528.0543281500013"/>
    <n v="1552.9323967"/>
    <n v="0"/>
    <n v="39707.125979739998"/>
    <n v="2922.1903325799999"/>
    <s v="Si"/>
    <n v="35.053312890863609"/>
    <n v="80"/>
    <n v="1019.432154"/>
    <n v="1285.13688204"/>
    <n v="5712.1237062300006"/>
    <n v="5416.8244024399992"/>
    <n v="6634.8654149700005"/>
    <n v="8522.7863221100015"/>
    <n v="3152.201266850001"/>
    <n v="8522.7863221100015"/>
    <n v="77.848548165025392"/>
    <n v="22.151451834974608"/>
    <n v="33.649168037245992"/>
    <n v="40.018100651594814"/>
    <n v="7.3593599649367878"/>
    <n v="92.640640035063214"/>
    <n v="53.829236688924937"/>
    <n v="70"/>
    <n v="36.985571944617348"/>
    <n v="0"/>
    <n v="44.962038504326522"/>
    <n v="35.969630803461222"/>
    <n v="44.946687109136391"/>
    <n v="100"/>
    <n v="126.0639932728667"/>
    <n v="70"/>
    <n v="94.830306222746373"/>
    <n v="100"/>
    <n v="0"/>
    <n v="0"/>
    <n v="90"/>
    <n v="90"/>
    <n v="18"/>
    <n v="53.969630803461222"/>
    <n v="53.969630803461222"/>
    <s v="2. Riesgo (&gt;=40 y &lt;60)"/>
  </r>
  <r>
    <s v="15226"/>
    <x v="2"/>
    <x v="4"/>
    <x v="220"/>
    <s v="Rural disperso"/>
    <n v="6"/>
    <s v="G3"/>
    <n v="0"/>
    <n v="1479.341653"/>
    <n v="3706.3779009999998"/>
    <n v="6147.3240189999997"/>
    <n v="578.33477400000004"/>
    <n v="72.858842999999993"/>
    <n v="4069.2645560000001"/>
    <n v="1436.662149"/>
    <n v="2130.5352699999999"/>
    <n v="1243.5535873899998"/>
    <n v="6.3782256100000003"/>
    <n v="1796.1315893899991"/>
    <n v="605.00501999999994"/>
    <n v="0"/>
    <n v="14628.65703595"/>
    <n v="1029.77333454"/>
    <s v="Si"/>
    <n v="29.938292500818037"/>
    <n v="80"/>
    <n v="411.92110000000002"/>
    <n v="651.19361700000002"/>
    <n v="3464.2107470000001"/>
    <n v="3270.2512889999998"/>
    <n v="5185.7195539999993"/>
    <n v="6147.3240189999997"/>
    <n v="2407.514834999999"/>
    <n v="6147.3240189999997"/>
    <n v="84.357348627990049"/>
    <n v="15.642651372009951"/>
    <n v="35.305203906727755"/>
    <n v="60.5919357762495"/>
    <n v="7.0394249588962721"/>
    <n v="92.960575041103723"/>
    <n v="58.368129591677679"/>
    <n v="80"/>
    <n v="39.163623514213839"/>
    <n v="0"/>
    <n v="49.839032437872632"/>
    <n v="39.871225950298111"/>
    <n v="50.061707499181963"/>
    <n v="100"/>
    <n v="158.08697757895868"/>
    <n v="0"/>
    <n v="94.401049123008221"/>
    <n v="100"/>
    <n v="0"/>
    <n v="0"/>
    <n v="66.666666666666671"/>
    <n v="66.666666666666671"/>
    <n v="13.333333333333336"/>
    <n v="53.204559283631447"/>
    <n v="53.204559283631447"/>
    <s v="2. Riesgo (&gt;=40 y &lt;60)"/>
  </r>
  <r>
    <s v="15232"/>
    <x v="2"/>
    <x v="4"/>
    <x v="221"/>
    <s v="Rural disperso"/>
    <n v="6"/>
    <s v="G3"/>
    <n v="0"/>
    <n v="1450.9107329999999"/>
    <n v="6415.4536794899996"/>
    <n v="8938.5539977099979"/>
    <n v="483.68154800000002"/>
    <n v="113.46607692000001"/>
    <n v="7816.7204914499998"/>
    <n v="2181.8269095799997"/>
    <n v="2062.2495388899997"/>
    <n v="964.97181603999979"/>
    <n v="44.507638010000001"/>
    <n v="518.4511744099982"/>
    <n v="1091.2082314700001"/>
    <n v="0"/>
    <n v="26757.359387150002"/>
    <n v="2680.4174134200002"/>
    <s v="Si"/>
    <n v="41.76722813461199"/>
    <n v="80"/>
    <n v="708.17062999999996"/>
    <n v="597.14762492000011"/>
    <n v="7322.8251004500007"/>
    <n v="6693.3590008699994"/>
    <n v="7866.3644124899993"/>
    <n v="8938.5539977099979"/>
    <n v="1654.1670438899982"/>
    <n v="8938.5539977099979"/>
    <n v="88.004887753716233"/>
    <n v="11.995112246283767"/>
    <n v="27.912305575803838"/>
    <n v="47.904003933365487"/>
    <n v="10.017496026559513"/>
    <n v="89.982503973440487"/>
    <n v="46.792194535264308"/>
    <n v="70"/>
    <n v="18.505980322027316"/>
    <n v="40"/>
    <n v="51.976324030617945"/>
    <n v="41.581059224494361"/>
    <n v="38.23277186538801"/>
    <n v="100"/>
    <n v="84.322562899848037"/>
    <n v="80"/>
    <n v="91.404053887053522"/>
    <n v="100"/>
    <n v="0"/>
    <n v="0"/>
    <n v="93.333333333333329"/>
    <n v="93.333333333333329"/>
    <n v="18.666666666666668"/>
    <n v="60.247725891161025"/>
    <n v="60.247725891161025"/>
    <s v="3. Vulnerable (&gt;=60 y &lt;70)"/>
  </r>
  <r>
    <s v="15236"/>
    <x v="2"/>
    <x v="4"/>
    <x v="222"/>
    <s v="Rural disperso"/>
    <n v="6"/>
    <s v="G3"/>
    <n v="0"/>
    <n v="845.21435499999995"/>
    <n v="3183.2822461999999"/>
    <n v="6035.8037505699995"/>
    <n v="333.89786358000003"/>
    <n v="388.07087799999999"/>
    <n v="5227.99468824"/>
    <n v="2180.8664014199999"/>
    <n v="1607.8067235799999"/>
    <n v="647.3029034499998"/>
    <n v="9.8843460000000007"/>
    <n v="260.712816199999"/>
    <n v="1306.574515"/>
    <n v="0"/>
    <n v="31679.451432259997"/>
    <n v="1670.3619584100002"/>
    <s v="Si"/>
    <n v="45.210733381955016"/>
    <n v="80"/>
    <n v="547.6662"/>
    <n v="721.96874157999991"/>
    <n v="4814.5871142400001"/>
    <n v="3722.3528752099996"/>
    <n v="4028.4966012"/>
    <n v="6035.8037505699995"/>
    <n v="1577.1716771999991"/>
    <n v="6035.8037505699995"/>
    <n v="66.743333078375244"/>
    <n v="33.256666921624756"/>
    <n v="41.715161002854551"/>
    <n v="71.592911998426686"/>
    <n v="5.2726984934752616"/>
    <n v="94.727301506524739"/>
    <n v="40.259994808871802"/>
    <n v="50"/>
    <n v="26.13026768888993"/>
    <n v="20"/>
    <n v="53.915376085315231"/>
    <n v="43.132300868252187"/>
    <n v="34.789266618044984"/>
    <n v="100"/>
    <n v="131.82641937369877"/>
    <n v="60"/>
    <n v="77.31406217992145"/>
    <n v="70"/>
    <n v="0"/>
    <n v="0"/>
    <n v="76.666666666666671"/>
    <n v="76.666666666666671"/>
    <n v="15.333333333333336"/>
    <n v="58.465634201585523"/>
    <n v="58.465634201585523"/>
    <s v="2. Riesgo (&gt;=40 y &lt;60)"/>
  </r>
  <r>
    <s v="15238"/>
    <x v="2"/>
    <x v="4"/>
    <x v="223"/>
    <s v="Ciudades y aglomeraciones"/>
    <n v="3"/>
    <s v="G1"/>
    <n v="0"/>
    <n v="136.16007300000001"/>
    <n v="117907.70626157001"/>
    <n v="169391.4069756"/>
    <n v="40370.393655860003"/>
    <n v="2745.9849518800002"/>
    <n v="158923.22466948"/>
    <n v="29935.850969209998"/>
    <n v="43984.066633039998"/>
    <n v="20557.564707039997"/>
    <n v="170.24626900000001"/>
    <n v="-12958.31961988"/>
    <n v="32778.433828150002"/>
    <n v="0"/>
    <n v="642093.42365092004"/>
    <n v="36827.165199760006"/>
    <s v="Si"/>
    <n v="50.291591556567326"/>
    <n v="70"/>
    <n v="48098.943296999998"/>
    <n v="43116.37860774"/>
    <n v="158923.22466948"/>
    <n v="138011.31320499998"/>
    <n v="118043.86633457002"/>
    <n v="169391.4069756"/>
    <n v="19990.360477270002"/>
    <n v="169391.4069756"/>
    <n v="69.687045194431647"/>
    <n v="30.312954805568353"/>
    <n v="18.836674772657663"/>
    <n v="22.160576878231716"/>
    <n v="5.7354839410069136"/>
    <n v="94.264516058993081"/>
    <n v="46.738663067588078"/>
    <n v="70"/>
    <n v="11.801283686219996"/>
    <n v="60"/>
    <n v="55.347609548558623"/>
    <n v="44.278087638846898"/>
    <n v="19.708408443432674"/>
    <n v="70.783655350683404"/>
    <n v="89.641010076887142"/>
    <n v="80"/>
    <n v="86.841500662995301"/>
    <n v="80"/>
    <n v="0"/>
    <n v="0"/>
    <n v="76.927885116894473"/>
    <n v="76.927885116894473"/>
    <n v="15.385577023378895"/>
    <n v="59.663664662225791"/>
    <n v="59.663664662225791"/>
    <s v="2. Riesgo (&gt;=40 y &lt;60)"/>
  </r>
  <r>
    <s v="15244"/>
    <x v="2"/>
    <x v="4"/>
    <x v="224"/>
    <s v="Rural"/>
    <n v="6"/>
    <s v="G3"/>
    <n v="0"/>
    <n v="1440.896749"/>
    <n v="6409.4088916000001"/>
    <n v="10241.871215670002"/>
    <n v="1558.0475913600001"/>
    <n v="47.341358999999997"/>
    <n v="7344.4262849999996"/>
    <n v="893.28177000000005"/>
    <n v="3097.2888863300004"/>
    <n v="1661.0412389500004"/>
    <n v="12.686199999999999"/>
    <n v="1745.7549002900014"/>
    <n v="1645.8365940000001"/>
    <n v="227.82894999999999"/>
    <n v="47966.946215999997"/>
    <n v="6079.9889509300001"/>
    <s v="Si"/>
    <n v="56.325125512448082"/>
    <n v="80"/>
    <n v="1037.28"/>
    <n v="1605.3889503599999"/>
    <n v="7059.8686680000001"/>
    <n v="5710.4839826000007"/>
    <n v="7850.3056405999996"/>
    <n v="10241.871215670002"/>
    <n v="3404.2776942900018"/>
    <n v="10469.700165670001"/>
    <n v="76.649134472508095"/>
    <n v="23.350865527491905"/>
    <n v="12.16271680504722"/>
    <n v="20.874048977683316"/>
    <n v="12.675372168891464"/>
    <n v="87.324627831108529"/>
    <n v="53.628876734135709"/>
    <n v="70"/>
    <n v="32.515522320807051"/>
    <n v="0"/>
    <n v="40.309908467256754"/>
    <n v="32.247926773805403"/>
    <n v="23.674874487551918"/>
    <n v="100"/>
    <n v="154.7691028806108"/>
    <n v="0"/>
    <n v="80.886546919543918"/>
    <n v="80"/>
    <n v="0.32198039982587789"/>
    <n v="0"/>
    <n v="60"/>
    <n v="60.321980399825875"/>
    <n v="12.064396079965176"/>
    <n v="44.247926773805403"/>
    <n v="44.312322853770581"/>
    <s v="2. Riesgo (&gt;=40 y &lt;60)"/>
  </r>
  <r>
    <s v="15248"/>
    <x v="2"/>
    <x v="4"/>
    <x v="225"/>
    <s v="Intermedio"/>
    <n v="6"/>
    <s v="G3"/>
    <n v="0"/>
    <n v="1384.9139600000001"/>
    <n v="4972.1688219200005"/>
    <n v="8494.0339497800014"/>
    <n v="708.29384908999998"/>
    <n v="112.15742004000001"/>
    <n v="5584.9140627800007"/>
    <n v="1265.8750692799999"/>
    <n v="2321.9642597000002"/>
    <n v="1043.0124372000002"/>
    <n v="0"/>
    <n v="1630.1680645000006"/>
    <n v="783.47181610000007"/>
    <n v="0"/>
    <n v="15471.530649"/>
    <n v="5931.2035320000005"/>
    <s v="Si"/>
    <n v="51.923480122786131"/>
    <n v="80"/>
    <n v="632.04999999999995"/>
    <n v="820.45126913000001"/>
    <n v="5584.9140627799998"/>
    <n v="4825.4637924999997"/>
    <n v="6357.0827819200003"/>
    <n v="8494.0339497800014"/>
    <n v="2413.6398806000007"/>
    <n v="8494.0339497800014"/>
    <n v="74.841739737626682"/>
    <n v="25.158260262373318"/>
    <n v="22.665972207455699"/>
    <n v="38.900076485288373"/>
    <n v="38.336242654719896"/>
    <n v="61.663757345280104"/>
    <n v="44.919401013293736"/>
    <n v="50"/>
    <n v="28.41570795302172"/>
    <n v="20"/>
    <n v="39.144418818588356"/>
    <n v="31.315535054870686"/>
    <n v="28.076519877213869"/>
    <n v="100"/>
    <n v="129.80796916857844"/>
    <n v="70"/>
    <n v="86.401755483736693"/>
    <n v="80"/>
    <n v="0"/>
    <n v="0"/>
    <n v="83.333333333333329"/>
    <n v="83.333333333333329"/>
    <n v="16.666666666666668"/>
    <n v="47.982201721537351"/>
    <n v="47.982201721537351"/>
    <s v="2. Riesgo (&gt;=40 y &lt;60)"/>
  </r>
  <r>
    <s v="15272"/>
    <x v="2"/>
    <x v="4"/>
    <x v="226"/>
    <s v="Intermedio"/>
    <n v="6"/>
    <s v="G2"/>
    <n v="0"/>
    <n v="1128.472929"/>
    <n v="5434.1873489999998"/>
    <n v="9205.1132360000011"/>
    <n v="1589.727095"/>
    <n v="548.55295100000001"/>
    <n v="9422.995938"/>
    <n v="4216.4888140000003"/>
    <n v="3277.7839059999997"/>
    <n v="1875.7445039999998"/>
    <n v="0"/>
    <n v="1851.7727120000018"/>
    <n v="709.04083000000003"/>
    <n v="0"/>
    <n v="30660.357840330002"/>
    <n v="580.73098174000006"/>
    <s v="Si"/>
    <n v="42.096289340175893"/>
    <n v="80"/>
    <n v="1364.45"/>
    <n v="2138.2800459999999"/>
    <n v="5951.3011219999999"/>
    <n v="5581.1387160000004"/>
    <n v="6562.6602779999994"/>
    <n v="9205.1132360000011"/>
    <n v="2560.8135420000017"/>
    <n v="9205.1132360000011"/>
    <n v="71.293639847191542"/>
    <n v="28.706360152808458"/>
    <n v="44.746796472618833"/>
    <n v="53.216228202004793"/>
    <n v="1.8940776385072666"/>
    <n v="98.10592236149273"/>
    <n v="57.225996520589419"/>
    <n v="80"/>
    <n v="27.819468118925393"/>
    <n v="20"/>
    <n v="56.005702143261189"/>
    <n v="44.804561714608951"/>
    <n v="37.903710659824107"/>
    <n v="100"/>
    <n v="156.7136975338048"/>
    <n v="0"/>
    <n v="93.78014322562791"/>
    <n v="100"/>
    <n v="0.1663656026250816"/>
    <n v="0"/>
    <n v="66.666666666666671"/>
    <n v="66.833032269291749"/>
    <n v="13.366606453858351"/>
    <n v="58.137895047942287"/>
    <n v="58.171168168467304"/>
    <s v="2. Riesgo (&gt;=40 y &lt;60)"/>
  </r>
  <r>
    <s v="15276"/>
    <x v="2"/>
    <x v="4"/>
    <x v="227"/>
    <s v="Rural"/>
    <n v="6"/>
    <s v="G4"/>
    <n v="0"/>
    <n v="1562.2288160000001"/>
    <n v="5397.1528010000002"/>
    <n v="7824.735474000001"/>
    <n v="366.36543"/>
    <n v="36.927053000000001"/>
    <n v="5266.6296519999996"/>
    <n v="679.67532100000005"/>
    <n v="1967.9065869999999"/>
    <n v="1120.852707"/>
    <n v="0"/>
    <n v="1782.9408370000019"/>
    <n v="450.54203699999999"/>
    <n v="0"/>
    <n v="22839.833092790002"/>
    <n v="3469.5492763500001"/>
    <s v="Si"/>
    <n v="35.149201483399736"/>
    <n v="80"/>
    <n v="474.35500000000002"/>
    <n v="403.292483"/>
    <n v="5194.7407569999996"/>
    <n v="5028.8703269999996"/>
    <n v="6959.381617"/>
    <n v="7824.735474000001"/>
    <n v="2233.4828740000021"/>
    <n v="7824.735474000001"/>
    <n v="88.940790907559816"/>
    <n v="11.059209092440184"/>
    <n v="12.905318313808031"/>
    <n v="20.950131560080866"/>
    <n v="15.190782096587455"/>
    <n v="84.809217903412545"/>
    <n v="56.956601212900964"/>
    <n v="80"/>
    <n v="28.543877060399165"/>
    <n v="20"/>
    <n v="43.363711711186717"/>
    <n v="34.690969368949375"/>
    <n v="44.850798516600264"/>
    <n v="100"/>
    <n v="85.019127657556041"/>
    <n v="80"/>
    <n v="96.806954615078979"/>
    <n v="100"/>
    <n v="0"/>
    <n v="0"/>
    <n v="93.333333333333329"/>
    <n v="93.333333333333329"/>
    <n v="18.666666666666668"/>
    <n v="53.357636035616039"/>
    <n v="53.357636035616039"/>
    <s v="2. Riesgo (&gt;=40 y &lt;60)"/>
  </r>
  <r>
    <s v="15293"/>
    <x v="2"/>
    <x v="4"/>
    <x v="228"/>
    <s v="Rural disperso"/>
    <n v="6"/>
    <s v="G3"/>
    <n v="0"/>
    <n v="1474.5496089999999"/>
    <n v="4842.8308399999996"/>
    <n v="7779.165504999999"/>
    <n v="855.43006200000002"/>
    <n v="193.86305100000001"/>
    <n v="6720.2002919999995"/>
    <n v="2405.4350989999998"/>
    <n v="2523.8427219999999"/>
    <n v="1127.617246"/>
    <n v="65.686293000000006"/>
    <n v="60.042269999999007"/>
    <n v="1826.1760870000001"/>
    <n v="0"/>
    <n v="41933.120016480003"/>
    <n v="4326.8128220899998"/>
    <s v="Si"/>
    <n v="54.370319398096598"/>
    <n v="80"/>
    <n v="725.25"/>
    <n v="1049.2931129999999"/>
    <n v="6322.8977590000004"/>
    <n v="5750.6163630000001"/>
    <n v="6317.3804489999993"/>
    <n v="7779.165504999999"/>
    <n v="1951.904649999999"/>
    <n v="7779.165504999999"/>
    <n v="81.208973442454109"/>
    <n v="18.791026557545891"/>
    <n v="35.794098307806806"/>
    <n v="61.430992200617148"/>
    <n v="10.318366056209346"/>
    <n v="89.681633943790658"/>
    <n v="44.678586195990391"/>
    <n v="50"/>
    <n v="25.091440061860457"/>
    <n v="20"/>
    <n v="47.980730540390731"/>
    <n v="38.384584432312586"/>
    <n v="25.629680601903402"/>
    <n v="100"/>
    <n v="144.68019482936919"/>
    <n v="50"/>
    <n v="90.949064530018433"/>
    <n v="100"/>
    <n v="0"/>
    <n v="0"/>
    <n v="83.333333333333329"/>
    <n v="83.333333333333329"/>
    <n v="16.666666666666668"/>
    <n v="55.05125109897925"/>
    <n v="55.05125109897925"/>
    <s v="2. Riesgo (&gt;=40 y &lt;60)"/>
  </r>
  <r>
    <s v="15296"/>
    <x v="2"/>
    <x v="4"/>
    <x v="229"/>
    <s v="Rural"/>
    <n v="6"/>
    <s v="G4"/>
    <n v="0"/>
    <n v="1279.8996299999999"/>
    <n v="5253.5966349999999"/>
    <n v="8652.4906069999997"/>
    <n v="608.88837899999999"/>
    <n v="126.65032600000001"/>
    <n v="6516.0774600000004"/>
    <n v="1657.0760439999999"/>
    <n v="2020.3977479999999"/>
    <n v="966.37581985999987"/>
    <n v="30.252739139999999"/>
    <n v="1581.820777859999"/>
    <n v="0"/>
    <n v="0"/>
    <n v="27961.717882950001"/>
    <n v="2443.2954961199998"/>
    <s v="Si"/>
    <n v="43.097590268125273"/>
    <n v="80"/>
    <n v="573.94003399999997"/>
    <n v="710.65247499999998"/>
    <n v="6016.6479010000003"/>
    <n v="5485.1922249999998"/>
    <n v="6533.4962649999998"/>
    <n v="8652.4906069999997"/>
    <n v="1612.0735169999989"/>
    <n v="8652.4906069999997"/>
    <n v="75.510007022883102"/>
    <n v="24.489992977116898"/>
    <n v="25.430576204353464"/>
    <n v="41.283283695515365"/>
    <n v="8.7380021011149278"/>
    <n v="91.26199789888507"/>
    <n v="47.830968967205557"/>
    <n v="70"/>
    <n v="18.63132351390022"/>
    <n v="40"/>
    <n v="53.407054914303465"/>
    <n v="42.725643931442775"/>
    <n v="36.902409731874727"/>
    <n v="100"/>
    <n v="123.81998691521839"/>
    <n v="70"/>
    <n v="91.166914123200243"/>
    <n v="100"/>
    <n v="0"/>
    <n v="0"/>
    <n v="90"/>
    <n v="90"/>
    <n v="18"/>
    <n v="60.725643931442775"/>
    <n v="60.725643931442775"/>
    <s v="3. Vulnerable (&gt;=60 y &lt;70)"/>
  </r>
  <r>
    <s v="15299"/>
    <x v="2"/>
    <x v="4"/>
    <x v="230"/>
    <s v="Intermedio"/>
    <n v="6"/>
    <s v="G2"/>
    <n v="0"/>
    <n v="1193.8451729999999"/>
    <n v="11538.216526"/>
    <n v="20543.868622000002"/>
    <n v="4808.7946659999998"/>
    <n v="347.21161699999999"/>
    <n v="27119.771351000003"/>
    <n v="14167.676556"/>
    <n v="6426.36463"/>
    <n v="3477.2734190000006"/>
    <n v="106.603143"/>
    <n v="-1187.3855269999985"/>
    <n v="7065.8998609999999"/>
    <n v="0"/>
    <n v="130990.03249389"/>
    <n v="7752.4727114099996"/>
    <s v="Si"/>
    <n v="63.960282771062552"/>
    <n v="80"/>
    <n v="3738.788"/>
    <n v="5156.0062829999997"/>
    <n v="18782.162938000001"/>
    <n v="15999.764713"/>
    <n v="12732.061699"/>
    <n v="20543.868622000002"/>
    <n v="5985.1174770000016"/>
    <n v="20543.868622000002"/>
    <n v="61.974995718992773"/>
    <n v="38.025004281007227"/>
    <n v="52.24113571104126"/>
    <n v="62.12905545611158"/>
    <n v="5.9183684161400691"/>
    <n v="94.081631583859931"/>
    <n v="54.10949454637467"/>
    <n v="70"/>
    <n v="29.133351595671051"/>
    <n v="20"/>
    <n v="56.847138264195749"/>
    <n v="45.477710611356599"/>
    <n v="16.039717228937448"/>
    <n v="69.764670030136742"/>
    <n v="137.90582089703935"/>
    <n v="60"/>
    <n v="85.185954172665262"/>
    <n v="80"/>
    <n v="0"/>
    <n v="0"/>
    <n v="69.921556676712257"/>
    <n v="69.921556676712257"/>
    <n v="13.984311335342452"/>
    <n v="59.462021946699053"/>
    <n v="59.462021946699053"/>
    <s v="2. Riesgo (&gt;=40 y &lt;60)"/>
  </r>
  <r>
    <s v="15317"/>
    <x v="2"/>
    <x v="4"/>
    <x v="231"/>
    <s v="Rural disperso"/>
    <n v="6"/>
    <s v="G4"/>
    <n v="0"/>
    <n v="1488.0559940000001"/>
    <n v="4092.0448630999999"/>
    <n v="6344.0336169100001"/>
    <n v="445.52470982"/>
    <n v="25.004110309999998"/>
    <n v="6215.3345055499994"/>
    <n v="2520.54339291"/>
    <n v="1978.9265207400001"/>
    <n v="1299.3726537400003"/>
    <n v="14.036250000000001"/>
    <n v="-3.3384286399996199"/>
    <n v="933.36142600000005"/>
    <n v="0"/>
    <n v="17678.145751"/>
    <n v="1582.0802060000001"/>
    <s v="Si"/>
    <n v="46.124482827803376"/>
    <n v="80"/>
    <n v="372.59399999999999"/>
    <n v="470.52882012999999"/>
    <n v="5667.8181785499992"/>
    <n v="5329.6919235199994"/>
    <n v="5580.1008571000002"/>
    <n v="6344.0336169100001"/>
    <n v="944.05924736000043"/>
    <n v="6344.0336169100001"/>
    <n v="87.958248553826394"/>
    <n v="12.041751446173606"/>
    <n v="40.553624115633262"/>
    <n v="65.833615243070156"/>
    <n v="8.9493560483316337"/>
    <n v="91.050643951668363"/>
    <n v="65.660480069472854"/>
    <n v="100"/>
    <n v="14.881056822328521"/>
    <n v="60"/>
    <n v="65.785202128182419"/>
    <n v="52.628161702545938"/>
    <n v="33.875517172196624"/>
    <n v="100"/>
    <n v="126.2845939897046"/>
    <n v="70"/>
    <n v="94.034278369944062"/>
    <n v="100"/>
    <n v="0.20348289649737727"/>
    <n v="0"/>
    <n v="90"/>
    <n v="90.203482896497377"/>
    <n v="18.040696579299475"/>
    <n v="70.628161702545938"/>
    <n v="70.668858281845417"/>
    <s v="4. Solvente (&gt;=70 y &lt;80)"/>
  </r>
  <r>
    <s v="15322"/>
    <x v="2"/>
    <x v="4"/>
    <x v="232"/>
    <s v="Intermedio"/>
    <n v="6"/>
    <s v="G2"/>
    <n v="0"/>
    <n v="1030.3409140000001"/>
    <n v="7042.0796629399993"/>
    <n v="13623.069315689998"/>
    <n v="3114.6068209"/>
    <n v="1266.92130694"/>
    <n v="15945.24189128"/>
    <n v="7592.5826196300004"/>
    <n v="5501.1983605599999"/>
    <n v="2541.5285216499997"/>
    <n v="199.73487122"/>
    <n v="647.87421949999771"/>
    <n v="1912.13299904"/>
    <n v="0"/>
    <n v="83497.86497083999"/>
    <n v="7886.3090787800002"/>
    <s v="Si"/>
    <n v="38.825960076464874"/>
    <n v="80"/>
    <n v="3583.607"/>
    <n v="4263.04147784"/>
    <n v="10015.52525728"/>
    <n v="9656.9023687599984"/>
    <n v="8072.4205769399996"/>
    <n v="13623.069315689998"/>
    <n v="2759.7420897599977"/>
    <n v="13623.069315689998"/>
    <n v="59.255520102527925"/>
    <n v="40.744479897472075"/>
    <n v="47.616603569884809"/>
    <n v="56.629216872094077"/>
    <n v="9.4449230307076011"/>
    <n v="90.555076969292401"/>
    <n v="46.199543355336893"/>
    <n v="70"/>
    <n v="20.257858385712979"/>
    <n v="20"/>
    <n v="55.585754747771716"/>
    <n v="44.468603798217373"/>
    <n v="41.174039923535126"/>
    <n v="100"/>
    <n v="118.95951419449733"/>
    <n v="80"/>
    <n v="96.419330196792941"/>
    <n v="100"/>
    <n v="0"/>
    <n v="0"/>
    <n v="93.333333333333329"/>
    <n v="93.333333333333329"/>
    <n v="18.666666666666668"/>
    <n v="63.135270464884044"/>
    <n v="63.135270464884044"/>
    <s v="3. Vulnerable (&gt;=60 y &lt;70)"/>
  </r>
  <r>
    <s v="15325"/>
    <x v="2"/>
    <x v="4"/>
    <x v="233"/>
    <s v="Rural"/>
    <n v="6"/>
    <s v="G2"/>
    <n v="0"/>
    <n v="1631.5067340000001"/>
    <n v="5597.6320113399997"/>
    <n v="9324.0360089499991"/>
    <n v="766.70678300000009"/>
    <n v="155.45004"/>
    <n v="7275.1611187899998"/>
    <n v="2424.2105817600004"/>
    <n v="2568.4680552"/>
    <n v="1191.02293033"/>
    <n v="12.216189"/>
    <n v="671.42976528999861"/>
    <n v="1818.0154765799998"/>
    <n v="0"/>
    <n v="33923.610674360003"/>
    <n v="10298.78992852"/>
    <s v="Si"/>
    <n v="50.673012930496554"/>
    <n v="80"/>
    <n v="709.44500100000005"/>
    <n v="922.15682300000003"/>
    <n v="7275.1611187899971"/>
    <n v="6283.5186844600003"/>
    <n v="7229.1387453400002"/>
    <n v="9324.0360089499991"/>
    <n v="2501.6614308699982"/>
    <n v="9324.0360089499991"/>
    <n v="77.532291149464257"/>
    <n v="22.467708850535743"/>
    <n v="33.321744249743759"/>
    <n v="39.628703859689374"/>
    <n v="30.358767017403569"/>
    <n v="69.641232982596435"/>
    <n v="46.370945821915548"/>
    <n v="70"/>
    <n v="26.830242059004192"/>
    <n v="20"/>
    <n v="44.347529138564312"/>
    <n v="35.478023310851448"/>
    <n v="29.326987069503446"/>
    <n v="100"/>
    <n v="129.98284880437123"/>
    <n v="70"/>
    <n v="86.369478034392642"/>
    <n v="80"/>
    <n v="0"/>
    <n v="0"/>
    <n v="83.333333333333329"/>
    <n v="83.333333333333329"/>
    <n v="16.666666666666668"/>
    <n v="52.144689977518112"/>
    <n v="52.144689977518112"/>
    <s v="2. Riesgo (&gt;=40 y &lt;60)"/>
  </r>
  <r>
    <s v="15332"/>
    <x v="2"/>
    <x v="4"/>
    <x v="234"/>
    <s v="Rural disperso"/>
    <n v="6"/>
    <s v="G4"/>
    <n v="0"/>
    <n v="2157.2014869999998"/>
    <n v="7501.2821439700001"/>
    <n v="11150.8516638"/>
    <n v="668.42838562999998"/>
    <n v="120.74661549"/>
    <n v="8093.6909992000001"/>
    <n v="1658.1686651099999"/>
    <n v="2954.3973097099997"/>
    <n v="1654.1985897299999"/>
    <n v="0"/>
    <n v="1756.9619446199995"/>
    <n v="941.64617199999998"/>
    <n v="0"/>
    <n v="31074.483908120001"/>
    <n v="6130.7739749499997"/>
    <s v="Si"/>
    <n v="39.70827328576901"/>
    <n v="80"/>
    <n v="759.16300000000001"/>
    <n v="789.17500112000005"/>
    <n v="8093.6909992000001"/>
    <n v="7388.6816343499995"/>
    <n v="9658.4836309700004"/>
    <n v="11150.8516638"/>
    <n v="2698.6081166199992"/>
    <n v="11150.8516638"/>
    <n v="86.616555597499286"/>
    <n v="13.383444402500714"/>
    <n v="20.487175323025024"/>
    <n v="33.258305442383758"/>
    <n v="19.729286552520929"/>
    <n v="80.270713447479068"/>
    <n v="55.991067426620901"/>
    <n v="80"/>
    <n v="24.200914853712298"/>
    <n v="20"/>
    <n v="45.382492658472707"/>
    <n v="36.305994126778167"/>
    <n v="40.29172671423099"/>
    <n v="100"/>
    <n v="103.95330134898568"/>
    <n v="100"/>
    <n v="91.28939608740086"/>
    <n v="100"/>
    <n v="0"/>
    <n v="0"/>
    <n v="100"/>
    <n v="100"/>
    <n v="20"/>
    <n v="56.305994126778167"/>
    <n v="56.305994126778167"/>
    <s v="2. Riesgo (&gt;=40 y &lt;60)"/>
  </r>
  <r>
    <s v="15362"/>
    <x v="2"/>
    <x v="4"/>
    <x v="235"/>
    <s v="Intermedio"/>
    <n v="6"/>
    <s v="G1"/>
    <n v="0"/>
    <n v="633.36300700000004"/>
    <n v="2367.3204930700003"/>
    <n v="4327.4971398500002"/>
    <n v="492.38180941999997"/>
    <n v="696.99526061000006"/>
    <n v="3753.1141812400001"/>
    <n v="1132.1446982299999"/>
    <n v="1837.6379270300001"/>
    <n v="1053.6683752700001"/>
    <n v="47.660337699999999"/>
    <n v="75.496066849999806"/>
    <n v="1146.45218297"/>
    <n v="0"/>
    <n v="46360.557209650004"/>
    <n v="2914.1280560999999"/>
    <s v="Si"/>
    <n v="29.651979287681669"/>
    <n v="80"/>
    <n v="632.64382699999999"/>
    <n v="1189.3770700299999"/>
    <n v="3468.0315212400001"/>
    <n v="3377.9830607400004"/>
    <n v="3000.6835000700003"/>
    <n v="4327.4971398500002"/>
    <n v="1269.6085875199997"/>
    <n v="4327.4971398500002"/>
    <n v="69.339930289913724"/>
    <n v="30.660069710086276"/>
    <n v="30.165474418258921"/>
    <n v="35.488445969481617"/>
    <n v="6.285791697718035"/>
    <n v="93.714208302281961"/>
    <n v="57.338192675036062"/>
    <n v="80"/>
    <n v="29.338172770323471"/>
    <n v="20"/>
    <n v="51.972544796369974"/>
    <n v="41.578035837095982"/>
    <n v="50.348020712318331"/>
    <n v="100"/>
    <n v="188.00105513872342"/>
    <n v="0"/>
    <n v="97.403470529362352"/>
    <n v="100"/>
    <n v="0"/>
    <n v="0"/>
    <n v="66.666666666666671"/>
    <n v="66.666666666666671"/>
    <n v="13.333333333333336"/>
    <n v="54.911369170429317"/>
    <n v="54.911369170429317"/>
    <s v="2. Riesgo (&gt;=40 y &lt;60)"/>
  </r>
  <r>
    <s v="15367"/>
    <x v="2"/>
    <x v="4"/>
    <x v="236"/>
    <s v="Intermedio"/>
    <n v="6"/>
    <s v="G1"/>
    <n v="0"/>
    <n v="1384.5861580000001"/>
    <n v="7563.2740339700003"/>
    <n v="17379.187704709999"/>
    <n v="6385.8148344600004"/>
    <n v="392.48542019999996"/>
    <n v="14138.537278379998"/>
    <n v="5515.4966325699997"/>
    <n v="8174.5159959399998"/>
    <n v="5590.1149471899998"/>
    <n v="32.258208000000003"/>
    <n v="1278.8224615800009"/>
    <n v="2930.6713102600002"/>
    <n v="0"/>
    <n v="74179.968561999995"/>
    <n v="4497.7435519999999"/>
    <s v="Si"/>
    <n v="62.332929608090311"/>
    <n v="80"/>
    <n v="4901.6396009999999"/>
    <n v="6778.300254660001"/>
    <n v="13515.96419438"/>
    <n v="10628.882845820001"/>
    <n v="8947.8601919700013"/>
    <n v="17379.187704709999"/>
    <n v="4241.7519798400008"/>
    <n v="17379.187704709999"/>
    <n v="51.486066805901459"/>
    <n v="48.513933194098541"/>
    <n v="39.010376561400335"/>
    <n v="45.894111315895991"/>
    <n v="6.0632858697436127"/>
    <n v="93.936714130256391"/>
    <n v="68.384659715222483"/>
    <n v="100"/>
    <n v="24.407078465988537"/>
    <n v="20"/>
    <n v="61.668951728050182"/>
    <n v="49.335161382440148"/>
    <n v="17.667070391909689"/>
    <n v="76.842834490070857"/>
    <n v="138.28638591211677"/>
    <n v="60"/>
    <n v="78.639471760657216"/>
    <n v="70"/>
    <n v="0"/>
    <n v="2"/>
    <n v="68.947611496690286"/>
    <n v="70.947611496690286"/>
    <n v="14.189522299338059"/>
    <n v="63.124683681778208"/>
    <n v="63.524683681778207"/>
    <s v="3. Vulnerable (&gt;=60 y &lt;70)"/>
  </r>
  <r>
    <s v="15368"/>
    <x v="2"/>
    <x v="4"/>
    <x v="61"/>
    <s v="Rural disperso"/>
    <n v="6"/>
    <s v="G3"/>
    <n v="0"/>
    <n v="1751.85716"/>
    <n v="6175.2285529999999"/>
    <n v="9167.1157509999994"/>
    <n v="596.15105700000004"/>
    <n v="170.02220399999999"/>
    <n v="7411.8309729999992"/>
    <n v="2235.0000399999999"/>
    <n v="2518.0304209999999"/>
    <n v="1306.571025"/>
    <n v="0"/>
    <n v="1039.2109709999995"/>
    <n v="1322.948247"/>
    <n v="0"/>
    <n v="39924.678585879999"/>
    <n v="3211.9647009800001"/>
    <s v="Si"/>
    <n v="47.178556715516073"/>
    <n v="80"/>
    <n v="574.31600400000002"/>
    <n v="766.17326100000002"/>
    <n v="6916.4453839999996"/>
    <n v="6112.5473249999995"/>
    <n v="7927.0857130000004"/>
    <n v="9167.1157509999994"/>
    <n v="2362.1592179999998"/>
    <n v="9167.1157509999994"/>
    <n v="86.473062283906145"/>
    <n v="13.526937716093855"/>
    <n v="30.154492839107007"/>
    <n v="51.752118421397121"/>
    <n v="8.0450608865163478"/>
    <n v="91.954939113483647"/>
    <n v="51.888611595133703"/>
    <n v="70"/>
    <n v="25.767747262734439"/>
    <n v="20"/>
    <n v="49.446799050194919"/>
    <n v="39.557439240155936"/>
    <n v="32.821443284483927"/>
    <n v="100"/>
    <n v="133.4062181209911"/>
    <n v="60"/>
    <n v="88.377005609562403"/>
    <n v="80"/>
    <n v="0"/>
    <n v="0"/>
    <n v="80"/>
    <n v="80"/>
    <n v="16"/>
    <n v="55.557439240155936"/>
    <n v="55.557439240155936"/>
    <s v="2. Riesgo (&gt;=40 y &lt;60)"/>
  </r>
  <r>
    <s v="15377"/>
    <x v="2"/>
    <x v="4"/>
    <x v="237"/>
    <s v="Rural disperso"/>
    <n v="6"/>
    <s v="G3"/>
    <n v="0"/>
    <n v="2023.277292"/>
    <n v="6631.0454681400006"/>
    <n v="10793.135484869999"/>
    <n v="942.09947675000001"/>
    <n v="27.22777425"/>
    <n v="11385.90195476"/>
    <n v="5728.9032598899994"/>
    <n v="2992.6045429999999"/>
    <n v="1900.2302946099999"/>
    <n v="124.35903"/>
    <n v="1722.4159887200003"/>
    <n v="1070.5104240000001"/>
    <n v="0"/>
    <n v="44292.802451650001"/>
    <n v="7288.6437155399999"/>
    <s v="Si"/>
    <n v="32.136054366129969"/>
    <n v="80"/>
    <n v="646.851"/>
    <n v="969.32725100000005"/>
    <n v="7978.3452477600003"/>
    <n v="7952.9997577600006"/>
    <n v="8654.3227601400013"/>
    <n v="10793.135484869999"/>
    <n v="2917.2854427200004"/>
    <n v="10793.135484869999"/>
    <n v="80.183583095679452"/>
    <n v="19.816416904320548"/>
    <n v="50.315761392051762"/>
    <n v="86.353541275520826"/>
    <n v="16.455593938758511"/>
    <n v="83.544406061241489"/>
    <n v="63.497540931521606"/>
    <n v="80"/>
    <n v="27.02908201985883"/>
    <n v="20"/>
    <n v="57.942872848216567"/>
    <n v="46.354298278573253"/>
    <n v="47.863945633870031"/>
    <n v="100"/>
    <n v="149.85325074862683"/>
    <n v="50"/>
    <n v="99.682321468764272"/>
    <n v="100"/>
    <n v="0"/>
    <n v="0"/>
    <n v="83.333333333333329"/>
    <n v="83.333333333333329"/>
    <n v="16.666666666666668"/>
    <n v="63.020964945239925"/>
    <n v="63.020964945239925"/>
    <s v="3. Vulnerable (&gt;=60 y &lt;70)"/>
  </r>
  <r>
    <s v="15380"/>
    <x v="2"/>
    <x v="4"/>
    <x v="238"/>
    <s v="Rural"/>
    <n v="6"/>
    <s v="G2"/>
    <n v="0"/>
    <n v="722.10877100000005"/>
    <n v="3548.9131484899999"/>
    <n v="5157.1168315800005"/>
    <n v="492.17125596"/>
    <n v="102.63322700000001"/>
    <n v="4689.8225265700003"/>
    <n v="1177.74989336"/>
    <n v="1329.56999081"/>
    <n v="571.68859560999999"/>
    <n v="0"/>
    <n v="415.10595981000006"/>
    <n v="479.48999092000003"/>
    <n v="0"/>
    <n v="35317.111555879994"/>
    <n v="4407.2140471700004"/>
    <s v="Si"/>
    <n v="40.323019192376783"/>
    <n v="80"/>
    <n v="494.16"/>
    <n v="567.76989295999999"/>
    <n v="3984.1294765699995"/>
    <n v="3853.1273941299996"/>
    <n v="4271.0219194900001"/>
    <n v="5157.1168315800005"/>
    <n v="894.59595073000014"/>
    <n v="5157.1168315800005"/>
    <n v="82.818017488688056"/>
    <n v="17.181982511311944"/>
    <n v="25.112888316935354"/>
    <n v="29.866120054052608"/>
    <n v="12.478976487634752"/>
    <n v="87.521023512365247"/>
    <n v="42.998006841423674"/>
    <n v="50"/>
    <n v="17.346823427615082"/>
    <n v="40"/>
    <n v="44.913825215545955"/>
    <n v="35.931060172436766"/>
    <n v="39.676980807623217"/>
    <n v="100"/>
    <n v="114.89596344503803"/>
    <n v="80"/>
    <n v="96.711901979832703"/>
    <n v="100"/>
    <n v="0"/>
    <n v="0"/>
    <n v="93.333333333333329"/>
    <n v="93.333333333333329"/>
    <n v="18.666666666666668"/>
    <n v="54.59772683910343"/>
    <n v="54.59772683910343"/>
    <s v="2. Riesgo (&gt;=40 y &lt;60)"/>
  </r>
  <r>
    <s v="15401"/>
    <x v="2"/>
    <x v="4"/>
    <x v="239"/>
    <s v="Rural"/>
    <n v="6"/>
    <s v="G2"/>
    <n v="0"/>
    <n v="1063.1671349999999"/>
    <n v="2807.6601824899999"/>
    <n v="4415.90737635"/>
    <n v="206.05770899999999"/>
    <n v="76.226393000000002"/>
    <n v="3287.3443955600001"/>
    <n v="1216.1866543800002"/>
    <n v="1453.6027346299998"/>
    <n v="630.0055846299997"/>
    <n v="16.177302000000001"/>
    <n v="304.96583078999993"/>
    <n v="1050.4565009999999"/>
    <n v="0"/>
    <n v="16579.480729570001"/>
    <n v="8968.0010169799989"/>
    <s v="Si"/>
    <n v="40.243046426898864"/>
    <n v="80"/>
    <n v="166.815"/>
    <n v="275.77968099999998"/>
    <n v="3287.3443955599996"/>
    <n v="3011.0615335599996"/>
    <n v="3870.8273174899996"/>
    <n v="4415.90737635"/>
    <n v="1371.5996337899999"/>
    <n v="4415.90737635"/>
    <n v="87.656442665005798"/>
    <n v="12.343557334994202"/>
    <n v="36.9960219568909"/>
    <n v="43.998428987626284"/>
    <n v="54.090964386992532"/>
    <n v="45.909035613007468"/>
    <n v="43.340974092922401"/>
    <n v="50"/>
    <n v="31.06042579461224"/>
    <n v="0"/>
    <n v="30.450204387125588"/>
    <n v="24.36016350970047"/>
    <n v="39.756953573101136"/>
    <n v="100"/>
    <n v="165.32067320085125"/>
    <n v="0"/>
    <n v="91.5955607701719"/>
    <n v="100"/>
    <n v="0"/>
    <n v="0"/>
    <n v="66.666666666666671"/>
    <n v="66.666666666666671"/>
    <n v="13.333333333333336"/>
    <n v="37.693496843033806"/>
    <n v="37.693496843033806"/>
    <s v="1. Deterioro (&lt;40)"/>
  </r>
  <r>
    <s v="15403"/>
    <x v="2"/>
    <x v="4"/>
    <x v="240"/>
    <s v="Rural"/>
    <n v="6"/>
    <s v="G3"/>
    <n v="0"/>
    <n v="1172.5341780000001"/>
    <n v="4482.0316968400002"/>
    <n v="6860.7040998900002"/>
    <n v="542.46065499999997"/>
    <n v="278.18029171000001"/>
    <n v="6222.3955323499995"/>
    <n v="2198.2154211199995"/>
    <n v="2043.3865292500002"/>
    <n v="949.78890149000017"/>
    <n v="5.197559"/>
    <n v="644.13017977999971"/>
    <n v="568.63748532"/>
    <n v="0"/>
    <n v="36817.659429300002"/>
    <n v="2897.3543330399998"/>
    <s v="Si"/>
    <n v="46.431561756410694"/>
    <n v="80"/>
    <n v="504.40109999999999"/>
    <n v="820.64094671000009"/>
    <n v="5122.9762923500011"/>
    <n v="4467.4000618000009"/>
    <n v="5654.5658748400001"/>
    <n v="6860.7040998900002"/>
    <n v="1217.9652240999997"/>
    <n v="6860.7040998900002"/>
    <n v="82.419614554294242"/>
    <n v="17.580385445705758"/>
    <n v="35.327478134290246"/>
    <n v="60.630163527872106"/>
    <n v="7.8694691024662085"/>
    <n v="92.130530897533788"/>
    <n v="46.481117884172818"/>
    <n v="70"/>
    <n v="17.752772986077737"/>
    <n v="40"/>
    <n v="56.068215974222326"/>
    <n v="44.854572779377861"/>
    <n v="33.568438243589306"/>
    <n v="100"/>
    <n v="162.69610568057846"/>
    <n v="0"/>
    <n v="87.203215608689149"/>
    <n v="80"/>
    <n v="0.14131474744966233"/>
    <n v="0"/>
    <n v="60"/>
    <n v="60.141314747449663"/>
    <n v="12.028262949489934"/>
    <n v="56.854572779377861"/>
    <n v="56.882835728867796"/>
    <s v="2. Riesgo (&gt;=40 y &lt;60)"/>
  </r>
  <r>
    <s v="15407"/>
    <x v="2"/>
    <x v="4"/>
    <x v="241"/>
    <s v="Intermedio"/>
    <n v="6"/>
    <s v="G1"/>
    <n v="0"/>
    <n v="1507.2111890000001"/>
    <n v="9658.3303516100004"/>
    <n v="24890.33999687"/>
    <n v="11706.221692319999"/>
    <n v="402.10571582"/>
    <n v="18319.947565909999"/>
    <n v="7155.6397707100004"/>
    <n v="13690.12561814"/>
    <n v="9494.3384719200003"/>
    <n v="0"/>
    <n v="4709.0276467399999"/>
    <n v="6454.8465956600003"/>
    <n v="0"/>
    <n v="256625.67491524"/>
    <n v="8428.2141015600009"/>
    <s v="Si"/>
    <n v="30.205381880866117"/>
    <n v="80"/>
    <n v="12820.121289999999"/>
    <n v="11637.346555139999"/>
    <n v="15985.52520391"/>
    <n v="14708.628521440001"/>
    <n v="11165.54154061"/>
    <n v="24890.33999687"/>
    <n v="11163.874242400001"/>
    <n v="24890.33999687"/>
    <n v="44.858935402305015"/>
    <n v="55.141064597694985"/>
    <n v="39.059280846552802"/>
    <n v="45.951645205708083"/>
    <n v="3.2842443003194148"/>
    <n v="96.715755699680585"/>
    <n v="69.351726468744715"/>
    <n v="100"/>
    <n v="44.852236826832723"/>
    <n v="0"/>
    <n v="59.561693100616729"/>
    <n v="47.649354480493386"/>
    <n v="49.794618119133887"/>
    <n v="100"/>
    <n v="90.774075314072149"/>
    <n v="100"/>
    <n v="92.012169345817469"/>
    <n v="100"/>
    <n v="0"/>
    <n v="0"/>
    <n v="100"/>
    <n v="100"/>
    <n v="20"/>
    <n v="67.649354480493386"/>
    <n v="67.649354480493386"/>
    <s v="3. Vulnerable (&gt;=60 y &lt;70)"/>
  </r>
  <r>
    <s v="15425"/>
    <x v="2"/>
    <x v="4"/>
    <x v="242"/>
    <s v="Rural disperso"/>
    <n v="6"/>
    <s v="G2"/>
    <n v="0"/>
    <n v="1071.959306"/>
    <n v="8390.9353471199993"/>
    <n v="12738.147499909999"/>
    <n v="1597.0405110000002"/>
    <n v="831.09866499999998"/>
    <n v="8526.5874155599995"/>
    <n v="2581.0320518499998"/>
    <n v="3819.0204021999998"/>
    <n v="2441.2657561199994"/>
    <n v="0"/>
    <n v="2833.8054382699993"/>
    <n v="1517.1975698599999"/>
    <n v="0"/>
    <n v="26041.963013159999"/>
    <n v="3812.30448179"/>
    <s v="Si"/>
    <n v="31.663422627727808"/>
    <n v="80"/>
    <n v="1872.62"/>
    <n v="2428.1391760000001"/>
    <n v="8526.5874155599995"/>
    <n v="8244.34965156"/>
    <n v="9462.8946531199999"/>
    <n v="12738.147499909999"/>
    <n v="4351.0030081299992"/>
    <n v="12738.147499909999"/>
    <n v="74.287840152477898"/>
    <n v="25.712159847522102"/>
    <n v="30.2703992354541"/>
    <n v="35.999816757059556"/>
    <n v="14.63908262162686"/>
    <n v="85.360917378373145"/>
    <n v="63.923873114521058"/>
    <n v="80"/>
    <n v="34.157266652476281"/>
    <n v="0"/>
    <n v="45.414578796590966"/>
    <n v="36.331663037272776"/>
    <n v="48.336577372272188"/>
    <n v="100"/>
    <n v="129.66534459740899"/>
    <n v="70"/>
    <n v="96.68990945328315"/>
    <n v="100"/>
    <n v="0"/>
    <n v="0"/>
    <n v="90"/>
    <n v="90"/>
    <n v="18"/>
    <n v="54.331663037272776"/>
    <n v="54.331663037272776"/>
    <s v="2. Riesgo (&gt;=40 y &lt;60)"/>
  </r>
  <r>
    <s v="15442"/>
    <x v="2"/>
    <x v="4"/>
    <x v="243"/>
    <s v="Rural"/>
    <n v="6"/>
    <s v="G4"/>
    <n v="0"/>
    <n v="1451.9474170000001"/>
    <n v="7313.7931669999998"/>
    <n v="10669.38313"/>
    <n v="927.52297300000009"/>
    <n v="78.230080000000001"/>
    <n v="10512.223701999999"/>
    <n v="3724.5367569999999"/>
    <n v="2859.0369980000005"/>
    <n v="1805.9314470000006"/>
    <n v="0"/>
    <n v="1004.1636839999992"/>
    <n v="1881.488261"/>
    <n v="0"/>
    <n v="42096.46094936"/>
    <n v="2823.0468855500003"/>
    <s v="Si"/>
    <n v="35.801595854104953"/>
    <n v="80"/>
    <n v="511.55620099999999"/>
    <n v="980.75305300000002"/>
    <n v="8612.1138950000004"/>
    <n v="7782.9204669999999"/>
    <n v="8765.7405839999992"/>
    <n v="10669.38313"/>
    <n v="2885.6519449999992"/>
    <n v="10669.38313"/>
    <n v="82.157894952264215"/>
    <n v="17.842105047735785"/>
    <n v="35.430531756010758"/>
    <n v="57.516930887156242"/>
    <n v="6.7061382878384679"/>
    <n v="93.293861712161529"/>
    <n v="63.165724971845933"/>
    <n v="80"/>
    <n v="27.046099196552138"/>
    <n v="20"/>
    <n v="53.730579529410718"/>
    <n v="42.984463623528576"/>
    <n v="44.198404145895047"/>
    <n v="100"/>
    <n v="191.7195121636303"/>
    <n v="0"/>
    <n v="90.37177819395292"/>
    <n v="100"/>
    <n v="0"/>
    <n v="0"/>
    <n v="66.666666666666671"/>
    <n v="66.666666666666671"/>
    <n v="13.333333333333336"/>
    <n v="56.317796956861912"/>
    <n v="56.317796956861912"/>
    <s v="2. Riesgo (&gt;=40 y &lt;60)"/>
  </r>
  <r>
    <s v="15455"/>
    <x v="2"/>
    <x v="4"/>
    <x v="244"/>
    <s v="Rural"/>
    <n v="6"/>
    <s v="G1"/>
    <n v="0"/>
    <n v="786.57095400000003"/>
    <n v="7773.0894247299993"/>
    <n v="17456.702778259998"/>
    <n v="7550.3521223999996"/>
    <n v="95.154994000000002"/>
    <n v="12694.658448499998"/>
    <n v="3203.4589341999999"/>
    <n v="8555.7991509999993"/>
    <n v="6499.1525835399989"/>
    <n v="85.688999999999993"/>
    <n v="3633.4827992999999"/>
    <n v="2400.1646218999999"/>
    <n v="0"/>
    <n v="55887.674214699997"/>
    <n v="7986.5954904700002"/>
    <s v="Si"/>
    <n v="65.17162910011686"/>
    <n v="80"/>
    <n v="6676.55"/>
    <n v="7645.507116400001"/>
    <n v="11766.573411500001"/>
    <n v="10720.102234650001"/>
    <n v="8559.6603787299991"/>
    <n v="17456.702778259998"/>
    <n v="6119.3364211999997"/>
    <n v="17456.702778259998"/>
    <n v="49.033660522592605"/>
    <n v="50.966339477407395"/>
    <n v="25.234699674637728"/>
    <n v="29.687591301975775"/>
    <n v="14.290441680912364"/>
    <n v="85.709558319087634"/>
    <n v="75.961958302637115"/>
    <n v="100"/>
    <n v="35.054365643555663"/>
    <n v="0"/>
    <n v="53.272697819694166"/>
    <n v="42.618158255755333"/>
    <n v="14.82837089988314"/>
    <n v="64.495925217963418"/>
    <n v="114.51284145853774"/>
    <n v="80"/>
    <n v="91.106406765564927"/>
    <n v="100"/>
    <n v="0"/>
    <n v="0"/>
    <n v="81.498641739321144"/>
    <n v="81.498641739321144"/>
    <n v="16.299728347864228"/>
    <n v="58.917886603619564"/>
    <n v="58.917886603619564"/>
    <s v="2. Riesgo (&gt;=40 y &lt;60)"/>
  </r>
  <r>
    <s v="15464"/>
    <x v="2"/>
    <x v="4"/>
    <x v="245"/>
    <s v="Rural"/>
    <n v="6"/>
    <s v="G4"/>
    <n v="0"/>
    <n v="1638.2080860000001"/>
    <n v="5742.7737239200005"/>
    <n v="8989.1103314100001"/>
    <n v="355.24113433999997"/>
    <n v="19.078828999999999"/>
    <n v="9269.3559087100002"/>
    <n v="3763.8733767500003"/>
    <n v="2014.23104534"/>
    <n v="1196.8828537100001"/>
    <n v="106.28319399999999"/>
    <n v="-766.11332693000077"/>
    <n v="638.16046700000004"/>
    <n v="0"/>
    <n v="27712.667479900003"/>
    <n v="4327.6833206299998"/>
    <s v="Si"/>
    <n v="24.846890310210135"/>
    <n v="80"/>
    <n v="258.10300000000001"/>
    <n v="374.31996334000002"/>
    <n v="8937.8754667100002"/>
    <n v="5780.3529189600004"/>
    <n v="7380.9818099200002"/>
    <n v="8989.1103314100001"/>
    <n v="-21.669665930000747"/>
    <n v="8989.1103314100001"/>
    <n v="82.110259389398834"/>
    <n v="17.889740610601166"/>
    <n v="40.605554623415166"/>
    <n v="65.917917771962337"/>
    <n v="15.616264019942751"/>
    <n v="84.383735980057253"/>
    <n v="59.421328872823899"/>
    <n v="80"/>
    <n v="-0.24106574656539681"/>
    <n v="100"/>
    <n v="69.63827887252414"/>
    <n v="55.710623098019312"/>
    <n v="55.153109689789865"/>
    <n v="100"/>
    <n v="145.02735858940036"/>
    <n v="50"/>
    <n v="64.672560503774037"/>
    <n v="60"/>
    <n v="0"/>
    <n v="0"/>
    <n v="70"/>
    <n v="70"/>
    <n v="14"/>
    <n v="69.710623098019312"/>
    <n v="69.710623098019312"/>
    <s v="3. Vulnerable (&gt;=60 y &lt;70)"/>
  </r>
  <r>
    <s v="15466"/>
    <x v="2"/>
    <x v="4"/>
    <x v="246"/>
    <s v="Intermedio"/>
    <n v="6"/>
    <s v="G3"/>
    <n v="0"/>
    <n v="917.75626799999998"/>
    <n v="4492.9438179999997"/>
    <n v="6339.7629959999995"/>
    <n v="623.418903"/>
    <n v="63.458458999999998"/>
    <n v="5863.8996850000003"/>
    <n v="1830.1312089999999"/>
    <n v="1604.6336299999998"/>
    <n v="709.28511799999978"/>
    <n v="0"/>
    <n v="-17.879852000000028"/>
    <n v="792.91719499999999"/>
    <n v="0"/>
    <n v="29754.48523455"/>
    <n v="3767.2236305199999"/>
    <s v="Si"/>
    <n v="52.15901783258284"/>
    <n v="80"/>
    <n v="663.98845600000004"/>
    <n v="608.02248099999997"/>
    <n v="5462.2943359999999"/>
    <n v="4835.3298379999997"/>
    <n v="5410.7000859999998"/>
    <n v="6339.7629959999995"/>
    <n v="775.03734299999996"/>
    <n v="6339.7629959999995"/>
    <n v="85.345463062480704"/>
    <n v="14.654536937519296"/>
    <n v="31.210138428553279"/>
    <n v="53.563851613115652"/>
    <n v="12.661027743627757"/>
    <n v="87.338972256372244"/>
    <n v="44.202309158882571"/>
    <n v="50"/>
    <n v="12.225020769530357"/>
    <n v="60"/>
    <n v="53.111472161401437"/>
    <n v="42.489177729121153"/>
    <n v="27.84098216741716"/>
    <n v="100"/>
    <n v="91.571242768714626"/>
    <n v="100"/>
    <n v="88.521956902470365"/>
    <n v="80"/>
    <n v="0"/>
    <n v="0"/>
    <n v="93.333333333333329"/>
    <n v="93.333333333333329"/>
    <n v="18.666666666666668"/>
    <n v="61.155844395787824"/>
    <n v="61.155844395787824"/>
    <s v="3. Vulnerable (&gt;=60 y &lt;70)"/>
  </r>
  <r>
    <s v="15469"/>
    <x v="2"/>
    <x v="4"/>
    <x v="247"/>
    <s v="Intermedio"/>
    <n v="6"/>
    <s v="G2"/>
    <n v="0"/>
    <n v="1694.363188"/>
    <n v="18738.406480000001"/>
    <n v="31238.362648000002"/>
    <n v="7631.5099620000001"/>
    <n v="163.65503200000001"/>
    <n v="26644.984046999998"/>
    <n v="5560.4942250000004"/>
    <n v="9495.6610689999998"/>
    <n v="5364.6019290000004"/>
    <n v="0"/>
    <n v="2717.7409509999998"/>
    <n v="4629.5232729999998"/>
    <n v="0"/>
    <n v="317505.82344812999"/>
    <n v="13139.527021440001"/>
    <s v="Si"/>
    <n v="53.804794557638559"/>
    <n v="80"/>
    <n v="6923.5"/>
    <n v="7379.4330929999996"/>
    <n v="24389.562557000001"/>
    <n v="23808.745070000001"/>
    <n v="20432.769668000001"/>
    <n v="31238.362648000002"/>
    <n v="7347.2642239999996"/>
    <n v="31238.362648000002"/>
    <n v="65.409221021730417"/>
    <n v="34.590778978269583"/>
    <n v="20.868821745930319"/>
    <n v="24.818759506458846"/>
    <n v="4.1383578035653148"/>
    <n v="95.861642196434687"/>
    <n v="56.495297062713647"/>
    <n v="80"/>
    <n v="23.520004254993815"/>
    <n v="20"/>
    <n v="51.054236136232625"/>
    <n v="40.8433889089861"/>
    <n v="26.195205442361441"/>
    <n v="100"/>
    <n v="106.58529779735683"/>
    <n v="100"/>
    <n v="97.618581777993796"/>
    <n v="100"/>
    <n v="0"/>
    <n v="0"/>
    <n v="100"/>
    <n v="100"/>
    <n v="20"/>
    <n v="60.8433889089861"/>
    <n v="60.8433889089861"/>
    <s v="3. Vulnerable (&gt;=60 y &lt;70)"/>
  </r>
  <r>
    <s v="15476"/>
    <x v="2"/>
    <x v="4"/>
    <x v="248"/>
    <s v="Intermedio"/>
    <n v="6"/>
    <s v="G3"/>
    <n v="0"/>
    <n v="1779.5820759999999"/>
    <n v="6718.4434902499997"/>
    <n v="10788.7067981"/>
    <n v="1418.0945953999999"/>
    <n v="78.248406169999996"/>
    <n v="11664.445148399998"/>
    <n v="5160.6827456699993"/>
    <n v="3295.1367212299997"/>
    <n v="2092.2819436699997"/>
    <n v="0"/>
    <n v="128.41396714000075"/>
    <n v="1849.91805116"/>
    <n v="0"/>
    <n v="25439.800001880001"/>
    <n v="2290.82183923"/>
    <s v="Si"/>
    <n v="31.94141981336281"/>
    <n v="80"/>
    <n v="860.55"/>
    <n v="1496.3430015700001"/>
    <n v="9457.4380533999993"/>
    <n v="7619.2663305199985"/>
    <n v="8498.0255662500003"/>
    <n v="10788.7067981"/>
    <n v="1978.3320183000008"/>
    <n v="10788.7067981"/>
    <n v="78.767786772614755"/>
    <n v="21.232213227385245"/>
    <n v="44.2428480738999"/>
    <n v="75.931010514324242"/>
    <n v="9.0048736195280945"/>
    <n v="90.995126380471902"/>
    <n v="63.496058606302633"/>
    <n v="80"/>
    <n v="18.337063517644253"/>
    <n v="40"/>
    <n v="61.631670024436289"/>
    <n v="49.305336019549031"/>
    <n v="48.058580186637187"/>
    <n v="100"/>
    <n v="173.88216856312826"/>
    <n v="0"/>
    <n v="80.563745567234577"/>
    <n v="80"/>
    <n v="0.14685825669081565"/>
    <n v="0"/>
    <n v="60"/>
    <n v="60.146858256690813"/>
    <n v="12.029371651338163"/>
    <n v="61.305336019549031"/>
    <n v="61.334707670887198"/>
    <s v="3. Vulnerable (&gt;=60 y &lt;70)"/>
  </r>
  <r>
    <s v="15480"/>
    <x v="2"/>
    <x v="4"/>
    <x v="249"/>
    <s v="Intermedio"/>
    <n v="6"/>
    <s v="G2"/>
    <n v="0"/>
    <n v="1719.637426"/>
    <n v="8925.9445909999995"/>
    <n v="14872.497781999999"/>
    <n v="1714.5991749999998"/>
    <n v="872.358924"/>
    <n v="13030.621957000001"/>
    <n v="4059.7523060000003"/>
    <n v="4874.400893"/>
    <n v="2729.3892740000001"/>
    <n v="41.018694000000004"/>
    <n v="499.7603429999981"/>
    <n v="2507.5160110000002"/>
    <n v="0.97199999999999998"/>
    <n v="78354.515590630006"/>
    <n v="6597.7023686299999"/>
    <s v="Si"/>
    <n v="45.480747796706268"/>
    <n v="80"/>
    <n v="2344.3943869999998"/>
    <n v="2586.9580989999999"/>
    <n v="12227.72582"/>
    <n v="11304.915419000001"/>
    <n v="10645.582016999999"/>
    <n v="14872.497781999999"/>
    <n v="3048.2950479999981"/>
    <n v="14873.469781999998"/>
    <n v="71.578978682950051"/>
    <n v="28.421021317049949"/>
    <n v="31.155476073182495"/>
    <n v="37.052416153793672"/>
    <n v="8.4203218141252645"/>
    <n v="91.579678185874741"/>
    <n v="55.994353642918547"/>
    <n v="80"/>
    <n v="20.494848160373923"/>
    <n v="20"/>
    <n v="51.410623131343677"/>
    <n v="41.128498505074944"/>
    <n v="34.519252203293732"/>
    <n v="100"/>
    <n v="110.34654038352294"/>
    <n v="80"/>
    <n v="92.453131395123165"/>
    <n v="100"/>
    <n v="0"/>
    <n v="0"/>
    <n v="93.333333333333329"/>
    <n v="93.333333333333329"/>
    <n v="18.666666666666668"/>
    <n v="59.795165171741615"/>
    <n v="59.795165171741615"/>
    <s v="2. Riesgo (&gt;=40 y &lt;60)"/>
  </r>
  <r>
    <s v="15491"/>
    <x v="2"/>
    <x v="4"/>
    <x v="250"/>
    <s v="Intermedio"/>
    <n v="4"/>
    <s v="G1"/>
    <n v="0"/>
    <n v="937.15640199999996"/>
    <n v="7786.1937691599996"/>
    <n v="39795.789457409999"/>
    <n v="30469.877308229999"/>
    <n v="104.478365"/>
    <n v="14610.465346360001"/>
    <n v="2237.6105717800001"/>
    <n v="31511.512075229999"/>
    <n v="26191.695766429999"/>
    <n v="0"/>
    <n v="19865.507802249998"/>
    <n v="9567.9659827999985"/>
    <n v="0"/>
    <n v="189701.55163182999"/>
    <n v="2881.2716553200003"/>
    <s v="Si"/>
    <n v="24.241604614026368"/>
    <n v="80"/>
    <n v="19961.12648382"/>
    <n v="30574.355673229999"/>
    <n v="14610.465346360003"/>
    <n v="12923.126020010002"/>
    <n v="8723.3501711600002"/>
    <n v="39795.789457409999"/>
    <n v="29433.473785049995"/>
    <n v="39795.789457409999"/>
    <n v="21.920284256443384"/>
    <n v="78.079715743556619"/>
    <n v="15.315121857754315"/>
    <n v="18.017614012261607"/>
    <n v="1.5188445379255149"/>
    <n v="98.481155462074483"/>
    <n v="83.11786404886071"/>
    <n v="100"/>
    <n v="73.961276271576679"/>
    <n v="0"/>
    <n v="58.91569704357854"/>
    <n v="47.132557634862835"/>
    <n v="55.758395385973628"/>
    <n v="100"/>
    <n v="153.1694901989265"/>
    <n v="0"/>
    <n v="88.451159587669267"/>
    <n v="80"/>
    <n v="0.20514886979332037"/>
    <n v="0"/>
    <n v="60"/>
    <n v="60.205148869793319"/>
    <n v="12.041029773958664"/>
    <n v="59.132557634862835"/>
    <n v="59.173587408821497"/>
    <s v="2. Riesgo (&gt;=40 y &lt;60)"/>
  </r>
  <r>
    <s v="15494"/>
    <x v="2"/>
    <x v="4"/>
    <x v="251"/>
    <s v="Intermedio"/>
    <n v="6"/>
    <s v="G2"/>
    <n v="0"/>
    <n v="979.80560100000002"/>
    <n v="5872.1459420000001"/>
    <n v="8914.8103769999998"/>
    <n v="1254.4755529999998"/>
    <n v="138.047695"/>
    <n v="7857.535797999999"/>
    <n v="1212.7467259999999"/>
    <n v="2384.9468009999996"/>
    <n v="1404.6930139999995"/>
    <n v="0"/>
    <n v="916.03194500000063"/>
    <n v="2408.8098639999998"/>
    <n v="0"/>
    <n v="31398.610860880002"/>
    <n v="2064.97794054"/>
    <s v="Si"/>
    <n v="39.398699773007564"/>
    <n v="80"/>
    <n v="867.25"/>
    <n v="1392.523248"/>
    <n v="7018.5246450000004"/>
    <n v="6573.169887"/>
    <n v="6851.9515430000001"/>
    <n v="8914.8103769999998"/>
    <n v="3324.8418090000005"/>
    <n v="8914.8103769999998"/>
    <n v="76.860317306107532"/>
    <n v="23.139682693892468"/>
    <n v="15.434186457141994"/>
    <n v="18.355485830547774"/>
    <n v="6.5766538197802467"/>
    <n v="93.423346180219752"/>
    <n v="58.898295484453435"/>
    <n v="80"/>
    <n v="37.295709817653709"/>
    <n v="0"/>
    <n v="42.983702940931998"/>
    <n v="34.386962352745599"/>
    <n v="40.601300226992436"/>
    <n v="100"/>
    <n v="160.5676849812626"/>
    <n v="0"/>
    <n v="93.654581546318695"/>
    <n v="100"/>
    <n v="9.5828923731281823E-2"/>
    <n v="0"/>
    <n v="66.666666666666671"/>
    <n v="66.762495590397947"/>
    <n v="13.35249911807959"/>
    <n v="47.720295686078934"/>
    <n v="47.739461470825191"/>
    <s v="2. Riesgo (&gt;=40 y &lt;60)"/>
  </r>
  <r>
    <s v="15500"/>
    <x v="2"/>
    <x v="4"/>
    <x v="252"/>
    <s v="Rural disperso"/>
    <n v="6"/>
    <s v="G1"/>
    <n v="0"/>
    <n v="1240.9509475999998"/>
    <n v="3646.5448938200002"/>
    <n v="6626.3807275599993"/>
    <n v="1192.9815055699999"/>
    <n v="264.09186325999997"/>
    <n v="5423.7487504700002"/>
    <n v="1406.8239312000001"/>
    <n v="2702.2046564299994"/>
    <n v="1086.3258772999995"/>
    <n v="0"/>
    <n v="-413.24680204000106"/>
    <n v="2609.7919112499999"/>
    <n v="0"/>
    <n v="40275.711787010005"/>
    <n v="1018.3313705099999"/>
    <s v="Si"/>
    <n v="55.325973674237034"/>
    <n v="80"/>
    <n v="1118.6241552500001"/>
    <n v="1457.0733688299999"/>
    <n v="5423.7487504699993"/>
    <n v="4619.6672769200004"/>
    <n v="4887.49584142"/>
    <n v="6626.3807275599993"/>
    <n v="2196.5451092099988"/>
    <n v="6626.3807275599993"/>
    <n v="73.758150072667192"/>
    <n v="26.241849927332808"/>
    <n v="25.938220886026297"/>
    <n v="30.515255211800952"/>
    <n v="2.528400679534208"/>
    <n v="97.471599320465799"/>
    <n v="40.2014656704497"/>
    <n v="50"/>
    <n v="33.148489341614123"/>
    <n v="0"/>
    <n v="40.84574089191991"/>
    <n v="32.676592713535932"/>
    <n v="24.674026325762966"/>
    <n v="100"/>
    <n v="130.25584705922608"/>
    <n v="60"/>
    <n v="85.17480232689023"/>
    <n v="80"/>
    <n v="0"/>
    <n v="0"/>
    <n v="80"/>
    <n v="80"/>
    <n v="16"/>
    <n v="48.676592713535932"/>
    <n v="48.676592713535932"/>
    <s v="2. Riesgo (&gt;=40 y &lt;60)"/>
  </r>
  <r>
    <s v="15507"/>
    <x v="2"/>
    <x v="4"/>
    <x v="253"/>
    <s v="Rural"/>
    <n v="6"/>
    <s v="G1"/>
    <n v="0"/>
    <n v="1931.1232399999999"/>
    <n v="9481.6015490000009"/>
    <n v="27957.490265"/>
    <n v="9069.136477"/>
    <n v="14.338602"/>
    <n v="19371.359981999998"/>
    <n v="8838.2546649999986"/>
    <n v="11037.903679999999"/>
    <n v="9336.1337449999992"/>
    <n v="263.05222300000003"/>
    <n v="7218.8547849999995"/>
    <n v="198.579644"/>
    <n v="0"/>
    <n v="49304.994282"/>
    <n v="9320.6637480000009"/>
    <s v="Si"/>
    <n v="23.439414659433908"/>
    <n v="80"/>
    <n v="5361.2"/>
    <n v="9083.4750789999998"/>
    <n v="19036.865545000001"/>
    <n v="13068.246676999999"/>
    <n v="11412.724789"/>
    <n v="27957.490265"/>
    <n v="7680.4866519999996"/>
    <n v="27957.490265"/>
    <n v="40.821707101826654"/>
    <n v="59.178292898173346"/>
    <n v="45.625369995769866"/>
    <n v="53.676380337397049"/>
    <n v="18.904096600621124"/>
    <n v="81.095903399378869"/>
    <n v="84.582489716018245"/>
    <n v="100"/>
    <n v="27.472017621035196"/>
    <n v="20"/>
    <n v="62.790115326989863"/>
    <n v="50.232092261591895"/>
    <n v="56.560585340566092"/>
    <n v="100"/>
    <n v="169.42988657390137"/>
    <n v="0"/>
    <n v="68.647050356629492"/>
    <n v="60"/>
    <n v="0"/>
    <n v="0"/>
    <n v="53.333333333333336"/>
    <n v="53.333333333333336"/>
    <n v="10.666666666666668"/>
    <n v="60.898758928258559"/>
    <n v="60.898758928258559"/>
    <s v="3. Vulnerable (&gt;=60 y &lt;70)"/>
  </r>
  <r>
    <s v="15511"/>
    <x v="2"/>
    <x v="4"/>
    <x v="254"/>
    <s v="Rural disperso"/>
    <n v="6"/>
    <s v="G2"/>
    <n v="0"/>
    <n v="1013.771123"/>
    <n v="3871.2937674699997"/>
    <n v="7763.9431392000006"/>
    <n v="924.76289300000008"/>
    <n v="96.729682999999994"/>
    <n v="11440.05524365"/>
    <n v="7398.8660543200003"/>
    <n v="2060.6948095799999"/>
    <n v="1075.0671121299997"/>
    <n v="3.7538589999999998"/>
    <n v="46.497687100000803"/>
    <n v="1795.1174902499999"/>
    <n v="0"/>
    <n v="31121.369291889998"/>
    <n v="1393.3148823499998"/>
    <s v="Si"/>
    <n v="67.154013081514336"/>
    <n v="80"/>
    <n v="558.32583699999998"/>
    <n v="1021.492576"/>
    <n v="6731.8177546499992"/>
    <n v="4428.5137459999996"/>
    <n v="4885.0648904699992"/>
    <n v="7763.9431392000006"/>
    <n v="1845.3690363500007"/>
    <n v="7763.9431392000006"/>
    <n v="62.919895250203474"/>
    <n v="37.080104749796526"/>
    <n v="64.675090257338297"/>
    <n v="76.916441699370225"/>
    <n v="4.4770359211446644"/>
    <n v="95.522964078855338"/>
    <n v="52.170127625502893"/>
    <n v="70"/>
    <n v="23.76845120146189"/>
    <n v="20"/>
    <n v="59.903902105604423"/>
    <n v="47.92312168448354"/>
    <n v="12.845986918485664"/>
    <n v="55.873555985311725"/>
    <n v="182.95635063007123"/>
    <n v="0"/>
    <n v="65.784813365468878"/>
    <n v="60"/>
    <n v="0.37174327381779781"/>
    <n v="0"/>
    <n v="38.624518661770573"/>
    <n v="38.996261935588372"/>
    <n v="7.7992523871176749"/>
    <n v="55.648025416837655"/>
    <n v="55.722374071601216"/>
    <s v="2. Riesgo (&gt;=40 y &lt;60)"/>
  </r>
  <r>
    <s v="15514"/>
    <x v="2"/>
    <x v="4"/>
    <x v="255"/>
    <s v="Rural disperso"/>
    <n v="6"/>
    <s v="G1"/>
    <n v="0"/>
    <n v="939.40184099999999"/>
    <n v="4202.0816710500003"/>
    <n v="10685.35406872"/>
    <n v="4884.9492019999998"/>
    <n v="185.36158612"/>
    <n v="9240.929157999999"/>
    <n v="4774.20935224"/>
    <n v="6019.8007596299994"/>
    <n v="4727.6809977799994"/>
    <n v="23.601413000000001"/>
    <n v="885.571248870001"/>
    <n v="3100.74154039"/>
    <n v="0"/>
    <n v="70683.705393669996"/>
    <n v="5560.4347049300004"/>
    <s v="Si"/>
    <n v="59.055233269619265"/>
    <n v="80"/>
    <n v="3662.201"/>
    <n v="5070.3107881200003"/>
    <n v="8507.6630580000001"/>
    <n v="6773.3760493899999"/>
    <n v="5141.4835120500002"/>
    <n v="10685.35406872"/>
    <n v="4009.9142022600008"/>
    <n v="10685.35406872"/>
    <n v="48.117109447042395"/>
    <n v="51.882890552957605"/>
    <n v="51.663737169837532"/>
    <n v="60.780272165170928"/>
    <n v="7.8666429185643096"/>
    <n v="92.13335708143569"/>
    <n v="78.535506182941859"/>
    <n v="100"/>
    <n v="37.527200095301559"/>
    <n v="0"/>
    <n v="60.959303959912837"/>
    <n v="48.767443167930274"/>
    <n v="20.944766730380735"/>
    <n v="91.099158354676035"/>
    <n v="138.44982260995508"/>
    <n v="60"/>
    <n v="79.615001243153372"/>
    <n v="70"/>
    <n v="0"/>
    <n v="0"/>
    <n v="73.699719451558678"/>
    <n v="73.699719451558678"/>
    <n v="14.739943890311736"/>
    <n v="63.50738705824201"/>
    <n v="63.50738705824201"/>
    <s v="3. Vulnerable (&gt;=60 y &lt;70)"/>
  </r>
  <r>
    <s v="15516"/>
    <x v="2"/>
    <x v="4"/>
    <x v="256"/>
    <s v="Intermedio"/>
    <n v="5"/>
    <s v="G1"/>
    <n v="0"/>
    <n v="1000.248813"/>
    <n v="16741.393244020001"/>
    <n v="41008.218366150002"/>
    <n v="13508.93308748"/>
    <n v="1832.5409775999999"/>
    <n v="34967.605396769999"/>
    <n v="6277.9531692199998"/>
    <n v="16675.916405609998"/>
    <n v="9471.5693274299974"/>
    <n v="223.39510000000001"/>
    <n v="-1163.7341087999957"/>
    <n v="7874.0021520099999"/>
    <n v="0"/>
    <n v="103098.67147942999"/>
    <n v="19507.465330409999"/>
    <s v="Si"/>
    <n v="59.687623483361143"/>
    <n v="80"/>
    <n v="18187.276496999999"/>
    <n v="14051.32812208"/>
    <n v="34967.605396769999"/>
    <n v="31882.560848429999"/>
    <n v="17741.642057019999"/>
    <n v="41008.218366150002"/>
    <n v="6933.6631432100039"/>
    <n v="41008.218366150002"/>
    <n v="43.263625594777693"/>
    <n v="56.736374405222307"/>
    <n v="17.953626214850566"/>
    <n v="21.121706393463299"/>
    <n v="18.921160719614203"/>
    <n v="81.078839280385793"/>
    <n v="56.797894023045338"/>
    <n v="80"/>
    <n v="16.907984349140502"/>
    <n v="40"/>
    <n v="55.787384015814283"/>
    <n v="44.629907212651432"/>
    <n v="20.312376516638857"/>
    <n v="81.23527757967193"/>
    <n v="77.259110919646361"/>
    <n v="70"/>
    <n v="91.177421177874052"/>
    <n v="100"/>
    <n v="0"/>
    <n v="0"/>
    <n v="83.745092526557315"/>
    <n v="83.745092526557315"/>
    <n v="16.749018505311465"/>
    <n v="61.3789257179629"/>
    <n v="61.3789257179629"/>
    <s v="3. Vulnerable (&gt;=60 y &lt;70)"/>
  </r>
  <r>
    <s v="15518"/>
    <x v="2"/>
    <x v="4"/>
    <x v="257"/>
    <s v="Rural disperso"/>
    <n v="6"/>
    <s v="G2"/>
    <n v="0"/>
    <n v="1269.6099744000001"/>
    <n v="3560.54086327"/>
    <n v="5687.2085878899998"/>
    <n v="495.19279562999998"/>
    <n v="59.921241710000004"/>
    <n v="4444.9859157999999"/>
    <n v="1172.2047923600001"/>
    <n v="1824.7240117400002"/>
    <n v="776.30452881000019"/>
    <n v="11.050044"/>
    <n v="444.85407716000009"/>
    <n v="636.33052407000002"/>
    <n v="0"/>
    <n v="23770.566040540001"/>
    <n v="8618.0993431499992"/>
    <s v="Si"/>
    <n v="50.105161848250063"/>
    <n v="80"/>
    <n v="488.28"/>
    <n v="555.11403733999998"/>
    <n v="4193.9350278000002"/>
    <n v="3820.3796292599995"/>
    <n v="4830.1508376700003"/>
    <n v="5687.2085878899998"/>
    <n v="1092.2346452300001"/>
    <n v="5687.2085878899998"/>
    <n v="84.930080601492847"/>
    <n v="15.069919398507153"/>
    <n v="26.37139497322859"/>
    <n v="31.362830046599772"/>
    <n v="36.255339180615579"/>
    <n v="63.744660819384421"/>
    <n v="42.543668182989506"/>
    <n v="50"/>
    <n v="19.205109648268206"/>
    <n v="40"/>
    <n v="40.035482052898267"/>
    <n v="32.028385642318618"/>
    <n v="29.894838151749937"/>
    <n v="100"/>
    <n v="113.68764588760548"/>
    <n v="80"/>
    <n v="91.092961715814766"/>
    <n v="100"/>
    <n v="0"/>
    <n v="0"/>
    <n v="93.333333333333329"/>
    <n v="93.333333333333329"/>
    <n v="18.666666666666668"/>
    <n v="50.695052308985282"/>
    <n v="50.695052308985282"/>
    <s v="2. Riesgo (&gt;=40 y &lt;60)"/>
  </r>
  <r>
    <s v="15522"/>
    <x v="2"/>
    <x v="4"/>
    <x v="258"/>
    <s v="Rural"/>
    <n v="6"/>
    <s v="G3"/>
    <n v="0"/>
    <n v="1127.7892589999999"/>
    <n v="3420.17611584"/>
    <n v="5168.8121882699998"/>
    <n v="356.82880105999999"/>
    <n v="57.625861999999998"/>
    <n v="4943.7083181999997"/>
    <n v="1676.0432185199998"/>
    <n v="1542.2439220599999"/>
    <n v="806.79445111999996"/>
    <n v="5.4968370000000002"/>
    <n v="47.494425130000309"/>
    <n v="670.57139800000004"/>
    <n v="0"/>
    <n v="19275.20021997"/>
    <n v="1469.52205553"/>
    <s v="Si"/>
    <n v="37.61679424056036"/>
    <n v="80"/>
    <n v="313.44256100000001"/>
    <n v="414.45466306000009"/>
    <n v="4385.8682922000007"/>
    <n v="3921.3293188799998"/>
    <n v="4547.9653748399996"/>
    <n v="5168.8121882699998"/>
    <n v="723.56266013000038"/>
    <n v="5168.8121882699998"/>
    <n v="87.988597944438041"/>
    <n v="12.011402055561959"/>
    <n v="33.902550689524617"/>
    <n v="58.184656841459748"/>
    <n v="7.623900342199855"/>
    <n v="92.37609965780014"/>
    <n v="52.313025169348812"/>
    <n v="70"/>
    <n v="13.998625482505231"/>
    <n v="60"/>
    <n v="58.514431710964367"/>
    <n v="46.811545368771498"/>
    <n v="42.38320575943964"/>
    <n v="100"/>
    <n v="132.22667072963333"/>
    <n v="60"/>
    <n v="89.40827807925389"/>
    <n v="80"/>
    <n v="0"/>
    <n v="0"/>
    <n v="80"/>
    <n v="80"/>
    <n v="16"/>
    <n v="62.811545368771498"/>
    <n v="62.811545368771498"/>
    <s v="3. Vulnerable (&gt;=60 y &lt;70)"/>
  </r>
  <r>
    <s v="15531"/>
    <x v="2"/>
    <x v="4"/>
    <x v="259"/>
    <s v="Rural disperso"/>
    <n v="6"/>
    <s v="G3"/>
    <n v="0"/>
    <n v="1622.0634010000001"/>
    <n v="7672.9278517900002"/>
    <n v="13837.14653761"/>
    <n v="1376.3711438500002"/>
    <n v="227.85245659999998"/>
    <n v="12412.669369769999"/>
    <n v="4120.9411216999997"/>
    <n v="3280.03903885"/>
    <n v="1524.93740069"/>
    <n v="42.286928000000003"/>
    <n v="1501.349948680001"/>
    <n v="2220.4154870900002"/>
    <n v="0"/>
    <n v="51375.762741370003"/>
    <n v="8745.10001534"/>
    <s v="Si"/>
    <n v="62.329126629525348"/>
    <n v="80"/>
    <n v="943.20835199999999"/>
    <n v="1543.2358194499998"/>
    <n v="10580.694950770001"/>
    <n v="9553.4916896200011"/>
    <n v="9294.9912527899996"/>
    <n v="13837.14653761"/>
    <n v="3764.0523637700012"/>
    <n v="13837.14653761"/>
    <n v="67.17419106262831"/>
    <n v="32.82580893737169"/>
    <n v="33.199475462838002"/>
    <n v="56.9780163390054"/>
    <n v="17.021839771729685"/>
    <n v="82.978160228270312"/>
    <n v="46.49144057823932"/>
    <n v="70"/>
    <n v="27.202518622890448"/>
    <n v="20"/>
    <n v="52.556397100929473"/>
    <n v="42.04511768074358"/>
    <n v="17.670873370474652"/>
    <n v="76.859375526357795"/>
    <n v="163.61558039405486"/>
    <n v="0"/>
    <n v="90.291722179597997"/>
    <n v="100"/>
    <n v="0.13212359413820718"/>
    <n v="0"/>
    <n v="58.953125175452591"/>
    <n v="59.085248769590798"/>
    <n v="11.817049753918161"/>
    <n v="53.835742715834101"/>
    <n v="53.862167434661743"/>
    <s v="2. Riesgo (&gt;=40 y &lt;60)"/>
  </r>
  <r>
    <s v="15533"/>
    <x v="2"/>
    <x v="4"/>
    <x v="260"/>
    <s v="Rural disperso"/>
    <n v="6"/>
    <s v="G4"/>
    <n v="0"/>
    <n v="2830.3802329999999"/>
    <n v="6470.4732855600005"/>
    <n v="10089.8565437"/>
    <n v="393.23917098000004"/>
    <n v="48.001469"/>
    <n v="8129.1252397600001"/>
    <n v="3802.5770480399997"/>
    <n v="3272.0996729799999"/>
    <n v="2194.00738017"/>
    <n v="122.784695"/>
    <n v="1100.9988451299996"/>
    <n v="670.19503982000003"/>
    <n v="0"/>
    <n v="31300.23831343"/>
    <n v="4606.1239087700005"/>
    <s v="Si"/>
    <n v="24.688482871262519"/>
    <n v="80"/>
    <n v="363.47500000000002"/>
    <n v="441.24063998000003"/>
    <n v="7910.7654057599984"/>
    <n v="6368.3948030499996"/>
    <n v="9300.8535185600012"/>
    <n v="10089.8565437"/>
    <n v="1893.9785799499996"/>
    <n v="10089.8565437"/>
    <n v="92.180235450100199"/>
    <n v="7.8197645498998014"/>
    <n v="46.777198479381099"/>
    <n v="75.936791199215207"/>
    <n v="14.715938781825983"/>
    <n v="85.284061218174017"/>
    <n v="67.051972722207793"/>
    <n v="100"/>
    <n v="18.771115047543269"/>
    <n v="40"/>
    <n v="61.808123393457798"/>
    <n v="49.446498714766243"/>
    <n v="55.311517128737478"/>
    <n v="100"/>
    <n v="121.39504504573905"/>
    <n v="70"/>
    <n v="80.502890382933543"/>
    <n v="80"/>
    <n v="0"/>
    <n v="0"/>
    <n v="83.333333333333329"/>
    <n v="83.333333333333329"/>
    <n v="16.666666666666668"/>
    <n v="66.113165381432907"/>
    <n v="66.113165381432907"/>
    <s v="3. Vulnerable (&gt;=60 y &lt;70)"/>
  </r>
  <r>
    <s v="15537"/>
    <x v="2"/>
    <x v="4"/>
    <x v="261"/>
    <s v="Rural"/>
    <n v="6"/>
    <s v="G2"/>
    <n v="0"/>
    <n v="1042.812979"/>
    <n v="2549.2326978000001"/>
    <n v="4967.4755245899996"/>
    <n v="897.44651308999983"/>
    <n v="269.99419899999998"/>
    <n v="6987.2769988"/>
    <n v="3658.7161100999997"/>
    <n v="2210.2536910899998"/>
    <n v="1134.2938686699997"/>
    <n v="0"/>
    <n v="-1785.1533066299999"/>
    <n v="544.68896800000005"/>
    <n v="0"/>
    <n v="26031.15007"/>
    <n v="1142.3333379999999"/>
    <s v="Si"/>
    <n v="31.456588215964377"/>
    <n v="80"/>
    <n v="1075.6501000000001"/>
    <n v="1167.4407120900003"/>
    <n v="5676.6690088000014"/>
    <n v="5018.0985921100009"/>
    <n v="3592.0456768000004"/>
    <n v="4967.4755245899996"/>
    <n v="-1240.4643386299999"/>
    <n v="4967.4755245899996"/>
    <n v="72.31129089652589"/>
    <n v="27.68870910347411"/>
    <n v="52.362545677355435"/>
    <n v="62.273445244491775"/>
    <n v="4.3883321901958512"/>
    <n v="95.611667809804146"/>
    <n v="51.319623319376333"/>
    <n v="70"/>
    <n v="-24.971725225206502"/>
    <n v="20"/>
    <n v="55.114764431554001"/>
    <n v="44.091811545243203"/>
    <n v="48.543411784035627"/>
    <n v="100"/>
    <n v="108.53350100464829"/>
    <n v="100"/>
    <n v="88.398646888358627"/>
    <n v="80"/>
    <n v="0"/>
    <n v="0"/>
    <n v="93.333333333333329"/>
    <n v="93.333333333333329"/>
    <n v="18.666666666666668"/>
    <n v="62.758478211909875"/>
    <n v="62.758478211909875"/>
    <s v="3. Vulnerable (&gt;=60 y &lt;70)"/>
  </r>
  <r>
    <s v="15542"/>
    <x v="2"/>
    <x v="4"/>
    <x v="262"/>
    <s v="Rural disperso"/>
    <n v="6"/>
    <s v="G4"/>
    <n v="0"/>
    <n v="1330.274273"/>
    <n v="7598.3120129999998"/>
    <n v="11355.009747"/>
    <n v="1121.5429570000001"/>
    <n v="259.912713"/>
    <n v="10299.640412000001"/>
    <n v="2778.5345750000001"/>
    <n v="2717.6438150000004"/>
    <n v="1446.9737080000004"/>
    <n v="0"/>
    <n v="-215.30077200000051"/>
    <n v="2317.7935560000001"/>
    <n v="0"/>
    <n v="20996.052180390001"/>
    <n v="4218.7388758099996"/>
    <s v="Si"/>
    <n v="39.967612271690619"/>
    <n v="80"/>
    <n v="1099.924"/>
    <n v="1381.4556700000001"/>
    <n v="10299.640412000001"/>
    <n v="9062.8956280000002"/>
    <n v="8928.5862859999997"/>
    <n v="11355.009747"/>
    <n v="2102.4927839999996"/>
    <n v="11355.009747"/>
    <n v="78.631251623178372"/>
    <n v="21.368748376821628"/>
    <n v="26.977005641505304"/>
    <n v="43.793713842910392"/>
    <n v="20.093010055243809"/>
    <n v="79.906989944756191"/>
    <n v="53.243684842489195"/>
    <n v="70"/>
    <n v="18.515992771873044"/>
    <n v="40"/>
    <n v="51.013890432897639"/>
    <n v="40.811112346318112"/>
    <n v="40.032387728309381"/>
    <n v="100"/>
    <n v="125.59555660209251"/>
    <n v="70"/>
    <n v="87.992349882826176"/>
    <n v="80"/>
    <n v="7.5508958538702986E-2"/>
    <n v="0"/>
    <n v="83.333333333333329"/>
    <n v="83.408842291872034"/>
    <n v="16.681768458374407"/>
    <n v="57.477779012984783"/>
    <n v="57.492880804692518"/>
    <s v="2. Riesgo (&gt;=40 y &lt;60)"/>
  </r>
  <r>
    <s v="15550"/>
    <x v="2"/>
    <x v="4"/>
    <x v="263"/>
    <s v="Rural disperso"/>
    <n v="6"/>
    <s v="G2"/>
    <n v="0"/>
    <n v="1801.1602230000001"/>
    <n v="4554.9408529499997"/>
    <n v="6935.5126526599997"/>
    <n v="326.57596899999999"/>
    <n v="63.0792304"/>
    <n v="4837.04971845"/>
    <n v="1798.0826132299999"/>
    <n v="2191.63561738"/>
    <n v="1181.0074901099999"/>
    <n v="127.901106"/>
    <n v="1877.6717509400005"/>
    <n v="1345.484952"/>
    <n v="0"/>
    <n v="28871.545450310001"/>
    <n v="2721.7754584200002"/>
    <s v="Si"/>
    <n v="33.823264289860894"/>
    <n v="80"/>
    <n v="315.99403599999999"/>
    <n v="389.65519939999996"/>
    <n v="4047.2127744499999"/>
    <n v="3685.3651777700002"/>
    <n v="6356.1010759499995"/>
    <n v="6935.5126526599997"/>
    <n v="3351.0578089400005"/>
    <n v="6935.5126526599997"/>
    <n v="91.645728214657979"/>
    <n v="8.3542717853420214"/>
    <n v="37.173126552153434"/>
    <n v="44.209054983229834"/>
    <n v="9.4271900446215131"/>
    <n v="90.572809955378489"/>
    <n v="53.887036729300846"/>
    <n v="70"/>
    <n v="48.31737719712411"/>
    <n v="0"/>
    <n v="42.627227344790072"/>
    <n v="34.10178187583206"/>
    <n v="46.176735710139106"/>
    <n v="100"/>
    <n v="123.31093470384359"/>
    <n v="70"/>
    <n v="91.059338442388338"/>
    <n v="100"/>
    <n v="0"/>
    <n v="0"/>
    <n v="90"/>
    <n v="90"/>
    <n v="18"/>
    <n v="52.10178187583206"/>
    <n v="52.10178187583206"/>
    <s v="2. Riesgo (&gt;=40 y &lt;60)"/>
  </r>
  <r>
    <s v="15572"/>
    <x v="2"/>
    <x v="4"/>
    <x v="264"/>
    <s v="Intermedio"/>
    <n v="3"/>
    <s v="G1"/>
    <n v="0"/>
    <n v="1394.334327"/>
    <n v="33378.951835970001"/>
    <n v="70273.408421030006"/>
    <n v="26722.738083200002"/>
    <n v="1491.9012562099999"/>
    <n v="55448.022642780001"/>
    <n v="8848.3542400000006"/>
    <n v="29814.377330810003"/>
    <n v="17457.573099990004"/>
    <n v="704.58696320000001"/>
    <n v="2468.5815474300034"/>
    <n v="11275.859130999999"/>
    <n v="0"/>
    <n v="439489.52657867997"/>
    <n v="37271.133716709999"/>
    <s v="Si"/>
    <n v="72.41529321210362"/>
    <n v="80"/>
    <n v="21206.972467190004"/>
    <n v="28214.639339410001"/>
    <n v="55448.022642780001"/>
    <n v="47891.763125909994"/>
    <n v="34773.286162969998"/>
    <n v="70273.408421030006"/>
    <n v="14449.027641630002"/>
    <n v="70273.408421030006"/>
    <n v="49.48285125809231"/>
    <n v="50.51714874190769"/>
    <n v="15.957925672128839"/>
    <n v="18.773846389684419"/>
    <n v="8.4805510626969411"/>
    <n v="91.519448937303054"/>
    <n v="58.554209958124638"/>
    <n v="80"/>
    <n v="20.561159571286698"/>
    <n v="20"/>
    <n v="52.162088813779029"/>
    <n v="41.729671051023224"/>
    <n v="7.5847067878963799"/>
    <n v="30.333514188773986"/>
    <n v="133.0441645221249"/>
    <n v="60"/>
    <n v="86.37235530372169"/>
    <n v="80"/>
    <n v="0"/>
    <n v="0"/>
    <n v="56.777838062924666"/>
    <n v="56.777838062924666"/>
    <n v="11.355567612584935"/>
    <n v="53.085238663608159"/>
    <n v="53.085238663608159"/>
    <s v="2. Riesgo (&gt;=40 y &lt;60)"/>
  </r>
  <r>
    <s v="15580"/>
    <x v="2"/>
    <x v="4"/>
    <x v="265"/>
    <s v="Rural disperso"/>
    <n v="6"/>
    <s v="G3"/>
    <n v="0"/>
    <n v="2058.9607689999998"/>
    <n v="8512.9508079999996"/>
    <n v="11906.029650999999"/>
    <n v="581.5469720000001"/>
    <n v="176.04503800000001"/>
    <n v="10131.296198"/>
    <n v="2908.5377440000002"/>
    <n v="2816.5527789999996"/>
    <n v="1550.4035479999995"/>
    <n v="25.839784000000002"/>
    <n v="522.44778000000042"/>
    <n v="1390.757151"/>
    <n v="0"/>
    <n v="42823.350448630001"/>
    <n v="2164.7605051700002"/>
    <s v="Si"/>
    <n v="31.027100127932144"/>
    <n v="80"/>
    <n v="617.30860099999995"/>
    <n v="757.59200999999996"/>
    <n v="10117.432640000001"/>
    <n v="9141.3462610000006"/>
    <n v="10571.911576999999"/>
    <n v="11906.029650999999"/>
    <n v="1939.0447150000005"/>
    <n v="11906.029650999999"/>
    <n v="88.794601448956186"/>
    <n v="11.205398551043814"/>
    <n v="28.708446453023146"/>
    <n v="49.270366723076684"/>
    <n v="5.055093733888949"/>
    <n v="94.944906266111047"/>
    <n v="55.046138654304251"/>
    <n v="80"/>
    <n v="16.286241273027052"/>
    <n v="40"/>
    <n v="55.084134308046302"/>
    <n v="44.067307446437042"/>
    <n v="48.972899872067856"/>
    <n v="100"/>
    <n v="122.72500476629517"/>
    <n v="70"/>
    <n v="90.352430169478254"/>
    <n v="100"/>
    <n v="0"/>
    <n v="0"/>
    <n v="90"/>
    <n v="90"/>
    <n v="18"/>
    <n v="62.067307446437042"/>
    <n v="62.067307446437042"/>
    <s v="3. Vulnerable (&gt;=60 y &lt;70)"/>
  </r>
  <r>
    <s v="15599"/>
    <x v="2"/>
    <x v="4"/>
    <x v="266"/>
    <s v="Intermedio"/>
    <n v="6"/>
    <s v="G1"/>
    <n v="0"/>
    <n v="1300.332545"/>
    <n v="9041.0194338600013"/>
    <n v="17141.05486389"/>
    <n v="4991.43505284"/>
    <n v="621.10621771000001"/>
    <n v="13125.496448999998"/>
    <n v="3879.1464310000001"/>
    <n v="6921.6256955500003"/>
    <n v="4503.9503322"/>
    <n v="111.75638434999999"/>
    <n v="3142.0513045400003"/>
    <n v="2482.7593578200003"/>
    <n v="0"/>
    <n v="99038.140734999994"/>
    <n v="9843.5002509999995"/>
    <s v="Si"/>
    <n v="65.963706421269009"/>
    <n v="80"/>
    <n v="4060.5169999999998"/>
    <n v="5432.5412705500003"/>
    <n v="11581.328196"/>
    <n v="10967.146857"/>
    <n v="10341.351978860001"/>
    <n v="17141.05486389"/>
    <n v="5736.5670467100008"/>
    <n v="17141.05486389"/>
    <n v="60.330895974468213"/>
    <n v="39.669104025531787"/>
    <n v="29.554283497562814"/>
    <n v="34.76940486754448"/>
    <n v="9.9391004091429949"/>
    <n v="90.060899590857005"/>
    <n v="65.070700588384113"/>
    <n v="100"/>
    <n v="33.466826238301543"/>
    <n v="0"/>
    <n v="52.899881696786657"/>
    <n v="42.319905357429327"/>
    <n v="14.036293578730991"/>
    <n v="61.050788863013167"/>
    <n v="133.78939850639711"/>
    <n v="60"/>
    <n v="94.696797046023377"/>
    <n v="100"/>
    <n v="0"/>
    <n v="0"/>
    <n v="73.683596287671051"/>
    <n v="73.683596287671051"/>
    <n v="14.736719257534212"/>
    <n v="57.056624614963539"/>
    <n v="57.056624614963539"/>
    <s v="2. Riesgo (&gt;=40 y &lt;60)"/>
  </r>
  <r>
    <s v="15600"/>
    <x v="2"/>
    <x v="4"/>
    <x v="267"/>
    <s v="Rural"/>
    <n v="6"/>
    <s v="G3"/>
    <n v="0"/>
    <n v="2215.638293"/>
    <n v="8305.9472506000002"/>
    <n v="12880.81618301"/>
    <n v="1489.0571365999999"/>
    <n v="56.434514"/>
    <n v="10081.938036"/>
    <n v="3770.9654849999997"/>
    <n v="3777.3226890599999"/>
    <n v="2199.1304990600001"/>
    <n v="50.355321000000004"/>
    <n v="2150.5549510100009"/>
    <n v="1590.4262345699999"/>
    <n v="0"/>
    <n v="151572.26751326001"/>
    <n v="1579.1991285899999"/>
    <s v="Si"/>
    <n v="38.530929621976021"/>
    <n v="80"/>
    <n v="1191.5726910000001"/>
    <n v="1386.1395525999999"/>
    <n v="9152.0690419999992"/>
    <n v="8711.8150110000006"/>
    <n v="10521.5855436"/>
    <n v="12880.81618301"/>
    <n v="3791.3365065800008"/>
    <n v="12880.81618301"/>
    <n v="81.684152573174188"/>
    <n v="18.315847426825812"/>
    <n v="37.403180534683457"/>
    <n v="64.192551295621698"/>
    <n v="1.0418786724635141"/>
    <n v="98.958121327536489"/>
    <n v="58.219291283458276"/>
    <n v="80"/>
    <n v="29.433977262875885"/>
    <n v="20"/>
    <n v="56.293304009996803"/>
    <n v="45.034643207997448"/>
    <n v="41.469070378023979"/>
    <n v="100"/>
    <n v="116.3285767682972"/>
    <n v="80"/>
    <n v="95.189568293468753"/>
    <n v="100"/>
    <n v="0"/>
    <n v="0"/>
    <n v="93.333333333333329"/>
    <n v="93.333333333333329"/>
    <n v="18.666666666666668"/>
    <n v="63.701309874664119"/>
    <n v="63.701309874664119"/>
    <s v="3. Vulnerable (&gt;=60 y &lt;70)"/>
  </r>
  <r>
    <s v="15621"/>
    <x v="2"/>
    <x v="4"/>
    <x v="268"/>
    <s v="Rural disperso"/>
    <n v="6"/>
    <s v="G4"/>
    <n v="0"/>
    <n v="1247.361801"/>
    <n v="4305.6852820699996"/>
    <n v="6919.6138308199988"/>
    <n v="268.61882600000001"/>
    <n v="63.765846000000003"/>
    <n v="4986.0501937500003"/>
    <n v="1768.3902654999999"/>
    <n v="1624.9318074500002"/>
    <n v="601.60319648000018"/>
    <n v="36.084001000000001"/>
    <n v="1252.7494380999988"/>
    <n v="928.33396887000004"/>
    <n v="0"/>
    <n v="22321.916017029998"/>
    <n v="2958.0535945500001"/>
    <s v="Si"/>
    <n v="51.387054413879532"/>
    <n v="80"/>
    <n v="317.06400000000002"/>
    <n v="332.38467200000002"/>
    <n v="4643.5357817500017"/>
    <n v="4276.7798575699999"/>
    <n v="5553.0470830699996"/>
    <n v="6919.6138308199988"/>
    <n v="2217.1674079699987"/>
    <n v="6919.6138308199988"/>
    <n v="80.250823511807795"/>
    <n v="19.749176488192205"/>
    <n v="35.466756185420515"/>
    <n v="57.575736609213578"/>
    <n v="13.251790716770104"/>
    <n v="86.748209283229897"/>
    <n v="37.02328883721551"/>
    <n v="50"/>
    <n v="32.041779529584772"/>
    <n v="0"/>
    <n v="42.814624476127136"/>
    <n v="34.251699580901708"/>
    <n v="28.612945586120468"/>
    <n v="100"/>
    <n v="104.83204400373425"/>
    <n v="100"/>
    <n v="92.101796100690692"/>
    <n v="100"/>
    <n v="0"/>
    <n v="0"/>
    <n v="100"/>
    <n v="100"/>
    <n v="20"/>
    <n v="54.251699580901708"/>
    <n v="54.251699580901708"/>
    <s v="2. Riesgo (&gt;=40 y &lt;60)"/>
  </r>
  <r>
    <s v="15632"/>
    <x v="2"/>
    <x v="4"/>
    <x v="269"/>
    <s v="Rural disperso"/>
    <n v="6"/>
    <s v="G3"/>
    <n v="0"/>
    <n v="1532.9861309999999"/>
    <n v="11808.672646409999"/>
    <n v="17206.413722329999"/>
    <n v="2158.9113163299999"/>
    <n v="178.47169261000002"/>
    <n v="15180.454211349999"/>
    <n v="2582.2763669400001"/>
    <n v="4473.7395239799998"/>
    <n v="2577.6054009399995"/>
    <n v="33.335513749999997"/>
    <n v="1130.4463749400002"/>
    <n v="3362.6786449400001"/>
    <n v="0"/>
    <n v="67677.511905480002"/>
    <n v="6901.5316564300001"/>
    <s v="Si"/>
    <n v="47.307513276974028"/>
    <n v="80"/>
    <n v="1984.881095"/>
    <n v="2285.59157194"/>
    <n v="14179.833224350003"/>
    <n v="12948.19778513"/>
    <n v="13341.658777409999"/>
    <n v="17206.413722329999"/>
    <n v="4526.4605336300001"/>
    <n v="17206.413722329999"/>
    <n v="77.538870055737249"/>
    <n v="22.461129944262751"/>
    <n v="17.010534276433603"/>
    <n v="29.194030520836201"/>
    <n v="10.197673439988222"/>
    <n v="89.802326560011778"/>
    <n v="57.616349524231325"/>
    <n v="80"/>
    <n v="26.306821436913889"/>
    <n v="20"/>
    <n v="48.291497405022149"/>
    <n v="38.633197924017722"/>
    <n v="32.692486723025972"/>
    <n v="100"/>
    <n v="115.15004992981709"/>
    <n v="80"/>
    <n v="91.314175422705219"/>
    <n v="100"/>
    <n v="0"/>
    <n v="0"/>
    <n v="93.333333333333329"/>
    <n v="93.333333333333329"/>
    <n v="18.666666666666668"/>
    <n v="57.299864590684393"/>
    <n v="57.299864590684393"/>
    <s v="2. Riesgo (&gt;=40 y &lt;60)"/>
  </r>
  <r>
    <s v="15638"/>
    <x v="2"/>
    <x v="4"/>
    <x v="270"/>
    <s v="Intermedio"/>
    <n v="6"/>
    <s v="G1"/>
    <n v="0"/>
    <n v="1173.472927"/>
    <n v="5172.38101603"/>
    <n v="10176.34618493"/>
    <n v="3062.33291964"/>
    <n v="168.96820892"/>
    <n v="9880.0111688699999"/>
    <n v="4028.2084898600001"/>
    <n v="4417.6982285600006"/>
    <n v="3124.1867853900008"/>
    <n v="0"/>
    <n v="-677.49919410999973"/>
    <n v="2321.9788319999998"/>
    <n v="0"/>
    <n v="57236.915316080005"/>
    <n v="1254.4802155499999"/>
    <s v="Si"/>
    <n v="31.073010741562744"/>
    <n v="80"/>
    <n v="2360.4168439999999"/>
    <n v="3231.3011285600001"/>
    <n v="9560.3339358699996"/>
    <n v="7813.3421721799996"/>
    <n v="6345.8539430299998"/>
    <n v="10176.34618493"/>
    <n v="1644.47963789"/>
    <n v="10176.34618493"/>
    <n v="62.358864642669886"/>
    <n v="37.641135357330114"/>
    <n v="40.77129490047647"/>
    <n v="47.965759666804956"/>
    <n v="2.1917327455932432"/>
    <n v="97.808267254406758"/>
    <n v="70.719787177685191"/>
    <n v="100"/>
    <n v="16.159824046918583"/>
    <n v="40"/>
    <n v="64.683032455708371"/>
    <n v="51.746425964566697"/>
    <n v="48.92698925843726"/>
    <n v="100"/>
    <n v="136.89535968080054"/>
    <n v="60"/>
    <n v="81.726665873716456"/>
    <n v="80"/>
    <n v="0"/>
    <n v="0"/>
    <n v="80"/>
    <n v="80"/>
    <n v="16"/>
    <n v="67.746425964566697"/>
    <n v="67.746425964566697"/>
    <s v="3. Vulnerable (&gt;=60 y &lt;70)"/>
  </r>
  <r>
    <s v="15646"/>
    <x v="2"/>
    <x v="4"/>
    <x v="271"/>
    <s v="Intermedio"/>
    <n v="6"/>
    <s v="G1"/>
    <n v="0"/>
    <n v="1781.131699"/>
    <n v="13253.38753265"/>
    <n v="27648.371118110001"/>
    <n v="10769.199404980001"/>
    <n v="138.61443600000001"/>
    <n v="28197.535192180003"/>
    <n v="13419.105822320002"/>
    <n v="12797.932954980002"/>
    <n v="10431.648767730003"/>
    <n v="56.702162560000005"/>
    <n v="6298.018787680001"/>
    <n v="878.13971628999991"/>
    <n v="0"/>
    <n v="153050.59576977999"/>
    <n v="5836.6453558500007"/>
    <s v="Si"/>
    <n v="28.328665931288498"/>
    <n v="80"/>
    <n v="6676.9556907199994"/>
    <n v="10545.98930798"/>
    <n v="18984.068143180004"/>
    <n v="16971.960209860001"/>
    <n v="15034.51923165"/>
    <n v="27648.371118110001"/>
    <n v="7232.8606665300013"/>
    <n v="27648.371118110001"/>
    <n v="54.377594858751799"/>
    <n v="45.622405141248201"/>
    <n v="47.589641189778561"/>
    <n v="55.98726499882946"/>
    <n v="3.8135397817265164"/>
    <n v="96.186460218273481"/>
    <n v="81.510418943637163"/>
    <n v="100"/>
    <n v="26.160169203575229"/>
    <n v="20"/>
    <n v="63.559226071670231"/>
    <n v="50.847380857336191"/>
    <n v="51.671334068711502"/>
    <n v="100"/>
    <n v="157.94607297809983"/>
    <n v="0"/>
    <n v="89.401070844539447"/>
    <n v="80"/>
    <n v="0"/>
    <n v="0"/>
    <n v="60"/>
    <n v="60"/>
    <n v="12"/>
    <n v="62.847380857336191"/>
    <n v="62.847380857336191"/>
    <s v="3. Vulnerable (&gt;=60 y &lt;70)"/>
  </r>
  <r>
    <s v="15660"/>
    <x v="2"/>
    <x v="4"/>
    <x v="272"/>
    <s v="Rural"/>
    <n v="6"/>
    <s v="G2"/>
    <n v="0"/>
    <n v="809.61638020000009"/>
    <n v="3652.79160314"/>
    <n v="5684.6683789899998"/>
    <n v="712.37974673999997"/>
    <n v="262.97452269000001"/>
    <n v="6752.9348663500004"/>
    <n v="3627.2135551900001"/>
    <n v="1784.97064963"/>
    <n v="892.19075138000017"/>
    <n v="5.779274"/>
    <n v="769.4500733900004"/>
    <n v="562.83322799999996"/>
    <n v="0"/>
    <n v="17080.180011110002"/>
    <n v="5418.33828713"/>
    <s v="Si"/>
    <n v="47.492716027034795"/>
    <n v="80"/>
    <n v="467.78700800000001"/>
    <n v="975.35426942999993"/>
    <n v="4022.43840735"/>
    <n v="4015.2984073499997"/>
    <n v="4462.4079833400001"/>
    <n v="5684.6683789899998"/>
    <n v="1338.0625753900003"/>
    <n v="5684.6683789899998"/>
    <n v="78.499002682947008"/>
    <n v="21.500997317052992"/>
    <n v="53.713142907159856"/>
    <n v="63.879676216450804"/>
    <n v="31.722957741695808"/>
    <n v="68.277042258304192"/>
    <n v="49.98349701519961"/>
    <n v="70"/>
    <n v="23.53809380218825"/>
    <n v="20"/>
    <n v="48.731543158361596"/>
    <n v="38.985234526689283"/>
    <n v="32.507283972965205"/>
    <n v="100"/>
    <n v="208.50392438218378"/>
    <n v="0"/>
    <n v="99.822495728288743"/>
    <n v="100"/>
    <n v="0.18271306081371863"/>
    <n v="0"/>
    <n v="66.666666666666671"/>
    <n v="66.849379727480397"/>
    <n v="13.36987594549608"/>
    <n v="52.318567860022618"/>
    <n v="52.355110472185359"/>
    <s v="2. Riesgo (&gt;=40 y &lt;60)"/>
  </r>
  <r>
    <s v="15664"/>
    <x v="2"/>
    <x v="4"/>
    <x v="273"/>
    <s v="Rural"/>
    <n v="6"/>
    <s v="G3"/>
    <n v="0"/>
    <n v="1252.4621099999999"/>
    <n v="6313.0830330299996"/>
    <n v="10001.692558159999"/>
    <n v="1259.5369831999999"/>
    <n v="75.860527500000003"/>
    <n v="10498.023062299999"/>
    <n v="4793.8816682699999"/>
    <n v="2617.4134076999999"/>
    <n v="1395.2102982199999"/>
    <n v="0"/>
    <n v="-1502.5247436200025"/>
    <n v="1659.5351780000001"/>
    <n v="0"/>
    <n v="36238.02840558"/>
    <n v="7873.8221068800003"/>
    <s v="Si"/>
    <n v="38.382964973374293"/>
    <n v="80"/>
    <n v="804.1"/>
    <n v="1335.3975107000001"/>
    <n v="10282.014192300001"/>
    <n v="7413.7363667900008"/>
    <n v="7565.54514303"/>
    <n v="10001.692558159999"/>
    <n v="157.0104343799976"/>
    <n v="10001.692558159999"/>
    <n v="75.642648472108448"/>
    <n v="24.357351527891552"/>
    <n v="45.664613611733813"/>
    <n v="78.371090633530144"/>
    <n v="21.728064283065617"/>
    <n v="78.271935716934379"/>
    <n v="53.304926692723456"/>
    <n v="70"/>
    <n v="1.5698386394800627"/>
    <n v="100"/>
    <n v="70.200075575671207"/>
    <n v="56.160060460536968"/>
    <n v="41.617035026625707"/>
    <n v="100"/>
    <n v="166.07356183310532"/>
    <n v="0"/>
    <n v="72.103930495855593"/>
    <n v="70"/>
    <n v="0"/>
    <n v="0"/>
    <n v="56.666666666666664"/>
    <n v="56.666666666666664"/>
    <n v="11.333333333333334"/>
    <n v="67.493393793870297"/>
    <n v="67.493393793870297"/>
    <s v="3. Vulnerable (&gt;=60 y &lt;70)"/>
  </r>
  <r>
    <s v="15667"/>
    <x v="2"/>
    <x v="4"/>
    <x v="274"/>
    <s v="Rural"/>
    <n v="6"/>
    <s v="G2"/>
    <n v="0"/>
    <n v="938.40356099999997"/>
    <n v="5440.2086816000001"/>
    <n v="9228.54456708"/>
    <n v="1858.11258832"/>
    <n v="519.84582664000004"/>
    <n v="6350.2056747999995"/>
    <n v="745.27849816999992"/>
    <n v="3322.55023596"/>
    <n v="1349.0669550699999"/>
    <n v="44.753119009999999"/>
    <n v="904.85561139000129"/>
    <n v="1077.6067274000002"/>
    <n v="0"/>
    <n v="27998.40609769"/>
    <n v="3556.7586908600001"/>
    <s v="Si"/>
    <n v="49.403863061663451"/>
    <n v="80"/>
    <n v="1791.145818"/>
    <n v="2377.95841496"/>
    <n v="6350.2056748000005"/>
    <n v="6191.0632058299998"/>
    <n v="6378.6122426000002"/>
    <n v="9228.54456708"/>
    <n v="2027.2154578000013"/>
    <n v="9228.54456708"/>
    <n v="69.118290497872678"/>
    <n v="30.881709502127322"/>
    <n v="11.736289127256851"/>
    <n v="13.957670485371741"/>
    <n v="12.703432754171851"/>
    <n v="87.296567245828143"/>
    <n v="40.603357639834385"/>
    <n v="50"/>
    <n v="21.96679490535778"/>
    <n v="20"/>
    <n v="40.427189446665444"/>
    <n v="32.341751557332358"/>
    <n v="30.596136938336549"/>
    <n v="100"/>
    <n v="132.76185506857487"/>
    <n v="60"/>
    <n v="97.493900558189196"/>
    <n v="100"/>
    <n v="0"/>
    <n v="0"/>
    <n v="86.666666666666671"/>
    <n v="86.666666666666671"/>
    <n v="17.333333333333336"/>
    <n v="49.675084890665694"/>
    <n v="49.675084890665694"/>
    <s v="2. Riesgo (&gt;=40 y &lt;60)"/>
  </r>
  <r>
    <s v="15673"/>
    <x v="2"/>
    <x v="4"/>
    <x v="275"/>
    <s v="Rural"/>
    <n v="6"/>
    <s v="G3"/>
    <n v="0"/>
    <n v="1221.346734"/>
    <n v="5890.8079052900002"/>
    <n v="7899.4828664200004"/>
    <n v="286.32538099999999"/>
    <n v="28.132974999999998"/>
    <n v="5928.1896984200002"/>
    <n v="801.26824499999998"/>
    <n v="1784.0882779200001"/>
    <n v="576.7625915000001"/>
    <n v="72.287250999999998"/>
    <n v="888.79262457999994"/>
    <n v="365.36694370999999"/>
    <n v="0"/>
    <n v="36755.956398319999"/>
    <n v="3644.9888285399998"/>
    <s v="Si"/>
    <n v="64.85197222276156"/>
    <n v="80"/>
    <n v="621.29999999999995"/>
    <n v="314.45835599999998"/>
    <n v="5803.3645554199993"/>
    <n v="5485.1693514199987"/>
    <n v="7112.15463929"/>
    <n v="7899.4828664200004"/>
    <n v="1326.4468192899999"/>
    <n v="7899.4828664200004"/>
    <n v="90.033167481420037"/>
    <n v="9.9668325185799631"/>
    <n v="13.516238274452597"/>
    <n v="23.197006413721724"/>
    <n v="9.9167296561125564"/>
    <n v="90.083270343887449"/>
    <n v="32.328141978065425"/>
    <n v="40"/>
    <n v="16.791565241930044"/>
    <n v="40"/>
    <n v="40.649421855237826"/>
    <n v="32.519537484190259"/>
    <n v="15.14802777723844"/>
    <n v="65.886271210555066"/>
    <n v="50.612965717044908"/>
    <n v="50"/>
    <n v="94.517056425434703"/>
    <n v="100"/>
    <n v="0"/>
    <n v="0"/>
    <n v="71.96209040351836"/>
    <n v="71.96209040351836"/>
    <n v="14.392418080703672"/>
    <n v="46.91195556489393"/>
    <n v="46.91195556489393"/>
    <s v="2. Riesgo (&gt;=40 y &lt;60)"/>
  </r>
  <r>
    <s v="15676"/>
    <x v="2"/>
    <x v="4"/>
    <x v="276"/>
    <s v="Rural"/>
    <n v="6"/>
    <s v="G2"/>
    <n v="0"/>
    <n v="931.99487699999997"/>
    <n v="3656.7095530000001"/>
    <n v="6751.558137"/>
    <n v="1224.770295"/>
    <n v="455.80869799999999"/>
    <n v="5279.4673569999995"/>
    <n v="1642.557836"/>
    <n v="2614.675878"/>
    <n v="1602.1179139999999"/>
    <n v="0"/>
    <n v="1006.4274380000006"/>
    <n v="93.859939999999995"/>
    <n v="0"/>
    <n v="24355.47909981"/>
    <n v="2276.1155868699998"/>
    <s v="Si"/>
    <n v="39.556794106435397"/>
    <n v="80"/>
    <n v="1215.8"/>
    <n v="1680.5789930000001"/>
    <n v="4732.5727349999997"/>
    <n v="4607.0810659999997"/>
    <n v="4588.7044299999998"/>
    <n v="6751.558137"/>
    <n v="1100.2873780000007"/>
    <n v="6751.558137"/>
    <n v="67.965117634889438"/>
    <n v="32.034882365110562"/>
    <n v="31.112188501784122"/>
    <n v="37.000935344899212"/>
    <n v="9.3453944286719288"/>
    <n v="90.654605571328077"/>
    <n v="61.274054175521016"/>
    <n v="80"/>
    <n v="16.296791876384617"/>
    <n v="40"/>
    <n v="55.938084656267563"/>
    <n v="44.750467725014055"/>
    <n v="40.443205893564603"/>
    <n v="100"/>
    <n v="138.22824420134893"/>
    <n v="60"/>
    <n v="97.348341461887756"/>
    <n v="100"/>
    <n v="0"/>
    <n v="0"/>
    <n v="86.666666666666671"/>
    <n v="86.666666666666671"/>
    <n v="17.333333333333336"/>
    <n v="62.08380105834739"/>
    <n v="62.08380105834739"/>
    <s v="3. Vulnerable (&gt;=60 y &lt;70)"/>
  </r>
  <r>
    <s v="15681"/>
    <x v="2"/>
    <x v="4"/>
    <x v="277"/>
    <s v="Rural"/>
    <n v="6"/>
    <s v="G4"/>
    <n v="0"/>
    <n v="1776.015343"/>
    <n v="8532.6550939999997"/>
    <n v="14250.014332999999"/>
    <n v="1384.1986769999999"/>
    <n v="112.17801"/>
    <n v="12922.626167"/>
    <n v="4589.3849730000002"/>
    <n v="3272.39203"/>
    <n v="1551.9176009999999"/>
    <n v="0"/>
    <n v="1309.6083159999998"/>
    <n v="490.98892000000001"/>
    <n v="0"/>
    <n v="32648.695888999999"/>
    <n v="5004.9102279999997"/>
    <s v="Si"/>
    <n v="50.920928475740489"/>
    <n v="80"/>
    <n v="1166.7500010000001"/>
    <n v="1496.3766869999999"/>
    <n v="11219.931587999999"/>
    <n v="9370.7294910000001"/>
    <n v="10308.670437000001"/>
    <n v="14250.014332999999"/>
    <n v="1800.5972359999998"/>
    <n v="14250.014332999999"/>
    <n v="72.341474163484278"/>
    <n v="27.658525836515722"/>
    <n v="35.514336743097402"/>
    <n v="57.652977551187576"/>
    <n v="15.329586961193922"/>
    <n v="84.670413038806075"/>
    <n v="47.424562423225311"/>
    <n v="70"/>
    <n v="12.63575736783787"/>
    <n v="60"/>
    <n v="59.996383285301874"/>
    <n v="47.997106628241504"/>
    <n v="29.079071524259511"/>
    <n v="100"/>
    <n v="128.25169794021707"/>
    <n v="70"/>
    <n v="83.518597395212566"/>
    <n v="80"/>
    <n v="0.13731070341206764"/>
    <n v="0"/>
    <n v="83.333333333333329"/>
    <n v="83.470644036745398"/>
    <n v="16.694128807349081"/>
    <n v="64.663773294908168"/>
    <n v="64.691235435590585"/>
    <s v="3. Vulnerable (&gt;=60 y &lt;70)"/>
  </r>
  <r>
    <s v="15686"/>
    <x v="2"/>
    <x v="4"/>
    <x v="278"/>
    <s v="Intermedio"/>
    <n v="6"/>
    <s v="G3"/>
    <n v="0"/>
    <n v="1369.0554157199999"/>
    <n v="8025.5074942199999"/>
    <n v="12971.442090500001"/>
    <n v="1572.6823739500001"/>
    <n v="206.16600299999999"/>
    <n v="10780.711333350002"/>
    <n v="2340.850813"/>
    <n v="3168.8839896700001"/>
    <n v="1434.4154630100002"/>
    <n v="160.02427251"/>
    <n v="456.26223048999964"/>
    <n v="1127.5903667699999"/>
    <n v="0"/>
    <n v="38283.488934230001"/>
    <n v="7208.9292172799996"/>
    <s v="Si"/>
    <n v="54.176318983815761"/>
    <n v="80"/>
    <n v="1420.5"/>
    <n v="1778.8483769500001"/>
    <n v="10780.711333350002"/>
    <n v="8657.31537235"/>
    <n v="9394.5629099399994"/>
    <n v="12971.442090500001"/>
    <n v="1743.8768697699995"/>
    <n v="12971.442090500001"/>
    <n v="72.424968977199313"/>
    <n v="27.575031022800687"/>
    <n v="21.713324293904485"/>
    <n v="37.26511124481646"/>
    <n v="18.830387245177011"/>
    <n v="81.169612754822992"/>
    <n v="45.265635084336957"/>
    <n v="70"/>
    <n v="13.443970667279752"/>
    <n v="60"/>
    <n v="55.201951004488024"/>
    <n v="44.161560803590419"/>
    <n v="25.823681016184239"/>
    <n v="100"/>
    <n v="125.22691847588879"/>
    <n v="70"/>
    <n v="80.303749025991422"/>
    <n v="80"/>
    <n v="0"/>
    <n v="0"/>
    <n v="83.333333333333329"/>
    <n v="83.333333333333329"/>
    <n v="16.666666666666668"/>
    <n v="60.82822747025709"/>
    <n v="60.82822747025709"/>
    <s v="3. Vulnerable (&gt;=60 y &lt;70)"/>
  </r>
  <r>
    <s v="15690"/>
    <x v="2"/>
    <x v="4"/>
    <x v="279"/>
    <s v="Rural disperso"/>
    <n v="6"/>
    <s v="G1"/>
    <n v="0"/>
    <n v="1178.1337125999999"/>
    <n v="4804.1574608199999"/>
    <n v="11553.86488078"/>
    <n v="4436.4307829999998"/>
    <n v="685.55103921"/>
    <n v="6295.2091050199997"/>
    <n v="2185.4923319300001"/>
    <n v="6305.5253170100004"/>
    <n v="4279.9344210800009"/>
    <n v="55.694164999999998"/>
    <n v="3326.9847808300001"/>
    <n v="2956.5829742699998"/>
    <n v="0"/>
    <n v="45125.10367918"/>
    <n v="7326.2905938500007"/>
    <s v="Si"/>
    <n v="29.269028278188006"/>
    <n v="80"/>
    <n v="2921.7240000000002"/>
    <n v="5121.9818222100002"/>
    <n v="6201.2892040199995"/>
    <n v="5481.7347258199998"/>
    <n v="5982.2911734199997"/>
    <n v="11553.86488078"/>
    <n v="6339.2619200999998"/>
    <n v="11553.86488078"/>
    <n v="51.777402930958772"/>
    <n v="48.222597069041228"/>
    <n v="34.716755162067919"/>
    <n v="40.842841479032835"/>
    <n v="16.235509719682337"/>
    <n v="83.764490280317659"/>
    <n v="67.875937466055433"/>
    <n v="100"/>
    <n v="54.867024891778357"/>
    <n v="0"/>
    <n v="54.565985765678349"/>
    <n v="43.652788612542679"/>
    <n v="50.730971721811997"/>
    <n v="100"/>
    <n v="175.30683330150282"/>
    <n v="0"/>
    <n v="88.396695355966514"/>
    <n v="80"/>
    <n v="0.20880517569430701"/>
    <n v="0"/>
    <n v="60"/>
    <n v="60.208805175694309"/>
    <n v="12.041761035138862"/>
    <n v="55.652788612542679"/>
    <n v="55.694549647681541"/>
    <s v="2. Riesgo (&gt;=40 y &lt;60)"/>
  </r>
  <r>
    <s v="15693"/>
    <x v="2"/>
    <x v="4"/>
    <x v="280"/>
    <s v="Intermedio"/>
    <n v="6"/>
    <s v="G4"/>
    <n v="0"/>
    <n v="817.16956500000003"/>
    <n v="4050.7350424599999"/>
    <n v="10757.93587478"/>
    <n v="4834.7845546900007"/>
    <n v="56.187859000000003"/>
    <n v="11759.0983712"/>
    <n v="4030.0793199700001"/>
    <n v="5710.6865426900004"/>
    <n v="4089.9255710200005"/>
    <n v="0"/>
    <n v="-1330.9713200900005"/>
    <n v="0"/>
    <n v="0"/>
    <n v="52779.905424660006"/>
    <n v="9746.9843117900018"/>
    <s v="Si"/>
    <n v="59.060468492577989"/>
    <n v="80"/>
    <n v="4730.0691539400004"/>
    <n v="4890.9724136899995"/>
    <n v="10468.146223199999"/>
    <n v="8967.8788882299996"/>
    <n v="4867.9046074600001"/>
    <n v="10757.93587478"/>
    <n v="-1330.9713200900005"/>
    <n v="10757.93587478"/>
    <n v="45.249429482768214"/>
    <n v="54.750570517231786"/>
    <n v="34.272009577199718"/>
    <n v="55.636218496250407"/>
    <n v="18.467225799984064"/>
    <n v="81.532774200015936"/>
    <n v="71.618806958601766"/>
    <n v="100"/>
    <n v="-12.371995293355649"/>
    <n v="60"/>
    <n v="70.383912642699627"/>
    <n v="56.307130114159705"/>
    <n v="20.939531507422011"/>
    <n v="91.076387778547016"/>
    <n v="103.40171051444294"/>
    <n v="100"/>
    <n v="85.668261571996041"/>
    <n v="80"/>
    <n v="0.66709551460529892"/>
    <n v="0"/>
    <n v="90.358795926182339"/>
    <n v="91.025891440787632"/>
    <n v="18.205178288157526"/>
    <n v="74.378889299396178"/>
    <n v="74.512308402317231"/>
    <s v="4. Solvente (&gt;=70 y &lt;80)"/>
  </r>
  <r>
    <s v="15696"/>
    <x v="2"/>
    <x v="4"/>
    <x v="281"/>
    <s v="Rural disperso"/>
    <n v="6"/>
    <s v="G1"/>
    <n v="0"/>
    <n v="906.47588499999995"/>
    <n v="3711.4141447100001"/>
    <n v="12036.587638109999"/>
    <n v="4755.7228863800001"/>
    <n v="124.50794686"/>
    <n v="9780.40236731"/>
    <n v="5964.1413804899994"/>
    <n v="5815.7407440299994"/>
    <n v="4648.3495361699997"/>
    <n v="0"/>
    <n v="2431.1042819399991"/>
    <n v="824.12194612999997"/>
    <n v="0"/>
    <n v="47541.961415050006"/>
    <n v="1139.2225816099999"/>
    <s v="Si"/>
    <n v="62.664239623281524"/>
    <n v="80"/>
    <n v="3244.7628800000002"/>
    <n v="4880.2308332399998"/>
    <n v="8438.092148310001"/>
    <n v="7075.5721939200012"/>
    <n v="4617.8900297099999"/>
    <n v="12036.587638109999"/>
    <n v="3255.2262280699988"/>
    <n v="12036.587638109999"/>
    <n v="38.365441839088433"/>
    <n v="61.634558160911567"/>
    <n v="60.980531848306519"/>
    <n v="71.741099764668832"/>
    <n v="2.3962464898416345"/>
    <n v="97.60375351015837"/>
    <n v="79.927041812199832"/>
    <n v="100"/>
    <n v="27.044427589787723"/>
    <n v="20"/>
    <n v="70.195882287147754"/>
    <n v="56.156705829718206"/>
    <n v="17.335760376718476"/>
    <n v="75.401803232624815"/>
    <n v="150.40331185124995"/>
    <n v="0"/>
    <n v="83.852748578209258"/>
    <n v="80"/>
    <n v="6.3541168614880572E-2"/>
    <n v="0"/>
    <n v="51.800601077541607"/>
    <n v="51.86414224615649"/>
    <n v="10.372828449231299"/>
    <n v="66.516826045226523"/>
    <n v="66.529534278949512"/>
    <s v="3. Vulnerable (&gt;=60 y &lt;70)"/>
  </r>
  <r>
    <s v="15720"/>
    <x v="2"/>
    <x v="4"/>
    <x v="282"/>
    <s v="Rural disperso"/>
    <n v="6"/>
    <s v="G3"/>
    <n v="0"/>
    <n v="1390.057452"/>
    <n v="4281.3532986299997"/>
    <n v="6502.1707759099991"/>
    <n v="260.80954600000001"/>
    <n v="215.77973299999999"/>
    <n v="5004.1890865000005"/>
    <n v="1432.5583396699999"/>
    <n v="1868.199151"/>
    <n v="747.04205675000003"/>
    <n v="0"/>
    <n v="559.62780615999873"/>
    <n v="712.54754851999996"/>
    <n v="0"/>
    <n v="45082.110447120001"/>
    <n v="3107.1525140700001"/>
    <s v="NO"/>
    <n v="49.355365551179098"/>
    <n v="80"/>
    <n v="283.40306700000002"/>
    <n v="476.58927899999998"/>
    <n v="4821.3858755000001"/>
    <n v="4280.9571635000002"/>
    <n v="5671.4107506299997"/>
    <n v="6502.1707759099991"/>
    <n v="1272.1753546799987"/>
    <n v="6502.1707759099991"/>
    <n v="87.223343496945731"/>
    <n v="12.776656503054269"/>
    <n v="28.627182444697571"/>
    <n v="49.130898796864088"/>
    <n v="6.8922073151712784"/>
    <n v="93.107792684828723"/>
    <n v="39.987281674447139"/>
    <n v="50"/>
    <n v="19.565394366344581"/>
    <n v="40"/>
    <n v="49.003069596949409"/>
    <n v="39.202455677559527"/>
    <n v="0"/>
    <n v="0"/>
    <n v="168.16659185978389"/>
    <n v="0"/>
    <n v="88.791008934874867"/>
    <n v="80"/>
    <n v="0"/>
    <n v="0"/>
    <n v="26.666666666666668"/>
    <n v="26.666666666666668"/>
    <n v="5.3333333333333339"/>
    <n v="44.535789010892863"/>
    <n v="44.535789010892863"/>
    <s v="2. Riesgo (&gt;=40 y &lt;60)"/>
  </r>
  <r>
    <s v="15723"/>
    <x v="2"/>
    <x v="4"/>
    <x v="283"/>
    <s v="Rural disperso"/>
    <n v="6"/>
    <s v="G2"/>
    <n v="0"/>
    <n v="1110.101676"/>
    <n v="2754.5468082299999"/>
    <n v="4875.9615078799998"/>
    <n v="338.89763500000004"/>
    <n v="112.281768"/>
    <n v="3803.90823645"/>
    <n v="1592.48599857"/>
    <n v="1562.941317"/>
    <n v="669.30766926999991"/>
    <n v="0"/>
    <n v="178.41962369999965"/>
    <n v="944.43782799999997"/>
    <n v="0"/>
    <n v="34316.338342219999"/>
    <n v="2519.34554875"/>
    <s v="Si"/>
    <n v="52.998972495547712"/>
    <n v="80"/>
    <n v="302.44026300000002"/>
    <n v="451.17940299999998"/>
    <n v="3803.9082364499995"/>
    <n v="3114.5240120900007"/>
    <n v="3864.6484842299997"/>
    <n v="4875.9615078799998"/>
    <n v="1122.8574516999997"/>
    <n v="4875.9615078799998"/>
    <n v="79.259208219432708"/>
    <n v="20.740791780567292"/>
    <n v="41.864469371537432"/>
    <n v="49.788349809462659"/>
    <n v="7.3415337138415042"/>
    <n v="92.6584662861585"/>
    <n v="42.823595613602933"/>
    <n v="50"/>
    <n v="23.02843141573943"/>
    <n v="20"/>
    <n v="46.637521575237692"/>
    <n v="37.310017260190158"/>
    <n v="27.001027504452288"/>
    <n v="100"/>
    <n v="149.17967552488204"/>
    <n v="50"/>
    <n v="81.87694913998854"/>
    <n v="80"/>
    <n v="0.29412959126627747"/>
    <n v="0"/>
    <n v="76.666666666666671"/>
    <n v="76.960796257932955"/>
    <n v="15.392159251586591"/>
    <n v="52.643350593523493"/>
    <n v="52.702176511776749"/>
    <s v="2. Riesgo (&gt;=40 y &lt;60)"/>
  </r>
  <r>
    <s v="15740"/>
    <x v="2"/>
    <x v="4"/>
    <x v="284"/>
    <s v="Rural"/>
    <n v="6"/>
    <s v="G3"/>
    <n v="0"/>
    <n v="1420.700707"/>
    <n v="8027.2151370000001"/>
    <n v="12992.849581439999"/>
    <n v="1038.372629"/>
    <n v="425.31393400000002"/>
    <n v="10665.804228000001"/>
    <n v="2781.9309439999997"/>
    <n v="2896.1395809999999"/>
    <n v="1293.6365310000001"/>
    <n v="0"/>
    <n v="1134.8574544399999"/>
    <n v="533.70602499999995"/>
    <n v="0"/>
    <n v="57088.895945910001"/>
    <n v="1668.12741192"/>
    <s v="Si"/>
    <n v="51.358418763524682"/>
    <n v="80"/>
    <n v="1116.181"/>
    <n v="1463.686563"/>
    <n v="10255.489077"/>
    <n v="8723.0115999999998"/>
    <n v="9447.9158439999992"/>
    <n v="12992.849581439999"/>
    <n v="1668.5634794399998"/>
    <n v="12992.849581439999"/>
    <n v="72.716272013924794"/>
    <n v="27.283727986075206"/>
    <n v="26.082711481773124"/>
    <n v="44.763995221477288"/>
    <n v="2.9219822599135568"/>
    <n v="97.078017740086437"/>
    <n v="44.667616833347651"/>
    <n v="50"/>
    <n v="12.842167293489691"/>
    <n v="60"/>
    <n v="55.825148189527781"/>
    <n v="44.660118551622226"/>
    <n v="28.641581236475318"/>
    <n v="100"/>
    <n v="131.1334418880092"/>
    <n v="60"/>
    <n v="85.057002494041072"/>
    <n v="80"/>
    <n v="0"/>
    <n v="0"/>
    <n v="80"/>
    <n v="80"/>
    <n v="16"/>
    <n v="60.660118551622226"/>
    <n v="60.660118551622226"/>
    <s v="3. Vulnerable (&gt;=60 y &lt;70)"/>
  </r>
  <r>
    <s v="15753"/>
    <x v="2"/>
    <x v="4"/>
    <x v="285"/>
    <s v="Intermedio"/>
    <n v="6"/>
    <s v="G3"/>
    <n v="0"/>
    <n v="1175.1763289999999"/>
    <n v="8170.9519252299997"/>
    <n v="12700.242633039998"/>
    <n v="1435.3120394699999"/>
    <n v="132.71696606999998"/>
    <n v="9519.9107949600002"/>
    <n v="1190.96554752"/>
    <n v="2746.0553345399994"/>
    <n v="1138.0169352799994"/>
    <n v="60.496313000000001"/>
    <n v="1743.4768868199972"/>
    <n v="1797.3908240000001"/>
    <n v="0"/>
    <n v="76899.141867309998"/>
    <n v="9428.76716648"/>
    <s v="NO"/>
    <n v="53.97985012413978"/>
    <n v="80"/>
    <n v="1216.11366"/>
    <n v="1568.0290055400001"/>
    <n v="9348.7273469600004"/>
    <n v="8945.1549803399994"/>
    <n v="9346.1282542299996"/>
    <n v="12700.242633039998"/>
    <n v="3601.3640238199973"/>
    <n v="12700.242633039998"/>
    <n v="73.590155119681043"/>
    <n v="26.409844880318957"/>
    <n v="12.510259530483385"/>
    <n v="21.470513072743199"/>
    <n v="12.261212462876898"/>
    <n v="87.738787537123102"/>
    <n v="41.441879228214184"/>
    <n v="50"/>
    <n v="28.35665528508061"/>
    <n v="20"/>
    <n v="41.123829098037056"/>
    <n v="32.899063278429644"/>
    <n v="0"/>
    <n v="0"/>
    <n v="128.93770188717394"/>
    <n v="70"/>
    <n v="95.683130423616063"/>
    <n v="100"/>
    <n v="0"/>
    <n v="0"/>
    <n v="56.666666666666664"/>
    <n v="56.666666666666664"/>
    <n v="11.333333333333334"/>
    <n v="44.232396611762979"/>
    <n v="44.232396611762979"/>
    <s v="2. Riesgo (&gt;=40 y &lt;60)"/>
  </r>
  <r>
    <s v="15755"/>
    <x v="2"/>
    <x v="4"/>
    <x v="286"/>
    <s v="Rural disperso"/>
    <n v="6"/>
    <s v="G3"/>
    <n v="0"/>
    <n v="0"/>
    <n v="8397.5068630000005"/>
    <n v="10060.054389999999"/>
    <n v="604.02095499999996"/>
    <n v="176.77925400000001"/>
    <n v="11655.212822000001"/>
    <n v="3819.855227"/>
    <n v="793.41988000000003"/>
    <n v="-590.50554100000011"/>
    <n v="0"/>
    <n v="-1695.6565770000016"/>
    <n v="2923.2000819999998"/>
    <n v="0"/>
    <n v="61540.731248999997"/>
    <n v="3579.5029573800002"/>
    <s v="Si"/>
    <n v="57.095985318900361"/>
    <n v="80"/>
    <n v="709.34"/>
    <n v="780.800209"/>
    <n v="10371.785545999999"/>
    <n v="8665.7541070000007"/>
    <n v="8397.5068630000005"/>
    <n v="10060.054389999999"/>
    <n v="1227.5435049999983"/>
    <n v="10060.054389999999"/>
    <n v="83.4737719842487"/>
    <n v="16.5262280157513"/>
    <n v="32.773792167825242"/>
    <n v="56.247444864596766"/>
    <n v="5.8164777777777301"/>
    <n v="94.183522222222265"/>
    <n v="-74.425352311565476"/>
    <n v="0"/>
    <n v="12.202155747986948"/>
    <n v="60"/>
    <n v="45.391439020514063"/>
    <n v="36.313151216411249"/>
    <n v="22.904014681099639"/>
    <n v="99.620897537367398"/>
    <n v="110.07418290241633"/>
    <n v="80"/>
    <n v="83.551227207373671"/>
    <n v="80"/>
    <n v="0"/>
    <n v="0"/>
    <n v="86.540299179122471"/>
    <n v="86.540299179122471"/>
    <n v="17.308059835824494"/>
    <n v="53.621211052235743"/>
    <n v="53.621211052235743"/>
    <s v="2. Riesgo (&gt;=40 y &lt;60)"/>
  </r>
  <r>
    <s v="15757"/>
    <x v="2"/>
    <x v="4"/>
    <x v="287"/>
    <s v="Rural"/>
    <n v="6"/>
    <s v="G2"/>
    <n v="0"/>
    <n v="1229.6131069999999"/>
    <n v="5947.3735100200001"/>
    <n v="10668.756270049998"/>
    <n v="1552.0280415400002"/>
    <n v="342.31878664999999"/>
    <n v="9262.5962021600008"/>
    <n v="2951.8481529800001"/>
    <n v="3131.78156588"/>
    <n v="1552.9841622400002"/>
    <n v="0"/>
    <n v="739.33340924999902"/>
    <n v="1224.25794591"/>
    <n v="0"/>
    <n v="40013.041739740002"/>
    <n v="2672.6593665500004"/>
    <s v="Si"/>
    <n v="51.18438349681044"/>
    <n v="80"/>
    <n v="1670.6"/>
    <n v="1837.6573241900001"/>
    <n v="8350.6254571600002"/>
    <n v="6645.4593910800013"/>
    <n v="7176.9866170200003"/>
    <n v="10668.756270049998"/>
    <n v="1963.591355159999"/>
    <n v="10668.756270049998"/>
    <n v="67.271071110394445"/>
    <n v="32.728928889605555"/>
    <n v="31.86847497779986"/>
    <n v="37.900367636513003"/>
    <n v="6.6794706184398338"/>
    <n v="93.320529381560164"/>
    <n v="49.5878824742883"/>
    <n v="70"/>
    <n v="18.405063396867689"/>
    <n v="40"/>
    <n v="54.789965181535742"/>
    <n v="43.831972145228598"/>
    <n v="28.81561650318956"/>
    <n v="100"/>
    <n v="109.99983982940262"/>
    <n v="100"/>
    <n v="79.580379040734556"/>
    <n v="70"/>
    <n v="0"/>
    <n v="0"/>
    <n v="90"/>
    <n v="90"/>
    <n v="18"/>
    <n v="61.831972145228598"/>
    <n v="61.831972145228598"/>
    <s v="3. Vulnerable (&gt;=60 y &lt;70)"/>
  </r>
  <r>
    <s v="15759"/>
    <x v="2"/>
    <x v="4"/>
    <x v="288"/>
    <s v="Ciudades y aglomeraciones"/>
    <n v="2"/>
    <s v="G1"/>
    <n v="0"/>
    <n v="0"/>
    <n v="120960.543026"/>
    <n v="190717.61943959998"/>
    <n v="57818.965634300002"/>
    <n v="3018.0047718000001"/>
    <n v="151623.58598931998"/>
    <n v="11449.41355173"/>
    <n v="61640.981573199999"/>
    <n v="32192.888890049999"/>
    <n v="1283.97553507"/>
    <n v="9645.9407671299996"/>
    <n v="24596.455855"/>
    <n v="0"/>
    <n v="313946.73463054997"/>
    <n v="79420.085613279996"/>
    <s v="Si"/>
    <n v="42.116879996142075"/>
    <n v="70"/>
    <n v="52987.972963"/>
    <n v="60836.970406100008"/>
    <n v="151623.58598931998"/>
    <n v="140841.42059107003"/>
    <n v="120960.543026"/>
    <n v="190717.61943959998"/>
    <n v="35526.372157199999"/>
    <n v="190717.61943959998"/>
    <n v="63.42389517100073"/>
    <n v="36.57610482899927"/>
    <n v="7.5512087892028026"/>
    <n v="8.8836880668348375"/>
    <n v="25.297312203849142"/>
    <n v="74.702687796150855"/>
    <n v="52.226437782825123"/>
    <n v="70"/>
    <n v="18.627734690475808"/>
    <n v="40"/>
    <n v="46.032496138396986"/>
    <n v="36.825996910717592"/>
    <n v="27.883120003857925"/>
    <n v="100"/>
    <n v="114.81279053377025"/>
    <n v="80"/>
    <n v="92.888860049115692"/>
    <n v="100"/>
    <n v="5.3817818298381392E-2"/>
    <n v="0"/>
    <n v="93.333333333333329"/>
    <n v="93.387151151631713"/>
    <n v="18.677430230326344"/>
    <n v="55.492663577384263"/>
    <n v="55.503427141043936"/>
    <s v="2. Riesgo (&gt;=40 y &lt;60)"/>
  </r>
  <r>
    <s v="15761"/>
    <x v="2"/>
    <x v="4"/>
    <x v="289"/>
    <s v="Rural"/>
    <n v="6"/>
    <s v="G3"/>
    <n v="0"/>
    <n v="1161.3830820000001"/>
    <n v="4152.5793718899995"/>
    <n v="7105.9266546699992"/>
    <n v="823.37324624999997"/>
    <n v="193.85315900000001"/>
    <n v="5641.0982712499999"/>
    <n v="1698.54389195"/>
    <n v="2207.22813425"/>
    <n v="1121.7599922500001"/>
    <n v="25.714565"/>
    <n v="1176.8077084199995"/>
    <n v="1128.9864584899999"/>
    <n v="0"/>
    <n v="24313.73171194"/>
    <n v="5164.60865663"/>
    <s v="Si"/>
    <n v="47.971808406389158"/>
    <n v="80"/>
    <n v="702.85990000000004"/>
    <n v="1017.22640525"/>
    <n v="4843.6508042500009"/>
    <n v="4811.5844622500008"/>
    <n v="5313.9624538899998"/>
    <n v="7105.9266546699992"/>
    <n v="2331.5087319099994"/>
    <n v="7105.9266546699992"/>
    <n v="74.782117971871756"/>
    <n v="25.217882028128244"/>
    <n v="30.110163132712504"/>
    <n v="51.676038341816451"/>
    <n v="21.241530168294823"/>
    <n v="78.758469831705185"/>
    <n v="50.822113711012747"/>
    <n v="70"/>
    <n v="32.810762694514118"/>
    <n v="0"/>
    <n v="45.130478040329976"/>
    <n v="36.104382432263982"/>
    <n v="32.028191593610842"/>
    <n v="100"/>
    <n v="144.7267663513027"/>
    <n v="50"/>
    <n v="99.337971639659415"/>
    <n v="100"/>
    <n v="0"/>
    <n v="0"/>
    <n v="83.333333333333329"/>
    <n v="83.333333333333329"/>
    <n v="16.666666666666668"/>
    <n v="52.771049098930646"/>
    <n v="52.771049098930646"/>
    <s v="2. Riesgo (&gt;=40 y &lt;60)"/>
  </r>
  <r>
    <s v="15762"/>
    <x v="2"/>
    <x v="4"/>
    <x v="290"/>
    <s v="Rural"/>
    <n v="6"/>
    <s v="G4"/>
    <n v="0"/>
    <n v="1238.3049920000001"/>
    <n v="4214.4979720700003"/>
    <n v="6334.6564943500007"/>
    <n v="290.63717600000001"/>
    <n v="197.04643300000001"/>
    <n v="4407.1906294800001"/>
    <n v="785.14423373"/>
    <n v="1725.988601"/>
    <n v="733.81459661999997"/>
    <n v="99.466417939999999"/>
    <n v="1042.691215490001"/>
    <n v="291.80419225999998"/>
    <n v="0"/>
    <n v="27485.771755530001"/>
    <n v="2520.7605239600002"/>
    <s v="Si"/>
    <n v="40.078241332953638"/>
    <n v="80"/>
    <n v="330.82"/>
    <n v="487.68360899999999"/>
    <n v="4299.7912744800005"/>
    <n v="4136.6657576300013"/>
    <n v="5452.8029640700006"/>
    <n v="6334.6564943500007"/>
    <n v="1433.961825690001"/>
    <n v="6334.6564943500007"/>
    <n v="86.07890528765779"/>
    <n v="13.92109471234221"/>
    <n v="17.815073132487541"/>
    <n v="28.920489739392238"/>
    <n v="9.1711469715338652"/>
    <n v="90.828853028466142"/>
    <n v="42.515610832820322"/>
    <n v="50"/>
    <n v="22.636773232597196"/>
    <n v="20"/>
    <n v="40.734087496040118"/>
    <n v="32.587269996832099"/>
    <n v="39.921758667046362"/>
    <n v="100"/>
    <n v="147.4166038933559"/>
    <n v="50"/>
    <n v="96.206199174872111"/>
    <n v="100"/>
    <n v="0"/>
    <n v="0"/>
    <n v="83.333333333333329"/>
    <n v="83.333333333333329"/>
    <n v="16.666666666666668"/>
    <n v="49.253936663498763"/>
    <n v="49.253936663498763"/>
    <s v="2. Riesgo (&gt;=40 y &lt;60)"/>
  </r>
  <r>
    <s v="15763"/>
    <x v="2"/>
    <x v="4"/>
    <x v="291"/>
    <s v="Rural disperso"/>
    <n v="6"/>
    <s v="G2"/>
    <n v="0"/>
    <n v="1365.336849"/>
    <n v="6252.2380663200001"/>
    <n v="12250.169413150001"/>
    <n v="3351.0544981000003"/>
    <n v="121.02247340000001"/>
    <n v="11063.52656117"/>
    <n v="3852.2073596799996"/>
    <n v="4852.2565187"/>
    <n v="3052.8313018700001"/>
    <n v="0"/>
    <n v="-504.39505284999723"/>
    <n v="3124.40564537"/>
    <n v="0"/>
    <n v="82500.88042074001"/>
    <n v="5169.5142899900002"/>
    <s v="Si"/>
    <n v="34.281165556400047"/>
    <n v="80"/>
    <n v="2876"/>
    <n v="3472.0769715000001"/>
    <n v="10955.139249170001"/>
    <n v="8232.6052548900007"/>
    <n v="7617.5749153200004"/>
    <n v="12250.169413150001"/>
    <n v="2620.0105925200028"/>
    <n v="12250.169413150001"/>
    <n v="62.183425048333447"/>
    <n v="37.816574951666553"/>
    <n v="34.818982341491463"/>
    <n v="41.409331083180909"/>
    <n v="6.2660110578534249"/>
    <n v="93.733988942146581"/>
    <n v="62.915703036407159"/>
    <n v="80"/>
    <n v="21.387545789428351"/>
    <n v="20"/>
    <n v="54.591978995398811"/>
    <n v="43.673583196319051"/>
    <n v="45.718834443599953"/>
    <n v="100"/>
    <n v="120.72590304242003"/>
    <n v="70"/>
    <n v="75.148339675497326"/>
    <n v="70"/>
    <n v="0"/>
    <n v="0"/>
    <n v="80"/>
    <n v="80"/>
    <n v="16"/>
    <n v="59.673583196319051"/>
    <n v="59.673583196319051"/>
    <s v="2. Riesgo (&gt;=40 y &lt;60)"/>
  </r>
  <r>
    <s v="15764"/>
    <x v="2"/>
    <x v="4"/>
    <x v="292"/>
    <s v="Rural"/>
    <n v="6"/>
    <s v="G2"/>
    <n v="0"/>
    <n v="1297.32527"/>
    <n v="6775.1056420000004"/>
    <n v="11419.097000000002"/>
    <n v="1431.9995079999999"/>
    <n v="199.79756900000001"/>
    <n v="8388.017487000001"/>
    <n v="1391.0948330000001"/>
    <n v="2933.8088470000002"/>
    <n v="1613.6400880000003"/>
    <n v="89.860812999999993"/>
    <n v="2787.9909540000008"/>
    <n v="832.02022499999998"/>
    <n v="0"/>
    <n v="50782.575043410005"/>
    <n v="4580.7862726599997"/>
    <s v="Si"/>
    <n v="31.926313451963306"/>
    <n v="80"/>
    <n v="1357.5001"/>
    <n v="1631.7970769999999"/>
    <n v="7310.9372869999997"/>
    <n v="7187.6386229999998"/>
    <n v="8072.4309120000007"/>
    <n v="11419.097000000002"/>
    <n v="3709.8719920000003"/>
    <n v="11419.097000000002"/>
    <n v="70.692375342813875"/>
    <n v="29.307624657186125"/>
    <n v="16.584310120430249"/>
    <n v="19.723298683106414"/>
    <n v="9.0203899048920775"/>
    <n v="90.979610095107915"/>
    <n v="55.001541414330603"/>
    <n v="80"/>
    <n v="32.488313147703366"/>
    <n v="0"/>
    <n v="44.002106687080087"/>
    <n v="35.201685349664068"/>
    <n v="48.07368654803669"/>
    <n v="100"/>
    <n v="120.2060373328886"/>
    <n v="70"/>
    <n v="98.313504012416516"/>
    <n v="100"/>
    <n v="0"/>
    <n v="0"/>
    <n v="90"/>
    <n v="90"/>
    <n v="18"/>
    <n v="53.201685349664068"/>
    <n v="53.201685349664068"/>
    <s v="2. Riesgo (&gt;=40 y &lt;60)"/>
  </r>
  <r>
    <s v="15774"/>
    <x v="2"/>
    <x v="4"/>
    <x v="293"/>
    <s v="Rural"/>
    <n v="6"/>
    <s v="G5"/>
    <n v="0"/>
    <n v="1832.059428"/>
    <n v="5277.0817616499999"/>
    <n v="7715.5174044100004"/>
    <n v="277.79563067000004"/>
    <n v="104.140888"/>
    <n v="4510.7576423999999"/>
    <n v="656.36231699999996"/>
    <n v="2213.9959466700002"/>
    <n v="1051.4057253600004"/>
    <n v="336.248471"/>
    <n v="2042.1695407000007"/>
    <n v="0"/>
    <n v="0"/>
    <n v="16214.007357799999"/>
    <n v="5751.1951578999997"/>
    <s v="Si"/>
    <n v="28.627532943773431"/>
    <n v="80"/>
    <n v="167.82249999999999"/>
    <n v="381.93651867"/>
    <n v="4510.7576423999999"/>
    <n v="4273.7984266000003"/>
    <n v="7109.1411896499994"/>
    <n v="7715.5174044100004"/>
    <n v="2378.4180117000005"/>
    <n v="7715.5174044100004"/>
    <n v="92.140822410517643"/>
    <n v="7.859177589482357"/>
    <n v="14.551043727784384"/>
    <n v="22.975971145050387"/>
    <n v="35.470535019421327"/>
    <n v="64.529464980578666"/>
    <n v="47.489053760075116"/>
    <n v="70"/>
    <n v="30.82642274049638"/>
    <n v="0"/>
    <n v="33.072922743022282"/>
    <n v="26.458338194417827"/>
    <n v="51.372467056226569"/>
    <n v="100"/>
    <n v="227.58361880558328"/>
    <n v="0"/>
    <n v="94.746797886620158"/>
    <n v="100"/>
    <n v="0"/>
    <n v="0"/>
    <n v="66.666666666666671"/>
    <n v="66.666666666666671"/>
    <n v="13.333333333333336"/>
    <n v="39.791671527751163"/>
    <n v="39.791671527751163"/>
    <s v="1. Deterioro (&lt;40)"/>
  </r>
  <r>
    <s v="15776"/>
    <x v="2"/>
    <x v="4"/>
    <x v="294"/>
    <s v="Rural"/>
    <n v="6"/>
    <s v="G2"/>
    <n v="0"/>
    <n v="1345.1419029599999"/>
    <n v="6563.6194825100001"/>
    <n v="12364.51449361"/>
    <n v="1619.3936330299998"/>
    <n v="59.29740073"/>
    <n v="13476.05651147"/>
    <n v="7378.1062495699998"/>
    <n v="3064.0218657199994"/>
    <n v="1857.9639529099995"/>
    <n v="174.33445250999998"/>
    <n v="-1647.3187876699994"/>
    <n v="813.80835823999996"/>
    <n v="0"/>
    <n v="94629.078299240005"/>
    <n v="24519.865568599998"/>
    <s v="Si"/>
    <n v="30.346952488848871"/>
    <n v="80"/>
    <n v="1819.4400029999999"/>
    <n v="1678.6910337599998"/>
    <n v="12805.77536847"/>
    <n v="7110.3294937000001"/>
    <n v="7908.7613854700003"/>
    <n v="12364.51449361"/>
    <n v="-659.17597691999958"/>
    <n v="12364.51449361"/>
    <n v="63.963379957678562"/>
    <n v="36.036620042321438"/>
    <n v="54.749742577067742"/>
    <n v="65.112477867887392"/>
    <n v="25.911554893372479"/>
    <n v="74.088445106627518"/>
    <n v="60.638077479039332"/>
    <n v="80"/>
    <n v="-5.3311917524999677"/>
    <n v="80"/>
    <n v="67.047508603367277"/>
    <n v="53.638006882693823"/>
    <n v="49.653047511151129"/>
    <n v="100"/>
    <n v="92.264159905909239"/>
    <n v="100"/>
    <n v="55.524396525077606"/>
    <n v="50"/>
    <n v="0"/>
    <n v="0"/>
    <n v="83.333333333333329"/>
    <n v="83.333333333333329"/>
    <n v="16.666666666666668"/>
    <n v="70.304673549360487"/>
    <n v="70.304673549360487"/>
    <s v="4. Solvente (&gt;=70 y &lt;80)"/>
  </r>
  <r>
    <s v="15778"/>
    <x v="2"/>
    <x v="4"/>
    <x v="295"/>
    <s v="Rural"/>
    <n v="6"/>
    <s v="G2"/>
    <n v="0"/>
    <n v="1460.195363"/>
    <n v="5885.2400360000001"/>
    <n v="10279.281705000001"/>
    <n v="990.30151899999998"/>
    <n v="463.55650600000001"/>
    <n v="9172.9660727199989"/>
    <n v="4186.1929828299999"/>
    <n v="2936.5176570000003"/>
    <n v="1623.6324694300004"/>
    <n v="0"/>
    <n v="151.05670671000007"/>
    <n v="617.14874999999995"/>
    <n v="0"/>
    <n v="18506.119120490002"/>
    <n v="5830.5472348100002"/>
    <s v="Si"/>
    <n v="38.270570744309438"/>
    <n v="80"/>
    <n v="1016.15"/>
    <n v="1453.858025"/>
    <n v="8815.3398107199992"/>
    <n v="6144.7145789599999"/>
    <n v="7345.435399"/>
    <n v="10279.281705000001"/>
    <n v="768.20545671000002"/>
    <n v="10279.281705000001"/>
    <n v="71.458644775024183"/>
    <n v="28.541355224975817"/>
    <n v="45.63619825521382"/>
    <n v="54.273971145788643"/>
    <n v="31.506050495235439"/>
    <n v="68.493949504764558"/>
    <n v="55.291084852141928"/>
    <n v="80"/>
    <n v="7.4733379116979837"/>
    <n v="80"/>
    <n v="62.261855175105801"/>
    <n v="49.809484140084642"/>
    <n v="41.729429255690562"/>
    <n v="100"/>
    <n v="143.07513900506814"/>
    <n v="50"/>
    <n v="69.704795400940156"/>
    <n v="60"/>
    <n v="0"/>
    <n v="0"/>
    <n v="70"/>
    <n v="70"/>
    <n v="14"/>
    <n v="63.809484140084642"/>
    <n v="63.809484140084642"/>
    <s v="3. Vulnerable (&gt;=60 y &lt;70)"/>
  </r>
  <r>
    <s v="15790"/>
    <x v="2"/>
    <x v="4"/>
    <x v="296"/>
    <s v="Rural"/>
    <n v="6"/>
    <s v="G4"/>
    <n v="0"/>
    <n v="1392.76945527"/>
    <n v="6158.78311588"/>
    <n v="9030.1160783699997"/>
    <n v="767.21107400000005"/>
    <n v="31.851418280000001"/>
    <n v="8151.2425865300002"/>
    <n v="2967.3621993699999"/>
    <n v="2227.1234599899999"/>
    <n v="995.37461318999976"/>
    <n v="0"/>
    <n v="433.11842003999845"/>
    <n v="1160.7170854400001"/>
    <n v="0"/>
    <n v="77496.403798979998"/>
    <n v="3088.4685106799998"/>
    <s v="Si"/>
    <n v="52.138041917087449"/>
    <n v="80"/>
    <n v="423"/>
    <n v="700.94201227999997"/>
    <n v="7365.2488115299993"/>
    <n v="6005.9584863700002"/>
    <n v="7551.5525711499995"/>
    <n v="9030.1160783699997"/>
    <n v="1593.8355054799986"/>
    <n v="9030.1160783699997"/>
    <n v="83.62630674525181"/>
    <n v="16.37369325474819"/>
    <n v="36.403801848243255"/>
    <n v="59.09691023985043"/>
    <n v="3.9853055874583045"/>
    <n v="96.014694412541701"/>
    <n v="44.693284008353501"/>
    <n v="50"/>
    <n v="17.650221676526854"/>
    <n v="40"/>
    <n v="52.297059581428059"/>
    <n v="41.837647665142448"/>
    <n v="27.861958082912551"/>
    <n v="100"/>
    <n v="165.70733150827422"/>
    <n v="0"/>
    <n v="81.544543029801176"/>
    <n v="80"/>
    <n v="0"/>
    <n v="0"/>
    <n v="60"/>
    <n v="60"/>
    <n v="12"/>
    <n v="53.837647665142448"/>
    <n v="53.837647665142448"/>
    <s v="2. Riesgo (&gt;=40 y &lt;60)"/>
  </r>
  <r>
    <s v="15798"/>
    <x v="2"/>
    <x v="4"/>
    <x v="297"/>
    <s v="Intermedio"/>
    <n v="6"/>
    <s v="G2"/>
    <n v="0"/>
    <n v="1047.0439309999999"/>
    <n v="4626.4727439999997"/>
    <n v="6889.461471999999"/>
    <n v="657.33085099999994"/>
    <n v="114.67907599999999"/>
    <n v="5763.8311020000001"/>
    <n v="1160.479384"/>
    <n v="1830.2211279999997"/>
    <n v="765.1529979999998"/>
    <n v="10.680686"/>
    <n v="291.03504099999918"/>
    <n v="1264.2835729999999"/>
    <n v="0"/>
    <n v="60768.883428000001"/>
    <n v="9376.4413789999999"/>
    <s v="Si"/>
    <n v="47.425817230076831"/>
    <n v="80"/>
    <n v="685.45000300000004"/>
    <n v="772.00992699999995"/>
    <n v="5533.3583010000002"/>
    <n v="4989.2193520000001"/>
    <n v="5673.5166749999999"/>
    <n v="6889.461471999999"/>
    <n v="1565.999299999999"/>
    <n v="6889.461471999999"/>
    <n v="82.350655389513165"/>
    <n v="17.649344610486835"/>
    <n v="20.133820083612854"/>
    <n v="23.944640703011689"/>
    <n v="15.429675271406568"/>
    <n v="84.570324728593434"/>
    <n v="41.806587537109884"/>
    <n v="50"/>
    <n v="22.730358626207572"/>
    <n v="20"/>
    <n v="39.232862008418387"/>
    <n v="31.38628960673471"/>
    <n v="32.574182769923169"/>
    <n v="100"/>
    <n v="112.62818930938131"/>
    <n v="80"/>
    <n v="90.166207944610022"/>
    <n v="100"/>
    <n v="0"/>
    <n v="0"/>
    <n v="93.333333333333329"/>
    <n v="93.333333333333329"/>
    <n v="18.666666666666668"/>
    <n v="50.052956273401378"/>
    <n v="50.052956273401378"/>
    <s v="2. Riesgo (&gt;=40 y &lt;60)"/>
  </r>
  <r>
    <s v="15804"/>
    <x v="2"/>
    <x v="4"/>
    <x v="298"/>
    <s v="Rural"/>
    <n v="6"/>
    <s v="G3"/>
    <n v="0"/>
    <n v="1408.0040750000001"/>
    <n v="9473.2483639999991"/>
    <n v="14653.841113"/>
    <n v="1229.2966240000001"/>
    <n v="137.13245900000001"/>
    <n v="12860.596472000001"/>
    <n v="2820.9276970000001"/>
    <n v="2803.9776490000004"/>
    <n v="1427.2134220000003"/>
    <n v="48.175856000000003"/>
    <n v="930.40360600000167"/>
    <n v="867.87469199999998"/>
    <n v="0"/>
    <n v="52311.937137730005"/>
    <n v="5903.8290870699993"/>
    <s v="Si"/>
    <n v="40.122045501017027"/>
    <n v="80"/>
    <n v="1229.6259030000001"/>
    <n v="1366.429083"/>
    <n v="12346.673280000001"/>
    <n v="10971.041069999999"/>
    <n v="10881.252439"/>
    <n v="14653.841113"/>
    <n v="1846.4541540000016"/>
    <n v="14653.841113"/>
    <n v="74.255291531356988"/>
    <n v="25.744708468643012"/>
    <n v="21.93465678782243"/>
    <n v="37.644969247962493"/>
    <n v="11.285816221116118"/>
    <n v="88.714183778883879"/>
    <n v="50.899600519604569"/>
    <n v="70"/>
    <n v="12.600478876230884"/>
    <n v="60"/>
    <n v="56.42077229909787"/>
    <n v="45.136617839278301"/>
    <n v="39.877954498982973"/>
    <n v="100"/>
    <n v="111.12559353753302"/>
    <n v="80"/>
    <n v="88.858276405286048"/>
    <n v="80"/>
    <n v="0"/>
    <n v="0"/>
    <n v="86.666666666666671"/>
    <n v="86.666666666666671"/>
    <n v="17.333333333333336"/>
    <n v="62.469951172611637"/>
    <n v="62.469951172611637"/>
    <s v="3. Vulnerable (&gt;=60 y &lt;70)"/>
  </r>
  <r>
    <s v="15806"/>
    <x v="2"/>
    <x v="4"/>
    <x v="299"/>
    <s v="Intermedio"/>
    <n v="6"/>
    <s v="G1"/>
    <n v="0"/>
    <n v="1100.1596139999999"/>
    <n v="7135.1296400000001"/>
    <n v="20666.010234000001"/>
    <n v="11158.037624999999"/>
    <n v="57.392302000000001"/>
    <n v="18486.196143999998"/>
    <n v="4789.7964729999994"/>
    <n v="12372.047406"/>
    <n v="8847.1729469999991"/>
    <n v="0"/>
    <n v="-1025.1520969999983"/>
    <n v="6413.6116259999999"/>
    <n v="0"/>
    <n v="153822.72771264001"/>
    <n v="3810.81416704"/>
    <s v="Si"/>
    <n v="32.718505818511993"/>
    <n v="80"/>
    <n v="8496.5300000000007"/>
    <n v="10905.429926999999"/>
    <n v="18166.287872000001"/>
    <n v="17171.944964999999"/>
    <n v="8235.2892539999993"/>
    <n v="20666.010234000001"/>
    <n v="5388.4595290000016"/>
    <n v="20666.010234000001"/>
    <n v="39.849439542283733"/>
    <n v="60.150560457716267"/>
    <n v="25.910124698934386"/>
    <n v="30.482201197674254"/>
    <n v="2.4774064429276503"/>
    <n v="97.522593557072355"/>
    <n v="71.509368309641602"/>
    <n v="100"/>
    <n v="26.074019455070406"/>
    <n v="20"/>
    <n v="61.631071042492565"/>
    <n v="49.304856833994052"/>
    <n v="47.281494181488007"/>
    <n v="100"/>
    <n v="128.3515732540225"/>
    <n v="70"/>
    <n v="94.52643867582546"/>
    <n v="100"/>
    <n v="0"/>
    <n v="2"/>
    <n v="90"/>
    <n v="92"/>
    <n v="18.400000000000002"/>
    <n v="67.304856833994052"/>
    <n v="67.704856833994057"/>
    <s v="3. Vulnerable (&gt;=60 y &lt;70)"/>
  </r>
  <r>
    <s v="15808"/>
    <x v="2"/>
    <x v="4"/>
    <x v="300"/>
    <s v="Rural disperso"/>
    <n v="6"/>
    <s v="G3"/>
    <n v="0"/>
    <n v="1186.8124889999999"/>
    <n v="5174.4898620200001"/>
    <n v="7445.4777967999999"/>
    <n v="690.56508871000005"/>
    <n v="38.033923999999999"/>
    <n v="6718.8307543400006"/>
    <n v="3054.2163342800004"/>
    <n v="1917.3676717099997"/>
    <n v="562.1771755599998"/>
    <n v="74.530457999999996"/>
    <n v="-628.54345369000112"/>
    <n v="804.62730647000001"/>
    <n v="0"/>
    <n v="25681.810029659999"/>
    <n v="4847.6276925500006"/>
    <s v="Si"/>
    <n v="58.513126346655916"/>
    <n v="80"/>
    <n v="485.69209999999998"/>
    <n v="728.59901271000001"/>
    <n v="6718.8307543400006"/>
    <n v="4929.1485677299997"/>
    <n v="6361.3023510200001"/>
    <n v="7445.4777967999999"/>
    <n v="250.61431077999885"/>
    <n v="7445.4777967999999"/>
    <n v="85.438470500228078"/>
    <n v="14.561529499771922"/>
    <n v="45.457557214209366"/>
    <n v="78.015733729941431"/>
    <n v="18.875724440572768"/>
    <n v="81.124275559427232"/>
    <n v="29.320259429357304"/>
    <n v="40"/>
    <n v="3.3659936624579108"/>
    <n v="100"/>
    <n v="62.74030775782812"/>
    <n v="50.192246206262496"/>
    <n v="21.486873653344084"/>
    <n v="93.457049710351512"/>
    <n v="150.01253113031899"/>
    <n v="0"/>
    <n v="73.36318993518384"/>
    <n v="70"/>
    <n v="0"/>
    <n v="0"/>
    <n v="54.485683236783835"/>
    <n v="54.485683236783835"/>
    <n v="10.897136647356767"/>
    <n v="61.089382853619263"/>
    <n v="61.089382853619263"/>
    <s v="3. Vulnerable (&gt;=60 y &lt;70)"/>
  </r>
  <r>
    <s v="15810"/>
    <x v="2"/>
    <x v="4"/>
    <x v="301"/>
    <s v="Rural disperso"/>
    <n v="6"/>
    <s v="G4"/>
    <n v="0"/>
    <n v="1488.5410670000001"/>
    <n v="6121.3287398000002"/>
    <n v="8604.8755021100005"/>
    <n v="543.62763594"/>
    <n v="150.07388451"/>
    <n v="6774.4379872899999"/>
    <n v="1767.6874340699999"/>
    <n v="2182.5413474500001"/>
    <n v="913.60849084999995"/>
    <n v="42"/>
    <n v="561.50465822000024"/>
    <n v="509.78897724000001"/>
    <n v="0"/>
    <n v="16561.866157590001"/>
    <n v="3388.0661072500002"/>
    <s v="Si"/>
    <n v="53.833303089909165"/>
    <n v="80"/>
    <n v="436.9"/>
    <n v="664.83423945000004"/>
    <n v="6774.4379872900008"/>
    <n v="5662.6577761300005"/>
    <n v="7609.8698068000003"/>
    <n v="8604.8755021100005"/>
    <n v="1113.2936354600001"/>
    <n v="8604.8755021100005"/>
    <n v="88.436721773998769"/>
    <n v="11.563278226001231"/>
    <n v="26.093491997217818"/>
    <n v="42.35944258877597"/>
    <n v="20.457031079781498"/>
    <n v="79.542968920218499"/>
    <n v="41.859848012383637"/>
    <n v="50"/>
    <n v="12.937940068825046"/>
    <n v="60"/>
    <n v="48.693137946999137"/>
    <n v="38.954510357599311"/>
    <n v="26.166696910090835"/>
    <n v="100"/>
    <n v="152.17080326161593"/>
    <n v="0"/>
    <n v="83.58859859303621"/>
    <n v="80"/>
    <n v="0"/>
    <n v="0"/>
    <n v="60"/>
    <n v="60"/>
    <n v="12"/>
    <n v="50.954510357599311"/>
    <n v="50.954510357599311"/>
    <s v="2. Riesgo (&gt;=40 y &lt;60)"/>
  </r>
  <r>
    <s v="15814"/>
    <x v="2"/>
    <x v="4"/>
    <x v="302"/>
    <s v="Intermedio"/>
    <n v="6"/>
    <s v="G2"/>
    <n v="0"/>
    <n v="1404.1546800000001"/>
    <n v="9446.9187079999992"/>
    <n v="13773.047391169999"/>
    <n v="1688.9646170999999"/>
    <n v="378.12008145999999"/>
    <n v="12246.324741869999"/>
    <n v="2333.6355308000002"/>
    <n v="3522.4195272000002"/>
    <n v="2367.6561330700006"/>
    <n v="48.717908999999999"/>
    <n v="1001.8004581700006"/>
    <n v="631.44270399000004"/>
    <n v="0"/>
    <n v="31658.65617482"/>
    <n v="4745.5560059300005"/>
    <s v="Si"/>
    <n v="27.479241167409445"/>
    <n v="80"/>
    <n v="1394.816382"/>
    <n v="2067.0846985600001"/>
    <n v="11616.483538870005"/>
    <n v="11381.680454930005"/>
    <n v="10851.073387999999"/>
    <n v="13773.047391169999"/>
    <n v="1681.9610711600008"/>
    <n v="13773.047391169999"/>
    <n v="78.784840274031879"/>
    <n v="21.215159725968121"/>
    <n v="19.055803108187515"/>
    <n v="22.662582502376612"/>
    <n v="14.989758187223442"/>
    <n v="85.010241812776556"/>
    <n v="67.216755834648396"/>
    <n v="100"/>
    <n v="12.211974760489957"/>
    <n v="60"/>
    <n v="57.77759680822426"/>
    <n v="46.222077446579412"/>
    <n v="52.520758832590559"/>
    <n v="100"/>
    <n v="148.19762122352248"/>
    <n v="50"/>
    <n v="97.978707728941174"/>
    <n v="100"/>
    <n v="0.15017293936483844"/>
    <n v="0"/>
    <n v="83.333333333333329"/>
    <n v="83.483506272698165"/>
    <n v="16.696701254539633"/>
    <n v="62.888744113246076"/>
    <n v="62.918778701119045"/>
    <s v="3. Vulnerable (&gt;=60 y &lt;70)"/>
  </r>
  <r>
    <s v="15816"/>
    <x v="2"/>
    <x v="4"/>
    <x v="303"/>
    <s v="Rural disperso"/>
    <n v="6"/>
    <s v="G4"/>
    <n v="0"/>
    <n v="1544.650341"/>
    <n v="6986.600058"/>
    <n v="9945.8662359999998"/>
    <n v="607.46148100000005"/>
    <n v="60.441178000000001"/>
    <n v="6193.3831579999996"/>
    <n v="1048.577853"/>
    <n v="2241.492886"/>
    <n v="1210.427778"/>
    <n v="73.283349999999999"/>
    <n v="2721.4179700000004"/>
    <n v="821.72409700000003"/>
    <n v="0"/>
    <n v="30312.867773830003"/>
    <n v="3872.2758196999998"/>
    <s v="Si"/>
    <n v="33.855532411663681"/>
    <n v="80"/>
    <n v="766.187004"/>
    <n v="667.90265899999997"/>
    <n v="6193.3831579999996"/>
    <n v="5331.7423959999996"/>
    <n v="8531.2503990000005"/>
    <n v="9945.8662359999998"/>
    <n v="3616.4254170000004"/>
    <n v="9945.8662359999998"/>
    <n v="85.776846345674116"/>
    <n v="14.223153654325884"/>
    <n v="16.930614919981995"/>
    <n v="27.484685099722132"/>
    <n v="12.774363179992658"/>
    <n v="87.225636820007338"/>
    <n v="54.000964516110443"/>
    <n v="70"/>
    <n v="36.361090438859996"/>
    <n v="0"/>
    <n v="39.786695114811074"/>
    <n v="31.829356091848862"/>
    <n v="46.144467588336319"/>
    <n v="100"/>
    <n v="87.172277200358252"/>
    <n v="80"/>
    <n v="86.08772071711698"/>
    <n v="80"/>
    <n v="0"/>
    <n v="0"/>
    <n v="86.666666666666671"/>
    <n v="86.666666666666671"/>
    <n v="17.333333333333336"/>
    <n v="49.162689425182194"/>
    <n v="49.162689425182194"/>
    <s v="2. Riesgo (&gt;=40 y &lt;60)"/>
  </r>
  <r>
    <s v="15820"/>
    <x v="2"/>
    <x v="4"/>
    <x v="304"/>
    <s v="Intermedio"/>
    <n v="6"/>
    <s v="G2"/>
    <n v="0"/>
    <n v="1077.698451"/>
    <n v="3820.4125631399997"/>
    <n v="6006.61779527"/>
    <n v="591.74541599999998"/>
    <n v="53.962980999999999"/>
    <n v="5054.7046860700002"/>
    <n v="1117.33908133"/>
    <n v="1734.4191080000001"/>
    <n v="972.46347700000001"/>
    <n v="0"/>
    <n v="579.12644920000002"/>
    <n v="549.54925308999998"/>
    <n v="0"/>
    <n v="16862.971929629999"/>
    <n v="2974.1012424200003"/>
    <s v="Si"/>
    <n v="38.464410699458611"/>
    <n v="80"/>
    <n v="323.7"/>
    <n v="645.70839699999999"/>
    <n v="4665.5357150699992"/>
    <n v="4192.7319261600005"/>
    <n v="4898.1110141399995"/>
    <n v="6006.61779527"/>
    <n v="1128.6757022900001"/>
    <n v="6006.61779527"/>
    <n v="81.545241949589169"/>
    <n v="18.454758050410831"/>
    <n v="22.104932943149322"/>
    <n v="26.288835148510952"/>
    <n v="17.636874774097173"/>
    <n v="82.36312522590282"/>
    <n v="56.068540326528733"/>
    <n v="80"/>
    <n v="18.790536384365797"/>
    <n v="40"/>
    <n v="49.421343684964917"/>
    <n v="39.537074947971938"/>
    <n v="41.535589300541389"/>
    <n v="100"/>
    <n v="199.47741643497065"/>
    <n v="0"/>
    <n v="89.866034303781873"/>
    <n v="80"/>
    <n v="0.17533857920439688"/>
    <n v="0"/>
    <n v="60"/>
    <n v="60.1753385792044"/>
    <n v="12.035067715840881"/>
    <n v="51.537074947971938"/>
    <n v="51.572142663812819"/>
    <s v="2. Riesgo (&gt;=40 y &lt;60)"/>
  </r>
  <r>
    <s v="15822"/>
    <x v="2"/>
    <x v="4"/>
    <x v="305"/>
    <s v="Rural disperso"/>
    <n v="6"/>
    <s v="G4"/>
    <n v="0"/>
    <n v="1598.2252470000001"/>
    <n v="7122.2771555899999"/>
    <n v="10609.11860476"/>
    <n v="998.48600699999997"/>
    <n v="111.424346"/>
    <n v="8848.7949944200009"/>
    <n v="2267.5516838399999"/>
    <n v="2713.8638600000004"/>
    <n v="1621.3063851000004"/>
    <n v="0"/>
    <n v="912.05674143999931"/>
    <n v="1620.526296"/>
    <n v="0"/>
    <n v="30099.864676230001"/>
    <n v="3359.1675427700002"/>
    <s v="Si"/>
    <n v="29.795941565126824"/>
    <n v="80"/>
    <n v="551.260401"/>
    <n v="1109.910353"/>
    <n v="8604.5043884199986"/>
    <n v="7254.4193890199995"/>
    <n v="8720.5024025900002"/>
    <n v="10609.11860476"/>
    <n v="2532.5830374399993"/>
    <n v="10609.11860476"/>
    <n v="82.198179956979331"/>
    <n v="17.801820043020669"/>
    <n v="25.625542068382249"/>
    <n v="41.599785807420467"/>
    <n v="11.160075232573222"/>
    <n v="88.83992476742678"/>
    <n v="59.741625547126752"/>
    <n v="80"/>
    <n v="23.87175722876454"/>
    <n v="20"/>
    <n v="49.648306123573583"/>
    <n v="39.718644898858869"/>
    <n v="50.204058434873176"/>
    <n v="100"/>
    <n v="201.3404828256474"/>
    <n v="0"/>
    <n v="84.309555339213347"/>
    <n v="80"/>
    <n v="0"/>
    <n v="0"/>
    <n v="60"/>
    <n v="60"/>
    <n v="12"/>
    <n v="51.718644898858869"/>
    <n v="51.718644898858869"/>
    <s v="2. Riesgo (&gt;=40 y &lt;60)"/>
  </r>
  <r>
    <s v="15832"/>
    <x v="2"/>
    <x v="4"/>
    <x v="306"/>
    <s v="Rural disperso"/>
    <n v="6"/>
    <s v="G1"/>
    <n v="0"/>
    <n v="820.54870000000005"/>
    <n v="2683.0564539400002"/>
    <n v="5188.61821504"/>
    <n v="1400.5630251300001"/>
    <n v="59.896389999999997"/>
    <n v="3201.6360021800001"/>
    <n v="1114.87510911"/>
    <n v="2281.0081151300001"/>
    <n v="1609.9757400200001"/>
    <n v="0"/>
    <n v="2060.53751375"/>
    <n v="556.72435493"/>
    <n v="0"/>
    <n v="43231.933806000001"/>
    <n v="13659.978748"/>
    <s v="Si"/>
    <n v="34.175171527966434"/>
    <n v="80"/>
    <n v="391.41290700999997"/>
    <n v="1460.45941513"/>
    <n v="2457.04832618"/>
    <n v="2318.8475361800001"/>
    <n v="3503.6051539400005"/>
    <n v="5188.61821504"/>
    <n v="2617.2618686800001"/>
    <n v="5188.61821504"/>
    <n v="67.524820843134449"/>
    <n v="32.475179156865551"/>
    <n v="34.822044365782979"/>
    <n v="40.96670991767904"/>
    <n v="31.596964432121194"/>
    <n v="68.403035567878803"/>
    <n v="70.581762920569162"/>
    <n v="100"/>
    <n v="50.442367509204438"/>
    <n v="0"/>
    <n v="48.368984928484686"/>
    <n v="38.695187942787754"/>
    <n v="45.824828472033566"/>
    <n v="100"/>
    <n v="373.12500149431395"/>
    <n v="0"/>
    <n v="94.375332852534399"/>
    <n v="100"/>
    <n v="0"/>
    <n v="0"/>
    <n v="66.666666666666671"/>
    <n v="66.666666666666671"/>
    <n v="13.333333333333336"/>
    <n v="52.02852127612109"/>
    <n v="52.02852127612109"/>
    <s v="2. Riesgo (&gt;=40 y &lt;60)"/>
  </r>
  <r>
    <s v="15835"/>
    <x v="2"/>
    <x v="4"/>
    <x v="307"/>
    <s v="Intermedio"/>
    <n v="6"/>
    <s v="G3"/>
    <n v="0"/>
    <n v="937.72041000000002"/>
    <n v="6774.9136710000002"/>
    <n v="9807.8201310000004"/>
    <n v="1067.32134"/>
    <n v="109.277199"/>
    <n v="9343.7292230000003"/>
    <n v="2545.832797"/>
    <n v="2143.6189590000004"/>
    <n v="843.19605300000035"/>
    <n v="51.964252000000002"/>
    <n v="707.05245400000058"/>
    <n v="0"/>
    <n v="0"/>
    <n v="27376.770707060001"/>
    <n v="6129.6847982500003"/>
    <s v="Si"/>
    <n v="59.360155579507463"/>
    <n v="80"/>
    <n v="859.69010000000003"/>
    <n v="1176.5985390000001"/>
    <n v="7800.344771"/>
    <n v="7076.5669610000004"/>
    <n v="7712.6340810000002"/>
    <n v="9807.8201310000004"/>
    <n v="759.01670600000057"/>
    <n v="9807.8201310000004"/>
    <n v="78.637597121325101"/>
    <n v="21.362402878674899"/>
    <n v="27.246431657429891"/>
    <n v="46.761209522553273"/>
    <n v="22.390094375408783"/>
    <n v="77.609905624591221"/>
    <n v="39.335164930307947"/>
    <n v="50"/>
    <n v="7.7388930043786557"/>
    <n v="80"/>
    <n v="55.146703605163871"/>
    <n v="44.117362884131097"/>
    <n v="20.639844420492537"/>
    <n v="89.772900289739653"/>
    <n v="136.86310206433691"/>
    <n v="60"/>
    <n v="90.721207443408787"/>
    <n v="100"/>
    <n v="0"/>
    <n v="0"/>
    <n v="83.257633429913213"/>
    <n v="83.257633429913213"/>
    <n v="16.651526685982642"/>
    <n v="60.768889570113743"/>
    <n v="60.768889570113743"/>
    <s v="3. Vulnerable (&gt;=60 y &lt;70)"/>
  </r>
  <r>
    <s v="15837"/>
    <x v="2"/>
    <x v="4"/>
    <x v="308"/>
    <s v="Rural"/>
    <n v="6"/>
    <s v="G1"/>
    <n v="0"/>
    <n v="1413.038978"/>
    <n v="8219.1046970000007"/>
    <n v="17931.030237999999"/>
    <n v="7192.9155260000007"/>
    <n v="625.21360900000002"/>
    <n v="14836.45264"/>
    <n v="4072.935622"/>
    <n v="9236.9315610000012"/>
    <n v="6791.8802180000012"/>
    <n v="50.826484999999998"/>
    <n v="1085.7410479999999"/>
    <n v="1700.5823290000001"/>
    <n v="0"/>
    <n v="100143.34926205"/>
    <n v="14861.15073207"/>
    <s v="Si"/>
    <n v="28.631167291968001"/>
    <n v="80"/>
    <n v="7279.4829419999996"/>
    <n v="7818.1291350000001"/>
    <n v="14400.237847"/>
    <n v="13503.878347"/>
    <n v="9632.1436750000012"/>
    <n v="17931.030237999999"/>
    <n v="2837.1498620000002"/>
    <n v="17931.030237999999"/>
    <n v="53.717737057780774"/>
    <n v="46.282262942219226"/>
    <n v="27.45222002070166"/>
    <n v="32.296413225223297"/>
    <n v="14.839877876644708"/>
    <n v="85.160122123355293"/>
    <n v="73.529615036626993"/>
    <n v="100"/>
    <n v="15.822570283705302"/>
    <n v="40"/>
    <n v="60.747759658159566"/>
    <n v="48.598207726527654"/>
    <n v="51.368832708032002"/>
    <n v="100"/>
    <n v="107.39951171383623"/>
    <n v="100"/>
    <n v="93.775384062932417"/>
    <n v="100"/>
    <n v="0"/>
    <n v="2"/>
    <n v="100"/>
    <n v="102"/>
    <n v="20"/>
    <n v="68.598207726527647"/>
    <n v="68.598207726527647"/>
    <s v="3. Vulnerable (&gt;=60 y &lt;70)"/>
  </r>
  <r>
    <s v="15839"/>
    <x v="2"/>
    <x v="4"/>
    <x v="309"/>
    <s v="Rural disperso"/>
    <n v="6"/>
    <s v="G2"/>
    <n v="0"/>
    <n v="1.20194197"/>
    <n v="3.61709893"/>
    <n v="6.1363760000000003"/>
    <n v="0.92331483000000003"/>
    <n v="3.255338E-2"/>
    <n v="4.8051464499999996"/>
    <n v="1.57319864"/>
    <n v="2.36134033"/>
    <n v="1.2995122799999999"/>
    <n v="0"/>
    <n v="0.26940150000000074"/>
    <n v="0.10351033999999999"/>
    <n v="0"/>
    <n v="34345.314412500004"/>
    <n v="3252.82753624"/>
    <s v="Si"/>
    <n v="51.070218598403983"/>
    <n v="80"/>
    <n v="0.5512395699999999"/>
    <n v="0.95586820999999988"/>
    <n v="4.8051464500000014"/>
    <n v="4.09948128"/>
    <n v="4.8190409000000001"/>
    <n v="6.1363760000000003"/>
    <n v="0.37291184000000072"/>
    <n v="6.1363760000000003"/>
    <s v="N.D."/>
    <n v="0"/>
    <s v="N.D."/>
    <n v="0"/>
    <n v="9.4709499443572742"/>
    <n v="90.529050055642728"/>
    <s v="N.D."/>
    <n v="0"/>
    <n v="6.0770695928672023"/>
    <n v="80"/>
    <n v="34.105810011128547"/>
    <n v="27.284648008902838"/>
    <n v="28.929781401596017"/>
    <n v="100"/>
    <n v="173.4034097007949"/>
    <n v="0"/>
    <n v="85.314387868448819"/>
    <n v="80"/>
    <n v="0"/>
    <n v="0"/>
    <n v="60"/>
    <n v="60"/>
    <n v="12"/>
    <n v="39.284648008902835"/>
    <s v="N.D."/>
    <s v="6. Sin info."/>
  </r>
  <r>
    <s v="15842"/>
    <x v="2"/>
    <x v="4"/>
    <x v="310"/>
    <s v="Rural"/>
    <n v="6"/>
    <s v="G4"/>
    <n v="0"/>
    <n v="1794.6946479999999"/>
    <n v="9015.4738589999997"/>
    <n v="15493.813678999999"/>
    <n v="1522.8972509999999"/>
    <n v="73.997996999999998"/>
    <n v="18775.525235000001"/>
    <n v="10765.258625"/>
    <n v="3615.5652629999995"/>
    <n v="2364.3019499999996"/>
    <n v="14.488219000000001"/>
    <n v="184.9658789999994"/>
    <n v="1783.4043260000001"/>
    <n v="0"/>
    <n v="115993.30760089"/>
    <n v="7341.9362649499999"/>
    <s v="Si"/>
    <n v="47.092808950575311"/>
    <n v="80"/>
    <n v="849.12558799999999"/>
    <n v="1548.2938630000001"/>
    <n v="14057.584487"/>
    <n v="11284.226564000001"/>
    <n v="10810.168507"/>
    <n v="15493.813678999999"/>
    <n v="1982.8584239999996"/>
    <n v="15493.813678999999"/>
    <n v="69.770869399648745"/>
    <n v="30.229130600351255"/>
    <n v="57.336657644773474"/>
    <n v="93.07872085480345"/>
    <n v="6.3296205762250946"/>
    <n v="93.670379423774904"/>
    <n v="65.392318434828368"/>
    <n v="100"/>
    <n v="12.797742796452534"/>
    <n v="60"/>
    <n v="75.395646175785913"/>
    <n v="60.31651694062873"/>
    <n v="32.907191049424689"/>
    <n v="100"/>
    <n v="182.33979577117634"/>
    <n v="0"/>
    <n v="80.271447590695885"/>
    <n v="80"/>
    <n v="0"/>
    <n v="0"/>
    <n v="60"/>
    <n v="60"/>
    <n v="12"/>
    <n v="72.31651694062873"/>
    <n v="72.31651694062873"/>
    <s v="4. Solvente (&gt;=70 y &lt;80)"/>
  </r>
  <r>
    <s v="15861"/>
    <x v="2"/>
    <x v="4"/>
    <x v="311"/>
    <s v="Intermedio"/>
    <n v="6"/>
    <s v="G2"/>
    <n v="0"/>
    <n v="1259.0562649999999"/>
    <n v="12866.710591719999"/>
    <n v="22611.883241119998"/>
    <n v="4679.6844115499998"/>
    <n v="258.67670800000002"/>
    <n v="19838.02618719"/>
    <n v="5359.7851962800005"/>
    <n v="6234.8793155499998"/>
    <n v="3761.5353455299996"/>
    <n v="288.40908000000002"/>
    <n v="2208.5745409099982"/>
    <n v="1861.8155576500001"/>
    <n v="0"/>
    <n v="85407.052450000003"/>
    <n v="14465.404312000001"/>
    <s v="Si"/>
    <n v="48.154358534798824"/>
    <n v="80"/>
    <n v="4025.4"/>
    <n v="4838.3611195499998"/>
    <n v="17929.96473019"/>
    <n v="16767.281440820003"/>
    <n v="14125.766856719998"/>
    <n v="22611.883241119998"/>
    <n v="4358.7991785599979"/>
    <n v="22611.883241119998"/>
    <n v="62.470545713026283"/>
    <n v="37.529454286973717"/>
    <n v="27.017734252921656"/>
    <n v="32.131504930959657"/>
    <n v="16.937013861318427"/>
    <n v="83.062986138681566"/>
    <n v="60.330523738424304"/>
    <n v="80"/>
    <n v="19.276586262542992"/>
    <n v="40"/>
    <n v="54.544789071322988"/>
    <n v="43.635831257058392"/>
    <n v="31.845641465201176"/>
    <n v="100"/>
    <n v="120.19578475555224"/>
    <n v="70"/>
    <n v="93.515417866872312"/>
    <n v="100"/>
    <n v="0"/>
    <n v="0"/>
    <n v="90"/>
    <n v="90"/>
    <n v="18"/>
    <n v="61.635831257058392"/>
    <n v="61.635831257058392"/>
    <s v="3. Vulnerable (&gt;=60 y &lt;70)"/>
  </r>
  <r>
    <s v="15879"/>
    <x v="2"/>
    <x v="4"/>
    <x v="312"/>
    <s v="Rural disperso"/>
    <n v="6"/>
    <s v="G4"/>
    <n v="0"/>
    <n v="1037.143384"/>
    <n v="4038.5482189999998"/>
    <n v="6235.2740059999996"/>
    <n v="472.34817199999998"/>
    <n v="147.82897"/>
    <n v="5869.2031810000008"/>
    <n v="2273.5070210000003"/>
    <n v="1668.896667"/>
    <n v="724.06019100000003"/>
    <n v="7.9971290000000002"/>
    <n v="803.54956800000036"/>
    <n v="537.03391399999998"/>
    <n v="0"/>
    <n v="33034.624885910001"/>
    <n v="1537.0858667999998"/>
    <s v="Si"/>
    <n v="47.250742455450059"/>
    <n v="80"/>
    <n v="480.43100199999998"/>
    <n v="620.177142"/>
    <n v="4486.8879619999998"/>
    <n v="4179.1085480000002"/>
    <n v="5075.6916029999993"/>
    <n v="6235.2740059999996"/>
    <n v="1348.5806110000003"/>
    <n v="6235.2740059999996"/>
    <n v="81.402863741285913"/>
    <n v="18.597136258714087"/>
    <n v="38.736212580949328"/>
    <n v="62.883280363712814"/>
    <n v="4.6529538994571746"/>
    <n v="95.347046100542826"/>
    <n v="43.385561569942311"/>
    <n v="50"/>
    <n v="21.628249371275516"/>
    <n v="20"/>
    <n v="49.365492544593941"/>
    <n v="39.492394035675154"/>
    <n v="32.749257544549941"/>
    <n v="100"/>
    <n v="129.08766075008623"/>
    <n v="70"/>
    <n v="93.140470263429336"/>
    <n v="100"/>
    <n v="0"/>
    <n v="0"/>
    <n v="90"/>
    <n v="90"/>
    <n v="18"/>
    <n v="57.492394035675154"/>
    <n v="57.492394035675154"/>
    <s v="2. Riesgo (&gt;=40 y &lt;60)"/>
  </r>
  <r>
    <s v="15897"/>
    <x v="2"/>
    <x v="4"/>
    <x v="313"/>
    <s v="Rural disperso"/>
    <n v="6"/>
    <s v="G1"/>
    <n v="0"/>
    <n v="1068.521483"/>
    <n v="5777.7399691999999"/>
    <n v="12066.430131539999"/>
    <n v="4046.5095733000003"/>
    <n v="664.21212677999995"/>
    <n v="9434.7306629100003"/>
    <n v="2782.9449696900001"/>
    <n v="5779.2431830799997"/>
    <n v="4518.4213407199995"/>
    <n v="173.61956599999999"/>
    <n v="1828.7188372699984"/>
    <n v="575.74729600000001"/>
    <n v="0"/>
    <n v="32553.747663650003"/>
    <n v="2885.9730072900002"/>
    <s v="Si"/>
    <n v="46.075779770561368"/>
    <n v="80"/>
    <n v="4191.5"/>
    <n v="4710.7217000800001"/>
    <n v="8976.8894519099995"/>
    <n v="8150.1604025700008"/>
    <n v="6846.2614522000003"/>
    <n v="12066.430131539999"/>
    <n v="2578.0856992699983"/>
    <n v="12066.430131539999"/>
    <n v="56.738085561070868"/>
    <n v="43.261914438929132"/>
    <n v="29.49681415528234"/>
    <n v="34.701794538592125"/>
    <n v="8.8652558135803226"/>
    <n v="91.134744186419681"/>
    <n v="78.183616739795056"/>
    <n v="100"/>
    <n v="21.365769918405565"/>
    <n v="20"/>
    <n v="57.819690632788195"/>
    <n v="46.255752506230557"/>
    <n v="33.924220229438632"/>
    <n v="100"/>
    <n v="112.38749135345341"/>
    <n v="80"/>
    <n v="90.790473094618577"/>
    <n v="100"/>
    <n v="0"/>
    <n v="0"/>
    <n v="93.333333333333329"/>
    <n v="93.333333333333329"/>
    <n v="18.666666666666668"/>
    <n v="64.922419172897222"/>
    <n v="64.922419172897222"/>
    <s v="3. Vulnerable (&gt;=60 y &lt;70)"/>
  </r>
  <r>
    <s v="17001"/>
    <x v="2"/>
    <x v="5"/>
    <x v="314"/>
    <s v="Ciudades y aglomeraciones"/>
    <n v="1"/>
    <s v="C"/>
    <n v="1"/>
    <n v="689.653862"/>
    <n v="293475.28001903999"/>
    <n v="523619.18117145996"/>
    <n v="175495.63045857"/>
    <n v="17514.693493549999"/>
    <n v="390738.81244471006"/>
    <n v="48747.669414999997"/>
    <n v="200952.3071219"/>
    <n v="107002.98821534"/>
    <n v="5967.14991852"/>
    <n v="38931.049820189888"/>
    <n v="42364.58731101"/>
    <n v="0"/>
    <n v="1374972.42053"/>
    <n v="985238.27957400004"/>
    <s v="Si"/>
    <n v="34.884961240310076"/>
    <n v="65"/>
    <n v="182305.12414699999"/>
    <n v="191211.33671310003"/>
    <n v="390738.81244471006"/>
    <n v="354135.94771012996"/>
    <n v="294164.93388103996"/>
    <n v="523619.18117145996"/>
    <n v="87262.787049719889"/>
    <n v="523619.18117145996"/>
    <n v="56.179174571665506"/>
    <n v="43.820825428334494"/>
    <n v="12.475768432115467"/>
    <n v="51.673151286870073"/>
    <n v="71.65513030393933"/>
    <n v="28.34486969606067"/>
    <n v="53.247952087671607"/>
    <n v="70"/>
    <n v="16.665315211427583"/>
    <n v="40"/>
    <n v="46.767769282253049"/>
    <n v="37.414215425802439"/>
    <n v="30.115038759689924"/>
    <n v="100"/>
    <n v="104.88533309624287"/>
    <n v="100"/>
    <n v="90.63239597173127"/>
    <n v="100"/>
    <n v="0"/>
    <n v="0"/>
    <n v="100"/>
    <n v="100"/>
    <n v="20"/>
    <n v="57.414215425802439"/>
    <n v="57.414215425802439"/>
    <s v="2. Riesgo (&gt;=40 y &lt;60)"/>
  </r>
  <r>
    <s v="17013"/>
    <x v="2"/>
    <x v="5"/>
    <x v="315"/>
    <s v="Rural"/>
    <n v="6"/>
    <s v="G3"/>
    <n v="0"/>
    <n v="1499.467298"/>
    <n v="16577.339152969998"/>
    <n v="25803.435221809999"/>
    <n v="3272.5657682599999"/>
    <n v="436.21891375000001"/>
    <n v="23833.02216036"/>
    <n v="4338.0365709999996"/>
    <n v="5282.4703370099996"/>
    <n v="2105.5285926399997"/>
    <n v="42.523200000000003"/>
    <n v="-1206.5286829200013"/>
    <n v="2228.9768085199998"/>
    <n v="0"/>
    <n v="70023.727685000005"/>
    <n v="21082.265953999999"/>
    <s v="Si"/>
    <n v="61.799032886908527"/>
    <n v="80"/>
    <n v="3384.380009"/>
    <n v="3708.7846820099999"/>
    <n v="23833.02216036"/>
    <n v="22665.565874539996"/>
    <n v="18076.806450969998"/>
    <n v="25803.435221809999"/>
    <n v="1064.9713255999986"/>
    <n v="25803.435221809999"/>
    <n v="70.055813482116619"/>
    <n v="29.944186517883381"/>
    <n v="18.201789692518261"/>
    <n v="31.238501694411728"/>
    <n v="30.107317406519755"/>
    <n v="69.892682593480245"/>
    <n v="39.858786861295989"/>
    <n v="50"/>
    <n v="4.1272463005229874"/>
    <n v="100"/>
    <n v="56.215074161155073"/>
    <n v="44.972059328924061"/>
    <n v="18.200967113091473"/>
    <n v="79.165015614076012"/>
    <n v="109.58535011279226"/>
    <n v="100"/>
    <n v="95.10151806193609"/>
    <n v="100"/>
    <n v="0"/>
    <n v="0"/>
    <n v="93.055005204692009"/>
    <n v="93.055005204692009"/>
    <n v="18.611001040938401"/>
    <n v="63.583060369862466"/>
    <n v="63.583060369862466"/>
    <s v="3. Vulnerable (&gt;=60 y &lt;70)"/>
  </r>
  <r>
    <s v="17042"/>
    <x v="2"/>
    <x v="5"/>
    <x v="316"/>
    <s v="Intermedio"/>
    <n v="6"/>
    <s v="G3"/>
    <n v="0"/>
    <n v="897.48142199999995"/>
    <n v="23607.352714000001"/>
    <n v="36987.674849000003"/>
    <n v="6742.2267099999999"/>
    <n v="990.90052800000001"/>
    <n v="29581.197112000002"/>
    <n v="2939.5016150000001"/>
    <n v="8630.6086599999999"/>
    <n v="2435.0300104899998"/>
    <n v="12.081501509999999"/>
    <n v="1210.8990874900046"/>
    <n v="1371.7079209999999"/>
    <n v="0"/>
    <n v="93955.965364479998"/>
    <n v="29344.953951599997"/>
    <s v="Si"/>
    <n v="68.330707894181288"/>
    <n v="80"/>
    <n v="6382.6435199999996"/>
    <n v="7733.127238"/>
    <n v="29581.197112000002"/>
    <n v="28445.062579000001"/>
    <n v="24504.834136000001"/>
    <n v="36987.674849000003"/>
    <n v="2594.6885100000045"/>
    <n v="36987.674849000003"/>
    <n v="66.251350581077446"/>
    <n v="33.748649418922554"/>
    <n v="9.937061045469159"/>
    <n v="17.054306392406946"/>
    <n v="31.232667173141348"/>
    <n v="68.767332826858649"/>
    <n v="28.213885096836261"/>
    <n v="40"/>
    <n v="7.0150084334651135"/>
    <n v="80"/>
    <n v="47.914057727637626"/>
    <n v="38.3312461821101"/>
    <n v="11.669292105818712"/>
    <n v="50.755527770713229"/>
    <n v="121.15868940147233"/>
    <n v="70"/>
    <n v="96.159267900151633"/>
    <n v="100"/>
    <n v="0"/>
    <n v="0"/>
    <n v="73.585175923571072"/>
    <n v="73.585175923571072"/>
    <n v="14.717035184714215"/>
    <n v="53.048281366824312"/>
    <n v="53.048281366824312"/>
    <s v="2. Riesgo (&gt;=40 y &lt;60)"/>
  </r>
  <r>
    <s v="17050"/>
    <x v="2"/>
    <x v="5"/>
    <x v="317"/>
    <s v="Intermedio"/>
    <n v="6"/>
    <s v="G3"/>
    <n v="0"/>
    <n v="1069.849696"/>
    <n v="9925.7616099999996"/>
    <n v="14263.432586999999"/>
    <n v="1487.0828390000001"/>
    <n v="238.93478899999999"/>
    <n v="15958.292187000001"/>
    <n v="5200.0457170000009"/>
    <n v="2823.4687549999999"/>
    <n v="1259.7113479999998"/>
    <n v="19.162354000000001"/>
    <n v="-2609.088590000003"/>
    <n v="4738.8513210000001"/>
    <n v="0"/>
    <n v="43946.731698000003"/>
    <n v="9219.8357780000006"/>
    <s v="Si"/>
    <n v="59.430964760254192"/>
    <n v="80"/>
    <n v="1531.2968599999999"/>
    <n v="1610.0094220000001"/>
    <n v="15308.76377"/>
    <n v="11980.087224999999"/>
    <n v="10995.611305999999"/>
    <n v="14263.432586999999"/>
    <n v="2148.9250849999971"/>
    <n v="14263.432586999999"/>
    <n v="77.089517119614214"/>
    <n v="22.910482880385786"/>
    <n v="32.585226890607252"/>
    <n v="55.923823021284143"/>
    <n v="20.979570998267413"/>
    <n v="79.020429001732595"/>
    <n v="44.6157353705159"/>
    <n v="50"/>
    <n v="15.065974279982042"/>
    <n v="40"/>
    <n v="49.570946980680503"/>
    <n v="39.656757584544408"/>
    <n v="20.569035239745808"/>
    <n v="89.464916111503172"/>
    <n v="105.14025490785636"/>
    <n v="100"/>
    <n v="78.256398785621855"/>
    <n v="70"/>
    <n v="0"/>
    <n v="0"/>
    <n v="86.488305370501052"/>
    <n v="86.488305370501052"/>
    <n v="17.297661074100212"/>
    <n v="56.95441865864462"/>
    <n v="56.95441865864462"/>
    <s v="2. Riesgo (&gt;=40 y &lt;60)"/>
  </r>
  <r>
    <s v="17088"/>
    <x v="2"/>
    <x v="5"/>
    <x v="318"/>
    <s v="Intermedio"/>
    <n v="6"/>
    <s v="G2"/>
    <n v="0"/>
    <n v="1188.1407260000001"/>
    <n v="9009.5040026900006"/>
    <n v="14055.506955000001"/>
    <n v="2158.7335969999999"/>
    <n v="241.70682241"/>
    <n v="11241.54943146"/>
    <n v="859.281789"/>
    <n v="3602.7221763199996"/>
    <n v="1588.4985628699994"/>
    <n v="56.854633999999997"/>
    <n v="799.73391009000079"/>
    <n v="2189.892863"/>
    <n v="0"/>
    <n v="34682.415825999997"/>
    <n v="8111.1375639999997"/>
    <s v="Si"/>
    <n v="52.994776773799991"/>
    <n v="80"/>
    <n v="2230.5100000000002"/>
    <n v="2309.6067384099997"/>
    <n v="11241.549431459998"/>
    <n v="10726.640834899999"/>
    <n v="10197.64472869"/>
    <n v="14055.506955000001"/>
    <n v="3046.4814070900011"/>
    <n v="14055.506955000001"/>
    <n v="72.552663958252793"/>
    <n v="27.447336041747207"/>
    <n v="7.6438020776322864"/>
    <n v="9.0905796115069109"/>
    <n v="23.386887478349792"/>
    <n v="76.613112521650208"/>
    <n v="44.091619756607798"/>
    <n v="50"/>
    <n v="21.674646221182851"/>
    <n v="20"/>
    <n v="36.630205634980868"/>
    <n v="29.304164507984694"/>
    <n v="27.005223226200009"/>
    <n v="100"/>
    <n v="103.54612794428178"/>
    <n v="100"/>
    <n v="95.419594071979049"/>
    <n v="100"/>
    <n v="0"/>
    <n v="0"/>
    <n v="100"/>
    <n v="100"/>
    <n v="20"/>
    <n v="49.304164507984694"/>
    <n v="49.304164507984694"/>
    <s v="2. Riesgo (&gt;=40 y &lt;60)"/>
  </r>
  <r>
    <s v="17174"/>
    <x v="2"/>
    <x v="5"/>
    <x v="319"/>
    <s v="Intermedio"/>
    <n v="5"/>
    <s v="G1"/>
    <n v="0"/>
    <n v="1134.007464"/>
    <n v="28416.735635820001"/>
    <n v="53433.102934100003"/>
    <n v="16573.045627810003"/>
    <n v="934.36050146000002"/>
    <n v="40163.920041820005"/>
    <n v="5627.8112792000002"/>
    <n v="19315.130876900002"/>
    <n v="5937.9385962600027"/>
    <n v="0"/>
    <n v="1758.3989606400064"/>
    <n v="1826.45248578"/>
    <n v="5.8621069999999997E-2"/>
    <n v="193815.91897642001"/>
    <n v="114571.67051128"/>
    <s v="NO"/>
    <n v="76.657889639041755"/>
    <n v="80"/>
    <n v="17934.2"/>
    <n v="17211.03576327"/>
    <n v="38297.511692820008"/>
    <n v="35486.697292560006"/>
    <n v="29550.74309982"/>
    <n v="53433.102934100003"/>
    <n v="3584.8514464200061"/>
    <n v="53433.161555170002"/>
    <n v="55.304186875064055"/>
    <n v="44.695813124935945"/>
    <n v="14.012106570623924"/>
    <n v="16.484669859831978"/>
    <n v="59.11365336570676"/>
    <n v="40.88634663429324"/>
    <n v="30.742419681771356"/>
    <n v="40"/>
    <n v="6.7090386233624404"/>
    <n v="80"/>
    <n v="44.413365923812229"/>
    <n v="35.530692739049783"/>
    <n v="0"/>
    <n v="0"/>
    <n v="95.967680539249031"/>
    <n v="100"/>
    <n v="92.660582173575065"/>
    <n v="100"/>
    <n v="0"/>
    <n v="0"/>
    <n v="66.666666666666671"/>
    <n v="66.666666666666671"/>
    <n v="13.333333333333336"/>
    <n v="48.864026072383119"/>
    <n v="48.864026072383119"/>
    <s v="2. Riesgo (&gt;=40 y &lt;60)"/>
  </r>
  <r>
    <s v="17272"/>
    <x v="2"/>
    <x v="5"/>
    <x v="320"/>
    <s v="Rural"/>
    <n v="6"/>
    <s v="G4"/>
    <n v="0"/>
    <n v="1199.200433"/>
    <n v="9033.8883310000001"/>
    <n v="13493.828293999999"/>
    <n v="1814.195113"/>
    <n v="137.93596500000001"/>
    <n v="12106.412161"/>
    <n v="2439.9294289999998"/>
    <n v="3171.358217"/>
    <n v="1235.2884819999999"/>
    <n v="35.497007000000004"/>
    <n v="152.06609899999967"/>
    <n v="425.33525400000002"/>
    <n v="0"/>
    <n v="64723.64392843"/>
    <n v="11633.608319909999"/>
    <s v="Si"/>
    <n v="70.596435328089214"/>
    <n v="80"/>
    <n v="1464.82"/>
    <n v="1539.8612740000001"/>
    <n v="11405.69246"/>
    <n v="11141.873054"/>
    <n v="10233.088764"/>
    <n v="13493.828293999999"/>
    <n v="612.89835999999968"/>
    <n v="13493.828293999999"/>
    <n v="75.835326647443111"/>
    <n v="24.164673352556889"/>
    <n v="20.154025788582267"/>
    <n v="32.717479838083264"/>
    <n v="17.97427897102671"/>
    <n v="82.025721028973294"/>
    <n v="38.951401811951158"/>
    <n v="50"/>
    <n v="4.5420643174518807"/>
    <n v="100"/>
    <n v="57.781574843922684"/>
    <n v="46.22525987513815"/>
    <n v="9.4035646719107859"/>
    <n v="40.900757605585682"/>
    <n v="105.12290069769665"/>
    <n v="100"/>
    <n v="97.686949679511173"/>
    <n v="100"/>
    <n v="0.22430944706075295"/>
    <n v="0"/>
    <n v="80.300252535195227"/>
    <n v="80.524561982255975"/>
    <n v="16.104912396451194"/>
    <n v="62.285310382177201"/>
    <n v="62.330172271589348"/>
    <s v="3. Vulnerable (&gt;=60 y &lt;70)"/>
  </r>
  <r>
    <s v="17380"/>
    <x v="2"/>
    <x v="5"/>
    <x v="321"/>
    <s v="Intermedio"/>
    <n v="5"/>
    <s v="G1"/>
    <n v="0"/>
    <n v="1475.9678200000001"/>
    <n v="41244.721042919999"/>
    <n v="83914.877937369994"/>
    <n v="21168.726352680002"/>
    <n v="9448.7273244599983"/>
    <n v="63484.679805789994"/>
    <n v="8766.2524151199996"/>
    <n v="32419.490500060001"/>
    <n v="14443.38019208"/>
    <n v="495.52768667000004"/>
    <n v="5441.9135595999978"/>
    <n v="1865.0379263699999"/>
    <n v="8.0950839999999996E-2"/>
    <n v="2453249.9618259999"/>
    <n v="34707.536032999997"/>
    <s v="NO"/>
    <n v="89.522463463042044"/>
    <n v="80"/>
    <n v="32238.029060000001"/>
    <n v="29177.786547219999"/>
    <n v="60496.854069790003"/>
    <n v="58205.074113629998"/>
    <n v="42720.688862919997"/>
    <n v="83914.877937369994"/>
    <n v="7802.4791726399972"/>
    <n v="83914.958888209992"/>
    <n v="50.909552528700154"/>
    <n v="49.090447471299846"/>
    <n v="13.80845338109509"/>
    <n v="16.245080217948807"/>
    <n v="1.4147574268040151"/>
    <n v="98.585242573195984"/>
    <n v="44.551533566060421"/>
    <n v="50"/>
    <n v="9.2980790028561184"/>
    <n v="80"/>
    <n v="58.78415405248893"/>
    <n v="47.027323241991148"/>
    <n v="0"/>
    <n v="0"/>
    <n v="90.507352335080995"/>
    <n v="100"/>
    <n v="96.211736971452808"/>
    <n v="100"/>
    <n v="0"/>
    <n v="0"/>
    <n v="66.666666666666671"/>
    <n v="66.666666666666671"/>
    <n v="13.333333333333336"/>
    <n v="60.360656575324484"/>
    <n v="60.360656575324484"/>
    <s v="3. Vulnerable (&gt;=60 y &lt;70)"/>
  </r>
  <r>
    <s v="17388"/>
    <x v="2"/>
    <x v="5"/>
    <x v="322"/>
    <s v="Intermedio"/>
    <n v="6"/>
    <s v="G4"/>
    <n v="0"/>
    <n v="769.48599100000001"/>
    <n v="5124.7752090000004"/>
    <n v="11211.996638830002"/>
    <n v="812.42392399999994"/>
    <n v="69.199436000000006"/>
    <n v="7594.9337460000006"/>
    <n v="2391.2304719999997"/>
    <n v="1661.1207629999999"/>
    <n v="559.57129895000003"/>
    <n v="4.5441969999999996"/>
    <n v="2606.070646780001"/>
    <n v="626.289491"/>
    <n v="0"/>
    <n v="18813.435947999998"/>
    <n v="7773.4944320000004"/>
    <s v="Si"/>
    <n v="60.621242484969947"/>
    <n v="80"/>
    <n v="859.9203"/>
    <n v="881.62336000000005"/>
    <n v="7504.3765279999998"/>
    <n v="7130.5290150000001"/>
    <n v="5894.2612000000008"/>
    <n v="11211.996638830002"/>
    <n v="3236.9043347800011"/>
    <n v="11211.996638830002"/>
    <n v="52.571021824843157"/>
    <n v="47.428978175156843"/>
    <n v="31.484546830436557"/>
    <n v="51.111129703901128"/>
    <n v="41.31884496529927"/>
    <n v="58.68115503470073"/>
    <n v="33.686370757259631"/>
    <n v="40"/>
    <n v="28.870008073047188"/>
    <n v="20"/>
    <n v="43.444252582751744"/>
    <n v="34.755402066201398"/>
    <n v="19.378757515030053"/>
    <n v="84.287809088743174"/>
    <n v="102.52384552382355"/>
    <n v="100"/>
    <n v="95.018273515393105"/>
    <n v="100"/>
    <n v="0"/>
    <n v="0"/>
    <n v="94.762603029581058"/>
    <n v="94.762603029581058"/>
    <n v="18.952520605916213"/>
    <n v="53.707922672117611"/>
    <n v="53.707922672117611"/>
    <s v="2. Riesgo (&gt;=40 y &lt;60)"/>
  </r>
  <r>
    <s v="17433"/>
    <x v="2"/>
    <x v="5"/>
    <x v="323"/>
    <s v="Intermedio"/>
    <n v="6"/>
    <s v="G4"/>
    <n v="0"/>
    <n v="1650.31087275"/>
    <n v="15742.709964379999"/>
    <n v="22283.027507189996"/>
    <n v="1976.2167329999997"/>
    <n v="158.27851235"/>
    <n v="20269.928678390002"/>
    <n v="3406.7884879899998"/>
    <n v="3831.9705322999998"/>
    <n v="1590.1299908699998"/>
    <n v="26.540865"/>
    <n v="788.36050436999358"/>
    <n v="850.76760899999999"/>
    <n v="0"/>
    <n v="44231.305852160003"/>
    <n v="14020.118678639999"/>
    <s v="Si"/>
    <n v="57.949245541838131"/>
    <n v="80"/>
    <n v="1650.2"/>
    <n v="1700.03137735"/>
    <n v="19252.826461389999"/>
    <n v="18183.915618909996"/>
    <n v="17393.02083713"/>
    <n v="22283.027507189996"/>
    <n v="1665.6689783699935"/>
    <n v="22283.027507189996"/>
    <n v="78.055016678132475"/>
    <n v="21.944983321867525"/>
    <n v="16.80710643852445"/>
    <n v="27.28418489721625"/>
    <n v="31.697275060115224"/>
    <n v="68.302724939884769"/>
    <n v="41.496404459968083"/>
    <n v="50"/>
    <n v="7.4750568693259352"/>
    <n v="80"/>
    <n v="49.506378631793709"/>
    <n v="39.605102905434968"/>
    <n v="22.050754458161869"/>
    <n v="95.9096464564755"/>
    <n v="103.01971744940006"/>
    <n v="100"/>
    <n v="94.448031593576047"/>
    <n v="100"/>
    <n v="0"/>
    <n v="0"/>
    <n v="98.636548818825176"/>
    <n v="98.636548818825176"/>
    <n v="19.727309763765035"/>
    <n v="59.332412669200004"/>
    <n v="59.332412669200004"/>
    <s v="2. Riesgo (&gt;=40 y &lt;60)"/>
  </r>
  <r>
    <s v="17442"/>
    <x v="2"/>
    <x v="5"/>
    <x v="324"/>
    <s v="Intermedio"/>
    <n v="6"/>
    <s v="G3"/>
    <n v="0"/>
    <n v="1733.5984350000001"/>
    <n v="7024.4751150000002"/>
    <n v="12139.475484009999"/>
    <n v="1828.8779280099998"/>
    <n v="91.863956999999999"/>
    <n v="9513.7873102400008"/>
    <n v="2426.3926994000003"/>
    <n v="3654.3403200100001"/>
    <n v="1835.0334633399998"/>
    <n v="0"/>
    <n v="838.38131709999834"/>
    <n v="1058.9510740000001"/>
    <n v="0"/>
    <n v="49160.123337999998"/>
    <n v="4447.7443400000002"/>
    <s v="NO"/>
    <n v="50.711264898116106"/>
    <n v="80"/>
    <n v="1131.7"/>
    <n v="1735.88103501"/>
    <n v="9481.7873102399972"/>
    <n v="8940.9233250799989"/>
    <n v="8758.073550000001"/>
    <n v="12139.475484009999"/>
    <n v="1897.3323910999984"/>
    <n v="12139.475484009999"/>
    <n v="72.145403329295831"/>
    <n v="27.854596670704169"/>
    <n v="25.503961989862802"/>
    <n v="43.770726576520246"/>
    <n v="9.0474637531309128"/>
    <n v="90.952536246869087"/>
    <n v="50.215177094808134"/>
    <n v="70"/>
    <n v="15.62944291620463"/>
    <n v="40"/>
    <n v="54.515571898818699"/>
    <n v="43.612457519054963"/>
    <n v="0"/>
    <n v="0"/>
    <n v="153.38703145798357"/>
    <n v="0"/>
    <n v="94.295759148954076"/>
    <n v="100"/>
    <n v="0.2368204739606794"/>
    <n v="0"/>
    <n v="33.333333333333336"/>
    <n v="33.570153807294012"/>
    <n v="6.7140307614588028"/>
    <n v="50.279124185721628"/>
    <n v="50.326488280513765"/>
    <s v="2. Riesgo (&gt;=40 y &lt;60)"/>
  </r>
  <r>
    <s v="17444"/>
    <x v="2"/>
    <x v="5"/>
    <x v="325"/>
    <s v="Intermedio"/>
    <n v="6"/>
    <s v="G4"/>
    <n v="0"/>
    <n v="1122.4715409999999"/>
    <n v="11873.872536999999"/>
    <n v="17146.866117999998"/>
    <n v="1136.7991440000001"/>
    <n v="183.37332900000001"/>
    <n v="15114.138589"/>
    <n v="1816.1497850000001"/>
    <n v="2456.8540519999997"/>
    <n v="471.36842099999967"/>
    <n v="13.919646"/>
    <n v="47.241897999996581"/>
    <n v="339.73075399999999"/>
    <n v="0"/>
    <n v="35122.968080999999"/>
    <n v="11475.809531000001"/>
    <s v="Si"/>
    <n v="69.108264255212262"/>
    <n v="80"/>
    <n v="1300.9780000000001"/>
    <n v="1320.1724730000001"/>
    <n v="15114.138589"/>
    <n v="13744.217445"/>
    <n v="12996.344077999998"/>
    <n v="17146.866117999998"/>
    <n v="400.89229799999657"/>
    <n v="17146.866117999998"/>
    <n v="75.794282107078615"/>
    <n v="24.205717892921385"/>
    <n v="12.016230857653941"/>
    <n v="19.506811936192438"/>
    <n v="32.673233949177302"/>
    <n v="67.326766050822698"/>
    <n v="19.185853576295369"/>
    <n v="30"/>
    <n v="2.3379916495595552"/>
    <n v="100"/>
    <n v="48.207859175987302"/>
    <n v="38.566287340789842"/>
    <n v="10.891735744787738"/>
    <n v="47.373550259333292"/>
    <n v="101.47538797735243"/>
    <n v="100"/>
    <n v="90.936161290746526"/>
    <n v="100"/>
    <n v="0"/>
    <n v="0"/>
    <n v="82.457850086444424"/>
    <n v="82.457850086444424"/>
    <n v="16.491570017288886"/>
    <n v="55.057857358078728"/>
    <n v="55.057857358078728"/>
    <s v="2. Riesgo (&gt;=40 y &lt;60)"/>
  </r>
  <r>
    <s v="17446"/>
    <x v="2"/>
    <x v="5"/>
    <x v="326"/>
    <s v="Rural disperso"/>
    <n v="6"/>
    <s v="G3"/>
    <n v="0"/>
    <n v="582.64167099999997"/>
    <n v="2711.830391"/>
    <n v="4462.937833"/>
    <n v="499.59372899999994"/>
    <n v="20.742242000000001"/>
    <n v="3441.5807289999998"/>
    <n v="477.889996"/>
    <n v="1117.9568509999999"/>
    <n v="348.98674799999981"/>
    <n v="0"/>
    <n v="252.38700100000005"/>
    <n v="9.8724819999999998"/>
    <n v="0"/>
    <n v="9157.8512260000007"/>
    <n v="4756.1246060000003"/>
    <s v="Si"/>
    <n v="59.003831417624525"/>
    <n v="80"/>
    <n v="407.80079999999998"/>
    <n v="520.33597099999997"/>
    <n v="3441.5807289999998"/>
    <n v="3264.6598220000001"/>
    <n v="3294.4720619999998"/>
    <n v="4462.937833"/>
    <n v="262.25948300000005"/>
    <n v="4462.937833"/>
    <n v="73.818461858014402"/>
    <n v="26.181538141985598"/>
    <n v="13.885770337250166"/>
    <n v="23.831209322603058"/>
    <n v="51.934940726017864"/>
    <n v="48.065059273982136"/>
    <n v="31.216477423778478"/>
    <n v="40"/>
    <n v="5.8763866496367578"/>
    <n v="80"/>
    <n v="43.615561347714163"/>
    <n v="34.892449078171332"/>
    <n v="20.996168582375475"/>
    <n v="91.322730453371236"/>
    <n v="127.59562291197075"/>
    <n v="70"/>
    <n v="94.859312596993576"/>
    <n v="100"/>
    <n v="0"/>
    <n v="0"/>
    <n v="87.107576817790417"/>
    <n v="87.107576817790417"/>
    <n v="17.421515363558083"/>
    <n v="52.313964441729411"/>
    <n v="52.313964441729411"/>
    <s v="2. Riesgo (&gt;=40 y &lt;60)"/>
  </r>
  <r>
    <s v="17486"/>
    <x v="2"/>
    <x v="5"/>
    <x v="327"/>
    <s v="Intermedio"/>
    <n v="6"/>
    <s v="G3"/>
    <n v="0"/>
    <n v="1531.672268"/>
    <n v="14906.671707"/>
    <n v="24134.032493999999"/>
    <n v="4828.9455500000004"/>
    <n v="686.64098100000001"/>
    <n v="17730.412820999998"/>
    <n v="2247.4203659999998"/>
    <n v="7111.8194080000012"/>
    <n v="3577.7718160000013"/>
    <n v="0"/>
    <n v="2869.5720810000021"/>
    <n v="717.35955200000001"/>
    <n v="0"/>
    <n v="54127.510178999997"/>
    <n v="23187.450137"/>
    <s v="Si"/>
    <n v="37.471966660191775"/>
    <n v="80"/>
    <n v="4976.8252599999996"/>
    <n v="5515.5865309999999"/>
    <n v="17730.412821000002"/>
    <n v="16961.331532"/>
    <n v="16438.343975"/>
    <n v="24134.032493999999"/>
    <n v="3586.931633000002"/>
    <n v="24134.032493999999"/>
    <n v="68.112711703221422"/>
    <n v="31.887288296778578"/>
    <n v="12.67551065330043"/>
    <n v="21.754122408271645"/>
    <n v="42.838567782480602"/>
    <n v="57.161432217519398"/>
    <n v="50.30740533112256"/>
    <n v="70"/>
    <n v="14.86254580079709"/>
    <n v="60"/>
    <n v="48.160568584513932"/>
    <n v="38.528454867611146"/>
    <n v="42.528033339808225"/>
    <n v="100"/>
    <n v="110.82540058880831"/>
    <n v="80"/>
    <n v="95.662361069850007"/>
    <n v="100"/>
    <n v="0"/>
    <n v="0"/>
    <n v="93.333333333333329"/>
    <n v="93.333333333333329"/>
    <n v="18.666666666666668"/>
    <n v="57.195121534277817"/>
    <n v="57.195121534277817"/>
    <s v="2. Riesgo (&gt;=40 y &lt;60)"/>
  </r>
  <r>
    <s v="17495"/>
    <x v="2"/>
    <x v="5"/>
    <x v="328"/>
    <s v="Rural"/>
    <n v="6"/>
    <s v="G2"/>
    <n v="0"/>
    <n v="1209.510391"/>
    <n v="6656.5237999999999"/>
    <n v="12216.954245999999"/>
    <n v="1606.4176030000001"/>
    <n v="67.206186000000002"/>
    <n v="10006.680496000001"/>
    <n v="3025.2007960000001"/>
    <n v="3219.5313250000004"/>
    <n v="1516.5944780000004"/>
    <n v="0"/>
    <n v="515.65690300000097"/>
    <n v="522.75378599999999"/>
    <n v="0"/>
    <n v="18792.658058369998"/>
    <n v="1532.5204288299999"/>
    <s v="Si"/>
    <n v="50.815360336664916"/>
    <n v="80"/>
    <n v="1480.12"/>
    <n v="1673.623789"/>
    <n v="9998.3604959999993"/>
    <n v="9479.5165500000003"/>
    <n v="7866.0341909999997"/>
    <n v="12216.954245999999"/>
    <n v="1038.410689000001"/>
    <n v="12216.954245999999"/>
    <n v="64.386213065956667"/>
    <n v="35.613786934043333"/>
    <n v="30.23181161034643"/>
    <n v="35.953925474881181"/>
    <n v="8.1548891278178495"/>
    <n v="91.845110872182147"/>
    <n v="47.106063737398188"/>
    <n v="70"/>
    <n v="8.4997509861346252"/>
    <n v="80"/>
    <n v="62.682564656221324"/>
    <n v="50.146051724977063"/>
    <n v="29.184639663335084"/>
    <n v="100"/>
    <n v="113.07352032267656"/>
    <n v="80"/>
    <n v="94.81070975378843"/>
    <n v="100"/>
    <n v="0"/>
    <n v="0"/>
    <n v="93.333333333333329"/>
    <n v="93.333333333333329"/>
    <n v="18.666666666666668"/>
    <n v="68.812718391643728"/>
    <n v="68.812718391643728"/>
    <s v="3. Vulnerable (&gt;=60 y &lt;70)"/>
  </r>
  <r>
    <s v="17513"/>
    <x v="2"/>
    <x v="5"/>
    <x v="329"/>
    <s v="Rural"/>
    <n v="6"/>
    <s v="G3"/>
    <n v="0"/>
    <n v="1122.89104"/>
    <n v="11063.474016"/>
    <n v="18342.623868999999"/>
    <n v="2542.4706729999998"/>
    <n v="226.84582399999999"/>
    <n v="15357.227375999999"/>
    <n v="3173.7851700000001"/>
    <n v="3892.2075369999998"/>
    <n v="1544.0472399999999"/>
    <n v="90.943640000000002"/>
    <n v="1717.0429729999996"/>
    <n v="1393.0300239999999"/>
    <n v="0"/>
    <n v="38647.640540679997"/>
    <n v="21742.57953295"/>
    <s v="Si"/>
    <n v="66.134457186854164"/>
    <n v="80"/>
    <n v="2406.2279699999999"/>
    <n v="2530.861367"/>
    <n v="14277.420598999999"/>
    <n v="13665.644011"/>
    <n v="12186.365056000001"/>
    <n v="18342.623868999999"/>
    <n v="3201.0166369999997"/>
    <n v="18342.623868999999"/>
    <n v="66.437414532582764"/>
    <n v="33.562585467417236"/>
    <n v="20.666394345114242"/>
    <n v="35.468336118211333"/>
    <n v="56.258491407940021"/>
    <n v="43.741508592059979"/>
    <n v="39.670218643842063"/>
    <n v="50"/>
    <n v="17.451247214472332"/>
    <n v="40"/>
    <n v="40.554486035537707"/>
    <n v="32.443588828430165"/>
    <n v="13.865542813145836"/>
    <n v="60.308109260348466"/>
    <n v="105.1796171665314"/>
    <n v="100"/>
    <n v="95.715076236930031"/>
    <n v="100"/>
    <n v="0"/>
    <n v="0"/>
    <n v="86.769369753449496"/>
    <n v="86.769369753449496"/>
    <n v="17.353873950689898"/>
    <n v="49.797462779120067"/>
    <n v="49.797462779120067"/>
    <s v="2. Riesgo (&gt;=40 y &lt;60)"/>
  </r>
  <r>
    <s v="17524"/>
    <x v="2"/>
    <x v="5"/>
    <x v="330"/>
    <s v="Intermedio"/>
    <n v="6"/>
    <s v="G2"/>
    <n v="0"/>
    <n v="1029.5688560000001"/>
    <n v="9408.2391657099997"/>
    <n v="18837.891684640002"/>
    <n v="6531.1294063200003"/>
    <n v="175.10447592"/>
    <n v="15410.72071424"/>
    <n v="4057.4178449999999"/>
    <n v="7764.563457440001"/>
    <n v="2976.7175435000008"/>
    <n v="0"/>
    <n v="484.5809854600011"/>
    <n v="706.60315800000001"/>
    <n v="0"/>
    <n v="46277.556072260006"/>
    <n v="19271.921261979998"/>
    <s v="Si"/>
    <n v="71.708625670656218"/>
    <n v="80"/>
    <n v="5011.9744866299998"/>
    <n v="6706.2338822400006"/>
    <n v="13565.464785239999"/>
    <n v="13509.46535724"/>
    <n v="10437.80802171"/>
    <n v="18837.891684640002"/>
    <n v="1191.184143460001"/>
    <n v="18837.891684640002"/>
    <n v="55.408578605538729"/>
    <n v="44.591421394461271"/>
    <n v="26.328540502656804"/>
    <n v="31.311864313514949"/>
    <n v="41.644207036101669"/>
    <n v="58.355792963898331"/>
    <n v="38.337217022132926"/>
    <n v="50"/>
    <n v="6.3233410797837104"/>
    <n v="80"/>
    <n v="52.85181573437491"/>
    <n v="42.281452587499928"/>
    <n v="8.2913743293437818"/>
    <n v="36.063291261733447"/>
    <n v="133.80423025156307"/>
    <n v="60"/>
    <n v="99.58719123239382"/>
    <n v="100"/>
    <n v="0.14270260314161543"/>
    <n v="0"/>
    <n v="65.354430420577813"/>
    <n v="65.497133023719428"/>
    <n v="13.099426604743886"/>
    <n v="55.352338671615492"/>
    <n v="55.38087919224381"/>
    <s v="2. Riesgo (&gt;=40 y &lt;60)"/>
  </r>
  <r>
    <s v="17541"/>
    <x v="2"/>
    <x v="5"/>
    <x v="331"/>
    <s v="Rural"/>
    <n v="6"/>
    <s v="G4"/>
    <n v="0"/>
    <n v="1266.55639"/>
    <n v="16888.449155999999"/>
    <n v="24165.610220999999"/>
    <n v="2100.021534"/>
    <n v="93.001763999999994"/>
    <n v="20818.399625000002"/>
    <n v="3299.6841709999999"/>
    <n v="3531.5862910000001"/>
    <n v="1004.316249"/>
    <n v="84.573625000000007"/>
    <n v="819.94055399999706"/>
    <n v="364.47290400000003"/>
    <n v="0"/>
    <n v="51974.257238220001"/>
    <n v="14440.819870770001"/>
    <s v="Si"/>
    <n v="55.319072053190716"/>
    <n v="80"/>
    <n v="2022"/>
    <n v="2094.4404880000002"/>
    <n v="20818.399624999998"/>
    <n v="18776.459955999999"/>
    <n v="18155.005546"/>
    <n v="24165.610220999999"/>
    <n v="1268.987082999997"/>
    <n v="24165.610220999999"/>
    <n v="75.127445075743367"/>
    <n v="24.872554924256633"/>
    <n v="15.849845475333934"/>
    <n v="25.730194315309141"/>
    <n v="27.784562277786129"/>
    <n v="72.215437722213863"/>
    <n v="28.438105889113611"/>
    <n v="40"/>
    <n v="5.2512105897381511"/>
    <n v="80"/>
    <n v="48.563637392355929"/>
    <n v="38.850909913884749"/>
    <n v="24.680927946809284"/>
    <n v="100"/>
    <n v="103.58261562809101"/>
    <n v="100"/>
    <n v="90.191658793272879"/>
    <n v="100"/>
    <n v="0"/>
    <n v="0"/>
    <n v="100"/>
    <n v="100"/>
    <n v="20"/>
    <n v="58.850909913884749"/>
    <n v="58.850909913884749"/>
    <s v="2. Riesgo (&gt;=40 y &lt;60)"/>
  </r>
  <r>
    <s v="17614"/>
    <x v="2"/>
    <x v="5"/>
    <x v="332"/>
    <s v="Intermedio"/>
    <n v="6"/>
    <s v="G4"/>
    <n v="0"/>
    <n v="1616.312952"/>
    <n v="44780.132855759999"/>
    <n v="63814.336030350001"/>
    <n v="8488.24325666"/>
    <n v="919.79901084000005"/>
    <n v="58015.472301869995"/>
    <n v="7372.6033568800003"/>
    <n v="11024.355219500001"/>
    <n v="5980.8978297100011"/>
    <n v="259.83019100000001"/>
    <n v="1743.9467746900045"/>
    <n v="7022.5129494299999"/>
    <n v="0"/>
    <n v="193176.85128100001"/>
    <n v="59710.878839999998"/>
    <s v="Si"/>
    <n v="52.372262773722625"/>
    <n v="80"/>
    <n v="7720.3164619999998"/>
    <n v="8944.2056725000002"/>
    <n v="57026.931865869992"/>
    <n v="53751.036765600002"/>
    <n v="46396.445807759999"/>
    <n v="63814.336030350001"/>
    <n v="9026.2899151200036"/>
    <n v="63814.336030350001"/>
    <n v="72.70536480344154"/>
    <n v="27.29463519655846"/>
    <n v="12.707995064693048"/>
    <n v="20.629802535387348"/>
    <n v="30.909955537655502"/>
    <n v="69.090044462344494"/>
    <n v="54.251679219578506"/>
    <n v="70"/>
    <n v="14.144611503639423"/>
    <n v="60"/>
    <n v="49.402896438858065"/>
    <n v="39.522317151086455"/>
    <n v="27.627737226277375"/>
    <n v="100"/>
    <n v="115.85283733541338"/>
    <n v="80"/>
    <n v="94.25552981181761"/>
    <n v="100"/>
    <n v="0"/>
    <n v="0"/>
    <n v="93.333333333333329"/>
    <n v="93.333333333333329"/>
    <n v="18.666666666666668"/>
    <n v="58.188983817753126"/>
    <n v="58.188983817753126"/>
    <s v="2. Riesgo (&gt;=40 y &lt;60)"/>
  </r>
  <r>
    <s v="17616"/>
    <x v="2"/>
    <x v="5"/>
    <x v="333"/>
    <s v="Intermedio"/>
    <n v="6"/>
    <s v="G3"/>
    <n v="0"/>
    <n v="900.89937999999995"/>
    <n v="9151.729649930001"/>
    <n v="13434.69230468"/>
    <n v="1480.314306"/>
    <n v="65.327111000000002"/>
    <n v="12034.064799920001"/>
    <n v="1689.8648249300002"/>
    <n v="2451.995367"/>
    <n v="975.89083256000004"/>
    <n v="0"/>
    <n v="-75.477029680001579"/>
    <n v="983.35317224999994"/>
    <n v="0"/>
    <n v="21940.475921000001"/>
    <n v="10409.656551"/>
    <s v="Si"/>
    <n v="57.535631254422327"/>
    <n v="80"/>
    <n v="1283.7"/>
    <n v="1545.641417"/>
    <n v="12034.064799920001"/>
    <n v="11191.363089529999"/>
    <n v="10052.629029930002"/>
    <n v="13434.69230468"/>
    <n v="907.87614256999836"/>
    <n v="13434.69230468"/>
    <n v="74.825897028011198"/>
    <n v="25.174102971988802"/>
    <n v="14.042344403374278"/>
    <n v="24.099926812066713"/>
    <n v="47.444989746264127"/>
    <n v="52.555010253735873"/>
    <n v="39.799864457084837"/>
    <n v="50"/>
    <n v="6.7576995585804225"/>
    <n v="80"/>
    <n v="46.365808007558279"/>
    <n v="37.092646406046626"/>
    <n v="22.464368745577673"/>
    <n v="97.708659735166904"/>
    <n v="120.40518945236425"/>
    <n v="70"/>
    <n v="92.997364361910343"/>
    <n v="100"/>
    <n v="0.11412886685408707"/>
    <n v="0"/>
    <n v="89.236219911722301"/>
    <n v="89.350348778576389"/>
    <n v="17.870069755715278"/>
    <n v="54.939890388391092"/>
    <n v="54.962716161761904"/>
    <s v="2. Riesgo (&gt;=40 y &lt;60)"/>
  </r>
  <r>
    <s v="17653"/>
    <x v="2"/>
    <x v="5"/>
    <x v="334"/>
    <s v="Rural"/>
    <n v="6"/>
    <s v="G3"/>
    <n v="0"/>
    <n v="1353.208249"/>
    <n v="12950.805130999999"/>
    <n v="19654.563160999998"/>
    <n v="2850.6848929999996"/>
    <n v="296.91547700000001"/>
    <n v="16131.818324"/>
    <n v="1954.039483"/>
    <n v="4529.0103319999998"/>
    <n v="1889.6845139999996"/>
    <n v="104.984273"/>
    <n v="883.41901899999721"/>
    <n v="9.7463200000000008"/>
    <n v="0"/>
    <n v="36848.756521000003"/>
    <n v="38807.285338000002"/>
    <s v="Si"/>
    <n v="49.6331109763493"/>
    <n v="80"/>
    <n v="3194.8"/>
    <n v="3147.6003700000001"/>
    <n v="16131.818324"/>
    <n v="15685.620337"/>
    <n v="14304.013379999999"/>
    <n v="19654.563160999998"/>
    <n v="998.14961199999721"/>
    <n v="19654.563160999998"/>
    <n v="72.777060791577668"/>
    <n v="27.222939208422332"/>
    <n v="12.112952450579556"/>
    <n v="20.788641778851741"/>
    <n v="105.3150472415096"/>
    <n v="0"/>
    <n v="41.724005367095721"/>
    <n v="50"/>
    <n v="5.0784624609749534"/>
    <n v="80"/>
    <n v="35.602316197454812"/>
    <n v="28.481852957963852"/>
    <n v="30.3668890236507"/>
    <n v="100"/>
    <n v="98.522610805058221"/>
    <n v="100"/>
    <n v="97.234050259937703"/>
    <n v="100"/>
    <n v="0"/>
    <n v="0"/>
    <n v="100"/>
    <n v="100"/>
    <n v="20"/>
    <n v="48.481852957963852"/>
    <n v="48.481852957963852"/>
    <s v="2. Riesgo (&gt;=40 y &lt;60)"/>
  </r>
  <r>
    <s v="17662"/>
    <x v="2"/>
    <x v="5"/>
    <x v="335"/>
    <s v="Rural disperso"/>
    <n v="6"/>
    <s v="G4"/>
    <n v="0"/>
    <n v="1459.3621310000001"/>
    <n v="19629.064317979999"/>
    <n v="26550.913576729999"/>
    <n v="2132.3512430000001"/>
    <n v="372.76530400000001"/>
    <n v="23468.887388300001"/>
    <n v="3536.2740635599998"/>
    <n v="4160.7966413000004"/>
    <n v="1747.4935768100008"/>
    <n v="0.38595699999999999"/>
    <n v="668.72312393999891"/>
    <n v="967.53168675999996"/>
    <n v="0"/>
    <n v="75044.615630390006"/>
    <n v="15108.921937520001"/>
    <s v="NO"/>
    <n v="60.581196581196579"/>
    <n v="80"/>
    <n v="1929.7598559999999"/>
    <n v="2505.1165470000001"/>
    <n v="23468.887388299998"/>
    <n v="21844.577118739999"/>
    <n v="21088.426448980001"/>
    <n v="26550.913576729999"/>
    <n v="1636.6407676999988"/>
    <n v="26550.913576729999"/>
    <n v="79.426368467646697"/>
    <n v="20.573631532353303"/>
    <n v="15.067923779475574"/>
    <n v="24.46084457905452"/>
    <n v="20.133252480010711"/>
    <n v="79.866747519989289"/>
    <n v="41.999014310490637"/>
    <n v="50"/>
    <n v="6.1641598996970064"/>
    <n v="80"/>
    <n v="50.98024472627943"/>
    <n v="40.784195781023548"/>
    <n v="0"/>
    <n v="0"/>
    <n v="129.81493729445683"/>
    <n v="70"/>
    <n v="93.078878249806721"/>
    <n v="100"/>
    <n v="0"/>
    <n v="0"/>
    <n v="56.666666666666664"/>
    <n v="56.666666666666664"/>
    <n v="11.333333333333334"/>
    <n v="52.117529114356884"/>
    <n v="52.117529114356884"/>
    <s v="2. Riesgo (&gt;=40 y &lt;60)"/>
  </r>
  <r>
    <s v="17665"/>
    <x v="2"/>
    <x v="5"/>
    <x v="336"/>
    <s v="Intermedio"/>
    <n v="6"/>
    <s v="G2"/>
    <n v="0"/>
    <n v="1142.432978"/>
    <n v="5489.0934429999998"/>
    <n v="9712.6504410099988"/>
    <n v="2078.5200490000002"/>
    <n v="177.48972000000001"/>
    <n v="6109.9537882200002"/>
    <n v="875.30889336999996"/>
    <n v="3407.0680430000002"/>
    <n v="1814.3614296700002"/>
    <n v="36.843649999999997"/>
    <n v="2009.990039459999"/>
    <n v="1411.580471"/>
    <n v="0"/>
    <n v="17296.404471000002"/>
    <n v="1405.9577879999999"/>
    <s v="Si"/>
    <n v="39.758989758989756"/>
    <n v="80"/>
    <n v="1136.5564179999999"/>
    <n v="2229.3626589999999"/>
    <n v="6109.9537882199993"/>
    <n v="6050.1114012199996"/>
    <n v="6631.5264209999996"/>
    <n v="9712.6504410099988"/>
    <n v="3458.414160459999"/>
    <n v="9712.6504410099988"/>
    <n v="68.277206734420474"/>
    <n v="31.722793265579526"/>
    <n v="14.325949486845495"/>
    <n v="17.037487757785513"/>
    <n v="8.1286130325947088"/>
    <n v="91.871386967405286"/>
    <n v="53.2528674734777"/>
    <n v="70"/>
    <n v="35.60731626722032"/>
    <n v="0"/>
    <n v="42.126333598154062"/>
    <n v="33.70106687852325"/>
    <n v="40.241010241010244"/>
    <n v="100"/>
    <n v="196.15063746004029"/>
    <n v="0"/>
    <n v="99.020575456472756"/>
    <n v="100"/>
    <n v="0.13026163161714854"/>
    <n v="0"/>
    <n v="66.666666666666671"/>
    <n v="66.796928298283817"/>
    <n v="13.359385659656764"/>
    <n v="47.034400211856585"/>
    <n v="47.060452538180016"/>
    <s v="2. Riesgo (&gt;=40 y &lt;60)"/>
  </r>
  <r>
    <s v="17777"/>
    <x v="2"/>
    <x v="5"/>
    <x v="337"/>
    <s v="Intermedio"/>
    <n v="6"/>
    <s v="G3"/>
    <n v="0"/>
    <n v="1252.116426"/>
    <n v="20990.293618259999"/>
    <n v="31841.04814164"/>
    <n v="4153.4548730000006"/>
    <n v="653.81943961000002"/>
    <n v="26431.896749610001"/>
    <n v="2194.94195782"/>
    <n v="6170.1524685100003"/>
    <n v="2680.7808354600002"/>
    <n v="51.117212000000002"/>
    <n v="1919.7797589799993"/>
    <n v="1545.55252559"/>
    <n v="0"/>
    <n v="40671.026359819996"/>
    <n v="11735.457280250001"/>
    <s v="Si"/>
    <n v="55.154285714285713"/>
    <n v="80"/>
    <n v="4696"/>
    <n v="4287.2743126099995"/>
    <n v="26431.896749610001"/>
    <n v="24892.749474120003"/>
    <n v="22242.410044259999"/>
    <n v="31841.04814164"/>
    <n v="3516.4494965699996"/>
    <n v="31841.04814164"/>
    <n v="69.85451592333915"/>
    <n v="30.14548407666085"/>
    <n v="8.304140934768089"/>
    <n v="14.251835948198833"/>
    <n v="28.854588464095844"/>
    <n v="71.145411535904159"/>
    <n v="43.447562262709674"/>
    <n v="50"/>
    <n v="11.043761753468717"/>
    <n v="60"/>
    <n v="45.108546312152768"/>
    <n v="36.086837049722213"/>
    <n v="24.845714285714287"/>
    <n v="100"/>
    <n v="91.296301375851769"/>
    <n v="100"/>
    <n v="94.176932173765735"/>
    <n v="100"/>
    <n v="0"/>
    <n v="0"/>
    <n v="100"/>
    <n v="100"/>
    <n v="20"/>
    <n v="56.086837049722213"/>
    <n v="56.086837049722213"/>
    <s v="2. Riesgo (&gt;=40 y &lt;60)"/>
  </r>
  <r>
    <s v="17867"/>
    <x v="2"/>
    <x v="5"/>
    <x v="338"/>
    <s v="Rural"/>
    <n v="6"/>
    <s v="G3"/>
    <n v="0"/>
    <n v="949.52251607000005"/>
    <n v="7717.5656339399993"/>
    <n v="13214.97368478"/>
    <n v="2887.2486263800001"/>
    <n v="132.19490707"/>
    <n v="10742.743511839999"/>
    <n v="2401.2842543800002"/>
    <n v="4028.0493485200004"/>
    <n v="1420.3813475800002"/>
    <n v="0"/>
    <n v="629.54593999999997"/>
    <n v="663.77453714000001"/>
    <n v="0"/>
    <n v="18851.304198999998"/>
    <n v="10456.789766"/>
    <s v="Si"/>
    <n v="54.085383093016681"/>
    <n v="80"/>
    <n v="2375.15"/>
    <n v="2901.7246734500004"/>
    <n v="9977.7597438400026"/>
    <n v="9390.663532980001"/>
    <n v="8667.0881500099986"/>
    <n v="13214.97368478"/>
    <n v="1293.3204771400001"/>
    <n v="13214.97368478"/>
    <n v="65.585360642769118"/>
    <n v="34.414639357230882"/>
    <n v="22.352616459040011"/>
    <n v="38.362285188762144"/>
    <n v="55.469847898134809"/>
    <n v="44.530152101865191"/>
    <n v="35.262262814676824"/>
    <n v="50"/>
    <n v="9.7867805717203069"/>
    <n v="80"/>
    <n v="49.461415329571636"/>
    <n v="39.569132263657309"/>
    <n v="25.914616906983319"/>
    <n v="100"/>
    <n v="122.17016497694883"/>
    <n v="70"/>
    <n v="94.115951617070564"/>
    <n v="100"/>
    <n v="0"/>
    <n v="0"/>
    <n v="90"/>
    <n v="90"/>
    <n v="18"/>
    <n v="57.569132263657309"/>
    <n v="57.569132263657309"/>
    <s v="2. Riesgo (&gt;=40 y &lt;60)"/>
  </r>
  <r>
    <s v="17873"/>
    <x v="2"/>
    <x v="5"/>
    <x v="339"/>
    <s v="Ciudades y aglomeraciones"/>
    <n v="5"/>
    <s v="G2"/>
    <n v="0"/>
    <n v="1448.522567"/>
    <n v="18204.170613999999"/>
    <n v="38736.491617780004"/>
    <n v="13976.3043402"/>
    <n v="432.96557000000001"/>
    <n v="28761.904473339997"/>
    <n v="6488.2434638999994"/>
    <n v="15980.763895920001"/>
    <n v="9181.2595993400028"/>
    <n v="97.151184379999989"/>
    <n v="3175.0828478600088"/>
    <n v="1175.1259039399999"/>
    <n v="0"/>
    <n v="90019.583725000004"/>
    <n v="26959.224904999999"/>
    <s v="NO"/>
    <n v="40.680272108843539"/>
    <n v="80"/>
    <n v="15674.6"/>
    <n v="14409.269910200001"/>
    <n v="28761.904473340004"/>
    <n v="26609.239748820004"/>
    <n v="19652.693180999999"/>
    <n v="38736.491617780004"/>
    <n v="4447.3599361800088"/>
    <n v="38736.491617780004"/>
    <n v="50.734313718745334"/>
    <n v="49.265686281254666"/>
    <n v="22.558462600813122"/>
    <n v="26.828206447937546"/>
    <n v="29.948177706928178"/>
    <n v="70.051822293071822"/>
    <n v="57.451944469838779"/>
    <n v="80"/>
    <n v="11.481060236592711"/>
    <n v="60"/>
    <n v="57.229143004452808"/>
    <n v="45.783314403562251"/>
    <n v="0"/>
    <n v="0"/>
    <n v="91.927512728873467"/>
    <n v="100"/>
    <n v="92.515569591313579"/>
    <n v="100"/>
    <n v="0"/>
    <n v="0"/>
    <n v="66.666666666666671"/>
    <n v="66.666666666666671"/>
    <n v="13.333333333333336"/>
    <n v="59.116647736895587"/>
    <n v="59.116647736895587"/>
    <s v="2. Riesgo (&gt;=40 y &lt;60)"/>
  </r>
  <r>
    <s v="17877"/>
    <x v="2"/>
    <x v="5"/>
    <x v="340"/>
    <s v="Intermedio"/>
    <n v="6"/>
    <s v="G2"/>
    <n v="0"/>
    <n v="904.8"/>
    <n v="8174.73871143"/>
    <n v="13824.05894517"/>
    <n v="2893.0582510500003"/>
    <n v="403.10636500999999"/>
    <n v="12358.09641679"/>
    <n v="2888.7442111700002"/>
    <n v="4241.7928770600001"/>
    <n v="1660.0176754600002"/>
    <n v="57.982377999999997"/>
    <n v="119.54873378000048"/>
    <n v="726.37165383000001"/>
    <n v="0"/>
    <n v="26734.22334"/>
    <n v="3633.8980809999998"/>
    <s v="Si"/>
    <n v="59.448818897637793"/>
    <n v="80"/>
    <n v="2784.9679780000001"/>
    <n v="3296.1646160599994"/>
    <n v="11122.73500979"/>
    <n v="9589.0867051299992"/>
    <n v="9079.5387114299992"/>
    <n v="13824.05894517"/>
    <n v="903.90276561000042"/>
    <n v="13824.05894517"/>
    <n v="65.679253448223378"/>
    <n v="34.320746551776622"/>
    <n v="23.375316988507102"/>
    <n v="27.799670618114099"/>
    <n v="13.592682438479246"/>
    <n v="86.407317561520756"/>
    <n v="39.134812179008691"/>
    <n v="50"/>
    <n v="6.5386205975764877"/>
    <n v="80"/>
    <n v="55.705546946282297"/>
    <n v="44.56443755702584"/>
    <n v="20.551181102362207"/>
    <n v="89.387259630066424"/>
    <n v="118.35556609979807"/>
    <n v="80"/>
    <n v="86.211590015314442"/>
    <n v="80"/>
    <n v="0.11666824152751976"/>
    <n v="0"/>
    <n v="83.12908654335547"/>
    <n v="83.24575478488299"/>
    <n v="16.649150956976598"/>
    <n v="61.190254865696936"/>
    <n v="61.213588514002439"/>
    <s v="3. Vulnerable (&gt;=60 y &lt;70)"/>
  </r>
  <r>
    <s v="18001"/>
    <x v="2"/>
    <x v="6"/>
    <x v="341"/>
    <s v="Ciudades y aglomeraciones"/>
    <n v="3"/>
    <s v="G1"/>
    <n v="1"/>
    <n v="314.81473799999998"/>
    <n v="230664.79291429001"/>
    <n v="293422.00454163004"/>
    <n v="43921.048477920005"/>
    <n v="5936.0019366199995"/>
    <n v="241590.88512805002"/>
    <n v="10032.705866229999"/>
    <n v="50815.102301140003"/>
    <n v="14233.969498639999"/>
    <n v="2512.3121780400002"/>
    <n v="15249.986611080007"/>
    <n v="12935.83113837"/>
    <n v="0"/>
    <n v="498470.51049148"/>
    <n v="223851.13530891002"/>
    <s v="Si"/>
    <n v="63.773056275941173"/>
    <n v="70"/>
    <n v="56184.369247000002"/>
    <n v="49857.050414539997"/>
    <n v="241590.88512805002"/>
    <n v="223706.75521158002"/>
    <n v="230979.60765229"/>
    <n v="293422.00454163004"/>
    <n v="30698.129927490008"/>
    <n v="293422.00454163004"/>
    <n v="78.719252161444189"/>
    <n v="21.280747838555811"/>
    <n v="4.1527667158934332"/>
    <n v="4.8855600670295001"/>
    <n v="44.907598463186545"/>
    <n v="55.092401536813455"/>
    <n v="28.011297535694755"/>
    <n v="40"/>
    <n v="10.462108993988085"/>
    <n v="60"/>
    <n v="36.251741888479756"/>
    <n v="29.001393510783807"/>
    <n v="6.2269437240588275"/>
    <n v="38.62887089617557"/>
    <n v="88.738293377213878"/>
    <n v="80"/>
    <n v="92.597349065139227"/>
    <n v="100"/>
    <n v="0"/>
    <n v="0"/>
    <n v="72.876290298725181"/>
    <n v="72.876290298725181"/>
    <n v="14.575258059745037"/>
    <n v="43.576651570528846"/>
    <n v="43.576651570528846"/>
    <s v="2. Riesgo (&gt;=40 y &lt;60)"/>
  </r>
  <r>
    <s v="18029"/>
    <x v="2"/>
    <x v="6"/>
    <x v="342"/>
    <s v="Rural"/>
    <n v="6"/>
    <s v="G3"/>
    <n v="0"/>
    <n v="1220.9103990000001"/>
    <n v="6432.5351769999997"/>
    <n v="8653.3889749999998"/>
    <n v="695.80513300000007"/>
    <n v="20.111172"/>
    <n v="12312.840902"/>
    <n v="6564.6646449999998"/>
    <n v="1941.4444100000001"/>
    <n v="543.60487399999988"/>
    <n v="0"/>
    <n v="-497.76595199999974"/>
    <n v="532.64314899999999"/>
    <n v="0"/>
    <n v="22487.017634"/>
    <n v="769.37540999999999"/>
    <s v="Si"/>
    <n v="73.297435803421124"/>
    <n v="80"/>
    <n v="613.16480000000001"/>
    <n v="715.91630499999997"/>
    <n v="7753.3153910000001"/>
    <n v="6441.6962229999999"/>
    <n v="7653.4455760000001"/>
    <n v="8653.3889749999998"/>
    <n v="34.877197000000251"/>
    <n v="8653.3889749999998"/>
    <n v="88.444488027882755"/>
    <n v="11.555511972117245"/>
    <n v="53.315597084777473"/>
    <n v="91.501956566171501"/>
    <n v="3.4214204058643909"/>
    <n v="96.578579594135604"/>
    <n v="28.000022622331993"/>
    <n v="40"/>
    <n v="0.40304668033254859"/>
    <n v="100"/>
    <n v="67.927209626484867"/>
    <n v="54.341767701187898"/>
    <n v="6.7025641965788765"/>
    <n v="29.152769519310922"/>
    <n v="116.75756745984114"/>
    <n v="80"/>
    <n v="83.083118616295181"/>
    <n v="80"/>
    <n v="0"/>
    <n v="0"/>
    <n v="63.050923173103648"/>
    <n v="63.050923173103648"/>
    <n v="12.61018463462073"/>
    <n v="66.951952335808627"/>
    <n v="66.951952335808627"/>
    <s v="3. Vulnerable (&gt;=60 y &lt;70)"/>
  </r>
  <r>
    <s v="18094"/>
    <x v="2"/>
    <x v="6"/>
    <x v="343"/>
    <s v="Rural"/>
    <n v="6"/>
    <s v="G3"/>
    <n v="0"/>
    <n v="1484.702233"/>
    <n v="11130.455986999999"/>
    <n v="15840.494563999999"/>
    <n v="2121.8133989999997"/>
    <n v="140.995801"/>
    <n v="13441.959689000001"/>
    <n v="2751.073296"/>
    <n v="3747.5114329999997"/>
    <n v="1577.8363449999997"/>
    <n v="0"/>
    <n v="248.33507299999837"/>
    <n v="1089.144912"/>
    <n v="0"/>
    <n v="54623.560845"/>
    <n v="20162.293146"/>
    <s v="Si"/>
    <n v="63.139256244584011"/>
    <n v="80"/>
    <n v="2025.8"/>
    <n v="2262.8092000000001"/>
    <n v="13422.484403"/>
    <n v="13267.091555000001"/>
    <n v="12615.158219999999"/>
    <n v="15840.494563999999"/>
    <n v="1337.4799849999984"/>
    <n v="15840.494563999999"/>
    <n v="79.638663862616511"/>
    <n v="20.361336137383489"/>
    <n v="20.466311160353307"/>
    <n v="35.124946868485694"/>
    <n v="36.911348938258691"/>
    <n v="63.088651061741309"/>
    <n v="42.10357655231735"/>
    <n v="50"/>
    <n v="8.4434231494238237"/>
    <n v="80"/>
    <n v="49.714986813522096"/>
    <n v="39.771989450817678"/>
    <n v="16.860743755415989"/>
    <n v="73.335720809163419"/>
    <n v="111.6995359857834"/>
    <n v="80"/>
    <n v="98.84229444166634"/>
    <n v="100"/>
    <n v="0"/>
    <n v="0"/>
    <n v="84.44524026972114"/>
    <n v="84.44524026972114"/>
    <n v="16.889048053944229"/>
    <n v="56.661037504761907"/>
    <n v="56.661037504761907"/>
    <s v="2. Riesgo (&gt;=40 y &lt;60)"/>
  </r>
  <r>
    <s v="18150"/>
    <x v="2"/>
    <x v="6"/>
    <x v="344"/>
    <s v="Rural disperso"/>
    <n v="6"/>
    <s v="G4"/>
    <n v="0"/>
    <n v="1515.1349290000001"/>
    <n v="30826.189457779998"/>
    <n v="40987.091497870002"/>
    <n v="6062.4467111600006"/>
    <n v="1362.239636"/>
    <n v="35298.010287340003"/>
    <n v="5258.3434149999994"/>
    <n v="8964.9737163600003"/>
    <n v="5733.0774504299998"/>
    <n v="88.729990360000002"/>
    <n v="5473.6407266000024"/>
    <n v="1838.3555933099999"/>
    <n v="0"/>
    <n v="92609.60626565"/>
    <n v="18278.19959195"/>
    <s v="Si"/>
    <n v="35.221703409322757"/>
    <n v="80"/>
    <n v="4426.8500000000004"/>
    <n v="7424.6863471600009"/>
    <n v="32281.554505340002"/>
    <n v="30516.442724339999"/>
    <n v="32341.324386779997"/>
    <n v="40987.091497870002"/>
    <n v="7400.7263102700017"/>
    <n v="40987.091497870002"/>
    <n v="78.906121915141739"/>
    <n v="21.093878084858261"/>
    <n v="14.896996664103639"/>
    <n v="24.183366297066254"/>
    <n v="19.736828962990206"/>
    <n v="80.263171037009798"/>
    <n v="63.949740755712668"/>
    <n v="80"/>
    <n v="18.056236829233416"/>
    <n v="40"/>
    <n v="49.108083083786859"/>
    <n v="39.286466467029491"/>
    <n v="44.778296590677243"/>
    <n v="100"/>
    <n v="167.71940199374274"/>
    <n v="0"/>
    <n v="94.532135121597008"/>
    <n v="100"/>
    <n v="0.21942121529926151"/>
    <n v="0"/>
    <n v="66.666666666666671"/>
    <n v="66.886087881965935"/>
    <n v="13.377217576393187"/>
    <n v="52.619799800362827"/>
    <n v="52.663684043422677"/>
    <s v="2. Riesgo (&gt;=40 y &lt;60)"/>
  </r>
  <r>
    <s v="18205"/>
    <x v="2"/>
    <x v="6"/>
    <x v="345"/>
    <s v="Rural"/>
    <n v="6"/>
    <s v="G3"/>
    <n v="0"/>
    <n v="1160.0979870000001"/>
    <n v="9954.1366670000007"/>
    <n v="12806.964207000001"/>
    <n v="902.86639699999989"/>
    <n v="26.939291000000001"/>
    <n v="8555.8100009999998"/>
    <n v="2083.195839"/>
    <n v="2091.7172949999999"/>
    <n v="280.17249399999992"/>
    <n v="0"/>
    <n v="2921.4089110000023"/>
    <n v="1355.876536"/>
    <n v="0"/>
    <n v="28579.136416259997"/>
    <n v="7641.8230675100003"/>
    <s v="Si"/>
    <n v="78.891012151227301"/>
    <n v="80"/>
    <n v="1134.3320000000001"/>
    <n v="929.80568800000003"/>
    <n v="8074.0104950000004"/>
    <n v="4434.2290400000002"/>
    <n v="11114.234654"/>
    <n v="12806.964207000001"/>
    <n v="4277.285447000002"/>
    <n v="12806.964207000001"/>
    <n v="86.782741595586003"/>
    <n v="13.217258404413997"/>
    <n v="24.34831814587417"/>
    <n v="41.787373137741959"/>
    <n v="26.739167188978502"/>
    <n v="73.260832811021501"/>
    <n v="13.39437670041352"/>
    <n v="20"/>
    <n v="33.398121349180734"/>
    <n v="0"/>
    <n v="29.653092870635493"/>
    <n v="23.722474296508395"/>
    <n v="1.1089878487726992"/>
    <n v="4.8235371130781344"/>
    <n v="81.969448803348584"/>
    <n v="80"/>
    <n v="54.91978295973221"/>
    <n v="50"/>
    <n v="0"/>
    <n v="0"/>
    <n v="44.941179037692713"/>
    <n v="44.941179037692713"/>
    <n v="8.9882358075385422"/>
    <n v="32.710710104046939"/>
    <n v="32.710710104046939"/>
    <s v="1. Deterioro (&lt;40)"/>
  </r>
  <r>
    <s v="18247"/>
    <x v="2"/>
    <x v="6"/>
    <x v="346"/>
    <s v="Rural"/>
    <n v="6"/>
    <s v="G3"/>
    <n v="0"/>
    <n v="1897.341762"/>
    <n v="20783.661402000002"/>
    <n v="27061.477261"/>
    <n v="3712.5307109999999"/>
    <n v="95.940387000000001"/>
    <n v="25407.676824000002"/>
    <n v="4894.6502579999997"/>
    <n v="5737.9874669999999"/>
    <n v="2332.3757944999998"/>
    <n v="193.63078849999999"/>
    <n v="873.91530649999913"/>
    <n v="1521.8993069999999"/>
    <n v="0"/>
    <n v="85755.404304440002"/>
    <n v="30847.154389570002"/>
    <s v="Si"/>
    <n v="61.297571036381242"/>
    <n v="80"/>
    <n v="3582.6751399999998"/>
    <n v="3808.471098"/>
    <n v="22781.950282000002"/>
    <n v="21473.232672999999"/>
    <n v="22681.003164000002"/>
    <n v="27061.477261"/>
    <n v="2589.4454019999994"/>
    <n v="27061.477261"/>
    <n v="83.812878895148216"/>
    <n v="16.187121104851784"/>
    <n v="19.264454172278082"/>
    <n v="33.062280933285884"/>
    <n v="35.97109084817513"/>
    <n v="64.028909151824877"/>
    <n v="40.647976453657868"/>
    <n v="50"/>
    <n v="9.5687510959788291"/>
    <n v="80"/>
    <n v="48.655662237992509"/>
    <n v="38.924529790394011"/>
    <n v="18.702428963618758"/>
    <n v="81.34612143005775"/>
    <n v="106.30244019277728"/>
    <n v="100"/>
    <n v="94.255462799275705"/>
    <n v="100"/>
    <n v="3.148627270476434E-2"/>
    <n v="0"/>
    <n v="93.782040476685907"/>
    <n v="93.813526749390675"/>
    <n v="18.762705349878136"/>
    <n v="57.680937885731197"/>
    <n v="57.687235140272151"/>
    <s v="2. Riesgo (&gt;=40 y &lt;60)"/>
  </r>
  <r>
    <s v="18256"/>
    <x v="2"/>
    <x v="6"/>
    <x v="347"/>
    <s v="Rural"/>
    <n v="6"/>
    <s v="G4"/>
    <n v="0"/>
    <n v="1811.2176710000001"/>
    <n v="16845.142029999999"/>
    <n v="21138.940383999998"/>
    <n v="1875.9613899999999"/>
    <n v="49.676437"/>
    <n v="20482.6263507"/>
    <n v="4517.7696396000001"/>
    <n v="3737.7329980000004"/>
    <n v="1490.2698660000005"/>
    <n v="0"/>
    <n v="-9.827697700005956"/>
    <n v="2203.4445070000002"/>
    <n v="0"/>
    <n v="31975.191234770002"/>
    <n v="10197.512822049999"/>
    <s v="NO"/>
    <n v="59.452400404841107"/>
    <n v="80"/>
    <n v="1891"/>
    <n v="1925.637827"/>
    <n v="18901.304949699999"/>
    <n v="17462.360878700001"/>
    <n v="18656.359700999998"/>
    <n v="21138.940383999998"/>
    <n v="2193.6168092999942"/>
    <n v="21138.940383999998"/>
    <n v="88.255888715788899"/>
    <n v="11.744111284211101"/>
    <n v="22.056593535650784"/>
    <n v="35.806054922698181"/>
    <n v="31.891952567780631"/>
    <n v="68.108047432219365"/>
    <n v="39.870955651391355"/>
    <n v="50"/>
    <n v="10.377137025091079"/>
    <n v="60"/>
    <n v="45.131642727825735"/>
    <n v="36.105314182260592"/>
    <n v="0"/>
    <n v="0"/>
    <n v="101.83172009518773"/>
    <n v="100"/>
    <n v="92.387064941657187"/>
    <n v="100"/>
    <n v="0"/>
    <n v="0"/>
    <n v="66.666666666666671"/>
    <n v="66.666666666666671"/>
    <n v="13.333333333333336"/>
    <n v="49.438647515593928"/>
    <n v="49.438647515593928"/>
    <s v="2. Riesgo (&gt;=40 y &lt;60)"/>
  </r>
  <r>
    <s v="18410"/>
    <x v="2"/>
    <x v="6"/>
    <x v="348"/>
    <s v="Rural disperso"/>
    <n v="6"/>
    <s v="G5"/>
    <n v="0"/>
    <n v="2664.0409979999999"/>
    <n v="17608.336878619997"/>
    <n v="24514.086236799998"/>
    <n v="2677.7474407"/>
    <n v="73.951597000000007"/>
    <n v="21848.483274760001"/>
    <n v="6432.6938269000002"/>
    <n v="5415.7400357000006"/>
    <n v="2654.5613052400004"/>
    <n v="0"/>
    <n v="4783.2601515799979"/>
    <n v="1130.84068781"/>
    <n v="0"/>
    <n v="50238.174159900002"/>
    <n v="9256.0799542500008"/>
    <s v="Si"/>
    <n v="48.899013467230489"/>
    <n v="80"/>
    <n v="2442"/>
    <n v="2751.6990376999997"/>
    <n v="16969.64735476"/>
    <n v="15667.14291418"/>
    <n v="20272.377876619998"/>
    <n v="24514.086236799998"/>
    <n v="5914.1008393899974"/>
    <n v="24514.086236799998"/>
    <n v="82.696853069675328"/>
    <n v="17.303146930324672"/>
    <n v="29.442290094027872"/>
    <n v="46.489119289286151"/>
    <n v="18.424395609580461"/>
    <n v="81.575604390419542"/>
    <n v="49.015670762285588"/>
    <n v="70"/>
    <n v="24.125316286567852"/>
    <n v="20"/>
    <n v="47.073574122006072"/>
    <n v="37.658859297604856"/>
    <n v="31.100986532769511"/>
    <n v="100"/>
    <n v="112.68218827600326"/>
    <n v="80"/>
    <n v="92.324504962593423"/>
    <n v="100"/>
    <n v="0"/>
    <n v="0"/>
    <n v="93.333333333333329"/>
    <n v="93.333333333333329"/>
    <n v="18.666666666666668"/>
    <n v="56.32552596427152"/>
    <n v="56.32552596427152"/>
    <s v="2. Riesgo (&gt;=40 y &lt;60)"/>
  </r>
  <r>
    <s v="18460"/>
    <x v="2"/>
    <x v="6"/>
    <x v="349"/>
    <s v="Rural disperso"/>
    <n v="6"/>
    <s v="G5"/>
    <n v="0"/>
    <n v="2308.2952610000002"/>
    <n v="11369.033532490001"/>
    <n v="15812.778979570001"/>
    <n v="1743.82920485"/>
    <n v="100.436616"/>
    <n v="16241.402208"/>
    <n v="7697.8255920000001"/>
    <n v="4153.0082818500005"/>
    <n v="3412.0102650800004"/>
    <n v="166.972465"/>
    <n v="-1169.6212452"/>
    <n v="1126.5628534"/>
    <n v="0"/>
    <n v="32225.998883460001"/>
    <n v="9816.8712843100002"/>
    <s v="Si"/>
    <n v="16.039823690892277"/>
    <n v="80"/>
    <n v="1428.3"/>
    <n v="1844.26582085"/>
    <n v="16241.402208"/>
    <n v="12725.880322000001"/>
    <n v="13677.32879349"/>
    <n v="15812.778979570001"/>
    <n v="123.91407320000008"/>
    <n v="15812.778979570001"/>
    <n v="86.495414949902312"/>
    <n v="13.504585050097688"/>
    <n v="47.396311558667612"/>
    <n v="74.83836260311881"/>
    <n v="30.462581842105479"/>
    <n v="69.537418157894521"/>
    <n v="82.157559858274226"/>
    <n v="100"/>
    <n v="0.7836324871175151"/>
    <n v="100"/>
    <n v="71.576073162222201"/>
    <n v="57.260858529777764"/>
    <n v="63.960176309107723"/>
    <n v="100"/>
    <n v="129.12314085626269"/>
    <n v="70"/>
    <n v="78.354566674862809"/>
    <n v="70"/>
    <n v="0.11989254919861514"/>
    <n v="0"/>
    <n v="80"/>
    <n v="80.11989254919861"/>
    <n v="16.023978509839722"/>
    <n v="73.260858529777764"/>
    <n v="73.284837039617486"/>
    <s v="4. Solvente (&gt;=70 y &lt;80)"/>
  </r>
  <r>
    <s v="18479"/>
    <x v="2"/>
    <x v="6"/>
    <x v="350"/>
    <s v="Rural disperso"/>
    <n v="6"/>
    <s v="G3"/>
    <n v="0"/>
    <n v="952.67215799999997"/>
    <n v="5097.387068"/>
    <n v="7719.4864704000001"/>
    <n v="1065.3824212999998"/>
    <n v="199.054923"/>
    <n v="10636.80595679"/>
    <n v="5955.9814207399995"/>
    <n v="2217.1095022999998"/>
    <n v="734.24808938999968"/>
    <n v="0"/>
    <n v="-839.14357830000063"/>
    <n v="1457.12372553"/>
    <n v="0"/>
    <n v="28163.658374999999"/>
    <n v="2129.1705229999998"/>
    <s v="Si"/>
    <n v="63.078096105589111"/>
    <n v="80"/>
    <n v="1057.5690159999999"/>
    <n v="1264.4373442999999"/>
    <n v="7075.7686357900002"/>
    <n v="5484.2841019500001"/>
    <n v="6050.0592260000003"/>
    <n v="7719.4864704000001"/>
    <n v="617.98014722999937"/>
    <n v="7719.4864704000001"/>
    <n v="78.373856204019035"/>
    <n v="21.626143795980965"/>
    <n v="55.994077967907295"/>
    <n v="96.09885231211527"/>
    <n v="7.5599927205834812"/>
    <n v="92.44000727941652"/>
    <n v="33.117357921577643"/>
    <n v="40"/>
    <n v="8.0054567049196148"/>
    <n v="80"/>
    <n v="66.033000677502542"/>
    <n v="52.826400542002034"/>
    <n v="16.921903894410889"/>
    <n v="73.601736528460435"/>
    <n v="119.56074026094578"/>
    <n v="80"/>
    <n v="77.507962516042426"/>
    <n v="70"/>
    <n v="0.16911788731857913"/>
    <n v="0"/>
    <n v="74.533912176153478"/>
    <n v="74.703030063472056"/>
    <n v="14.940606012694412"/>
    <n v="67.73318297723273"/>
    <n v="67.767006554696451"/>
    <s v="3. Vulnerable (&gt;=60 y &lt;70)"/>
  </r>
  <r>
    <s v="18592"/>
    <x v="2"/>
    <x v="6"/>
    <x v="351"/>
    <s v="Rural"/>
    <n v="6"/>
    <s v="G4"/>
    <n v="0"/>
    <n v="1804.6850480000001"/>
    <n v="27045.509805999998"/>
    <n v="35938.322313999997"/>
    <n v="3938.8995770000001"/>
    <n v="225.10878"/>
    <n v="32130.567305999997"/>
    <n v="6470.4852929999997"/>
    <n v="5985.3349469999994"/>
    <n v="2396.4969909999991"/>
    <n v="0"/>
    <n v="2647.548695999998"/>
    <n v="2839.0785900000001"/>
    <n v="0"/>
    <n v="134836.27527874999"/>
    <n v="29534.242633540001"/>
    <s v="Si"/>
    <n v="64.920858973719362"/>
    <n v="80"/>
    <n v="3227.8211000000001"/>
    <n v="4164.0083569999997"/>
    <n v="29701.935662"/>
    <n v="27209.974216999999"/>
    <n v="28850.194853999998"/>
    <n v="35938.322313999997"/>
    <n v="5486.6272859999981"/>
    <n v="35938.322313999997"/>
    <n v="80.276966192050722"/>
    <n v="19.723033807949278"/>
    <n v="20.138098500961462"/>
    <n v="32.691623926362432"/>
    <n v="21.903781139373077"/>
    <n v="78.096218860626919"/>
    <n v="40.039480032795552"/>
    <n v="50"/>
    <n v="15.266787464540737"/>
    <n v="40"/>
    <n v="44.102175318987726"/>
    <n v="35.281740255190179"/>
    <n v="15.079141026280638"/>
    <n v="65.586648631090327"/>
    <n v="129.00369097283613"/>
    <n v="70"/>
    <n v="91.610104225671179"/>
    <n v="100"/>
    <n v="0.10258452958878539"/>
    <n v="0"/>
    <n v="78.528882877030114"/>
    <n v="78.631467406618896"/>
    <n v="15.726293481323779"/>
    <n v="50.987516830596206"/>
    <n v="51.008033736513958"/>
    <s v="2. Riesgo (&gt;=40 y &lt;60)"/>
  </r>
  <r>
    <s v="18610"/>
    <x v="2"/>
    <x v="6"/>
    <x v="352"/>
    <s v="Rural"/>
    <n v="6"/>
    <s v="G4"/>
    <n v="0"/>
    <n v="1506.6081919999999"/>
    <n v="13768.017312"/>
    <n v="17859.457485999999"/>
    <n v="1937.8908569999999"/>
    <n v="48.875005000000002"/>
    <n v="14701.777414999999"/>
    <n v="1916.7392789999999"/>
    <n v="3500.1867940000002"/>
    <n v="1554.1280490000004"/>
    <n v="0"/>
    <n v="1220.5007399999995"/>
    <n v="1396.209803"/>
    <n v="0"/>
    <n v="46211.916982000002"/>
    <n v="5068.8005890000004"/>
    <s v="Si"/>
    <n v="65.558333994060064"/>
    <n v="80"/>
    <n v="1954"/>
    <n v="1986.765862"/>
    <n v="14692.898001"/>
    <n v="14184.573168000001"/>
    <n v="15274.625504"/>
    <n v="17859.457485999999"/>
    <n v="2616.7105429999992"/>
    <n v="17859.457485999999"/>
    <n v="85.526816903446004"/>
    <n v="14.473183096553996"/>
    <n v="13.037466320530605"/>
    <n v="21.164656925431846"/>
    <n v="10.968600568927595"/>
    <n v="89.031399431072401"/>
    <n v="44.401288858756843"/>
    <n v="50"/>
    <n v="14.651679901538076"/>
    <n v="60"/>
    <n v="46.933847890611652"/>
    <n v="37.547078312489326"/>
    <n v="14.441666005939936"/>
    <n v="62.813954211871454"/>
    <n v="101.67686090071648"/>
    <n v="100"/>
    <n v="96.540336474360601"/>
    <n v="100"/>
    <n v="0"/>
    <n v="0"/>
    <n v="87.604651403957135"/>
    <n v="87.604651403957135"/>
    <n v="17.520930280791429"/>
    <n v="55.068008593280751"/>
    <n v="55.068008593280751"/>
    <s v="2. Riesgo (&gt;=40 y &lt;60)"/>
  </r>
  <r>
    <s v="18753"/>
    <x v="2"/>
    <x v="6"/>
    <x v="353"/>
    <s v="Rural"/>
    <n v="6"/>
    <s v="G3"/>
    <n v="0"/>
    <n v="3366.6127860000001"/>
    <n v="50440.227121000004"/>
    <n v="66394.999447000009"/>
    <n v="8790.4023880000004"/>
    <n v="422.49194399999999"/>
    <n v="55725.519150000007"/>
    <n v="6207.6279770000001"/>
    <n v="14348.360524"/>
    <n v="8973.4552970000004"/>
    <n v="0"/>
    <n v="5294.5750700000062"/>
    <n v="2969.4791279999999"/>
    <n v="0"/>
    <n v="141745.61909913001"/>
    <n v="52352.007977419998"/>
    <s v="Si"/>
    <n v="36.380414242780255"/>
    <n v="80"/>
    <n v="7658.0029999999997"/>
    <n v="9212.8943319999998"/>
    <n v="55725.51915"/>
    <n v="50468.921307999997"/>
    <n v="53806.839907000001"/>
    <n v="66394.999447000009"/>
    <n v="8264.0541980000053"/>
    <n v="66394.999447000009"/>
    <n v="81.040500572564142"/>
    <n v="18.959499427435858"/>
    <n v="11.13965032840793"/>
    <n v="19.11822911579749"/>
    <n v="36.933774962602229"/>
    <n v="63.066225037397771"/>
    <n v="62.539934663548607"/>
    <n v="80"/>
    <n v="12.446802118880669"/>
    <n v="60"/>
    <n v="48.22879071612622"/>
    <n v="38.583032572900976"/>
    <n v="43.619585757219745"/>
    <n v="100"/>
    <n v="120.30413584324791"/>
    <n v="70"/>
    <n v="90.566982735772314"/>
    <n v="100"/>
    <n v="0"/>
    <n v="0"/>
    <n v="90"/>
    <n v="90"/>
    <n v="18"/>
    <n v="56.583032572900976"/>
    <n v="56.583032572900976"/>
    <s v="2. Riesgo (&gt;=40 y &lt;60)"/>
  </r>
  <r>
    <s v="18756"/>
    <x v="2"/>
    <x v="6"/>
    <x v="354"/>
    <s v="Rural disperso"/>
    <n v="6"/>
    <s v="G5"/>
    <n v="0"/>
    <n v="2857.0952579999998"/>
    <n v="15629.732249000001"/>
    <n v="22853.480477000001"/>
    <n v="972.69966900000009"/>
    <n v="21.534223000000001"/>
    <n v="17981.308422000002"/>
    <n v="4353.4448920000004"/>
    <n v="3851.32915"/>
    <n v="1453.7403799999997"/>
    <n v="0"/>
    <n v="2474.583284999997"/>
    <n v="443.854828"/>
    <n v="0"/>
    <n v="41957.816992"/>
    <n v="5368.2181790000004"/>
    <s v="Si"/>
    <n v="66.686113700296744"/>
    <n v="80"/>
    <n v="1080.8985379999999"/>
    <n v="994.23389199999997"/>
    <n v="17981.308421999998"/>
    <n v="16284.955936"/>
    <n v="18486.827507000002"/>
    <n v="22853.480477000001"/>
    <n v="2918.438112999997"/>
    <n v="22853.480477000001"/>
    <n v="80.892831731277667"/>
    <n v="19.107168268722333"/>
    <n v="24.210946110426491"/>
    <n v="38.228872762258511"/>
    <n v="12.794321925813124"/>
    <n v="87.205678074186878"/>
    <n v="37.746459037394914"/>
    <n v="50"/>
    <n v="12.770212904494551"/>
    <n v="60"/>
    <n v="50.90834382103354"/>
    <n v="40.726675056826835"/>
    <n v="13.313886299703256"/>
    <n v="57.908682008547288"/>
    <n v="91.982166414957248"/>
    <n v="100"/>
    <n v="90.566023082477557"/>
    <n v="100"/>
    <n v="0"/>
    <n v="0"/>
    <n v="85.969560669515772"/>
    <n v="85.969560669515772"/>
    <n v="17.193912133903154"/>
    <n v="57.920587190729989"/>
    <n v="57.920587190729989"/>
    <s v="2. Riesgo (&gt;=40 y &lt;60)"/>
  </r>
  <r>
    <s v="18785"/>
    <x v="2"/>
    <x v="6"/>
    <x v="355"/>
    <s v="Rural"/>
    <n v="6"/>
    <s v="G4"/>
    <n v="0"/>
    <n v="1395.967664"/>
    <n v="9381.1617640000004"/>
    <n v="11786.341842"/>
    <n v="878.29634299999998"/>
    <n v="82.844977999999998"/>
    <n v="10590.446352999999"/>
    <n v="2125.823343"/>
    <n v="2360.1800779999999"/>
    <n v="596.49741399999994"/>
    <n v="0"/>
    <n v="597.53978000000097"/>
    <n v="1456.9412339999999"/>
    <n v="0"/>
    <n v="27752.009839999999"/>
    <n v="14323.188706000001"/>
    <s v="Si"/>
    <n v="71.971998776414878"/>
    <n v="80"/>
    <n v="920.50419999999997"/>
    <n v="961.14132099999995"/>
    <n v="9425.1193980000007"/>
    <n v="8646.9946440000003"/>
    <n v="10777.129428"/>
    <n v="11786.341842"/>
    <n v="2054.4810140000009"/>
    <n v="11786.341842"/>
    <n v="91.437441510446234"/>
    <n v="8.5625584895537656"/>
    <n v="20.073028767081276"/>
    <n v="32.585991546577517"/>
    <n v="51.611356397530024"/>
    <n v="48.388643602469976"/>
    <n v="25.273385686123902"/>
    <n v="40"/>
    <n v="17.431031965142633"/>
    <n v="40"/>
    <n v="33.907438727720248"/>
    <n v="27.125950982176199"/>
    <n v="8.0280012235851217"/>
    <n v="34.917751252778913"/>
    <n v="104.41465894452192"/>
    <n v="100"/>
    <n v="91.7441390274046"/>
    <n v="100"/>
    <n v="0"/>
    <n v="0"/>
    <n v="78.305917084259633"/>
    <n v="78.305917084259633"/>
    <n v="15.661183416851927"/>
    <n v="42.787134399028126"/>
    <n v="42.787134399028126"/>
    <s v="2. Riesgo (&gt;=40 y &lt;60)"/>
  </r>
  <r>
    <s v="18860"/>
    <x v="2"/>
    <x v="6"/>
    <x v="116"/>
    <s v="Rural"/>
    <n v="6"/>
    <s v="G4"/>
    <n v="0"/>
    <n v="1320.578659"/>
    <n v="8235.7551910000002"/>
    <n v="12007.191794"/>
    <n v="1421.104965"/>
    <n v="444.44521300000002"/>
    <n v="8442.8817739999995"/>
    <n v="1471.094668"/>
    <n v="3188.9046819999999"/>
    <n v="1361.4707432999999"/>
    <n v="10.8530047"/>
    <n v="1736.8760813000008"/>
    <n v="399.398008"/>
    <n v="0"/>
    <n v="41226.980148000002"/>
    <n v="13955.406456999999"/>
    <s v="Si"/>
    <n v="54.784620020845232"/>
    <n v="80"/>
    <n v="1079.5518"/>
    <n v="1865.550178"/>
    <n v="8442.8817739999995"/>
    <n v="7842.0594979999996"/>
    <n v="9556.3338500000009"/>
    <n v="12007.191794"/>
    <n v="2147.1270940000009"/>
    <n v="12007.191794"/>
    <n v="79.588416791803937"/>
    <n v="20.411583208196063"/>
    <n v="17.424082290602023"/>
    <n v="28.285766179917992"/>
    <n v="33.850178710402105"/>
    <n v="66.149821289597895"/>
    <n v="42.693993049868141"/>
    <n v="50"/>
    <n v="17.88200880636321"/>
    <n v="40"/>
    <n v="40.969434135542393"/>
    <n v="32.775547308433914"/>
    <n v="25.215379979154768"/>
    <n v="100"/>
    <n v="172.80784284737427"/>
    <n v="0"/>
    <n v="92.883682466687588"/>
    <n v="100"/>
    <n v="0.19884947887579063"/>
    <n v="0"/>
    <n v="66.666666666666671"/>
    <n v="66.865516145542458"/>
    <n v="13.373103229108493"/>
    <n v="46.10888064176725"/>
    <n v="46.148650537542409"/>
    <s v="2. Riesgo (&gt;=40 y &lt;60)"/>
  </r>
  <r>
    <s v="19001"/>
    <x v="2"/>
    <x v="7"/>
    <x v="356"/>
    <s v="Ciudades y aglomeraciones"/>
    <n v="1"/>
    <s v="G1"/>
    <n v="1"/>
    <n v="513.76168700000005"/>
    <n v="326031.61233530001"/>
    <n v="482146.72687914001"/>
    <n v="112875.04341776"/>
    <n v="9812.0306127200001"/>
    <n v="418859.46214983996"/>
    <n v="69870.635348369993"/>
    <n v="126028.90237943"/>
    <n v="73198.556840310004"/>
    <n v="2862.41981059"/>
    <n v="10456.919190180022"/>
    <n v="67633.572417999996"/>
    <n v="16447.200625000001"/>
    <n v="1338276.19207407"/>
    <n v="459676.46830324997"/>
    <s v="NO"/>
    <n v="39.658134392765113"/>
    <n v="65"/>
    <n v="142838.33201700001"/>
    <n v="107201.99776947999"/>
    <n v="418859.46214984002"/>
    <n v="352950.12475246994"/>
    <n v="326545.37402230001"/>
    <n v="482146.72687914001"/>
    <n v="80952.911418770018"/>
    <n v="498593.92750414001"/>
    <n v="67.727385838741853"/>
    <n v="32.272614161258147"/>
    <n v="16.681164367100997"/>
    <n v="19.624707111902069"/>
    <n v="34.348400653443605"/>
    <n v="65.651599346556395"/>
    <n v="58.080769933180989"/>
    <n v="80"/>
    <n v="16.236240947418647"/>
    <n v="40"/>
    <n v="47.509784123943327"/>
    <n v="38.007827299154663"/>
    <n v="0"/>
    <n v="0"/>
    <n v="75.051280882166324"/>
    <n v="70"/>
    <n v="84.264570016137753"/>
    <n v="80"/>
    <n v="0"/>
    <n v="0"/>
    <n v="50"/>
    <n v="50"/>
    <n v="10"/>
    <n v="48.007827299154663"/>
    <n v="48.007827299154663"/>
    <s v="2. Riesgo (&gt;=40 y &lt;60)"/>
  </r>
  <r>
    <s v="19022"/>
    <x v="2"/>
    <x v="7"/>
    <x v="357"/>
    <s v="Rural"/>
    <n v="6"/>
    <s v="G5"/>
    <n v="0"/>
    <n v="2452.8921350000001"/>
    <n v="21067.573499999999"/>
    <n v="24956.912577999999"/>
    <n v="750.08988699999998"/>
    <n v="11.135876"/>
    <n v="22298.768538999997"/>
    <n v="3695.6404160000002"/>
    <n v="3214.117898"/>
    <n v="956.80686500000002"/>
    <n v="0"/>
    <n v="1397.6579959999981"/>
    <n v="2972.158136"/>
    <n v="0"/>
    <n v="23134.630814020002"/>
    <n v="8422.0233969599994"/>
    <s v="NO"/>
    <n v="65.387815293545501"/>
    <n v="80"/>
    <n v="1031.9870000000001"/>
    <n v="761.22576300000003"/>
    <n v="21301.943549"/>
    <n v="19215.974676999998"/>
    <n v="23520.465635"/>
    <n v="24956.912577999999"/>
    <n v="4369.8161319999981"/>
    <n v="24956.912577999999"/>
    <n v="94.244292283708788"/>
    <n v="5.7557077162912123"/>
    <n v="16.573293765242756"/>
    <n v="26.169086317950455"/>
    <n v="36.404399381450695"/>
    <n v="63.595600618549305"/>
    <n v="29.768878907502973"/>
    <n v="40"/>
    <n v="17.509441996651763"/>
    <n v="40"/>
    <n v="35.104078930558195"/>
    <n v="28.083263144446558"/>
    <n v="0"/>
    <n v="0"/>
    <n v="73.763115523742059"/>
    <n v="70"/>
    <n v="90.207612431223794"/>
    <n v="100"/>
    <n v="0"/>
    <n v="0"/>
    <n v="56.666666666666664"/>
    <n v="56.666666666666664"/>
    <n v="11.333333333333334"/>
    <n v="39.416596477779891"/>
    <n v="39.416596477779891"/>
    <s v="1. Deterioro (&lt;40)"/>
  </r>
  <r>
    <s v="19050"/>
    <x v="2"/>
    <x v="7"/>
    <x v="14"/>
    <s v="Rural disperso"/>
    <n v="6"/>
    <s v="G5"/>
    <n v="0"/>
    <n v="2680.7416229999999"/>
    <n v="29487.849491000001"/>
    <n v="37291.066400000003"/>
    <n v="3672.5735489999997"/>
    <n v="33.097017000000001"/>
    <n v="40379.946203"/>
    <n v="10963.617956"/>
    <n v="6386.4121889999997"/>
    <n v="3941.4764229999996"/>
    <n v="0"/>
    <n v="-5121.676913999996"/>
    <n v="9059.8716999999997"/>
    <n v="0"/>
    <n v="56950.581409999999"/>
    <n v="3951.1311209999999"/>
    <s v="NO"/>
    <n v="38.20044373802407"/>
    <n v="80"/>
    <n v="2051.0898000000002"/>
    <n v="3705.6705659999998"/>
    <n v="39967.807547999997"/>
    <n v="35876.904878000001"/>
    <n v="32168.591114000003"/>
    <n v="37291.066400000003"/>
    <n v="3938.1947860000037"/>
    <n v="37291.066400000003"/>
    <n v="86.263532313465831"/>
    <n v="13.736467686534169"/>
    <n v="27.151145523778499"/>
    <n v="42.871421994165466"/>
    <n v="6.9378240277389294"/>
    <n v="93.062175972261073"/>
    <n v="61.716599341784196"/>
    <n v="80"/>
    <n v="10.560692321740639"/>
    <n v="60"/>
    <n v="57.934013130592142"/>
    <n v="46.347210504473715"/>
    <n v="0"/>
    <n v="0"/>
    <n v="180.66837278406823"/>
    <n v="0"/>
    <n v="89.764505683513022"/>
    <n v="80"/>
    <n v="0"/>
    <n v="0"/>
    <n v="26.666666666666668"/>
    <n v="26.666666666666668"/>
    <n v="5.3333333333333339"/>
    <n v="51.680543837807051"/>
    <n v="51.680543837807051"/>
    <s v="2. Riesgo (&gt;=40 y &lt;60)"/>
  </r>
  <r>
    <s v="19075"/>
    <x v="2"/>
    <x v="7"/>
    <x v="358"/>
    <s v="Rural"/>
    <n v="6"/>
    <s v="G5"/>
    <n v="0"/>
    <n v="15913.64615"/>
    <n v="205659.83220999999"/>
    <n v="245735.93887099999"/>
    <n v="5877.1258390000003"/>
    <n v="202.88027"/>
    <n v="25891.97866755"/>
    <n v="6539.1929861200006"/>
    <n v="22008.478672999998"/>
    <n v="19961.841249369998"/>
    <n v="0"/>
    <n v="220244.09070782"/>
    <n v="998.00729100000001"/>
    <n v="0"/>
    <n v="34996.062648309999"/>
    <n v="7395.62077365"/>
    <s v="Si"/>
    <n v="63.923273320539749"/>
    <n v="80"/>
    <n v="887.4"/>
    <n v="6080.0061089999999"/>
    <n v="23445.210739549999"/>
    <n v="21882.849234519999"/>
    <n v="221573.47836000001"/>
    <n v="245735.93887099999"/>
    <n v="221242.09799881998"/>
    <n v="245735.93887099999"/>
    <n v="90.167306979186236"/>
    <n v="9.832693020813764"/>
    <n v="25.255671148514679"/>
    <n v="39.878484486247253"/>
    <n v="21.132722409294075"/>
    <n v="78.867277590705925"/>
    <n v="90.700686521595813"/>
    <n v="100"/>
    <n v="90.032454762330005"/>
    <n v="0"/>
    <n v="45.71569101955339"/>
    <n v="36.572552815642716"/>
    <n v="16.076726679460251"/>
    <n v="69.925642450464821"/>
    <n v="685.14831068289379"/>
    <n v="0"/>
    <n v="93.336116606559514"/>
    <n v="100"/>
    <n v="1.4911236461392141"/>
    <n v="0"/>
    <n v="56.641880816821605"/>
    <n v="58.13300446296082"/>
    <n v="11.626600892592165"/>
    <n v="47.900928979007034"/>
    <n v="48.199153708234881"/>
    <s v="2. Riesgo (&gt;=40 y &lt;60)"/>
  </r>
  <r>
    <s v="19100"/>
    <x v="2"/>
    <x v="7"/>
    <x v="359"/>
    <s v="Rural"/>
    <n v="6"/>
    <s v="G5"/>
    <n v="0"/>
    <n v="1547.682963"/>
    <n v="40070.479607580004"/>
    <n v="46494.2257684"/>
    <n v="2397.8802519000001"/>
    <n v="441.35704460000005"/>
    <n v="42285.680662700004"/>
    <n v="3165.1945834000003"/>
    <n v="4397.4016951399999"/>
    <n v="1605.7008403899999"/>
    <n v="0"/>
    <n v="1416.8442509499946"/>
    <n v="3673.5066793599999"/>
    <n v="0"/>
    <n v="120716.10013241001"/>
    <n v="19636.80158463"/>
    <s v="Si"/>
    <n v="63.345986470480277"/>
    <n v="80"/>
    <n v="1640.7238"/>
    <n v="2839.2372965"/>
    <n v="42285.680662699997"/>
    <n v="39617.415180740005"/>
    <n v="41618.162570580003"/>
    <n v="46494.2257684"/>
    <n v="5090.3509303099945"/>
    <n v="46494.2257684"/>
    <n v="89.512540283800064"/>
    <n v="10.487459716199936"/>
    <n v="7.4852634125669946"/>
    <n v="11.819165648705489"/>
    <n v="16.266928407305205"/>
    <n v="83.733071592694799"/>
    <n v="36.51476375616577"/>
    <n v="50"/>
    <n v="10.948350781592483"/>
    <n v="60"/>
    <n v="43.207939391520043"/>
    <n v="34.566351513216034"/>
    <n v="16.654013529519723"/>
    <n v="72.43654872345553"/>
    <n v="173.04785220400899"/>
    <n v="0"/>
    <n v="93.689907694181542"/>
    <n v="100"/>
    <n v="0.39021562917205399"/>
    <n v="0"/>
    <n v="57.478849574485174"/>
    <n v="57.869065203657229"/>
    <n v="11.573813040731446"/>
    <n v="46.062121428113073"/>
    <n v="46.140164553947479"/>
    <s v="2. Riesgo (&gt;=40 y &lt;60)"/>
  </r>
  <r>
    <s v="19110"/>
    <x v="2"/>
    <x v="7"/>
    <x v="360"/>
    <s v="Rural"/>
    <n v="6"/>
    <s v="G5"/>
    <n v="0"/>
    <n v="1969.7597189999999"/>
    <n v="24501.189680400003"/>
    <n v="32234.393491610004"/>
    <n v="1481.6227261600002"/>
    <n v="76.819669000000005"/>
    <n v="27086.218181929999"/>
    <n v="4958.2924469999998"/>
    <n v="3528.2021141599998"/>
    <n v="877.44176796000011"/>
    <n v="501.05118727999997"/>
    <n v="3893.5477714800036"/>
    <n v="4038.4620110100004"/>
    <n v="0"/>
    <n v="52815.908735999998"/>
    <n v="21994.126949000001"/>
    <s v="Si"/>
    <n v="59.244988941328707"/>
    <n v="80"/>
    <n v="685.4"/>
    <n v="1558.4423951600002"/>
    <n v="25690.08537393"/>
    <n v="24711.662644930002"/>
    <n v="26470.949399400004"/>
    <n v="32234.393491610004"/>
    <n v="8433.0609697700038"/>
    <n v="32234.393491610004"/>
    <n v="82.120203087704709"/>
    <n v="17.879796912295291"/>
    <n v="18.305591477173511"/>
    <n v="28.904369297545909"/>
    <n v="41.642996353499306"/>
    <n v="58.357003646500694"/>
    <n v="24.869373680110243"/>
    <n v="30"/>
    <n v="26.16168649788608"/>
    <n v="20"/>
    <n v="31.028233971268378"/>
    <n v="24.822587177014704"/>
    <n v="20.755011058671293"/>
    <n v="90.273817007680663"/>
    <n v="227.37706378173334"/>
    <n v="0"/>
    <n v="96.191438390497183"/>
    <n v="100"/>
    <n v="0"/>
    <n v="0"/>
    <n v="63.424605669226885"/>
    <n v="63.424605669226885"/>
    <n v="12.684921133845378"/>
    <n v="37.507508310860082"/>
    <n v="37.507508310860082"/>
    <s v="1. Deterioro (&lt;40)"/>
  </r>
  <r>
    <s v="19130"/>
    <x v="2"/>
    <x v="7"/>
    <x v="361"/>
    <s v="Rural"/>
    <n v="6"/>
    <s v="G5"/>
    <n v="0"/>
    <n v="2309.8158290000001"/>
    <n v="36636.880765629998"/>
    <n v="49364.493627930002"/>
    <n v="3046.5189252"/>
    <n v="134.67599826"/>
    <n v="46879.297877930003"/>
    <n v="8135.2798670399998"/>
    <n v="5547.0897778800008"/>
    <n v="2919.0804004600009"/>
    <n v="122.879015"/>
    <n v="1829.7120265799967"/>
    <n v="3766.3793988499997"/>
    <n v="0"/>
    <n v="100863.332282"/>
    <n v="17114.516391000001"/>
    <s v="Si"/>
    <n v="41.015292690242092"/>
    <n v="80"/>
    <n v="2626.6043199999999"/>
    <n v="3074.7229914600002"/>
    <n v="44906.772223929991"/>
    <n v="41029.274278169993"/>
    <n v="38946.696594629997"/>
    <n v="49364.493627930002"/>
    <n v="5718.9704404299964"/>
    <n v="49364.493627930002"/>
    <n v="78.896173610488106"/>
    <n v="21.103826389511894"/>
    <n v="17.353672591734686"/>
    <n v="27.40129767921869"/>
    <n v="16.968025945395265"/>
    <n v="83.031974054604731"/>
    <n v="52.623637210638798"/>
    <n v="70"/>
    <n v="11.585190123765909"/>
    <n v="60"/>
    <n v="52.307419624667055"/>
    <n v="41.845935699733644"/>
    <n v="38.984707309757908"/>
    <n v="100"/>
    <n v="117.06076046733983"/>
    <n v="80"/>
    <n v="91.365449455096325"/>
    <n v="100"/>
    <n v="0"/>
    <n v="0"/>
    <n v="93.333333333333329"/>
    <n v="93.333333333333329"/>
    <n v="18.666666666666668"/>
    <n v="60.512602366400316"/>
    <n v="60.512602366400316"/>
    <s v="3. Vulnerable (&gt;=60 y &lt;70)"/>
  </r>
  <r>
    <s v="19137"/>
    <x v="2"/>
    <x v="7"/>
    <x v="362"/>
    <s v="Rural"/>
    <n v="6"/>
    <s v="G5"/>
    <n v="0"/>
    <n v="1707.3293389999999"/>
    <n v="36004.030346599997"/>
    <n v="40795.123581849999"/>
    <n v="1198.6340789999999"/>
    <n v="111.19021499999999"/>
    <n v="35368.368975810001"/>
    <n v="1208.16884951"/>
    <n v="3017.1536329999999"/>
    <n v="296.08834532999981"/>
    <n v="0"/>
    <n v="2705.6893183700013"/>
    <n v="950.02030260000004"/>
    <n v="0"/>
    <n v="33731.299363999999"/>
    <n v="30921.238477999999"/>
    <s v="Si"/>
    <n v="65.567696413827548"/>
    <n v="80"/>
    <n v="1701.182"/>
    <n v="1309.824294"/>
    <n v="35368.368975810008"/>
    <n v="34946.772661809999"/>
    <n v="37711.359685599993"/>
    <n v="40795.123581849999"/>
    <n v="3655.7096209700012"/>
    <n v="40795.123581849999"/>
    <n v="92.440851686445214"/>
    <n v="7.5591483135547861"/>
    <n v="3.4159586220566753"/>
    <n v="5.3937688733075353"/>
    <n v="91.669277676865718"/>
    <n v="8.3307223231342817"/>
    <n v="9.8134991235297093"/>
    <n v="20"/>
    <n v="8.9611436367763542"/>
    <n v="80"/>
    <n v="24.256727901999319"/>
    <n v="19.405382321599458"/>
    <n v="14.432303586172452"/>
    <n v="62.773232413822306"/>
    <n v="76.994953743926274"/>
    <n v="70"/>
    <n v="98.807984857067183"/>
    <n v="100"/>
    <n v="0"/>
    <n v="0"/>
    <n v="77.591077471274104"/>
    <n v="77.591077471274104"/>
    <n v="15.518215494254822"/>
    <n v="34.923597815854279"/>
    <n v="34.923597815854279"/>
    <s v="1. Deterioro (&lt;40)"/>
  </r>
  <r>
    <s v="19142"/>
    <x v="2"/>
    <x v="7"/>
    <x v="363"/>
    <s v="Rural"/>
    <n v="6"/>
    <s v="G2"/>
    <n v="0"/>
    <n v="1053.3975640000001"/>
    <n v="20137.424689619998"/>
    <n v="35075.28262192"/>
    <n v="12482.6535819"/>
    <n v="717.40386036000007"/>
    <n v="21999.21691254"/>
    <n v="1715.4180466500002"/>
    <n v="14253.455006260001"/>
    <n v="3293.8826154400012"/>
    <n v="513.35896500000001"/>
    <n v="2664.3186885600007"/>
    <n v="257.29380500000002"/>
    <n v="0"/>
    <n v="97840.855714999998"/>
    <n v="63568.663003000001"/>
    <s v="NO"/>
    <n v="75.525756390254188"/>
    <n v="80"/>
    <n v="11979.651"/>
    <n v="13200.05744226"/>
    <n v="21451.391542540001"/>
    <n v="20559.104374729999"/>
    <n v="21190.822253619997"/>
    <n v="35075.28262192"/>
    <n v="3434.9714585600004"/>
    <n v="35075.28262192"/>
    <n v="60.415257325330778"/>
    <n v="39.584742674669222"/>
    <n v="7.7976323133219205"/>
    <n v="9.2735260025817894"/>
    <n v="64.971491243053677"/>
    <n v="35.028508756946323"/>
    <n v="23.109362705346562"/>
    <n v="30"/>
    <n v="9.7931397890243783"/>
    <n v="80"/>
    <n v="38.777355486839468"/>
    <n v="31.021884389471577"/>
    <n v="0"/>
    <n v="0"/>
    <n v="110.18732884839467"/>
    <n v="80"/>
    <n v="95.840422911303833"/>
    <n v="100"/>
    <n v="0"/>
    <n v="0"/>
    <n v="60"/>
    <n v="60"/>
    <n v="12"/>
    <n v="43.02188438947158"/>
    <n v="43.02188438947158"/>
    <s v="2. Riesgo (&gt;=40 y &lt;60)"/>
  </r>
  <r>
    <s v="19212"/>
    <x v="2"/>
    <x v="7"/>
    <x v="364"/>
    <s v="Intermedio"/>
    <n v="6"/>
    <s v="G4"/>
    <n v="0"/>
    <n v="1602.753285"/>
    <n v="23851.596786999999"/>
    <n v="30829.262407259997"/>
    <n v="4185.5608513999996"/>
    <n v="128.87535199999999"/>
    <n v="26990.159862"/>
    <n v="3080.206236"/>
    <n v="5970.2678468999993"/>
    <n v="2280.1881899"/>
    <n v="217.651884"/>
    <n v="1289.9558812600008"/>
    <n v="1046.3392550000001"/>
    <n v="0"/>
    <n v="54658.425424370005"/>
    <n v="21691.30446345"/>
    <s v="Si"/>
    <n v="59.266600108803921"/>
    <n v="80"/>
    <n v="3458.200002"/>
    <n v="4314.4362033999996"/>
    <n v="25849.226868999998"/>
    <n v="25699.739840999999"/>
    <n v="25454.350071999997"/>
    <n v="30829.262407259997"/>
    <n v="2553.9470202600005"/>
    <n v="30829.262407259997"/>
    <n v="82.565550014604767"/>
    <n v="17.434449985395233"/>
    <n v="11.412330463209614"/>
    <n v="18.526456984446956"/>
    <n v="39.685198201444557"/>
    <n v="60.314801798555443"/>
    <n v="38.192393513533311"/>
    <n v="50"/>
    <n v="8.2841651756759838"/>
    <n v="80"/>
    <n v="45.255141753679524"/>
    <n v="36.204113402943619"/>
    <n v="20.733399891196079"/>
    <n v="90.179819342612447"/>
    <n v="124.75959172126562"/>
    <n v="70"/>
    <n v="99.421696328646206"/>
    <n v="100"/>
    <n v="0"/>
    <n v="0"/>
    <n v="86.726606447537492"/>
    <n v="86.726606447537492"/>
    <n v="17.345321289507499"/>
    <n v="53.549434692451115"/>
    <n v="53.549434692451115"/>
    <s v="2. Riesgo (&gt;=40 y &lt;60)"/>
  </r>
  <r>
    <s v="19256"/>
    <x v="2"/>
    <x v="7"/>
    <x v="365"/>
    <s v="Rural disperso"/>
    <n v="6"/>
    <s v="G5"/>
    <n v="0"/>
    <n v="1650.2608150000001"/>
    <n v="46053.191018999998"/>
    <n v="52394.594458350002"/>
    <n v="2105.319579"/>
    <n v="129.69356920000001"/>
    <n v="49940.4102422"/>
    <n v="5399.3690606999999"/>
    <n v="3951.5911092000006"/>
    <n v="1353.1296314200008"/>
    <n v="370.80790000000002"/>
    <n v="544.72599137000361"/>
    <n v="2679.3695760000001"/>
    <n v="0"/>
    <n v="166273.87987407"/>
    <n v="43260.390147569997"/>
    <s v="Si"/>
    <n v="55.219185539381691"/>
    <n v="80"/>
    <n v="2069.6708570000001"/>
    <n v="2146.1299451999998"/>
    <n v="49251.406989199997"/>
    <n v="47264.903350199995"/>
    <n v="47703.451834"/>
    <n v="52394.594458350002"/>
    <n v="3594.9034673700035"/>
    <n v="52394.594458350002"/>
    <n v="91.046514105421437"/>
    <n v="8.9534858945785629"/>
    <n v="10.811623361751032"/>
    <n v="17.071458998946198"/>
    <n v="26.017550189081952"/>
    <n v="73.982449810918041"/>
    <n v="34.242652997919663"/>
    <n v="40"/>
    <n v="6.8612105972643747"/>
    <n v="80"/>
    <n v="44.00147894088856"/>
    <n v="35.201183152710847"/>
    <n v="24.780814460618309"/>
    <n v="100"/>
    <n v="103.69426316949873"/>
    <n v="100"/>
    <n v="95.966605300361039"/>
    <n v="100"/>
    <n v="0"/>
    <n v="0"/>
    <n v="100"/>
    <n v="100"/>
    <n v="20"/>
    <n v="55.201183152710847"/>
    <n v="55.201183152710847"/>
    <s v="2. Riesgo (&gt;=40 y &lt;60)"/>
  </r>
  <r>
    <s v="19290"/>
    <x v="2"/>
    <x v="7"/>
    <x v="341"/>
    <s v="Intermedio"/>
    <n v="6"/>
    <s v="G5"/>
    <n v="0"/>
    <n v="1524.710511"/>
    <n v="8230.6972540000006"/>
    <n v="10516.838592000002"/>
    <n v="499.74388499999998"/>
    <n v="15.968610999999999"/>
    <n v="10811.901438000001"/>
    <n v="3597.5605420000002"/>
    <n v="2047.2512099999999"/>
    <n v="818.05842399999983"/>
    <n v="0"/>
    <n v="-163.18398999999772"/>
    <n v="890.69343200000003"/>
    <n v="0"/>
    <n v="18732.544123"/>
    <n v="858.52382899999998"/>
    <s v="Si"/>
    <n v="57.202355431950288"/>
    <n v="80"/>
    <n v="170.01"/>
    <n v="515.71249599999999"/>
    <n v="9450.829796"/>
    <n v="8910.5983190000006"/>
    <n v="9755.4077649999999"/>
    <n v="10516.838592000002"/>
    <n v="727.50944200000231"/>
    <n v="10516.838592000002"/>
    <n v="92.759888626804539"/>
    <n v="7.2401113731954609"/>
    <n v="33.274078224167397"/>
    <n v="52.539479329365392"/>
    <n v="4.5830604928131251"/>
    <n v="95.416939507186868"/>
    <n v="39.958868750650282"/>
    <n v="50"/>
    <n v="6.9175678188444163"/>
    <n v="80"/>
    <n v="57.039306041949558"/>
    <n v="45.631444833559648"/>
    <n v="22.797644568049712"/>
    <n v="99.158241261569202"/>
    <n v="303.34244809128876"/>
    <n v="0"/>
    <n v="94.283766730952578"/>
    <n v="100"/>
    <n v="0"/>
    <n v="0"/>
    <n v="66.386080420523072"/>
    <n v="66.386080420523072"/>
    <n v="13.277216084104616"/>
    <n v="58.908660917664264"/>
    <n v="58.908660917664264"/>
    <s v="2. Riesgo (&gt;=40 y &lt;60)"/>
  </r>
  <r>
    <s v="19300"/>
    <x v="2"/>
    <x v="7"/>
    <x v="366"/>
    <s v="Intermedio"/>
    <n v="5"/>
    <s v="G1"/>
    <n v="0"/>
    <n v="1673.424647"/>
    <n v="10473.217510160001"/>
    <n v="27844.004613779995"/>
    <n v="14438.060649929997"/>
    <n v="227.90433405000002"/>
    <n v="19217.801302059997"/>
    <n v="6617.3008628999996"/>
    <n v="16353.279355579996"/>
    <n v="8535.063331749996"/>
    <n v="435.08560599999998"/>
    <n v="816.72560288999739"/>
    <n v="2689.3411809999998"/>
    <n v="0"/>
    <n v="39907.785669999997"/>
    <n v="6572.5155860000004"/>
    <s v="Si"/>
    <n v="39.873104572691972"/>
    <n v="80"/>
    <n v="17130.452634000001"/>
    <n v="14665.96498398"/>
    <n v="19209.062987059999"/>
    <n v="18078.927089659999"/>
    <n v="12146.64215716"/>
    <n v="27844.004613779995"/>
    <n v="3941.1523898899973"/>
    <n v="27844.004613779995"/>
    <n v="43.62390513018601"/>
    <n v="56.37609486981399"/>
    <n v="34.433183894927026"/>
    <n v="40.509231489914427"/>
    <n v="16.469256501346745"/>
    <n v="83.530743498653251"/>
    <n v="52.191753997265984"/>
    <n v="70"/>
    <n v="14.154402157868921"/>
    <n v="60"/>
    <n v="62.083213971676329"/>
    <n v="49.666571177341069"/>
    <n v="40.126895427308028"/>
    <n v="100"/>
    <n v="85.613411958954543"/>
    <n v="80"/>
    <n v="94.116652654211691"/>
    <n v="100"/>
    <n v="0"/>
    <n v="0"/>
    <n v="93.333333333333329"/>
    <n v="93.333333333333329"/>
    <n v="18.666666666666668"/>
    <n v="68.333237844007741"/>
    <n v="68.333237844007741"/>
    <s v="3. Vulnerable (&gt;=60 y &lt;70)"/>
  </r>
  <r>
    <s v="19318"/>
    <x v="2"/>
    <x v="7"/>
    <x v="367"/>
    <s v="Rural"/>
    <n v="6"/>
    <s v="G4"/>
    <n v="0"/>
    <n v="2708.9236820000001"/>
    <n v="24245.693852"/>
    <n v="33542.799157000001"/>
    <n v="2598.5165099999999"/>
    <n v="67.475594999999998"/>
    <n v="30747.534878999999"/>
    <n v="16071.609197999998"/>
    <n v="5374.9157869999999"/>
    <n v="2571.1103459999999"/>
    <n v="0"/>
    <n v="2899.4799520000015"/>
    <n v="487.54190699999998"/>
    <n v="0"/>
    <n v="28283.67812715"/>
    <n v="6359.2928980200004"/>
    <s v="NO"/>
    <n v="59.874667510906171"/>
    <n v="80"/>
    <n v="2432.4055640000001"/>
    <n v="2665.9921049999998"/>
    <n v="27839.513763999999"/>
    <n v="26593.373812999998"/>
    <n v="26954.617534000001"/>
    <n v="33542.799157000001"/>
    <n v="3387.0218590000013"/>
    <n v="33542.799157000001"/>
    <n v="80.35887943590086"/>
    <n v="19.64112056409914"/>
    <n v="52.269586037535035"/>
    <n v="84.852979016075281"/>
    <n v="22.483967146817456"/>
    <n v="77.516032853182537"/>
    <n v="47.835360550552195"/>
    <n v="70"/>
    <n v="10.097612435821917"/>
    <n v="60"/>
    <n v="62.402026486671389"/>
    <n v="49.921621189337117"/>
    <n v="0"/>
    <n v="0"/>
    <n v="109.60310831619195"/>
    <n v="100"/>
    <n v="95.52384441206938"/>
    <n v="100"/>
    <n v="0"/>
    <n v="0"/>
    <n v="66.666666666666671"/>
    <n v="66.666666666666671"/>
    <n v="13.333333333333336"/>
    <n v="63.254954522670452"/>
    <n v="63.254954522670452"/>
    <s v="3. Vulnerable (&gt;=60 y &lt;70)"/>
  </r>
  <r>
    <s v="19355"/>
    <x v="2"/>
    <x v="7"/>
    <x v="368"/>
    <s v="Rural disperso"/>
    <n v="6"/>
    <s v="G5"/>
    <n v="0"/>
    <n v="1304.984897"/>
    <n v="26772.143914"/>
    <n v="30881.794389999999"/>
    <n v="1497.8833549999999"/>
    <n v="157.42686800000001"/>
    <n v="29296.926960000001"/>
    <n v="4346.0162600000003"/>
    <n v="3031.61742"/>
    <n v="961.52805099999978"/>
    <n v="6.6804319999999997"/>
    <n v="2188.575243999996"/>
    <n v="2869.9193"/>
    <n v="0"/>
    <n v="99134.156614669992"/>
    <n v="12602.524823850001"/>
    <s v="Si"/>
    <n v="69.007558884369686"/>
    <n v="80"/>
    <n v="2114.1999999999998"/>
    <n v="1655.310223"/>
    <n v="26623.129776999998"/>
    <n v="25072.390523999999"/>
    <n v="28077.128810999999"/>
    <n v="30881.794389999999"/>
    <n v="5065.1749759999966"/>
    <n v="30881.794389999999"/>
    <n v="90.918061484444721"/>
    <n v="9.0819385155552794"/>
    <n v="14.834375857692347"/>
    <n v="23.423350107206957"/>
    <n v="12.712595995379722"/>
    <n v="87.287404004620271"/>
    <n v="31.716668622388369"/>
    <n v="40"/>
    <n v="16.401815620015196"/>
    <n v="40"/>
    <n v="39.958538525476499"/>
    <n v="31.966830820381201"/>
    <n v="10.992441115630314"/>
    <n v="47.811567767174367"/>
    <n v="78.294873852994044"/>
    <n v="70"/>
    <n v="94.175218067938431"/>
    <n v="100"/>
    <n v="0"/>
    <n v="0"/>
    <n v="72.60385592239146"/>
    <n v="72.60385592239146"/>
    <n v="14.520771184478292"/>
    <n v="46.487602004859497"/>
    <n v="46.487602004859497"/>
    <s v="2. Riesgo (&gt;=40 y &lt;60)"/>
  </r>
  <r>
    <s v="19364"/>
    <x v="2"/>
    <x v="7"/>
    <x v="369"/>
    <s v="Rural"/>
    <n v="6"/>
    <s v="G5"/>
    <n v="0"/>
    <n v="2043.284175"/>
    <n v="18964.783942999999"/>
    <n v="22689.450456999999"/>
    <n v="613.34067200000004"/>
    <n v="191.560565"/>
    <n v="18636.240596"/>
    <n v="2861.6453939999997"/>
    <n v="3447.2430180000001"/>
    <n v="1619.7308240000002"/>
    <n v="0"/>
    <n v="2940.6597269999984"/>
    <n v="0"/>
    <n v="0"/>
    <n v="92829.265513000006"/>
    <n v="6622.5019060000004"/>
    <s v="Si"/>
    <n v="61.586512266843449"/>
    <n v="80"/>
    <n v="1136.45"/>
    <n v="804.90123700000004"/>
    <n v="17921.278536000002"/>
    <n v="17139.207761999998"/>
    <n v="21008.068117999999"/>
    <n v="22689.450456999999"/>
    <n v="2940.6597269999984"/>
    <n v="22689.450456999999"/>
    <n v="92.589585445507026"/>
    <n v="7.4104145544929736"/>
    <n v="15.355271784880317"/>
    <n v="24.245840233450803"/>
    <n v="7.1340669016416722"/>
    <n v="92.865933098358326"/>
    <n v="46.986267447420211"/>
    <n v="70"/>
    <n v="12.960471354619191"/>
    <n v="60"/>
    <n v="50.904437577260417"/>
    <n v="40.723550061808339"/>
    <n v="18.413487733156551"/>
    <n v="80.089372990320257"/>
    <n v="70.825926085617482"/>
    <n v="70"/>
    <n v="95.63607712234932"/>
    <n v="100"/>
    <n v="0"/>
    <n v="0"/>
    <n v="83.363124330106757"/>
    <n v="83.363124330106757"/>
    <n v="16.672624866021351"/>
    <n v="57.396174927829691"/>
    <n v="57.396174927829691"/>
    <s v="2. Riesgo (&gt;=40 y &lt;60)"/>
  </r>
  <r>
    <s v="19392"/>
    <x v="2"/>
    <x v="7"/>
    <x v="370"/>
    <s v="Rural"/>
    <n v="6"/>
    <s v="G5"/>
    <n v="0"/>
    <n v="1939.0261049999999"/>
    <n v="13705.808117"/>
    <n v="16984.994920999998"/>
    <n v="907.04137400000002"/>
    <n v="5.4628920000000001"/>
    <n v="14395.285678"/>
    <n v="1534.4918670000002"/>
    <n v="2857.3115440000001"/>
    <n v="1097.5173350000002"/>
    <n v="100.336889"/>
    <n v="1069.9690339999979"/>
    <n v="1088.9729970000001"/>
    <n v="0"/>
    <n v="33044.946377029999"/>
    <n v="5299.2515252900002"/>
    <s v="Si"/>
    <n v="53.895332698733128"/>
    <n v="80"/>
    <n v="663"/>
    <n v="912.50426600000003"/>
    <n v="14155.231678"/>
    <n v="13650.112369"/>
    <n v="15644.834222000001"/>
    <n v="16984.994920999998"/>
    <n v="2259.2789199999979"/>
    <n v="16984.994920999998"/>
    <n v="92.109737416859389"/>
    <n v="7.8902625831406112"/>
    <n v="10.659683324973054"/>
    <n v="16.831547005958175"/>
    <n v="16.036496064564911"/>
    <n v="83.963503935435085"/>
    <n v="38.410838933705023"/>
    <n v="50"/>
    <n v="13.30161669466653"/>
    <n v="60"/>
    <n v="43.737062704906769"/>
    <n v="34.989650163925418"/>
    <n v="26.104667301266872"/>
    <n v="100"/>
    <n v="137.63261930618401"/>
    <n v="60"/>
    <n v="96.431571587874089"/>
    <n v="100"/>
    <n v="0"/>
    <n v="0"/>
    <n v="86.666666666666671"/>
    <n v="86.666666666666671"/>
    <n v="17.333333333333336"/>
    <n v="52.322983497258754"/>
    <n v="52.322983497258754"/>
    <s v="2. Riesgo (&gt;=40 y &lt;60)"/>
  </r>
  <r>
    <s v="19397"/>
    <x v="2"/>
    <x v="7"/>
    <x v="371"/>
    <s v="Rural"/>
    <n v="6"/>
    <s v="G5"/>
    <n v="0"/>
    <n v="2657.3326012299999"/>
    <n v="25518.122782300001"/>
    <n v="30103.418407369998"/>
    <n v="867.29822012999989"/>
    <n v="68.699832999999998"/>
    <n v="26383.121986999999"/>
    <n v="4663.3606369999998"/>
    <n v="3597.2996735599995"/>
    <n v="1590.4641000199995"/>
    <n v="0"/>
    <n v="2622.9664548299988"/>
    <n v="12356.54724392"/>
    <n v="0"/>
    <n v="66632.652393220007"/>
    <n v="7428.7798687200002"/>
    <s v="Si"/>
    <n v="57.735521969609309"/>
    <n v="80"/>
    <n v="1288.0999999999999"/>
    <n v="935.99805313000002"/>
    <n v="25473.616378999999"/>
    <n v="23145.867208"/>
    <n v="28175.455383529999"/>
    <n v="30103.418407369998"/>
    <n v="14979.513698749999"/>
    <n v="30103.418407369998"/>
    <n v="93.595534574345919"/>
    <n v="6.4044654256540809"/>
    <n v="17.67554514320868"/>
    <n v="27.909531630913119"/>
    <n v="11.148858107704402"/>
    <n v="88.851141892295601"/>
    <n v="44.212721884413561"/>
    <n v="50"/>
    <n v="49.760175060659137"/>
    <n v="0"/>
    <n v="34.633027789772555"/>
    <n v="27.706422231818046"/>
    <n v="22.264478030390691"/>
    <n v="96.839236067151802"/>
    <n v="72.665014605232528"/>
    <n v="70"/>
    <n v="90.862117351665248"/>
    <n v="100"/>
    <n v="0"/>
    <n v="0"/>
    <n v="88.946412022383925"/>
    <n v="88.946412022383925"/>
    <n v="17.789282404476786"/>
    <n v="45.495704636294832"/>
    <n v="45.495704636294832"/>
    <s v="2. Riesgo (&gt;=40 y &lt;60)"/>
  </r>
  <r>
    <s v="19418"/>
    <x v="2"/>
    <x v="7"/>
    <x v="372"/>
    <s v="Rural disperso"/>
    <n v="6"/>
    <s v="G5"/>
    <n v="0"/>
    <n v="2369.9324900000001"/>
    <n v="15192.027817"/>
    <n v="21286.331364999998"/>
    <n v="3246.4296710000003"/>
    <n v="16.938427999999998"/>
    <n v="17502.602541"/>
    <n v="3717.4664779999998"/>
    <n v="5633.3005890000004"/>
    <n v="3167.0429580000005"/>
    <n v="44.184289"/>
    <n v="1657.3139059999994"/>
    <n v="1930.470405"/>
    <n v="0"/>
    <n v="52618.027220999997"/>
    <n v="17731.037718"/>
    <s v="NO"/>
    <n v="45.249791448064769"/>
    <n v="80"/>
    <n v="1696.916821"/>
    <n v="3263.3680989999998"/>
    <n v="17162.759827999998"/>
    <n v="16104.064265999999"/>
    <n v="17561.960307000001"/>
    <n v="21286.331364999998"/>
    <n v="3631.9685999999992"/>
    <n v="21286.331364999998"/>
    <n v="82.503461990994907"/>
    <n v="17.496538009005093"/>
    <n v="21.239506920709658"/>
    <n v="33.53699619591675"/>
    <n v="33.697648229053129"/>
    <n v="66.302351770946871"/>
    <n v="56.220024264002575"/>
    <n v="80"/>
    <n v="17.062445086107488"/>
    <n v="40"/>
    <n v="47.46717719517374"/>
    <n v="37.973741756138992"/>
    <n v="0"/>
    <n v="0"/>
    <n v="192.31161236747502"/>
    <n v="0"/>
    <n v="93.831437527472701"/>
    <n v="100"/>
    <n v="0"/>
    <n v="0"/>
    <n v="33.333333333333336"/>
    <n v="33.333333333333336"/>
    <n v="6.6666666666666679"/>
    <n v="44.640408422805663"/>
    <n v="44.640408422805663"/>
    <s v="2. Riesgo (&gt;=40 y &lt;60)"/>
  </r>
  <r>
    <s v="19450"/>
    <x v="2"/>
    <x v="7"/>
    <x v="373"/>
    <s v="Rural disperso"/>
    <n v="6"/>
    <s v="G5"/>
    <n v="0"/>
    <n v="2116.2531906500003"/>
    <n v="19712.623840400003"/>
    <n v="24140.832623240003"/>
    <n v="610.73930188000008"/>
    <n v="24.693507"/>
    <n v="22125.38848301"/>
    <n v="4571.5045156400001"/>
    <n v="2751.6859995300001"/>
    <n v="818.99648290999994"/>
    <n v="0"/>
    <n v="159.88208861000385"/>
    <n v="85.065087000000005"/>
    <n v="0"/>
    <n v="14136.659051000001"/>
    <n v="6959.1634020000001"/>
    <s v="Si"/>
    <n v="64.967457939733464"/>
    <n v="80"/>
    <n v="463.56"/>
    <n v="635.43280888000004"/>
    <n v="22048.261018010002"/>
    <n v="19286.253940100003"/>
    <n v="21828.877031050004"/>
    <n v="24140.832623240003"/>
    <n v="244.94717561000385"/>
    <n v="24140.832623240003"/>
    <n v="90.423049493478047"/>
    <n v="9.5769505065219533"/>
    <n v="20.661804510914873"/>
    <n v="32.624809129051812"/>
    <n v="49.227779894060056"/>
    <n v="50.772220105939944"/>
    <n v="29.763442596643952"/>
    <n v="40"/>
    <n v="1.0146591852602342"/>
    <n v="100"/>
    <n v="46.594795948302739"/>
    <n v="37.275836758642193"/>
    <n v="15.032542060266536"/>
    <n v="65.383966660995853"/>
    <n v="137.07671258952456"/>
    <n v="60"/>
    <n v="87.472902848647038"/>
    <n v="80"/>
    <n v="0"/>
    <n v="0"/>
    <n v="68.461322220331951"/>
    <n v="68.461322220331951"/>
    <n v="13.692264444066391"/>
    <n v="50.968101202708581"/>
    <n v="50.968101202708581"/>
    <s v="2. Riesgo (&gt;=40 y &lt;60)"/>
  </r>
  <r>
    <s v="19455"/>
    <x v="2"/>
    <x v="7"/>
    <x v="374"/>
    <s v="Intermedio"/>
    <n v="5"/>
    <s v="G1"/>
    <n v="0"/>
    <n v="1523.1667910000001"/>
    <n v="18980.274471000001"/>
    <n v="35237.636803000001"/>
    <n v="13620.964986999999"/>
    <n v="231.13256000000001"/>
    <n v="24792.687636000002"/>
    <n v="4624.323883"/>
    <n v="16140.766108"/>
    <n v="7167.262455"/>
    <n v="448.61818799999998"/>
    <n v="1972.4967040000047"/>
    <n v="1678.3261339999999"/>
    <n v="0"/>
    <n v="107000.07551773"/>
    <n v="37945.091862499998"/>
    <s v="Si"/>
    <n v="57.969211191628915"/>
    <n v="80"/>
    <n v="12010.05"/>
    <n v="13852.097546999999"/>
    <n v="24291.636446"/>
    <n v="23321.919591000002"/>
    <n v="20503.441262"/>
    <n v="35237.636803000001"/>
    <n v="4099.4410260000041"/>
    <n v="35237.636803000001"/>
    <n v="58.186198400950694"/>
    <n v="41.813801599049306"/>
    <n v="18.651966865767676"/>
    <n v="21.943275585935986"/>
    <n v="35.462677646626958"/>
    <n v="64.537322353373042"/>
    <n v="44.404722843035451"/>
    <n v="50"/>
    <n v="11.633700207872606"/>
    <n v="60"/>
    <n v="47.658879907671668"/>
    <n v="38.127103926137337"/>
    <n v="22.030788808371085"/>
    <n v="88.107723026950737"/>
    <n v="115.33755102601572"/>
    <n v="80"/>
    <n v="96.00802170263141"/>
    <n v="100"/>
    <n v="0"/>
    <n v="0"/>
    <n v="89.369241008983579"/>
    <n v="89.369241008983579"/>
    <n v="17.873848201796715"/>
    <n v="56.000952127934056"/>
    <n v="56.000952127934056"/>
    <s v="2. Riesgo (&gt;=40 y &lt;60)"/>
  </r>
  <r>
    <s v="19473"/>
    <x v="2"/>
    <x v="7"/>
    <x v="170"/>
    <s v="Rural"/>
    <n v="6"/>
    <s v="G5"/>
    <n v="0"/>
    <n v="1487.256494"/>
    <n v="29548.089408"/>
    <n v="36707.127745940001"/>
    <n v="2033.1955644300001"/>
    <n v="287.99819701999996"/>
    <n v="30884.479307989997"/>
    <n v="3579.1530251700001"/>
    <n v="3894.5562525000005"/>
    <n v="1497.1938146000007"/>
    <n v="87.668490000000006"/>
    <n v="4607.0517110500041"/>
    <n v="4562.5282640400001"/>
    <n v="0"/>
    <n v="102411.623372"/>
    <n v="28085.743286000001"/>
    <s v="Si"/>
    <n v="66.84635384881156"/>
    <n v="80"/>
    <n v="1934.88075"/>
    <n v="2321.1937614499998"/>
    <n v="29702.713596990005"/>
    <n v="28716.966723300007"/>
    <n v="31035.345902000001"/>
    <n v="36707.127745940001"/>
    <n v="9257.2484650900042"/>
    <n v="36707.127745940001"/>
    <n v="84.54855448457873"/>
    <n v="15.45144551542127"/>
    <n v="11.588840431718245"/>
    <n v="18.298677974235911"/>
    <n v="27.424370751336831"/>
    <n v="72.575629248663176"/>
    <n v="38.443245328371347"/>
    <n v="50"/>
    <n v="25.219212271692665"/>
    <n v="20"/>
    <n v="35.265150547664078"/>
    <n v="28.212120438131265"/>
    <n v="13.15364615118844"/>
    <n v="57.211718282369631"/>
    <n v="119.96572716173851"/>
    <n v="80"/>
    <n v="96.681290177507933"/>
    <n v="100"/>
    <n v="0"/>
    <n v="0"/>
    <n v="79.070572760789887"/>
    <n v="79.070572760789887"/>
    <n v="15.814114552157978"/>
    <n v="44.02623499028924"/>
    <n v="44.02623499028924"/>
    <s v="2. Riesgo (&gt;=40 y &lt;60)"/>
  </r>
  <r>
    <s v="19513"/>
    <x v="2"/>
    <x v="7"/>
    <x v="375"/>
    <s v="Ciudades y aglomeraciones"/>
    <n v="6"/>
    <s v="G2"/>
    <n v="0"/>
    <n v="733.84597299999996"/>
    <n v="6468.8719864099994"/>
    <n v="9203.4214355099994"/>
    <n v="1546.702223"/>
    <n v="59.752549999999999"/>
    <n v="7214.3060599"/>
    <n v="1222.907267"/>
    <n v="2347.6845005"/>
    <n v="525.85726849999992"/>
    <n v="3.4441959999999998"/>
    <n v="644.63088160999905"/>
    <n v="1164.8999974799999"/>
    <n v="0"/>
    <n v="29865.659712000001"/>
    <n v="5193.7037049999999"/>
    <s v="Si"/>
    <n v="64.187426009826567"/>
    <n v="80"/>
    <n v="1353.2059999999999"/>
    <n v="1606.4547729999999"/>
    <n v="6736.9633218999998"/>
    <n v="6581.5377788999995"/>
    <n v="7202.7179594099998"/>
    <n v="9203.4214355099994"/>
    <n v="1812.9750750899989"/>
    <n v="9203.4214355099994"/>
    <n v="78.261307600447481"/>
    <n v="21.738692399552519"/>
    <n v="16.951142034261728"/>
    <n v="20.159562558447291"/>
    <n v="17.390219252090297"/>
    <n v="82.609780747909696"/>
    <n v="22.398975176945839"/>
    <n v="30"/>
    <n v="19.698924881293721"/>
    <n v="40"/>
    <n v="38.901607141181898"/>
    <n v="31.121285712945522"/>
    <n v="15.812573990173433"/>
    <n v="68.776711646845598"/>
    <n v="118.71472436569155"/>
    <n v="80"/>
    <n v="97.692943607177511"/>
    <n v="100"/>
    <n v="0"/>
    <n v="0"/>
    <n v="82.925570548948528"/>
    <n v="82.925570548948528"/>
    <n v="16.585114109789707"/>
    <n v="47.706399822735229"/>
    <n v="47.706399822735229"/>
    <s v="2. Riesgo (&gt;=40 y &lt;60)"/>
  </r>
  <r>
    <s v="19517"/>
    <x v="2"/>
    <x v="7"/>
    <x v="376"/>
    <s v="Rural disperso"/>
    <n v="6"/>
    <s v="G5"/>
    <n v="0"/>
    <n v="1799.9282189999999"/>
    <n v="34582.725711999999"/>
    <n v="40347.057042070002"/>
    <n v="1903.2321627200001"/>
    <n v="162.864925"/>
    <n v="38745.582040000001"/>
    <n v="5184.9426110000004"/>
    <n v="3906.51782572"/>
    <n v="1858.09581346"/>
    <n v="0"/>
    <n v="2319.57757881"/>
    <n v="2262.798096"/>
    <n v="0"/>
    <n v="72668.191735999993"/>
    <n v="4267.8358159999998"/>
    <s v="Si"/>
    <n v="61.422628067677785"/>
    <n v="80"/>
    <n v="1249.1500000000001"/>
    <n v="2066.0970877200002"/>
    <n v="35979.057451000001"/>
    <n v="33677.758824999997"/>
    <n v="36382.653931000001"/>
    <n v="40347.057042070002"/>
    <n v="4582.3756748100004"/>
    <n v="40347.057042070002"/>
    <n v="90.174244661918451"/>
    <n v="9.8257553380815494"/>
    <n v="13.382022770098514"/>
    <n v="21.130097248014174"/>
    <n v="5.8730452953953218"/>
    <n v="94.126954704604685"/>
    <n v="47.563991676334901"/>
    <n v="70"/>
    <n v="11.357397566895505"/>
    <n v="60"/>
    <n v="51.016561458140089"/>
    <n v="40.813249166512072"/>
    <n v="18.577371932322215"/>
    <n v="80.802186496615676"/>
    <n v="165.40023918024255"/>
    <n v="0"/>
    <n v="93.603782897497666"/>
    <n v="100"/>
    <n v="0"/>
    <n v="0"/>
    <n v="60.267395498871885"/>
    <n v="60.267395498871885"/>
    <n v="12.053479099774378"/>
    <n v="52.866728266286451"/>
    <n v="52.866728266286451"/>
    <s v="2. Riesgo (&gt;=40 y &lt;60)"/>
  </r>
  <r>
    <s v="19532"/>
    <x v="2"/>
    <x v="7"/>
    <x v="377"/>
    <s v="Intermedio"/>
    <n v="6"/>
    <s v="G5"/>
    <n v="0"/>
    <n v="1143.9560980000001"/>
    <n v="29702.865614049999"/>
    <n v="37518.318325790002"/>
    <n v="3494.8989516900001"/>
    <n v="478.09165224999998"/>
    <n v="35339.752196139998"/>
    <n v="6066.6290280000003"/>
    <n v="5188.1873749400002"/>
    <n v="2280.3802500000006"/>
    <n v="92.468687400000007"/>
    <n v="1888.4814977100032"/>
    <n v="1145.7037230000001"/>
    <n v="0"/>
    <n v="75142.90312735"/>
    <n v="34980.680848720003"/>
    <s v="Si"/>
    <n v="56.629614551045393"/>
    <n v="80"/>
    <n v="3387.6390000000001"/>
    <n v="3972.9906039399998"/>
    <n v="32722.02970314"/>
    <n v="30783.123643139999"/>
    <n v="30846.821712049998"/>
    <n v="37518.318325790002"/>
    <n v="3126.6539081100032"/>
    <n v="37518.318325790002"/>
    <n v="82.218028655207519"/>
    <n v="17.781971344792481"/>
    <n v="17.166586212403129"/>
    <n v="27.105889917853364"/>
    <n v="46.552208382787349"/>
    <n v="53.447791617212651"/>
    <n v="43.953313271118553"/>
    <n v="50"/>
    <n v="8.33367285004549"/>
    <n v="80"/>
    <n v="45.667130575971697"/>
    <n v="36.533704460777358"/>
    <n v="23.370385448954607"/>
    <n v="100"/>
    <n v="117.27904313121911"/>
    <n v="80"/>
    <n v="94.074615549248946"/>
    <n v="100"/>
    <n v="0"/>
    <n v="0"/>
    <n v="93.333333333333329"/>
    <n v="93.333333333333329"/>
    <n v="18.666666666666668"/>
    <n v="55.200371127444029"/>
    <n v="55.200371127444029"/>
    <s v="2. Riesgo (&gt;=40 y &lt;60)"/>
  </r>
  <r>
    <s v="19533"/>
    <x v="2"/>
    <x v="7"/>
    <x v="378"/>
    <s v="Rural disperso"/>
    <n v="6"/>
    <s v="G5"/>
    <n v="0"/>
    <n v="2914.20849168"/>
    <n v="12214.260077770001"/>
    <n v="16389.96149424"/>
    <n v="959.33047581999995"/>
    <n v="30.085004000000001"/>
    <n v="12697.284093060001"/>
    <n v="3263.44703028"/>
    <n v="3903.6239715000002"/>
    <n v="2042.4029530300002"/>
    <n v="0"/>
    <n v="1946.029429709999"/>
    <n v="1248.66087193"/>
    <n v="0"/>
    <n v="47356.299310019996"/>
    <n v="4602.4819020499999"/>
    <s v="Si"/>
    <n v="40.426903079047896"/>
    <n v="80"/>
    <n v="1110.1692370000001"/>
    <n v="989.41547981999997"/>
    <n v="12582.711046059998"/>
    <n v="10745.66309032"/>
    <n v="15128.46856945"/>
    <n v="16389.96149424"/>
    <n v="3194.6903016399992"/>
    <n v="16389.96149424"/>
    <n v="92.303258764620452"/>
    <n v="7.6967412353795481"/>
    <n v="25.701929691119645"/>
    <n v="40.583122833154697"/>
    <n v="9.7188377662698251"/>
    <n v="90.281162233730171"/>
    <n v="52.320688876320986"/>
    <n v="70"/>
    <n v="19.491749890704284"/>
    <n v="40"/>
    <n v="49.712205260452876"/>
    <n v="39.769764208362304"/>
    <n v="39.573096920952104"/>
    <n v="100"/>
    <n v="89.122941515987975"/>
    <n v="80"/>
    <n v="85.400221390959871"/>
    <n v="80"/>
    <n v="0"/>
    <n v="0"/>
    <n v="86.666666666666671"/>
    <n v="86.666666666666671"/>
    <n v="17.333333333333336"/>
    <n v="57.103097541695639"/>
    <n v="57.103097541695639"/>
    <s v="2. Riesgo (&gt;=40 y &lt;60)"/>
  </r>
  <r>
    <s v="19548"/>
    <x v="2"/>
    <x v="7"/>
    <x v="379"/>
    <s v="Intermedio"/>
    <n v="6"/>
    <s v="G4"/>
    <n v="0"/>
    <n v="1643.2505490000001"/>
    <n v="32826.627649000002"/>
    <n v="45577.821041999996"/>
    <n v="3886.0790710000001"/>
    <n v="2024.29124"/>
    <n v="42620.844489000003"/>
    <n v="4576.7467329999999"/>
    <n v="7680.2495170000002"/>
    <n v="3667.3174040000004"/>
    <n v="68.474491999999998"/>
    <n v="-151.47971600000892"/>
    <n v="3198.9818479999999"/>
    <n v="0"/>
    <n v="103782.99507600001"/>
    <n v="19513.357521999998"/>
    <s v="Si"/>
    <n v="51.34638789733863"/>
    <n v="80"/>
    <n v="5221.2086399999998"/>
    <n v="5757.9578309999997"/>
    <n v="41716.368645000002"/>
    <n v="40682.970591999998"/>
    <n v="34469.878197999999"/>
    <n v="45577.821041999996"/>
    <n v="3115.9766239999908"/>
    <n v="45577.821041999996"/>
    <n v="75.628622452652962"/>
    <n v="24.371377547347038"/>
    <n v="10.738282612352299"/>
    <n v="17.432226620664188"/>
    <n v="18.802075915915143"/>
    <n v="81.19792408408486"/>
    <n v="47.749977339701061"/>
    <n v="70"/>
    <n v="6.8366072637141126"/>
    <n v="80"/>
    <n v="54.600305650419216"/>
    <n v="43.680244520335378"/>
    <n v="28.65361210266137"/>
    <n v="100"/>
    <n v="110.28017127850306"/>
    <n v="80"/>
    <n v="97.522799595060476"/>
    <n v="100"/>
    <n v="0"/>
    <n v="0"/>
    <n v="93.333333333333329"/>
    <n v="93.333333333333329"/>
    <n v="18.666666666666668"/>
    <n v="62.34691118700205"/>
    <n v="62.34691118700205"/>
    <s v="3. Vulnerable (&gt;=60 y &lt;70)"/>
  </r>
  <r>
    <s v="19573"/>
    <x v="2"/>
    <x v="7"/>
    <x v="380"/>
    <s v="Ciudades y aglomeraciones"/>
    <n v="5"/>
    <s v="G1"/>
    <n v="0"/>
    <n v="1432.47095932"/>
    <n v="22590.74086482"/>
    <n v="42466.440203409999"/>
    <n v="15284.458419489998"/>
    <n v="260.16327712000003"/>
    <n v="31490.107221369999"/>
    <n v="6696.3564571099996"/>
    <n v="17137.279998819999"/>
    <n v="7295.5663035399994"/>
    <n v="337.50482499999998"/>
    <n v="2796.3820087599961"/>
    <n v="6969.4180962099999"/>
    <n v="0"/>
    <n v="171320.60306720002"/>
    <n v="39238.92043885"/>
    <s v="Si"/>
    <n v="57.300615672227664"/>
    <n v="80"/>
    <n v="16072"/>
    <n v="15544.62169661"/>
    <n v="29828.34449937"/>
    <n v="26547.657659399996"/>
    <n v="24023.211824139998"/>
    <n v="42466.440203409999"/>
    <n v="10103.304929969996"/>
    <n v="42466.440203409999"/>
    <n v="56.569874256168447"/>
    <n v="43.430125743831553"/>
    <n v="21.264952862928581"/>
    <n v="25.017346661149297"/>
    <n v="22.903795420016497"/>
    <n v="77.096204579983507"/>
    <n v="42.571319976345961"/>
    <n v="50"/>
    <n v="23.791268779714468"/>
    <n v="20"/>
    <n v="43.108735396992877"/>
    <n v="34.486988317594303"/>
    <n v="22.699384327772336"/>
    <n v="98.730858836917363"/>
    <n v="96.718651671291681"/>
    <n v="100"/>
    <n v="89.001445118621007"/>
    <n v="80"/>
    <n v="0"/>
    <n v="0"/>
    <n v="92.910286278972464"/>
    <n v="92.910286278972464"/>
    <n v="18.582057255794492"/>
    <n v="53.069045573388792"/>
    <n v="53.069045573388792"/>
    <s v="2. Riesgo (&gt;=40 y &lt;60)"/>
  </r>
  <r>
    <s v="19585"/>
    <x v="2"/>
    <x v="7"/>
    <x v="381"/>
    <s v="Rural disperso"/>
    <n v="6"/>
    <s v="G5"/>
    <n v="0"/>
    <n v="1572.7563170000001"/>
    <n v="17061.742354000002"/>
    <n v="20385.093129000001"/>
    <n v="1065.6332259999999"/>
    <n v="42.992182999999997"/>
    <n v="19140.88393"/>
    <n v="3129.9877660000002"/>
    <n v="2723.8243849999999"/>
    <n v="1356.2533319999998"/>
    <n v="0"/>
    <n v="640.58067000000301"/>
    <n v="4028.96693"/>
    <n v="0"/>
    <n v="28334.653489"/>
    <n v="6467.3149890000004"/>
    <s v="Si"/>
    <n v="56.663433326668425"/>
    <n v="80"/>
    <n v="405.62"/>
    <n v="1108.625409"/>
    <n v="18376.941406000002"/>
    <n v="17760.439799"/>
    <n v="18634.498671000001"/>
    <n v="20385.093129000001"/>
    <n v="4669.5476000000035"/>
    <n v="20385.093129000001"/>
    <n v="91.412379394482187"/>
    <n v="8.587620605517813"/>
    <n v="16.352367933720604"/>
    <n v="25.820246356693453"/>
    <n v="22.824754117818038"/>
    <n v="77.175245882181969"/>
    <n v="49.792245765506635"/>
    <n v="70"/>
    <n v="22.906677788766473"/>
    <n v="20"/>
    <n v="40.316622568878643"/>
    <n v="32.253298055102917"/>
    <n v="23.336566673331575"/>
    <n v="100"/>
    <n v="273.31625881366796"/>
    <n v="0"/>
    <n v="96.645243659542189"/>
    <n v="100"/>
    <n v="0.1946371161639453"/>
    <n v="0"/>
    <n v="66.666666666666671"/>
    <n v="66.861303782830618"/>
    <n v="13.372260756566124"/>
    <n v="45.586631388436253"/>
    <n v="45.625558811669038"/>
    <s v="2. Riesgo (&gt;=40 y &lt;60)"/>
  </r>
  <r>
    <s v="19622"/>
    <x v="2"/>
    <x v="7"/>
    <x v="382"/>
    <s v="Intermedio"/>
    <n v="6"/>
    <s v="G5"/>
    <n v="0"/>
    <n v="2162.80661796"/>
    <n v="12902.690741910001"/>
    <n v="16281.684140500001"/>
    <n v="668.38512469"/>
    <n v="103.13709401"/>
    <n v="14031.338284000001"/>
    <n v="2615.9566260000001"/>
    <n v="2937.79695266"/>
    <n v="1187.85019683"/>
    <n v="0"/>
    <n v="500.39910066999983"/>
    <n v="1559.8996620200001"/>
    <n v="0"/>
    <n v="28245.549991159998"/>
    <n v="4571.9378469599997"/>
    <s v="NO"/>
    <n v="55.17838623416872"/>
    <n v="80"/>
    <n v="705.511257"/>
    <n v="771.52221870000005"/>
    <n v="14031.338283999999"/>
    <n v="12315.341285"/>
    <n v="15065.497359870002"/>
    <n v="16281.684140500001"/>
    <n v="2060.2987626899999"/>
    <n v="16281.684140500001"/>
    <n v="92.530337954384052"/>
    <n v="7.4696620456159479"/>
    <n v="18.643671566118446"/>
    <n v="29.438194809559381"/>
    <n v="16.186400506950221"/>
    <n v="83.813599493049779"/>
    <n v="40.433366089323236"/>
    <n v="50"/>
    <n v="12.654088759559546"/>
    <n v="60"/>
    <n v="46.144291269645024"/>
    <n v="36.915433015716019"/>
    <n v="0"/>
    <n v="0"/>
    <n v="109.35647178482938"/>
    <n v="100"/>
    <n v="87.770254238993317"/>
    <n v="80"/>
    <n v="0"/>
    <n v="0"/>
    <n v="60"/>
    <n v="60"/>
    <n v="12"/>
    <n v="48.915433015716019"/>
    <n v="48.915433015716019"/>
    <s v="2. Riesgo (&gt;=40 y &lt;60)"/>
  </r>
  <r>
    <s v="19693"/>
    <x v="2"/>
    <x v="7"/>
    <x v="383"/>
    <s v="Rural disperso"/>
    <n v="6"/>
    <s v="G5"/>
    <n v="0"/>
    <n v="2399.6609279999998"/>
    <n v="14149.97895552"/>
    <n v="18177.626683810002"/>
    <n v="664.04175980000002"/>
    <n v="33.930013000000002"/>
    <n v="14923.951821819999"/>
    <n v="2783.9345870000002"/>
    <n v="3102.1486207999997"/>
    <n v="1105.4541247999998"/>
    <n v="0"/>
    <n v="2013.1027039900018"/>
    <n v="476.490883"/>
    <n v="0"/>
    <n v="29292.689955999998"/>
    <n v="8529.3707979999999"/>
    <s v="NO"/>
    <n v="59.32851142370977"/>
    <n v="80"/>
    <n v="896"/>
    <n v="697.97177279999994"/>
    <n v="14167.82948382"/>
    <n v="13413.48747781"/>
    <n v="16549.639883520002"/>
    <n v="18177.626683810002"/>
    <n v="2489.5935869900018"/>
    <n v="18177.626683810002"/>
    <n v="91.044007952149357"/>
    <n v="8.9559920478506427"/>
    <n v="18.654138128010221"/>
    <n v="29.454721419506548"/>
    <n v="29.117745112558143"/>
    <n v="70.88225488744186"/>
    <n v="35.635111657381493"/>
    <n v="50"/>
    <n v="13.695922082102012"/>
    <n v="60"/>
    <n v="43.858593670959806"/>
    <n v="35.086874936767849"/>
    <n v="0"/>
    <n v="0"/>
    <n v="77.898635357142851"/>
    <n v="70"/>
    <n v="94.675669926212223"/>
    <n v="100"/>
    <n v="0"/>
    <n v="0"/>
    <n v="56.666666666666664"/>
    <n v="56.666666666666664"/>
    <n v="11.333333333333334"/>
    <n v="46.420208270101185"/>
    <n v="46.420208270101185"/>
    <s v="2. Riesgo (&gt;=40 y &lt;60)"/>
  </r>
  <r>
    <s v="19698"/>
    <x v="2"/>
    <x v="7"/>
    <x v="384"/>
    <s v="Intermedio"/>
    <n v="5"/>
    <s v="G3"/>
    <n v="0"/>
    <n v="1972.7099290000001"/>
    <n v="70185.135039999994"/>
    <n v="95546.620123999994"/>
    <n v="17017.040886999999"/>
    <n v="3469.9884050000001"/>
    <n v="80532.136393039997"/>
    <n v="5229.1773510399998"/>
    <n v="22558.070567999999"/>
    <n v="9264.2814478899982"/>
    <n v="367.86541873000004"/>
    <n v="3654.1642018499842"/>
    <n v="4072.3989620000002"/>
    <n v="0"/>
    <n v="174306.36431199999"/>
    <n v="134957.74609500001"/>
    <s v="Si"/>
    <n v="62.562795184161189"/>
    <n v="80"/>
    <n v="22998"/>
    <n v="20487.029291999999"/>
    <n v="78598.666802039996"/>
    <n v="76116.559845629992"/>
    <n v="72157.844968999998"/>
    <n v="95546.620123999994"/>
    <n v="8094.4285825799843"/>
    <n v="95546.620123999994"/>
    <n v="75.521085806440723"/>
    <n v="24.478914193559277"/>
    <n v="6.4932803042984117"/>
    <n v="11.143978213938631"/>
    <n v="77.425598673742144"/>
    <n v="22.574401326257856"/>
    <n v="41.068589709227822"/>
    <n v="50"/>
    <n v="8.471705824941866"/>
    <n v="80"/>
    <n v="37.639458746751153"/>
    <n v="30.111566997400924"/>
    <n v="17.437204815838811"/>
    <n v="69.736604787131654"/>
    <n v="89.081786642316715"/>
    <n v="80"/>
    <n v="96.842049544349806"/>
    <n v="100"/>
    <n v="0"/>
    <n v="0"/>
    <n v="83.245534929043885"/>
    <n v="83.245534929043885"/>
    <n v="16.649106985808778"/>
    <n v="46.760673983209699"/>
    <n v="46.760673983209699"/>
    <s v="2. Riesgo (&gt;=40 y &lt;60)"/>
  </r>
  <r>
    <s v="19701"/>
    <x v="2"/>
    <x v="7"/>
    <x v="385"/>
    <s v="Rural disperso"/>
    <n v="6"/>
    <s v="G5"/>
    <n v="0"/>
    <n v="2433.5238989999998"/>
    <n v="8081.8260149999996"/>
    <n v="11119.524818"/>
    <n v="325.00283200000001"/>
    <n v="0"/>
    <n v="8144.4954020000005"/>
    <n v="2249.3168900000001"/>
    <n v="2758.5267309999999"/>
    <n v="1411.889823"/>
    <n v="0"/>
    <n v="1828.392507999999"/>
    <n v="1037.9743229999999"/>
    <n v="0"/>
    <n v="52072.376706459996"/>
    <n v="3524.4374727099998"/>
    <s v="Si"/>
    <n v="43.25730238819834"/>
    <n v="80"/>
    <n v="335.03113999999999"/>
    <n v="325.00283200000001"/>
    <n v="7944.4954019999996"/>
    <n v="7360.3797759999998"/>
    <n v="10515.349913999999"/>
    <n v="11119.524818"/>
    <n v="2866.3668309999989"/>
    <n v="11119.524818"/>
    <n v="94.566540262386226"/>
    <n v="5.4334597376137737"/>
    <n v="27.61763349326279"/>
    <n v="43.60800242969249"/>
    <n v="6.7683437853774118"/>
    <n v="93.231656214622589"/>
    <n v="51.182749368833292"/>
    <n v="70"/>
    <n v="25.777781676065857"/>
    <n v="20"/>
    <n v="46.454623676385765"/>
    <n v="37.163698941108613"/>
    <n v="36.74269761180166"/>
    <n v="100"/>
    <n v="97.006753461782694"/>
    <n v="100"/>
    <n v="92.647542777191987"/>
    <n v="100"/>
    <n v="0"/>
    <n v="0"/>
    <n v="100"/>
    <n v="100"/>
    <n v="20"/>
    <n v="57.163698941108613"/>
    <n v="57.163698941108613"/>
    <s v="2. Riesgo (&gt;=40 y &lt;60)"/>
  </r>
  <r>
    <s v="19743"/>
    <x v="2"/>
    <x v="7"/>
    <x v="386"/>
    <s v="Rural"/>
    <n v="6"/>
    <s v="G5"/>
    <n v="0"/>
    <n v="1862.001908"/>
    <n v="31224.496648"/>
    <n v="35595.28679305"/>
    <n v="979.76538376000008"/>
    <n v="186.71575228999998"/>
    <n v="32377.38579213"/>
    <n v="3309.06783804"/>
    <n v="3057.0636422500002"/>
    <n v="873.10569802000009"/>
    <n v="0"/>
    <n v="1333.9430566899973"/>
    <n v="5135.459065"/>
    <n v="0"/>
    <n v="49005.703249160004"/>
    <n v="26193.371982619999"/>
    <s v="Si"/>
    <n v="70.064442413267088"/>
    <n v="80"/>
    <n v="1708.7"/>
    <n v="1144.4941840500001"/>
    <n v="32077.38579213"/>
    <n v="30257.025587419997"/>
    <n v="33086.498555999999"/>
    <n v="35595.28679305"/>
    <n v="6469.4021216899973"/>
    <n v="35595.28679305"/>
    <n v="92.951908909637325"/>
    <n v="7.048091090362675"/>
    <n v="10.220305800119101"/>
    <n v="16.137773726069526"/>
    <n v="53.449640033619914"/>
    <n v="46.550359966380086"/>
    <n v="28.560272215248812"/>
    <n v="40"/>
    <n v="18.174884105592181"/>
    <n v="40"/>
    <n v="29.947244956562457"/>
    <n v="23.957795965249968"/>
    <n v="9.9355575867329122"/>
    <n v="43.214658133331767"/>
    <n v="66.980405223269159"/>
    <n v="60"/>
    <n v="94.325098009836523"/>
    <n v="100"/>
    <n v="0"/>
    <n v="0"/>
    <n v="67.738219377777256"/>
    <n v="67.738219377777256"/>
    <n v="13.547643875555451"/>
    <n v="37.505439840805423"/>
    <n v="37.505439840805423"/>
    <s v="1. Deterioro (&lt;40)"/>
  </r>
  <r>
    <s v="19760"/>
    <x v="2"/>
    <x v="7"/>
    <x v="387"/>
    <s v="Rural disperso"/>
    <n v="6"/>
    <s v="G5"/>
    <n v="0"/>
    <n v="1833.3789859999999"/>
    <n v="14129.784104"/>
    <n v="17022.145778999999"/>
    <n v="631.236987"/>
    <n v="36.078389999999999"/>
    <n v="13367.756332999999"/>
    <n v="790.77731200000005"/>
    <n v="2507.7135939999998"/>
    <n v="889.76501199999984"/>
    <n v="70.055638000000002"/>
    <n v="2203.8233039999977"/>
    <n v="94.538374000000005"/>
    <n v="0"/>
    <n v="59474.471553789997"/>
    <n v="12184.848351690001"/>
    <s v="Si"/>
    <n v="54.808752798095583"/>
    <n v="80"/>
    <n v="591.04511200000002"/>
    <n v="667.31537700000001"/>
    <n v="13200.373893"/>
    <n v="13107.176743"/>
    <n v="15963.16309"/>
    <n v="17022.145778999999"/>
    <n v="2368.4173159999978"/>
    <n v="17022.145778999999"/>
    <n v="93.77879438498023"/>
    <n v="6.2212056150197697"/>
    <n v="5.9155574974677396"/>
    <n v="9.3406136983275001"/>
    <n v="20.487526889027944"/>
    <n v="79.512473110972053"/>
    <n v="35.48112568073433"/>
    <n v="50"/>
    <n v="13.913741233034695"/>
    <n v="60"/>
    <n v="41.014858484863865"/>
    <n v="32.81188678789109"/>
    <n v="25.191247201904417"/>
    <n v="100"/>
    <n v="112.90430517933122"/>
    <n v="80"/>
    <n v="99.29398098299761"/>
    <n v="100"/>
    <n v="0"/>
    <n v="0"/>
    <n v="93.333333333333329"/>
    <n v="93.333333333333329"/>
    <n v="18.666666666666668"/>
    <n v="51.478553454557755"/>
    <n v="51.478553454557755"/>
    <s v="2. Riesgo (&gt;=40 y &lt;60)"/>
  </r>
  <r>
    <s v="19780"/>
    <x v="2"/>
    <x v="7"/>
    <x v="388"/>
    <s v="Rural"/>
    <n v="6"/>
    <s v="G5"/>
    <n v="0"/>
    <n v="1808.50827"/>
    <n v="21268.434045360002"/>
    <n v="26654.265369010001"/>
    <n v="2526.57699581"/>
    <n v="20.96856"/>
    <n v="27456.971570989997"/>
    <n v="7625.2278860299994"/>
    <n v="4365.0001318100003"/>
    <n v="1378.9663803600006"/>
    <n v="431.60848499999997"/>
    <n v="924.47973357000592"/>
    <n v="2374.9750340000001"/>
    <n v="0"/>
    <n v="39432.148543000003"/>
    <n v="5166.6127280000001"/>
    <s v="Si"/>
    <n v="56.882268409717121"/>
    <n v="80"/>
    <n v="1994.590833"/>
    <n v="2547.5455558099998"/>
    <n v="22743.751883989997"/>
    <n v="20772.530256669997"/>
    <n v="23076.94231536"/>
    <n v="26654.265369010001"/>
    <n v="3731.0632525700057"/>
    <n v="26654.265369010001"/>
    <n v="86.57879703633013"/>
    <n v="13.42120296366987"/>
    <n v="27.771554726328695"/>
    <n v="43.851042714340942"/>
    <n v="13.102539219657046"/>
    <n v="86.897460780342954"/>
    <n v="31.591439604108221"/>
    <n v="40"/>
    <n v="13.997996946890101"/>
    <n v="60"/>
    <n v="48.833941291670747"/>
    <n v="39.067153033336602"/>
    <n v="23.117731590282879"/>
    <n v="100"/>
    <n v="127.72271453681145"/>
    <n v="70"/>
    <n v="91.332909199086004"/>
    <n v="100"/>
    <n v="0"/>
    <n v="0"/>
    <n v="90"/>
    <n v="90"/>
    <n v="18"/>
    <n v="57.067153033336602"/>
    <n v="57.067153033336602"/>
    <s v="2. Riesgo (&gt;=40 y &lt;60)"/>
  </r>
  <r>
    <s v="19785"/>
    <x v="2"/>
    <x v="7"/>
    <x v="389"/>
    <s v="Rural"/>
    <n v="6"/>
    <s v="G5"/>
    <n v="0"/>
    <n v="2219.3860666"/>
    <n v="11185.571435280001"/>
    <n v="16637.976301990002"/>
    <n v="930.55256674999998"/>
    <n v="5.012486"/>
    <n v="15379.38502711"/>
    <n v="5052.60455"/>
    <n v="3171.7885769499999"/>
    <n v="1426.2929308"/>
    <n v="0"/>
    <n v="457.94250373000068"/>
    <n v="3113.0160362900001"/>
    <n v="0"/>
    <n v="43727.727489999997"/>
    <n v="2923.917958"/>
    <s v="NO"/>
    <n v="56.557237090586661"/>
    <n v="80"/>
    <n v="534.22189000000003"/>
    <n v="935.56505274999995"/>
    <n v="14434.538152109999"/>
    <n v="11144.914072110001"/>
    <n v="13404.957501880001"/>
    <n v="16637.976301990002"/>
    <n v="3570.9585400200008"/>
    <n v="16637.976301990002"/>
    <n v="80.568437282103147"/>
    <n v="19.431562717896853"/>
    <n v="32.853098749355226"/>
    <n v="51.874756410041471"/>
    <n v="6.6866451238945928"/>
    <n v="93.313354876105407"/>
    <n v="44.96809595586371"/>
    <n v="50"/>
    <n v="21.462697597380835"/>
    <n v="20"/>
    <n v="46.923934800808738"/>
    <n v="37.53914784064699"/>
    <n v="0"/>
    <n v="0"/>
    <n v="175.12667868214831"/>
    <n v="0"/>
    <n v="77.210049636959596"/>
    <n v="70"/>
    <n v="0"/>
    <n v="0"/>
    <n v="23.333333333333332"/>
    <n v="23.333333333333332"/>
    <n v="4.666666666666667"/>
    <n v="42.205814507313654"/>
    <n v="42.205814507313654"/>
    <s v="2. Riesgo (&gt;=40 y &lt;60)"/>
  </r>
  <r>
    <s v="19807"/>
    <x v="2"/>
    <x v="7"/>
    <x v="390"/>
    <s v="Intermedio"/>
    <n v="6"/>
    <s v="G4"/>
    <n v="0"/>
    <n v="1218.9994830000001"/>
    <n v="29357.409890999999"/>
    <n v="35479.130933"/>
    <n v="3077.7029389999998"/>
    <n v="752.88001599999996"/>
    <n v="33636.146296999999"/>
    <n v="3887.999867"/>
    <n v="5052.6475399999999"/>
    <n v="1168.8190779999995"/>
    <n v="76.129746999999995"/>
    <n v="-58.689944999998261"/>
    <n v="765.24328400000002"/>
    <n v="899.9375"/>
    <n v="55355.128767000002"/>
    <n v="15591.159349"/>
    <s v="Si"/>
    <n v="77.279925972608908"/>
    <n v="80"/>
    <n v="4290.5977849999999"/>
    <n v="3785.2406409999999"/>
    <n v="31653.992416000001"/>
    <n v="30510.588841000001"/>
    <n v="30576.409373999999"/>
    <n v="35479.130933"/>
    <n v="782.68308600000171"/>
    <n v="36379.068433"/>
    <n v="86.181393314682737"/>
    <n v="13.818606685317263"/>
    <n v="11.558993211260857"/>
    <n v="18.764545173511536"/>
    <n v="28.165699721567048"/>
    <n v="71.834300278432949"/>
    <n v="23.132804509851077"/>
    <n v="30"/>
    <n v="2.1514654434911753"/>
    <n v="100"/>
    <n v="46.883490427452344"/>
    <n v="37.506792341961877"/>
    <n v="2.7200740273910924"/>
    <n v="11.830948405756633"/>
    <n v="88.221754419238806"/>
    <n v="80"/>
    <n v="96.387806125769927"/>
    <n v="100"/>
    <n v="0"/>
    <n v="0"/>
    <n v="63.943649468585541"/>
    <n v="63.943649468585541"/>
    <n v="12.788729893717109"/>
    <n v="50.295522235678987"/>
    <n v="50.295522235678987"/>
    <s v="2. Riesgo (&gt;=40 y &lt;60)"/>
  </r>
  <r>
    <s v="19809"/>
    <x v="2"/>
    <x v="7"/>
    <x v="391"/>
    <s v="Rural disperso"/>
    <n v="6"/>
    <s v="G5"/>
    <n v="0"/>
    <n v="1875.069178"/>
    <n v="23475.045549980001"/>
    <n v="29833.624155369998"/>
    <n v="3618.3910889999997"/>
    <n v="112.20590900000001"/>
    <n v="3121.151824"/>
    <n v="791.79249300000004"/>
    <n v="5605.6661759999997"/>
    <n v="2496.8180414999993"/>
    <n v="0"/>
    <n v="26724.776020869998"/>
    <n v="14.463704400000001"/>
    <n v="0"/>
    <n v="66693.008037000007"/>
    <n v="10163.782439000001"/>
    <s v="NO"/>
    <n v="54.004702057689713"/>
    <n v="80"/>
    <n v="4553.6478630000001"/>
    <n v="3730.596998"/>
    <s v="N.D."/>
    <s v="N.D."/>
    <n v="25350.114727980002"/>
    <n v="29833.624155369998"/>
    <n v="26739.239725269999"/>
    <n v="29833.624155369998"/>
    <n v="84.971623279691372"/>
    <n v="15.028376720308628"/>
    <n v="25.368599082926256"/>
    <n v="40.056796709827218"/>
    <n v="15.239652158681054"/>
    <n v="84.760347841318946"/>
    <n v="44.540969139222597"/>
    <n v="50"/>
    <n v="89.627862796739649"/>
    <n v="0"/>
    <n v="37.969104254290961"/>
    <n v="30.375283403432771"/>
    <n v="0"/>
    <n v="0"/>
    <n v="81.925460866493879"/>
    <n v="80"/>
    <s v="N.D."/>
    <n v="0"/>
    <n v="0"/>
    <n v="0"/>
    <n v="26.666666666666668"/>
    <n v="26.666666666666668"/>
    <n v="5.3333333333333339"/>
    <n v="35.708616736766103"/>
    <n v="35.708616736766103"/>
    <s v="1. Deterioro (&lt;40)"/>
  </r>
  <r>
    <s v="19821"/>
    <x v="2"/>
    <x v="7"/>
    <x v="392"/>
    <s v="Rural"/>
    <n v="6"/>
    <s v="G5"/>
    <n v="0"/>
    <n v="2080.540806"/>
    <n v="33205.397897000003"/>
    <n v="41502.310648999999"/>
    <n v="4431.8813229999996"/>
    <n v="165.484725"/>
    <n v="33494.74497"/>
    <n v="2199.663278"/>
    <n v="6685.3708859999997"/>
    <n v="3915.587959"/>
    <n v="0"/>
    <n v="5237.7827519999992"/>
    <n v="3163.4845999999998"/>
    <n v="0"/>
    <n v="99438.657655570001"/>
    <n v="9414.64101003"/>
    <s v="Si"/>
    <n v="36.144044149434123"/>
    <n v="80"/>
    <n v="1438.9860000000001"/>
    <n v="4597.3660479999999"/>
    <n v="33494.74497"/>
    <n v="30896.553593000001"/>
    <n v="35285.938703"/>
    <n v="41502.310648999999"/>
    <n v="8401.2673519999989"/>
    <n v="41502.310648999999"/>
    <n v="85.021624461890582"/>
    <n v="14.978375538109418"/>
    <n v="6.5671892112334538"/>
    <n v="10.36953449141761"/>
    <n v="9.4677877115355891"/>
    <n v="90.532212288464407"/>
    <n v="58.569494883219257"/>
    <n v="80"/>
    <n v="20.242890626144998"/>
    <n v="20"/>
    <n v="43.176024463598289"/>
    <n v="34.540819570878632"/>
    <n v="43.855955850565877"/>
    <n v="100"/>
    <n v="319.48650285687279"/>
    <n v="0"/>
    <n v="92.242988028936779"/>
    <n v="100"/>
    <n v="0"/>
    <n v="0"/>
    <n v="66.666666666666671"/>
    <n v="66.666666666666671"/>
    <n v="13.333333333333336"/>
    <n v="47.874152904211968"/>
    <n v="47.874152904211968"/>
    <s v="2. Riesgo (&gt;=40 y &lt;60)"/>
  </r>
  <r>
    <s v="19824"/>
    <x v="2"/>
    <x v="7"/>
    <x v="393"/>
    <s v="Rural"/>
    <n v="6"/>
    <s v="G5"/>
    <n v="0"/>
    <n v="1456.841758"/>
    <n v="20317.765504439998"/>
    <n v="24181.021554519997"/>
    <n v="1152.4636763799999"/>
    <n v="86.200269930000005"/>
    <n v="20673.047462640003"/>
    <n v="1509.0831071199998"/>
    <n v="2711.68900781"/>
    <n v="576.16995667999981"/>
    <n v="0"/>
    <n v="1372.4550407499955"/>
    <n v="3880.18480305"/>
    <n v="0"/>
    <n v="41850.299461000002"/>
    <n v="7687.5603540000002"/>
    <s v="NO"/>
    <n v="87.176484843366964"/>
    <n v="80"/>
    <n v="1239.54144"/>
    <n v="1231.3510023100002"/>
    <n v="20673.047462639996"/>
    <n v="20183.926475039996"/>
    <n v="21774.607262439997"/>
    <n v="24181.021554519997"/>
    <n v="5252.639843799996"/>
    <n v="24181.021554519997"/>
    <n v="90.048334861890126"/>
    <n v="9.951665138109874"/>
    <n v="7.2997612463628805"/>
    <n v="11.526259346052312"/>
    <n v="18.369188400106871"/>
    <n v="81.630811599893121"/>
    <n v="21.247641415389413"/>
    <n v="30"/>
    <n v="21.7221585612381"/>
    <n v="20"/>
    <n v="30.621747216811059"/>
    <n v="24.497397773448849"/>
    <n v="0"/>
    <n v="0"/>
    <n v="99.339236476837769"/>
    <n v="100"/>
    <n v="97.634016037142416"/>
    <n v="100"/>
    <n v="0"/>
    <n v="0"/>
    <n v="66.666666666666671"/>
    <n v="66.666666666666671"/>
    <n v="13.333333333333336"/>
    <n v="37.830731106782181"/>
    <n v="37.830731106782181"/>
    <s v="1. Deterioro (&lt;40)"/>
  </r>
  <r>
    <s v="19845"/>
    <x v="2"/>
    <x v="7"/>
    <x v="394"/>
    <s v="Ciudades y aglomeraciones"/>
    <n v="5"/>
    <s v="G1"/>
    <n v="0"/>
    <n v="1404.447946"/>
    <n v="10440.892035999999"/>
    <n v="31371.249694999999"/>
    <n v="16683.433242000003"/>
    <n v="285.78568000000001"/>
    <n v="21844.067279499999"/>
    <n v="7927.3232109999999"/>
    <n v="18409.660190000002"/>
    <n v="10485.875637000001"/>
    <n v="0"/>
    <n v="1603.3978624999982"/>
    <n v="8552.3092990000005"/>
    <n v="0"/>
    <n v="57992.868782999998"/>
    <n v="9077.2524450000001"/>
    <s v="Si"/>
    <n v="43.564087891748812"/>
    <n v="80"/>
    <n v="15807.841048"/>
    <n v="16161.904553"/>
    <n v="21844.067279499999"/>
    <n v="19204.321104499999"/>
    <n v="11845.339982"/>
    <n v="31371.249694999999"/>
    <n v="10155.707161499999"/>
    <n v="31371.249694999999"/>
    <n v="37.758585001119449"/>
    <n v="62.241414998880551"/>
    <n v="36.290509041050036"/>
    <n v="42.694298503349131"/>
    <n v="15.652359739204524"/>
    <n v="84.347640260795472"/>
    <n v="56.958550721625237"/>
    <n v="80"/>
    <n v="32.372657322346427"/>
    <n v="0"/>
    <n v="53.856670752605034"/>
    <n v="43.085336602084027"/>
    <n v="36.435912108251188"/>
    <n v="100"/>
    <n v="102.23979671812803"/>
    <n v="100"/>
    <n v="87.915500619807545"/>
    <n v="80"/>
    <n v="0"/>
    <n v="0"/>
    <n v="93.333333333333329"/>
    <n v="93.333333333333329"/>
    <n v="18.666666666666668"/>
    <n v="61.752003268750698"/>
    <n v="61.752003268750698"/>
    <s v="3. Vulnerable (&gt;=60 y &lt;70)"/>
  </r>
  <r>
    <s v="20001"/>
    <x v="2"/>
    <x v="8"/>
    <x v="395"/>
    <s v="Ciudades y aglomeraciones"/>
    <n v="1"/>
    <s v="G1"/>
    <n v="1"/>
    <n v="754.16211499999997"/>
    <n v="578631.24341999996"/>
    <n v="737275.10982799996"/>
    <n v="138339.60435600003"/>
    <n v="5735.6172059999999"/>
    <n v="616276.52780540998"/>
    <n v="37947.690018699999"/>
    <n v="146590.24530400001"/>
    <n v="78513.189815840014"/>
    <n v="7850.29630705"/>
    <n v="52921.526534429984"/>
    <n v="43983.428941999999"/>
    <n v="0"/>
    <n v="1350467.70116856"/>
    <n v="250844.66007489001"/>
    <s v="NO"/>
    <n v="43.077609562446263"/>
    <n v="65"/>
    <n v="195160.46619199999"/>
    <n v="121925.19391"/>
    <n v="616276.52780540998"/>
    <n v="590673.50414211"/>
    <n v="579385.40553499991"/>
    <n v="737275.10982799996"/>
    <n v="104755.25178347998"/>
    <n v="737275.10982799996"/>
    <n v="78.584696243192809"/>
    <n v="21.415303756807191"/>
    <n v="6.1575750992551228"/>
    <n v="7.2441350725341405"/>
    <n v="18.574650830807286"/>
    <n v="81.425349169192714"/>
    <n v="53.559627827225981"/>
    <n v="70"/>
    <n v="14.208434597489461"/>
    <n v="60"/>
    <n v="48.016957599706807"/>
    <n v="38.413566079765445"/>
    <n v="0"/>
    <n v="0"/>
    <n v="62.47433011870821"/>
    <n v="60"/>
    <n v="95.845529967777026"/>
    <n v="100"/>
    <n v="0"/>
    <n v="0"/>
    <n v="53.333333333333336"/>
    <n v="53.333333333333336"/>
    <n v="10.666666666666668"/>
    <n v="49.080232746432117"/>
    <n v="49.080232746432117"/>
    <s v="2. Riesgo (&gt;=40 y &lt;60)"/>
  </r>
  <r>
    <s v="20011"/>
    <x v="2"/>
    <x v="8"/>
    <x v="396"/>
    <s v="Intermedio"/>
    <n v="6"/>
    <s v="G3"/>
    <n v="0"/>
    <n v="2348.5734229999998"/>
    <n v="80186.422888369998"/>
    <n v="102729.92576714999"/>
    <n v="18089.825009"/>
    <n v="692.97168999999997"/>
    <n v="86613.207386299997"/>
    <n v="6855.3794945"/>
    <n v="21131.520922"/>
    <n v="9782.1865015999992"/>
    <n v="378.61077499999999"/>
    <n v="4767.3839604499954"/>
    <n v="2262.4686843000004"/>
    <n v="0"/>
    <n v="228862.20996164001"/>
    <n v="86487.999610960003"/>
    <s v="NO"/>
    <n v="79.097868502065324"/>
    <n v="80"/>
    <n v="23647.263852"/>
    <n v="18782.796698999999"/>
    <n v="86613.207386299997"/>
    <n v="85986.700110949998"/>
    <n v="82534.996311369992"/>
    <n v="102729.92576714999"/>
    <n v="7408.4634197499963"/>
    <n v="102729.92576714999"/>
    <n v="80.34172680942622"/>
    <n v="19.65827319057378"/>
    <n v="7.914935494681087"/>
    <n v="13.583868951270523"/>
    <n v="37.790424039624718"/>
    <n v="62.209575960375282"/>
    <n v="46.291918777203477"/>
    <n v="70"/>
    <n v="7.2115923032419866"/>
    <n v="80"/>
    <n v="49.09034362044391"/>
    <n v="39.272274896355128"/>
    <n v="0"/>
    <n v="0"/>
    <n v="79.429048606024736"/>
    <n v="70"/>
    <n v="99.276660806987863"/>
    <n v="100"/>
    <n v="0"/>
    <n v="0"/>
    <n v="56.666666666666664"/>
    <n v="56.666666666666664"/>
    <n v="11.333333333333334"/>
    <n v="50.605608229688464"/>
    <n v="50.605608229688464"/>
    <s v="2. Riesgo (&gt;=40 y &lt;60)"/>
  </r>
  <r>
    <s v="20013"/>
    <x v="2"/>
    <x v="8"/>
    <x v="397"/>
    <s v="Intermedio"/>
    <n v="6"/>
    <s v="G2"/>
    <n v="0"/>
    <n v="1621.1000039999999"/>
    <n v="50841.622917280001"/>
    <n v="65529.894678380006"/>
    <n v="10075.058924999999"/>
    <n v="38.976626000000003"/>
    <n v="53272.102640249999"/>
    <n v="545.13543274000006"/>
    <n v="11735.135554999999"/>
    <n v="5097.8878903199984"/>
    <n v="305.33947000000001"/>
    <n v="5620.5443734500077"/>
    <n v="0"/>
    <n v="0"/>
    <n v="384936.27936024999"/>
    <n v="96334.470072960001"/>
    <s v="Si"/>
    <n v="78.063464016871507"/>
    <n v="80"/>
    <n v="10338.23475"/>
    <n v="10114.035551000001"/>
    <n v="53272.102640249999"/>
    <n v="51117.855773949996"/>
    <n v="52462.722921280001"/>
    <n v="65529.894678380006"/>
    <n v="5925.8838434500076"/>
    <n v="65529.894678380006"/>
    <n v="80.059220572177722"/>
    <n v="19.940779427822278"/>
    <n v="1.0233037663659257"/>
    <n v="1.2169891711515635"/>
    <n v="25.026082299404038"/>
    <n v="74.973917700595962"/>
    <n v="43.441235650217408"/>
    <n v="50"/>
    <n v="9.0430236040118466"/>
    <n v="80"/>
    <n v="45.226337259913961"/>
    <n v="36.181069807931173"/>
    <n v="1.9365359831284934"/>
    <n v="8.4229535930164037"/>
    <n v="97.831358985149777"/>
    <n v="100"/>
    <n v="95.956144474251801"/>
    <n v="100"/>
    <n v="0"/>
    <n v="0"/>
    <n v="69.474317864338801"/>
    <n v="69.474317864338801"/>
    <n v="13.894863572867761"/>
    <n v="50.075933380798936"/>
    <n v="50.075933380798936"/>
    <s v="2. Riesgo (&gt;=40 y &lt;60)"/>
  </r>
  <r>
    <s v="20032"/>
    <x v="2"/>
    <x v="8"/>
    <x v="398"/>
    <s v="Rural"/>
    <n v="6"/>
    <s v="G5"/>
    <n v="0"/>
    <n v="2315.2052079999999"/>
    <n v="20788.973623000002"/>
    <n v="27092.240395000001"/>
    <n v="1437.5079029999999"/>
    <n v="787.72312699999998"/>
    <n v="25662.805325000001"/>
    <n v="3142.4574899999998"/>
    <n v="4540.4362380000002"/>
    <n v="1442.3927000000003"/>
    <n v="75.465463"/>
    <n v="-157.43931999999768"/>
    <n v="4001.0237059999999"/>
    <n v="1300"/>
    <n v="52106.840261999998"/>
    <n v="13898.998426"/>
    <s v="Si"/>
    <n v="49.168607255562257"/>
    <n v="80"/>
    <n v="1830.574854"/>
    <n v="2117.7658550000001"/>
    <n v="24151.636177"/>
    <n v="23704.778676000002"/>
    <n v="23104.178831000001"/>
    <n v="27092.240395000001"/>
    <n v="3919.0498490000023"/>
    <n v="28392.240395000001"/>
    <n v="85.279690768076847"/>
    <n v="14.720309231923153"/>
    <n v="12.245183058528303"/>
    <n v="19.335037257938691"/>
    <n v="26.674038103469758"/>
    <n v="73.325961896530245"/>
    <n v="31.767711831922"/>
    <n v="40"/>
    <n v="13.803242697572271"/>
    <n v="60"/>
    <n v="41.476261677278416"/>
    <n v="33.181009341822737"/>
    <n v="30.831392744437743"/>
    <n v="100"/>
    <n v="115.68856910562589"/>
    <n v="80"/>
    <n v="98.149783734215276"/>
    <n v="100"/>
    <n v="0"/>
    <n v="0"/>
    <n v="93.333333333333329"/>
    <n v="93.333333333333329"/>
    <n v="18.666666666666668"/>
    <n v="51.847676008489401"/>
    <n v="51.847676008489401"/>
    <s v="2. Riesgo (&gt;=40 y &lt;60)"/>
  </r>
  <r>
    <s v="20045"/>
    <x v="2"/>
    <x v="8"/>
    <x v="399"/>
    <s v="Rural"/>
    <n v="6"/>
    <s v="G1"/>
    <n v="0"/>
    <n v="1820.5849470000001"/>
    <n v="18053.661275999999"/>
    <n v="28533.970782999997"/>
    <n v="8314.9709220000004"/>
    <n v="69.653712999999996"/>
    <n v="40342.243866999997"/>
    <n v="14722.660689"/>
    <n v="10216.207227999999"/>
    <n v="5564.9087049999989"/>
    <n v="0"/>
    <n v="3064.9835669999957"/>
    <n v="3017.2333859999999"/>
    <n v="0"/>
    <n v="264185.59720672999"/>
    <n v="28566.02903645"/>
    <s v="Si"/>
    <n v="63.739900762850695"/>
    <n v="80"/>
    <n v="10572.093309"/>
    <n v="8007.1555680000001"/>
    <n v="20817.688693"/>
    <n v="19460.176509000001"/>
    <n v="19874.246222999998"/>
    <n v="28533.970782999997"/>
    <n v="6082.2169529999956"/>
    <n v="28533.970782999997"/>
    <n v="69.65117604606472"/>
    <n v="30.34882395393528"/>
    <n v="36.494402090120609"/>
    <n v="42.934170330165621"/>
    <n v="10.81286388754061"/>
    <n v="89.187136112459385"/>
    <n v="54.47137651777475"/>
    <n v="70"/>
    <n v="21.315704705997899"/>
    <n v="20"/>
    <n v="50.49402607931205"/>
    <n v="40.395220863449644"/>
    <n v="16.260099237149305"/>
    <n v="70.723220474887796"/>
    <n v="75.738600993840322"/>
    <n v="70"/>
    <n v="93.479044652750204"/>
    <n v="100"/>
    <n v="0"/>
    <n v="0"/>
    <n v="80.241073491629265"/>
    <n v="80.241073491629265"/>
    <n v="16.048214698325854"/>
    <n v="56.443435561775502"/>
    <n v="56.443435561775502"/>
    <s v="2. Riesgo (&gt;=40 y &lt;60)"/>
  </r>
  <r>
    <s v="20060"/>
    <x v="2"/>
    <x v="8"/>
    <x v="400"/>
    <s v="Intermedio"/>
    <n v="6"/>
    <s v="G3"/>
    <n v="0"/>
    <n v="1623.2915780000001"/>
    <n v="33115.304515969998"/>
    <n v="45318.489199629999"/>
    <n v="8927.7512987900009"/>
    <n v="344.65184185000004"/>
    <n v="40666.447354660006"/>
    <n v="5567.1920125500001"/>
    <n v="10895.694718640001"/>
    <n v="5464.6864161000012"/>
    <n v="495.05451623000005"/>
    <n v="1631.5040574299928"/>
    <n v="318.035977"/>
    <n v="0"/>
    <n v="111407.123301"/>
    <n v="26712.429083999999"/>
    <s v="Si"/>
    <n v="51.929474189457331"/>
    <n v="80"/>
    <n v="9118.5356520000005"/>
    <n v="7845.5687096400006"/>
    <n v="38255.976839660005"/>
    <n v="37340.673580989998"/>
    <n v="34738.596093969994"/>
    <n v="45318.489199629999"/>
    <n v="2444.5945506599928"/>
    <n v="45318.489199629999"/>
    <n v="76.654356108265006"/>
    <n v="23.345643891734994"/>
    <n v="13.689890252761531"/>
    <n v="23.495033569857441"/>
    <n v="23.977307996570655"/>
    <n v="76.022692003429341"/>
    <n v="50.154547802731599"/>
    <n v="70"/>
    <n v="5.3942542962794793"/>
    <n v="80"/>
    <n v="54.572673893004357"/>
    <n v="43.65813911440349"/>
    <n v="28.070525810542669"/>
    <n v="100"/>
    <n v="86.039787626637235"/>
    <n v="80"/>
    <n v="97.607424161442111"/>
    <n v="100"/>
    <n v="0"/>
    <n v="0"/>
    <n v="93.333333333333329"/>
    <n v="93.333333333333329"/>
    <n v="18.666666666666668"/>
    <n v="62.324805781070154"/>
    <n v="62.324805781070154"/>
    <s v="3. Vulnerable (&gt;=60 y &lt;70)"/>
  </r>
  <r>
    <s v="20175"/>
    <x v="2"/>
    <x v="8"/>
    <x v="401"/>
    <s v="Rural"/>
    <n v="6"/>
    <s v="G5"/>
    <n v="0"/>
    <n v="1388.348751"/>
    <n v="30391.451519040002"/>
    <n v="36498.8145448"/>
    <n v="3319.6950650399999"/>
    <n v="45.213678000000002"/>
    <n v="33212.295335050003"/>
    <n v="3311.4011465599997"/>
    <n v="5262.7215907600003"/>
    <n v="3032.16475034"/>
    <n v="0"/>
    <n v="2333.3681093299965"/>
    <n v="697.13020929999993"/>
    <n v="0"/>
    <n v="60018.630844710002"/>
    <n v="27827.03116857"/>
    <s v="Si"/>
    <n v="58.881947867956022"/>
    <n v="80"/>
    <n v="1072.8615831499999"/>
    <n v="2923.3930140399998"/>
    <n v="31934.889595050001"/>
    <n v="31086.101952419998"/>
    <n v="31779.800270040003"/>
    <n v="36498.8145448"/>
    <n v="3030.4983186299964"/>
    <n v="36498.8145448"/>
    <n v="87.070773849469262"/>
    <n v="12.929226150530738"/>
    <n v="9.9704073842357168"/>
    <n v="15.743186306778973"/>
    <n v="46.36398860975126"/>
    <n v="53.63601139024874"/>
    <n v="57.615906485794532"/>
    <n v="80"/>
    <n v="8.3030047863890228"/>
    <n v="80"/>
    <n v="48.461684769511692"/>
    <n v="38.769347815609358"/>
    <n v="21.118052132043978"/>
    <n v="91.852862344311561"/>
    <n v="272.48557129398785"/>
    <n v="0"/>
    <n v="97.342130649602851"/>
    <n v="100"/>
    <n v="0"/>
    <n v="0"/>
    <n v="63.950954114770525"/>
    <n v="63.950954114770525"/>
    <n v="12.790190822954106"/>
    <n v="51.559538638563467"/>
    <n v="51.559538638563467"/>
    <s v="2. Riesgo (&gt;=40 y &lt;60)"/>
  </r>
  <r>
    <s v="20178"/>
    <x v="2"/>
    <x v="8"/>
    <x v="402"/>
    <s v="Rural"/>
    <n v="6"/>
    <s v="G2"/>
    <n v="0"/>
    <n v="1267.7266569999999"/>
    <n v="23573.78726641"/>
    <n v="36715.232904880002"/>
    <n v="9617.5419970000003"/>
    <n v="1759.29640543"/>
    <n v="63180.005889740001"/>
    <n v="32048.933092800002"/>
    <n v="12706.95738643"/>
    <n v="6040.61814839"/>
    <n v="203.60819100000001"/>
    <n v="-4829.5390768999932"/>
    <n v="6668.64640375"/>
    <n v="0"/>
    <n v="418939.68236799998"/>
    <n v="23045.061855"/>
    <s v="Si"/>
    <n v="73.390593024045799"/>
    <n v="80"/>
    <n v="7353.6872709999998"/>
    <n v="11376.838402429999"/>
    <n v="34878.432743739999"/>
    <n v="32003.55533585"/>
    <n v="24841.513923409999"/>
    <n v="36715.232904880002"/>
    <n v="2042.715517850007"/>
    <n v="36715.232904880002"/>
    <n v="67.659965518312674"/>
    <n v="32.340034481687326"/>
    <n v="50.726385098366265"/>
    <n v="60.327601036406584"/>
    <n v="5.5008066375428797"/>
    <n v="94.49919336245712"/>
    <n v="47.537879955754711"/>
    <n v="70"/>
    <n v="5.5636730485740689"/>
    <n v="80"/>
    <n v="67.433365776110207"/>
    <n v="53.946692620888172"/>
    <n v="6.6094069759542009"/>
    <n v="28.747582653168415"/>
    <n v="154.7093040969487"/>
    <n v="0"/>
    <n v="91.757435235085254"/>
    <n v="100"/>
    <n v="0"/>
    <n v="0"/>
    <n v="42.915860884389474"/>
    <n v="42.915860884389474"/>
    <n v="8.5831721768778948"/>
    <n v="62.529864797766066"/>
    <n v="62.529864797766066"/>
    <s v="3. Vulnerable (&gt;=60 y &lt;70)"/>
  </r>
  <r>
    <s v="20228"/>
    <x v="2"/>
    <x v="8"/>
    <x v="403"/>
    <s v="Rural"/>
    <n v="6"/>
    <s v="G4"/>
    <n v="0"/>
    <n v="1679.298642"/>
    <n v="31522.923600869999"/>
    <n v="38843.798835770001"/>
    <n v="4198.4921196400001"/>
    <n v="24.159326"/>
    <n v="36844.748246920004"/>
    <n v="3892.8489837699999"/>
    <n v="5901.9500876399998"/>
    <n v="3317.8412396599997"/>
    <n v="256.1693065"/>
    <n v="157.66614187000232"/>
    <n v="3114.0375086899999"/>
    <n v="0"/>
    <n v="62274.975173890001"/>
    <n v="23717.95639526"/>
    <s v="NO"/>
    <n v="46.734247021678314"/>
    <n v="80"/>
    <n v="4343.6233430000002"/>
    <n v="3337.6928286399998"/>
    <n v="36102.023845920005"/>
    <n v="33577.472095559999"/>
    <n v="33202.222242869997"/>
    <n v="38843.798835770001"/>
    <n v="3527.8729570600021"/>
    <n v="38843.798835770001"/>
    <n v="85.476249074524446"/>
    <n v="14.523750925475554"/>
    <n v="10.565546431967867"/>
    <n v="17.151811553306437"/>
    <n v="38.085854436766148"/>
    <n v="61.914145563233852"/>
    <n v="56.216016577441067"/>
    <n v="80"/>
    <n v="9.0822037565782523"/>
    <n v="80"/>
    <n v="50.717941608403166"/>
    <n v="40.574353286722534"/>
    <n v="0"/>
    <n v="0"/>
    <n v="76.84121216492872"/>
    <n v="70"/>
    <n v="93.007173888271325"/>
    <n v="100"/>
    <n v="0"/>
    <n v="0"/>
    <n v="56.666666666666664"/>
    <n v="56.666666666666664"/>
    <n v="11.333333333333334"/>
    <n v="51.90768662005587"/>
    <n v="51.90768662005587"/>
    <s v="2. Riesgo (&gt;=40 y &lt;60)"/>
  </r>
  <r>
    <s v="20238"/>
    <x v="2"/>
    <x v="8"/>
    <x v="404"/>
    <s v="Rural"/>
    <n v="6"/>
    <s v="G3"/>
    <n v="0"/>
    <n v="1182.7433599999999"/>
    <n v="24080.776933669997"/>
    <n v="31595.587606529996"/>
    <n v="5859.4865556899995"/>
    <n v="61.489080880000003"/>
    <n v="29082.313225530001"/>
    <n v="4501.3245182000001"/>
    <n v="7103.7189965699999"/>
    <n v="3636.9048198200003"/>
    <n v="299.442545"/>
    <n v="61.644674249997479"/>
    <n v="2774.2603494499999"/>
    <n v="1157.922501"/>
    <n v="114458.29949516999"/>
    <n v="19487.32926762"/>
    <s v="Si"/>
    <n v="53.6300964887417"/>
    <n v="80"/>
    <n v="4668.1049999999996"/>
    <n v="5920.9756365700005"/>
    <n v="28067.12875553"/>
    <n v="27689.187883799998"/>
    <n v="25263.520293669997"/>
    <n v="31595.587606529996"/>
    <n v="3135.3475686999973"/>
    <n v="32753.510107529997"/>
    <n v="79.959013923984372"/>
    <n v="20.040986076015628"/>
    <n v="15.47787647871318"/>
    <n v="26.563633509342171"/>
    <n v="17.025702245770603"/>
    <n v="82.974297754229397"/>
    <n v="51.19719433688276"/>
    <n v="70"/>
    <n v="9.5725543870157122"/>
    <n v="80"/>
    <n v="55.915783467917436"/>
    <n v="44.732626774333951"/>
    <n v="26.3699035112583"/>
    <n v="100"/>
    <n v="126.83895577691592"/>
    <n v="70"/>
    <n v="98.65343949136394"/>
    <n v="100"/>
    <n v="0.13404373573880668"/>
    <n v="0"/>
    <n v="90"/>
    <n v="90.1340437357388"/>
    <n v="18.026808747147761"/>
    <n v="62.732626774333951"/>
    <n v="62.759435521481713"/>
    <s v="3. Vulnerable (&gt;=60 y &lt;70)"/>
  </r>
  <r>
    <s v="20250"/>
    <x v="2"/>
    <x v="8"/>
    <x v="405"/>
    <s v="Rural disperso"/>
    <n v="6"/>
    <s v="G2"/>
    <n v="0"/>
    <n v="1566.597176"/>
    <n v="25806.77132557"/>
    <n v="38466.946941529997"/>
    <n v="10566.74063219"/>
    <n v="28.075731050000002"/>
    <n v="38742.483144350001"/>
    <n v="8555.02460488"/>
    <n v="12190.34665924"/>
    <n v="5895.2638867899996"/>
    <n v="679.45412663000002"/>
    <n v="1598.0851157299985"/>
    <n v="3073.674771"/>
    <n v="0"/>
    <n v="167320.53684099999"/>
    <n v="30819.271338999999"/>
    <s v="Si"/>
    <n v="53.470617059569669"/>
    <n v="80"/>
    <n v="11437.875787999999"/>
    <n v="9688.5804792399995"/>
    <n v="30573.779053350001"/>
    <n v="29980.73595174"/>
    <n v="27373.368501569999"/>
    <n v="38466.946941529997"/>
    <n v="5351.2140133599987"/>
    <n v="38466.946941529997"/>
    <n v="71.160751445072293"/>
    <n v="28.839248554927707"/>
    <n v="22.081766346790342"/>
    <n v="26.261283704034749"/>
    <n v="18.419299818698697"/>
    <n v="81.580700181301296"/>
    <n v="48.36010042685313"/>
    <n v="70"/>
    <n v="13.911200235084623"/>
    <n v="60"/>
    <n v="53.336246488052758"/>
    <n v="42.668997190442212"/>
    <n v="26.529382940430331"/>
    <n v="100"/>
    <n v="84.706117279265555"/>
    <n v="80"/>
    <n v="98.060288521824006"/>
    <n v="100"/>
    <n v="0"/>
    <n v="0"/>
    <n v="93.333333333333329"/>
    <n v="93.333333333333329"/>
    <n v="18.666666666666668"/>
    <n v="61.335663857108884"/>
    <n v="61.335663857108884"/>
    <s v="3. Vulnerable (&gt;=60 y &lt;70)"/>
  </r>
  <r>
    <s v="20295"/>
    <x v="2"/>
    <x v="8"/>
    <x v="406"/>
    <s v="Rural"/>
    <n v="6"/>
    <s v="G3"/>
    <n v="0"/>
    <n v="2110.5122500000002"/>
    <n v="13965.595932"/>
    <n v="18975.060637999999"/>
    <n v="2199.789632"/>
    <n v="412.73393600000003"/>
    <n v="14780.292556"/>
    <n v="1901.873143"/>
    <n v="4723.0358180000003"/>
    <n v="2317.7936810000001"/>
    <n v="66.326999999999998"/>
    <n v="1789.5259449999976"/>
    <n v="1222.9714080000001"/>
    <n v="0"/>
    <n v="43326.824532860002"/>
    <n v="7325.6091963599993"/>
    <s v="NO"/>
    <n v="55.32770291322516"/>
    <n v="80"/>
    <n v="2639.5120000000002"/>
    <n v="2612.5235680000001"/>
    <n v="14780.292556"/>
    <n v="14748.910454999999"/>
    <n v="16076.108182"/>
    <n v="18975.060637999999"/>
    <n v="3078.8243529999977"/>
    <n v="18975.060637999999"/>
    <n v="84.722302018922278"/>
    <n v="15.277697981077722"/>
    <n v="12.86762853843473"/>
    <n v="22.08384135248961"/>
    <n v="16.90779159410609"/>
    <n v="83.092208405893913"/>
    <n v="49.074234672678912"/>
    <n v="70"/>
    <n v="16.225636437937155"/>
    <n v="40"/>
    <n v="46.090749547892258"/>
    <n v="36.872599638313808"/>
    <n v="0"/>
    <n v="0"/>
    <n v="98.977521905564359"/>
    <n v="100"/>
    <n v="99.787676049840698"/>
    <n v="100"/>
    <n v="0"/>
    <n v="0"/>
    <n v="66.666666666666671"/>
    <n v="66.666666666666671"/>
    <n v="13.333333333333336"/>
    <n v="50.205932971647144"/>
    <n v="50.205932971647144"/>
    <s v="2. Riesgo (&gt;=40 y &lt;60)"/>
  </r>
  <r>
    <s v="20310"/>
    <x v="2"/>
    <x v="8"/>
    <x v="407"/>
    <s v="Rural"/>
    <n v="6"/>
    <s v="G5"/>
    <n v="0"/>
    <n v="1990.756729"/>
    <n v="7691.7291132600003"/>
    <n v="12939.930900450001"/>
    <n v="449.51808233000003"/>
    <n v="4.1718679999999999"/>
    <n v="10469.157073660001"/>
    <n v="4008.5742769999997"/>
    <n v="2444.4466793299998"/>
    <n v="621.51146545999995"/>
    <n v="154.55174700000001"/>
    <n v="1269.0949309200005"/>
    <n v="575.44007799999997"/>
    <n v="0"/>
    <n v="27500.378927909998"/>
    <n v="7889.8103016200002"/>
    <s v="Si"/>
    <n v="62.600926878011371"/>
    <n v="80"/>
    <n v="650.79999999999995"/>
    <n v="415.62763532999998"/>
    <n v="9847.900755659999"/>
    <n v="9738.4288805699998"/>
    <n v="9682.4858422600009"/>
    <n v="12939.930900450001"/>
    <n v="1999.0867559200005"/>
    <n v="12939.930900450001"/>
    <n v="74.826410718493719"/>
    <n v="25.173589281506281"/>
    <n v="38.289369896697984"/>
    <n v="60.458581141426265"/>
    <n v="28.689823955889825"/>
    <n v="71.310176044110179"/>
    <n v="25.425445795788455"/>
    <n v="40"/>
    <n v="15.448975510761652"/>
    <n v="40"/>
    <n v="47.388469293408548"/>
    <n v="37.910775434726837"/>
    <n v="17.399073121988629"/>
    <n v="75.677181702171993"/>
    <n v="63.864111144744932"/>
    <n v="60"/>
    <n v="98.888373493944073"/>
    <n v="100"/>
    <n v="0"/>
    <n v="0"/>
    <n v="78.559060567390659"/>
    <n v="78.559060567390659"/>
    <n v="15.711812113478132"/>
    <n v="53.622587548204969"/>
    <n v="53.622587548204969"/>
    <s v="2. Riesgo (&gt;=40 y &lt;60)"/>
  </r>
  <r>
    <s v="20383"/>
    <x v="2"/>
    <x v="8"/>
    <x v="408"/>
    <s v="Rural"/>
    <n v="6"/>
    <s v="G2"/>
    <n v="0"/>
    <n v="1348.5501420000001"/>
    <n v="11245.548286959998"/>
    <n v="18706.446519639998"/>
    <n v="5955.0813609999996"/>
    <n v="22.431270000000001"/>
    <n v="22747.462492189999"/>
    <n v="7106.9918899999993"/>
    <n v="7326.4729529999995"/>
    <n v="3369.1949593499994"/>
    <n v="446.88384042000001"/>
    <n v="-5402.4218662000021"/>
    <n v="1337.06438727"/>
    <n v="0"/>
    <n v="46682.796089519994"/>
    <n v="11037.00482821"/>
    <s v="Si"/>
    <n v="62.770711171011158"/>
    <n v="80"/>
    <n v="6106.55"/>
    <n v="5977.5126309999996"/>
    <n v="20151.590392190003"/>
    <n v="19780.472486660001"/>
    <n v="12594.098428959998"/>
    <n v="18706.446519639998"/>
    <n v="-3618.4736385100023"/>
    <n v="18706.446519639998"/>
    <n v="67.324910777348265"/>
    <n v="32.675089222651735"/>
    <n v="31.243009599158931"/>
    <n v="37.156517552349399"/>
    <n v="23.642553044691642"/>
    <n v="76.357446955308362"/>
    <n v="45.986588375657654"/>
    <n v="70"/>
    <n v="-19.3434580678428"/>
    <n v="40"/>
    <n v="51.237810746061903"/>
    <n v="40.990248596849526"/>
    <n v="17.229288828988842"/>
    <n v="74.938705767193497"/>
    <n v="97.886902277063143"/>
    <n v="100"/>
    <n v="98.15836914949486"/>
    <n v="100"/>
    <n v="0"/>
    <n v="0"/>
    <n v="91.646235255731156"/>
    <n v="91.646235255731156"/>
    <n v="18.329247051146233"/>
    <n v="59.319495647995758"/>
    <n v="59.319495647995758"/>
    <s v="2. Riesgo (&gt;=40 y &lt;60)"/>
  </r>
  <r>
    <s v="20400"/>
    <x v="2"/>
    <x v="8"/>
    <x v="409"/>
    <s v="Rural"/>
    <n v="6"/>
    <s v="G1"/>
    <n v="0"/>
    <n v="165.832606"/>
    <n v="29000.488540750001"/>
    <n v="54659.321539249999"/>
    <n v="24433.909795129999"/>
    <n v="189.66791711000002"/>
    <n v="86122.995268839994"/>
    <n v="42802.021003230002"/>
    <n v="25129.87271774"/>
    <n v="8218.3119016300006"/>
    <n v="1926.0594860699998"/>
    <n v="-7765.7181217000034"/>
    <n v="0"/>
    <n v="0"/>
    <n v="742814.75070199999"/>
    <n v="62498.625270999997"/>
    <s v="NO"/>
    <n v="72.147626950719555"/>
    <n v="80"/>
    <n v="35542.376400000001"/>
    <n v="24296.994933240007"/>
    <n v="45513.47884484"/>
    <n v="39497.070744839992"/>
    <n v="29166.32114675"/>
    <n v="54659.321539249999"/>
    <n v="-5839.6586356300031"/>
    <n v="54659.321539249999"/>
    <n v="53.360196075258862"/>
    <n v="46.639803924741138"/>
    <n v="49.698713879632244"/>
    <n v="58.468502693346771"/>
    <n v="8.4137566212754162"/>
    <n v="91.586243378724589"/>
    <n v="32.703356654203922"/>
    <n v="40"/>
    <n v="-10.683737871566219"/>
    <n v="60"/>
    <n v="59.3389099993625"/>
    <n v="47.471127999490001"/>
    <n v="0"/>
    <n v="0"/>
    <n v="68.360637059822508"/>
    <n v="60"/>
    <n v="86.781041017518035"/>
    <n v="80"/>
    <n v="0"/>
    <n v="2"/>
    <n v="46.666666666666664"/>
    <n v="48.666666666666664"/>
    <n v="9.7333333333333343"/>
    <n v="56.804461332823337"/>
    <n v="57.204461332823335"/>
    <s v="2. Riesgo (&gt;=40 y &lt;60)"/>
  </r>
  <r>
    <s v="20443"/>
    <x v="2"/>
    <x v="8"/>
    <x v="410"/>
    <s v="Intermedio"/>
    <n v="6"/>
    <s v="G4"/>
    <n v="0"/>
    <n v="2042.2101130000001"/>
    <n v="12207.139772"/>
    <n v="15664.392975999999"/>
    <n v="1280.5808890000001"/>
    <n v="22.382359000000001"/>
    <n v="12420.397156999999"/>
    <n v="1605.3926489999999"/>
    <n v="3345.1733610000001"/>
    <n v="1509.2585340000001"/>
    <n v="89.419711000000007"/>
    <n v="1408.0809919999992"/>
    <n v="286.467108"/>
    <n v="0"/>
    <n v="55345.909388699998"/>
    <n v="4453.6495578800004"/>
    <s v="Si"/>
    <n v="59.75128027345955"/>
    <n v="80"/>
    <n v="753.54382899999996"/>
    <n v="1302.963248"/>
    <n v="12420.397156999999"/>
    <n v="12038.291018"/>
    <n v="14249.349885"/>
    <n v="15664.392975999999"/>
    <n v="1783.9678109999993"/>
    <n v="15664.392975999999"/>
    <n v="90.966499032755124"/>
    <n v="9.0335009672448763"/>
    <n v="12.925453419138197"/>
    <n v="20.982818324977764"/>
    <n v="8.0469353689747205"/>
    <n v="91.953064631025285"/>
    <n v="45.117498291593023"/>
    <n v="70"/>
    <n v="11.388681410976366"/>
    <n v="60"/>
    <n v="50.393876784649578"/>
    <n v="40.315101427719668"/>
    <n v="20.24871972654045"/>
    <n v="88.071705385569075"/>
    <n v="172.91140844841291"/>
    <n v="0"/>
    <n v="96.923559414646832"/>
    <n v="100"/>
    <n v="0"/>
    <n v="0"/>
    <n v="62.690568461856365"/>
    <n v="62.690568461856365"/>
    <n v="12.538113692371274"/>
    <n v="52.853215120090944"/>
    <n v="52.853215120090944"/>
    <s v="2. Riesgo (&gt;=40 y &lt;60)"/>
  </r>
  <r>
    <s v="20517"/>
    <x v="2"/>
    <x v="8"/>
    <x v="411"/>
    <s v="Rural"/>
    <n v="6"/>
    <s v="G4"/>
    <n v="0"/>
    <n v="1555.0457550000001"/>
    <n v="19697.123606910001"/>
    <n v="23888.67220262"/>
    <n v="2268.0182908400002"/>
    <n v="23.492279620000001"/>
    <n v="20731.75195754"/>
    <n v="1462.2389582000001"/>
    <n v="3854.6183589600005"/>
    <n v="856.82188512000039"/>
    <n v="0"/>
    <n v="774.27703423999992"/>
    <n v="0"/>
    <n v="0"/>
    <n v="38824.58102084"/>
    <n v="15019.052722879998"/>
    <s v="Si"/>
    <n v="79.95769620745962"/>
    <n v="80"/>
    <n v="1969.0791959999999"/>
    <n v="2291.5105704600005"/>
    <n v="20116.59869454"/>
    <n v="19874.305555640003"/>
    <n v="21252.169361910001"/>
    <n v="23888.67220262"/>
    <n v="774.27703423999992"/>
    <n v="23888.67220262"/>
    <n v="88.96337637208299"/>
    <n v="11.03662362791701"/>
    <n v="7.0531374347655822"/>
    <n v="11.449865363767906"/>
    <n v="38.684390991413842"/>
    <n v="61.315609008586158"/>
    <n v="22.228449234885503"/>
    <n v="30"/>
    <n v="3.241189077704707"/>
    <n v="100"/>
    <n v="42.76041960005422"/>
    <n v="34.208335680043376"/>
    <n v="4.2303792540380414E-2"/>
    <n v="0.18400013450851274"/>
    <n v="116.37472860995078"/>
    <n v="80"/>
    <n v="98.795556134617527"/>
    <n v="100"/>
    <n v="0"/>
    <n v="0"/>
    <n v="60.0613333781695"/>
    <n v="60.0613333781695"/>
    <n v="12.012266675633901"/>
    <n v="46.220602355677279"/>
    <n v="46.220602355677279"/>
    <s v="2. Riesgo (&gt;=40 y &lt;60)"/>
  </r>
  <r>
    <s v="20550"/>
    <x v="2"/>
    <x v="8"/>
    <x v="412"/>
    <s v="Rural"/>
    <n v="6"/>
    <s v="G3"/>
    <n v="0"/>
    <n v="1754.232272"/>
    <n v="19008.569680000001"/>
    <n v="24937.134836609999"/>
    <n v="3791.4330617000001"/>
    <n v="49.879597439999998"/>
    <n v="24849.515176000001"/>
    <n v="6138.6267619700002"/>
    <n v="5601.5622131399996"/>
    <n v="2904.4160712799999"/>
    <n v="145.02569500000001"/>
    <n v="2031.1471547499968"/>
    <n v="1122.7662119000001"/>
    <n v="0"/>
    <n v="101101.52521544999"/>
    <n v="26341.251060179999"/>
    <s v="NO"/>
    <n v="68.36669332102899"/>
    <n v="80"/>
    <n v="3841.1"/>
    <n v="2963.52504314"/>
    <n v="20208.841540000001"/>
    <n v="19335.631387429999"/>
    <n v="20762.801952000002"/>
    <n v="24937.134836609999"/>
    <n v="3298.9390616499968"/>
    <n v="24937.134836609999"/>
    <n v="83.260575395046203"/>
    <n v="16.739424604953797"/>
    <n v="24.703205348242644"/>
    <n v="42.396442062270275"/>
    <n v="26.054256851265205"/>
    <n v="73.945743148734792"/>
    <n v="51.850108251353454"/>
    <n v="70"/>
    <n v="13.229022031860902"/>
    <n v="60"/>
    <n v="52.616321963191773"/>
    <n v="42.09305757055342"/>
    <n v="0"/>
    <n v="0"/>
    <n v="77.153030203327177"/>
    <n v="70"/>
    <n v="95.679068734139804"/>
    <n v="100"/>
    <n v="0"/>
    <n v="0"/>
    <n v="56.666666666666664"/>
    <n v="56.666666666666664"/>
    <n v="11.333333333333334"/>
    <n v="53.426390903886755"/>
    <n v="53.426390903886755"/>
    <s v="2. Riesgo (&gt;=40 y &lt;60)"/>
  </r>
  <r>
    <s v="20570"/>
    <x v="2"/>
    <x v="8"/>
    <x v="413"/>
    <s v="Rural disperso"/>
    <n v="6"/>
    <s v="G5"/>
    <n v="0"/>
    <n v="2690.8449540000001"/>
    <n v="30557.198885199999"/>
    <n v="34957.428665120002"/>
    <n v="1201.0128795999999"/>
    <n v="7.7478668200000005"/>
    <n v="42840.341153180001"/>
    <n v="13525.11705929"/>
    <n v="3899.6057004200002"/>
    <n v="1512.7491355100001"/>
    <n v="1.21494905"/>
    <n v="302.25372403000074"/>
    <n v="537.98003908999999"/>
    <n v="0"/>
    <n v="91332.470047210008"/>
    <n v="2749.8890292600004"/>
    <s v="Si"/>
    <n v="66.220476836239826"/>
    <n v="80"/>
    <n v="1681.6156759999999"/>
    <n v="1208.7607464199998"/>
    <n v="32268.318376180003"/>
    <n v="31765.620016810004"/>
    <n v="33248.0438392"/>
    <n v="34957.428665120002"/>
    <n v="841.4487121700007"/>
    <n v="34957.428665120002"/>
    <n v="95.110095647207601"/>
    <n v="4.8899043527923993"/>
    <n v="31.570983552464174"/>
    <n v="49.850307695606546"/>
    <n v="3.0108558630228384"/>
    <n v="96.98914413697716"/>
    <n v="38.792361375076254"/>
    <n v="50"/>
    <n v="2.4070669505780486"/>
    <n v="100"/>
    <n v="60.345871237075222"/>
    <n v="48.276696989660181"/>
    <n v="13.779523163760174"/>
    <n v="59.933967224685141"/>
    <n v="71.880915697410515"/>
    <n v="70"/>
    <n v="98.442130285471947"/>
    <n v="100"/>
    <n v="0"/>
    <n v="0"/>
    <n v="76.644655741561721"/>
    <n v="76.644655741561721"/>
    <n v="15.328931148312344"/>
    <n v="63.605628137972523"/>
    <n v="63.605628137972523"/>
    <s v="3. Vulnerable (&gt;=60 y &lt;70)"/>
  </r>
  <r>
    <s v="20614"/>
    <x v="2"/>
    <x v="8"/>
    <x v="414"/>
    <s v="Rural"/>
    <n v="6"/>
    <s v="G3"/>
    <n v="0"/>
    <n v="1686.988384"/>
    <n v="8996.2039229999991"/>
    <n v="16269.009224999998"/>
    <n v="3806.5767230000001"/>
    <n v="182.971675"/>
    <n v="31427.720458880001"/>
    <n v="16503.800840129999"/>
    <n v="5676.5367820000001"/>
    <n v="3511.6857421899999"/>
    <n v="15.265159220000001"/>
    <n v="-5285.5015126900034"/>
    <n v="0"/>
    <n v="0"/>
    <n v="92553.997825479993"/>
    <n v="12635.976013209998"/>
    <s v="Si"/>
    <n v="44.078443381492797"/>
    <n v="80"/>
    <n v="2996.6469999999999"/>
    <n v="3989.5483979999999"/>
    <n v="19389.659697880004"/>
    <n v="12888.53564654"/>
    <n v="10683.192306999999"/>
    <n v="16269.009224999998"/>
    <n v="-5270.2363534700035"/>
    <n v="16269.009224999998"/>
    <n v="65.665906013400772"/>
    <n v="34.334093986599228"/>
    <n v="52.513515454369511"/>
    <n v="90.125398063198858"/>
    <n v="13.652544795565094"/>
    <n v="86.347455204434908"/>
    <n v="61.863172512602596"/>
    <n v="80"/>
    <n v="-32.394328877577998"/>
    <n v="0"/>
    <n v="58.161389450846606"/>
    <n v="46.529111560677286"/>
    <n v="35.921556618507203"/>
    <n v="100"/>
    <n v="133.13374574983308"/>
    <n v="60"/>
    <n v="66.471180244329858"/>
    <n v="60"/>
    <n v="7.2640178276018652E-2"/>
    <n v="0"/>
    <n v="73.333333333333329"/>
    <n v="73.405973511609346"/>
    <n v="14.68119470232187"/>
    <n v="61.195778227343951"/>
    <n v="61.210306262999154"/>
    <s v="3. Vulnerable (&gt;=60 y &lt;70)"/>
  </r>
  <r>
    <s v="20621"/>
    <x v="2"/>
    <x v="8"/>
    <x v="415"/>
    <s v="Rural"/>
    <n v="6"/>
    <s v="G3"/>
    <n v="0"/>
    <n v="1285.2185219999999"/>
    <n v="22399.51035543"/>
    <n v="29261.80726854"/>
    <n v="5123.3622554899994"/>
    <n v="45.915627960000002"/>
    <n v="25780.343955880002"/>
    <n v="2105.1245309999999"/>
    <n v="6478.854483449999"/>
    <n v="2148.9430992999996"/>
    <n v="401.25504999999998"/>
    <n v="-848.44807149000189"/>
    <n v="2945.14469616"/>
    <n v="2.2604880000000001"/>
    <n v="108589.543146"/>
    <n v="26381.804722000001"/>
    <s v="Si"/>
    <n v="63.249167083870894"/>
    <n v="80"/>
    <n v="4565.9539999999997"/>
    <n v="5169.2778834499995"/>
    <n v="25780.343955879998"/>
    <n v="21816.707515519996"/>
    <n v="23684.72887743"/>
    <n v="29261.80726854"/>
    <n v="2497.9516746699983"/>
    <n v="29264.06775654"/>
    <n v="80.940758921934261"/>
    <n v="19.059241078065739"/>
    <n v="8.1656184828358782"/>
    <n v="14.014099224365729"/>
    <n v="24.294977175223341"/>
    <n v="75.705022824776663"/>
    <n v="33.168565597350543"/>
    <n v="40"/>
    <n v="8.5359003931083723"/>
    <n v="80"/>
    <n v="45.755672625441626"/>
    <n v="36.604538100353302"/>
    <n v="16.750832916129106"/>
    <n v="72.857664162269984"/>
    <n v="113.21353398325957"/>
    <n v="80"/>
    <n v="84.625354699908982"/>
    <n v="80"/>
    <n v="0"/>
    <n v="0"/>
    <n v="77.619221387423337"/>
    <n v="77.619221387423337"/>
    <n v="15.523844277484669"/>
    <n v="52.128382377837973"/>
    <n v="52.128382377837973"/>
    <s v="2. Riesgo (&gt;=40 y &lt;60)"/>
  </r>
  <r>
    <s v="20710"/>
    <x v="2"/>
    <x v="8"/>
    <x v="416"/>
    <s v="Rural"/>
    <n v="6"/>
    <s v="G1"/>
    <n v="0"/>
    <n v="1117.2398499999999"/>
    <n v="16793.056911340002"/>
    <n v="25091.964786740002"/>
    <n v="6530.6009309999999"/>
    <n v="290.60583270999996"/>
    <n v="19039.970244370001"/>
    <n v="2343.8933699999998"/>
    <n v="7988.3807617100001"/>
    <n v="5048.8280907099997"/>
    <n v="220.97589099999999"/>
    <n v="4405.2632213700017"/>
    <n v="0"/>
    <n v="0"/>
    <n v="69064.371308339993"/>
    <n v="7151.2066327600005"/>
    <s v="NO"/>
    <n v="46.185390834594635"/>
    <n v="80"/>
    <n v="8940"/>
    <n v="5604.9620507099999"/>
    <n v="17747.148894370002"/>
    <n v="17577.368565370001"/>
    <n v="17910.296761340003"/>
    <n v="25091.964786740002"/>
    <n v="4626.2391123700017"/>
    <n v="25091.964786740002"/>
    <n v="71.378614283743957"/>
    <n v="28.621385716256043"/>
    <n v="12.310383576849729"/>
    <n v="14.482662409784202"/>
    <n v="10.354407775368315"/>
    <n v="89.645592224631685"/>
    <n v="63.202146233565898"/>
    <n v="80"/>
    <n v="18.437133766482749"/>
    <n v="40"/>
    <n v="50.549928070134385"/>
    <n v="40.439942456107509"/>
    <n v="0"/>
    <n v="0"/>
    <n v="62.695324952013429"/>
    <n v="60"/>
    <n v="99.0433374396613"/>
    <n v="100"/>
    <n v="0"/>
    <n v="0"/>
    <n v="53.333333333333336"/>
    <n v="53.333333333333336"/>
    <n v="10.666666666666668"/>
    <n v="51.106609122774174"/>
    <n v="51.106609122774174"/>
    <s v="2. Riesgo (&gt;=40 y &lt;60)"/>
  </r>
  <r>
    <s v="20750"/>
    <x v="2"/>
    <x v="8"/>
    <x v="417"/>
    <s v="Rural"/>
    <n v="6"/>
    <s v="G4"/>
    <n v="0"/>
    <n v="1497.5701309999999"/>
    <n v="17032.037853909998"/>
    <n v="20339.071220899998"/>
    <n v="1685.4025065000001"/>
    <n v="7.3052989999999998"/>
    <n v="20936.237177520001"/>
    <n v="4861.4375714199996"/>
    <n v="3190.2779365000001"/>
    <n v="942.67015301999982"/>
    <n v="260.44600320000001"/>
    <n v="-1452.441349100005"/>
    <n v="723.89329653999994"/>
    <n v="0"/>
    <n v="60680.689724999997"/>
    <n v="23660.458166"/>
    <s v="Si"/>
    <n v="61.260235009363299"/>
    <n v="80"/>
    <n v="2540"/>
    <n v="1371.0326845"/>
    <n v="19543.904786520001"/>
    <n v="17326.126320170002"/>
    <n v="18529.607984909999"/>
    <n v="20339.071220899998"/>
    <n v="-468.10204936000514"/>
    <n v="20339.071220899998"/>
    <n v="91.103510989574431"/>
    <n v="8.8964890104255687"/>
    <n v="23.220206812711798"/>
    <n v="37.695032059620253"/>
    <n v="38.991742304227742"/>
    <n v="61.008257695772258"/>
    <n v="29.548214035990458"/>
    <n v="40"/>
    <n v="-2.3014917656564053"/>
    <n v="100"/>
    <n v="49.519955753163615"/>
    <n v="39.615964602530894"/>
    <n v="18.739764990636701"/>
    <n v="81.508514293221424"/>
    <n v="53.97766474409449"/>
    <n v="50"/>
    <n v="88.652326694306936"/>
    <n v="80"/>
    <n v="0"/>
    <n v="0"/>
    <n v="70.502838097740479"/>
    <n v="70.502838097740479"/>
    <n v="14.100567619548096"/>
    <n v="53.716532222078989"/>
    <n v="53.716532222078989"/>
    <s v="2. Riesgo (&gt;=40 y &lt;60)"/>
  </r>
  <r>
    <s v="20770"/>
    <x v="2"/>
    <x v="8"/>
    <x v="418"/>
    <s v="Rural"/>
    <n v="6"/>
    <s v="G1"/>
    <n v="0"/>
    <n v="1393.2160449999999"/>
    <n v="17945.128593470003"/>
    <n v="38956.851393970006"/>
    <n v="11840.847785739999"/>
    <n v="1234.5034981900001"/>
    <n v="28419.127733430003"/>
    <n v="8214.0349899300018"/>
    <n v="14501.300053930001"/>
    <n v="9863.103229960001"/>
    <n v="221.762767"/>
    <n v="9107.5438805700032"/>
    <n v="0"/>
    <n v="0"/>
    <n v="96542.350653469999"/>
    <n v="16675.203813559998"/>
    <s v="Si"/>
    <n v="30.797607641628883"/>
    <n v="80"/>
    <n v="11557.618925000001"/>
    <n v="13075.35128393"/>
    <n v="25211.110689429999"/>
    <n v="23411.077446350002"/>
    <n v="19338.344638470004"/>
    <n v="38956.851393970006"/>
    <n v="9329.3066475700034"/>
    <n v="38956.851393970006"/>
    <n v="49.640419968497042"/>
    <n v="50.359580031502958"/>
    <n v="28.903191776247457"/>
    <n v="34.003422106832758"/>
    <n v="17.272423657275684"/>
    <n v="82.727576342724319"/>
    <n v="68.015303409207078"/>
    <n v="100"/>
    <n v="23.947794325631904"/>
    <n v="20"/>
    <n v="57.418115696212013"/>
    <n v="45.934492556969616"/>
    <n v="49.202392358371114"/>
    <n v="100"/>
    <n v="113.13187749811537"/>
    <n v="80"/>
    <n v="92.860158898772056"/>
    <n v="100"/>
    <n v="0"/>
    <n v="0"/>
    <n v="93.333333333333329"/>
    <n v="93.333333333333329"/>
    <n v="18.666666666666668"/>
    <n v="64.601159223636287"/>
    <n v="64.601159223636287"/>
    <s v="3. Vulnerable (&gt;=60 y &lt;70)"/>
  </r>
  <r>
    <s v="20787"/>
    <x v="2"/>
    <x v="8"/>
    <x v="419"/>
    <s v="Rural"/>
    <n v="6"/>
    <s v="G4"/>
    <n v="0"/>
    <n v="2209.9374640000001"/>
    <n v="16922.900334329999"/>
    <n v="22451.402185090003"/>
    <n v="2798.61898131"/>
    <n v="16.15380313"/>
    <n v="18890.53026086"/>
    <n v="2202.7948679800002"/>
    <n v="5024.7102484400002"/>
    <n v="3214.78376398"/>
    <n v="0"/>
    <n v="2296.1035687700023"/>
    <n v="2348.0489249899997"/>
    <n v="0"/>
    <n v="49416.931883900004"/>
    <n v="20904.61239953"/>
    <s v="Si"/>
    <n v="46.585240347253446"/>
    <n v="80"/>
    <n v="2498.15"/>
    <n v="2814.7727844400001"/>
    <n v="18345.372131859996"/>
    <n v="17471.792595639999"/>
    <n v="19132.837798329998"/>
    <n v="22451.402185090003"/>
    <n v="4644.1524937600025"/>
    <n v="22451.402185090003"/>
    <n v="85.2188992054854"/>
    <n v="14.7811007945146"/>
    <n v="11.660841901002927"/>
    <n v="18.929883478033265"/>
    <n v="42.30252992768397"/>
    <n v="57.69747007231603"/>
    <n v="63.979485483328709"/>
    <n v="80"/>
    <n v="20.685356110382223"/>
    <n v="20"/>
    <n v="38.281690868972774"/>
    <n v="30.625352695178222"/>
    <n v="33.414759652746554"/>
    <n v="100"/>
    <n v="112.67429035246082"/>
    <n v="80"/>
    <n v="95.238147637774702"/>
    <n v="100"/>
    <n v="0"/>
    <n v="0"/>
    <n v="93.333333333333329"/>
    <n v="93.333333333333329"/>
    <n v="18.666666666666668"/>
    <n v="49.292019361844893"/>
    <n v="49.292019361844893"/>
    <s v="2. Riesgo (&gt;=40 y &lt;60)"/>
  </r>
  <r>
    <s v="23001"/>
    <x v="2"/>
    <x v="9"/>
    <x v="420"/>
    <s v="Ciudades y aglomeraciones"/>
    <n v="1"/>
    <s v="C"/>
    <n v="1"/>
    <n v="0"/>
    <n v="666012.46413453005"/>
    <n v="851547.60460299009"/>
    <n v="119418.15336428001"/>
    <n v="27036.22323068"/>
    <n v="754691.79222162999"/>
    <n v="107643.79961260001"/>
    <n v="149609.21603876"/>
    <n v="85191.573649639991"/>
    <n v="4332.8813925900004"/>
    <n v="58795.779448239948"/>
    <n v="98936.552297100003"/>
    <n v="0"/>
    <n v="1994164.65215773"/>
    <n v="332770.21345923998"/>
    <s v="Si"/>
    <n v="30.546352291566929"/>
    <n v="65"/>
    <n v="205783.211102"/>
    <n v="127458.90050896"/>
    <n v="728334.18276562984"/>
    <n v="683528.26041621983"/>
    <n v="666012.46413453005"/>
    <n v="851547.60460299009"/>
    <n v="162065.21313792997"/>
    <n v="851547.60460299009"/>
    <n v="78.212006062190667"/>
    <n v="21.787993937809333"/>
    <n v="14.263279489991895"/>
    <n v="59.076809812851515"/>
    <n v="16.687198476774487"/>
    <n v="83.312801523225517"/>
    <n v="56.942731140018132"/>
    <n v="80"/>
    <n v="19.031844169591466"/>
    <n v="40"/>
    <n v="56.835521054777267"/>
    <n v="45.468416843821814"/>
    <n v="34.453647708433067"/>
    <n v="100"/>
    <n v="61.938435028979498"/>
    <n v="60"/>
    <n v="93.848164289190294"/>
    <n v="100"/>
    <n v="0"/>
    <n v="0"/>
    <n v="86.666666666666671"/>
    <n v="86.666666666666671"/>
    <n v="17.333333333333336"/>
    <n v="62.801750177155149"/>
    <n v="62.801750177155149"/>
    <s v="3. Vulnerable (&gt;=60 y &lt;70)"/>
  </r>
  <r>
    <s v="23068"/>
    <x v="2"/>
    <x v="9"/>
    <x v="421"/>
    <s v="Intermedio"/>
    <n v="6"/>
    <s v="G4"/>
    <n v="0"/>
    <n v="2731.6110549999999"/>
    <n v="46188.681670999998"/>
    <n v="56096.891067999997"/>
    <n v="5798.967392999999"/>
    <n v="21.872872999999998"/>
    <n v="56700.059700999991"/>
    <n v="9492.8271219999988"/>
    <n v="8579.1633389999988"/>
    <n v="5449.5083319999994"/>
    <n v="0"/>
    <n v="2608.5448609999949"/>
    <n v="3677.5074180000001"/>
    <n v="0"/>
    <n v="219509.28191200001"/>
    <n v="7894.8959869999999"/>
    <s v="Si"/>
    <n v="58.021210542162422"/>
    <n v="80"/>
    <n v="5568.65"/>
    <n v="5055.3335209999996"/>
    <n v="50358.691200000001"/>
    <n v="49834.110056999998"/>
    <n v="48920.292726"/>
    <n v="56096.891067999997"/>
    <n v="6286.052278999995"/>
    <n v="56096.891067999997"/>
    <n v="87.206780615880106"/>
    <n v="12.793219384119894"/>
    <n v="16.742181881393289"/>
    <n v="27.17878819329129"/>
    <n v="3.5966114590840026"/>
    <n v="96.403388540915998"/>
    <n v="63.520277172333259"/>
    <n v="80"/>
    <n v="11.205705270511544"/>
    <n v="60"/>
    <n v="55.275079223665429"/>
    <n v="44.220063378932345"/>
    <n v="21.978789457837578"/>
    <n v="95.596635046755324"/>
    <n v="90.782030132976573"/>
    <n v="100"/>
    <n v="98.958310610344043"/>
    <n v="100"/>
    <n v="0"/>
    <n v="0"/>
    <n v="98.53221168225177"/>
    <n v="98.53221168225177"/>
    <n v="19.706442336450355"/>
    <n v="63.926505715382703"/>
    <n v="63.926505715382703"/>
    <s v="3. Vulnerable (&gt;=60 y &lt;70)"/>
  </r>
  <r>
    <s v="23079"/>
    <x v="2"/>
    <x v="9"/>
    <x v="203"/>
    <s v="Rural"/>
    <n v="6"/>
    <s v="G3"/>
    <n v="0"/>
    <n v="2638.201536"/>
    <n v="20866.023660900002"/>
    <n v="30893.320505780001"/>
    <n v="5819.1932941899995"/>
    <n v="4.6468340000000001"/>
    <n v="35882.238424270006"/>
    <n v="14984.983236610002"/>
    <n v="9439.0308301900004"/>
    <n v="6369.7608538600007"/>
    <n v="237.82442825000001"/>
    <n v="-2150.8002398199969"/>
    <n v="0"/>
    <n v="0"/>
    <n v="74183.193521520006"/>
    <n v="15333.061519969999"/>
    <s v="Si"/>
    <n v="55.817511438209252"/>
    <n v="80"/>
    <n v="3550"/>
    <n v="5361.0511787999994"/>
    <n v="29974.85076927"/>
    <n v="25934.23140841"/>
    <n v="23504.225196900003"/>
    <n v="30893.320505780001"/>
    <n v="-1912.9758115699969"/>
    <n v="30893.320505780001"/>
    <n v="76.081899945013902"/>
    <n v="23.918100054986098"/>
    <n v="41.761561972327982"/>
    <n v="71.672546846867661"/>
    <n v="20.669185016309644"/>
    <n v="79.33081498369036"/>
    <n v="67.483208482451616"/>
    <n v="100"/>
    <n v="-6.1921987674069801"/>
    <n v="80"/>
    <n v="70.984292377108815"/>
    <n v="56.787433901687052"/>
    <n v="24.182488561790748"/>
    <n v="100"/>
    <n v="151.01552616338026"/>
    <n v="0"/>
    <n v="86.519968382953834"/>
    <n v="80"/>
    <n v="0"/>
    <n v="0"/>
    <n v="60"/>
    <n v="60"/>
    <n v="12"/>
    <n v="68.787433901687052"/>
    <n v="68.787433901687052"/>
    <s v="3. Vulnerable (&gt;=60 y &lt;70)"/>
  </r>
  <r>
    <s v="23090"/>
    <x v="2"/>
    <x v="9"/>
    <x v="422"/>
    <s v="Rural"/>
    <n v="6"/>
    <s v="G5"/>
    <n v="0"/>
    <n v="3558.1927380000002"/>
    <n v="21493.919450590001"/>
    <n v="29723.764617460001"/>
    <n v="3262.8356611400004"/>
    <n v="116.036739"/>
    <n v="25333.260537819999"/>
    <n v="6917.89468493"/>
    <n v="6937.0651381400003"/>
    <n v="2724.1160606900012"/>
    <n v="336.72892754000003"/>
    <n v="1846.7376041900061"/>
    <n v="93.025274690000003"/>
    <n v="0"/>
    <n v="47309.056324040001"/>
    <n v="15460.47990368"/>
    <s v="Si"/>
    <n v="60.923413499849318"/>
    <n v="80"/>
    <n v="2213.0050000000001"/>
    <n v="3378.8724001400001"/>
    <n v="23664.077935819998"/>
    <n v="23011.02163282"/>
    <n v="25052.112188590003"/>
    <n v="29723.764617460001"/>
    <n v="2276.491806420006"/>
    <n v="29723.764617460001"/>
    <n v="84.283106500830556"/>
    <n v="15.716893499169444"/>
    <n v="27.307557487920999"/>
    <n v="43.118395121461944"/>
    <n v="32.679746976529287"/>
    <n v="67.320253023470713"/>
    <n v="39.268999302209295"/>
    <n v="50"/>
    <n v="7.6588273245939202"/>
    <n v="80"/>
    <n v="51.231108328820426"/>
    <n v="40.984886663056344"/>
    <n v="19.076586500150682"/>
    <n v="82.973517767715492"/>
    <n v="152.68254704078842"/>
    <n v="0"/>
    <n v="97.240305306755786"/>
    <n v="100"/>
    <n v="0.45959800213056123"/>
    <n v="0"/>
    <n v="60.991172589238495"/>
    <n v="61.450770591369057"/>
    <n v="12.290154118273811"/>
    <n v="53.183121180904045"/>
    <n v="53.275040781330155"/>
    <s v="2. Riesgo (&gt;=40 y &lt;60)"/>
  </r>
  <r>
    <s v="23162"/>
    <x v="2"/>
    <x v="9"/>
    <x v="423"/>
    <s v="Intermedio"/>
    <n v="6"/>
    <s v="G3"/>
    <n v="0"/>
    <n v="2492.916725"/>
    <n v="73568.707680000007"/>
    <n v="95588.05954100001"/>
    <n v="14117.780344000001"/>
    <n v="3784.3376579999999"/>
    <n v="95773.158446999994"/>
    <n v="18652.283445000001"/>
    <n v="20637.166811999999"/>
    <n v="12627.861449999999"/>
    <n v="487.58271500000001"/>
    <n v="-3693.2161879999912"/>
    <n v="8185.2707300000002"/>
    <n v="0"/>
    <n v="253541.848482"/>
    <n v="79574.339168999999"/>
    <s v="Si"/>
    <n v="52.182127495278458"/>
    <n v="80"/>
    <n v="16121.092785000001"/>
    <n v="16320.13005"/>
    <n v="91271.970367000002"/>
    <n v="84983.831923999998"/>
    <n v="76061.62440500001"/>
    <n v="95588.05954100001"/>
    <n v="4979.6372570000094"/>
    <n v="95588.05954100001"/>
    <n v="79.572307221463532"/>
    <n v="20.427692778536468"/>
    <n v="19.475481175993593"/>
    <n v="33.424452319973383"/>
    <n v="31.385090723849206"/>
    <n v="68.614909276150797"/>
    <n v="61.189898618531352"/>
    <n v="80"/>
    <n v="5.2094762472546305"/>
    <n v="80"/>
    <n v="56.493410874932138"/>
    <n v="45.194728699945713"/>
    <n v="27.817872504721542"/>
    <n v="100"/>
    <n v="101.23463879064821"/>
    <n v="100"/>
    <n v="93.110548158743896"/>
    <n v="100"/>
    <n v="0"/>
    <n v="0"/>
    <n v="100"/>
    <n v="100"/>
    <n v="20"/>
    <n v="65.194728699945713"/>
    <n v="65.194728699945713"/>
    <s v="3. Vulnerable (&gt;=60 y &lt;70)"/>
  </r>
  <r>
    <s v="23168"/>
    <x v="2"/>
    <x v="9"/>
    <x v="424"/>
    <s v="Rural disperso"/>
    <n v="6"/>
    <s v="G5"/>
    <n v="0"/>
    <n v="2444.4618403600002"/>
    <n v="17019.568363999999"/>
    <n v="21365.714380220001"/>
    <n v="1514.5446415000001"/>
    <n v="6.74261336"/>
    <n v="17982.031354619998"/>
    <n v="2524.29972954"/>
    <n v="3965.7490952200005"/>
    <n v="1958.3683172800004"/>
    <n v="0"/>
    <n v="1376.3022476600017"/>
    <n v="11.776256630000001"/>
    <n v="0"/>
    <n v="30791.560828310001"/>
    <n v="27050.390021409999"/>
    <s v="Si"/>
    <n v="62.343717515196666"/>
    <n v="80"/>
    <n v="616.66"/>
    <n v="1124.0562638599999"/>
    <n v="17982.031354620001"/>
    <n v="17866.757377620004"/>
    <n v="19464.030204359999"/>
    <n v="21365.714380220001"/>
    <n v="1388.0785042900018"/>
    <n v="21365.714380220001"/>
    <n v="91.099365356954564"/>
    <n v="8.9006346430454357"/>
    <s v="N.D."/>
    <n v="0"/>
    <n v="87.850012450618152"/>
    <n v="12.149987549381848"/>
    <n v="49.382052930188202"/>
    <n v="70"/>
    <n v="6.4967568113475309"/>
    <n v="80"/>
    <n v="34.210124438485458"/>
    <n v="27.368099550788369"/>
    <n v="17.656282484803334"/>
    <n v="76.795912541956156"/>
    <n v="182.28136474880807"/>
    <n v="0"/>
    <n v="99.358949082410646"/>
    <n v="100"/>
    <n v="0"/>
    <n v="0"/>
    <n v="58.931970847318723"/>
    <n v="58.931970847318723"/>
    <n v="11.786394169463746"/>
    <n v="39.154493720252113"/>
    <n v="39.154493720252113"/>
    <s v="1. Deterioro (&lt;40)"/>
  </r>
  <r>
    <s v="23182"/>
    <x v="2"/>
    <x v="9"/>
    <x v="425"/>
    <s v="Intermedio"/>
    <n v="6"/>
    <s v="G5"/>
    <n v="0"/>
    <n v="1536.29306"/>
    <n v="42732.065471000002"/>
    <n v="52746.316712"/>
    <n v="7715.4600060000002"/>
    <n v="108.799075"/>
    <n v="38546.982599000003"/>
    <n v="7975.594368"/>
    <n v="9427.0009649999993"/>
    <n v="5014.0489089999992"/>
    <n v="237.38369299999999"/>
    <n v="13823.026260999999"/>
    <n v="3309.0469990000001"/>
    <n v="0"/>
    <n v="142497.69426588001"/>
    <n v="67074.950238820005"/>
    <s v="Si"/>
    <n v="46.820052378003076"/>
    <n v="80"/>
    <n v="6451.1"/>
    <n v="7824.2590810000002"/>
    <n v="34510.338394999999"/>
    <n v="14439.524126"/>
    <n v="44268.358531000005"/>
    <n v="52746.316712"/>
    <n v="17369.456953000001"/>
    <n v="52746.316712"/>
    <n v="83.926919054290622"/>
    <n v="16.073080945709378"/>
    <n v="20.690580248444416"/>
    <n v="32.670245767654848"/>
    <n v="47.070902153453716"/>
    <n v="52.929097846546284"/>
    <n v="53.188165861188068"/>
    <n v="70"/>
    <n v="32.930179841445451"/>
    <n v="0"/>
    <n v="34.334484911982102"/>
    <n v="27.467587929585683"/>
    <n v="33.179947621996924"/>
    <n v="100"/>
    <n v="121.28565796530823"/>
    <n v="70"/>
    <n v="41.841154846780803"/>
    <n v="0"/>
    <n v="0"/>
    <n v="0"/>
    <n v="56.666666666666664"/>
    <n v="56.666666666666664"/>
    <n v="11.333333333333334"/>
    <n v="38.800921262919019"/>
    <n v="38.800921262919019"/>
    <s v="1. Deterioro (&lt;40)"/>
  </r>
  <r>
    <s v="23189"/>
    <x v="2"/>
    <x v="9"/>
    <x v="426"/>
    <s v="Intermedio"/>
    <n v="6"/>
    <s v="G3"/>
    <n v="0"/>
    <n v="3005.1337440000002"/>
    <n v="56632.986291469999"/>
    <n v="79272.486184599999"/>
    <n v="10292.447256700001"/>
    <n v="79.153853999999995"/>
    <n v="86462.968436590003"/>
    <n v="30015.587636910001"/>
    <n v="13427.982352100002"/>
    <n v="8895.484181820002"/>
    <n v="0"/>
    <n v="8401.7526247299975"/>
    <n v="6419.2790709499996"/>
    <n v="0"/>
    <n v="307284.98688305001"/>
    <n v="57531.155737989997"/>
    <s v="Si"/>
    <n v="50.536076097039505"/>
    <n v="80"/>
    <n v="10217.669"/>
    <n v="8139.972278700001"/>
    <n v="66338.235389590001"/>
    <n v="64151.55324827"/>
    <n v="59638.120035469998"/>
    <n v="79272.486184599999"/>
    <n v="14821.031695679998"/>
    <n v="79272.486184599999"/>
    <n v="75.231802237906464"/>
    <n v="24.768197762093536"/>
    <n v="34.714963156652153"/>
    <n v="59.578945461405539"/>
    <n v="18.722410203491606"/>
    <n v="81.277589796508394"/>
    <n v="66.245873345438511"/>
    <n v="100"/>
    <n v="18.696312439560185"/>
    <n v="40"/>
    <n v="61.124946604001501"/>
    <n v="48.899957283201203"/>
    <n v="29.463923902960495"/>
    <n v="100"/>
    <n v="79.665648580904318"/>
    <n v="70"/>
    <n v="96.703737854228265"/>
    <n v="100"/>
    <n v="0"/>
    <n v="0"/>
    <n v="90"/>
    <n v="90"/>
    <n v="18"/>
    <n v="66.899957283201203"/>
    <n v="66.899957283201203"/>
    <s v="3. Vulnerable (&gt;=60 y &lt;70)"/>
  </r>
  <r>
    <s v="23300"/>
    <x v="2"/>
    <x v="9"/>
    <x v="427"/>
    <s v="Intermedio"/>
    <n v="6"/>
    <s v="G5"/>
    <n v="0"/>
    <n v="1763.486322"/>
    <n v="18942.834029000001"/>
    <n v="24056.451239000002"/>
    <n v="1629.6821210000001"/>
    <n v="14.172218000000001"/>
    <n v="23260.069704000001"/>
    <n v="5579.8517879999999"/>
    <n v="3407.3406610000002"/>
    <n v="869.53553900000043"/>
    <n v="58.805954999999997"/>
    <n v="1455.0463099999979"/>
    <n v="94.437634000000003"/>
    <n v="100"/>
    <n v="85788.520788210008"/>
    <n v="1733.7742663299998"/>
    <s v="NO"/>
    <n v="95.564079699130986"/>
    <n v="80"/>
    <n v="1925.65663"/>
    <n v="1506.498024"/>
    <n v="20063.599806999999"/>
    <n v="18847.497904"/>
    <n v="20706.320351000002"/>
    <n v="24056.451239000002"/>
    <n v="1608.2898989999981"/>
    <n v="24156.451239000002"/>
    <n v="86.073877419755036"/>
    <n v="13.926122580244964"/>
    <n v="23.988972771824674"/>
    <n v="37.878378796458136"/>
    <n v="2.0209863165845308"/>
    <n v="97.979013683415474"/>
    <n v="25.519477666339519"/>
    <n v="40"/>
    <n v="6.6578069894780443"/>
    <n v="80"/>
    <n v="53.956703012023716"/>
    <n v="43.165362409618979"/>
    <n v="0"/>
    <n v="0"/>
    <n v="78.232951842509948"/>
    <n v="70"/>
    <n v="93.938765153321526"/>
    <n v="100"/>
    <n v="0"/>
    <n v="0"/>
    <n v="56.666666666666664"/>
    <n v="56.666666666666664"/>
    <n v="11.333333333333334"/>
    <n v="54.498695742952314"/>
    <n v="54.498695742952314"/>
    <s v="2. Riesgo (&gt;=40 y &lt;60)"/>
  </r>
  <r>
    <s v="23350"/>
    <x v="2"/>
    <x v="9"/>
    <x v="428"/>
    <s v="Intermedio"/>
    <n v="6"/>
    <s v="G3"/>
    <n v="0"/>
    <n v="1652.11789"/>
    <n v="13400.580325000001"/>
    <n v="21554.269915500001"/>
    <n v="4997.9369661999999"/>
    <n v="86.367395000000002"/>
    <n v="24842.895942000003"/>
    <n v="11885.025319"/>
    <n v="6736.4222511999997"/>
    <n v="3124.1537371999998"/>
    <n v="191.50036"/>
    <n v="921.98040550000223"/>
    <n v="2845.7118753200002"/>
    <n v="0"/>
    <n v="79046.977677000003"/>
    <n v="7665.2311309999996"/>
    <s v="NO"/>
    <n v="67.829019069385595"/>
    <n v="80"/>
    <n v="3193.1748704000001"/>
    <n v="4453.4606261999998"/>
    <n v="17020.020995999999"/>
    <n v="15756.515706"/>
    <n v="15052.698215"/>
    <n v="21554.269915500001"/>
    <n v="3959.1926408200025"/>
    <n v="21554.269915500001"/>
    <n v="69.836270372467496"/>
    <n v="30.163729627532504"/>
    <n v="47.840740253260442"/>
    <n v="82.105829740340425"/>
    <n v="9.6970578208840514"/>
    <n v="90.302942179115945"/>
    <n v="46.377047350965498"/>
    <n v="70"/>
    <n v="18.36848409313501"/>
    <n v="40"/>
    <n v="62.514500309397782"/>
    <n v="50.011600247518231"/>
    <n v="0"/>
    <n v="0"/>
    <n v="139.4681095445965"/>
    <n v="60"/>
    <n v="92.576358805333172"/>
    <n v="100"/>
    <n v="0"/>
    <n v="0"/>
    <n v="53.333333333333336"/>
    <n v="53.333333333333336"/>
    <n v="10.666666666666668"/>
    <n v="60.678266914184903"/>
    <n v="60.678266914184903"/>
    <s v="3. Vulnerable (&gt;=60 y &lt;70)"/>
  </r>
  <r>
    <s v="23417"/>
    <x v="2"/>
    <x v="9"/>
    <x v="429"/>
    <s v="Intermedio"/>
    <n v="6"/>
    <s v="G4"/>
    <n v="0"/>
    <n v="3096.085454"/>
    <n v="207817.20147100001"/>
    <n v="228666.98215621003"/>
    <n v="14035.548681"/>
    <n v="526.42706899999996"/>
    <n v="228648.154002"/>
    <n v="21164.781424000001"/>
    <n v="17658.061203999998"/>
    <n v="7108.5925539999989"/>
    <n v="203.52227999999999"/>
    <n v="3671.7367502100242"/>
    <n v="3266.0400604800002"/>
    <n v="500"/>
    <n v="218490.43158954999"/>
    <n v="70819.115360640004"/>
    <s v="Si"/>
    <n v="72.750021662072996"/>
    <n v="80"/>
    <n v="15816.777813999999"/>
    <n v="10333.789041"/>
    <n v="214445.77675600001"/>
    <n v="212004.09280899999"/>
    <n v="210913.28692500002"/>
    <n v="228666.98215621003"/>
    <n v="7141.299090690025"/>
    <n v="229166.98215621003"/>
    <n v="92.236004051043167"/>
    <n v="7.7639959489568326"/>
    <n v="9.2564847139832462"/>
    <n v="15.026717499430999"/>
    <n v="32.412913849554208"/>
    <n v="67.587086150445799"/>
    <n v="40.256925558677544"/>
    <n v="50"/>
    <n v="3.1161989495599363"/>
    <n v="100"/>
    <n v="48.075559919766725"/>
    <n v="38.460447935813384"/>
    <n v="7.2499783379270042"/>
    <n v="31.533744594861723"/>
    <n v="65.334350412719289"/>
    <n v="60"/>
    <n v="98.861397979509661"/>
    <n v="100"/>
    <n v="0"/>
    <n v="0"/>
    <n v="63.844581531620577"/>
    <n v="63.844581531620577"/>
    <n v="12.768916306324115"/>
    <n v="51.2293642421375"/>
    <n v="51.2293642421375"/>
    <s v="2. Riesgo (&gt;=40 y &lt;60)"/>
  </r>
  <r>
    <s v="23419"/>
    <x v="2"/>
    <x v="9"/>
    <x v="430"/>
    <s v="Rural"/>
    <n v="6"/>
    <s v="G5"/>
    <n v="0"/>
    <n v="2436.7395700000002"/>
    <n v="19804.34803189"/>
    <n v="26984.905643600003"/>
    <n v="3205.23948595"/>
    <n v="268.592873"/>
    <n v="29665.073182429998"/>
    <n v="13199.306413899998"/>
    <n v="5910.8359089500009"/>
    <n v="2841.2392197200011"/>
    <n v="272.91279574999999"/>
    <n v="-1021.4123040599952"/>
    <n v="2490.4982164499997"/>
    <n v="0"/>
    <n v="65935.904367809999"/>
    <n v="15430.15773237"/>
    <s v="Si"/>
    <n v="54.25474988586226"/>
    <n v="80"/>
    <n v="3049.610662"/>
    <n v="3093.5450629500001"/>
    <n v="24936.72125843"/>
    <n v="21449.47152553"/>
    <n v="22241.087601890002"/>
    <n v="26984.905643600003"/>
    <n v="1741.9987081400045"/>
    <n v="26984.905643600003"/>
    <n v="82.420475712002016"/>
    <n v="17.579524287997984"/>
    <n v="44.494434019187487"/>
    <n v="70.256323275846626"/>
    <n v="23.401753385069249"/>
    <n v="76.598246614930758"/>
    <n v="48.068314930175717"/>
    <n v="70"/>
    <n v="6.4554559913873693"/>
    <n v="80"/>
    <n v="62.886818835755072"/>
    <n v="50.309455068604059"/>
    <n v="25.74525011413774"/>
    <n v="100"/>
    <n v="101.44065606463964"/>
    <n v="100"/>
    <n v="86.015604470370718"/>
    <n v="80"/>
    <n v="5.6222660000550206E-2"/>
    <n v="0"/>
    <n v="93.333333333333329"/>
    <n v="93.389555993333886"/>
    <n v="18.677911198666777"/>
    <n v="68.976121735270723"/>
    <n v="68.987366267270829"/>
    <s v="3. Vulnerable (&gt;=60 y &lt;70)"/>
  </r>
  <r>
    <s v="23464"/>
    <x v="2"/>
    <x v="9"/>
    <x v="431"/>
    <s v="Intermedio"/>
    <n v="6"/>
    <s v="G5"/>
    <n v="0"/>
    <n v="1852.6975440000001"/>
    <n v="17790.533179770002"/>
    <n v="22897.053831950001"/>
    <n v="2732.0050686"/>
    <n v="5.4925940000000004"/>
    <n v="22997.716277429998"/>
    <n v="5659.3849835399997"/>
    <n v="4598.3709218000004"/>
    <n v="2353.99303801"/>
    <n v="175.97004422000001"/>
    <n v="596.5514667300049"/>
    <n v="1797.7671973299998"/>
    <n v="0"/>
    <n v="62226.448576510003"/>
    <n v="19885.197995099999"/>
    <s v="Si"/>
    <n v="74.648536012766485"/>
    <n v="80"/>
    <n v="1926.4565500000001"/>
    <n v="2194.5298675999998"/>
    <n v="20056.124481430001"/>
    <n v="19634.938509359999"/>
    <n v="19643.230723770001"/>
    <n v="22897.053831950001"/>
    <n v="2570.2887082800048"/>
    <n v="22897.053831950001"/>
    <n v="85.789337213158433"/>
    <n v="14.210662786841567"/>
    <n v="24.608465098311221"/>
    <n v="38.856551777325286"/>
    <n v="31.956183343245634"/>
    <n v="68.043816656754359"/>
    <n v="51.191891172810081"/>
    <n v="70"/>
    <n v="11.225412348437096"/>
    <n v="60"/>
    <n v="50.222206244184243"/>
    <n v="40.177764995347395"/>
    <n v="5.3514639872335152"/>
    <n v="23.276165902348531"/>
    <n v="113.91535758229271"/>
    <n v="80"/>
    <n v="97.899963313151659"/>
    <n v="100"/>
    <n v="0"/>
    <n v="0"/>
    <n v="67.758721967449517"/>
    <n v="67.758721967449517"/>
    <n v="13.551744393489905"/>
    <n v="53.7295093888373"/>
    <n v="53.7295093888373"/>
    <s v="2. Riesgo (&gt;=40 y &lt;60)"/>
  </r>
  <r>
    <s v="23466"/>
    <x v="2"/>
    <x v="9"/>
    <x v="432"/>
    <s v="Intermedio"/>
    <n v="6"/>
    <s v="G2"/>
    <n v="0"/>
    <n v="2920.6864730000002"/>
    <n v="61597.032492730003"/>
    <n v="86725.651445519994"/>
    <n v="13446.788966550001"/>
    <n v="122.49551099999999"/>
    <n v="74562.53308691"/>
    <n v="8075.3515068199995"/>
    <n v="16489.97095055"/>
    <n v="4568.5269580900003"/>
    <n v="560.83828889999995"/>
    <n v="1880.52572315"/>
    <n v="4390.1841560299999"/>
    <n v="0"/>
    <n v="531182.44043860002"/>
    <n v="84483.594501070009"/>
    <s v="NO"/>
    <n v="90.428803872041328"/>
    <n v="80"/>
    <n v="15373.726837"/>
    <n v="11508.41481355"/>
    <n v="72923.681729910008"/>
    <n v="69004.007575480005"/>
    <n v="64517.718965730004"/>
    <n v="86725.651445519994"/>
    <n v="6831.5481680800003"/>
    <n v="86725.651445519994"/>
    <n v="74.392890558174997"/>
    <n v="25.607109441825003"/>
    <n v="10.830307357459784"/>
    <n v="12.880209384041748"/>
    <n v="15.90481688952509"/>
    <n v="84.095183110474906"/>
    <n v="27.704881784146647"/>
    <n v="40"/>
    <n v="7.8771944104351821"/>
    <n v="80"/>
    <n v="48.51650038726833"/>
    <n v="38.813200309814668"/>
    <n v="0"/>
    <n v="0"/>
    <n v="74.857677227961801"/>
    <n v="70"/>
    <n v="94.624963987765412"/>
    <n v="100"/>
    <n v="0"/>
    <n v="0"/>
    <n v="56.666666666666664"/>
    <n v="56.666666666666664"/>
    <n v="11.333333333333334"/>
    <n v="50.146533643148004"/>
    <n v="50.146533643148004"/>
    <s v="2. Riesgo (&gt;=40 y &lt;60)"/>
  </r>
  <r>
    <s v="23500"/>
    <x v="2"/>
    <x v="9"/>
    <x v="433"/>
    <s v="Intermedio"/>
    <n v="6"/>
    <s v="G5"/>
    <n v="0"/>
    <n v="1883.8759669999999"/>
    <n v="26338.833105999998"/>
    <n v="32437.203853999999"/>
    <n v="2452.1116460000003"/>
    <n v="166.96315100000001"/>
    <n v="23300.935645000001"/>
    <n v="2993.5935469999999"/>
    <n v="4860.6931770000001"/>
    <n v="2952.2033504999999"/>
    <n v="0"/>
    <n v="7227.778382499997"/>
    <n v="640.35142399999995"/>
    <n v="0"/>
    <n v="44958.830586510005"/>
    <n v="18643.227840659998"/>
    <s v="Si"/>
    <n v="54.087894989530625"/>
    <n v="80"/>
    <n v="3318.8090000000002"/>
    <n v="2018.055484"/>
    <n v="23300.935645000001"/>
    <n v="18917.175251000001"/>
    <n v="28222.709072999998"/>
    <n v="32437.203853999999"/>
    <n v="7868.1298064999974"/>
    <n v="32437.203853999999"/>
    <n v="87.007219241308647"/>
    <n v="12.992780758691353"/>
    <n v="12.84752506340824"/>
    <n v="20.286130030558684"/>
    <n v="41.467332662905022"/>
    <n v="58.532667337094978"/>
    <n v="60.736262154322766"/>
    <n v="80"/>
    <n v="24.256498315682464"/>
    <n v="20"/>
    <n v="38.362315625269005"/>
    <n v="30.689852500215206"/>
    <n v="25.912105010469375"/>
    <n v="100"/>
    <n v="60.80661719309547"/>
    <n v="60"/>
    <n v="81.186333197994628"/>
    <n v="80"/>
    <n v="0"/>
    <n v="2"/>
    <n v="80"/>
    <n v="82"/>
    <n v="16.400000000000002"/>
    <n v="46.68985250021521"/>
    <n v="47.089852500215208"/>
    <s v="2. Riesgo (&gt;=40 y &lt;60)"/>
  </r>
  <r>
    <s v="23555"/>
    <x v="2"/>
    <x v="9"/>
    <x v="434"/>
    <s v="Intermedio"/>
    <n v="6"/>
    <s v="G3"/>
    <n v="0"/>
    <n v="1898.5717990000001"/>
    <n v="58604.157841389999"/>
    <n v="77276.096281170001"/>
    <n v="13444.689275680001"/>
    <n v="836.77390235999997"/>
    <n v="73967.596144880008"/>
    <n v="17132.820083369999"/>
    <n v="16372.776317390002"/>
    <n v="7577.1633546300018"/>
    <n v="591.09866771000009"/>
    <n v="1864.3451805299992"/>
    <n v="10920.859576620001"/>
    <n v="0"/>
    <n v="293995.77288874"/>
    <n v="57351.944935580002"/>
    <s v="NO"/>
    <n v="80.351252603050298"/>
    <n v="80"/>
    <n v="14422.858"/>
    <n v="12110.60105404"/>
    <n v="66616.138137879985"/>
    <n v="62768.765340569997"/>
    <n v="60502.729640389996"/>
    <n v="77276.096281170001"/>
    <n v="13376.303424860002"/>
    <n v="77276.096281170001"/>
    <n v="78.29423657769938"/>
    <n v="21.70576342230062"/>
    <n v="23.162602242490102"/>
    <n v="39.752409055491341"/>
    <n v="19.507744744780503"/>
    <n v="80.492255255219504"/>
    <n v="46.279037884259594"/>
    <n v="70"/>
    <n v="17.309755627652518"/>
    <n v="40"/>
    <n v="50.390085546602293"/>
    <n v="40.312068437281837"/>
    <n v="0"/>
    <n v="0"/>
    <n v="83.968108498606867"/>
    <n v="80"/>
    <n v="94.224563439347364"/>
    <n v="100"/>
    <n v="0"/>
    <n v="0"/>
    <n v="60"/>
    <n v="60"/>
    <n v="12"/>
    <n v="52.312068437281837"/>
    <n v="52.312068437281837"/>
    <s v="2. Riesgo (&gt;=40 y &lt;60)"/>
  </r>
  <r>
    <s v="23570"/>
    <x v="2"/>
    <x v="9"/>
    <x v="435"/>
    <s v="Rural"/>
    <n v="6"/>
    <s v="G4"/>
    <n v="0"/>
    <n v="1700.076376"/>
    <n v="30403.08052132"/>
    <n v="39766.39509125"/>
    <n v="5861.3413679299993"/>
    <n v="277.38583499999999"/>
    <n v="38326.560886959996"/>
    <n v="8131.45971998"/>
    <n v="7857.4463799299992"/>
    <n v="3312.5725992799998"/>
    <n v="309.77958899999999"/>
    <n v="2699.6036106399988"/>
    <n v="3431.1715079999999"/>
    <n v="0"/>
    <n v="152499.39713785"/>
    <n v="21738.156900720001"/>
    <s v="Si"/>
    <n v="64.605138867320605"/>
    <n v="80"/>
    <n v="5901.964935"/>
    <n v="5342.3584389300004"/>
    <n v="32521.917699959999"/>
    <n v="32398.267260959998"/>
    <n v="32103.156897320001"/>
    <n v="39766.39509125"/>
    <n v="6440.554707639998"/>
    <n v="39766.39509125"/>
    <n v="80.72936162217988"/>
    <n v="19.27063837782012"/>
    <n v="21.216251945909921"/>
    <n v="34.441867970281685"/>
    <n v="14.254585466374044"/>
    <n v="85.745414533625961"/>
    <n v="42.158386314174393"/>
    <n v="50"/>
    <n v="16.195973240373366"/>
    <n v="40"/>
    <n v="45.891584176345553"/>
    <n v="36.713267341076445"/>
    <n v="15.394861132679395"/>
    <n v="66.959871658055633"/>
    <n v="90.518301917529101"/>
    <n v="100"/>
    <n v="99.619793518510278"/>
    <n v="100"/>
    <n v="0"/>
    <n v="0"/>
    <n v="88.986623886018549"/>
    <n v="88.986623886018549"/>
    <n v="17.797324777203709"/>
    <n v="54.510592118280158"/>
    <n v="54.510592118280158"/>
    <s v="2. Riesgo (&gt;=40 y &lt;60)"/>
  </r>
  <r>
    <s v="23574"/>
    <x v="2"/>
    <x v="9"/>
    <x v="436"/>
    <s v="Rural"/>
    <n v="6"/>
    <s v="G5"/>
    <n v="0"/>
    <n v="3570.0659030000002"/>
    <n v="27695.924231000001"/>
    <n v="34844.644166990001"/>
    <n v="2928.9035436000004"/>
    <n v="43.900781000000002"/>
    <n v="47433.294827799997"/>
    <n v="26292.978071999998"/>
    <n v="6546.6095406000004"/>
    <n v="3543.2477723300003"/>
    <n v="263.95703600999997"/>
    <n v="3617.6434519200047"/>
    <n v="404.02839388000001"/>
    <n v="0"/>
    <n v="96825.007970530001"/>
    <n v="15919.933428709999"/>
    <s v="Si"/>
    <n v="42.183906658319316"/>
    <n v="80"/>
    <n v="2648.7975780000002"/>
    <n v="2888.4125826"/>
    <n v="28223.638946799998"/>
    <n v="26923.493141299998"/>
    <n v="31265.990134"/>
    <n v="34844.644166990001"/>
    <n v="4285.6288818100047"/>
    <n v="34844.644166990001"/>
    <n v="89.729686961819425"/>
    <n v="10.270313038180575"/>
    <n v="55.431481552046954"/>
    <n v="87.525825947136198"/>
    <n v="16.44196449078057"/>
    <n v="83.558035509219422"/>
    <n v="54.123401592166125"/>
    <n v="70"/>
    <n v="12.299247084491642"/>
    <n v="60"/>
    <n v="62.270834898907239"/>
    <n v="49.816667919125791"/>
    <n v="37.816093341680684"/>
    <n v="100"/>
    <n v="109.046180296681"/>
    <n v="100"/>
    <n v="95.393415399230761"/>
    <n v="100"/>
    <n v="0"/>
    <n v="0"/>
    <n v="100"/>
    <n v="100"/>
    <n v="20"/>
    <n v="69.816667919125791"/>
    <n v="69.816667919125791"/>
    <s v="3. Vulnerable (&gt;=60 y &lt;70)"/>
  </r>
  <r>
    <s v="23580"/>
    <x v="2"/>
    <x v="9"/>
    <x v="437"/>
    <s v="Rural"/>
    <n v="6"/>
    <s v="G4"/>
    <n v="0"/>
    <n v="2909.9308070000002"/>
    <n v="45675.890626"/>
    <n v="58181.507647000006"/>
    <n v="7783.6863119999998"/>
    <n v="2.3944000000000001"/>
    <n v="59986.497926000004"/>
    <n v="18370.947609000003"/>
    <n v="11103.959492"/>
    <n v="6336.4726170000004"/>
    <n v="0"/>
    <n v="736.06236500000523"/>
    <n v="601.85619699999995"/>
    <n v="0"/>
    <n v="117918.028792"/>
    <n v="12894.171005"/>
    <s v="NO"/>
    <n v="56.053262700373104"/>
    <n v="80"/>
    <n v="7495.8453570000001"/>
    <n v="7786.0807119999999"/>
    <n v="52677.958406999998"/>
    <n v="50262.582115999998"/>
    <n v="48585.821432999997"/>
    <n v="58181.507647000006"/>
    <n v="1337.9185620000053"/>
    <n v="58181.507647000006"/>
    <n v="83.507326293056636"/>
    <n v="16.492673706943364"/>
    <n v="30.625137729598091"/>
    <n v="49.715989089102614"/>
    <n v="10.934859696259432"/>
    <n v="89.065140303740563"/>
    <n v="57.064983185189021"/>
    <n v="80"/>
    <n v="2.2995598019175634"/>
    <n v="100"/>
    <n v="67.054760619957307"/>
    <n v="53.64380849596585"/>
    <n v="0"/>
    <n v="0"/>
    <n v="103.87194960911198"/>
    <n v="100"/>
    <n v="95.414825547455095"/>
    <n v="100"/>
    <n v="0"/>
    <n v="0"/>
    <n v="66.666666666666671"/>
    <n v="66.666666666666671"/>
    <n v="13.333333333333336"/>
    <n v="66.977141829299185"/>
    <n v="66.977141829299185"/>
    <s v="3. Vulnerable (&gt;=60 y &lt;70)"/>
  </r>
  <r>
    <s v="23586"/>
    <x v="2"/>
    <x v="9"/>
    <x v="438"/>
    <s v="Intermedio"/>
    <n v="6"/>
    <s v="G5"/>
    <n v="0"/>
    <n v="1972.57953"/>
    <n v="17884.364974"/>
    <n v="22684.143049999999"/>
    <n v="1776.5163830000001"/>
    <n v="2.6912639999999999"/>
    <n v="21932.096893999998"/>
    <n v="4835.9533039999997"/>
    <n v="3751.7871770000002"/>
    <n v="1784.101416"/>
    <n v="157.29270299999999"/>
    <n v="-1215.6396050000003"/>
    <n v="3188.4311619999999"/>
    <n v="0"/>
    <n v="77093.631122000006"/>
    <n v="11196.983233000001"/>
    <s v="NO"/>
    <n v="57.876063393292391"/>
    <n v="80"/>
    <n v="2177.6"/>
    <n v="1779.207647"/>
    <n v="21932.096893999998"/>
    <n v="20913.265179000002"/>
    <n v="19856.944503999999"/>
    <n v="22684.143049999999"/>
    <n v="2130.0842599999996"/>
    <n v="22684.143049999999"/>
    <n v="87.536674672839368"/>
    <n v="12.463325327160632"/>
    <n v="22.049662316251119"/>
    <n v="34.816224500029733"/>
    <n v="14.523875798872245"/>
    <n v="85.47612420112776"/>
    <n v="47.553374747301127"/>
    <n v="70"/>
    <n v="9.3901905630946896"/>
    <n v="80"/>
    <n v="56.551134805663629"/>
    <n v="45.240907844530909"/>
    <n v="0"/>
    <n v="0"/>
    <n v="81.704980115723743"/>
    <n v="80"/>
    <n v="95.354608727454959"/>
    <n v="100"/>
    <n v="0"/>
    <n v="0"/>
    <n v="60"/>
    <n v="60"/>
    <n v="12"/>
    <n v="57.240907844530909"/>
    <n v="57.240907844530909"/>
    <s v="2. Riesgo (&gt;=40 y &lt;60)"/>
  </r>
  <r>
    <s v="23660"/>
    <x v="2"/>
    <x v="9"/>
    <x v="439"/>
    <s v="Intermedio"/>
    <n v="5"/>
    <s v="G2"/>
    <n v="0"/>
    <n v="2168.3928310000001"/>
    <n v="122059.373122"/>
    <n v="198765.64047074004"/>
    <n v="64623.675777000004"/>
    <n v="916.93454297000005"/>
    <n v="207239.53118543999"/>
    <n v="39318.462827110001"/>
    <n v="67712.608814970008"/>
    <n v="51410.499369850004"/>
    <n v="248.063759"/>
    <n v="5174.8681021800439"/>
    <n v="7353.9191361700005"/>
    <n v="0"/>
    <n v="331067.96990134998"/>
    <n v="98601.67794852001"/>
    <s v="NO"/>
    <n v="61.6377171465356"/>
    <n v="80"/>
    <n v="61114.120999999999"/>
    <n v="65540.610319970001"/>
    <n v="177288.66292343996"/>
    <n v="173744.71549216"/>
    <n v="124227.76595300001"/>
    <n v="198765.64047074004"/>
    <n v="12776.850997350044"/>
    <n v="198765.64047074004"/>
    <n v="62.499617971591711"/>
    <n v="37.500382028408289"/>
    <n v="18.972472386036934"/>
    <n v="22.563479391633997"/>
    <n v="29.782910735188565"/>
    <n v="70.217089264811435"/>
    <n v="75.924558615564791"/>
    <n v="100"/>
    <n v="6.4280984213822929"/>
    <n v="80"/>
    <n v="62.056190136970748"/>
    <n v="49.6449521095766"/>
    <n v="0"/>
    <n v="0"/>
    <n v="107.24298942296822"/>
    <n v="100"/>
    <n v="98.001029861221085"/>
    <n v="100"/>
    <n v="0.10806588349833601"/>
    <n v="0"/>
    <n v="66.666666666666671"/>
    <n v="66.774732550165012"/>
    <n v="13.354946510033002"/>
    <n v="62.978285442909936"/>
    <n v="62.999898619609603"/>
    <s v="3. Vulnerable (&gt;=60 y &lt;70)"/>
  </r>
  <r>
    <s v="23670"/>
    <x v="2"/>
    <x v="9"/>
    <x v="440"/>
    <s v="Intermedio"/>
    <n v="6"/>
    <s v="G5"/>
    <n v="0"/>
    <n v="3261.5364549999999"/>
    <n v="43712.77051694"/>
    <n v="53234.420778109998"/>
    <n v="5223.4868374899997"/>
    <n v="36.982008180000001"/>
    <n v="52026.217375859997"/>
    <n v="13168.574246860002"/>
    <n v="8672.0667828499991"/>
    <n v="5672.0475236799994"/>
    <n v="0"/>
    <n v="44.775821079994785"/>
    <n v="2527.3738840000001"/>
    <n v="0"/>
    <n v="126995.38165579"/>
    <n v="55299.844053769993"/>
    <s v="Si"/>
    <n v="65.548015749696134"/>
    <n v="80"/>
    <n v="4669.2345750000004"/>
    <n v="5260.4688456700005"/>
    <n v="50189.625697859999"/>
    <n v="49603.611897260002"/>
    <n v="46974.306971940001"/>
    <n v="53234.420778109998"/>
    <n v="2572.1497050799949"/>
    <n v="53234.420778109998"/>
    <n v="88.24047728017328"/>
    <n v="11.75952271982672"/>
    <n v="25.311419724644789"/>
    <n v="39.966511001767735"/>
    <n v="43.544767796088401"/>
    <n v="56.455232203911599"/>
    <n v="65.405948382421599"/>
    <n v="100"/>
    <n v="4.8317416954739612"/>
    <n v="100"/>
    <n v="61.636253185101211"/>
    <n v="49.309002548080969"/>
    <n v="14.451984250303866"/>
    <n v="62.858833364232147"/>
    <n v="112.66233814500528"/>
    <n v="80"/>
    <n v="98.832400536063389"/>
    <n v="100"/>
    <n v="0"/>
    <n v="0"/>
    <n v="80.952944454744042"/>
    <n v="80.952944454744042"/>
    <n v="16.19058889094881"/>
    <n v="65.499591439029786"/>
    <n v="65.499591439029786"/>
    <s v="3. Vulnerable (&gt;=60 y &lt;70)"/>
  </r>
  <r>
    <s v="23672"/>
    <x v="2"/>
    <x v="9"/>
    <x v="441"/>
    <s v="Intermedio"/>
    <n v="6"/>
    <s v="G4"/>
    <n v="0"/>
    <n v="1413.3903904000001"/>
    <n v="22679.106676830001"/>
    <n v="35642.55956904"/>
    <n v="8009.27217948"/>
    <n v="2641.8513950000001"/>
    <n v="59900.947336750003"/>
    <n v="19696.6028616"/>
    <n v="12067.25539488"/>
    <n v="7888.9788654900003"/>
    <n v="376.65442367999998"/>
    <n v="-11434.967822099999"/>
    <n v="2930.1623087800003"/>
    <n v="3799.6302529999998"/>
    <n v="173066.09202804"/>
    <n v="42570.755587330001"/>
    <s v="Si"/>
    <n v="60.367614231354523"/>
    <n v="80"/>
    <n v="7387.6001589999996"/>
    <n v="10651.12357448"/>
    <n v="42899.250861749999"/>
    <n v="40823.36446587"/>
    <n v="24092.497067230001"/>
    <n v="35642.55956904"/>
    <n v="-8128.1510896399996"/>
    <n v="39442.189822040003"/>
    <n v="67.594744481138022"/>
    <n v="32.405255518861978"/>
    <n v="32.88195552379166"/>
    <n v="53.379643758116003"/>
    <n v="24.597975887981992"/>
    <n v="75.402024112018012"/>
    <n v="65.375088264372067"/>
    <n v="100"/>
    <n v="-20.607758155197683"/>
    <n v="20"/>
    <n v="56.237384677799199"/>
    <n v="44.98990774223936"/>
    <n v="19.632385768645477"/>
    <n v="85.390963911939025"/>
    <n v="144.17569095837149"/>
    <n v="50"/>
    <n v="95.16101947194862"/>
    <n v="100"/>
    <n v="0"/>
    <n v="0"/>
    <n v="78.463654637313013"/>
    <n v="78.463654637313013"/>
    <n v="15.692730927462604"/>
    <n v="60.682638669701966"/>
    <n v="60.682638669701966"/>
    <s v="3. Vulnerable (&gt;=60 y &lt;70)"/>
  </r>
  <r>
    <s v="23675"/>
    <x v="2"/>
    <x v="9"/>
    <x v="442"/>
    <s v="Intermedio"/>
    <n v="6"/>
    <s v="G5"/>
    <n v="0"/>
    <n v="1571.295617"/>
    <n v="33020.536680999998"/>
    <n v="38084.388186999997"/>
    <n v="2688.3746470000001"/>
    <n v="8.9192239999999998"/>
    <n v="44595.895036999995"/>
    <n v="11835.039503"/>
    <n v="4276.5123540000004"/>
    <n v="1940.3950240000004"/>
    <n v="0"/>
    <n v="-27.57539800000086"/>
    <n v="42.273375000000001"/>
    <n v="0"/>
    <n v="47581.683175029997"/>
    <n v="16241.152224059999"/>
    <s v="Si"/>
    <n v="74.02500789352338"/>
    <n v="80"/>
    <n v="2916"/>
    <n v="2068.6456199999998"/>
    <n v="35775.846254999997"/>
    <n v="34768.263492999999"/>
    <n v="34591.832298000001"/>
    <n v="38084.388186999997"/>
    <n v="14.697976999999142"/>
    <n v="38084.388186999997"/>
    <n v="90.82942892018896"/>
    <n v="9.1705710798110402"/>
    <n v="26.538405593565933"/>
    <n v="41.903910988126604"/>
    <n v="34.133202401261542"/>
    <n v="65.866797598738458"/>
    <n v="45.37330570751346"/>
    <n v="70"/>
    <n v="3.859318135250038E-2"/>
    <n v="100"/>
    <n v="57.388255933335223"/>
    <n v="45.910604746668184"/>
    <n v="5.9749921064766198"/>
    <n v="25.988198344854919"/>
    <n v="70.941207818930039"/>
    <n v="70"/>
    <n v="97.183622842019616"/>
    <n v="100"/>
    <n v="0"/>
    <n v="0"/>
    <n v="65.329399448284974"/>
    <n v="65.329399448284974"/>
    <n v="13.065879889656996"/>
    <n v="58.976484636325182"/>
    <n v="58.976484636325182"/>
    <s v="2. Riesgo (&gt;=40 y &lt;60)"/>
  </r>
  <r>
    <s v="23678"/>
    <x v="2"/>
    <x v="9"/>
    <x v="89"/>
    <s v="Rural"/>
    <n v="6"/>
    <s v="G5"/>
    <n v="0"/>
    <n v="1331.001291"/>
    <n v="20904.386238999999"/>
    <n v="25502.13034"/>
    <n v="1747.3696479999999"/>
    <n v="18.5"/>
    <n v="20356.337495"/>
    <n v="3821.3027179999999"/>
    <n v="3102.697185"/>
    <n v="817.64581300000009"/>
    <n v="459.40067599999998"/>
    <n v="4843.3449209999999"/>
    <n v="1523.088882"/>
    <n v="0"/>
    <n v="60623.756208999999"/>
    <n v="28553.611284999999"/>
    <s v="Si"/>
    <n v="66.496736822792442"/>
    <n v="80"/>
    <n v="1749.509151"/>
    <n v="1272.5530120000001"/>
    <n v="18373.734047000002"/>
    <n v="17816.742697999998"/>
    <n v="22235.38753"/>
    <n v="25502.13034"/>
    <n v="6825.8344790000001"/>
    <n v="25502.13034"/>
    <n v="87.19031403868199"/>
    <n v="12.80968596131801"/>
    <n v="18.772054250616559"/>
    <n v="29.640909948743548"/>
    <n v="47.099706568101148"/>
    <n v="52.900293431898852"/>
    <n v="26.35274292808565"/>
    <n v="40"/>
    <n v="26.765742265436167"/>
    <n v="20"/>
    <n v="31.070177868392079"/>
    <n v="24.856142294713663"/>
    <n v="13.503263177207558"/>
    <n v="58.732375792038034"/>
    <n v="72.737716820322021"/>
    <n v="70"/>
    <n v="96.968545710005273"/>
    <n v="100"/>
    <n v="0"/>
    <n v="0"/>
    <n v="76.244125264012681"/>
    <n v="76.244125264012681"/>
    <n v="15.248825052802538"/>
    <n v="40.104967347516201"/>
    <n v="40.104967347516201"/>
    <s v="2. Riesgo (&gt;=40 y &lt;60)"/>
  </r>
  <r>
    <s v="23682"/>
    <x v="2"/>
    <x v="9"/>
    <x v="443"/>
    <s v="Rural"/>
    <n v="6"/>
    <s v="G5"/>
    <n v="0"/>
    <n v="2077.0984410000001"/>
    <n v="8481.6780569999992"/>
    <n v="13361.382860580001"/>
    <n v="1781.3240028099999"/>
    <n v="4.747668"/>
    <n v="16707.03573362"/>
    <n v="6386.3152739999996"/>
    <n v="3863.17011181"/>
    <n v="1340.7438719699999"/>
    <n v="196.12429784"/>
    <n v="-5868.0791128799974"/>
    <n v="396.19019664000001"/>
    <n v="0"/>
    <n v="61691.058700000001"/>
    <n v="6567.5666449999999"/>
    <s v="Si"/>
    <n v="71.982580877597357"/>
    <n v="80"/>
    <n v="1625.8077430000001"/>
    <n v="1786.0716708099999"/>
    <n v="16707.03573362"/>
    <n v="14454.932353019998"/>
    <n v="10558.776497999999"/>
    <n v="13361.382860580001"/>
    <n v="-5275.7646183999977"/>
    <n v="13361.382860580001"/>
    <n v="79.024578579747825"/>
    <n v="20.975421420252175"/>
    <n v="38.225304451517104"/>
    <n v="60.357422362206869"/>
    <n v="10.645897125769377"/>
    <n v="89.35410287423062"/>
    <n v="34.705794287216229"/>
    <n v="40"/>
    <n v="-39.485169113483387"/>
    <n v="0"/>
    <n v="42.137389331337928"/>
    <n v="33.709911465070341"/>
    <n v="8.017419122402643"/>
    <n v="34.871724456502903"/>
    <n v="109.85749566638641"/>
    <n v="100"/>
    <n v="86.52003014473695"/>
    <n v="80"/>
    <n v="0"/>
    <n v="0"/>
    <n v="71.62390815216763"/>
    <n v="71.62390815216763"/>
    <n v="14.324781630433527"/>
    <n v="48.034693095503869"/>
    <n v="48.034693095503869"/>
    <s v="2. Riesgo (&gt;=40 y &lt;60)"/>
  </r>
  <r>
    <s v="23686"/>
    <x v="2"/>
    <x v="9"/>
    <x v="444"/>
    <s v="Rural"/>
    <n v="6"/>
    <s v="G5"/>
    <n v="0"/>
    <n v="2553.6708180000001"/>
    <n v="42571.332062000001"/>
    <n v="50168.392538000007"/>
    <n v="3744.1023740000001"/>
    <n v="3.067669"/>
    <n v="24819.130883999998"/>
    <n v="5525.9756240000006"/>
    <n v="6356.3067630000005"/>
    <n v="5165.625852000001"/>
    <n v="0"/>
    <n v="28963.358474000008"/>
    <n v="5432.4253390000003"/>
    <n v="0"/>
    <n v="158515.74394799999"/>
    <n v="23312.589650000002"/>
    <s v="Si"/>
    <n v="46.481768837832483"/>
    <n v="80"/>
    <n v="3431.12"/>
    <n v="3747.1700430000001"/>
    <n v="20014.353153"/>
    <n v="18435.324705999999"/>
    <n v="45125.00288"/>
    <n v="50168.392538000007"/>
    <n v="34395.783813000009"/>
    <n v="50168.392538000007"/>
    <n v="89.947077426927919"/>
    <n v="10.052922573072081"/>
    <n v="22.264984417977338"/>
    <n v="35.156216220809654"/>
    <n v="14.706797614783008"/>
    <n v="85.293202385216986"/>
    <n v="81.267724239947924"/>
    <n v="100"/>
    <n v="68.560665536466914"/>
    <n v="0"/>
    <n v="46.100468235819747"/>
    <n v="36.880374588655798"/>
    <n v="33.518231162167517"/>
    <n v="100"/>
    <n v="109.21127920329224"/>
    <n v="100"/>
    <n v="92.110519710884006"/>
    <n v="100"/>
    <n v="0.17659829063432841"/>
    <n v="0"/>
    <n v="100"/>
    <n v="100.17659829063433"/>
    <n v="20"/>
    <n v="56.880374588655798"/>
    <n v="56.880374588655798"/>
    <s v="2. Riesgo (&gt;=40 y &lt;60)"/>
  </r>
  <r>
    <s v="23807"/>
    <x v="2"/>
    <x v="9"/>
    <x v="445"/>
    <s v="Intermedio"/>
    <n v="6"/>
    <s v="G4"/>
    <n v="0"/>
    <n v="2778.5848980000001"/>
    <n v="87944.400628500007"/>
    <n v="99387.357117500011"/>
    <n v="5882.2042529499995"/>
    <n v="292.78921135000002"/>
    <n v="102741.55399424001"/>
    <n v="18584.505214199999"/>
    <n v="9254.9862928000002"/>
    <n v="3397.5575354500006"/>
    <n v="1.5412589999999999"/>
    <n v="2172.1464229100093"/>
    <n v="1346.46904068"/>
    <n v="0"/>
    <n v="169036.45154084"/>
    <n v="38318.369157250003"/>
    <s v="Si"/>
    <n v="67.855410008248626"/>
    <n v="80"/>
    <n v="9280.8576159999993"/>
    <n v="6174.9934643000015"/>
    <n v="91357.781937239997"/>
    <n v="86602.539999850007"/>
    <n v="90722.985526500008"/>
    <n v="99387.357117500011"/>
    <n v="3520.1567225900094"/>
    <n v="99387.357117500011"/>
    <n v="91.282219547546063"/>
    <n v="8.7177804524539368"/>
    <n v="18.088596572368274"/>
    <n v="29.364520015200007"/>
    <n v="22.668701814290099"/>
    <n v="77.331298185709898"/>
    <n v="36.710562587144629"/>
    <n v="50"/>
    <n v="3.5418556491328457"/>
    <n v="100"/>
    <n v="53.082719730672771"/>
    <n v="42.466175784538223"/>
    <n v="12.144589991751374"/>
    <n v="52.822833553279715"/>
    <n v="66.534729006664705"/>
    <n v="60"/>
    <n v="94.794924048553739"/>
    <n v="100"/>
    <n v="0"/>
    <n v="0"/>
    <n v="70.940944517759903"/>
    <n v="70.940944517759903"/>
    <n v="14.188188903551982"/>
    <n v="56.654364688090205"/>
    <n v="56.654364688090205"/>
    <s v="2. Riesgo (&gt;=40 y &lt;60)"/>
  </r>
  <r>
    <s v="23815"/>
    <x v="2"/>
    <x v="9"/>
    <x v="446"/>
    <s v="Intermedio"/>
    <n v="6"/>
    <s v="G5"/>
    <n v="0"/>
    <n v="2289.3235490000002"/>
    <n v="38745.728754600001"/>
    <n v="44161.027710499999"/>
    <n v="2221.9631208999999"/>
    <n v="107.629977"/>
    <n v="43735.139381050001"/>
    <n v="7816.1304308999997"/>
    <n v="4618.9166469000002"/>
    <n v="2006.0502877499998"/>
    <n v="265.48380800000001"/>
    <n v="481.61137029999372"/>
    <n v="2774.2004980000002"/>
    <n v="0"/>
    <n v="60430.005076120004"/>
    <n v="5303.2896731000001"/>
    <s v="Si"/>
    <n v="61.348494331182117"/>
    <n v="80"/>
    <n v="2315.65"/>
    <n v="2329.5930978999995"/>
    <n v="41066.549981050011"/>
    <n v="38457.354424730001"/>
    <n v="41035.052303600001"/>
    <n v="44161.027710499999"/>
    <n v="3521.2956762999938"/>
    <n v="44161.027710499999"/>
    <n v="92.921416078918043"/>
    <n v="7.0785839210819574"/>
    <n v="17.871511424259118"/>
    <n v="28.218960679650042"/>
    <n v="8.7759212768884733"/>
    <n v="91.224078723111532"/>
    <n v="43.431186165621035"/>
    <n v="50"/>
    <n v="7.9737629735069522"/>
    <n v="80"/>
    <n v="51.304324664768707"/>
    <n v="41.04345973181497"/>
    <n v="18.651505668817883"/>
    <n v="81.124630813488707"/>
    <n v="100.60212458273053"/>
    <n v="100"/>
    <n v="93.646421339206697"/>
    <n v="100"/>
    <n v="0"/>
    <n v="0"/>
    <n v="93.708210271162898"/>
    <n v="93.708210271162898"/>
    <n v="18.741642054232582"/>
    <n v="59.785101786047548"/>
    <n v="59.785101786047548"/>
    <s v="2. Riesgo (&gt;=40 y &lt;60)"/>
  </r>
  <r>
    <s v="23855"/>
    <x v="2"/>
    <x v="9"/>
    <x v="447"/>
    <s v="Rural"/>
    <n v="6"/>
    <s v="G5"/>
    <n v="0"/>
    <n v="1974.4481209999999"/>
    <n v="34265.336400749999"/>
    <n v="40416.570108199994"/>
    <n v="2717.8435470000004"/>
    <n v="122.605649"/>
    <n v="41596.156831970002"/>
    <n v="8039.9757164700004"/>
    <n v="4824.1650294000001"/>
    <n v="1878.4684289100005"/>
    <n v="50.093513000000002"/>
    <n v="-75.041726260009455"/>
    <n v="660.07262085000002"/>
    <n v="0"/>
    <n v="140127.415611"/>
    <n v="15185.093615"/>
    <s v="Si"/>
    <n v="77.760667095605683"/>
    <n v="80"/>
    <n v="3630.2408249999999"/>
    <n v="2840.449196"/>
    <n v="37545.915233970001"/>
    <n v="36364.408875970003"/>
    <n v="36239.78452175"/>
    <n v="40416.570108199994"/>
    <n v="635.1244075899906"/>
    <n v="40416.570108199994"/>
    <n v="89.665660457410809"/>
    <n v="10.334339542589191"/>
    <n v="19.32865035812787"/>
    <n v="30.519770348373072"/>
    <n v="10.8366328949893"/>
    <n v="89.163367105010707"/>
    <n v="38.93872654567194"/>
    <n v="50"/>
    <n v="1.5714455875144442"/>
    <n v="100"/>
    <n v="56.003495399194591"/>
    <n v="44.802796319355679"/>
    <n v="2.2393329043943169"/>
    <n v="9.7399672907479609"/>
    <n v="78.244098199738588"/>
    <n v="70"/>
    <n v="96.853169377714295"/>
    <n v="100"/>
    <n v="0"/>
    <n v="0"/>
    <n v="59.913322430249316"/>
    <n v="59.913322430249316"/>
    <n v="11.982664486049863"/>
    <n v="56.785460805405542"/>
    <n v="56.785460805405542"/>
    <s v="2. Riesgo (&gt;=40 y &lt;60)"/>
  </r>
  <r>
    <s v="25001"/>
    <x v="2"/>
    <x v="10"/>
    <x v="448"/>
    <s v="Intermedio"/>
    <n v="6"/>
    <s v="G2"/>
    <n v="0"/>
    <n v="943.55262600000003"/>
    <n v="7509.2491067800001"/>
    <n v="12360.45831641"/>
    <n v="2339.6913805499998"/>
    <n v="197.91711000000001"/>
    <n v="11292.047774610002"/>
    <n v="1868.5409670000001"/>
    <n v="3844.9713355499998"/>
    <n v="1674.0663465499997"/>
    <n v="0"/>
    <n v="60.780595799998991"/>
    <n v="440.84952800000002"/>
    <n v="0"/>
    <n v="48812.191304959997"/>
    <n v="15978.147713840001"/>
    <s v="Si"/>
    <n v="57.627118316083831"/>
    <n v="80"/>
    <n v="3248.9796350000001"/>
    <n v="2537.6084905500002"/>
    <n v="10128.772731610001"/>
    <n v="9881.5083736100005"/>
    <n v="8452.8017327800007"/>
    <n v="12360.45831641"/>
    <n v="501.63012379999901"/>
    <n v="12360.45831641"/>
    <n v="68.385827745221121"/>
    <n v="31.614172254778879"/>
    <n v="16.547405787649836"/>
    <n v="19.679409297726906"/>
    <n v="32.733928321338034"/>
    <n v="67.266071678661973"/>
    <n v="43.539111230085012"/>
    <n v="50"/>
    <n v="4.0583456612933553"/>
    <n v="100"/>
    <n v="53.711930646233554"/>
    <n v="42.969544516986844"/>
    <n v="22.372881683916169"/>
    <n v="97.310737217098648"/>
    <n v="78.104782905172016"/>
    <n v="70"/>
    <n v="97.558792515619047"/>
    <n v="100"/>
    <n v="0"/>
    <n v="0"/>
    <n v="89.10357907236623"/>
    <n v="89.10357907236623"/>
    <n v="17.820715814473246"/>
    <n v="60.79026033146009"/>
    <n v="60.79026033146009"/>
    <s v="3. Vulnerable (&gt;=60 y &lt;70)"/>
  </r>
  <r>
    <s v="25019"/>
    <x v="2"/>
    <x v="10"/>
    <x v="449"/>
    <s v="Intermedio"/>
    <n v="6"/>
    <s v="G2"/>
    <n v="0"/>
    <n v="907.78609600000004"/>
    <n v="4122.6743736300004"/>
    <n v="7803.3824210399998"/>
    <n v="1650.1457080499999"/>
    <n v="375.69421197000003"/>
    <n v="5689.3229670000001"/>
    <n v="1135.16057869"/>
    <n v="2967.56621842"/>
    <n v="1468.92745332"/>
    <n v="55.905428000000001"/>
    <n v="615.42068893999931"/>
    <n v="222.82840594999999"/>
    <n v="0"/>
    <n v="35164.537707000003"/>
    <n v="7659.286333"/>
    <s v="Si"/>
    <n v="42.257406997761578"/>
    <n v="80"/>
    <n v="1696.15"/>
    <n v="2025.8399200200001"/>
    <n v="5689.3229670000001"/>
    <n v="5337.2400777899993"/>
    <n v="5030.4604696300003"/>
    <n v="7803.3824210399998"/>
    <n v="894.15452288999927"/>
    <n v="7803.3824210399998"/>
    <n v="64.465128045839933"/>
    <n v="35.534871954160067"/>
    <n v="19.952472117935926"/>
    <n v="23.728968174781919"/>
    <n v="21.781279756381696"/>
    <n v="78.218720243618307"/>
    <n v="49.499399346245774"/>
    <n v="70"/>
    <n v="11.458550595689379"/>
    <n v="60"/>
    <n v="53.496512074512054"/>
    <n v="42.797209659609649"/>
    <n v="37.742593002238422"/>
    <n v="100"/>
    <n v="119.43754502962592"/>
    <n v="80"/>
    <n v="93.811515161782864"/>
    <n v="100"/>
    <n v="0"/>
    <n v="0"/>
    <n v="93.333333333333329"/>
    <n v="93.333333333333329"/>
    <n v="18.666666666666668"/>
    <n v="61.463876326276321"/>
    <n v="61.463876326276321"/>
    <s v="3. Vulnerable (&gt;=60 y &lt;70)"/>
  </r>
  <r>
    <s v="25035"/>
    <x v="2"/>
    <x v="10"/>
    <x v="450"/>
    <s v="Intermedio"/>
    <n v="5"/>
    <s v="G1"/>
    <n v="0"/>
    <n v="1310.584374"/>
    <n v="8277.0514673300004"/>
    <n v="36272.209128300005"/>
    <n v="23566.67487536"/>
    <n v="1768.248529"/>
    <n v="20813.079808449998"/>
    <n v="6254.0993747799994"/>
    <n v="26682.17977336"/>
    <n v="15071.582599380001"/>
    <n v="478.52444077999996"/>
    <n v="3964.1801388700042"/>
    <n v="5159.2318946800006"/>
    <n v="0"/>
    <n v="123786.96672700001"/>
    <n v="20288.900306"/>
    <s v="Si"/>
    <n v="36.933973109021828"/>
    <n v="80"/>
    <n v="22758.86017"/>
    <n v="23250.641447360002"/>
    <n v="20697.431815449996"/>
    <n v="19616.279363409994"/>
    <n v="9587.6358413300004"/>
    <n v="36272.209128300005"/>
    <n v="9601.9364743300048"/>
    <n v="36272.209128300005"/>
    <n v="26.432456339830743"/>
    <n v="73.567543660169264"/>
    <n v="30.048889603742683"/>
    <n v="35.351288707061201"/>
    <n v="16.390174864487289"/>
    <n v="83.609825135512708"/>
    <n v="56.485574744638207"/>
    <n v="80"/>
    <n v="26.471882207026816"/>
    <n v="20"/>
    <n v="58.505731500548634"/>
    <n v="46.804585200438908"/>
    <n v="43.066026890978172"/>
    <n v="100"/>
    <n v="102.16083439015216"/>
    <n v="100"/>
    <n v="94.776393217863117"/>
    <n v="100"/>
    <n v="0"/>
    <n v="0"/>
    <n v="100"/>
    <n v="100"/>
    <n v="20"/>
    <n v="66.804585200438908"/>
    <n v="66.804585200438908"/>
    <s v="3. Vulnerable (&gt;=60 y &lt;70)"/>
  </r>
  <r>
    <s v="25040"/>
    <x v="2"/>
    <x v="10"/>
    <x v="451"/>
    <s v="Intermedio"/>
    <n v="6"/>
    <s v="G3"/>
    <n v="0"/>
    <n v="1068.1279489999999"/>
    <n v="9668.3804138799987"/>
    <n v="15539.038882779998"/>
    <n v="2606.754539"/>
    <n v="674.66345860000001"/>
    <n v="12641.793000500002"/>
    <n v="2490.4710523799999"/>
    <n v="4384.9556685999996"/>
    <n v="1665.9393143499997"/>
    <n v="92.953086439999993"/>
    <n v="999.26068902999759"/>
    <n v="753.91781888000003"/>
    <n v="0"/>
    <n v="87121.667869270008"/>
    <n v="9603.7289544899995"/>
    <s v="Si"/>
    <n v="53.725446409864126"/>
    <n v="80"/>
    <n v="3118.75"/>
    <n v="3281.4179976"/>
    <n v="11820.761839500003"/>
    <n v="11550.687190120001"/>
    <n v="10736.508362879998"/>
    <n v="15539.038882779998"/>
    <n v="1846.1315943499976"/>
    <n v="15539.038882779998"/>
    <n v="69.093773713237482"/>
    <n v="30.906226286762518"/>
    <n v="19.700299255663325"/>
    <n v="33.810292398412699"/>
    <n v="11.023352960713318"/>
    <n v="88.976647039286689"/>
    <n v="37.992158650075709"/>
    <n v="50"/>
    <n v="11.880603480539827"/>
    <n v="60"/>
    <n v="52.738633144892376"/>
    <n v="42.190906515913902"/>
    <n v="26.274553590135874"/>
    <n v="100"/>
    <n v="105.21580753827656"/>
    <n v="100"/>
    <n v="97.715251749024119"/>
    <n v="100"/>
    <n v="1.5822236465612094E-2"/>
    <n v="0"/>
    <n v="100"/>
    <n v="100.01582223646561"/>
    <n v="20"/>
    <n v="62.190906515913902"/>
    <n v="62.190906515913902"/>
    <s v="3. Vulnerable (&gt;=60 y &lt;70)"/>
  </r>
  <r>
    <s v="25053"/>
    <x v="2"/>
    <x v="10"/>
    <x v="452"/>
    <s v="Intermedio"/>
    <n v="6"/>
    <s v="G2"/>
    <n v="0"/>
    <n v="916.07027700000003"/>
    <n v="7672.9987987900004"/>
    <n v="13443.528877839999"/>
    <n v="2477.8801608000003"/>
    <n v="711.26741335999998"/>
    <n v="11295.651473760001"/>
    <n v="1463.9329170000001"/>
    <n v="4128.4826806600004"/>
    <n v="1386.4951748300005"/>
    <n v="26.003375340000002"/>
    <n v="-594.11010175000229"/>
    <n v="1928.8313375499999"/>
    <n v="0"/>
    <n v="45860.19480071"/>
    <n v="11448.25894892"/>
    <s v="Si"/>
    <n v="58.710573919340739"/>
    <n v="80"/>
    <n v="2694.0098330000001"/>
    <n v="3189.1475741599997"/>
    <n v="11295.651473759999"/>
    <n v="9834.0981073999992"/>
    <n v="8589.0690757900011"/>
    <n v="13443.528877839999"/>
    <n v="1360.7246111399977"/>
    <n v="13443.528877839999"/>
    <n v="63.889988661742109"/>
    <n v="36.110011338257891"/>
    <n v="12.960145949976788"/>
    <n v="15.413172311168323"/>
    <n v="24.963389271828298"/>
    <n v="75.036610728171695"/>
    <n v="33.583650025348973"/>
    <n v="40"/>
    <n v="10.121781442244563"/>
    <n v="60"/>
    <n v="45.311958875519579"/>
    <n v="36.249567100415668"/>
    <n v="21.289426080659261"/>
    <n v="92.598252478455393"/>
    <n v="118.37921061366815"/>
    <n v="80"/>
    <n v="87.06092012704876"/>
    <n v="80"/>
    <n v="0"/>
    <n v="0"/>
    <n v="84.199417492818455"/>
    <n v="84.199417492818455"/>
    <n v="16.83988349856369"/>
    <n v="53.089450598979354"/>
    <n v="53.089450598979354"/>
    <s v="2. Riesgo (&gt;=40 y &lt;60)"/>
  </r>
  <r>
    <s v="25086"/>
    <x v="2"/>
    <x v="10"/>
    <x v="453"/>
    <s v="Rural disperso"/>
    <n v="6"/>
    <s v="G1"/>
    <n v="0"/>
    <n v="1140.9245410000001"/>
    <n v="3755.4478840000002"/>
    <n v="6403.9598920000008"/>
    <n v="789.18083100000001"/>
    <n v="147.152749"/>
    <n v="5256.9420879999998"/>
    <n v="2136.6533129999998"/>
    <n v="2100.7686720000002"/>
    <n v="938.2391590000002"/>
    <n v="0"/>
    <n v="994.62845200000083"/>
    <n v="366.06110999999999"/>
    <n v="0"/>
    <n v="26081.94471381"/>
    <n v="2796.7857345399998"/>
    <s v="Si"/>
    <n v="47.661031915329922"/>
    <n v="80"/>
    <n v="690.12199099999998"/>
    <n v="936.33357999999998"/>
    <n v="4246.8019270000004"/>
    <n v="4167.8665380000002"/>
    <n v="4896.3724250000005"/>
    <n v="6403.9598920000008"/>
    <n v="1360.6895620000009"/>
    <n v="6403.9598920000008"/>
    <n v="76.458511726731473"/>
    <n v="23.541488273268527"/>
    <n v="40.644414133405228"/>
    <n v="47.816489637620577"/>
    <n v="10.723072091549767"/>
    <n v="89.276927908450233"/>
    <n v="44.661707474282068"/>
    <n v="50"/>
    <n v="21.247627795105512"/>
    <n v="20"/>
    <n v="46.126981163867868"/>
    <n v="36.901584931094298"/>
    <n v="32.338968084670078"/>
    <n v="100"/>
    <n v="135.67653142645617"/>
    <n v="60"/>
    <n v="98.141298078957945"/>
    <n v="100"/>
    <n v="0"/>
    <n v="0"/>
    <n v="86.666666666666671"/>
    <n v="86.666666666666671"/>
    <n v="17.333333333333336"/>
    <n v="54.234918264427634"/>
    <n v="54.234918264427634"/>
    <s v="2. Riesgo (&gt;=40 y &lt;60)"/>
  </r>
  <r>
    <s v="25095"/>
    <x v="2"/>
    <x v="10"/>
    <x v="454"/>
    <s v="Rural disperso"/>
    <n v="6"/>
    <s v="G2"/>
    <n v="0"/>
    <n v="838.39806099999998"/>
    <n v="2989.3544978300001"/>
    <n v="5066.5656167500001"/>
    <n v="717.81604799999991"/>
    <n v="110.17766837000001"/>
    <n v="3708.1830204299999"/>
    <n v="501.54255479"/>
    <n v="1667.82423737"/>
    <n v="577.20518618999995"/>
    <n v="0"/>
    <n v="267.76354514000013"/>
    <n v="980.18064507000008"/>
    <n v="0"/>
    <n v="16245.302887110001"/>
    <n v="5381.8809893500002"/>
    <s v="Si"/>
    <n v="55.900635734961384"/>
    <n v="80"/>
    <n v="988.82027500000004"/>
    <n v="827.99371637000002"/>
    <n v="3708.1830204300004"/>
    <n v="3520.3093084300003"/>
    <n v="3827.75255883"/>
    <n v="5066.5656167500001"/>
    <n v="1247.9441902100002"/>
    <n v="5066.5656167500001"/>
    <n v="75.549254630700915"/>
    <n v="24.450745369299085"/>
    <n v="13.525291282193542"/>
    <n v="16.08528529661853"/>
    <n v="33.128843621748089"/>
    <n v="66.871156378251911"/>
    <n v="34.608274256776454"/>
    <n v="40"/>
    <n v="24.630968679934057"/>
    <n v="20"/>
    <n v="33.481437408833912"/>
    <n v="26.785149927067131"/>
    <n v="24.099364265038616"/>
    <n v="100"/>
    <n v="83.735511629754967"/>
    <n v="80"/>
    <n v="94.933537234680117"/>
    <n v="100"/>
    <n v="0"/>
    <n v="0"/>
    <n v="93.333333333333329"/>
    <n v="93.333333333333329"/>
    <n v="18.666666666666668"/>
    <n v="45.451816593733795"/>
    <n v="45.451816593733795"/>
    <s v="2. Riesgo (&gt;=40 y &lt;60)"/>
  </r>
  <r>
    <s v="25099"/>
    <x v="2"/>
    <x v="10"/>
    <x v="455"/>
    <s v="Ciudades y aglomeraciones"/>
    <n v="6"/>
    <s v="G1"/>
    <n v="0"/>
    <n v="1150.5503120000001"/>
    <n v="4234.8759190000001"/>
    <n v="12986.723643000001"/>
    <n v="3276.144945"/>
    <n v="2736.7426620000001"/>
    <n v="11578.612931"/>
    <n v="6047.6649040000002"/>
    <n v="7198.8734990000012"/>
    <n v="4209.5399390000011"/>
    <n v="15.164749"/>
    <n v="-1581.2228479999976"/>
    <n v="8671.4578170000004"/>
    <n v="0"/>
    <n v="123901.34551172001"/>
    <n v="17519.8264829"/>
    <s v="Si"/>
    <n v="58.323308160492566"/>
    <n v="80"/>
    <n v="5125.6070909999999"/>
    <n v="6012.8876069999997"/>
    <n v="11578.612931"/>
    <n v="7662.7362990000001"/>
    <n v="5385.4262310000004"/>
    <n v="12986.723643000001"/>
    <n v="7105.3997180000024"/>
    <n v="12986.723643000001"/>
    <n v="41.468705880276509"/>
    <n v="58.531294119723491"/>
    <n v="52.231341871773644"/>
    <n v="61.448035864736376"/>
    <n v="14.140142232146118"/>
    <n v="85.859857767853882"/>
    <n v="58.474981392362992"/>
    <n v="80"/>
    <n v="54.712796801754521"/>
    <n v="0"/>
    <n v="57.16783755046275"/>
    <n v="45.734270040370205"/>
    <n v="21.676691839507434"/>
    <n v="94.282662963652157"/>
    <n v="117.31073998157149"/>
    <n v="80"/>
    <n v="66.180088622568718"/>
    <n v="60"/>
    <n v="0"/>
    <n v="0"/>
    <n v="78.094220987884057"/>
    <n v="78.094220987884057"/>
    <n v="15.618844197576813"/>
    <n v="61.353114237947018"/>
    <n v="61.353114237947018"/>
    <s v="3. Vulnerable (&gt;=60 y &lt;70)"/>
  </r>
  <r>
    <s v="25120"/>
    <x v="2"/>
    <x v="10"/>
    <x v="456"/>
    <s v="Rural disperso"/>
    <n v="6"/>
    <s v="G3"/>
    <n v="0"/>
    <n v="873.46168299999999"/>
    <n v="4511.9161557399993"/>
    <n v="8398.5588834800001"/>
    <n v="1014.4697266600001"/>
    <n v="302.59990399999998"/>
    <n v="6476.0081773400007"/>
    <n v="793.75424084000008"/>
    <n v="2200.89525366"/>
    <n v="737.62423370999977"/>
    <n v="0"/>
    <n v="459.27968618999876"/>
    <n v="1665.8821129999999"/>
    <n v="0"/>
    <n v="54689.586851160006"/>
    <n v="3274.44063521"/>
    <s v="Si"/>
    <n v="64.557353276595094"/>
    <n v="80"/>
    <n v="882.08302400000002"/>
    <n v="1317.0696306599998"/>
    <n v="6476.0081773399997"/>
    <n v="5622.5999572800001"/>
    <n v="5385.3778387399998"/>
    <n v="8398.5588834800001"/>
    <n v="2125.1617991899984"/>
    <n v="8398.5588834800001"/>
    <n v="64.122641913400884"/>
    <n v="35.877358086599116"/>
    <n v="12.256844326068039"/>
    <n v="21.035593681504849"/>
    <n v="5.9873201165726968"/>
    <n v="94.012679883427296"/>
    <n v="33.514735991336273"/>
    <n v="40"/>
    <n v="25.303886400918145"/>
    <n v="20"/>
    <n v="42.185126330306254"/>
    <n v="33.748101064245006"/>
    <n v="15.442646723404906"/>
    <n v="67.167714846409723"/>
    <n v="149.31356741086083"/>
    <n v="50"/>
    <n v="86.822002123991538"/>
    <n v="80"/>
    <n v="0.14359712982598605"/>
    <n v="0"/>
    <n v="65.722571615469903"/>
    <n v="65.866168745295894"/>
    <n v="13.173233749059179"/>
    <n v="46.892615387338985"/>
    <n v="46.921334813304185"/>
    <s v="2. Riesgo (&gt;=40 y &lt;60)"/>
  </r>
  <r>
    <s v="25123"/>
    <x v="2"/>
    <x v="10"/>
    <x v="457"/>
    <s v="Intermedio"/>
    <n v="6"/>
    <s v="G2"/>
    <n v="0"/>
    <n v="880.79699000000005"/>
    <n v="6434.1397032599998"/>
    <n v="12418.137645909999"/>
    <n v="3022.9851974499998"/>
    <n v="956.80703975999995"/>
    <n v="9470.8032978600004"/>
    <n v="1476.2025111600001"/>
    <n v="4879.0627802099998"/>
    <n v="1993.5125729899996"/>
    <n v="0"/>
    <n v="61.78414082999916"/>
    <n v="1012.99216662"/>
    <n v="0"/>
    <n v="61949.033716110003"/>
    <n v="7815.0944731700001"/>
    <s v="Si"/>
    <n v="55.545796706403671"/>
    <n v="80"/>
    <n v="3484.45"/>
    <n v="3979.7922372099997"/>
    <n v="9470.8032978600004"/>
    <n v="9295.0376498599999"/>
    <n v="7314.9366932599996"/>
    <n v="12418.137645909999"/>
    <n v="1074.7763074499992"/>
    <n v="12418.137645909999"/>
    <n v="58.905263428685096"/>
    <n v="41.094736571314904"/>
    <n v="15.586877530162189"/>
    <n v="18.537077444401607"/>
    <n v="12.615361377521641"/>
    <n v="87.384638622478363"/>
    <n v="40.858514489215011"/>
    <n v="50"/>
    <n v="8.6548912413125354"/>
    <n v="80"/>
    <n v="55.40329052763898"/>
    <n v="44.322632422111184"/>
    <n v="24.454203293596329"/>
    <n v="100"/>
    <n v="114.21579409117651"/>
    <n v="80"/>
    <n v="98.144131574987782"/>
    <n v="100"/>
    <n v="0"/>
    <n v="0"/>
    <n v="93.333333333333329"/>
    <n v="93.333333333333329"/>
    <n v="18.666666666666668"/>
    <n v="62.989299088777855"/>
    <n v="62.989299088777855"/>
    <s v="3. Vulnerable (&gt;=60 y &lt;70)"/>
  </r>
  <r>
    <s v="25126"/>
    <x v="2"/>
    <x v="10"/>
    <x v="458"/>
    <s v="Ciudades y aglomeraciones"/>
    <n v="2"/>
    <s v="G1"/>
    <n v="0"/>
    <n v="107.615188"/>
    <n v="14393.90828815"/>
    <n v="95633.47886494"/>
    <n v="66582.060661080002"/>
    <n v="5479.5465089999998"/>
    <n v="66607.949722220001"/>
    <n v="27717.056005480001"/>
    <n v="72169.222358080006"/>
    <n v="49872.654570870007"/>
    <n v="790.00788399999999"/>
    <n v="6728.9613555099932"/>
    <n v="24994.482245660001"/>
    <n v="0"/>
    <n v="541297.42031199997"/>
    <n v="61182.908256000002"/>
    <s v="Si"/>
    <n v="30.541721615338311"/>
    <n v="70"/>
    <n v="74301.043557400015"/>
    <n v="72061.607170079995"/>
    <n v="66607.949722220001"/>
    <n v="51804.069131019998"/>
    <n v="14501.52347615"/>
    <n v="95633.47886494"/>
    <n v="32513.451485169993"/>
    <n v="95633.47886494"/>
    <n v="15.163647342192812"/>
    <n v="84.836352657807183"/>
    <n v="41.612234156839335"/>
    <n v="48.955090281972922"/>
    <n v="11.303011239317307"/>
    <n v="88.6969887606827"/>
    <n v="69.105157214273774"/>
    <n v="100"/>
    <n v="33.99798048870278"/>
    <n v="0"/>
    <n v="64.497686340092557"/>
    <n v="51.598149072074051"/>
    <n v="39.458278384661689"/>
    <n v="100"/>
    <n v="96.985996050526552"/>
    <n v="100"/>
    <n v="77.774604003069143"/>
    <n v="70"/>
    <n v="0"/>
    <n v="0"/>
    <n v="90"/>
    <n v="90"/>
    <n v="18"/>
    <n v="69.598149072074051"/>
    <n v="69.598149072074051"/>
    <s v="3. Vulnerable (&gt;=60 y &lt;70)"/>
  </r>
  <r>
    <s v="25148"/>
    <x v="2"/>
    <x v="10"/>
    <x v="459"/>
    <s v="Rural disperso"/>
    <n v="6"/>
    <s v="G3"/>
    <n v="0"/>
    <n v="2227.6036720000002"/>
    <n v="13812.685338879999"/>
    <n v="21358.017244789997"/>
    <n v="2543.4587170299997"/>
    <n v="343.32154150000002"/>
    <n v="18142.758303210001"/>
    <n v="2838.5821437"/>
    <n v="5127.1000275299994"/>
    <n v="2075.3602186299995"/>
    <n v="0"/>
    <n v="163.51913267999771"/>
    <n v="1736.768071"/>
    <n v="0"/>
    <n v="48756.23573783"/>
    <n v="11530.37383198"/>
    <s v="NO"/>
    <n v="49.258691145942713"/>
    <n v="80"/>
    <n v="2413.971376"/>
    <n v="2886.7802585300001"/>
    <n v="18142.758303209997"/>
    <n v="17460.951024639999"/>
    <n v="16040.289010879998"/>
    <n v="21358.017244789997"/>
    <n v="1900.2872036799977"/>
    <n v="21358.017244789997"/>
    <n v="75.101957391633874"/>
    <n v="24.898042608366126"/>
    <n v="15.645813587219365"/>
    <n v="26.851852620608"/>
    <n v="23.64902387866989"/>
    <n v="76.350976121330106"/>
    <n v="40.478247108235422"/>
    <n v="50"/>
    <n v="8.8973015701799163"/>
    <n v="80"/>
    <n v="51.620174270060851"/>
    <n v="41.296139416048682"/>
    <n v="0"/>
    <n v="0"/>
    <n v="119.58634999696865"/>
    <n v="80"/>
    <n v="96.241986652881948"/>
    <n v="100"/>
    <n v="0"/>
    <n v="0"/>
    <n v="60"/>
    <n v="60"/>
    <n v="12"/>
    <n v="53.296139416048682"/>
    <n v="53.296139416048682"/>
    <s v="2. Riesgo (&gt;=40 y &lt;60)"/>
  </r>
  <r>
    <s v="25151"/>
    <x v="2"/>
    <x v="10"/>
    <x v="460"/>
    <s v="Intermedio"/>
    <n v="6"/>
    <s v="G1"/>
    <n v="0"/>
    <n v="1446.670662"/>
    <n v="12958.943259"/>
    <n v="21718.96693857"/>
    <n v="4364.5735290000002"/>
    <n v="319.01225749999998"/>
    <n v="20217.860591639997"/>
    <n v="5056.3751985899999"/>
    <n v="6238.4693854999996"/>
    <n v="2553.9950251399996"/>
    <n v="0"/>
    <n v="-596.45932042999993"/>
    <n v="3665.75559036"/>
    <n v="0"/>
    <n v="32662.44276795"/>
    <n v="9938.6353048300007"/>
    <s v="NO"/>
    <n v="62.954529079692598"/>
    <n v="80"/>
    <n v="5691.3094199999996"/>
    <n v="4683.5857864999998"/>
    <n v="18630.951898639996"/>
    <n v="17660.968219490002"/>
    <n v="14405.613921"/>
    <n v="21718.96693857"/>
    <n v="3069.2962699300001"/>
    <n v="21718.96693857"/>
    <n v="66.327344029506051"/>
    <n v="33.672655970493949"/>
    <n v="25.009447343210933"/>
    <n v="29.422591153710215"/>
    <n v="30.428328265093143"/>
    <n v="69.571671734906857"/>
    <n v="40.939449523888342"/>
    <n v="50"/>
    <n v="14.131870445823726"/>
    <n v="60"/>
    <n v="48.533383771822209"/>
    <n v="38.826707017457771"/>
    <n v="0"/>
    <n v="0"/>
    <n v="82.293641776728421"/>
    <n v="80"/>
    <n v="94.793697689591482"/>
    <n v="100"/>
    <n v="0"/>
    <n v="2"/>
    <n v="60"/>
    <n v="62"/>
    <n v="12.4"/>
    <n v="50.826707017457771"/>
    <n v="51.22670701745777"/>
    <s v="2. Riesgo (&gt;=40 y &lt;60)"/>
  </r>
  <r>
    <s v="25154"/>
    <x v="2"/>
    <x v="10"/>
    <x v="461"/>
    <s v="Rural disperso"/>
    <n v="6"/>
    <s v="G3"/>
    <n v="0"/>
    <n v="1183.291242"/>
    <n v="7236.7083140000004"/>
    <n v="11284.330452"/>
    <n v="1394.2242189999999"/>
    <n v="293.81740000000002"/>
    <n v="10593.779139999999"/>
    <n v="2383.466379"/>
    <n v="2875.1618930000004"/>
    <n v="1103.1199050000005"/>
    <n v="0"/>
    <n v="-182.33435199999985"/>
    <n v="1083.9801640000001"/>
    <n v="0"/>
    <n v="40353.422794940001"/>
    <n v="4724.6950895800001"/>
    <s v="Si"/>
    <n v="56.389835945155568"/>
    <n v="80"/>
    <n v="1346.8698629999999"/>
    <n v="1688.0416190000001"/>
    <n v="9694.6228159999991"/>
    <n v="9642.912816"/>
    <n v="8419.9995560000007"/>
    <n v="11284.330452"/>
    <n v="901.64581200000021"/>
    <n v="11284.330452"/>
    <n v="74.616740371225717"/>
    <n v="25.383259628774283"/>
    <n v="22.498735791088055"/>
    <n v="38.613059924591859"/>
    <n v="11.708288324361023"/>
    <n v="88.291711675638979"/>
    <n v="38.367227518064503"/>
    <n v="50"/>
    <n v="7.9902464380613312"/>
    <n v="80"/>
    <n v="56.457606245801024"/>
    <n v="45.166084996640819"/>
    <n v="23.610164054844432"/>
    <n v="100"/>
    <n v="125.33071422654589"/>
    <n v="70"/>
    <n v="99.466611533203164"/>
    <n v="100"/>
    <n v="0"/>
    <n v="0"/>
    <n v="90"/>
    <n v="90"/>
    <n v="18"/>
    <n v="63.166084996640819"/>
    <n v="63.166084996640819"/>
    <s v="3. Vulnerable (&gt;=60 y &lt;70)"/>
  </r>
  <r>
    <s v="25168"/>
    <x v="2"/>
    <x v="10"/>
    <x v="462"/>
    <s v="Rural disperso"/>
    <n v="6"/>
    <s v="G3"/>
    <n v="0"/>
    <n v="1358.0434287799999"/>
    <n v="5438.7015107399993"/>
    <n v="8492.7682780599989"/>
    <n v="874.97138554000003"/>
    <n v="82.294922999999997"/>
    <n v="7699.6860614500001"/>
    <n v="2635.8423394000001"/>
    <n v="2454.0667673200001"/>
    <n v="1223.4396094099998"/>
    <n v="28.611999999999998"/>
    <n v="-189.95706730000165"/>
    <n v="417.34666716999999"/>
    <n v="0"/>
    <n v="26810.96671379"/>
    <n v="3485.2442959699997"/>
    <s v="Si"/>
    <n v="52.497832070068263"/>
    <n v="80"/>
    <n v="853.97870699999999"/>
    <n v="957.26630854000007"/>
    <n v="7452.0981874499994"/>
    <n v="6730.1492904500001"/>
    <n v="6796.7449395199992"/>
    <n v="8492.7682780599989"/>
    <n v="256.00159986999836"/>
    <n v="8492.7682780599989"/>
    <n v="80.029793784419354"/>
    <n v="19.970206215580646"/>
    <n v="34.23311442003935"/>
    <n v="58.751981034862567"/>
    <n v="12.999323497639468"/>
    <n v="87.000676502360534"/>
    <n v="49.853558415856597"/>
    <n v="70"/>
    <n v="3.0143481075699001"/>
    <n v="100"/>
    <n v="67.144572750560741"/>
    <n v="53.715658200448594"/>
    <n v="27.502167929931737"/>
    <n v="100"/>
    <n v="112.09486848950205"/>
    <n v="80"/>
    <n v="90.312139227904623"/>
    <n v="100"/>
    <n v="0"/>
    <n v="0"/>
    <n v="93.333333333333329"/>
    <n v="93.333333333333329"/>
    <n v="18.666666666666668"/>
    <n v="72.382324867115258"/>
    <n v="72.382324867115258"/>
    <s v="4. Solvente (&gt;=70 y &lt;80)"/>
  </r>
  <r>
    <s v="25175"/>
    <x v="2"/>
    <x v="10"/>
    <x v="463"/>
    <s v="Ciudades y aglomeraciones"/>
    <n v="1"/>
    <s v="G1"/>
    <n v="0"/>
    <n v="650.43019200000003"/>
    <n v="66748.421128999995"/>
    <n v="233015.34746600001"/>
    <n v="143428.717382"/>
    <n v="9971.1127290000004"/>
    <n v="164489.55619500001"/>
    <n v="42368.156108000003"/>
    <n v="157119.633963"/>
    <n v="77219.561809799998"/>
    <n v="2381.3233971999998"/>
    <n v="-11374.280882199993"/>
    <n v="34161.984232000003"/>
    <n v="0"/>
    <n v="660143.48341932998"/>
    <n v="177432.61492392002"/>
    <s v="Si"/>
    <n v="50.852639490943545"/>
    <n v="65"/>
    <n v="168784.09744499999"/>
    <n v="153399.83011099999"/>
    <n v="164489.55619500001"/>
    <n v="119071.73661199999"/>
    <n v="67398.851320999995"/>
    <n v="233015.34746600001"/>
    <n v="25169.026747000011"/>
    <n v="233015.34746600001"/>
    <n v="28.924640395557795"/>
    <n v="71.075359604442212"/>
    <n v="25.757353286170435"/>
    <n v="30.302471883545742"/>
    <n v="26.877886305091799"/>
    <n v="73.122113694908194"/>
    <n v="49.146984283316485"/>
    <n v="70"/>
    <n v="10.801445922214416"/>
    <n v="60"/>
    <n v="60.899989036579221"/>
    <n v="48.719991229263378"/>
    <n v="14.147360509056455"/>
    <n v="89.9253020877875"/>
    <n v="90.885238854322083"/>
    <n v="100"/>
    <n v="72.388630236707655"/>
    <n v="70"/>
    <n v="0"/>
    <n v="0"/>
    <n v="86.641767362595829"/>
    <n v="86.641767362595829"/>
    <n v="17.328353472519165"/>
    <n v="66.04834470178254"/>
    <n v="66.04834470178254"/>
    <s v="3. Vulnerable (&gt;=60 y &lt;70)"/>
  </r>
  <r>
    <s v="25178"/>
    <x v="2"/>
    <x v="10"/>
    <x v="464"/>
    <s v="Intermedio"/>
    <n v="6"/>
    <s v="G2"/>
    <n v="0"/>
    <n v="1334.9335209999999"/>
    <n v="7896.0682667499996"/>
    <n v="15591.576396500001"/>
    <n v="3951.7718535000004"/>
    <n v="723.794625"/>
    <n v="14302.31824253"/>
    <n v="5610.2517425100004"/>
    <n v="6050.9045995000006"/>
    <n v="3586.8241127100005"/>
    <n v="76.926327000000001"/>
    <n v="-482.43422982000084"/>
    <n v="3063.42661972"/>
    <n v="0"/>
    <n v="78957.283089460005"/>
    <n v="11160.00719683"/>
    <s v="Si"/>
    <n v="40.848552969307647"/>
    <n v="80"/>
    <n v="4656.3"/>
    <n v="4675.5664784999999"/>
    <n v="13609.930139530001"/>
    <n v="11853.28274696"/>
    <n v="9231.0017877499995"/>
    <n v="15591.576396500001"/>
    <n v="2657.9187168999993"/>
    <n v="15591.576396500001"/>
    <n v="59.205057609326637"/>
    <n v="40.794942390673363"/>
    <n v="39.226170522671701"/>
    <n v="46.650688017467374"/>
    <n v="14.134234056895691"/>
    <n v="85.865765943104307"/>
    <n v="59.277485766448663"/>
    <n v="80"/>
    <n v="17.047145518246953"/>
    <n v="40"/>
    <n v="58.662279270249009"/>
    <n v="46.929823416199213"/>
    <n v="39.151447030692353"/>
    <n v="100"/>
    <n v="100.41377227627086"/>
    <n v="100"/>
    <n v="87.092899268690402"/>
    <n v="80"/>
    <n v="0"/>
    <n v="0"/>
    <n v="93.333333333333329"/>
    <n v="93.333333333333329"/>
    <n v="18.666666666666668"/>
    <n v="65.596490082865884"/>
    <n v="65.596490082865884"/>
    <s v="3. Vulnerable (&gt;=60 y &lt;70)"/>
  </r>
  <r>
    <s v="25181"/>
    <x v="2"/>
    <x v="10"/>
    <x v="465"/>
    <s v="Intermedio"/>
    <n v="6"/>
    <s v="G2"/>
    <n v="0"/>
    <n v="1232.2992380000001"/>
    <n v="8096.3057583500004"/>
    <n v="15317.241102160002"/>
    <n v="4438.6789194200001"/>
    <n v="111.64500099999999"/>
    <n v="11941.475348420001"/>
    <n v="1839.9870474000002"/>
    <n v="5987.2259814199997"/>
    <n v="3713.1999467199998"/>
    <n v="0"/>
    <n v="1101.7397190400006"/>
    <n v="0"/>
    <n v="0"/>
    <n v="94667.544212149995"/>
    <n v="6384.1270803799998"/>
    <s v="Si"/>
    <n v="33.409414032979065"/>
    <n v="80"/>
    <n v="4200.3376164199999"/>
    <n v="4404.6366144200001"/>
    <n v="11941.475348420003"/>
    <n v="10822.351660570004"/>
    <n v="9328.6049963500009"/>
    <n v="15317.241102160002"/>
    <n v="1101.7397190400006"/>
    <n v="15317.241102160002"/>
    <n v="60.902645157387404"/>
    <n v="39.097354842612596"/>
    <n v="15.408372866117018"/>
    <n v="18.324786382565193"/>
    <n v="6.7437336982917486"/>
    <n v="93.256266301708251"/>
    <n v="62.018703791089152"/>
    <n v="80"/>
    <n v="7.1928078411237903"/>
    <n v="80"/>
    <n v="62.135681505377214"/>
    <n v="49.708545204301771"/>
    <n v="46.590585967020935"/>
    <n v="100"/>
    <n v="104.86387087555421"/>
    <n v="100"/>
    <n v="90.628262796706508"/>
    <n v="100"/>
    <n v="0"/>
    <n v="2"/>
    <n v="100"/>
    <n v="102"/>
    <n v="20"/>
    <n v="69.708545204301771"/>
    <n v="69.708545204301771"/>
    <s v="3. Vulnerable (&gt;=60 y &lt;70)"/>
  </r>
  <r>
    <s v="25183"/>
    <x v="2"/>
    <x v="10"/>
    <x v="466"/>
    <s v="Intermedio"/>
    <n v="6"/>
    <s v="G1"/>
    <n v="0"/>
    <n v="1864.645147"/>
    <n v="13398.1909507"/>
    <n v="27377.613581079997"/>
    <n v="6109.7617194100003"/>
    <n v="1968.77108954"/>
    <n v="19038.38548633"/>
    <n v="4158.3470588299997"/>
    <n v="10216.807931949999"/>
    <n v="5281.0214875499987"/>
    <n v="0"/>
    <n v="3403.4416503499961"/>
    <n v="3190.0004413500001"/>
    <n v="0"/>
    <n v="77211.273539000002"/>
    <n v="16347.930242"/>
    <s v="Si"/>
    <n v="35.048986945219148"/>
    <n v="80"/>
    <n v="8526.870954"/>
    <n v="7765.5767079500001"/>
    <n v="19038.385486329997"/>
    <n v="18711.548364979997"/>
    <n v="15262.836097699999"/>
    <n v="27377.613581079997"/>
    <n v="6593.4420916999961"/>
    <n v="27377.613581079997"/>
    <n v="55.749329840230395"/>
    <n v="44.250670159769605"/>
    <n v="21.841910186217149"/>
    <n v="25.696113336929788"/>
    <n v="21.172983545909961"/>
    <n v="78.827016454090042"/>
    <n v="51.689544549772627"/>
    <n v="70"/>
    <n v="24.083333896773834"/>
    <n v="20"/>
    <n v="47.754759990157886"/>
    <n v="38.203807992126308"/>
    <n v="44.951013054780852"/>
    <n v="100"/>
    <n v="91.071821654661349"/>
    <n v="100"/>
    <n v="98.283272908909865"/>
    <n v="100"/>
    <n v="0"/>
    <n v="0"/>
    <n v="100"/>
    <n v="100"/>
    <n v="20"/>
    <n v="58.203807992126308"/>
    <n v="58.203807992126308"/>
    <s v="2. Riesgo (&gt;=40 y &lt;60)"/>
  </r>
  <r>
    <s v="25200"/>
    <x v="2"/>
    <x v="10"/>
    <x v="467"/>
    <s v="Ciudades y aglomeraciones"/>
    <n v="5"/>
    <s v="G1"/>
    <n v="0"/>
    <n v="1210.288933"/>
    <n v="7583.1181897400002"/>
    <n v="25064.077055560003"/>
    <n v="13194.11988138"/>
    <n v="1690.2804569699999"/>
    <n v="15593.83964054"/>
    <n v="5087.6960208599994"/>
    <n v="16128.02047035"/>
    <n v="9586.6279922499998"/>
    <n v="345.87851599999999"/>
    <n v="2928.8449369200025"/>
    <n v="4497.2949714300003"/>
    <n v="0"/>
    <n v="297343.81706242997"/>
    <n v="15997.179434610001"/>
    <s v="Si"/>
    <n v="35.007610045847201"/>
    <n v="80"/>
    <n v="13640.066226000001"/>
    <n v="14884.400338350002"/>
    <n v="15593.839640540002"/>
    <n v="13754.626298449999"/>
    <n v="8793.40712274"/>
    <n v="25064.077055560003"/>
    <n v="7772.0184243500025"/>
    <n v="25064.077055560003"/>
    <n v="35.083706067642119"/>
    <n v="64.916293932357888"/>
    <n v="32.626319996476617"/>
    <n v="38.383530068969719"/>
    <n v="5.3800276032816425"/>
    <n v="94.619972396718353"/>
    <n v="59.440822324563655"/>
    <n v="80"/>
    <n v="31.008596115953623"/>
    <n v="0"/>
    <n v="55.583959279609189"/>
    <n v="44.467167423687357"/>
    <n v="44.992389954152799"/>
    <n v="100"/>
    <n v="109.12263981518004"/>
    <n v="100"/>
    <n v="88.205513302134278"/>
    <n v="80"/>
    <n v="5.091713771452544E-2"/>
    <n v="0"/>
    <n v="93.333333333333329"/>
    <n v="93.384250471047849"/>
    <n v="18.67685009420957"/>
    <n v="63.133834090354028"/>
    <n v="63.144017517896927"/>
    <s v="3. Vulnerable (&gt;=60 y &lt;70)"/>
  </r>
  <r>
    <s v="25214"/>
    <x v="2"/>
    <x v="10"/>
    <x v="468"/>
    <s v="Ciudades y aglomeraciones"/>
    <n v="2"/>
    <s v="G1"/>
    <n v="0"/>
    <n v="0"/>
    <n v="8604.7749019999992"/>
    <n v="138613.95173699997"/>
    <n v="119665.34929499999"/>
    <n v="900.458888"/>
    <n v="73326.24661100001"/>
    <n v="27447.526951"/>
    <n v="120954.57303699998"/>
    <n v="87294.177716999984"/>
    <n v="3399.752215"/>
    <n v="31627.309805999947"/>
    <n v="2680.6464890000002"/>
    <n v="0"/>
    <n v="710588.08494099998"/>
    <n v="181204.470405"/>
    <s v="Si"/>
    <n v="17.844182037590709"/>
    <n v="70"/>
    <n v="125860.765"/>
    <n v="120565.808183"/>
    <n v="73326.246610999995"/>
    <n v="54307.835819"/>
    <n v="8604.7749019999992"/>
    <n v="138613.95173699997"/>
    <n v="37707.708509999946"/>
    <n v="138613.95173699997"/>
    <n v="6.2077264187131185"/>
    <n v="93.792273581286878"/>
    <n v="37.432063169155136"/>
    <n v="44.037290210848184"/>
    <n v="25.500634508956814"/>
    <n v="74.499365491043193"/>
    <n v="72.171043661405605"/>
    <n v="100"/>
    <n v="27.20340055057726"/>
    <n v="20"/>
    <n v="66.465785856635648"/>
    <n v="53.172628685308524"/>
    <n v="52.155817962409287"/>
    <n v="100"/>
    <n v="95.793004422784179"/>
    <n v="100"/>
    <n v="74.063297017105242"/>
    <n v="70"/>
    <n v="0"/>
    <n v="0"/>
    <n v="90"/>
    <n v="90"/>
    <n v="18"/>
    <n v="71.172628685308524"/>
    <n v="71.172628685308524"/>
    <s v="4. Solvente (&gt;=70 y &lt;80)"/>
  </r>
  <r>
    <s v="25224"/>
    <x v="2"/>
    <x v="10"/>
    <x v="469"/>
    <s v="Rural"/>
    <n v="6"/>
    <s v="G3"/>
    <n v="0"/>
    <n v="1228.7207330000001"/>
    <n v="4589.72079906"/>
    <n v="10243.59735177"/>
    <n v="3610.3846971399998"/>
    <n v="124.01763144"/>
    <n v="7916.2074704400002"/>
    <n v="3345.6652570400001"/>
    <n v="4970.7574465799999"/>
    <n v="3388.5245273999999"/>
    <n v="0"/>
    <n v="2618.5296711500005"/>
    <n v="3215.6319708599999"/>
    <n v="0"/>
    <n v="43743.190169829999"/>
    <n v="6237.5858700299996"/>
    <s v="Si"/>
    <n v="41.68301030733884"/>
    <n v="80"/>
    <n v="1667"/>
    <n v="3660.2831825800004"/>
    <n v="6042.83476144"/>
    <n v="5594.2744864399983"/>
    <n v="5818.4415320600001"/>
    <n v="10243.59735177"/>
    <n v="5834.1616420099999"/>
    <n v="10243.59735177"/>
    <n v="56.800763757613197"/>
    <n v="43.199236242386803"/>
    <n v="42.26348626577925"/>
    <n v="72.53396559504101"/>
    <n v="14.259558678306249"/>
    <n v="85.740441321693751"/>
    <n v="68.169178718052024"/>
    <n v="100"/>
    <n v="56.954226544270703"/>
    <n v="0"/>
    <n v="60.29472863182432"/>
    <n v="48.235782905459459"/>
    <n v="38.31698969266116"/>
    <n v="100"/>
    <n v="219.57307633953209"/>
    <n v="0"/>
    <n v="92.576989232564912"/>
    <n v="100"/>
    <n v="0.51622643613081831"/>
    <n v="0"/>
    <n v="66.666666666666671"/>
    <n v="67.182893102797493"/>
    <n v="13.4365786205595"/>
    <n v="61.569116238792795"/>
    <n v="61.67236152601896"/>
    <s v="3. Vulnerable (&gt;=60 y &lt;70)"/>
  </r>
  <r>
    <s v="25245"/>
    <x v="2"/>
    <x v="10"/>
    <x v="470"/>
    <s v="Intermedio"/>
    <n v="6"/>
    <s v="G2"/>
    <n v="0"/>
    <n v="956.84329844000001"/>
    <n v="13475.117826959999"/>
    <n v="25462.698246380001"/>
    <n v="7297.5266541599995"/>
    <n v="476.95681655999999"/>
    <n v="20012.318711009997"/>
    <n v="2955.1575037700004"/>
    <n v="8882.9877847799999"/>
    <n v="3708.2309943199998"/>
    <n v="169.891572"/>
    <n v="982.3324339100036"/>
    <n v="784.57553259000008"/>
    <n v="0"/>
    <n v="72200.245663509995"/>
    <n v="14417.930912239999"/>
    <s v="Si"/>
    <n v="54.249695115952044"/>
    <n v="80"/>
    <n v="7352"/>
    <n v="7774.4834707200016"/>
    <n v="19305.609022009998"/>
    <n v="19236.98144901"/>
    <n v="14431.961125399999"/>
    <n v="25462.698246380001"/>
    <n v="1936.7995385000036"/>
    <n v="25462.698246380001"/>
    <n v="56.678836570086489"/>
    <n v="43.321163429913511"/>
    <n v="14.766692188168021"/>
    <n v="17.561651854902493"/>
    <n v="19.969365449855832"/>
    <n v="80.030634550144171"/>
    <n v="41.745312322433179"/>
    <n v="50"/>
    <n v="7.6064190831596408"/>
    <n v="80"/>
    <n v="54.182689966992029"/>
    <n v="43.346151973593628"/>
    <n v="25.750304884047956"/>
    <n v="100"/>
    <n v="105.74651075516869"/>
    <n v="100"/>
    <n v="99.644520030827536"/>
    <n v="100"/>
    <n v="0"/>
    <n v="0"/>
    <n v="100"/>
    <n v="100"/>
    <n v="20"/>
    <n v="63.346151973593628"/>
    <n v="63.346151973593628"/>
    <s v="3. Vulnerable (&gt;=60 y &lt;70)"/>
  </r>
  <r>
    <s v="25258"/>
    <x v="2"/>
    <x v="10"/>
    <x v="471"/>
    <s v="Rural disperso"/>
    <n v="6"/>
    <s v="G2"/>
    <n v="0"/>
    <n v="1404.9525020000001"/>
    <n v="4484.0107269999999"/>
    <n v="8351.9580649999989"/>
    <n v="659.59330199999999"/>
    <n v="131.71316300000001"/>
    <n v="7653.9102540000004"/>
    <n v="2467.2163820000001"/>
    <n v="2234.855012"/>
    <n v="890.59129499999995"/>
    <n v="21.271258"/>
    <n v="-163.93872600000032"/>
    <n v="1815.4428479999999"/>
    <n v="0"/>
    <n v="28675.284769499998"/>
    <n v="8302.8145162299988"/>
    <s v="Si"/>
    <n v="55.190787981660677"/>
    <n v="80"/>
    <n v="688.52956700000004"/>
    <n v="791.306465"/>
    <n v="7171.6330740000003"/>
    <n v="6834.6872629999998"/>
    <n v="5888.963229"/>
    <n v="8351.9580649999989"/>
    <n v="1672.7753799999996"/>
    <n v="8351.9580649999989"/>
    <n v="70.509971232715969"/>
    <n v="29.490028767284031"/>
    <n v="32.234717943166515"/>
    <n v="38.335931090407563"/>
    <n v="28.954601786766396"/>
    <n v="71.045398213233597"/>
    <n v="39.850070372260909"/>
    <n v="50"/>
    <n v="20.028541414856829"/>
    <n v="20"/>
    <n v="41.774271614185039"/>
    <n v="33.419417291348033"/>
    <n v="24.809212018339323"/>
    <n v="100"/>
    <n v="114.92701300364055"/>
    <n v="80"/>
    <n v="95.301686414750336"/>
    <n v="100"/>
    <n v="0"/>
    <n v="0"/>
    <n v="93.333333333333329"/>
    <n v="93.333333333333329"/>
    <n v="18.666666666666668"/>
    <n v="52.086083958014697"/>
    <n v="52.086083958014697"/>
    <s v="2. Riesgo (&gt;=40 y &lt;60)"/>
  </r>
  <r>
    <s v="25260"/>
    <x v="2"/>
    <x v="10"/>
    <x v="472"/>
    <s v="Intermedio"/>
    <n v="6"/>
    <s v="G1"/>
    <n v="0"/>
    <n v="1471.0447380000001"/>
    <n v="7922.6965539399998"/>
    <n v="19416.810405570002"/>
    <n v="7822.6016469400001"/>
    <n v="529.43885010999998"/>
    <n v="14964.450749750002"/>
    <n v="4681.3216981800006"/>
    <n v="9833.7584132499996"/>
    <n v="5697.0696311399997"/>
    <n v="0"/>
    <n v="315.67087371000162"/>
    <n v="3631.55315062"/>
    <n v="0"/>
    <n v="149152.65029600001"/>
    <n v="927.90474000999995"/>
    <s v="Si"/>
    <n v="41.868232859963463"/>
    <n v="80"/>
    <n v="7587.9804560000002"/>
    <n v="7980.1358970500005"/>
    <n v="14964.450749750004"/>
    <n v="12399.698747740003"/>
    <n v="9393.7412919399994"/>
    <n v="19416.810405570002"/>
    <n v="3947.2240243300016"/>
    <n v="19416.810405570002"/>
    <n v="48.37942533159444"/>
    <n v="51.62057466840556"/>
    <n v="31.282950349903135"/>
    <n v="36.803110664373584"/>
    <n v="0.62211750053956938"/>
    <n v="99.377882499460426"/>
    <n v="57.93379694444976"/>
    <n v="80"/>
    <n v="20.328900277038713"/>
    <n v="20"/>
    <n v="57.560313566447903"/>
    <n v="46.048250853158322"/>
    <n v="38.131767140036537"/>
    <n v="100"/>
    <n v="105.16811348321164"/>
    <n v="100"/>
    <n v="82.861034829141019"/>
    <n v="80"/>
    <n v="0"/>
    <n v="0"/>
    <n v="93.333333333333329"/>
    <n v="93.333333333333329"/>
    <n v="18.666666666666668"/>
    <n v="64.714917519824994"/>
    <n v="64.714917519824994"/>
    <s v="3. Vulnerable (&gt;=60 y &lt;70)"/>
  </r>
  <r>
    <s v="25269"/>
    <x v="2"/>
    <x v="10"/>
    <x v="473"/>
    <s v="Ciudades y aglomeraciones"/>
    <n v="2"/>
    <s v="G1"/>
    <n v="0"/>
    <n v="191.490827"/>
    <n v="91900.142793999999"/>
    <n v="150053.43004899999"/>
    <n v="45214.873663999992"/>
    <n v="2961.3793919999998"/>
    <n v="120585.699674"/>
    <n v="10447.632575"/>
    <n v="49321.408649999998"/>
    <n v="25792.014103000001"/>
    <n v="704.55517099999997"/>
    <n v="5938.3358279999811"/>
    <n v="23847.778646999999"/>
    <n v="0"/>
    <n v="577379.73307067004"/>
    <n v="57428.418180300003"/>
    <s v="Si"/>
    <n v="41.121314700717839"/>
    <n v="70"/>
    <n v="53839.076000000001"/>
    <n v="48176.253056000001"/>
    <n v="120585.699674"/>
    <n v="117411.47096399999"/>
    <n v="92091.633621000001"/>
    <n v="150053.43004899999"/>
    <n v="30490.66964599998"/>
    <n v="150053.43004899999"/>
    <n v="61.372561487549767"/>
    <n v="38.627438512450233"/>
    <n v="8.6640726083149797"/>
    <n v="10.192926800108271"/>
    <n v="9.9463862153386131"/>
    <n v="90.053613784661394"/>
    <n v="52.293749933275684"/>
    <n v="70"/>
    <n v="20.319875151166652"/>
    <n v="20"/>
    <n v="45.77479581944398"/>
    <n v="36.619836655555183"/>
    <n v="28.878685299282161"/>
    <n v="100"/>
    <n v="89.481946265199653"/>
    <n v="80"/>
    <n v="97.367657426559333"/>
    <n v="100"/>
    <n v="0"/>
    <n v="0"/>
    <n v="93.333333333333329"/>
    <n v="93.333333333333329"/>
    <n v="18.666666666666668"/>
    <n v="55.286503322221847"/>
    <n v="55.286503322221847"/>
    <s v="2. Riesgo (&gt;=40 y &lt;60)"/>
  </r>
  <r>
    <s v="25279"/>
    <x v="2"/>
    <x v="10"/>
    <x v="474"/>
    <s v="Rural"/>
    <n v="6"/>
    <s v="G2"/>
    <n v="0"/>
    <n v="1305.7419775599999"/>
    <n v="11291.246504770001"/>
    <n v="16658.565971460001"/>
    <n v="1953.72341265"/>
    <n v="1555.1339806199999"/>
    <n v="13964.624965679999"/>
    <n v="2657.06948164"/>
    <n v="4884.21459383"/>
    <n v="2669.79440243"/>
    <n v="18.668676999999999"/>
    <n v="479.52081438000096"/>
    <n v="1814.5067589800001"/>
    <n v="0"/>
    <n v="71469.341729330001"/>
    <n v="8975.8628613399997"/>
    <s v="Si"/>
    <n v="45.383975848684621"/>
    <n v="80"/>
    <n v="3387.8597329999998"/>
    <n v="3508.8573932700001"/>
    <n v="13964.624965680005"/>
    <n v="12634.987519360004"/>
    <n v="12596.98848233"/>
    <n v="16658.565971460001"/>
    <n v="2312.6962503600012"/>
    <n v="16658.565971460001"/>
    <n v="75.618684728995106"/>
    <n v="24.381315271004894"/>
    <n v="19.027145291550017"/>
    <n v="22.628500489133817"/>
    <n v="12.55903950442632"/>
    <n v="87.440960495573677"/>
    <n v="54.661693321227659"/>
    <n v="70"/>
    <n v="13.88292518288902"/>
    <n v="60"/>
    <n v="52.890155251142481"/>
    <n v="42.312124200913985"/>
    <n v="34.616024151315379"/>
    <n v="100"/>
    <n v="103.57150737651276"/>
    <n v="100"/>
    <n v="90.478530933786132"/>
    <n v="100"/>
    <n v="0"/>
    <n v="0"/>
    <n v="100"/>
    <n v="100"/>
    <n v="20"/>
    <n v="62.312124200913985"/>
    <n v="62.312124200913985"/>
    <s v="3. Vulnerable (&gt;=60 y &lt;70)"/>
  </r>
  <r>
    <s v="25281"/>
    <x v="2"/>
    <x v="10"/>
    <x v="475"/>
    <s v="Rural"/>
    <n v="6"/>
    <s v="G2"/>
    <n v="0"/>
    <n v="1409.9564130000001"/>
    <n v="7845.96619835"/>
    <n v="10502.7235573"/>
    <n v="596.91878099999997"/>
    <n v="328.87746368000001"/>
    <n v="9818.2634645300004"/>
    <n v="3356.1235553900001"/>
    <n v="2335.7526576800001"/>
    <n v="1095.4339484500001"/>
    <n v="0"/>
    <n v="709.55727553999895"/>
    <n v="158.91835397999998"/>
    <n v="0"/>
    <n v="39131.236361499999"/>
    <n v="6572.8143696899997"/>
    <s v="Si"/>
    <n v="48.385756561067389"/>
    <n v="80"/>
    <n v="833.72777299999996"/>
    <n v="925.79624468000009"/>
    <n v="8552.8475725300013"/>
    <n v="7676.7742768899998"/>
    <n v="9255.9226113500008"/>
    <n v="10502.7235573"/>
    <n v="868.47562951999896"/>
    <n v="10502.7235573"/>
    <n v="88.128784508629664"/>
    <n v="11.871215491370336"/>
    <n v="34.182455660458871"/>
    <n v="40.65232607310778"/>
    <n v="16.796848198123342"/>
    <n v="83.203151801876658"/>
    <n v="46.89854231132702"/>
    <n v="70"/>
    <n v="8.2690515920164174"/>
    <n v="80"/>
    <n v="57.145338673270956"/>
    <n v="45.716270938616766"/>
    <n v="31.614243438932611"/>
    <n v="100"/>
    <n v="111.04298964981224"/>
    <n v="80"/>
    <n v="89.756940151093431"/>
    <n v="80"/>
    <n v="0"/>
    <n v="0"/>
    <n v="86.666666666666671"/>
    <n v="86.666666666666671"/>
    <n v="17.333333333333336"/>
    <n v="63.049604271950102"/>
    <n v="63.049604271950102"/>
    <s v="3. Vulnerable (&gt;=60 y &lt;70)"/>
  </r>
  <r>
    <s v="25286"/>
    <x v="2"/>
    <x v="10"/>
    <x v="476"/>
    <s v="Ciudades y aglomeraciones"/>
    <n v="1"/>
    <s v="G1"/>
    <n v="0"/>
    <n v="341.975123"/>
    <n v="46696.044195000002"/>
    <n v="184565.64268700001"/>
    <n v="127245.13591500001"/>
    <n v="3629.4654930000002"/>
    <n v="104759.710677"/>
    <n v="21229.255847"/>
    <n v="131847.68696200001"/>
    <n v="99645.30156800001"/>
    <n v="1712.0116780000001"/>
    <n v="47603.546616000036"/>
    <n v="54345.334784999999"/>
    <n v="0"/>
    <n v="673697.73514459992"/>
    <n v="70386.141251770008"/>
    <s v="Si"/>
    <n v="20.290361731122736"/>
    <n v="65"/>
    <n v="103813.17200200001"/>
    <n v="130874.601408"/>
    <n v="104759.710677"/>
    <n v="91771.225250000003"/>
    <n v="47038.019317999999"/>
    <n v="184565.64268700001"/>
    <n v="103660.89307900003"/>
    <n v="184565.64268700001"/>
    <n v="25.485793906816408"/>
    <n v="74.514206093183589"/>
    <n v="20.264714086940376"/>
    <n v="23.840606681328133"/>
    <n v="10.447733097494025"/>
    <n v="89.552266902505977"/>
    <n v="75.576071043793831"/>
    <n v="100"/>
    <n v="56.164783201170209"/>
    <n v="0"/>
    <n v="57.581415935403541"/>
    <n v="46.065132748322839"/>
    <n v="44.709638268877264"/>
    <n v="100"/>
    <n v="126.06743333637725"/>
    <n v="70"/>
    <n v="87.601640608719606"/>
    <n v="80"/>
    <n v="3.2209078180197137E-2"/>
    <n v="0"/>
    <n v="83.333333333333329"/>
    <n v="83.36554241151353"/>
    <n v="16.673108482302705"/>
    <n v="62.73179941498951"/>
    <n v="62.738241230625547"/>
    <s v="3. Vulnerable (&gt;=60 y &lt;70)"/>
  </r>
  <r>
    <s v="25288"/>
    <x v="2"/>
    <x v="10"/>
    <x v="477"/>
    <s v="Rural"/>
    <n v="6"/>
    <s v="G2"/>
    <n v="0"/>
    <n v="972.83097199999997"/>
    <n v="4223.0067719999997"/>
    <n v="8745.1766220200007"/>
    <n v="2348.7874827999999"/>
    <n v="453.37043999000002"/>
    <n v="6712.3982613900007"/>
    <n v="1502.9209169999999"/>
    <n v="3787.9406817899999"/>
    <n v="1952.7223247499999"/>
    <n v="0.77059699999999998"/>
    <n v="197.56000359000063"/>
    <n v="1830.80895577"/>
    <n v="0"/>
    <n v="30606.549158530001"/>
    <n v="6169.3177411099996"/>
    <s v="Si"/>
    <n v="50.715225603660571"/>
    <n v="80"/>
    <n v="1863.319"/>
    <n v="2802.1579227900002"/>
    <n v="6712.3982613899998"/>
    <n v="5936.5869377999989"/>
    <n v="5195.8377439999995"/>
    <n v="8745.1766220200007"/>
    <n v="2029.1395563600006"/>
    <n v="8745.1766220200007"/>
    <n v="59.413754216433894"/>
    <n v="40.586245783566106"/>
    <n v="22.390222666686284"/>
    <n v="26.628122968605961"/>
    <n v="20.15685502196062"/>
    <n v="79.843144978039376"/>
    <n v="51.551027030001869"/>
    <n v="70"/>
    <n v="23.202956830519685"/>
    <n v="20"/>
    <n v="47.411502746042295"/>
    <n v="37.929202196833835"/>
    <n v="29.284774396339429"/>
    <n v="100"/>
    <n v="150.38530293470956"/>
    <n v="0"/>
    <n v="88.442114228345162"/>
    <n v="80"/>
    <n v="0"/>
    <n v="0"/>
    <n v="60"/>
    <n v="60"/>
    <n v="12"/>
    <n v="49.929202196833835"/>
    <n v="49.929202196833835"/>
    <s v="2. Riesgo (&gt;=40 y &lt;60)"/>
  </r>
  <r>
    <s v="25290"/>
    <x v="2"/>
    <x v="10"/>
    <x v="478"/>
    <s v="Ciudades y aglomeraciones"/>
    <n v="2"/>
    <s v="G1"/>
    <n v="0"/>
    <n v="0"/>
    <n v="116331.345545"/>
    <n v="195766.62194000001"/>
    <n v="59965.770468999996"/>
    <n v="4043.9038019999998"/>
    <n v="159526.05800299998"/>
    <n v="15507.982513000001"/>
    <n v="64009.674270999996"/>
    <n v="30502.403278999998"/>
    <n v="0"/>
    <n v="2733.2929450000229"/>
    <n v="21433.076159"/>
    <n v="0"/>
    <n v="418614.08403544"/>
    <n v="67822.246530499993"/>
    <s v="NO"/>
    <n v="51.195107919397579"/>
    <n v="70"/>
    <n v="66987.270999999993"/>
    <n v="62635.725048"/>
    <n v="159526.05800300001"/>
    <n v="152983.37481899999"/>
    <n v="116331.345545"/>
    <n v="195766.62194000001"/>
    <n v="24166.369104000023"/>
    <n v="195766.62194000001"/>
    <n v="59.423483120965372"/>
    <n v="40.576516879034628"/>
    <n v="9.7212848528535467"/>
    <n v="11.436693733734598"/>
    <n v="16.201616027032223"/>
    <n v="83.79838397296777"/>
    <n v="47.652801902820045"/>
    <n v="70"/>
    <n v="12.344478780150126"/>
    <n v="60"/>
    <n v="53.162318917147402"/>
    <n v="42.529855133717923"/>
    <n v="0"/>
    <n v="0"/>
    <n v="93.503921137494928"/>
    <n v="100"/>
    <n v="95.8986743194789"/>
    <n v="100"/>
    <n v="0"/>
    <n v="0"/>
    <n v="66.666666666666671"/>
    <n v="66.666666666666671"/>
    <n v="13.333333333333336"/>
    <n v="55.863188467051259"/>
    <n v="55.863188467051259"/>
    <s v="2. Riesgo (&gt;=40 y &lt;60)"/>
  </r>
  <r>
    <s v="25293"/>
    <x v="2"/>
    <x v="10"/>
    <x v="479"/>
    <s v="Rural"/>
    <n v="6"/>
    <s v="G2"/>
    <n v="0"/>
    <n v="926.44577100000004"/>
    <n v="11987.395697"/>
    <n v="16757.065214000002"/>
    <n v="1906.7823760000001"/>
    <n v="353.03893799999997"/>
    <n v="13154.467725999999"/>
    <n v="5433.191538"/>
    <n v="3915.7820640000004"/>
    <n v="1606.1442680000005"/>
    <n v="0"/>
    <n v="1292.959692000004"/>
    <n v="8814.6476430000002"/>
    <n v="0"/>
    <n v="86135.281174300006"/>
    <n v="3148.0914299599999"/>
    <s v="Si"/>
    <n v="68.31374765295017"/>
    <n v="80"/>
    <n v="1817.9"/>
    <n v="2259.8213139999998"/>
    <n v="13154.467726000001"/>
    <n v="10925.465455"/>
    <n v="12913.841468000001"/>
    <n v="16757.065214000002"/>
    <n v="10107.607335000004"/>
    <n v="16757.065214000002"/>
    <n v="77.065054668468377"/>
    <n v="22.934945331531623"/>
    <n v="41.303013175221196"/>
    <n v="49.120624219612274"/>
    <n v="3.6548222598700812"/>
    <n v="96.345177740129913"/>
    <n v="41.01720273878859"/>
    <n v="50"/>
    <n v="60.318481821956603"/>
    <n v="0"/>
    <n v="43.68014945825476"/>
    <n v="34.94411956660381"/>
    <n v="11.68625234704983"/>
    <n v="50.829296255296349"/>
    <n v="124.30944023323613"/>
    <n v="70"/>
    <n v="83.055169411421005"/>
    <n v="80"/>
    <n v="9.9747353188686216E-2"/>
    <n v="0"/>
    <n v="66.943098751765447"/>
    <n v="67.042846104954137"/>
    <n v="13.408569220990827"/>
    <n v="48.332739316956904"/>
    <n v="48.352688787594637"/>
    <s v="2. Riesgo (&gt;=40 y &lt;60)"/>
  </r>
  <r>
    <s v="25295"/>
    <x v="2"/>
    <x v="10"/>
    <x v="480"/>
    <s v="Ciudades y aglomeraciones"/>
    <n v="6"/>
    <s v="G1"/>
    <n v="0"/>
    <n v="1178.7230041199998"/>
    <n v="4511.0015941599995"/>
    <n v="14979.14320413"/>
    <n v="7440.8622577400001"/>
    <n v="668.87916522"/>
    <n v="11480.261124109998"/>
    <n v="3808.70911454"/>
    <n v="9377.6427430799995"/>
    <n v="4803.478051439999"/>
    <n v="287.49606447000002"/>
    <n v="-1075.2826116199994"/>
    <n v="10627.94967563"/>
    <n v="0"/>
    <n v="97821.978751999995"/>
    <n v="10381.74623991"/>
    <s v="Si"/>
    <n v="41.791835387740406"/>
    <n v="80"/>
    <n v="9659.4519999999993"/>
    <n v="8109.7414229599999"/>
    <n v="11480.26112411"/>
    <n v="9110.173773569999"/>
    <n v="5689.7245982799996"/>
    <n v="14979.14320413"/>
    <n v="9840.1631284800005"/>
    <n v="14979.14320413"/>
    <n v="37.984312725652075"/>
    <n v="62.015687274347925"/>
    <n v="33.176154038353971"/>
    <n v="39.030387314335471"/>
    <n v="10.612897400317353"/>
    <n v="89.387102599682649"/>
    <n v="51.222659926820178"/>
    <n v="70"/>
    <n v="65.692429763051493"/>
    <n v="0"/>
    <n v="52.086635437673202"/>
    <n v="41.669308350138564"/>
    <n v="38.208164612259594"/>
    <n v="100"/>
    <n v="83.956537316609683"/>
    <n v="80"/>
    <n v="79.35510939239424"/>
    <n v="70"/>
    <n v="0"/>
    <n v="0"/>
    <n v="83.333333333333329"/>
    <n v="83.333333333333329"/>
    <n v="16.666666666666668"/>
    <n v="58.335975016805236"/>
    <n v="58.335975016805236"/>
    <s v="2. Riesgo (&gt;=40 y &lt;60)"/>
  </r>
  <r>
    <s v="25297"/>
    <x v="2"/>
    <x v="10"/>
    <x v="481"/>
    <s v="Rural"/>
    <n v="6"/>
    <s v="G3"/>
    <n v="0"/>
    <n v="1152.5475530000001"/>
    <n v="9971.424630219999"/>
    <n v="14807.484468669998"/>
    <n v="1892.80695984"/>
    <n v="242.16710144000001"/>
    <n v="11880.125630389999"/>
    <n v="2132.2418779899999"/>
    <n v="3539.09124488"/>
    <n v="1071.7418803699998"/>
    <n v="84.858251999999993"/>
    <n v="460.00947376999829"/>
    <n v="119.46771695"/>
    <n v="0"/>
    <n v="53866.044020000001"/>
    <n v="8533.4315779999997"/>
    <s v="NO"/>
    <n v="59.92698193974303"/>
    <n v="80"/>
    <n v="2761.8294500000002"/>
    <n v="2134.9740612800001"/>
    <n v="11880.125630389999"/>
    <n v="10997.143786699999"/>
    <n v="11123.972183219999"/>
    <n v="14807.484468669998"/>
    <n v="664.33544271999824"/>
    <n v="14807.484468669998"/>
    <n v="75.123983460906857"/>
    <n v="24.876016539093143"/>
    <n v="17.947974157239642"/>
    <n v="30.802895242364418"/>
    <n v="15.841949660961939"/>
    <n v="84.158050339038056"/>
    <n v="30.282968316244677"/>
    <n v="40"/>
    <n v="4.4864841433777212"/>
    <n v="100"/>
    <n v="55.967392424099124"/>
    <n v="44.773913939279304"/>
    <n v="0"/>
    <n v="0"/>
    <n v="77.302892880659229"/>
    <n v="70"/>
    <n v="92.567571495782119"/>
    <n v="100"/>
    <n v="0"/>
    <n v="0"/>
    <n v="56.666666666666664"/>
    <n v="56.666666666666664"/>
    <n v="11.333333333333334"/>
    <n v="56.107247272612639"/>
    <n v="56.107247272612639"/>
    <s v="2. Riesgo (&gt;=40 y &lt;60)"/>
  </r>
  <r>
    <s v="25299"/>
    <x v="2"/>
    <x v="10"/>
    <x v="482"/>
    <s v="Rural disperso"/>
    <n v="6"/>
    <s v="G3"/>
    <n v="0"/>
    <n v="831.26910399999997"/>
    <n v="5385.6623929999996"/>
    <n v="7748.250497"/>
    <n v="589.74677500000007"/>
    <n v="167.17012600000001"/>
    <n v="6368.8123390000001"/>
    <n v="1923.3189030000001"/>
    <n v="1754.7718580000001"/>
    <n v="478.28010900000004"/>
    <n v="0"/>
    <n v="504.55618500000037"/>
    <n v="1340.605131"/>
    <n v="0"/>
    <n v="46041.028773779995"/>
    <n v="4373.6164440900002"/>
    <s v="Si"/>
    <n v="62.55513651723161"/>
    <n v="80"/>
    <n v="884.6"/>
    <n v="756.91690100000005"/>
    <n v="5967.2025629999998"/>
    <n v="5483.7256710000001"/>
    <n v="6216.9314969999996"/>
    <n v="7748.250497"/>
    <n v="1845.1613160000004"/>
    <n v="7748.250497"/>
    <n v="80.236583721797544"/>
    <n v="19.763416278202456"/>
    <n v="30.199019858418222"/>
    <n v="51.828537135803664"/>
    <n v="9.4993890461907746"/>
    <n v="90.500610953809229"/>
    <n v="27.255971015236103"/>
    <n v="40"/>
    <n v="23.813908916786026"/>
    <n v="20"/>
    <n v="44.418512873563067"/>
    <n v="35.534810298850452"/>
    <n v="17.44486348276839"/>
    <n v="75.876346647835604"/>
    <n v="85.566007347953885"/>
    <n v="80"/>
    <n v="91.89776303224852"/>
    <n v="100"/>
    <n v="0"/>
    <n v="0"/>
    <n v="85.292115549278535"/>
    <n v="85.292115549278535"/>
    <n v="17.058423109855706"/>
    <n v="52.593233408706155"/>
    <n v="52.593233408706155"/>
    <s v="2. Riesgo (&gt;=40 y &lt;60)"/>
  </r>
  <r>
    <s v="25307"/>
    <x v="2"/>
    <x v="10"/>
    <x v="483"/>
    <s v="Ciudades y aglomeraciones"/>
    <n v="3"/>
    <s v="G1"/>
    <n v="0"/>
    <n v="236.820528"/>
    <n v="89064.486577999996"/>
    <n v="147631.41527199998"/>
    <n v="45313.697796"/>
    <n v="4635.3960180000004"/>
    <n v="119987.502083"/>
    <n v="11645.07487"/>
    <n v="50540.909313999997"/>
    <n v="25370.174430999999"/>
    <n v="0"/>
    <n v="2473.1783059999871"/>
    <n v="15849.541432"/>
    <n v="0"/>
    <n v="271293.75003062998"/>
    <n v="196185.15150864999"/>
    <s v="NO"/>
    <n v="51.865489130376638"/>
    <n v="70"/>
    <n v="63142.909869000003"/>
    <n v="49506.458216999999"/>
    <n v="119987.502083"/>
    <n v="113718.988533"/>
    <n v="89301.307105999993"/>
    <n v="147631.41527199998"/>
    <n v="18322.719737999985"/>
    <n v="147631.41527199998"/>
    <n v="60.489365993998589"/>
    <n v="39.510634006001411"/>
    <n v="9.7052398523511645"/>
    <n v="11.417817447371124"/>
    <n v="72.314659473909757"/>
    <n v="27.685340526090243"/>
    <n v="50.197305065052277"/>
    <n v="70"/>
    <n v="12.411125168882061"/>
    <n v="60"/>
    <n v="41.722758395892562"/>
    <n v="33.378206716714054"/>
    <n v="0"/>
    <n v="0"/>
    <n v="78.403827634344083"/>
    <n v="70"/>
    <n v="94.775694600539452"/>
    <n v="100"/>
    <n v="0"/>
    <n v="0"/>
    <n v="56.666666666666664"/>
    <n v="56.666666666666664"/>
    <n v="11.333333333333334"/>
    <n v="44.71154005004739"/>
    <n v="44.71154005004739"/>
    <s v="2. Riesgo (&gt;=40 y &lt;60)"/>
  </r>
  <r>
    <s v="25312"/>
    <x v="2"/>
    <x v="10"/>
    <x v="52"/>
    <s v="Intermedio"/>
    <n v="6"/>
    <s v="G2"/>
    <n v="0"/>
    <n v="952.91628200000002"/>
    <n v="5090.3016741800002"/>
    <n v="9845.0171978899998"/>
    <n v="2469.3570032399998"/>
    <n v="258.663185"/>
    <n v="7548.0199113099998"/>
    <n v="1719.2295013299999"/>
    <n v="3790.9288452399996"/>
    <n v="1783.5678276399997"/>
    <n v="0"/>
    <n v="289.63626898000075"/>
    <n v="385.86815100000001"/>
    <n v="0"/>
    <n v="47398.224739220001"/>
    <n v="1006.30256688"/>
    <s v="Si"/>
    <n v="46.225367795006179"/>
    <n v="80"/>
    <n v="3299.1410000000001"/>
    <n v="2728.0201882400002"/>
    <n v="7548.0199113099998"/>
    <n v="6972.7562647899986"/>
    <n v="6043.2179561800003"/>
    <n v="9845.0171978899998"/>
    <n v="675.50441998000076"/>
    <n v="9845.0171978899998"/>
    <n v="61.383518532351495"/>
    <n v="38.616481467648505"/>
    <n v="22.77722530585665"/>
    <n v="27.088375375132323"/>
    <n v="2.1230807111797327"/>
    <n v="97.876919288820261"/>
    <n v="47.048306640719446"/>
    <n v="70"/>
    <n v="6.8613838493321886"/>
    <n v="80"/>
    <n v="62.716355226320218"/>
    <n v="50.173084181056176"/>
    <n v="33.774632204993821"/>
    <n v="100"/>
    <n v="82.688802577398178"/>
    <n v="80"/>
    <n v="92.378615143051988"/>
    <n v="100"/>
    <n v="0"/>
    <n v="0"/>
    <n v="93.333333333333329"/>
    <n v="93.333333333333329"/>
    <n v="18.666666666666668"/>
    <n v="68.83975084772284"/>
    <n v="68.83975084772284"/>
    <s v="3. Vulnerable (&gt;=60 y &lt;70)"/>
  </r>
  <r>
    <s v="25317"/>
    <x v="2"/>
    <x v="10"/>
    <x v="484"/>
    <s v="Intermedio"/>
    <n v="6"/>
    <s v="G2"/>
    <n v="0"/>
    <n v="1206.349483"/>
    <n v="6905.4169040100005"/>
    <n v="12963.44785568"/>
    <n v="3085.2207728900003"/>
    <n v="209.21507703999998"/>
    <n v="10595.68867268"/>
    <n v="2521.94753459"/>
    <n v="4587.5826599299999"/>
    <n v="2062.34005716"/>
    <n v="0"/>
    <n v="874.45248722999895"/>
    <n v="2019.3556920000001"/>
    <n v="0"/>
    <n v="100836.52859163001"/>
    <n v="9532.6813650200002"/>
    <s v="Si"/>
    <n v="52.220783925034937"/>
    <n v="80"/>
    <n v="3185.7541940000001"/>
    <n v="3294.4358499300001"/>
    <n v="9563.7527656800012"/>
    <n v="9070.90532609"/>
    <n v="8111.7663870100005"/>
    <n v="12963.44785568"/>
    <n v="2893.808179229999"/>
    <n v="12963.44785568"/>
    <n v="62.574142907943958"/>
    <n v="37.425857092056042"/>
    <n v="23.801638690013682"/>
    <n v="28.306684186531758"/>
    <n v="9.4535993039047028"/>
    <n v="90.546400696095304"/>
    <n v="44.954831553737463"/>
    <n v="50"/>
    <n v="22.32282808899534"/>
    <n v="20"/>
    <n v="45.255788394936623"/>
    <n v="36.2046307159493"/>
    <n v="27.779216074965063"/>
    <n v="100"/>
    <n v="103.41148906386718"/>
    <n v="100"/>
    <n v="94.846714969895416"/>
    <n v="100"/>
    <n v="0"/>
    <n v="0"/>
    <n v="100"/>
    <n v="100"/>
    <n v="20"/>
    <n v="56.2046307159493"/>
    <n v="56.2046307159493"/>
    <s v="2. Riesgo (&gt;=40 y &lt;60)"/>
  </r>
  <r>
    <s v="25320"/>
    <x v="2"/>
    <x v="10"/>
    <x v="485"/>
    <s v="Intermedio"/>
    <n v="6"/>
    <s v="G2"/>
    <n v="0"/>
    <n v="1562.6054959999999"/>
    <n v="18144.666685"/>
    <n v="32993.892793999999"/>
    <n v="8974.7501269999993"/>
    <n v="383.01757199999997"/>
    <n v="22806.487688000001"/>
    <n v="2230.5506599999999"/>
    <n v="10968.818574999999"/>
    <n v="5340.3279929999999"/>
    <n v="0"/>
    <n v="4558.9145239999998"/>
    <n v="72.858661999999995"/>
    <n v="0"/>
    <n v="122111.760413"/>
    <n v="22079.766560740001"/>
    <s v="Si"/>
    <n v="51.003220177012452"/>
    <n v="80"/>
    <n v="11259.942795999999"/>
    <n v="9357.767699"/>
    <n v="22806.487688000001"/>
    <n v="22332.256039"/>
    <n v="19707.272181"/>
    <n v="32993.892793999999"/>
    <n v="4631.7731859999994"/>
    <n v="32993.892793999999"/>
    <n v="59.730060663177653"/>
    <n v="40.269939336822347"/>
    <n v="9.7803339581028066"/>
    <n v="11.631502695946063"/>
    <n v="18.081605314723962"/>
    <n v="81.918394685276041"/>
    <n v="48.686446552882288"/>
    <n v="70"/>
    <n v="14.038274340402463"/>
    <n v="60"/>
    <n v="52.763967343608897"/>
    <n v="42.211173874887123"/>
    <n v="28.996779822987548"/>
    <n v="100"/>
    <n v="83.106707276739172"/>
    <n v="80"/>
    <n v="97.920628307665609"/>
    <n v="100"/>
    <n v="0"/>
    <n v="0"/>
    <n v="93.333333333333329"/>
    <n v="93.333333333333329"/>
    <n v="18.666666666666668"/>
    <n v="60.877840541553795"/>
    <n v="60.877840541553795"/>
    <s v="3. Vulnerable (&gt;=60 y &lt;70)"/>
  </r>
  <r>
    <s v="25322"/>
    <x v="2"/>
    <x v="10"/>
    <x v="486"/>
    <s v="Rural"/>
    <n v="6"/>
    <s v="G1"/>
    <n v="0"/>
    <n v="1058.042884"/>
    <n v="5378.3605593699995"/>
    <n v="17769.379591109999"/>
    <n v="7956.4457359600001"/>
    <n v="308.89046902999996"/>
    <n v="11984.860255180001"/>
    <n v="2208.3319895"/>
    <n v="9993.471848430001"/>
    <n v="6087.4377557000007"/>
    <n v="107.785093"/>
    <n v="1878.4852431999971"/>
    <n v="4125.0978020000002"/>
    <n v="0"/>
    <n v="126666.69525"/>
    <n v="8120.073934"/>
    <s v="Si"/>
    <n v="33.768055939124693"/>
    <n v="80"/>
    <n v="9029.9009999999998"/>
    <n v="8265.3362049900006"/>
    <n v="11984.86025518"/>
    <n v="8349.9958649"/>
    <n v="6436.4034433699999"/>
    <n v="17769.379591109999"/>
    <n v="6111.3681381999977"/>
    <n v="17769.379591109999"/>
    <n v="36.221880512869035"/>
    <n v="63.778119487130965"/>
    <n v="18.426013674590259"/>
    <n v="21.677450904860258"/>
    <n v="6.4105832381381243"/>
    <n v="93.58941676186187"/>
    <n v="60.914143232978155"/>
    <n v="80"/>
    <n v="34.392692816678355"/>
    <n v="0"/>
    <n v="51.808997430770617"/>
    <n v="41.447197944616498"/>
    <n v="46.231944060875307"/>
    <n v="100"/>
    <n v="91.53296592055662"/>
    <n v="100"/>
    <n v="69.671199222294078"/>
    <n v="60"/>
    <n v="0"/>
    <n v="0"/>
    <n v="86.666666666666671"/>
    <n v="86.666666666666671"/>
    <n v="17.333333333333336"/>
    <n v="58.780531277949834"/>
    <n v="58.780531277949834"/>
    <s v="2. Riesgo (&gt;=40 y &lt;60)"/>
  </r>
  <r>
    <s v="25324"/>
    <x v="2"/>
    <x v="10"/>
    <x v="487"/>
    <s v="Rural"/>
    <n v="6"/>
    <s v="G2"/>
    <n v="0"/>
    <n v="1449.6958340000001"/>
    <n v="4451.5975360000002"/>
    <n v="7301.8689790000008"/>
    <n v="621.48236100000008"/>
    <n v="391.85583000000003"/>
    <n v="5491.8613610000002"/>
    <n v="1620.532635"/>
    <n v="2463.6390250000004"/>
    <n v="931.63802900000042"/>
    <n v="0"/>
    <n v="278.00662200000079"/>
    <n v="793.85290199999997"/>
    <n v="0"/>
    <n v="23650.813163490002"/>
    <n v="3142.6925315600001"/>
    <s v="Si"/>
    <n v="48.276491340382393"/>
    <n v="80"/>
    <n v="996.46311200000002"/>
    <n v="1013.3381910000001"/>
    <n v="5491.8613610000002"/>
    <n v="4411.9749620000002"/>
    <n v="5901.2933700000003"/>
    <n v="7301.8689790000008"/>
    <n v="1071.8595240000009"/>
    <n v="7301.8689790000008"/>
    <n v="80.818943574199679"/>
    <n v="19.181056425800321"/>
    <n v="29.507894108691065"/>
    <n v="35.092988782103845"/>
    <n v="13.287883633580117"/>
    <n v="86.712116366419878"/>
    <n v="37.815524902232795"/>
    <n v="50"/>
    <n v="14.679248930412788"/>
    <n v="60"/>
    <n v="50.197232314864813"/>
    <n v="40.157785851891852"/>
    <n v="31.723508659617607"/>
    <n v="100"/>
    <n v="101.69349761137973"/>
    <n v="100"/>
    <n v="80.336604877378662"/>
    <n v="80"/>
    <n v="0"/>
    <n v="0"/>
    <n v="93.333333333333329"/>
    <n v="93.333333333333329"/>
    <n v="18.666666666666668"/>
    <n v="58.824452518558516"/>
    <n v="58.824452518558516"/>
    <s v="2. Riesgo (&gt;=40 y &lt;60)"/>
  </r>
  <r>
    <s v="25326"/>
    <x v="2"/>
    <x v="10"/>
    <x v="488"/>
    <s v="Rural disperso"/>
    <n v="6"/>
    <s v="G1"/>
    <n v="0"/>
    <n v="935.11631799999998"/>
    <n v="7122.2790616499997"/>
    <n v="13636.159993609999"/>
    <n v="1967.8742099200001"/>
    <n v="193.78147537999999"/>
    <n v="9350.9047741600007"/>
    <n v="4315.3343045900001"/>
    <n v="3155.4311315700002"/>
    <n v="1166.8217081200003"/>
    <n v="0"/>
    <n v="2296.6457959999989"/>
    <n v="0"/>
    <n v="0"/>
    <n v="41848.410468000002"/>
    <n v="6238.0680570000004"/>
    <s v="NO"/>
    <n v="58.282827718537817"/>
    <n v="80"/>
    <n v="1970.8741"/>
    <n v="2161.6556853000002"/>
    <n v="9350.9047741600007"/>
    <n v="6547.0922003600008"/>
    <n v="8057.39537965"/>
    <n v="13636.159993609999"/>
    <n v="2296.6457959999989"/>
    <n v="13636.159993609999"/>
    <n v="59.088448532620269"/>
    <n v="40.911551467379731"/>
    <n v="46.148842372075698"/>
    <n v="54.292224162210253"/>
    <n v="14.906344081503478"/>
    <n v="85.093655918496523"/>
    <n v="36.978202326965139"/>
    <n v="50"/>
    <n v="16.84232069054795"/>
    <n v="40"/>
    <n v="54.059486309617306"/>
    <n v="43.24758904769385"/>
    <n v="0"/>
    <n v="0"/>
    <n v="109.68004933952911"/>
    <n v="100"/>
    <n v="70.01560125445863"/>
    <n v="70"/>
    <n v="0"/>
    <n v="0"/>
    <n v="56.666666666666664"/>
    <n v="56.666666666666664"/>
    <n v="11.333333333333334"/>
    <n v="54.580922381027186"/>
    <n v="54.580922381027186"/>
    <s v="2. Riesgo (&gt;=40 y &lt;60)"/>
  </r>
  <r>
    <s v="25328"/>
    <x v="2"/>
    <x v="10"/>
    <x v="489"/>
    <s v="Rural"/>
    <n v="6"/>
    <s v="G2"/>
    <n v="0"/>
    <n v="736.16879300000005"/>
    <n v="3623.3516460000001"/>
    <n v="6684.499495"/>
    <n v="913.41485199999988"/>
    <n v="348.31561499999998"/>
    <n v="5122.6533300000001"/>
    <n v="1214.72964"/>
    <n v="1999.147281"/>
    <n v="778.89233300000001"/>
    <n v="0"/>
    <n v="341.59121700000014"/>
    <n v="4.3237639999999997"/>
    <n v="0"/>
    <n v="25243.65853882"/>
    <n v="4785.45975275"/>
    <s v="Si"/>
    <n v="55.423999938899527"/>
    <n v="80"/>
    <n v="976.99826599999994"/>
    <n v="1261.7304670000001"/>
    <n v="5122.6533300000001"/>
    <n v="4985.2811700000002"/>
    <n v="4359.5204389999999"/>
    <n v="6684.499495"/>
    <n v="345.91498100000013"/>
    <n v="6684.499495"/>
    <n v="65.218352432533166"/>
    <n v="34.781647567466834"/>
    <n v="23.712899580499233"/>
    <n v="28.201149018103482"/>
    <n v="18.957076865030725"/>
    <n v="81.042923134969271"/>
    <n v="38.961228139749053"/>
    <n v="50"/>
    <n v="5.1748822968532533"/>
    <n v="80"/>
    <n v="54.805143944107918"/>
    <n v="43.844115155286339"/>
    <n v="24.576000061100473"/>
    <n v="100"/>
    <n v="129.14357280957549"/>
    <n v="70"/>
    <n v="97.318339712830038"/>
    <n v="100"/>
    <n v="0"/>
    <n v="0"/>
    <n v="90"/>
    <n v="90"/>
    <n v="18"/>
    <n v="61.844115155286339"/>
    <n v="61.844115155286339"/>
    <s v="3. Vulnerable (&gt;=60 y &lt;70)"/>
  </r>
  <r>
    <s v="25335"/>
    <x v="2"/>
    <x v="10"/>
    <x v="490"/>
    <s v="Rural"/>
    <n v="6"/>
    <s v="G1"/>
    <n v="0"/>
    <n v="0"/>
    <n v="5905.0822969999999"/>
    <n v="12288.175757000001"/>
    <n v="5093.8160459999999"/>
    <n v="203.19422499999999"/>
    <n v="8639.4921369999993"/>
    <n v="2382.712473"/>
    <n v="5361.2647930000003"/>
    <n v="3478.5285590000003"/>
    <n v="33.309190999999998"/>
    <n v="2358.7186680000013"/>
    <n v="1.8240149999999999"/>
    <n v="0"/>
    <n v="37129.122642309994"/>
    <n v="3952.0374264699999"/>
    <s v="Si"/>
    <n v="32.222918218810911"/>
    <n v="80"/>
    <n v="4938.5898349999998"/>
    <n v="5297.0102710000001"/>
    <n v="8046.7208549999996"/>
    <n v="7931.0608750000001"/>
    <n v="5905.0822969999999"/>
    <n v="12288.175757000001"/>
    <n v="2393.8518740000013"/>
    <n v="12288.175757000001"/>
    <n v="48.054995418145367"/>
    <n v="51.945004581854633"/>
    <n v="27.579311783798669"/>
    <n v="32.445931482595846"/>
    <n v="10.644036662386707"/>
    <n v="89.355963337613289"/>
    <n v="64.88261060229263"/>
    <n v="80"/>
    <n v="19.480937783920737"/>
    <n v="40"/>
    <n v="58.749379880412754"/>
    <n v="46.999503904330204"/>
    <n v="47.777081781189089"/>
    <n v="100"/>
    <n v="107.25754614120532"/>
    <n v="100"/>
    <n v="98.562644559390534"/>
    <n v="100"/>
    <n v="0"/>
    <n v="0"/>
    <n v="100"/>
    <n v="100"/>
    <n v="20"/>
    <n v="66.999503904330197"/>
    <n v="66.999503904330197"/>
    <s v="3. Vulnerable (&gt;=60 y &lt;70)"/>
  </r>
  <r>
    <s v="25339"/>
    <x v="2"/>
    <x v="10"/>
    <x v="491"/>
    <s v="Rural disperso"/>
    <n v="6"/>
    <s v="G3"/>
    <n v="0"/>
    <n v="1129.9092860000001"/>
    <n v="4233.0673929000004"/>
    <n v="6927.7036553300004"/>
    <n v="606.44111318"/>
    <n v="181.20303799999999"/>
    <n v="5762.1880976000002"/>
    <n v="1398.2764449599999"/>
    <n v="1932.4496631800002"/>
    <n v="630.32495424000012"/>
    <n v="0"/>
    <n v="-136.60915121000016"/>
    <n v="867.43203900000003"/>
    <n v="0"/>
    <n v="49338.49521375"/>
    <n v="2400.3083426599997"/>
    <s v="Si"/>
    <n v="67.011786964467547"/>
    <n v="80"/>
    <n v="832.80234499999995"/>
    <n v="787.64415118000011"/>
    <n v="5762.1880976000002"/>
    <n v="5587.2806222500003"/>
    <n v="5362.9766789000005"/>
    <n v="6927.7036553300004"/>
    <n v="730.82288778999987"/>
    <n v="6927.7036553300004"/>
    <n v="77.41348281798777"/>
    <n v="22.58651718201223"/>
    <n v="24.266414446664694"/>
    <n v="41.646807353291351"/>
    <n v="4.8649808476344951"/>
    <n v="95.135019152365501"/>
    <n v="32.617923573892739"/>
    <n v="40"/>
    <n v="10.549280456413911"/>
    <n v="60"/>
    <n v="51.873668737533819"/>
    <n v="41.49893499002706"/>
    <n v="12.988213035532453"/>
    <n v="56.492167771530482"/>
    <n v="94.577561639791028"/>
    <n v="100"/>
    <n v="96.964564981437334"/>
    <n v="100"/>
    <n v="0"/>
    <n v="0"/>
    <n v="85.497389257176835"/>
    <n v="85.497389257176835"/>
    <n v="17.099477851435367"/>
    <n v="58.598412841462427"/>
    <n v="58.598412841462427"/>
    <s v="2. Riesgo (&gt;=40 y &lt;60)"/>
  </r>
  <r>
    <s v="25368"/>
    <x v="2"/>
    <x v="10"/>
    <x v="492"/>
    <s v="Rural disperso"/>
    <n v="6"/>
    <s v="G1"/>
    <n v="0"/>
    <n v="1218.9170340000001"/>
    <n v="4271.385902"/>
    <n v="6991.64129572"/>
    <n v="680.20637302"/>
    <n v="260.26120200000003"/>
    <n v="5572.3319720500003"/>
    <n v="1945.44599032"/>
    <n v="2174.5989150200003"/>
    <n v="984.90540434000036"/>
    <n v="34.946706259999999"/>
    <n v="229.61581298999954"/>
    <n v="1115.6864800000001"/>
    <n v="17.111052999999998"/>
    <n v="27628.770876900002"/>
    <n v="3763.8506350500002"/>
    <s v="Si"/>
    <n v="46.8644887248293"/>
    <n v="80"/>
    <n v="842.82"/>
    <n v="915.11702302000003"/>
    <n v="5572.3319720499994"/>
    <n v="5069.3211368500006"/>
    <n v="5490.302936"/>
    <n v="6991.64129572"/>
    <n v="1380.2489992499995"/>
    <n v="7008.7523487199996"/>
    <n v="78.526667827780884"/>
    <n v="21.473332172219116"/>
    <n v="34.912600327440501"/>
    <n v="41.073245300081382"/>
    <n v="13.622939115966606"/>
    <n v="86.377060884033398"/>
    <n v="45.291359134654122"/>
    <n v="70"/>
    <n v="19.693219714091807"/>
    <n v="40"/>
    <n v="51.784727671266786"/>
    <n v="41.42778213701343"/>
    <n v="33.1355112751707"/>
    <n v="100"/>
    <n v="108.57799091383689"/>
    <n v="100"/>
    <n v="90.973064100936057"/>
    <n v="100"/>
    <n v="0"/>
    <n v="2"/>
    <n v="100"/>
    <n v="102"/>
    <n v="20"/>
    <n v="61.42778213701343"/>
    <n v="61.42778213701343"/>
    <s v="3. Vulnerable (&gt;=60 y &lt;70)"/>
  </r>
  <r>
    <s v="25372"/>
    <x v="2"/>
    <x v="10"/>
    <x v="493"/>
    <s v="Rural disperso"/>
    <n v="6"/>
    <s v="G4"/>
    <n v="0"/>
    <n v="936.58567300000004"/>
    <n v="7352.4250206999995"/>
    <n v="12990.40043406"/>
    <n v="739.87436976999993"/>
    <n v="297.53339497000002"/>
    <n v="10143.998595589999"/>
    <n v="1600.32752519"/>
    <n v="2196.1333057399997"/>
    <n v="390.11501395999971"/>
    <n v="0"/>
    <n v="1040.3835466900018"/>
    <n v="1157.1318000000001"/>
    <n v="0"/>
    <n v="59474.635858769994"/>
    <n v="3121.22404005"/>
    <s v="Si"/>
    <n v="77.138630811265912"/>
    <n v="80"/>
    <n v="991.02499999999998"/>
    <n v="1037.4077647399999"/>
    <n v="10143.998595590003"/>
    <n v="9757.3361791700027"/>
    <n v="8289.0106937"/>
    <n v="12990.40043406"/>
    <n v="2197.5153466900019"/>
    <n v="12990.40043406"/>
    <n v="63.808738889732325"/>
    <n v="36.191261110267675"/>
    <n v="15.776101604408012"/>
    <n v="25.610480584885718"/>
    <n v="5.2479918455688228"/>
    <n v="94.752008154431181"/>
    <n v="17.763721944399371"/>
    <n v="30"/>
    <n v="16.916455792450069"/>
    <n v="40"/>
    <n v="45.31074996991692"/>
    <n v="36.248599975933537"/>
    <n v="2.8613691887340877"/>
    <n v="12.445511004788312"/>
    <n v="104.68028200499482"/>
    <n v="100"/>
    <n v="96.188264294633314"/>
    <n v="100"/>
    <n v="0"/>
    <n v="0"/>
    <n v="70.815170334929448"/>
    <n v="70.815170334929448"/>
    <n v="14.16303406698589"/>
    <n v="50.411634042919431"/>
    <n v="50.411634042919431"/>
    <s v="2. Riesgo (&gt;=40 y &lt;60)"/>
  </r>
  <r>
    <s v="25377"/>
    <x v="2"/>
    <x v="10"/>
    <x v="494"/>
    <s v="Ciudades y aglomeraciones"/>
    <n v="4"/>
    <s v="G1"/>
    <n v="0"/>
    <n v="813.57921999999996"/>
    <n v="7638.5673787100004"/>
    <n v="33943.830903560003"/>
    <n v="21844.544543980002"/>
    <n v="1997.4286471400001"/>
    <n v="16510.148664119999"/>
    <n v="5078.3753479799998"/>
    <n v="24989.524167620002"/>
    <n v="11316.415291630003"/>
    <n v="665.11854600000004"/>
    <n v="4411.0074334500023"/>
    <n v="5334.7926405400003"/>
    <n v="330.32992400000001"/>
    <n v="159816.61805901999"/>
    <n v="36003.02458261"/>
    <s v="Si"/>
    <n v="51.290086227265931"/>
    <n v="80"/>
    <n v="22664.682224"/>
    <n v="23841.97319112"/>
    <n v="15859.714594120001"/>
    <n v="13449.414522110001"/>
    <n v="8452.14659871"/>
    <n v="33943.830903560003"/>
    <n v="10410.918619990003"/>
    <n v="34274.160827560001"/>
    <n v="24.900390950932838"/>
    <n v="75.099609049067169"/>
    <n v="30.759113387127581"/>
    <n v="36.186837918501396"/>
    <n v="22.527710209281331"/>
    <n v="77.472289790718662"/>
    <n v="45.284636937157714"/>
    <n v="70"/>
    <n v="30.37541509001305"/>
    <n v="0"/>
    <n v="51.751747351657443"/>
    <n v="41.401397881325956"/>
    <n v="28.709913772734069"/>
    <n v="100"/>
    <n v="105.19438550024473"/>
    <n v="100"/>
    <n v="84.80237423122594"/>
    <n v="80"/>
    <n v="0"/>
    <n v="0"/>
    <n v="93.333333333333329"/>
    <n v="93.333333333333329"/>
    <n v="18.666666666666668"/>
    <n v="60.06806454799262"/>
    <n v="60.06806454799262"/>
    <s v="3. Vulnerable (&gt;=60 y &lt;70)"/>
  </r>
  <r>
    <s v="25386"/>
    <x v="2"/>
    <x v="10"/>
    <x v="495"/>
    <s v="Intermedio"/>
    <n v="5"/>
    <s v="G1"/>
    <n v="0"/>
    <n v="1303.1124709999999"/>
    <n v="18726.509276000001"/>
    <n v="40726.734351250001"/>
    <n v="19321.2693784"/>
    <n v="909.41634290000002"/>
    <n v="31942.153495800001"/>
    <n v="6021.6242609999999"/>
    <n v="21533.798192300001"/>
    <n v="12215.087215200001"/>
    <n v="450.728317"/>
    <n v="-534.13012164999964"/>
    <n v="7005.3470376999994"/>
    <n v="0"/>
    <n v="279056.14385259"/>
    <n v="25886.747234330003"/>
    <s v="NO"/>
    <n v="35.866877773496427"/>
    <n v="80"/>
    <n v="25677.738802"/>
    <n v="20230.6857213"/>
    <n v="31942.153495800005"/>
    <n v="29484.083009300004"/>
    <n v="20029.621747000001"/>
    <n v="40726.734351250001"/>
    <n v="6921.9452330499998"/>
    <n v="40726.734351250001"/>
    <n v="49.180524945244585"/>
    <n v="50.819475054755415"/>
    <n v="18.851654011968133"/>
    <n v="22.178199340174888"/>
    <n v="9.2765372863478497"/>
    <n v="90.723462713652154"/>
    <n v="56.725186639706877"/>
    <n v="80"/>
    <n v="16.99607234243555"/>
    <n v="40"/>
    <n v="56.744227421716495"/>
    <n v="45.395381937373202"/>
    <n v="0"/>
    <n v="0"/>
    <n v="78.786866231867208"/>
    <n v="70"/>
    <n v="92.304618763969046"/>
    <n v="100"/>
    <n v="0"/>
    <n v="0"/>
    <n v="56.666666666666664"/>
    <n v="56.666666666666664"/>
    <n v="11.333333333333334"/>
    <n v="56.728715270706537"/>
    <n v="56.728715270706537"/>
    <s v="2. Riesgo (&gt;=40 y &lt;60)"/>
  </r>
  <r>
    <s v="25394"/>
    <x v="2"/>
    <x v="10"/>
    <x v="496"/>
    <s v="Intermedio"/>
    <n v="6"/>
    <s v="G3"/>
    <n v="0"/>
    <n v="1659.7651080000001"/>
    <n v="9793.7068285200003"/>
    <n v="14283.0400128"/>
    <n v="992.42563090999988"/>
    <n v="394.97096048999998"/>
    <n v="11212.485913060002"/>
    <n v="1726.9765625299999"/>
    <n v="3105.6258274000002"/>
    <n v="1582.2712427200001"/>
    <n v="0"/>
    <n v="1547.1995150599978"/>
    <n v="1730.59301708"/>
    <n v="0"/>
    <n v="33818.331631000001"/>
    <n v="8418.363018"/>
    <s v="Si"/>
    <n v="38.322387718488045"/>
    <n v="80"/>
    <n v="1002.913936"/>
    <n v="1387.3965914"/>
    <n v="11212.48591306"/>
    <n v="10850.24657806"/>
    <n v="11453.47193652"/>
    <n v="14283.0400128"/>
    <n v="3277.792532139998"/>
    <n v="14283.0400128"/>
    <n v="80.18931492354406"/>
    <n v="19.81068507645594"/>
    <n v="15.402262940803022"/>
    <n v="26.433863103682675"/>
    <n v="24.892898649923939"/>
    <n v="75.107101350076064"/>
    <n v="50.94854727057259"/>
    <n v="70"/>
    <n v="22.948843727963695"/>
    <n v="20"/>
    <n v="42.270329906042939"/>
    <n v="33.816263924834352"/>
    <n v="41.677612281511955"/>
    <n v="100"/>
    <n v="138.33655527147846"/>
    <n v="60"/>
    <n v="96.769321827391792"/>
    <n v="100"/>
    <n v="0"/>
    <n v="0"/>
    <n v="86.666666666666671"/>
    <n v="86.666666666666671"/>
    <n v="17.333333333333336"/>
    <n v="51.149597258167688"/>
    <n v="51.149597258167688"/>
    <s v="2. Riesgo (&gt;=40 y &lt;60)"/>
  </r>
  <r>
    <s v="25398"/>
    <x v="2"/>
    <x v="10"/>
    <x v="497"/>
    <s v="Rural"/>
    <n v="6"/>
    <s v="G4"/>
    <n v="0"/>
    <n v="1997.86412"/>
    <n v="8490.5385110000007"/>
    <n v="12359.327787000002"/>
    <n v="750.63038800000004"/>
    <n v="111.646906"/>
    <n v="11474.692787"/>
    <n v="2650.4644509999998"/>
    <n v="2885.7415890000002"/>
    <n v="1400.1323830000003"/>
    <n v="27.538858000000001"/>
    <n v="-600.97420599999714"/>
    <n v="1448.5202340000001"/>
    <n v="0"/>
    <n v="35848.177094879997"/>
    <n v="5519.1197278899999"/>
    <s v="Si"/>
    <n v="47.71408122771048"/>
    <n v="80"/>
    <n v="889.05"/>
    <n v="862.27729399999998"/>
    <n v="11474.692787"/>
    <n v="11215.606647000001"/>
    <n v="10488.402631000001"/>
    <n v="12359.327787000002"/>
    <n v="875.08488600000294"/>
    <n v="12359.327787000002"/>
    <n v="84.862241796290007"/>
    <n v="15.137758203709993"/>
    <n v="23.098347818102681"/>
    <n v="37.497209587770904"/>
    <n v="15.395816956835628"/>
    <n v="84.604183043164369"/>
    <n v="48.518979950841334"/>
    <n v="70"/>
    <n v="7.0803598794462719"/>
    <n v="80"/>
    <n v="57.447830166929052"/>
    <n v="45.958264133543246"/>
    <n v="32.28591877228952"/>
    <n v="100"/>
    <n v="96.988616388279624"/>
    <n v="100"/>
    <n v="97.742108265473348"/>
    <n v="100"/>
    <n v="0"/>
    <n v="0"/>
    <n v="100"/>
    <n v="100"/>
    <n v="20"/>
    <n v="65.958264133543253"/>
    <n v="65.958264133543253"/>
    <s v="3. Vulnerable (&gt;=60 y &lt;70)"/>
  </r>
  <r>
    <s v="25402"/>
    <x v="2"/>
    <x v="10"/>
    <x v="371"/>
    <s v="Intermedio"/>
    <n v="6"/>
    <s v="G1"/>
    <n v="0"/>
    <n v="1237.6097649999999"/>
    <n v="9869.9465409999993"/>
    <n v="23376.536545000003"/>
    <n v="9225.2787690000005"/>
    <n v="488.03941900000001"/>
    <n v="22094.303611000003"/>
    <n v="9145.9130760000007"/>
    <n v="10981.019525000002"/>
    <n v="5730.8655610000023"/>
    <n v="186.917699"/>
    <n v="-3967.9210299999977"/>
    <n v="12740.000381"/>
    <n v="0"/>
    <n v="179299.62359704002"/>
    <n v="13625.174020780001"/>
    <s v="Si"/>
    <n v="43.268937794838351"/>
    <n v="80"/>
    <n v="8678.2999999999993"/>
    <n v="9713.3181879999993"/>
    <n v="22094.303610999999"/>
    <n v="14872.972964000001"/>
    <n v="11107.556305999999"/>
    <n v="23376.536545000003"/>
    <n v="8958.9970500000018"/>
    <n v="23376.536545000003"/>
    <n v="47.515834027071854"/>
    <n v="52.484165972928146"/>
    <n v="41.394891810242711"/>
    <n v="48.699395907101575"/>
    <n v="7.5991091043232588"/>
    <n v="92.400890895676739"/>
    <n v="52.188829534022723"/>
    <n v="70"/>
    <n v="38.324740847532603"/>
    <n v="0"/>
    <n v="52.716890555141298"/>
    <n v="42.173512444113044"/>
    <n v="36.731062205161649"/>
    <n v="100"/>
    <n v="111.92650850973116"/>
    <n v="80"/>
    <n v="67.315871212140195"/>
    <n v="60"/>
    <n v="0"/>
    <n v="0"/>
    <n v="80"/>
    <n v="80"/>
    <n v="16"/>
    <n v="58.173512444113044"/>
    <n v="58.173512444113044"/>
    <s v="2. Riesgo (&gt;=40 y &lt;60)"/>
  </r>
  <r>
    <s v="25407"/>
    <x v="2"/>
    <x v="10"/>
    <x v="498"/>
    <s v="Rural"/>
    <n v="6"/>
    <s v="G3"/>
    <n v="0"/>
    <n v="1131.8558909999999"/>
    <n v="6455.4498149999999"/>
    <n v="10869.202506"/>
    <n v="1800.5291510000002"/>
    <n v="366.802483"/>
    <n v="9170.876037"/>
    <n v="2178.255811"/>
    <n v="3384.676504"/>
    <n v="1610.1519000000001"/>
    <n v="4.6555400000000002"/>
    <n v="695.95025499999974"/>
    <n v="2548.2869540000002"/>
    <n v="0"/>
    <n v="86941.349046000003"/>
    <n v="4827.7315577399995"/>
    <s v="Si"/>
    <n v="47.491649049246142"/>
    <n v="80"/>
    <n v="1959.9"/>
    <n v="2167.3316340000001"/>
    <n v="8398.7276469999997"/>
    <n v="8292.2859549999994"/>
    <n v="7587.3057060000001"/>
    <n v="10869.202506"/>
    <n v="3248.8927489999996"/>
    <n v="10869.202506"/>
    <n v="69.805541867599459"/>
    <n v="30.194458132400541"/>
    <n v="23.751883704586159"/>
    <n v="40.763753009198247"/>
    <n v="5.5528601876026604"/>
    <n v="94.447139812397339"/>
    <n v="47.571810720969275"/>
    <n v="70"/>
    <n v="29.890810730654358"/>
    <n v="20"/>
    <n v="51.081070190799224"/>
    <n v="40.864856152639383"/>
    <n v="32.508350950753858"/>
    <n v="100"/>
    <n v="110.58378662176642"/>
    <n v="80"/>
    <n v="98.732645032988771"/>
    <n v="100"/>
    <n v="0"/>
    <n v="0"/>
    <n v="93.333333333333329"/>
    <n v="93.333333333333329"/>
    <n v="18.666666666666668"/>
    <n v="59.531522819306048"/>
    <n v="59.531522819306048"/>
    <s v="2. Riesgo (&gt;=40 y &lt;60)"/>
  </r>
  <r>
    <s v="25426"/>
    <x v="2"/>
    <x v="10"/>
    <x v="499"/>
    <s v="Rural disperso"/>
    <n v="6"/>
    <s v="G3"/>
    <n v="0"/>
    <n v="1598.56979"/>
    <n v="7378.5917936800006"/>
    <n v="11877.429286139999"/>
    <n v="1617.70827869"/>
    <n v="201.7047091"/>
    <n v="10244.758947139999"/>
    <n v="3447.82844965"/>
    <n v="3470.1329607899997"/>
    <n v="1927.1320887899997"/>
    <n v="0"/>
    <n v="89.669466999999713"/>
    <n v="5293.75645704"/>
    <n v="0"/>
    <n v="47038.864251970001"/>
    <n v="4178.8672286199999"/>
    <s v="Si"/>
    <n v="43.17731669982507"/>
    <n v="80"/>
    <n v="1614.453888"/>
    <n v="1819.41298779"/>
    <n v="10244.758947139999"/>
    <n v="9115.7075162799993"/>
    <n v="8977.1615836800011"/>
    <n v="11877.429286139999"/>
    <n v="5383.4259240399997"/>
    <n v="11877.429286139999"/>
    <n v="75.581688321694529"/>
    <n v="24.418311678305471"/>
    <n v="33.654559052485276"/>
    <n v="57.759045552420531"/>
    <n v="8.883860813975728"/>
    <n v="91.11613918602427"/>
    <n v="55.53481986325027"/>
    <n v="80"/>
    <n v="45.324840875474827"/>
    <n v="0"/>
    <n v="50.658699283350053"/>
    <n v="40.526959426680044"/>
    <n v="36.82268330017493"/>
    <n v="100"/>
    <n v="112.69525883107787"/>
    <n v="80"/>
    <n v="88.979228923925106"/>
    <n v="80"/>
    <n v="0"/>
    <n v="0"/>
    <n v="86.666666666666671"/>
    <n v="86.666666666666671"/>
    <n v="17.333333333333336"/>
    <n v="57.86029276001338"/>
    <n v="57.86029276001338"/>
    <s v="2. Riesgo (&gt;=40 y &lt;60)"/>
  </r>
  <r>
    <s v="25430"/>
    <x v="2"/>
    <x v="10"/>
    <x v="500"/>
    <s v="Ciudades y aglomeraciones"/>
    <n v="2"/>
    <s v="G1"/>
    <n v="0"/>
    <n v="119.666994"/>
    <n v="22939.166367999998"/>
    <n v="91048.624207999994"/>
    <n v="58994.011228000003"/>
    <n v="1089.114392"/>
    <n v="46694.884181000001"/>
    <n v="7438.6296050000001"/>
    <n v="60721.379482000004"/>
    <n v="33408.724637000007"/>
    <n v="195.752802"/>
    <n v="17041.085181999995"/>
    <n v="32655.004682999999"/>
    <n v="0"/>
    <n v="269935.27378489997"/>
    <n v="62425.04219321"/>
    <s v="Si"/>
    <n v="40.055261695483608"/>
    <n v="70"/>
    <n v="58776.602197"/>
    <n v="60083.125619999999"/>
    <n v="46694.884181000001"/>
    <n v="42751.023009999997"/>
    <n v="23058.833361999998"/>
    <n v="91048.624207999994"/>
    <n v="49891.84266699999"/>
    <n v="91048.624207999994"/>
    <n v="25.32584491262849"/>
    <n v="74.674155087371503"/>
    <n v="15.93028815783369"/>
    <n v="18.74133198532947"/>
    <n v="23.125929900867231"/>
    <n v="76.874070099132766"/>
    <n v="55.019706274794949"/>
    <n v="80"/>
    <n v="54.79692098699087"/>
    <n v="0"/>
    <n v="50.057911434366744"/>
    <n v="40.046329147493395"/>
    <n v="29.944738304516392"/>
    <n v="100"/>
    <n v="102.22286313628841"/>
    <n v="100"/>
    <n v="91.55397590084452"/>
    <n v="100"/>
    <n v="0"/>
    <n v="0"/>
    <n v="100"/>
    <n v="100"/>
    <n v="20"/>
    <n v="60.046329147493395"/>
    <n v="60.046329147493395"/>
    <s v="3. Vulnerable (&gt;=60 y &lt;70)"/>
  </r>
  <r>
    <s v="25436"/>
    <x v="2"/>
    <x v="10"/>
    <x v="501"/>
    <s v="Rural disperso"/>
    <n v="6"/>
    <s v="G3"/>
    <n v="0"/>
    <n v="994.44063100000005"/>
    <n v="4521.90959776"/>
    <n v="8166.7800107300009"/>
    <n v="489.77386075999999"/>
    <n v="310.26823100000001"/>
    <n v="5986.2177405900002"/>
    <n v="1577.1861879999999"/>
    <n v="1814.9145882600001"/>
    <n v="480.41872097999999"/>
    <n v="0"/>
    <n v="846.06640286000038"/>
    <n v="438.43127403"/>
    <n v="0"/>
    <n v="17395.386920069999"/>
    <n v="4353.4875953100009"/>
    <s v="Si"/>
    <n v="63.666668080338795"/>
    <n v="80"/>
    <n v="953.85948900000005"/>
    <n v="800.04209175999995"/>
    <n v="5986.2177405900002"/>
    <n v="5771.8370655899998"/>
    <n v="5516.3502287600004"/>
    <n v="8166.7800107300009"/>
    <n v="1284.4976768900003"/>
    <n v="8166.7800107300009"/>
    <n v="67.546208193587816"/>
    <n v="32.453791806412184"/>
    <n v="26.346956565007154"/>
    <n v="45.217501201921571"/>
    <n v="25.026678712660004"/>
    <n v="74.973321287339999"/>
    <n v="26.47059669295999"/>
    <n v="40"/>
    <n v="15.728324691033075"/>
    <n v="40"/>
    <n v="46.528922859134752"/>
    <n v="37.223138287307805"/>
    <n v="16.333331919661205"/>
    <n v="71.041745661955758"/>
    <n v="83.874207992493936"/>
    <n v="80"/>
    <n v="96.418762492610711"/>
    <n v="100"/>
    <n v="0"/>
    <n v="0"/>
    <n v="83.680581887318581"/>
    <n v="83.680581887318581"/>
    <n v="16.736116377463716"/>
    <n v="53.959254664771521"/>
    <n v="53.959254664771521"/>
    <s v="2. Riesgo (&gt;=40 y &lt;60)"/>
  </r>
  <r>
    <s v="25438"/>
    <x v="2"/>
    <x v="10"/>
    <x v="502"/>
    <s v="Rural disperso"/>
    <n v="6"/>
    <s v="G3"/>
    <n v="0"/>
    <n v="1157.364061"/>
    <n v="7661.2420708999998"/>
    <n v="11855.350740900001"/>
    <n v="1584.5459740000001"/>
    <n v="313.80861099999998"/>
    <n v="9727.5372229999994"/>
    <n v="1695.9647669999999"/>
    <n v="3100.5695679999999"/>
    <n v="1264.8202359999998"/>
    <n v="0"/>
    <n v="1341.9566709000028"/>
    <n v="0"/>
    <n v="0"/>
    <n v="32024.783817599997"/>
    <n v="9439.7345026799994"/>
    <s v="Si"/>
    <n v="59.681558192234291"/>
    <n v="80"/>
    <n v="1367.4236780000001"/>
    <n v="1898.354585"/>
    <n v="8677.6447380000009"/>
    <n v="8379.2837830000008"/>
    <n v="8818.6061319"/>
    <n v="11855.350740900001"/>
    <n v="1341.9566709000028"/>
    <n v="11855.350740900001"/>
    <n v="74.385029381513959"/>
    <n v="25.614970618486041"/>
    <n v="17.434677741350857"/>
    <n v="29.921959288903302"/>
    <n v="29.476341062737053"/>
    <n v="70.523658937262951"/>
    <n v="40.793157781518929"/>
    <n v="50"/>
    <n v="11.31941770622071"/>
    <n v="60"/>
    <n v="47.212117768930462"/>
    <n v="37.769694215144369"/>
    <n v="20.318441807765709"/>
    <n v="88.374961229862819"/>
    <n v="138.82709620595"/>
    <n v="60"/>
    <n v="96.561728856063255"/>
    <n v="100"/>
    <n v="0.14615632417068392"/>
    <n v="0"/>
    <n v="82.791653743287611"/>
    <n v="82.937810067458301"/>
    <n v="16.587562013491659"/>
    <n v="54.328024963801894"/>
    <n v="54.357256228636032"/>
    <s v="2. Riesgo (&gt;=40 y &lt;60)"/>
  </r>
  <r>
    <s v="25473"/>
    <x v="2"/>
    <x v="10"/>
    <x v="503"/>
    <s v="Ciudades y aglomeraciones"/>
    <n v="1"/>
    <s v="G1"/>
    <n v="0"/>
    <n v="123.70866599999999"/>
    <n v="71701.358787000005"/>
    <n v="178490.742325"/>
    <n v="87482.532105999984"/>
    <n v="10058.386123"/>
    <n v="134401.30189599999"/>
    <n v="25693.993796999999"/>
    <n v="98213.578379999992"/>
    <n v="66918.484350999992"/>
    <n v="2051.201724"/>
    <n v="12794.346400000009"/>
    <n v="21133.711693000001"/>
    <n v="0"/>
    <n v="1282269.7367003502"/>
    <n v="88558.968812070001"/>
    <s v="NO"/>
    <n v="30.010347938660935"/>
    <n v="65"/>
    <n v="87559.982505000007"/>
    <n v="97540.918229000003"/>
    <n v="134401.30189599999"/>
    <n v="114982.774145"/>
    <n v="71825.067453000011"/>
    <n v="178490.742325"/>
    <n v="35979.259817000013"/>
    <n v="178490.742325"/>
    <n v="40.240220034616307"/>
    <n v="59.759779965383693"/>
    <n v="19.117369723756148"/>
    <n v="22.490802999254871"/>
    <n v="6.9064227500180868"/>
    <n v="93.093577249981919"/>
    <n v="68.13567477613374"/>
    <n v="100"/>
    <n v="20.15749351946117"/>
    <n v="20"/>
    <n v="59.0688320429241"/>
    <n v="47.255065634339282"/>
    <n v="0"/>
    <n v="0"/>
    <n v="111.39896952746656"/>
    <n v="80"/>
    <n v="85.551830616919105"/>
    <n v="80"/>
    <n v="0"/>
    <n v="0"/>
    <n v="53.333333333333336"/>
    <n v="53.333333333333336"/>
    <n v="10.666666666666668"/>
    <n v="57.921732301005946"/>
    <n v="57.921732301005946"/>
    <s v="2. Riesgo (&gt;=40 y &lt;60)"/>
  </r>
  <r>
    <s v="25483"/>
    <x v="2"/>
    <x v="10"/>
    <x v="72"/>
    <s v="Rural"/>
    <n v="6"/>
    <s v="G1"/>
    <n v="0"/>
    <n v="1379.637322"/>
    <n v="3827.9014913599999"/>
    <n v="6780.5107217599998"/>
    <n v="827.79732965999995"/>
    <n v="315.86298905000001"/>
    <n v="5348.1439539900002"/>
    <n v="1913.7198502000001"/>
    <n v="2526.3588507100003"/>
    <n v="1267.5838718900002"/>
    <n v="0"/>
    <n v="173.59178894999968"/>
    <n v="956.98292597"/>
    <n v="0"/>
    <n v="17639.527863630003"/>
    <n v="2999.6828199000001"/>
    <s v="Si"/>
    <n v="38.180814072755616"/>
    <n v="80"/>
    <n v="934.14700000000005"/>
    <n v="1143.66031871"/>
    <n v="5348.1439539900011"/>
    <n v="4606.7299665200007"/>
    <n v="5207.5388133599999"/>
    <n v="6780.5107217599998"/>
    <n v="1130.5747149199997"/>
    <n v="6780.5107217599998"/>
    <n v="76.801571843961227"/>
    <n v="23.198428156038773"/>
    <n v="35.782878446498493"/>
    <n v="42.097091886360076"/>
    <n v="17.00545980079708"/>
    <n v="82.994540199202916"/>
    <n v="50.174339703710828"/>
    <n v="70"/>
    <n v="16.673887282439683"/>
    <n v="40"/>
    <n v="51.658012048320344"/>
    <n v="41.32640963865628"/>
    <n v="41.819185927244384"/>
    <n v="100"/>
    <n v="122.42830290200578"/>
    <n v="70"/>
    <n v="86.136985207421986"/>
    <n v="80"/>
    <n v="0"/>
    <n v="0"/>
    <n v="83.333333333333329"/>
    <n v="83.333333333333329"/>
    <n v="16.666666666666668"/>
    <n v="57.993076305322944"/>
    <n v="57.993076305322944"/>
    <s v="2. Riesgo (&gt;=40 y &lt;60)"/>
  </r>
  <r>
    <s v="25486"/>
    <x v="2"/>
    <x v="10"/>
    <x v="504"/>
    <s v="Ciudades y aglomeraciones"/>
    <n v="6"/>
    <s v="G1"/>
    <n v="0"/>
    <n v="934.21984599999996"/>
    <n v="5286.3442764799993"/>
    <n v="11702.20120213"/>
    <n v="3864.02269183"/>
    <n v="757.51295958000003"/>
    <n v="7199.8851311899998"/>
    <n v="1621.9627888800001"/>
    <n v="5591.9805339100003"/>
    <n v="1780.2427166000002"/>
    <n v="135.82685599999999"/>
    <n v="690.57825362999938"/>
    <n v="987.95058700000004"/>
    <n v="0"/>
    <n v="184069.58969326"/>
    <n v="18198.556779279999"/>
    <s v="Si"/>
    <n v="67.938078359405154"/>
    <n v="80"/>
    <n v="5666.75083"/>
    <n v="4344.2825294100003"/>
    <n v="7199.8851311900007"/>
    <n v="7072.8664965800008"/>
    <n v="6220.5641224799992"/>
    <n v="11702.20120213"/>
    <n v="1814.3556966299993"/>
    <n v="11702.20120213"/>
    <n v="53.157213886800633"/>
    <n v="46.842786113199367"/>
    <n v="22.527620362353218"/>
    <n v="26.50282329279241"/>
    <n v="9.8867807602585032"/>
    <n v="90.113219239741497"/>
    <n v="31.835638657976993"/>
    <n v="40"/>
    <n v="15.504396696749291"/>
    <n v="40"/>
    <n v="48.69176572914666"/>
    <n v="38.953412583317331"/>
    <n v="12.061921640594846"/>
    <n v="52.463267972537075"/>
    <n v="76.66267072148645"/>
    <n v="70"/>
    <n v="98.235824151419394"/>
    <n v="100"/>
    <n v="0"/>
    <n v="0"/>
    <n v="74.154422657512356"/>
    <n v="74.154422657512356"/>
    <n v="14.830884531502472"/>
    <n v="53.7842971148198"/>
    <n v="53.7842971148198"/>
    <s v="2. Riesgo (&gt;=40 y &lt;60)"/>
  </r>
  <r>
    <s v="25488"/>
    <x v="2"/>
    <x v="10"/>
    <x v="505"/>
    <s v="Rural"/>
    <n v="6"/>
    <s v="G1"/>
    <n v="0"/>
    <n v="1562.18183"/>
    <n v="5538.2315019999996"/>
    <n v="18216.350702"/>
    <n v="9600.0497899999991"/>
    <n v="412.52723800000001"/>
    <n v="12878.212985999999"/>
    <n v="4781.0839669999996"/>
    <n v="11595.431966"/>
    <n v="7207.0218334199999"/>
    <n v="233.23966558000001"/>
    <n v="949.72758342000088"/>
    <n v="4030.7651329999999"/>
    <n v="1.7927420000000001"/>
    <n v="67978.753779410006"/>
    <n v="10789.465106469999"/>
    <s v="Si"/>
    <n v="34.056135700110801"/>
    <n v="80"/>
    <n v="10907.672707"/>
    <n v="10012.577028"/>
    <n v="12878.212986"/>
    <n v="11749.59375"/>
    <n v="7100.4133320000001"/>
    <n v="18216.350702"/>
    <n v="5213.7323820000011"/>
    <n v="18218.143444000001"/>
    <n v="38.978242394182907"/>
    <n v="61.021757605817093"/>
    <n v="37.125368032020837"/>
    <n v="43.676475935150755"/>
    <n v="15.871819512139989"/>
    <n v="84.128180487860007"/>
    <n v="62.153974552671698"/>
    <n v="80"/>
    <n v="28.618351798723495"/>
    <n v="20"/>
    <n v="57.765282805765573"/>
    <n v="46.212226244612459"/>
    <n v="45.943864299889199"/>
    <n v="100"/>
    <n v="91.793889466214253"/>
    <n v="100"/>
    <n v="91.236212374908447"/>
    <n v="100"/>
    <n v="0"/>
    <n v="0"/>
    <n v="100"/>
    <n v="100"/>
    <n v="20"/>
    <n v="66.212226244612452"/>
    <n v="66.212226244612452"/>
    <s v="3. Vulnerable (&gt;=60 y &lt;70)"/>
  </r>
  <r>
    <s v="25489"/>
    <x v="2"/>
    <x v="10"/>
    <x v="506"/>
    <s v="Intermedio"/>
    <n v="6"/>
    <s v="G3"/>
    <n v="0"/>
    <n v="1101.312594"/>
    <n v="4340.4187769999999"/>
    <n v="8036.30321233"/>
    <n v="791.67018628999995"/>
    <n v="238.22525899000001"/>
    <n v="6083.0506397400004"/>
    <n v="1856.6228249999999"/>
    <n v="2134.1358192799999"/>
    <n v="818.5104342799998"/>
    <n v="0"/>
    <n v="637.62718758999927"/>
    <n v="0"/>
    <n v="0"/>
    <n v="47666.279081559995"/>
    <n v="7561.9227446800005"/>
    <s v="Si"/>
    <n v="56.494052159883829"/>
    <n v="80"/>
    <n v="1208.4000000000001"/>
    <n v="1029.8954452799999"/>
    <n v="6083.0506397399995"/>
    <n v="5205.4675987399996"/>
    <n v="5441.7313709999999"/>
    <n v="8036.30321233"/>
    <n v="637.62718758999927"/>
    <n v="8036.30321233"/>
    <n v="67.714361034198149"/>
    <n v="32.285638965801851"/>
    <n v="30.521245588041911"/>
    <n v="52.381551381703346"/>
    <n v="15.864302585358249"/>
    <n v="84.135697414641754"/>
    <n v="38.353249445770665"/>
    <n v="50"/>
    <n v="7.9343346155940928"/>
    <n v="80"/>
    <n v="59.760577552429389"/>
    <n v="47.808462041943514"/>
    <n v="23.505947840116171"/>
    <n v="100"/>
    <n v="85.228024270109216"/>
    <n v="80"/>
    <n v="85.573306997202494"/>
    <n v="80"/>
    <n v="0"/>
    <n v="0"/>
    <n v="86.666666666666671"/>
    <n v="86.666666666666671"/>
    <n v="17.333333333333336"/>
    <n v="65.141795375276843"/>
    <n v="65.141795375276843"/>
    <s v="3. Vulnerable (&gt;=60 y &lt;70)"/>
  </r>
  <r>
    <s v="25491"/>
    <x v="2"/>
    <x v="10"/>
    <x v="507"/>
    <s v="Intermedio"/>
    <n v="6"/>
    <s v="G3"/>
    <n v="0"/>
    <n v="1035.762815"/>
    <n v="5374.5878059999995"/>
    <n v="9121.642473079999"/>
    <n v="1243.05094743"/>
    <n v="584.17228299999999"/>
    <n v="7541.8083121299996"/>
    <n v="1898.65075652"/>
    <n v="2869.7009446299999"/>
    <n v="1024.4684041899998"/>
    <n v="0"/>
    <n v="114.47682250999969"/>
    <n v="1479.3190514"/>
    <n v="0"/>
    <n v="59222.974163980005"/>
    <n v="5268.5441214299999"/>
    <s v="Si"/>
    <n v="69.631525495376493"/>
    <n v="80"/>
    <n v="1538.9"/>
    <n v="1827.2232304300003"/>
    <n v="7161.9331101300004"/>
    <n v="6798.3578633100005"/>
    <n v="6410.3506209999996"/>
    <n v="9121.642473079999"/>
    <n v="1593.7958739099997"/>
    <n v="9121.642473079999"/>
    <n v="70.276275790444259"/>
    <n v="29.723724209555741"/>
    <n v="25.175006814562916"/>
    <n v="43.206163037737312"/>
    <n v="8.8961153940735045"/>
    <n v="91.103884605926496"/>
    <n v="35.69948311537695"/>
    <n v="50"/>
    <n v="17.472685194729422"/>
    <n v="40"/>
    <n v="50.806754370643915"/>
    <n v="40.645403496515137"/>
    <n v="10.368474504623507"/>
    <n v="45.097628106930358"/>
    <n v="118.73567031191112"/>
    <n v="80"/>
    <n v="94.92350401449923"/>
    <n v="100"/>
    <n v="0"/>
    <n v="0"/>
    <n v="75.032542702310124"/>
    <n v="75.032542702310124"/>
    <n v="15.006508540462026"/>
    <n v="55.651912036977166"/>
    <n v="55.651912036977166"/>
    <s v="2. Riesgo (&gt;=40 y &lt;60)"/>
  </r>
  <r>
    <s v="25506"/>
    <x v="2"/>
    <x v="10"/>
    <x v="118"/>
    <s v="Rural disperso"/>
    <n v="6"/>
    <s v="G3"/>
    <n v="0"/>
    <n v="771.53510700000004"/>
    <n v="1732.6947379999999"/>
    <n v="3595.911752"/>
    <n v="484.95719299999996"/>
    <n v="187.97744"/>
    <n v="5908.9664050000001"/>
    <n v="570.01082899999994"/>
    <n v="1850.6562899999999"/>
    <n v="656.08369300000004"/>
    <n v="0"/>
    <n v="-3507.6272499999995"/>
    <n v="0"/>
    <n v="0"/>
    <n v="23664.740488070001"/>
    <n v="3985.35511679"/>
    <s v="Si"/>
    <n v="75.534319811198188"/>
    <n v="80"/>
    <n v="777.79113199999995"/>
    <n v="672.93463299999996"/>
    <n v="5908.9664050000001"/>
    <n v="5874.945796"/>
    <n v="2504.2298449999998"/>
    <n v="3595.911752"/>
    <n v="-3507.6272499999995"/>
    <n v="3595.911752"/>
    <n v="69.641026190567089"/>
    <n v="30.358973809432911"/>
    <n v="9.6465403580171465"/>
    <n v="16.555705367972426"/>
    <n v="16.84089930670957"/>
    <n v="83.159100693290426"/>
    <n v="35.451406970875183"/>
    <n v="50"/>
    <n v="-97.544864610459427"/>
    <n v="0"/>
    <n v="36.014755974139149"/>
    <n v="28.81180477931132"/>
    <n v="4.4656801888018123"/>
    <n v="19.423453692176817"/>
    <n v="86.518681598956576"/>
    <n v="80"/>
    <n v="99.424254486009389"/>
    <n v="100"/>
    <n v="0"/>
    <n v="0"/>
    <n v="66.47448456405894"/>
    <n v="66.47448456405894"/>
    <n v="13.294896912811788"/>
    <n v="42.10670169212311"/>
    <n v="42.10670169212311"/>
    <s v="2. Riesgo (&gt;=40 y &lt;60)"/>
  </r>
  <r>
    <s v="25513"/>
    <x v="2"/>
    <x v="10"/>
    <x v="508"/>
    <s v="Intermedio"/>
    <n v="6"/>
    <s v="G2"/>
    <n v="0"/>
    <n v="1096.8810000000001"/>
    <n v="16365.39267653"/>
    <n v="27781.93473347"/>
    <n v="6456.3723458099994"/>
    <n v="813.33367287999999"/>
    <n v="25719.9755057"/>
    <n v="5511.0878441700006"/>
    <n v="8417.9330956899994"/>
    <n v="5017.510228449999"/>
    <n v="136.29929100000001"/>
    <n v="925.31103853000241"/>
    <n v="3162.1758505900002"/>
    <n v="0"/>
    <n v="191569.46820500001"/>
    <n v="15692.342391"/>
    <s v="Si"/>
    <n v="36.886673415080104"/>
    <n v="80"/>
    <n v="6357.0393220100004"/>
    <n v="7269.7060186899998"/>
    <n v="23456.200827700002"/>
    <n v="21794.163883139998"/>
    <n v="17462.27367653"/>
    <n v="27781.93473347"/>
    <n v="4223.7861801200024"/>
    <n v="27781.93473347"/>
    <n v="62.854778992380631"/>
    <n v="37.145221007619369"/>
    <n v="21.427267078651166"/>
    <n v="25.482904352729623"/>
    <n v="8.1914631480876174"/>
    <n v="91.808536851912379"/>
    <n v="59.605014335632767"/>
    <n v="80"/>
    <n v="15.203355060191107"/>
    <n v="40"/>
    <n v="54.887332442452269"/>
    <n v="43.90986595396182"/>
    <n v="43.113326584919896"/>
    <n v="100"/>
    <n v="114.35678860000237"/>
    <n v="80"/>
    <n v="92.914296067088316"/>
    <n v="100"/>
    <n v="0"/>
    <n v="0"/>
    <n v="93.333333333333329"/>
    <n v="93.333333333333329"/>
    <n v="18.666666666666668"/>
    <n v="62.576532620628484"/>
    <n v="62.576532620628484"/>
    <s v="3. Vulnerable (&gt;=60 y &lt;70)"/>
  </r>
  <r>
    <s v="25518"/>
    <x v="2"/>
    <x v="10"/>
    <x v="509"/>
    <s v="Rural disperso"/>
    <n v="6"/>
    <s v="G3"/>
    <n v="0"/>
    <n v="1510.8752232500001"/>
    <n v="5893.0965341000001"/>
    <n v="9152.0196725500009"/>
    <n v="714.22001256999999"/>
    <n v="174.92092199999999"/>
    <n v="7146.7820365100006"/>
    <n v="1723.208044"/>
    <n v="2400.6332978200003"/>
    <n v="1223.1090332300003"/>
    <n v="0"/>
    <n v="838.3870114500005"/>
    <n v="1462.3646082600001"/>
    <n v="0"/>
    <n v="27800.781328830002"/>
    <n v="6287.9187124"/>
    <s v="Si"/>
    <n v="45.916938697003765"/>
    <n v="80"/>
    <n v="437.4"/>
    <n v="889.14093457000001"/>
    <n v="7136.1083965099979"/>
    <n v="6961.2523846099984"/>
    <n v="7403.9717573500002"/>
    <n v="9152.0196725500009"/>
    <n v="2300.7516197100003"/>
    <n v="9152.0196725500009"/>
    <n v="80.899867157814498"/>
    <n v="19.100132842185502"/>
    <n v="24.111663615832011"/>
    <n v="41.381218959356367"/>
    <n v="22.617776953913502"/>
    <n v="77.382223046086494"/>
    <n v="50.949432149453969"/>
    <n v="70"/>
    <n v="25.139277471296655"/>
    <n v="20"/>
    <n v="45.572714969525677"/>
    <n v="36.458171975620544"/>
    <n v="34.083061302996235"/>
    <n v="100"/>
    <n v="203.27867731367169"/>
    <n v="0"/>
    <n v="97.54970073064591"/>
    <n v="100"/>
    <n v="0"/>
    <n v="0"/>
    <n v="66.666666666666671"/>
    <n v="66.666666666666671"/>
    <n v="13.333333333333336"/>
    <n v="49.79150530895388"/>
    <n v="49.79150530895388"/>
    <s v="2. Riesgo (&gt;=40 y &lt;60)"/>
  </r>
  <r>
    <s v="25524"/>
    <x v="2"/>
    <x v="10"/>
    <x v="510"/>
    <s v="Rural"/>
    <n v="6"/>
    <s v="G2"/>
    <n v="0"/>
    <n v="1175.166741"/>
    <n v="5329.6317239999998"/>
    <n v="9441.9203579999994"/>
    <n v="1138.5590849999999"/>
    <n v="130.79198400000001"/>
    <n v="7647.0713189999997"/>
    <n v="2499.6102639999999"/>
    <n v="2448.6753899999999"/>
    <n v="843.39249499999983"/>
    <n v="34.636594000000002"/>
    <n v="189.56614400000035"/>
    <n v="635.86476400000004"/>
    <n v="0"/>
    <n v="48575.410826629995"/>
    <n v="4357.3795595600004"/>
    <s v="Si"/>
    <n v="60.778458365321796"/>
    <n v="80"/>
    <n v="896.5"/>
    <n v="1269.3510690000001"/>
    <n v="7647.0713189999997"/>
    <n v="6651.2586160000001"/>
    <n v="6504.7984649999999"/>
    <n v="9441.9203579999994"/>
    <n v="860.06750200000033"/>
    <n v="9441.9203579999994"/>
    <n v="68.892748703271792"/>
    <n v="31.107251296728208"/>
    <n v="32.687157733045332"/>
    <n v="38.8740062377668"/>
    <n v="8.9703401070798545"/>
    <n v="91.029659892920151"/>
    <n v="34.442805218048925"/>
    <n v="40"/>
    <n v="9.1090315252582901"/>
    <n v="80"/>
    <n v="56.202183485483033"/>
    <n v="44.961746788386428"/>
    <n v="19.221541634678204"/>
    <n v="83.60399940184567"/>
    <n v="141.58963402119352"/>
    <n v="50"/>
    <n v="86.977855162331338"/>
    <n v="80"/>
    <n v="0"/>
    <n v="0"/>
    <n v="71.201333133948552"/>
    <n v="71.201333133948552"/>
    <n v="14.240266626789712"/>
    <n v="59.20201341517614"/>
    <n v="59.20201341517614"/>
    <s v="2. Riesgo (&gt;=40 y &lt;60)"/>
  </r>
  <r>
    <s v="25530"/>
    <x v="2"/>
    <x v="10"/>
    <x v="511"/>
    <s v="Rural disperso"/>
    <n v="6"/>
    <s v="G1"/>
    <n v="0"/>
    <n v="1182.1813770000001"/>
    <n v="5697.7110289299999"/>
    <n v="13597.333679979998"/>
    <n v="5819.5849501199991"/>
    <n v="75.100588180000003"/>
    <n v="8884.4915747600007"/>
    <n v="1658.59678347"/>
    <n v="7088.1116552999993"/>
    <n v="4429.854469939999"/>
    <n v="191.86243650999998"/>
    <n v="2054.5849198599972"/>
    <n v="0"/>
    <n v="0"/>
    <n v="32242.891246810002"/>
    <n v="14121.86420249"/>
    <s v="Si"/>
    <n v="63.658853144256142"/>
    <n v="80"/>
    <n v="4446.9517459999997"/>
    <n v="5894.6855383000002"/>
    <n v="8884.4915747600007"/>
    <n v="7702.9691237800007"/>
    <n v="6879.8924059299998"/>
    <n v="13597.333679979998"/>
    <n v="2246.4473563699971"/>
    <n v="13597.333679979998"/>
    <n v="50.597363923337362"/>
    <n v="49.402636076662638"/>
    <n v="18.668449055452047"/>
    <n v="21.962666207477763"/>
    <n v="43.798380531048579"/>
    <n v="56.201619468951421"/>
    <n v="62.496962313335743"/>
    <n v="80"/>
    <n v="16.521234304027917"/>
    <n v="40"/>
    <n v="49.513384350618367"/>
    <n v="39.610707480494696"/>
    <n v="16.341146855743858"/>
    <n v="71.075736687441506"/>
    <n v="132.55564429279508"/>
    <n v="60"/>
    <n v="86.701293585143432"/>
    <n v="80"/>
    <n v="0"/>
    <n v="0"/>
    <n v="70.358578895813835"/>
    <n v="70.358578895813835"/>
    <n v="14.071715779162767"/>
    <n v="53.682423259657462"/>
    <n v="53.682423259657462"/>
    <s v="2. Riesgo (&gt;=40 y &lt;60)"/>
  </r>
  <r>
    <s v="25535"/>
    <x v="2"/>
    <x v="10"/>
    <x v="512"/>
    <s v="Rural disperso"/>
    <n v="6"/>
    <s v="G3"/>
    <n v="0"/>
    <n v="968.01108599999998"/>
    <n v="7788.55910657"/>
    <n v="12206.637190699999"/>
    <n v="1523.4842946700001"/>
    <n v="383.91420836000003"/>
    <n v="10505.42921733"/>
    <n v="1893.4081968299997"/>
    <n v="2884.5947510300002"/>
    <n v="870.36380739000015"/>
    <n v="0"/>
    <n v="237.72920072999841"/>
    <n v="755.75427500000001"/>
    <n v="0"/>
    <n v="39423.015397980002"/>
    <n v="3591.5894480900001"/>
    <s v="Si"/>
    <n v="65.738064366198046"/>
    <n v="80"/>
    <n v="1895.0294739999999"/>
    <n v="1907.39850303"/>
    <n v="9954.6770463299999"/>
    <n v="9900.2406143299995"/>
    <n v="8756.5701925699996"/>
    <n v="12206.637190699999"/>
    <n v="993.48347572999842"/>
    <n v="12206.637190699999"/>
    <n v="71.736138756065102"/>
    <n v="28.263861243934898"/>
    <n v="18.023139822850737"/>
    <n v="30.931896995061241"/>
    <n v="9.1103874521836552"/>
    <n v="90.889612547816341"/>
    <n v="30.172827815041263"/>
    <n v="40"/>
    <n v="8.1388793670947663"/>
    <n v="80"/>
    <n v="54.017074157362494"/>
    <n v="43.213659325889999"/>
    <n v="14.261935633801954"/>
    <n v="62.032217855324063"/>
    <n v="100.65270905807559"/>
    <n v="100"/>
    <n v="99.4531572270336"/>
    <n v="100"/>
    <n v="0"/>
    <n v="0"/>
    <n v="87.344072618441359"/>
    <n v="87.344072618441359"/>
    <n v="17.468814523688273"/>
    <n v="60.682473849578273"/>
    <n v="60.682473849578273"/>
    <s v="3. Vulnerable (&gt;=60 y &lt;70)"/>
  </r>
  <r>
    <s v="25572"/>
    <x v="2"/>
    <x v="10"/>
    <x v="513"/>
    <s v="Rural"/>
    <n v="6"/>
    <s v="G1"/>
    <n v="0"/>
    <n v="1249.0574570000001"/>
    <n v="8587.4431980900008"/>
    <n v="20154.730427740004"/>
    <n v="7781.4889349700006"/>
    <n v="518.2373738"/>
    <n v="15364.687950849999"/>
    <n v="4776.06383869"/>
    <n v="11520.972155080002"/>
    <n v="6028.5456521000033"/>
    <n v="0"/>
    <n v="-461.33958808999159"/>
    <n v="2083.9238839600002"/>
    <n v="0"/>
    <n v="80760.710034399992"/>
    <n v="17109.008369020001"/>
    <s v="Si"/>
    <n v="58.400960151743995"/>
    <n v="80"/>
    <n v="9174.0190000000002"/>
    <n v="8299.7263087699994"/>
    <n v="15123.643512849998"/>
    <n v="12951.603042610001"/>
    <n v="9836.5006550900016"/>
    <n v="20154.730427740004"/>
    <n v="1622.5842958700086"/>
    <n v="20154.730427740004"/>
    <n v="48.804922945292859"/>
    <n v="51.195077054707141"/>
    <s v="N.D."/>
    <n v="0"/>
    <n v="21.184816678472025"/>
    <n v="78.815183321527968"/>
    <n v="52.326709681715585"/>
    <n v="70"/>
    <n v="8.0506375497672824"/>
    <n v="80"/>
    <n v="56.002052075247022"/>
    <n v="44.801641660197618"/>
    <n v="21.599039848256005"/>
    <n v="93.94491601527919"/>
    <n v="90.469905379201847"/>
    <n v="100"/>
    <n v="85.638113802441225"/>
    <n v="80"/>
    <n v="0"/>
    <n v="0"/>
    <n v="91.314972005093068"/>
    <n v="91.314972005093068"/>
    <n v="18.262994401018613"/>
    <n v="63.064636061216234"/>
    <n v="63.064636061216234"/>
    <s v="3. Vulnerable (&gt;=60 y &lt;70)"/>
  </r>
  <r>
    <s v="25580"/>
    <x v="2"/>
    <x v="10"/>
    <x v="514"/>
    <s v="Rural disperso"/>
    <n v="6"/>
    <s v="G4"/>
    <n v="0"/>
    <n v="987.22165255999994"/>
    <n v="4294.1927789499996"/>
    <n v="7125.9371018499987"/>
    <n v="601.16771300000005"/>
    <n v="82.449042459999987"/>
    <n v="6826.327318489999"/>
    <n v="2774.9109205799996"/>
    <n v="1670.8384080199999"/>
    <n v="729.34591872999988"/>
    <n v="0"/>
    <n v="487.50895606999893"/>
    <n v="14"/>
    <n v="0"/>
    <n v="36773.24761305"/>
    <n v="2725.0874472399996"/>
    <s v="Si"/>
    <n v="50.391300440052596"/>
    <n v="80"/>
    <n v="392.98"/>
    <n v="683.61675546000004"/>
    <n v="5696.935656489999"/>
    <n v="4577.7680096599997"/>
    <n v="5281.4144315099993"/>
    <n v="7125.9371018499987"/>
    <n v="501.50895606999893"/>
    <n v="7125.9371018499987"/>
    <n v="74.115366947862427"/>
    <n v="25.884633052137573"/>
    <n v="40.650129873845799"/>
    <n v="65.99027998249737"/>
    <n v="7.4105161336713907"/>
    <n v="92.589483866328607"/>
    <n v="43.651493479510052"/>
    <n v="50"/>
    <n v="7.0377965578702595"/>
    <n v="80"/>
    <n v="62.892879380192724"/>
    <n v="50.314303504154182"/>
    <n v="29.608699559947404"/>
    <n v="100"/>
    <n v="173.95713661255024"/>
    <n v="0"/>
    <n v="80.354918603389279"/>
    <n v="80"/>
    <n v="0"/>
    <n v="0"/>
    <n v="60"/>
    <n v="60"/>
    <n v="12"/>
    <n v="62.314303504154182"/>
    <n v="62.314303504154182"/>
    <s v="3. Vulnerable (&gt;=60 y &lt;70)"/>
  </r>
  <r>
    <s v="25592"/>
    <x v="2"/>
    <x v="10"/>
    <x v="515"/>
    <s v="Rural"/>
    <n v="6"/>
    <s v="G2"/>
    <n v="0"/>
    <n v="1077.3536999999999"/>
    <n v="5402.9730829999999"/>
    <n v="9055.1590729999989"/>
    <n v="1512.072463"/>
    <n v="371.73639500000002"/>
    <n v="9812.1482020000003"/>
    <n v="4026.4520910000001"/>
    <n v="2962.5345649999999"/>
    <n v="1340.8199479999998"/>
    <n v="0"/>
    <n v="260.61868699999832"/>
    <n v="1101.4002740000001"/>
    <n v="0"/>
    <n v="23037.044597020002"/>
    <n v="6612.1033932999999"/>
    <s v="Si"/>
    <n v="52.001544500395227"/>
    <n v="80"/>
    <n v="1111.7627030000001"/>
    <n v="1883.8088580000001"/>
    <n v="7172.825769"/>
    <n v="6701.6826760000004"/>
    <n v="6480.3267829999995"/>
    <n v="9055.1590729999989"/>
    <n v="1362.0189609999984"/>
    <n v="9055.1590729999989"/>
    <n v="71.565024211695587"/>
    <n v="28.434975788304413"/>
    <n v="41.035377861285184"/>
    <n v="48.802332340325471"/>
    <n v="28.702047111352645"/>
    <n v="71.297952888647359"/>
    <n v="45.259217017776798"/>
    <n v="70"/>
    <n v="15.041358743891815"/>
    <n v="40"/>
    <n v="51.707052203455454"/>
    <n v="41.365641762764369"/>
    <n v="27.998455499604773"/>
    <n v="100"/>
    <n v="169.44343005181744"/>
    <n v="0"/>
    <n v="93.431555314835364"/>
    <n v="100"/>
    <n v="9.5138281420821036E-2"/>
    <n v="0"/>
    <n v="66.666666666666671"/>
    <n v="66.761804948087487"/>
    <n v="13.352360989617498"/>
    <n v="54.698975096097705"/>
    <n v="54.718002752381864"/>
    <s v="2. Riesgo (&gt;=40 y &lt;60)"/>
  </r>
  <r>
    <s v="25594"/>
    <x v="2"/>
    <x v="10"/>
    <x v="516"/>
    <s v="Rural"/>
    <n v="6"/>
    <s v="G1"/>
    <n v="0"/>
    <n v="1194.9819970000001"/>
    <n v="5672.8435559999998"/>
    <n v="9626.7764919999991"/>
    <n v="1540.3998079999999"/>
    <n v="308.72904599999998"/>
    <n v="8080.1821989999999"/>
    <n v="1584.2592480000001"/>
    <n v="3052.4678589999999"/>
    <n v="1725.7105909999998"/>
    <n v="0"/>
    <n v="219.8370249999989"/>
    <n v="13.151145"/>
    <n v="0"/>
    <n v="55934.019772580003"/>
    <n v="4777.2648726400002"/>
    <s v="Si"/>
    <n v="40.305268683196225"/>
    <n v="80"/>
    <n v="1850.3034680000001"/>
    <n v="1849.128854"/>
    <n v="8080.1821989999999"/>
    <n v="7779.0346840000002"/>
    <n v="6867.8255529999997"/>
    <n v="9626.7764919999991"/>
    <n v="232.98816999999889"/>
    <n v="9626.7764919999991"/>
    <n v="71.340864293538658"/>
    <n v="28.659135706461342"/>
    <n v="19.606726791334822"/>
    <n v="23.066511559702302"/>
    <n v="8.5408931667412773"/>
    <n v="91.459106833258716"/>
    <n v="56.534930774515978"/>
    <n v="80"/>
    <n v="2.4202096121543457"/>
    <n v="100"/>
    <n v="64.636950819884461"/>
    <n v="51.709560655907573"/>
    <n v="39.694731316803775"/>
    <n v="100"/>
    <n v="99.936517764771324"/>
    <n v="100"/>
    <n v="96.27301083585381"/>
    <n v="100"/>
    <n v="0"/>
    <n v="0"/>
    <n v="100"/>
    <n v="100"/>
    <n v="20"/>
    <n v="71.70956065590758"/>
    <n v="71.70956065590758"/>
    <s v="4. Solvente (&gt;=70 y &lt;80)"/>
  </r>
  <r>
    <s v="25596"/>
    <x v="2"/>
    <x v="10"/>
    <x v="517"/>
    <s v="Rural"/>
    <n v="6"/>
    <s v="G3"/>
    <n v="0"/>
    <n v="1141.371046"/>
    <n v="7459.0520990000005"/>
    <n v="10527.569798"/>
    <n v="706.89592599999992"/>
    <n v="217.87304399999999"/>
    <n v="8772.2671769999997"/>
    <n v="1193.8878139999999"/>
    <n v="2069.1315859999995"/>
    <n v="491.31416899999954"/>
    <n v="38.880693000000001"/>
    <n v="177.48520400000052"/>
    <n v="1602.019783"/>
    <n v="0"/>
    <n v="28846.088235040002"/>
    <n v="4965.7112081999994"/>
    <s v="Si"/>
    <n v="60.022038788942432"/>
    <n v="80"/>
    <n v="1045.4860000000001"/>
    <n v="924.76896999999997"/>
    <n v="8772.2671769999997"/>
    <n v="8384.9159970000001"/>
    <n v="8600.4231450000007"/>
    <n v="10527.569798"/>
    <n v="1818.3856800000005"/>
    <n v="10527.569798"/>
    <n v="81.694287570849312"/>
    <n v="18.305712429150688"/>
    <n v="13.609797671578603"/>
    <n v="23.357576084892589"/>
    <n v="17.214504676471304"/>
    <n v="82.785495323528693"/>
    <n v="23.744945576409545"/>
    <n v="30"/>
    <n v="17.272606260425388"/>
    <n v="40"/>
    <n v="38.889756767514392"/>
    <n v="31.111805414011513"/>
    <n v="19.977961211057568"/>
    <n v="86.894042573880952"/>
    <n v="88.453501051185754"/>
    <n v="80"/>
    <n v="95.584366365224312"/>
    <n v="100"/>
    <n v="0"/>
    <n v="0"/>
    <n v="88.964680857960317"/>
    <n v="88.964680857960317"/>
    <n v="17.792936171592064"/>
    <n v="48.904741585603574"/>
    <n v="48.904741585603574"/>
    <s v="2. Riesgo (&gt;=40 y &lt;60)"/>
  </r>
  <r>
    <s v="25599"/>
    <x v="2"/>
    <x v="10"/>
    <x v="518"/>
    <s v="Intermedio"/>
    <n v="6"/>
    <s v="G2"/>
    <n v="0"/>
    <n v="1190.4708720000001"/>
    <n v="7907.21018"/>
    <n v="12811.84722"/>
    <n v="2466.3167060000001"/>
    <n v="317.22978499999999"/>
    <n v="10185.845225000001"/>
    <n v="2471.5216970000001"/>
    <n v="3974.0173629999999"/>
    <n v="1621.5065209999998"/>
    <n v="7.0101649999999998"/>
    <n v="273.49115299999903"/>
    <n v="1408.8007829999999"/>
    <n v="0"/>
    <n v="23945.315752480001"/>
    <n v="8387.6771526499997"/>
    <s v="Si"/>
    <n v="59.661339472094959"/>
    <n v="80"/>
    <n v="3130.5610569999999"/>
    <n v="2783.5464910000001"/>
    <n v="10185.845224999999"/>
    <n v="9494.2028719999998"/>
    <n v="9097.6810519999999"/>
    <n v="12811.84722"/>
    <n v="1689.3021009999989"/>
    <n v="12811.84722"/>
    <n v="71.00990899889922"/>
    <n v="28.99009100110078"/>
    <n v="24.264276968728435"/>
    <n v="28.856888137559451"/>
    <n v="35.028467527229388"/>
    <n v="64.971532472770605"/>
    <n v="40.802703483306338"/>
    <n v="50"/>
    <n v="13.185468668116062"/>
    <n v="60"/>
    <n v="46.563702322286169"/>
    <n v="37.250961857828933"/>
    <n v="20.338660527905041"/>
    <n v="88.462902452193575"/>
    <n v="88.915259607409084"/>
    <n v="80"/>
    <n v="93.209769658560674"/>
    <n v="100"/>
    <n v="0"/>
    <n v="0"/>
    <n v="89.487634150731196"/>
    <n v="89.487634150731196"/>
    <n v="17.897526830146241"/>
    <n v="55.148488687975174"/>
    <n v="55.148488687975174"/>
    <s v="2. Riesgo (&gt;=40 y &lt;60)"/>
  </r>
  <r>
    <s v="25612"/>
    <x v="2"/>
    <x v="10"/>
    <x v="519"/>
    <s v="Intermedio"/>
    <n v="4"/>
    <s v="G1"/>
    <n v="0"/>
    <n v="1572.042931"/>
    <n v="7074.1574050299996"/>
    <n v="38367.352607579996"/>
    <n v="22382.240538980001"/>
    <n v="1414.2654957100001"/>
    <n v="24457.949986270003"/>
    <n v="10018.91895141"/>
    <n v="25418.551725689998"/>
    <n v="12962.775858600002"/>
    <n v="971.51662299999998"/>
    <n v="1453.6267542200003"/>
    <n v="12697.105369120001"/>
    <n v="0"/>
    <n v="66616.041415"/>
    <n v="24301.376074"/>
    <s v="Si"/>
    <n v="49.825440276851026"/>
    <n v="80"/>
    <n v="23977.777275"/>
    <n v="23796.506034690003"/>
    <n v="24457.949986269999"/>
    <n v="19467.296868420002"/>
    <n v="8646.2003360300005"/>
    <n v="38367.352607579996"/>
    <n v="15122.248746340001"/>
    <n v="38367.352607579996"/>
    <n v="22.535306056852679"/>
    <n v="77.464693943147324"/>
    <n v="40.963854113015749"/>
    <n v="48.192297698840349"/>
    <n v="36.479766071071339"/>
    <n v="63.520233928928661"/>
    <n v="50.997303066243525"/>
    <n v="70"/>
    <n v="39.414365908979583"/>
    <n v="0"/>
    <n v="51.835445114183266"/>
    <n v="41.468356091346614"/>
    <n v="30.174559723148974"/>
    <n v="100"/>
    <n v="99.244003152456514"/>
    <n v="100"/>
    <n v="79.594965560680237"/>
    <n v="70"/>
    <n v="0"/>
    <n v="0"/>
    <n v="90"/>
    <n v="90"/>
    <n v="18"/>
    <n v="59.468356091346614"/>
    <n v="59.468356091346614"/>
    <s v="2. Riesgo (&gt;=40 y &lt;60)"/>
  </r>
  <r>
    <s v="25645"/>
    <x v="2"/>
    <x v="10"/>
    <x v="520"/>
    <s v="Intermedio"/>
    <n v="6"/>
    <s v="G3"/>
    <n v="0"/>
    <n v="1039.117743"/>
    <n v="7630.39386689"/>
    <n v="12562.37994083"/>
    <n v="2523.8795534600004"/>
    <n v="263.27413969999998"/>
    <n v="10598.906210000001"/>
    <n v="1906.0198126400001"/>
    <n v="3833.5095661600003"/>
    <n v="1624.6987959800003"/>
    <n v="25.855890410000001"/>
    <n v="312.97102765000091"/>
    <n v="853.65368638999996"/>
    <n v="0"/>
    <n v="24230.67057722"/>
    <n v="5946.5863860899999"/>
    <s v="Si"/>
    <n v="51.121659143771865"/>
    <n v="80"/>
    <n v="2515.179232"/>
    <n v="2787.1536931599999"/>
    <n v="10040.598142999999"/>
    <n v="9958.2793950800005"/>
    <n v="8669.5116098899998"/>
    <n v="12562.37994083"/>
    <n v="1192.480604450001"/>
    <n v="12562.37994083"/>
    <n v="69.011697231927556"/>
    <n v="30.988302768072444"/>
    <n v="17.983174630243283"/>
    <n v="30.863307435568714"/>
    <n v="24.541567544071889"/>
    <n v="75.458432455928119"/>
    <n v="42.381498413931169"/>
    <n v="50"/>
    <n v="9.4924736400801244"/>
    <n v="80"/>
    <n v="53.462008531913852"/>
    <n v="42.769606825531085"/>
    <n v="28.878340856228135"/>
    <n v="100"/>
    <n v="110.81332326936133"/>
    <n v="80"/>
    <n v="99.180140996107994"/>
    <n v="100"/>
    <n v="0"/>
    <n v="0"/>
    <n v="93.333333333333329"/>
    <n v="93.333333333333329"/>
    <n v="18.666666666666668"/>
    <n v="61.436273492197756"/>
    <n v="61.436273492197756"/>
    <s v="3. Vulnerable (&gt;=60 y &lt;70)"/>
  </r>
  <r>
    <s v="25649"/>
    <x v="2"/>
    <x v="10"/>
    <x v="521"/>
    <s v="Rural"/>
    <n v="6"/>
    <s v="G2"/>
    <n v="0"/>
    <n v="914.22939199999996"/>
    <n v="7372.8989159900002"/>
    <n v="11202.18082813"/>
    <n v="1242.37413272"/>
    <n v="336.80794610999999"/>
    <n v="9680.545775229999"/>
    <n v="1826.10235504"/>
    <n v="2537.0134788300002"/>
    <n v="650.48693075000006"/>
    <n v="13.983449"/>
    <n v="267.16397581999991"/>
    <n v="319.89900999999998"/>
    <n v="0"/>
    <n v="55135.365402440002"/>
    <n v="8450.2695391400011"/>
    <s v="Si"/>
    <n v="66.969265052066646"/>
    <n v="80"/>
    <n v="1708.064196"/>
    <n v="1579.1820788299999"/>
    <n v="9048.4903042299993"/>
    <n v="8961.4602862299998"/>
    <n v="8287.1283079900004"/>
    <n v="11202.18082813"/>
    <n v="601.04643481999983"/>
    <n v="11202.18082813"/>
    <n v="73.977812312938582"/>
    <n v="26.022187687061418"/>
    <n v="18.863630186146338"/>
    <n v="22.434036128563076"/>
    <n v="15.326405252709247"/>
    <n v="84.67359474729075"/>
    <n v="25.639868931637938"/>
    <n v="40"/>
    <n v="5.3654412836356045"/>
    <n v="80"/>
    <n v="50.625963712583051"/>
    <n v="40.500770970066441"/>
    <n v="13.030734947933354"/>
    <n v="56.677116617283652"/>
    <n v="92.454492198137501"/>
    <n v="100"/>
    <n v="99.03818189472652"/>
    <n v="100"/>
    <n v="0"/>
    <n v="0"/>
    <n v="85.559038872427891"/>
    <n v="85.559038872427891"/>
    <n v="17.11180777448558"/>
    <n v="57.612578744552025"/>
    <n v="57.612578744552025"/>
    <s v="2. Riesgo (&gt;=40 y &lt;60)"/>
  </r>
  <r>
    <s v="25653"/>
    <x v="2"/>
    <x v="10"/>
    <x v="522"/>
    <s v="Rural disperso"/>
    <n v="6"/>
    <s v="G3"/>
    <n v="0"/>
    <n v="1282.3066690000001"/>
    <n v="5328.0343990000001"/>
    <n v="8181.3872180000008"/>
    <n v="551.25487199999998"/>
    <n v="136.85061300000001"/>
    <n v="7383.8259610000005"/>
    <n v="2308.133413"/>
    <n v="1972.1788740000002"/>
    <n v="807.44356700000026"/>
    <n v="0"/>
    <n v="-177.34126799999922"/>
    <n v="0"/>
    <n v="0"/>
    <n v="49216.744307870002"/>
    <n v="8728.3726179300011"/>
    <s v="Si"/>
    <n v="42.26778438671964"/>
    <n v="80"/>
    <n v="866.31899499999997"/>
    <n v="688.10548500000004"/>
    <n v="7193.9931790000001"/>
    <n v="6577.3759440000003"/>
    <n v="6610.3410679999997"/>
    <n v="8181.3872180000008"/>
    <n v="-177.34126799999922"/>
    <n v="8181.3872180000008"/>
    <n v="80.79731336339249"/>
    <n v="19.20268663660751"/>
    <n v="31.259314956651643"/>
    <n v="53.648249965270963"/>
    <n v="17.734559123477599"/>
    <n v="82.265440876522405"/>
    <n v="40.941700453485346"/>
    <n v="50"/>
    <n v="-2.1676185624099036"/>
    <n v="100"/>
    <n v="61.023275495680174"/>
    <n v="48.818620396544141"/>
    <n v="37.73221561328036"/>
    <n v="100"/>
    <n v="79.428650297573128"/>
    <n v="70"/>
    <n v="91.428720883417455"/>
    <n v="100"/>
    <n v="0"/>
    <n v="0"/>
    <n v="90"/>
    <n v="90"/>
    <n v="18"/>
    <n v="66.818620396544134"/>
    <n v="66.818620396544134"/>
    <s v="3. Vulnerable (&gt;=60 y &lt;70)"/>
  </r>
  <r>
    <s v="25658"/>
    <x v="2"/>
    <x v="10"/>
    <x v="90"/>
    <s v="Intermedio"/>
    <n v="6"/>
    <s v="G3"/>
    <n v="0"/>
    <n v="1102.3340069999999"/>
    <n v="6038.6524589999999"/>
    <n v="11774.889176999999"/>
    <n v="2496.7940330000001"/>
    <n v="271.12133"/>
    <n v="8488.5231519999998"/>
    <n v="1484.4514839999999"/>
    <n v="3884.164405"/>
    <n v="1581.9253779999999"/>
    <n v="0"/>
    <n v="984.12699799999973"/>
    <n v="1448.765531"/>
    <n v="0"/>
    <n v="49199.610194059998"/>
    <n v="5773.0695695300001"/>
    <s v="Si"/>
    <n v="51.610457765527428"/>
    <n v="80"/>
    <n v="2421.8160079999998"/>
    <n v="2767.9153630000001"/>
    <n v="8488.5231519999998"/>
    <n v="7516.9573650000002"/>
    <n v="7140.9864660000003"/>
    <n v="11774.889176999999"/>
    <n v="2432.8925289999997"/>
    <n v="11774.889176999999"/>
    <n v="60.645891087863106"/>
    <n v="39.354108912136894"/>
    <n v="17.487747366869645"/>
    <n v="30.013039101091874"/>
    <n v="11.733974205809863"/>
    <n v="88.266025794190142"/>
    <n v="40.727559728512574"/>
    <n v="50"/>
    <n v="20.661702139432371"/>
    <n v="20"/>
    <n v="45.526634761483784"/>
    <n v="36.421307809187027"/>
    <n v="28.389542234472572"/>
    <n v="100"/>
    <n v="114.29090211051246"/>
    <n v="80"/>
    <n v="88.554360168398816"/>
    <n v="80"/>
    <n v="0"/>
    <n v="0"/>
    <n v="86.666666666666671"/>
    <n v="86.666666666666671"/>
    <n v="17.333333333333336"/>
    <n v="53.754641142520363"/>
    <n v="53.754641142520363"/>
    <s v="2. Riesgo (&gt;=40 y &lt;60)"/>
  </r>
  <r>
    <s v="25662"/>
    <x v="2"/>
    <x v="10"/>
    <x v="523"/>
    <s v="Rural"/>
    <n v="6"/>
    <s v="G2"/>
    <n v="0"/>
    <n v="1367.7712309999999"/>
    <n v="9719.454639059999"/>
    <n v="14150.143755019999"/>
    <n v="1386.8161560000001"/>
    <n v="398.77767987999999"/>
    <n v="13728.921666760001"/>
    <n v="3284.9801859999998"/>
    <n v="3161.7564668800001"/>
    <n v="977.99031401999991"/>
    <n v="0"/>
    <n v="-1762.5440646000025"/>
    <n v="748.04704466999999"/>
    <n v="0"/>
    <n v="63807.124103000002"/>
    <n v="3278.8743220000001"/>
    <s v="Si"/>
    <n v="66.492008570835296"/>
    <n v="80"/>
    <n v="2124.8552169999998"/>
    <n v="1785.5938358800001"/>
    <n v="13728.921666759999"/>
    <n v="11357.257380989999"/>
    <n v="11087.22587006"/>
    <n v="14150.143755019999"/>
    <n v="-1014.4970199300025"/>
    <n v="14150.143755019999"/>
    <n v="78.354157116789864"/>
    <n v="21.645842883210136"/>
    <n v="23.927445037096263"/>
    <n v="28.456302478864796"/>
    <n v="5.1387276391067411"/>
    <n v="94.861272360893253"/>
    <n v="30.931867278983514"/>
    <n v="40"/>
    <n v="-7.1695174091082485"/>
    <n v="80"/>
    <n v="52.992683544593639"/>
    <n v="42.394146835674917"/>
    <n v="13.507991429164704"/>
    <n v="58.752941300326086"/>
    <n v="84.033670698797565"/>
    <n v="80"/>
    <n v="82.725050493133821"/>
    <n v="80"/>
    <n v="0"/>
    <n v="0"/>
    <n v="72.917647100108695"/>
    <n v="72.917647100108695"/>
    <n v="14.58352942002174"/>
    <n v="56.977676255696657"/>
    <n v="56.977676255696657"/>
    <s v="2. Riesgo (&gt;=40 y &lt;60)"/>
  </r>
  <r>
    <s v="25718"/>
    <x v="2"/>
    <x v="10"/>
    <x v="524"/>
    <s v="Rural"/>
    <n v="6"/>
    <s v="G2"/>
    <n v="0"/>
    <n v="979.47861699999999"/>
    <n v="7264.4562243999999"/>
    <n v="12907.669070709999"/>
    <n v="2722.7794640100001"/>
    <n v="564.70331514999998"/>
    <n v="9584.8205508699994"/>
    <n v="1725.0955195500001"/>
    <n v="4632.1153431599996"/>
    <n v="2049.9979294099994"/>
    <n v="54.441822000000002"/>
    <n v="740.73110608999923"/>
    <n v="1548.2102290799999"/>
    <n v="0"/>
    <n v="52579.112652300006"/>
    <n v="14059.827938070001"/>
    <s v="Si"/>
    <n v="47.732427379544468"/>
    <n v="80"/>
    <n v="3329.9905920000001"/>
    <n v="3287.4827791600001"/>
    <n v="9584.8205508699994"/>
    <n v="8726.7322942600003"/>
    <n v="8243.9348413999996"/>
    <n v="12907.669070709999"/>
    <n v="2343.3831571699993"/>
    <n v="12907.669070709999"/>
    <n v="63.868501711955759"/>
    <n v="36.131498288044241"/>
    <n v="17.998203622011637"/>
    <n v="21.404806302976553"/>
    <n v="26.74032943660751"/>
    <n v="73.25967056339249"/>
    <n v="44.256193499955117"/>
    <n v="50"/>
    <n v="18.154967750820244"/>
    <n v="40"/>
    <n v="44.159195030882657"/>
    <n v="35.327356024706127"/>
    <n v="32.267572620455532"/>
    <n v="100"/>
    <n v="98.723485497462931"/>
    <n v="100"/>
    <n v="91.047424914678118"/>
    <n v="100"/>
    <n v="0"/>
    <n v="0"/>
    <n v="100"/>
    <n v="100"/>
    <n v="20"/>
    <n v="55.327356024706127"/>
    <n v="55.327356024706127"/>
    <s v="2. Riesgo (&gt;=40 y &lt;60)"/>
  </r>
  <r>
    <s v="25736"/>
    <x v="2"/>
    <x v="10"/>
    <x v="525"/>
    <s v="Ciudades y aglomeraciones"/>
    <n v="6"/>
    <s v="G1"/>
    <n v="0"/>
    <n v="1182.0076550000001"/>
    <n v="6289.58916916"/>
    <n v="19175.498607780002"/>
    <n v="10036.991081010001"/>
    <n v="312.86427800000001"/>
    <n v="11915.016207550001"/>
    <n v="4352.2087916299997"/>
    <n v="11691.003580330002"/>
    <n v="7811.6797459100017"/>
    <n v="0"/>
    <n v="3381.1585658100012"/>
    <n v="8716.0354185800006"/>
    <n v="0"/>
    <n v="75721.558311999994"/>
    <n v="8397.9004160000004"/>
    <s v="Si"/>
    <n v="27.336133924950413"/>
    <n v="80"/>
    <n v="8924.1880000000001"/>
    <n v="10349.855359009998"/>
    <n v="11915.016207550001"/>
    <n v="10049.806646850002"/>
    <n v="7471.5968241600003"/>
    <n v="19175.498607780002"/>
    <n v="12097.193984390002"/>
    <n v="19175.498607780002"/>
    <n v="38.964289674994831"/>
    <n v="61.035710325005169"/>
    <n v="36.527090822354097"/>
    <n v="42.972627285676879"/>
    <n v="11.090501309280556"/>
    <n v="88.909498690719445"/>
    <n v="66.817871470444814"/>
    <n v="100"/>
    <n v="63.086724532325086"/>
    <n v="0"/>
    <n v="58.583567260280304"/>
    <n v="46.866853808224249"/>
    <n v="52.663866075049583"/>
    <n v="100"/>
    <n v="115.97531740714111"/>
    <n v="80"/>
    <n v="84.345723680022346"/>
    <n v="80"/>
    <n v="0"/>
    <n v="2"/>
    <n v="86.666666666666671"/>
    <n v="88.666666666666671"/>
    <n v="17.733333333333334"/>
    <n v="64.200187141557592"/>
    <n v="64.600187141557583"/>
    <s v="3. Vulnerable (&gt;=60 y &lt;70)"/>
  </r>
  <r>
    <s v="25740"/>
    <x v="2"/>
    <x v="10"/>
    <x v="526"/>
    <s v="Ciudades y aglomeraciones"/>
    <n v="5"/>
    <s v="G1"/>
    <n v="0"/>
    <n v="1374.317436"/>
    <n v="13569.033909330001"/>
    <n v="36857.99967741"/>
    <n v="17678.192428850001"/>
    <n v="256.68493000000001"/>
    <n v="25181.736899890002"/>
    <n v="6103.5781198300001"/>
    <n v="20649.835624850002"/>
    <n v="12402.579027680002"/>
    <n v="335.84606300000002"/>
    <n v="3429.0061803499993"/>
    <n v="2379.6434345500002"/>
    <n v="0"/>
    <n v="85312.699684830004"/>
    <n v="36369.10488562"/>
    <s v="Si"/>
    <n v="39.677595529974582"/>
    <n v="80"/>
    <n v="18256.085239"/>
    <n v="17934.877358849997"/>
    <n v="25181.736899889991"/>
    <n v="23753.424792699996"/>
    <n v="14943.35134533"/>
    <n v="36857.99967741"/>
    <n v="6144.4956778999995"/>
    <n v="36857.99967741"/>
    <n v="40.543034011931667"/>
    <n v="59.456965988068333"/>
    <n v="24.238114090758614"/>
    <n v="28.515149153144506"/>
    <n v="42.630352831381586"/>
    <n v="57.369647168618414"/>
    <n v="60.061393480317804"/>
    <n v="80"/>
    <n v="16.670724759015929"/>
    <n v="40"/>
    <n v="53.068352461966242"/>
    <n v="42.454681969572995"/>
    <n v="40.322404470025418"/>
    <n v="100"/>
    <n v="98.240543490321699"/>
    <n v="100"/>
    <n v="94.327984154277161"/>
    <n v="100"/>
    <n v="0"/>
    <n v="0"/>
    <n v="100"/>
    <n v="100"/>
    <n v="20"/>
    <n v="62.454681969572995"/>
    <n v="62.454681969572995"/>
    <s v="3. Vulnerable (&gt;=60 y &lt;70)"/>
  </r>
  <r>
    <s v="25743"/>
    <x v="2"/>
    <x v="10"/>
    <x v="527"/>
    <s v="Intermedio"/>
    <n v="6"/>
    <s v="G2"/>
    <n v="0"/>
    <n v="1467.1246490000001"/>
    <n v="14942.06739434"/>
    <n v="28254.509543979999"/>
    <n v="7876.2812659000001"/>
    <n v="345.10603352999999"/>
    <n v="21928.728363759998"/>
    <n v="3985.3621541299999"/>
    <n v="9735.7569104300001"/>
    <n v="4569.0579767999998"/>
    <n v="181.76696899999999"/>
    <n v="1159.0822465900019"/>
    <n v="3947.5516539999999"/>
    <n v="0"/>
    <n v="96179.029110660005"/>
    <n v="15346.61022923"/>
    <s v="NO"/>
    <n v="41.655554549055346"/>
    <n v="80"/>
    <n v="8051.1120000000001"/>
    <n v="8221.38729943"/>
    <n v="21928.728363759998"/>
    <n v="20635.153498429998"/>
    <n v="16409.192043340001"/>
    <n v="28254.509543979999"/>
    <n v="5288.400869590002"/>
    <n v="28254.509543979999"/>
    <n v="58.076364828764824"/>
    <n v="41.923635171235176"/>
    <n v="18.174159887521412"/>
    <n v="21.614066619179756"/>
    <n v="15.956295640677306"/>
    <n v="84.043704359322689"/>
    <n v="46.930690842384614"/>
    <n v="70"/>
    <n v="18.717015283377187"/>
    <n v="40"/>
    <n v="51.516281229947523"/>
    <n v="41.213024983958022"/>
    <n v="0"/>
    <n v="0"/>
    <n v="102.11492896173846"/>
    <n v="100"/>
    <n v="94.101003743254921"/>
    <n v="100"/>
    <n v="0"/>
    <n v="2"/>
    <n v="66.666666666666671"/>
    <n v="68.666666666666671"/>
    <n v="13.733333333333334"/>
    <n v="54.546358317291357"/>
    <n v="54.946358317291356"/>
    <s v="2. Riesgo (&gt;=40 y &lt;60)"/>
  </r>
  <r>
    <s v="25745"/>
    <x v="2"/>
    <x v="10"/>
    <x v="528"/>
    <s v="Intermedio"/>
    <n v="6"/>
    <s v="G2"/>
    <n v="0"/>
    <n v="1214.840332"/>
    <n v="7214.9375352400002"/>
    <n v="15523.513755029999"/>
    <n v="3678.8764827299997"/>
    <n v="1058.5956837700001"/>
    <n v="10843.685196"/>
    <n v="3356.9948724499995"/>
    <n v="6023.2985314799998"/>
    <n v="2629.0139857399995"/>
    <n v="0"/>
    <n v="1798.3104492899984"/>
    <n v="2864.24392571"/>
    <n v="0"/>
    <n v="66007.33210847"/>
    <n v="7592.5244025800002"/>
    <s v="Si"/>
    <n v="60.225108818876762"/>
    <n v="80"/>
    <n v="4228.2327384"/>
    <n v="4737.4721664999997"/>
    <n v="10330.91876"/>
    <n v="9826.4017246499989"/>
    <n v="8429.77786724"/>
    <n v="15523.513755029999"/>
    <n v="4662.5543749999979"/>
    <n v="15523.513755029999"/>
    <n v="54.303284683266668"/>
    <n v="45.696715316733332"/>
    <n v="30.958062796661803"/>
    <n v="36.817637559534774"/>
    <n v="11.502547005086022"/>
    <n v="88.497452994913971"/>
    <n v="43.647412991399875"/>
    <n v="50"/>
    <n v="30.035431723627749"/>
    <n v="0"/>
    <n v="44.202361174236415"/>
    <n v="35.361888939389132"/>
    <n v="19.774891181123238"/>
    <n v="86.010790492240787"/>
    <n v="112.04378896826526"/>
    <n v="80"/>
    <n v="95.116435942721495"/>
    <n v="100"/>
    <n v="0"/>
    <n v="0"/>
    <n v="88.6702634974136"/>
    <n v="88.6702634974136"/>
    <n v="17.734052699482721"/>
    <n v="53.095941638871849"/>
    <n v="53.095941638871849"/>
    <s v="2. Riesgo (&gt;=40 y &lt;60)"/>
  </r>
  <r>
    <s v="25754"/>
    <x v="2"/>
    <x v="10"/>
    <x v="529"/>
    <s v="Ciudades y aglomeraciones"/>
    <n v="1"/>
    <s v="G1"/>
    <n v="0"/>
    <n v="486.10249700000003"/>
    <n v="347936.66129999998"/>
    <n v="524728.09254426998"/>
    <n v="112495.50346941999"/>
    <n v="6663.9056293500007"/>
    <n v="432413.70085243002"/>
    <n v="35069.661082250001"/>
    <n v="120408.47075656999"/>
    <n v="63675.46053656999"/>
    <n v="1551.4622629999999"/>
    <n v="35581.381471839966"/>
    <n v="168326.39001678"/>
    <n v="0"/>
    <n v="976490.41093987995"/>
    <n v="147081.91016936"/>
    <s v="Si"/>
    <n v="43.690204963596145"/>
    <n v="65"/>
    <n v="96221.626159259962"/>
    <n v="119159.40909877"/>
    <n v="432413.70085243002"/>
    <n v="371039.59768266993"/>
    <n v="348422.76379699999"/>
    <n v="524728.09254426998"/>
    <n v="205459.23375161996"/>
    <n v="524728.09254426998"/>
    <n v="66.400630869139988"/>
    <n v="33.599369130860012"/>
    <n v="8.1102104334613205"/>
    <n v="9.5413306211688074"/>
    <n v="15.062299488204136"/>
    <n v="84.937700511795867"/>
    <n v="52.882874549003098"/>
    <n v="70"/>
    <n v="39.155371452555862"/>
    <n v="0"/>
    <n v="39.615680052764937"/>
    <n v="31.692544042211949"/>
    <n v="21.309795036403855"/>
    <n v="100"/>
    <n v="123.83849021793175"/>
    <n v="70"/>
    <n v="85.806623830657657"/>
    <n v="80"/>
    <n v="0"/>
    <n v="0"/>
    <n v="83.333333333333329"/>
    <n v="83.333333333333329"/>
    <n v="16.666666666666668"/>
    <n v="48.359210708878621"/>
    <n v="48.359210708878621"/>
    <s v="2. Riesgo (&gt;=40 y &lt;60)"/>
  </r>
  <r>
    <s v="25758"/>
    <x v="2"/>
    <x v="10"/>
    <x v="530"/>
    <s v="Ciudades y aglomeraciones"/>
    <n v="3"/>
    <s v="G1"/>
    <n v="0"/>
    <n v="0"/>
    <n v="6468.4550464599997"/>
    <n v="44966.487355639998"/>
    <n v="34490.483448409999"/>
    <n v="700.55621199999996"/>
    <n v="29847.008849570004"/>
    <n v="10546.36156358"/>
    <n v="35191.039660410002"/>
    <n v="23259.272216410005"/>
    <n v="570.785393"/>
    <n v="3187.7110620699968"/>
    <n v="7072.2212590500003"/>
    <n v="0"/>
    <n v="154986.530876"/>
    <n v="26656.915772"/>
    <s v="Si"/>
    <n v="31.217786732458734"/>
    <n v="70"/>
    <n v="34968.490942999997"/>
    <n v="30917.449995409996"/>
    <n v="29847.008849570004"/>
    <n v="27426.631415940003"/>
    <n v="6468.4550464599997"/>
    <n v="44966.487355639998"/>
    <n v="10830.717714119997"/>
    <n v="44966.487355639998"/>
    <n v="14.385057465798878"/>
    <n v="85.61494253420112"/>
    <n v="35.334735271912976"/>
    <n v="41.569869784119788"/>
    <n v="17.199504770725778"/>
    <n v="82.800495229274219"/>
    <n v="66.094302529449664"/>
    <n v="100"/>
    <n v="24.086199191989003"/>
    <n v="20"/>
    <n v="65.997061509519028"/>
    <n v="52.797649207615223"/>
    <n v="38.782213267541266"/>
    <n v="100"/>
    <n v="88.415167945927791"/>
    <n v="80"/>
    <n v="91.890720286817384"/>
    <n v="100"/>
    <n v="0"/>
    <n v="0"/>
    <n v="93.333333333333329"/>
    <n v="93.333333333333329"/>
    <n v="18.666666666666668"/>
    <n v="71.464315874281894"/>
    <n v="71.464315874281894"/>
    <s v="4. Solvente (&gt;=70 y &lt;80)"/>
  </r>
  <r>
    <s v="25769"/>
    <x v="2"/>
    <x v="10"/>
    <x v="531"/>
    <s v="Intermedio"/>
    <n v="6"/>
    <s v="G1"/>
    <n v="0"/>
    <n v="1180.815715"/>
    <n v="6142.7898660000001"/>
    <n v="15986.133152999999"/>
    <n v="7181.923041"/>
    <n v="407.04650299999997"/>
    <n v="9390.0092889999996"/>
    <n v="2882.4565040000002"/>
    <n v="8838.7519479999992"/>
    <n v="4786.1732979999997"/>
    <n v="0"/>
    <n v="2543.5452139999998"/>
    <n v="1978.094889"/>
    <n v="0"/>
    <n v="187182.36140547"/>
    <n v="8383.2258157699998"/>
    <s v="Si"/>
    <n v="41.379716514029177"/>
    <n v="80"/>
    <n v="6848.1033580000003"/>
    <n v="7588.9695439999996"/>
    <n v="9390.0092889999996"/>
    <n v="8941.0359979999994"/>
    <n v="7323.6055809999998"/>
    <n v="15986.133152999999"/>
    <n v="4521.6401029999997"/>
    <n v="15986.133152999999"/>
    <n v="45.812239338352022"/>
    <n v="54.187760661647978"/>
    <n v="30.697057002666405"/>
    <n v="36.113831122172719"/>
    <n v="4.4786409108337164"/>
    <n v="95.521359089166282"/>
    <n v="54.149876884858131"/>
    <n v="70"/>
    <n v="28.284764425044571"/>
    <n v="20"/>
    <n v="55.164590174597393"/>
    <n v="44.131672139677917"/>
    <n v="38.620283485970823"/>
    <n v="100"/>
    <n v="110.81856022418987"/>
    <n v="80"/>
    <n v="95.218606529751213"/>
    <n v="100"/>
    <n v="0"/>
    <n v="0"/>
    <n v="93.333333333333329"/>
    <n v="93.333333333333329"/>
    <n v="18.666666666666668"/>
    <n v="62.798338806344589"/>
    <n v="62.798338806344589"/>
    <s v="3. Vulnerable (&gt;=60 y &lt;70)"/>
  </r>
  <r>
    <s v="25772"/>
    <x v="2"/>
    <x v="10"/>
    <x v="532"/>
    <s v="Intermedio"/>
    <n v="6"/>
    <s v="G2"/>
    <n v="0"/>
    <n v="1000.2476809999999"/>
    <n v="6161.16975585"/>
    <n v="12574.44771885"/>
    <n v="4073.2835169999998"/>
    <n v="626.64892399999997"/>
    <n v="8660.3153655299993"/>
    <n v="2120.96217269"/>
    <n v="6413.2779630000005"/>
    <n v="3284.3027223400009"/>
    <n v="86.722891000000004"/>
    <n v="785.15711266000108"/>
    <n v="3618.2922487699998"/>
    <n v="0"/>
    <n v="62002.540423949999"/>
    <n v="14482.100146700001"/>
    <s v="Si"/>
    <n v="46.136688466340082"/>
    <n v="80"/>
    <n v="4362.2646249999998"/>
    <n v="4699.9324409999999"/>
    <n v="8660.3153655299993"/>
    <n v="7595.9384738299996"/>
    <n v="7161.4174368499998"/>
    <n v="12574.44771885"/>
    <n v="4490.1722524300012"/>
    <n v="12574.44771885"/>
    <n v="56.952142924850058"/>
    <n v="43.047857075149942"/>
    <n v="24.490588196498084"/>
    <n v="29.12603433105366"/>
    <n v="23.35726898878152"/>
    <n v="76.642731011218473"/>
    <n v="51.210983545202076"/>
    <n v="70"/>
    <n v="35.708703497958886"/>
    <n v="0"/>
    <n v="43.763324483484418"/>
    <n v="35.010659586787533"/>
    <n v="33.863311533659918"/>
    <n v="100"/>
    <n v="107.74065411036361"/>
    <n v="100"/>
    <n v="87.709721334901275"/>
    <n v="80"/>
    <n v="0"/>
    <n v="0"/>
    <n v="93.333333333333329"/>
    <n v="93.333333333333329"/>
    <n v="18.666666666666668"/>
    <n v="53.677326253454197"/>
    <n v="53.677326253454197"/>
    <s v="2. Riesgo (&gt;=40 y &lt;60)"/>
  </r>
  <r>
    <s v="25777"/>
    <x v="2"/>
    <x v="10"/>
    <x v="533"/>
    <s v="Rural"/>
    <n v="6"/>
    <s v="G3"/>
    <n v="0"/>
    <n v="1177.8281489999999"/>
    <n v="4930.6412610299994"/>
    <n v="8671.6550185099986"/>
    <n v="878.70286089000001"/>
    <n v="236.684867"/>
    <n v="7624.1949145300005"/>
    <n v="2921.0830639800001"/>
    <n v="2297.5546068899998"/>
    <n v="1276.2644669099998"/>
    <n v="0"/>
    <n v="891.91450899999836"/>
    <n v="521.33387081000001"/>
    <n v="0"/>
    <n v="28312.657371400001"/>
    <n v="4344.7028446200002"/>
    <s v="Si"/>
    <n v="41.667818547849244"/>
    <n v="80"/>
    <n v="1099.0640000000001"/>
    <n v="1115.38772789"/>
    <n v="6758.4503695300009"/>
    <n v="5789.5059935300005"/>
    <n v="6108.4694100299994"/>
    <n v="8671.6550185099986"/>
    <n v="1413.2483798099984"/>
    <n v="8671.6550185099986"/>
    <n v="70.441794524704036"/>
    <n v="29.558205475295964"/>
    <n v="38.31333139730036"/>
    <n v="65.754581719240704"/>
    <n v="15.345443515340234"/>
    <n v="84.654556484659764"/>
    <n v="55.548819735674016"/>
    <n v="80"/>
    <n v="16.297331671905336"/>
    <n v="40"/>
    <n v="59.993468735839294"/>
    <n v="47.994774988671438"/>
    <n v="38.332181452150756"/>
    <n v="100"/>
    <n v="101.48523906615083"/>
    <n v="100"/>
    <n v="85.663216817150598"/>
    <n v="80"/>
    <n v="0"/>
    <n v="0"/>
    <n v="93.333333333333329"/>
    <n v="93.333333333333329"/>
    <n v="18.666666666666668"/>
    <n v="66.661441655338109"/>
    <n v="66.661441655338109"/>
    <s v="3. Vulnerable (&gt;=60 y &lt;70)"/>
  </r>
  <r>
    <s v="25779"/>
    <x v="2"/>
    <x v="10"/>
    <x v="534"/>
    <s v="Intermedio"/>
    <n v="6"/>
    <s v="G3"/>
    <n v="0"/>
    <n v="1382.1246819999999"/>
    <n v="6188.9225893000003"/>
    <n v="9840.2250744800003"/>
    <n v="1172.3311157799999"/>
    <n v="317.88100535000001"/>
    <n v="8604.1692817300009"/>
    <n v="3028.2984127700001"/>
    <n v="2890.8269741300001"/>
    <n v="1248.0669168900001"/>
    <n v="0"/>
    <n v="875.97695950999878"/>
    <n v="2505.1114026"/>
    <n v="0"/>
    <n v="35504.05760883"/>
    <n v="3543.4882697100002"/>
    <s v="Si"/>
    <n v="55.935331619087755"/>
    <n v="80"/>
    <n v="1258.44136"/>
    <n v="1490.2121211299998"/>
    <n v="7321.4880577299991"/>
    <n v="6661.3327764300002"/>
    <n v="7571.0472712999999"/>
    <n v="9840.2250744800003"/>
    <n v="3381.0883621099988"/>
    <n v="9840.2250744800003"/>
    <n v="76.939777433902719"/>
    <n v="23.060222566097281"/>
    <n v="35.195709354536483"/>
    <n v="60.40401767523101"/>
    <n v="9.9805163363319931"/>
    <n v="90.019483663668012"/>
    <n v="43.17335240258052"/>
    <n v="50"/>
    <n v="34.35986815869321"/>
    <n v="0"/>
    <n v="44.696744780999261"/>
    <n v="35.75739582479941"/>
    <n v="24.064668380912245"/>
    <n v="100"/>
    <n v="118.41728732835035"/>
    <n v="80"/>
    <n v="90.983318198504605"/>
    <n v="100"/>
    <n v="0"/>
    <n v="0"/>
    <n v="93.333333333333329"/>
    <n v="93.333333333333329"/>
    <n v="18.666666666666668"/>
    <n v="54.424062491466074"/>
    <n v="54.424062491466074"/>
    <s v="2. Riesgo (&gt;=40 y &lt;60)"/>
  </r>
  <r>
    <s v="25781"/>
    <x v="2"/>
    <x v="10"/>
    <x v="535"/>
    <s v="Ciudades y aglomeraciones"/>
    <n v="6"/>
    <s v="G1"/>
    <n v="0"/>
    <n v="972.22687499999995"/>
    <n v="3372.57454237"/>
    <n v="6180.96041427"/>
    <n v="1094.86645479"/>
    <n v="253.70874800000001"/>
    <n v="3999.0979981800001"/>
    <n v="649.82376902999999"/>
    <n v="2361.3314967900001"/>
    <n v="1032.7694448300001"/>
    <n v="0"/>
    <n v="884.79456413000025"/>
    <n v="694.93586621999998"/>
    <n v="0"/>
    <n v="45898.530254780002"/>
    <n v="11454.855025620001"/>
    <s v="Si"/>
    <n v="48.453542544696205"/>
    <n v="80"/>
    <n v="1445.6173086199999"/>
    <n v="1348.57520279"/>
    <n v="3967.60379818"/>
    <n v="3870.8953600099999"/>
    <n v="4344.8014173700003"/>
    <n v="6180.96041427"/>
    <n v="1579.7304303500002"/>
    <n v="6180.96041427"/>
    <n v="70.293305993986721"/>
    <n v="29.706694006013279"/>
    <n v="16.249258440921839"/>
    <n v="19.11658746781551"/>
    <n v="24.956910301996132"/>
    <n v="75.043089698003868"/>
    <n v="43.736741166327114"/>
    <n v="50"/>
    <n v="25.558009184185554"/>
    <n v="20"/>
    <n v="38.773274234366532"/>
    <n v="31.018619387493228"/>
    <n v="31.546457455303795"/>
    <n v="100"/>
    <n v="93.287151084083447"/>
    <n v="100"/>
    <n v="97.562547999012352"/>
    <n v="100"/>
    <n v="0"/>
    <n v="0"/>
    <n v="100"/>
    <n v="100"/>
    <n v="20"/>
    <n v="51.018619387493231"/>
    <n v="51.018619387493231"/>
    <s v="2. Riesgo (&gt;=40 y &lt;60)"/>
  </r>
  <r>
    <s v="25785"/>
    <x v="2"/>
    <x v="10"/>
    <x v="536"/>
    <s v="Ciudades y aglomeraciones"/>
    <n v="6"/>
    <s v="G1"/>
    <n v="0"/>
    <n v="1369.819802"/>
    <n v="6532.2417352799994"/>
    <n v="20702.527067079998"/>
    <n v="9943.7406057399985"/>
    <n v="1056.62069"/>
    <n v="12828.018795510001"/>
    <n v="4164.17052031"/>
    <n v="12612.673547639999"/>
    <n v="6564.4513511099985"/>
    <n v="290.79834799999998"/>
    <n v="1826.2860750399959"/>
    <n v="2002.31584178"/>
    <n v="0"/>
    <n v="193677.41237551998"/>
    <n v="15267.73250572"/>
    <s v="Si"/>
    <n v="41.533274485539039"/>
    <n v="80"/>
    <n v="12535.813698"/>
    <n v="10076.19364474"/>
    <n v="12828.018795509999"/>
    <n v="11528.834774069997"/>
    <n v="7902.0615372799994"/>
    <n v="20702.527067079998"/>
    <n v="4119.4002648199958"/>
    <n v="20702.527067079998"/>
    <n v="38.16955056586022"/>
    <n v="61.83044943413978"/>
    <n v="32.46152493764292"/>
    <n v="38.189655427372259"/>
    <n v="7.8830733633086156"/>
    <n v="92.116926636691389"/>
    <n v="52.046469975735597"/>
    <n v="70"/>
    <n v="19.898055205880812"/>
    <n v="40"/>
    <n v="60.427406299640687"/>
    <n v="48.34192503971255"/>
    <n v="38.466725514460961"/>
    <n v="100"/>
    <n v="80.379254889114904"/>
    <n v="80"/>
    <n v="89.872294060757568"/>
    <n v="80"/>
    <n v="0"/>
    <n v="0"/>
    <n v="86.666666666666671"/>
    <n v="86.666666666666671"/>
    <n v="17.333333333333336"/>
    <n v="65.675258373045892"/>
    <n v="65.675258373045892"/>
    <s v="3. Vulnerable (&gt;=60 y &lt;70)"/>
  </r>
  <r>
    <s v="25793"/>
    <x v="2"/>
    <x v="10"/>
    <x v="537"/>
    <s v="Rural disperso"/>
    <n v="6"/>
    <s v="G1"/>
    <n v="0"/>
    <n v="1118.5095570000001"/>
    <n v="5659.9929309999998"/>
    <n v="10451.199769999999"/>
    <n v="2521.667931"/>
    <n v="364.87390299999998"/>
    <n v="8473.1958459999987"/>
    <n v="2529.3261419999999"/>
    <n v="4091.9193009999999"/>
    <n v="1941.1855839999998"/>
    <n v="0.32004300000000002"/>
    <n v="-172.72979299999861"/>
    <n v="1834.535441"/>
    <n v="0"/>
    <n v="83066.308544390005"/>
    <n v="5617.5756604899998"/>
    <s v="Si"/>
    <n v="47.516385095207866"/>
    <n v="80"/>
    <n v="2586.5500000000002"/>
    <n v="2886.5418340000001"/>
    <n v="8473.1958460000005"/>
    <n v="7341.7744869999997"/>
    <n v="6778.5024880000001"/>
    <n v="10451.199769999999"/>
    <n v="1662.1256910000013"/>
    <n v="10451.199769999999"/>
    <n v="64.858606066047869"/>
    <n v="35.141393933952131"/>
    <n v="29.850910895610145"/>
    <n v="35.118374860282231"/>
    <n v="6.7627606895375765"/>
    <n v="93.237239310462428"/>
    <n v="47.439488445571371"/>
    <n v="70"/>
    <n v="15.903683094558257"/>
    <n v="40"/>
    <n v="54.699401620939362"/>
    <n v="43.759521296751494"/>
    <n v="32.483614904792134"/>
    <n v="100"/>
    <n v="111.59814556068896"/>
    <n v="80"/>
    <n v="86.647052899950154"/>
    <n v="80"/>
    <n v="0"/>
    <n v="0"/>
    <n v="86.666666666666671"/>
    <n v="86.666666666666671"/>
    <n v="17.333333333333336"/>
    <n v="61.09285463008483"/>
    <n v="61.09285463008483"/>
    <s v="3. Vulnerable (&gt;=60 y &lt;70)"/>
  </r>
  <r>
    <s v="25797"/>
    <x v="2"/>
    <x v="10"/>
    <x v="538"/>
    <s v="Intermedio"/>
    <n v="6"/>
    <s v="G3"/>
    <n v="0"/>
    <n v="961.89677600000005"/>
    <n v="2178.6321870000002"/>
    <n v="7133.8328810000003"/>
    <n v="2530.6176899999996"/>
    <n v="172.182987"/>
    <n v="8480.94434"/>
    <n v="1953.2494039999999"/>
    <n v="3664.6974529999998"/>
    <n v="1739.7317379999997"/>
    <n v="91.357096999999996"/>
    <n v="-3272.077174"/>
    <n v="0"/>
    <n v="0"/>
    <n v="28196.616067970001"/>
    <n v="8838.0583858099999"/>
    <s v="Si"/>
    <n v="44.20636540219288"/>
    <n v="80"/>
    <n v="3178.7134299999998"/>
    <n v="2702.8006770000002"/>
    <n v="8480.94434"/>
    <n v="6566.1853730000003"/>
    <n v="3140.5289630000002"/>
    <n v="7133.8328810000003"/>
    <n v="-3180.7200769999999"/>
    <n v="7133.8328810000003"/>
    <n v="44.023024023514409"/>
    <n v="55.976975976485591"/>
    <n v="23.031036706461865"/>
    <n v="39.526612016322517"/>
    <n v="31.344393825504504"/>
    <n v="68.655606174495489"/>
    <n v="47.472724837784845"/>
    <n v="70"/>
    <n v="-44.586411401245719"/>
    <n v="0"/>
    <n v="46.831838833460715"/>
    <n v="37.465471066768572"/>
    <n v="35.79363459780712"/>
    <n v="100"/>
    <n v="85.028132812840582"/>
    <n v="80"/>
    <n v="77.422809415584481"/>
    <n v="70"/>
    <n v="0"/>
    <n v="0"/>
    <n v="83.333333333333329"/>
    <n v="83.333333333333329"/>
    <n v="16.666666666666668"/>
    <n v="54.132137733435243"/>
    <n v="54.132137733435243"/>
    <s v="2. Riesgo (&gt;=40 y &lt;60)"/>
  </r>
  <r>
    <s v="25799"/>
    <x v="2"/>
    <x v="10"/>
    <x v="539"/>
    <s v="Intermedio"/>
    <n v="3"/>
    <s v="G1"/>
    <n v="0"/>
    <n v="0"/>
    <n v="7959.8052580000003"/>
    <n v="57309.579793000004"/>
    <n v="45638.428870000003"/>
    <n v="2234.655761"/>
    <n v="32859.311631000004"/>
    <n v="11372.870744"/>
    <n v="47955.164753000005"/>
    <n v="34638.011735000007"/>
    <n v="609.76222800000005"/>
    <n v="11133.115144000003"/>
    <n v="8856.7768849999993"/>
    <n v="0"/>
    <n v="222746.27324367"/>
    <n v="23389.270248150002"/>
    <s v="Si"/>
    <n v="20.829877814905245"/>
    <n v="70"/>
    <n v="44717.119085999999"/>
    <n v="47047.361985000003"/>
    <n v="32859.311630999997"/>
    <n v="25375.697026000002"/>
    <n v="7959.8052580000003"/>
    <n v="57309.579793000004"/>
    <n v="20599.654257000002"/>
    <n v="57309.579793000004"/>
    <n v="13.889135615285456"/>
    <n v="86.110864384714546"/>
    <n v="34.610800346987951"/>
    <n v="40.718189975859531"/>
    <n v="10.500409235832041"/>
    <n v="89.499590764167962"/>
    <n v="72.229992146639646"/>
    <n v="100"/>
    <n v="35.94452154666839"/>
    <n v="0"/>
    <n v="63.265729024948406"/>
    <n v="50.612583219958729"/>
    <n v="49.170122185094755"/>
    <n v="100"/>
    <n v="105.21107563865748"/>
    <n v="100"/>
    <n v="77.225284908464616"/>
    <n v="70"/>
    <n v="0"/>
    <n v="0"/>
    <n v="90"/>
    <n v="90"/>
    <n v="18"/>
    <n v="68.612583219958736"/>
    <n v="68.612583219958736"/>
    <s v="3. Vulnerable (&gt;=60 y &lt;70)"/>
  </r>
  <r>
    <s v="25805"/>
    <x v="2"/>
    <x v="10"/>
    <x v="540"/>
    <s v="Rural"/>
    <n v="6"/>
    <s v="G3"/>
    <n v="0"/>
    <n v="922.66557"/>
    <n v="4513.2630959999997"/>
    <n v="7538.9400040999999"/>
    <n v="1207.538438"/>
    <n v="181.54744299999999"/>
    <n v="10366.21923097"/>
    <n v="5595.5138172699999"/>
    <n v="2320.9352509999999"/>
    <n v="1055.6721489199999"/>
    <n v="0"/>
    <n v="569.87499405000017"/>
    <n v="498.96056019999997"/>
    <n v="0"/>
    <n v="31427.567253009998"/>
    <n v="2986.04859812"/>
    <s v="Si"/>
    <n v="60.153056073494987"/>
    <n v="80"/>
    <n v="1013.670211"/>
    <n v="1389.085881"/>
    <n v="5703.8019079700007"/>
    <n v="5692.1541969700002"/>
    <n v="5435.9286659999998"/>
    <n v="7538.9400040999999"/>
    <n v="1068.8355542500001"/>
    <n v="7538.9400040999999"/>
    <n v="72.104681335090973"/>
    <n v="27.895318664909027"/>
    <n v="53.978347289365686"/>
    <n v="92.639389958092877"/>
    <n v="9.5013672998631762"/>
    <n v="90.498632700136824"/>
    <n v="45.484773798198475"/>
    <n v="70"/>
    <n v="14.177530974761988"/>
    <n v="60"/>
    <n v="68.206668264627751"/>
    <n v="54.565334611702205"/>
    <n v="19.846943926505013"/>
    <n v="86.324183548650538"/>
    <n v="137.03528681479622"/>
    <n v="60"/>
    <n v="99.795790401070477"/>
    <n v="100"/>
    <n v="0"/>
    <n v="0"/>
    <n v="82.108061182883503"/>
    <n v="82.108061182883503"/>
    <n v="16.421612236576703"/>
    <n v="70.986946848278905"/>
    <n v="70.986946848278905"/>
    <s v="4. Solvente (&gt;=70 y &lt;80)"/>
  </r>
  <r>
    <s v="25807"/>
    <x v="2"/>
    <x v="10"/>
    <x v="541"/>
    <s v="Rural"/>
    <n v="6"/>
    <s v="G3"/>
    <n v="0"/>
    <n v="1196.67678385"/>
    <n v="3610.5872832600003"/>
    <n v="6247.1522749000005"/>
    <n v="583.49745265000001"/>
    <n v="191.04550533000003"/>
    <n v="5678.5355736499996"/>
    <n v="2017.48881224"/>
    <n v="1971.21974183"/>
    <n v="1031.78464472"/>
    <n v="0"/>
    <n v="115.84684514000037"/>
    <n v="1285.7859226800001"/>
    <n v="0"/>
    <n v="35949.523286110001"/>
    <n v="6170.9123357200006"/>
    <s v="Si"/>
    <n v="43.271673186988664"/>
    <n v="80"/>
    <n v="680.75"/>
    <n v="774.54295797999998"/>
    <n v="5191.8703326499999"/>
    <n v="4347.4792211200011"/>
    <n v="4807.2640671099998"/>
    <n v="6247.1522749000005"/>
    <n v="1401.6327678200005"/>
    <n v="6247.1522749000005"/>
    <n v="76.951286851527087"/>
    <n v="23.048713148472913"/>
    <n v="35.528329198142472"/>
    <n v="60.974870636594012"/>
    <n v="17.165491421423901"/>
    <n v="82.834508578576106"/>
    <n v="52.342446802107062"/>
    <n v="70"/>
    <n v="22.436347092923022"/>
    <n v="20"/>
    <n v="51.371618472728606"/>
    <n v="41.097294778182885"/>
    <n v="36.728326813011336"/>
    <n v="100"/>
    <n v="113.77788585824457"/>
    <n v="80"/>
    <n v="83.736282737650527"/>
    <n v="80"/>
    <n v="0"/>
    <n v="0"/>
    <n v="86.666666666666671"/>
    <n v="86.666666666666671"/>
    <n v="17.333333333333336"/>
    <n v="58.430628111516221"/>
    <n v="58.430628111516221"/>
    <s v="2. Riesgo (&gt;=40 y &lt;60)"/>
  </r>
  <r>
    <s v="25815"/>
    <x v="2"/>
    <x v="10"/>
    <x v="542"/>
    <s v="Intermedio"/>
    <n v="6"/>
    <s v="G2"/>
    <n v="0"/>
    <n v="1468.909881"/>
    <n v="11023.391828190001"/>
    <n v="21050.039340219999"/>
    <n v="6282.7430758399987"/>
    <n v="437.88802182999996"/>
    <n v="16377.441168810001"/>
    <n v="2648.3039521199998"/>
    <n v="8279.3366409699993"/>
    <n v="3754.5789741299996"/>
    <n v="157.54911884999999"/>
    <n v="754.99130856999909"/>
    <n v="2479.2531142299999"/>
    <n v="0"/>
    <n v="95660.026633999994"/>
    <n v="14577.441413"/>
    <s v="Si"/>
    <n v="55.103935073903372"/>
    <n v="80"/>
    <n v="6271.1484879999998"/>
    <n v="6306.3450936700001"/>
    <n v="15770.290364810002"/>
    <n v="14313.353007690001"/>
    <n v="12492.30170919"/>
    <n v="21050.039340219999"/>
    <n v="3391.793541649999"/>
    <n v="21050.039340219999"/>
    <n v="59.345740439169361"/>
    <n v="40.654259560830639"/>
    <n v="16.170437889672041"/>
    <n v="19.231090953956937"/>
    <n v="15.238801332111285"/>
    <n v="84.761198667888721"/>
    <n v="45.348789848097255"/>
    <n v="70"/>
    <n v="16.113003338522741"/>
    <n v="40"/>
    <n v="50.929309836535261"/>
    <n v="40.743447869228213"/>
    <n v="24.896064926096628"/>
    <n v="100"/>
    <n v="100.56124656811028"/>
    <n v="100"/>
    <n v="90.761505822549552"/>
    <n v="100"/>
    <n v="0"/>
    <n v="0"/>
    <n v="100"/>
    <n v="100"/>
    <n v="20"/>
    <n v="60.743447869228213"/>
    <n v="60.743447869228213"/>
    <s v="3. Vulnerable (&gt;=60 y &lt;70)"/>
  </r>
  <r>
    <s v="25817"/>
    <x v="2"/>
    <x v="10"/>
    <x v="543"/>
    <s v="Ciudades y aglomeraciones"/>
    <n v="2"/>
    <s v="G1"/>
    <n v="0"/>
    <n v="0"/>
    <n v="10892.266405"/>
    <n v="120677.44803110999"/>
    <n v="93704.364068229988"/>
    <n v="9611.0127587499992"/>
    <n v="40195.300122000001"/>
    <n v="10096.315489000001"/>
    <n v="103315.37682697999"/>
    <n v="69310.677896089997"/>
    <n v="2995.8862012199997"/>
    <n v="46477.448978219996"/>
    <n v="1547.7916909999999"/>
    <n v="0"/>
    <n v="693154.26089129003"/>
    <n v="84470.055300259992"/>
    <s v="NO"/>
    <n v="28.983321855927876"/>
    <n v="70"/>
    <n v="194735.4"/>
    <n v="103315.37682698001"/>
    <n v="40195.300122000001"/>
    <n v="31462.12196"/>
    <n v="10892.266405"/>
    <n v="120677.44803110999"/>
    <n v="51021.126870439992"/>
    <n v="120677.44803110999"/>
    <n v="9.0259336625945501"/>
    <n v="90.974066337405446"/>
    <n v="25.11814928202018"/>
    <n v="29.550474535510268"/>
    <n v="12.186328508122344"/>
    <n v="87.813671491877656"/>
    <n v="67.086507376499327"/>
    <n v="100"/>
    <n v="42.27892427530206"/>
    <n v="0"/>
    <n v="61.667642472958661"/>
    <n v="49.334113978366929"/>
    <n v="0"/>
    <n v="0"/>
    <n v="53.054235042514101"/>
    <n v="50"/>
    <n v="78.273136074383757"/>
    <n v="70"/>
    <n v="0"/>
    <n v="0"/>
    <n v="40"/>
    <n v="40"/>
    <n v="8"/>
    <n v="57.334113978366929"/>
    <n v="57.334113978366929"/>
    <s v="2. Riesgo (&gt;=40 y &lt;60)"/>
  </r>
  <r>
    <s v="25823"/>
    <x v="2"/>
    <x v="10"/>
    <x v="544"/>
    <s v="Rural disperso"/>
    <n v="6"/>
    <s v="G5"/>
    <n v="0"/>
    <n v="1446.2378169999999"/>
    <n v="5630.405409"/>
    <n v="8430.8990859999994"/>
    <n v="627.450379"/>
    <n v="72.904010999999997"/>
    <n v="8117.4840839999997"/>
    <n v="2973.1741059999999"/>
    <n v="2146.5922069999997"/>
    <n v="962.71825299999978"/>
    <n v="0"/>
    <n v="-870.45895200000086"/>
    <n v="1160.3801430000001"/>
    <n v="0"/>
    <n v="27857.09244253"/>
    <n v="4901.69433871"/>
    <s v="Si"/>
    <n v="50.347713046628115"/>
    <n v="80"/>
    <n v="290.588167"/>
    <n v="700.35438999999997"/>
    <n v="8117.4840839999997"/>
    <n v="7216.9572790000002"/>
    <n v="7076.6432260000001"/>
    <n v="8430.8990859999994"/>
    <n v="289.92119099999923"/>
    <n v="8430.8990859999994"/>
    <n v="83.936993597173768"/>
    <n v="16.063006402826232"/>
    <n v="36.626793169330469"/>
    <n v="57.833386988412421"/>
    <n v="17.59585767546394"/>
    <n v="82.404142324536053"/>
    <n v="44.848679216322154"/>
    <n v="50"/>
    <n v="3.4387932774741703"/>
    <n v="100"/>
    <n v="61.26010714315494"/>
    <n v="49.008085714523958"/>
    <n v="29.652286953371885"/>
    <n v="100"/>
    <n v="241.01270097484732"/>
    <n v="0"/>
    <n v="88.90633112820035"/>
    <n v="80"/>
    <n v="0.47011935128643234"/>
    <n v="0"/>
    <n v="60"/>
    <n v="60.470119351286435"/>
    <n v="12.094023870257288"/>
    <n v="61.008085714523958"/>
    <n v="61.102109584781246"/>
    <s v="3. Vulnerable (&gt;=60 y &lt;70)"/>
  </r>
  <r>
    <s v="25839"/>
    <x v="2"/>
    <x v="10"/>
    <x v="545"/>
    <s v="Rural disperso"/>
    <n v="6"/>
    <s v="G2"/>
    <n v="0"/>
    <n v="1761.5745669999999"/>
    <n v="13277.394542530001"/>
    <n v="19286.363675470002"/>
    <n v="2096.0150397299999"/>
    <n v="344.17126000000002"/>
    <n v="15236.76130862"/>
    <n v="3520.1929901200001"/>
    <n v="4544.72945273"/>
    <n v="1967.8706367700006"/>
    <n v="115.171137"/>
    <n v="1472.7435508900016"/>
    <n v="322.99098494999998"/>
    <n v="0"/>
    <n v="67364.651660000003"/>
    <n v="17622.659062999999"/>
    <s v="Si"/>
    <n v="49.614583324874722"/>
    <n v="80"/>
    <n v="2812.0092509999999"/>
    <n v="2440.18629973"/>
    <n v="15236.761308620002"/>
    <n v="13372.54302135"/>
    <n v="15038.96910953"/>
    <n v="19286.363675470002"/>
    <n v="1910.9056728400017"/>
    <n v="19286.363675470002"/>
    <n v="77.977214173648548"/>
    <n v="22.022785826351452"/>
    <n v="23.103288939287228"/>
    <n v="27.476154570356595"/>
    <n v="26.160098254414397"/>
    <n v="73.839901745585607"/>
    <n v="43.300061252004973"/>
    <n v="50"/>
    <n v="9.9080661600841324"/>
    <n v="80"/>
    <n v="50.667768428458729"/>
    <n v="40.534214742766984"/>
    <n v="30.385416675125278"/>
    <n v="100"/>
    <n v="86.777321193457198"/>
    <n v="80"/>
    <n v="87.764996448324325"/>
    <n v="80"/>
    <n v="0"/>
    <n v="0"/>
    <n v="86.666666666666671"/>
    <n v="86.666666666666671"/>
    <n v="17.333333333333336"/>
    <n v="57.86754807610032"/>
    <n v="57.86754807610032"/>
    <s v="2. Riesgo (&gt;=40 y &lt;60)"/>
  </r>
  <r>
    <s v="25841"/>
    <x v="2"/>
    <x v="10"/>
    <x v="546"/>
    <s v="Rural"/>
    <n v="6"/>
    <s v="G2"/>
    <n v="0"/>
    <n v="873.09866499999998"/>
    <n v="6072.0784800800002"/>
    <n v="10767.178866449998"/>
    <n v="946.07581250999988"/>
    <n v="462.04169836"/>
    <n v="7824.4293863400007"/>
    <n v="1563.1443317000001"/>
    <n v="2290.8414558699997"/>
    <n v="763.81187485999976"/>
    <n v="0"/>
    <n v="1415.7198990999968"/>
    <n v="358.66466223999998"/>
    <n v="0"/>
    <n v="67103.713410390003"/>
    <n v="11889.459601370001"/>
    <s v="Si"/>
    <n v="64.463326769790399"/>
    <n v="80"/>
    <n v="1160.7"/>
    <n v="1408.1175108699999"/>
    <n v="7824.4293863399998"/>
    <n v="7151.7288669499994"/>
    <n v="6945.1771450800006"/>
    <n v="10767.178866449998"/>
    <n v="1774.3845613399967"/>
    <n v="10767.178866449998"/>
    <n v="64.503220678545915"/>
    <n v="35.496779321454085"/>
    <n v="19.977742203526809"/>
    <n v="23.759021245560103"/>
    <n v="17.718035257835815"/>
    <n v="82.281964742164178"/>
    <n v="33.3419789004964"/>
    <n v="40"/>
    <n v="16.479567984784687"/>
    <n v="40"/>
    <n v="44.307553061835677"/>
    <n v="35.446042449468543"/>
    <n v="15.536673230209601"/>
    <n v="67.576682668453458"/>
    <n v="121.31623252089254"/>
    <n v="70"/>
    <n v="91.402561309270553"/>
    <n v="100"/>
    <n v="0"/>
    <n v="0"/>
    <n v="79.192227556151153"/>
    <n v="79.192227556151153"/>
    <n v="15.838445511230232"/>
    <n v="51.284487960698776"/>
    <n v="51.284487960698776"/>
    <s v="2. Riesgo (&gt;=40 y &lt;60)"/>
  </r>
  <r>
    <s v="25843"/>
    <x v="2"/>
    <x v="10"/>
    <x v="547"/>
    <s v="Intermedio"/>
    <n v="6"/>
    <s v="G2"/>
    <n v="0"/>
    <n v="1085.9194399999999"/>
    <n v="16230.241049709999"/>
    <n v="37054.703062200002"/>
    <n v="11873.278197150001"/>
    <n v="2436.4588573299998"/>
    <n v="24826.607703549998"/>
    <n v="2987.8943043000004"/>
    <n v="15565.320024479999"/>
    <n v="8606.3854074299998"/>
    <n v="3.1082890000000001"/>
    <n v="5269.1607416000043"/>
    <n v="4799.2459173900006"/>
    <n v="0"/>
    <n v="103115.902367"/>
    <n v="11512.683691"/>
    <s v="Si"/>
    <n v="45.71897803704568"/>
    <n v="80"/>
    <n v="14168.55"/>
    <n v="12862.155295479999"/>
    <n v="24826.607703549998"/>
    <n v="23785.022578209999"/>
    <n v="17316.160489710001"/>
    <n v="37054.703062200002"/>
    <n v="10071.514947990005"/>
    <n v="37054.703062200002"/>
    <n v="46.731343280886925"/>
    <n v="53.268656719113075"/>
    <n v="12.035048605826065"/>
    <n v="14.312977542912272"/>
    <n v="11.164799440948677"/>
    <n v="88.835200559051316"/>
    <n v="55.292055633257171"/>
    <n v="80"/>
    <n v="27.180125910289892"/>
    <n v="20"/>
    <n v="51.28336696421534"/>
    <n v="41.026693571372277"/>
    <n v="34.28102196295432"/>
    <n v="100"/>
    <n v="90.779616089719838"/>
    <n v="100"/>
    <n v="95.804561228109051"/>
    <n v="100"/>
    <n v="0"/>
    <n v="0"/>
    <n v="100"/>
    <n v="100"/>
    <n v="20"/>
    <n v="61.026693571372277"/>
    <n v="61.026693571372277"/>
    <s v="3. Vulnerable (&gt;=60 y &lt;70)"/>
  </r>
  <r>
    <s v="25845"/>
    <x v="2"/>
    <x v="10"/>
    <x v="548"/>
    <s v="Rural"/>
    <n v="6"/>
    <s v="G2"/>
    <n v="0"/>
    <n v="1052.6654100000001"/>
    <n v="7566.3361567399998"/>
    <n v="10863.37321709"/>
    <n v="1383.7623490000001"/>
    <n v="587.62792155999989"/>
    <n v="9182.3980719400006"/>
    <n v="1672.6743540999998"/>
    <n v="3034.2340645599998"/>
    <n v="1553.7659463899997"/>
    <n v="20.926777399999999"/>
    <n v="328.29651098000068"/>
    <n v="1367.1697730399999"/>
    <n v="0"/>
    <n v="45998.427030010003"/>
    <n v="7219.1663974899993"/>
    <s v="Si"/>
    <n v="42.855311987993879"/>
    <n v="80"/>
    <n v="1643.7339999999999"/>
    <n v="1971.3902705599999"/>
    <n v="9054.608587939998"/>
    <n v="8946.0401046899988"/>
    <n v="8619.0015667400003"/>
    <n v="10863.37321709"/>
    <n v="1716.3930614200005"/>
    <n v="10863.37321709"/>
    <n v="79.340011564555212"/>
    <n v="20.659988435444788"/>
    <n v="18.216094978624767"/>
    <n v="21.663938957620644"/>
    <n v="15.694376663750081"/>
    <n v="84.305623336249923"/>
    <n v="51.207847296227435"/>
    <n v="70"/>
    <n v="15.799816752312363"/>
    <n v="40"/>
    <n v="47.325910145863077"/>
    <n v="37.86072811669046"/>
    <n v="37.144688012006121"/>
    <n v="100"/>
    <n v="119.93365535786204"/>
    <n v="80"/>
    <n v="98.800958846585559"/>
    <n v="100"/>
    <n v="0"/>
    <n v="0"/>
    <n v="93.333333333333329"/>
    <n v="93.333333333333329"/>
    <n v="18.666666666666668"/>
    <n v="56.527394783357124"/>
    <n v="56.527394783357124"/>
    <s v="2. Riesgo (&gt;=40 y &lt;60)"/>
  </r>
  <r>
    <s v="25851"/>
    <x v="2"/>
    <x v="10"/>
    <x v="549"/>
    <s v="Intermedio"/>
    <n v="6"/>
    <s v="G2"/>
    <n v="0"/>
    <n v="1386.700607"/>
    <n v="5339.17502255"/>
    <n v="9161.4094041999997"/>
    <n v="915.82682371999999"/>
    <n v="313.41397895999995"/>
    <n v="8858.2376781999992"/>
    <n v="3357.0074183199999"/>
    <n v="2687.9024816800002"/>
    <n v="1382.9114794200002"/>
    <n v="22.608905549999999"/>
    <n v="1036.6624497400007"/>
    <n v="1540.2294309200001"/>
    <n v="0"/>
    <n v="44743.970529999999"/>
    <n v="3067.4984159899996"/>
    <s v="Si"/>
    <n v="42.660955884358771"/>
    <n v="80"/>
    <n v="1353.4541630000001"/>
    <n v="1200.06504468"/>
    <n v="6819.7559522000001"/>
    <n v="6499.3216621499996"/>
    <n v="6725.8756295499998"/>
    <n v="9161.4094041999997"/>
    <n v="2599.500786210001"/>
    <n v="9161.4094041999997"/>
    <n v="73.415293791657845"/>
    <n v="26.584706208342155"/>
    <n v="37.897012253143181"/>
    <n v="45.069953856283483"/>
    <n v="6.8556687742615496"/>
    <n v="93.144331225738455"/>
    <n v="51.449466223032353"/>
    <n v="70"/>
    <n v="28.374463704441304"/>
    <n v="20"/>
    <n v="50.959798258072816"/>
    <n v="40.767838606458255"/>
    <n v="37.339044115641229"/>
    <n v="100"/>
    <n v="88.666840554097135"/>
    <n v="80"/>
    <n v="95.30138186328162"/>
    <n v="100"/>
    <n v="0"/>
    <n v="0"/>
    <n v="93.333333333333329"/>
    <n v="93.333333333333329"/>
    <n v="18.666666666666668"/>
    <n v="59.434505273124927"/>
    <n v="59.434505273124927"/>
    <s v="2. Riesgo (&gt;=40 y &lt;60)"/>
  </r>
  <r>
    <s v="25862"/>
    <x v="2"/>
    <x v="10"/>
    <x v="550"/>
    <s v="Rural"/>
    <n v="6"/>
    <s v="G3"/>
    <n v="0"/>
    <n v="1416.8857620000001"/>
    <n v="8219.1563669999996"/>
    <n v="12187.020277"/>
    <n v="1169.754185"/>
    <n v="207.141491"/>
    <n v="10830.347145"/>
    <n v="2461.0163109999999"/>
    <n v="2801.8007580000003"/>
    <n v="1430.4552300000003"/>
    <n v="15.013612"/>
    <n v="-14.672395999999935"/>
    <n v="1329.8444950000001"/>
    <n v="180"/>
    <n v="43517.552378879998"/>
    <n v="7758.6906607000001"/>
    <s v="Si"/>
    <n v="46.446905824725818"/>
    <n v="80"/>
    <n v="930.05"/>
    <n v="1376.8956760000001"/>
    <n v="10830.347145"/>
    <n v="9752.8725730000006"/>
    <n v="9636.0421289999995"/>
    <n v="12187.020277"/>
    <n v="1330.1857110000001"/>
    <n v="12367.020277"/>
    <n v="79.068073327043336"/>
    <n v="20.931926672956664"/>
    <n v="22.723337285972104"/>
    <n v="38.998528293198852"/>
    <n v="17.828876479885526"/>
    <n v="82.171123520114477"/>
    <n v="51.054851988158397"/>
    <n v="70"/>
    <n v="10.75591113466402"/>
    <n v="60"/>
    <n v="54.420315697253997"/>
    <n v="43.536252557803202"/>
    <n v="33.553094175274182"/>
    <n v="100"/>
    <n v="148.04533906779207"/>
    <n v="50"/>
    <n v="90.05133854368249"/>
    <n v="100"/>
    <n v="0.12738814347592542"/>
    <n v="0"/>
    <n v="83.333333333333329"/>
    <n v="83.460721476809255"/>
    <n v="16.692144295361853"/>
    <n v="60.202919224469866"/>
    <n v="60.228396853165052"/>
    <s v="3. Vulnerable (&gt;=60 y &lt;70)"/>
  </r>
  <r>
    <s v="25867"/>
    <x v="2"/>
    <x v="10"/>
    <x v="551"/>
    <s v="Intermedio"/>
    <n v="6"/>
    <s v="G3"/>
    <n v="0"/>
    <n v="877.41704200000004"/>
    <n v="4406.7137979999998"/>
    <n v="7015.0305869999993"/>
    <n v="506.70070399999997"/>
    <n v="228.508543"/>
    <n v="6505.150345"/>
    <n v="1925.021205"/>
    <n v="1612.626289"/>
    <n v="565.35422800000015"/>
    <n v="0"/>
    <n v="-537.3918190000004"/>
    <n v="1820.658811"/>
    <n v="0"/>
    <n v="17098.625766180001"/>
    <n v="4396.8535856199996"/>
    <s v="Si"/>
    <n v="60.17978594254371"/>
    <n v="80"/>
    <n v="670.50688000000002"/>
    <n v="735.209247"/>
    <n v="6505.150345"/>
    <n v="6190.1979289999999"/>
    <n v="5284.1308399999998"/>
    <n v="7015.0305869999993"/>
    <n v="1283.2669919999996"/>
    <n v="7015.0305869999993"/>
    <n v="75.325841768849315"/>
    <n v="24.674158231150685"/>
    <n v="29.592263097802391"/>
    <n v="50.787201508110726"/>
    <n v="25.714660615104506"/>
    <n v="74.285339384895494"/>
    <n v="35.05798162019174"/>
    <n v="50"/>
    <n v="18.293106153779338"/>
    <n v="40"/>
    <n v="47.949339824831384"/>
    <n v="38.35947185986511"/>
    <n v="19.82021405745629"/>
    <n v="86.207922116636738"/>
    <n v="109.64976929095791"/>
    <n v="100"/>
    <n v="95.158414497797438"/>
    <n v="100"/>
    <n v="0"/>
    <n v="0"/>
    <n v="95.402640705545579"/>
    <n v="95.402640705545579"/>
    <n v="19.080528141109117"/>
    <n v="57.440000000974223"/>
    <n v="57.440000000974223"/>
    <s v="2. Riesgo (&gt;=40 y &lt;60)"/>
  </r>
  <r>
    <s v="25871"/>
    <x v="2"/>
    <x v="10"/>
    <x v="552"/>
    <s v="Rural disperso"/>
    <n v="6"/>
    <s v="G2"/>
    <n v="0"/>
    <n v="1044.2906029999999"/>
    <n v="3251.8428250000002"/>
    <n v="5351.2313130000002"/>
    <n v="426.25158799999997"/>
    <n v="149.92391599999999"/>
    <n v="4593.1730870000001"/>
    <n v="1460.5945959999999"/>
    <n v="1621.816507"/>
    <n v="549.91483045999985"/>
    <n v="0"/>
    <n v="-313.84345054000005"/>
    <n v="1601.0417399600001"/>
    <n v="0"/>
    <n v="28770.723219259999"/>
    <n v="2906.612212"/>
    <s v="Si"/>
    <n v="60.425765823062562"/>
    <n v="80"/>
    <n v="515.09725500000002"/>
    <n v="576.17550400000005"/>
    <n v="4593.1730870000001"/>
    <n v="4072.7184050000001"/>
    <n v="4296.1334280000001"/>
    <n v="5351.2313130000002"/>
    <n v="1287.19828942"/>
    <n v="5351.2313130000002"/>
    <n v="80.283082092960527"/>
    <n v="19.716917907039473"/>
    <n v="31.799250068191476"/>
    <n v="37.818040210252732"/>
    <n v="10.102673435939996"/>
    <n v="89.897326564060009"/>
    <n v="33.907339584132117"/>
    <n v="40"/>
    <n v="24.05424497896303"/>
    <n v="20"/>
    <n v="41.486456936270443"/>
    <n v="33.189165549016359"/>
    <n v="19.574234176937438"/>
    <n v="85.138033854050022"/>
    <n v="111.85761492749559"/>
    <n v="80"/>
    <n v="88.668951242594432"/>
    <n v="80"/>
    <n v="0"/>
    <n v="0"/>
    <n v="81.712677951350017"/>
    <n v="81.712677951350017"/>
    <n v="16.342535590270003"/>
    <n v="49.531701139286362"/>
    <n v="49.531701139286362"/>
    <s v="2. Riesgo (&gt;=40 y &lt;60)"/>
  </r>
  <r>
    <s v="25873"/>
    <x v="2"/>
    <x v="10"/>
    <x v="553"/>
    <s v="Intermedio"/>
    <n v="6"/>
    <s v="G2"/>
    <n v="0"/>
    <n v="1615.3036460000001"/>
    <n v="11339.541518639999"/>
    <n v="20568.927557989999"/>
    <n v="4170.5161269999999"/>
    <n v="874.24067277999995"/>
    <n v="18847.19185087"/>
    <n v="6871.5885840000001"/>
    <n v="6848.3934745799997"/>
    <n v="3227.5263097500001"/>
    <n v="72.263056000000006"/>
    <n v="-1146.0458127100028"/>
    <n v="4362.1729770000002"/>
    <n v="0"/>
    <n v="106455.25953"/>
    <n v="13928.993042"/>
    <s v="Si"/>
    <n v="46.420886369700042"/>
    <n v="80"/>
    <n v="6477.5"/>
    <n v="5044.7567997799997"/>
    <n v="18094.106205870004"/>
    <n v="14643.094825870001"/>
    <n v="12954.845164639999"/>
    <n v="20568.927557989999"/>
    <n v="3288.3902202899972"/>
    <n v="20568.927557989999"/>
    <n v="62.982599010650361"/>
    <n v="37.017400989349639"/>
    <n v="36.459482337591858"/>
    <n v="43.360336049788685"/>
    <n v="13.084363425063739"/>
    <n v="86.915636574936258"/>
    <n v="47.128225352850933"/>
    <n v="70"/>
    <n v="15.987173910837281"/>
    <n v="40"/>
    <n v="55.458674722814919"/>
    <n v="44.36693977825194"/>
    <n v="33.579113630299958"/>
    <n v="100"/>
    <n v="77.881231953377068"/>
    <n v="70"/>
    <n v="80.927428297726905"/>
    <n v="80"/>
    <n v="0"/>
    <n v="0"/>
    <n v="83.333333333333329"/>
    <n v="83.333333333333329"/>
    <n v="16.666666666666668"/>
    <n v="61.033606444918604"/>
    <n v="61.033606444918604"/>
    <s v="3. Vulnerable (&gt;=60 y &lt;70)"/>
  </r>
  <r>
    <s v="25875"/>
    <x v="2"/>
    <x v="10"/>
    <x v="554"/>
    <s v="Intermedio"/>
    <n v="6"/>
    <s v="G1"/>
    <n v="0"/>
    <n v="990.02136499999995"/>
    <n v="13720.046523000001"/>
    <n v="30026.964484"/>
    <n v="12600.339308999999"/>
    <n v="403.22092500000002"/>
    <n v="20978.158966999999"/>
    <n v="3933.6074170000002"/>
    <n v="13993.581598999999"/>
    <n v="6290.9137529999989"/>
    <n v="191.04566299999999"/>
    <n v="1346.1376710000004"/>
    <n v="2597.602089"/>
    <n v="0"/>
    <n v="379292.0944606"/>
    <n v="30237.34487085"/>
    <s v="Si"/>
    <n v="56.404200306335078"/>
    <n v="80"/>
    <n v="13032.467599"/>
    <n v="13003.560234"/>
    <n v="20978.158966999999"/>
    <n v="19867.487239999999"/>
    <n v="14710.067888000001"/>
    <n v="30026.964484"/>
    <n v="4134.7854230000003"/>
    <n v="30026.964484"/>
    <n v="48.989527049390311"/>
    <n v="51.010472950609689"/>
    <n v="18.750965817295118"/>
    <n v="22.059743800345714"/>
    <n v="7.9720472196635743"/>
    <n v="92.02795278033642"/>
    <n v="44.955708504601539"/>
    <n v="50"/>
    <n v="13.770241161750596"/>
    <n v="60"/>
    <n v="55.019633906258363"/>
    <n v="44.015707125006692"/>
    <n v="23.595799693664922"/>
    <n v="100"/>
    <n v="99.778189626942051"/>
    <n v="100"/>
    <n v="94.70558055763064"/>
    <n v="100"/>
    <n v="0"/>
    <n v="0"/>
    <n v="100"/>
    <n v="100"/>
    <n v="20"/>
    <n v="64.015707125006685"/>
    <n v="64.015707125006685"/>
    <s v="3. Vulnerable (&gt;=60 y &lt;70)"/>
  </r>
  <r>
    <s v="25878"/>
    <x v="2"/>
    <x v="10"/>
    <x v="555"/>
    <s v="Intermedio"/>
    <n v="6"/>
    <s v="G3"/>
    <n v="0"/>
    <n v="1285.6756130000001"/>
    <n v="11120.222686950001"/>
    <n v="17515.178433520003"/>
    <n v="3094.93248296"/>
    <n v="215.07605183000001"/>
    <n v="13329.815246880002"/>
    <n v="1600.00859384"/>
    <n v="4609.8693227900003"/>
    <n v="1771.5045566800004"/>
    <n v="80.898580999999993"/>
    <n v="1346.9984205300007"/>
    <n v="1066.72303616"/>
    <n v="0"/>
    <n v="67303.491321419991"/>
    <n v="9526.5283788300003"/>
    <s v="Si"/>
    <n v="57.843535733495592"/>
    <n v="80"/>
    <n v="2260.9"/>
    <n v="3310.0085347899999"/>
    <n v="13329.81524688"/>
    <n v="13172.825165359998"/>
    <n v="12405.89829995"/>
    <n v="17515.178433520003"/>
    <n v="2494.6200376900006"/>
    <n v="17515.178433520003"/>
    <n v="70.829414310778461"/>
    <n v="29.170585689221539"/>
    <n v="12.003231584282466"/>
    <n v="20.600335270226232"/>
    <n v="14.154582759064224"/>
    <n v="85.845417240935774"/>
    <n v="38.428520043337031"/>
    <n v="50"/>
    <n v="14.2426184646562"/>
    <n v="60"/>
    <n v="49.123267640076712"/>
    <n v="39.298614112061372"/>
    <n v="22.156464266504408"/>
    <n v="96.369430740244624"/>
    <n v="146.4022528546154"/>
    <n v="50"/>
    <n v="98.822263635223692"/>
    <n v="100"/>
    <n v="0.11523235457760006"/>
    <n v="0"/>
    <n v="82.123143580081546"/>
    <n v="82.238375934659146"/>
    <n v="16.447675186931829"/>
    <n v="55.723242828077687"/>
    <n v="55.746289298993204"/>
    <s v="2. Riesgo (&gt;=40 y &lt;60)"/>
  </r>
  <r>
    <s v="25885"/>
    <x v="2"/>
    <x v="10"/>
    <x v="556"/>
    <s v="Rural disperso"/>
    <n v="6"/>
    <s v="G4"/>
    <n v="0"/>
    <n v="2465.9666179999999"/>
    <n v="15637.778722969999"/>
    <n v="22104.741051469995"/>
    <n v="1403.16990743"/>
    <n v="327.59340099999997"/>
    <n v="19712.201915649999"/>
    <n v="4437.6239661899999"/>
    <n v="4229.1077067999995"/>
    <n v="2417.5044029499995"/>
    <n v="49.547677"/>
    <n v="580.9358319699968"/>
    <n v="841.60216070000001"/>
    <n v="3600"/>
    <n v="60738.315088279996"/>
    <n v="7188.6874614199996"/>
    <s v="Si"/>
    <n v="34.546907876271511"/>
    <n v="80"/>
    <n v="1373.0257389999999"/>
    <n v="1730.7633084299998"/>
    <n v="19712.201915650006"/>
    <n v="18240.433156210001"/>
    <n v="18103.745340969999"/>
    <n v="22104.741051469995"/>
    <n v="1472.0856696699968"/>
    <n v="25704.741051469995"/>
    <n v="81.899829990390572"/>
    <n v="18.100170009609428"/>
    <n v="22.512066308872686"/>
    <n v="36.545456639804534"/>
    <n v="11.835506880577135"/>
    <n v="88.164493119422872"/>
    <n v="57.163462615598185"/>
    <n v="80"/>
    <n v="5.7269033238746108"/>
    <n v="80"/>
    <n v="60.562023953767365"/>
    <n v="48.449619163013892"/>
    <n v="45.453092123728489"/>
    <n v="100"/>
    <n v="126.05468777960031"/>
    <n v="70"/>
    <n v="92.533717107110547"/>
    <n v="100"/>
    <n v="0"/>
    <n v="0"/>
    <n v="90"/>
    <n v="90"/>
    <n v="18"/>
    <n v="66.449619163013892"/>
    <n v="66.449619163013892"/>
    <s v="3. Vulnerable (&gt;=60 y &lt;70)"/>
  </r>
  <r>
    <s v="25898"/>
    <x v="2"/>
    <x v="10"/>
    <x v="557"/>
    <s v="Intermedio"/>
    <n v="6"/>
    <s v="G2"/>
    <n v="0"/>
    <n v="1159.009873"/>
    <n v="3965.3674059800001"/>
    <n v="6620.8445283399997"/>
    <n v="996.15257189999988"/>
    <n v="105.1250453"/>
    <n v="4159.7715904699999"/>
    <n v="1120.1313453299999"/>
    <n v="2260.3402501999999"/>
    <n v="901.27383916999997"/>
    <n v="0"/>
    <n v="1102.0065268399994"/>
    <n v="133.287802"/>
    <n v="0"/>
    <n v="36380.699769999999"/>
    <n v="8840.6738530000002"/>
    <s v="Si"/>
    <n v="51.401708694546123"/>
    <n v="80"/>
    <n v="1231.3440000000001"/>
    <n v="1101.2776172000001"/>
    <n v="4159.7715904699999"/>
    <n v="2982.8750740800001"/>
    <n v="5124.3772789800005"/>
    <n v="6620.8445283399997"/>
    <n v="1235.2943288399995"/>
    <n v="6620.8445283399997"/>
    <n v="77.397637975722134"/>
    <n v="22.602362024277866"/>
    <n v="26.927712759426768"/>
    <n v="32.024444655843858"/>
    <n v="24.300450263164358"/>
    <n v="75.69954973683565"/>
    <n v="39.873370351665123"/>
    <n v="50"/>
    <n v="18.657654979699647"/>
    <n v="40"/>
    <n v="44.065271283391475"/>
    <n v="35.252217026713183"/>
    <n v="28.598291305453877"/>
    <n v="100"/>
    <n v="89.437039300146836"/>
    <n v="80"/>
    <n v="71.70766493318385"/>
    <n v="70"/>
    <n v="0"/>
    <n v="0"/>
    <n v="83.333333333333329"/>
    <n v="83.333333333333329"/>
    <n v="16.666666666666668"/>
    <n v="51.918883693379854"/>
    <n v="51.918883693379854"/>
    <s v="2. Riesgo (&gt;=40 y &lt;60)"/>
  </r>
  <r>
    <s v="25899"/>
    <x v="2"/>
    <x v="10"/>
    <x v="558"/>
    <s v="Ciudades y aglomeraciones"/>
    <n v="2"/>
    <s v="G1"/>
    <n v="0"/>
    <n v="219.40346380000003"/>
    <n v="83927.133371210002"/>
    <n v="170175.11531917"/>
    <n v="60794.071388320001"/>
    <n v="12365.97747842"/>
    <n v="134403.07703118998"/>
    <n v="18548.937741939997"/>
    <n v="74835.506079480008"/>
    <n v="44518.805380100006"/>
    <n v="1698.940462"/>
    <n v="5455.3375886000285"/>
    <n v="28452.660168599999"/>
    <n v="2229.2353199999998"/>
    <n v="430628.37370752002"/>
    <n v="118147.26942009"/>
    <s v="Si"/>
    <n v="36.649341802998649"/>
    <n v="70"/>
    <n v="73796.854940000005"/>
    <n v="61669.922311180002"/>
    <n v="134403.07703118998"/>
    <n v="124380.87424601999"/>
    <n v="84146.536835010003"/>
    <n v="170175.11531917"/>
    <n v="35606.938219200027"/>
    <n v="172404.35063917001"/>
    <n v="49.447027949527119"/>
    <n v="50.552972050472881"/>
    <n v="13.800976995218253"/>
    <n v="16.236284555975843"/>
    <n v="27.436015978904088"/>
    <n v="72.563984021095905"/>
    <n v="59.488881297626605"/>
    <n v="80"/>
    <n v="20.653155263884731"/>
    <n v="20"/>
    <n v="47.870648125508922"/>
    <n v="38.296518500407139"/>
    <n v="33.350658197001351"/>
    <n v="100"/>
    <n v="83.567141663855836"/>
    <n v="80"/>
    <n v="92.54317460094741"/>
    <n v="100"/>
    <n v="0"/>
    <n v="0"/>
    <n v="93.333333333333329"/>
    <n v="93.333333333333329"/>
    <n v="18.666666666666668"/>
    <n v="56.963185167073803"/>
    <n v="56.963185167073803"/>
    <s v="2. Riesgo (&gt;=40 y &lt;60)"/>
  </r>
  <r>
    <s v="27001"/>
    <x v="2"/>
    <x v="11"/>
    <x v="559"/>
    <s v="Ciudades y aglomeraciones"/>
    <n v="3"/>
    <s v="G1"/>
    <n v="1"/>
    <n v="548.97260200000005"/>
    <n v="251249.63498800001"/>
    <n v="296309.47947800002"/>
    <n v="35485.424284100001"/>
    <n v="2322.34428037"/>
    <n v="278350.28501178999"/>
    <n v="17943.823255939998"/>
    <n v="38598.194589470004"/>
    <n v="23383.294563670002"/>
    <n v="0"/>
    <n v="5894.639706410002"/>
    <n v="24610.513632689999"/>
    <n v="0"/>
    <n v="391803.88644585997"/>
    <n v="170433.92591907998"/>
    <s v="Si"/>
    <n v="40.073115984308153"/>
    <n v="80"/>
    <n v="34546.597652999997"/>
    <n v="33493.122441470005"/>
    <n v="275199.93974579003"/>
    <n v="252460.87397204002"/>
    <n v="251798.60759"/>
    <n v="296309.47947800002"/>
    <n v="30505.153339100001"/>
    <n v="296309.47947800002"/>
    <n v="84.97824910414154"/>
    <n v="15.02175089585846"/>
    <n v="6.4464899883899731"/>
    <n v="7.5840316142120905"/>
    <n v="43.499804829687612"/>
    <n v="56.500195170312388"/>
    <n v="60.581316852703807"/>
    <n v="80"/>
    <n v="10.295031192670603"/>
    <n v="60"/>
    <n v="43.821195536076594"/>
    <n v="35.056956428861277"/>
    <n v="39.926884015691847"/>
    <n v="100"/>
    <n v="96.950567398527852"/>
    <n v="100"/>
    <n v="91.737256267296146"/>
    <n v="100"/>
    <n v="8.0230019685656129E-2"/>
    <n v="0"/>
    <n v="100"/>
    <n v="100.08023001968566"/>
    <n v="20"/>
    <n v="55.056956428861277"/>
    <n v="55.056956428861277"/>
    <s v="2. Riesgo (&gt;=40 y &lt;60)"/>
  </r>
  <r>
    <s v="27006"/>
    <x v="2"/>
    <x v="11"/>
    <x v="560"/>
    <s v="Rural"/>
    <n v="6"/>
    <s v="G4"/>
    <n v="0"/>
    <n v="1675.9680149999999"/>
    <n v="12926.679488"/>
    <n v="17591.025334999998"/>
    <n v="1712.4811090000001"/>
    <n v="42.509999000000001"/>
    <n v="16060.791909"/>
    <n v="2707.7740399999998"/>
    <n v="3430.9591230000001"/>
    <n v="1026.57411"/>
    <n v="182.72316000000001"/>
    <n v="-827.35457400000087"/>
    <n v="423.02581099999998"/>
    <n v="0"/>
    <n v="52373.908138999999"/>
    <n v="21445.217389000001"/>
    <s v="NO"/>
    <n v="59.997397623907972"/>
    <n v="80"/>
    <n v="1161.8163970000001"/>
    <n v="1754.9911079999999"/>
    <n v="16013.994896"/>
    <n v="13867.114068000001"/>
    <n v="14602.647503"/>
    <n v="17591.025334999998"/>
    <n v="-221.60560300000088"/>
    <n v="17591.025334999998"/>
    <n v="83.011917866696663"/>
    <n v="16.988082133303337"/>
    <n v="16.859530061420209"/>
    <n v="27.369287935344889"/>
    <n v="40.946376069711164"/>
    <n v="59.053623930288836"/>
    <n v="29.92090762953692"/>
    <n v="40"/>
    <n v="-1.2597651289779175"/>
    <n v="100"/>
    <n v="48.682198799787407"/>
    <n v="38.94575903982993"/>
    <n v="0"/>
    <n v="0"/>
    <n v="151.05580473228594"/>
    <n v="0"/>
    <n v="86.59372104248483"/>
    <n v="80"/>
    <n v="0"/>
    <n v="0"/>
    <n v="26.666666666666668"/>
    <n v="26.666666666666668"/>
    <n v="5.3333333333333339"/>
    <n v="44.279092373163266"/>
    <n v="44.279092373163266"/>
    <s v="2. Riesgo (&gt;=40 y &lt;60)"/>
  </r>
  <r>
    <s v="27025"/>
    <x v="2"/>
    <x v="11"/>
    <x v="561"/>
    <s v="Rural disperso"/>
    <n v="6"/>
    <s v="G5"/>
    <n v="0"/>
    <n v="3287.9226060000001"/>
    <n v="26973.350125000001"/>
    <n v="33717.2428"/>
    <n v="1227.676027"/>
    <n v="0"/>
    <n v="40728.820197000001"/>
    <n v="17420.440860999999"/>
    <n v="4515.5986329999996"/>
    <n v="-1745.5852620000005"/>
    <n v="2719.1784969999999"/>
    <n v="-5016.9040190000014"/>
    <n v="429.19435600000003"/>
    <n v="0"/>
    <n v="49512.669977999998"/>
    <n v="13085.919402"/>
    <s v="NO"/>
    <n v="85.579066572554424"/>
    <n v="80"/>
    <n v="4578.4390000000003"/>
    <n v="1227.676027"/>
    <n v="32472.962923999999"/>
    <n v="23360.738907999999"/>
    <n v="30261.272731000001"/>
    <n v="33717.2428"/>
    <n v="-1868.5311660000016"/>
    <n v="33717.2428"/>
    <n v="89.750140337690951"/>
    <n v="10.249859662309049"/>
    <n v="42.771778747185884"/>
    <n v="67.536265624806603"/>
    <n v="26.429435956118862"/>
    <n v="73.570564043881134"/>
    <n v="-38.656785154536578"/>
    <n v="0"/>
    <n v="-5.5417673891175987"/>
    <n v="80"/>
    <n v="46.27133786619936"/>
    <n v="37.017070292959488"/>
    <n v="0"/>
    <n v="0"/>
    <n v="26.814292535075818"/>
    <n v="0"/>
    <n v="71.939043451851546"/>
    <n v="70"/>
    <n v="0"/>
    <n v="0"/>
    <n v="23.333333333333332"/>
    <n v="23.333333333333332"/>
    <n v="4.666666666666667"/>
    <n v="41.683736959626152"/>
    <n v="41.683736959626152"/>
    <s v="2. Riesgo (&gt;=40 y &lt;60)"/>
  </r>
  <r>
    <s v="27050"/>
    <x v="2"/>
    <x v="11"/>
    <x v="562"/>
    <s v="Rural"/>
    <n v="6"/>
    <s v="G5"/>
    <n v="0"/>
    <n v="1976.848532"/>
    <n v="10120.695562000001"/>
    <n v="15053.740313"/>
    <n v="1648.5626400000001"/>
    <n v="164.512562"/>
    <n v="16243.736636000001"/>
    <n v="4041.0152779999999"/>
    <n v="3789.923734"/>
    <n v="1629.9132380000001"/>
    <n v="682.64603799999998"/>
    <n v="-1200.1427940000012"/>
    <n v="0"/>
    <n v="0"/>
    <n v="36642.362928000002"/>
    <n v="2512.7243290000001"/>
    <s v="NO"/>
    <n v="40.191786094700028"/>
    <n v="80"/>
    <n v="711.05802200000005"/>
    <n v="1813.075202"/>
    <n v="14093.872611000001"/>
    <n v="12961.845423000001"/>
    <n v="12097.544094000001"/>
    <n v="15053.740313"/>
    <n v="-517.49675600000126"/>
    <n v="15053.740313"/>
    <n v="80.362380660658076"/>
    <n v="19.637619339341924"/>
    <n v="24.877375006463382"/>
    <n v="39.281158177107088"/>
    <n v="6.857429838619713"/>
    <n v="93.142570161380291"/>
    <n v="43.006491750158268"/>
    <n v="50"/>
    <n v="-3.4376623034549438"/>
    <n v="100"/>
    <n v="60.412269535565869"/>
    <n v="48.3298156284527"/>
    <n v="0"/>
    <n v="0"/>
    <n v="254.98273641584763"/>
    <n v="0"/>
    <n v="91.967947921450104"/>
    <n v="100"/>
    <n v="0"/>
    <n v="0"/>
    <n v="33.333333333333336"/>
    <n v="33.333333333333336"/>
    <n v="6.6666666666666679"/>
    <n v="54.996482295119364"/>
    <n v="54.996482295119364"/>
    <s v="2. Riesgo (&gt;=40 y &lt;60)"/>
  </r>
  <r>
    <s v="27073"/>
    <x v="2"/>
    <x v="11"/>
    <x v="563"/>
    <s v="Rural disperso"/>
    <n v="6"/>
    <s v="G4"/>
    <n v="0"/>
    <n v="2353.865174"/>
    <n v="5656.5616190000001"/>
    <n v="10664.383022"/>
    <n v="2239.2476100000003"/>
    <n v="352.63055700000001"/>
    <n v="17107.597530999999"/>
    <n v="3058.6490880000001"/>
    <n v="5007.8214029999999"/>
    <n v="1534.1521271700003"/>
    <n v="0"/>
    <n v="-9916.8837848299972"/>
    <n v="256.10069399999998"/>
    <n v="0"/>
    <n v="160818.13399900001"/>
    <n v="17628.76680406"/>
    <s v="Si"/>
    <n v="71.736298971816794"/>
    <n v="80"/>
    <n v="3032.433567"/>
    <n v="2591.8781669999998"/>
    <n v="17107.597530999999"/>
    <n v="7301.3975229999996"/>
    <n v="8010.4267930000005"/>
    <n v="10664.383022"/>
    <n v="-9660.7830908299966"/>
    <n v="10664.383022"/>
    <n v="75.113832431514865"/>
    <n v="24.886167568485135"/>
    <n v="17.878893178645004"/>
    <n v="29.024093411200841"/>
    <n v="10.961927219084396"/>
    <n v="89.038072780915599"/>
    <n v="30.635120618537773"/>
    <n v="40"/>
    <n v="-90.589235878909875"/>
    <n v="0"/>
    <n v="36.589666752120309"/>
    <n v="29.271733401696249"/>
    <n v="8.2637010281832062"/>
    <n v="35.942926376457976"/>
    <n v="85.471886184275306"/>
    <n v="80"/>
    <n v="42.679268727063672"/>
    <n v="0"/>
    <n v="0"/>
    <n v="0"/>
    <n v="38.647642125485994"/>
    <n v="38.647642125485994"/>
    <n v="7.7295284250971994"/>
    <n v="37.001261826793446"/>
    <n v="37.001261826793446"/>
    <s v="1. Deterioro (&lt;40)"/>
  </r>
  <r>
    <s v="27075"/>
    <x v="2"/>
    <x v="11"/>
    <x v="564"/>
    <s v="Rural disperso"/>
    <n v="6"/>
    <s v="G4"/>
    <n v="0"/>
    <n v="1223.694062"/>
    <n v="11679.320102"/>
    <n v="17253.277357999999"/>
    <n v="2585.5501180000001"/>
    <n v="105.41645"/>
    <n v="33593.237973000003"/>
    <n v="17433.614130000002"/>
    <n v="3914.6606300000003"/>
    <n v="1394.9958770000003"/>
    <n v="0"/>
    <n v="-18859.625368000001"/>
    <n v="0"/>
    <n v="0"/>
    <n v="23078.066343630002"/>
    <n v="6333.8712978999993"/>
    <s v="NO"/>
    <n v="62.40235876930371"/>
    <n v="80"/>
    <n v="2800.5999310000002"/>
    <n v="2690.9665679999998"/>
    <n v="33593.237973000003"/>
    <n v="12942.70901"/>
    <n v="12903.014164"/>
    <n v="17253.277357999999"/>
    <n v="-18859.625368000001"/>
    <n v="17253.277357999999"/>
    <n v="74.785873409825697"/>
    <n v="25.214126590174303"/>
    <n v="51.896200491336899"/>
    <n v="84.246835399523476"/>
    <n v="27.445415935587132"/>
    <n v="72.554584064412865"/>
    <n v="35.635167613495021"/>
    <n v="50"/>
    <n v="-109.31039347869273"/>
    <n v="0"/>
    <n v="46.40310921082213"/>
    <n v="37.122487368657708"/>
    <n v="0"/>
    <n v="0"/>
    <n v="96.085361504638257"/>
    <n v="100"/>
    <n v="38.527721026483022"/>
    <n v="0"/>
    <n v="0"/>
    <n v="0"/>
    <n v="33.333333333333336"/>
    <n v="33.333333333333336"/>
    <n v="6.6666666666666679"/>
    <n v="43.789154035324373"/>
    <n v="43.789154035324373"/>
    <s v="2. Riesgo (&gt;=40 y &lt;60)"/>
  </r>
  <r>
    <s v="27077"/>
    <x v="2"/>
    <x v="11"/>
    <x v="565"/>
    <s v="Rural disperso"/>
    <n v="6"/>
    <s v="G5"/>
    <n v="0"/>
    <n v="2322.3084629999998"/>
    <n v="19725.471352"/>
    <n v="31572.746761000002"/>
    <n v="7972.8175259999998"/>
    <n v="4.9109999999999996"/>
    <n v="30526.140336"/>
    <n v="9246.7907059999998"/>
    <n v="10300.036989"/>
    <n v="6588.5656701200005"/>
    <n v="209.31039387999999"/>
    <n v="-2565.7304258799995"/>
    <n v="3450.608772"/>
    <n v="0"/>
    <n v="25202.769789999998"/>
    <n v="20376.904659"/>
    <s v="Si"/>
    <n v="28.166288701343532"/>
    <n v="80"/>
    <n v="6091.3375770000002"/>
    <n v="7977.7285259999999"/>
    <n v="30427.005868"/>
    <n v="27071.133134"/>
    <n v="22047.779815000002"/>
    <n v="31572.746761000002"/>
    <n v="1094.1887400000005"/>
    <n v="31572.746761000002"/>
    <n v="69.831681044090715"/>
    <n v="30.168318955909285"/>
    <n v="30.291385036630725"/>
    <n v="47.82983279861336"/>
    <n v="80.851846161310348"/>
    <n v="19.148153838689652"/>
    <n v="63.966427277458394"/>
    <n v="80"/>
    <n v="3.4656114917172456"/>
    <n v="100"/>
    <n v="55.429261118642458"/>
    <n v="44.343408894913971"/>
    <n v="51.833711298656468"/>
    <n v="100"/>
    <n v="130.96841908947448"/>
    <n v="60"/>
    <n v="88.970742804735309"/>
    <n v="80"/>
    <n v="0"/>
    <n v="0"/>
    <n v="80"/>
    <n v="80"/>
    <n v="16"/>
    <n v="60.343408894913971"/>
    <n v="60.343408894913971"/>
    <s v="3. Vulnerable (&gt;=60 y &lt;70)"/>
  </r>
  <r>
    <s v="27099"/>
    <x v="2"/>
    <x v="11"/>
    <x v="566"/>
    <s v="Rural disperso"/>
    <n v="6"/>
    <s v="G5"/>
    <n v="0"/>
    <n v="3320.0556729999998"/>
    <n v="17446.482972999998"/>
    <n v="24820.392288999996"/>
    <n v="2366.0102730000003"/>
    <n v="223.90366299999999"/>
    <n v="22181.204860000002"/>
    <n v="4474.0014540000002"/>
    <n v="5909.9696089999998"/>
    <n v="2192.5082949999996"/>
    <n v="0"/>
    <n v="-1078.273885000006"/>
    <n v="335.58272299999999"/>
    <n v="0"/>
    <n v="24623.492854259999"/>
    <n v="10211.986555899999"/>
    <s v="Si"/>
    <n v="64.277071283119753"/>
    <n v="80"/>
    <n v="3423.1769909999998"/>
    <n v="2589.9139359999999"/>
    <n v="22181.204860000002"/>
    <n v="19829.534800000001"/>
    <n v="20766.538645999997"/>
    <n v="24820.392288999996"/>
    <n v="-742.69116200000599"/>
    <n v="24820.392288999996"/>
    <n v="83.667245884761456"/>
    <n v="16.332754115238544"/>
    <n v="20.170236388141813"/>
    <n v="31.848627350208371"/>
    <n v="41.472534446441337"/>
    <n v="58.527465553558663"/>
    <n v="37.098469874720465"/>
    <n v="50"/>
    <n v="-2.992261981004849"/>
    <n v="100"/>
    <n v="51.341769403801116"/>
    <n v="41.073415523040893"/>
    <n v="15.722928716880247"/>
    <n v="68.386799978092654"/>
    <n v="75.65819537842296"/>
    <n v="70"/>
    <n v="89.397915600875081"/>
    <n v="80"/>
    <n v="0"/>
    <n v="0"/>
    <n v="72.795599992697547"/>
    <n v="72.795599992697547"/>
    <n v="14.55911999853951"/>
    <n v="55.632535521580401"/>
    <n v="55.632535521580401"/>
    <s v="2. Riesgo (&gt;=40 y &lt;60)"/>
  </r>
  <r>
    <s v="27135"/>
    <x v="2"/>
    <x v="11"/>
    <x v="567"/>
    <s v="Rural"/>
    <n v="6"/>
    <s v="G4"/>
    <n v="0"/>
    <n v="1769.144808"/>
    <n v="7979.4102329999996"/>
    <n v="11778.754081999999"/>
    <n v="1059.234252"/>
    <n v="0"/>
    <n v="10830.722099999999"/>
    <n v="3269.1705299999999"/>
    <n v="2828.3790600000002"/>
    <n v="1300.2075057500003"/>
    <n v="109.43272525"/>
    <n v="648.86317774999952"/>
    <n v="97.111929000000003"/>
    <n v="0"/>
    <n v="47316.885121250001"/>
    <n v="14977.818894309999"/>
    <s v="Si"/>
    <n v="47.017602866524221"/>
    <n v="80"/>
    <n v="106.009"/>
    <n v="1059.234252"/>
    <n v="9601.7193499999994"/>
    <n v="9038.3062570000002"/>
    <n v="9748.5550409999996"/>
    <n v="11778.754081999999"/>
    <n v="855.40783199999953"/>
    <n v="11778.754081999999"/>
    <n v="82.763889738537799"/>
    <n v="17.236110261462201"/>
    <n v="30.184234253411418"/>
    <n v="49.000238759912769"/>
    <n v="31.654279135089272"/>
    <n v="68.345720864910732"/>
    <n v="45.970058403345703"/>
    <n v="70"/>
    <n v="7.2622946879179056"/>
    <n v="80"/>
    <n v="56.91641397725715"/>
    <n v="45.533131181805722"/>
    <n v="32.982397133475779"/>
    <n v="100"/>
    <n v="999.19275910535896"/>
    <n v="0"/>
    <n v="94.132164537802282"/>
    <n v="100"/>
    <n v="0"/>
    <n v="0"/>
    <n v="66.666666666666671"/>
    <n v="66.666666666666671"/>
    <n v="13.333333333333336"/>
    <n v="58.866464515139057"/>
    <n v="58.866464515139057"/>
    <s v="2. Riesgo (&gt;=40 y &lt;60)"/>
  </r>
  <r>
    <s v="27150"/>
    <x v="2"/>
    <x v="11"/>
    <x v="568"/>
    <s v="Rural disperso"/>
    <n v="6"/>
    <s v="G5"/>
    <n v="0"/>
    <n v="2955.3718370000001"/>
    <n v="11642.308483000001"/>
    <n v="18908.886369"/>
    <n v="3675.4022260000002"/>
    <n v="1.5"/>
    <n v="14050.875957"/>
    <n v="5463.5038089999998"/>
    <n v="6632.2740630000008"/>
    <n v="2670.6870440000002"/>
    <n v="1014.095102"/>
    <n v="1909.2477069999986"/>
    <n v="96.141502000000003"/>
    <n v="0"/>
    <n v="370669.27635100001"/>
    <n v="9654.1385730000002"/>
    <s v="NO"/>
    <n v="38.957277488763886"/>
    <n v="80"/>
    <n v="4822.6544480000002"/>
    <n v="3676.9022260000002"/>
    <n v="13038.051643000001"/>
    <n v="11030.861757000001"/>
    <n v="14597.680320000001"/>
    <n v="18908.886369"/>
    <n v="3019.4843109999988"/>
    <n v="18908.886369"/>
    <n v="77.200105998479287"/>
    <n v="22.799894001520713"/>
    <n v="38.88372387401327"/>
    <n v="61.397060888186076"/>
    <n v="2.6045154505490093"/>
    <n v="97.395484549450984"/>
    <n v="40.268044092133898"/>
    <n v="50"/>
    <n v="15.968599377434854"/>
    <n v="40"/>
    <n v="54.318487887831552"/>
    <n v="43.454790310265246"/>
    <n v="0"/>
    <n v="0"/>
    <n v="76.242290747678311"/>
    <n v="70"/>
    <n v="84.605139318667753"/>
    <n v="80"/>
    <n v="0"/>
    <n v="0"/>
    <n v="50"/>
    <n v="50"/>
    <n v="10"/>
    <n v="53.454790310265246"/>
    <n v="53.454790310265246"/>
    <s v="2. Riesgo (&gt;=40 y &lt;60)"/>
  </r>
  <r>
    <s v="27160"/>
    <x v="2"/>
    <x v="11"/>
    <x v="569"/>
    <s v="Rural"/>
    <n v="6"/>
    <s v="G5"/>
    <n v="0"/>
    <n v="2133.553214"/>
    <n v="7921.8027689999999"/>
    <n v="12544.278492000001"/>
    <n v="1656.492894"/>
    <n v="28.794846"/>
    <n v="19460.478286999998"/>
    <n v="8010.782115"/>
    <n v="3818.8409540000002"/>
    <n v="1268.1274009600002"/>
    <n v="343.72506903999999"/>
    <n v="-574.4180640400009"/>
    <n v="450.92359499999998"/>
    <n v="0"/>
    <n v="91689.030658000003"/>
    <n v="5924.781266"/>
    <s v="Si"/>
    <n v="61.763684599815186"/>
    <n v="80"/>
    <n v="569.01"/>
    <n v="1685.28774"/>
    <n v="10567.983002999999"/>
    <n v="9046.0132620000004"/>
    <n v="10055.355982999999"/>
    <n v="12544.278492000001"/>
    <n v="220.23059999999907"/>
    <n v="12544.278492000001"/>
    <n v="80.15890263766633"/>
    <n v="19.84109736233367"/>
    <n v="41.164363983547965"/>
    <n v="64.99817173144875"/>
    <n v="6.461821248933723"/>
    <n v="93.538178751066283"/>
    <n v="33.207127927957174"/>
    <n v="40"/>
    <n v="1.7556258826719218"/>
    <n v="100"/>
    <n v="63.675489568969738"/>
    <n v="50.940391655175794"/>
    <n v="18.236315400184814"/>
    <n v="79.318762812358827"/>
    <n v="296.17893182896609"/>
    <n v="0"/>
    <n v="85.598294957817885"/>
    <n v="80"/>
    <n v="0.33329273864314801"/>
    <n v="0"/>
    <n v="53.10625427078628"/>
    <n v="53.439547009429425"/>
    <n v="10.687909401885886"/>
    <n v="61.561642509333055"/>
    <n v="61.628301057061677"/>
    <s v="3. Vulnerable (&gt;=60 y &lt;70)"/>
  </r>
  <r>
    <s v="27205"/>
    <x v="2"/>
    <x v="11"/>
    <x v="570"/>
    <s v="Rural"/>
    <n v="6"/>
    <s v="G3"/>
    <n v="0"/>
    <n v="2910.0869269999998"/>
    <n v="15142.720579000001"/>
    <n v="21496.511108999999"/>
    <n v="2023.7816129999999"/>
    <n v="47.205925999999998"/>
    <n v="27637.100974999998"/>
    <n v="11789.096829999999"/>
    <n v="4981.074466"/>
    <n v="2764.5370130000001"/>
    <n v="0"/>
    <n v="-501.73584699999992"/>
    <n v="535.76265899999999"/>
    <n v="0"/>
    <n v="90579.326514"/>
    <n v="36688.542307000003"/>
    <s v="NO"/>
    <n v="50.897924470584663"/>
    <n v="80"/>
    <n v="621.17243499999995"/>
    <n v="2070.9875390000002"/>
    <n v="19781.709502999998"/>
    <n v="16483.581947999999"/>
    <n v="18052.807506000001"/>
    <n v="21496.511108999999"/>
    <n v="34.026812000000064"/>
    <n v="21496.511108999999"/>
    <n v="83.980174338345478"/>
    <n v="16.019825661654522"/>
    <n v="42.656778077643509"/>
    <n v="73.208945755721047"/>
    <n v="40.504322254294301"/>
    <n v="59.495677745705699"/>
    <n v="55.500816778995734"/>
    <n v="80"/>
    <n v="0.15828992820027418"/>
    <n v="100"/>
    <n v="65.744889832616252"/>
    <n v="52.595911866093005"/>
    <n v="0"/>
    <n v="0"/>
    <n v="333.39978117348369"/>
    <n v="0"/>
    <n v="83.327388593489246"/>
    <n v="80"/>
    <n v="0"/>
    <n v="0"/>
    <n v="26.666666666666668"/>
    <n v="26.666666666666668"/>
    <n v="5.3333333333333339"/>
    <n v="57.92924519942634"/>
    <n v="57.92924519942634"/>
    <s v="2. Riesgo (&gt;=40 y &lt;60)"/>
  </r>
  <r>
    <s v="27245"/>
    <x v="2"/>
    <x v="11"/>
    <x v="571"/>
    <s v="Rural"/>
    <n v="6"/>
    <s v="G4"/>
    <n v="0"/>
    <n v="1445.0524780000001"/>
    <n v="9010.7124160000003"/>
    <n v="12517.699904000001"/>
    <n v="1316.408285"/>
    <n v="195.689671"/>
    <n v="11429.834214999999"/>
    <n v="2264.5175359999998"/>
    <n v="2959.3432940000002"/>
    <n v="846.35714800000051"/>
    <n v="0"/>
    <n v="-1025.1204569999973"/>
    <n v="1377.9021110000001"/>
    <n v="0"/>
    <n v="33531.192971999997"/>
    <n v="3921.9210330000001"/>
    <s v="NO"/>
    <n v="73.895853094087741"/>
    <n v="80"/>
    <n v="2080.9518079999998"/>
    <n v="1512.0979560000001"/>
    <n v="11429.834215000001"/>
    <n v="9757.4073869999993"/>
    <n v="10455.764894"/>
    <n v="12517.699904000001"/>
    <n v="352.78165400000285"/>
    <n v="12517.699904000001"/>
    <n v="83.527844365871758"/>
    <n v="16.472155634128242"/>
    <n v="19.812339299096301"/>
    <n v="32.162795580557123"/>
    <n v="11.696336113883495"/>
    <n v="88.30366388611651"/>
    <n v="28.599491979047173"/>
    <n v="40"/>
    <n v="2.8182625938114421"/>
    <n v="100"/>
    <n v="55.387723020160379"/>
    <n v="44.310178416128309"/>
    <n v="0"/>
    <n v="0"/>
    <n v="72.663766175982502"/>
    <n v="70"/>
    <n v="85.367882013501259"/>
    <n v="80"/>
    <n v="0"/>
    <n v="0"/>
    <n v="50"/>
    <n v="50"/>
    <n v="10"/>
    <n v="54.310178416128309"/>
    <n v="54.310178416128309"/>
    <s v="2. Riesgo (&gt;=40 y &lt;60)"/>
  </r>
  <r>
    <s v="27250"/>
    <x v="2"/>
    <x v="11"/>
    <x v="572"/>
    <s v="Rural disperso"/>
    <n v="6"/>
    <s v="G5"/>
    <n v="0"/>
    <n v="3661.1139480000002"/>
    <n v="15278.031446000001"/>
    <n v="27255.407283"/>
    <n v="7985.6928759999992"/>
    <n v="14.387917"/>
    <n v="22691.158705999998"/>
    <n v="7869.1971579999999"/>
    <n v="11661.194740999999"/>
    <n v="8376.9850179999994"/>
    <n v="0"/>
    <n v="1521.717611"/>
    <n v="384.06568199999998"/>
    <n v="0"/>
    <n v="16405.687465999999"/>
    <n v="3713.0234350000001"/>
    <s v="Si"/>
    <n v="25.780471118215299"/>
    <n v="80"/>
    <n v="1192.7"/>
    <n v="8000.0807930000001"/>
    <n v="22449.479949"/>
    <n v="18429.019561000001"/>
    <n v="18939.145393999999"/>
    <n v="27255.407283"/>
    <n v="1905.783293"/>
    <n v="27255.407283"/>
    <n v="69.487662383283848"/>
    <n v="30.512337616716152"/>
    <n v="34.67957392550089"/>
    <n v="54.758744784301093"/>
    <n v="22.632537909155367"/>
    <n v="77.36746209084464"/>
    <n v="71.836421602214287"/>
    <n v="100"/>
    <n v="6.9923126563905464"/>
    <n v="80"/>
    <n v="68.527708898372367"/>
    <n v="54.822167118697898"/>
    <n v="54.219528881784697"/>
    <n v="100"/>
    <n v="670.75381847908102"/>
    <n v="0"/>
    <n v="82.091075618974017"/>
    <n v="80"/>
    <n v="0"/>
    <n v="0"/>
    <n v="60"/>
    <n v="60"/>
    <n v="12"/>
    <n v="66.822167118697905"/>
    <n v="66.822167118697905"/>
    <s v="3. Vulnerable (&gt;=60 y &lt;70)"/>
  </r>
  <r>
    <s v="27361"/>
    <x v="2"/>
    <x v="11"/>
    <x v="573"/>
    <s v="Rural"/>
    <n v="6"/>
    <s v="G3"/>
    <n v="0"/>
    <n v="2795.25612"/>
    <n v="29439.371080230001"/>
    <n v="43229.445811099999"/>
    <n v="6395.23302487"/>
    <n v="45.117361000000002"/>
    <n v="45549.453834269996"/>
    <n v="14830.19545447"/>
    <n v="9235.6065058700005"/>
    <n v="3764.3995818100002"/>
    <n v="0"/>
    <n v="4799.9796147699963"/>
    <n v="391.41122100000001"/>
    <n v="0"/>
    <n v="124619.23227387"/>
    <n v="105623.37095880001"/>
    <s v="Si"/>
    <n v="79.504103036244132"/>
    <n v="80"/>
    <n v="6563.8516879999997"/>
    <n v="6440.3503858699996"/>
    <n v="32958.259272269999"/>
    <n v="31897.035135569997"/>
    <n v="32234.627200230003"/>
    <n v="43229.445811099999"/>
    <n v="5191.3908357699966"/>
    <n v="43229.445811099999"/>
    <n v="74.566366964512724"/>
    <n v="25.433633035487276"/>
    <n v="32.558448468842499"/>
    <n v="55.877865025515426"/>
    <n v="84.756878237442791"/>
    <n v="15.243121762557209"/>
    <n v="40.759635866008466"/>
    <n v="50"/>
    <n v="12.00892294214192"/>
    <n v="60"/>
    <n v="41.310923964711982"/>
    <n v="33.04873917176959"/>
    <n v="0.49589696375586811"/>
    <n v="2.1569013687448053"/>
    <n v="98.118462939133977"/>
    <n v="100"/>
    <n v="96.780096521684683"/>
    <n v="100"/>
    <n v="0"/>
    <n v="0"/>
    <n v="67.385633789581604"/>
    <n v="67.385633789581604"/>
    <n v="13.477126757916322"/>
    <n v="46.525865929685914"/>
    <n v="46.525865929685914"/>
    <s v="2. Riesgo (&gt;=40 y &lt;60)"/>
  </r>
  <r>
    <s v="27372"/>
    <x v="2"/>
    <x v="11"/>
    <x v="574"/>
    <s v="Rural disperso"/>
    <n v="6"/>
    <s v="G4"/>
    <n v="0"/>
    <n v="2344.6555760000001"/>
    <n v="7962.5524889999997"/>
    <n v="12888.064146000001"/>
    <n v="2442.9294020000002"/>
    <n v="46.343088999999999"/>
    <n v="9507.7567770000005"/>
    <n v="2481.6471550000001"/>
    <n v="4833.9280670000007"/>
    <n v="2707.3424380000006"/>
    <n v="0"/>
    <n v="1321.1827860000012"/>
    <n v="0"/>
    <n v="0"/>
    <n v="21846.489699000002"/>
    <n v="14119.133103"/>
    <s v="Si"/>
    <n v="38.241774397237251"/>
    <n v="80"/>
    <n v="827.03715"/>
    <n v="2489.2724910000002"/>
    <n v="9440.2957310000002"/>
    <n v="6511.3176899999999"/>
    <n v="10307.208064999999"/>
    <n v="12888.064146000001"/>
    <n v="1321.1827860000012"/>
    <n v="12888.064146000001"/>
    <n v="79.974835229222478"/>
    <n v="20.025164770777522"/>
    <n v="26.101289854230355"/>
    <n v="42.37210141100158"/>
    <n v="64.628841051962169"/>
    <n v="35.371158948037831"/>
    <n v="56.00708989615174"/>
    <n v="80"/>
    <n v="10.251212059726207"/>
    <n v="60"/>
    <n v="47.553685025963389"/>
    <n v="38.042948020770716"/>
    <n v="41.758225602762749"/>
    <n v="100"/>
    <n v="300.98678046082938"/>
    <n v="0"/>
    <n v="68.973662219268874"/>
    <n v="60"/>
    <n v="0"/>
    <n v="0"/>
    <n v="53.333333333333336"/>
    <n v="53.333333333333336"/>
    <n v="10.666666666666668"/>
    <n v="48.70961468743738"/>
    <n v="48.70961468743738"/>
    <s v="2. Riesgo (&gt;=40 y &lt;60)"/>
  </r>
  <r>
    <s v="27413"/>
    <x v="2"/>
    <x v="11"/>
    <x v="575"/>
    <s v="Rural"/>
    <n v="6"/>
    <s v="G4"/>
    <n v="0"/>
    <n v="2327.8172260000001"/>
    <n v="11971.132748530001"/>
    <n v="18164.824947789999"/>
    <n v="1736.3221715200002"/>
    <n v="0"/>
    <n v="16822.945607999998"/>
    <n v="4554.4096049999998"/>
    <n v="4064.1393975200003"/>
    <n v="329.91033552000044"/>
    <n v="737.02125699999999"/>
    <n v="-1396.9283212099981"/>
    <n v="1047.5053150000001"/>
    <n v="0"/>
    <n v="23678.925243999998"/>
    <n v="7702.646103"/>
    <s v="Si"/>
    <n v="73.082511760909128"/>
    <n v="80"/>
    <n v="638.05899999999997"/>
    <n v="1736.32217152"/>
    <n v="15827.524207"/>
    <n v="12928.623883"/>
    <n v="14298.949974530002"/>
    <n v="18164.824947789999"/>
    <n v="387.598250790002"/>
    <n v="18164.824947789999"/>
    <n v="78.717796706704107"/>
    <n v="21.282203293295893"/>
    <n v="27.072604947579407"/>
    <n v="43.94890707337585"/>
    <n v="32.529542720490547"/>
    <n v="67.470457279509446"/>
    <n v="8.1175939910259167"/>
    <n v="20"/>
    <n v="2.1337846739731927"/>
    <n v="100"/>
    <n v="50.540313529236229"/>
    <n v="40.432250823388983"/>
    <n v="6.9174882390908721"/>
    <n v="30.087580569492118"/>
    <n v="272.12564535881478"/>
    <n v="0"/>
    <n v="81.684436011047694"/>
    <n v="80"/>
    <n v="0"/>
    <n v="0"/>
    <n v="36.695860189830704"/>
    <n v="36.695860189830704"/>
    <n v="7.3391720379661409"/>
    <n v="47.771422861355127"/>
    <n v="47.771422861355127"/>
    <s v="2. Riesgo (&gt;=40 y &lt;60)"/>
  </r>
  <r>
    <s v="27425"/>
    <x v="2"/>
    <x v="11"/>
    <x v="576"/>
    <s v="Rural disperso"/>
    <n v="6"/>
    <s v="G5"/>
    <n v="0"/>
    <n v="2268.3172119999999"/>
    <n v="12607.266353000001"/>
    <n v="19758.889595000001"/>
    <n v="4155.3989110000002"/>
    <n v="265.55271299999998"/>
    <n v="18981.261994"/>
    <n v="8284.2755209999996"/>
    <n v="6689.2688360000002"/>
    <n v="3849.3391320000001"/>
    <n v="0"/>
    <n v="1187.2375790000006"/>
    <n v="1083.8605729999999"/>
    <n v="0"/>
    <n v="53005.605331459999"/>
    <n v="4284.9949754899999"/>
    <s v="NO"/>
    <n v="43.277852082980637"/>
    <n v="80"/>
    <n v="3194.169754"/>
    <n v="4420.9516240000003"/>
    <n v="15731.722312"/>
    <n v="12257.462895000001"/>
    <n v="14875.583565000001"/>
    <n v="19758.889595000001"/>
    <n v="2271.0981520000005"/>
    <n v="19758.889595000001"/>
    <n v="75.285523983920001"/>
    <n v="24.714476016079999"/>
    <n v="43.644492782506603"/>
    <n v="68.914273475550843"/>
    <n v="8.0840412041229168"/>
    <n v="91.915958795877089"/>
    <n v="57.544990736264076"/>
    <n v="80"/>
    <n v="11.494057604202126"/>
    <n v="60"/>
    <n v="65.108941657501575"/>
    <n v="52.087153326001264"/>
    <n v="0"/>
    <n v="0"/>
    <n v="138.40690897732421"/>
    <n v="60"/>
    <n v="77.915581345153356"/>
    <n v="70"/>
    <n v="0"/>
    <n v="0"/>
    <n v="43.333333333333336"/>
    <n v="43.333333333333336"/>
    <n v="8.6666666666666679"/>
    <n v="60.753819992667928"/>
    <n v="60.753819992667928"/>
    <s v="3. Vulnerable (&gt;=60 y &lt;70)"/>
  </r>
  <r>
    <s v="27430"/>
    <x v="2"/>
    <x v="11"/>
    <x v="577"/>
    <s v="Rural disperso"/>
    <n v="6"/>
    <s v="G5"/>
    <n v="0"/>
    <n v="3690.358729"/>
    <n v="16142.292744"/>
    <n v="28216.055778000002"/>
    <n v="7798.1254920000001"/>
    <n v="0"/>
    <n v="59251.575049999999"/>
    <n v="37486.713256000003"/>
    <n v="11488.484221000001"/>
    <n v="8195.6988490000003"/>
    <n v="0"/>
    <n v="956.1025740000041"/>
    <n v="60.062522000000001"/>
    <n v="0"/>
    <n v="51183.139367999996"/>
    <n v="23544.301124000001"/>
    <s v="Si"/>
    <n v="37.030008329008986"/>
    <n v="80"/>
    <n v="3008.8226829999999"/>
    <n v="7798.1254920000001"/>
    <n v="23967.167831999999"/>
    <n v="22006.485542999999"/>
    <n v="19832.651473000002"/>
    <n v="28216.055778000002"/>
    <n v="1016.165096000004"/>
    <n v="28216.055778000002"/>
    <n v="70.288532277652635"/>
    <n v="29.711467722347365"/>
    <n v="63.26703252085111"/>
    <n v="99.898092592247025"/>
    <n v="46.00011139355793"/>
    <n v="53.99988860644207"/>
    <n v="71.338382778286274"/>
    <n v="100"/>
    <n v="3.601371871373694"/>
    <n v="100"/>
    <n v="76.721889784207306"/>
    <n v="61.377511827365851"/>
    <n v="42.969991670991014"/>
    <n v="100"/>
    <n v="259.17530920182844"/>
    <n v="0"/>
    <n v="91.819299206549658"/>
    <n v="100"/>
    <n v="0"/>
    <n v="0"/>
    <n v="66.666666666666671"/>
    <n v="66.666666666666671"/>
    <n v="13.333333333333336"/>
    <n v="74.710845160699193"/>
    <n v="74.710845160699193"/>
    <s v="4. Solvente (&gt;=70 y &lt;80)"/>
  </r>
  <r>
    <s v="27450"/>
    <x v="2"/>
    <x v="11"/>
    <x v="578"/>
    <s v="Rural"/>
    <n v="6"/>
    <s v="G5"/>
    <n v="0"/>
    <n v="2965.7611219999999"/>
    <n v="13050.873963040001"/>
    <n v="20321.670807930001"/>
    <n v="3514.9461302500004"/>
    <n v="8.1000000000000003E-2"/>
    <n v="27003.415682250001"/>
    <n v="13520.4444847"/>
    <n v="7015.8950052500004"/>
    <n v="5028.05142471"/>
    <n v="0"/>
    <n v="4039.7299131400014"/>
    <n v="859.46367299999997"/>
    <n v="0"/>
    <n v="146704.01891014999"/>
    <n v="7703.2867881899992"/>
    <s v="Si"/>
    <n v="29.441932442300015"/>
    <n v="80"/>
    <n v="1808.32697218"/>
    <n v="3515.02713025"/>
    <n v="14294.097314250001"/>
    <n v="12287.946544750001"/>
    <n v="16016.635085040001"/>
    <n v="20321.670807930001"/>
    <n v="4899.1935861400016"/>
    <n v="20321.670807930001"/>
    <n v="78.815542464106485"/>
    <n v="21.184457535893515"/>
    <n v="50.069386198381245"/>
    <n v="79.059124147072879"/>
    <n v="5.2509037212592906"/>
    <n v="94.749096278740708"/>
    <n v="71.666571705356262"/>
    <n v="100"/>
    <n v="24.108222362445805"/>
    <n v="20"/>
    <n v="62.998535592341419"/>
    <n v="50.398828473873138"/>
    <n v="50.558067557699985"/>
    <n v="100"/>
    <n v="194.38006424316697"/>
    <n v="0"/>
    <n v="85.965180414015805"/>
    <n v="80"/>
    <n v="0"/>
    <n v="0"/>
    <n v="60"/>
    <n v="60"/>
    <n v="12"/>
    <n v="62.398828473873138"/>
    <n v="62.398828473873138"/>
    <s v="3. Vulnerable (&gt;=60 y &lt;70)"/>
  </r>
  <r>
    <s v="27491"/>
    <x v="2"/>
    <x v="11"/>
    <x v="579"/>
    <s v="Rural disperso"/>
    <n v="6"/>
    <s v="G5"/>
    <n v="0"/>
    <n v="1853.4792975999999"/>
    <n v="8864.2729783199993"/>
    <n v="14149.617205979999"/>
    <n v="2885.1219460599996"/>
    <n v="2.0522999999999998"/>
    <n v="17351.56644726"/>
    <n v="8176.2139909999996"/>
    <n v="4789.5096486599996"/>
    <n v="2980.8718076599998"/>
    <n v="0"/>
    <n v="1814.0515857199989"/>
    <n v="757.26999499999999"/>
    <n v="0"/>
    <n v="78877.407471429993"/>
    <n v="9841.8417853299998"/>
    <s v="NO"/>
    <n v="43.273155155366766"/>
    <n v="80"/>
    <n v="1285.6725879999999"/>
    <n v="2887.1742460599999"/>
    <n v="10526.927779260001"/>
    <n v="9785.170892260001"/>
    <n v="10717.75227592"/>
    <n v="14149.617205979999"/>
    <n v="2571.321580719999"/>
    <n v="14149.617205979999"/>
    <n v="75.745881460244718"/>
    <n v="24.254118539755282"/>
    <n v="47.120898368752819"/>
    <n v="74.40348757814958"/>
    <n v="12.477390042129352"/>
    <n v="87.522609957870642"/>
    <n v="62.237515452004217"/>
    <n v="80"/>
    <n v="18.172375572346162"/>
    <n v="40"/>
    <n v="61.2360432151551"/>
    <n v="48.988834572124084"/>
    <n v="0"/>
    <n v="0"/>
    <n v="224.56527991712923"/>
    <n v="0"/>
    <n v="92.95371923742654"/>
    <n v="100"/>
    <n v="1.5592962672403543"/>
    <n v="0"/>
    <n v="33.333333333333336"/>
    <n v="34.892629600573692"/>
    <n v="6.9785259201147385"/>
    <n v="55.655501238790748"/>
    <n v="55.967360492238825"/>
    <s v="2. Riesgo (&gt;=40 y &lt;60)"/>
  </r>
  <r>
    <s v="27495"/>
    <x v="2"/>
    <x v="11"/>
    <x v="580"/>
    <s v="Rural disperso"/>
    <n v="6"/>
    <s v="G5"/>
    <n v="0"/>
    <n v="2401.7342870000002"/>
    <n v="10566.157894"/>
    <n v="14858.822751"/>
    <n v="1331.724299"/>
    <n v="26.058716"/>
    <n v="11283.779460999998"/>
    <n v="2212.2971680000001"/>
    <n v="3759.5173020000002"/>
    <n v="1975.0161970000001"/>
    <n v="0"/>
    <n v="1790.5421850000021"/>
    <n v="450.63692600000002"/>
    <n v="0"/>
    <n v="25703.064840999999"/>
    <n v="9906.6603090000008"/>
    <s v="Si"/>
    <n v="42.266693309347119"/>
    <n v="80"/>
    <n v="1032.21"/>
    <n v="1357.783015"/>
    <n v="11283.779461"/>
    <n v="10147.688225"/>
    <n v="12967.892180999999"/>
    <n v="14858.822751"/>
    <n v="2241.1791110000022"/>
    <n v="14858.822751"/>
    <n v="87.274021625483485"/>
    <n v="12.725978374516515"/>
    <n v="19.605994389081584"/>
    <n v="30.957694154503699"/>
    <n v="38.542719984106668"/>
    <n v="61.457280015893332"/>
    <n v="52.533770650538692"/>
    <n v="70"/>
    <n v="15.08315395207989"/>
    <n v="40"/>
    <n v="43.028190508982711"/>
    <n v="34.422552407186167"/>
    <n v="37.733306690652881"/>
    <n v="100"/>
    <n v="131.54135447244261"/>
    <n v="60"/>
    <n v="89.931642674099933"/>
    <n v="80"/>
    <n v="0"/>
    <n v="0"/>
    <n v="80"/>
    <n v="80"/>
    <n v="16"/>
    <n v="50.422552407186167"/>
    <n v="50.422552407186167"/>
    <s v="2. Riesgo (&gt;=40 y &lt;60)"/>
  </r>
  <r>
    <s v="27580"/>
    <x v="2"/>
    <x v="11"/>
    <x v="581"/>
    <s v="Rural disperso"/>
    <n v="6"/>
    <s v="G5"/>
    <n v="0"/>
    <n v="2579.8754119999999"/>
    <n v="9591.6771790000003"/>
    <n v="13464.932626700001"/>
    <n v="944.58192270000006"/>
    <n v="0"/>
    <n v="14205.110590190001"/>
    <n v="5646.26731819"/>
    <n v="3524.4573347"/>
    <n v="2028.5236797"/>
    <n v="0"/>
    <n v="-518.82193448999897"/>
    <n v="1045.091578"/>
    <n v="0"/>
    <n v="30856.76259884"/>
    <n v="5843.3177281000007"/>
    <s v="Si"/>
    <n v="47.731487803152739"/>
    <n v="80"/>
    <n v="115"/>
    <n v="944.58192270000006"/>
    <n v="12487.82090619"/>
    <n v="10257.566394089999"/>
    <n v="12171.552591"/>
    <n v="13464.932626700001"/>
    <n v="526.26964351000106"/>
    <n v="13464.932626700001"/>
    <n v="90.394455943022535"/>
    <n v="9.6055440569774646"/>
    <n v="39.748140518450391"/>
    <n v="62.761967231087475"/>
    <n v="18.936911185620197"/>
    <n v="81.063088814379796"/>
    <n v="57.55563160683478"/>
    <n v="80"/>
    <n v="3.9084461697672803"/>
    <n v="100"/>
    <n v="66.686120020488943"/>
    <n v="53.348896016391159"/>
    <n v="32.268512196847261"/>
    <n v="100"/>
    <n v="821.37558495652172"/>
    <n v="0"/>
    <n v="82.140562962474093"/>
    <n v="80"/>
    <n v="0.51587139459867126"/>
    <n v="0"/>
    <n v="60"/>
    <n v="60.515871394598669"/>
    <n v="12.103174278919735"/>
    <n v="65.348896016391166"/>
    <n v="65.452070295310889"/>
    <s v="3. Vulnerable (&gt;=60 y &lt;70)"/>
  </r>
  <r>
    <s v="27600"/>
    <x v="2"/>
    <x v="11"/>
    <x v="582"/>
    <s v="Rural disperso"/>
    <n v="6"/>
    <s v="G5"/>
    <n v="0"/>
    <n v="2357.975359"/>
    <n v="11479.425218"/>
    <n v="16596.053128"/>
    <n v="1541.003616"/>
    <n v="0"/>
    <n v="15134.0723"/>
    <n v="3360.7482300000001"/>
    <n v="3898.978975"/>
    <n v="1927.9865580000001"/>
    <n v="0"/>
    <n v="1462.3128349999988"/>
    <n v="600.23486700000001"/>
    <n v="0"/>
    <n v="27427.012381029999"/>
    <n v="3278.5423946599999"/>
    <s v="Si"/>
    <n v="54.05907380080788"/>
    <n v="80"/>
    <n v="374.76850000000002"/>
    <n v="1541.003616"/>
    <n v="13162.747875999999"/>
    <n v="11972.312311"/>
    <n v="13837.400577"/>
    <n v="16596.053128"/>
    <n v="2062.5477019999989"/>
    <n v="16596.053128"/>
    <n v="83.377658954671915"/>
    <n v="16.622341045328085"/>
    <n v="22.206503070558217"/>
    <n v="35.063874683256586"/>
    <n v="11.953698598712913"/>
    <n v="88.046301401287081"/>
    <n v="49.448498449520365"/>
    <n v="70"/>
    <n v="12.427941065819892"/>
    <n v="60"/>
    <n v="53.946503425974356"/>
    <n v="43.157202740779489"/>
    <n v="25.94092619919212"/>
    <n v="100"/>
    <n v="411.18813774370045"/>
    <n v="0"/>
    <n v="90.956025472686036"/>
    <n v="100"/>
    <n v="0"/>
    <n v="0"/>
    <n v="66.666666666666671"/>
    <n v="66.666666666666671"/>
    <n v="13.333333333333336"/>
    <n v="56.490536074112825"/>
    <n v="56.490536074112825"/>
    <s v="2. Riesgo (&gt;=40 y &lt;60)"/>
  </r>
  <r>
    <s v="27615"/>
    <x v="2"/>
    <x v="11"/>
    <x v="332"/>
    <s v="Rural disperso"/>
    <n v="6"/>
    <s v="G5"/>
    <n v="0"/>
    <n v="3371.3245139999999"/>
    <n v="27953.316038000001"/>
    <n v="43826.103333999999"/>
    <n v="11016.172362000001"/>
    <n v="20.646682999999999"/>
    <n v="48817.234481"/>
    <n v="19364.24568"/>
    <n v="14408.143559000002"/>
    <n v="10731.304885000001"/>
    <n v="0"/>
    <n v="1020.7240450000027"/>
    <n v="0"/>
    <n v="0"/>
    <n v="62361.432622"/>
    <n v="22074.452018"/>
    <s v="Si"/>
    <n v="26.687692812559231"/>
    <n v="80"/>
    <n v="4339.9870000000001"/>
    <n v="11036.819045"/>
    <n v="39128.540614999998"/>
    <n v="35436.451944"/>
    <n v="31324.640552000001"/>
    <n v="43826.103333999999"/>
    <n v="1020.7240450000027"/>
    <n v="43826.103333999999"/>
    <n v="71.474847565785197"/>
    <n v="28.525152434214803"/>
    <n v="39.666822354586053"/>
    <n v="62.633566559529598"/>
    <n v="35.397602476201818"/>
    <n v="64.602397523798174"/>
    <n v="74.480829824163749"/>
    <n v="100"/>
    <n v="2.3290321688447526"/>
    <n v="100"/>
    <n v="71.152223303508521"/>
    <n v="56.921778642806821"/>
    <n v="53.312307187440766"/>
    <n v="100"/>
    <n v="254.30534803445261"/>
    <n v="0"/>
    <n v="90.564205531384857"/>
    <n v="100"/>
    <n v="0"/>
    <n v="0"/>
    <n v="66.666666666666671"/>
    <n v="66.666666666666671"/>
    <n v="13.333333333333336"/>
    <n v="70.255111976140157"/>
    <n v="70.255111976140157"/>
    <s v="4. Solvente (&gt;=70 y &lt;80)"/>
  </r>
  <r>
    <s v="27660"/>
    <x v="2"/>
    <x v="11"/>
    <x v="583"/>
    <s v="Rural disperso"/>
    <n v="6"/>
    <s v="G4"/>
    <n v="0"/>
    <n v="1344.3470890000001"/>
    <n v="5818.9095542700006"/>
    <n v="9210.7418008400018"/>
    <n v="1604.7819373100001"/>
    <n v="33.098362999999999"/>
    <n v="11084.9365805"/>
    <n v="4771.8727482499999"/>
    <n v="2982.22738931"/>
    <n v="1487.0237274900001"/>
    <n v="51.299128320000001"/>
    <n v="-1334.2531484799983"/>
    <n v="986.2120824299999"/>
    <n v="0"/>
    <n v="44299.960634000003"/>
    <n v="12049.42697"/>
    <s v="Si"/>
    <n v="48.297427777778019"/>
    <n v="80"/>
    <n v="842.64300000000003"/>
    <n v="1637.8803003100002"/>
    <n v="9049.7912875000002"/>
    <n v="7670.1810415"/>
    <n v="7163.2566432700005"/>
    <n v="9210.7418008400018"/>
    <n v="-296.74193772999854"/>
    <n v="9210.7418008400018"/>
    <n v="77.770681212850036"/>
    <n v="22.229318787149964"/>
    <n v="43.048263863271991"/>
    <n v="69.883343396781768"/>
    <n v="27.199633583313222"/>
    <n v="72.800366416686785"/>
    <n v="49.862855287974995"/>
    <n v="70"/>
    <n v="-3.2216942364287764"/>
    <n v="100"/>
    <n v="66.982605720123701"/>
    <n v="53.586084576098962"/>
    <n v="31.702572222221981"/>
    <n v="100"/>
    <n v="194.37416560868604"/>
    <n v="0"/>
    <n v="84.755336314710561"/>
    <n v="80"/>
    <n v="0"/>
    <n v="0"/>
    <n v="60"/>
    <n v="60"/>
    <n v="12"/>
    <n v="65.586084576098955"/>
    <n v="65.586084576098955"/>
    <s v="3. Vulnerable (&gt;=60 y &lt;70)"/>
  </r>
  <r>
    <s v="27745"/>
    <x v="2"/>
    <x v="11"/>
    <x v="584"/>
    <s v="Rural disperso"/>
    <n v="6"/>
    <s v="G2"/>
    <n v="0"/>
    <n v="1429.4453180099999"/>
    <n v="5570.9696361599999"/>
    <n v="10449.84679663"/>
    <n v="3268.1784024599997"/>
    <n v="0.57909200000000005"/>
    <n v="8532.254613000001"/>
    <n v="2740.2416199999998"/>
    <n v="4698.2028124699991"/>
    <n v="2805.2954262099993"/>
    <n v="0"/>
    <n v="24.684797369998705"/>
    <n v="0"/>
    <n v="0"/>
    <n v="269215.15118414001"/>
    <n v="9142.60325491"/>
    <s v="Si"/>
    <n v="25.841061537765164"/>
    <n v="80"/>
    <n v="2770.185336"/>
    <n v="3268.7574944600001"/>
    <n v="8532.2546129999992"/>
    <n v="4172.1520369999998"/>
    <n v="7000.4149541699999"/>
    <n v="10449.84679663"/>
    <n v="24.684797369998705"/>
    <n v="10449.84679663"/>
    <n v="66.990598909331226"/>
    <n v="33.009401090668774"/>
    <n v="32.116266383153693"/>
    <n v="38.195059659479924"/>
    <n v="3.3960210689095156"/>
    <n v="96.603978931090481"/>
    <n v="59.709968645120355"/>
    <n v="80"/>
    <n v="0.23622161980364512"/>
    <n v="100"/>
    <n v="69.561687936247836"/>
    <n v="55.649350348998269"/>
    <n v="54.158938462234836"/>
    <n v="100"/>
    <n v="117.99779068861551"/>
    <n v="80"/>
    <n v="48.898588078269292"/>
    <n v="0"/>
    <n v="0"/>
    <n v="0"/>
    <n v="60"/>
    <n v="60"/>
    <n v="12"/>
    <n v="67.649350348998269"/>
    <n v="67.649350348998269"/>
    <s v="3. Vulnerable (&gt;=60 y &lt;70)"/>
  </r>
  <r>
    <s v="27787"/>
    <x v="2"/>
    <x v="11"/>
    <x v="585"/>
    <s v="Rural"/>
    <n v="6"/>
    <s v="G4"/>
    <n v="0"/>
    <n v="3239.5360300000002"/>
    <n v="21432.915073"/>
    <n v="28083.648809980004"/>
    <n v="1689.36703493"/>
    <n v="43.771052600000004"/>
    <n v="28158.615716750002"/>
    <n v="5219.5940430000001"/>
    <n v="4972.6741175300003"/>
    <n v="741.31087389000004"/>
    <n v="0"/>
    <n v="-2104.0425114099962"/>
    <n v="0"/>
    <n v="0"/>
    <n v="101590.75980191999"/>
    <n v="33900.141378690001"/>
    <s v="NO"/>
    <n v="85.952036699775746"/>
    <n v="80"/>
    <n v="2476.8658829999999"/>
    <n v="1733.1380875299997"/>
    <n v="25956.328077750004"/>
    <n v="23368.751957750002"/>
    <n v="24672.451102999999"/>
    <n v="28083.648809980004"/>
    <n v="-2104.0425114099962"/>
    <n v="28083.648809980004"/>
    <n v="87.85343838309295"/>
    <n v="12.14656161690705"/>
    <n v="18.536401417968683"/>
    <n v="30.091473833807679"/>
    <n v="33.369315718071157"/>
    <n v="66.630684281928836"/>
    <n v="14.907690638256021"/>
    <n v="20"/>
    <n v="-7.4920553438280022"/>
    <n v="80"/>
    <n v="41.773743946528711"/>
    <n v="33.418995157222973"/>
    <n v="0"/>
    <n v="0"/>
    <n v="69.973029198933006"/>
    <n v="60"/>
    <n v="90.031039397217"/>
    <n v="100"/>
    <n v="0"/>
    <n v="0"/>
    <n v="53.333333333333336"/>
    <n v="53.333333333333336"/>
    <n v="10.666666666666668"/>
    <n v="44.085661823889637"/>
    <n v="44.085661823889637"/>
    <s v="2. Riesgo (&gt;=40 y &lt;60)"/>
  </r>
  <r>
    <s v="27800"/>
    <x v="2"/>
    <x v="11"/>
    <x v="586"/>
    <s v="Rural"/>
    <n v="6"/>
    <s v="G5"/>
    <n v="0"/>
    <n v="1800.3155489999999"/>
    <n v="4886.5862049999996"/>
    <n v="8553.4489299999987"/>
    <n v="1808.651198"/>
    <n v="1.2420279999999999"/>
    <n v="14333.508728199999"/>
    <n v="4560.6382441999995"/>
    <n v="3610.2087750000001"/>
    <n v="884.38624299999992"/>
    <n v="616.25994600000001"/>
    <n v="-8505.8823302000019"/>
    <n v="0"/>
    <n v="0"/>
    <n v="41899.416248319998"/>
    <n v="24849.42359097"/>
    <s v="Si"/>
    <n v="56.510176394181102"/>
    <n v="80"/>
    <n v="1492.619003"/>
    <n v="1809.8932259999999"/>
    <n v="14333.5087282"/>
    <n v="10073.159155200001"/>
    <n v="6686.9017539999995"/>
    <n v="8553.4489299999987"/>
    <n v="-7889.6223842000018"/>
    <n v="8553.4489299999987"/>
    <n v="78.177841578578295"/>
    <n v="21.822158421421705"/>
    <n v="31.818017002545368"/>
    <n v="50.240371358881099"/>
    <n v="59.307326488030405"/>
    <n v="40.692673511969595"/>
    <n v="24.496817168142858"/>
    <n v="30"/>
    <n v="-92.23907746182104"/>
    <n v="0"/>
    <n v="28.551040658454479"/>
    <n v="22.840832526763585"/>
    <n v="23.489823605818898"/>
    <n v="100"/>
    <n v="121.25620954592655"/>
    <n v="70"/>
    <n v="70.276994602039679"/>
    <n v="70"/>
    <n v="0"/>
    <n v="0"/>
    <n v="80"/>
    <n v="80"/>
    <n v="16"/>
    <n v="38.840832526763585"/>
    <n v="38.840832526763585"/>
    <s v="1. Deterioro (&lt;40)"/>
  </r>
  <r>
    <s v="27810"/>
    <x v="2"/>
    <x v="11"/>
    <x v="587"/>
    <s v="Intermedio"/>
    <n v="6"/>
    <s v="G3"/>
    <n v="0"/>
    <n v="2336.5866550000001"/>
    <n v="8950.8331589999998"/>
    <n v="12869.356532"/>
    <n v="1110.2486260000001"/>
    <n v="45.571978999999999"/>
    <n v="9741.4521710000008"/>
    <n v="2486.6198009999998"/>
    <n v="3492.40726"/>
    <n v="1613.3167070000002"/>
    <n v="41.211709999999997"/>
    <n v="1248.813807999999"/>
    <n v="14.806953"/>
    <n v="0"/>
    <n v="10937.24010454"/>
    <n v="8552.2322835399991"/>
    <s v="NO"/>
    <n v="47.476945671050316"/>
    <n v="80"/>
    <n v="1171.7229299999999"/>
    <n v="1155.8206049999999"/>
    <n v="9741.4521710000008"/>
    <n v="8419.9202029999997"/>
    <n v="11287.419814000001"/>
    <n v="12869.356532"/>
    <n v="1304.832470999999"/>
    <n v="12869.356532"/>
    <n v="87.707724826284277"/>
    <n v="12.292275173715723"/>
    <n v="25.526171635914711"/>
    <n v="43.808843491260234"/>
    <n v="78.193696049426634"/>
    <n v="21.806303950573366"/>
    <n v="46.194976327016349"/>
    <n v="70"/>
    <n v="10.139065366286948"/>
    <n v="60"/>
    <n v="41.581484523109864"/>
    <n v="33.265187618487893"/>
    <n v="0"/>
    <n v="0"/>
    <n v="98.642825484348933"/>
    <n v="100"/>
    <n v="86.433932592368919"/>
    <n v="80"/>
    <n v="0"/>
    <n v="0"/>
    <n v="60"/>
    <n v="60"/>
    <n v="12"/>
    <n v="45.265187618487893"/>
    <n v="45.265187618487893"/>
    <s v="2. Riesgo (&gt;=40 y &lt;60)"/>
  </r>
  <r>
    <s v="41001"/>
    <x v="2"/>
    <x v="12"/>
    <x v="588"/>
    <s v="Ciudades y aglomeraciones"/>
    <n v="1"/>
    <s v="G1"/>
    <n v="1"/>
    <n v="0"/>
    <n v="411358.40921399998"/>
    <n v="585705.82440400007"/>
    <n v="124057.725573"/>
    <n v="14049.489303"/>
    <n v="519830.19324530003"/>
    <n v="52459.612439670003"/>
    <n v="141861.37890700001"/>
    <n v="57972.557952000003"/>
    <n v="3153.2408660000001"/>
    <n v="-11304.750796299893"/>
    <n v="60818.068431"/>
    <n v="0"/>
    <n v="1392583.68328632"/>
    <n v="388617.91679978999"/>
    <s v="NO"/>
    <n v="62.701710760995979"/>
    <n v="65"/>
    <n v="140355.76436"/>
    <n v="138107.21487600001"/>
    <n v="513121.75424529996"/>
    <n v="458595.24364535004"/>
    <n v="411358.40921399998"/>
    <n v="585705.82440400007"/>
    <n v="52666.558500700106"/>
    <n v="585705.82440400007"/>
    <n v="70.232938119163862"/>
    <n v="29.767061880836138"/>
    <n v="10.091682461183071"/>
    <n v="11.872451359428398"/>
    <n v="27.906252346911121"/>
    <n v="72.093747653088883"/>
    <n v="40.865638272136806"/>
    <n v="50"/>
    <n v="8.9919813507561255"/>
    <n v="80"/>
    <n v="48.746652178670686"/>
    <n v="38.997321742936549"/>
    <n v="0"/>
    <n v="0"/>
    <n v="98.397964277240035"/>
    <n v="100"/>
    <n v="89.373572617253856"/>
    <n v="80"/>
    <n v="0"/>
    <n v="0"/>
    <n v="60"/>
    <n v="60"/>
    <n v="12"/>
    <n v="50.997321742936549"/>
    <n v="50.997321742936549"/>
    <s v="2. Riesgo (&gt;=40 y &lt;60)"/>
  </r>
  <r>
    <s v="41006"/>
    <x v="2"/>
    <x v="12"/>
    <x v="589"/>
    <s v="Rural disperso"/>
    <n v="6"/>
    <s v="G4"/>
    <n v="0"/>
    <n v="2167.4125060000001"/>
    <n v="29580.30597881"/>
    <n v="35597.097073370001"/>
    <n v="2007.5405314600002"/>
    <n v="119.69757158"/>
    <n v="32873.737550769998"/>
    <n v="5351.7893355299993"/>
    <n v="4342.3484820400008"/>
    <n v="2297.0830412700006"/>
    <n v="95.217743999999996"/>
    <n v="854.47849783000129"/>
    <n v="3270.6421534999999"/>
    <n v="0"/>
    <n v="532704.49412115"/>
    <n v="16881.133655170001"/>
    <s v="Si"/>
    <n v="42.31272504268685"/>
    <n v="80"/>
    <n v="2386.2575000000002"/>
    <n v="2127.2381030400002"/>
    <n v="32697.353134770001"/>
    <n v="30352.862475109996"/>
    <n v="31747.718484810001"/>
    <n v="35597.097073370001"/>
    <n v="4220.3383953300017"/>
    <n v="35597.097073370001"/>
    <n v="89.186257012401995"/>
    <n v="10.813742987598005"/>
    <n v="16.279832274211987"/>
    <n v="26.428222816935083"/>
    <n v="3.1689489841868723"/>
    <n v="96.831051015813131"/>
    <n v="52.899555408110622"/>
    <n v="70"/>
    <n v="11.855849893128543"/>
    <n v="60"/>
    <n v="52.814603364069242"/>
    <n v="42.251682691255397"/>
    <n v="37.68727495731315"/>
    <n v="100"/>
    <n v="89.14537106913231"/>
    <n v="80"/>
    <n v="92.829723403002603"/>
    <n v="100"/>
    <n v="0"/>
    <n v="0"/>
    <n v="93.333333333333329"/>
    <n v="93.333333333333329"/>
    <n v="18.666666666666668"/>
    <n v="60.918349357922068"/>
    <n v="60.918349357922068"/>
    <s v="3. Vulnerable (&gt;=60 y &lt;70)"/>
  </r>
  <r>
    <s v="41013"/>
    <x v="2"/>
    <x v="12"/>
    <x v="590"/>
    <s v="Rural"/>
    <n v="6"/>
    <s v="G3"/>
    <n v="0"/>
    <n v="1247.177408"/>
    <n v="10851.968871999999"/>
    <n v="14479.201489229999"/>
    <n v="1488.7276672400001"/>
    <n v="34.371600999999998"/>
    <n v="16760.811552340001"/>
    <n v="6841.9200218900005"/>
    <n v="2772.0915668300004"/>
    <n v="1160.3836151600003"/>
    <n v="147.60900000000001"/>
    <n v="-856.82064578000063"/>
    <n v="2586.6136430000001"/>
    <n v="0"/>
    <n v="53288.179362449999"/>
    <n v="3938.2190869999999"/>
    <s v="Si"/>
    <n v="46.016142422176102"/>
    <n v="80"/>
    <n v="1301"/>
    <n v="1523.0992682399999"/>
    <n v="13724.31418334"/>
    <n v="12256.59186534"/>
    <n v="12099.146279999999"/>
    <n v="14479.201489229999"/>
    <n v="1877.4019972199994"/>
    <n v="14479.201489229999"/>
    <n v="83.562248159884035"/>
    <n v="16.437751840115965"/>
    <n v="40.820935194720867"/>
    <n v="70.058212669708865"/>
    <n v="7.3904177889310692"/>
    <n v="92.609582211068926"/>
    <n v="41.859498042734074"/>
    <n v="50"/>
    <n v="12.966198437230526"/>
    <n v="60"/>
    <n v="57.821109344178765"/>
    <n v="46.256887475343014"/>
    <n v="33.983857577823898"/>
    <n v="100"/>
    <n v="117.07142722828593"/>
    <n v="80"/>
    <n v="89.305678240872155"/>
    <n v="80"/>
    <n v="0"/>
    <n v="0"/>
    <n v="86.666666666666671"/>
    <n v="86.666666666666671"/>
    <n v="17.333333333333336"/>
    <n v="63.590220808676349"/>
    <n v="63.590220808676349"/>
    <s v="3. Vulnerable (&gt;=60 y &lt;70)"/>
  </r>
  <r>
    <s v="41016"/>
    <x v="2"/>
    <x v="12"/>
    <x v="591"/>
    <s v="Rural"/>
    <n v="6"/>
    <s v="G1"/>
    <n v="0"/>
    <n v="1439.0141630000001"/>
    <n v="13931.24467"/>
    <n v="23390.603070000001"/>
    <n v="4605.6023650000006"/>
    <n v="412.04486400000002"/>
    <n v="11630.906165"/>
    <n v="6960.4701839999998"/>
    <n v="6471.3728140000012"/>
    <n v="2921.8615570000011"/>
    <n v="13.311438000000001"/>
    <n v="9669.377816000002"/>
    <n v="1680.8329209999999"/>
    <n v="795.78799200000003"/>
    <n v="250894.95257113001"/>
    <n v="11287.292550370001"/>
    <s v="Si"/>
    <n v="66.40826397068281"/>
    <n v="80"/>
    <n v="3881.0621799999999"/>
    <n v="4748.0823469999996"/>
    <n v="10171.713997000001"/>
    <n v="7619.4952329999996"/>
    <n v="15370.258833"/>
    <n v="23390.603070000001"/>
    <n v="11363.522175000002"/>
    <n v="24186.391062000002"/>
    <n v="65.711255015538157"/>
    <n v="34.288744984461843"/>
    <n v="59.844607851326423"/>
    <n v="70.40473167599508"/>
    <n v="4.4988121262303977"/>
    <n v="95.501187873769595"/>
    <n v="45.150567599488646"/>
    <n v="70"/>
    <n v="46.98312429444502"/>
    <n v="0"/>
    <n v="54.038932906845311"/>
    <n v="43.231146325476253"/>
    <n v="13.59173602931719"/>
    <n v="59.117188020704894"/>
    <n v="122.33976490940941"/>
    <n v="70"/>
    <n v="74.908665690435839"/>
    <n v="70"/>
    <n v="0"/>
    <n v="0"/>
    <n v="66.372396006901639"/>
    <n v="66.372396006901639"/>
    <n v="13.274479201380329"/>
    <n v="56.505625526856583"/>
    <n v="56.505625526856583"/>
    <s v="2. Riesgo (&gt;=40 y &lt;60)"/>
  </r>
  <r>
    <s v="41020"/>
    <x v="2"/>
    <x v="12"/>
    <x v="592"/>
    <s v="Rural"/>
    <n v="6"/>
    <s v="G4"/>
    <n v="0"/>
    <n v="2233.6637059999998"/>
    <n v="22825.845401909999"/>
    <n v="28861.497716149999"/>
    <n v="2031.0163098"/>
    <n v="203.40598399999999"/>
    <n v="32959.967151739998"/>
    <n v="10069.277912"/>
    <n v="4537.2575998000002"/>
    <n v="2053.6441065399999"/>
    <n v="73.608019999999996"/>
    <n v="578.87467515000026"/>
    <n v="2684.58850742"/>
    <n v="0"/>
    <n v="47923.266470000002"/>
    <n v="16947.275161000001"/>
    <s v="Si"/>
    <n v="55.281210196396884"/>
    <n v="80"/>
    <n v="2165.3450619999999"/>
    <n v="2234.4222938000003"/>
    <n v="25799.009547739999"/>
    <n v="24362.549983689998"/>
    <n v="25059.509107909998"/>
    <n v="28861.497716149999"/>
    <n v="3337.0712025700004"/>
    <n v="28861.497716149999"/>
    <n v="86.826779934873144"/>
    <n v="13.173220065126856"/>
    <n v="30.550024111502882"/>
    <n v="49.594051749566816"/>
    <n v="35.363355650243513"/>
    <n v="64.636644349756494"/>
    <n v="45.261792203081519"/>
    <n v="70"/>
    <n v="11.562363240431139"/>
    <n v="60"/>
    <n v="51.480783232890033"/>
    <n v="41.184626586312028"/>
    <n v="24.718789803603116"/>
    <n v="100"/>
    <n v="103.19012581469107"/>
    <n v="100"/>
    <n v="94.432113522064128"/>
    <n v="100"/>
    <n v="0"/>
    <n v="0"/>
    <n v="100"/>
    <n v="100"/>
    <n v="20"/>
    <n v="61.184626586312028"/>
    <n v="61.184626586312028"/>
    <s v="3. Vulnerable (&gt;=60 y &lt;70)"/>
  </r>
  <r>
    <s v="41026"/>
    <x v="2"/>
    <x v="12"/>
    <x v="593"/>
    <s v="Rural"/>
    <n v="6"/>
    <s v="G2"/>
    <n v="0"/>
    <n v="749.53556400000002"/>
    <n v="3984.5539738800003"/>
    <n v="7092.5904452700015"/>
    <n v="1370.3876257000002"/>
    <n v="40.079318000000001"/>
    <n v="5884.8811931700002"/>
    <n v="2068.58352087"/>
    <n v="2180.9614843000004"/>
    <n v="1161.7507247400004"/>
    <n v="19.368361"/>
    <n v="330.17178354000134"/>
    <n v="850.45801441999993"/>
    <n v="0"/>
    <n v="14081.641068999999"/>
    <n v="4652.1368249999996"/>
    <s v="Si"/>
    <n v="45.218787911038021"/>
    <n v="80"/>
    <n v="870.24199999999996"/>
    <n v="1410.4669437"/>
    <n v="5743.2079021700001"/>
    <n v="4585.565355839999"/>
    <n v="4734.0895378800005"/>
    <n v="7092.5904452700015"/>
    <n v="1199.9981589600013"/>
    <n v="7092.5904452700015"/>
    <n v="66.746974528003818"/>
    <n v="33.253025471996182"/>
    <n v="35.150811936030252"/>
    <n v="41.80396758946042"/>
    <n v="33.036893940163246"/>
    <n v="66.963106059836747"/>
    <n v="53.267823989696673"/>
    <n v="70"/>
    <n v="16.919039217332386"/>
    <n v="40"/>
    <n v="50.404019824258668"/>
    <n v="40.323215859406936"/>
    <n v="34.781212088961979"/>
    <n v="100"/>
    <n v="162.07755356555995"/>
    <n v="0"/>
    <n v="79.843276335293382"/>
    <n v="70"/>
    <n v="3.1670697471570586E-2"/>
    <n v="0"/>
    <n v="56.666666666666664"/>
    <n v="56.698337364138233"/>
    <n v="11.339667472827648"/>
    <n v="51.656549192740272"/>
    <n v="51.662883332234586"/>
    <s v="2. Riesgo (&gt;=40 y &lt;60)"/>
  </r>
  <r>
    <s v="41078"/>
    <x v="2"/>
    <x v="12"/>
    <x v="594"/>
    <s v="Rural"/>
    <n v="6"/>
    <s v="G3"/>
    <n v="0"/>
    <n v="2275.3703030000001"/>
    <n v="9853.4950074500011"/>
    <n v="13946.95555576"/>
    <n v="1429.6132944999999"/>
    <n v="32.162289999999999"/>
    <n v="11311.04039837"/>
    <n v="3034.479523"/>
    <n v="3740.5421801000002"/>
    <n v="1777.0319081000002"/>
    <n v="199.21191099999999"/>
    <n v="1257.962836390001"/>
    <n v="0"/>
    <n v="0"/>
    <n v="34377.089059489997"/>
    <n v="10580.288807950001"/>
    <s v="Si"/>
    <n v="51.850359916815961"/>
    <n v="80"/>
    <n v="1340.532297"/>
    <n v="1461.7755844999999"/>
    <n v="10725.482447369999"/>
    <n v="9729.1873843699996"/>
    <n v="12128.865310450001"/>
    <n v="13946.95555576"/>
    <n v="1457.1747473900009"/>
    <n v="13946.95555576"/>
    <n v="86.964250097153709"/>
    <n v="13.035749902846291"/>
    <n v="26.827589824869602"/>
    <n v="46.042379587851677"/>
    <n v="30.77715157801952"/>
    <n v="69.222848421980473"/>
    <n v="47.507335101150844"/>
    <n v="70"/>
    <n v="10.447977277651805"/>
    <n v="60"/>
    <n v="51.660195582535685"/>
    <n v="41.328156466028553"/>
    <n v="28.149640083184039"/>
    <n v="100"/>
    <n v="109.04441375797751"/>
    <n v="100"/>
    <n v="90.710953396373313"/>
    <n v="100"/>
    <n v="0"/>
    <n v="0"/>
    <n v="100"/>
    <n v="100"/>
    <n v="20"/>
    <n v="61.328156466028553"/>
    <n v="61.328156466028553"/>
    <s v="3. Vulnerable (&gt;=60 y &lt;70)"/>
  </r>
  <r>
    <s v="41132"/>
    <x v="2"/>
    <x v="12"/>
    <x v="595"/>
    <s v="Intermedio"/>
    <n v="6"/>
    <s v="G2"/>
    <n v="0"/>
    <n v="985.79702799999995"/>
    <n v="25626.020831999998"/>
    <n v="32985.72668"/>
    <n v="4668.2815799999998"/>
    <n v="452.43631699999997"/>
    <n v="32380.976209"/>
    <n v="5826.8738470000008"/>
    <n v="6213.8957439999995"/>
    <n v="2441.4051280099993"/>
    <n v="130.90616298999998"/>
    <n v="-1608.9458319900004"/>
    <n v="4287.735385"/>
    <n v="0"/>
    <n v="50550.261476629996"/>
    <n v="15742.432782469999"/>
    <s v="NO"/>
    <n v="64.273959489283342"/>
    <n v="80"/>
    <n v="6287.6070149999996"/>
    <n v="5120.7178970000004"/>
    <n v="30822.181895999998"/>
    <n v="29904.008247999998"/>
    <n v="26611.817859999999"/>
    <n v="32985.72668"/>
    <n v="2809.6957159999993"/>
    <n v="32985.72668"/>
    <n v="80.676767009457308"/>
    <n v="19.323232990542692"/>
    <n v="17.994744226952839"/>
    <n v="21.400692132322959"/>
    <n v="31.142139175180962"/>
    <n v="68.857860824819042"/>
    <n v="39.289444634911455"/>
    <n v="50"/>
    <n v="8.5179136517358636"/>
    <n v="80"/>
    <n v="47.916357189536939"/>
    <n v="38.333085751629554"/>
    <n v="0"/>
    <n v="0"/>
    <n v="81.441443219714344"/>
    <n v="80"/>
    <n v="97.021062132790931"/>
    <n v="100"/>
    <n v="0"/>
    <n v="0"/>
    <n v="60"/>
    <n v="60"/>
    <n v="12"/>
    <n v="50.333085751629554"/>
    <n v="50.333085751629554"/>
    <s v="2. Riesgo (&gt;=40 y &lt;60)"/>
  </r>
  <r>
    <s v="41206"/>
    <x v="2"/>
    <x v="12"/>
    <x v="596"/>
    <s v="Rural disperso"/>
    <n v="6"/>
    <s v="G4"/>
    <n v="0"/>
    <n v="2248.4555839999998"/>
    <n v="10058.496930649999"/>
    <n v="13413.693587029999"/>
    <n v="551.07583829000009"/>
    <n v="90.297695000000004"/>
    <n v="10388.68566078"/>
    <n v="2456.7524027700001"/>
    <n v="2895.20821329"/>
    <n v="1529.37649382"/>
    <n v="37.395733999999997"/>
    <n v="1659.1762067799991"/>
    <n v="518.06109576999995"/>
    <n v="2.3237000000000001E-2"/>
    <n v="34936.895737480001"/>
    <n v="15986.8751727"/>
    <s v="Si"/>
    <n v="39.565700207620033"/>
    <n v="80"/>
    <n v="580.08686699999998"/>
    <n v="641.37353328999995"/>
    <n v="10388.685660779998"/>
    <n v="10212.834459860002"/>
    <n v="12306.952514649998"/>
    <n v="13413.693587029999"/>
    <n v="2214.6330365499989"/>
    <n v="13413.716824029998"/>
    <n v="91.749169867350076"/>
    <n v="8.2508301326499236"/>
    <n v="23.648346701304877"/>
    <n v="38.390062338923507"/>
    <n v="45.759289242030214"/>
    <n v="54.240710757969786"/>
    <n v="52.824404365794372"/>
    <n v="70"/>
    <n v="16.510211640837653"/>
    <n v="40"/>
    <n v="42.176320645908646"/>
    <n v="33.741056516726921"/>
    <n v="40.434299792379967"/>
    <n v="100"/>
    <n v="110.56508426176799"/>
    <n v="80"/>
    <n v="98.307281530483863"/>
    <n v="100"/>
    <n v="0"/>
    <n v="0"/>
    <n v="93.333333333333329"/>
    <n v="93.333333333333329"/>
    <n v="18.666666666666668"/>
    <n v="52.407723183393585"/>
    <n v="52.407723183393585"/>
    <s v="2. Riesgo (&gt;=40 y &lt;60)"/>
  </r>
  <r>
    <s v="41244"/>
    <x v="2"/>
    <x v="12"/>
    <x v="597"/>
    <s v="Rural"/>
    <n v="6"/>
    <s v="G4"/>
    <n v="0"/>
    <n v="1200.0321759999999"/>
    <n v="5807.7642889999997"/>
    <n v="8207.3321169999981"/>
    <n v="721.03070600000001"/>
    <n v="370.09237100000001"/>
    <n v="5710.146694"/>
    <n v="1162.7515149999999"/>
    <n v="2295.4670429999996"/>
    <n v="854.25665599999979"/>
    <n v="120.600303"/>
    <n v="1055.975035999998"/>
    <n v="0"/>
    <n v="0"/>
    <n v="14772.18852541"/>
    <n v="3935.774778"/>
    <s v="Si"/>
    <n v="48.605325168368658"/>
    <n v="80"/>
    <n v="366.85"/>
    <n v="1091.123077"/>
    <n v="5710.146694"/>
    <n v="5646.7028419999997"/>
    <n v="7007.7964649999994"/>
    <n v="8207.3321169999981"/>
    <n v="1176.5753389999979"/>
    <n v="8207.3321169999981"/>
    <n v="85.384584967441754"/>
    <n v="14.615415032558246"/>
    <n v="20.362900943013845"/>
    <n v="33.056561901661013"/>
    <n v="26.643139377959997"/>
    <n v="73.356860622040003"/>
    <n v="37.214938833691626"/>
    <n v="50"/>
    <n v="14.335661360199325"/>
    <n v="60"/>
    <n v="46.20576751125185"/>
    <n v="36.96461400900148"/>
    <n v="31.394674831631342"/>
    <n v="100"/>
    <n v="297.4303058470764"/>
    <n v="0"/>
    <n v="98.888927808690724"/>
    <n v="100"/>
    <n v="0.30983553238964578"/>
    <n v="0"/>
    <n v="66.666666666666671"/>
    <n v="66.976502199056313"/>
    <n v="13.395300439811264"/>
    <n v="50.297947342334815"/>
    <n v="50.359914448812745"/>
    <s v="2. Riesgo (&gt;=40 y &lt;60)"/>
  </r>
  <r>
    <s v="41298"/>
    <x v="2"/>
    <x v="12"/>
    <x v="598"/>
    <s v="Intermedio"/>
    <n v="6"/>
    <s v="G3"/>
    <n v="0"/>
    <n v="2057.3810199999998"/>
    <n v="56257.774862260005"/>
    <n v="78491.20222788"/>
    <n v="11628.89511222"/>
    <n v="1436.2969927300001"/>
    <n v="69719.572349580005"/>
    <n v="11640.725395059999"/>
    <n v="15440.779270659999"/>
    <n v="6759.7566622300001"/>
    <n v="239.57330991000001"/>
    <n v="4700.0171768700093"/>
    <n v="5964.9667542399993"/>
    <n v="0"/>
    <n v="119214.576812"/>
    <n v="42002.210374000002"/>
    <s v="Si"/>
    <n v="65.883442930346291"/>
    <n v="80"/>
    <n v="12901.349745"/>
    <n v="13065.192104950002"/>
    <n v="65110.162442579982"/>
    <n v="61907.308582019999"/>
    <n v="58315.155882260005"/>
    <n v="78491.20222788"/>
    <n v="10904.557241020007"/>
    <n v="78491.20222788"/>
    <n v="74.295149299607132"/>
    <n v="25.704850700392868"/>
    <n v="16.696495693766437"/>
    <n v="28.65506732202552"/>
    <n v="35.232445139856509"/>
    <n v="64.767554860143491"/>
    <n v="43.778597852730407"/>
    <n v="50"/>
    <n v="13.892712726403774"/>
    <n v="60"/>
    <n v="45.825494576512369"/>
    <n v="36.660395661209897"/>
    <n v="14.116557069653709"/>
    <n v="61.399894516171948"/>
    <n v="101.26996293557193"/>
    <n v="100"/>
    <n v="95.080869498084041"/>
    <n v="100"/>
    <n v="4.2497428784917801E-2"/>
    <n v="0"/>
    <n v="87.133298172057309"/>
    <n v="87.175795600842221"/>
    <n v="17.435159120168446"/>
    <n v="54.087055295621354"/>
    <n v="54.09555478137834"/>
    <s v="2. Riesgo (&gt;=40 y &lt;60)"/>
  </r>
  <r>
    <s v="41306"/>
    <x v="2"/>
    <x v="12"/>
    <x v="599"/>
    <s v="Intermedio"/>
    <n v="6"/>
    <s v="G2"/>
    <n v="0"/>
    <n v="1417.7240160399999"/>
    <n v="20593.77791244"/>
    <n v="28231.150037890002"/>
    <n v="3158.3464531599993"/>
    <n v="88.522372000000004"/>
    <n v="28433.839805039999"/>
    <n v="8270.4698197800008"/>
    <n v="4825.3832243999987"/>
    <n v="2151.3913733999989"/>
    <n v="98.487301000000002"/>
    <n v="1877.1229248500058"/>
    <n v="4525.6789600000002"/>
    <n v="0"/>
    <n v="46245.49119334"/>
    <n v="9016.6581766700001"/>
    <s v="NO"/>
    <n v="45.34252921336531"/>
    <n v="80"/>
    <n v="4079.657326"/>
    <n v="3246.8688251599997"/>
    <n v="23680.035262040001"/>
    <n v="22530.868203040001"/>
    <n v="22011.50192848"/>
    <n v="28231.150037890002"/>
    <n v="6501.2891858500061"/>
    <n v="28231.150037890002"/>
    <n v="77.968846111255132"/>
    <n v="22.031153888744868"/>
    <n v="29.086714550294506"/>
    <n v="34.592090633844983"/>
    <n v="19.497377893498353"/>
    <n v="80.502622106501647"/>
    <n v="44.584881103769924"/>
    <n v="50"/>
    <n v="23.02877912208465"/>
    <n v="20"/>
    <n v="41.425173325818299"/>
    <n v="33.140138660654642"/>
    <n v="0"/>
    <n v="0"/>
    <n v="79.586802657846548"/>
    <n v="70"/>
    <n v="95.147105794888077"/>
    <n v="100"/>
    <n v="0"/>
    <n v="0"/>
    <n v="56.666666666666664"/>
    <n v="56.666666666666664"/>
    <n v="11.333333333333334"/>
    <n v="44.473471993987978"/>
    <n v="44.473471993987978"/>
    <s v="2. Riesgo (&gt;=40 y &lt;60)"/>
  </r>
  <r>
    <s v="41319"/>
    <x v="2"/>
    <x v="12"/>
    <x v="53"/>
    <s v="Rural"/>
    <n v="6"/>
    <s v="G4"/>
    <n v="0"/>
    <n v="1967.2813619999999"/>
    <n v="18437.421259570001"/>
    <n v="23327.433297400003"/>
    <n v="1869.9171002399999"/>
    <n v="104.57566"/>
    <n v="22347.553824060004"/>
    <n v="4933.5093080000006"/>
    <n v="3956.1654812399997"/>
    <n v="2145.7214797799998"/>
    <n v="107.473471"/>
    <n v="1164.27859188"/>
    <n v="969.42634335000002"/>
    <n v="0"/>
    <n v="45011.436419019999"/>
    <n v="7705.9360794799995"/>
    <s v="Si"/>
    <n v="41.837749464431873"/>
    <n v="80"/>
    <n v="1559.202"/>
    <n v="1974.4927602400001"/>
    <n v="20352.710704060002"/>
    <n v="19427.107532060003"/>
    <n v="20404.702621570003"/>
    <n v="23327.433297400003"/>
    <n v="2241.1784062300003"/>
    <n v="23327.433297400003"/>
    <n v="87.470843283235283"/>
    <n v="12.529156716764717"/>
    <n v="22.076283367929275"/>
    <n v="35.838018843819668"/>
    <n v="17.119951489092635"/>
    <n v="82.880048510907358"/>
    <n v="54.237404627155684"/>
    <n v="70"/>
    <n v="9.6074796470634176"/>
    <n v="80"/>
    <n v="56.24944481429835"/>
    <n v="44.999555851438686"/>
    <n v="38.162250535568127"/>
    <n v="100"/>
    <n v="126.6348273180768"/>
    <n v="70"/>
    <n v="95.452187251817236"/>
    <n v="100"/>
    <n v="0"/>
    <n v="0"/>
    <n v="90"/>
    <n v="90"/>
    <n v="18"/>
    <n v="62.999555851438686"/>
    <n v="62.999555851438686"/>
    <s v="3. Vulnerable (&gt;=60 y &lt;70)"/>
  </r>
  <r>
    <s v="41349"/>
    <x v="2"/>
    <x v="12"/>
    <x v="600"/>
    <s v="Rural"/>
    <n v="6"/>
    <s v="G3"/>
    <n v="0"/>
    <n v="1439.3236669999999"/>
    <n v="6243.3030398400006"/>
    <n v="9993.2917322000012"/>
    <n v="1227.3690535000001"/>
    <n v="113.86838893000001"/>
    <n v="11176.384424110001"/>
    <n v="3013.1002914000001"/>
    <n v="2781.14242943"/>
    <n v="1603.25489161"/>
    <n v="0"/>
    <n v="-1875.4531587299989"/>
    <n v="981.73140073000002"/>
    <n v="0"/>
    <n v="17355.172936999999"/>
    <n v="2526.3800080000001"/>
    <s v="Si"/>
    <n v="39.834884457075674"/>
    <n v="80"/>
    <n v="1017.560358"/>
    <n v="1341.2374424300001"/>
    <n v="10690.857353110003"/>
    <n v="10293.717774500003"/>
    <n v="7682.6267068400002"/>
    <n v="9993.2917322000012"/>
    <n v="-893.72175799999889"/>
    <n v="9993.2917322000012"/>
    <n v="76.877838781443103"/>
    <n v="23.122161218556897"/>
    <n v="26.959526239094441"/>
    <n v="46.268813140207868"/>
    <n v="14.556927880643222"/>
    <n v="85.443072119356771"/>
    <n v="57.647349328261122"/>
    <n v="80"/>
    <n v="-8.9432169294155894"/>
    <n v="80"/>
    <n v="62.966809295624309"/>
    <n v="50.373447436499447"/>
    <n v="40.165115542924326"/>
    <n v="100"/>
    <n v="131.80912875440458"/>
    <n v="60"/>
    <n v="96.285241066335331"/>
    <n v="100"/>
    <n v="0"/>
    <n v="0"/>
    <n v="86.666666666666671"/>
    <n v="86.666666666666671"/>
    <n v="17.333333333333336"/>
    <n v="67.70678076983279"/>
    <n v="67.70678076983279"/>
    <s v="3. Vulnerable (&gt;=60 y &lt;70)"/>
  </r>
  <r>
    <s v="41357"/>
    <x v="2"/>
    <x v="12"/>
    <x v="601"/>
    <s v="Rural disperso"/>
    <n v="6"/>
    <s v="G5"/>
    <n v="0"/>
    <n v="1392.3803740000001"/>
    <n v="11280.61304246"/>
    <n v="13850.180839049999"/>
    <n v="595.46862740000006"/>
    <n v="47.363515999999997"/>
    <n v="12976.087731589998"/>
    <n v="3110.6986935999998"/>
    <n v="2077.55506087"/>
    <n v="829.42203788000006"/>
    <n v="0"/>
    <n v="316.12505147000047"/>
    <n v="2207.4701606799999"/>
    <n v="0"/>
    <n v="32931.066465439995"/>
    <n v="7494.5659629799993"/>
    <s v="Si"/>
    <n v="51.682863703749788"/>
    <n v="80"/>
    <n v="403.25254100000001"/>
    <n v="642.83214339999995"/>
    <n v="12285.922764590001"/>
    <n v="10843.036290940001"/>
    <n v="12672.99341646"/>
    <n v="13850.180839049999"/>
    <n v="2523.5952121500004"/>
    <n v="13850.180839049999"/>
    <n v="91.500562799360935"/>
    <n v="8.4994372006390648"/>
    <n v="23.972546717814438"/>
    <n v="37.852442200429252"/>
    <n v="22.758345742751104"/>
    <n v="77.241654257248896"/>
    <n v="39.922987048664318"/>
    <n v="50"/>
    <n v="18.220666152133049"/>
    <n v="40"/>
    <n v="42.718706731663438"/>
    <n v="34.174965385330751"/>
    <n v="28.317136296250212"/>
    <n v="100"/>
    <n v="159.41180229289614"/>
    <n v="0"/>
    <n v="88.255774504715035"/>
    <n v="80"/>
    <n v="0"/>
    <n v="0"/>
    <n v="60"/>
    <n v="60"/>
    <n v="12"/>
    <n v="46.174965385330751"/>
    <n v="46.174965385330751"/>
    <s v="2. Riesgo (&gt;=40 y &lt;60)"/>
  </r>
  <r>
    <s v="41359"/>
    <x v="2"/>
    <x v="12"/>
    <x v="602"/>
    <s v="Rural disperso"/>
    <n v="6"/>
    <s v="G5"/>
    <n v="0"/>
    <n v="1519.8088479999999"/>
    <n v="28280.577110080001"/>
    <n v="34036.237500640003"/>
    <n v="1731.8972356199997"/>
    <n v="145.72415158000001"/>
    <n v="33571.87138972"/>
    <n v="5536.9929106300006"/>
    <n v="3452.0824201199998"/>
    <n v="1733.90092194"/>
    <n v="0"/>
    <n v="954.18461274000583"/>
    <n v="2303.1194213000003"/>
    <n v="0"/>
    <n v="58734.780198920002"/>
    <n v="8836.2623140800006"/>
    <s v="Si"/>
    <n v="41.699733098025867"/>
    <n v="80"/>
    <n v="1623"/>
    <n v="1877.6213871999996"/>
    <n v="31363.87138972"/>
    <n v="29636.44448595"/>
    <n v="29800.385958080002"/>
    <n v="34036.237500640003"/>
    <n v="3257.3040340400062"/>
    <n v="34036.237500640003"/>
    <n v="87.554877232007939"/>
    <n v="12.445122767992061"/>
    <n v="16.492952824564544"/>
    <n v="26.042228673281009"/>
    <n v="15.0443438864567"/>
    <n v="84.955656113543299"/>
    <n v="50.227680307810459"/>
    <n v="70"/>
    <n v="9.5701060787895766"/>
    <n v="80"/>
    <n v="54.688601510963281"/>
    <n v="43.750881208770629"/>
    <n v="38.300266901974133"/>
    <n v="100"/>
    <n v="115.6883171410967"/>
    <n v="80"/>
    <n v="94.492303318345478"/>
    <n v="100"/>
    <n v="0"/>
    <n v="0"/>
    <n v="93.333333333333329"/>
    <n v="93.333333333333329"/>
    <n v="18.666666666666668"/>
    <n v="62.417547875437293"/>
    <n v="62.417547875437293"/>
    <s v="3. Vulnerable (&gt;=60 y &lt;70)"/>
  </r>
  <r>
    <s v="41378"/>
    <x v="2"/>
    <x v="12"/>
    <x v="603"/>
    <s v="Rural"/>
    <n v="6"/>
    <s v="G5"/>
    <n v="0"/>
    <n v="1518.76712"/>
    <n v="14177.745145180001"/>
    <n v="17997.352593390002"/>
    <n v="1003.7206249999999"/>
    <n v="139.32578580000001"/>
    <n v="16548.439525139998"/>
    <n v="2891.1804062599999"/>
    <n v="2663.9866107999997"/>
    <n v="875.73806522999962"/>
    <n v="87.391046160000002"/>
    <n v="1300.1629026800038"/>
    <n v="1064.098121"/>
    <n v="0"/>
    <n v="51272.685941000003"/>
    <n v="8905.6955510000007"/>
    <s v="Si"/>
    <n v="63.013721554520259"/>
    <n v="80"/>
    <n v="975.02700000000004"/>
    <n v="1026.5170157999999"/>
    <n v="14908.941145139999"/>
    <n v="13971.948062699999"/>
    <n v="15696.512265180001"/>
    <n v="17997.352593390002"/>
    <n v="2451.6520698400036"/>
    <n v="17997.352593390002"/>
    <n v="87.215673437130718"/>
    <n v="12.784326562869282"/>
    <n v="17.471015329679798"/>
    <n v="27.586580839076159"/>
    <n v="17.369278374157879"/>
    <n v="82.630721625842114"/>
    <n v="32.873215716614055"/>
    <n v="40"/>
    <n v="13.622292818447292"/>
    <n v="60"/>
    <n v="44.60032580555751"/>
    <n v="35.680260644446008"/>
    <n v="16.986278445479741"/>
    <n v="73.881733317029401"/>
    <n v="105.2808810217563"/>
    <n v="100"/>
    <n v="93.715227169265191"/>
    <n v="100"/>
    <n v="0"/>
    <n v="0"/>
    <n v="91.293911105676457"/>
    <n v="91.293911105676457"/>
    <n v="18.258782221135291"/>
    <n v="53.9390428655813"/>
    <n v="53.9390428655813"/>
    <s v="2. Riesgo (&gt;=40 y &lt;60)"/>
  </r>
  <r>
    <s v="41396"/>
    <x v="2"/>
    <x v="12"/>
    <x v="604"/>
    <s v="Intermedio"/>
    <n v="6"/>
    <s v="G4"/>
    <n v="0"/>
    <n v="1741.1295749999999"/>
    <n v="50181.370023879994"/>
    <n v="65360.128363919997"/>
    <n v="8749.6061919399999"/>
    <n v="585.70107541999994"/>
    <n v="58494.046143790001"/>
    <n v="7326.0319380000001"/>
    <n v="11206.44134016"/>
    <n v="6706.2274981599994"/>
    <n v="70.531086000000002"/>
    <n v="5036.3552371299957"/>
    <n v="3485.8712568600004"/>
    <n v="0"/>
    <n v="126800.95776400001"/>
    <n v="24740.001969000001"/>
    <s v="Si"/>
    <n v="48.481681514830825"/>
    <n v="80"/>
    <n v="7342.665"/>
    <n v="8728.8576273600011"/>
    <n v="55823.559284790004"/>
    <n v="53243.895124990006"/>
    <n v="51922.499598879993"/>
    <n v="65360.128363919997"/>
    <n v="8592.7575799899969"/>
    <n v="65360.128363919997"/>
    <n v="79.440632842364749"/>
    <n v="20.559367157635251"/>
    <n v="12.52440619339472"/>
    <n v="20.331769514183101"/>
    <n v="19.510895189802675"/>
    <n v="80.489104810197318"/>
    <n v="59.842614569597629"/>
    <n v="80"/>
    <n v="13.146788103209047"/>
    <n v="60"/>
    <n v="52.276048296403133"/>
    <n v="41.820838637122506"/>
    <n v="31.518318485169175"/>
    <n v="100"/>
    <n v="118.87860371350186"/>
    <n v="80"/>
    <n v="95.378897023316711"/>
    <n v="100"/>
    <n v="0.1399387241885014"/>
    <n v="2"/>
    <n v="93.333333333333329"/>
    <n v="95.473272057521825"/>
    <n v="19.094654411504365"/>
    <n v="60.487505303789177"/>
    <n v="60.915493048626871"/>
    <s v="3. Vulnerable (&gt;=60 y &lt;70)"/>
  </r>
  <r>
    <s v="41483"/>
    <x v="2"/>
    <x v="12"/>
    <x v="605"/>
    <s v="Rural"/>
    <n v="6"/>
    <s v="G4"/>
    <n v="0"/>
    <n v="1507.6105339999999"/>
    <n v="7860.6437126000001"/>
    <n v="10816.265061130001"/>
    <n v="387.485434"/>
    <n v="77.581745999999995"/>
    <n v="8275.332653559999"/>
    <n v="2021.4507984100001"/>
    <n v="1976.8951754"/>
    <n v="771.65333539999983"/>
    <n v="5.2512759999999998"/>
    <n v="1335.6905675700018"/>
    <n v="283.74291199999999"/>
    <n v="0"/>
    <n v="20037.601310999999"/>
    <n v="3358.1038960000001"/>
    <s v="Si"/>
    <n v="51.923666594622048"/>
    <n v="80"/>
    <n v="558.20000000000005"/>
    <n v="465.06718000000001"/>
    <n v="8275.332653559999"/>
    <n v="7536.5233909999997"/>
    <n v="9368.2542465999995"/>
    <n v="10816.265061130001"/>
    <n v="1624.6847555700017"/>
    <n v="10816.265061130001"/>
    <n v="86.612654124632513"/>
    <n v="13.387345875367487"/>
    <n v="24.427426461707057"/>
    <n v="39.654798556918095"/>
    <n v="16.759011439939716"/>
    <n v="83.240988560060288"/>
    <n v="39.033598999191518"/>
    <n v="50"/>
    <n v="15.020755745054448"/>
    <n v="40"/>
    <n v="45.256626598469168"/>
    <n v="36.205301278775337"/>
    <n v="28.076333405377952"/>
    <n v="100"/>
    <n v="83.315510569688271"/>
    <n v="80"/>
    <n v="91.072150287007887"/>
    <n v="100"/>
    <n v="0"/>
    <n v="0"/>
    <n v="93.333333333333329"/>
    <n v="93.333333333333329"/>
    <n v="18.666666666666668"/>
    <n v="54.871967945442009"/>
    <n v="54.871967945442009"/>
    <s v="2. Riesgo (&gt;=40 y &lt;60)"/>
  </r>
  <r>
    <s v="41503"/>
    <x v="2"/>
    <x v="12"/>
    <x v="606"/>
    <s v="Rural"/>
    <n v="6"/>
    <s v="G5"/>
    <n v="0"/>
    <n v="1645.3813500000001"/>
    <n v="12646.670114979999"/>
    <n v="15599.229182679999"/>
    <n v="538.98761353000009"/>
    <n v="171.108621"/>
    <n v="14664.166517410002"/>
    <n v="2887.6154948800004"/>
    <n v="2370.6547765300002"/>
    <n v="902.35685846999991"/>
    <n v="76.921449999999993"/>
    <n v="614.95569320999857"/>
    <n v="958.90971189999993"/>
    <n v="0"/>
    <n v="20986.05961"/>
    <n v="7191.5596240699997"/>
    <s v="NO"/>
    <n v="52.525564133027821"/>
    <n v="80"/>
    <n v="572.4"/>
    <n v="710.09623452999995"/>
    <n v="13515.975571409997"/>
    <n v="13038.283397029998"/>
    <n v="14292.051464979999"/>
    <n v="15599.229182679999"/>
    <n v="1650.7868551099987"/>
    <n v="15599.229182679999"/>
    <n v="91.620241600454364"/>
    <n v="8.3797583995456364"/>
    <n v="19.691644195745354"/>
    <n v="31.092934452265183"/>
    <n v="34.268270259954726"/>
    <n v="65.731729740045267"/>
    <n v="38.063612947930238"/>
    <n v="50"/>
    <n v="10.582489915225336"/>
    <n v="60"/>
    <n v="43.040884518371215"/>
    <n v="34.432707614696973"/>
    <n v="0"/>
    <n v="0"/>
    <n v="124.05594593466107"/>
    <n v="70"/>
    <n v="96.465721827801687"/>
    <n v="100"/>
    <n v="0"/>
    <n v="0"/>
    <n v="56.666666666666664"/>
    <n v="56.666666666666664"/>
    <n v="11.333333333333334"/>
    <n v="45.766040948030309"/>
    <n v="45.766040948030309"/>
    <s v="2. Riesgo (&gt;=40 y &lt;60)"/>
  </r>
  <r>
    <s v="41518"/>
    <x v="2"/>
    <x v="12"/>
    <x v="607"/>
    <s v="Rural"/>
    <n v="6"/>
    <s v="G2"/>
    <n v="0"/>
    <n v="1446.8616010000001"/>
    <n v="5287.2355216400001"/>
    <n v="8414.0367389700004"/>
    <n v="1245.66226276"/>
    <n v="113.35830268000001"/>
    <n v="9681.0230726999998"/>
    <n v="2728.71671182"/>
    <n v="2813.6584144399999"/>
    <n v="1356.634274"/>
    <n v="21.617049000000002"/>
    <n v="-1065.1295331700003"/>
    <n v="573.92088326999999"/>
    <n v="267"/>
    <n v="19737.807763000001"/>
    <n v="8035.1511540000001"/>
    <s v="Si"/>
    <n v="47.759844970534033"/>
    <n v="80"/>
    <n v="1165.53269"/>
    <n v="1359.0205654399999"/>
    <n v="8022.1421316999995"/>
    <n v="6631.5297312100001"/>
    <n v="6734.0971226399997"/>
    <n v="8414.0367389700004"/>
    <n v="-469.59160090000034"/>
    <n v="8681.0367389700004"/>
    <n v="80.034082706707437"/>
    <n v="19.965917293292563"/>
    <n v="28.186243244423668"/>
    <n v="33.521182987262897"/>
    <n v="40.709440736688563"/>
    <n v="59.290559263311437"/>
    <n v="48.216026047710898"/>
    <n v="70"/>
    <n v="-5.4093953869813598"/>
    <n v="80"/>
    <n v="52.555531908773375"/>
    <n v="42.044425527018703"/>
    <n v="32.240155029465967"/>
    <n v="100"/>
    <n v="116.60081069369234"/>
    <n v="80"/>
    <n v="82.665323330598852"/>
    <n v="80"/>
    <n v="0"/>
    <n v="0"/>
    <n v="86.666666666666671"/>
    <n v="86.666666666666671"/>
    <n v="17.333333333333336"/>
    <n v="59.377758860352039"/>
    <n v="59.377758860352039"/>
    <s v="2. Riesgo (&gt;=40 y &lt;60)"/>
  </r>
  <r>
    <s v="41524"/>
    <x v="2"/>
    <x v="12"/>
    <x v="608"/>
    <s v="Rural"/>
    <n v="6"/>
    <s v="G1"/>
    <n v="0"/>
    <n v="1589.011254"/>
    <n v="18349.983364509997"/>
    <n v="34746.373685629995"/>
    <n v="12276.448106399999"/>
    <n v="326.00893000000002"/>
    <n v="30228.82612147"/>
    <n v="6066.7380539799997"/>
    <n v="14246.029380399999"/>
    <n v="9541.1445711999986"/>
    <n v="314.47410943"/>
    <n v="-187.33724504000566"/>
    <n v="10203.751298589999"/>
    <n v="0"/>
    <n v="84610.376489000002"/>
    <n v="26065.305303000001"/>
    <s v="Si"/>
    <n v="29.796057484655247"/>
    <n v="80"/>
    <n v="13010.877646999999"/>
    <n v="12602.457036399999"/>
    <n v="30228.82612147"/>
    <n v="25784.397290299996"/>
    <n v="19938.994618509998"/>
    <n v="34746.373685629995"/>
    <n v="10330.888162979994"/>
    <n v="34746.373685629995"/>
    <n v="57.384390091781398"/>
    <n v="42.615609908218602"/>
    <n v="20.069380231973689"/>
    <n v="23.610804396044006"/>
    <n v="30.806275051132399"/>
    <n v="69.193724948867597"/>
    <n v="66.974062150446741"/>
    <n v="100"/>
    <n v="29.732277262799727"/>
    <n v="20"/>
    <n v="51.084027850626043"/>
    <n v="40.86722228050084"/>
    <n v="50.20394251534475"/>
    <n v="100"/>
    <n v="96.860929587681028"/>
    <n v="100"/>
    <n v="85.297381997862786"/>
    <n v="80"/>
    <n v="0"/>
    <n v="0"/>
    <n v="93.333333333333329"/>
    <n v="93.333333333333329"/>
    <n v="18.666666666666668"/>
    <n v="59.533888947167512"/>
    <n v="59.533888947167512"/>
    <s v="2. Riesgo (&gt;=40 y &lt;60)"/>
  </r>
  <r>
    <s v="41530"/>
    <x v="2"/>
    <x v="12"/>
    <x v="330"/>
    <s v="Rural"/>
    <n v="6"/>
    <s v="G5"/>
    <n v="0"/>
    <n v="1485.2074110199999"/>
    <n v="12817.05739844"/>
    <n v="16200.309767250001"/>
    <n v="912.63963117000003"/>
    <n v="202.88765097999999"/>
    <n v="15360.832557369999"/>
    <n v="3172.5935242200003"/>
    <n v="2615.6696401700001"/>
    <n v="1011.3092901299999"/>
    <n v="57.116278999999999"/>
    <n v="392.0400698400008"/>
    <n v="1955.46702592"/>
    <n v="0"/>
    <n v="40192.961032169995"/>
    <n v="3223.7632487699998"/>
    <s v="Si"/>
    <n v="56.53508394940075"/>
    <n v="80"/>
    <n v="477.10300000000001"/>
    <n v="1115.52728215"/>
    <n v="14203.90934737"/>
    <n v="13815.399550810002"/>
    <n v="14302.264809459999"/>
    <n v="16200.309767250001"/>
    <n v="2404.6233747600008"/>
    <n v="16200.309767250001"/>
    <n v="88.2838971287634"/>
    <n v="11.7161028712366"/>
    <n v="20.653786260418656"/>
    <n v="32.612148381446261"/>
    <n v="8.0207159810637894"/>
    <n v="91.979284018936212"/>
    <n v="38.663494601874568"/>
    <n v="50"/>
    <n v="14.843070344377649"/>
    <n v="60"/>
    <n v="49.261507054323815"/>
    <n v="39.409205643459053"/>
    <n v="23.46491605059925"/>
    <n v="100"/>
    <n v="233.8126740242673"/>
    <n v="0"/>
    <n v="97.264768543232549"/>
    <n v="100"/>
    <n v="0"/>
    <n v="0"/>
    <n v="66.666666666666671"/>
    <n v="66.666666666666671"/>
    <n v="13.333333333333336"/>
    <n v="52.742538976792389"/>
    <n v="52.742538976792389"/>
    <s v="2. Riesgo (&gt;=40 y &lt;60)"/>
  </r>
  <r>
    <s v="41548"/>
    <x v="2"/>
    <x v="12"/>
    <x v="609"/>
    <s v="Intermedio"/>
    <n v="6"/>
    <s v="G4"/>
    <n v="0"/>
    <n v="1427.8735489999999"/>
    <n v="12521.86073151"/>
    <n v="16097.354741719999"/>
    <n v="1266.23921627"/>
    <n v="88.791276199999999"/>
    <n v="14631.76858131"/>
    <n v="2276.7245584299999"/>
    <n v="2822.1518977699998"/>
    <n v="1242.3503217699997"/>
    <n v="28.614063999999999"/>
    <n v="-114.2154155900007"/>
    <n v="1684.569156"/>
    <n v="0"/>
    <n v="31636.105453"/>
    <n v="10474.768898"/>
    <s v="Si"/>
    <n v="51.06353157555553"/>
    <n v="80"/>
    <n v="964.25"/>
    <n v="1355.0304924700001"/>
    <n v="14631.768581310002"/>
    <n v="13289.222870790001"/>
    <n v="13949.73428051"/>
    <n v="16097.354741719999"/>
    <n v="1598.9678044099994"/>
    <n v="16097.354741719999"/>
    <n v="86.658550453361471"/>
    <n v="13.341449546638529"/>
    <n v="15.560146032778231"/>
    <n v="25.259904370741847"/>
    <n v="33.110171900146753"/>
    <n v="66.889828099853247"/>
    <n v="44.02138392166902"/>
    <n v="50"/>
    <n v="9.9331090732933074"/>
    <n v="80"/>
    <n v="47.098236403446727"/>
    <n v="37.67858912275738"/>
    <n v="28.93646842444447"/>
    <n v="100"/>
    <n v="140.52688540005187"/>
    <n v="50"/>
    <n v="90.824446798352795"/>
    <n v="100"/>
    <n v="0"/>
    <n v="0"/>
    <n v="83.333333333333329"/>
    <n v="83.333333333333329"/>
    <n v="16.666666666666668"/>
    <n v="54.345255789424044"/>
    <n v="54.345255789424044"/>
    <s v="2. Riesgo (&gt;=40 y &lt;60)"/>
  </r>
  <r>
    <s v="41551"/>
    <x v="2"/>
    <x v="12"/>
    <x v="610"/>
    <s v="Intermedio"/>
    <n v="3"/>
    <s v="G2"/>
    <n v="0"/>
    <n v="4088.1327770100002"/>
    <n v="185787.85716654998"/>
    <n v="224454.32155050998"/>
    <n v="26007.35989847"/>
    <n v="1802.85921396"/>
    <n v="204932.7411931"/>
    <n v="13457.81827742"/>
    <n v="32452.187009040001"/>
    <n v="14760.776256649999"/>
    <n v="284.59451802999996"/>
    <n v="1830.1696050199971"/>
    <n v="12205.99442985"/>
    <n v="0"/>
    <n v="379677.84006546997"/>
    <n v="61383.108757019996"/>
    <s v="NO"/>
    <n v="59.023553275269478"/>
    <n v="80"/>
    <n v="26889.822659000001"/>
    <n v="27810.219112430001"/>
    <n v="204932.74119310002"/>
    <n v="198961.39738559996"/>
    <n v="189875.98994355998"/>
    <n v="224454.32155050998"/>
    <n v="14320.758552899997"/>
    <n v="224454.32155050998"/>
    <n v="84.594490599206992"/>
    <n v="15.405509400793008"/>
    <n v="6.5669439636974509"/>
    <n v="7.809899615400302"/>
    <n v="16.167156014803329"/>
    <n v="83.832843985196675"/>
    <n v="45.484688759306678"/>
    <n v="70"/>
    <n v="6.3802552136102806"/>
    <n v="80"/>
    <n v="51.409650600277999"/>
    <n v="41.127720480222401"/>
    <n v="0"/>
    <n v="0"/>
    <n v="103.42284315185672"/>
    <n v="100"/>
    <n v="97.086193366303775"/>
    <n v="100"/>
    <n v="0"/>
    <n v="0"/>
    <n v="66.666666666666671"/>
    <n v="66.666666666666671"/>
    <n v="13.333333333333336"/>
    <n v="54.461053813555736"/>
    <n v="54.461053813555736"/>
    <s v="2. Riesgo (&gt;=40 y &lt;60)"/>
  </r>
  <r>
    <s v="41615"/>
    <x v="2"/>
    <x v="12"/>
    <x v="611"/>
    <s v="Rural"/>
    <n v="6"/>
    <s v="G2"/>
    <n v="0"/>
    <n v="1261.2896335099999"/>
    <n v="15352.423591629999"/>
    <n v="26108.141559979998"/>
    <n v="7346.4896275600004"/>
    <n v="139.06364099999999"/>
    <n v="18885.630911109998"/>
    <n v="2501.5670289999998"/>
    <n v="9801.5045041600006"/>
    <n v="5112.86971541"/>
    <n v="324.25636500000002"/>
    <n v="2533.8758601199988"/>
    <n v="952.53179899999998"/>
    <n v="0"/>
    <n v="102896.84694800001"/>
    <n v="31077.870794999999"/>
    <s v="Si"/>
    <n v="45.324108212526561"/>
    <n v="80"/>
    <n v="6879.71"/>
    <n v="7485.5532685599992"/>
    <n v="18885.630911110002"/>
    <n v="17637.345057279999"/>
    <n v="16613.71322514"/>
    <n v="26108.141559979998"/>
    <n v="3810.6640241199989"/>
    <n v="26108.141559979998"/>
    <n v="63.634223780241854"/>
    <n v="36.365776219758146"/>
    <n v="13.245874817602113"/>
    <n v="15.752982394170667"/>
    <n v="30.202937909949299"/>
    <n v="69.797062090050701"/>
    <n v="52.164131672234319"/>
    <n v="70"/>
    <n v="14.595692364259259"/>
    <n v="60"/>
    <n v="50.383164140795898"/>
    <n v="40.306531312636722"/>
    <n v="34.675891787473439"/>
    <n v="100"/>
    <n v="108.80623265457409"/>
    <n v="100"/>
    <n v="93.390287781724766"/>
    <n v="100"/>
    <n v="0"/>
    <n v="2"/>
    <n v="100"/>
    <n v="102"/>
    <n v="20"/>
    <n v="60.306531312636722"/>
    <n v="60.306531312636722"/>
    <s v="3. Vulnerable (&gt;=60 y &lt;70)"/>
  </r>
  <r>
    <s v="41660"/>
    <x v="2"/>
    <x v="12"/>
    <x v="612"/>
    <s v="Rural disperso"/>
    <n v="6"/>
    <s v="G5"/>
    <n v="0"/>
    <n v="1346.543279"/>
    <n v="14004.59821392"/>
    <n v="16640.621691979999"/>
    <n v="668.26756639999996"/>
    <n v="63.798340000000003"/>
    <n v="15545.55122818"/>
    <n v="2997.1841837000002"/>
    <n v="2098.4441532000001"/>
    <n v="556.30761845999996"/>
    <n v="99.407613310000002"/>
    <n v="615.43135805999736"/>
    <n v="667.22001136000006"/>
    <n v="0"/>
    <n v="21705.215583000001"/>
    <n v="3039.0984880000001"/>
    <s v="Si"/>
    <n v="65.376619760415906"/>
    <n v="80"/>
    <n v="711.77840000000003"/>
    <n v="732.06590640000002"/>
    <n v="14483.053799180001"/>
    <n v="13473.070859089999"/>
    <n v="15351.14149292"/>
    <n v="16640.621691979999"/>
    <n v="1382.0589827299973"/>
    <n v="16640.621691979999"/>
    <n v="92.2510094699078"/>
    <n v="7.7489905300922004"/>
    <n v="19.280012266576257"/>
    <n v="30.442971225990782"/>
    <n v="14.001696856585422"/>
    <n v="85.998303143414574"/>
    <n v="26.51048004359156"/>
    <n v="40"/>
    <n v="8.3053326270621568"/>
    <n v="80"/>
    <n v="48.838052979899508"/>
    <n v="39.070442383919612"/>
    <n v="14.623380239584094"/>
    <n v="63.604319364138142"/>
    <n v="102.85025597854612"/>
    <n v="100"/>
    <n v="93.02645040131533"/>
    <n v="100"/>
    <n v="0"/>
    <n v="0"/>
    <n v="87.868106454712731"/>
    <n v="87.868106454712731"/>
    <n v="17.573621290942548"/>
    <n v="56.64406367486216"/>
    <n v="56.64406367486216"/>
    <s v="2. Riesgo (&gt;=40 y &lt;60)"/>
  </r>
  <r>
    <s v="41668"/>
    <x v="2"/>
    <x v="12"/>
    <x v="613"/>
    <s v="Rural"/>
    <n v="6"/>
    <s v="G5"/>
    <n v="0"/>
    <n v="1210.1339479999999"/>
    <n v="33552.320792830003"/>
    <n v="40958.802860200005"/>
    <n v="3705.8015721100001"/>
    <n v="155.27567300000001"/>
    <n v="47068.853292010004"/>
    <n v="13223.08312802"/>
    <n v="5201.8204403099999"/>
    <n v="2533.1984586899998"/>
    <n v="99.982806999999994"/>
    <n v="-5365.7117944300044"/>
    <n v="2637.23076704"/>
    <n v="0"/>
    <n v="640870.38012900006"/>
    <n v="15169.519087999999"/>
    <s v="Si"/>
    <n v="57.727170884051993"/>
    <n v="80"/>
    <n v="2122.7510000000002"/>
    <n v="3861.0772451099997"/>
    <n v="43655.892673009992"/>
    <n v="35811.939023009996"/>
    <n v="34762.454740830006"/>
    <n v="40958.802860200005"/>
    <n v="-2628.498220390004"/>
    <n v="40958.802860200005"/>
    <n v="84.871754820278113"/>
    <n v="15.128245179721887"/>
    <n v="28.093064103315715"/>
    <n v="44.358703216687715"/>
    <n v="2.3670182861230913"/>
    <n v="97.632981713876916"/>
    <n v="48.698306444023181"/>
    <n v="70"/>
    <n v="-6.4174195455896426"/>
    <n v="80"/>
    <n v="61.423986022057306"/>
    <n v="49.139188817645845"/>
    <n v="22.272829115948007"/>
    <n v="96.875559072101566"/>
    <n v="181.8902567993137"/>
    <n v="0"/>
    <n v="82.032314151144419"/>
    <n v="80"/>
    <n v="0.14448918663375154"/>
    <n v="0"/>
    <n v="58.95851969070052"/>
    <n v="59.103008877334268"/>
    <n v="11.820601775466855"/>
    <n v="60.930892755785948"/>
    <n v="60.9597905931127"/>
    <s v="3. Vulnerable (&gt;=60 y &lt;70)"/>
  </r>
  <r>
    <s v="41676"/>
    <x v="2"/>
    <x v="12"/>
    <x v="279"/>
    <s v="Rural disperso"/>
    <n v="6"/>
    <s v="G4"/>
    <n v="0"/>
    <n v="1244.910783"/>
    <n v="11146.172633260001"/>
    <n v="14003.033071850001"/>
    <n v="1126.3039490000001"/>
    <n v="52.289231999999998"/>
    <n v="13177.740441009999"/>
    <n v="2955.5084753199999"/>
    <n v="2432.1086632000001"/>
    <n v="803.16719619999981"/>
    <n v="57.735819999999997"/>
    <n v="855.11591684000086"/>
    <n v="1453.4348649999999"/>
    <n v="0"/>
    <n v="49591.72761568"/>
    <n v="5109.408058"/>
    <s v="Si"/>
    <n v="65.711269154521645"/>
    <n v="80"/>
    <n v="786.375"/>
    <n v="1178.593181"/>
    <n v="11518.975688009998"/>
    <n v="10900.530187639999"/>
    <n v="12391.08341626"/>
    <n v="14003.033071850001"/>
    <n v="2366.2866018400009"/>
    <n v="14003.033071850001"/>
    <n v="88.488567817279048"/>
    <n v="11.511432182720952"/>
    <n v="22.42803679849591"/>
    <n v="36.409045490965298"/>
    <n v="10.302944268439839"/>
    <n v="89.697055731560155"/>
    <n v="33.023491439862227"/>
    <n v="40"/>
    <n v="16.898386154617434"/>
    <n v="40"/>
    <n v="43.523506681049284"/>
    <n v="34.818805344839426"/>
    <n v="14.288730845478355"/>
    <n v="62.148763494770826"/>
    <n v="149.87673578127482"/>
    <n v="50"/>
    <n v="94.631072092514856"/>
    <n v="100"/>
    <n v="0"/>
    <n v="0"/>
    <n v="70.716254498256944"/>
    <n v="70.716254498256944"/>
    <n v="14.14325089965139"/>
    <n v="48.962056244490817"/>
    <n v="48.962056244490817"/>
    <s v="2. Riesgo (&gt;=40 y &lt;60)"/>
  </r>
  <r>
    <s v="41770"/>
    <x v="2"/>
    <x v="12"/>
    <x v="614"/>
    <s v="Rural"/>
    <n v="6"/>
    <s v="G5"/>
    <n v="0"/>
    <n v="2085.2648129999998"/>
    <n v="20125.959536849998"/>
    <n v="25888.354054979995"/>
    <n v="2104.3514642499999"/>
    <n v="419.89577500000001"/>
    <n v="24023.953166129999"/>
    <n v="4892.0578334000002"/>
    <n v="4709.6957910499996"/>
    <n v="2952.7426985999996"/>
    <n v="140.10269228000001"/>
    <n v="2024.989482399993"/>
    <n v="1013.3593214"/>
    <n v="0"/>
    <n v="45715.575150919998"/>
    <n v="11210.23856399"/>
    <s v="Si"/>
    <n v="32.666498290623615"/>
    <n v="80"/>
    <n v="1983"/>
    <n v="2524.2472392499999"/>
    <n v="22106.411480130002"/>
    <n v="20839.532198260003"/>
    <n v="22211.224349849996"/>
    <n v="25888.354054979995"/>
    <n v="3178.4514960799934"/>
    <n v="25888.354054979995"/>
    <n v="85.796201267485955"/>
    <n v="14.203798732514045"/>
    <n v="20.363250792117899"/>
    <n v="32.153395410788512"/>
    <n v="24.521705189056121"/>
    <n v="75.478294810943879"/>
    <n v="62.694977119566836"/>
    <n v="80"/>
    <n v="12.277534096334614"/>
    <n v="60"/>
    <n v="52.367097790849286"/>
    <n v="41.893678232679434"/>
    <n v="47.333501709376385"/>
    <n v="100"/>
    <n v="127.29436405698436"/>
    <n v="70"/>
    <n v="94.269177143433197"/>
    <n v="100"/>
    <n v="0"/>
    <n v="0"/>
    <n v="90"/>
    <n v="90"/>
    <n v="18"/>
    <n v="59.893678232679434"/>
    <n v="59.893678232679434"/>
    <s v="2. Riesgo (&gt;=40 y &lt;60)"/>
  </r>
  <r>
    <s v="41791"/>
    <x v="2"/>
    <x v="12"/>
    <x v="615"/>
    <s v="Rural"/>
    <n v="6"/>
    <s v="G5"/>
    <n v="0"/>
    <n v="1616.3057779999999"/>
    <n v="16232.607064"/>
    <n v="20741.80719842"/>
    <n v="1928.0962718000001"/>
    <n v="77.406878000000006"/>
    <n v="19526.544469569999"/>
    <n v="4960.6521941400006"/>
    <n v="3645.2618131999998"/>
    <n v="1603.5943359399998"/>
    <n v="150.61693600000001"/>
    <n v="1719.074047590002"/>
    <n v="0"/>
    <n v="0"/>
    <n v="42335.370422439999"/>
    <n v="14211.92734948"/>
    <s v="Si"/>
    <n v="59.962075687756631"/>
    <n v="80"/>
    <n v="1279.346151"/>
    <n v="2005.5031497999998"/>
    <n v="16981.065673569999"/>
    <n v="15481.95403658"/>
    <n v="17848.912841999998"/>
    <n v="20741.80719842"/>
    <n v="1869.6909835900019"/>
    <n v="20741.80719842"/>
    <n v="86.052833638139461"/>
    <n v="13.947166361860539"/>
    <n v="25.404659804865314"/>
    <n v="40.113736275279791"/>
    <n v="33.569866538706179"/>
    <n v="66.430133461293821"/>
    <n v="43.991197837509553"/>
    <n v="50"/>
    <n v="9.014118035637825"/>
    <n v="80"/>
    <n v="50.098207219686834"/>
    <n v="40.078565775749468"/>
    <n v="20.037924312243369"/>
    <n v="87.15485178320192"/>
    <n v="156.76000965277458"/>
    <n v="0"/>
    <n v="91.17186361676184"/>
    <n v="100"/>
    <n v="0.18255853787130683"/>
    <n v="0"/>
    <n v="62.384950594400642"/>
    <n v="62.567509132271951"/>
    <n v="12.513501826454391"/>
    <n v="52.555555894629599"/>
    <n v="52.592067602203855"/>
    <s v="2. Riesgo (&gt;=40 y &lt;60)"/>
  </r>
  <r>
    <s v="41797"/>
    <x v="2"/>
    <x v="12"/>
    <x v="616"/>
    <s v="Rural"/>
    <n v="6"/>
    <s v="G3"/>
    <n v="0"/>
    <n v="1232.2637360000001"/>
    <n v="9266.6632745999996"/>
    <n v="12787.28849854"/>
    <n v="1936.0383324499999"/>
    <n v="75.800273599999997"/>
    <n v="12694.137664889997"/>
    <n v="3360.4182102599998"/>
    <n v="3252.8320606500001"/>
    <n v="1562.7374958800001"/>
    <n v="180.54167681000001"/>
    <n v="537.88064488000055"/>
    <n v="1108.75334638"/>
    <n v="0"/>
    <n v="41367.087346"/>
    <n v="9588.0093770000003"/>
    <s v="Si"/>
    <n v="47.518859626009316"/>
    <n v="80"/>
    <n v="1635.9860572600001"/>
    <n v="2011.83860605"/>
    <n v="10559.313288890002"/>
    <n v="9819.0675535200007"/>
    <n v="10498.9270106"/>
    <n v="12787.28849854"/>
    <n v="1827.1756680700005"/>
    <n v="12787.28849854"/>
    <n v="82.104404008705401"/>
    <n v="17.895595991294599"/>
    <n v="26.472205509117739"/>
    <n v="45.432457501215048"/>
    <n v="23.177869151880511"/>
    <n v="76.822130848119485"/>
    <n v="48.042366366978214"/>
    <n v="70"/>
    <n v="14.289000113500371"/>
    <n v="60"/>
    <n v="54.030036868125833"/>
    <n v="43.22402949450067"/>
    <n v="32.481140373990684"/>
    <n v="100"/>
    <n v="122.97406797093915"/>
    <n v="70"/>
    <n v="92.989641323088208"/>
    <n v="100"/>
    <n v="0"/>
    <n v="0"/>
    <n v="90"/>
    <n v="90"/>
    <n v="18"/>
    <n v="61.22402949450067"/>
    <n v="61.22402949450067"/>
    <s v="3. Vulnerable (&gt;=60 y &lt;70)"/>
  </r>
  <r>
    <s v="41799"/>
    <x v="2"/>
    <x v="12"/>
    <x v="617"/>
    <s v="Rural"/>
    <n v="6"/>
    <s v="G3"/>
    <n v="0"/>
    <n v="1569.1035420000001"/>
    <n v="12111.137967120001"/>
    <n v="16059.00333645"/>
    <n v="1813.5474079999999"/>
    <n v="93.055355349999999"/>
    <n v="16055.601501239998"/>
    <n v="3798.2796536799997"/>
    <n v="3483.6662453499998"/>
    <n v="1213.7211139499996"/>
    <n v="196.55022299999999"/>
    <n v="-660.24147219000042"/>
    <n v="2376.3314554499998"/>
    <n v="0"/>
    <n v="26556.320717999999"/>
    <n v="10134.01995"/>
    <s v="Si"/>
    <n v="67.631618530213586"/>
    <n v="80"/>
    <n v="1751"/>
    <n v="1906.6027633499998"/>
    <n v="14449.299677240002"/>
    <n v="13855.877165850003"/>
    <n v="13680.241509120002"/>
    <n v="16059.00333645"/>
    <n v="1912.6402062599993"/>
    <n v="16059.00333645"/>
    <n v="85.187363265995515"/>
    <n v="14.812636734004485"/>
    <n v="23.657037410816734"/>
    <n v="40.600974724278132"/>
    <n v="38.160481858961411"/>
    <n v="61.839518141038589"/>
    <n v="34.840338553386836"/>
    <n v="40"/>
    <n v="11.910080384121816"/>
    <n v="60"/>
    <n v="43.450625919864237"/>
    <n v="34.760500735891391"/>
    <n v="12.368381469786414"/>
    <n v="53.79621347000942"/>
    <n v="108.88650847230153"/>
    <n v="100"/>
    <n v="95.893070774047715"/>
    <n v="100"/>
    <n v="0"/>
    <n v="0"/>
    <n v="84.598737823336478"/>
    <n v="84.598737823336478"/>
    <n v="16.919747564667297"/>
    <n v="51.680248300558688"/>
    <n v="51.680248300558688"/>
    <s v="2. Riesgo (&gt;=40 y &lt;60)"/>
  </r>
  <r>
    <s v="41801"/>
    <x v="2"/>
    <x v="12"/>
    <x v="618"/>
    <s v="Rural"/>
    <n v="6"/>
    <s v="G4"/>
    <n v="0"/>
    <n v="1034.5287539999999"/>
    <n v="7869.9822157099998"/>
    <n v="10273.70760507"/>
    <n v="888.65481732000001"/>
    <n v="35.950740200000006"/>
    <n v="10048.16715918"/>
    <n v="2330.8472195200002"/>
    <n v="1999.65187042"/>
    <n v="671.43354141999976"/>
    <n v="53.743979000000003"/>
    <n v="-194.29105811000227"/>
    <n v="1482.1594689999999"/>
    <n v="0"/>
    <n v="19124.50864593"/>
    <n v="10276.272038290001"/>
    <s v="Si"/>
    <n v="61.523434960231747"/>
    <n v="80"/>
    <n v="924.15509999999995"/>
    <n v="924.60555751999993"/>
    <n v="9139.7803341800009"/>
    <n v="8448.5543471500005"/>
    <n v="8904.5109697099997"/>
    <n v="10273.70760507"/>
    <n v="1341.6123898899978"/>
    <n v="10273.70760507"/>
    <n v="86.672808999505577"/>
    <n v="13.327191000494423"/>
    <n v="23.196740087972554"/>
    <n v="37.656936837277279"/>
    <n v="53.733521883067851"/>
    <n v="46.266478116932149"/>
    <n v="33.577521735269563"/>
    <n v="40"/>
    <n v="13.05869741930286"/>
    <n v="60"/>
    <n v="39.45012119094077"/>
    <n v="31.560096952752616"/>
    <n v="18.476565039768253"/>
    <n v="80.363727420597641"/>
    <n v="100.04874263205387"/>
    <n v="100"/>
    <n v="92.437170678544376"/>
    <n v="100"/>
    <n v="0"/>
    <n v="0"/>
    <n v="93.454575806865876"/>
    <n v="93.454575806865876"/>
    <n v="18.690915161373177"/>
    <n v="50.251012114125793"/>
    <n v="50.251012114125793"/>
    <s v="2. Riesgo (&gt;=40 y &lt;60)"/>
  </r>
  <r>
    <s v="41807"/>
    <x v="2"/>
    <x v="12"/>
    <x v="619"/>
    <s v="Intermedio"/>
    <n v="6"/>
    <s v="G4"/>
    <n v="0"/>
    <n v="1462.9534209999999"/>
    <n v="20136.95905885"/>
    <n v="27066.30209008"/>
    <n v="2063.8087636300002"/>
    <n v="106.420524"/>
    <n v="25156.252242719998"/>
    <n v="5164.3420979900002"/>
    <n v="3666.7291796300001"/>
    <n v="1714.5888861500002"/>
    <n v="3.292332"/>
    <n v="2497.3655548800052"/>
    <n v="577.15146891999996"/>
    <n v="0"/>
    <n v="37573.570901999999"/>
    <n v="6491.2652260000004"/>
    <s v="NO"/>
    <n v="50.219404124806431"/>
    <n v="80"/>
    <n v="2047.1520350000001"/>
    <n v="2170.2292876300003"/>
    <n v="22616.796241720003"/>
    <n v="21359.419061020006"/>
    <n v="21599.912479849998"/>
    <n v="27066.30209008"/>
    <n v="3077.8093558000051"/>
    <n v="27066.30209008"/>
    <n v="79.803707237002001"/>
    <n v="20.196292762997999"/>
    <n v="20.529059925786505"/>
    <n v="33.326299731006294"/>
    <n v="17.276146690796637"/>
    <n v="82.723853309203363"/>
    <n v="46.760717853807108"/>
    <n v="70"/>
    <n v="11.371369999332288"/>
    <n v="60"/>
    <n v="53.249289160641524"/>
    <n v="42.599431328513219"/>
    <n v="0"/>
    <n v="0"/>
    <n v="106.01212076708315"/>
    <n v="100"/>
    <n v="94.440515945487547"/>
    <n v="100"/>
    <n v="0"/>
    <n v="0"/>
    <n v="66.666666666666671"/>
    <n v="66.666666666666671"/>
    <n v="13.333333333333336"/>
    <n v="55.932764661846555"/>
    <n v="55.932764661846555"/>
    <s v="2. Riesgo (&gt;=40 y &lt;60)"/>
  </r>
  <r>
    <s v="41872"/>
    <x v="2"/>
    <x v="12"/>
    <x v="620"/>
    <s v="Rural"/>
    <n v="6"/>
    <s v="G3"/>
    <n v="0"/>
    <n v="1195.234835"/>
    <n v="7621.9860070000004"/>
    <n v="10877.57426451"/>
    <n v="1251.4113188899998"/>
    <n v="138.11643136000001"/>
    <n v="12508.15020822"/>
    <n v="5254.2509466199999"/>
    <n v="2616.7481750500001"/>
    <n v="1159.5671038200001"/>
    <n v="56.605429999999998"/>
    <n v="956.96638306000023"/>
    <n v="58.473793000000001"/>
    <n v="300"/>
    <n v="30712.18462195"/>
    <n v="17454.749958529999"/>
    <s v="Si"/>
    <n v="54.854168434696938"/>
    <n v="80"/>
    <n v="913.92883600000005"/>
    <n v="1389.5277502500001"/>
    <n v="8463.4268102200003"/>
    <n v="7969.7951284000001"/>
    <n v="8817.2208420000006"/>
    <n v="10877.57426451"/>
    <n v="1072.0456060600002"/>
    <n v="11177.57426451"/>
    <n v="81.058705071476595"/>
    <n v="18.941294928523405"/>
    <n v="42.006618557930778"/>
    <n v="72.093120905457425"/>
    <n v="56.833306302981413"/>
    <n v="43.166693697018587"/>
    <n v="44.313286042431017"/>
    <n v="50"/>
    <n v="9.5910398865687725"/>
    <n v="80"/>
    <n v="52.840221906199886"/>
    <n v="42.272177524959915"/>
    <n v="25.145831565303062"/>
    <n v="100"/>
    <n v="152.03894389978521"/>
    <n v="0"/>
    <n v="94.16747266929849"/>
    <n v="100"/>
    <n v="0"/>
    <n v="0"/>
    <n v="66.666666666666671"/>
    <n v="66.666666666666671"/>
    <n v="13.333333333333336"/>
    <n v="55.60551085829325"/>
    <n v="55.60551085829325"/>
    <s v="2. Riesgo (&gt;=40 y &lt;60)"/>
  </r>
  <r>
    <s v="41885"/>
    <x v="2"/>
    <x v="12"/>
    <x v="621"/>
    <s v="Rural"/>
    <n v="6"/>
    <s v="G1"/>
    <n v="0"/>
    <n v="907.04254700000001"/>
    <n v="8813.7148572499991"/>
    <n v="15195.721587659998"/>
    <n v="4696.1218762600001"/>
    <n v="240.97215930000002"/>
    <n v="11592.955498179999"/>
    <n v="4031.0998677299999"/>
    <n v="6078.3737889600006"/>
    <n v="3214.9809669700007"/>
    <n v="16.556694"/>
    <n v="739.3732674899984"/>
    <n v="3372.9283628099997"/>
    <n v="0"/>
    <n v="146248.93043825001"/>
    <n v="10794.285499270001"/>
    <s v="Si"/>
    <n v="56.907232532488862"/>
    <n v="80"/>
    <n v="3740.7589710000002"/>
    <n v="4839.9279425600007"/>
    <n v="11592.955498180001"/>
    <n v="9525.9372959200027"/>
    <n v="9720.7574042499982"/>
    <n v="15195.721587659998"/>
    <n v="4128.8583242999985"/>
    <n v="15195.721587659998"/>
    <n v="63.970357367852422"/>
    <n v="36.029642632147578"/>
    <n v="34.771977416482365"/>
    <n v="40.907808201084912"/>
    <n v="7.3807620109930454"/>
    <n v="92.619237989006962"/>
    <n v="52.892123429613541"/>
    <n v="70"/>
    <n v="27.171189604137808"/>
    <n v="20"/>
    <n v="51.911337764447886"/>
    <n v="41.529070211558313"/>
    <n v="23.092767467511138"/>
    <n v="100"/>
    <n v="129.38358178330225"/>
    <n v="70"/>
    <n v="82.170049711788309"/>
    <n v="80"/>
    <n v="0"/>
    <n v="0"/>
    <n v="83.333333333333329"/>
    <n v="83.333333333333329"/>
    <n v="16.666666666666668"/>
    <n v="58.195736878224977"/>
    <n v="58.195736878224977"/>
    <s v="2. Riesgo (&gt;=40 y &lt;60)"/>
  </r>
  <r>
    <s v="44001"/>
    <x v="2"/>
    <x v="13"/>
    <x v="622"/>
    <s v="Ciudades y aglomeraciones"/>
    <n v="3"/>
    <s v="G1"/>
    <n v="1"/>
    <n v="4947.4905010000002"/>
    <n v="369533.15259204997"/>
    <n v="408451.95056211"/>
    <n v="29997.686073399997"/>
    <n v="804.13341559000003"/>
    <n v="392886.791447"/>
    <n v="31192.741372999997"/>
    <n v="35921.515635589996"/>
    <n v="14901.767839679993"/>
    <n v="532.160304"/>
    <n v="17352.709512200032"/>
    <n v="19492.86158072"/>
    <n v="0"/>
    <n v="689521.05975143006"/>
    <n v="269287.74873547"/>
    <s v="Si"/>
    <n v="68.644906411325067"/>
    <n v="80"/>
    <n v="35182.68635263"/>
    <n v="24431.41368899"/>
    <n v="370079.49325399997"/>
    <n v="355885.23379000003"/>
    <n v="374480.64309304999"/>
    <n v="408451.95056211"/>
    <n v="37377.731396920033"/>
    <n v="408451.95056211"/>
    <n v="91.682912170621577"/>
    <n v="8.3170878293784227"/>
    <n v="7.9393713537982"/>
    <n v="9.3403454364494571"/>
    <n v="39.054318200599596"/>
    <n v="60.945681799400404"/>
    <n v="41.48424022764717"/>
    <n v="50"/>
    <n v="9.1510718324348641"/>
    <n v="80"/>
    <n v="41.720623013045653"/>
    <n v="33.376498410436525"/>
    <n v="11.355093588674933"/>
    <n v="64.880648195234258"/>
    <n v="69.441581134874554"/>
    <n v="60"/>
    <n v="96.164537694538538"/>
    <n v="100"/>
    <n v="0"/>
    <n v="0"/>
    <n v="74.960216065078086"/>
    <n v="74.960216065078086"/>
    <n v="14.992043213015618"/>
    <n v="48.368541623452145"/>
    <n v="48.368541623452145"/>
    <s v="2. Riesgo (&gt;=40 y &lt;60)"/>
  </r>
  <r>
    <s v="44035"/>
    <x v="2"/>
    <x v="13"/>
    <x v="342"/>
    <s v="Intermedio"/>
    <n v="5"/>
    <s v="G1"/>
    <n v="0"/>
    <n v="1355.228985"/>
    <n v="21653.7048"/>
    <n v="46426.647578999997"/>
    <n v="23010.909312"/>
    <n v="33.338937000000001"/>
    <n v="125160.68937077999"/>
    <n v="89438.485021999993"/>
    <n v="24421.800268999999"/>
    <n v="14314.129057999999"/>
    <n v="223.875212"/>
    <n v="5771.1279572200001"/>
    <n v="494.21534500000001"/>
    <n v="1000"/>
    <n v="530024.71638100001"/>
    <n v="29431.393877999999"/>
    <s v="Si"/>
    <n v="69.766915241602504"/>
    <n v="80"/>
    <n v="20398"/>
    <n v="23044.248249"/>
    <n v="30547.84841078"/>
    <n v="26835.299017369998"/>
    <n v="23008.933785000001"/>
    <n v="46426.647578999997"/>
    <n v="6489.2185142199996"/>
    <n v="47426.647578999997"/>
    <n v="49.55975713268505"/>
    <n v="50.44024286731495"/>
    <n v="71.458926498115233"/>
    <n v="84.068502185747846"/>
    <n v="5.5528342298746116"/>
    <n v="94.447165770125395"/>
    <n v="58.612096161353627"/>
    <n v="80"/>
    <n v="13.682642239071848"/>
    <n v="60"/>
    <n v="73.791182164637647"/>
    <n v="59.032945731710122"/>
    <n v="10.233084758397496"/>
    <n v="40.925170925410065"/>
    <n v="112.97307701245219"/>
    <n v="80"/>
    <n v="87.846772893832082"/>
    <n v="80"/>
    <n v="0.13711987452402363"/>
    <n v="0"/>
    <n v="66.975056975136695"/>
    <n v="67.112176849660713"/>
    <n v="13.422435369932144"/>
    <n v="72.427957126737454"/>
    <n v="72.45538110164226"/>
    <s v="4. Solvente (&gt;=70 y &lt;80)"/>
  </r>
  <r>
    <s v="44078"/>
    <x v="2"/>
    <x v="13"/>
    <x v="623"/>
    <s v="Rural"/>
    <n v="6"/>
    <s v="G3"/>
    <n v="0"/>
    <n v="1774.598436"/>
    <n v="25737.426320999999"/>
    <n v="35450.767687"/>
    <n v="4573.7659489999996"/>
    <n v="1395.803995"/>
    <n v="49322.758532000007"/>
    <n v="13309.680742"/>
    <n v="7999.3988520000003"/>
    <n v="4377.7957220000008"/>
    <n v="0"/>
    <n v="-882.78774200000043"/>
    <n v="4707.349459"/>
    <n v="0"/>
    <n v="261990.63952001999"/>
    <n v="43512.313878480003"/>
    <s v="NO"/>
    <n v="53.944365971556934"/>
    <n v="80"/>
    <n v="5368.03"/>
    <n v="5969.5699439999999"/>
    <n v="32711.952299"/>
    <n v="30467.279216999999"/>
    <n v="27512.024756999999"/>
    <n v="35450.767687"/>
    <n v="3824.5617169999996"/>
    <n v="35450.767687"/>
    <n v="77.606287682985254"/>
    <n v="22.393712317014746"/>
    <n v="26.984866901482896"/>
    <n v="46.312303606713186"/>
    <n v="16.608346755516436"/>
    <n v="83.391653244483564"/>
    <n v="54.726558870176468"/>
    <n v="70"/>
    <n v="10.788374883070553"/>
    <n v="60"/>
    <n v="56.419533833642298"/>
    <n v="45.135627066913841"/>
    <n v="0"/>
    <n v="0"/>
    <n v="111.20597209777144"/>
    <n v="80"/>
    <n v="93.138064455820867"/>
    <n v="100"/>
    <n v="0"/>
    <n v="0"/>
    <n v="60"/>
    <n v="60"/>
    <n v="12"/>
    <n v="57.135627066913841"/>
    <n v="57.135627066913841"/>
    <s v="2. Riesgo (&gt;=40 y &lt;60)"/>
  </r>
  <r>
    <s v="44090"/>
    <x v="2"/>
    <x v="13"/>
    <x v="624"/>
    <s v="Rural disperso"/>
    <n v="6"/>
    <s v="G4"/>
    <n v="0"/>
    <n v="1729.952031"/>
    <n v="32560.548351000001"/>
    <n v="42416.453106000001"/>
    <n v="6295.0643880000007"/>
    <n v="430.98527300000001"/>
    <n v="56505.385274"/>
    <n v="24203.688855"/>
    <n v="8705.3520150000004"/>
    <n v="4593.0656580000004"/>
    <n v="343.68356899999998"/>
    <n v="2262.1199980000019"/>
    <n v="8021.7311149999996"/>
    <n v="0"/>
    <n v="93671.56349457"/>
    <n v="22823.097195779999"/>
    <s v="Si"/>
    <n v="71.335105922031161"/>
    <n v="80"/>
    <n v="7221.6360000000004"/>
    <n v="6342.6602240000002"/>
    <n v="36042.046751000002"/>
    <n v="34285.46615"/>
    <n v="34290.500381999998"/>
    <n v="42416.453106000001"/>
    <n v="10627.534682000001"/>
    <n v="42416.453106000001"/>
    <n v="80.842451150516993"/>
    <n v="19.157548849483007"/>
    <n v="42.834304620053473"/>
    <n v="69.536007966153335"/>
    <n v="24.365022152217005"/>
    <n v="75.634977847782991"/>
    <n v="52.761400688746306"/>
    <n v="70"/>
    <n v="25.055217736950969"/>
    <n v="20"/>
    <n v="50.865706932683871"/>
    <n v="40.692565546147101"/>
    <n v="8.6648940779688388"/>
    <n v="37.687913544073581"/>
    <n v="87.82857823351938"/>
    <n v="80"/>
    <n v="95.126301752129933"/>
    <n v="100"/>
    <n v="0"/>
    <n v="0"/>
    <n v="72.562637848024522"/>
    <n v="72.562637848024522"/>
    <n v="14.512527569604906"/>
    <n v="55.205093115752007"/>
    <n v="55.205093115752007"/>
    <s v="2. Riesgo (&gt;=40 y &lt;60)"/>
  </r>
  <r>
    <s v="44098"/>
    <x v="2"/>
    <x v="13"/>
    <x v="625"/>
    <s v="Intermedio"/>
    <n v="6"/>
    <s v="G5"/>
    <n v="0"/>
    <n v="1781.919144"/>
    <n v="12367.065387000001"/>
    <n v="15461.232061639999"/>
    <n v="1236.0012280000001"/>
    <n v="9.3567180000000008"/>
    <n v="13755.653777180001"/>
    <n v="1836.9572630000002"/>
    <n v="3027.27709"/>
    <n v="1325.35661648"/>
    <n v="53.5"/>
    <n v="1658.448060939998"/>
    <n v="0"/>
    <n v="0"/>
    <n v="90985.473762419992"/>
    <n v="11020.171654899999"/>
    <s v="Si"/>
    <n v="59.634717827321253"/>
    <n v="80"/>
    <n v="949"/>
    <n v="1245.3579460000001"/>
    <n v="12100.863527179999"/>
    <n v="11280.944500970001"/>
    <n v="14148.984531"/>
    <n v="15461.232061639999"/>
    <n v="1711.948060939998"/>
    <n v="15461.232061639999"/>
    <n v="91.512658723390203"/>
    <n v="8.4873412766097971"/>
    <n v="13.354198155578969"/>
    <n v="21.086162424349084"/>
    <n v="12.112012169850013"/>
    <n v="87.887987830149982"/>
    <n v="43.780485798873471"/>
    <n v="50"/>
    <n v="11.072520314777609"/>
    <n v="60"/>
    <n v="45.492298306221777"/>
    <n v="36.393838644977421"/>
    <n v="20.365282172678747"/>
    <n v="88.578693163263367"/>
    <n v="131.22844531085354"/>
    <n v="60"/>
    <n v="93.224293255036216"/>
    <n v="100"/>
    <n v="0"/>
    <n v="0"/>
    <n v="82.85956438775446"/>
    <n v="82.85956438775446"/>
    <n v="16.571912877550893"/>
    <n v="52.965751522528315"/>
    <n v="52.965751522528315"/>
    <s v="2. Riesgo (&gt;=40 y &lt;60)"/>
  </r>
  <r>
    <s v="44110"/>
    <x v="2"/>
    <x v="13"/>
    <x v="626"/>
    <s v="Rural"/>
    <n v="6"/>
    <s v="G2"/>
    <n v="0"/>
    <n v="1905.413767"/>
    <n v="9830.3511254699988"/>
    <n v="13125.93607462"/>
    <n v="1070.0051928799999"/>
    <n v="13.663392999999999"/>
    <n v="37329.658852820001"/>
    <n v="27004.997654029998"/>
    <n v="2990.9930928799999"/>
    <n v="1399.5328828200002"/>
    <n v="0"/>
    <n v="-2009.7267282600023"/>
    <n v="2813.3607638799999"/>
    <n v="0"/>
    <n v="83405.996054759991"/>
    <n v="8421.4301879899995"/>
    <s v="Si"/>
    <n v="55.482095184867916"/>
    <n v="80"/>
    <n v="682.61900000000003"/>
    <n v="1083.6685858800001"/>
    <n v="13544.20259282"/>
    <n v="12379.216330219999"/>
    <n v="11735.764892469999"/>
    <n v="13125.93607462"/>
    <n v="803.63403561999758"/>
    <n v="13125.93607462"/>
    <n v="89.408974916173761"/>
    <n v="10.591025083826239"/>
    <n v="72.341935297353928"/>
    <n v="86.034425720607175"/>
    <n v="10.096912196169843"/>
    <n v="89.903087803830161"/>
    <n v="46.791578561366812"/>
    <n v="70"/>
    <n v="6.1224893299144236"/>
    <n v="80"/>
    <n v="67.305707721652723"/>
    <n v="53.844566177322179"/>
    <n v="24.517904815132084"/>
    <n v="100"/>
    <n v="158.75160021622605"/>
    <n v="0"/>
    <n v="91.39863528608484"/>
    <n v="100"/>
    <n v="0"/>
    <n v="0"/>
    <n v="66.666666666666671"/>
    <n v="66.666666666666671"/>
    <n v="13.333333333333336"/>
    <n v="67.177899510655521"/>
    <n v="67.177899510655521"/>
    <s v="3. Vulnerable (&gt;=60 y &lt;70)"/>
  </r>
  <r>
    <s v="44279"/>
    <x v="2"/>
    <x v="13"/>
    <x v="627"/>
    <s v="Intermedio"/>
    <n v="6"/>
    <s v="G4"/>
    <n v="0"/>
    <n v="1228.6527490000001"/>
    <n v="30360.254055000001"/>
    <n v="37870.787804"/>
    <n v="5326.149676"/>
    <n v="209.04870199999999"/>
    <n v="34434.910060000002"/>
    <n v="3479.7269109999997"/>
    <n v="6810.9296480000003"/>
    <n v="4002.2018010000002"/>
    <n v="156.683019"/>
    <n v="1776.736825"/>
    <n v="1844.4398699999999"/>
    <n v="0.01"/>
    <n v="185994.188066"/>
    <n v="35274.238923999997"/>
    <s v="NO"/>
    <n v="54.353861815995195"/>
    <n v="80"/>
    <n v="3525.018"/>
    <n v="5535.198378"/>
    <n v="33285.323131999998"/>
    <n v="32651.572049999999"/>
    <n v="31588.906804000002"/>
    <n v="37870.787804"/>
    <n v="3777.8597140000002"/>
    <n v="37870.797804000002"/>
    <n v="83.412330811516711"/>
    <n v="16.587669188483289"/>
    <n v="10.105230142715232"/>
    <n v="16.404547008210123"/>
    <n v="18.965237188746425"/>
    <n v="81.034762811253572"/>
    <n v="58.761461472080086"/>
    <n v="80"/>
    <n v="9.9756538891847004"/>
    <n v="80"/>
    <n v="54.805395801589398"/>
    <n v="43.844316641271519"/>
    <n v="0"/>
    <n v="0"/>
    <n v="157.02610250500848"/>
    <n v="0"/>
    <n v="98.096004417662641"/>
    <n v="100"/>
    <n v="0"/>
    <n v="0"/>
    <n v="33.333333333333336"/>
    <n v="33.333333333333336"/>
    <n v="6.6666666666666679"/>
    <n v="50.51098330793819"/>
    <n v="50.51098330793819"/>
    <s v="2. Riesgo (&gt;=40 y &lt;60)"/>
  </r>
  <r>
    <s v="44378"/>
    <x v="2"/>
    <x v="13"/>
    <x v="628"/>
    <s v="Intermedio"/>
    <n v="6"/>
    <s v="G2"/>
    <n v="0"/>
    <n v="1686.0155500000001"/>
    <n v="16638.199317999999"/>
    <n v="23007.931375"/>
    <n v="3836.3237180000001"/>
    <n v="518.06414800000005"/>
    <n v="41072.672315000003"/>
    <n v="20811.081977000002"/>
    <n v="6043.4367050000001"/>
    <n v="2185.9748170000003"/>
    <n v="508.69523099999998"/>
    <n v="-384.45556700000452"/>
    <n v="1150.442356"/>
    <n v="0"/>
    <n v="235914.61806030999"/>
    <n v="15973.517591190001"/>
    <s v="NO"/>
    <n v="71.650181041323023"/>
    <n v="80"/>
    <n v="4291.6054240000003"/>
    <n v="4354.387866"/>
    <n v="19534.925053999999"/>
    <n v="19270.888063999999"/>
    <n v="18324.214867999999"/>
    <n v="23007.931375"/>
    <n v="1274.6820199999954"/>
    <n v="23007.931375"/>
    <n v="79.643035131401504"/>
    <n v="20.356964868598496"/>
    <n v="50.668926086408213"/>
    <n v="60.259266493295939"/>
    <n v="6.7708892829635836"/>
    <n v="93.22911071703642"/>
    <n v="36.171055042099596"/>
    <n v="50"/>
    <n v="5.5401852484010874"/>
    <n v="80"/>
    <n v="60.769068415786172"/>
    <n v="48.615254732628941"/>
    <n v="0"/>
    <n v="0"/>
    <n v="101.46291272839065"/>
    <n v="100"/>
    <n v="98.648384934827604"/>
    <n v="100"/>
    <n v="0"/>
    <n v="0"/>
    <n v="66.666666666666671"/>
    <n v="66.666666666666671"/>
    <n v="13.333333333333336"/>
    <n v="61.948588065962277"/>
    <n v="61.948588065962277"/>
    <s v="3. Vulnerable (&gt;=60 y &lt;70)"/>
  </r>
  <r>
    <s v="44420"/>
    <x v="2"/>
    <x v="13"/>
    <x v="629"/>
    <s v="Rural"/>
    <n v="6"/>
    <s v="G2"/>
    <n v="0"/>
    <n v="1472.8828149999999"/>
    <n v="4554.3933870000001"/>
    <n v="6941.3984249999994"/>
    <n v="706.230952"/>
    <n v="0.34200000000000003"/>
    <n v="29710.367122000003"/>
    <n v="24981.923666000002"/>
    <n v="2179.4557669999999"/>
    <n v="649.08702399999993"/>
    <n v="171.21629100000001"/>
    <n v="-226.5467520000002"/>
    <n v="415.29475200000002"/>
    <n v="0"/>
    <n v="58438.988208000002"/>
    <n v="10237.278192"/>
    <s v="NO"/>
    <n v="54.980037028408766"/>
    <n v="80"/>
    <n v="636.32399999999996"/>
    <n v="706.57295199999999"/>
    <n v="5637.5764339999996"/>
    <n v="5286.555378"/>
    <n v="6027.276202"/>
    <n v="6941.3984249999994"/>
    <n v="359.96429099999983"/>
    <n v="6941.3984249999994"/>
    <n v="86.830863652665215"/>
    <n v="13.169136347334785"/>
    <n v="84.084870319563734"/>
    <n v="100.00000000000001"/>
    <n v="17.517890890860031"/>
    <n v="82.482109109139969"/>
    <n v="29.782069167362"/>
    <n v="40"/>
    <n v="5.1857604038915239"/>
    <n v="80"/>
    <n v="63.130249091294942"/>
    <n v="50.504199273035958"/>
    <n v="0"/>
    <n v="0"/>
    <n v="111.03980865093882"/>
    <n v="80"/>
    <n v="93.773546840393948"/>
    <n v="100"/>
    <n v="0"/>
    <n v="0"/>
    <n v="60"/>
    <n v="60"/>
    <n v="12"/>
    <n v="62.504199273035958"/>
    <n v="62.504199273035958"/>
    <s v="3. Vulnerable (&gt;=60 y &lt;70)"/>
  </r>
  <r>
    <s v="44430"/>
    <x v="2"/>
    <x v="13"/>
    <x v="630"/>
    <s v="Ciudades y aglomeraciones"/>
    <n v="4"/>
    <s v="G3"/>
    <n v="0"/>
    <n v="6634.0513300000002"/>
    <n v="320913.434289"/>
    <n v="345917.39424200001"/>
    <n v="16367.693574999999"/>
    <n v="423.86328700000001"/>
    <n v="333384.10969499999"/>
    <n v="12635.565005"/>
    <n v="23425.608192"/>
    <n v="12892.347454999999"/>
    <n v="0"/>
    <n v="8123.7943680000026"/>
    <n v="8281.0439370000004"/>
    <n v="0"/>
    <n v="323916.82942999998"/>
    <n v="129258.564283"/>
    <s v="Si"/>
    <n v="39.109326136005045"/>
    <n v="80"/>
    <n v="12177.4"/>
    <n v="16791.556862000001"/>
    <n v="327260.33913699997"/>
    <n v="321715.43422599998"/>
    <n v="327547.48561899998"/>
    <n v="345917.39424200001"/>
    <n v="16404.838305000005"/>
    <n v="345917.39424200001"/>
    <n v="94.689510001873842"/>
    <n v="5.3104899981261582"/>
    <n v="3.7900921602291668"/>
    <n v="6.5046790655954974"/>
    <n v="39.904862155652033"/>
    <n v="60.095137844347967"/>
    <n v="55.035273147797383"/>
    <n v="80"/>
    <n v="4.7424149748085114"/>
    <n v="100"/>
    <n v="50.382061381613923"/>
    <n v="40.305649105291138"/>
    <n v="40.890673863994955"/>
    <n v="100"/>
    <n v="137.89114968712533"/>
    <n v="60"/>
    <n v="98.305659364155716"/>
    <n v="100"/>
    <n v="0.20846046312641819"/>
    <n v="0"/>
    <n v="86.666666666666671"/>
    <n v="86.875127129793086"/>
    <n v="17.375025425958619"/>
    <n v="57.638982438624474"/>
    <n v="57.680674531249757"/>
    <s v="2. Riesgo (&gt;=40 y &lt;60)"/>
  </r>
  <r>
    <s v="44560"/>
    <x v="2"/>
    <x v="13"/>
    <x v="631"/>
    <s v="Intermedio"/>
    <n v="4"/>
    <s v="G5"/>
    <n v="0"/>
    <n v="3710.6589629999999"/>
    <n v="75411.444459000006"/>
    <n v="83633.845117000004"/>
    <n v="3767.409341"/>
    <n v="21.772078"/>
    <n v="84246.870739999998"/>
    <n v="13389.635467"/>
    <n v="7499.8403820000003"/>
    <n v="3292.4077150000003"/>
    <n v="0"/>
    <n v="1644.4796050000004"/>
    <n v="7234.1589050000002"/>
    <n v="0"/>
    <n v="263097.26441592997"/>
    <n v="117986.76229262"/>
    <s v="Si"/>
    <n v="62.347262728309488"/>
    <n v="80"/>
    <n v="3628.6449259999999"/>
    <n v="3789.181419"/>
    <n v="77781.932845000003"/>
    <n v="76822.527684000001"/>
    <n v="79122.103422"/>
    <n v="83633.845117000004"/>
    <n v="8878.6385100000007"/>
    <n v="83633.845117000004"/>
    <n v="94.605363787007178"/>
    <n v="5.3946362129928218"/>
    <n v="15.893332713000897"/>
    <n v="25.095433746469528"/>
    <n v="44.845301814349142"/>
    <n v="55.154698185650858"/>
    <n v="43.899703824390009"/>
    <n v="50"/>
    <n v="10.616083115130223"/>
    <n v="60"/>
    <n v="39.128953629022639"/>
    <n v="31.303162903218112"/>
    <n v="17.652737271690512"/>
    <n v="100"/>
    <n v="104.42414444713845"/>
    <n v="100"/>
    <n v="98.76654497270998"/>
    <n v="100"/>
    <n v="0"/>
    <n v="0"/>
    <n v="100"/>
    <n v="100"/>
    <n v="20"/>
    <n v="51.303162903218109"/>
    <n v="51.303162903218109"/>
    <s v="2. Riesgo (&gt;=40 y &lt;60)"/>
  </r>
  <r>
    <s v="44650"/>
    <x v="2"/>
    <x v="13"/>
    <x v="632"/>
    <s v="Intermedio"/>
    <n v="6"/>
    <s v="G4"/>
    <n v="0"/>
    <n v="1491.937142"/>
    <n v="36866.968332999997"/>
    <n v="48209.282302"/>
    <n v="8129.3521060000003"/>
    <n v="153.17586299999999"/>
    <n v="54247.823756999998"/>
    <n v="16217.263747999999"/>
    <n v="9950.8118380000014"/>
    <n v="6885.4104210000014"/>
    <n v="104.215592"/>
    <n v="3744.3923379999978"/>
    <n v="1091.9996289999999"/>
    <n v="0"/>
    <n v="151521.95383700001"/>
    <n v="60303.354905"/>
    <s v="Si"/>
    <n v="42.594160362014158"/>
    <n v="80"/>
    <n v="5690.85"/>
    <n v="8282.5279690000007"/>
    <n v="41399.488547000001"/>
    <n v="39328.018879000003"/>
    <n v="38358.905475"/>
    <n v="48209.282302"/>
    <n v="4940.6075589999982"/>
    <n v="48209.282302"/>
    <n v="79.567468427980828"/>
    <n v="20.432531572019172"/>
    <n v="29.894772960191542"/>
    <n v="48.53033542029354"/>
    <n v="39.798427473995908"/>
    <n v="60.201572526004092"/>
    <n v="69.194459036056799"/>
    <n v="100"/>
    <n v="10.248249555034411"/>
    <n v="60"/>
    <n v="57.832887903663355"/>
    <n v="46.266310322930686"/>
    <n v="37.405839637985842"/>
    <n v="100"/>
    <n v="145.54114005816353"/>
    <n v="50"/>
    <n v="94.996388262989527"/>
    <n v="100"/>
    <n v="0.34389792979028433"/>
    <n v="0"/>
    <n v="83.333333333333329"/>
    <n v="83.677231263123616"/>
    <n v="16.735446252624723"/>
    <n v="62.93297698959735"/>
    <n v="63.001756575555405"/>
    <s v="3. Vulnerable (&gt;=60 y &lt;70)"/>
  </r>
  <r>
    <s v="44847"/>
    <x v="2"/>
    <x v="13"/>
    <x v="633"/>
    <s v="Rural disperso"/>
    <n v="4"/>
    <s v="G5"/>
    <n v="0"/>
    <n v="4550.8975870000004"/>
    <n v="290480.76669900003"/>
    <n v="316550.77309348003"/>
    <n v="15460.459455"/>
    <n v="4376.5240430000003"/>
    <n v="326462.21833199996"/>
    <n v="39431.211386000003"/>
    <n v="24387.881085000001"/>
    <n v="10630.183155999999"/>
    <n v="0"/>
    <n v="1197.6391834800015"/>
    <n v="15801.15076022"/>
    <n v="0"/>
    <n v="474986.67846653005"/>
    <n v="39327.455963940003"/>
    <s v="Si"/>
    <n v="51.888085478508714"/>
    <n v="80"/>
    <n v="19826.069818"/>
    <n v="19836.983498000001"/>
    <n v="301595.43598100002"/>
    <n v="283922.53678600001"/>
    <n v="295031.66428600001"/>
    <n v="316550.77309348003"/>
    <n v="16998.789943700001"/>
    <n v="316550.77309348003"/>
    <n v="93.202004026973185"/>
    <n v="6.7979959730268149"/>
    <n v="12.078338371731556"/>
    <n v="19.071590952555983"/>
    <n v="8.2796966203150504"/>
    <n v="91.72030337968495"/>
    <n v="43.587973546985161"/>
    <n v="50"/>
    <n v="5.3700042421567931"/>
    <n v="80"/>
    <n v="49.517978061053547"/>
    <n v="39.614382448842839"/>
    <n v="28.111914521491286"/>
    <n v="100"/>
    <n v="100.05504711776054"/>
    <n v="100"/>
    <n v="94.140196738218094"/>
    <n v="100"/>
    <n v="0"/>
    <n v="0"/>
    <n v="100"/>
    <n v="100"/>
    <n v="20"/>
    <n v="59.614382448842839"/>
    <n v="59.614382448842839"/>
    <s v="2. Riesgo (&gt;=40 y &lt;60)"/>
  </r>
  <r>
    <s v="44855"/>
    <x v="2"/>
    <x v="13"/>
    <x v="634"/>
    <s v="Intermedio"/>
    <n v="6"/>
    <s v="G4"/>
    <n v="0"/>
    <n v="1782.4250320000001"/>
    <n v="11338.742566000001"/>
    <n v="14447.582826"/>
    <n v="1192.1999679999999"/>
    <n v="7.7144339999999998"/>
    <n v="15230.398472999999"/>
    <n v="3569.3943329999997"/>
    <n v="2982.339434"/>
    <n v="937.74797199999989"/>
    <n v="218.19353599999999"/>
    <n v="-492.7109789999995"/>
    <n v="1643.829868"/>
    <n v="0"/>
    <n v="38559.697472"/>
    <n v="25587.222679999999"/>
    <s v="Si"/>
    <n v="71.120485118883039"/>
    <n v="80"/>
    <n v="780.01900000000001"/>
    <n v="1199.9144020000001"/>
    <n v="12895.702343000001"/>
    <n v="11932.878537000001"/>
    <n v="13121.167598"/>
    <n v="14447.582826"/>
    <n v="1369.3124250000005"/>
    <n v="14447.582826"/>
    <n v="90.819120097979507"/>
    <n v="9.180879902020493"/>
    <n v="23.435987832673693"/>
    <n v="38.045324911485302"/>
    <n v="66.35742590714068"/>
    <n v="33.64257409285932"/>
    <n v="31.44336829367089"/>
    <n v="40"/>
    <n v="9.4777959849157156"/>
    <n v="80"/>
    <n v="40.173755781273016"/>
    <n v="32.139004625018416"/>
    <n v="8.8795148811169611"/>
    <n v="38.621405656155133"/>
    <n v="153.83143256766823"/>
    <n v="0"/>
    <n v="92.533762176027295"/>
    <n v="100"/>
    <n v="0"/>
    <n v="0"/>
    <n v="46.207135218718378"/>
    <n v="46.207135218718378"/>
    <n v="9.2414270437436752"/>
    <n v="41.380431668762093"/>
    <n v="41.380431668762093"/>
    <s v="2. Riesgo (&gt;=40 y &lt;60)"/>
  </r>
  <r>
    <s v="44874"/>
    <x v="2"/>
    <x v="13"/>
    <x v="192"/>
    <s v="Intermedio"/>
    <n v="6"/>
    <s v="G4"/>
    <n v="0"/>
    <n v="1058.5306189999999"/>
    <n v="22538.837834000002"/>
    <n v="25337.529129000002"/>
    <n v="1067.2089550000001"/>
    <n v="34.854132999999997"/>
    <n v="23902.360818000001"/>
    <n v="1800.6802339999999"/>
    <n v="2160.593707"/>
    <n v="377.59869500000013"/>
    <n v="94.800310999999994"/>
    <n v="804.15144800000053"/>
    <n v="10372.713437"/>
    <n v="0"/>
    <n v="49416.036762000003"/>
    <n v="16663.303797"/>
    <s v="Si"/>
    <n v="68.54825755680298"/>
    <n v="80"/>
    <n v="1938.02"/>
    <n v="1102.0630880000001"/>
    <n v="22750.382668999999"/>
    <n v="22724.132668999999"/>
    <n v="23597.368453000003"/>
    <n v="25337.529129000002"/>
    <n v="11271.665196000002"/>
    <n v="25337.529129000002"/>
    <n v="93.132082188675994"/>
    <n v="6.8679178113240056"/>
    <n v="7.5334827706390115"/>
    <n v="12.229644501028888"/>
    <n v="33.720437511520075"/>
    <n v="66.279562488479925"/>
    <n v="17.476617365710034"/>
    <n v="30"/>
    <n v="44.486047311926114"/>
    <n v="0"/>
    <n v="23.075424960166565"/>
    <n v="18.460339968133251"/>
    <n v="11.45174244319702"/>
    <n v="49.809296598969844"/>
    <n v="56.86541356642347"/>
    <n v="50"/>
    <n v="99.884617325422965"/>
    <n v="100"/>
    <n v="0"/>
    <n v="0"/>
    <n v="66.603098866323279"/>
    <n v="66.603098866323279"/>
    <n v="13.320619773264657"/>
    <n v="31.780959741397908"/>
    <n v="31.780959741397908"/>
    <s v="1. Deterioro (&lt;40)"/>
  </r>
  <r>
    <s v="47001"/>
    <x v="2"/>
    <x v="14"/>
    <x v="635"/>
    <s v="Ciudades y aglomeraciones"/>
    <n v="1"/>
    <s v="G1"/>
    <n v="1"/>
    <n v="982.83964600000002"/>
    <n v="596409.70996709995"/>
    <n v="849526.6522055699"/>
    <n v="202344.63905204"/>
    <n v="21977.678658459998"/>
    <n v="719067.94367184001"/>
    <n v="62431.597598930006"/>
    <n v="225397.2356215"/>
    <n v="88801.015784210002"/>
    <n v="5505.7337962799993"/>
    <n v="3932.9285614398541"/>
    <n v="109246.61377042999"/>
    <n v="9250"/>
    <n v="2372538.64122074"/>
    <n v="686570.63659740007"/>
    <s v="NO"/>
    <n v="58.537032471124135"/>
    <n v="65"/>
    <n v="265668.475095"/>
    <n v="185424.19936863001"/>
    <n v="708997.50380684005"/>
    <n v="667229.69240200985"/>
    <n v="597392.54961309989"/>
    <n v="849526.6522055699"/>
    <n v="118685.27612814984"/>
    <n v="858776.6522055699"/>
    <n v="70.320636564153588"/>
    <n v="29.679363435846412"/>
    <n v="8.6822946493943309"/>
    <n v="10.214364285603503"/>
    <n v="28.938227798226269"/>
    <n v="71.061772201773735"/>
    <n v="39.39756205942551"/>
    <n v="50"/>
    <n v="13.820272805895929"/>
    <n v="60"/>
    <n v="44.191099984644737"/>
    <n v="35.352879987715788"/>
    <n v="0"/>
    <n v="0"/>
    <n v="69.795333941042287"/>
    <n v="60"/>
    <n v="94.108891613783527"/>
    <n v="100"/>
    <n v="0"/>
    <n v="0"/>
    <n v="53.333333333333336"/>
    <n v="53.333333333333336"/>
    <n v="10.666666666666668"/>
    <n v="46.019546654382452"/>
    <n v="46.019546654382452"/>
    <s v="2. Riesgo (&gt;=40 y &lt;60)"/>
  </r>
  <r>
    <s v="47030"/>
    <x v="2"/>
    <x v="14"/>
    <x v="636"/>
    <s v="Rural"/>
    <n v="6"/>
    <s v="G5"/>
    <n v="0"/>
    <n v="1718.128518"/>
    <n v="12411.06588154"/>
    <n v="15246.409091219999"/>
    <n v="800.00060699999995"/>
    <n v="57.733307000000003"/>
    <n v="14222.945522529999"/>
    <n v="2725.06299898"/>
    <n v="2575.8624319999999"/>
    <n v="591.99871951"/>
    <n v="140.05809400000001"/>
    <n v="1114.8096102"/>
    <n v="727.09417155999995"/>
    <n v="0"/>
    <n v="20699.032434189998"/>
    <n v="4448.0304279100001"/>
    <s v="Si"/>
    <n v="61.885551659095441"/>
    <n v="80"/>
    <n v="891.99287800000002"/>
    <n v="857.73391400000003"/>
    <n v="12147.735768529999"/>
    <n v="11839.32255452"/>
    <n v="14129.19439954"/>
    <n v="15246.409091219999"/>
    <n v="1981.9618757599999"/>
    <n v="15246.409091219999"/>
    <n v="92.672276566923728"/>
    <n v="7.3277234330762724"/>
    <n v="19.159624809525823"/>
    <n v="30.252880481219311"/>
    <n v="21.48907414900653"/>
    <n v="78.510925850993473"/>
    <n v="22.982544104669021"/>
    <n v="30"/>
    <n v="12.999532308898619"/>
    <n v="60"/>
    <n v="41.218305953057808"/>
    <n v="32.974644762446246"/>
    <n v="18.114448340904559"/>
    <n v="78.788702646279859"/>
    <n v="96.159278303116679"/>
    <n v="100"/>
    <n v="97.461146505927658"/>
    <n v="100"/>
    <n v="0"/>
    <n v="0"/>
    <n v="92.929567548759948"/>
    <n v="92.929567548759948"/>
    <n v="18.58591350975199"/>
    <n v="51.560558272198236"/>
    <n v="51.560558272198236"/>
    <s v="2. Riesgo (&gt;=40 y &lt;60)"/>
  </r>
  <r>
    <s v="47053"/>
    <x v="2"/>
    <x v="14"/>
    <x v="637"/>
    <s v="Intermedio"/>
    <n v="6"/>
    <s v="G5"/>
    <n v="0"/>
    <n v="2123.5422979999998"/>
    <n v="27125.19568203"/>
    <n v="33850.169395769997"/>
    <n v="3066.9150303199999"/>
    <n v="118.700492"/>
    <n v="40469.367721050003"/>
    <n v="12725.728830550001"/>
    <n v="5309.1578203199997"/>
    <n v="2070.3401029799998"/>
    <n v="300.44191849000003"/>
    <n v="-5379.2151026200081"/>
    <n v="2156.92564468"/>
    <n v="0"/>
    <n v="105272.24010149001"/>
    <n v="37592.160563389996"/>
    <s v="Si"/>
    <n v="64.960345656397848"/>
    <n v="80"/>
    <n v="3721.4764169999999"/>
    <n v="2042.3510213200002"/>
    <n v="35990.566781050002"/>
    <n v="28776.17235053"/>
    <n v="29248.73798003"/>
    <n v="33850.169395769997"/>
    <n v="-2921.8475394500083"/>
    <n v="33850.169395769997"/>
    <n v="86.406474478928303"/>
    <n v="13.593525521071697"/>
    <n v="31.445336428942419"/>
    <n v="49.651911983346949"/>
    <n v="35.709471487591074"/>
    <n v="64.290528512408926"/>
    <n v="38.99564060906394"/>
    <n v="50"/>
    <n v="-8.6317072901122014"/>
    <n v="80"/>
    <n v="51.50719320336551"/>
    <n v="41.205754562692412"/>
    <n v="15.039654343602152"/>
    <n v="65.414901501865415"/>
    <n v="54.880128004852551"/>
    <n v="50"/>
    <n v="79.954762939941887"/>
    <n v="70"/>
    <n v="0"/>
    <n v="0"/>
    <n v="61.804967167288474"/>
    <n v="61.804967167288474"/>
    <n v="12.360993433457695"/>
    <n v="53.566747996150106"/>
    <n v="53.566747996150106"/>
    <s v="2. Riesgo (&gt;=40 y &lt;60)"/>
  </r>
  <r>
    <s v="47058"/>
    <x v="2"/>
    <x v="14"/>
    <x v="638"/>
    <s v="Rural"/>
    <n v="6"/>
    <s v="G4"/>
    <n v="0"/>
    <n v="1873.8343285899998"/>
    <n v="29039.059837080003"/>
    <n v="35623.35323945"/>
    <n v="3698.3342976400004"/>
    <n v="552.54333234000001"/>
    <n v="34949.576576179999"/>
    <n v="7171.2652703399999"/>
    <n v="6124.7119585700002"/>
    <n v="2288.6247179800002"/>
    <n v="184.59555700000001"/>
    <n v="1766.2695156800037"/>
    <n v="0"/>
    <n v="0"/>
    <n v="63200.837477010005"/>
    <n v="41519.309035190003"/>
    <s v="Si"/>
    <n v="63.86189769312805"/>
    <n v="80"/>
    <n v="3829.2"/>
    <n v="4250.8776299800002"/>
    <n v="30020.996483180003"/>
    <n v="29024.206115880006"/>
    <n v="30912.894165670004"/>
    <n v="35623.35323945"/>
    <n v="1950.8650726800038"/>
    <n v="35623.35323945"/>
    <n v="86.777047511171574"/>
    <n v="13.222952488828426"/>
    <n v="20.518890278137448"/>
    <n v="33.309790610426177"/>
    <n v="65.694238704183476"/>
    <n v="34.305761295816524"/>
    <n v="37.36705878515059"/>
    <n v="50"/>
    <n v="5.4763656289368559"/>
    <n v="80"/>
    <n v="42.167700879014227"/>
    <n v="33.73416070321138"/>
    <n v="16.13810230687195"/>
    <n v="70.192595435555162"/>
    <n v="111.01215998067482"/>
    <n v="80"/>
    <n v="96.679689270612755"/>
    <n v="100"/>
    <n v="0"/>
    <n v="0"/>
    <n v="83.397531811851721"/>
    <n v="83.397531811851721"/>
    <n v="16.679506362370343"/>
    <n v="50.41366706558172"/>
    <n v="50.41366706558172"/>
    <s v="2. Riesgo (&gt;=40 y &lt;60)"/>
  </r>
  <r>
    <s v="47161"/>
    <x v="2"/>
    <x v="14"/>
    <x v="639"/>
    <s v="Rural"/>
    <n v="6"/>
    <s v="G5"/>
    <n v="0"/>
    <n v="1710.124587"/>
    <n v="11371.583009"/>
    <n v="14586.663178999999"/>
    <n v="559.41678100000001"/>
    <n v="704.249145"/>
    <n v="11797.732395999999"/>
    <n v="3026.2217579999997"/>
    <n v="2973.7905129999999"/>
    <n v="1807.2000549999998"/>
    <n v="75.124067999999994"/>
    <n v="2971.136454999998"/>
    <n v="0.221029"/>
    <n v="0"/>
    <n v="29737.434978000001"/>
    <n v="6182.9122939999997"/>
    <s v="Si"/>
    <n v="30.91859776857893"/>
    <n v="80"/>
    <n v="873.49483299999997"/>
    <n v="1263.6659259999999"/>
    <n v="10448.936266000001"/>
    <n v="10050.538719"/>
    <n v="13081.707596"/>
    <n v="14586.663178999999"/>
    <n v="3046.4815519999979"/>
    <n v="14586.663178999999"/>
    <n v="89.682660355339934"/>
    <n v="10.317339644660066"/>
    <n v="25.650876426270145"/>
    <n v="40.502510173198004"/>
    <n v="20.791679909764138"/>
    <n v="79.208320090235858"/>
    <n v="60.770926771733897"/>
    <n v="80"/>
    <n v="20.885390405023749"/>
    <n v="20"/>
    <n v="46.005633981618793"/>
    <n v="36.804507185295037"/>
    <n v="49.081402231421066"/>
    <n v="100"/>
    <n v="144.6678192313932"/>
    <n v="50"/>
    <n v="96.187195166494092"/>
    <n v="100"/>
    <n v="0.14855132105048752"/>
    <n v="0"/>
    <n v="83.333333333333329"/>
    <n v="83.481884654383819"/>
    <n v="16.696376930876763"/>
    <n v="53.471173851961709"/>
    <n v="53.500884116171804"/>
    <s v="2. Riesgo (&gt;=40 y &lt;60)"/>
  </r>
  <r>
    <s v="47170"/>
    <x v="2"/>
    <x v="14"/>
    <x v="640"/>
    <s v="Rural"/>
    <n v="6"/>
    <s v="G5"/>
    <n v="0"/>
    <n v="2254.1447290000001"/>
    <n v="21295.947287990002"/>
    <n v="25307.740734540002"/>
    <n v="970.30031735"/>
    <n v="571.88624020000009"/>
    <n v="24853.048730810002"/>
    <n v="4555.2447290700002"/>
    <n v="3796.3312865500002"/>
    <n v="1005.0448050800001"/>
    <n v="767.82082247000005"/>
    <n v="418.52860226000121"/>
    <n v="0"/>
    <n v="0"/>
    <n v="15268.50814672"/>
    <n v="5670.3531671800001"/>
    <s v="Si"/>
    <n v="47.711619906837555"/>
    <n v="80"/>
    <n v="1602.1118140000001"/>
    <n v="1492.1865575499999"/>
    <n v="22097.925650809997"/>
    <n v="20293.676473190004"/>
    <n v="23550.092016990002"/>
    <n v="25307.740734540002"/>
    <n v="1186.3494247300014"/>
    <n v="25307.740734540002"/>
    <n v="93.054896776498268"/>
    <n v="6.9451032235017323"/>
    <n v="18.32871603966608"/>
    <n v="28.940882780050032"/>
    <n v="37.137571743694636"/>
    <n v="62.862428256305364"/>
    <n v="26.474106952698449"/>
    <n v="40"/>
    <n v="4.6876939240604427"/>
    <n v="100"/>
    <n v="47.749682851971428"/>
    <n v="38.199746281577141"/>
    <n v="32.288380093162445"/>
    <n v="100"/>
    <n v="93.13872755388094"/>
    <n v="100"/>
    <n v="91.835210208728995"/>
    <n v="100"/>
    <n v="0"/>
    <n v="0"/>
    <n v="100"/>
    <n v="100"/>
    <n v="20"/>
    <n v="58.199746281577141"/>
    <n v="58.199746281577141"/>
    <s v="2. Riesgo (&gt;=40 y &lt;60)"/>
  </r>
  <r>
    <s v="47189"/>
    <x v="2"/>
    <x v="14"/>
    <x v="641"/>
    <s v="Ciudades y aglomeraciones"/>
    <n v="5"/>
    <s v="G2"/>
    <n v="0"/>
    <n v="2242.5668569999998"/>
    <n v="162142.94023571999"/>
    <n v="203485.10416030997"/>
    <n v="19377.422055269999"/>
    <n v="6862.1428920200005"/>
    <n v="220421.82666080998"/>
    <n v="44404.665494679997"/>
    <n v="28482.131804290002"/>
    <n v="12240.362527380001"/>
    <n v="336.01642800000002"/>
    <n v="-7648.4242514100333"/>
    <n v="5328.7076600299997"/>
    <n v="0"/>
    <n v="393328.47606642998"/>
    <n v="113900.19521023"/>
    <s v="Si"/>
    <n v="57.062637527613326"/>
    <n v="80"/>
    <n v="23869.541293999999"/>
    <n v="26239.564947289997"/>
    <n v="194891.75913481004"/>
    <n v="173794.17680952002"/>
    <n v="164385.50709271998"/>
    <n v="203485.10416030997"/>
    <n v="-1983.7001633800337"/>
    <n v="203485.10416030997"/>
    <n v="80.785032285809734"/>
    <n v="19.214967714190266"/>
    <n v="20.145312361924521"/>
    <n v="23.958308177633452"/>
    <n v="28.958034350656366"/>
    <n v="71.041965649343638"/>
    <n v="42.975584171464114"/>
    <n v="50"/>
    <n v="-0.97486259329195502"/>
    <n v="100"/>
    <n v="52.84304830823347"/>
    <n v="42.274438646586781"/>
    <n v="22.937362472386674"/>
    <n v="91.733382643017819"/>
    <n v="109.92907079402377"/>
    <n v="100"/>
    <n v="89.174718100473171"/>
    <n v="80"/>
    <n v="0"/>
    <n v="0"/>
    <n v="90.577794214339278"/>
    <n v="90.577794214339278"/>
    <n v="18.115558842867856"/>
    <n v="60.389997489454636"/>
    <n v="60.389997489454636"/>
    <s v="3. Vulnerable (&gt;=60 y &lt;70)"/>
  </r>
  <r>
    <s v="47205"/>
    <x v="2"/>
    <x v="14"/>
    <x v="39"/>
    <s v="Intermedio"/>
    <n v="6"/>
    <s v="G5"/>
    <n v="0"/>
    <n v="1934.910797"/>
    <n v="13292.00375577"/>
    <n v="16348.093615869999"/>
    <n v="306.46265930000004"/>
    <n v="1.0911200000000001"/>
    <n v="13007.06341708"/>
    <n v="1497.0943750199999"/>
    <n v="2242.4645762999999"/>
    <n v="465.63735034000001"/>
    <n v="206.52343159"/>
    <n v="1564.2029728299985"/>
    <n v="115.19187231999999"/>
    <n v="0"/>
    <n v="23524.056829650002"/>
    <n v="2554.7954036599999"/>
    <s v="Si"/>
    <n v="62.708978340366514"/>
    <n v="80"/>
    <n v="238.33868799999999"/>
    <n v="307.55377930000003"/>
    <n v="13007.06341708"/>
    <n v="12137.134075059999"/>
    <n v="15226.91455277"/>
    <n v="16348.093615869999"/>
    <n v="1885.9182767399984"/>
    <n v="16348.093615869999"/>
    <n v="93.141836048628889"/>
    <n v="6.858163951371111"/>
    <n v="11.509856814060861"/>
    <n v="18.173963530779002"/>
    <n v="10.860352115966261"/>
    <n v="89.139647884033735"/>
    <n v="20.764535380455722"/>
    <n v="30"/>
    <n v="11.536013440180165"/>
    <n v="60"/>
    <n v="40.834355073236772"/>
    <n v="32.667484058589416"/>
    <n v="17.291021659633486"/>
    <n v="75.207212405962665"/>
    <n v="129.04064458893055"/>
    <n v="70"/>
    <n v="93.311869757798931"/>
    <n v="100"/>
    <n v="0"/>
    <n v="0"/>
    <n v="81.735737468654222"/>
    <n v="81.735737468654222"/>
    <n v="16.347147493730844"/>
    <n v="49.01463155232026"/>
    <n v="49.01463155232026"/>
    <s v="2. Riesgo (&gt;=40 y &lt;60)"/>
  </r>
  <r>
    <s v="47245"/>
    <x v="2"/>
    <x v="14"/>
    <x v="642"/>
    <s v="Intermedio"/>
    <n v="6"/>
    <s v="G4"/>
    <n v="0"/>
    <n v="2300.882623"/>
    <n v="61173.270788000002"/>
    <n v="74638.423716999998"/>
    <n v="7617.1986100000004"/>
    <n v="113.74840399999999"/>
    <n v="76360.566030999995"/>
    <n v="16892.945110000001"/>
    <n v="10031.829637000001"/>
    <n v="4536.4322680000005"/>
    <n v="0"/>
    <n v="535.93069100000139"/>
    <n v="0"/>
    <n v="0"/>
    <n v="160698.42887764002"/>
    <n v="93920.339811700003"/>
    <s v="NO"/>
    <n v="89.948468666616307"/>
    <n v="80"/>
    <n v="6188.5141960000001"/>
    <n v="7730.9470140000003"/>
    <n v="68607.095656999998"/>
    <n v="63804.996090000001"/>
    <n v="63474.153410999999"/>
    <n v="74638.423716999998"/>
    <n v="535.93069100000139"/>
    <n v="74638.423716999998"/>
    <n v="85.04219442209741"/>
    <n v="14.95780557790259"/>
    <n v="22.122603312214832"/>
    <n v="35.913213341393579"/>
    <n v="58.445089020262543"/>
    <n v="41.554910979737457"/>
    <n v="45.220387827046594"/>
    <n v="70"/>
    <n v="0.71803591811108314"/>
    <n v="100"/>
    <n v="52.48518597980673"/>
    <n v="41.988148783845389"/>
    <n v="0"/>
    <n v="0"/>
    <n v="124.92412183520504"/>
    <n v="70"/>
    <n v="93.000578845360238"/>
    <n v="100"/>
    <n v="2.5376841682670404E-2"/>
    <n v="0"/>
    <n v="56.666666666666664"/>
    <n v="56.692043508349336"/>
    <n v="11.338408701669868"/>
    <n v="53.321482117178725"/>
    <n v="53.326557485515259"/>
    <s v="2. Riesgo (&gt;=40 y &lt;60)"/>
  </r>
  <r>
    <s v="47258"/>
    <x v="2"/>
    <x v="14"/>
    <x v="643"/>
    <s v="Rural"/>
    <n v="6"/>
    <s v="G5"/>
    <n v="0"/>
    <n v="2062.106354"/>
    <n v="19906.303847709998"/>
    <n v="22952.730613899999"/>
    <n v="622.33438303000003"/>
    <n v="0.68371400000000004"/>
    <n v="23440.404639690001"/>
    <n v="4258.3562146100003"/>
    <n v="2685.1244510300003"/>
    <n v="932.95834534000051"/>
    <n v="188.42645078999999"/>
    <n v="901.28410751999763"/>
    <n v="39.720081010000001"/>
    <n v="0"/>
    <n v="46011.802428800002"/>
    <n v="14901.23936288"/>
    <s v="Si"/>
    <n v="50.552945184654931"/>
    <n v="80"/>
    <n v="363.6"/>
    <n v="623.01809702999992"/>
    <n v="20299.280400690004"/>
    <n v="19783.521908439998"/>
    <n v="21968.410201709998"/>
    <n v="22952.730613899999"/>
    <n v="1129.4306393199977"/>
    <n v="22952.730613899999"/>
    <n v="95.7115324152591"/>
    <n v="4.2884675847409"/>
    <n v="18.16673508869221"/>
    <n v="28.685116271114516"/>
    <n v="32.385689271657228"/>
    <n v="67.614310728342772"/>
    <n v="34.745441500192754"/>
    <n v="40"/>
    <n v="4.9206809347382094"/>
    <n v="100"/>
    <n v="48.117578916839634"/>
    <n v="38.494063133471712"/>
    <n v="29.447054815345069"/>
    <n v="100"/>
    <n v="171.3471113943894"/>
    <n v="0"/>
    <n v="97.459227706256655"/>
    <n v="100"/>
    <n v="0"/>
    <n v="0"/>
    <n v="66.666666666666671"/>
    <n v="66.666666666666671"/>
    <n v="13.333333333333336"/>
    <n v="51.827396466805048"/>
    <n v="51.827396466805048"/>
    <s v="2. Riesgo (&gt;=40 y &lt;60)"/>
  </r>
  <r>
    <s v="47268"/>
    <x v="2"/>
    <x v="14"/>
    <x v="644"/>
    <s v="Intermedio"/>
    <n v="6"/>
    <s v="G3"/>
    <n v="0"/>
    <n v="1921.5608279999999"/>
    <n v="17632.641653070001"/>
    <n v="21652.967592520003"/>
    <n v="1472.0803409999999"/>
    <n v="7.3031689999999996"/>
    <n v="19583.122455510002"/>
    <n v="3457.9464660000003"/>
    <n v="3400.9443379999998"/>
    <n v="907.1669722900001"/>
    <n v="361.04668270999997"/>
    <n v="894.60600830000112"/>
    <n v="1015.6256100000001"/>
    <n v="2970"/>
    <n v="42156.855893730004"/>
    <n v="4779.5213071600001"/>
    <s v="Si"/>
    <n v="54.952926013048625"/>
    <n v="80"/>
    <n v="1563.5762319999999"/>
    <n v="1479.3835099999999"/>
    <n v="18264.584218510001"/>
    <n v="18247.586273510002"/>
    <n v="19554.202481070002"/>
    <n v="21652.967592520003"/>
    <n v="2271.2783010100011"/>
    <n v="24622.967592520003"/>
    <n v="90.307263415592899"/>
    <n v="9.6927365844071005"/>
    <n v="17.657789118440895"/>
    <n v="30.304870269032612"/>
    <n v="11.337470989791862"/>
    <n v="88.662529010208132"/>
    <n v="26.673972936101613"/>
    <n v="40"/>
    <n v="9.2242264969717667"/>
    <n v="80"/>
    <n v="49.732027172729566"/>
    <n v="39.785621738183657"/>
    <n v="25.047073986951375"/>
    <n v="100"/>
    <n v="94.615374659903381"/>
    <n v="100"/>
    <n v="99.906934946907953"/>
    <n v="100"/>
    <n v="0"/>
    <n v="0"/>
    <n v="100"/>
    <n v="100"/>
    <n v="20"/>
    <n v="59.785621738183657"/>
    <n v="59.785621738183657"/>
    <s v="2. Riesgo (&gt;=40 y &lt;60)"/>
  </r>
  <r>
    <s v="47288"/>
    <x v="2"/>
    <x v="14"/>
    <x v="645"/>
    <s v="Intermedio"/>
    <n v="6"/>
    <s v="G4"/>
    <n v="0"/>
    <n v="2246.430022"/>
    <n v="61607.128418769993"/>
    <n v="72559.217050069987"/>
    <n v="5030.1965143099997"/>
    <n v="10.040582000000001"/>
    <n v="71299.946754470002"/>
    <n v="6488.1334397700002"/>
    <n v="7286.6671183099988"/>
    <n v="3094.9116443799994"/>
    <n v="298.12304326999998"/>
    <n v="-305.71513332999893"/>
    <n v="1200.06018187"/>
    <n v="0"/>
    <n v="120548.03247799999"/>
    <n v="38033.428782000003"/>
    <s v="Si"/>
    <n v="54.985564057714427"/>
    <n v="80"/>
    <n v="5005.507928"/>
    <n v="5040.2370963099993"/>
    <n v="68673.176709470004"/>
    <n v="67668.871648629996"/>
    <n v="63853.558440769993"/>
    <n v="72559.217050069987"/>
    <n v="1192.4680918100009"/>
    <n v="72559.217050069987"/>
    <n v="88.001994835070235"/>
    <n v="11.998005164929765"/>
    <n v="9.099773190732769"/>
    <n v="14.772316410729035"/>
    <n v="31.550435125468429"/>
    <n v="68.449564874531575"/>
    <n v="42.473624691912704"/>
    <n v="50"/>
    <n v="1.6434412336438664"/>
    <n v="100"/>
    <n v="49.043977290038079"/>
    <n v="39.235181832030463"/>
    <n v="25.014435942285573"/>
    <n v="100"/>
    <n v="100.69381906510885"/>
    <n v="100"/>
    <n v="98.537558463199048"/>
    <n v="100"/>
    <n v="0"/>
    <n v="0"/>
    <n v="100"/>
    <n v="100"/>
    <n v="20"/>
    <n v="59.235181832030463"/>
    <n v="59.235181832030463"/>
    <s v="2. Riesgo (&gt;=40 y &lt;60)"/>
  </r>
  <r>
    <s v="47318"/>
    <x v="2"/>
    <x v="14"/>
    <x v="646"/>
    <s v="Rural disperso"/>
    <n v="6"/>
    <s v="G5"/>
    <n v="0"/>
    <n v="1094.4534269999999"/>
    <n v="28252.392612"/>
    <n v="32103.044849999998"/>
    <n v="1810.5526279999999"/>
    <n v="121.92559300000001"/>
    <n v="30733.842245"/>
    <n v="3887.9193680000003"/>
    <n v="3026.9316479999998"/>
    <n v="722.70902099999967"/>
    <n v="122.219793"/>
    <n v="-722.45542200000637"/>
    <n v="1064.341518"/>
    <n v="0"/>
    <n v="58904.732269"/>
    <n v="31756.565707000002"/>
    <s v="NO"/>
    <n v="108.10418874472214"/>
    <n v="80"/>
    <n v="1785.500012"/>
    <n v="1932.4782210000001"/>
    <n v="30521.277644999998"/>
    <n v="28943.617011999999"/>
    <n v="29346.846039"/>
    <n v="32103.044849999998"/>
    <n v="464.10588899999357"/>
    <n v="32103.044849999998"/>
    <n v="91.414525245570289"/>
    <n v="8.5854747544297112"/>
    <n v="12.650287383551969"/>
    <n v="19.97469345419535"/>
    <n v="53.911739318290117"/>
    <n v="46.088260681709883"/>
    <n v="23.875961040531553"/>
    <n v="30"/>
    <n v="1.4456756085552227"/>
    <n v="100"/>
    <n v="40.929685778066982"/>
    <n v="32.743748622453587"/>
    <n v="0"/>
    <n v="0"/>
    <n v="108.23176746077783"/>
    <n v="100"/>
    <n v="94.830948260586823"/>
    <n v="100"/>
    <n v="0"/>
    <n v="0"/>
    <n v="66.666666666666671"/>
    <n v="66.666666666666671"/>
    <n v="13.333333333333336"/>
    <n v="46.077081955786923"/>
    <n v="46.077081955786923"/>
    <s v="2. Riesgo (&gt;=40 y &lt;60)"/>
  </r>
  <r>
    <s v="47460"/>
    <x v="2"/>
    <x v="14"/>
    <x v="647"/>
    <s v="Rural"/>
    <n v="6"/>
    <s v="G5"/>
    <n v="0"/>
    <n v="2680.9996529999999"/>
    <n v="21093.501088000001"/>
    <n v="27397.478713300003"/>
    <n v="2813.4979872200001"/>
    <n v="1.728"/>
    <n v="27592.086966039999"/>
    <n v="9570.1231574899994"/>
    <n v="5496.2256402200001"/>
    <n v="1002.5976658"/>
    <n v="1361.1011593800001"/>
    <n v="1240.9897208400034"/>
    <n v="177.38078308999999"/>
    <n v="0"/>
    <n v="32989.568790080004"/>
    <n v="6240.6859825500005"/>
    <s v="NO"/>
    <n v="58.938830967827144"/>
    <n v="80"/>
    <n v="1822.7157119999999"/>
    <n v="2815.2259872200002"/>
    <n v="21662.861018039999"/>
    <n v="21002.206012140003"/>
    <n v="23774.500741"/>
    <n v="27397.478713300003"/>
    <n v="2779.4716633100038"/>
    <n v="27397.478713300003"/>
    <n v="86.776235834645462"/>
    <n v="13.223764165354538"/>
    <n v="34.684303399263669"/>
    <n v="54.7662125821263"/>
    <n v="18.917149303347614"/>
    <n v="81.082850696652386"/>
    <n v="18.241566693755107"/>
    <n v="30"/>
    <n v="10.144990684711143"/>
    <n v="60"/>
    <n v="47.814565488826638"/>
    <n v="38.251652391061313"/>
    <n v="0"/>
    <n v="0"/>
    <n v="154.45228066481934"/>
    <n v="0"/>
    <n v="96.950287381939873"/>
    <n v="100"/>
    <n v="0"/>
    <n v="2"/>
    <n v="33.333333333333336"/>
    <n v="35.333333333333336"/>
    <n v="7.0666666666666673"/>
    <n v="44.918319057727985"/>
    <n v="45.318319057727983"/>
    <s v="2. Riesgo (&gt;=40 y &lt;60)"/>
  </r>
  <r>
    <s v="47541"/>
    <x v="2"/>
    <x v="14"/>
    <x v="648"/>
    <s v="Rural"/>
    <n v="6"/>
    <s v="G4"/>
    <n v="0"/>
    <n v="1645.2225639999999"/>
    <n v="12234.585961999999"/>
    <n v="14530.262943999998"/>
    <n v="244.51815000000002"/>
    <n v="0"/>
    <n v="14651.818572"/>
    <n v="3881.232583"/>
    <n v="1889.740714"/>
    <n v="89.743397999999843"/>
    <n v="214.052661"/>
    <n v="442.31170799999745"/>
    <n v="13.470573079999999"/>
    <n v="0"/>
    <n v="21173.286198999998"/>
    <n v="6528.6473839999999"/>
    <s v="Si"/>
    <n v="70.008386236877115"/>
    <n v="80"/>
    <n v="225"/>
    <n v="244.51814999999999"/>
    <n v="12287.95392"/>
    <n v="12033.453776"/>
    <n v="13879.808525999999"/>
    <n v="14530.262943999998"/>
    <n v="669.8349420799974"/>
    <n v="14530.262943999998"/>
    <n v="95.523450466747448"/>
    <n v="4.4765495332525518"/>
    <n v="26.489766877247131"/>
    <n v="43.002744107475181"/>
    <n v="30.834360441924904"/>
    <n v="69.1656395580751"/>
    <n v="4.7489794412081352"/>
    <n v="20"/>
    <n v="4.6099299418156328"/>
    <n v="100"/>
    <n v="47.328986639760565"/>
    <n v="37.863189311808455"/>
    <n v="9.991613763122885"/>
    <n v="43.458474192753449"/>
    <n v="108.67473333333332"/>
    <n v="100"/>
    <n v="97.928864759284508"/>
    <n v="100"/>
    <n v="0"/>
    <n v="0"/>
    <n v="81.152824730917814"/>
    <n v="81.152824730917814"/>
    <n v="16.230564946183563"/>
    <n v="54.093754257992018"/>
    <n v="54.093754257992018"/>
    <s v="2. Riesgo (&gt;=40 y &lt;60)"/>
  </r>
  <r>
    <s v="47545"/>
    <x v="2"/>
    <x v="14"/>
    <x v="649"/>
    <s v="Rural"/>
    <n v="6"/>
    <s v="G4"/>
    <n v="0"/>
    <n v="2267.4253859999999"/>
    <n v="14460.620516999999"/>
    <n v="19064.333474270003"/>
    <n v="1771.9608667699999"/>
    <n v="2.7204999999999999"/>
    <n v="15891.739467629999"/>
    <n v="2751.316241"/>
    <n v="4042.1067527699997"/>
    <n v="1440.6397722199999"/>
    <n v="235.43570438"/>
    <n v="1091.782025090004"/>
    <n v="1347.4237195399999"/>
    <n v="0"/>
    <n v="43835.730372359998"/>
    <n v="7293.0960006099995"/>
    <s v="Si"/>
    <n v="63.218588122158494"/>
    <n v="80"/>
    <n v="1193.3"/>
    <n v="1725.2414597699999"/>
    <n v="15371.084468630001"/>
    <n v="14707.310230300003"/>
    <n v="16728.045902999998"/>
    <n v="19064.333474270003"/>
    <n v="2674.6414490100042"/>
    <n v="19064.333474270003"/>
    <n v="87.7452438899941"/>
    <n v="12.2547561100059"/>
    <n v="17.312870290909164"/>
    <n v="28.105227740805478"/>
    <n v="16.637332008978134"/>
    <n v="83.362667991021866"/>
    <n v="35.640814563661621"/>
    <n v="50"/>
    <n v="14.029556567607301"/>
    <n v="60"/>
    <n v="46.744530368366654"/>
    <n v="37.395624294693327"/>
    <n v="16.781411877841506"/>
    <n v="72.990667203612944"/>
    <n v="144.57734515796528"/>
    <n v="50"/>
    <n v="95.681669437932911"/>
    <n v="100"/>
    <n v="0"/>
    <n v="0"/>
    <n v="74.33022240120431"/>
    <n v="74.33022240120431"/>
    <n v="14.866044480240863"/>
    <n v="52.261668774934193"/>
    <n v="52.261668774934193"/>
    <s v="2. Riesgo (&gt;=40 y &lt;60)"/>
  </r>
  <r>
    <s v="47551"/>
    <x v="2"/>
    <x v="14"/>
    <x v="650"/>
    <s v="Rural"/>
    <n v="6"/>
    <s v="G4"/>
    <n v="0"/>
    <n v="1231.7675119600001"/>
    <n v="34282.373127730003"/>
    <n v="41099.114931920005"/>
    <n v="4223.6883161800006"/>
    <n v="274.02477169000002"/>
    <n v="40578.665977069999"/>
    <n v="5617.39470807"/>
    <n v="5729.4805998300008"/>
    <n v="1862.3768852600006"/>
    <n v="224.39732799000001"/>
    <n v="671.66359328000544"/>
    <n v="511.16546369999998"/>
    <n v="0"/>
    <n v="108867.29202209"/>
    <n v="49400.069894730004"/>
    <s v="Si"/>
    <n v="72.898812145055814"/>
    <n v="80"/>
    <n v="4054.4700889999999"/>
    <n v="3091.0863532499998"/>
    <n v="36560.347624069997"/>
    <n v="35919.59674583"/>
    <n v="35514.140639690006"/>
    <n v="41099.114931920005"/>
    <n v="1407.2263849700055"/>
    <n v="41099.114931920005"/>
    <n v="86.410962130251676"/>
    <n v="13.589037869748324"/>
    <n v="13.843221734406573"/>
    <n v="22.472697650617793"/>
    <n v="45.376411020406714"/>
    <n v="54.623588979593286"/>
    <n v="32.505160857255703"/>
    <n v="40"/>
    <n v="3.4239822130015507"/>
    <n v="100"/>
    <n v="46.137064899991877"/>
    <n v="36.9096519199935"/>
    <n v="7.101187854944186"/>
    <n v="30.886581131768139"/>
    <n v="76.2389729211787"/>
    <n v="70"/>
    <n v="98.247415793666718"/>
    <n v="100"/>
    <n v="0"/>
    <n v="0"/>
    <n v="66.962193710589375"/>
    <n v="66.962193710589375"/>
    <n v="13.392438742117875"/>
    <n v="50.302090662111375"/>
    <n v="50.302090662111375"/>
    <s v="2. Riesgo (&gt;=40 y &lt;60)"/>
  </r>
  <r>
    <s v="47555"/>
    <x v="2"/>
    <x v="14"/>
    <x v="651"/>
    <s v="Intermedio"/>
    <n v="6"/>
    <s v="G4"/>
    <n v="0"/>
    <n v="658.32086448999996"/>
    <n v="15074.612939250001"/>
    <n v="21093.52060471"/>
    <n v="1907.7219378999998"/>
    <n v="3353.8866360000002"/>
    <n v="61837.581367080005"/>
    <n v="3417.7068880000002"/>
    <n v="5919.9294383899996"/>
    <n v="983.26376994999919"/>
    <n v="0"/>
    <n v="-45680.726430810006"/>
    <n v="86.873449769999993"/>
    <n v="0"/>
    <n v="69681.763837000006"/>
    <n v="28430.060889"/>
    <s v="NO"/>
    <n v="90.285046032998153"/>
    <n v="80"/>
    <n v="10132.378033999999"/>
    <n v="5261.6085739"/>
    <n v="61837.581367080005"/>
    <n v="27561.476043590003"/>
    <n v="15732.933803740001"/>
    <n v="21093.52060471"/>
    <n v="-45593.852981040007"/>
    <n v="21093.52060471"/>
    <n v="74.58657138641415"/>
    <n v="25.41342861358585"/>
    <n v="5.5269090615168501"/>
    <n v="8.972229056565947"/>
    <n v="40.799858274976742"/>
    <n v="59.200141725023258"/>
    <n v="16.609383273619056"/>
    <n v="30"/>
    <n v="-216.15098700431872"/>
    <n v="0"/>
    <n v="24.717159879035012"/>
    <n v="19.773727903228011"/>
    <n v="0"/>
    <n v="0"/>
    <n v="51.928664290300411"/>
    <n v="50"/>
    <n v="44.570753632778228"/>
    <n v="0"/>
    <n v="0"/>
    <n v="0"/>
    <n v="16.666666666666668"/>
    <n v="16.666666666666668"/>
    <n v="3.3333333333333339"/>
    <n v="23.107061236561343"/>
    <n v="23.107061236561343"/>
    <s v="1. Deterioro (&lt;40)"/>
  </r>
  <r>
    <s v="47570"/>
    <x v="2"/>
    <x v="14"/>
    <x v="652"/>
    <s v="Rural"/>
    <n v="6"/>
    <s v="G5"/>
    <n v="0"/>
    <n v="1507.780585"/>
    <n v="24689.859244089999"/>
    <n v="28984.24094358"/>
    <n v="2098.8946718400002"/>
    <n v="24.192011920000002"/>
    <n v="28362.11812427"/>
    <n v="3687.4485829999999"/>
    <n v="3630.8672687600001"/>
    <n v="1557.73775892"/>
    <n v="233.14507184000001"/>
    <n v="1048.1910664700008"/>
    <n v="495.51265508"/>
    <n v="0"/>
    <n v="42715.938058150001"/>
    <n v="12787.98888975"/>
    <s v="Si"/>
    <n v="58.956879106715121"/>
    <n v="80"/>
    <n v="1556.453399"/>
    <n v="2123.0866837600001"/>
    <n v="25862.920367269999"/>
    <n v="25812.395980270001"/>
    <n v="26197.63982909"/>
    <n v="28984.24094358"/>
    <n v="1776.848793390001"/>
    <n v="28984.24094358"/>
    <n v="90.38580613542949"/>
    <n v="9.6141938645705096"/>
    <n v="13.001315934315146"/>
    <n v="20.52896447449498"/>
    <n v="29.937277445110706"/>
    <n v="70.062722554889291"/>
    <n v="42.902635751044478"/>
    <n v="50"/>
    <n v="6.130396158549642"/>
    <n v="80"/>
    <n v="46.041176178790955"/>
    <n v="36.832940943032767"/>
    <n v="21.043120893284879"/>
    <n v="91.526949295324201"/>
    <n v="136.40541278807669"/>
    <n v="60"/>
    <n v="99.804645468174058"/>
    <n v="100"/>
    <n v="0"/>
    <n v="0"/>
    <n v="83.842316431774734"/>
    <n v="83.842316431774734"/>
    <n v="16.768463286354947"/>
    <n v="53.601404229387711"/>
    <n v="53.601404229387711"/>
    <s v="2. Riesgo (&gt;=40 y &lt;60)"/>
  </r>
  <r>
    <s v="47605"/>
    <x v="2"/>
    <x v="14"/>
    <x v="653"/>
    <s v="Rural"/>
    <n v="6"/>
    <s v="G5"/>
    <n v="0"/>
    <n v="1494.605859"/>
    <n v="8450.8282789999994"/>
    <n v="10584.32634"/>
    <n v="617.528325"/>
    <n v="21.363876999999999"/>
    <n v="9513.5786630000002"/>
    <n v="2016.3447369999999"/>
    <n v="2133.4980610000002"/>
    <n v="848.75717700000018"/>
    <n v="265.04238600000002"/>
    <n v="-213.99320700000135"/>
    <n v="446.89240799999999"/>
    <n v="444.910347"/>
    <n v="23299.172667999999"/>
    <n v="10367.31351"/>
    <s v="Si"/>
    <n v="37.232419298777543"/>
    <n v="80"/>
    <n v="823.19656599999996"/>
    <n v="638.892202"/>
    <n v="9513.5786630000002"/>
    <n v="9431.0260830000007"/>
    <n v="9945.4341379999987"/>
    <n v="10584.32634"/>
    <n v="497.94158699999866"/>
    <n v="11029.236687000001"/>
    <n v="93.963789650121456"/>
    <n v="6.0362103498785444"/>
    <n v="21.194387605601278"/>
    <n v="33.46575319085072"/>
    <n v="44.496487741124291"/>
    <n v="55.503512258875709"/>
    <n v="39.782420828738694"/>
    <n v="50"/>
    <n v="4.514742054515116"/>
    <n v="100"/>
    <n v="49.001095159920986"/>
    <n v="39.200876127936795"/>
    <n v="42.767580701222457"/>
    <n v="100"/>
    <n v="77.611135467248772"/>
    <n v="70"/>
    <n v="99.132265754830399"/>
    <n v="100"/>
    <n v="0"/>
    <n v="0"/>
    <n v="90"/>
    <n v="90"/>
    <n v="18"/>
    <n v="57.200876127936795"/>
    <n v="57.200876127936795"/>
    <s v="2. Riesgo (&gt;=40 y &lt;60)"/>
  </r>
  <r>
    <s v="47660"/>
    <x v="2"/>
    <x v="14"/>
    <x v="654"/>
    <s v="Rural disperso"/>
    <n v="6"/>
    <s v="G5"/>
    <n v="0"/>
    <n v="2334.6657570000002"/>
    <n v="17365.761590999999"/>
    <n v="21753.974243000001"/>
    <n v="789.39856099999997"/>
    <n v="75.3476"/>
    <n v="20699.509540999999"/>
    <n v="4295.7979730000006"/>
    <n v="3199.4119180000002"/>
    <n v="849.54539000000022"/>
    <n v="0"/>
    <n v="534.84543900000426"/>
    <n v="30.822787999999999"/>
    <n v="0"/>
    <n v="35153.343880550005"/>
    <n v="1681.24540837"/>
    <s v="Si"/>
    <n v="67.835669374163047"/>
    <n v="80"/>
    <n v="906.01"/>
    <n v="864.74616100000003"/>
    <n v="18869.262276000001"/>
    <n v="17512.831556000001"/>
    <n v="19700.427347999997"/>
    <n v="21753.974243000001"/>
    <n v="565.66822700000421"/>
    <n v="21753.974243000001"/>
    <n v="90.56012996953514"/>
    <n v="9.43987003046486"/>
    <n v="20.753138930616757"/>
    <n v="32.769025381224395"/>
    <n v="4.7826045057984272"/>
    <n v="95.217395494201568"/>
    <n v="26.553173263512239"/>
    <n v="40"/>
    <n v="2.600298321039086"/>
    <n v="100"/>
    <n v="55.485258181178168"/>
    <n v="44.388206544942534"/>
    <n v="12.164330625836953"/>
    <n v="52.908695342705869"/>
    <n v="95.445542654054591"/>
    <n v="100"/>
    <n v="92.811426858350174"/>
    <n v="100"/>
    <n v="0"/>
    <n v="0"/>
    <n v="84.302898447568623"/>
    <n v="84.302898447568623"/>
    <n v="16.860579689513724"/>
    <n v="61.248786234456261"/>
    <n v="61.248786234456261"/>
    <s v="3. Vulnerable (&gt;=60 y &lt;70)"/>
  </r>
  <r>
    <s v="47675"/>
    <x v="2"/>
    <x v="14"/>
    <x v="334"/>
    <s v="Rural"/>
    <n v="6"/>
    <s v="G4"/>
    <n v="0"/>
    <n v="1615.09106"/>
    <n v="11343.7760119"/>
    <n v="15372.8732241"/>
    <n v="844.93545687999995"/>
    <n v="56.287002000000001"/>
    <n v="13555.149902429999"/>
    <n v="1742.4937435500001"/>
    <n v="2516.37411888"/>
    <n v="323.51004532000024"/>
    <n v="106.529771"/>
    <n v="135.84535010999934"/>
    <n v="552.90859365999995"/>
    <n v="0"/>
    <n v="41920.517497889996"/>
    <n v="8278.4513275900008"/>
    <s v="Si"/>
    <n v="64.368355721776155"/>
    <n v="80"/>
    <n v="1607.6895"/>
    <n v="901.22245887999998"/>
    <n v="13044.163800429998"/>
    <n v="11897.448610660002"/>
    <n v="12958.8670719"/>
    <n v="15372.8732241"/>
    <n v="795.28371476999928"/>
    <n v="15372.8732241"/>
    <n v="84.296974826959669"/>
    <n v="15.703025173040331"/>
    <n v="12.854846726834259"/>
    <n v="20.86819740228367"/>
    <n v="19.74797025825524"/>
    <n v="80.252029741744764"/>
    <n v="12.856198245433777"/>
    <n v="20"/>
    <n v="5.1732926121008775"/>
    <n v="80"/>
    <n v="43.364650463413753"/>
    <n v="34.691720370731005"/>
    <n v="15.631644278223845"/>
    <n v="67.989758767773765"/>
    <n v="56.056997254755977"/>
    <n v="50"/>
    <n v="91.208978917205897"/>
    <n v="100"/>
    <n v="0"/>
    <n v="0"/>
    <n v="72.663252922591255"/>
    <n v="72.663252922591255"/>
    <n v="14.532650584518251"/>
    <n v="49.224370955249256"/>
    <n v="49.224370955249256"/>
    <s v="2. Riesgo (&gt;=40 y &lt;60)"/>
  </r>
  <r>
    <s v="47692"/>
    <x v="2"/>
    <x v="14"/>
    <x v="655"/>
    <s v="Rural"/>
    <n v="6"/>
    <s v="G5"/>
    <n v="0"/>
    <n v="2143.5005740000001"/>
    <n v="24822.506187999999"/>
    <n v="31450.541728"/>
    <n v="1532.235561"/>
    <n v="37.005969999999998"/>
    <n v="29020.056548"/>
    <n v="6455.1385190000001"/>
    <n v="3712.7421050000003"/>
    <n v="3582.6650900000004"/>
    <n v="130.07701499999999"/>
    <n v="4019.6605200000013"/>
    <n v="81.424132999999998"/>
    <n v="0"/>
    <n v="69118.168474000006"/>
    <n v="20971.232098"/>
    <s v="NO"/>
    <s v="N.D."/>
    <n v="80"/>
    <n v="1161.9000000000001"/>
    <n v="1569.2415309999999"/>
    <n v="27300.804193"/>
    <n v="24910.532982000001"/>
    <n v="26966.006762000001"/>
    <n v="31450.541728"/>
    <n v="4231.1616680000016"/>
    <n v="31450.541728"/>
    <n v="85.740992938104213"/>
    <n v="14.259007061895787"/>
    <n v="22.243714474928804"/>
    <n v="35.12263116623334"/>
    <n v="30.341128188153153"/>
    <n v="69.658871811846851"/>
    <s v="N.D."/>
    <n v="0"/>
    <n v="13.453382471415603"/>
    <n v="60"/>
    <n v="35.808102007995195"/>
    <n v="28.646481606396158"/>
    <n v="0"/>
    <n v="0"/>
    <n v="135.05822626732075"/>
    <n v="60"/>
    <n v="91.244685709247818"/>
    <n v="100"/>
    <n v="0"/>
    <n v="0"/>
    <n v="53.333333333333336"/>
    <n v="53.333333333333336"/>
    <n v="10.666666666666668"/>
    <n v="39.313148273062822"/>
    <n v="39.313148273062822"/>
    <s v="1. Deterioro (&lt;40)"/>
  </r>
  <r>
    <s v="47703"/>
    <x v="2"/>
    <x v="14"/>
    <x v="656"/>
    <s v="Rural disperso"/>
    <n v="6"/>
    <s v="G5"/>
    <n v="0"/>
    <n v="1760.2369389999999"/>
    <n v="12925.92130408"/>
    <n v="16913.872564600002"/>
    <n v="823.97267072"/>
    <n v="89.610194000000007"/>
    <n v="15379.181130050001"/>
    <n v="3190.5685930500003"/>
    <n v="2673.81980372"/>
    <n v="961.31426319999991"/>
    <n v="237.18761012000002"/>
    <n v="535.13685303000057"/>
    <n v="0"/>
    <n v="0"/>
    <n v="24071.854719589999"/>
    <n v="12265.9783321"/>
    <s v="Si"/>
    <n v="55.840537996783688"/>
    <n v="80"/>
    <n v="423.52839999999998"/>
    <n v="913.58286471999998"/>
    <n v="14666.23017105"/>
    <n v="13471.796028549999"/>
    <n v="14686.158243080001"/>
    <n v="16913.872564600002"/>
    <n v="772.32446315000061"/>
    <n v="16913.872564600002"/>
    <n v="86.829069966020015"/>
    <n v="13.170930033979985"/>
    <n v="20.746023901206417"/>
    <n v="32.757790811836358"/>
    <n v="50.955684449681314"/>
    <n v="49.044315550318686"/>
    <n v="35.952844012246231"/>
    <n v="50"/>
    <n v="4.5662190027755214"/>
    <n v="100"/>
    <n v="48.994607279226997"/>
    <n v="39.195685823381602"/>
    <n v="24.159462003216312"/>
    <n v="100"/>
    <n v="215.70758058255362"/>
    <n v="0"/>
    <n v="91.855888469160121"/>
    <n v="100"/>
    <n v="0"/>
    <n v="0"/>
    <n v="66.666666666666671"/>
    <n v="66.666666666666671"/>
    <n v="13.333333333333336"/>
    <n v="52.529019156714938"/>
    <n v="52.529019156714938"/>
    <s v="2. Riesgo (&gt;=40 y &lt;60)"/>
  </r>
  <r>
    <s v="47707"/>
    <x v="2"/>
    <x v="14"/>
    <x v="657"/>
    <s v="Rural"/>
    <n v="6"/>
    <s v="G5"/>
    <n v="0"/>
    <n v="1369.965246"/>
    <n v="21473.565117999999"/>
    <n v="30861.811684"/>
    <n v="2386.7510899999997"/>
    <n v="1123.154186"/>
    <n v="26280.852891999999"/>
    <n v="5106.0141709999998"/>
    <n v="4879.8705219999993"/>
    <n v="1028.2075949999994"/>
    <n v="480.37654600000002"/>
    <n v="1094.3307219999988"/>
    <n v="2099.3812589999998"/>
    <n v="0"/>
    <n v="45451.753924360004"/>
    <n v="21700.996948249998"/>
    <s v="Si"/>
    <n v="74.297045957135055"/>
    <n v="80"/>
    <n v="3109.7563869999999"/>
    <n v="3509.905276"/>
    <n v="25915.818035"/>
    <n v="25469.897284999999"/>
    <n v="22843.530363999998"/>
    <n v="30861.811684"/>
    <n v="3674.0885269999985"/>
    <n v="30861.811684"/>
    <n v="74.01876013598708"/>
    <n v="25.98123986401292"/>
    <n v="19.428647129463183"/>
    <n v="30.677664378229597"/>
    <n v="47.745125489248245"/>
    <n v="52.254874510751755"/>
    <n v="21.070386813840951"/>
    <n v="30"/>
    <n v="11.904967098560819"/>
    <n v="60"/>
    <n v="39.782755750598859"/>
    <n v="31.826204600479088"/>
    <n v="5.7029540428649454"/>
    <n v="24.804970144967065"/>
    <n v="112.86753170353725"/>
    <n v="80"/>
    <n v="98.279349124161257"/>
    <n v="100"/>
    <n v="0"/>
    <n v="0"/>
    <n v="68.268323381655691"/>
    <n v="68.268323381655691"/>
    <n v="13.65366467633114"/>
    <n v="45.479869276810227"/>
    <n v="45.479869276810227"/>
    <s v="2. Riesgo (&gt;=40 y &lt;60)"/>
  </r>
  <r>
    <s v="47720"/>
    <x v="2"/>
    <x v="14"/>
    <x v="658"/>
    <s v="Rural"/>
    <n v="6"/>
    <s v="G4"/>
    <n v="0"/>
    <n v="1940.6849999999999"/>
    <n v="12541.128784"/>
    <n v="15657.100784"/>
    <n v="893.36400000000003"/>
    <n v="20.013000000000002"/>
    <n v="13374.695392"/>
    <n v="2332.9743920000001"/>
    <n v="2854.0619999999999"/>
    <n v="853.18348899999978"/>
    <n v="71.653510999999995"/>
    <n v="1490.7232729999996"/>
    <n v="0"/>
    <n v="0"/>
    <n v="17407.683864999999"/>
    <n v="1881.059872"/>
    <s v="Si"/>
    <n v="72.390992025382516"/>
    <n v="80"/>
    <n v="1097.741"/>
    <n v="913.37699999999995"/>
    <n v="12165.499"/>
    <n v="11874.672"/>
    <n v="14481.813784"/>
    <n v="15657.100784"/>
    <n v="1562.3767839999996"/>
    <n v="15657.100784"/>
    <n v="92.493584756118921"/>
    <n v="7.5064152438810794"/>
    <n v="17.443196451378295"/>
    <n v="28.316795572079126"/>
    <n v="10.805917011062403"/>
    <n v="89.194082988937595"/>
    <n v="29.893656444744362"/>
    <n v="40"/>
    <n v="9.9787106537411656"/>
    <n v="80"/>
    <n v="49.003458760979562"/>
    <n v="39.202767008783653"/>
    <n v="7.6090079746174837"/>
    <n v="33.095342207665183"/>
    <n v="83.205145840412257"/>
    <n v="80"/>
    <n v="97.609411664905807"/>
    <n v="100"/>
    <n v="0"/>
    <n v="0"/>
    <n v="71.03178073588839"/>
    <n v="71.03178073588839"/>
    <n v="14.206356147177679"/>
    <n v="53.409123155961332"/>
    <n v="53.409123155961332"/>
    <s v="2. Riesgo (&gt;=40 y &lt;60)"/>
  </r>
  <r>
    <s v="47745"/>
    <x v="2"/>
    <x v="14"/>
    <x v="659"/>
    <s v="Rural"/>
    <n v="6"/>
    <s v="G2"/>
    <n v="0"/>
    <n v="2399.3400219999999"/>
    <n v="21441.013009599999"/>
    <n v="33590.417064469999"/>
    <n v="8088.197412309999"/>
    <n v="368.55821400000002"/>
    <n v="31258.704581399998"/>
    <n v="8956.5987835300002"/>
    <n v="10856.09564831"/>
    <n v="5405.3998216199998"/>
    <n v="1064.1974499999999"/>
    <n v="-674.20060462000401"/>
    <n v="790.49048127000003"/>
    <n v="0"/>
    <n v="40693.74906925"/>
    <n v="23894.539276669999"/>
    <s v="NO"/>
    <n v="42.27410818806564"/>
    <n v="80"/>
    <n v="8896.2000000000007"/>
    <n v="8456.7556263099996"/>
    <n v="28813.921842400003"/>
    <n v="24855.731530169989"/>
    <n v="23840.3530316"/>
    <n v="33590.417064469999"/>
    <n v="1180.4873266499958"/>
    <n v="33590.417064469999"/>
    <n v="70.973673788697752"/>
    <n v="29.026326211302248"/>
    <n v="28.653134873860012"/>
    <n v="34.076445340242607"/>
    <n v="58.717959940254737"/>
    <n v="41.282040059745263"/>
    <n v="49.791379854519562"/>
    <n v="70"/>
    <n v="3.5143574561288999"/>
    <n v="100"/>
    <n v="54.876962322258024"/>
    <n v="43.901569857806422"/>
    <n v="0"/>
    <n v="0"/>
    <n v="95.060313687979118"/>
    <n v="100"/>
    <n v="86.262924103564785"/>
    <n v="80"/>
    <n v="0"/>
    <n v="0"/>
    <n v="60"/>
    <n v="60"/>
    <n v="12"/>
    <n v="55.901569857806422"/>
    <n v="55.901569857806422"/>
    <s v="2. Riesgo (&gt;=40 y &lt;60)"/>
  </r>
  <r>
    <s v="47798"/>
    <x v="2"/>
    <x v="14"/>
    <x v="660"/>
    <s v="Rural"/>
    <n v="6"/>
    <s v="G5"/>
    <n v="0"/>
    <n v="1772.2431039999999"/>
    <n v="22866.034709359999"/>
    <n v="26886.66723015"/>
    <n v="1939.83689058"/>
    <n v="9.0222709999999999"/>
    <n v="25393.572624290002"/>
    <n v="3699.0255327300001"/>
    <n v="3721.1022655799998"/>
    <n v="1468.5231549700002"/>
    <n v="215.25278800000001"/>
    <n v="1850.1584782499995"/>
    <n v="0"/>
    <n v="0"/>
    <n v="63805.346789809999"/>
    <n v="13702.833051649999"/>
    <s v="Si"/>
    <n v="48.657127883697498"/>
    <n v="80"/>
    <n v="1411.109162"/>
    <n v="1948.8591615799999"/>
    <n v="22783.929641289997"/>
    <n v="21828.592574559996"/>
    <n v="24638.27781336"/>
    <n v="26886.66723015"/>
    <n v="2065.4112662499992"/>
    <n v="26886.66723015"/>
    <n v="91.637530239267761"/>
    <n v="8.3624697607322389"/>
    <n v="14.566778717822986"/>
    <n v="23.000816557094904"/>
    <n v="21.475994945674994"/>
    <n v="78.524005054325002"/>
    <n v="39.464735182200229"/>
    <n v="50"/>
    <n v="7.6819162768299574"/>
    <n v="80"/>
    <n v="47.977458274430425"/>
    <n v="38.381966619544343"/>
    <n v="31.342872116302502"/>
    <n v="100"/>
    <n v="138.10832032426418"/>
    <n v="60"/>
    <n v="95.806969729231"/>
    <n v="100"/>
    <n v="0"/>
    <n v="0"/>
    <n v="86.666666666666671"/>
    <n v="86.666666666666671"/>
    <n v="17.333333333333336"/>
    <n v="55.715299952877679"/>
    <n v="55.715299952877679"/>
    <s v="2. Riesgo (&gt;=40 y &lt;60)"/>
  </r>
  <r>
    <s v="47960"/>
    <x v="2"/>
    <x v="14"/>
    <x v="661"/>
    <s v="Rural"/>
    <n v="6"/>
    <s v="G5"/>
    <n v="0"/>
    <n v="2013.0421759999999"/>
    <n v="12230.91318711"/>
    <n v="15659.3307379"/>
    <n v="281.70972731000001"/>
    <n v="0"/>
    <n v="13375.409315269999"/>
    <n v="3036.7145206999999"/>
    <n v="2294.7519033099998"/>
    <n v="535.96724101999962"/>
    <n v="188.14766097"/>
    <n v="1378.6132183400005"/>
    <n v="459.31283618999998"/>
    <n v="0"/>
    <n v="18438.071726189999"/>
    <n v="7049.5567883000003"/>
    <s v="Si"/>
    <n v="64.001798931050558"/>
    <n v="80"/>
    <n v="225.40199999999999"/>
    <n v="281.70972731000001"/>
    <n v="12521.93285727"/>
    <n v="12183.849874399999"/>
    <n v="14243.955363109999"/>
    <n v="15659.3307379"/>
    <n v="2026.0737155000006"/>
    <n v="15659.3307379"/>
    <n v="90.961456792247233"/>
    <n v="9.0385432077527668"/>
    <n v="22.703712829432018"/>
    <n v="35.848964556301823"/>
    <n v="38.233698691423328"/>
    <n v="61.766301308576672"/>
    <n v="23.356217299434807"/>
    <n v="30"/>
    <n v="12.938443854412821"/>
    <n v="60"/>
    <n v="39.330761814526248"/>
    <n v="31.464609451621001"/>
    <n v="15.998201068949442"/>
    <n v="69.584095699483569"/>
    <n v="124.98102381966444"/>
    <n v="70"/>
    <n v="97.300073505235915"/>
    <n v="100"/>
    <n v="9.1010126875654018E-2"/>
    <n v="0"/>
    <n v="79.86136523316118"/>
    <n v="79.952375360036839"/>
    <n v="15.990475072007369"/>
    <n v="47.43688249825324"/>
    <n v="47.455084523628372"/>
    <s v="2. Riesgo (&gt;=40 y &lt;60)"/>
  </r>
  <r>
    <s v="47980"/>
    <x v="2"/>
    <x v="14"/>
    <x v="662"/>
    <s v="Intermedio"/>
    <n v="6"/>
    <s v="G4"/>
    <n v="0"/>
    <n v="1830.3911820000001"/>
    <n v="39889.211480440004"/>
    <n v="49602.895902540004"/>
    <n v="6718.9232658499996"/>
    <n v="86.225530000000006"/>
    <n v="63322.383283410003"/>
    <n v="20180.8861378"/>
    <n v="8635.5399778499996"/>
    <n v="3656.4720902599993"/>
    <n v="496.02302158999998"/>
    <n v="-2566.3062574599971"/>
    <n v="151.57154600000001"/>
    <n v="0"/>
    <n v="158280.24125342001"/>
    <n v="18631.678764650002"/>
    <s v="Si"/>
    <n v="48.398183735334243"/>
    <n v="80"/>
    <n v="5575.3412920000001"/>
    <n v="6805.1487958500002"/>
    <n v="47190.134272410003"/>
    <n v="45391.196698809996"/>
    <n v="41719.602662440004"/>
    <n v="49602.895902540004"/>
    <n v="-1918.7116898699969"/>
    <n v="49602.895902540004"/>
    <n v="84.107191532548555"/>
    <n v="15.892808467451445"/>
    <n v="31.870067251696831"/>
    <n v="51.736972736060892"/>
    <n v="11.771323203140128"/>
    <n v="88.228676796859872"/>
    <n v="42.342136098481191"/>
    <n v="50"/>
    <n v="-3.8681445003531456"/>
    <n v="100"/>
    <n v="61.171691600074453"/>
    <n v="48.937353280059568"/>
    <n v="31.601816264665757"/>
    <n v="100"/>
    <n v="122.05797707154964"/>
    <n v="70"/>
    <n v="96.187894776447436"/>
    <n v="100"/>
    <n v="0"/>
    <n v="0"/>
    <n v="90"/>
    <n v="90"/>
    <n v="18"/>
    <n v="66.937353280059568"/>
    <n v="66.937353280059568"/>
    <s v="3. Vulnerable (&gt;=60 y &lt;70)"/>
  </r>
  <r>
    <s v="50001"/>
    <x v="2"/>
    <x v="15"/>
    <x v="663"/>
    <s v="Ciudades y aglomeraciones"/>
    <n v="1"/>
    <s v="C"/>
    <n v="1"/>
    <n v="0"/>
    <n v="504112.66154840001"/>
    <n v="721952.24595202995"/>
    <n v="171322.9653795"/>
    <n v="34728.388290870003"/>
    <n v="534081.79162671999"/>
    <n v="24989.59588253"/>
    <n v="211221.21873436001"/>
    <n v="88969.431594800029"/>
    <n v="5429.60233057"/>
    <n v="65618.667185749975"/>
    <n v="34663.99483019"/>
    <n v="5664.5820039999999"/>
    <n v="2085517.5337303001"/>
    <n v="319614.93994159001"/>
    <s v="Si"/>
    <n v="58.574937615237964"/>
    <n v="65"/>
    <n v="208128.496014"/>
    <n v="170191.82182037001"/>
    <n v="534081.79162672011"/>
    <n v="492727.73206071998"/>
    <n v="504112.66154840001"/>
    <n v="721952.24595202995"/>
    <n v="105712.26434650997"/>
    <n v="727616.82795602991"/>
    <n v="69.826316681601639"/>
    <n v="30.173683318398361"/>
    <n v="4.6789829337592748"/>
    <n v="19.379791659360645"/>
    <n v="15.325449667637402"/>
    <n v="84.6745503323626"/>
    <n v="42.121446002397818"/>
    <n v="50"/>
    <n v="14.528562326337262"/>
    <n v="60"/>
    <n v="48.845605062024319"/>
    <n v="39.076484049619459"/>
    <n v="6.4250623847620361"/>
    <n v="40.839821358389962"/>
    <n v="81.772474735473921"/>
    <n v="80"/>
    <n v="92.256980070404026"/>
    <n v="100"/>
    <n v="0"/>
    <n v="0"/>
    <n v="73.613273786129994"/>
    <n v="73.613273786129994"/>
    <n v="14.722654757226"/>
    <n v="53.799138806845463"/>
    <n v="53.799138806845463"/>
    <s v="2. Riesgo (&gt;=40 y &lt;60)"/>
  </r>
  <r>
    <s v="50006"/>
    <x v="2"/>
    <x v="15"/>
    <x v="664"/>
    <s v="Intermedio"/>
    <n v="3"/>
    <s v="G1"/>
    <n v="0"/>
    <n v="186.571719"/>
    <n v="48039.975681690004"/>
    <n v="103495.80453995"/>
    <n v="48739.983623829998"/>
    <n v="2107.6614902000001"/>
    <n v="93007.445332109986"/>
    <n v="28364.088038369999"/>
    <n v="53864.802318689995"/>
    <n v="31034.468135170002"/>
    <n v="292.74759899999998"/>
    <n v="-4151.0699216799985"/>
    <n v="25763.414461050001"/>
    <n v="0"/>
    <n v="562245.80296241003"/>
    <n v="82320.107327710008"/>
    <s v="Si"/>
    <n v="40.844200382556551"/>
    <n v="70"/>
    <n v="36982.768455999998"/>
    <n v="50386.65917431999"/>
    <n v="84816.540278109998"/>
    <n v="70077.528237480015"/>
    <n v="48226.547400690004"/>
    <n v="103495.80453995"/>
    <n v="21905.092138370001"/>
    <n v="103495.80453995"/>
    <n v="46.597586844280499"/>
    <n v="53.402413155719501"/>
    <n v="30.496577921356529"/>
    <n v="35.877975688691777"/>
    <n v="14.641302237202057"/>
    <n v="85.358697762797945"/>
    <n v="57.615486921413371"/>
    <n v="80"/>
    <n v="21.165198179520896"/>
    <n v="20"/>
    <n v="54.927817321441843"/>
    <n v="43.942253857153474"/>
    <n v="29.155799617443449"/>
    <n v="100"/>
    <n v="136.24361095159"/>
    <n v="60"/>
    <n v="82.622479067996224"/>
    <n v="80"/>
    <n v="0"/>
    <n v="0"/>
    <n v="80"/>
    <n v="80"/>
    <n v="16"/>
    <n v="59.942253857153474"/>
    <n v="59.942253857153474"/>
    <s v="2. Riesgo (&gt;=40 y &lt;60)"/>
  </r>
  <r>
    <s v="50110"/>
    <x v="2"/>
    <x v="15"/>
    <x v="665"/>
    <s v="Rural disperso"/>
    <n v="6"/>
    <s v="G1"/>
    <n v="0"/>
    <n v="1390.6835980000001"/>
    <n v="5664.3893090000001"/>
    <n v="20230.05928795"/>
    <n v="11961.428180020001"/>
    <n v="171.34328350000001"/>
    <n v="17476.94343951"/>
    <n v="10556.203293160001"/>
    <n v="13538.31647252"/>
    <n v="11143.443408180001"/>
    <n v="200.60258999999999"/>
    <n v="5435.2499081000005"/>
    <n v="9023.9743479500012"/>
    <n v="0"/>
    <n v="141818.87046134"/>
    <n v="6441.9896111099997"/>
    <s v="Si"/>
    <n v="38.931805463073253"/>
    <n v="80"/>
    <n v="5356"/>
    <n v="12132.771463520001"/>
    <n v="12399.936315509998"/>
    <n v="9257.9405042899998"/>
    <n v="7055.0729069999998"/>
    <n v="20230.05928795"/>
    <n v="14659.826846050002"/>
    <n v="20230.05928795"/>
    <n v="34.874207764691732"/>
    <n v="65.125792235308268"/>
    <n v="60.400740722749418"/>
    <n v="71.058999236507944"/>
    <n v="4.5424065148411215"/>
    <n v="95.457593485158881"/>
    <n v="82.310407138131978"/>
    <n v="100"/>
    <n v="72.465565411279357"/>
    <n v="0"/>
    <n v="66.328476991395021"/>
    <n v="53.062781593116021"/>
    <n v="41.068194536926747"/>
    <n v="100"/>
    <n v="226.52672635399554"/>
    <n v="0"/>
    <n v="74.661193966859727"/>
    <n v="70"/>
    <n v="0"/>
    <n v="0"/>
    <n v="56.666666666666664"/>
    <n v="56.666666666666664"/>
    <n v="11.333333333333334"/>
    <n v="64.396114926449357"/>
    <n v="64.396114926449357"/>
    <s v="3. Vulnerable (&gt;=60 y &lt;70)"/>
  </r>
  <r>
    <s v="50124"/>
    <x v="2"/>
    <x v="15"/>
    <x v="666"/>
    <s v="Rural disperso"/>
    <n v="6"/>
    <s v="G1"/>
    <n v="0"/>
    <n v="1292.8304290000001"/>
    <n v="6105.0401990200007"/>
    <n v="13300.968249850001"/>
    <n v="4994.7178418399999"/>
    <n v="164.25110544"/>
    <n v="16480.799920739999"/>
    <n v="9678.3570174899996"/>
    <n v="6452.9342162800003"/>
    <n v="3320.6057602300002"/>
    <n v="469.30886800000002"/>
    <n v="687.53019806000157"/>
    <n v="4228.1744829999998"/>
    <n v="0"/>
    <n v="80633.198798990008"/>
    <n v="8901.734132059999"/>
    <s v="Si"/>
    <n v="46.032781593100573"/>
    <n v="80"/>
    <n v="3908.931"/>
    <n v="5158.9689472800001"/>
    <n v="9481.1095957400012"/>
    <n v="7706.759174679999"/>
    <n v="7397.8706280200004"/>
    <n v="13300.968249850001"/>
    <n v="5385.0135490600014"/>
    <n v="13300.968249850001"/>
    <n v="55.619038321540458"/>
    <n v="44.380961678459542"/>
    <n v="58.725044075745537"/>
    <n v="69.087610718167809"/>
    <n v="11.039787909507442"/>
    <n v="88.960212090492561"/>
    <n v="51.45885032970736"/>
    <n v="70"/>
    <n v="40.485876275366124"/>
    <n v="0"/>
    <n v="54.485756897423983"/>
    <n v="43.588605517939186"/>
    <n v="33.967218406899427"/>
    <n v="100"/>
    <n v="131.97902309557267"/>
    <n v="60"/>
    <n v="81.285413873316642"/>
    <n v="80"/>
    <n v="0"/>
    <n v="0"/>
    <n v="80"/>
    <n v="80"/>
    <n v="16"/>
    <n v="59.588605517939186"/>
    <n v="59.588605517939186"/>
    <s v="2. Riesgo (&gt;=40 y &lt;60)"/>
  </r>
  <r>
    <s v="50150"/>
    <x v="2"/>
    <x v="15"/>
    <x v="667"/>
    <s v="Rural"/>
    <n v="6"/>
    <s v="G1"/>
    <n v="0"/>
    <n v="1062.3836289999999"/>
    <n v="10985.77132344"/>
    <n v="30014.436591819998"/>
    <n v="16601.868127000002"/>
    <n v="392.21995500000003"/>
    <n v="40469.73471081"/>
    <n v="19192.63096495"/>
    <n v="18084.536625000001"/>
    <n v="10430.60499525"/>
    <n v="0"/>
    <n v="-496.19409774000451"/>
    <n v="13749.6845261"/>
    <n v="0"/>
    <n v="289924.51770576002"/>
    <n v="22445.58957769"/>
    <s v="Si"/>
    <n v="50.825802093354106"/>
    <n v="80"/>
    <n v="16115.2"/>
    <n v="16641.975587000001"/>
    <n v="22856.699059810009"/>
    <n v="18442.756991630005"/>
    <n v="12048.15495244"/>
    <n v="30014.436591819998"/>
    <n v="13253.490428359995"/>
    <n v="30014.436591819998"/>
    <n v="40.141199770924736"/>
    <n v="59.858800229075264"/>
    <n v="47.424652279283151"/>
    <n v="55.793162298686426"/>
    <n v="7.7418735591274439"/>
    <n v="92.258126440872559"/>
    <n v="57.676927042912276"/>
    <n v="80"/>
    <n v="44.157052183255182"/>
    <n v="0"/>
    <n v="57.582017793726848"/>
    <n v="46.065614234981481"/>
    <n v="29.174197906645894"/>
    <n v="100"/>
    <n v="103.26881197254767"/>
    <n v="100"/>
    <n v="80.688628499548997"/>
    <n v="80"/>
    <n v="0"/>
    <n v="0"/>
    <n v="93.333333333333329"/>
    <n v="93.333333333333329"/>
    <n v="18.666666666666668"/>
    <n v="64.732280901648153"/>
    <n v="64.732280901648153"/>
    <s v="3. Vulnerable (&gt;=60 y &lt;70)"/>
  </r>
  <r>
    <s v="50223"/>
    <x v="2"/>
    <x v="15"/>
    <x v="668"/>
    <s v="Rural disperso"/>
    <n v="6"/>
    <s v="G3"/>
    <n v="0"/>
    <n v="1141.0260699999999"/>
    <n v="6256.2891185200006"/>
    <n v="10631.62065936"/>
    <n v="1722.5758778699999"/>
    <n v="498.54247987999997"/>
    <n v="9577.7159896800003"/>
    <n v="3300.6482701099999"/>
    <n v="3647.2137698199995"/>
    <n v="1734.3176672599996"/>
    <n v="14.868689099999999"/>
    <n v="585.50773112000024"/>
    <n v="900.61941614"/>
    <n v="0"/>
    <n v="29504.65717536"/>
    <n v="3365.2751850599998"/>
    <s v="Si"/>
    <n v="56.110116011463504"/>
    <n v="80"/>
    <n v="1623.534973"/>
    <n v="2105.5196197499999"/>
    <n v="8133.2168256799996"/>
    <n v="6640.1025342600005"/>
    <n v="7397.3151885200004"/>
    <n v="10631.62065936"/>
    <n v="1500.9958363600003"/>
    <n v="10631.62065936"/>
    <n v="69.578434234365375"/>
    <n v="30.421565765634625"/>
    <n v="34.461747181336889"/>
    <n v="59.144367993609102"/>
    <n v="11.405911836421597"/>
    <n v="88.594088163578405"/>
    <n v="47.551851268251625"/>
    <n v="70"/>
    <n v="14.118222277226705"/>
    <n v="60"/>
    <n v="61.632004384564425"/>
    <n v="49.30560350765154"/>
    <n v="23.889883988536496"/>
    <n v="100"/>
    <n v="129.68735843487121"/>
    <n v="70"/>
    <n v="81.64177442428921"/>
    <n v="80"/>
    <n v="0"/>
    <n v="0"/>
    <n v="83.333333333333329"/>
    <n v="83.333333333333329"/>
    <n v="16.666666666666668"/>
    <n v="65.972270174318211"/>
    <n v="65.972270174318211"/>
    <s v="3. Vulnerable (&gt;=60 y &lt;70)"/>
  </r>
  <r>
    <s v="50226"/>
    <x v="2"/>
    <x v="15"/>
    <x v="669"/>
    <s v="Rural"/>
    <n v="6"/>
    <s v="G1"/>
    <n v="0"/>
    <n v="1568.1365599999999"/>
    <n v="14107.756799000001"/>
    <n v="31294.39193595"/>
    <n v="14483.326783"/>
    <n v="322.20137999999997"/>
    <n v="23456.821412320001"/>
    <n v="6753.4106036499998"/>
    <n v="16405.467604090001"/>
    <n v="12294.144776630001"/>
    <n v="452.06722000000002"/>
    <n v="6943.7931371699997"/>
    <n v="1801.974968"/>
    <n v="0"/>
    <n v="55381.696533000002"/>
    <n v="8415.7985439999993"/>
    <s v="Si"/>
    <n v="46.637323415611888"/>
    <n v="80"/>
    <n v="9904.1946129999997"/>
    <n v="14805.528163000001"/>
    <n v="20239.275971319999"/>
    <n v="17398.111040470001"/>
    <n v="15675.893359000002"/>
    <n v="31294.39193595"/>
    <n v="9197.8353251699991"/>
    <n v="31294.39193595"/>
    <n v="50.091701385614826"/>
    <n v="49.908298614385174"/>
    <n v="28.790817327461809"/>
    <n v="33.871218167362606"/>
    <n v="15.195992666973142"/>
    <n v="84.80400733302686"/>
    <n v="74.93931336382623"/>
    <n v="100"/>
    <n v="29.391321435467233"/>
    <n v="20"/>
    <n v="57.716704822954924"/>
    <n v="46.173363858363942"/>
    <n v="33.362676584388112"/>
    <n v="100"/>
    <n v="149.48745194855755"/>
    <n v="50"/>
    <n v="85.96212169409587"/>
    <n v="80"/>
    <n v="0"/>
    <n v="0"/>
    <n v="76.666666666666671"/>
    <n v="76.666666666666671"/>
    <n v="15.333333333333336"/>
    <n v="61.506697191697278"/>
    <n v="61.506697191697278"/>
    <s v="3. Vulnerable (&gt;=60 y &lt;70)"/>
  </r>
  <r>
    <s v="50245"/>
    <x v="2"/>
    <x v="15"/>
    <x v="670"/>
    <s v="Rural disperso"/>
    <n v="6"/>
    <s v="G3"/>
    <n v="0"/>
    <n v="649.22961199999997"/>
    <n v="2385.3848110599997"/>
    <n v="3863.0059455999999"/>
    <n v="346.95448099999999"/>
    <n v="189.69837000000001"/>
    <n v="3545.5634551799994"/>
    <n v="1313.7222825399999"/>
    <n v="1186.183663"/>
    <n v="489.46233300000006"/>
    <n v="0"/>
    <n v="-333.19201457999952"/>
    <n v="1308.60768429"/>
    <n v="0"/>
    <n v="13268.517126590001"/>
    <n v="2937.3333432199997"/>
    <s v="Si"/>
    <n v="42.403493597029829"/>
    <n v="80"/>
    <n v="374.93398400000001"/>
    <n v="536.65285100000006"/>
    <n v="3499.4766301800005"/>
    <n v="2285.2337992500002"/>
    <n v="3034.6144230599998"/>
    <n v="3863.0059455999999"/>
    <n v="975.41566971000043"/>
    <n v="3863.0059455999999"/>
    <n v="78.555779250520033"/>
    <n v="21.444220749479967"/>
    <n v="37.052567219483187"/>
    <n v="63.590817354839551"/>
    <n v="22.137615795314517"/>
    <n v="77.862384204685483"/>
    <n v="41.263621163192504"/>
    <n v="50"/>
    <n v="25.250172623239372"/>
    <n v="20"/>
    <n v="46.579484461801002"/>
    <n v="37.263587569440801"/>
    <n v="37.596506402970171"/>
    <n v="100"/>
    <n v="143.13262438221659"/>
    <n v="50"/>
    <n v="65.302159172654797"/>
    <n v="60"/>
    <n v="0"/>
    <n v="0"/>
    <n v="70"/>
    <n v="70"/>
    <n v="14"/>
    <n v="51.263587569440801"/>
    <n v="51.263587569440801"/>
    <s v="2. Riesgo (&gt;=40 y &lt;60)"/>
  </r>
  <r>
    <s v="50251"/>
    <x v="2"/>
    <x v="15"/>
    <x v="671"/>
    <s v="Rural"/>
    <n v="6"/>
    <s v="G3"/>
    <n v="0"/>
    <n v="1251.2908609999999"/>
    <n v="8260.1492600000001"/>
    <n v="12040.311599999999"/>
    <n v="1778.1894040000002"/>
    <n v="164.84017399999999"/>
    <n v="11389.7214965"/>
    <n v="2981.6209348100001"/>
    <n v="3198.4916290000001"/>
    <n v="1094.8422175800001"/>
    <n v="99.184424000000007"/>
    <n v="935.02736207999988"/>
    <n v="511.01502699999998"/>
    <n v="0"/>
    <n v="30158.827006700001"/>
    <n v="2054.97682214"/>
    <s v="Si"/>
    <n v="61.528100262093602"/>
    <n v="80"/>
    <n v="1094.001"/>
    <n v="1943.0295779999999"/>
    <n v="9001.6348264999997"/>
    <n v="8486.1727305200002"/>
    <n v="9511.4401209999996"/>
    <n v="12040.311599999999"/>
    <n v="1545.2268130799998"/>
    <n v="12040.311599999999"/>
    <n v="78.996627637111985"/>
    <n v="21.003372362888015"/>
    <n v="26.178172448959668"/>
    <n v="44.927828428847697"/>
    <n v="6.8138486343765026"/>
    <n v="93.186151365623502"/>
    <n v="34.229954133795864"/>
    <n v="40"/>
    <n v="12.833777599908625"/>
    <n v="60"/>
    <n v="51.823470431471847"/>
    <n v="41.458776345177483"/>
    <n v="18.471899737906398"/>
    <n v="80.343435713434843"/>
    <n v="177.60766013925033"/>
    <n v="0"/>
    <n v="94.273683548431379"/>
    <n v="100"/>
    <n v="0.13698640989549049"/>
    <n v="0"/>
    <n v="60.11447857114495"/>
    <n v="60.251464981040442"/>
    <n v="12.050292996208089"/>
    <n v="53.481672059406478"/>
    <n v="53.509069341385569"/>
    <s v="2. Riesgo (&gt;=40 y &lt;60)"/>
  </r>
  <r>
    <s v="50270"/>
    <x v="2"/>
    <x v="15"/>
    <x v="672"/>
    <s v="Rural"/>
    <n v="6"/>
    <s v="G3"/>
    <n v="0"/>
    <n v="876.29000699999995"/>
    <n v="5257.4710429200004"/>
    <n v="10753.00127212"/>
    <n v="900.21510863999993"/>
    <n v="55.418056999999997"/>
    <n v="12408.35434256"/>
    <n v="7073.72992342"/>
    <n v="1842.8159326399998"/>
    <n v="728.33754132999979"/>
    <n v="0"/>
    <n v="-1352.2454717500004"/>
    <n v="750.78558725999994"/>
    <n v="0"/>
    <n v="11707.025142040002"/>
    <n v="1459.0214820199999"/>
    <s v="Si"/>
    <n v="59.490872447452361"/>
    <n v="80"/>
    <n v="869.78"/>
    <n v="955.63316564000002"/>
    <n v="10990.76835256"/>
    <n v="6566.8703306200005"/>
    <n v="6133.76104992"/>
    <n v="10753.00127212"/>
    <n v="-601.45988449000049"/>
    <n v="10753.00127212"/>
    <n v="57.042316788554636"/>
    <n v="42.957683211445364"/>
    <n v="57.007800777879787"/>
    <n v="97.838636270283189"/>
    <n v="12.462785928259814"/>
    <n v="87.537214071740181"/>
    <n v="39.523075985488724"/>
    <n v="50"/>
    <n v="-5.5934140550084779"/>
    <n v="80"/>
    <n v="71.666706710693745"/>
    <n v="57.333365368555"/>
    <n v="20.509127552547639"/>
    <n v="89.204347925044829"/>
    <n v="109.87067599163008"/>
    <n v="100"/>
    <n v="59.748964949210553"/>
    <n v="50"/>
    <n v="0"/>
    <n v="0"/>
    <n v="79.734782641681605"/>
    <n v="79.734782641681605"/>
    <n v="15.946956528336322"/>
    <n v="73.280321896891323"/>
    <n v="73.280321896891323"/>
    <s v="4. Solvente (&gt;=70 y &lt;80)"/>
  </r>
  <r>
    <s v="50287"/>
    <x v="2"/>
    <x v="15"/>
    <x v="673"/>
    <s v="Rural"/>
    <n v="6"/>
    <s v="G2"/>
    <n v="0"/>
    <n v="1261.9055040000001"/>
    <n v="12576.528764999999"/>
    <n v="18331.628187999999"/>
    <n v="3196.7783300000001"/>
    <n v="90.999382999999995"/>
    <n v="18484.000521000002"/>
    <n v="4658.1876119999997"/>
    <n v="4573.0152550000003"/>
    <n v="1291.810892"/>
    <n v="74.452347000000003"/>
    <n v="-1462.5988670000006"/>
    <n v="4169.6646469999996"/>
    <n v="0"/>
    <n v="41687.273292849997"/>
    <n v="8530.6481117299991"/>
    <s v="Si"/>
    <n v="69.800310541283494"/>
    <n v="80"/>
    <n v="2547.21"/>
    <n v="3287.7777129999999"/>
    <n v="16513.022691999999"/>
    <n v="15673.337089000001"/>
    <n v="13838.434268999999"/>
    <n v="18331.628187999999"/>
    <n v="2781.5181269999989"/>
    <n v="18331.628187999999"/>
    <n v="75.489389851681182"/>
    <n v="24.510610148318818"/>
    <n v="25.20118740912039"/>
    <n v="29.971131921050148"/>
    <n v="20.463435091575384"/>
    <n v="79.536564908424623"/>
    <n v="28.248558554174338"/>
    <n v="40"/>
    <n v="15.173328296178287"/>
    <n v="40"/>
    <n v="42.803661395558713"/>
    <n v="34.242929116446973"/>
    <n v="10.199689458716506"/>
    <n v="44.363498392194515"/>
    <n v="129.07368112562372"/>
    <n v="70"/>
    <n v="94.915009694701155"/>
    <n v="100"/>
    <n v="0"/>
    <n v="0"/>
    <n v="71.454499464064838"/>
    <n v="71.454499464064838"/>
    <n v="14.290899892812968"/>
    <n v="48.533829009259939"/>
    <n v="48.533829009259939"/>
    <s v="2. Riesgo (&gt;=40 y &lt;60)"/>
  </r>
  <r>
    <s v="50313"/>
    <x v="2"/>
    <x v="15"/>
    <x v="52"/>
    <s v="Intermedio"/>
    <n v="5"/>
    <s v="G2"/>
    <n v="0"/>
    <n v="2072.7006120000001"/>
    <n v="59202.545465540003"/>
    <n v="88220.617375710004"/>
    <n v="21014.577952480002"/>
    <n v="1762.6685547899999"/>
    <n v="88157.565406469992"/>
    <n v="21086.549955459999"/>
    <n v="25084.567593350002"/>
    <n v="14552.151416550003"/>
    <n v="450.39073786"/>
    <n v="-4912.9697635600023"/>
    <n v="11934.90763761"/>
    <n v="0"/>
    <n v="177621.79267876002"/>
    <n v="40794.275081719999"/>
    <s v="Si"/>
    <n v="46.872000004619842"/>
    <n v="80"/>
    <n v="18092.520654"/>
    <n v="19809.290641269999"/>
    <n v="82601.170962470031"/>
    <n v="78098.408370840014"/>
    <n v="61275.246077540003"/>
    <n v="88220.617375710004"/>
    <n v="7472.3286119099976"/>
    <n v="88220.617375710004"/>
    <n v="69.45683208788229"/>
    <n v="30.54316791211771"/>
    <n v="23.919160945785865"/>
    <n v="28.446450419536031"/>
    <n v="22.966931290632207"/>
    <n v="77.033068709367797"/>
    <n v="58.012367015677896"/>
    <n v="80"/>
    <n v="8.4700479708583085"/>
    <n v="80"/>
    <n v="59.204537408204303"/>
    <n v="47.363629926563448"/>
    <n v="33.127999995380158"/>
    <n v="100"/>
    <n v="109.48883806795847"/>
    <n v="100"/>
    <n v="94.548790847437431"/>
    <n v="100"/>
    <n v="0.10772014683023667"/>
    <n v="0"/>
    <n v="100"/>
    <n v="100.10772014683023"/>
    <n v="20"/>
    <n v="67.363629926563448"/>
    <n v="67.363629926563448"/>
    <s v="3. Vulnerable (&gt;=60 y &lt;70)"/>
  </r>
  <r>
    <s v="50318"/>
    <x v="2"/>
    <x v="15"/>
    <x v="646"/>
    <s v="Rural"/>
    <n v="6"/>
    <s v="G1"/>
    <n v="0"/>
    <n v="876.14136900000005"/>
    <n v="8778.0251121700003"/>
    <n v="18914.809513569999"/>
    <n v="7597.1940606800008"/>
    <n v="544.51864174000002"/>
    <n v="16774.463411950001"/>
    <n v="5725.2599830600002"/>
    <n v="9017.8540714200008"/>
    <n v="4542.2713940000012"/>
    <n v="0"/>
    <n v="2079.4630281999998"/>
    <n v="4323.01653506"/>
    <n v="0"/>
    <n v="174546.58619857999"/>
    <n v="11617.958392250001"/>
    <s v="Si"/>
    <n v="58.092552852134396"/>
    <n v="80"/>
    <n v="7113.3068599999997"/>
    <n v="7879.6304744199997"/>
    <n v="12359.763807949999"/>
    <n v="11683.888618930001"/>
    <n v="9654.1664811700011"/>
    <n v="18914.809513569999"/>
    <n v="6402.4795632599998"/>
    <n v="18914.809513569999"/>
    <n v="51.040252212129545"/>
    <n v="48.959747787870455"/>
    <n v="34.130808494186276"/>
    <n v="40.153499207275665"/>
    <n v="6.6560788413428833"/>
    <n v="93.34392115865711"/>
    <n v="50.369759346579777"/>
    <n v="70"/>
    <n v="33.849030087597164"/>
    <n v="0"/>
    <n v="50.491433630760653"/>
    <n v="40.393146904608528"/>
    <n v="21.907447147865604"/>
    <n v="95.286332025614584"/>
    <n v="110.77309934046625"/>
    <n v="80"/>
    <n v="94.531649637307268"/>
    <n v="100"/>
    <n v="0"/>
    <n v="0"/>
    <n v="91.762110675204852"/>
    <n v="91.762110675204852"/>
    <n v="18.352422135040971"/>
    <n v="58.745569039649496"/>
    <n v="58.745569039649496"/>
    <s v="2. Riesgo (&gt;=40 y &lt;60)"/>
  </r>
  <r>
    <s v="50325"/>
    <x v="2"/>
    <x v="15"/>
    <x v="674"/>
    <s v="Rural disperso"/>
    <n v="6"/>
    <s v="G3"/>
    <n v="0"/>
    <n v="2650.2788439999999"/>
    <n v="11780.42518317"/>
    <n v="16651.754540170001"/>
    <n v="1267.4057641300001"/>
    <n v="63.854328000000002"/>
    <n v="16571.245999589999"/>
    <n v="7000.3771036600001"/>
    <n v="3981.5389361299999"/>
    <n v="1796.8743539100001"/>
    <n v="0"/>
    <n v="-2104.1560416399989"/>
    <n v="7832.8270769999999"/>
    <n v="0"/>
    <n v="36810.440729099995"/>
    <n v="2917.3673329600001"/>
    <s v="Si"/>
    <n v="52.818368992311989"/>
    <n v="80"/>
    <n v="953.26844100000005"/>
    <n v="1331.2600921300002"/>
    <n v="16571.245999589999"/>
    <n v="9776.2463155900004"/>
    <n v="14430.704027170001"/>
    <n v="16651.754540170001"/>
    <n v="5728.671035360001"/>
    <n v="16651.754540170001"/>
    <n v="86.661762833207575"/>
    <n v="13.338237166792425"/>
    <n v="42.244120350595246"/>
    <n v="72.500729183429371"/>
    <n v="7.9253800692848397"/>
    <n v="92.074619930715158"/>
    <n v="45.130146476893096"/>
    <n v="70"/>
    <n v="34.40280735306537"/>
    <n v="0"/>
    <n v="49.582717256187394"/>
    <n v="39.666173804949921"/>
    <n v="27.181631007688011"/>
    <n v="100"/>
    <n v="139.65217297380352"/>
    <n v="60"/>
    <n v="58.995239801713652"/>
    <n v="50"/>
    <n v="0"/>
    <n v="0"/>
    <n v="70"/>
    <n v="70"/>
    <n v="14"/>
    <n v="53.666173804949921"/>
    <n v="53.666173804949921"/>
    <s v="2. Riesgo (&gt;=40 y &lt;60)"/>
  </r>
  <r>
    <s v="50330"/>
    <x v="2"/>
    <x v="15"/>
    <x v="675"/>
    <s v="Rural disperso"/>
    <n v="6"/>
    <s v="G3"/>
    <n v="0"/>
    <n v="2316.5332819999999"/>
    <n v="13642.832958999999"/>
    <n v="19011.550053589999"/>
    <n v="2257.6679569999997"/>
    <n v="88.672268000000003"/>
    <n v="24632.162441590001"/>
    <n v="11432.775610999999"/>
    <n v="4693.9707469999994"/>
    <n v="2481.1169213299995"/>
    <n v="0"/>
    <n v="576.23290632999851"/>
    <n v="2508.28694"/>
    <n v="0"/>
    <n v="66587.300706380003"/>
    <n v="5732.5721371600002"/>
    <s v="Si"/>
    <n v="53.602482947099212"/>
    <n v="80"/>
    <n v="1447.2"/>
    <n v="2346.3402249999999"/>
    <n v="16222.463321589999"/>
    <n v="13069.878469470001"/>
    <n v="15959.366241"/>
    <n v="19011.550053589999"/>
    <n v="3084.5198463299985"/>
    <n v="19011.550053589999"/>
    <n v="83.945634080406563"/>
    <n v="16.054365919593437"/>
    <n v="46.414015164565534"/>
    <n v="79.657237879124963"/>
    <n v="8.6091072567095939"/>
    <n v="91.390892743290408"/>
    <n v="52.857528413779008"/>
    <n v="70"/>
    <n v="16.224452175836873"/>
    <n v="40"/>
    <n v="59.420499308401759"/>
    <n v="47.536399446721411"/>
    <n v="26.397517052900788"/>
    <n v="100"/>
    <n v="162.12964517689329"/>
    <n v="0"/>
    <n v="80.56654658652046"/>
    <n v="80"/>
    <n v="0"/>
    <n v="0"/>
    <n v="60"/>
    <n v="60"/>
    <n v="12"/>
    <n v="59.536399446721411"/>
    <n v="59.536399446721411"/>
    <s v="2. Riesgo (&gt;=40 y &lt;60)"/>
  </r>
  <r>
    <s v="50350"/>
    <x v="2"/>
    <x v="15"/>
    <x v="676"/>
    <s v="Rural disperso"/>
    <n v="6"/>
    <s v="G5"/>
    <n v="0"/>
    <n v="1952.02397"/>
    <n v="16102.962205799999"/>
    <n v="20718.434904389997"/>
    <n v="1882.4065076099998"/>
    <n v="109.72482044"/>
    <n v="20960.395691139998"/>
    <n v="7647.3114842199993"/>
    <n v="3952.5345010499996"/>
    <n v="1439.3665235799999"/>
    <n v="0"/>
    <n v="2096.4808587799962"/>
    <n v="1448.06708572"/>
    <n v="0"/>
    <n v="62252.358695980001"/>
    <n v="16259.04503316"/>
    <s v="Si"/>
    <n v="71.49379745820832"/>
    <n v="80"/>
    <n v="2798.70001"/>
    <n v="1992.1313280499999"/>
    <n v="16108.786068140002"/>
    <n v="12288.800932670001"/>
    <n v="18054.986175799997"/>
    <n v="20718.434904389997"/>
    <n v="3544.5479444999964"/>
    <n v="20718.434904389997"/>
    <n v="87.144546676034651"/>
    <n v="12.855453323965349"/>
    <n v="36.484575944587405"/>
    <n v="57.608827230833896"/>
    <n v="26.117958216754189"/>
    <n v="73.882041783245811"/>
    <n v="36.416292462409345"/>
    <n v="50"/>
    <n v="17.108183899300943"/>
    <n v="40"/>
    <n v="46.869264467609007"/>
    <n v="37.495411574087207"/>
    <n v="8.50620254179168"/>
    <n v="36.997685499529155"/>
    <n v="71.180595309677372"/>
    <n v="70"/>
    <n v="76.286325243184038"/>
    <n v="70"/>
    <n v="0"/>
    <n v="0"/>
    <n v="58.999228499843049"/>
    <n v="58.999228499843049"/>
    <n v="11.799845699968611"/>
    <n v="49.295257274055814"/>
    <n v="49.295257274055814"/>
    <s v="2. Riesgo (&gt;=40 y &lt;60)"/>
  </r>
  <r>
    <s v="50370"/>
    <x v="2"/>
    <x v="15"/>
    <x v="677"/>
    <s v="Rural disperso"/>
    <n v="6"/>
    <s v="G5"/>
    <n v="0"/>
    <n v="2587.3866050000001"/>
    <n v="12715.19504927"/>
    <n v="20020.139958339998"/>
    <n v="3171.1205609999997"/>
    <n v="51.880656999999999"/>
    <n v="27064.06876532"/>
    <n v="17140.10021904"/>
    <n v="5811.137823"/>
    <n v="3853.5795820499998"/>
    <n v="0"/>
    <n v="4012.0464700699977"/>
    <n v="1558.4196621199999"/>
    <n v="0"/>
    <n v="46290.365568109999"/>
    <n v="38859.477103419995"/>
    <s v="Si"/>
    <n v="49.460724631159337"/>
    <n v="80"/>
    <n v="831.27200000000005"/>
    <n v="3223.0012179999999"/>
    <n v="14050.535247320002"/>
    <n v="11901.56510152"/>
    <n v="15302.581654269999"/>
    <n v="20020.139958339998"/>
    <n v="5570.4661321899976"/>
    <n v="20020.139958339998"/>
    <n v="76.435937441562416"/>
    <n v="23.564062558437584"/>
    <n v="63.331572084251377"/>
    <n v="100"/>
    <n v="83.947224495869534"/>
    <n v="16.052775504130466"/>
    <n v="66.313684160059879"/>
    <n v="100"/>
    <n v="27.82431163708948"/>
    <n v="20"/>
    <n v="51.923367612513609"/>
    <n v="41.538694090010893"/>
    <n v="30.539275368840663"/>
    <n v="100"/>
    <n v="387.71920839388304"/>
    <n v="0"/>
    <n v="84.705421480580995"/>
    <n v="80"/>
    <n v="0.83188195942395038"/>
    <n v="0"/>
    <n v="60"/>
    <n v="60.831881959423953"/>
    <n v="12.166376391884791"/>
    <n v="53.538694090010893"/>
    <n v="53.705070481895682"/>
    <s v="2. Riesgo (&gt;=40 y &lt;60)"/>
  </r>
  <r>
    <s v="50400"/>
    <x v="2"/>
    <x v="15"/>
    <x v="678"/>
    <s v="Rural"/>
    <n v="6"/>
    <s v="G2"/>
    <n v="0"/>
    <n v="1153.2382066199998"/>
    <n v="11823.925926"/>
    <n v="16797.473849179998"/>
    <n v="2625.8545340000001"/>
    <n v="360.38201900000001"/>
    <n v="17736.299230379998"/>
    <n v="5148.7736435699999"/>
    <n v="4145.15694962"/>
    <n v="2249.7990897599998"/>
    <n v="0"/>
    <n v="1013.8994409399984"/>
    <n v="816.60030900000004"/>
    <n v="0"/>
    <n v="39967.153565000001"/>
    <n v="863.62523699999997"/>
    <s v="Si"/>
    <n v="56.289359024049645"/>
    <n v="80"/>
    <n v="1782.8100019999999"/>
    <n v="2986.2365530000002"/>
    <n v="13888.21654838"/>
    <n v="13597.517804680001"/>
    <n v="12977.164132620001"/>
    <n v="16797.473849179998"/>
    <n v="1830.4997499399983"/>
    <n v="16797.473849179998"/>
    <n v="77.256641380355575"/>
    <n v="22.743358619644425"/>
    <n v="29.029582646817399"/>
    <n v="34.524145112540161"/>
    <n v="2.1608374877021341"/>
    <n v="97.839162512297861"/>
    <n v="54.275365615920677"/>
    <n v="70"/>
    <n v="10.897470455233707"/>
    <n v="60"/>
    <n v="57.021333248896497"/>
    <n v="45.617066599117202"/>
    <n v="23.710640975950355"/>
    <n v="100"/>
    <n v="167.501671498924"/>
    <n v="0"/>
    <n v="97.906867719931199"/>
    <n v="100"/>
    <n v="0.28242473332646978"/>
    <n v="0"/>
    <n v="66.666666666666671"/>
    <n v="66.949091399993137"/>
    <n v="13.389818279998629"/>
    <n v="58.950399932450537"/>
    <n v="59.00688487911583"/>
    <s v="2. Riesgo (&gt;=40 y &lt;60)"/>
  </r>
  <r>
    <s v="50450"/>
    <x v="2"/>
    <x v="15"/>
    <x v="679"/>
    <s v="Rural"/>
    <n v="6"/>
    <s v="G2"/>
    <n v="0"/>
    <n v="3389.4003520000001"/>
    <n v="14290.507859959998"/>
    <n v="22843.86328003"/>
    <n v="3440.0283853299998"/>
    <n v="19.615929000000001"/>
    <n v="22921.799232179997"/>
    <n v="8583.1526066899987"/>
    <n v="6849.0446663299999"/>
    <n v="3506.0283423300002"/>
    <n v="122.20575100000001"/>
    <n v="1406.4318588500028"/>
    <n v="1450.0514860000001"/>
    <n v="0"/>
    <n v="38421.668220190004"/>
    <n v="3973.0409396300001"/>
    <s v="Si"/>
    <n v="46.879471210520897"/>
    <n v="80"/>
    <n v="1205.9193"/>
    <n v="3376.20835033"/>
    <n v="18094.415097180001"/>
    <n v="14402.741699669999"/>
    <n v="17679.908211959999"/>
    <n v="22843.86328003"/>
    <n v="2978.6890958500026"/>
    <n v="22843.86328003"/>
    <n v="77.394563236664496"/>
    <n v="22.605436763335504"/>
    <n v="37.445370320843224"/>
    <n v="44.532827580672311"/>
    <n v="10.340625807450566"/>
    <n v="89.659374192549436"/>
    <n v="51.190034714851322"/>
    <n v="70"/>
    <n v="13.03934040987699"/>
    <n v="60"/>
    <n v="57.35952770731145"/>
    <n v="45.887622165849166"/>
    <n v="33.120528789479103"/>
    <n v="100"/>
    <n v="279.96967544428549"/>
    <n v="0"/>
    <n v="79.597719088000005"/>
    <n v="70"/>
    <n v="0"/>
    <n v="0"/>
    <n v="56.666666666666664"/>
    <n v="56.666666666666664"/>
    <n v="11.333333333333334"/>
    <n v="57.220955499182502"/>
    <n v="57.220955499182502"/>
    <s v="2. Riesgo (&gt;=40 y &lt;60)"/>
  </r>
  <r>
    <s v="50568"/>
    <x v="2"/>
    <x v="15"/>
    <x v="680"/>
    <s v="Rural disperso"/>
    <n v="3"/>
    <s v="G1"/>
    <n v="0"/>
    <n v="141.37221500000001"/>
    <n v="38218.644874999998"/>
    <n v="98013.210894029995"/>
    <n v="52498.177444999994"/>
    <n v="1608.7067079999999"/>
    <n v="110822.32305278"/>
    <n v="39058.813520819996"/>
    <n v="56793.147226999994"/>
    <n v="41434.092546999993"/>
    <n v="0"/>
    <n v="3840.3085852499935"/>
    <n v="42999.605587370002"/>
    <n v="0"/>
    <n v="1336058.7298351899"/>
    <n v="241572.78951875001"/>
    <s v="Si"/>
    <n v="34.273811011223238"/>
    <n v="80"/>
    <n v="40503.490911000001"/>
    <n v="53372.409941500002"/>
    <n v="78813.847628780059"/>
    <n v="56558.270630530002"/>
    <n v="38360.017090000001"/>
    <n v="98013.210894029995"/>
    <n v="46839.914172619996"/>
    <n v="98013.210894029995"/>
    <n v="39.137598636039094"/>
    <n v="60.862401363960906"/>
    <n v="35.244535978746747"/>
    <n v="41.46375400759888"/>
    <n v="18.081000791675478"/>
    <n v="81.918999208324522"/>
    <n v="72.95614800389481"/>
    <n v="100"/>
    <n v="47.789388537900692"/>
    <n v="0"/>
    <n v="56.849030915976854"/>
    <n v="45.479224732781489"/>
    <n v="45.726188988776762"/>
    <n v="100"/>
    <n v="131.77237008725351"/>
    <n v="60"/>
    <n v="71.761844310563646"/>
    <n v="70"/>
    <n v="0"/>
    <n v="0"/>
    <n v="76.666666666666671"/>
    <n v="76.666666666666671"/>
    <n v="15.333333333333336"/>
    <n v="60.812558066114825"/>
    <n v="60.812558066114825"/>
    <s v="3. Vulnerable (&gt;=60 y &lt;70)"/>
  </r>
  <r>
    <s v="50573"/>
    <x v="2"/>
    <x v="15"/>
    <x v="681"/>
    <s v="Rural disperso"/>
    <n v="5"/>
    <s v="G1"/>
    <n v="0"/>
    <n v="1199.1548210000001"/>
    <n v="24659.798710029998"/>
    <n v="65370.20371993001"/>
    <n v="33217.019309220006"/>
    <n v="546.73587351999993"/>
    <n v="49407.679796419994"/>
    <n v="18716.216232079998"/>
    <n v="35027.328947090013"/>
    <n v="22551.678078670011"/>
    <n v="573.86681399999998"/>
    <n v="13874.46561109001"/>
    <n v="19451.600619569999"/>
    <n v="0"/>
    <n v="244391.14558400001"/>
    <n v="27619.531294"/>
    <s v="Si"/>
    <n v="42.008250363085125"/>
    <n v="80"/>
    <n v="29536.224898"/>
    <n v="31527.07537074"/>
    <n v="39020.087240420005"/>
    <n v="31921.799935359999"/>
    <n v="25858.953531029998"/>
    <n v="65370.20371993001"/>
    <n v="33899.933044660007"/>
    <n v="65370.20371993001"/>
    <n v="39.557706813671963"/>
    <n v="60.442293186328037"/>
    <n v="37.881188327803542"/>
    <n v="44.565667577145504"/>
    <n v="11.301363323945324"/>
    <n v="88.698636676054676"/>
    <n v="64.383093877169742"/>
    <n v="80"/>
    <n v="51.858386719888145"/>
    <n v="0"/>
    <n v="54.741319487905642"/>
    <n v="43.793055590324514"/>
    <n v="37.991749636914875"/>
    <n v="100"/>
    <n v="106.74036874927374"/>
    <n v="100"/>
    <n v="81.80863291943885"/>
    <n v="80"/>
    <n v="0"/>
    <n v="0"/>
    <n v="93.333333333333329"/>
    <n v="93.333333333333329"/>
    <n v="18.666666666666668"/>
    <n v="62.459722256991185"/>
    <n v="62.459722256991185"/>
    <s v="3. Vulnerable (&gt;=60 y &lt;70)"/>
  </r>
  <r>
    <s v="50577"/>
    <x v="2"/>
    <x v="15"/>
    <x v="682"/>
    <s v="Rural disperso"/>
    <n v="6"/>
    <s v="G2"/>
    <n v="0"/>
    <n v="1623.417132"/>
    <n v="10780.828417000001"/>
    <n v="15482.036537"/>
    <n v="2356.8780769999998"/>
    <n v="182.72938600000001"/>
    <n v="13949.515756000001"/>
    <n v="4079.0639309999997"/>
    <n v="4168.7488169999997"/>
    <n v="1342.4648344899997"/>
    <n v="56.658259999999999"/>
    <n v="755.42902148999929"/>
    <n v="973.82655399999999"/>
    <n v="0"/>
    <n v="87799.873774270003"/>
    <n v="2292.0424567700002"/>
    <s v="Si"/>
    <n v="66.779790425779936"/>
    <n v="80"/>
    <n v="3156"/>
    <n v="2539.6074629999998"/>
    <n v="11900.323533000001"/>
    <n v="10521.093634999999"/>
    <n v="12404.245549000001"/>
    <n v="15482.036537"/>
    <n v="1785.9138354899992"/>
    <n v="15482.036537"/>
    <n v="80.120244641946883"/>
    <n v="19.879755358053117"/>
    <n v="29.241616715229004"/>
    <n v="34.776311843137201"/>
    <n v="2.6105304691698654"/>
    <n v="97.389469530830141"/>
    <n v="32.203063639034305"/>
    <n v="40"/>
    <n v="11.535393494401745"/>
    <n v="60"/>
    <n v="50.409107346404085"/>
    <n v="40.327285877123273"/>
    <n v="13.220209574220064"/>
    <n v="57.501235558615605"/>
    <n v="80.46918450570341"/>
    <n v="80"/>
    <n v="88.410147890724573"/>
    <n v="80"/>
    <n v="0"/>
    <n v="0"/>
    <n v="72.500411852871864"/>
    <n v="72.500411852871864"/>
    <n v="14.500082370574374"/>
    <n v="54.827368247697649"/>
    <n v="54.827368247697649"/>
    <s v="2. Riesgo (&gt;=40 y &lt;60)"/>
  </r>
  <r>
    <s v="50590"/>
    <x v="2"/>
    <x v="15"/>
    <x v="351"/>
    <s v="Rural disperso"/>
    <n v="6"/>
    <s v="G2"/>
    <n v="0"/>
    <n v="3313.6839970000001"/>
    <n v="16362.124470139999"/>
    <n v="24348.704121819999"/>
    <n v="3860.3920082000004"/>
    <n v="118.94754399999999"/>
    <n v="27016.338211560003"/>
    <n v="13995.69047103"/>
    <n v="7342.5893911300009"/>
    <n v="4072.341125070001"/>
    <n v="242.81643362"/>
    <n v="5128.1473981999989"/>
    <n v="4652.6364342299994"/>
    <n v="0"/>
    <n v="74440.733742349999"/>
    <n v="6455.1690579300002"/>
    <s v="Si"/>
    <n v="47.031102181935417"/>
    <n v="80"/>
    <n v="2960.329405"/>
    <n v="3979.3395521999996"/>
    <n v="15950.308457560001"/>
    <n v="14743.709422400001"/>
    <n v="19675.808467139999"/>
    <n v="24348.704121819999"/>
    <n v="10023.600266049998"/>
    <n v="24348.704121819999"/>
    <n v="80.8084420784743"/>
    <n v="19.1915579215257"/>
    <n v="51.804542723119276"/>
    <n v="61.609826507713713"/>
    <n v="8.6715548509667588"/>
    <n v="91.328445149033243"/>
    <n v="55.461920967410663"/>
    <n v="80"/>
    <n v="41.166873669746508"/>
    <n v="0"/>
    <n v="50.425965915654537"/>
    <n v="40.340772732523632"/>
    <n v="32.968897818064583"/>
    <n v="100"/>
    <n v="134.42218779703671"/>
    <n v="60"/>
    <n v="92.435262061730811"/>
    <n v="100"/>
    <n v="0.12012472230075277"/>
    <n v="0"/>
    <n v="86.666666666666671"/>
    <n v="86.78679138896743"/>
    <n v="17.357358277793487"/>
    <n v="57.674106065856968"/>
    <n v="57.69813101031712"/>
    <s v="2. Riesgo (&gt;=40 y &lt;60)"/>
  </r>
  <r>
    <s v="50606"/>
    <x v="2"/>
    <x v="15"/>
    <x v="683"/>
    <s v="Rural"/>
    <n v="6"/>
    <s v="G1"/>
    <n v="0"/>
    <n v="1020.276168"/>
    <n v="10109.519432999999"/>
    <n v="22228.500841869998"/>
    <n v="8920.4370241899996"/>
    <n v="1393.6401659999999"/>
    <n v="18275.14750092"/>
    <n v="5425.9106804700004"/>
    <n v="11572.340346189998"/>
    <n v="6573.2213801399976"/>
    <n v="0"/>
    <n v="-1045.7656251000044"/>
    <n v="1482.109927"/>
    <n v="0"/>
    <n v="65292.739559670001"/>
    <n v="4725.6341661199995"/>
    <s v="Si"/>
    <n v="57.452915423645912"/>
    <n v="80"/>
    <n v="11177.037001999999"/>
    <n v="9386.0632001900012"/>
    <n v="18275.147500919997"/>
    <n v="13638.56278772"/>
    <n v="11129.795601"/>
    <n v="22228.500841869998"/>
    <n v="436.34430189999557"/>
    <n v="22228.500841869998"/>
    <n v="50.069933551414849"/>
    <n v="49.930066448585151"/>
    <n v="29.690106086404239"/>
    <n v="34.929194584049533"/>
    <n v="7.2376104877653624"/>
    <n v="92.762389512234634"/>
    <n v="56.801141199620204"/>
    <n v="80"/>
    <n v="1.9629947381700601"/>
    <n v="100"/>
    <n v="71.524330108973857"/>
    <n v="57.219464087179091"/>
    <n v="22.547084576354088"/>
    <n v="98.068431828279259"/>
    <n v="83.976309629380978"/>
    <n v="80"/>
    <n v="74.629016192801814"/>
    <n v="70"/>
    <n v="0"/>
    <n v="0"/>
    <n v="82.689477276093086"/>
    <n v="82.689477276093086"/>
    <n v="16.537895455218617"/>
    <n v="73.757359542397708"/>
    <n v="73.757359542397708"/>
    <s v="4. Solvente (&gt;=70 y &lt;80)"/>
  </r>
  <r>
    <s v="50680"/>
    <x v="2"/>
    <x v="15"/>
    <x v="684"/>
    <s v="Rural"/>
    <n v="6"/>
    <s v="G1"/>
    <n v="0"/>
    <n v="1493.160224"/>
    <n v="9385.0375249999997"/>
    <n v="17490.286090000001"/>
    <n v="5915.7835910000013"/>
    <n v="135.92440500000001"/>
    <n v="12133.755667000001"/>
    <n v="2883.6114950000001"/>
    <n v="7551.9927510000007"/>
    <n v="2853.812100000001"/>
    <n v="0"/>
    <n v="974.65675900000133"/>
    <n v="1435.4551630000001"/>
    <n v="0"/>
    <n v="64790.693180379996"/>
    <n v="19144.417343090001"/>
    <s v="Si"/>
    <n v="60.626927954100843"/>
    <n v="80"/>
    <n v="7677.5996480000003"/>
    <n v="6051.7079960000001"/>
    <n v="11817.44868"/>
    <n v="10395.865608"/>
    <n v="10878.197748999999"/>
    <n v="17490.286090000001"/>
    <n v="2410.1119220000014"/>
    <n v="17490.286090000001"/>
    <n v="62.195653593222602"/>
    <n v="37.804346406777398"/>
    <n v="23.765201592467502"/>
    <n v="27.958786955381818"/>
    <n v="29.548097733406163"/>
    <n v="70.451902266593834"/>
    <n v="37.788861749398684"/>
    <n v="50"/>
    <n v="13.779716978889057"/>
    <n v="60"/>
    <n v="49.243007125750609"/>
    <n v="39.394405700600487"/>
    <n v="19.373072045899157"/>
    <n v="84.263080169135549"/>
    <n v="78.8229169721875"/>
    <n v="70"/>
    <n v="87.970473911125126"/>
    <n v="80"/>
    <n v="0"/>
    <n v="0"/>
    <n v="78.087693389711845"/>
    <n v="78.087693389711845"/>
    <n v="15.61753867794237"/>
    <n v="55.011944378542857"/>
    <n v="55.011944378542857"/>
    <s v="2. Riesgo (&gt;=40 y &lt;60)"/>
  </r>
  <r>
    <s v="50683"/>
    <x v="2"/>
    <x v="15"/>
    <x v="685"/>
    <s v="Rural disperso"/>
    <n v="6"/>
    <s v="G2"/>
    <n v="0"/>
    <n v="1145.488427"/>
    <n v="8676.3151766399988"/>
    <n v="12016.655279799999"/>
    <n v="1664.0754004999999"/>
    <n v="83.078164000000001"/>
    <n v="9870.4214243599999"/>
    <n v="1633.9919747899999"/>
    <n v="2899.3019414999999"/>
    <n v="1036.8870171299998"/>
    <n v="0"/>
    <n v="413.81893106999996"/>
    <n v="1229.7619179999999"/>
    <n v="0"/>
    <n v="43588.679867230006"/>
    <n v="3530.3984330999997"/>
    <s v="Si"/>
    <n v="58.070961471989968"/>
    <n v="80"/>
    <n v="1644.1010000000001"/>
    <n v="1638.2885745000001"/>
    <n v="9740.4214243599981"/>
    <n v="9233.0759291299983"/>
    <n v="9821.803603639999"/>
    <n v="12016.655279799999"/>
    <n v="1643.5808490699999"/>
    <n v="12016.655279799999"/>
    <n v="81.734920199886673"/>
    <n v="18.265079800113327"/>
    <n v="16.554429689874649"/>
    <n v="19.687762646192709"/>
    <n v="8.0993469952600137"/>
    <n v="91.900653004739979"/>
    <n v="35.763333314416705"/>
    <n v="50"/>
    <n v="13.677523493853233"/>
    <n v="60"/>
    <n v="47.970699090209202"/>
    <n v="38.376559272167363"/>
    <n v="21.929038528010032"/>
    <n v="95.380243625786292"/>
    <n v="99.646467856901737"/>
    <n v="100"/>
    <n v="94.791339377152923"/>
    <n v="100"/>
    <n v="0"/>
    <n v="0"/>
    <n v="98.46008120859544"/>
    <n v="98.46008120859544"/>
    <n v="19.692016241719088"/>
    <n v="58.068575513886451"/>
    <n v="58.068575513886451"/>
    <s v="2. Riesgo (&gt;=40 y &lt;60)"/>
  </r>
  <r>
    <s v="50686"/>
    <x v="2"/>
    <x v="15"/>
    <x v="686"/>
    <s v="Rural"/>
    <n v="6"/>
    <s v="G1"/>
    <n v="0"/>
    <n v="816.35008500000004"/>
    <n v="2801.3238110000002"/>
    <n v="4240.4436760000008"/>
    <n v="309.50649599999997"/>
    <n v="45.670056000000002"/>
    <n v="3526.0600546699998"/>
    <n v="1152.95348227"/>
    <n v="1171.5266369999999"/>
    <n v="150.75643739999987"/>
    <n v="0"/>
    <n v="269.50660473000062"/>
    <n v="369.76308999999998"/>
    <n v="0"/>
    <n v="10750.751121629999"/>
    <n v="765.77568913000005"/>
    <s v="Si"/>
    <n v="52.920270751998267"/>
    <n v="80"/>
    <n v="149.860007"/>
    <n v="350.20890200000002"/>
    <n v="2950.1668716700001"/>
    <n v="2759.7061356700001"/>
    <n v="3617.6738960000002"/>
    <n v="4240.4436760000008"/>
    <n v="639.26969473000054"/>
    <n v="4240.4436760000008"/>
    <n v="85.313570286884271"/>
    <n v="14.686429713115729"/>
    <n v="32.69806708887446"/>
    <n v="38.467937586541758"/>
    <n v="7.1229970861226235"/>
    <n v="92.877002913877376"/>
    <n v="12.868374703459677"/>
    <n v="20"/>
    <n v="15.075537928923087"/>
    <n v="40"/>
    <n v="41.206274042706966"/>
    <n v="32.965019234165574"/>
    <n v="27.079729248001733"/>
    <n v="100"/>
    <n v="233.69070174940003"/>
    <n v="0"/>
    <n v="93.544069054907879"/>
    <n v="100"/>
    <n v="0"/>
    <n v="0"/>
    <n v="66.666666666666671"/>
    <n v="66.666666666666671"/>
    <n v="13.333333333333336"/>
    <n v="46.29835256749891"/>
    <n v="46.29835256749891"/>
    <s v="2. Riesgo (&gt;=40 y &lt;60)"/>
  </r>
  <r>
    <s v="50689"/>
    <x v="2"/>
    <x v="15"/>
    <x v="418"/>
    <s v="Rural disperso"/>
    <n v="6"/>
    <s v="G2"/>
    <n v="0"/>
    <n v="905.20788800000003"/>
    <n v="18325.840205640001"/>
    <n v="30186.020399000001"/>
    <n v="9499.5936483799996"/>
    <n v="199.05618699999999"/>
    <n v="22635.44239909"/>
    <n v="2310.4238452099999"/>
    <n v="10660.503147769999"/>
    <n v="5215.6599413199992"/>
    <n v="209.384028"/>
    <n v="3775.7492974599991"/>
    <n v="4525.5658415799999"/>
    <n v="0.61896899999999999"/>
    <n v="59001.652271010003"/>
    <n v="7781.7272810000004"/>
    <s v="Si"/>
    <n v="49.292459910022011"/>
    <n v="80"/>
    <n v="7492.3819999999996"/>
    <n v="9698.6498353799998"/>
    <n v="20965.427895089997"/>
    <n v="20520.433192899993"/>
    <n v="19231.048093640002"/>
    <n v="30186.020399000001"/>
    <n v="8510.6991670399984"/>
    <n v="30186.639368"/>
    <n v="63.70845788693989"/>
    <n v="36.29154211306011"/>
    <n v="10.207107086640747"/>
    <n v="12.139053135063104"/>
    <n v="13.188998920329373"/>
    <n v="86.811001079670632"/>
    <n v="48.925082325134241"/>
    <n v="70"/>
    <n v="28.193596058466678"/>
    <n v="20"/>
    <n v="45.048319265558767"/>
    <n v="36.038655412447014"/>
    <n v="30.707540089977989"/>
    <n v="100"/>
    <n v="129.44681458286564"/>
    <n v="70"/>
    <n v="97.877483329141981"/>
    <n v="100"/>
    <n v="0"/>
    <n v="0"/>
    <n v="90"/>
    <n v="90"/>
    <n v="18"/>
    <n v="54.038655412447014"/>
    <n v="54.038655412447014"/>
    <s v="2. Riesgo (&gt;=40 y &lt;60)"/>
  </r>
  <r>
    <s v="50711"/>
    <x v="2"/>
    <x v="15"/>
    <x v="687"/>
    <s v="Rural disperso"/>
    <n v="6"/>
    <s v="G3"/>
    <n v="0"/>
    <n v="1649.847694"/>
    <n v="19843.683856740001"/>
    <n v="27044.356598260001"/>
    <n v="3547.730055"/>
    <n v="893.43088346000002"/>
    <n v="21686.267771310002"/>
    <n v="1959.9295076600001"/>
    <n v="6098.55625246"/>
    <n v="2545.0488897899995"/>
    <n v="0"/>
    <n v="1804.5814642799996"/>
    <n v="1702.7302172899999"/>
    <n v="0"/>
    <n v="58936.571490640003"/>
    <n v="10355.57874017"/>
    <s v="NO"/>
    <n v="59.36994980864754"/>
    <n v="80"/>
    <n v="3093.2896139999998"/>
    <n v="4243.1272524599999"/>
    <n v="21686.267771309995"/>
    <n v="20679.90958548"/>
    <n v="21493.531550740001"/>
    <n v="27044.356598260001"/>
    <n v="3507.3116815699996"/>
    <n v="27044.356598260001"/>
    <n v="79.475107764711495"/>
    <n v="20.524892235288505"/>
    <n v="9.0376524366857751"/>
    <n v="15.51071217315295"/>
    <n v="17.570717940073283"/>
    <n v="82.42928205992672"/>
    <n v="41.731990071640197"/>
    <n v="50"/>
    <n v="12.96873774322165"/>
    <n v="60"/>
    <n v="45.692977293673643"/>
    <n v="36.554381834938916"/>
    <n v="0"/>
    <n v="0"/>
    <n v="137.17200074819766"/>
    <n v="60"/>
    <n v="95.359468044744133"/>
    <n v="100"/>
    <n v="0.23774720003021732"/>
    <n v="0"/>
    <n v="53.333333333333336"/>
    <n v="53.571080533363556"/>
    <n v="10.714216106672712"/>
    <n v="47.22104850160558"/>
    <n v="47.268597941611631"/>
    <s v="2. Riesgo (&gt;=40 y &lt;60)"/>
  </r>
  <r>
    <s v="52001"/>
    <x v="2"/>
    <x v="16"/>
    <x v="688"/>
    <s v="Ciudades y aglomeraciones"/>
    <n v="1"/>
    <s v="C"/>
    <n v="1"/>
    <n v="2706.3942619999998"/>
    <n v="484974.48581088003"/>
    <n v="701521.10504517995"/>
    <n v="129284.54776063999"/>
    <n v="39126.349569800004"/>
    <n v="627556.04255804"/>
    <n v="83899.801518139997"/>
    <n v="174382.23803802"/>
    <n v="99216.479870359995"/>
    <n v="3658.6475712699998"/>
    <n v="576.41881147993263"/>
    <n v="127253.85576594"/>
    <n v="0"/>
    <n v="1230309.6612170001"/>
    <n v="364459.99918899999"/>
    <s v="Si"/>
    <n v="38.253397519536847"/>
    <n v="65"/>
    <n v="199629.86779264003"/>
    <n v="151335.05195444002"/>
    <n v="625778.92806604016"/>
    <n v="585813.32779986004"/>
    <n v="487680.88007288001"/>
    <n v="701521.10504517995"/>
    <n v="131488.92214868992"/>
    <n v="701521.10504517995"/>
    <n v="69.517634831737809"/>
    <n v="30.482365168262191"/>
    <n v="13.369292274861722"/>
    <n v="55.374020933167579"/>
    <n v="29.623436332970247"/>
    <n v="70.376563667029757"/>
    <n v="56.895978046071491"/>
    <n v="80"/>
    <n v="18.743402187482538"/>
    <n v="40"/>
    <n v="55.24658995369191"/>
    <n v="44.197271962953529"/>
    <n v="26.746602480463153"/>
    <n v="100"/>
    <n v="75.807820557009578"/>
    <n v="70"/>
    <n v="93.61346340157327"/>
    <n v="100"/>
    <n v="0"/>
    <n v="0"/>
    <n v="90"/>
    <n v="90"/>
    <n v="18"/>
    <n v="62.197271962953529"/>
    <n v="62.197271962953529"/>
    <s v="3. Vulnerable (&gt;=60 y &lt;70)"/>
  </r>
  <r>
    <s v="52019"/>
    <x v="2"/>
    <x v="16"/>
    <x v="689"/>
    <s v="Intermedio"/>
    <n v="6"/>
    <s v="G4"/>
    <n v="0"/>
    <n v="2057.063208"/>
    <n v="11603.583017999999"/>
    <n v="15153.007089999999"/>
    <n v="788.00140299999998"/>
    <n v="29.719379"/>
    <n v="25096.720254"/>
    <n v="14808.522585999999"/>
    <n v="2886.87291"/>
    <n v="1067.4841090000002"/>
    <n v="97.414147"/>
    <n v="751.81443000000036"/>
    <n v="532.775801"/>
    <n v="0"/>
    <n v="32993.333851970005"/>
    <n v="11201.518026870001"/>
    <s v="NO"/>
    <n v="61.339050253460819"/>
    <n v="80"/>
    <n v="540.00699999999995"/>
    <n v="817.72078199999999"/>
    <n v="12581.803859"/>
    <n v="12059.054286000001"/>
    <n v="13660.646225999999"/>
    <n v="15153.007089999999"/>
    <n v="1382.0043780000003"/>
    <n v="15153.007089999999"/>
    <n v="90.15138807012859"/>
    <n v="9.8486119298714101"/>
    <n v="59.005808074223431"/>
    <n v="95.788372816904001"/>
    <n v="33.950852245267015"/>
    <n v="66.049147754732985"/>
    <n v="36.977177114457739"/>
    <n v="50"/>
    <n v="9.1203308346106002"/>
    <n v="80"/>
    <n v="60.337226500301689"/>
    <n v="48.269781200241354"/>
    <n v="0"/>
    <n v="0"/>
    <n v="151.42781149133253"/>
    <n v="0"/>
    <n v="95.845193750766768"/>
    <n v="100"/>
    <n v="0"/>
    <n v="0"/>
    <n v="33.333333333333336"/>
    <n v="33.333333333333336"/>
    <n v="6.6666666666666679"/>
    <n v="54.936447866908026"/>
    <n v="54.936447866908026"/>
    <s v="2. Riesgo (&gt;=40 y &lt;60)"/>
  </r>
  <r>
    <s v="52022"/>
    <x v="2"/>
    <x v="16"/>
    <x v="690"/>
    <s v="Rural"/>
    <n v="6"/>
    <s v="G5"/>
    <n v="0"/>
    <n v="1090.5031409999999"/>
    <n v="8885.550013"/>
    <n v="11106.774128000001"/>
    <n v="353.30347199999994"/>
    <n v="23.941662999999998"/>
    <n v="12279.375415999999"/>
    <n v="3130.17767"/>
    <n v="1469.2478259999998"/>
    <n v="377.97721899999965"/>
    <n v="0"/>
    <n v="-2097.3421600000001"/>
    <n v="609.11456499999997"/>
    <n v="0"/>
    <n v="32800.042505999998"/>
    <n v="6002.0393549999999"/>
    <s v="Si"/>
    <n v="58.729132906204583"/>
    <n v="80"/>
    <n v="367.48200000000003"/>
    <n v="377.245135"/>
    <n v="12112.845681000001"/>
    <n v="11143.228514"/>
    <n v="9976.0531539999993"/>
    <n v="11106.774128000001"/>
    <n v="-1488.2275950000003"/>
    <n v="11106.774128000001"/>
    <n v="89.819537509550401"/>
    <n v="10.180462490449599"/>
    <n v="25.491342710488233"/>
    <n v="40.250607827288015"/>
    <n v="18.298876758778796"/>
    <n v="81.701123241221211"/>
    <n v="25.72589949164912"/>
    <n v="40"/>
    <n v="-13.399278475000246"/>
    <n v="60"/>
    <n v="46.426438711791761"/>
    <n v="37.141150969433411"/>
    <n v="21.270867093795417"/>
    <n v="92.51753025772237"/>
    <n v="102.65676550143952"/>
    <n v="100"/>
    <n v="91.995133162466317"/>
    <n v="100"/>
    <n v="0"/>
    <n v="0"/>
    <n v="97.505843419240776"/>
    <n v="97.505843419240776"/>
    <n v="19.501168683848157"/>
    <n v="56.642319653281568"/>
    <n v="56.642319653281568"/>
    <s v="2. Riesgo (&gt;=40 y &lt;60)"/>
  </r>
  <r>
    <s v="52036"/>
    <x v="2"/>
    <x v="16"/>
    <x v="691"/>
    <s v="Rural"/>
    <n v="6"/>
    <s v="G5"/>
    <n v="0"/>
    <n v="1581.736879"/>
    <n v="9687.331467"/>
    <n v="13410.693868"/>
    <n v="665.41834599999993"/>
    <n v="9.4109940000000005"/>
    <n v="11279.129320999999"/>
    <n v="1675.865262"/>
    <n v="2256.5662189999998"/>
    <n v="890.75598599999989"/>
    <n v="87.021535999999998"/>
    <n v="765.75431400000161"/>
    <n v="0.95741299999999996"/>
    <n v="0"/>
    <n v="35484.015290709998"/>
    <n v="10641.80520802"/>
    <s v="Si"/>
    <n v="56.531122844076236"/>
    <n v="80"/>
    <n v="497.91832499999998"/>
    <n v="674.82934"/>
    <n v="11279.129321"/>
    <n v="9942.8468389999998"/>
    <n v="11269.068346"/>
    <n v="13410.693868"/>
    <n v="853.73326300000156"/>
    <n v="13410.693868"/>
    <n v="84.030464470520414"/>
    <n v="15.969535529479586"/>
    <n v="14.858108408064773"/>
    <n v="23.460823597271052"/>
    <n v="29.990419970329885"/>
    <n v="70.009580029670119"/>
    <n v="39.473957311775209"/>
    <n v="50"/>
    <n v="6.3660633178507027"/>
    <n v="80"/>
    <n v="47.88798783128415"/>
    <n v="38.310390265027323"/>
    <n v="23.468877155923764"/>
    <n v="100"/>
    <n v="135.53012735572645"/>
    <n v="60"/>
    <n v="88.152609621098605"/>
    <n v="80"/>
    <n v="0"/>
    <n v="0"/>
    <n v="80"/>
    <n v="80"/>
    <n v="16"/>
    <n v="54.310390265027323"/>
    <n v="54.310390265027323"/>
    <s v="2. Riesgo (&gt;=40 y &lt;60)"/>
  </r>
  <r>
    <s v="52051"/>
    <x v="2"/>
    <x v="16"/>
    <x v="692"/>
    <s v="Intermedio"/>
    <n v="6"/>
    <s v="G5"/>
    <n v="0"/>
    <n v="1976.07205"/>
    <n v="9711.4372309999999"/>
    <n v="12706.903111"/>
    <n v="264.79546100000005"/>
    <n v="45.248589000000003"/>
    <n v="9673.8612040000007"/>
    <n v="1703.587211"/>
    <n v="2286.2558600000002"/>
    <n v="839.88712800000008"/>
    <n v="19.634906000000001"/>
    <n v="1586.6731749999981"/>
    <n v="335.51148000000001"/>
    <n v="0"/>
    <n v="43644.844369190003"/>
    <n v="7569.9503355400002"/>
    <s v="Si"/>
    <n v="53.122868481554143"/>
    <n v="80"/>
    <n v="347.62299999999999"/>
    <n v="310.04405000000003"/>
    <n v="9673.8612040000007"/>
    <n v="8478.3818289999999"/>
    <n v="11687.509281000001"/>
    <n v="12706.903111"/>
    <n v="1941.819560999998"/>
    <n v="12706.903111"/>
    <n v="91.977637500694101"/>
    <n v="8.0223624993058991"/>
    <n v="17.610209357723587"/>
    <n v="27.806366995432136"/>
    <n v="17.344431959720353"/>
    <n v="82.655568040279647"/>
    <n v="36.736357583354646"/>
    <n v="50"/>
    <n v="15.281611451959691"/>
    <n v="40"/>
    <n v="41.696859507003538"/>
    <n v="33.357487605602834"/>
    <n v="26.877131518445857"/>
    <n v="100"/>
    <n v="89.189740034462631"/>
    <n v="80"/>
    <n v="87.642169452403479"/>
    <n v="80"/>
    <n v="0"/>
    <n v="0"/>
    <n v="86.666666666666671"/>
    <n v="86.666666666666671"/>
    <n v="17.333333333333336"/>
    <n v="50.69082093893617"/>
    <n v="50.69082093893617"/>
    <s v="2. Riesgo (&gt;=40 y &lt;60)"/>
  </r>
  <r>
    <s v="52079"/>
    <x v="2"/>
    <x v="16"/>
    <x v="693"/>
    <s v="Rural"/>
    <n v="6"/>
    <s v="G5"/>
    <n v="0"/>
    <n v="3270.563654"/>
    <n v="40013.146359999999"/>
    <n v="48258.328911000004"/>
    <n v="2880.1016339999996"/>
    <n v="12.610346"/>
    <n v="41700.738600999997"/>
    <n v="2562.8832219999999"/>
    <n v="6172.7690700000003"/>
    <n v="3501.0451470000003"/>
    <n v="0"/>
    <n v="3885.8663870000091"/>
    <n v="51.546995000000003"/>
    <n v="0"/>
    <n v="73273.46537161"/>
    <n v="19665.93258493"/>
    <s v="Si"/>
    <n v="42.072798088512755"/>
    <n v="80"/>
    <n v="2686.7888079999998"/>
    <n v="2892.71198"/>
    <n v="41700.738600999997"/>
    <n v="40753.867915000003"/>
    <n v="43283.710013999997"/>
    <n v="48258.328911000004"/>
    <n v="3937.4133820000093"/>
    <n v="48258.328911000004"/>
    <n v="89.691688441648267"/>
    <n v="10.308311558351733"/>
    <n v="6.1458940728175522"/>
    <n v="9.704313142016332"/>
    <n v="26.839091730128022"/>
    <n v="73.160908269871982"/>
    <n v="56.717578566405045"/>
    <n v="80"/>
    <n v="8.1590338307435992"/>
    <n v="80"/>
    <n v="50.634706594048012"/>
    <n v="40.507765275238413"/>
    <n v="37.927201911487245"/>
    <n v="100"/>
    <n v="107.66428575952294"/>
    <n v="100"/>
    <n v="97.729367110113273"/>
    <n v="100"/>
    <n v="0"/>
    <n v="0"/>
    <n v="100"/>
    <n v="100"/>
    <n v="20"/>
    <n v="60.507765275238413"/>
    <n v="60.507765275238413"/>
    <s v="3. Vulnerable (&gt;=60 y &lt;70)"/>
  </r>
  <r>
    <s v="52083"/>
    <x v="2"/>
    <x v="16"/>
    <x v="198"/>
    <s v="Intermedio"/>
    <n v="6"/>
    <s v="G5"/>
    <n v="0"/>
    <n v="1130.762817"/>
    <n v="7065.4216429999997"/>
    <n v="9186.8225409999995"/>
    <n v="707.16443800000002"/>
    <n v="66.762839999999997"/>
    <n v="8947.1090910000003"/>
    <n v="2198.9423959999999"/>
    <n v="1909.5082000000002"/>
    <n v="765.41206500000021"/>
    <n v="111.890507"/>
    <n v="-427.22199100000034"/>
    <n v="732.590103"/>
    <n v="0"/>
    <n v="31802.198981009999"/>
    <n v="6971.8640673899999"/>
    <s v="Si"/>
    <n v="54.756377967152098"/>
    <n v="80"/>
    <n v="551.782691"/>
    <n v="773.927278"/>
    <n v="8469.9483970000001"/>
    <n v="7400.3119790000001"/>
    <n v="8196.1844600000004"/>
    <n v="9186.8225409999995"/>
    <n v="417.25861899999967"/>
    <n v="9186.8225409999995"/>
    <n v="89.216749571695033"/>
    <n v="10.783250428304967"/>
    <n v="24.577127356275799"/>
    <n v="38.807069755950963"/>
    <n v="21.922584886513977"/>
    <n v="78.077415113486026"/>
    <n v="40.084251274752319"/>
    <n v="50"/>
    <n v="4.5419253189860838"/>
    <n v="100"/>
    <n v="55.53354705954839"/>
    <n v="44.426837647638713"/>
    <n v="25.243622032847902"/>
    <n v="100"/>
    <n v="140.2594337632095"/>
    <n v="50"/>
    <n v="87.3713939227911"/>
    <n v="80"/>
    <n v="0"/>
    <n v="0"/>
    <n v="76.666666666666671"/>
    <n v="76.666666666666671"/>
    <n v="15.333333333333336"/>
    <n v="59.760170980972049"/>
    <n v="59.760170980972049"/>
    <s v="2. Riesgo (&gt;=40 y &lt;60)"/>
  </r>
  <r>
    <s v="52110"/>
    <x v="2"/>
    <x v="16"/>
    <x v="694"/>
    <s v="Rural disperso"/>
    <n v="6"/>
    <s v="G5"/>
    <n v="0"/>
    <n v="1525.32422"/>
    <n v="22206.946125049999"/>
    <n v="26634.572508919999"/>
    <n v="1279.7510023100001"/>
    <n v="78.432702000000006"/>
    <n v="27831.241466699998"/>
    <n v="5890.1798342599996"/>
    <n v="2890.4333999099999"/>
    <n v="1057.0173055099999"/>
    <n v="9.5216709999999996"/>
    <n v="573.97561381999913"/>
    <n v="859.14802799999995"/>
    <n v="0"/>
    <n v="67133.034239150002"/>
    <n v="8519.3004693700004"/>
    <s v="Si"/>
    <n v="65.3838671410752"/>
    <n v="80"/>
    <n v="1413.2180000000001"/>
    <n v="1358.1837043100002"/>
    <n v="24227.180800699996"/>
    <n v="22915.680156439998"/>
    <n v="23732.270345049998"/>
    <n v="26634.572508919999"/>
    <n v="1442.6453128199992"/>
    <n v="26634.572508919999"/>
    <n v="89.103252312767509"/>
    <n v="10.896747687232491"/>
    <n v="21.163913371624414"/>
    <n v="33.417634641170118"/>
    <n v="12.690176402605971"/>
    <n v="87.309823597394029"/>
    <n v="36.56950911039543"/>
    <n v="50"/>
    <n v="5.4164387745921321"/>
    <n v="80"/>
    <n v="52.324841185159322"/>
    <n v="41.85987294812746"/>
    <n v="14.6161328589248"/>
    <n v="63.572796918133534"/>
    <n v="96.105746198392609"/>
    <n v="100"/>
    <n v="94.586655975167758"/>
    <n v="100"/>
    <n v="0"/>
    <n v="0"/>
    <n v="87.857598972711173"/>
    <n v="87.857598972711173"/>
    <n v="17.571519794542237"/>
    <n v="59.431392742669701"/>
    <n v="59.431392742669701"/>
    <s v="2. Riesgo (&gt;=40 y &lt;60)"/>
  </r>
  <r>
    <s v="52203"/>
    <x v="2"/>
    <x v="16"/>
    <x v="695"/>
    <s v="Intermedio"/>
    <n v="6"/>
    <s v="G5"/>
    <n v="0"/>
    <n v="1387.3645489999999"/>
    <n v="10501.863730999999"/>
    <n v="12853.913814510001"/>
    <n v="597.69387850999999"/>
    <n v="27.666125000000001"/>
    <n v="11963.318223369999"/>
    <n v="1840.83903104"/>
    <n v="2020.1092675099999"/>
    <n v="966.18988248999995"/>
    <n v="10.490828"/>
    <n v="461.35236912000255"/>
    <n v="846.31562123000003"/>
    <n v="0"/>
    <n v="41996.592143000002"/>
    <n v="14437.097554"/>
    <s v="Si"/>
    <n v="48.903824898739465"/>
    <n v="80"/>
    <n v="551.9"/>
    <n v="625.36000350999996"/>
    <n v="11338.642060370001"/>
    <n v="11078.402289670001"/>
    <n v="11889.228279999999"/>
    <n v="12853.913814510001"/>
    <n v="1318.1588183500025"/>
    <n v="12853.913814510001"/>
    <n v="92.495005424565505"/>
    <n v="7.5049945754344947"/>
    <n v="15.387361572009125"/>
    <n v="24.296509727468916"/>
    <n v="34.37683111248915"/>
    <n v="65.623168887510843"/>
    <n v="47.828595117576583"/>
    <n v="70"/>
    <n v="10.254921865603402"/>
    <n v="60"/>
    <n v="45.484934638082848"/>
    <n v="36.387947710466278"/>
    <n v="31.096175101260535"/>
    <n v="100"/>
    <n v="113.31038295162166"/>
    <n v="80"/>
    <n v="97.704841820436584"/>
    <n v="100"/>
    <n v="0"/>
    <n v="0"/>
    <n v="93.333333333333329"/>
    <n v="93.333333333333329"/>
    <n v="18.666666666666668"/>
    <n v="55.05461437713295"/>
    <n v="55.05461437713295"/>
    <s v="2. Riesgo (&gt;=40 y &lt;60)"/>
  </r>
  <r>
    <s v="52207"/>
    <x v="2"/>
    <x v="16"/>
    <x v="696"/>
    <s v="Rural"/>
    <n v="6"/>
    <s v="G5"/>
    <n v="0"/>
    <n v="1890.801982"/>
    <n v="11571.593665"/>
    <n v="14486.127282000001"/>
    <n v="546.03600099999994"/>
    <n v="113.25697099999999"/>
    <n v="13065.5951453"/>
    <n v="1647.5131212000001"/>
    <n v="2550.0949540000001"/>
    <n v="1279.0786440000002"/>
    <n v="7.0446330000000001"/>
    <n v="532.75892970000132"/>
    <n v="736.32009700000003"/>
    <n v="0"/>
    <n v="51153.928518000001"/>
    <n v="10213.03883231"/>
    <s v="Si"/>
    <n v="41.499099300118758"/>
    <n v="80"/>
    <n v="793.803"/>
    <n v="659.29297199999996"/>
    <n v="12682.352042299999"/>
    <n v="12229.80183158"/>
    <n v="13462.395647000001"/>
    <n v="14486.127282000001"/>
    <n v="1276.1236597000013"/>
    <n v="14486.127282000001"/>
    <n v="92.93302057153636"/>
    <n v="7.0669794284636396"/>
    <n v="12.609552820811604"/>
    <n v="19.910373934878546"/>
    <n v="19.96530692401512"/>
    <n v="80.034693075984876"/>
    <n v="50.158079094022632"/>
    <n v="70"/>
    <n v="8.8092810097400687"/>
    <n v="80"/>
    <n v="51.40240928786541"/>
    <n v="41.121927430292331"/>
    <n v="38.500900699881242"/>
    <n v="100"/>
    <n v="83.054986186749105"/>
    <n v="80"/>
    <n v="96.431653929723851"/>
    <n v="100"/>
    <n v="0"/>
    <n v="0"/>
    <n v="93.333333333333329"/>
    <n v="93.333333333333329"/>
    <n v="18.666666666666668"/>
    <n v="59.788594096959002"/>
    <n v="59.788594096959002"/>
    <s v="2. Riesgo (&gt;=40 y &lt;60)"/>
  </r>
  <r>
    <s v="52210"/>
    <x v="2"/>
    <x v="16"/>
    <x v="697"/>
    <s v="Intermedio"/>
    <n v="6"/>
    <s v="G5"/>
    <n v="0"/>
    <n v="1707.0544299999999"/>
    <n v="9050.2543569999998"/>
    <n v="12062.754588"/>
    <n v="950.99929000000009"/>
    <n v="38.704262999999997"/>
    <n v="9792.15697"/>
    <n v="1383.967582"/>
    <n v="2708.7404269999997"/>
    <n v="1635.7064059999998"/>
    <n v="59.738816999999997"/>
    <n v="1197.5635970000003"/>
    <n v="579.26243199999999"/>
    <n v="0"/>
    <n v="30526.754944929999"/>
    <n v="4027.1712955799999"/>
    <s v="Si"/>
    <n v="30.163807479955096"/>
    <n v="80"/>
    <n v="532.01400000000001"/>
    <n v="989.70355300000006"/>
    <n v="9792.15697"/>
    <n v="9141.2872709999992"/>
    <n v="10757.308787"/>
    <n v="12062.754588"/>
    <n v="1836.5648460000002"/>
    <n v="12062.754588"/>
    <n v="89.177879799538871"/>
    <n v="10.822120200461129"/>
    <n v="14.133429296936608"/>
    <n v="22.316561600799357"/>
    <n v="13.19226790677549"/>
    <n v="86.807732093224516"/>
    <n v="60.386236706024548"/>
    <n v="80"/>
    <n v="15.225086713005092"/>
    <n v="40"/>
    <n v="47.989282778897007"/>
    <n v="38.391426223117605"/>
    <n v="49.836192520044904"/>
    <n v="100"/>
    <n v="186.02960692763725"/>
    <n v="0"/>
    <n v="93.353152926428209"/>
    <n v="100"/>
    <n v="0"/>
    <n v="0"/>
    <n v="66.666666666666671"/>
    <n v="66.666666666666671"/>
    <n v="13.333333333333336"/>
    <n v="51.724759556450941"/>
    <n v="51.724759556450941"/>
    <s v="2. Riesgo (&gt;=40 y &lt;60)"/>
  </r>
  <r>
    <s v="52215"/>
    <x v="2"/>
    <x v="16"/>
    <x v="158"/>
    <s v="Rural disperso"/>
    <n v="6"/>
    <s v="G5"/>
    <n v="0"/>
    <n v="2116.880654"/>
    <n v="16622.543084000001"/>
    <n v="21244.949187000002"/>
    <n v="1810.3012980000001"/>
    <n v="91.774173000000005"/>
    <n v="20015.134460000001"/>
    <n v="3507.4985310000002"/>
    <n v="4029.2986410000003"/>
    <n v="2622.2130180000004"/>
    <n v="0"/>
    <n v="2582.1582880000024"/>
    <n v="1424.790272"/>
    <n v="0"/>
    <n v="76481.203154629999"/>
    <n v="13740.12018588"/>
    <s v="Si"/>
    <n v="42.442619211989367"/>
    <n v="80"/>
    <n v="617.90599999999995"/>
    <n v="1902.0754710000001"/>
    <n v="17255.705276000001"/>
    <n v="16642.331688999999"/>
    <n v="18739.423738000001"/>
    <n v="21244.949187000002"/>
    <n v="4006.9485600000025"/>
    <n v="21244.949187000002"/>
    <n v="88.206488860264457"/>
    <n v="11.793511139735543"/>
    <n v="17.524231665841128"/>
    <n v="27.670608969769862"/>
    <n v="17.965355694130714"/>
    <n v="82.034644305869278"/>
    <n v="65.078646475040472"/>
    <n v="100"/>
    <n v="18.860711431834794"/>
    <n v="40"/>
    <n v="52.299752883074937"/>
    <n v="41.839802306459951"/>
    <n v="37.557380788010633"/>
    <n v="100"/>
    <n v="307.8260238612346"/>
    <n v="0"/>
    <n v="96.445386744909769"/>
    <n v="100"/>
    <n v="0.25688649466412461"/>
    <n v="0"/>
    <n v="66.666666666666671"/>
    <n v="66.923553161330801"/>
    <n v="13.384710632266161"/>
    <n v="55.173135639793287"/>
    <n v="55.224512938726114"/>
    <s v="2. Riesgo (&gt;=40 y &lt;60)"/>
  </r>
  <r>
    <s v="52224"/>
    <x v="2"/>
    <x v="16"/>
    <x v="698"/>
    <s v="Intermedio"/>
    <n v="6"/>
    <s v="G5"/>
    <n v="0"/>
    <n v="1514.5915500000001"/>
    <n v="12287.145289389999"/>
    <n v="14823.37692268"/>
    <n v="533.97462568000003"/>
    <n v="80.841399540000012"/>
    <n v="14860.25270689"/>
    <n v="4046.6457139999998"/>
    <n v="2129.4075752200001"/>
    <n v="1017.9176478300001"/>
    <n v="49.318843000000001"/>
    <n v="-640.92324459999872"/>
    <n v="3035.7764872500002"/>
    <n v="0"/>
    <n v="66801.628356429996"/>
    <n v="11888.811155459998"/>
    <s v="Si"/>
    <n v="43.602204806928334"/>
    <n v="80"/>
    <n v="413.50700000000001"/>
    <n v="614.81602522000003"/>
    <n v="14352.810239890001"/>
    <n v="12450.451148669999"/>
    <n v="13801.73683939"/>
    <n v="14823.37692268"/>
    <n v="2444.1720856500015"/>
    <n v="14823.37692268"/>
    <n v="93.107912666466206"/>
    <n v="6.8920873335337944"/>
    <n v="27.231338482714769"/>
    <n v="42.998045976954941"/>
    <n v="17.797187655404869"/>
    <n v="82.202812344595131"/>
    <n v="47.802856516316922"/>
    <n v="70"/>
    <n v="16.488632100492431"/>
    <n v="40"/>
    <n v="48.418589131016773"/>
    <n v="38.734871304813424"/>
    <n v="36.397795193071666"/>
    <n v="100"/>
    <n v="148.68334156858288"/>
    <n v="50"/>
    <n v="86.745737876942897"/>
    <n v="80"/>
    <n v="0"/>
    <n v="0"/>
    <n v="76.666666666666671"/>
    <n v="76.666666666666671"/>
    <n v="15.333333333333336"/>
    <n v="54.06820463814676"/>
    <n v="54.06820463814676"/>
    <s v="2. Riesgo (&gt;=40 y &lt;60)"/>
  </r>
  <r>
    <s v="52227"/>
    <x v="2"/>
    <x v="16"/>
    <x v="699"/>
    <s v="Rural disperso"/>
    <n v="6"/>
    <s v="G5"/>
    <n v="0"/>
    <n v="1757.52046"/>
    <n v="36880.24583"/>
    <n v="42289.820030000003"/>
    <n v="1381.3089540000001"/>
    <n v="42.641170000000002"/>
    <n v="43013.068115999995"/>
    <n v="6963.4375309999996"/>
    <n v="3189.1075040000001"/>
    <n v="1560.5331120000001"/>
    <n v="100.784486"/>
    <n v="1541.0923420000036"/>
    <n v="1153.398398"/>
    <n v="0"/>
    <n v="79814.900694479991"/>
    <n v="40855.163987929998"/>
    <s v="Si"/>
    <n v="46.132477305180601"/>
    <n v="80"/>
    <n v="1164.001"/>
    <n v="1423.950124"/>
    <n v="39120.153295999997"/>
    <n v="37092.837883"/>
    <n v="38637.76629"/>
    <n v="42289.820030000003"/>
    <n v="2795.2752260000034"/>
    <n v="42289.820030000003"/>
    <n v="91.364224918882911"/>
    <n v="8.6357750811170888"/>
    <n v="16.189120739354422"/>
    <n v="25.562480460484512"/>
    <n v="51.187389362692706"/>
    <n v="48.812610637307294"/>
    <n v="48.933223795142403"/>
    <n v="70"/>
    <n v="6.6098063884335794"/>
    <n v="80"/>
    <n v="46.602173235781777"/>
    <n v="37.281738588625423"/>
    <n v="33.867522694819399"/>
    <n v="100"/>
    <n v="122.33237978317889"/>
    <n v="70"/>
    <n v="94.817721194340805"/>
    <n v="100"/>
    <n v="0"/>
    <n v="0"/>
    <n v="90"/>
    <n v="90"/>
    <n v="18"/>
    <n v="55.281738588625423"/>
    <n v="55.281738588625423"/>
    <s v="2. Riesgo (&gt;=40 y &lt;60)"/>
  </r>
  <r>
    <s v="52233"/>
    <x v="2"/>
    <x v="16"/>
    <x v="700"/>
    <s v="Rural disperso"/>
    <n v="6"/>
    <s v="G4"/>
    <n v="0"/>
    <n v="3051.3743599999998"/>
    <n v="13098.392621000001"/>
    <n v="17252.499319000002"/>
    <n v="459.75905499999999"/>
    <n v="322.34756700000003"/>
    <n v="15914.390065"/>
    <n v="5977.2144010000002"/>
    <n v="3833.480982"/>
    <n v="2172.2199390000001"/>
    <n v="0"/>
    <n v="2152.6749670000027"/>
    <n v="2517.9375409999998"/>
    <n v="0"/>
    <n v="36530.689084500002"/>
    <n v="3867.0138924899998"/>
    <s v="NO"/>
    <n v="39.461503834652106"/>
    <n v="80"/>
    <n v="644.79999999999995"/>
    <n v="782.10662200000002"/>
    <n v="13438.563308999999"/>
    <n v="12677.937993"/>
    <n v="16149.766981000001"/>
    <n v="17252.499319000002"/>
    <n v="4670.612508000002"/>
    <n v="17252.499319000002"/>
    <n v="93.608274849861473"/>
    <n v="6.3917251501385266"/>
    <n v="37.558551578709213"/>
    <n v="60.971498543987437"/>
    <n v="10.585658221625984"/>
    <n v="89.414341778374023"/>
    <n v="56.664424558243446"/>
    <n v="80"/>
    <n v="27.072092116278505"/>
    <n v="20"/>
    <n v="51.355513094499997"/>
    <n v="41.084410475600002"/>
    <n v="0"/>
    <n v="0"/>
    <n v="121.29445130272954"/>
    <n v="70"/>
    <n v="94.339980409285289"/>
    <n v="100"/>
    <n v="0"/>
    <n v="0"/>
    <n v="56.666666666666664"/>
    <n v="56.666666666666664"/>
    <n v="11.333333333333334"/>
    <n v="52.417743808933338"/>
    <n v="52.417743808933338"/>
    <s v="2. Riesgo (&gt;=40 y &lt;60)"/>
  </r>
  <r>
    <s v="52240"/>
    <x v="2"/>
    <x v="16"/>
    <x v="701"/>
    <s v="Intermedio"/>
    <n v="6"/>
    <s v="G4"/>
    <n v="0"/>
    <n v="1519.8555389999999"/>
    <n v="12123.287877000001"/>
    <n v="19434.398904000001"/>
    <n v="4951.2577039999996"/>
    <n v="372.794802"/>
    <n v="22588.608422000001"/>
    <n v="8987.1381280000005"/>
    <n v="6860.1048959999998"/>
    <n v="4576.5472659999996"/>
    <n v="76.441328999999996"/>
    <n v="546.41502200000104"/>
    <n v="1635.0972879999999"/>
    <n v="0"/>
    <n v="90144.60016347999"/>
    <n v="8613.7809880599998"/>
    <s v="Si"/>
    <n v="31.163130638983613"/>
    <n v="80"/>
    <n v="2342"/>
    <n v="5324.052506"/>
    <n v="16604.426252000001"/>
    <n v="16277.880724000001"/>
    <n v="13643.143416000001"/>
    <n v="19434.398904000001"/>
    <n v="2257.9536390000012"/>
    <n v="19434.398904000001"/>
    <n v="70.201005358555037"/>
    <n v="29.798994641444963"/>
    <n v="39.786152206025434"/>
    <n v="64.587722884278264"/>
    <n v="9.5555152193682638"/>
    <n v="90.44448478063174"/>
    <n v="66.71249689882292"/>
    <n v="100"/>
    <n v="11.618335355539438"/>
    <n v="60"/>
    <n v="68.966240461270985"/>
    <n v="55.172992369016789"/>
    <n v="48.836869361016383"/>
    <n v="100"/>
    <n v="227.3293128095645"/>
    <n v="0"/>
    <n v="98.033382647228365"/>
    <n v="100"/>
    <n v="0.23724729401181666"/>
    <n v="0"/>
    <n v="66.666666666666671"/>
    <n v="66.903913960678494"/>
    <n v="13.380782792135699"/>
    <n v="68.506325702350125"/>
    <n v="68.553775161152487"/>
    <s v="3. Vulnerable (&gt;=60 y &lt;70)"/>
  </r>
  <r>
    <s v="52250"/>
    <x v="2"/>
    <x v="16"/>
    <x v="702"/>
    <s v="Rural disperso"/>
    <n v="6"/>
    <s v="G5"/>
    <n v="0"/>
    <n v="3862.0389599999999"/>
    <n v="26474.445373769999"/>
    <n v="32849.844417610002"/>
    <n v="1560.9941979999999"/>
    <n v="0"/>
    <n v="6975.0530040000003"/>
    <n v="1535.436915"/>
    <n v="5423.0331580000002"/>
    <n v="3071.774375"/>
    <n v="0"/>
    <n v="23523.532630610003"/>
    <n v="0"/>
    <n v="0"/>
    <n v="81349.872663999995"/>
    <n v="24739.974467"/>
    <s v="NO"/>
    <n v="39.812539254530876"/>
    <n v="80"/>
    <n v="969.971"/>
    <n v="1560.9941980000001"/>
    <n v="6975.0530040000003"/>
    <n v="6031.6731019999997"/>
    <n v="30336.48433377"/>
    <n v="32849.844417610002"/>
    <n v="23523.532630610003"/>
    <n v="32849.844417610002"/>
    <n v="92.348943721350935"/>
    <n v="7.6510562786490652"/>
    <n v="22.013265191238965"/>
    <n v="34.758753757058543"/>
    <n v="30.411817077063795"/>
    <n v="69.588182922936198"/>
    <n v="56.643105168342025"/>
    <n v="80"/>
    <n v="71.609266490162156"/>
    <n v="0"/>
    <n v="38.399598591728761"/>
    <n v="30.71967887338301"/>
    <n v="0"/>
    <n v="0"/>
    <n v="160.93204827773201"/>
    <n v="0"/>
    <n v="86.474942893494884"/>
    <n v="80"/>
    <n v="0"/>
    <n v="0"/>
    <n v="26.666666666666668"/>
    <n v="26.666666666666668"/>
    <n v="5.3333333333333339"/>
    <n v="36.053012206716346"/>
    <n v="36.053012206716346"/>
    <s v="1. Deterioro (&lt;40)"/>
  </r>
  <r>
    <s v="52254"/>
    <x v="2"/>
    <x v="16"/>
    <x v="76"/>
    <s v="Rural"/>
    <n v="6"/>
    <s v="G5"/>
    <n v="0"/>
    <n v="1392.4394749999999"/>
    <n v="8025.2271010000004"/>
    <n v="10535.628655"/>
    <n v="423.98308099999997"/>
    <n v="17.775936999999999"/>
    <n v="11767.710052999999"/>
    <n v="3376.1213109999999"/>
    <n v="1834.1984929999999"/>
    <n v="564.68628199999989"/>
    <n v="73.813350999999997"/>
    <n v="147.50140900000042"/>
    <n v="283.11122399999999"/>
    <n v="0"/>
    <n v="38883.647790300005"/>
    <n v="4653.5513371499992"/>
    <s v="Si"/>
    <n v="56.503243212082999"/>
    <n v="80"/>
    <n v="461.819659"/>
    <n v="441.75901800000003"/>
    <n v="9118.6150350000007"/>
    <n v="8294.1335500000005"/>
    <n v="9417.6665759999996"/>
    <n v="10535.628655"/>
    <n v="504.42598400000043"/>
    <n v="10535.628655"/>
    <n v="89.388748259749661"/>
    <n v="10.611251740250339"/>
    <n v="28.689705098056091"/>
    <n v="45.300794144016429"/>
    <n v="11.967887792438249"/>
    <n v="88.032112207561752"/>
    <n v="30.78654159596455"/>
    <n v="40"/>
    <n v="4.7878109652299665"/>
    <n v="100"/>
    <n v="56.788831618365705"/>
    <n v="45.431065294692566"/>
    <n v="23.496756787917001"/>
    <n v="100"/>
    <n v="95.656174307642459"/>
    <n v="100"/>
    <n v="90.958259759454805"/>
    <n v="100"/>
    <n v="0"/>
    <n v="0"/>
    <n v="100"/>
    <n v="100"/>
    <n v="20"/>
    <n v="65.431065294692559"/>
    <n v="65.431065294692559"/>
    <s v="3. Vulnerable (&gt;=60 y &lt;70)"/>
  </r>
  <r>
    <s v="52256"/>
    <x v="2"/>
    <x v="16"/>
    <x v="703"/>
    <s v="Rural"/>
    <n v="6"/>
    <s v="G5"/>
    <n v="0"/>
    <n v="2651.2773390000002"/>
    <n v="12517.816470889999"/>
    <n v="15895.560570850001"/>
    <n v="348.41212997000002"/>
    <n v="24.314088999999999"/>
    <n v="12540.652167229999"/>
    <n v="3062.8738607399996"/>
    <n v="3024.3095179700003"/>
    <n v="1550.4897872400004"/>
    <n v="0"/>
    <n v="1881.0886728900023"/>
    <n v="1027.7194449199999"/>
    <n v="0"/>
    <n v="43833.903378679999"/>
    <n v="2297.5167642800002"/>
    <s v="Si"/>
    <n v="38.691418930957752"/>
    <n v="80"/>
    <n v="525.79999999999995"/>
    <n v="372.72621897000005"/>
    <n v="12540.652167229999"/>
    <n v="10976.106984489999"/>
    <n v="15169.093809889999"/>
    <n v="15895.560570850001"/>
    <n v="2908.8081178100019"/>
    <n v="15895.560570850001"/>
    <n v="95.429750604126355"/>
    <n v="4.5702493958736454"/>
    <n v="24.423561230281159"/>
    <n v="38.564590182271111"/>
    <n v="5.2414149486798154"/>
    <n v="94.758585051320182"/>
    <n v="51.267562993378128"/>
    <n v="70"/>
    <n v="18.299500070128424"/>
    <n v="40"/>
    <n v="49.578684925892986"/>
    <n v="39.662947940714389"/>
    <n v="41.308581069042248"/>
    <n v="100"/>
    <n v="70.887451306580459"/>
    <n v="70"/>
    <n v="87.524211963805882"/>
    <n v="80"/>
    <n v="0"/>
    <n v="0"/>
    <n v="83.333333333333329"/>
    <n v="83.333333333333329"/>
    <n v="16.666666666666668"/>
    <n v="56.32961460738106"/>
    <n v="56.32961460738106"/>
    <s v="2. Riesgo (&gt;=40 y &lt;60)"/>
  </r>
  <r>
    <s v="52258"/>
    <x v="2"/>
    <x v="16"/>
    <x v="704"/>
    <s v="Rural disperso"/>
    <n v="6"/>
    <s v="G5"/>
    <n v="0"/>
    <n v="2015.716856"/>
    <n v="15758.926594"/>
    <n v="20161.573583000001"/>
    <n v="1067.942182"/>
    <n v="12.934787"/>
    <n v="26930.652276000001"/>
    <n v="11802.708724"/>
    <n v="3100.581964"/>
    <n v="1918.3997929999998"/>
    <n v="65.080087000000006"/>
    <n v="-1025.4456219999993"/>
    <n v="2421.204702"/>
    <n v="0"/>
    <n v="54412.725351980007"/>
    <n v="11596.3408258"/>
    <s v="Si"/>
    <n v="33.747917041327455"/>
    <n v="80"/>
    <n v="552.03499999999997"/>
    <n v="1080.8769689999999"/>
    <n v="20004.837034"/>
    <n v="17140.662153000001"/>
    <n v="17774.64345"/>
    <n v="20161.573583000001"/>
    <n v="1460.8391670000008"/>
    <n v="20161.573583000001"/>
    <n v="88.160992875017286"/>
    <n v="11.839007124982714"/>
    <n v="43.826300986100925"/>
    <n v="69.201347043458568"/>
    <n v="21.311817687474136"/>
    <n v="78.688182312525868"/>
    <n v="61.872248993060317"/>
    <n v="80"/>
    <n v="7.245660468842388"/>
    <n v="80"/>
    <n v="63.945707296193426"/>
    <n v="51.156565836954741"/>
    <n v="46.252082958672545"/>
    <n v="100"/>
    <n v="195.79863034046755"/>
    <n v="0"/>
    <n v="85.682588285362783"/>
    <n v="80"/>
    <n v="0"/>
    <n v="0"/>
    <n v="60"/>
    <n v="60"/>
    <n v="12"/>
    <n v="63.156565836954741"/>
    <n v="63.156565836954741"/>
    <s v="3. Vulnerable (&gt;=60 y &lt;70)"/>
  </r>
  <r>
    <s v="52260"/>
    <x v="2"/>
    <x v="16"/>
    <x v="365"/>
    <s v="Rural"/>
    <n v="6"/>
    <s v="G5"/>
    <n v="0"/>
    <n v="1629.5572440000001"/>
    <n v="14702.203531990001"/>
    <n v="19064.58066204"/>
    <n v="1823.3084708599999"/>
    <n v="384.18967456000001"/>
    <n v="16372.866525609999"/>
    <n v="1803.8803783800001"/>
    <n v="3843.2206341199999"/>
    <n v="1807.13570209"/>
    <n v="0"/>
    <n v="655.62920440000016"/>
    <n v="670.22621900000001"/>
    <n v="0"/>
    <n v="59906.27964778"/>
    <n v="35674.688398719998"/>
    <s v="Si"/>
    <n v="66.862283112799844"/>
    <n v="80"/>
    <n v="890.27513999999996"/>
    <n v="2207.4981454200001"/>
    <n v="16372.866525609999"/>
    <n v="15970.780306609999"/>
    <n v="16331.76077599"/>
    <n v="19064.58066204"/>
    <n v="1325.8554234000003"/>
    <n v="19064.58066204"/>
    <n v="85.66546028735165"/>
    <n v="14.33453971264835"/>
    <n v="11.017498832952793"/>
    <n v="17.396534572513016"/>
    <n v="59.550832748202595"/>
    <n v="40.449167251797405"/>
    <n v="47.021388416951716"/>
    <n v="70"/>
    <n v="6.95454805381556"/>
    <n v="80"/>
    <n v="44.436048307391751"/>
    <n v="35.548838645913399"/>
    <n v="13.137716887200156"/>
    <n v="57.142434028158426"/>
    <n v="247.95684460199575"/>
    <n v="0"/>
    <n v="97.544191676081482"/>
    <n v="100"/>
    <n v="0"/>
    <n v="0"/>
    <n v="52.380811342719475"/>
    <n v="52.380811342719475"/>
    <n v="10.476162268543895"/>
    <n v="46.025000914457294"/>
    <n v="46.025000914457294"/>
    <s v="2. Riesgo (&gt;=40 y &lt;60)"/>
  </r>
  <r>
    <s v="52287"/>
    <x v="2"/>
    <x v="16"/>
    <x v="705"/>
    <s v="Rural"/>
    <n v="6"/>
    <s v="G5"/>
    <n v="0"/>
    <n v="2027.636587"/>
    <n v="9387.2019799999998"/>
    <n v="12729.328425"/>
    <n v="699.464921"/>
    <n v="31.379125999999999"/>
    <n v="12553.046275000001"/>
    <n v="3713.850117"/>
    <n v="2762.0346719999998"/>
    <n v="1587.7726389999998"/>
    <n v="43.699480999999999"/>
    <n v="-997.97988299999997"/>
    <n v="2531.1553260000001"/>
    <n v="0"/>
    <n v="37803.432422839993"/>
    <n v="8391.7859101600006"/>
    <s v="OK"/>
    <n v="37.44849464921834"/>
    <n v="80"/>
    <n v="556.30135299999995"/>
    <n v="730.84404700000005"/>
    <n v="12553.046275000001"/>
    <n v="10394.036008999999"/>
    <n v="11414.838566999999"/>
    <n v="12729.328425"/>
    <n v="1576.8749240000002"/>
    <n v="12729.328425"/>
    <n v="89.673533323106156"/>
    <n v="10.326466676893844"/>
    <n v="29.58524995160985"/>
    <n v="46.714851657640743"/>
    <n v="22.198476096815668"/>
    <n v="77.801523903184332"/>
    <n v="57.485615770720493"/>
    <n v="80"/>
    <n v="12.38773069051363"/>
    <n v="60"/>
    <n v="54.968568447543781"/>
    <n v="43.974854758035029"/>
    <n v="42.55150535078166"/>
    <n v="100"/>
    <n v="131.37556525051272"/>
    <n v="60"/>
    <n v="82.800905702866928"/>
    <n v="80"/>
    <n v="0"/>
    <n v="0"/>
    <n v="80"/>
    <n v="80"/>
    <n v="16"/>
    <n v="59.974854758035029"/>
    <n v="59.974854758035029"/>
    <s v="2. Riesgo (&gt;=40 y &lt;60)"/>
  </r>
  <r>
    <s v="52317"/>
    <x v="2"/>
    <x v="16"/>
    <x v="706"/>
    <s v="Rural"/>
    <n v="6"/>
    <s v="G5"/>
    <n v="0"/>
    <n v="1502.3028400000001"/>
    <n v="19368.350289000002"/>
    <n v="23073.885205000002"/>
    <n v="1178.7370000000001"/>
    <n v="75.151320999999996"/>
    <n v="28825.751952999999"/>
    <n v="9492.1909610000002"/>
    <n v="2793.1345520000004"/>
    <n v="1042.4401055700005"/>
    <n v="15.62767743"/>
    <n v="73.955556570002955"/>
    <n v="1476.046028"/>
    <n v="0"/>
    <n v="48523.410088050005"/>
    <n v="31993.76070631"/>
    <s v="Si"/>
    <n v="64.005236025725523"/>
    <n v="80"/>
    <n v="908.22400000000005"/>
    <n v="1253.8883209999999"/>
    <n v="21249.235202"/>
    <n v="20689.321016000002"/>
    <n v="20870.653129000002"/>
    <n v="23073.885205000002"/>
    <n v="1565.6292620000029"/>
    <n v="23073.885205000002"/>
    <n v="90.451404016162087"/>
    <n v="9.5485959838379131"/>
    <n v="32.929551938408714"/>
    <n v="51.99547532880095"/>
    <n v="65.934691416482281"/>
    <n v="34.065308583517719"/>
    <n v="37.321514096897694"/>
    <n v="50"/>
    <n v="6.7852866913836349"/>
    <n v="80"/>
    <n v="45.121875979231319"/>
    <n v="36.097500783385058"/>
    <n v="15.994763974274477"/>
    <n v="69.56914607334997"/>
    <n v="138.0593687240152"/>
    <n v="60"/>
    <n v="97.365014878524676"/>
    <n v="100"/>
    <n v="0"/>
    <n v="0"/>
    <n v="76.523048691116657"/>
    <n v="76.523048691116657"/>
    <n v="15.304609738223332"/>
    <n v="51.402110521608392"/>
    <n v="51.402110521608392"/>
    <s v="2. Riesgo (&gt;=40 y &lt;60)"/>
  </r>
  <r>
    <s v="52320"/>
    <x v="2"/>
    <x v="16"/>
    <x v="707"/>
    <s v="Intermedio"/>
    <n v="6"/>
    <s v="G5"/>
    <n v="0"/>
    <n v="1575.6297179999999"/>
    <n v="13188.784882350001"/>
    <n v="16045.29681693"/>
    <n v="724.65752807000001"/>
    <n v="67.769343300000003"/>
    <n v="13793.531903970001"/>
    <n v="947.88098200000002"/>
    <n v="2368.1005893700003"/>
    <n v="961.41774777000046"/>
    <n v="60.156753999999999"/>
    <n v="845.08207136000055"/>
    <n v="280.25570756000002"/>
    <n v="0"/>
    <n v="60995.174593629999"/>
    <n v="9593.9800388600015"/>
    <s v="Si"/>
    <n v="51.788110600607034"/>
    <n v="80"/>
    <n v="713.06"/>
    <n v="792.42687137000007"/>
    <n v="13793.531903969999"/>
    <n v="13256.40926617"/>
    <n v="14764.414600350001"/>
    <n v="16045.29681693"/>
    <n v="1185.4945329200004"/>
    <n v="16045.29681693"/>
    <n v="92.01708618298359"/>
    <n v="7.98291381701641"/>
    <n v="6.8719236566755226"/>
    <n v="10.850707523150779"/>
    <n v="15.729080378535295"/>
    <n v="84.270919621464699"/>
    <n v="40.598687069529085"/>
    <n v="50"/>
    <n v="7.3884238256604915"/>
    <n v="80"/>
    <n v="46.620908192326382"/>
    <n v="37.296726553861106"/>
    <n v="28.211889399392966"/>
    <n v="100"/>
    <n v="111.13046186435925"/>
    <n v="80"/>
    <n v="96.105981835983528"/>
    <n v="100"/>
    <n v="0"/>
    <n v="0"/>
    <n v="93.333333333333329"/>
    <n v="93.333333333333329"/>
    <n v="18.666666666666668"/>
    <n v="55.963393220527777"/>
    <n v="55.963393220527777"/>
    <s v="2. Riesgo (&gt;=40 y &lt;60)"/>
  </r>
  <r>
    <s v="52323"/>
    <x v="2"/>
    <x v="16"/>
    <x v="708"/>
    <s v="Intermedio"/>
    <n v="6"/>
    <s v="G4"/>
    <n v="0"/>
    <n v="1522.2194689999999"/>
    <n v="8108.3430820000003"/>
    <n v="10487.864853999999"/>
    <n v="552.188175"/>
    <n v="38.862566000000001"/>
    <n v="10821.078872"/>
    <n v="3129.6155670000003"/>
    <n v="2124.0434009999999"/>
    <n v="1075.8559419999999"/>
    <n v="42.986960000000003"/>
    <n v="727.17901399999937"/>
    <n v="478.08137399999998"/>
    <n v="0"/>
    <n v="48732.406044000003"/>
    <n v="4546.8707261"/>
    <s v="Si"/>
    <n v="44.068401718187843"/>
    <n v="80"/>
    <n v="422.95915000000002"/>
    <n v="591.05074100000002"/>
    <n v="8712.4983809999994"/>
    <n v="8471.6712480000006"/>
    <n v="9630.5625510000009"/>
    <n v="10487.864853999999"/>
    <n v="1248.2473479999994"/>
    <n v="10487.864853999999"/>
    <n v="91.825768972671028"/>
    <n v="8.1742310273289718"/>
    <n v="28.921474503785504"/>
    <n v="46.950310021996074"/>
    <n v="9.3302816240894728"/>
    <n v="90.66971837591052"/>
    <n v="50.651316328728818"/>
    <n v="70"/>
    <n v="11.901825255918761"/>
    <n v="60"/>
    <n v="55.158851885047113"/>
    <n v="44.127081508037691"/>
    <n v="35.931598281812157"/>
    <n v="100"/>
    <n v="139.74180272492035"/>
    <n v="60"/>
    <n v="97.23584301002353"/>
    <n v="100"/>
    <n v="0"/>
    <n v="0"/>
    <n v="86.666666666666671"/>
    <n v="86.666666666666671"/>
    <n v="17.333333333333336"/>
    <n v="61.460414841371026"/>
    <n v="61.460414841371026"/>
    <s v="3. Vulnerable (&gt;=60 y &lt;70)"/>
  </r>
  <r>
    <s v="52352"/>
    <x v="2"/>
    <x v="16"/>
    <x v="709"/>
    <s v="Intermedio"/>
    <n v="6"/>
    <s v="G4"/>
    <n v="0"/>
    <n v="2029.9974629999999"/>
    <n v="9799.3252819999998"/>
    <n v="19151.347726"/>
    <n v="5777.6566329999996"/>
    <n v="31.072489999999998"/>
    <n v="12399.833151000001"/>
    <n v="3440.1456229999999"/>
    <n v="7839.3075459999991"/>
    <n v="6403.1895069999991"/>
    <n v="43.875785"/>
    <n v="5426.904427999998"/>
    <n v="355.67753599999998"/>
    <n v="0"/>
    <n v="46596.376227769993"/>
    <n v="17479.281026110002"/>
    <s v="Si"/>
    <n v="14.633989578280744"/>
    <n v="80"/>
    <n v="635.50699999999995"/>
    <n v="5808.7291230000001"/>
    <n v="12288.325258999999"/>
    <n v="11787.659686000001"/>
    <n v="11829.322744999999"/>
    <n v="19151.347726"/>
    <n v="5826.4577489999983"/>
    <n v="19151.347726"/>
    <n v="61.767573302115089"/>
    <n v="38.232426697884911"/>
    <n v="27.743483167130879"/>
    <n v="45.037991946653101"/>
    <n v="37.512103818264073"/>
    <n v="62.487896181735927"/>
    <n v="81.680549837175633"/>
    <n v="100"/>
    <n v="30.423225729904949"/>
    <n v="0"/>
    <n v="49.151662965254786"/>
    <n v="39.321330372203832"/>
    <n v="65.366010421719253"/>
    <n v="100"/>
    <n v="914.03070666412805"/>
    <n v="0"/>
    <n v="95.925680982171997"/>
    <n v="100"/>
    <n v="2.1015899784686045"/>
    <n v="0"/>
    <n v="66.666666666666671"/>
    <n v="68.768256645135281"/>
    <n v="13.753651329027058"/>
    <n v="52.654663705537168"/>
    <n v="53.07498170123089"/>
    <s v="2. Riesgo (&gt;=40 y &lt;60)"/>
  </r>
  <r>
    <s v="52354"/>
    <x v="2"/>
    <x v="16"/>
    <x v="710"/>
    <s v="Rural"/>
    <n v="6"/>
    <s v="G5"/>
    <n v="0"/>
    <n v="1418.122122"/>
    <n v="8269.7104120000004"/>
    <n v="11395.899347"/>
    <n v="1671.3330559999999"/>
    <n v="17.030034000000001"/>
    <n v="9643.8746439999995"/>
    <n v="1531.5794960000001"/>
    <n v="3123.0957859999999"/>
    <n v="2041.2516109999999"/>
    <n v="6.6691770000000004"/>
    <n v="1240.0254880000011"/>
    <n v="219.893574"/>
    <n v="0"/>
    <n v="36822.050862849996"/>
    <n v="9190.9415800799998"/>
    <s v="Si"/>
    <n v="26.818988597914423"/>
    <n v="80"/>
    <n v="1044.0015000000001"/>
    <n v="1688.3630900000001"/>
    <n v="9074.0296839999992"/>
    <n v="8150.2374739999996"/>
    <n v="9687.832534000001"/>
    <n v="11395.899347"/>
    <n v="1466.5882390000011"/>
    <n v="11395.899347"/>
    <n v="85.011566345137538"/>
    <n v="14.988433654862462"/>
    <n v="15.881370844579385"/>
    <n v="25.076546060552626"/>
    <n v="24.960428234465343"/>
    <n v="75.03957176553466"/>
    <n v="65.359878494613682"/>
    <n v="100"/>
    <n v="12.869438333413186"/>
    <n v="60"/>
    <n v="55.02091029618996"/>
    <n v="44.01672823695197"/>
    <n v="53.181011402085574"/>
    <n v="100"/>
    <n v="161.7203701335678"/>
    <n v="0"/>
    <n v="89.819382984509105"/>
    <n v="80"/>
    <n v="0"/>
    <n v="0"/>
    <n v="60"/>
    <n v="60"/>
    <n v="12"/>
    <n v="56.01672823695197"/>
    <n v="56.01672823695197"/>
    <s v="2. Riesgo (&gt;=40 y &lt;60)"/>
  </r>
  <r>
    <s v="52356"/>
    <x v="2"/>
    <x v="16"/>
    <x v="711"/>
    <s v="Ciudades y aglomeraciones"/>
    <n v="4"/>
    <s v="G2"/>
    <n v="0"/>
    <n v="1267.58695923"/>
    <n v="173915.99869348999"/>
    <n v="208895.64728079998"/>
    <n v="25942.247592050004"/>
    <n v="3543.8299134899999"/>
    <n v="183127.19913006001"/>
    <n v="7618.1017224300003"/>
    <n v="30753.664464770005"/>
    <n v="8939.346186620005"/>
    <n v="1021.971189"/>
    <n v="3954.1298725899833"/>
    <n v="11570.35573972"/>
    <n v="0"/>
    <n v="212577.40552199999"/>
    <n v="92235.776373000001"/>
    <s v="NO"/>
    <n v="69.263045884837595"/>
    <n v="70"/>
    <n v="33526.425245999999"/>
    <n v="26382.661939540001"/>
    <n v="183127.19913006001"/>
    <n v="178027.77726745998"/>
    <n v="175183.58565271998"/>
    <n v="208895.64728079998"/>
    <n v="16546.456801309985"/>
    <n v="208895.64728079998"/>
    <n v="83.861769229320586"/>
    <n v="16.138230770679414"/>
    <n v="4.1600055909878773"/>
    <n v="4.9473889597234511"/>
    <n v="43.389266204706956"/>
    <n v="56.610733795293044"/>
    <n v="29.067580537794161"/>
    <n v="40"/>
    <n v="7.9209198548153781"/>
    <n v="80"/>
    <n v="39.539270705139174"/>
    <n v="31.631416564111341"/>
    <n v="0"/>
    <n v="0"/>
    <n v="78.692141336147046"/>
    <n v="70"/>
    <n v="97.215366211668893"/>
    <n v="100"/>
    <n v="0"/>
    <n v="0"/>
    <n v="56.666666666666664"/>
    <n v="56.666666666666664"/>
    <n v="11.333333333333334"/>
    <n v="42.964749897444676"/>
    <n v="42.964749897444676"/>
    <s v="2. Riesgo (&gt;=40 y &lt;60)"/>
  </r>
  <r>
    <s v="52378"/>
    <x v="2"/>
    <x v="16"/>
    <x v="712"/>
    <s v="Intermedio"/>
    <n v="6"/>
    <s v="G5"/>
    <n v="0"/>
    <n v="2701.9013629999999"/>
    <n v="19288.629409000001"/>
    <n v="24337.180666000004"/>
    <n v="1104.9251570000001"/>
    <n v="105.136832"/>
    <n v="22999.518663000003"/>
    <n v="4014.7876489999999"/>
    <n v="3917.5183260000003"/>
    <n v="2188.5548880000006"/>
    <n v="115.400335"/>
    <n v="438.78073800000493"/>
    <n v="127.531676"/>
    <n v="0"/>
    <n v="70920.676745000004"/>
    <n v="15602.748469"/>
    <s v="Si"/>
    <n v="37.52993308711622"/>
    <n v="80"/>
    <n v="1114.5"/>
    <n v="1210.061989"/>
    <n v="22169.43649"/>
    <n v="20367.891659000001"/>
    <n v="21990.530772000002"/>
    <n v="24337.180666000004"/>
    <n v="681.71274900000503"/>
    <n v="24337.180666000004"/>
    <n v="90.357757843009466"/>
    <n v="9.6422421569905339"/>
    <n v="17.455963787010493"/>
    <n v="27.562814584467354"/>
    <n v="22.000281420185424"/>
    <n v="77.999718579814584"/>
    <n v="55.865849394369889"/>
    <n v="80"/>
    <n v="2.8011163591861092"/>
    <n v="100"/>
    <n v="59.04095506425449"/>
    <n v="47.232764051403592"/>
    <n v="42.47006691288378"/>
    <n v="100"/>
    <n v="108.57442700762674"/>
    <n v="100"/>
    <n v="91.873745497263201"/>
    <n v="100"/>
    <n v="0"/>
    <n v="0"/>
    <n v="100"/>
    <n v="100"/>
    <n v="20"/>
    <n v="67.232764051403592"/>
    <n v="67.232764051403592"/>
    <s v="3. Vulnerable (&gt;=60 y &lt;70)"/>
  </r>
  <r>
    <s v="52381"/>
    <x v="2"/>
    <x v="16"/>
    <x v="713"/>
    <s v="Rural"/>
    <n v="6"/>
    <s v="G5"/>
    <n v="0"/>
    <n v="1936.3584289999999"/>
    <n v="11746.77268002"/>
    <n v="14831.29095061"/>
    <n v="632.61771113999998"/>
    <n v="51.025645789999999"/>
    <n v="13419.789462000001"/>
    <n v="2220.8986070000001"/>
    <n v="2621.5062039300001"/>
    <n v="1308.5689679300001"/>
    <n v="0"/>
    <n v="450.85726561000047"/>
    <n v="1112.86705364"/>
    <n v="0"/>
    <n v="37274.77507245"/>
    <n v="10281.598205660001"/>
    <s v="Si"/>
    <n v="46.706368765285326"/>
    <n v="80"/>
    <n v="576.81536000000006"/>
    <n v="683.64335692999998"/>
    <n v="13067.496449"/>
    <n v="12393.016027"/>
    <n v="13683.13110902"/>
    <n v="14831.29095061"/>
    <n v="1563.7243192500005"/>
    <n v="14831.29095061"/>
    <n v="92.258530660523675"/>
    <n v="7.7414693394763248"/>
    <n v="16.549429581505606"/>
    <n v="26.131404979951448"/>
    <n v="27.583260222700012"/>
    <n v="72.416739777299995"/>
    <n v="49.916684002817703"/>
    <n v="70"/>
    <n v="10.543413411936912"/>
    <n v="60"/>
    <n v="47.257922819345552"/>
    <n v="37.80633825547644"/>
    <n v="33.293631234714674"/>
    <n v="100"/>
    <n v="118.52031071606692"/>
    <n v="80"/>
    <n v="94.838487811093941"/>
    <n v="100"/>
    <n v="0"/>
    <n v="0"/>
    <n v="93.333333333333329"/>
    <n v="93.333333333333329"/>
    <n v="18.666666666666668"/>
    <n v="56.473004922143105"/>
    <n v="56.473004922143105"/>
    <s v="2. Riesgo (&gt;=40 y &lt;60)"/>
  </r>
  <r>
    <s v="52385"/>
    <x v="2"/>
    <x v="16"/>
    <x v="714"/>
    <s v="Rural"/>
    <n v="6"/>
    <s v="G5"/>
    <n v="0"/>
    <n v="1108.199711"/>
    <n v="7142.1970410000004"/>
    <n v="8983.8329450000001"/>
    <n v="475.20741400000003"/>
    <n v="47.427174000000001"/>
    <n v="8012.156258"/>
    <n v="2430.4610210000001"/>
    <n v="1630.859899"/>
    <n v="692.03538700000001"/>
    <n v="0"/>
    <n v="113.33217499999955"/>
    <n v="630.08773499999995"/>
    <n v="0"/>
    <n v="29404.090515970001"/>
    <n v="1679.7249721400001"/>
    <s v="Si"/>
    <n v="54.069933690274766"/>
    <n v="80"/>
    <n v="338.126217"/>
    <n v="522.63458800000001"/>
    <n v="7931.6762580000004"/>
    <n v="6216.8508300000003"/>
    <n v="8250.3967520000006"/>
    <n v="8983.8329450000001"/>
    <n v="743.4199099999995"/>
    <n v="8983.8329450000001"/>
    <n v="91.836043729996149"/>
    <n v="8.163956270003851"/>
    <n v="30.334668255792273"/>
    <n v="47.898176624192111"/>
    <n v="5.7125554392770788"/>
    <n v="94.287444560722918"/>
    <n v="42.433772969973553"/>
    <n v="50"/>
    <n v="8.275086085764249"/>
    <n v="80"/>
    <n v="56.069915490983774"/>
    <n v="44.855932392787025"/>
    <n v="25.930066309725234"/>
    <n v="100"/>
    <n v="154.56789853121623"/>
    <n v="0"/>
    <n v="78.380037558007956"/>
    <n v="70"/>
    <n v="0.12014551017079889"/>
    <n v="0"/>
    <n v="56.666666666666664"/>
    <n v="56.786812176837465"/>
    <n v="11.357362435367493"/>
    <n v="56.189265726120361"/>
    <n v="56.213294828154517"/>
    <s v="2. Riesgo (&gt;=40 y &lt;60)"/>
  </r>
  <r>
    <s v="52390"/>
    <x v="2"/>
    <x v="16"/>
    <x v="715"/>
    <s v="Rural"/>
    <n v="6"/>
    <s v="G5"/>
    <n v="0"/>
    <n v="2872.0203249800002"/>
    <n v="11199.47919013"/>
    <n v="15616.926440449999"/>
    <n v="1176.77634805"/>
    <n v="2.621658"/>
    <n v="18802.538158970001"/>
    <n v="9926.1689936799994"/>
    <n v="4051.4183310300004"/>
    <n v="2168.7149946500003"/>
    <n v="0"/>
    <n v="-2351.9335969000022"/>
    <n v="696.89586199999997"/>
    <n v="1800"/>
    <n v="26641.676080360001"/>
    <n v="10268.809967469999"/>
    <s v="Si"/>
    <n v="51.380472477975488"/>
    <n v="80"/>
    <n v="881.36358099999995"/>
    <n v="1179.39800605"/>
    <n v="16086.156700970001"/>
    <n v="12892.228962570001"/>
    <n v="14071.499515109999"/>
    <n v="15616.926440449999"/>
    <n v="-1655.0377349000023"/>
    <n v="17416.926440449999"/>
    <n v="90.104154417112881"/>
    <n v="9.8958455828871195"/>
    <n v="52.791643924650614"/>
    <n v="83.357545355767797"/>
    <n v="38.544158920391915"/>
    <n v="61.455841079608085"/>
    <n v="53.52977198231325"/>
    <n v="70"/>
    <n v="-9.5024672726196648"/>
    <n v="80"/>
    <n v="60.941846403652605"/>
    <n v="48.753477122922085"/>
    <n v="28.619527522024512"/>
    <n v="100"/>
    <n v="133.81515091783672"/>
    <n v="60"/>
    <n v="80.144867429972223"/>
    <n v="80"/>
    <n v="0"/>
    <n v="0"/>
    <n v="80"/>
    <n v="80"/>
    <n v="16"/>
    <n v="64.753477122922078"/>
    <n v="64.753477122922078"/>
    <s v="3. Vulnerable (&gt;=60 y &lt;70)"/>
  </r>
  <r>
    <s v="52399"/>
    <x v="2"/>
    <x v="16"/>
    <x v="65"/>
    <s v="Intermedio"/>
    <n v="6"/>
    <s v="G5"/>
    <n v="0"/>
    <n v="1124.950251"/>
    <n v="27109.051564000001"/>
    <n v="33537.040152000001"/>
    <n v="2471.9386169999998"/>
    <n v="147.36003500000001"/>
    <n v="31892.909460000003"/>
    <n v="2396.3382099999999"/>
    <n v="3895.1165069999997"/>
    <n v="2084.8699129999995"/>
    <n v="0"/>
    <n v="-166.11590200000501"/>
    <n v="1952.27927"/>
    <n v="0"/>
    <n v="106093.18740194"/>
    <n v="18529.597390220002"/>
    <s v="NO"/>
    <n v="50.418497576723226"/>
    <n v="80"/>
    <n v="2315.9209660000001"/>
    <n v="2619.2986519999999"/>
    <n v="31892.909459999999"/>
    <n v="30851.434627999999"/>
    <n v="28234.001815"/>
    <n v="33537.040152000001"/>
    <n v="1786.163367999995"/>
    <n v="33537.040152000001"/>
    <n v="84.187518299274387"/>
    <n v="15.812481700725613"/>
    <n v="7.513702106750344"/>
    <n v="11.864070098804277"/>
    <n v="17.465397961906433"/>
    <n v="82.534602038093567"/>
    <n v="53.525225991398045"/>
    <n v="70"/>
    <n v="5.3259421818519543"/>
    <n v="80"/>
    <n v="52.042230767524686"/>
    <n v="41.633784614019753"/>
    <n v="0"/>
    <n v="0"/>
    <n v="113.09965626866732"/>
    <n v="80"/>
    <n v="96.734462770459317"/>
    <n v="100"/>
    <n v="0"/>
    <n v="0"/>
    <n v="60"/>
    <n v="60"/>
    <n v="12"/>
    <n v="53.633784614019753"/>
    <n v="53.633784614019753"/>
    <s v="2. Riesgo (&gt;=40 y &lt;60)"/>
  </r>
  <r>
    <s v="52405"/>
    <x v="2"/>
    <x v="16"/>
    <x v="716"/>
    <s v="Rural"/>
    <n v="6"/>
    <s v="G5"/>
    <n v="0"/>
    <n v="2280.7419249999998"/>
    <n v="12758.26325265"/>
    <n v="16308.61184473"/>
    <n v="886.86179244999994"/>
    <n v="1.65917073"/>
    <n v="12761.135340339999"/>
    <n v="1850.3823847000001"/>
    <n v="3179.2747020799998"/>
    <n v="1751.50560999"/>
    <n v="0"/>
    <n v="2197.3199623"/>
    <n v="0"/>
    <n v="0"/>
    <n v="31889.075814310003"/>
    <n v="7793.8436561199997"/>
    <s v="Si"/>
    <n v="38.194779125486868"/>
    <n v="80"/>
    <n v="1227.1149379999999"/>
    <n v="888.52096318000008"/>
    <n v="12683.522790339999"/>
    <n v="12095.875472829999"/>
    <n v="15039.00517765"/>
    <n v="16308.61184473"/>
    <n v="2197.3199623"/>
    <n v="16308.61184473"/>
    <n v="92.215115062105895"/>
    <n v="7.7848849378941054"/>
    <n v="14.500139175318077"/>
    <n v="22.895593300649832"/>
    <n v="24.440481441053763"/>
    <n v="75.559518558946237"/>
    <n v="55.09135806491021"/>
    <n v="80"/>
    <n v="13.473372125231165"/>
    <n v="60"/>
    <n v="49.247999359498031"/>
    <n v="39.398399487598425"/>
    <n v="41.805220874513132"/>
    <n v="100"/>
    <n v="72.407313745862012"/>
    <n v="70"/>
    <n v="95.366844628074759"/>
    <n v="100"/>
    <n v="0"/>
    <n v="0"/>
    <n v="90"/>
    <n v="90"/>
    <n v="18"/>
    <n v="57.398399487598425"/>
    <n v="57.398399487598425"/>
    <s v="2. Riesgo (&gt;=40 y &lt;60)"/>
  </r>
  <r>
    <s v="52411"/>
    <x v="2"/>
    <x v="16"/>
    <x v="717"/>
    <s v="Rural"/>
    <n v="6"/>
    <s v="G5"/>
    <n v="0"/>
    <n v="1821.536282"/>
    <n v="12413.232013000001"/>
    <n v="15021.503060000001"/>
    <n v="568.506485"/>
    <n v="13.947433999999999"/>
    <n v="14268.859139"/>
    <n v="3146.8456310000001"/>
    <n v="2413.8998570000003"/>
    <n v="1200.6720640000003"/>
    <n v="13.648674"/>
    <n v="374.94217000000026"/>
    <n v="296.776456"/>
    <n v="0"/>
    <n v="42306.466409019995"/>
    <n v="10842.525093280001"/>
    <s v="NO"/>
    <n v="43.005499538219624"/>
    <n v="80"/>
    <n v="273.92899999999997"/>
    <n v="582.45391900000004"/>
    <n v="13433.333097000001"/>
    <n v="12876.407692000001"/>
    <n v="14234.768295000002"/>
    <n v="15021.503060000001"/>
    <n v="685.36730000000034"/>
    <n v="15021.503060000001"/>
    <n v="94.762609561389667"/>
    <n v="5.2373904386103334"/>
    <n v="22.053939984584776"/>
    <n v="34.822978901022601"/>
    <n v="25.6285291909142"/>
    <n v="74.371470809085793"/>
    <n v="49.739928544185673"/>
    <n v="70"/>
    <n v="4.5625747121473497"/>
    <n v="100"/>
    <n v="56.886368029743743"/>
    <n v="45.509094423794998"/>
    <n v="0"/>
    <n v="0"/>
    <n v="212.62952042317536"/>
    <n v="0"/>
    <n v="95.854153239716979"/>
    <n v="100"/>
    <n v="0"/>
    <n v="0"/>
    <n v="33.333333333333336"/>
    <n v="33.333333333333336"/>
    <n v="6.6666666666666679"/>
    <n v="52.175761090461663"/>
    <n v="52.175761090461663"/>
    <s v="2. Riesgo (&gt;=40 y &lt;60)"/>
  </r>
  <r>
    <s v="52418"/>
    <x v="2"/>
    <x v="16"/>
    <x v="718"/>
    <s v="Rural"/>
    <n v="6"/>
    <s v="G4"/>
    <n v="0"/>
    <n v="2641.9356170000001"/>
    <n v="13014.752481"/>
    <n v="16898.082328"/>
    <n v="768.32799900000009"/>
    <n v="43.751002"/>
    <n v="16353.587036999999"/>
    <n v="4423.3739839999998"/>
    <n v="3466.4551300000003"/>
    <n v="2081.5775780000004"/>
    <n v="0"/>
    <n v="1653.2276190000011"/>
    <n v="2118.410844"/>
    <n v="0"/>
    <n v="113718.25579584"/>
    <n v="11848.799014620001"/>
    <s v="Si"/>
    <n v="34.234807332943383"/>
    <n v="80"/>
    <n v="1026.8499999999999"/>
    <n v="812.07900099999995"/>
    <n v="13859.977156999999"/>
    <n v="12134.946963"/>
    <n v="15656.688097999999"/>
    <n v="16898.082328"/>
    <n v="3771.6384630000011"/>
    <n v="16898.082328"/>
    <n v="92.653638407578242"/>
    <n v="7.3463615924217578"/>
    <n v="27.048340978600685"/>
    <n v="43.909517627109345"/>
    <n v="10.419434357041421"/>
    <n v="89.580565642958575"/>
    <n v="60.049171269671099"/>
    <n v="80"/>
    <n v="22.319920034656377"/>
    <n v="20"/>
    <n v="48.167288972497943"/>
    <n v="38.533831177998358"/>
    <n v="45.765192667056617"/>
    <n v="100"/>
    <n v="79.084481764619966"/>
    <n v="70"/>
    <n v="87.553874191424825"/>
    <n v="80"/>
    <n v="0"/>
    <n v="0"/>
    <n v="83.333333333333329"/>
    <n v="83.333333333333329"/>
    <n v="16.666666666666668"/>
    <n v="55.200497844665023"/>
    <n v="55.200497844665023"/>
    <s v="2. Riesgo (&gt;=40 y &lt;60)"/>
  </r>
  <r>
    <s v="52427"/>
    <x v="2"/>
    <x v="16"/>
    <x v="719"/>
    <s v="Rural disperso"/>
    <n v="6"/>
    <s v="G5"/>
    <n v="0"/>
    <n v="1994.330279"/>
    <n v="12849.790469559999"/>
    <n v="16553.94339162"/>
    <n v="738.15890500000012"/>
    <n v="93.246485000000007"/>
    <n v="13525.663938"/>
    <n v="2937.5544190000001"/>
    <n v="2825.7356690000001"/>
    <n v="1394.0962520000003"/>
    <n v="144.01836700000001"/>
    <n v="1596.6400366199996"/>
    <n v="0"/>
    <n v="0"/>
    <n v="37582.931687169999"/>
    <n v="10809.178934450001"/>
    <s v="Si"/>
    <n v="35.495036517130117"/>
    <n v="80"/>
    <n v="781.005"/>
    <n v="831.40539000000001"/>
    <n v="13525.663938"/>
    <n v="12965.010757"/>
    <n v="14844.120748559999"/>
    <n v="16553.94339162"/>
    <n v="1740.6584036199997"/>
    <n v="16553.94339162"/>
    <n v="89.671206415230614"/>
    <n v="10.328793584769386"/>
    <n v="21.718375027395272"/>
    <n v="34.293124760116235"/>
    <n v="28.760872154473304"/>
    <n v="71.239127845526696"/>
    <n v="49.335692198462333"/>
    <n v="70"/>
    <n v="10.515067995829696"/>
    <n v="60"/>
    <n v="49.172209238082459"/>
    <n v="39.33776739046597"/>
    <n v="44.504963482869883"/>
    <n v="100"/>
    <n v="106.45327366662185"/>
    <n v="100"/>
    <n v="95.854893456099703"/>
    <n v="100"/>
    <n v="0"/>
    <n v="0"/>
    <n v="100"/>
    <n v="100"/>
    <n v="20"/>
    <n v="59.33776739046597"/>
    <n v="59.33776739046597"/>
    <s v="2. Riesgo (&gt;=40 y &lt;60)"/>
  </r>
  <r>
    <s v="52435"/>
    <x v="2"/>
    <x v="16"/>
    <x v="720"/>
    <s v="Rural disperso"/>
    <n v="6"/>
    <s v="G5"/>
    <n v="0"/>
    <n v="1655.3669829999999"/>
    <n v="9802.234898409999"/>
    <n v="12269.172212489999"/>
    <n v="591.532872"/>
    <n v="50.39589471"/>
    <n v="10259.414922989999"/>
    <n v="1562.17546081"/>
    <n v="2297.2957497099997"/>
    <n v="1026.1176698499996"/>
    <n v="65.037032999999994"/>
    <n v="862.59675163999964"/>
    <n v="229.27420661000002"/>
    <n v="0"/>
    <n v="36289.892971130001"/>
    <n v="8597.2846300700003"/>
    <s v="Si"/>
    <n v="46.501607299523634"/>
    <n v="80"/>
    <n v="453.50799999999998"/>
    <n v="641.92876670999999"/>
    <n v="10135.39738099"/>
    <n v="9180.6286421799996"/>
    <n v="11457.601881409999"/>
    <n v="12269.172212489999"/>
    <n v="1156.9079912499997"/>
    <n v="12269.172212489999"/>
    <n v="93.385288615854449"/>
    <n v="6.6147113841455507"/>
    <n v="15.226749990483086"/>
    <n v="24.042905440949117"/>
    <n v="23.690575877171831"/>
    <n v="76.309424122828176"/>
    <n v="44.666328659665702"/>
    <n v="50"/>
    <n v="9.4293891324817256"/>
    <n v="80"/>
    <n v="47.393408189584569"/>
    <n v="37.914726551667655"/>
    <n v="33.498392700476366"/>
    <n v="100"/>
    <n v="141.5473964538663"/>
    <n v="50"/>
    <n v="90.579858855847434"/>
    <n v="100"/>
    <n v="0"/>
    <n v="0"/>
    <n v="83.333333333333329"/>
    <n v="83.333333333333329"/>
    <n v="16.666666666666668"/>
    <n v="54.581393218334327"/>
    <n v="54.581393218334327"/>
    <s v="2. Riesgo (&gt;=40 y &lt;60)"/>
  </r>
  <r>
    <s v="52473"/>
    <x v="2"/>
    <x v="16"/>
    <x v="503"/>
    <s v="Rural"/>
    <n v="6"/>
    <s v="G5"/>
    <n v="0"/>
    <n v="2833.1222050000001"/>
    <n v="12384.573641909999"/>
    <n v="15917.23830481"/>
    <n v="577.60600898000007"/>
    <n v="21.967777000000002"/>
    <n v="12174.76514951"/>
    <n v="2611.9840319999998"/>
    <n v="3432.6959909800003"/>
    <n v="1322.1942386800001"/>
    <n v="74.385699799999998"/>
    <n v="1990.7359570000008"/>
    <n v="15.463431"/>
    <n v="0"/>
    <n v="38540.707736910001"/>
    <n v="12134.16871412"/>
    <s v="Si"/>
    <n v="54.432463778234272"/>
    <n v="80"/>
    <n v="755.51800000000003"/>
    <n v="599.57378598000003"/>
    <n v="11816.00059551"/>
    <n v="11802.07102551"/>
    <n v="15217.695846909999"/>
    <n v="15917.23830481"/>
    <n v="2080.585087800001"/>
    <n v="15917.23830481"/>
    <n v="95.605126690296473"/>
    <n v="4.3948733097035273"/>
    <n v="21.454081453925415"/>
    <n v="33.875807512538266"/>
    <n v="31.484031888960988"/>
    <n v="68.515968111039015"/>
    <n v="38.517661982135706"/>
    <n v="50"/>
    <n v="13.07126932422236"/>
    <n v="60"/>
    <n v="43.357329786656166"/>
    <n v="34.685863829324937"/>
    <n v="25.567536221765728"/>
    <n v="100"/>
    <n v="79.359298650727055"/>
    <n v="70"/>
    <n v="99.882112649814061"/>
    <n v="100"/>
    <n v="0"/>
    <n v="0"/>
    <n v="90"/>
    <n v="90"/>
    <n v="18"/>
    <n v="52.685863829324937"/>
    <n v="52.685863829324937"/>
    <s v="2. Riesgo (&gt;=40 y &lt;60)"/>
  </r>
  <r>
    <s v="52480"/>
    <x v="2"/>
    <x v="16"/>
    <x v="72"/>
    <s v="Ciudades y aglomeraciones"/>
    <n v="6"/>
    <s v="G2"/>
    <n v="0"/>
    <n v="1172.468672"/>
    <n v="5084.0238790000003"/>
    <n v="7455.5019659999998"/>
    <n v="467.88122599999997"/>
    <n v="681.65958699999999"/>
    <n v="6147.806149"/>
    <n v="833.54142899999999"/>
    <n v="2322.009485"/>
    <n v="1330.11651992"/>
    <n v="33.71995158"/>
    <n v="381.76110091999999"/>
    <n v="0"/>
    <n v="0"/>
    <n v="19572.04328034"/>
    <n v="2860.8524092199996"/>
    <s v="Si"/>
    <n v="34.084398151389856"/>
    <n v="80"/>
    <n v="896.45899999999995"/>
    <n v="1149.5408130000001"/>
    <n v="6081.8478999999998"/>
    <n v="5947.563768"/>
    <n v="6256.4925510000003"/>
    <n v="7455.5019659999998"/>
    <n v="415.48105249999998"/>
    <n v="7455.5019659999998"/>
    <n v="83.917790908406303"/>
    <n v="16.082209091593697"/>
    <n v="13.558355758103785"/>
    <n v="16.124608037778241"/>
    <n v="14.617034962791589"/>
    <n v="85.382965037208407"/>
    <n v="57.282992533512413"/>
    <n v="80"/>
    <n v="5.5728112526125786"/>
    <n v="80"/>
    <n v="55.51795643331608"/>
    <n v="44.414365146652869"/>
    <n v="45.915601848610144"/>
    <n v="100"/>
    <n v="128.23127583079651"/>
    <n v="70"/>
    <n v="97.792050472028407"/>
    <n v="100"/>
    <n v="0"/>
    <n v="0"/>
    <n v="90"/>
    <n v="90"/>
    <n v="18"/>
    <n v="62.414365146652869"/>
    <n v="62.414365146652869"/>
    <s v="3. Vulnerable (&gt;=60 y &lt;70)"/>
  </r>
  <r>
    <s v="52490"/>
    <x v="2"/>
    <x v="16"/>
    <x v="721"/>
    <s v="Rural"/>
    <n v="6"/>
    <s v="G5"/>
    <n v="0"/>
    <n v="2914.5867840000001"/>
    <n v="23570.958898000001"/>
    <n v="29445.199000000001"/>
    <n v="2036.548035"/>
    <n v="24.916799000000001"/>
    <n v="26850.478121"/>
    <n v="5650.1133909999999"/>
    <n v="5003.7532250000004"/>
    <n v="3110.7373350000003"/>
    <n v="169.91879399999999"/>
    <n v="2114.3281139999999"/>
    <n v="376.17103300000002"/>
    <n v="0"/>
    <n v="55943.269849140001"/>
    <n v="13330.017773129999"/>
    <s v="Si"/>
    <n v="30.380640380687712"/>
    <n v="80"/>
    <n v="2447.1995470000002"/>
    <n v="2061.4648339999999"/>
    <n v="25437.854995999998"/>
    <n v="24190.891486"/>
    <n v="26485.545682"/>
    <n v="29445.199000000001"/>
    <n v="2660.4179410000002"/>
    <n v="29445.199000000001"/>
    <n v="89.948604803112389"/>
    <n v="10.051395196887611"/>
    <n v="21.042878139965023"/>
    <n v="33.226521065940418"/>
    <n v="23.827741583708871"/>
    <n v="76.172258416291129"/>
    <n v="62.168080541182164"/>
    <n v="80"/>
    <n v="9.0351501479069647"/>
    <n v="80"/>
    <n v="55.890034935823827"/>
    <n v="44.712027948659063"/>
    <n v="49.619359619312291"/>
    <n v="100"/>
    <n v="84.237709038771726"/>
    <n v="80"/>
    <n v="95.098000557845467"/>
    <n v="100"/>
    <n v="0"/>
    <n v="0"/>
    <n v="93.333333333333329"/>
    <n v="93.333333333333329"/>
    <n v="18.666666666666668"/>
    <n v="63.378694615325728"/>
    <n v="63.378694615325728"/>
    <s v="3. Vulnerable (&gt;=60 y &lt;70)"/>
  </r>
  <r>
    <s v="52506"/>
    <x v="2"/>
    <x v="16"/>
    <x v="722"/>
    <s v="Intermedio"/>
    <n v="6"/>
    <s v="G5"/>
    <n v="0"/>
    <n v="1890.3298259999999"/>
    <n v="9039.23308"/>
    <n v="13908.157254"/>
    <n v="553.90619600000002"/>
    <n v="59.460051"/>
    <n v="12908.757997000001"/>
    <n v="5162.4725230000004"/>
    <n v="2513.0862929999998"/>
    <n v="1248.0586369999999"/>
    <n v="139.34494799999999"/>
    <n v="221.7446889999992"/>
    <n v="493.408952"/>
    <n v="0"/>
    <n v="51931.70878424"/>
    <n v="10512.474707200001"/>
    <s v="Si"/>
    <n v="40.52242167918422"/>
    <n v="80"/>
    <n v="345.62900000000002"/>
    <n v="613.36624700000004"/>
    <n v="12421.384909"/>
    <n v="9865.6372530000008"/>
    <n v="10929.562905999999"/>
    <n v="13908.157254"/>
    <n v="854.49858899999913"/>
    <n v="13908.157254"/>
    <n v="78.583831821837123"/>
    <n v="21.416168178162877"/>
    <n v="39.992015685782945"/>
    <n v="63.147043993445621"/>
    <n v="20.242882341646112"/>
    <n v="79.757117658353891"/>
    <n v="49.662386861778963"/>
    <n v="70"/>
    <n v="6.1438663181223703"/>
    <n v="80"/>
    <n v="62.864065965992474"/>
    <n v="50.291252772793982"/>
    <n v="39.47757832081578"/>
    <n v="100"/>
    <n v="177.46376808658997"/>
    <n v="0"/>
    <n v="79.424615896507518"/>
    <n v="70"/>
    <n v="0"/>
    <n v="0"/>
    <n v="56.666666666666664"/>
    <n v="56.666666666666664"/>
    <n v="11.333333333333334"/>
    <n v="61.624586106127317"/>
    <n v="61.624586106127317"/>
    <s v="3. Vulnerable (&gt;=60 y &lt;70)"/>
  </r>
  <r>
    <s v="52520"/>
    <x v="2"/>
    <x v="16"/>
    <x v="723"/>
    <s v="Rural"/>
    <n v="6"/>
    <s v="G5"/>
    <n v="0"/>
    <n v="2186.2932820000001"/>
    <n v="10017.24733815"/>
    <n v="13953.83364656"/>
    <n v="545.15491700000007"/>
    <n v="0"/>
    <n v="14055.134815139998"/>
    <n v="5132.7625448099998"/>
    <n v="2731.4481990000004"/>
    <n v="1157.0979948400006"/>
    <n v="187.354322"/>
    <n v="540.9832502600002"/>
    <n v="736.6989285599999"/>
    <n v="0"/>
    <n v="41829.141054959997"/>
    <n v="7527.3990212899998"/>
    <s v="Si"/>
    <n v="43.894245212373157"/>
    <n v="80"/>
    <n v="297.01549999999997"/>
    <n v="545.15491699999995"/>
    <n v="11838.50019214"/>
    <n v="10249.69109068"/>
    <n v="12203.540620150001"/>
    <n v="13953.83364656"/>
    <n v="1465.0365008200001"/>
    <n v="13953.83364656"/>
    <n v="87.456543694416951"/>
    <n v="12.543456305583049"/>
    <n v="36.518771340998157"/>
    <n v="57.662821463544965"/>
    <n v="17.995585927522693"/>
    <n v="82.004414072477303"/>
    <n v="42.362069881596916"/>
    <n v="50"/>
    <n v="10.499168457416511"/>
    <n v="60"/>
    <n v="52.442138368321061"/>
    <n v="41.953710694656849"/>
    <n v="36.105754787626843"/>
    <n v="100"/>
    <n v="183.5442651982809"/>
    <n v="0"/>
    <n v="86.579304171360604"/>
    <n v="80"/>
    <n v="0"/>
    <n v="0"/>
    <n v="60"/>
    <n v="60"/>
    <n v="12"/>
    <n v="53.953710694656849"/>
    <n v="53.953710694656849"/>
    <s v="2. Riesgo (&gt;=40 y &lt;60)"/>
  </r>
  <r>
    <s v="52540"/>
    <x v="2"/>
    <x v="16"/>
    <x v="724"/>
    <s v="Rural disperso"/>
    <n v="6"/>
    <s v="G5"/>
    <n v="0"/>
    <n v="1951.678733"/>
    <n v="14991.207849"/>
    <n v="18931.340512000002"/>
    <n v="1343.2147500000001"/>
    <n v="120.65219999999999"/>
    <n v="26385.267646"/>
    <n v="12210.219098"/>
    <n v="3415.5456830000003"/>
    <n v="1900.9779230000001"/>
    <n v="0"/>
    <n v="866.44808099999864"/>
    <n v="713.16653599999995"/>
    <n v="0"/>
    <n v="35192.991376220001"/>
    <n v="10246.05244569"/>
    <s v="Si"/>
    <n v="41.178415200816907"/>
    <n v="80"/>
    <n v="635.51900000000001"/>
    <n v="1463.8669500000001"/>
    <n v="16550.324670999998"/>
    <n v="16203.517038"/>
    <n v="16942.886581999999"/>
    <n v="18931.340512000002"/>
    <n v="1579.6146169999986"/>
    <n v="18931.340512000002"/>
    <n v="89.49649693987817"/>
    <n v="10.50350306012183"/>
    <n v="46.276654312623833"/>
    <n v="73.070433576259546"/>
    <n v="29.113900367711523"/>
    <n v="70.886099632288477"/>
    <n v="55.6566387755148"/>
    <n v="80"/>
    <n v="8.3439131845878993"/>
    <n v="80"/>
    <n v="62.892007253733972"/>
    <n v="50.313605802987183"/>
    <n v="38.821584799183093"/>
    <n v="100"/>
    <n v="230.34196459901278"/>
    <n v="0"/>
    <n v="97.904526709329843"/>
    <n v="100"/>
    <n v="0"/>
    <n v="0"/>
    <n v="66.666666666666671"/>
    <n v="66.666666666666671"/>
    <n v="13.333333333333336"/>
    <n v="63.646939136320519"/>
    <n v="63.646939136320519"/>
    <s v="3. Vulnerable (&gt;=60 y &lt;70)"/>
  </r>
  <r>
    <s v="52560"/>
    <x v="2"/>
    <x v="16"/>
    <x v="725"/>
    <s v="Rural disperso"/>
    <n v="6"/>
    <s v="G5"/>
    <n v="0"/>
    <n v="1407.659083"/>
    <n v="13166.948134"/>
    <n v="15908.590027"/>
    <n v="377.78883700000006"/>
    <n v="57.897711999999999"/>
    <n v="14882.836126999999"/>
    <n v="1614.8124760000001"/>
    <n v="1843.345632"/>
    <n v="829.74325499999998"/>
    <n v="0"/>
    <n v="282.02570500000184"/>
    <n v="547.99997599999995"/>
    <n v="0"/>
    <n v="24062.026741000001"/>
    <n v="4055.7068880000002"/>
    <s v="Si"/>
    <n v="40.807132213077885"/>
    <n v="80"/>
    <n v="583.46903299999997"/>
    <n v="435.68654900000001"/>
    <n v="14612.961944999999"/>
    <n v="14271.415035"/>
    <n v="14574.607217000001"/>
    <n v="15908.590027"/>
    <n v="830.02568100000178"/>
    <n v="15908.590027"/>
    <n v="91.614701191394289"/>
    <n v="8.385298808605711"/>
    <n v="10.850166340745064"/>
    <n v="17.132318026640565"/>
    <n v="16.855217275148984"/>
    <n v="83.144782724851012"/>
    <n v="45.012896149038639"/>
    <n v="70"/>
    <n v="5.2174685474406299"/>
    <n v="80"/>
    <n v="51.732479912019457"/>
    <n v="41.38598392961557"/>
    <n v="39.192867786922115"/>
    <n v="100"/>
    <n v="74.671751945402733"/>
    <n v="70"/>
    <n v="97.662712656848726"/>
    <n v="100"/>
    <n v="0"/>
    <n v="0"/>
    <n v="90"/>
    <n v="90"/>
    <n v="18"/>
    <n v="59.38598392961557"/>
    <n v="59.38598392961557"/>
    <s v="2. Riesgo (&gt;=40 y &lt;60)"/>
  </r>
  <r>
    <s v="52565"/>
    <x v="2"/>
    <x v="16"/>
    <x v="726"/>
    <s v="Intermedio"/>
    <n v="6"/>
    <s v="G5"/>
    <n v="0"/>
    <n v="1822.7414249999999"/>
    <n v="8429.1702830300001"/>
    <n v="10930.722877980001"/>
    <n v="452.82846199999994"/>
    <n v="4.6701807799999999"/>
    <n v="10011.481726"/>
    <n v="2712.07402"/>
    <n v="2280.91356778"/>
    <n v="1087.5651327800001"/>
    <n v="0"/>
    <n v="1030.0089949800004"/>
    <n v="923.81584000999999"/>
    <n v="0"/>
    <n v="25145.190763490002"/>
    <n v="2007.78704872"/>
    <s v="NO"/>
    <n v="49.530315720304081"/>
    <n v="80"/>
    <n v="186.091397"/>
    <n v="457.49864277999995"/>
    <n v="8707.3654480000005"/>
    <n v="8089.8385490000001"/>
    <n v="10251.91170803"/>
    <n v="10930.722877980001"/>
    <n v="1953.8248349900005"/>
    <n v="10930.722877980001"/>
    <n v="93.789878514645451"/>
    <n v="6.2101214853545486"/>
    <n v="27.089636621487251"/>
    <n v="42.774299973872928"/>
    <n v="7.9847755684368931"/>
    <n v="92.015224431563112"/>
    <n v="47.681119887349389"/>
    <n v="70"/>
    <n v="17.874616864782027"/>
    <n v="40"/>
    <n v="50.199929178158115"/>
    <n v="40.159943342526496"/>
    <n v="0"/>
    <n v="0"/>
    <n v="245.84620791470545"/>
    <n v="0"/>
    <n v="92.90799378195571"/>
    <n v="100"/>
    <n v="9.1711872957603746E-2"/>
    <n v="0"/>
    <n v="33.333333333333336"/>
    <n v="33.425045206290939"/>
    <n v="6.685009041258188"/>
    <n v="46.826610009193161"/>
    <n v="46.844952383784687"/>
    <s v="2. Riesgo (&gt;=40 y &lt;60)"/>
  </r>
  <r>
    <s v="52573"/>
    <x v="2"/>
    <x v="16"/>
    <x v="727"/>
    <s v="Rural"/>
    <n v="6"/>
    <s v="G4"/>
    <n v="0"/>
    <n v="1324.9943149999999"/>
    <n v="10160.472088"/>
    <n v="13420.528948000001"/>
    <n v="1542.2827929999999"/>
    <n v="49.901076000000003"/>
    <n v="15613.329895000001"/>
    <n v="4985.4051469999995"/>
    <n v="2932.892985"/>
    <n v="1427.714324"/>
    <n v="83.199220999999994"/>
    <n v="-796.93169899999884"/>
    <n v="3440.932687"/>
    <n v="0"/>
    <n v="81761.489070869997"/>
    <n v="10695.706062680001"/>
    <s v="Si"/>
    <n v="59.057573560237635"/>
    <n v="80"/>
    <n v="1348.8045870000001"/>
    <n v="1592.183869"/>
    <n v="12712.281986"/>
    <n v="11599.768308000001"/>
    <n v="11485.466403"/>
    <n v="13420.528948000001"/>
    <n v="2727.200209000001"/>
    <n v="13420.528948000001"/>
    <n v="85.58132430921529"/>
    <n v="14.41867569078471"/>
    <n v="31.930441363418069"/>
    <n v="51.834982374616615"/>
    <n v="13.081594017213991"/>
    <n v="86.918405982786012"/>
    <n v="48.679386915987322"/>
    <n v="70"/>
    <n v="20.321108203461854"/>
    <n v="20"/>
    <n v="48.634412809637467"/>
    <n v="38.907530247709978"/>
    <n v="20.942426439762365"/>
    <n v="91.088979272312258"/>
    <n v="118.04407282906132"/>
    <n v="80"/>
    <n v="91.248513215603566"/>
    <n v="100"/>
    <n v="0"/>
    <n v="0"/>
    <n v="90.362993090770757"/>
    <n v="90.362993090770757"/>
    <n v="18.072598618154153"/>
    <n v="56.980128865864131"/>
    <n v="56.980128865864131"/>
    <s v="2. Riesgo (&gt;=40 y &lt;60)"/>
  </r>
  <r>
    <s v="52585"/>
    <x v="2"/>
    <x v="16"/>
    <x v="728"/>
    <s v="Intermedio"/>
    <n v="6"/>
    <s v="G4"/>
    <n v="0"/>
    <n v="1824.8190689999999"/>
    <n v="19702.849168000001"/>
    <n v="24300.901766999999"/>
    <n v="1644.9879559999999"/>
    <n v="63.897050999999998"/>
    <n v="21733.267785"/>
    <n v="3439.9551419999998"/>
    <n v="3586.0334349999998"/>
    <n v="1833.6864579999997"/>
    <n v="40.223719000000003"/>
    <n v="815.28700499999832"/>
    <n v="309.619889"/>
    <n v="0"/>
    <n v="63479.092606170001"/>
    <n v="17057.537304319998"/>
    <s v="Si"/>
    <n v="47.888826436538764"/>
    <n v="80"/>
    <n v="1591.066192"/>
    <n v="1708.8850070000001"/>
    <n v="21733.267785"/>
    <n v="20676.791684"/>
    <n v="21527.668237000002"/>
    <n v="24300.901766999999"/>
    <n v="1165.1306129999982"/>
    <n v="24300.901766999999"/>
    <n v="88.587939836183452"/>
    <n v="11.412060163816548"/>
    <n v="15.828062194927764"/>
    <n v="25.694831949250247"/>
    <n v="26.871110792566764"/>
    <n v="73.128889207433232"/>
    <n v="51.134114927737691"/>
    <n v="70"/>
    <n v="4.7945982588276452"/>
    <n v="100"/>
    <n v="56.047156264099996"/>
    <n v="44.83772501128"/>
    <n v="32.111173563461236"/>
    <n v="100"/>
    <n v="107.4050228452092"/>
    <n v="100"/>
    <n v="95.138898984490666"/>
    <n v="100"/>
    <n v="0"/>
    <n v="0"/>
    <n v="100"/>
    <n v="100"/>
    <n v="20"/>
    <n v="64.83772501128"/>
    <n v="64.83772501128"/>
    <s v="3. Vulnerable (&gt;=60 y &lt;70)"/>
  </r>
  <r>
    <s v="52612"/>
    <x v="2"/>
    <x v="16"/>
    <x v="519"/>
    <s v="Rural disperso"/>
    <n v="6"/>
    <s v="G5"/>
    <n v="0"/>
    <n v="2685.5523990000002"/>
    <n v="20941.489449000001"/>
    <n v="26437.353221999998"/>
    <n v="1956.474209"/>
    <n v="83.728341999999998"/>
    <n v="26564.011184000003"/>
    <n v="7308.8258619999997"/>
    <n v="4726.5309020000004"/>
    <n v="2844.7244530000003"/>
    <n v="40.711514000000001"/>
    <n v="2560.4421659999971"/>
    <n v="349.203372"/>
    <n v="0"/>
    <n v="39678.138095139999"/>
    <n v="6666.2472879999996"/>
    <s v="Si"/>
    <n v="40.486715429431584"/>
    <n v="80"/>
    <n v="1466.1289999999999"/>
    <n v="2040.2025510000001"/>
    <n v="21995.104607000001"/>
    <n v="20981.737179"/>
    <n v="23627.041848000001"/>
    <n v="26437.353221999998"/>
    <n v="2950.3570519999971"/>
    <n v="26437.353221999998"/>
    <n v="89.369921601450699"/>
    <n v="10.630078398549301"/>
    <n v="27.514014398556803"/>
    <n v="43.444388782824319"/>
    <n v="16.800806711281947"/>
    <n v="83.19919328871805"/>
    <n v="60.186308139787549"/>
    <n v="80"/>
    <n v="11.159804944259097"/>
    <n v="60"/>
    <n v="55.454732094018333"/>
    <n v="44.363785675214672"/>
    <n v="39.513284570568416"/>
    <n v="100"/>
    <n v="139.15573261288742"/>
    <n v="60"/>
    <n v="95.392759224807264"/>
    <n v="100"/>
    <n v="0.17941962511739273"/>
    <n v="0"/>
    <n v="86.666666666666671"/>
    <n v="86.846086291784061"/>
    <n v="17.369217258356812"/>
    <n v="61.697119008548007"/>
    <n v="61.733002933571484"/>
    <s v="3. Vulnerable (&gt;=60 y &lt;70)"/>
  </r>
  <r>
    <s v="52621"/>
    <x v="2"/>
    <x v="16"/>
    <x v="729"/>
    <s v="Rural disperso"/>
    <n v="6"/>
    <s v="G5"/>
    <n v="0"/>
    <n v="1778.6698510000001"/>
    <n v="14780.535056000001"/>
    <n v="17905.007868000001"/>
    <n v="878.73037599999998"/>
    <n v="3.2759999999999998"/>
    <n v="16177.696582"/>
    <n v="2352.8096909999999"/>
    <n v="2660.6762269999999"/>
    <n v="1195.1252549999999"/>
    <n v="23.514382000000001"/>
    <n v="625.47100399999908"/>
    <n v="57.482821000000001"/>
    <n v="0"/>
    <n v="49454.195849010001"/>
    <n v="17140.501938100002"/>
    <s v="Si"/>
    <n v="44.773262178871697"/>
    <n v="80"/>
    <n v="413.50400000000002"/>
    <n v="882.00637600000005"/>
    <n v="15813.985892000001"/>
    <n v="14002.801629"/>
    <n v="16559.204906999999"/>
    <n v="17905.007868000001"/>
    <n v="706.46820699999898"/>
    <n v="17905.007868000001"/>
    <n v="92.483650546698541"/>
    <n v="7.5163494533014585"/>
    <n v="14.543539490151131"/>
    <n v="22.964122019272697"/>
    <n v="34.659348198547498"/>
    <n v="65.340651801452509"/>
    <n v="44.918101754437927"/>
    <n v="50"/>
    <n v="3.9456458897323681"/>
    <n v="100"/>
    <n v="49.164224654805331"/>
    <n v="39.331379723844265"/>
    <n v="35.226737821128303"/>
    <n v="100"/>
    <n v="213.30056686271473"/>
    <n v="0"/>
    <n v="88.546946510707045"/>
    <n v="80"/>
    <n v="0"/>
    <n v="0"/>
    <n v="60"/>
    <n v="60"/>
    <n v="12"/>
    <n v="51.331379723844265"/>
    <n v="51.331379723844265"/>
    <s v="2. Riesgo (&gt;=40 y &lt;60)"/>
  </r>
  <r>
    <s v="52678"/>
    <x v="2"/>
    <x v="16"/>
    <x v="730"/>
    <s v="Intermedio"/>
    <n v="6"/>
    <s v="G5"/>
    <n v="0"/>
    <n v="2188.545967"/>
    <n v="29985.70825729"/>
    <n v="39691.973107550002"/>
    <n v="2879.0905849800001"/>
    <n v="789.38888999999995"/>
    <n v="39360.673248430001"/>
    <n v="9216.2008229999992"/>
    <n v="5906.8804094900006"/>
    <n v="3268.5394767100001"/>
    <n v="0"/>
    <n v="363.74205534000066"/>
    <n v="1789.4530783499999"/>
    <n v="0"/>
    <n v="69699.159336469995"/>
    <n v="26409.859683049999"/>
    <s v="Si"/>
    <n v="52.990320510311882"/>
    <n v="80"/>
    <n v="2758.8571529999999"/>
    <n v="3492.5625349799993"/>
    <n v="36689.890119429998"/>
    <n v="33492.38765543"/>
    <n v="32174.254224290002"/>
    <n v="39691.973107550002"/>
    <n v="2153.1951336900006"/>
    <n v="39691.973107550002"/>
    <n v="81.059850910183101"/>
    <n v="18.940149089816899"/>
    <n v="23.414743860783961"/>
    <n v="36.971676353833146"/>
    <n v="37.891216959386014"/>
    <n v="62.108783040613986"/>
    <n v="55.334444751222001"/>
    <n v="80"/>
    <n v="5.4247621499079139"/>
    <n v="80"/>
    <n v="55.6041216968528"/>
    <n v="44.483297357482243"/>
    <n v="27.009679489688118"/>
    <n v="100"/>
    <n v="126.59454046695252"/>
    <n v="70"/>
    <n v="91.285058489977089"/>
    <n v="100"/>
    <n v="0.19686021147981647"/>
    <n v="0"/>
    <n v="90"/>
    <n v="90.196860211479816"/>
    <n v="18.039372042295962"/>
    <n v="62.483297357482243"/>
    <n v="62.522669399778209"/>
    <s v="3. Vulnerable (&gt;=60 y &lt;70)"/>
  </r>
  <r>
    <s v="52683"/>
    <x v="2"/>
    <x v="16"/>
    <x v="731"/>
    <s v="Intermedio"/>
    <n v="6"/>
    <s v="G5"/>
    <n v="0"/>
    <n v="1413.5104020000001"/>
    <n v="19924.49150199"/>
    <n v="26804.855793620001"/>
    <n v="1440.0186859200001"/>
    <n v="63.293182590000001"/>
    <n v="24563.415149600001"/>
    <n v="4287.96399449"/>
    <n v="2947.24062151"/>
    <n v="1067.52205405"/>
    <n v="66.586389999999994"/>
    <n v="789.39144356000179"/>
    <n v="9.5505335500000008"/>
    <n v="0"/>
    <n v="61055.096915629998"/>
    <n v="30881.776126180001"/>
    <s v="Si"/>
    <n v="56.618522201546632"/>
    <n v="80"/>
    <n v="1520.2"/>
    <n v="1503.3118685100001"/>
    <n v="24135.745782600003"/>
    <n v="22435.508174450006"/>
    <n v="21338.00190399"/>
    <n v="26804.855793620001"/>
    <n v="865.52836711000168"/>
    <n v="26804.855793620001"/>
    <n v="79.604986754186513"/>
    <n v="20.395013245813487"/>
    <n v="17.456709371945077"/>
    <n v="27.563991856576742"/>
    <n v="50.580177063439109"/>
    <n v="49.419822936560891"/>
    <n v="36.221068828206562"/>
    <n v="50"/>
    <n v="3.2289984089972674"/>
    <n v="100"/>
    <n v="49.475765607790223"/>
    <n v="39.580612486232184"/>
    <n v="23.381477798453368"/>
    <n v="100"/>
    <n v="98.889084890803844"/>
    <n v="100"/>
    <n v="92.955520730684299"/>
    <n v="100"/>
    <n v="0"/>
    <n v="0"/>
    <n v="100"/>
    <n v="100"/>
    <n v="20"/>
    <n v="59.580612486232184"/>
    <n v="59.580612486232184"/>
    <s v="2. Riesgo (&gt;=40 y &lt;60)"/>
  </r>
  <r>
    <s v="52685"/>
    <x v="2"/>
    <x v="16"/>
    <x v="521"/>
    <s v="Intermedio"/>
    <n v="6"/>
    <s v="G5"/>
    <n v="0"/>
    <n v="2279.201693"/>
    <n v="11277.299923"/>
    <n v="15130.012742999999"/>
    <n v="540.91145000000006"/>
    <n v="35.788173"/>
    <n v="12577.107717999999"/>
    <n v="3474.054466"/>
    <n v="2872.2536070000001"/>
    <n v="1561.2008120000003"/>
    <n v="2.9560490000000001"/>
    <n v="1728.4155649999993"/>
    <n v="288.25158499999998"/>
    <n v="0"/>
    <n v="33250.934260460002"/>
    <n v="3198.3241179199999"/>
    <s v="Si"/>
    <n v="41.333663933818293"/>
    <n v="80"/>
    <n v="574.56100000000004"/>
    <n v="576.69962299999997"/>
    <n v="12090.544383"/>
    <n v="10330.697303999999"/>
    <n v="13556.501616000001"/>
    <n v="15130.012742999999"/>
    <n v="2019.6231989999992"/>
    <n v="15130.012742999999"/>
    <n v="89.60006740425257"/>
    <n v="10.39993259574743"/>
    <n v="27.622045893969979"/>
    <n v="43.61496957192815"/>
    <n v="9.6187496353245425"/>
    <n v="90.381250364675452"/>
    <n v="54.354560063748579"/>
    <n v="70"/>
    <n v="13.348456695348068"/>
    <n v="60"/>
    <n v="54.879230506470208"/>
    <n v="43.903384405176169"/>
    <n v="38.666336066181707"/>
    <n v="100"/>
    <n v="100.3722186156039"/>
    <n v="100"/>
    <n v="85.444434731371999"/>
    <n v="80"/>
    <n v="0"/>
    <n v="0"/>
    <n v="93.333333333333329"/>
    <n v="93.333333333333329"/>
    <n v="18.666666666666668"/>
    <n v="62.57005107184284"/>
    <n v="62.57005107184284"/>
    <s v="3. Vulnerable (&gt;=60 y &lt;70)"/>
  </r>
  <r>
    <s v="52687"/>
    <x v="2"/>
    <x v="16"/>
    <x v="732"/>
    <s v="Rural"/>
    <n v="6"/>
    <s v="G5"/>
    <n v="0"/>
    <n v="1901.1445450000001"/>
    <n v="18629.392804999999"/>
    <n v="26721.520079999998"/>
    <n v="854.26908500000002"/>
    <n v="19.412067"/>
    <n v="25655.743160999999"/>
    <n v="7974.4993079999995"/>
    <n v="2781.426273"/>
    <n v="1549.2490090000001"/>
    <n v="95.255842999999999"/>
    <n v="808.26347299999543"/>
    <n v="322.20587599999999"/>
    <n v="0"/>
    <n v="35315.735532530001"/>
    <n v="12267.83119173"/>
    <s v="Si"/>
    <n v="35.477211040061903"/>
    <n v="80"/>
    <n v="537.51"/>
    <n v="873.681152"/>
    <n v="24681.079343000001"/>
    <n v="23612.263899000001"/>
    <n v="20530.537349999999"/>
    <n v="26721.520079999998"/>
    <n v="1225.7251919999953"/>
    <n v="26721.520079999998"/>
    <n v="76.831472493087304"/>
    <n v="23.168527506912696"/>
    <n v="31.082706347490475"/>
    <n v="49.079322247267875"/>
    <n v="34.73757804203133"/>
    <n v="65.26242195796867"/>
    <n v="55.699804953988803"/>
    <n v="80"/>
    <n v="4.5870339274501157"/>
    <n v="100"/>
    <n v="63.502054342429844"/>
    <n v="50.801643473943876"/>
    <n v="44.522788959938097"/>
    <n v="100"/>
    <n v="162.5423065617384"/>
    <n v="0"/>
    <n v="95.669494720444092"/>
    <n v="100"/>
    <n v="0"/>
    <n v="0"/>
    <n v="66.666666666666671"/>
    <n v="66.666666666666671"/>
    <n v="13.333333333333336"/>
    <n v="64.134976807277212"/>
    <n v="64.134976807277212"/>
    <s v="3. Vulnerable (&gt;=60 y &lt;70)"/>
  </r>
  <r>
    <s v="52693"/>
    <x v="2"/>
    <x v="16"/>
    <x v="182"/>
    <s v="Intermedio"/>
    <n v="6"/>
    <s v="G5"/>
    <n v="0"/>
    <n v="1510.361101"/>
    <n v="15352.173169"/>
    <n v="19013.245122"/>
    <n v="922.86884899999995"/>
    <n v="376.13952799999998"/>
    <n v="20830.182074"/>
    <n v="5818.5278710000002"/>
    <n v="2852.5179669999998"/>
    <n v="1250.0688559999999"/>
    <n v="122.227164"/>
    <n v="-1591.3502240000016"/>
    <n v="234.124886"/>
    <n v="0"/>
    <n v="64897.777079139996"/>
    <n v="7469.1859803999996"/>
    <s v="Si"/>
    <n v="47.321205368131423"/>
    <n v="80"/>
    <n v="1382.9899359999999"/>
    <n v="1035.4784890000001"/>
    <n v="19002.146235"/>
    <n v="17133.675862"/>
    <n v="16862.53427"/>
    <n v="19013.245122"/>
    <n v="-1234.9981740000017"/>
    <n v="19013.245122"/>
    <n v="88.688354680120128"/>
    <n v="11.311645319879872"/>
    <n v="27.933158962938794"/>
    <n v="44.106214394581428"/>
    <n v="11.509155346402165"/>
    <n v="88.490844653597833"/>
    <n v="43.823347318464059"/>
    <n v="50"/>
    <n v="-6.4954623267913369"/>
    <n v="80"/>
    <n v="54.781740873611831"/>
    <n v="43.825392698889466"/>
    <n v="32.678794631868577"/>
    <n v="100"/>
    <n v="74.872452940250469"/>
    <n v="70"/>
    <n v="90.167056132014864"/>
    <n v="100"/>
    <n v="0"/>
    <n v="0"/>
    <n v="90"/>
    <n v="90"/>
    <n v="18"/>
    <n v="61.825392698889466"/>
    <n v="61.825392698889466"/>
    <s v="3. Vulnerable (&gt;=60 y &lt;70)"/>
  </r>
  <r>
    <s v="52694"/>
    <x v="2"/>
    <x v="16"/>
    <x v="733"/>
    <s v="Intermedio"/>
    <n v="6"/>
    <s v="G5"/>
    <n v="0"/>
    <n v="1958.8376009999999"/>
    <n v="9263.4902600000005"/>
    <n v="13765.665499999999"/>
    <n v="622.65173200000004"/>
    <n v="0.330679"/>
    <n v="12714.961954999999"/>
    <n v="4590.2090639999997"/>
    <n v="2582.756425"/>
    <n v="1343.6372340000003"/>
    <n v="0"/>
    <n v="846.64676099999815"/>
    <n v="410.00570599999998"/>
    <n v="0"/>
    <n v="39633.8189766"/>
    <n v="5433.6785675699994"/>
    <s v="Si"/>
    <n v="43.678688272445527"/>
    <n v="80"/>
    <n v="923.31899999999996"/>
    <n v="622.98241099999996"/>
    <n v="11679.899547999999"/>
    <n v="9828.2458079999997"/>
    <n v="11222.327861"/>
    <n v="13765.665499999999"/>
    <n v="1256.6524669999981"/>
    <n v="13765.665499999999"/>
    <n v="81.52404880824686"/>
    <n v="18.47595119175314"/>
    <n v="36.100847806272498"/>
    <n v="57.002923846966482"/>
    <n v="13.709702238833129"/>
    <n v="86.290297761166869"/>
    <n v="52.023381724817511"/>
    <n v="70"/>
    <n v="9.1288900416765042"/>
    <n v="80"/>
    <n v="62.353834559977301"/>
    <n v="49.883067647981846"/>
    <n v="36.321311727554473"/>
    <n v="100"/>
    <n v="67.472066642189759"/>
    <n v="60"/>
    <n v="84.146663827112576"/>
    <n v="80"/>
    <n v="0"/>
    <n v="0"/>
    <n v="80"/>
    <n v="80"/>
    <n v="16"/>
    <n v="65.883067647981846"/>
    <n v="65.883067647981846"/>
    <s v="3. Vulnerable (&gt;=60 y &lt;70)"/>
  </r>
  <r>
    <s v="52696"/>
    <x v="2"/>
    <x v="16"/>
    <x v="734"/>
    <s v="Rural disperso"/>
    <n v="6"/>
    <s v="G5"/>
    <n v="0"/>
    <n v="3807.7946809999999"/>
    <n v="13958.064391"/>
    <n v="19749.857510000002"/>
    <n v="1605.246997"/>
    <n v="59.994458999999999"/>
    <n v="10851.605296000002"/>
    <n v="1006.145721"/>
    <n v="5473.0361370000001"/>
    <n v="3902.0533150000001"/>
    <n v="80.581333000000001"/>
    <n v="7327.2693920000002"/>
    <n v="1213.4500880000001"/>
    <n v="0"/>
    <n v="41249.448206139998"/>
    <n v="8473.5778833799995"/>
    <s v="Si"/>
    <n v="24.569973303456852"/>
    <n v="80"/>
    <n v="1377.635644"/>
    <n v="1665.241456"/>
    <n v="10851.605296"/>
    <n v="10599.996469"/>
    <n v="17765.859071999999"/>
    <n v="19749.857510000002"/>
    <n v="8621.3008129999998"/>
    <n v="19749.857510000002"/>
    <n v="89.954365812535926"/>
    <n v="10.045634187464074"/>
    <n v="9.2718606469300386"/>
    <n v="14.640187100669916"/>
    <n v="20.542281780435317"/>
    <n v="79.457718219564683"/>
    <n v="71.295953787341134"/>
    <n v="100"/>
    <n v="43.652470953953724"/>
    <n v="0"/>
    <n v="40.828707901539737"/>
    <n v="32.662966321231792"/>
    <n v="55.430026696543152"/>
    <n v="100"/>
    <n v="120.87676906826606"/>
    <n v="70"/>
    <n v="97.681367685822991"/>
    <n v="100"/>
    <n v="0"/>
    <n v="0"/>
    <n v="90"/>
    <n v="90"/>
    <n v="18"/>
    <n v="50.662966321231792"/>
    <n v="50.662966321231792"/>
    <s v="2. Riesgo (&gt;=40 y &lt;60)"/>
  </r>
  <r>
    <s v="52699"/>
    <x v="2"/>
    <x v="16"/>
    <x v="735"/>
    <s v="Rural"/>
    <n v="6"/>
    <s v="G5"/>
    <n v="0"/>
    <n v="2536.1980480000002"/>
    <n v="14289.999610999999"/>
    <n v="18522.050523999998"/>
    <n v="1211.0942249999998"/>
    <n v="4.4744999999999999"/>
    <n v="16528.88996"/>
    <n v="4965.2484729999996"/>
    <n v="3756.4600330000003"/>
    <n v="2111.8243390000002"/>
    <n v="0"/>
    <n v="1310.2480339999966"/>
    <n v="4524.7889939999995"/>
    <n v="0"/>
    <n v="66316.045191500001"/>
    <n v="15379.61112686"/>
    <s v="Si"/>
    <n v="41.3992505267707"/>
    <n v="80"/>
    <n v="1208.707917"/>
    <n v="1215.5687250000001"/>
    <n v="15567.166796"/>
    <n v="14258.360011000001"/>
    <n v="16826.197658999998"/>
    <n v="18522.050523999998"/>
    <n v="5835.0370279999961"/>
    <n v="18522.050523999998"/>
    <n v="90.844140810421635"/>
    <n v="9.155859189578365"/>
    <n v="30.039818070154297"/>
    <n v="47.432610752487982"/>
    <n v="23.191387668623019"/>
    <n v="76.808612331376978"/>
    <n v="56.218469528436486"/>
    <n v="80"/>
    <n v="31.503191401185472"/>
    <n v="0"/>
    <n v="42.679416454688663"/>
    <n v="34.143533163750931"/>
    <n v="38.6007494732293"/>
    <n v="100"/>
    <n v="100.5676150460757"/>
    <n v="100"/>
    <n v="91.592517751294992"/>
    <n v="100"/>
    <n v="0"/>
    <n v="0"/>
    <n v="100"/>
    <n v="100"/>
    <n v="20"/>
    <n v="54.143533163750931"/>
    <n v="54.143533163750931"/>
    <s v="2. Riesgo (&gt;=40 y &lt;60)"/>
  </r>
  <r>
    <s v="52720"/>
    <x v="2"/>
    <x v="16"/>
    <x v="736"/>
    <s v="Rural disperso"/>
    <n v="6"/>
    <s v="G5"/>
    <n v="0"/>
    <n v="1310.406432"/>
    <n v="7972.4166990000003"/>
    <n v="10370.805188999999"/>
    <n v="739.32340299999998"/>
    <n v="96.208213000000001"/>
    <n v="7978.9621690000004"/>
    <n v="763.60030100000006"/>
    <n v="2152.319387"/>
    <n v="1238.8047179999999"/>
    <n v="0"/>
    <n v="1553.0701899999985"/>
    <n v="526.10628899999995"/>
    <n v="0"/>
    <n v="38503.590177239996"/>
    <n v="3014.30647335"/>
    <s v="Si"/>
    <n v="38.676466086493015"/>
    <n v="80"/>
    <n v="723.80671900000004"/>
    <n v="835.53161599999999"/>
    <n v="7904.2203300000001"/>
    <n v="7732.1552549999997"/>
    <n v="9282.823131000001"/>
    <n v="10370.805188999999"/>
    <n v="2079.1764789999984"/>
    <n v="10370.805188999999"/>
    <n v="89.509184309488461"/>
    <n v="10.490815690511539"/>
    <n v="9.5701707167725765"/>
    <n v="15.11121609935905"/>
    <n v="7.8286374321836565"/>
    <n v="92.171362567816345"/>
    <n v="57.55673277313651"/>
    <n v="80"/>
    <n v="20.048361155268044"/>
    <n v="20"/>
    <n v="43.554678871537391"/>
    <n v="34.843743097229911"/>
    <n v="41.323533913506985"/>
    <n v="100"/>
    <n v="115.43573637370447"/>
    <n v="80"/>
    <n v="97.823124004439279"/>
    <n v="100"/>
    <n v="0.18798453145857796"/>
    <n v="0"/>
    <n v="93.333333333333329"/>
    <n v="93.521317864791911"/>
    <n v="18.704263572958382"/>
    <n v="53.510409763896575"/>
    <n v="53.548006670188293"/>
    <s v="2. Riesgo (&gt;=40 y &lt;60)"/>
  </r>
  <r>
    <s v="52786"/>
    <x v="2"/>
    <x v="16"/>
    <x v="737"/>
    <s v="Rural"/>
    <n v="6"/>
    <s v="G5"/>
    <n v="0"/>
    <n v="2305.564026"/>
    <n v="18621.06443902"/>
    <n v="24098.987736260002"/>
    <n v="1486.9289334"/>
    <n v="209.38353874000001"/>
    <n v="20146.754543029998"/>
    <n v="2564.07872473"/>
    <n v="4019.4908813399998"/>
    <n v="2178.4205882599999"/>
    <n v="102.96128540000001"/>
    <n v="2111.1629001500041"/>
    <n v="522.21747800000003"/>
    <n v="0"/>
    <n v="76569.652955109996"/>
    <n v="28112.616063819998"/>
    <s v="Si"/>
    <n v="42.055069440428376"/>
    <n v="80"/>
    <n v="1346.01"/>
    <n v="1692.1426045999999"/>
    <n v="20146.754543029998"/>
    <n v="18243.01005253"/>
    <n v="20926.62846502"/>
    <n v="24098.987736260002"/>
    <n v="2736.3416635500043"/>
    <n v="24098.987736260002"/>
    <n v="86.836130604495125"/>
    <n v="13.163869395504875"/>
    <n v="12.72700632379061"/>
    <n v="20.095831991758544"/>
    <n v="36.715088783674389"/>
    <n v="63.284911216325611"/>
    <n v="54.196430656754416"/>
    <n v="70"/>
    <n v="11.354591709397111"/>
    <n v="60"/>
    <n v="45.308922520717807"/>
    <n v="36.247138016574247"/>
    <n v="37.944930559571624"/>
    <n v="100"/>
    <n v="125.71545565040378"/>
    <n v="70"/>
    <n v="90.550614559610935"/>
    <n v="100"/>
    <n v="0"/>
    <n v="0"/>
    <n v="90"/>
    <n v="90"/>
    <n v="18"/>
    <n v="54.247138016574247"/>
    <n v="54.247138016574247"/>
    <s v="2. Riesgo (&gt;=40 y &lt;60)"/>
  </r>
  <r>
    <s v="52788"/>
    <x v="2"/>
    <x v="16"/>
    <x v="738"/>
    <s v="Rural disperso"/>
    <n v="6"/>
    <s v="G5"/>
    <n v="0"/>
    <n v="1738.3120369999999"/>
    <n v="11751.735941999999"/>
    <n v="16114.125472999998"/>
    <n v="2129.0575779999999"/>
    <n v="130.611762"/>
    <n v="14647.261538999999"/>
    <n v="4807.092275"/>
    <n v="4009.4816009999995"/>
    <n v="2291.3857829999997"/>
    <n v="10.23568"/>
    <n v="2959.9695789999987"/>
    <n v="0"/>
    <n v="0"/>
    <n v="41766.829514329998"/>
    <n v="7155.7191855800002"/>
    <s v="Si"/>
    <n v="41.292200769181939"/>
    <n v="80"/>
    <n v="865.53499999999997"/>
    <n v="2259.6693399999999"/>
    <n v="11436.060076"/>
    <n v="10974.039747999999"/>
    <n v="13490.047978999999"/>
    <n v="16114.125472999998"/>
    <n v="2970.2052589999985"/>
    <n v="16114.125472999998"/>
    <n v="83.715669222032744"/>
    <n v="16.284330777967256"/>
    <n v="32.819051275902801"/>
    <n v="51.820995746391546"/>
    <n v="17.132540987160414"/>
    <n v="82.867459012839589"/>
    <n v="57.149178148828717"/>
    <n v="80"/>
    <n v="18.432308126039615"/>
    <n v="40"/>
    <n v="54.194557107439678"/>
    <n v="43.355645685951743"/>
    <n v="38.707799230818061"/>
    <n v="100"/>
    <n v="261.07197744747469"/>
    <n v="0"/>
    <n v="95.959969386925422"/>
    <n v="100"/>
    <n v="0.24599887696112566"/>
    <n v="0"/>
    <n v="66.666666666666671"/>
    <n v="66.912665543627796"/>
    <n v="13.382533108725561"/>
    <n v="56.688979019285078"/>
    <n v="56.738178794677303"/>
    <s v="2. Riesgo (&gt;=40 y &lt;60)"/>
  </r>
  <r>
    <s v="52835"/>
    <x v="2"/>
    <x v="16"/>
    <x v="739"/>
    <s v="Ciudades y aglomeraciones"/>
    <n v="4"/>
    <s v="G4"/>
    <n v="0"/>
    <n v="4398.3463229999998"/>
    <n v="281023.434702"/>
    <n v="312495.76061900007"/>
    <n v="17912.412357000001"/>
    <n v="520.12281900000005"/>
    <n v="296322.98695288994"/>
    <n v="17461.541296769999"/>
    <n v="24914.480800000001"/>
    <n v="6438.0215984000024"/>
    <n v="0"/>
    <n v="10593.985579510103"/>
    <n v="5841.9951080000001"/>
    <n v="0"/>
    <n v="354835.81143368001"/>
    <n v="102847.34294089999"/>
    <s v="Si"/>
    <n v="75.949430657195535"/>
    <n v="80"/>
    <n v="20990.377303000001"/>
    <n v="18328.243858999998"/>
    <n v="283425.31583789003"/>
    <n v="281023.69143024005"/>
    <n v="285421.78102499997"/>
    <n v="312495.76061900007"/>
    <n v="16435.980687510102"/>
    <n v="312495.76061900007"/>
    <n v="91.336208996764881"/>
    <n v="8.6637910032351186"/>
    <n v="5.8927393640055579"/>
    <n v="9.5661077025193997"/>
    <n v="28.984487931292836"/>
    <n v="71.015512068707167"/>
    <n v="25.840480683025117"/>
    <n v="40"/>
    <n v="5.2595851716366537"/>
    <n v="80"/>
    <n v="41.849082154892336"/>
    <n v="33.479265723913869"/>
    <n v="4.0505693428044651"/>
    <n v="23.144112593048671"/>
    <n v="87.317362591574167"/>
    <n v="80"/>
    <n v="99.152642945620414"/>
    <n v="100"/>
    <n v="0"/>
    <n v="0"/>
    <n v="67.714704197682892"/>
    <n v="67.714704197682892"/>
    <n v="13.542940839536579"/>
    <n v="47.022206563450446"/>
    <n v="47.022206563450446"/>
    <s v="2. Riesgo (&gt;=40 y &lt;60)"/>
  </r>
  <r>
    <s v="52838"/>
    <x v="2"/>
    <x v="16"/>
    <x v="740"/>
    <s v="Intermedio"/>
    <n v="6"/>
    <s v="G5"/>
    <n v="0"/>
    <n v="1339.0334760000001"/>
    <n v="39560.175859739997"/>
    <n v="47754.635945499998"/>
    <n v="3581.3047879999999"/>
    <n v="481.67917511000002"/>
    <n v="44709.795937520001"/>
    <n v="4018.2990227300002"/>
    <n v="5581.7374504099998"/>
    <n v="2412.8513237599996"/>
    <n v="184.31797041999999"/>
    <n v="2671.5719743299996"/>
    <n v="4563.6966709899998"/>
    <n v="0"/>
    <n v="143273.27131810001"/>
    <n v="58142.946808239998"/>
    <s v="Si"/>
    <n v="63.122349640155015"/>
    <n v="80"/>
    <n v="3048.6"/>
    <n v="4062.9839631100003"/>
    <n v="41914.177844519996"/>
    <n v="41148.740766570001"/>
    <n v="40899.209335739994"/>
    <n v="47754.635945499998"/>
    <n v="7419.5866157399996"/>
    <n v="47754.635945499998"/>
    <n v="85.644479380842185"/>
    <n v="14.355520619157815"/>
    <n v="8.9875136722730709"/>
    <n v="14.191205707505231"/>
    <n v="40.581851920690163"/>
    <n v="59.418148079309837"/>
    <n v="43.227603325963791"/>
    <n v="50"/>
    <n v="15.536892845770211"/>
    <n v="40"/>
    <n v="35.592974881194571"/>
    <n v="28.474379904955658"/>
    <n v="16.877650359844985"/>
    <n v="73.409256000743426"/>
    <n v="133.2737637968248"/>
    <n v="60"/>
    <n v="98.173799135964515"/>
    <n v="100"/>
    <n v="0"/>
    <n v="0"/>
    <n v="77.803085333581137"/>
    <n v="77.803085333581137"/>
    <n v="15.560617066716228"/>
    <n v="44.034996971671887"/>
    <n v="44.034996971671887"/>
    <s v="2. Riesgo (&gt;=40 y &lt;60)"/>
  </r>
  <r>
    <s v="52885"/>
    <x v="2"/>
    <x v="16"/>
    <x v="741"/>
    <s v="Rural"/>
    <n v="6"/>
    <s v="G5"/>
    <n v="0"/>
    <n v="1865.161218"/>
    <n v="12261.507852999999"/>
    <n v="15115.439295"/>
    <n v="543.95646199999999"/>
    <n v="32.604427000000001"/>
    <n v="13511.69508"/>
    <n v="2367.9477069999998"/>
    <n v="2453.8535400000001"/>
    <n v="468.31657099999984"/>
    <n v="73.784672999999998"/>
    <n v="727.6764349999994"/>
    <n v="1245.3315399999999"/>
    <n v="0"/>
    <n v="93198.495277590002"/>
    <n v="3768.1018910500002"/>
    <s v="Si"/>
    <n v="69.931995787263617"/>
    <n v="80"/>
    <n v="474.017"/>
    <n v="576.56088899999997"/>
    <n v="12402.225891"/>
    <n v="11436.165687000001"/>
    <n v="14126.669070999998"/>
    <n v="15115.439295"/>
    <n v="2046.7926479999992"/>
    <n v="15115.439295"/>
    <n v="93.458541265637749"/>
    <n v="6.5414587343622514"/>
    <n v="17.52517129035153"/>
    <n v="27.672092628677227"/>
    <n v="4.0430930561987912"/>
    <n v="95.956906943801215"/>
    <n v="19.084943879739448"/>
    <n v="30"/>
    <n v="13.541072859702151"/>
    <n v="60"/>
    <n v="44.034091661368144"/>
    <n v="35.227273329094515"/>
    <n v="10.068004212736383"/>
    <n v="43.790734072068823"/>
    <n v="121.63295599102985"/>
    <n v="70"/>
    <n v="92.210590159456416"/>
    <n v="100"/>
    <n v="0"/>
    <n v="0"/>
    <n v="71.263578024022948"/>
    <n v="71.263578024022948"/>
    <n v="14.252715604804591"/>
    <n v="49.479988933899108"/>
    <n v="49.479988933899108"/>
    <s v="2. Riesgo (&gt;=40 y &lt;60)"/>
  </r>
  <r>
    <s v="54001"/>
    <x v="2"/>
    <x v="17"/>
    <x v="742"/>
    <s v="Ciudades y aglomeraciones"/>
    <n v="1"/>
    <s v="C"/>
    <n v="1"/>
    <n v="1455.7614169999999"/>
    <n v="879446.81940168003"/>
    <n v="1183730.5922492801"/>
    <n v="249794.98686199001"/>
    <n v="27906.069038540001"/>
    <n v="1017325.6660955899"/>
    <n v="76952.546174649993"/>
    <n v="282055.23435005004"/>
    <n v="169219.94708997002"/>
    <n v="12669.95998573"/>
    <n v="53738.184660610044"/>
    <n v="45644.498301"/>
    <n v="0"/>
    <n v="9062215.0345789008"/>
    <n v="1033561.90914141"/>
    <s v="Si"/>
    <n v="35.275337885509899"/>
    <n v="65"/>
    <n v="259598.09280400001"/>
    <n v="242475.79761353001"/>
    <n v="1017157.1203285902"/>
    <n v="977619.53861578018"/>
    <n v="880902.58081868"/>
    <n v="1183730.5922492801"/>
    <n v="112052.64294734005"/>
    <n v="1183730.5922492801"/>
    <n v="74.417488792346091"/>
    <n v="25.582511207653909"/>
    <n v="7.5641998171526899"/>
    <n v="31.330017356659788"/>
    <n v="11.405179696107677"/>
    <n v="88.59482030389232"/>
    <n v="59.995322362979579"/>
    <n v="80"/>
    <n v="9.4660595646532926"/>
    <n v="80"/>
    <n v="61.101469773641199"/>
    <n v="48.881175818912965"/>
    <n v="29.724662114490101"/>
    <n v="100"/>
    <n v="93.404306246811458"/>
    <n v="100"/>
    <n v="96.112932709939884"/>
    <n v="100"/>
    <n v="0"/>
    <n v="0"/>
    <n v="100"/>
    <n v="100"/>
    <n v="20"/>
    <n v="68.881175818912965"/>
    <n v="68.881175818912965"/>
    <s v="3. Vulnerable (&gt;=60 y &lt;70)"/>
  </r>
  <r>
    <s v="54003"/>
    <x v="2"/>
    <x v="17"/>
    <x v="743"/>
    <s v="Rural"/>
    <n v="6"/>
    <s v="G5"/>
    <n v="0"/>
    <n v="1962.5105269999999"/>
    <n v="29893.660381040001"/>
    <n v="35239.182399890007"/>
    <n v="2473.8441413200003"/>
    <n v="132.90778326"/>
    <n v="31570.094976789998"/>
    <n v="2461.3797936599999"/>
    <n v="4625.0609025800004"/>
    <n v="1812.6745823000006"/>
    <n v="702.45617700000003"/>
    <n v="856.70110282000678"/>
    <n v="1304.4622440200001"/>
    <n v="0"/>
    <n v="86952.757253949996"/>
    <n v="58207.94871004"/>
    <s v="Si"/>
    <n v="53.533558894521875"/>
    <n v="80"/>
    <n v="2072.0010000000002"/>
    <n v="2606.7519245800004"/>
    <n v="31570.094976790002"/>
    <n v="30042.724813640005"/>
    <n v="31856.17090804"/>
    <n v="35239.182399890007"/>
    <n v="2863.6195238400069"/>
    <n v="35239.182399890007"/>
    <n v="90.399858165095893"/>
    <n v="9.6001418349041074"/>
    <n v="7.7965549215787293"/>
    <n v="12.310692226630348"/>
    <n v="66.942039043156157"/>
    <n v="33.057960956843843"/>
    <n v="39.192447850553386"/>
    <n v="50"/>
    <n v="8.1262371281603443"/>
    <n v="80"/>
    <n v="36.993759003675656"/>
    <n v="29.595007202940526"/>
    <n v="26.466441105478125"/>
    <n v="100"/>
    <n v="125.80842985017865"/>
    <n v="70"/>
    <n v="95.161971592822567"/>
    <n v="100"/>
    <n v="0"/>
    <n v="0"/>
    <n v="90"/>
    <n v="90"/>
    <n v="18"/>
    <n v="47.595007202940522"/>
    <n v="47.595007202940522"/>
    <s v="2. Riesgo (&gt;=40 y &lt;60)"/>
  </r>
  <r>
    <s v="54051"/>
    <x v="2"/>
    <x v="17"/>
    <x v="744"/>
    <s v="Rural disperso"/>
    <n v="6"/>
    <s v="G5"/>
    <n v="0"/>
    <n v="1934.0068209999999"/>
    <n v="10578.89124225"/>
    <n v="14459.13305971"/>
    <n v="943.220912"/>
    <n v="298.75772211000003"/>
    <n v="14374.937515549998"/>
    <n v="4712.09581514"/>
    <n v="3205.2563311100002"/>
    <n v="1522.4606978500001"/>
    <n v="80.142317000000006"/>
    <n v="1960.7044829000006"/>
    <n v="289.74892709"/>
    <n v="0"/>
    <n v="43015.645812199997"/>
    <n v="16003.194603649999"/>
    <s v="Si"/>
    <n v="51.402508091985638"/>
    <n v="80"/>
    <n v="813.25"/>
    <n v="1241.97863411"/>
    <n v="10815.632943550001"/>
    <n v="10566.729140089999"/>
    <n v="12512.898063249999"/>
    <n v="14459.13305971"/>
    <n v="2330.5957269900005"/>
    <n v="14459.13305971"/>
    <n v="86.539753189745966"/>
    <n v="13.460246810254034"/>
    <n v="32.779939460903535"/>
    <n v="51.759238531605789"/>
    <n v="37.203195027031796"/>
    <n v="62.796804972968204"/>
    <n v="47.498874990842381"/>
    <n v="70"/>
    <n v="16.118502522700652"/>
    <n v="40"/>
    <n v="47.603258062965601"/>
    <n v="38.082606450372481"/>
    <n v="28.597491908014362"/>
    <n v="100"/>
    <n v="152.71793840885337"/>
    <n v="0"/>
    <n v="97.698666321618859"/>
    <n v="100"/>
    <n v="0.26039380013770796"/>
    <n v="0"/>
    <n v="66.666666666666671"/>
    <n v="66.927060466804377"/>
    <n v="13.385412093360877"/>
    <n v="51.415939783705817"/>
    <n v="51.468018543733358"/>
    <s v="2. Riesgo (&gt;=40 y &lt;60)"/>
  </r>
  <r>
    <s v="54099"/>
    <x v="2"/>
    <x v="17"/>
    <x v="745"/>
    <s v="Rural"/>
    <n v="6"/>
    <s v="G3"/>
    <n v="0"/>
    <n v="1047.9326906000001"/>
    <n v="6922.8023141000003"/>
    <n v="10021.569191409999"/>
    <n v="1444.33775152"/>
    <n v="463.725056"/>
    <n v="8700.6222655300007"/>
    <n v="1844.16810566"/>
    <n v="2967.7948028299998"/>
    <n v="1337.6214411999999"/>
    <n v="49.790954999999997"/>
    <n v="119.79443724999874"/>
    <n v="664.12649799999997"/>
    <n v="0"/>
    <n v="14618.30350283"/>
    <n v="4531.56589463"/>
    <s v="Si"/>
    <n v="46.803057250087569"/>
    <n v="80"/>
    <n v="1204.5674289999999"/>
    <n v="1908.06280752"/>
    <n v="8271.6013925300012"/>
    <n v="7752.1849467000011"/>
    <n v="7970.7350047"/>
    <n v="10021.569191409999"/>
    <n v="833.71189024999876"/>
    <n v="10021.569191409999"/>
    <n v="79.535797762411562"/>
    <n v="20.464202237588438"/>
    <n v="21.195818521695838"/>
    <n v="36.376951057543629"/>
    <n v="30.999259891906888"/>
    <n v="69.000740108093112"/>
    <n v="45.071223924392761"/>
    <n v="70"/>
    <n v="8.3191751144582842"/>
    <n v="80"/>
    <n v="55.168378680645034"/>
    <n v="44.134702944516029"/>
    <n v="33.196942749912431"/>
    <n v="100"/>
    <n v="158.40232448456814"/>
    <n v="0"/>
    <n v="93.720485052639518"/>
    <n v="100"/>
    <n v="0"/>
    <n v="0"/>
    <n v="66.666666666666671"/>
    <n v="66.666666666666671"/>
    <n v="13.333333333333336"/>
    <n v="57.468036277849365"/>
    <n v="57.468036277849365"/>
    <s v="2. Riesgo (&gt;=40 y &lt;60)"/>
  </r>
  <r>
    <s v="54109"/>
    <x v="2"/>
    <x v="17"/>
    <x v="746"/>
    <s v="Rural disperso"/>
    <n v="6"/>
    <s v="G5"/>
    <n v="0"/>
    <n v="1525.59808"/>
    <n v="6593.5479807000002"/>
    <n v="9082.5280065999996"/>
    <n v="620.90938040000003"/>
    <n v="106.7243225"/>
    <n v="8174.3117801600001"/>
    <n v="2198.7251364799999"/>
    <n v="2253.2317828999999"/>
    <n v="884.91702512999996"/>
    <n v="73.424302999999995"/>
    <n v="287.51139266999962"/>
    <n v="0"/>
    <n v="0"/>
    <n v="14823.09889282"/>
    <n v="6975.5553625699995"/>
    <s v="Si"/>
    <n v="57.737234383718715"/>
    <n v="80"/>
    <n v="410.36989999999997"/>
    <n v="727.6337029"/>
    <n v="7426.7018561600007"/>
    <n v="6864.6681246300013"/>
    <n v="8119.1460606999999"/>
    <n v="9082.5280065999996"/>
    <n v="360.93569566999963"/>
    <n v="9082.5280065999996"/>
    <n v="89.393019815629088"/>
    <n v="10.606980184370912"/>
    <n v="26.897984755322888"/>
    <n v="42.471683348614668"/>
    <n v="47.058684644874177"/>
    <n v="52.941315355125823"/>
    <n v="39.273235529772094"/>
    <n v="50"/>
    <n v="3.9739563192947882"/>
    <n v="100"/>
    <n v="51.203995777622275"/>
    <n v="40.963196622097826"/>
    <n v="22.262765616281285"/>
    <n v="96.831787930529913"/>
    <n v="177.31166513430935"/>
    <n v="0"/>
    <n v="92.43225670808603"/>
    <n v="100"/>
    <n v="0.22123189474274052"/>
    <n v="0"/>
    <n v="65.6105959768433"/>
    <n v="65.831827871586043"/>
    <n v="13.16636557431721"/>
    <n v="54.085315817466487"/>
    <n v="54.129562196415037"/>
    <s v="2. Riesgo (&gt;=40 y &lt;60)"/>
  </r>
  <r>
    <s v="54125"/>
    <x v="2"/>
    <x v="17"/>
    <x v="747"/>
    <s v="Rural disperso"/>
    <n v="6"/>
    <s v="G4"/>
    <n v="0"/>
    <n v="1363.153865"/>
    <n v="4812.0513232900003"/>
    <n v="6875.2157037500001"/>
    <n v="470.25946669000001"/>
    <n v="41.997497000000003"/>
    <n v="6965.3117394099991"/>
    <n v="3031.2221479199998"/>
    <n v="1875.64385769"/>
    <n v="660.79670514000009"/>
    <n v="187.71699899999999"/>
    <n v="29.518328790000851"/>
    <n v="515.36547760999997"/>
    <n v="0"/>
    <n v="12326.509116090001"/>
    <n v="4488.2294748199993"/>
    <s v="Si"/>
    <n v="47.561107864592579"/>
    <n v="80"/>
    <n v="321.00200000000001"/>
    <n v="512.25696369000002"/>
    <n v="5630.8502224100012"/>
    <n v="4745.9195583500004"/>
    <n v="6175.2051882900005"/>
    <n v="6875.2157037500001"/>
    <n v="732.60080540000081"/>
    <n v="6875.2157037500001"/>
    <n v="89.818348316283547"/>
    <n v="10.181651683716453"/>
    <n v="43.518829613457633"/>
    <n v="70.647246629103378"/>
    <n v="36.411196653896418"/>
    <n v="63.588803346103582"/>
    <n v="35.230393149039614"/>
    <n v="50"/>
    <n v="10.655677392062229"/>
    <n v="60"/>
    <n v="50.883540331784687"/>
    <n v="40.706832265427749"/>
    <n v="32.438892135407421"/>
    <n v="100"/>
    <n v="159.58061435442769"/>
    <n v="0"/>
    <n v="84.284244312908555"/>
    <n v="80"/>
    <n v="0"/>
    <n v="0"/>
    <n v="60"/>
    <n v="60"/>
    <n v="12"/>
    <n v="52.706832265427749"/>
    <n v="52.706832265427749"/>
    <s v="2. Riesgo (&gt;=40 y &lt;60)"/>
  </r>
  <r>
    <s v="54128"/>
    <x v="2"/>
    <x v="17"/>
    <x v="748"/>
    <s v="Rural disperso"/>
    <n v="6"/>
    <s v="G5"/>
    <n v="0"/>
    <n v="1441.8341840000001"/>
    <n v="9692.4315040300007"/>
    <n v="12151.963175580002"/>
    <n v="629.38320060000001"/>
    <n v="17.574871999999999"/>
    <n v="9999.9659934200008"/>
    <n v="1954.337129"/>
    <n v="2132.9996335999999"/>
    <n v="808.41892335000011"/>
    <n v="0"/>
    <n v="827.41647191000084"/>
    <n v="539.71415999999999"/>
    <n v="0"/>
    <n v="34341.872296400004"/>
    <n v="4584.7498184799997"/>
    <s v="Si"/>
    <n v="60.162186568877779"/>
    <n v="80"/>
    <n v="516.20000000000005"/>
    <n v="646.95807260000004"/>
    <n v="9999.9659934200008"/>
    <n v="9655.5678107000003"/>
    <n v="11134.26568803"/>
    <n v="12151.963175580002"/>
    <n v="1367.1306319100008"/>
    <n v="12151.963175580002"/>
    <n v="91.625242169963798"/>
    <n v="8.3747578300362022"/>
    <n v="19.543437750547934"/>
    <n v="30.858917767821826"/>
    <n v="13.350319921143644"/>
    <n v="86.649680078856363"/>
    <n v="37.900565504813507"/>
    <n v="50"/>
    <n v="11.250286164932762"/>
    <n v="60"/>
    <n v="47.176671135342879"/>
    <n v="37.741336908274306"/>
    <n v="19.837813431122221"/>
    <n v="86.284470504555046"/>
    <n v="125.33089356838434"/>
    <n v="70"/>
    <n v="96.556006460955814"/>
    <n v="100"/>
    <n v="0"/>
    <n v="0"/>
    <n v="85.428156834851677"/>
    <n v="85.428156834851677"/>
    <n v="17.085631366970336"/>
    <n v="54.826968275244639"/>
    <n v="54.826968275244639"/>
    <s v="2. Riesgo (&gt;=40 y &lt;60)"/>
  </r>
  <r>
    <s v="54172"/>
    <x v="2"/>
    <x v="17"/>
    <x v="749"/>
    <s v="Intermedio"/>
    <n v="6"/>
    <s v="G3"/>
    <n v="0"/>
    <n v="1195.5472850000001"/>
    <n v="12724.69075184"/>
    <n v="18947.235277760003"/>
    <n v="4183.3015718500001"/>
    <n v="256.98350075999997"/>
    <n v="13771.065874380001"/>
    <n v="723.03568111000004"/>
    <n v="5645.100561610001"/>
    <n v="3307.994650730001"/>
    <n v="139.56226799999999"/>
    <n v="2839.0634925000013"/>
    <n v="1927.3297546400001"/>
    <n v="0"/>
    <n v="51601.802985800001"/>
    <n v="9924.6930433699999"/>
    <s v="NO"/>
    <n v="40.904652743650125"/>
    <n v="80"/>
    <n v="3389.8159999999998"/>
    <n v="4440.2850726100005"/>
    <n v="13771.06587438"/>
    <n v="13411.474449249999"/>
    <n v="13920.238036840001"/>
    <n v="18947.235277760003"/>
    <n v="4905.9555151400018"/>
    <n v="18947.235277760003"/>
    <n v="73.46843923545606"/>
    <n v="26.53156076454394"/>
    <n v="5.2503973745064405"/>
    <n v="9.0109022272283212"/>
    <n v="19.233229207322694"/>
    <n v="80.766770792677306"/>
    <n v="58.599392776566418"/>
    <n v="80"/>
    <n v="25.892724944934539"/>
    <n v="20"/>
    <n v="43.261846756889909"/>
    <n v="34.609477405511932"/>
    <n v="0"/>
    <n v="0"/>
    <n v="130.98897027478779"/>
    <n v="60"/>
    <n v="97.388790174920359"/>
    <n v="100"/>
    <n v="9.4008515339634502E-2"/>
    <n v="0"/>
    <n v="53.333333333333336"/>
    <n v="53.427341848672967"/>
    <n v="10.685468369734593"/>
    <n v="45.276144072178596"/>
    <n v="45.294945775246525"/>
    <s v="2. Riesgo (&gt;=40 y &lt;60)"/>
  </r>
  <r>
    <s v="54174"/>
    <x v="2"/>
    <x v="17"/>
    <x v="750"/>
    <s v="Rural disperso"/>
    <n v="6"/>
    <s v="G4"/>
    <n v="0"/>
    <n v="1603.5162539999999"/>
    <n v="13643.279827"/>
    <n v="18094.848720000002"/>
    <n v="1843.765238"/>
    <n v="347.20491199999998"/>
    <n v="17065.182316000002"/>
    <n v="4302.1373190000004"/>
    <n v="4011.1497890000001"/>
    <n v="2069.4301840000003"/>
    <n v="320.40039100000001"/>
    <n v="2138.2165510000013"/>
    <n v="618.17267600000002"/>
    <n v="0"/>
    <n v="34659.452078300004"/>
    <n v="6832.4483745100006"/>
    <s v="Si"/>
    <n v="54.834787650405325"/>
    <n v="80"/>
    <n v="1092.7020010000001"/>
    <n v="2086.4408629999998"/>
    <n v="14014.912564"/>
    <n v="12751.176810999999"/>
    <n v="15246.796081"/>
    <n v="18094.848720000002"/>
    <n v="3076.7896180000016"/>
    <n v="18094.848720000002"/>
    <n v="84.260423045968409"/>
    <n v="15.739576954031591"/>
    <n v="25.210028462259057"/>
    <n v="40.925252680719481"/>
    <n v="19.713088248119593"/>
    <n v="80.28691175188041"/>
    <n v="51.59194477541363"/>
    <n v="70"/>
    <n v="17.003676933752235"/>
    <n v="40"/>
    <n v="49.390348277326304"/>
    <n v="39.512278621861043"/>
    <n v="25.165212349594675"/>
    <n v="100"/>
    <n v="190.94326367944478"/>
    <n v="0"/>
    <n v="90.982920890665071"/>
    <n v="100"/>
    <n v="0"/>
    <n v="0"/>
    <n v="66.666666666666671"/>
    <n v="66.666666666666671"/>
    <n v="13.333333333333336"/>
    <n v="52.845611955194379"/>
    <n v="52.845611955194379"/>
    <s v="2. Riesgo (&gt;=40 y &lt;60)"/>
  </r>
  <r>
    <s v="54206"/>
    <x v="2"/>
    <x v="17"/>
    <x v="751"/>
    <s v="Rural"/>
    <n v="6"/>
    <s v="G5"/>
    <n v="0"/>
    <n v="2104.1460510000002"/>
    <n v="20047.292920209999"/>
    <n v="25344.088741829997"/>
    <n v="2365.9773492600002"/>
    <n v="175.25824095999999"/>
    <n v="29793.552031839998"/>
    <n v="11064.88395965"/>
    <n v="4645.3816412200003"/>
    <n v="2303.1562624300004"/>
    <n v="474.28209460000005"/>
    <n v="400.90611219999846"/>
    <n v="3305.7037059999998"/>
    <n v="0"/>
    <n v="29229.11846034"/>
    <n v="19546.766430020001"/>
    <s v="NO"/>
    <n v="53.604854887624555"/>
    <n v="80"/>
    <n v="1333.5000070000001"/>
    <n v="2119.5377292200001"/>
    <n v="22600.957250840005"/>
    <n v="21147.223126060006"/>
    <n v="22151.438971209998"/>
    <n v="25344.088741829997"/>
    <n v="4180.891912799998"/>
    <n v="25344.088741829997"/>
    <n v="87.40278333483505"/>
    <n v="12.59721666516495"/>
    <n v="37.138518924581717"/>
    <n v="58.641397493142179"/>
    <n v="66.874293374746642"/>
    <n v="33.125706625253358"/>
    <n v="49.579484320369652"/>
    <n v="70"/>
    <n v="16.496517019763687"/>
    <n v="40"/>
    <n v="42.872864156712097"/>
    <n v="34.298291325369682"/>
    <n v="0"/>
    <n v="0"/>
    <n v="158.94546067445202"/>
    <n v="0"/>
    <n v="93.567820563326052"/>
    <n v="100"/>
    <n v="0"/>
    <n v="0"/>
    <n v="33.333333333333336"/>
    <n v="33.333333333333336"/>
    <n v="6.6666666666666679"/>
    <n v="40.964957992036346"/>
    <n v="40.964957992036346"/>
    <s v="2. Riesgo (&gt;=40 y &lt;60)"/>
  </r>
  <r>
    <s v="54223"/>
    <x v="2"/>
    <x v="17"/>
    <x v="752"/>
    <s v="Rural disperso"/>
    <n v="6"/>
    <s v="G5"/>
    <n v="0"/>
    <n v="1642.614358"/>
    <n v="9657.0081150000005"/>
    <n v="12552.90420461"/>
    <n v="772.64109168999994"/>
    <n v="171.73382521000002"/>
    <n v="12637.30624464"/>
    <n v="4158.2774470000004"/>
    <n v="2615.0204758999998"/>
    <n v="1320.5790224999998"/>
    <n v="54.234955999999997"/>
    <n v="-554.03593043000001"/>
    <n v="2384.3399956999997"/>
    <n v="0"/>
    <n v="25572.5665056"/>
    <n v="7435.9880395699993"/>
    <s v="Si"/>
    <n v="46.501829246886025"/>
    <n v="80"/>
    <n v="565.54"/>
    <n v="944.37491690000013"/>
    <n v="11812.49868164"/>
    <n v="11284.474518139999"/>
    <n v="11299.622473000001"/>
    <n v="12552.90420461"/>
    <n v="1884.5390212699997"/>
    <n v="12552.90420461"/>
    <n v="90.016001785867715"/>
    <n v="9.9839982141322849"/>
    <n v="32.904777066423442"/>
    <n v="51.956356022000371"/>
    <n v="29.077988859435099"/>
    <n v="70.922011140564905"/>
    <n v="50.499758402293281"/>
    <n v="70"/>
    <n v="15.012773064721635"/>
    <n v="40"/>
    <n v="48.572473075339509"/>
    <n v="38.85797846027161"/>
    <n v="33.498170753113975"/>
    <n v="100"/>
    <n v="166.98640536478413"/>
    <n v="0"/>
    <n v="95.529953672539236"/>
    <n v="100"/>
    <n v="7.9191996507702811E-2"/>
    <n v="0"/>
    <n v="66.666666666666671"/>
    <n v="66.745858663174374"/>
    <n v="13.349171732634876"/>
    <n v="52.191311793604946"/>
    <n v="52.207150192906482"/>
    <s v="2. Riesgo (&gt;=40 y &lt;60)"/>
  </r>
  <r>
    <s v="54239"/>
    <x v="2"/>
    <x v="17"/>
    <x v="753"/>
    <s v="Rural"/>
    <n v="6"/>
    <s v="G3"/>
    <n v="0"/>
    <n v="1369.77187"/>
    <n v="6058.7171639799999"/>
    <n v="8579.5655111699998"/>
    <n v="743.02810668999996"/>
    <n v="271.41205382999999"/>
    <n v="6993.1080134399999"/>
    <n v="1677.11265437"/>
    <n v="2384.80117552"/>
    <n v="1209.86978241"/>
    <n v="108.60283733"/>
    <n v="910.81341262000024"/>
    <n v="514.92645200000004"/>
    <n v="0"/>
    <n v="30011.848526040001"/>
    <n v="6757.54279735"/>
    <s v="Si"/>
    <n v="44.471872903713582"/>
    <n v="80"/>
    <n v="785.05"/>
    <n v="1014.4401605200001"/>
    <n v="6493.8207054400009"/>
    <n v="5688.0439286100009"/>
    <n v="7428.4890339800004"/>
    <n v="8579.5655111699998"/>
    <n v="1534.3427019500004"/>
    <n v="8579.5655111699998"/>
    <n v="86.583510835235444"/>
    <n v="13.416489164764556"/>
    <n v="23.98236451012583"/>
    <n v="41.159311641399121"/>
    <n v="22.51624984541278"/>
    <n v="77.483750154587227"/>
    <n v="50.732522057994665"/>
    <n v="70"/>
    <n v="17.883687699014509"/>
    <n v="40"/>
    <n v="48.411910192150181"/>
    <n v="38.729528153720146"/>
    <n v="35.528127096286418"/>
    <n v="100"/>
    <n v="129.21981536462647"/>
    <n v="70"/>
    <n v="87.591638060549073"/>
    <n v="80"/>
    <n v="0"/>
    <n v="0"/>
    <n v="83.333333333333329"/>
    <n v="83.333333333333329"/>
    <n v="16.666666666666668"/>
    <n v="55.39619482038681"/>
    <n v="55.39619482038681"/>
    <s v="2. Riesgo (&gt;=40 y &lt;60)"/>
  </r>
  <r>
    <s v="54245"/>
    <x v="2"/>
    <x v="17"/>
    <x v="754"/>
    <s v="Rural disperso"/>
    <n v="6"/>
    <s v="G5"/>
    <n v="0"/>
    <n v="2063.7107110000002"/>
    <n v="16325.141529"/>
    <n v="22708.023893199999"/>
    <n v="1157.7283536799998"/>
    <n v="336.52303655999998"/>
    <n v="17030.189324679999"/>
    <n v="1917.50101582"/>
    <n v="3557.9621012400003"/>
    <n v="1554.6955495800003"/>
    <n v="173.19719499999999"/>
    <n v="3674.5680168600011"/>
    <n v="2337.6559803600003"/>
    <n v="0"/>
    <n v="38176.269323010005"/>
    <n v="18819.20518574"/>
    <s v="Si"/>
    <n v="52.372321270875339"/>
    <n v="80"/>
    <n v="958.88518799999997"/>
    <n v="1494.2513902400001"/>
    <n v="17030.189324679995"/>
    <n v="15342.33716478"/>
    <n v="18388.85224"/>
    <n v="22708.023893199999"/>
    <n v="6185.4211922200011"/>
    <n v="22708.023893199999"/>
    <n v="80.979535368141867"/>
    <n v="19.020464631858133"/>
    <n v="11.259422777180607"/>
    <n v="17.778530370605598"/>
    <n v="49.295558522260031"/>
    <n v="50.704441477739969"/>
    <n v="43.696236928385687"/>
    <n v="50"/>
    <n v="27.238923216353705"/>
    <n v="20"/>
    <n v="31.500687296040734"/>
    <n v="25.20054983683259"/>
    <n v="27.627678729124661"/>
    <n v="100"/>
    <n v="155.83214851369672"/>
    <n v="0"/>
    <n v="90.089058155953808"/>
    <n v="100"/>
    <n v="0"/>
    <n v="0"/>
    <n v="66.666666666666671"/>
    <n v="66.666666666666671"/>
    <n v="13.333333333333336"/>
    <n v="38.533883170165922"/>
    <n v="38.533883170165922"/>
    <s v="1. Deterioro (&lt;40)"/>
  </r>
  <r>
    <s v="54250"/>
    <x v="2"/>
    <x v="17"/>
    <x v="755"/>
    <s v="Rural"/>
    <n v="6"/>
    <s v="G5"/>
    <n v="0"/>
    <n v="2334.1141560000001"/>
    <n v="19589.730925"/>
    <n v="25525.406989110001"/>
    <n v="1801.9690791800001"/>
    <n v="27.251439999999999"/>
    <n v="22626.150875010004"/>
    <n v="4877.0921113599998"/>
    <n v="4178.4828201800001"/>
    <n v="2232.08675872"/>
    <n v="0"/>
    <n v="952.86005263999687"/>
    <n v="1706.1127711900001"/>
    <n v="0"/>
    <n v="41021.862966580004"/>
    <n v="2752.4782405300002"/>
    <s v="Si"/>
    <n v="49.180534791951345"/>
    <n v="80"/>
    <n v="1301.6698699999999"/>
    <n v="1829.2205191799999"/>
    <n v="22626.150875010004"/>
    <n v="19531.581344349997"/>
    <n v="21923.845080999999"/>
    <n v="25525.406989110001"/>
    <n v="2658.9728238299967"/>
    <n v="25525.406989110001"/>
    <n v="85.890286060290634"/>
    <n v="14.109713939709366"/>
    <n v="21.555111774431865"/>
    <n v="34.035333507522331"/>
    <n v="6.709783616537381"/>
    <n v="93.290216383462621"/>
    <n v="53.418593656533126"/>
    <n v="70"/>
    <n v="10.416965437473355"/>
    <n v="60"/>
    <n v="54.287052766138856"/>
    <n v="43.429642212911091"/>
    <n v="30.819465208048655"/>
    <n v="100"/>
    <n v="140.52875935278428"/>
    <n v="50"/>
    <n v="86.323040327297207"/>
    <n v="80"/>
    <n v="0"/>
    <n v="0"/>
    <n v="76.666666666666671"/>
    <n v="76.666666666666671"/>
    <n v="15.333333333333336"/>
    <n v="58.762975546244427"/>
    <n v="58.762975546244427"/>
    <s v="2. Riesgo (&gt;=40 y &lt;60)"/>
  </r>
  <r>
    <s v="54261"/>
    <x v="2"/>
    <x v="17"/>
    <x v="756"/>
    <s v="Rural"/>
    <n v="6"/>
    <s v="G3"/>
    <n v="0"/>
    <n v="1198.5328010000001"/>
    <n v="22536.908920000002"/>
    <n v="30335.211406000002"/>
    <n v="5578.7296159999996"/>
    <n v="130.54962399999999"/>
    <n v="26486.773915999998"/>
    <n v="3674.2373149999999"/>
    <n v="6926.6222079999998"/>
    <n v="4341.7087259999989"/>
    <n v="384.78915000000001"/>
    <n v="1394.8406090000026"/>
    <n v="765.33761100000004"/>
    <n v="0"/>
    <n v="54120.247201050006"/>
    <n v="13542.962184329999"/>
    <s v="Si"/>
    <n v="39.374755637269224"/>
    <n v="80"/>
    <n v="2720.8"/>
    <n v="5709.2792399999998"/>
    <n v="26355.457315"/>
    <n v="25671.485459"/>
    <n v="23735.441721000003"/>
    <n v="30335.211406000002"/>
    <n v="2544.9673700000026"/>
    <n v="30335.211406000002"/>
    <n v="78.24386454186822"/>
    <n v="21.75613545813178"/>
    <n v="13.871969937344785"/>
    <n v="23.807524628783906"/>
    <n v="25.023836520959659"/>
    <n v="74.976163479040338"/>
    <n v="62.681471511258131"/>
    <n v="80"/>
    <n v="8.3894828881813339"/>
    <n v="80"/>
    <n v="56.107964713191201"/>
    <n v="44.886371770552962"/>
    <n v="40.625244362730776"/>
    <n v="100"/>
    <n v="209.83825492502203"/>
    <n v="0"/>
    <n v="97.404818866069434"/>
    <n v="100"/>
    <n v="0.13941967006461664"/>
    <n v="0"/>
    <n v="66.666666666666671"/>
    <n v="66.806086336731283"/>
    <n v="13.361217267346257"/>
    <n v="58.219705103886298"/>
    <n v="58.247589037899218"/>
    <s v="2. Riesgo (&gt;=40 y &lt;60)"/>
  </r>
  <r>
    <s v="54313"/>
    <x v="2"/>
    <x v="17"/>
    <x v="757"/>
    <s v="Rural"/>
    <n v="6"/>
    <s v="G5"/>
    <n v="0"/>
    <n v="1080.532494"/>
    <n v="7792.7235110000001"/>
    <n v="9609.6478930100002"/>
    <n v="366.80524459000003"/>
    <n v="139.959247"/>
    <n v="7147.8181144700011"/>
    <n v="1169.1200180000001"/>
    <n v="1587.2969855900001"/>
    <n v="538.38618259000009"/>
    <n v="6.6662759999999999"/>
    <n v="1806.3521025399996"/>
    <n v="3012.8539592299999"/>
    <n v="0"/>
    <n v="128562.77310546"/>
    <n v="4980.3005457099998"/>
    <s v="Si"/>
    <n v="58.346418332553505"/>
    <n v="80"/>
    <n v="247"/>
    <n v="506.76449158999998"/>
    <n v="6754.3849874699999"/>
    <n v="6081.1312324700002"/>
    <n v="8873.2560049999993"/>
    <n v="9609.6478930100002"/>
    <n v="4825.8723377699989"/>
    <n v="9609.6478930100002"/>
    <n v="92.336952443953251"/>
    <n v="7.6630475560467488"/>
    <n v="16.35632019837271"/>
    <n v="25.826486948111029"/>
    <n v="3.8738278783273139"/>
    <n v="96.126172121672681"/>
    <n v="33.918427835348112"/>
    <n v="40"/>
    <n v="50.21903394899941"/>
    <n v="0"/>
    <n v="33.923141325166092"/>
    <n v="27.138513060132876"/>
    <n v="21.653581667446495"/>
    <n v="94.182145385620146"/>
    <n v="205.16781036032387"/>
    <n v="0"/>
    <n v="90.032345561454576"/>
    <n v="100"/>
    <n v="0"/>
    <n v="0"/>
    <n v="64.727381795206711"/>
    <n v="64.727381795206711"/>
    <n v="12.945476359041344"/>
    <n v="40.083989419174216"/>
    <n v="40.083989419174216"/>
    <s v="2. Riesgo (&gt;=40 y &lt;60)"/>
  </r>
  <r>
    <s v="54344"/>
    <x v="2"/>
    <x v="17"/>
    <x v="758"/>
    <s v="Rural disperso"/>
    <n v="6"/>
    <s v="G5"/>
    <n v="0"/>
    <n v="2708.5100929999999"/>
    <n v="13933.079533799999"/>
    <n v="17844.80181841"/>
    <n v="704.38284028999988"/>
    <n v="2.0720000000000001"/>
    <n v="17659.22148674"/>
    <n v="7195.8471810600004"/>
    <n v="3417.9649332899999"/>
    <n v="1805.3084385799998"/>
    <n v="2.5895290000000002"/>
    <n v="-641.53394704000311"/>
    <n v="595.91601700000001"/>
    <n v="0"/>
    <n v="28076.170868910001"/>
    <n v="5476.7732833599994"/>
    <s v="Si"/>
    <n v="44.875317764240243"/>
    <n v="80"/>
    <n v="421.00000899999998"/>
    <n v="706.45484028999999"/>
    <n v="16873.679270739998"/>
    <n v="12492.709766440001"/>
    <n v="16641.5896268"/>
    <n v="17844.80181841"/>
    <n v="-43.028401040003132"/>
    <n v="17844.80181841"/>
    <n v="93.257351895224303"/>
    <n v="6.7426481047756965"/>
    <n v="40.748382857439303"/>
    <n v="64.341341161136555"/>
    <n v="19.506838410877016"/>
    <n v="80.493161589122991"/>
    <n v="52.818225868756357"/>
    <n v="70"/>
    <n v="-0.24112568734505002"/>
    <n v="100"/>
    <n v="64.315430171007037"/>
    <n v="51.452344136805635"/>
    <n v="35.124682235759757"/>
    <n v="100"/>
    <n v="167.80399648162478"/>
    <n v="0"/>
    <n v="74.036667202174044"/>
    <n v="70"/>
    <n v="0"/>
    <n v="0"/>
    <n v="56.666666666666664"/>
    <n v="56.666666666666664"/>
    <n v="11.333333333333334"/>
    <n v="62.785677470138971"/>
    <n v="62.785677470138971"/>
    <s v="3. Vulnerable (&gt;=60 y &lt;70)"/>
  </r>
  <r>
    <s v="54347"/>
    <x v="2"/>
    <x v="17"/>
    <x v="759"/>
    <s v="Rural disperso"/>
    <n v="6"/>
    <s v="G5"/>
    <n v="0"/>
    <n v="1238.367191"/>
    <n v="6166.0542031699997"/>
    <n v="7944.1927220500002"/>
    <n v="349.595685"/>
    <n v="101.313185"/>
    <n v="6864.290471979999"/>
    <n v="1568.060097"/>
    <n v="1689.276061"/>
    <n v="608.31361590000006"/>
    <n v="39.431170000000002"/>
    <n v="662.39780497000083"/>
    <n v="772.45599300000003"/>
    <n v="0"/>
    <n v="20873.787475560002"/>
    <n v="2261.4070879800001"/>
    <s v="Si"/>
    <n v="53.738760783952891"/>
    <n v="80"/>
    <n v="624.28245000000004"/>
    <n v="450.90886999999998"/>
    <n v="6200.8324719799994"/>
    <n v="6086.8365717199995"/>
    <n v="7404.42139417"/>
    <n v="7944.1927220500002"/>
    <n v="1474.2849679700007"/>
    <n v="7944.1927220500002"/>
    <n v="93.205460305843232"/>
    <n v="6.794539694156768"/>
    <n v="22.84373167774315"/>
    <n v="36.070053096666591"/>
    <n v="10.833717123103607"/>
    <n v="89.166282876896389"/>
    <n v="36.010314118812346"/>
    <n v="50"/>
    <n v="18.558021180402097"/>
    <n v="40"/>
    <n v="44.406175133543947"/>
    <n v="35.52494010683516"/>
    <n v="26.261239216047109"/>
    <n v="100"/>
    <n v="72.228343116164794"/>
    <n v="70"/>
    <n v="98.161603288346868"/>
    <n v="100"/>
    <n v="0"/>
    <n v="0"/>
    <n v="90"/>
    <n v="90"/>
    <n v="18"/>
    <n v="53.52494010683516"/>
    <n v="53.52494010683516"/>
    <s v="2. Riesgo (&gt;=40 y &lt;60)"/>
  </r>
  <r>
    <s v="54377"/>
    <x v="2"/>
    <x v="17"/>
    <x v="760"/>
    <s v="Rural disperso"/>
    <n v="6"/>
    <s v="G4"/>
    <n v="0"/>
    <n v="1407.1369629999999"/>
    <n v="7248.8403448599993"/>
    <n v="14602.093074869999"/>
    <n v="2810.2000110000004"/>
    <n v="41.003737600000001"/>
    <n v="9576.9021146599989"/>
    <n v="2568.4727659999999"/>
    <n v="4280.6439535999998"/>
    <n v="3215.2955636400002"/>
    <n v="0"/>
    <n v="5373.8298242499986"/>
    <n v="2266.7523131599996"/>
    <n v="0"/>
    <n v="28101.615476859999"/>
    <n v="4109.8262122699998"/>
    <s v="Si"/>
    <n v="45.556336434224434"/>
    <n v="80"/>
    <n v="418.933066"/>
    <n v="2816.9746316000001"/>
    <n v="8162.9148606599992"/>
    <n v="7175.6109631999998"/>
    <n v="8655.9773078599992"/>
    <n v="14602.093074869999"/>
    <n v="7640.5821374099978"/>
    <n v="14602.093074869999"/>
    <n v="59.279017490696702"/>
    <n v="40.720982509303298"/>
    <n v="26.819453047016825"/>
    <n v="43.537947382765509"/>
    <n v="14.624875269730296"/>
    <n v="85.375124730269704"/>
    <n v="75.112426973421904"/>
    <n v="100"/>
    <n v="52.325252949930409"/>
    <n v="0"/>
    <n v="53.926810924467702"/>
    <n v="43.141448739574166"/>
    <n v="34.443663565775566"/>
    <n v="100"/>
    <n v="672.41639780231617"/>
    <n v="0"/>
    <n v="87.905008023320576"/>
    <n v="80"/>
    <n v="0.36605809937325617"/>
    <n v="0"/>
    <n v="60"/>
    <n v="60.366058099373255"/>
    <n v="12.073211619874652"/>
    <n v="55.141448739574166"/>
    <n v="55.214660359448814"/>
    <s v="2. Riesgo (&gt;=40 y &lt;60)"/>
  </r>
  <r>
    <s v="54385"/>
    <x v="2"/>
    <x v="17"/>
    <x v="761"/>
    <s v="Rural disperso"/>
    <n v="6"/>
    <s v="G4"/>
    <n v="0"/>
    <n v="2224.9934320000002"/>
    <n v="12300.536611"/>
    <n v="17277.605593"/>
    <n v="2357.6792370000003"/>
    <n v="56.948528000000003"/>
    <n v="16917.441426999998"/>
    <n v="6042.5511530000003"/>
    <n v="4639.6211970000004"/>
    <n v="3018.8374220000005"/>
    <n v="171.73746700000001"/>
    <n v="648.01888899999904"/>
    <n v="1138.7088120000001"/>
    <n v="102.90687800000001"/>
    <n v="31349.128003869999"/>
    <n v="3341.7138677500002"/>
    <s v="Si"/>
    <n v="33.328903974270432"/>
    <n v="80"/>
    <n v="1694.39"/>
    <n v="2414.6277650000002"/>
    <n v="15008.802928999999"/>
    <n v="14295.181032"/>
    <n v="14525.530042999999"/>
    <n v="17277.605593"/>
    <n v="1958.4651679999993"/>
    <n v="17380.512471000002"/>
    <n v="84.071429717581921"/>
    <n v="15.928570282418079"/>
    <n v="35.717878374658795"/>
    <n v="57.983401323424346"/>
    <n v="10.659670876132411"/>
    <n v="89.340329123867591"/>
    <n v="65.066463269716806"/>
    <n v="100"/>
    <n v="11.268166984533783"/>
    <n v="60"/>
    <n v="64.650460145942006"/>
    <n v="51.720368116753605"/>
    <n v="46.671096025729568"/>
    <n v="100"/>
    <n v="142.50720111662605"/>
    <n v="50"/>
    <n v="95.245311032626461"/>
    <n v="100"/>
    <n v="0"/>
    <n v="0"/>
    <n v="83.333333333333329"/>
    <n v="83.333333333333329"/>
    <n v="16.666666666666668"/>
    <n v="68.387034783420276"/>
    <n v="68.387034783420276"/>
    <s v="3. Vulnerable (&gt;=60 y &lt;70)"/>
  </r>
  <r>
    <s v="54398"/>
    <x v="2"/>
    <x v="17"/>
    <x v="762"/>
    <s v="Rural disperso"/>
    <n v="6"/>
    <s v="G5"/>
    <n v="0"/>
    <n v="1669.3568660000001"/>
    <n v="10617.685630549999"/>
    <n v="13382.408530519999"/>
    <n v="783.637292"/>
    <n v="25.142901999999999"/>
    <n v="11115.192816480001"/>
    <n v="2227.5514327300002"/>
    <n v="2485.8861070000003"/>
    <n v="1489.8820074400001"/>
    <n v="0"/>
    <n v="2597.1213484799991"/>
    <n v="1414.2246307200001"/>
    <n v="0"/>
    <n v="25935.549049189998"/>
    <n v="7466.6903701700003"/>
    <s v="Si"/>
    <n v="35.334831117974602"/>
    <n v="80"/>
    <n v="521.16239599999994"/>
    <n v="742.103117"/>
    <n v="9789.2830824800003"/>
    <n v="9208.6961865699996"/>
    <n v="12287.042496549999"/>
    <n v="13382.408530519999"/>
    <n v="4011.3459791999994"/>
    <n v="13382.408530519999"/>
    <n v="91.814881219087724"/>
    <n v="8.1851187809122763"/>
    <n v="20.040600910020284"/>
    <n v="31.643934060818566"/>
    <n v="28.789405445045688"/>
    <n v="71.210594554954312"/>
    <n v="59.933639085259983"/>
    <n v="80"/>
    <n v="29.974768518325387"/>
    <n v="20"/>
    <n v="42.207929479337032"/>
    <n v="33.766343583469627"/>
    <n v="44.665168882025398"/>
    <n v="100"/>
    <n v="142.39383399411651"/>
    <n v="50"/>
    <n v="94.06915817002897"/>
    <n v="100"/>
    <n v="0"/>
    <n v="0"/>
    <n v="83.333333333333329"/>
    <n v="83.333333333333329"/>
    <n v="16.666666666666668"/>
    <n v="50.433010250136292"/>
    <n v="50.433010250136292"/>
    <s v="2. Riesgo (&gt;=40 y &lt;60)"/>
  </r>
  <r>
    <s v="54405"/>
    <x v="2"/>
    <x v="17"/>
    <x v="763"/>
    <s v="Ciudades y aglomeraciones"/>
    <n v="4"/>
    <s v="G1"/>
    <n v="0"/>
    <n v="1879.178167"/>
    <n v="46363.161997160001"/>
    <n v="83113.991514960013"/>
    <n v="29829.113426520002"/>
    <n v="860.93656899999996"/>
    <n v="73312.317501330006"/>
    <n v="23229.379381349998"/>
    <n v="32874.402828730003"/>
    <n v="19673.25372411"/>
    <n v="1333.852273"/>
    <n v="-3107.2091769899853"/>
    <n v="13909.59415915"/>
    <n v="0"/>
    <n v="187203.82484418"/>
    <n v="36193.860229980004"/>
    <s v="Si"/>
    <n v="34.64068090633387"/>
    <n v="80"/>
    <n v="20622.2"/>
    <n v="30690.049995519996"/>
    <n v="73020.051587330003"/>
    <n v="67062.945827019998"/>
    <n v="48242.340164159999"/>
    <n v="83113.991514960013"/>
    <n v="12136.237255160015"/>
    <n v="83113.991514960013"/>
    <n v="58.043584822269878"/>
    <n v="41.956415177730122"/>
    <n v="31.685506846688593"/>
    <n v="37.276701906061049"/>
    <n v="19.333932017738494"/>
    <n v="80.666067982261509"/>
    <n v="59.843683934288563"/>
    <n v="80"/>
    <n v="14.601918442306511"/>
    <n v="60"/>
    <n v="59.979837013210542"/>
    <n v="47.983869610568433"/>
    <n v="45.35931909366613"/>
    <n v="100"/>
    <n v="148.82044590548045"/>
    <n v="50"/>
    <n v="91.841822032698147"/>
    <n v="100"/>
    <n v="8.4476123166950079E-2"/>
    <n v="0"/>
    <n v="83.333333333333329"/>
    <n v="83.417809456500279"/>
    <n v="16.683561891300055"/>
    <n v="64.650536277235105"/>
    <n v="64.667431501868492"/>
    <s v="3. Vulnerable (&gt;=60 y &lt;70)"/>
  </r>
  <r>
    <s v="54418"/>
    <x v="2"/>
    <x v="17"/>
    <x v="764"/>
    <s v="Rural"/>
    <n v="6"/>
    <s v="G4"/>
    <n v="0"/>
    <n v="1085.955586"/>
    <n v="4698.7150045799999"/>
    <n v="6867.40226979"/>
    <n v="634.89131955000005"/>
    <n v="272.60120899999998"/>
    <n v="5732.0285638699997"/>
    <n v="1896.6595705"/>
    <n v="2006.43077655"/>
    <n v="926.75190898000005"/>
    <n v="194.99995999999999"/>
    <n v="1323.2331683500006"/>
    <n v="1556.5650646500001"/>
    <n v="0"/>
    <n v="32610.185271130002"/>
    <n v="3968.5509957499999"/>
    <s v="Si"/>
    <n v="45.356225985732998"/>
    <n v="80"/>
    <n v="320.2"/>
    <n v="907.49252855000009"/>
    <n v="4464.4902338700003"/>
    <n v="4285.4903724100004"/>
    <n v="5784.67059058"/>
    <n v="6867.40226979"/>
    <n v="3074.7981930000005"/>
    <n v="6867.40226979"/>
    <n v="84.233751909758027"/>
    <n v="15.766248090241973"/>
    <n v="33.088801797935623"/>
    <n v="53.715432194375808"/>
    <n v="12.169667123183697"/>
    <n v="87.8303328768163"/>
    <n v="46.189079623944131"/>
    <n v="70"/>
    <n v="44.773817991210024"/>
    <n v="0"/>
    <n v="45.462402632286818"/>
    <n v="36.369922105829453"/>
    <n v="34.643774014267002"/>
    <n v="100"/>
    <n v="283.41428124609627"/>
    <n v="0"/>
    <n v="95.990586784085409"/>
    <n v="100"/>
    <n v="0"/>
    <n v="0"/>
    <n v="66.666666666666671"/>
    <n v="66.666666666666671"/>
    <n v="13.333333333333336"/>
    <n v="49.703255439162788"/>
    <n v="49.703255439162788"/>
    <s v="2. Riesgo (&gt;=40 y &lt;60)"/>
  </r>
  <r>
    <s v="54480"/>
    <x v="2"/>
    <x v="17"/>
    <x v="765"/>
    <s v="Rural disperso"/>
    <n v="6"/>
    <s v="G4"/>
    <n v="0"/>
    <n v="1017.726316"/>
    <n v="4798.2221824300004"/>
    <n v="6579.6380630200001"/>
    <n v="433.70432160999997"/>
    <n v="100.9759351"/>
    <n v="4427.4884427500001"/>
    <n v="579.66788514999996"/>
    <n v="1552.4065727100001"/>
    <n v="494.05972219000023"/>
    <n v="222.381305"/>
    <n v="1093.8027697500002"/>
    <n v="989.212671"/>
    <n v="0"/>
    <n v="15657.69440273"/>
    <n v="2917.63331234"/>
    <s v="Si"/>
    <n v="43.357013945006067"/>
    <n v="80"/>
    <n v="415.74"/>
    <n v="534.68025670999998"/>
    <n v="4427.4884427500001"/>
    <n v="4234.4330689500002"/>
    <n v="5815.9484984300007"/>
    <n v="6579.6380630200001"/>
    <n v="2305.3967457500003"/>
    <n v="6579.6380630200001"/>
    <n v="88.393137171446895"/>
    <n v="11.606862828553105"/>
    <n v="13.09247652806874"/>
    <n v="21.253958952475855"/>
    <n v="18.633862925765722"/>
    <n v="81.366137074234274"/>
    <n v="31.825407781386268"/>
    <n v="40"/>
    <n v="35.03835201372523"/>
    <n v="0"/>
    <n v="30.845391771052654"/>
    <n v="24.676313416842124"/>
    <n v="36.642986054993933"/>
    <n v="100"/>
    <n v="128.60928866839851"/>
    <n v="70"/>
    <n v="95.639618797512"/>
    <n v="100"/>
    <n v="0"/>
    <n v="0"/>
    <n v="90"/>
    <n v="90"/>
    <n v="18"/>
    <n v="42.67631341684212"/>
    <n v="42.67631341684212"/>
    <s v="2. Riesgo (&gt;=40 y &lt;60)"/>
  </r>
  <r>
    <s v="54498"/>
    <x v="2"/>
    <x v="17"/>
    <x v="766"/>
    <s v="Ciudades y aglomeraciones"/>
    <n v="5"/>
    <s v="G2"/>
    <n v="0"/>
    <n v="2080.5081439999999"/>
    <n v="79990.593319000007"/>
    <n v="106130.72293216"/>
    <n v="16162.20002081"/>
    <n v="2966.45167455"/>
    <n v="83442.695582760003"/>
    <n v="4228.4388368099999"/>
    <n v="21600.521104359999"/>
    <n v="7840.0352434899996"/>
    <n v="1155.5838442500001"/>
    <n v="8927.5414885299979"/>
    <n v="2034.0893057599999"/>
    <n v="0"/>
    <n v="90987.27477352001"/>
    <n v="119437.60759919"/>
    <s v="NO"/>
    <n v="60.539145227953874"/>
    <n v="80"/>
    <n v="17676.284367"/>
    <n v="19128.651695359997"/>
    <n v="83442.695582759989"/>
    <n v="81099.850368379994"/>
    <n v="82071.101463000014"/>
    <n v="106130.72293216"/>
    <n v="12117.214638539999"/>
    <n v="106130.72293216"/>
    <n v="77.330201091215429"/>
    <n v="22.669798908784571"/>
    <n v="5.0674763168648553"/>
    <n v="6.026620838690671"/>
    <n v="131.26847451633961"/>
    <n v="0"/>
    <n v="36.295583822315805"/>
    <n v="50"/>
    <n v="11.417254404537944"/>
    <n v="60"/>
    <n v="27.739283949495046"/>
    <n v="22.191427159596039"/>
    <n v="0"/>
    <n v="0"/>
    <n v="108.21647410850343"/>
    <n v="100"/>
    <n v="97.192270458165737"/>
    <n v="100"/>
    <n v="0"/>
    <n v="0"/>
    <n v="66.666666666666671"/>
    <n v="66.666666666666671"/>
    <n v="13.333333333333336"/>
    <n v="35.524760492929374"/>
    <n v="35.524760492929374"/>
    <s v="1. Deterioro (&lt;40)"/>
  </r>
  <r>
    <s v="54518"/>
    <x v="2"/>
    <x v="17"/>
    <x v="767"/>
    <s v="Ciudades y aglomeraciones"/>
    <n v="6"/>
    <s v="G2"/>
    <n v="0"/>
    <n v="1243.1978411700002"/>
    <n v="30317.127885150003"/>
    <n v="42796.226283570002"/>
    <n v="8810.2836571999997"/>
    <n v="595.97355140000002"/>
    <n v="33462.122778600002"/>
    <n v="1835.3274955999998"/>
    <n v="10656.88248977"/>
    <n v="4601.3848404899991"/>
    <n v="108.69803139"/>
    <n v="3299.2863896900017"/>
    <n v="2392.6173779999999"/>
    <n v="0"/>
    <n v="50826.826977470002"/>
    <n v="45683.147902789999"/>
    <s v="Si"/>
    <n v="55.061456507821205"/>
    <n v="80"/>
    <n v="9088.8787850000008"/>
    <n v="9406.2572086"/>
    <n v="33441.442244600003"/>
    <n v="32676.923125289995"/>
    <n v="31560.325726320003"/>
    <n v="42796.226283570002"/>
    <n v="5800.601799080001"/>
    <n v="42796.226283570002"/>
    <n v="73.745581017353388"/>
    <n v="26.254418982646612"/>
    <n v="5.4847909911254789"/>
    <n v="6.5229225784384077"/>
    <n v="89.879991767024848"/>
    <n v="10.120008232975152"/>
    <n v="43.177588238465297"/>
    <n v="50"/>
    <n v="13.554003011024651"/>
    <n v="60"/>
    <n v="30.579469958812034"/>
    <n v="24.463575967049628"/>
    <n v="24.938543492178795"/>
    <n v="100"/>
    <n v="103.49194252787034"/>
    <n v="100"/>
    <n v="97.713857214296851"/>
    <n v="100"/>
    <n v="0"/>
    <n v="0"/>
    <n v="100"/>
    <n v="100"/>
    <n v="20"/>
    <n v="44.463575967049628"/>
    <n v="44.463575967049628"/>
    <s v="2. Riesgo (&gt;=40 y &lt;60)"/>
  </r>
  <r>
    <s v="54520"/>
    <x v="2"/>
    <x v="17"/>
    <x v="768"/>
    <s v="Rural disperso"/>
    <n v="6"/>
    <s v="G5"/>
    <n v="0"/>
    <n v="1199.7650000000001"/>
    <n v="6366.3868744700003"/>
    <n v="8884.2051085799994"/>
    <n v="841.17185300000006"/>
    <n v="110.43532252"/>
    <n v="6504.6524243399999"/>
    <n v="1099.1370120199999"/>
    <n v="2183.7812163200001"/>
    <n v="1102.2974284100001"/>
    <n v="0"/>
    <n v="1809.6516863300003"/>
    <n v="363.23966779"/>
    <n v="0"/>
    <n v="29047.054057630001"/>
    <n v="3692.4851969800002"/>
    <s v="Si"/>
    <n v="41.953931358186814"/>
    <n v="80"/>
    <n v="604.88737300000003"/>
    <n v="951.60717551999994"/>
    <n v="5993.0696343400014"/>
    <n v="5960.2863503400013"/>
    <n v="7566.1518744700006"/>
    <n v="8884.2051085799994"/>
    <n v="2172.8913541200004"/>
    <n v="8884.2051085799994"/>
    <n v="85.164083696839938"/>
    <n v="14.835916303160062"/>
    <n v="16.897705523927741"/>
    <n v="26.681329655686351"/>
    <n v="12.712081540709869"/>
    <n v="87.287918459290125"/>
    <n v="50.476550497468651"/>
    <n v="70"/>
    <n v="24.457915227795802"/>
    <n v="20"/>
    <n v="43.761032883627308"/>
    <n v="35.008826306901845"/>
    <n v="38.046068641813186"/>
    <n v="100"/>
    <n v="157.31972892745438"/>
    <n v="0"/>
    <n v="99.452980092002377"/>
    <n v="100"/>
    <n v="0.13547486954181931"/>
    <n v="0"/>
    <n v="66.666666666666671"/>
    <n v="66.802141536208495"/>
    <n v="13.360428307241699"/>
    <n v="48.342159640235181"/>
    <n v="48.369254614143543"/>
    <s v="2. Riesgo (&gt;=40 y &lt;60)"/>
  </r>
  <r>
    <s v="54553"/>
    <x v="2"/>
    <x v="17"/>
    <x v="769"/>
    <s v="Intermedio"/>
    <n v="6"/>
    <s v="G3"/>
    <n v="0"/>
    <n v="1590.6738399999999"/>
    <n v="14444.778017090001"/>
    <n v="17326.649503569999"/>
    <n v="839.79180385000006"/>
    <n v="85.29306084000001"/>
    <n v="16423.915360909999"/>
    <n v="3460.1689485000002"/>
    <n v="2515.7587046899998"/>
    <n v="1392.2731715299997"/>
    <n v="16.076606599999998"/>
    <n v="-220.75139050000143"/>
    <n v="3238.2633859000002"/>
    <n v="0"/>
    <n v="36791.604690010005"/>
    <n v="1392.5785281800001"/>
    <s v="Si"/>
    <n v="44.509387300988713"/>
    <n v="80"/>
    <n v="1180.0930000000001"/>
    <n v="925.08486469000002"/>
    <n v="16423.915360910003"/>
    <n v="15273.458581110001"/>
    <n v="16035.45185709"/>
    <n v="17326.649503569999"/>
    <n v="3033.5886019999989"/>
    <n v="17326.649503569999"/>
    <n v="92.547909241114624"/>
    <n v="7.452090758885376"/>
    <n v="21.067868851391129"/>
    <n v="36.157359684380147"/>
    <n v="3.7850442782076472"/>
    <n v="96.21495572179235"/>
    <n v="55.342079068809596"/>
    <n v="80"/>
    <n v="17.508223972412875"/>
    <n v="40"/>
    <n v="51.964881233011582"/>
    <n v="41.571904986409265"/>
    <n v="35.490612699011287"/>
    <n v="100"/>
    <n v="78.390844169908632"/>
    <n v="70"/>
    <n v="92.995234360874974"/>
    <n v="100"/>
    <n v="0"/>
    <n v="0"/>
    <n v="90"/>
    <n v="90"/>
    <n v="18"/>
    <n v="59.571904986409265"/>
    <n v="59.571904986409265"/>
    <s v="2. Riesgo (&gt;=40 y &lt;60)"/>
  </r>
  <r>
    <s v="54599"/>
    <x v="2"/>
    <x v="17"/>
    <x v="770"/>
    <s v="Intermedio"/>
    <n v="6"/>
    <s v="G4"/>
    <n v="0"/>
    <n v="1562.671822"/>
    <n v="9213.2495089999993"/>
    <n v="11765.445467999998"/>
    <n v="553.73128299999996"/>
    <n v="287.68822899999998"/>
    <n v="9313.6781300000002"/>
    <n v="1734.2011929999999"/>
    <n v="2404.0913339999997"/>
    <n v="1237.3826249999997"/>
    <n v="10"/>
    <n v="1805.8656479999972"/>
    <n v="592.89391499999999"/>
    <n v="0"/>
    <n v="26709.609588529998"/>
    <n v="7422.7423739599999"/>
    <s v="Si"/>
    <n v="42.891860688784703"/>
    <n v="80"/>
    <n v="839.80261599999994"/>
    <n v="762.21029799999997"/>
    <n v="8792.8711110000004"/>
    <n v="8530.3546430000006"/>
    <n v="10775.921331"/>
    <n v="11765.445467999998"/>
    <n v="2408.7595629999973"/>
    <n v="11765.445467999998"/>
    <n v="91.589573555108174"/>
    <n v="8.4104264448918258"/>
    <n v="18.619939070194171"/>
    <n v="30.227086513928221"/>
    <n v="27.790531154553356"/>
    <n v="72.209468845446651"/>
    <n v="51.469867533743198"/>
    <n v="70"/>
    <n v="20.473169244219541"/>
    <n v="20"/>
    <n v="40.169396360853341"/>
    <n v="32.135517088682676"/>
    <n v="37.108139311215297"/>
    <n v="100"/>
    <n v="90.76064821403223"/>
    <n v="100"/>
    <n v="97.014439712739701"/>
    <n v="100"/>
    <n v="0"/>
    <n v="0"/>
    <n v="100"/>
    <n v="100"/>
    <n v="20"/>
    <n v="52.135517088682676"/>
    <n v="52.135517088682676"/>
    <s v="2. Riesgo (&gt;=40 y &lt;60)"/>
  </r>
  <r>
    <s v="54660"/>
    <x v="2"/>
    <x v="17"/>
    <x v="771"/>
    <s v="Rural"/>
    <n v="6"/>
    <s v="G5"/>
    <n v="0"/>
    <n v="1607.481284"/>
    <n v="10525.5505285"/>
    <n v="13420.406350969999"/>
    <n v="519.3232551000001"/>
    <n v="275.52310199999999"/>
    <n v="11581.579517999999"/>
    <n v="1747.298147"/>
    <n v="2427.9107921"/>
    <n v="929.95365809999976"/>
    <n v="86.549910999999994"/>
    <n v="1011.26259097"/>
    <n v="1777.460585"/>
    <n v="0"/>
    <n v="19150.056376550001"/>
    <n v="8198.3555386499993"/>
    <s v="Si"/>
    <n v="54.800698262231379"/>
    <n v="80"/>
    <n v="910.38"/>
    <n v="794.84635709999986"/>
    <n v="10911.186626000001"/>
    <n v="10453.364419"/>
    <n v="12133.031812499999"/>
    <n v="13420.406350969999"/>
    <n v="2875.2730869699999"/>
    <n v="13420.406350969999"/>
    <n v="90.407335629021759"/>
    <n v="9.5926643709782411"/>
    <n v="15.086872600445933"/>
    <n v="23.822040261965292"/>
    <n v="42.8111300428818"/>
    <n v="57.1888699571182"/>
    <n v="38.30262879204242"/>
    <n v="50"/>
    <n v="21.424635080160453"/>
    <n v="20"/>
    <n v="32.120714918012347"/>
    <n v="25.696571934409878"/>
    <n v="25.199301737768621"/>
    <n v="100"/>
    <n v="87.309294701113814"/>
    <n v="80"/>
    <n v="95.804102498723026"/>
    <n v="100"/>
    <n v="0"/>
    <n v="0"/>
    <n v="93.333333333333329"/>
    <n v="93.333333333333329"/>
    <n v="18.666666666666668"/>
    <n v="44.363238601076546"/>
    <n v="44.363238601076546"/>
    <s v="2. Riesgo (&gt;=40 y &lt;60)"/>
  </r>
  <r>
    <s v="54670"/>
    <x v="2"/>
    <x v="17"/>
    <x v="772"/>
    <s v="Rural disperso"/>
    <n v="6"/>
    <s v="G5"/>
    <n v="0"/>
    <n v="2101.1910889999999"/>
    <n v="13226.2084942"/>
    <n v="17932.957449449998"/>
    <n v="1203.7465689999999"/>
    <n v="22.361270999999999"/>
    <n v="21323.864397270001"/>
    <n v="9822.1843536100005"/>
    <n v="3330.6239289999994"/>
    <n v="2127.9422894499994"/>
    <n v="39.273898000000003"/>
    <n v="1442.9694476299956"/>
    <n v="1321.3697670199999"/>
    <n v="0"/>
    <n v="29837.009023049999"/>
    <n v="11823.262501610001"/>
    <s v="Si"/>
    <n v="34.258842564763533"/>
    <n v="80"/>
    <n v="664.36935400000004"/>
    <n v="1226.1078399999999"/>
    <n v="15287.306362269999"/>
    <n v="12333.004790449999"/>
    <n v="15327.3995832"/>
    <n v="17932.957449449998"/>
    <n v="2803.6131126499954"/>
    <n v="17932.957449449998"/>
    <n v="85.470562378823303"/>
    <n v="14.529437621176697"/>
    <n v="46.06193404075244"/>
    <n v="72.731392139571781"/>
    <n v="39.626165251604711"/>
    <n v="60.373834748395289"/>
    <n v="63.89019999892038"/>
    <n v="80"/>
    <n v="15.633858054662268"/>
    <n v="40"/>
    <n v="53.526932901828751"/>
    <n v="42.821546321463003"/>
    <n v="45.741157435236467"/>
    <n v="100"/>
    <n v="184.55213694278856"/>
    <n v="0"/>
    <n v="80.674806262067236"/>
    <n v="80"/>
    <n v="0"/>
    <n v="0"/>
    <n v="60"/>
    <n v="60"/>
    <n v="12"/>
    <n v="54.821546321463003"/>
    <n v="54.821546321463003"/>
    <s v="2. Riesgo (&gt;=40 y &lt;60)"/>
  </r>
  <r>
    <s v="54673"/>
    <x v="2"/>
    <x v="17"/>
    <x v="522"/>
    <s v="Rural"/>
    <n v="6"/>
    <s v="G1"/>
    <n v="0"/>
    <n v="1181.2883400000001"/>
    <n v="5883.7446220800002"/>
    <n v="14934.09084162"/>
    <n v="2440.8616918500002"/>
    <n v="100.30273081"/>
    <n v="7519.4558817200004"/>
    <n v="2077.35461983"/>
    <n v="4069.12151326"/>
    <n v="2370.7357239299999"/>
    <n v="111.12517611"/>
    <n v="5716.2491705699995"/>
    <n v="506.01109597999999"/>
    <n v="0"/>
    <n v="31690.90729046"/>
    <n v="7193.7089903999995"/>
    <s v="Si"/>
    <n v="38.076958461316053"/>
    <n v="80"/>
    <n v="1270.5999999999999"/>
    <n v="2541.1644226599997"/>
    <n v="7519.4558817199995"/>
    <n v="6800.5295868699995"/>
    <n v="7065.0329620800003"/>
    <n v="14934.09084162"/>
    <n v="6333.3854426600001"/>
    <n v="14934.09084162"/>
    <n v="47.308088835179532"/>
    <n v="52.691911164820468"/>
    <n v="27.626395480025426"/>
    <n v="32.501323524054186"/>
    <n v="22.699599366047629"/>
    <n v="77.300400633952364"/>
    <n v="58.261610428799202"/>
    <n v="80"/>
    <n v="42.40891199757143"/>
    <n v="0"/>
    <n v="48.498727064565401"/>
    <n v="38.798981651652326"/>
    <n v="41.923041538683947"/>
    <n v="100"/>
    <n v="199.99719995750038"/>
    <n v="0"/>
    <n v="90.439118120265476"/>
    <n v="100"/>
    <n v="0.26933475152167008"/>
    <n v="2"/>
    <n v="66.666666666666671"/>
    <n v="68.93600141818834"/>
    <n v="13.787200283637668"/>
    <n v="52.132314984985662"/>
    <n v="52.586181935289993"/>
    <s v="2. Riesgo (&gt;=40 y &lt;60)"/>
  </r>
  <r>
    <s v="54680"/>
    <x v="2"/>
    <x v="17"/>
    <x v="773"/>
    <s v="Rural"/>
    <n v="6"/>
    <s v="G4"/>
    <n v="0"/>
    <n v="1006.4078479999999"/>
    <n v="4128.7292565400003"/>
    <n v="6098.5648738600003"/>
    <n v="539.39069156999994"/>
    <n v="243.15620424000002"/>
    <n v="5141.2780644100003"/>
    <n v="1372.1298674999998"/>
    <n v="1789.6048828099999"/>
    <n v="916.85071586000004"/>
    <n v="0"/>
    <n v="529.63847050000095"/>
    <n v="205.13545979"/>
    <n v="0"/>
    <n v="10882.23801542"/>
    <n v="2177.0833867600004"/>
    <s v="Si"/>
    <n v="39.0165909220784"/>
    <n v="80"/>
    <n v="396.340598"/>
    <n v="724.7310678099999"/>
    <n v="4696.1722364099996"/>
    <n v="4498.3578272999994"/>
    <n v="5135.1371045400001"/>
    <n v="6098.5648738600003"/>
    <n v="734.77393029000098"/>
    <n v="6098.5648738600003"/>
    <n v="84.202385491552334"/>
    <n v="15.797614508447666"/>
    <n v="26.688497496341153"/>
    <n v="43.32535781709452"/>
    <n v="20.005842398182246"/>
    <n v="79.994157601817761"/>
    <n v="51.232019127058948"/>
    <n v="70"/>
    <n v="12.048308831466709"/>
    <n v="60"/>
    <n v="53.823425985471985"/>
    <n v="43.058740788377591"/>
    <n v="40.9834090779216"/>
    <n v="100"/>
    <n v="182.85562252948912"/>
    <n v="0"/>
    <n v="95.787752255415143"/>
    <n v="100"/>
    <n v="0.607419512388361"/>
    <n v="0"/>
    <n v="66.666666666666671"/>
    <n v="67.274086179055033"/>
    <n v="13.454817235811007"/>
    <n v="56.392074121710927"/>
    <n v="56.513558024188598"/>
    <s v="2. Riesgo (&gt;=40 y &lt;60)"/>
  </r>
  <r>
    <s v="54720"/>
    <x v="2"/>
    <x v="17"/>
    <x v="774"/>
    <s v="Rural"/>
    <n v="6"/>
    <s v="G4"/>
    <n v="0"/>
    <n v="1998.8052909999999"/>
    <n v="24290.79438005"/>
    <n v="30685.76742959"/>
    <n v="3023.2707650000002"/>
    <n v="402.53775229000001"/>
    <n v="31973.828939530002"/>
    <n v="11220.595496270002"/>
    <n v="5510.4839322899998"/>
    <n v="3364.4469289199997"/>
    <n v="0"/>
    <n v="2205.3976086900002"/>
    <n v="1113.8701079500001"/>
    <n v="3000"/>
    <n v="65349.891013160006"/>
    <n v="14825.017245950001"/>
    <s v="Si"/>
    <n v="44.362378277789553"/>
    <n v="80"/>
    <n v="2192.8719999999998"/>
    <n v="2771.06527929"/>
    <n v="26334.332817529998"/>
    <n v="22935.261834080004"/>
    <n v="26289.59967105"/>
    <n v="30685.76742959"/>
    <n v="3319.2677166400003"/>
    <n v="33685.76742959"/>
    <n v="85.673593568656145"/>
    <n v="14.326406431343855"/>
    <n v="35.093061633283824"/>
    <n v="56.969091361093462"/>
    <n v="22.685603627042887"/>
    <n v="77.314396372957106"/>
    <n v="61.055380439551186"/>
    <n v="80"/>
    <n v="9.8536205938544672"/>
    <n v="80"/>
    <n v="61.721978833078893"/>
    <n v="49.377583066463117"/>
    <n v="35.637621722210447"/>
    <n v="100"/>
    <n v="126.36694158573779"/>
    <n v="70"/>
    <n v="87.092625406528882"/>
    <n v="80"/>
    <n v="0"/>
    <n v="0"/>
    <n v="83.333333333333329"/>
    <n v="83.333333333333329"/>
    <n v="16.666666666666668"/>
    <n v="66.044249733129789"/>
    <n v="66.044249733129789"/>
    <s v="3. Vulnerable (&gt;=60 y &lt;70)"/>
  </r>
  <r>
    <s v="54743"/>
    <x v="2"/>
    <x v="17"/>
    <x v="775"/>
    <s v="Rural disperso"/>
    <n v="6"/>
    <s v="G4"/>
    <n v="0"/>
    <n v="1365.2014799999999"/>
    <n v="6566.5168428100005"/>
    <n v="9883.3161383400002"/>
    <n v="1293.7443569999998"/>
    <n v="375.19358189999997"/>
    <n v="6660.2112031200004"/>
    <n v="1273.27228715"/>
    <n v="3037.7700089"/>
    <n v="1652.5621467999999"/>
    <n v="20.828638999999999"/>
    <n v="1873.3970731199997"/>
    <n v="933.10150999999996"/>
    <n v="0"/>
    <n v="14520.90789602"/>
    <n v="3177.63261225"/>
    <s v="Si"/>
    <n v="59.391048060386396"/>
    <n v="80"/>
    <n v="686.3"/>
    <n v="1668.9379389000001"/>
    <n v="6624.7112031199995"/>
    <n v="6283.6075018700003"/>
    <n v="7931.7183228100002"/>
    <n v="9883.3161383400002"/>
    <n v="2827.3272221199995"/>
    <n v="9883.3161383400002"/>
    <n v="80.253613380237468"/>
    <n v="19.746386619762532"/>
    <n v="19.117596249102895"/>
    <n v="31.034969211312077"/>
    <n v="21.883153828976145"/>
    <n v="78.116846171023852"/>
    <n v="54.400502406645508"/>
    <n v="70"/>
    <n v="28.607070567661481"/>
    <n v="20"/>
    <n v="43.779640400419694"/>
    <n v="35.023712320335754"/>
    <n v="20.608951939613604"/>
    <n v="89.638533598346683"/>
    <n v="243.17906730292876"/>
    <n v="0"/>
    <n v="94.851040433440303"/>
    <n v="100"/>
    <n v="0.13330672682175049"/>
    <n v="0"/>
    <n v="63.212844532782221"/>
    <n v="63.346151259603971"/>
    <n v="12.669230251920794"/>
    <n v="47.666281226892195"/>
    <n v="47.692942572256548"/>
    <s v="2. Riesgo (&gt;=40 y &lt;60)"/>
  </r>
  <r>
    <s v="54800"/>
    <x v="2"/>
    <x v="17"/>
    <x v="776"/>
    <s v="Rural disperso"/>
    <n v="6"/>
    <s v="G5"/>
    <n v="0"/>
    <n v="2166.3642690000001"/>
    <n v="18088.196609840001"/>
    <n v="23993.07500773"/>
    <n v="1804.3741736699999"/>
    <n v="9.21790895"/>
    <n v="19529.109147930001"/>
    <n v="2444.2296268200002"/>
    <n v="3979.9563516200001"/>
    <n v="2499.6342894900004"/>
    <n v="85.517501999999993"/>
    <n v="2983.6437976699999"/>
    <n v="2413.11523605"/>
    <n v="0"/>
    <n v="39021.524302730002"/>
    <n v="9296.7478698400009"/>
    <s v="Si"/>
    <n v="41.402149365444004"/>
    <n v="80"/>
    <n v="751.30248295000013"/>
    <n v="1683.1979876199998"/>
    <n v="19529.109147930005"/>
    <n v="17400.696853039997"/>
    <n v="20254.560878840002"/>
    <n v="23993.07500773"/>
    <n v="5482.2765357200005"/>
    <n v="23993.07500773"/>
    <n v="84.418361849468909"/>
    <n v="15.581638150531091"/>
    <n v="12.515827569528831"/>
    <n v="19.762382580490424"/>
    <n v="23.824666093809121"/>
    <n v="76.175333906190872"/>
    <n v="62.805570429749814"/>
    <n v="80"/>
    <n v="22.849411898865569"/>
    <n v="20"/>
    <n v="42.303870927442475"/>
    <n v="33.843096741953978"/>
    <n v="38.597850634555996"/>
    <n v="100"/>
    <n v="224.03732528753247"/>
    <n v="0"/>
    <n v="89.101334429708956"/>
    <n v="80"/>
    <n v="0.16510616516363708"/>
    <n v="0"/>
    <n v="60"/>
    <n v="60.165106165163635"/>
    <n v="12.033021233032727"/>
    <n v="45.843096741953978"/>
    <n v="45.876117974986705"/>
    <s v="2. Riesgo (&gt;=40 y &lt;60)"/>
  </r>
  <r>
    <s v="54810"/>
    <x v="2"/>
    <x v="17"/>
    <x v="777"/>
    <s v="Rural"/>
    <n v="6"/>
    <s v="G4"/>
    <n v="0"/>
    <n v="1814.9596059999999"/>
    <n v="42095.08539403"/>
    <n v="57759.009082700002"/>
    <n v="10873.750855140001"/>
    <n v="224.04564630000002"/>
    <n v="46728.775327069998"/>
    <n v="4122.9757218899995"/>
    <n v="12941.775797439999"/>
    <n v="8215.1876770099989"/>
    <n v="314.56392599999998"/>
    <n v="6303.6456352000023"/>
    <n v="4469.8965440299999"/>
    <n v="0"/>
    <n v="94868.885399679988"/>
    <n v="27215.151418740003"/>
    <s v="Si"/>
    <n v="40.77531396188305"/>
    <n v="80"/>
    <n v="9208.5"/>
    <n v="11097.796501439998"/>
    <n v="46728.775327069998"/>
    <n v="41804.949590609998"/>
    <n v="43910.045000029997"/>
    <n v="57759.009082700002"/>
    <n v="11088.106105230003"/>
    <n v="57759.009082700002"/>
    <n v="76.022850283250364"/>
    <n v="23.977149716749636"/>
    <n v="8.8232051728981613"/>
    <n v="14.323343652517686"/>
    <n v="28.687120444267183"/>
    <n v="71.31287955573282"/>
    <n v="63.47805591435943"/>
    <n v="80"/>
    <n v="19.197188943033854"/>
    <n v="40"/>
    <n v="45.922674585000024"/>
    <n v="36.738139668000024"/>
    <n v="39.22468603811695"/>
    <n v="100"/>
    <n v="120.51687572829449"/>
    <n v="70"/>
    <n v="89.462968584140015"/>
    <n v="80"/>
    <n v="0.14325160669717074"/>
    <n v="0"/>
    <n v="83.333333333333329"/>
    <n v="83.476584940030506"/>
    <n v="16.695316988006102"/>
    <n v="53.404806334666688"/>
    <n v="53.433456656006129"/>
    <s v="2. Riesgo (&gt;=40 y &lt;60)"/>
  </r>
  <r>
    <s v="54820"/>
    <x v="2"/>
    <x v="17"/>
    <x v="111"/>
    <s v="Rural disperso"/>
    <n v="6"/>
    <s v="G3"/>
    <n v="0"/>
    <n v="2155.467369"/>
    <n v="17544.063436189997"/>
    <n v="28845.160929719998"/>
    <n v="8128.5416877400003"/>
    <n v="446.17602639999996"/>
    <n v="26533.663547350003"/>
    <n v="9686.4882010100009"/>
    <n v="10748.667110140001"/>
    <n v="8730.7179797600002"/>
    <n v="59.587871999999997"/>
    <n v="2614.1302149899966"/>
    <n v="3646.0238043000004"/>
    <n v="0"/>
    <n v="64522.425249449996"/>
    <n v="14376.775044120001"/>
    <s v="Si"/>
    <n v="42.054477021248552"/>
    <n v="80"/>
    <n v="3816.6"/>
    <n v="8574.7177141400007"/>
    <n v="24213.081584349999"/>
    <n v="22637.812364079997"/>
    <n v="19699.530805189999"/>
    <n v="28845.160929719998"/>
    <n v="6319.7418912899975"/>
    <n v="28845.160929719998"/>
    <n v="68.294057548117223"/>
    <n v="31.705942451882777"/>
    <n v="36.506410747706269"/>
    <n v="62.653485907919801"/>
    <n v="22.281826804460596"/>
    <n v="77.718173195539407"/>
    <n v="81.226052405359894"/>
    <n v="100"/>
    <n v="21.909192695051271"/>
    <n v="20"/>
    <n v="58.415520311068391"/>
    <n v="46.732416248854719"/>
    <n v="37.945522978751448"/>
    <n v="100"/>
    <n v="224.66901729654668"/>
    <n v="0"/>
    <n v="93.494139873182576"/>
    <n v="100"/>
    <n v="0"/>
    <n v="0"/>
    <n v="66.666666666666671"/>
    <n v="66.666666666666671"/>
    <n v="13.333333333333336"/>
    <n v="60.065749582188054"/>
    <n v="60.065749582188054"/>
    <s v="3. Vulnerable (&gt;=60 y &lt;70)"/>
  </r>
  <r>
    <s v="54871"/>
    <x v="2"/>
    <x v="17"/>
    <x v="778"/>
    <s v="Rural"/>
    <n v="6"/>
    <s v="G5"/>
    <n v="0"/>
    <n v="1479.616368"/>
    <n v="6760.1779516899996"/>
    <n v="9539.7580973999993"/>
    <n v="736.18230900000003"/>
    <n v="154.805789"/>
    <n v="7303.7561790500004"/>
    <n v="1827.0645039999999"/>
    <n v="2549.7128140899999"/>
    <n v="1207.5185190899997"/>
    <n v="132.324364"/>
    <n v="1300.9070243499973"/>
    <n v="2404.7743473200003"/>
    <n v="0"/>
    <n v="16524.292508049999"/>
    <n v="5310.61365002"/>
    <s v="Si"/>
    <n v="41.079538808801601"/>
    <n v="80"/>
    <n v="490.3768"/>
    <n v="890.98809800000004"/>
    <n v="6896.65677805"/>
    <n v="6750.3299140700001"/>
    <n v="8239.7943196899996"/>
    <n v="9539.7580973999993"/>
    <n v="3838.0057356699976"/>
    <n v="9539.7580973999993"/>
    <n v="86.373199776792063"/>
    <n v="13.626800223207937"/>
    <n v="25.015409321038511"/>
    <n v="39.499113156010026"/>
    <n v="32.138221030842161"/>
    <n v="67.861778969157839"/>
    <n v="47.359001077184715"/>
    <n v="70"/>
    <n v="40.231688230291937"/>
    <n v="0"/>
    <n v="38.197538469675166"/>
    <n v="30.558030775740136"/>
    <n v="38.920461191198399"/>
    <n v="100"/>
    <n v="181.69458628548497"/>
    <n v="0"/>
    <n v="97.878292791868162"/>
    <n v="100"/>
    <n v="0"/>
    <n v="0"/>
    <n v="66.666666666666671"/>
    <n v="66.666666666666671"/>
    <n v="13.333333333333336"/>
    <n v="43.891364109073471"/>
    <n v="43.891364109073471"/>
    <s v="2. Riesgo (&gt;=40 y &lt;60)"/>
  </r>
  <r>
    <s v="54874"/>
    <x v="2"/>
    <x v="17"/>
    <x v="779"/>
    <s v="Ciudades y aglomeraciones"/>
    <n v="4"/>
    <s v="G2"/>
    <n v="0"/>
    <n v="1936.9793850000001"/>
    <n v="98762.663687330001"/>
    <n v="128375.78164999001"/>
    <n v="24295.966570000001"/>
    <n v="806.47189413000001"/>
    <n v="123661.71417368"/>
    <n v="13957.64649843"/>
    <n v="27210.562623970003"/>
    <n v="15440.995360890003"/>
    <n v="1409.6368666600001"/>
    <n v="-4845.6696877699869"/>
    <n v="1013.485576"/>
    <n v="0"/>
    <n v="196414.20250771"/>
    <n v="56102.239892260004"/>
    <s v="Si"/>
    <n v="42.416177279574512"/>
    <n v="80"/>
    <n v="23488"/>
    <n v="18969.167136730004"/>
    <n v="121451.88407468003"/>
    <n v="113787.42852289998"/>
    <n v="100699.64307233"/>
    <n v="128375.78164999001"/>
    <n v="-2422.5472451099868"/>
    <n v="128375.78164999001"/>
    <n v="78.441308616045987"/>
    <n v="21.558691383954013"/>
    <n v="11.286958612612155"/>
    <n v="13.423293120053795"/>
    <n v="28.563229733887386"/>
    <n v="71.436770266112617"/>
    <n v="56.746328895411764"/>
    <n v="80"/>
    <n v="-1.8870749715977875"/>
    <n v="100"/>
    <n v="57.283750954024086"/>
    <n v="45.827000763219274"/>
    <n v="37.583822720425488"/>
    <n v="100"/>
    <n v="80.761099866868207"/>
    <n v="80"/>
    <n v="93.689306995791654"/>
    <n v="100"/>
    <n v="0"/>
    <n v="0"/>
    <n v="93.333333333333329"/>
    <n v="93.333333333333329"/>
    <n v="18.666666666666668"/>
    <n v="64.493667429885946"/>
    <n v="64.493667429885946"/>
    <s v="3. Vulnerable (&gt;=60 y &lt;70)"/>
  </r>
  <r>
    <s v="63001"/>
    <x v="2"/>
    <x v="18"/>
    <x v="780"/>
    <s v="Ciudades y aglomeraciones"/>
    <n v="1"/>
    <s v="G1"/>
    <n v="1"/>
    <n v="1968.647381"/>
    <n v="273359.15689599997"/>
    <n v="430176.53962399997"/>
    <n v="111647.37723600001"/>
    <n v="13946.683444"/>
    <n v="336667.49424600002"/>
    <n v="21453.882941"/>
    <n v="129243.10571100001"/>
    <n v="64361.631469620006"/>
    <n v="2956.6017799199999"/>
    <n v="28627.571136619954"/>
    <n v="34869.221852000002"/>
    <n v="0"/>
    <n v="1029643.97722917"/>
    <n v="368380.39573499002"/>
    <s v="Si"/>
    <n v="55.660655910576821"/>
    <n v="65"/>
    <n v="137719.18772700001"/>
    <n v="125060.24198000001"/>
    <n v="336667.49424600002"/>
    <n v="335004.503211"/>
    <n v="275327.80427699996"/>
    <n v="430176.53962399997"/>
    <n v="66453.394768539962"/>
    <n v="430176.53962399997"/>
    <n v="64.003444845609877"/>
    <n v="35.996555154390123"/>
    <n v="6.3724248131076875"/>
    <n v="7.4968969670064567"/>
    <n v="35.777453554996981"/>
    <n v="64.222546445003019"/>
    <n v="49.798889554340171"/>
    <n v="70"/>
    <n v="15.447935590960913"/>
    <n v="40"/>
    <n v="43.543199713279918"/>
    <n v="34.834559770623933"/>
    <n v="9.3393440894231787"/>
    <n v="59.363959659156563"/>
    <n v="90.808146667192261"/>
    <n v="100"/>
    <n v="99.506043481054078"/>
    <n v="100"/>
    <n v="0"/>
    <n v="0"/>
    <n v="86.45465321971885"/>
    <n v="86.45465321971885"/>
    <n v="17.290930643943771"/>
    <n v="52.125490414567707"/>
    <n v="52.125490414567707"/>
    <s v="2. Riesgo (&gt;=40 y &lt;60)"/>
  </r>
  <r>
    <s v="63111"/>
    <x v="2"/>
    <x v="18"/>
    <x v="203"/>
    <s v="Intermedio"/>
    <n v="6"/>
    <s v="G2"/>
    <n v="0"/>
    <n v="829.03838800000005"/>
    <n v="3172.8159093000004"/>
    <n v="5276.627786680001"/>
    <n v="818.10736399999996"/>
    <n v="48.698541920000004"/>
    <n v="3792.4835731399999"/>
    <n v="568.75009899999998"/>
    <n v="1700.8917429200001"/>
    <n v="498.79730071000017"/>
    <n v="10.720834999999999"/>
    <n v="282.04977133000102"/>
    <n v="373.88409310000003"/>
    <n v="0"/>
    <n v="25355.96065547"/>
    <n v="4215.4791539999997"/>
    <s v="Si"/>
    <n v="62.656826568265686"/>
    <n v="80"/>
    <n v="833.68145300000003"/>
    <n v="866.80590591999999"/>
    <n v="3792.4835731399994"/>
    <n v="3779.9166481399993"/>
    <n v="4001.8542973000003"/>
    <n v="5276.627786680001"/>
    <n v="666.65469943000107"/>
    <n v="5276.627786680001"/>
    <n v="75.841132994107312"/>
    <n v="24.158867005892688"/>
    <n v="14.996771588626853"/>
    <n v="17.835279440441269"/>
    <n v="16.625199933375828"/>
    <n v="83.374800066624175"/>
    <n v="29.325634790471241"/>
    <n v="40"/>
    <n v="12.634105083418307"/>
    <n v="60"/>
    <n v="45.073789302591628"/>
    <n v="36.059031442073305"/>
    <n v="17.343173431734314"/>
    <n v="75.434046278416304"/>
    <n v="103.9732745403897"/>
    <n v="100"/>
    <n v="99.66863600704815"/>
    <n v="100"/>
    <n v="0"/>
    <n v="0"/>
    <n v="91.811348759472097"/>
    <n v="91.811348759472097"/>
    <n v="18.36226975189442"/>
    <n v="54.421301193967722"/>
    <n v="54.421301193967722"/>
    <s v="2. Riesgo (&gt;=40 y &lt;60)"/>
  </r>
  <r>
    <s v="63130"/>
    <x v="2"/>
    <x v="18"/>
    <x v="781"/>
    <s v="Ciudades y aglomeraciones"/>
    <n v="5"/>
    <s v="G2"/>
    <n v="0"/>
    <n v="1635.7404160000001"/>
    <n v="38496.621873999997"/>
    <n v="62902.508417000005"/>
    <n v="16875.306895000002"/>
    <n v="1264.0340430000001"/>
    <n v="47754.655131"/>
    <n v="4706.6403110000001"/>
    <n v="20089.251411000001"/>
    <n v="9181.1215540000012"/>
    <n v="283.73611399999999"/>
    <n v="4239.7234290000051"/>
    <n v="4281.4361799999997"/>
    <n v="0"/>
    <n v="367196.73620121001"/>
    <n v="67732.938872690007"/>
    <s v="Si"/>
    <n v="70.096110418298167"/>
    <n v="80"/>
    <n v="18906.890631999999"/>
    <n v="14615.216323000001"/>
    <n v="47754.655131"/>
    <n v="46281.357472000003"/>
    <n v="40132.362289999997"/>
    <n v="62902.508417000005"/>
    <n v="8804.8957230000051"/>
    <n v="62902.508417000005"/>
    <n v="63.800893318832806"/>
    <n v="36.199106681167194"/>
    <n v="9.8558775015520492"/>
    <n v="11.721344712901242"/>
    <n v="18.445953407269638"/>
    <n v="81.554046592730359"/>
    <n v="45.701660884052743"/>
    <n v="70"/>
    <n v="13.997686172751097"/>
    <n v="60"/>
    <n v="51.894899597359768"/>
    <n v="41.515919677887815"/>
    <n v="9.9038895817018329"/>
    <n v="39.608620814454042"/>
    <n v="77.301004207765828"/>
    <n v="70"/>
    <n v="96.91486064560938"/>
    <n v="100"/>
    <n v="0"/>
    <n v="0"/>
    <n v="69.869540271484681"/>
    <n v="69.869540271484681"/>
    <n v="13.973908054296936"/>
    <n v="55.48982773218475"/>
    <n v="55.48982773218475"/>
    <s v="2. Riesgo (&gt;=40 y &lt;60)"/>
  </r>
  <r>
    <s v="63190"/>
    <x v="2"/>
    <x v="18"/>
    <x v="782"/>
    <s v="Ciudades y aglomeraciones"/>
    <n v="6"/>
    <s v="G2"/>
    <n v="0"/>
    <n v="827.85836099999995"/>
    <n v="16163.453501"/>
    <n v="25120.138745"/>
    <n v="5791.3474960000003"/>
    <n v="292.21158600000001"/>
    <n v="21761.465843999998"/>
    <n v="3193.0264860000002"/>
    <n v="7073.761770000001"/>
    <n v="3429.3473660000009"/>
    <n v="21.142205000000001"/>
    <n v="-285.74150299999746"/>
    <n v="4360.5705950000001"/>
    <n v="0"/>
    <n v="99970.524858000004"/>
    <n v="7805.5575049999998"/>
    <s v="Si"/>
    <n v="77.489177489177493"/>
    <n v="80"/>
    <n v="6855.7103850000003"/>
    <n v="4365.282107"/>
    <n v="21761.465843999998"/>
    <n v="20599.821110000001"/>
    <n v="16991.311861999999"/>
    <n v="25120.138745"/>
    <n v="4095.9712970000028"/>
    <n v="25120.138745"/>
    <n v="67.640199102729909"/>
    <n v="32.359800897270091"/>
    <n v="14.672846530144803"/>
    <n v="17.450043598070369"/>
    <n v="7.8078588824927735"/>
    <n v="92.192141117507219"/>
    <n v="48.479825551150846"/>
    <n v="70"/>
    <n v="16.30552816040986"/>
    <n v="40"/>
    <n v="50.40039712256953"/>
    <n v="40.320317698055625"/>
    <n v="2.5108225108225071"/>
    <n v="10.920809978853697"/>
    <n v="63.673665628452589"/>
    <n v="60"/>
    <n v="94.661918722169702"/>
    <n v="100"/>
    <n v="0"/>
    <n v="0"/>
    <n v="56.973603326284568"/>
    <n v="56.973603326284568"/>
    <n v="11.394720665256914"/>
    <n v="51.715038363312537"/>
    <n v="51.715038363312537"/>
    <s v="2. Riesgo (&gt;=40 y &lt;60)"/>
  </r>
  <r>
    <s v="63212"/>
    <x v="2"/>
    <x v="18"/>
    <x v="158"/>
    <s v="Intermedio"/>
    <n v="6"/>
    <s v="G3"/>
    <n v="0"/>
    <n v="927.902783"/>
    <n v="5442.2205960000001"/>
    <n v="7948.7365235100006"/>
    <n v="946.82367899999997"/>
    <n v="101.88159345"/>
    <n v="8359.5574562199999"/>
    <n v="2462.5103928100002"/>
    <n v="1983.92151745"/>
    <n v="883.98638787999994"/>
    <n v="0.139096"/>
    <n v="502.96123972000078"/>
    <n v="900.86707362000004"/>
    <n v="0"/>
    <n v="55055.763820970002"/>
    <n v="2334.54710854"/>
    <s v="Si"/>
    <n v="55.639097744360903"/>
    <n v="80"/>
    <n v="861.55"/>
    <n v="1048.7052724499999"/>
    <n v="6345.8401542199999"/>
    <n v="6330.1041572200002"/>
    <n v="6370.1233790000006"/>
    <n v="7948.7365235100006"/>
    <n v="1403.9674093400008"/>
    <n v="7948.7365235100006"/>
    <n v="80.140074591214187"/>
    <n v="19.859925408785813"/>
    <n v="29.457425296811"/>
    <n v="50.555788501703347"/>
    <n v="4.2403318862879935"/>
    <n v="95.75966811371201"/>
    <n v="44.557528113118956"/>
    <n v="50"/>
    <n v="17.662774520044572"/>
    <n v="40"/>
    <n v="51.235076404840243"/>
    <n v="40.9880611238722"/>
    <n v="24.360902255639097"/>
    <n v="100"/>
    <n v="121.72308890372004"/>
    <n v="70"/>
    <n v="99.752026577764724"/>
    <n v="100"/>
    <n v="9.629838122743184E-2"/>
    <n v="0"/>
    <n v="90"/>
    <n v="90.096298381227427"/>
    <n v="18.019259676245486"/>
    <n v="58.9880611238722"/>
    <n v="59.007320800117682"/>
    <s v="2. Riesgo (&gt;=40 y &lt;60)"/>
  </r>
  <r>
    <s v="63272"/>
    <x v="2"/>
    <x v="18"/>
    <x v="783"/>
    <s v="Intermedio"/>
    <n v="6"/>
    <s v="G1"/>
    <n v="0"/>
    <n v="978.66212900000005"/>
    <n v="9022.3018015599991"/>
    <n v="18046.119214959999"/>
    <n v="3732.0488059999998"/>
    <n v="565.22551399999998"/>
    <n v="16956.368190000001"/>
    <n v="6456.9353510000001"/>
    <n v="5324.5770490499999"/>
    <n v="1990.4719240499999"/>
    <n v="0"/>
    <n v="2773.3305119599991"/>
    <n v="2718.30665314"/>
    <n v="0"/>
    <n v="43113.774254919997"/>
    <n v="8565.6948848100001"/>
    <s v="Si"/>
    <n v="60.628571428571426"/>
    <n v="80"/>
    <n v="4700.5396790000004"/>
    <n v="4259.982696"/>
    <n v="11938.683578"/>
    <n v="11918.201599"/>
    <n v="10000.963930559999"/>
    <n v="18046.119214959999"/>
    <n v="5491.637165099999"/>
    <n v="18046.119214959999"/>
    <n v="55.418917560232721"/>
    <n v="44.581082439767279"/>
    <n v="38.0797071557338"/>
    <n v="44.799216852759194"/>
    <n v="19.867652583982515"/>
    <n v="80.132347416017481"/>
    <n v="37.382723655114269"/>
    <n v="50"/>
    <n v="30.431125383165501"/>
    <n v="0"/>
    <n v="43.902529341708792"/>
    <n v="35.122023473367037"/>
    <n v="19.371428571428574"/>
    <n v="84.255931885128618"/>
    <n v="90.627523367833263"/>
    <n v="100"/>
    <n v="99.828440222356321"/>
    <n v="100"/>
    <n v="0"/>
    <n v="0"/>
    <n v="94.751977295042877"/>
    <n v="94.751977295042877"/>
    <n v="18.950395459008575"/>
    <n v="54.072418932375612"/>
    <n v="54.072418932375612"/>
    <s v="2. Riesgo (&gt;=40 y &lt;60)"/>
  </r>
  <r>
    <s v="63302"/>
    <x v="2"/>
    <x v="18"/>
    <x v="784"/>
    <s v="Rural"/>
    <n v="6"/>
    <s v="G3"/>
    <n v="0"/>
    <n v="1038.4868019999999"/>
    <n v="7567.5281240000004"/>
    <n v="14180.846951399999"/>
    <n v="1470.3640439999999"/>
    <n v="73.799334999999999"/>
    <n v="8840.35616734"/>
    <n v="1303.4095923100001"/>
    <n v="2593.6699409999997"/>
    <n v="779.58234534999951"/>
    <n v="69.929796999999994"/>
    <n v="3570.4201884099984"/>
    <n v="432.59044999999998"/>
    <n v="0"/>
    <n v="39491.778602260005"/>
    <n v="8668.0677579900002"/>
    <s v="Si"/>
    <n v="55.065856129685919"/>
    <n v="80"/>
    <n v="1122.079565"/>
    <n v="1544.1633790000001"/>
    <n v="8796.3391673400019"/>
    <n v="8724.2414973400009"/>
    <n v="8606.0149259999998"/>
    <n v="14180.846951399999"/>
    <n v="4072.9404354099984"/>
    <n v="14180.846951399999"/>
    <n v="60.687594721910273"/>
    <n v="39.312405278089727"/>
    <n v="14.743858365405506"/>
    <n v="25.303887821492822"/>
    <n v="21.949043737153815"/>
    <n v="78.050956262846185"/>
    <n v="30.057114555193884"/>
    <n v="40"/>
    <n v="28.721418751423013"/>
    <n v="20"/>
    <n v="40.533449872485747"/>
    <n v="32.426759897988596"/>
    <n v="24.934143870314081"/>
    <n v="100"/>
    <n v="137.61621075418125"/>
    <n v="60"/>
    <n v="99.180367325219876"/>
    <n v="100"/>
    <n v="0.12001413476451139"/>
    <n v="0"/>
    <n v="86.666666666666671"/>
    <n v="86.786680801431189"/>
    <n v="17.357336160286238"/>
    <n v="49.760093231321932"/>
    <n v="49.784096058274834"/>
    <s v="2. Riesgo (&gt;=40 y &lt;60)"/>
  </r>
  <r>
    <s v="63401"/>
    <x v="2"/>
    <x v="18"/>
    <x v="785"/>
    <s v="Ciudades y aglomeraciones"/>
    <n v="6"/>
    <s v="G1"/>
    <n v="0"/>
    <n v="1107.516768"/>
    <n v="23986.39849"/>
    <n v="41115.971595100003"/>
    <n v="11925.35726049"/>
    <n v="860.11223239999993"/>
    <n v="31796.754333969999"/>
    <n v="4626.5243091599996"/>
    <n v="14027.13831729"/>
    <n v="6277.7444297000011"/>
    <n v="159.14804259000002"/>
    <n v="1569.8233735400063"/>
    <n v="4995.7248553999998"/>
    <n v="0"/>
    <n v="94368.691823870002"/>
    <n v="9578.0138755200005"/>
    <s v="Si"/>
    <n v="54.00466957669272"/>
    <n v="80"/>
    <n v="9598.5050090000004"/>
    <n v="12785.469492889999"/>
    <n v="31796.754333969999"/>
    <n v="30418.300287399998"/>
    <n v="25093.915258000001"/>
    <n v="41115.971595100003"/>
    <n v="6724.696271530006"/>
    <n v="41115.971595100003"/>
    <n v="61.032037635201029"/>
    <n v="38.967962364798971"/>
    <n v="14.550303658563232"/>
    <n v="17.117836705194289"/>
    <n v="10.149567288054001"/>
    <n v="89.850432711945999"/>
    <n v="44.754277655920639"/>
    <n v="50"/>
    <n v="16.355435638863565"/>
    <n v="40"/>
    <n v="47.187246356387853"/>
    <n v="37.749797085110281"/>
    <n v="25.99533042330728"/>
    <n v="100"/>
    <n v="133.20271730755732"/>
    <n v="60"/>
    <n v="95.664796374838389"/>
    <n v="100"/>
    <n v="0.13151578219213544"/>
    <n v="0"/>
    <n v="86.666666666666671"/>
    <n v="86.79818244885881"/>
    <n v="17.359636489771763"/>
    <n v="55.083130418443616"/>
    <n v="55.109433574882047"/>
    <s v="2. Riesgo (&gt;=40 y &lt;60)"/>
  </r>
  <r>
    <s v="63470"/>
    <x v="2"/>
    <x v="18"/>
    <x v="786"/>
    <s v="Intermedio"/>
    <n v="6"/>
    <s v="G2"/>
    <n v="0"/>
    <n v="1063.847906"/>
    <n v="30062.311731900001"/>
    <n v="45942.302249319997"/>
    <n v="7902.5734616199998"/>
    <n v="879.30336321000004"/>
    <n v="37593.276345860002"/>
    <n v="1713.5484080000001"/>
    <n v="10038.46637584"/>
    <n v="5464.2589169000003"/>
    <n v="197.38527500000001"/>
    <n v="3998.1321395199993"/>
    <n v="3695.7888109899995"/>
    <n v="0"/>
    <n v="127016.53349"/>
    <n v="21423.106618999998"/>
    <s v="Si"/>
    <n v="42.93403429715859"/>
    <n v="80"/>
    <n v="8490.1209209999997"/>
    <n v="7923.8377608299998"/>
    <n v="37369.962650860005"/>
    <n v="36424.057376760007"/>
    <n v="31126.1596379"/>
    <n v="45942.302249319997"/>
    <n v="7891.3062255099985"/>
    <n v="45942.302249319997"/>
    <n v="67.750543864746575"/>
    <n v="32.249456135253425"/>
    <n v="4.5581246822843262"/>
    <n v="5.4208618803373518"/>
    <n v="16.866392138379872"/>
    <n v="83.133607861620135"/>
    <n v="54.433204359293995"/>
    <n v="70"/>
    <n v="17.176558072090955"/>
    <n v="40"/>
    <n v="46.160785175442186"/>
    <n v="36.928628140353752"/>
    <n v="37.06596570284141"/>
    <n v="100"/>
    <n v="93.330093111285152"/>
    <n v="100"/>
    <n v="97.468808617933604"/>
    <n v="100"/>
    <n v="0"/>
    <n v="0"/>
    <n v="100"/>
    <n v="100"/>
    <n v="20"/>
    <n v="56.928628140353752"/>
    <n v="56.928628140353752"/>
    <s v="2. Riesgo (&gt;=40 y &lt;60)"/>
  </r>
  <r>
    <s v="63548"/>
    <x v="2"/>
    <x v="18"/>
    <x v="787"/>
    <s v="Rural"/>
    <n v="6"/>
    <s v="G2"/>
    <n v="0"/>
    <n v="920.680924"/>
    <n v="5853.4654632199999"/>
    <n v="8979.7615467699998"/>
    <n v="1397.8588976000001"/>
    <n v="37.031171000000001"/>
    <n v="10209.36534738"/>
    <n v="3871.54995891"/>
    <n v="2368.8893216000001"/>
    <n v="1214.53627112"/>
    <n v="65.439950999999994"/>
    <n v="738.55347690999952"/>
    <n v="963.49977256"/>
    <n v="0"/>
    <n v="58643.264841830001"/>
    <n v="11465.244207360001"/>
    <s v="Si"/>
    <n v="41.843501326259947"/>
    <n v="80"/>
    <n v="1151.2094733600002"/>
    <n v="1434.8900685999999"/>
    <n v="7086.8550193799992"/>
    <n v="7016.5995543799991"/>
    <n v="6774.1463872200002"/>
    <n v="8979.7615467699998"/>
    <n v="1767.4932004699995"/>
    <n v="8979.7615467699998"/>
    <n v="75.437931752838651"/>
    <n v="24.562068247161349"/>
    <n v="37.921553663505094"/>
    <n v="45.099140332124669"/>
    <n v="19.5508286216389"/>
    <n v="80.4491713783611"/>
    <n v="51.270283505675792"/>
    <n v="70"/>
    <n v="19.683075004433306"/>
    <n v="40"/>
    <n v="52.022075991529427"/>
    <n v="41.617660793223543"/>
    <n v="38.156498673740053"/>
    <n v="100"/>
    <n v="124.64196150262991"/>
    <n v="70"/>
    <n v="99.008651019276158"/>
    <n v="100"/>
    <n v="0.22784749605705634"/>
    <n v="0"/>
    <n v="90"/>
    <n v="90.227847496057052"/>
    <n v="18.04556949921141"/>
    <n v="59.617660793223543"/>
    <n v="59.663230292434953"/>
    <s v="2. Riesgo (&gt;=40 y &lt;60)"/>
  </r>
  <r>
    <s v="63594"/>
    <x v="2"/>
    <x v="18"/>
    <x v="788"/>
    <s v="Intermedio"/>
    <n v="6"/>
    <s v="G1"/>
    <n v="0"/>
    <n v="972.32780300000002"/>
    <n v="24767.876896999998"/>
    <n v="39176.196271000001"/>
    <n v="9385.8800220000012"/>
    <n v="624.92443400000002"/>
    <n v="30952.616111360003"/>
    <n v="3889.2981132300001"/>
    <n v="11140.207146000001"/>
    <n v="6024.7013881900011"/>
    <n v="325.14091543000001"/>
    <n v="3108.0744018299956"/>
    <n v="3980.203438"/>
    <n v="0"/>
    <n v="97542.530916500007"/>
    <n v="22230.55920471"/>
    <s v="Si"/>
    <n v="52.627551020408163"/>
    <n v="80"/>
    <n v="8456.6314299999995"/>
    <n v="8247.626507609999"/>
    <n v="30952.616111359999"/>
    <n v="30660.927325790002"/>
    <n v="25740.204699999998"/>
    <n v="39176.196271000001"/>
    <n v="7413.418755259996"/>
    <n v="39176.196271000001"/>
    <n v="65.703685273432399"/>
    <n v="34.296314726567601"/>
    <n v="12.565329209128071"/>
    <n v="14.78259551114424"/>
    <n v="22.790631938533743"/>
    <n v="77.20936806146625"/>
    <n v="54.080694454171152"/>
    <n v="70"/>
    <n v="18.923273469373914"/>
    <n v="40"/>
    <n v="47.257655659835613"/>
    <n v="37.806124527868491"/>
    <n v="27.372448979591837"/>
    <n v="100"/>
    <n v="97.528508554262473"/>
    <n v="100"/>
    <n v="99.057628006238403"/>
    <n v="100"/>
    <n v="7.7439503354053696E-2"/>
    <n v="0"/>
    <n v="100"/>
    <n v="100.07743950335406"/>
    <n v="20"/>
    <n v="57.806124527868491"/>
    <n v="57.806124527868491"/>
    <s v="2. Riesgo (&gt;=40 y &lt;60)"/>
  </r>
  <r>
    <s v="63690"/>
    <x v="2"/>
    <x v="18"/>
    <x v="789"/>
    <s v="Rural"/>
    <n v="6"/>
    <s v="G2"/>
    <n v="0"/>
    <n v="837.02293199999997"/>
    <n v="4742.0303910000002"/>
    <n v="10244.198678000001"/>
    <n v="3912.5415980000002"/>
    <n v="178.08199099999999"/>
    <n v="6916.2396699999999"/>
    <n v="901.02959799999996"/>
    <n v="4959.6662000000006"/>
    <n v="2563.8121610000007"/>
    <n v="141.60375300000001"/>
    <n v="932.10496899999998"/>
    <n v="2515.2049440000001"/>
    <n v="0"/>
    <n v="111182.705512"/>
    <n v="15499.07811"/>
    <s v="Si"/>
    <n v="49.1316385602819"/>
    <n v="80"/>
    <n v="3735.431548"/>
    <n v="4090.6235889999998"/>
    <n v="6916.2396699999999"/>
    <n v="6916.2396699999999"/>
    <n v="5579.0533230000001"/>
    <n v="10244.198678000001"/>
    <n v="3588.9136660000004"/>
    <n v="10244.198678000001"/>
    <n v="54.460612277867419"/>
    <n v="45.539387722132581"/>
    <n v="13.027738207342951"/>
    <n v="15.493558065596295"/>
    <n v="13.940187944362604"/>
    <n v="86.059812055637394"/>
    <n v="51.693240182171948"/>
    <n v="70"/>
    <n v="35.033620284106718"/>
    <n v="0"/>
    <n v="43.418551568673251"/>
    <n v="34.734841254938601"/>
    <n v="30.8683614397181"/>
    <n v="100"/>
    <n v="109.50872841426245"/>
    <n v="100"/>
    <n v="100"/>
    <n v="100"/>
    <n v="0"/>
    <n v="0"/>
    <n v="100"/>
    <n v="100"/>
    <n v="20"/>
    <n v="54.734841254938601"/>
    <n v="54.734841254938601"/>
    <s v="2. Riesgo (&gt;=40 y &lt;60)"/>
  </r>
  <r>
    <s v="66001"/>
    <x v="2"/>
    <x v="19"/>
    <x v="790"/>
    <s v="Ciudades y aglomeraciones"/>
    <n v="1"/>
    <s v="C"/>
    <n v="1"/>
    <n v="0"/>
    <n v="439229.09304800001"/>
    <n v="822398.075832"/>
    <n v="310072.21971400001"/>
    <n v="18423.611743000001"/>
    <n v="663833.91162399994"/>
    <n v="79417.468208000006"/>
    <n v="328495.83145699999"/>
    <n v="189135.77764499997"/>
    <n v="2494.7086920000002"/>
    <n v="19204.110396000091"/>
    <n v="115658.853781"/>
    <n v="0"/>
    <n v="2466183.5304729999"/>
    <n v="1039888.604998"/>
    <s v="Si"/>
    <n v="49.1316385602819"/>
    <n v="65"/>
    <n v="314590.91298000002"/>
    <n v="328495.83145699999"/>
    <n v="663833.91162399994"/>
    <n v="624763.33443599998"/>
    <n v="439229.09304800001"/>
    <n v="822398.075832"/>
    <n v="137357.67286900009"/>
    <n v="822398.075832"/>
    <n v="53.408331798884952"/>
    <n v="46.591668201115048"/>
    <n v="11.963454535444493"/>
    <n v="49.551207966657593"/>
    <n v="42.165905016750933"/>
    <n v="57.834094983249067"/>
    <n v="57.576309813769363"/>
    <n v="80"/>
    <n v="16.7020907399423"/>
    <n v="40"/>
    <n v="54.795394230204337"/>
    <n v="43.83631538416347"/>
    <n v="15.8683614397181"/>
    <n v="100"/>
    <n v="104.42000003918866"/>
    <n v="100"/>
    <n v="94.114404747353461"/>
    <n v="100"/>
    <n v="0"/>
    <n v="0"/>
    <n v="100"/>
    <n v="100"/>
    <n v="20"/>
    <n v="63.83631538416347"/>
    <n v="63.83631538416347"/>
    <s v="3. Vulnerable (&gt;=60 y &lt;70)"/>
  </r>
  <r>
    <s v="66045"/>
    <x v="2"/>
    <x v="19"/>
    <x v="791"/>
    <s v="Intermedio"/>
    <n v="6"/>
    <s v="G3"/>
    <n v="0"/>
    <n v="1283.0655710000001"/>
    <n v="12138.547486290001"/>
    <n v="15890.453468850003"/>
    <n v="2061.13863326"/>
    <n v="307.55861093999999"/>
    <n v="13157.664667999999"/>
    <n v="1816.793469"/>
    <n v="3664.2100417800002"/>
    <n v="1786.6957431300002"/>
    <n v="0"/>
    <n v="855.27450220000355"/>
    <n v="1509.5208707000002"/>
    <n v="0"/>
    <n v="34245.859415320003"/>
    <n v="4619.3217029300004"/>
    <s v="Si"/>
    <n v="55.34412382779243"/>
    <n v="80"/>
    <n v="1912.697359"/>
    <n v="2368.6972442000001"/>
    <n v="13157.664667999999"/>
    <n v="13087.960782"/>
    <n v="13421.61305729"/>
    <n v="15890.453468850003"/>
    <n v="2364.7953729000037"/>
    <n v="15890.453468850003"/>
    <n v="84.463373456272578"/>
    <n v="15.536626543727422"/>
    <n v="13.80787179824182"/>
    <n v="23.697517323963787"/>
    <n v="13.488701354837458"/>
    <n v="86.51129864516254"/>
    <n v="48.760734858476042"/>
    <n v="70"/>
    <n v="14.881862103782646"/>
    <n v="60"/>
    <n v="51.149088502570748"/>
    <n v="40.919270802056602"/>
    <n v="24.65587617220757"/>
    <n v="100"/>
    <n v="123.84067103215989"/>
    <n v="70"/>
    <n v="99.470241203444544"/>
    <n v="100"/>
    <n v="0.19511175736486031"/>
    <n v="0"/>
    <n v="90"/>
    <n v="90.195111757364856"/>
    <n v="18.039022351472973"/>
    <n v="58.919270802056602"/>
    <n v="58.958293153529574"/>
    <s v="2. Riesgo (&gt;=40 y &lt;60)"/>
  </r>
  <r>
    <s v="66075"/>
    <x v="2"/>
    <x v="19"/>
    <x v="358"/>
    <s v="Rural disperso"/>
    <n v="6"/>
    <s v="G1"/>
    <n v="0"/>
    <n v="1060.035525"/>
    <n v="6258.8452960000004"/>
    <n v="12429.463838"/>
    <n v="4410.4311129999996"/>
    <n v="97.206976999999995"/>
    <n v="10366.144764000001"/>
    <n v="2877.0086080000001"/>
    <n v="5571.464281999999"/>
    <n v="2757.4222809999987"/>
    <n v="27.319666999999999"/>
    <n v="1343.5944209999998"/>
    <n v="971.32013300000006"/>
    <n v="0"/>
    <n v="53258.473080000003"/>
    <n v="56516.810516999998"/>
    <s v="Si"/>
    <n v="46.629047354701228"/>
    <n v="80"/>
    <n v="3264"/>
    <n v="4507.6380900000004"/>
    <n v="8271.8274160000001"/>
    <n v="8047.4464699999999"/>
    <n v="7318.8808210000007"/>
    <n v="12429.463838"/>
    <n v="2342.2342209999997"/>
    <n v="12429.463838"/>
    <n v="58.883318833305907"/>
    <n v="41.116681166694093"/>
    <n v="27.753891861431466"/>
    <n v="32.651317798306145"/>
    <n v="106.11797005915963"/>
    <n v="0"/>
    <n v="49.491877564548645"/>
    <n v="70"/>
    <n v="18.844209625834388"/>
    <n v="40"/>
    <n v="36.753599793000049"/>
    <n v="29.402879834400039"/>
    <n v="33.370952645298772"/>
    <n v="100"/>
    <n v="138.10165716911766"/>
    <n v="60"/>
    <n v="97.287407791342631"/>
    <n v="100"/>
    <n v="0.10443902669782656"/>
    <n v="0"/>
    <n v="86.666666666666671"/>
    <n v="86.771105693364504"/>
    <n v="17.354221138672902"/>
    <n v="46.736213167733375"/>
    <n v="46.757100973072937"/>
    <s v="2. Riesgo (&gt;=40 y &lt;60)"/>
  </r>
  <r>
    <s v="66088"/>
    <x v="2"/>
    <x v="19"/>
    <x v="792"/>
    <s v="Intermedio"/>
    <n v="6"/>
    <s v="G3"/>
    <n v="0"/>
    <n v="1650.5046870000001"/>
    <n v="24089.305238910001"/>
    <n v="33354.957780870005"/>
    <n v="4031.9183266099999"/>
    <n v="403.950513"/>
    <n v="26464.444067650002"/>
    <n v="3425.7013139999999"/>
    <n v="6184.57264571"/>
    <n v="2581.91766074"/>
    <n v="29.653355000000001"/>
    <n v="3287.8587282500048"/>
    <n v="2025.2745170999999"/>
    <n v="0"/>
    <n v="102019.89877068"/>
    <n v="27808.585879240003"/>
    <s v="Si"/>
    <n v="59.764683805348632"/>
    <n v="80"/>
    <n v="4448.7982570000004"/>
    <n v="4435.8688396100006"/>
    <n v="26464.444067650002"/>
    <n v="25616.624363299998"/>
    <n v="25739.809925910002"/>
    <n v="33354.957780870005"/>
    <n v="5342.7866003500048"/>
    <n v="33354.957780870005"/>
    <n v="77.169367429607419"/>
    <n v="22.830632570392581"/>
    <n v="12.944542894016653"/>
    <n v="22.215844263618632"/>
    <n v="27.258001835257701"/>
    <n v="72.741998164742299"/>
    <n v="41.747713361099848"/>
    <n v="50"/>
    <n v="16.017968409524542"/>
    <n v="40"/>
    <n v="41.557694999750709"/>
    <n v="33.246155999800571"/>
    <n v="20.235316194651368"/>
    <n v="88.013406790516953"/>
    <n v="99.709372809395077"/>
    <n v="100"/>
    <n v="96.796381959950665"/>
    <n v="100"/>
    <n v="0"/>
    <n v="0"/>
    <n v="96.004468930172322"/>
    <n v="96.004468930172322"/>
    <n v="19.200893786034467"/>
    <n v="52.447049785835034"/>
    <n v="52.447049785835034"/>
    <s v="2. Riesgo (&gt;=40 y &lt;60)"/>
  </r>
  <r>
    <s v="66170"/>
    <x v="2"/>
    <x v="19"/>
    <x v="793"/>
    <s v="Ciudades y aglomeraciones"/>
    <n v="2"/>
    <s v="G1"/>
    <n v="0"/>
    <n v="305.31647800000002"/>
    <n v="183661.063326"/>
    <n v="274954.12596899999"/>
    <n v="72186.454496999999"/>
    <n v="4473.5680149999998"/>
    <n v="231799.30638699999"/>
    <n v="20971.775834"/>
    <n v="77499.473465999996"/>
    <n v="31665.256151999994"/>
    <n v="3142.963561"/>
    <n v="-2679.3977319999831"/>
    <n v="49063.656084000002"/>
    <n v="0"/>
    <n v="750139.23209188005"/>
    <n v="213088.39834227"/>
    <s v="Si"/>
    <n v="53.826400696323624"/>
    <n v="70"/>
    <n v="68032.560553999996"/>
    <n v="68652.475105000005"/>
    <n v="231799.30638699999"/>
    <n v="223765.41389200001"/>
    <n v="183966.379804"/>
    <n v="274954.12596899999"/>
    <n v="49527.221913000016"/>
    <n v="274954.12596899999"/>
    <n v="66.908026622863446"/>
    <n v="33.091973377136554"/>
    <n v="9.0473850680927494"/>
    <n v="10.643878219921465"/>
    <n v="28.406512981335453"/>
    <n v="71.593487018664547"/>
    <n v="40.858672628133334"/>
    <n v="50"/>
    <n v="18.012903693827102"/>
    <n v="40"/>
    <n v="41.065867723144507"/>
    <n v="32.852694178515605"/>
    <n v="16.173599303676376"/>
    <n v="100"/>
    <n v="100.91120273285607"/>
    <n v="100"/>
    <n v="96.534117111814382"/>
    <n v="100"/>
    <n v="0"/>
    <n v="0"/>
    <n v="100"/>
    <n v="100"/>
    <n v="20"/>
    <n v="52.852694178515605"/>
    <n v="52.852694178515605"/>
    <s v="2. Riesgo (&gt;=40 y &lt;60)"/>
  </r>
  <r>
    <s v="66318"/>
    <x v="2"/>
    <x v="19"/>
    <x v="794"/>
    <s v="Intermedio"/>
    <n v="6"/>
    <s v="G4"/>
    <n v="0"/>
    <n v="1349.6480943199999"/>
    <n v="11619.709812540001"/>
    <n v="17678.58680614"/>
    <n v="1685.73492334"/>
    <n v="80.024774919999999"/>
    <n v="15960.034019000001"/>
    <n v="4410.1581619999997"/>
    <n v="3122.8589694900002"/>
    <n v="1720.84605962"/>
    <n v="23.099028000000001"/>
    <n v="2342.4336502699989"/>
    <n v="649.25476345000004"/>
    <n v="0"/>
    <n v="39055.503213000004"/>
    <n v="7328.2200480000001"/>
    <s v="Si"/>
    <n v="51.485586864021158"/>
    <n v="80"/>
    <n v="1302.2073310000001"/>
    <n v="1765.7596982600001"/>
    <n v="13934.140246000001"/>
    <n v="12604.949773"/>
    <n v="12969.357906860001"/>
    <n v="17678.58680614"/>
    <n v="3014.7874417199992"/>
    <n v="17678.58680614"/>
    <n v="73.361960710318641"/>
    <n v="26.638039289681359"/>
    <n v="27.632511038195926"/>
    <n v="44.857842906996943"/>
    <n v="18.763604217396772"/>
    <n v="81.236395782603225"/>
    <n v="55.104827865506671"/>
    <n v="80"/>
    <n v="17.053328270973136"/>
    <n v="40"/>
    <n v="54.546455595856308"/>
    <n v="43.637164476685051"/>
    <n v="28.514413135978842"/>
    <n v="100"/>
    <n v="135.5974318547282"/>
    <n v="60"/>
    <n v="90.460907888582753"/>
    <n v="100"/>
    <n v="0.19999254219322415"/>
    <n v="0"/>
    <n v="86.666666666666671"/>
    <n v="86.8666592088599"/>
    <n v="17.373331841771982"/>
    <n v="60.970497810018387"/>
    <n v="61.010496318457029"/>
    <s v="3. Vulnerable (&gt;=60 y &lt;70)"/>
  </r>
  <r>
    <s v="66383"/>
    <x v="2"/>
    <x v="19"/>
    <x v="795"/>
    <s v="Intermedio"/>
    <n v="6"/>
    <s v="G3"/>
    <n v="0"/>
    <n v="836.28205500000001"/>
    <n v="7224.6880155200006"/>
    <n v="10204.56285192"/>
    <n v="1065.3464073800001"/>
    <n v="186.82622900000001"/>
    <n v="9665.0351864699987"/>
    <n v="1713.50227789"/>
    <n v="2098.7241713800004"/>
    <n v="429.35853403000033"/>
    <n v="7.8229819999999997"/>
    <n v="-83.575774900000397"/>
    <n v="834.74692983"/>
    <n v="0"/>
    <n v="25664.135928039999"/>
    <n v="6509.25510786"/>
    <s v="NO"/>
    <n v="85.31617846616048"/>
    <n v="80"/>
    <n v="950"/>
    <n v="1252.1726363800001"/>
    <n v="8618.7729894699987"/>
    <n v="8492.8412958999997"/>
    <n v="8060.9700705200003"/>
    <n v="10204.56285192"/>
    <n v="758.99413692999963"/>
    <n v="10204.56285192"/>
    <n v="78.993781384798069"/>
    <n v="21.006218615201931"/>
    <n v="17.728877803659913"/>
    <n v="30.426874975777494"/>
    <n v="25.363235006669942"/>
    <n v="74.636764993330061"/>
    <n v="20.458073523195704"/>
    <n v="30"/>
    <n v="7.4377917794606363"/>
    <n v="80"/>
    <n v="47.213971716861899"/>
    <n v="37.771177373489522"/>
    <n v="0"/>
    <n v="0"/>
    <n v="131.80764593473685"/>
    <n v="60"/>
    <n v="98.538867496291459"/>
    <n v="100"/>
    <n v="0"/>
    <n v="0"/>
    <n v="53.333333333333336"/>
    <n v="53.333333333333336"/>
    <n v="10.666666666666668"/>
    <n v="48.437844040156193"/>
    <n v="48.437844040156193"/>
    <s v="2. Riesgo (&gt;=40 y &lt;60)"/>
  </r>
  <r>
    <s v="66400"/>
    <x v="2"/>
    <x v="19"/>
    <x v="796"/>
    <s v="Intermedio"/>
    <n v="6"/>
    <s v="G2"/>
    <n v="0"/>
    <n v="914.92143599999997"/>
    <n v="19729.7251607"/>
    <n v="33371.833556019999"/>
    <n v="6038.9225526499995"/>
    <n v="673.61467660000005"/>
    <n v="23748.256562279999"/>
    <n v="1906.6132851"/>
    <n v="7627.4586652499993"/>
    <n v="2706.1803350499986"/>
    <n v="80.220634000000004"/>
    <n v="4886.5095085400026"/>
    <n v="1785.6660021800001"/>
    <n v="0"/>
    <n v="117855.12176723"/>
    <n v="26994.94918869"/>
    <s v="Si"/>
    <n v="75.994635802267666"/>
    <n v="80"/>
    <n v="6836.3880368500013"/>
    <n v="6184.0214382500008"/>
    <n v="23564.045717280002"/>
    <n v="23127.531554780002"/>
    <n v="20644.6465967"/>
    <n v="33371.833556019999"/>
    <n v="6752.3961447200027"/>
    <n v="33371.833556019999"/>
    <n v="61.862488202947056"/>
    <n v="38.137511797052944"/>
    <n v="8.0284347615156122"/>
    <n v="9.5480134904217877"/>
    <n v="22.905198165257875"/>
    <n v="77.094801834742128"/>
    <n v="35.479449366000601"/>
    <n v="50"/>
    <n v="20.233818238920009"/>
    <n v="20"/>
    <n v="38.956065424443374"/>
    <n v="31.164852339554699"/>
    <n v="4.0053641977323338"/>
    <n v="17.421311586540401"/>
    <n v="90.457437537431076"/>
    <n v="100"/>
    <n v="98.147541522634654"/>
    <n v="100"/>
    <n v="0"/>
    <n v="0"/>
    <n v="72.473770528846799"/>
    <n v="72.473770528846799"/>
    <n v="14.49475410576936"/>
    <n v="45.659606445324059"/>
    <n v="45.659606445324059"/>
    <s v="2. Riesgo (&gt;=40 y &lt;60)"/>
  </r>
  <r>
    <s v="66440"/>
    <x v="2"/>
    <x v="19"/>
    <x v="797"/>
    <s v="Intermedio"/>
    <n v="6"/>
    <s v="G3"/>
    <n v="0"/>
    <n v="1371.4450469999999"/>
    <n v="14241.897469200001"/>
    <n v="21086.934022969999"/>
    <n v="2730.3886815800001"/>
    <n v="141.3648547"/>
    <n v="17008.730331999999"/>
    <n v="2256.5001390000002"/>
    <n v="4292.94383578"/>
    <n v="2082.9330162700003"/>
    <n v="40.690604999999998"/>
    <n v="1897.4093074599987"/>
    <n v="2942.1100443400001"/>
    <n v="0"/>
    <n v="60831.784851129996"/>
    <n v="13888.578320049999"/>
    <s v="NO"/>
    <n v="59.890950304331774"/>
    <n v="80"/>
    <n v="2968.6380279999998"/>
    <n v="2871.7535362799999"/>
    <n v="16979.513896"/>
    <n v="16479.762426000001"/>
    <n v="15613.3425162"/>
    <n v="21086.934022969999"/>
    <n v="4880.2099567999985"/>
    <n v="21086.934022969999"/>
    <n v="74.04273423150272"/>
    <n v="25.95726576849728"/>
    <n v="13.26671712088145"/>
    <n v="22.768770118813443"/>
    <n v="22.831120859002723"/>
    <n v="77.168879140997277"/>
    <n v="48.519922364452384"/>
    <n v="70"/>
    <n v="23.143288405436209"/>
    <n v="20"/>
    <n v="43.1789830056616"/>
    <n v="34.54318640452928"/>
    <n v="0"/>
    <n v="0"/>
    <n v="96.736399291318392"/>
    <n v="100"/>
    <n v="97.056738649522046"/>
    <n v="100"/>
    <n v="0"/>
    <n v="0"/>
    <n v="66.666666666666671"/>
    <n v="66.666666666666671"/>
    <n v="13.333333333333336"/>
    <n v="47.876519737862616"/>
    <n v="47.876519737862616"/>
    <s v="2. Riesgo (&gt;=40 y &lt;60)"/>
  </r>
  <r>
    <s v="66456"/>
    <x v="2"/>
    <x v="19"/>
    <x v="798"/>
    <s v="Rural disperso"/>
    <n v="6"/>
    <s v="G5"/>
    <n v="0"/>
    <n v="2321.8311709999998"/>
    <n v="18211.216570009998"/>
    <n v="24231.337488879995"/>
    <n v="1575.5810855099999"/>
    <n v="61.397613"/>
    <n v="20631.128229089998"/>
    <n v="3832.2338037600002"/>
    <n v="3980.9956458099996"/>
    <n v="2460.19666345"/>
    <n v="19.775255999999999"/>
    <n v="2320.0585604299959"/>
    <n v="513.47009800000001"/>
    <n v="0"/>
    <n v="345481.38318541"/>
    <n v="9819.2938932800007"/>
    <s v="Si"/>
    <n v="39.536052795717865"/>
    <n v="80"/>
    <n v="1315.6020000000001"/>
    <n v="1636.97869851"/>
    <n v="20390.479946090003"/>
    <n v="19627.701655570003"/>
    <n v="20533.047741009999"/>
    <n v="24231.337488879995"/>
    <n v="2853.3039144299955"/>
    <n v="24231.337488879995"/>
    <n v="84.737574846757099"/>
    <n v="15.262425153242901"/>
    <n v="18.575008410623568"/>
    <n v="29.329776285851278"/>
    <n v="2.8422063738265937"/>
    <n v="97.157793626173401"/>
    <n v="61.798526859464381"/>
    <n v="80"/>
    <n v="11.775263811745452"/>
    <n v="60"/>
    <n v="56.349999013053527"/>
    <n v="45.079999210442821"/>
    <n v="40.463947204282135"/>
    <n v="100"/>
    <n v="124.42810960381634"/>
    <n v="70"/>
    <n v="96.259144990521577"/>
    <n v="100"/>
    <n v="0.10370871680813165"/>
    <n v="0"/>
    <n v="90"/>
    <n v="90.103708716808129"/>
    <n v="18.020741743361626"/>
    <n v="63.079999210442821"/>
    <n v="63.100740953804447"/>
    <s v="3. Vulnerable (&gt;=60 y &lt;70)"/>
  </r>
  <r>
    <s v="66572"/>
    <x v="2"/>
    <x v="19"/>
    <x v="799"/>
    <s v="Rural disperso"/>
    <n v="6"/>
    <s v="G5"/>
    <n v="0"/>
    <n v="2214.5778140000002"/>
    <n v="17078.464981000001"/>
    <n v="23794.811474000002"/>
    <n v="1898.3812739999998"/>
    <n v="35.585290999999998"/>
    <n v="19549.787520000002"/>
    <n v="2373.5731730000002"/>
    <n v="4166.6639540000006"/>
    <n v="2191.2943870000004"/>
    <n v="0"/>
    <n v="2269.6543869999987"/>
    <n v="1722.011489"/>
    <n v="0"/>
    <n v="34048.098868059998"/>
    <n v="2926.4939831399997"/>
    <s v="Si"/>
    <n v="60.042478295702843"/>
    <n v="80"/>
    <n v="1052.050684"/>
    <n v="1933.9665649999999"/>
    <n v="19549.787520000002"/>
    <n v="18906.377464000001"/>
    <n v="19293.042795000001"/>
    <n v="23794.811474000002"/>
    <n v="3991.6658759999987"/>
    <n v="23794.811474000002"/>
    <n v="81.080881082336077"/>
    <n v="18.919118917663923"/>
    <n v="12.141171204913434"/>
    <n v="19.170803448178688"/>
    <n v="8.595175884798957"/>
    <n v="91.404824115201038"/>
    <n v="52.591099526909439"/>
    <n v="70"/>
    <n v="16.775362479175733"/>
    <n v="40"/>
    <n v="47.898949296208727"/>
    <n v="38.319159436966984"/>
    <n v="19.957521704297157"/>
    <n v="86.805141041243814"/>
    <n v="183.82826934220213"/>
    <n v="0"/>
    <n v="96.708864199461132"/>
    <n v="100"/>
    <n v="0.2492233675079949"/>
    <n v="0"/>
    <n v="62.268380347081269"/>
    <n v="62.517603714589264"/>
    <n v="12.503520742917853"/>
    <n v="50.772835506383238"/>
    <n v="50.822680179884841"/>
    <s v="2. Riesgo (&gt;=40 y &lt;60)"/>
  </r>
  <r>
    <s v="66594"/>
    <x v="2"/>
    <x v="19"/>
    <x v="800"/>
    <s v="Intermedio"/>
    <n v="6"/>
    <s v="G4"/>
    <n v="0"/>
    <n v="1046.1383530000001"/>
    <n v="22765.539524900003"/>
    <n v="29850.335198150005"/>
    <n v="2702.5515157"/>
    <n v="212.75452218999999"/>
    <n v="27058.757844610001"/>
    <n v="1758.41714854"/>
    <n v="4000.2200965900001"/>
    <n v="1665.6515081000002"/>
    <n v="0"/>
    <n v="1259.1712640500045"/>
    <n v="228.41506000000001"/>
    <n v="0"/>
    <n v="58066.441135000001"/>
    <n v="15305.339449999999"/>
    <s v="Si"/>
    <n v="62.210594763527602"/>
    <n v="80"/>
    <n v="2493"/>
    <n v="2915.30603789"/>
    <n v="26256.59534561"/>
    <n v="25800.872514580002"/>
    <n v="23811.677877900001"/>
    <n v="29850.335198150005"/>
    <n v="1487.5863240500046"/>
    <n v="29850.335198150005"/>
    <n v="79.770219395645995"/>
    <n v="20.229780604354005"/>
    <n v="6.4985139326721519"/>
    <n v="10.549505136098205"/>
    <n v="26.358321865148"/>
    <n v="73.641678134852"/>
    <n v="41.638996552211964"/>
    <n v="50"/>
    <n v="4.9834828124214789"/>
    <n v="100"/>
    <n v="50.884192775060839"/>
    <n v="40.707354220048671"/>
    <n v="17.789405236472398"/>
    <n v="77.374929285901047"/>
    <n v="116.93967259887687"/>
    <n v="80"/>
    <n v="98.264349109123202"/>
    <n v="100"/>
    <n v="0"/>
    <n v="0"/>
    <n v="85.791643095300344"/>
    <n v="85.791643095300344"/>
    <n v="17.158328619060068"/>
    <n v="57.865682839108743"/>
    <n v="57.865682839108743"/>
    <s v="2. Riesgo (&gt;=40 y &lt;60)"/>
  </r>
  <r>
    <s v="66682"/>
    <x v="2"/>
    <x v="19"/>
    <x v="801"/>
    <s v="Ciudades y aglomeraciones"/>
    <n v="5"/>
    <s v="G1"/>
    <n v="0"/>
    <n v="1452.368878"/>
    <n v="38954.398335400001"/>
    <n v="65990.866577370005"/>
    <n v="18535.4801763"/>
    <n v="1762.6218409000001"/>
    <n v="54177.142159620002"/>
    <n v="7312.0003311299997"/>
    <n v="22146.512769199999"/>
    <n v="10469.46033532"/>
    <n v="0"/>
    <n v="136.67198387000826"/>
    <n v="14129.166536729999"/>
    <n v="0"/>
    <n v="300664.29198099999"/>
    <n v="55273.873831999997"/>
    <s v="Si"/>
    <n v="51.034170826083376"/>
    <n v="80"/>
    <n v="21968.000004000001"/>
    <n v="20298.102017199999"/>
    <n v="54177.142159620002"/>
    <n v="49654.153122410004"/>
    <n v="40406.767213400002"/>
    <n v="65990.866577370005"/>
    <n v="14265.838520600008"/>
    <n v="65990.866577370005"/>
    <n v="61.230848008376569"/>
    <n v="38.769151991623431"/>
    <n v="13.49646740240919"/>
    <n v="15.878041483721951"/>
    <n v="18.383916981898519"/>
    <n v="81.616083018101477"/>
    <n v="47.2736292364741"/>
    <n v="70"/>
    <n v="21.617898446407334"/>
    <n v="20"/>
    <n v="45.252655298689369"/>
    <n v="36.202124238951498"/>
    <n v="28.965829173916624"/>
    <n v="100"/>
    <n v="92.398497876475133"/>
    <n v="100"/>
    <n v="91.651480943966931"/>
    <n v="100"/>
    <n v="0"/>
    <n v="0"/>
    <n v="100"/>
    <n v="100"/>
    <n v="20"/>
    <n v="56.202124238951498"/>
    <n v="56.202124238951498"/>
    <s v="2. Riesgo (&gt;=40 y &lt;60)"/>
  </r>
  <r>
    <s v="66687"/>
    <x v="2"/>
    <x v="19"/>
    <x v="103"/>
    <s v="Intermedio"/>
    <n v="6"/>
    <s v="G3"/>
    <n v="0"/>
    <n v="1197.168255"/>
    <n v="10491.660690999999"/>
    <n v="16119.649635"/>
    <n v="2833.0349649999998"/>
    <n v="83.325467000000003"/>
    <n v="11809.544652999999"/>
    <n v="1267.252874"/>
    <n v="4146.9356310000003"/>
    <n v="1527.7015600000004"/>
    <n v="51.972605999999999"/>
    <n v="1690.870911"/>
    <n v="2207.410241"/>
    <n v="0"/>
    <n v="44453.157758000001"/>
    <n v="7956.2519920000004"/>
    <s v="Si"/>
    <n v="60.48214909318623"/>
    <n v="80"/>
    <n v="2800.764032"/>
    <n v="2453.2805090000002"/>
    <n v="11809.544653000001"/>
    <n v="11579.267416000001"/>
    <n v="11688.828946"/>
    <n v="16119.649635"/>
    <n v="3950.2537579999998"/>
    <n v="16119.649635"/>
    <n v="72.51292187282084"/>
    <n v="27.48707812717916"/>
    <n v="10.730751364558985"/>
    <n v="18.416463454792797"/>
    <n v="17.8980580756789"/>
    <n v="82.101941924321096"/>
    <n v="36.839287993279207"/>
    <n v="50"/>
    <n v="24.505828894835034"/>
    <n v="20"/>
    <n v="39.601096701258612"/>
    <n v="31.680877361006893"/>
    <n v="19.51785090681377"/>
    <n v="84.892795102066202"/>
    <n v="87.59325958810372"/>
    <n v="80"/>
    <n v="98.050075225029929"/>
    <n v="100"/>
    <n v="7.2541018315683825E-2"/>
    <n v="0"/>
    <n v="88.297598367355405"/>
    <n v="88.370139385671095"/>
    <n v="17.674027877134218"/>
    <n v="49.340397034477974"/>
    <n v="49.354905238141114"/>
    <s v="2. Riesgo (&gt;=40 y &lt;60)"/>
  </r>
  <r>
    <s v="68001"/>
    <x v="2"/>
    <x v="20"/>
    <x v="802"/>
    <s v="Ciudades y aglomeraciones"/>
    <s v="ESP"/>
    <s v="C"/>
    <n v="1"/>
    <n v="0"/>
    <n v="461949.08974596998"/>
    <n v="878848.57265886001"/>
    <n v="354377.22761564003"/>
    <n v="9447.237269610001"/>
    <n v="665060.65576967003"/>
    <n v="79518.479718550007"/>
    <n v="373697.01667698001"/>
    <n v="231336.40273686001"/>
    <n v="13333.626284200001"/>
    <n v="71427.302949069999"/>
    <n v="95269.846323880003"/>
    <n v="0"/>
    <n v="3992323.312533"/>
    <n v="1227644.25792"/>
    <s v="NO"/>
    <n v="32.068107385177591"/>
    <n v="50"/>
    <n v="465952.27441499999"/>
    <n v="363824.46488525002"/>
    <n v="665060.65576966968"/>
    <n v="631324.47557622998"/>
    <n v="461949.08974596998"/>
    <n v="878848.57265886001"/>
    <n v="180030.77555715002"/>
    <n v="878848.57265886001"/>
    <n v="52.562990271281166"/>
    <n v="47.437009728718834"/>
    <n v="11.956575543703428"/>
    <n v="49.522715999780246"/>
    <n v="30.750121215536009"/>
    <n v="69.249878784463988"/>
    <n v="61.904803199653287"/>
    <n v="80"/>
    <n v="20.484845871967071"/>
    <n v="20"/>
    <n v="53.241920902592618"/>
    <n v="42.593536722074099"/>
    <n v="0"/>
    <n v="0"/>
    <n v="78.081916295403701"/>
    <n v="70"/>
    <n v="94.927352881159834"/>
    <n v="100"/>
    <n v="0"/>
    <n v="2"/>
    <n v="56.666666666666664"/>
    <n v="58.666666666666664"/>
    <n v="11.733333333333334"/>
    <n v="53.926870055407434"/>
    <n v="54.326870055407433"/>
    <s v="2. Riesgo (&gt;=40 y &lt;60)"/>
  </r>
  <r>
    <s v="68013"/>
    <x v="2"/>
    <x v="20"/>
    <x v="803"/>
    <s v="Rural disperso"/>
    <n v="6"/>
    <s v="G4"/>
    <n v="0"/>
    <n v="1240.7431349999999"/>
    <n v="3733.31970323"/>
    <n v="5727.1160429299998"/>
    <n v="398.03099868999999"/>
    <n v="71.955909419999998"/>
    <n v="5156.8573730799999"/>
    <n v="1957.77621159"/>
    <n v="1718.21642041"/>
    <n v="994.52701635000005"/>
    <n v="9.5689480000000007"/>
    <n v="431.92135279000013"/>
    <n v="366.04096563000002"/>
    <n v="0"/>
    <n v="13517.651433999999"/>
    <n v="1704.0372420000001"/>
    <s v="Si"/>
    <n v="33.032732237653455"/>
    <n v="80"/>
    <n v="274.22695199999998"/>
    <n v="469.98690811"/>
    <n v="4571.5052860799997"/>
    <n v="4135.2123940800002"/>
    <n v="4974.0628382300001"/>
    <n v="5727.1160429299998"/>
    <n v="807.53126642000007"/>
    <n v="5727.1160429299998"/>
    <n v="86.851092259085135"/>
    <n v="13.148907740914865"/>
    <n v="37.96452121809785"/>
    <n v="61.630538262945052"/>
    <n v="12.606015551739667"/>
    <n v="87.393984448260341"/>
    <n v="57.881359096352163"/>
    <n v="80"/>
    <n v="14.100138016530675"/>
    <n v="60"/>
    <n v="60.434686090424044"/>
    <n v="48.347748872339238"/>
    <n v="46.967267762346545"/>
    <n v="100"/>
    <n v="171.38611091370771"/>
    <n v="0"/>
    <n v="90.456253144265432"/>
    <n v="100"/>
    <n v="0.24620295183397101"/>
    <n v="0"/>
    <n v="66.666666666666671"/>
    <n v="66.912869618500636"/>
    <n v="13.382573923700129"/>
    <n v="61.681082205672574"/>
    <n v="61.730322796039367"/>
    <s v="3. Vulnerable (&gt;=60 y &lt;70)"/>
  </r>
  <r>
    <s v="68020"/>
    <x v="2"/>
    <x v="20"/>
    <x v="342"/>
    <s v="Rural disperso"/>
    <n v="6"/>
    <s v="G1"/>
    <n v="0"/>
    <n v="1367.8597150000001"/>
    <n v="6290.6125380000003"/>
    <n v="10583.961686000001"/>
    <n v="2204.1008570000004"/>
    <n v="249.23874000000001"/>
    <n v="7032.0996729999997"/>
    <n v="2139.861382"/>
    <n v="3821.1993120000002"/>
    <n v="2532.7197110000002"/>
    <n v="0"/>
    <n v="2354.6515020000024"/>
    <n v="1095.398594"/>
    <n v="0"/>
    <n v="29098.75935308"/>
    <n v="3327.6869350000002"/>
    <s v="Si"/>
    <n v="59.911693928766688"/>
    <n v="80"/>
    <n v="1610.4277970000001"/>
    <n v="2453.3395970000001"/>
    <n v="6940.8305829999999"/>
    <n v="6073.7514419999998"/>
    <n v="7658.4722529999999"/>
    <n v="10583.961686000001"/>
    <n v="3450.0500960000027"/>
    <n v="10583.961686000001"/>
    <n v="72.359221246334357"/>
    <n v="27.640778753665643"/>
    <n v="30.429906877117727"/>
    <n v="35.799539934014383"/>
    <n v="11.435837846632372"/>
    <n v="88.564162153367633"/>
    <n v="66.28075387343209"/>
    <n v="100"/>
    <n v="32.596963201062771"/>
    <n v="0"/>
    <n v="50.400896168209535"/>
    <n v="40.320716934567628"/>
    <n v="20.088306071233312"/>
    <n v="87.373986992464211"/>
    <n v="152.34086256895378"/>
    <n v="0"/>
    <n v="87.507559352857356"/>
    <n v="80"/>
    <n v="0"/>
    <n v="0"/>
    <n v="55.791328997488073"/>
    <n v="55.791328997488073"/>
    <n v="11.158265799497615"/>
    <n v="51.478982734065241"/>
    <n v="51.478982734065241"/>
    <s v="2. Riesgo (&gt;=40 y &lt;60)"/>
  </r>
  <r>
    <s v="68051"/>
    <x v="2"/>
    <x v="20"/>
    <x v="804"/>
    <s v="Rural disperso"/>
    <n v="6"/>
    <s v="G2"/>
    <n v="0"/>
    <n v="1403.687111"/>
    <n v="8599.4897994999992"/>
    <n v="13119.24537045"/>
    <n v="1272.58830261"/>
    <n v="590.03132339000001"/>
    <n v="10645.088697160001"/>
    <n v="2446.2940942699997"/>
    <n v="3277.056587"/>
    <n v="1635.15536671"/>
    <n v="41.088080290000001"/>
    <n v="1009.984233000001"/>
    <n v="1827.7611500400001"/>
    <n v="0"/>
    <n v="54494.277853"/>
    <n v="5228.6276710000002"/>
    <s v="Si"/>
    <n v="44.494893048397223"/>
    <n v="80"/>
    <n v="2174.5630000000001"/>
    <n v="1862.6196259999999"/>
    <n v="10467.35991716"/>
    <n v="9163.8035497200017"/>
    <n v="10003.176910499998"/>
    <n v="13119.24537045"/>
    <n v="2878.833463330001"/>
    <n v="13119.24537045"/>
    <n v="76.248112052476088"/>
    <n v="23.751887947523912"/>
    <n v="22.980495173540881"/>
    <n v="27.330119064468711"/>
    <n v="9.5948196342823096"/>
    <n v="90.405180365717683"/>
    <n v="49.897074502668637"/>
    <n v="70"/>
    <n v="21.943590366975922"/>
    <n v="20"/>
    <n v="46.297437475542061"/>
    <n v="37.037949980433652"/>
    <n v="35.505106951602777"/>
    <n v="100"/>
    <n v="85.654893695882805"/>
    <n v="80"/>
    <n v="87.546464650527852"/>
    <n v="80"/>
    <n v="0"/>
    <n v="0"/>
    <n v="86.666666666666671"/>
    <n v="86.666666666666671"/>
    <n v="17.333333333333336"/>
    <n v="54.371283313766988"/>
    <n v="54.371283313766988"/>
    <s v="2. Riesgo (&gt;=40 y &lt;60)"/>
  </r>
  <r>
    <s v="68077"/>
    <x v="2"/>
    <x v="20"/>
    <x v="16"/>
    <s v="Intermedio"/>
    <n v="6"/>
    <s v="G2"/>
    <n v="0"/>
    <n v="1117.344155"/>
    <n v="18500.469429799999"/>
    <n v="27191.457473480001"/>
    <n v="6073.8547721000004"/>
    <n v="331.36919889999996"/>
    <n v="21822.965862189998"/>
    <n v="3976.64561052"/>
    <n v="8641.7832605500007"/>
    <n v="3207.9017700200002"/>
    <n v="321.42766523"/>
    <n v="1188.5034147600054"/>
    <n v="933.08028999999999"/>
    <n v="0"/>
    <n v="167113.04556999999"/>
    <n v="18710.551305000001"/>
    <s v="Si"/>
    <n v="64.744184576242972"/>
    <n v="80"/>
    <n v="7448.0749999999998"/>
    <n v="6405.2239710000003"/>
    <n v="20569.07256819"/>
    <n v="19922.125527830001"/>
    <n v="19617.813584799998"/>
    <n v="27191.457473480001"/>
    <n v="2443.0113699900053"/>
    <n v="27191.457473480001"/>
    <n v="72.146973379170191"/>
    <n v="27.853026620829809"/>
    <n v="18.22229680251597"/>
    <n v="21.671314629210116"/>
    <n v="11.196343912697444"/>
    <n v="88.803656087302556"/>
    <n v="37.120831121328486"/>
    <n v="50"/>
    <n v="8.9844811458624072"/>
    <n v="80"/>
    <n v="53.665599467468496"/>
    <n v="42.932479573974803"/>
    <n v="15.255815423757028"/>
    <n v="66.355093041100048"/>
    <n v="85.998381742933589"/>
    <n v="80"/>
    <n v="96.854758335772019"/>
    <n v="100"/>
    <n v="0"/>
    <n v="0"/>
    <n v="82.118364347033349"/>
    <n v="82.118364347033349"/>
    <n v="16.423672869406669"/>
    <n v="59.356152443381475"/>
    <n v="59.356152443381475"/>
    <s v="2. Riesgo (&gt;=40 y &lt;60)"/>
  </r>
  <r>
    <s v="68079"/>
    <x v="2"/>
    <x v="20"/>
    <x v="805"/>
    <s v="Intermedio"/>
    <n v="6"/>
    <s v="G2"/>
    <n v="0"/>
    <n v="1169.776339"/>
    <n v="7032.0936069999998"/>
    <n v="13667.74239453"/>
    <n v="3989.4375119000001"/>
    <n v="162.11818736000001"/>
    <n v="7052.6655229400003"/>
    <n v="2441.7544372000002"/>
    <n v="5359.9945363300003"/>
    <n v="3783.3351707100001"/>
    <n v="91.575138999999993"/>
    <n v="5161.4570029699989"/>
    <n v="986.72098500000004"/>
    <n v="0"/>
    <n v="64783.138821"/>
    <n v="7743.6648679999998"/>
    <s v="Si"/>
    <n v="29.153336352755336"/>
    <n v="80"/>
    <n v="3026.9520000000002"/>
    <n v="4011.5556992600004"/>
    <n v="6929.6260259400005"/>
    <n v="6706.6928270100007"/>
    <n v="8201.8699459999989"/>
    <n v="13667.74239453"/>
    <n v="6239.7531269699984"/>
    <n v="13667.74239453"/>
    <n v="60.008959118826304"/>
    <n v="39.991040881173696"/>
    <n v="34.621724640957048"/>
    <n v="41.174737511489901"/>
    <n v="11.953210370674144"/>
    <n v="88.046789629325858"/>
    <n v="70.584683343734483"/>
    <n v="100"/>
    <n v="45.653136757005498"/>
    <n v="0"/>
    <n v="53.842513604397894"/>
    <n v="43.074010883518319"/>
    <n v="50.846663647244668"/>
    <n v="100"/>
    <n v="132.52789272046599"/>
    <n v="60"/>
    <n v="96.782897113127277"/>
    <n v="100"/>
    <n v="0"/>
    <n v="0"/>
    <n v="86.666666666666671"/>
    <n v="86.666666666666671"/>
    <n v="17.333333333333336"/>
    <n v="60.407344216851655"/>
    <n v="60.407344216851655"/>
    <s v="3. Vulnerable (&gt;=60 y &lt;70)"/>
  </r>
  <r>
    <s v="68081"/>
    <x v="2"/>
    <x v="20"/>
    <x v="806"/>
    <s v="Ciudades y aglomeraciones"/>
    <n v="1"/>
    <s v="G1"/>
    <n v="0"/>
    <n v="338.44722300000001"/>
    <n v="240252.67764201999"/>
    <n v="532366.03037072998"/>
    <n v="276179.30279335001"/>
    <n v="3351.2275500000001"/>
    <n v="406571.79458409001"/>
    <n v="78468.36594227"/>
    <n v="280327.54683131003"/>
    <n v="160286.94228240004"/>
    <n v="12371.6561396"/>
    <n v="25317.846909729997"/>
    <n v="52081.593291099998"/>
    <n v="0"/>
    <n v="1593615.7333541699"/>
    <n v="958984.03786018991"/>
    <s v="Si"/>
    <n v="41.748530882939185"/>
    <n v="65"/>
    <n v="327157.09664964001"/>
    <n v="240603.23274257997"/>
    <n v="387007.57891208993"/>
    <n v="343317.74047413998"/>
    <n v="240591.12486501999"/>
    <n v="532366.03037072998"/>
    <n v="89771.096340429998"/>
    <n v="532366.03037072998"/>
    <n v="45.192801782915552"/>
    <n v="54.807198217084448"/>
    <n v="19.300002358142095"/>
    <n v="22.705662818391232"/>
    <n v="60.176617097131945"/>
    <n v="39.823382902868055"/>
    <n v="57.178448602075612"/>
    <n v="80"/>
    <n v="16.862664260887392"/>
    <n v="40"/>
    <n v="47.467248787668744"/>
    <n v="37.973799030134998"/>
    <n v="23.251469117060815"/>
    <n v="100"/>
    <n v="73.543638578088832"/>
    <n v="70"/>
    <n v="88.710857146321089"/>
    <n v="80"/>
    <n v="0"/>
    <n v="0"/>
    <n v="83.333333333333329"/>
    <n v="83.333333333333329"/>
    <n v="16.666666666666668"/>
    <n v="54.64046569680167"/>
    <n v="54.64046569680167"/>
    <s v="2. Riesgo (&gt;=40 y &lt;60)"/>
  </r>
  <r>
    <s v="68092"/>
    <x v="2"/>
    <x v="20"/>
    <x v="20"/>
    <s v="Rural disperso"/>
    <n v="6"/>
    <s v="G1"/>
    <n v="0"/>
    <n v="1138.016202"/>
    <n v="8496.5886799799991"/>
    <n v="14739.970973649997"/>
    <n v="3808.0673771199999"/>
    <n v="690.29048550000005"/>
    <n v="10977.51129525"/>
    <n v="4334.0464806500004"/>
    <n v="5978.5471804199997"/>
    <n v="3981.1059013599997"/>
    <n v="249.21258800000001"/>
    <n v="2472.9328613399975"/>
    <n v="777.81769299999996"/>
    <n v="0"/>
    <n v="58901.325538359997"/>
    <n v="6927.4880340899999"/>
    <s v="Si"/>
    <n v="31.415939255057218"/>
    <n v="80"/>
    <n v="3000.5282569999999"/>
    <n v="4498.3578626199997"/>
    <n v="10269.596833250002"/>
    <n v="9483.2953010100027"/>
    <n v="9634.6048819799998"/>
    <n v="14739.970973649997"/>
    <n v="3499.9631423399974"/>
    <n v="14739.970973649997"/>
    <n v="65.363798200168532"/>
    <n v="34.636201799831468"/>
    <n v="39.481138885508173"/>
    <n v="46.447943921739451"/>
    <n v="11.761175102211263"/>
    <n v="88.238824897788732"/>
    <n v="66.589855047030383"/>
    <n v="100"/>
    <n v="23.74470851127678"/>
    <n v="20"/>
    <n v="57.864594123871939"/>
    <n v="46.291675299097555"/>
    <n v="48.584060744942782"/>
    <n v="100"/>
    <n v="149.91886352430373"/>
    <n v="50"/>
    <n v="92.343404078978253"/>
    <n v="100"/>
    <n v="0"/>
    <n v="0"/>
    <n v="83.333333333333329"/>
    <n v="83.333333333333329"/>
    <n v="16.666666666666668"/>
    <n v="62.95834196576422"/>
    <n v="62.95834196576422"/>
    <s v="3. Vulnerable (&gt;=60 y &lt;70)"/>
  </r>
  <r>
    <s v="68101"/>
    <x v="2"/>
    <x v="20"/>
    <x v="359"/>
    <s v="Rural disperso"/>
    <n v="6"/>
    <s v="G4"/>
    <n v="0"/>
    <n v="1531.797454"/>
    <n v="12067.413847"/>
    <n v="16200.747815000001"/>
    <n v="1685.064327"/>
    <n v="150.76277899999999"/>
    <n v="14176.215009"/>
    <n v="3813.4498389999999"/>
    <n v="3374.9145149999999"/>
    <n v="1330.1605770000001"/>
    <n v="170.38485399999999"/>
    <n v="394.12701700000071"/>
    <n v="2245.8253"/>
    <n v="0"/>
    <n v="113248.10911789999"/>
    <n v="7022.8646159300006"/>
    <s v="Si"/>
    <n v="65.768387400136163"/>
    <n v="80"/>
    <n v="1295.7"/>
    <n v="1835.827106"/>
    <n v="13761.86686"/>
    <n v="12683.698015"/>
    <n v="13599.211300999999"/>
    <n v="16200.747815000001"/>
    <n v="2810.3371710000006"/>
    <n v="16200.747815000001"/>
    <n v="83.941873895529184"/>
    <n v="16.058126104470816"/>
    <n v="26.90033860645433"/>
    <n v="43.669254729885594"/>
    <n v="6.2013084992162284"/>
    <n v="93.798691500783775"/>
    <n v="39.413163536084411"/>
    <n v="50"/>
    <n v="17.346959554533381"/>
    <n v="40"/>
    <n v="48.705214467028043"/>
    <n v="38.964171573622437"/>
    <n v="14.231612599863837"/>
    <n v="61.900327970557967"/>
    <n v="141.68612379408813"/>
    <n v="50"/>
    <n v="92.165533528493967"/>
    <n v="100"/>
    <n v="0"/>
    <n v="0"/>
    <n v="70.633442656852651"/>
    <n v="70.633442656852651"/>
    <n v="14.126688531370531"/>
    <n v="53.09086010499297"/>
    <n v="53.09086010499297"/>
    <s v="2. Riesgo (&gt;=40 y &lt;60)"/>
  </r>
  <r>
    <s v="68121"/>
    <x v="2"/>
    <x v="20"/>
    <x v="456"/>
    <s v="Rural disperso"/>
    <n v="6"/>
    <s v="G3"/>
    <n v="0"/>
    <n v="1300.55612"/>
    <n v="3511.2595111099999"/>
    <n v="5603.6642214399999"/>
    <n v="579.56027143999995"/>
    <n v="58.092115299999996"/>
    <n v="5802.8917705000003"/>
    <n v="2569.67359192"/>
    <n v="1942.22315884"/>
    <n v="898.5272997300001"/>
    <n v="0"/>
    <n v="-17.997690170000169"/>
    <n v="749.17450799999995"/>
    <n v="0"/>
    <n v="14325.327190040001"/>
    <n v="3716.4097259999999"/>
    <s v="Si"/>
    <n v="43.256031114916055"/>
    <n v="80"/>
    <n v="308.26"/>
    <n v="637.65238674"/>
    <n v="4577.9660525000008"/>
    <n v="3985.66762105"/>
    <n v="4811.8156311100001"/>
    <n v="5603.6642214399999"/>
    <n v="731.17681782999978"/>
    <n v="5603.6642214399999"/>
    <n v="85.86909281073028"/>
    <n v="14.13090718926972"/>
    <n v="44.282638614481463"/>
    <n v="75.999300330346543"/>
    <n v="25.942930843380076"/>
    <n v="74.057069156619917"/>
    <n v="46.262824930305584"/>
    <n v="70"/>
    <n v="13.04819112880582"/>
    <n v="60"/>
    <n v="58.837455335247228"/>
    <n v="47.069964268197786"/>
    <n v="36.743968885083945"/>
    <n v="100"/>
    <n v="206.85537751897749"/>
    <n v="0"/>
    <n v="87.061974146213899"/>
    <n v="80"/>
    <n v="0"/>
    <n v="0"/>
    <n v="60"/>
    <n v="60"/>
    <n v="12"/>
    <n v="59.069964268197786"/>
    <n v="59.069964268197786"/>
    <s v="2. Riesgo (&gt;=40 y &lt;60)"/>
  </r>
  <r>
    <s v="68132"/>
    <x v="2"/>
    <x v="20"/>
    <x v="807"/>
    <s v="Rural"/>
    <n v="6"/>
    <s v="G2"/>
    <n v="0"/>
    <n v="741.98711300000002"/>
    <n v="1984.1673701500001"/>
    <n v="3262.88334179"/>
    <n v="432.96787431999996"/>
    <n v="61.756652289999998"/>
    <n v="2344.3822650900001"/>
    <n v="594.95136854999998"/>
    <n v="1238.4055488899999"/>
    <n v="312.58724228999995"/>
    <n v="0"/>
    <n v="-7.3172299000002567"/>
    <n v="967.50147798"/>
    <n v="0"/>
    <n v="15845.739048149999"/>
    <n v="2919.9469952700001"/>
    <s v="Si"/>
    <n v="63.367857444789813"/>
    <n v="80"/>
    <n v="572.76361899999995"/>
    <n v="494.72452561"/>
    <n v="2344.3822650900001"/>
    <n v="2132.5771004899998"/>
    <n v="2726.15448315"/>
    <n v="3262.88334179"/>
    <n v="960.18424807999975"/>
    <n v="3262.88334179"/>
    <n v="83.55047354081762"/>
    <n v="16.44952645918238"/>
    <n v="25.37774566073848"/>
    <n v="30.181108164037838"/>
    <n v="18.427332334561612"/>
    <n v="81.572667665438388"/>
    <n v="25.241104787537189"/>
    <n v="40"/>
    <n v="29.427477096170037"/>
    <n v="20"/>
    <n v="37.640660457731727"/>
    <n v="30.112528366185384"/>
    <n v="16.632142555210187"/>
    <n v="72.341421029858182"/>
    <n v="86.374991217799405"/>
    <n v="80"/>
    <n v="90.965416871046443"/>
    <n v="100"/>
    <n v="0"/>
    <n v="0"/>
    <n v="84.113807009952723"/>
    <n v="84.113807009952723"/>
    <n v="16.822761401990544"/>
    <n v="46.935289768175927"/>
    <n v="46.935289768175927"/>
    <s v="2. Riesgo (&gt;=40 y &lt;60)"/>
  </r>
  <r>
    <s v="68147"/>
    <x v="2"/>
    <x v="20"/>
    <x v="808"/>
    <s v="Intermedio"/>
    <n v="6"/>
    <s v="G2"/>
    <n v="0"/>
    <n v="1080.157434"/>
    <n v="6818.0847734499994"/>
    <n v="9988.0478053900006"/>
    <n v="903.01185361"/>
    <n v="632.11062074999995"/>
    <n v="8014.8382603800001"/>
    <n v="1521.8412578699999"/>
    <n v="2619.71176836"/>
    <n v="718.61105183999985"/>
    <n v="369.83538700000003"/>
    <n v="1059.4082774899998"/>
    <n v="1130.669435"/>
    <n v="0"/>
    <n v="27816.187963189997"/>
    <n v="3125.3375803700001"/>
    <s v="Si"/>
    <n v="60.050776376406503"/>
    <n v="80"/>
    <n v="1445.4670000000001"/>
    <n v="1445.07426136"/>
    <n v="7027.5388113800009"/>
    <n v="7027.5388113800009"/>
    <n v="7898.2422074499991"/>
    <n v="9988.0478053900006"/>
    <n v="2559.9130994899997"/>
    <n v="9988.0478053900006"/>
    <n v="79.076936367762997"/>
    <n v="20.923063632237003"/>
    <n v="18.987797487978831"/>
    <n v="22.581705146021978"/>
    <n v="11.23567896688739"/>
    <n v="88.764321033112608"/>
    <n v="27.430920474501931"/>
    <n v="40"/>
    <n v="25.629764187838138"/>
    <n v="20"/>
    <n v="38.453817962274321"/>
    <n v="30.763054369819457"/>
    <n v="19.949223623593497"/>
    <n v="86.769048580640458"/>
    <n v="99.972829636373561"/>
    <n v="100"/>
    <n v="100"/>
    <n v="100"/>
    <n v="0"/>
    <n v="0"/>
    <n v="95.589682860213486"/>
    <n v="95.589682860213486"/>
    <n v="19.117936572042698"/>
    <n v="49.880990941862152"/>
    <n v="49.880990941862152"/>
    <s v="2. Riesgo (&gt;=40 y &lt;60)"/>
  </r>
  <r>
    <s v="68152"/>
    <x v="2"/>
    <x v="20"/>
    <x v="809"/>
    <s v="Rural disperso"/>
    <n v="6"/>
    <s v="G4"/>
    <n v="0"/>
    <n v="1744.9694039999999"/>
    <n v="7490.4385958399998"/>
    <n v="10243.34727038"/>
    <n v="501.97830799999997"/>
    <n v="105.0620967"/>
    <n v="8680.6796988099995"/>
    <n v="2570.6788075099998"/>
    <n v="2358.9522347000002"/>
    <n v="992.47301718000017"/>
    <n v="0"/>
    <n v="1128.8098430499995"/>
    <n v="984.94070377999992"/>
    <n v="0"/>
    <n v="21507.079628"/>
    <n v="2497.13715"/>
    <s v="Si"/>
    <n v="48.902347200296092"/>
    <n v="80"/>
    <n v="320.30119999999999"/>
    <n v="579.14970970000002"/>
    <n v="7748.0582098100003"/>
    <n v="7111.2486195000001"/>
    <n v="9235.4079998399993"/>
    <n v="10243.34727038"/>
    <n v="2113.7505468299996"/>
    <n v="10243.34727038"/>
    <n v="90.160059559294737"/>
    <n v="9.8399404407052629"/>
    <n v="29.613796346643273"/>
    <n v="48.074205871528832"/>
    <n v="11.610768143290755"/>
    <n v="88.389231856709245"/>
    <n v="42.072620317647846"/>
    <n v="50"/>
    <n v="20.635349862072825"/>
    <n v="20"/>
    <n v="43.260675633788672"/>
    <n v="34.608540507030938"/>
    <n v="31.097652799703908"/>
    <n v="100"/>
    <n v="180.81409301619851"/>
    <n v="0"/>
    <n v="91.781042771416978"/>
    <n v="100"/>
    <n v="0"/>
    <n v="0"/>
    <n v="66.666666666666671"/>
    <n v="66.666666666666671"/>
    <n v="13.333333333333336"/>
    <n v="47.941873840364273"/>
    <n v="47.941873840364273"/>
    <s v="2. Riesgo (&gt;=40 y &lt;60)"/>
  </r>
  <r>
    <s v="68160"/>
    <x v="2"/>
    <x v="20"/>
    <x v="810"/>
    <s v="Rural disperso"/>
    <n v="6"/>
    <s v="G3"/>
    <n v="0"/>
    <n v="1075.1114419999999"/>
    <n v="3982.4878024"/>
    <n v="5719.5040783300001"/>
    <n v="364.80251771999997"/>
    <n v="142.06083188999997"/>
    <n v="3111.4563732500001"/>
    <n v="1394.4129739"/>
    <n v="1587.2631966099998"/>
    <n v="365.88243460999979"/>
    <n v="0"/>
    <n v="1386.6669430800002"/>
    <n v="0"/>
    <n v="170"/>
    <n v="15113.746378870001"/>
    <n v="2852.2431247"/>
    <s v="Si"/>
    <n v="61.667353237892662"/>
    <n v="80"/>
    <n v="376.85250000000002"/>
    <n v="506.86334961"/>
    <n v="3111.4563732500001"/>
    <n v="2290.0446932700002"/>
    <n v="5057.5992444000003"/>
    <n v="5719.5040783300001"/>
    <n v="1386.6669430800002"/>
    <n v="5889.5040783300001"/>
    <n v="88.427233814941786"/>
    <n v="11.572766185058214"/>
    <n v="44.815443529535912"/>
    <n v="76.913717402672177"/>
    <n v="18.871847212466271"/>
    <n v="81.128152787533736"/>
    <n v="23.051150898693667"/>
    <n v="30"/>
    <n v="23.544714879851089"/>
    <n v="20"/>
    <n v="43.922927275052828"/>
    <n v="35.138341820042264"/>
    <n v="18.332646762107338"/>
    <n v="79.737755590233604"/>
    <n v="134.49913417318447"/>
    <n v="60"/>
    <n v="73.600411465129653"/>
    <n v="70"/>
    <n v="0"/>
    <n v="0"/>
    <n v="69.91258519674453"/>
    <n v="69.91258519674453"/>
    <n v="13.982517039348906"/>
    <n v="49.12085885939117"/>
    <n v="49.12085885939117"/>
    <s v="2. Riesgo (&gt;=40 y &lt;60)"/>
  </r>
  <r>
    <s v="68162"/>
    <x v="2"/>
    <x v="20"/>
    <x v="811"/>
    <s v="Rural"/>
    <n v="6"/>
    <s v="G3"/>
    <n v="0"/>
    <n v="1133.668187"/>
    <n v="8036.9924410000003"/>
    <n v="11102.082929"/>
    <n v="1142.1196650000002"/>
    <n v="83.131034999999997"/>
    <n v="3025.175483"/>
    <n v="1292.836751"/>
    <n v="2369.2063680000001"/>
    <n v="1112.363325"/>
    <n v="70.210235999999995"/>
    <n v="6820.0644030000003"/>
    <n v="851.99629500000003"/>
    <n v="0"/>
    <n v="39265.444329539998"/>
    <n v="4539.5864754300001"/>
    <s v="Si"/>
    <n v="48.418304920398533"/>
    <n v="80"/>
    <n v="677.73"/>
    <n v="1225.2507000000001"/>
    <n v="3025.175483"/>
    <n v="2217.905092"/>
    <n v="9170.6606279999996"/>
    <n v="11102.082929"/>
    <n v="7742.2709340000001"/>
    <n v="11102.082929"/>
    <n v="82.603063647138782"/>
    <n v="17.396936352861218"/>
    <n v="42.735925841826614"/>
    <n v="73.344781715113484"/>
    <n v="11.561276213586101"/>
    <n v="88.438723786413902"/>
    <n v="46.950883638685205"/>
    <n v="70"/>
    <n v="69.73710233938391"/>
    <n v="0"/>
    <n v="49.836088370877718"/>
    <n v="39.868870696702174"/>
    <n v="31.581695079601467"/>
    <n v="100"/>
    <n v="180.78743747510072"/>
    <n v="0"/>
    <n v="73.314923529677429"/>
    <n v="70"/>
    <n v="0"/>
    <n v="0"/>
    <n v="56.666666666666664"/>
    <n v="56.666666666666664"/>
    <n v="11.333333333333334"/>
    <n v="51.20220403003551"/>
    <n v="51.20220403003551"/>
    <s v="2. Riesgo (&gt;=40 y &lt;60)"/>
  </r>
  <r>
    <s v="68167"/>
    <x v="2"/>
    <x v="20"/>
    <x v="812"/>
    <s v="Rural"/>
    <n v="6"/>
    <s v="G2"/>
    <n v="0"/>
    <n v="1026.7093709999999"/>
    <n v="9118.9776685400011"/>
    <n v="14522.690828990002"/>
    <n v="2360.2785756200001"/>
    <n v="1031.8936657100001"/>
    <n v="14082.855586000001"/>
    <n v="3087.6774448800002"/>
    <n v="4418.8816123300003"/>
    <n v="1609.9611596899999"/>
    <n v="0"/>
    <n v="-479.68445165000048"/>
    <n v="1107.6306953399999"/>
    <n v="1300"/>
    <n v="54474.193488359997"/>
    <n v="10328.679867430001"/>
    <s v="Si"/>
    <n v="65.475021468181183"/>
    <n v="80"/>
    <n v="2845.1270020000002"/>
    <n v="3392.1722413299999"/>
    <n v="12193.454828000002"/>
    <n v="12080.98163604"/>
    <n v="10145.68703954"/>
    <n v="14522.690828990002"/>
    <n v="627.94624368999939"/>
    <n v="15822.690828990002"/>
    <n v="69.860931138789482"/>
    <n v="30.139068861210518"/>
    <n v="21.925080648767789"/>
    <n v="26.074941384153572"/>
    <n v="18.960684327776281"/>
    <n v="81.039315672223722"/>
    <n v="36.433679399731538"/>
    <n v="50"/>
    <n v="3.9686438323087843"/>
    <n v="100"/>
    <n v="57.450665183517572"/>
    <n v="45.96053214681406"/>
    <n v="14.524978531818817"/>
    <n v="63.176321627353779"/>
    <n v="119.22744534586509"/>
    <n v="80"/>
    <n v="99.077593729205219"/>
    <n v="100"/>
    <n v="7.6821787310040301E-2"/>
    <n v="0"/>
    <n v="81.058773875784595"/>
    <n v="81.135595663094634"/>
    <n v="16.227119132618927"/>
    <n v="62.172286921970979"/>
    <n v="62.187651279432984"/>
    <s v="3. Vulnerable (&gt;=60 y &lt;70)"/>
  </r>
  <r>
    <s v="68169"/>
    <x v="2"/>
    <x v="20"/>
    <x v="813"/>
    <s v="Rural disperso"/>
    <n v="6"/>
    <s v="G4"/>
    <n v="0"/>
    <n v="818.20640800000001"/>
    <n v="3487.0121306000001"/>
    <n v="14308.3005851"/>
    <n v="855.82653400000004"/>
    <n v="210.34607943"/>
    <n v="8388.4423857699985"/>
    <n v="5167.2954336799994"/>
    <n v="1895.91506843"/>
    <n v="922.70865535000007"/>
    <n v="0.70399999999999996"/>
    <n v="7634.9992482500002"/>
    <n v="579.34879236999996"/>
    <n v="0"/>
    <n v="74207.781895559994"/>
    <n v="2522.2162460599998"/>
    <s v="Si"/>
    <n v="48.421215407065823"/>
    <n v="80"/>
    <n v="345.73820799999999"/>
    <n v="1066.17261343"/>
    <n v="5700.0949237700006"/>
    <n v="5274.0019722500001"/>
    <n v="4305.2185386000001"/>
    <n v="14308.3005851"/>
    <n v="8215.0520406199994"/>
    <n v="14308.3005851"/>
    <n v="30.088957895413905"/>
    <n v="69.911042104586102"/>
    <n v="61.600177912000753"/>
    <n v="100"/>
    <n v="3.3988568067022484"/>
    <n v="96.601143193297759"/>
    <n v="48.668248420752917"/>
    <n v="70"/>
    <n v="57.414589466863546"/>
    <n v="0"/>
    <n v="67.302437059576761"/>
    <n v="53.841949647661409"/>
    <n v="31.578784592934177"/>
    <n v="100"/>
    <n v="308.37569836365901"/>
    <n v="0"/>
    <n v="92.524809547589328"/>
    <n v="100"/>
    <n v="0.7796421874694236"/>
    <n v="0"/>
    <n v="66.666666666666671"/>
    <n v="67.446308854136092"/>
    <n v="13.48926177082722"/>
    <n v="67.175282980994751"/>
    <n v="67.331211418488635"/>
    <s v="3. Vulnerable (&gt;=60 y &lt;70)"/>
  </r>
  <r>
    <s v="68176"/>
    <x v="2"/>
    <x v="20"/>
    <x v="814"/>
    <s v="Rural disperso"/>
    <n v="6"/>
    <s v="G2"/>
    <n v="0"/>
    <n v="1125.1112315999999"/>
    <n v="4043.9507314799998"/>
    <n v="7213.3543475299994"/>
    <n v="1669.680928"/>
    <n v="146.19625199999999"/>
    <n v="13044.59200445"/>
    <n v="9275.0868608000001"/>
    <n v="2942.7332265999999"/>
    <n v="1944.9480276699999"/>
    <n v="0"/>
    <n v="1746.7891161499992"/>
    <n v="960.90547323999999"/>
    <n v="0"/>
    <n v="33988.008974340002"/>
    <n v="6609.1980061099994"/>
    <s v="Si"/>
    <n v="44.736523566208255"/>
    <n v="80"/>
    <n v="575.34052799999995"/>
    <n v="1815.87718"/>
    <n v="4468.7800324499995"/>
    <n v="4336.6995680500004"/>
    <n v="5169.0619630799993"/>
    <n v="7213.3543475299994"/>
    <n v="2707.6945893899992"/>
    <n v="7213.3543475299994"/>
    <n v="71.659615125520517"/>
    <n v="28.340384874479483"/>
    <n v="71.10292799986324"/>
    <n v="84.560905820080649"/>
    <n v="19.44567571198348"/>
    <n v="80.554324288016517"/>
    <n v="66.093249978937791"/>
    <n v="100"/>
    <n v="37.537246320322105"/>
    <n v="0"/>
    <n v="58.691122996515332"/>
    <n v="46.952898397212266"/>
    <n v="35.263476433791745"/>
    <n v="100"/>
    <n v="315.61781095316826"/>
    <n v="0"/>
    <n v="97.044373107628971"/>
    <n v="100"/>
    <n v="0.63854237758454047"/>
    <n v="0"/>
    <n v="66.666666666666671"/>
    <n v="67.305209044251214"/>
    <n v="13.461041808850243"/>
    <n v="60.286231730545602"/>
    <n v="60.413940206062506"/>
    <s v="3. Vulnerable (&gt;=60 y &lt;70)"/>
  </r>
  <r>
    <s v="68179"/>
    <x v="2"/>
    <x v="20"/>
    <x v="815"/>
    <s v="Rural"/>
    <n v="6"/>
    <s v="G4"/>
    <n v="0"/>
    <n v="1415.784987"/>
    <n v="6531.6694980000002"/>
    <n v="9530.1718600000004"/>
    <n v="1048.1437350000001"/>
    <n v="168.49689000000001"/>
    <n v="7988.4324209999995"/>
    <n v="1625.7804699999999"/>
    <n v="2669.446989"/>
    <n v="1618.7032489999999"/>
    <n v="0"/>
    <n v="704.11073399999987"/>
    <n v="1738.0977049999999"/>
    <n v="0"/>
    <n v="43942.479449050006"/>
    <n v="8324.4620647600004"/>
    <s v="Si"/>
    <n v="34.741538827907874"/>
    <n v="80"/>
    <n v="671.420749"/>
    <n v="1216.640625"/>
    <n v="7775.3173859999997"/>
    <n v="5960.5875450000003"/>
    <n v="7947.4544850000002"/>
    <n v="9530.1718600000004"/>
    <n v="2442.208439"/>
    <n v="9530.1718600000004"/>
    <n v="83.392562083345268"/>
    <n v="16.607437916654732"/>
    <n v="20.351683338099555"/>
    <n v="33.038351556667671"/>
    <n v="18.943997173422964"/>
    <n v="81.056002826577043"/>
    <n v="60.638149237283834"/>
    <n v="80"/>
    <n v="25.626069234390492"/>
    <n v="20"/>
    <n v="46.140358459979886"/>
    <n v="36.912286767983908"/>
    <n v="45.258461172092126"/>
    <n v="100"/>
    <n v="181.20390631538257"/>
    <n v="0"/>
    <n v="76.660376021851576"/>
    <n v="70"/>
    <n v="0"/>
    <n v="0"/>
    <n v="56.666666666666664"/>
    <n v="56.666666666666664"/>
    <n v="11.333333333333334"/>
    <n v="48.245620101317243"/>
    <n v="48.245620101317243"/>
    <s v="2. Riesgo (&gt;=40 y &lt;60)"/>
  </r>
  <r>
    <s v="68190"/>
    <x v="2"/>
    <x v="20"/>
    <x v="816"/>
    <s v="Rural"/>
    <n v="6"/>
    <s v="G1"/>
    <n v="0"/>
    <n v="2016.106184"/>
    <n v="26007.579438000001"/>
    <n v="52748.368583999996"/>
    <n v="18035.929584999998"/>
    <n v="1061.2639799999999"/>
    <n v="53382.952783000001"/>
    <n v="18244.057274999999"/>
    <n v="21395.421127999998"/>
    <n v="15876.555581089997"/>
    <n v="512.95466691000001"/>
    <n v="-2181.5863099100025"/>
    <n v="8433.815063"/>
    <n v="0"/>
    <n v="346382.69485000003"/>
    <n v="18849.602640000001"/>
    <s v="Si"/>
    <n v="43.477244991108243"/>
    <n v="80"/>
    <n v="15637.165000000001"/>
    <n v="19097.193565000001"/>
    <n v="49411.089347000001"/>
    <n v="41982.212303"/>
    <n v="28023.685622000001"/>
    <n v="52748.368583999996"/>
    <n v="6765.1834199999976"/>
    <n v="52748.368583999996"/>
    <n v="53.127113452567215"/>
    <n v="46.872886547432785"/>
    <n v="34.175811422724237"/>
    <n v="40.206443310714697"/>
    <n v="5.4418430597876046"/>
    <n v="94.558156940212399"/>
    <n v="74.205389490148846"/>
    <n v="100"/>
    <n v="12.825388920278494"/>
    <n v="60"/>
    <n v="68.32749735967198"/>
    <n v="54.661997887737584"/>
    <n v="36.522755008891757"/>
    <n v="100"/>
    <n v="122.1269556534065"/>
    <n v="70"/>
    <n v="84.965162391322494"/>
    <n v="80"/>
    <n v="0"/>
    <n v="0"/>
    <n v="83.333333333333329"/>
    <n v="83.333333333333329"/>
    <n v="16.666666666666668"/>
    <n v="71.328664554404256"/>
    <n v="71.328664554404256"/>
    <s v="4. Solvente (&gt;=70 y &lt;80)"/>
  </r>
  <r>
    <s v="68207"/>
    <x v="2"/>
    <x v="20"/>
    <x v="38"/>
    <s v="Rural"/>
    <n v="6"/>
    <s v="G4"/>
    <n v="0"/>
    <n v="1068.6363260000001"/>
    <n v="7340.2423966000006"/>
    <n v="10180.84710635"/>
    <n v="626.46921900000007"/>
    <n v="519.94651999999996"/>
    <n v="8172.8704697299991"/>
    <n v="1247.0136177500001"/>
    <n v="2224.0675680000004"/>
    <n v="855.24747294000031"/>
    <n v="49.304713"/>
    <n v="639.15654156000164"/>
    <n v="621.554078"/>
    <n v="0"/>
    <n v="38874.793941000004"/>
    <n v="3520.9282950000002"/>
    <s v="Si"/>
    <n v="51.186868725510571"/>
    <n v="80"/>
    <n v="669.38139000000001"/>
    <n v="1146.415739"/>
    <n v="8172.8704697300009"/>
    <n v="8132.8704697300009"/>
    <n v="8408.8787226000004"/>
    <n v="10180.84710635"/>
    <n v="1310.0153325600018"/>
    <n v="10180.84710635"/>
    <n v="82.59507912023561"/>
    <n v="17.40492087976439"/>
    <n v="15.257963800706079"/>
    <n v="24.769350216005741"/>
    <n v="9.0570982841573073"/>
    <n v="90.942901715842694"/>
    <n v="38.454203696207138"/>
    <n v="50"/>
    <n v="12.867449229670866"/>
    <n v="60"/>
    <n v="48.623434562322565"/>
    <n v="38.898747649858052"/>
    <n v="28.813131274489429"/>
    <n v="100"/>
    <n v="171.26495539411397"/>
    <n v="0"/>
    <n v="99.510575872355389"/>
    <n v="100"/>
    <n v="0.20695774314515503"/>
    <n v="0"/>
    <n v="66.666666666666671"/>
    <n v="66.873624409811825"/>
    <n v="13.374724881962365"/>
    <n v="52.232080983191388"/>
    <n v="52.273472531820417"/>
    <s v="2. Riesgo (&gt;=40 y &lt;60)"/>
  </r>
  <r>
    <s v="68209"/>
    <x v="2"/>
    <x v="20"/>
    <x v="817"/>
    <s v="Rural disperso"/>
    <n v="6"/>
    <s v="G3"/>
    <n v="0"/>
    <n v="845.40806899999995"/>
    <n v="3592.73063723"/>
    <n v="5520.6773167700003"/>
    <n v="747.16923036000003"/>
    <n v="84.428228000000004"/>
    <n v="5694.2218479700005"/>
    <n v="2277.7965541399999"/>
    <n v="1682.47347436"/>
    <n v="797.69565682000007"/>
    <n v="1.409537"/>
    <n v="429.67248026000016"/>
    <n v="664.24472790999994"/>
    <n v="0"/>
    <n v="20780.33020909"/>
    <n v="1372.5297862800001"/>
    <s v="Si"/>
    <n v="46.371771063633979"/>
    <n v="80"/>
    <n v="585.76"/>
    <n v="831.59745836000002"/>
    <n v="4206.2270189699993"/>
    <n v="4037.73643193"/>
    <n v="4438.13870623"/>
    <n v="5520.6773167700003"/>
    <n v="1095.3267451700001"/>
    <n v="5520.6773167700003"/>
    <n v="80.391199332523854"/>
    <n v="19.608800667476146"/>
    <n v="40.001893409756036"/>
    <n v="68.65254659952376"/>
    <n v="6.6049469496861528"/>
    <n v="93.395053050313848"/>
    <n v="47.412079237887383"/>
    <n v="70"/>
    <n v="19.840441350244436"/>
    <n v="40"/>
    <n v="58.331280063462749"/>
    <n v="46.665024050770199"/>
    <n v="33.628228936366021"/>
    <n v="100"/>
    <n v="141.96897336110354"/>
    <n v="50"/>
    <n v="95.994258363133753"/>
    <n v="100"/>
    <n v="0"/>
    <n v="0"/>
    <n v="83.333333333333329"/>
    <n v="83.333333333333329"/>
    <n v="16.666666666666668"/>
    <n v="63.331690717436871"/>
    <n v="63.331690717436871"/>
    <s v="3. Vulnerable (&gt;=60 y &lt;70)"/>
  </r>
  <r>
    <s v="68211"/>
    <x v="2"/>
    <x v="20"/>
    <x v="818"/>
    <s v="Rural"/>
    <n v="6"/>
    <s v="G2"/>
    <n v="0"/>
    <n v="1056.02996106"/>
    <n v="4465.4089524600004"/>
    <n v="7325.1018138099998"/>
    <n v="769.96791226999994"/>
    <n v="67.610986519999997"/>
    <n v="4577.9802433000004"/>
    <n v="619.22876534"/>
    <n v="1910.4908848499999"/>
    <n v="757.18823002999966"/>
    <n v="24.925177000000001"/>
    <n v="1593.8189156899989"/>
    <n v="12.483228039999998"/>
    <n v="0"/>
    <n v="22616.774077999999"/>
    <n v="2523.2577209999999"/>
    <s v="Si"/>
    <n v="63.483997660574367"/>
    <n v="80"/>
    <n v="756.98655706"/>
    <n v="837.57889878999993"/>
    <n v="4577.9802433000013"/>
    <n v="4400.545369299999"/>
    <n v="5521.4389135199999"/>
    <n v="7325.1018138099998"/>
    <n v="1631.2273207299991"/>
    <n v="7325.1018138099998"/>
    <n v="75.37695794358028"/>
    <n v="24.62304205641972"/>
    <n v="13.526243723883656"/>
    <n v="16.086418011322724"/>
    <n v="11.156576584697138"/>
    <n v="88.843423415302865"/>
    <n v="39.633176794216922"/>
    <n v="50"/>
    <n v="22.269005430813937"/>
    <n v="20"/>
    <n v="39.910576696609063"/>
    <n v="31.928461357287251"/>
    <n v="16.516002339425633"/>
    <n v="71.836269740980072"/>
    <n v="110.64646934326102"/>
    <n v="80"/>
    <n v="96.124166890853601"/>
    <n v="100"/>
    <n v="0"/>
    <n v="0"/>
    <n v="83.945423246993357"/>
    <n v="83.945423246993357"/>
    <n v="16.789084649398671"/>
    <n v="48.717546006685922"/>
    <n v="48.717546006685922"/>
    <s v="2. Riesgo (&gt;=40 y &lt;60)"/>
  </r>
  <r>
    <s v="68217"/>
    <x v="2"/>
    <x v="20"/>
    <x v="819"/>
    <s v="Rural disperso"/>
    <n v="6"/>
    <s v="G4"/>
    <n v="0"/>
    <n v="1231.5562339999999"/>
    <n v="6962.2830678299997"/>
    <n v="9896.7299723399992"/>
    <n v="700.44203700000003"/>
    <n v="213.0374966"/>
    <n v="7327.3450446799998"/>
    <n v="1466.5559370199999"/>
    <n v="2166.2369185999996"/>
    <n v="937.61181132999945"/>
    <n v="0"/>
    <n v="1620.7120413899993"/>
    <n v="1295.05520774"/>
    <n v="0"/>
    <n v="49007.394533589999"/>
    <n v="3863.8703329"/>
    <s v="Si"/>
    <n v="45.670438406648358"/>
    <n v="80"/>
    <n v="695"/>
    <n v="913.47953359999997"/>
    <n v="7047.3928236800011"/>
    <n v="6888.8572853200003"/>
    <n v="8193.8393018299994"/>
    <n v="9896.7299723399992"/>
    <n v="2915.7672491299991"/>
    <n v="9896.7299723399992"/>
    <n v="82.793400696297212"/>
    <n v="17.206599303702788"/>
    <n v="20.014833859704602"/>
    <n v="32.491519567194914"/>
    <n v="7.8842598544015168"/>
    <n v="92.11574014559848"/>
    <n v="43.282976265401352"/>
    <n v="50"/>
    <n v="29.461925881368572"/>
    <n v="20"/>
    <n v="42.362771803299232"/>
    <n v="33.89021744263939"/>
    <n v="34.329561593351642"/>
    <n v="100"/>
    <n v="131.43590411510792"/>
    <n v="60"/>
    <n v="97.750437043507716"/>
    <n v="100"/>
    <n v="0"/>
    <n v="0"/>
    <n v="86.666666666666671"/>
    <n v="86.666666666666671"/>
    <n v="17.333333333333336"/>
    <n v="51.223550775972726"/>
    <n v="51.223550775972726"/>
    <s v="2. Riesgo (&gt;=40 y &lt;60)"/>
  </r>
  <r>
    <s v="68229"/>
    <x v="2"/>
    <x v="20"/>
    <x v="820"/>
    <s v="Intermedio"/>
    <n v="6"/>
    <s v="G3"/>
    <n v="0"/>
    <n v="1372.7529560099999"/>
    <n v="10016.879184059999"/>
    <n v="14781.314856599998"/>
    <n v="2271.4813669999999"/>
    <n v="421.68367957999999"/>
    <n v="13584.112828509999"/>
    <n v="3401.2094845700003"/>
    <n v="4090.2327708899998"/>
    <n v="2498.4380953299997"/>
    <n v="15.79298"/>
    <n v="614.38763152999854"/>
    <n v="2733.6279760000002"/>
    <n v="0"/>
    <n v="31085.315199000001"/>
    <n v="5498.3612130000001"/>
    <s v="Si"/>
    <n v="36.605713347784544"/>
    <n v="80"/>
    <n v="2052.712"/>
    <n v="2693.1650465799999"/>
    <n v="12575.132549509999"/>
    <n v="12394.227013409998"/>
    <n v="11389.632140069998"/>
    <n v="14781.314856599998"/>
    <n v="3363.8085875299985"/>
    <n v="14781.314856599998"/>
    <n v="77.054255663760642"/>
    <n v="22.945744336239358"/>
    <n v="25.038142184976749"/>
    <n v="42.971271522372206"/>
    <n v="17.687969955591377"/>
    <n v="82.31203004440863"/>
    <n v="61.083029628809143"/>
    <n v="80"/>
    <n v="22.757167546756008"/>
    <n v="20"/>
    <n v="49.64580918060404"/>
    <n v="39.716647344483235"/>
    <n v="43.394286652215456"/>
    <n v="100"/>
    <n v="131.20033626636371"/>
    <n v="60"/>
    <n v="98.561402550726598"/>
    <n v="100"/>
    <n v="8.8529106212087982E-2"/>
    <n v="0"/>
    <n v="86.666666666666671"/>
    <n v="86.755195772878764"/>
    <n v="17.351039154575755"/>
    <n v="57.049980677816571"/>
    <n v="57.067686499058993"/>
    <s v="2. Riesgo (&gt;=40 y &lt;60)"/>
  </r>
  <r>
    <s v="68235"/>
    <x v="2"/>
    <x v="20"/>
    <x v="821"/>
    <s v="Rural disperso"/>
    <n v="6"/>
    <s v="G5"/>
    <n v="0"/>
    <n v="0"/>
    <n v="0"/>
    <n v="0"/>
    <n v="0"/>
    <n v="0"/>
    <n v="259.24741599999999"/>
    <n v="259.24741599999999"/>
    <n v="0"/>
    <n v="0"/>
    <n v="0"/>
    <n v="0"/>
    <n v="0"/>
    <n v="0"/>
    <n v="96401.65750478"/>
    <n v="5568.2769914399996"/>
    <s v="Si"/>
    <n v="58.195482487605283"/>
    <n v="80"/>
    <s v="N.D."/>
    <s v="N.D."/>
    <s v="N.D."/>
    <s v="N.D."/>
    <n v="0"/>
    <n v="0"/>
    <n v="0"/>
    <n v="0"/>
    <s v="N.D."/>
    <n v="0"/>
    <s v="N.D."/>
    <n v="0"/>
    <n v="5.7761216306513203"/>
    <n v="94.223878369348682"/>
    <s v="N.D."/>
    <n v="0"/>
    <n v="0"/>
    <n v="100"/>
    <n v="38.844775673869734"/>
    <n v="31.075820539095787"/>
    <n v="21.804517512394717"/>
    <n v="94.83864008987436"/>
    <s v="N.D."/>
    <n v="0"/>
    <s v="N.D."/>
    <n v="0"/>
    <n v="0"/>
    <n v="0"/>
    <n v="31.61288002995812"/>
    <n v="31.61288002995812"/>
    <n v="6.3225760059916247"/>
    <n v="37.398396545087408"/>
    <s v="N.D."/>
    <s v="6. Sin info."/>
  </r>
  <r>
    <s v="68245"/>
    <x v="2"/>
    <x v="20"/>
    <x v="822"/>
    <s v="Rural disperso"/>
    <n v="6"/>
    <s v="G3"/>
    <n v="0"/>
    <n v="918.46997099999999"/>
    <n v="3454.1840550100001"/>
    <n v="5789.8967333999999"/>
    <n v="411.77563709999998"/>
    <n v="97.158548749999994"/>
    <n v="3546.0023246999999"/>
    <n v="460.50998227999997"/>
    <n v="1434.6437495199998"/>
    <n v="506.31550792999974"/>
    <n v="18.436364999999999"/>
    <n v="1329.6995001100004"/>
    <n v="1150.55291928"/>
    <n v="0"/>
    <n v="16304.970646"/>
    <n v="2706.9143429999999"/>
    <s v="Si"/>
    <n v="56.240943994664242"/>
    <n v="80"/>
    <n v="441.95584700000001"/>
    <n v="508.93418585000001"/>
    <n v="3531.8689916999997"/>
    <n v="3288.9748504699996"/>
    <n v="4372.6540260100001"/>
    <n v="5789.8967333999999"/>
    <n v="2498.6887843900004"/>
    <n v="5789.8967333999999"/>
    <n v="75.522141885287951"/>
    <n v="24.477858114712049"/>
    <n v="12.986736615266043"/>
    <n v="22.288258496230291"/>
    <n v="16.601773788927801"/>
    <n v="83.398226211072199"/>
    <n v="35.292072202552148"/>
    <n v="50"/>
    <n v="43.156016410031825"/>
    <n v="0"/>
    <n v="36.032868564402904"/>
    <n v="28.826294851522324"/>
    <n v="23.759056005335758"/>
    <n v="100"/>
    <n v="115.15498421497294"/>
    <n v="80"/>
    <n v="93.122787345713874"/>
    <n v="100"/>
    <n v="0"/>
    <n v="0"/>
    <n v="93.333333333333329"/>
    <n v="93.333333333333329"/>
    <n v="18.666666666666668"/>
    <n v="47.492961518188991"/>
    <n v="47.492961518188991"/>
    <s v="2. Riesgo (&gt;=40 y &lt;60)"/>
  </r>
  <r>
    <s v="68250"/>
    <x v="2"/>
    <x v="20"/>
    <x v="471"/>
    <s v="Rural disperso"/>
    <n v="6"/>
    <s v="G5"/>
    <n v="0"/>
    <n v="1709.776284"/>
    <n v="7214.9513302200003"/>
    <n v="9713.9513689599989"/>
    <n v="588.43057900000008"/>
    <n v="133.01866004000001"/>
    <n v="7106.6140796500003"/>
    <n v="1883.22919419"/>
    <n v="2431.6515330399998"/>
    <n v="1296.6352542899997"/>
    <n v="54.390337770000002"/>
    <n v="1472.3210105599992"/>
    <n v="1557.5172010000001"/>
    <n v="0"/>
    <n v="31179.472021000001"/>
    <n v="3001.7176420000001"/>
    <s v="Si"/>
    <n v="39.340947407695552"/>
    <n v="80"/>
    <n v="676.34029999999996"/>
    <n v="721.44923903999995"/>
    <n v="7106.6140796500013"/>
    <n v="6679.5425722100008"/>
    <n v="8924.7276142200008"/>
    <n v="9713.9513689599989"/>
    <n v="3084.2285493299996"/>
    <n v="9713.9513689599989"/>
    <n v="91.875358185733901"/>
    <n v="8.1246418142660985"/>
    <n v="26.499668802653609"/>
    <n v="41.842745933103508"/>
    <n v="9.6272240914736571"/>
    <n v="90.372775908526336"/>
    <n v="53.323234709908185"/>
    <n v="70"/>
    <n v="31.750504322940674"/>
    <n v="0"/>
    <n v="42.068032731179187"/>
    <n v="33.654426184943354"/>
    <n v="40.659052592304448"/>
    <n v="100"/>
    <n v="106.66956250278152"/>
    <n v="100"/>
    <n v="93.990506552720618"/>
    <n v="100"/>
    <n v="0"/>
    <n v="0"/>
    <n v="100"/>
    <n v="100"/>
    <n v="20"/>
    <n v="53.654426184943354"/>
    <n v="53.654426184943354"/>
    <s v="2. Riesgo (&gt;=40 y &lt;60)"/>
  </r>
  <r>
    <s v="68255"/>
    <x v="2"/>
    <x v="20"/>
    <x v="823"/>
    <s v="Rural"/>
    <n v="6"/>
    <s v="G3"/>
    <n v="0"/>
    <n v="1428.055648"/>
    <n v="13460.10165513"/>
    <n v="18867.047982339998"/>
    <n v="1859.32303004"/>
    <n v="509.95481738999996"/>
    <n v="16622.427605680001"/>
    <n v="3222.1010428299996"/>
    <n v="3797.3334954299999"/>
    <n v="2060.55977102"/>
    <n v="5.9970309999999998"/>
    <n v="2427.0414402499991"/>
    <n v="364.33578518000002"/>
    <n v="0"/>
    <n v="30010.83149411"/>
    <n v="9377.6325438200001"/>
    <s v="Si"/>
    <n v="47.469574696279508"/>
    <n v="80"/>
    <n v="1467.2691789999999"/>
    <n v="2369.2778474299998"/>
    <n v="14703.23281768"/>
    <n v="14456.434413849998"/>
    <n v="14888.157303129999"/>
    <n v="18867.047982339998"/>
    <n v="2797.3742564299991"/>
    <n v="18867.047982339998"/>
    <n v="78.910899665202876"/>
    <n v="21.089100334797124"/>
    <n v="19.384058208976558"/>
    <n v="33.267549259432926"/>
    <n v="31.247493244765572"/>
    <n v="68.752506755234435"/>
    <n v="54.263334350270647"/>
    <n v="70"/>
    <n v="14.826772365493571"/>
    <n v="60"/>
    <n v="50.621831269892901"/>
    <n v="40.497465015914322"/>
    <n v="32.530425303720492"/>
    <n v="100"/>
    <n v="161.47533672347384"/>
    <n v="0"/>
    <n v="98.32146843561344"/>
    <n v="100"/>
    <n v="0"/>
    <n v="0"/>
    <n v="66.666666666666671"/>
    <n v="66.666666666666671"/>
    <n v="13.333333333333336"/>
    <n v="53.830798349247658"/>
    <n v="53.830798349247658"/>
    <s v="2. Riesgo (&gt;=40 y &lt;60)"/>
  </r>
  <r>
    <s v="68264"/>
    <x v="2"/>
    <x v="20"/>
    <x v="824"/>
    <s v="Rural disperso"/>
    <n v="6"/>
    <s v="G4"/>
    <n v="0"/>
    <n v="929.71854512000004"/>
    <n v="4419.1554180000003"/>
    <n v="6244.8920827700003"/>
    <n v="473.27101633999996"/>
    <n v="44.274224049999994"/>
    <n v="4446.3769084300002"/>
    <n v="1062.60366447"/>
    <n v="1447.2637855100002"/>
    <n v="444.64426867000032"/>
    <n v="15.920456"/>
    <n v="893.15577750000011"/>
    <n v="1098.9534595"/>
    <n v="0"/>
    <n v="20094.567322999999"/>
    <n v="5130.4560320000001"/>
    <s v="Si"/>
    <n v="56.649628622841085"/>
    <n v="80"/>
    <n v="456.22399999999999"/>
    <n v="517.54524039"/>
    <n v="4349.1167884300003"/>
    <n v="3785.22951848"/>
    <n v="5348.8739631200006"/>
    <n v="6244.8920827700003"/>
    <n v="2008.029693"/>
    <n v="6244.8920827700003"/>
    <n v="85.651983929039162"/>
    <n v="14.348016070960838"/>
    <n v="23.898191411874745"/>
    <n v="38.795653230116685"/>
    <n v="25.531557607253092"/>
    <n v="74.468442392746908"/>
    <n v="30.723097829281514"/>
    <n v="40"/>
    <n v="32.154754099598684"/>
    <n v="0"/>
    <n v="33.522422338764883"/>
    <n v="26.817937871011907"/>
    <n v="23.350371377158915"/>
    <n v="100"/>
    <n v="113.4410378213334"/>
    <n v="80"/>
    <n v="87.034441764127479"/>
    <n v="80"/>
    <n v="0"/>
    <n v="0"/>
    <n v="86.666666666666671"/>
    <n v="86.666666666666671"/>
    <n v="17.333333333333336"/>
    <n v="44.151271204345242"/>
    <n v="44.151271204345242"/>
    <s v="2. Riesgo (&gt;=40 y &lt;60)"/>
  </r>
  <r>
    <s v="68266"/>
    <x v="2"/>
    <x v="20"/>
    <x v="825"/>
    <s v="Rural disperso"/>
    <n v="6"/>
    <s v="G4"/>
    <n v="0"/>
    <n v="1025.8405270000001"/>
    <n v="5460.37292591"/>
    <n v="7370.4791597099993"/>
    <n v="570.47849799999995"/>
    <n v="21.534889"/>
    <n v="7106.6323919099996"/>
    <n v="1689.3996539499999"/>
    <n v="1622.8359058999999"/>
    <n v="602.95268073999989"/>
    <n v="3.9602940000000002"/>
    <n v="221.30693163999968"/>
    <n v="863.75276179999992"/>
    <n v="0"/>
    <n v="22294.267314000001"/>
    <n v="2623.6655000000001"/>
    <s v="Si"/>
    <n v="56.204549424950407"/>
    <n v="80"/>
    <n v="323.39999999999998"/>
    <n v="592.01338699999997"/>
    <n v="6129.2890029100008"/>
    <n v="5984.9990029100009"/>
    <n v="6486.2134529100003"/>
    <n v="7370.4791597099993"/>
    <n v="1089.0199874399996"/>
    <n v="7370.4791597099993"/>
    <n v="88.002602169561101"/>
    <n v="11.997397830438899"/>
    <n v="23.772154809543366"/>
    <n v="38.591048947136485"/>
    <n v="11.768341444226031"/>
    <n v="88.231658555773976"/>
    <n v="37.154260547717648"/>
    <n v="50"/>
    <n v="14.775429980088953"/>
    <n v="60"/>
    <n v="49.764021066669869"/>
    <n v="39.8112168533359"/>
    <n v="23.795450575049593"/>
    <n v="100"/>
    <n v="183.05917965367965"/>
    <n v="0"/>
    <n v="97.645893350248357"/>
    <n v="100"/>
    <n v="0"/>
    <n v="0"/>
    <n v="66.666666666666671"/>
    <n v="66.666666666666671"/>
    <n v="13.333333333333336"/>
    <n v="53.144550186669235"/>
    <n v="53.144550186669235"/>
    <s v="2. Riesgo (&gt;=40 y &lt;60)"/>
  </r>
  <r>
    <s v="68271"/>
    <x v="2"/>
    <x v="20"/>
    <x v="826"/>
    <s v="Rural disperso"/>
    <n v="6"/>
    <s v="G1"/>
    <n v="0"/>
    <n v="1604.61862"/>
    <n v="7819.2767201199995"/>
    <n v="16661.716306999999"/>
    <n v="6347.9386874299998"/>
    <n v="410.28616402"/>
    <n v="10019.39408659"/>
    <n v="1879.9656993399999"/>
    <n v="8369.6888674500005"/>
    <n v="6808.2046959700001"/>
    <n v="0"/>
    <n v="5080.838048929998"/>
    <n v="3126.6289001799996"/>
    <n v="0"/>
    <n v="62956.984727489995"/>
    <n v="4505.7456288000003"/>
    <s v="Si"/>
    <n v="51.592369724164243"/>
    <n v="80"/>
    <n v="4293.2078389999997"/>
    <n v="6758.2248514499997"/>
    <n v="10019.394086589999"/>
    <n v="8448.6973206900002"/>
    <n v="9423.8953401199997"/>
    <n v="16661.716306999999"/>
    <n v="8207.4669491099976"/>
    <n v="16661.716306999999"/>
    <n v="56.560171632263291"/>
    <n v="43.439828367736709"/>
    <n v="18.763267350229832"/>
    <n v="22.074216050337288"/>
    <n v="7.1568637670675788"/>
    <n v="92.843136232932423"/>
    <n v="81.343581628790716"/>
    <n v="100"/>
    <n v="49.259432809222886"/>
    <n v="0"/>
    <n v="51.671436130201279"/>
    <n v="41.337148904161026"/>
    <n v="28.407630275835757"/>
    <n v="100"/>
    <n v="157.416670817972"/>
    <n v="0"/>
    <n v="84.323435605729628"/>
    <n v="80"/>
    <n v="0"/>
    <n v="0"/>
    <n v="60"/>
    <n v="60"/>
    <n v="12"/>
    <n v="53.337148904161026"/>
    <n v="53.337148904161026"/>
    <s v="2. Riesgo (&gt;=40 y &lt;60)"/>
  </r>
  <r>
    <s v="68276"/>
    <x v="2"/>
    <x v="20"/>
    <x v="827"/>
    <s v="Ciudades y aglomeraciones"/>
    <n v="1"/>
    <s v="G1"/>
    <n v="0"/>
    <n v="367.90549702999999"/>
    <n v="213205.72679673001"/>
    <n v="396785.92167801003"/>
    <n v="162949.27879254002"/>
    <n v="6308.4723894600002"/>
    <n v="330388.94804663002"/>
    <n v="54752.950145210001"/>
    <n v="171857.00066729001"/>
    <n v="113599.63446674001"/>
    <n v="6519.0377980100002"/>
    <n v="8139.6074308300158"/>
    <n v="19904.454922740002"/>
    <n v="0"/>
    <n v="966868.68060140999"/>
    <n v="337756.23870853998"/>
    <s v="Si"/>
    <n v="35.673777452817099"/>
    <n v="65"/>
    <n v="196458.36639000001"/>
    <n v="163562.09466500001"/>
    <n v="330388.94804663002"/>
    <n v="293182.41098214994"/>
    <n v="213573.63229376002"/>
    <n v="396785.92167801003"/>
    <n v="34563.100151580016"/>
    <n v="396785.92167801003"/>
    <n v="53.825909798048244"/>
    <n v="46.174090201951756"/>
    <n v="16.572270491772731"/>
    <n v="19.496597924643421"/>
    <n v="34.933000260019739"/>
    <n v="65.066999739980261"/>
    <n v="66.101255128189678"/>
    <n v="100"/>
    <n v="8.7107677624781807"/>
    <n v="80"/>
    <n v="62.147537573315084"/>
    <n v="49.718030058652069"/>
    <n v="29.326222547182901"/>
    <n v="100"/>
    <n v="83.255347008385556"/>
    <n v="80"/>
    <n v="88.738564868934759"/>
    <n v="80"/>
    <n v="0"/>
    <n v="0"/>
    <n v="86.666666666666671"/>
    <n v="86.666666666666671"/>
    <n v="17.333333333333336"/>
    <n v="67.051363391985404"/>
    <n v="67.051363391985404"/>
    <s v="3. Vulnerable (&gt;=60 y &lt;70)"/>
  </r>
  <r>
    <s v="68296"/>
    <x v="2"/>
    <x v="20"/>
    <x v="828"/>
    <s v="Rural disperso"/>
    <n v="6"/>
    <s v="G3"/>
    <n v="0"/>
    <n v="1057.9272149999999"/>
    <n v="4451.5995632499998"/>
    <n v="7129.2824256000004"/>
    <n v="631.01728400000002"/>
    <n v="42.876162919999999"/>
    <n v="6417.8864664800003"/>
    <n v="2373.0617830199999"/>
    <n v="1731.82066192"/>
    <n v="874.55013380000003"/>
    <n v="0"/>
    <n v="70.525730000001204"/>
    <n v="4720.7455519899995"/>
    <n v="0"/>
    <n v="22052.62235686"/>
    <n v="4043.3443226199997"/>
    <s v="Si"/>
    <n v="44.465595851994834"/>
    <n v="80"/>
    <n v="686"/>
    <n v="673.89344691999997"/>
    <n v="6201.4861674800004"/>
    <n v="6076.554435510001"/>
    <n v="5509.5267782499996"/>
    <n v="7129.2824256000004"/>
    <n v="4791.2712819900007"/>
    <n v="7129.2824256000004"/>
    <n v="77.280242938142791"/>
    <n v="22.719757061857209"/>
    <n v="36.97575199272022"/>
    <n v="63.458984571804052"/>
    <n v="18.334981922738184"/>
    <n v="81.66501807726182"/>
    <n v="50.49888553878445"/>
    <n v="70"/>
    <n v="67.205519377173047"/>
    <n v="0"/>
    <n v="47.568751942184612"/>
    <n v="38.055001553747694"/>
    <n v="35.534404148005166"/>
    <n v="100"/>
    <n v="98.235196344023322"/>
    <n v="100"/>
    <n v="97.985454960374994"/>
    <n v="100"/>
    <n v="0"/>
    <n v="0"/>
    <n v="100"/>
    <n v="100"/>
    <n v="20"/>
    <n v="58.055001553747694"/>
    <n v="58.055001553747694"/>
    <s v="2. Riesgo (&gt;=40 y &lt;60)"/>
  </r>
  <r>
    <s v="68298"/>
    <x v="2"/>
    <x v="20"/>
    <x v="829"/>
    <s v="Rural disperso"/>
    <n v="6"/>
    <s v="G4"/>
    <n v="0"/>
    <n v="1651.8087800000001"/>
    <n v="6138.4412376099999"/>
    <n v="9924.5141781000002"/>
    <n v="926.06228043999999"/>
    <n v="269.77041484"/>
    <n v="8791.2166612800011"/>
    <n v="3246.3249480099998"/>
    <n v="2863.3775481800003"/>
    <n v="1156.7860542500002"/>
    <n v="199.40023199999999"/>
    <n v="1899.03830389"/>
    <n v="1574.7931197299999"/>
    <n v="0"/>
    <n v="22219.315838619998"/>
    <n v="5706.1108107600003"/>
    <s v="NO"/>
    <n v="50.36367951489617"/>
    <n v="80"/>
    <n v="777.33732099999997"/>
    <n v="1156.3083492800001"/>
    <n v="6318.8843802800002"/>
    <n v="5819.8038488499997"/>
    <n v="7790.2500176100002"/>
    <n v="9924.5141781000002"/>
    <n v="3673.2316556199999"/>
    <n v="9924.5141781000002"/>
    <n v="78.495026333887566"/>
    <n v="21.504973666112434"/>
    <n v="36.926913225880334"/>
    <n v="59.946114569072293"/>
    <n v="25.680857377444781"/>
    <n v="74.319142622555219"/>
    <n v="40.399354775456288"/>
    <n v="50"/>
    <n v="37.011702434014985"/>
    <n v="0"/>
    <n v="41.154046171547989"/>
    <n v="32.923236937238393"/>
    <n v="0"/>
    <n v="0"/>
    <n v="148.75245508506856"/>
    <n v="50"/>
    <n v="92.101761934629891"/>
    <n v="100"/>
    <n v="0"/>
    <n v="0"/>
    <n v="50"/>
    <n v="50"/>
    <n v="10"/>
    <n v="42.923236937238393"/>
    <n v="42.923236937238393"/>
    <s v="2. Riesgo (&gt;=40 y &lt;60)"/>
  </r>
  <r>
    <s v="68307"/>
    <x v="2"/>
    <x v="20"/>
    <x v="830"/>
    <s v="Ciudades y aglomeraciones"/>
    <n v="2"/>
    <s v="G1"/>
    <n v="0"/>
    <n v="0"/>
    <n v="166229.28705670001"/>
    <n v="251619.16107299004"/>
    <n v="73502.230915399996"/>
    <n v="5816.4474909499995"/>
    <n v="206075.26051549998"/>
    <n v="35489.88580507"/>
    <n v="79923.524933549998"/>
    <n v="33762.691819129992"/>
    <n v="9234.6421491700003"/>
    <n v="-616.93255692993989"/>
    <n v="5035.7093417100004"/>
    <n v="0"/>
    <n v="239710.37959200001"/>
    <n v="190005.430441"/>
    <s v="NO"/>
    <n v="51.462213171214302"/>
    <n v="70"/>
    <n v="82267.144049209994"/>
    <n v="79318.678406349994"/>
    <n v="206075.26051550003"/>
    <n v="176718.89471059002"/>
    <n v="166229.28705670001"/>
    <n v="251619.16107299004"/>
    <n v="13653.418933950061"/>
    <n v="251619.16107299004"/>
    <n v="66.063842812225246"/>
    <n v="33.936157187774754"/>
    <n v="17.221808050268422"/>
    <n v="20.260752276410244"/>
    <n v="79.264582019518514"/>
    <n v="20.735417980481486"/>
    <n v="42.243747191081681"/>
    <n v="50"/>
    <n v="5.426223851843087"/>
    <n v="80"/>
    <n v="40.986465488933298"/>
    <n v="32.789172391146643"/>
    <n v="0"/>
    <n v="0"/>
    <n v="96.415986385650754"/>
    <n v="100"/>
    <n v="85.75454145661412"/>
    <n v="80"/>
    <n v="0"/>
    <n v="0"/>
    <n v="60"/>
    <n v="60"/>
    <n v="12"/>
    <n v="44.789172391146643"/>
    <n v="44.789172391146643"/>
    <s v="2. Riesgo (&gt;=40 y &lt;60)"/>
  </r>
  <r>
    <s v="68318"/>
    <x v="2"/>
    <x v="20"/>
    <x v="831"/>
    <s v="Rural"/>
    <n v="6"/>
    <s v="G4"/>
    <n v="0"/>
    <n v="1427.374446"/>
    <n v="7505.7128214700006"/>
    <n v="11217.78522724"/>
    <n v="725.09939295999993"/>
    <n v="177.94495230000001"/>
    <n v="8985.5275509299991"/>
    <n v="2498.7205198899997"/>
    <n v="2338.25425326"/>
    <n v="719.92338720000021"/>
    <n v="311.34124226"/>
    <n v="840.8676722500004"/>
    <n v="623.95207600000003"/>
    <n v="0"/>
    <n v="16916.118014650001"/>
    <n v="6219.2654906899998"/>
    <s v="Si"/>
    <n v="47.10078054421362"/>
    <n v="80"/>
    <n v="805.63"/>
    <n v="903.04434525999989"/>
    <n v="8758.5866889299978"/>
    <n v="7491.558712439999"/>
    <n v="8933.0872674700004"/>
    <n v="11217.78522724"/>
    <n v="1776.1609905100004"/>
    <n v="11217.78522724"/>
    <n v="79.63325279020232"/>
    <n v="20.36674720979768"/>
    <n v="27.808278431369153"/>
    <n v="45.143178760124378"/>
    <n v="36.765323375634289"/>
    <n v="63.234676624365711"/>
    <n v="30.788926661687075"/>
    <n v="40"/>
    <n v="15.833437300947535"/>
    <n v="40"/>
    <n v="41.748920518857553"/>
    <n v="33.399136415086041"/>
    <n v="32.89921945578638"/>
    <n v="100"/>
    <n v="112.09169783399325"/>
    <n v="80"/>
    <n v="85.533876394790965"/>
    <n v="80"/>
    <n v="0"/>
    <n v="0"/>
    <n v="86.666666666666671"/>
    <n v="86.666666666666671"/>
    <n v="17.333333333333336"/>
    <n v="50.732469748419376"/>
    <n v="50.732469748419376"/>
    <s v="2. Riesgo (&gt;=40 y &lt;60)"/>
  </r>
  <r>
    <s v="68320"/>
    <x v="2"/>
    <x v="20"/>
    <x v="53"/>
    <s v="Rural"/>
    <n v="6"/>
    <s v="G3"/>
    <n v="0"/>
    <n v="960.24904900000001"/>
    <n v="5588.3206681000001"/>
    <n v="8375.5453714499999"/>
    <n v="1166.7980892200001"/>
    <n v="284.65097927999994"/>
    <n v="7035.3862468900006"/>
    <n v="1901.42457414"/>
    <n v="2422.8603833000002"/>
    <n v="1427.4253847300001"/>
    <n v="0"/>
    <n v="923.53074398999979"/>
    <n v="1162.432851"/>
    <n v="0"/>
    <n v="58989.310225919995"/>
    <n v="6531.0788313100002"/>
    <s v="Si"/>
    <n v="36.094448729796014"/>
    <n v="80"/>
    <n v="993.48740199999997"/>
    <n v="1404.2003104999999"/>
    <n v="6456.5796288900001"/>
    <n v="6298.0338951000003"/>
    <n v="6548.5697171000002"/>
    <n v="8375.5453714499999"/>
    <n v="2085.9635949899998"/>
    <n v="8375.5453714499999"/>
    <n v="78.186785775435325"/>
    <n v="21.813214224564675"/>
    <n v="27.02658400568308"/>
    <n v="46.383899853689883"/>
    <n v="11.071631124854607"/>
    <n v="88.928368875145395"/>
    <n v="58.914884017617595"/>
    <n v="80"/>
    <n v="24.905406185255629"/>
    <n v="20"/>
    <n v="51.425096590679992"/>
    <n v="41.140077272543998"/>
    <n v="43.905551270203986"/>
    <n v="100"/>
    <n v="141.34052507089567"/>
    <n v="50"/>
    <n v="97.544431527172904"/>
    <n v="100"/>
    <n v="0.13431491873527912"/>
    <n v="0"/>
    <n v="83.333333333333329"/>
    <n v="83.467648252068614"/>
    <n v="16.693529650413723"/>
    <n v="57.806743939210662"/>
    <n v="57.833606922957721"/>
    <s v="2. Riesgo (&gt;=40 y &lt;60)"/>
  </r>
  <r>
    <s v="68322"/>
    <x v="2"/>
    <x v="20"/>
    <x v="832"/>
    <s v="Rural disperso"/>
    <n v="6"/>
    <s v="G2"/>
    <n v="0"/>
    <n v="689.54675199999997"/>
    <n v="2620.3322344099997"/>
    <n v="4488.7741945999996"/>
    <n v="859.57362867000006"/>
    <n v="135.46147228999999"/>
    <n v="3337.3508597499999"/>
    <n v="671.27568746999998"/>
    <n v="1690.1226417600001"/>
    <n v="856.32030738000014"/>
    <n v="41.505772999999998"/>
    <n v="317.62100046999967"/>
    <n v="585.01836264999997"/>
    <n v="0"/>
    <n v="31968.546332090002"/>
    <n v="3058.7358960900001"/>
    <s v="Si"/>
    <n v="39.394377559805299"/>
    <n v="80"/>
    <n v="640.22299999999996"/>
    <n v="995.03510096000002"/>
    <n v="3337.3508597499999"/>
    <n v="2813.0879798800001"/>
    <n v="3309.8789864099999"/>
    <n v="4488.7741945999996"/>
    <n v="944.14513611999962"/>
    <n v="4488.7741945999996"/>
    <n v="73.736811942819216"/>
    <n v="26.263188057180784"/>
    <n v="20.114028032410264"/>
    <n v="23.921102519355856"/>
    <n v="9.5679542770440058"/>
    <n v="90.432045722955991"/>
    <n v="50.666163876029472"/>
    <n v="70"/>
    <n v="21.033473620834108"/>
    <n v="20"/>
    <n v="46.123267259898526"/>
    <n v="36.898613807918821"/>
    <n v="40.605622440194701"/>
    <n v="100"/>
    <n v="155.42008034075627"/>
    <n v="0"/>
    <n v="84.291046944064135"/>
    <n v="80"/>
    <n v="0"/>
    <n v="0"/>
    <n v="60"/>
    <n v="60"/>
    <n v="12"/>
    <n v="48.898613807918821"/>
    <n v="48.898613807918821"/>
    <s v="2. Riesgo (&gt;=40 y &lt;60)"/>
  </r>
  <r>
    <s v="68324"/>
    <x v="2"/>
    <x v="20"/>
    <x v="833"/>
    <s v="Rural disperso"/>
    <n v="6"/>
    <s v="G3"/>
    <n v="0"/>
    <n v="851.61095699999998"/>
    <n v="5277.1144243500003"/>
    <n v="7291.0261954699999"/>
    <n v="725.85337287000004"/>
    <n v="200.4618179"/>
    <n v="5995.7481736999998"/>
    <n v="946.46424337999997"/>
    <n v="1779.7261477699999"/>
    <n v="706.58348109999974"/>
    <n v="0"/>
    <n v="222.1353551000002"/>
    <n v="1501.88761284"/>
    <n v="0"/>
    <n v="45151.113612730005"/>
    <n v="4674.6038669899999"/>
    <s v="Si"/>
    <n v="47.784308882487025"/>
    <n v="80"/>
    <n v="769.9"/>
    <n v="926.31519076999996"/>
    <n v="5995.7481737000007"/>
    <n v="5691.9734957100009"/>
    <n v="6128.7253813500001"/>
    <n v="7291.0261954699999"/>
    <n v="1724.0229679400002"/>
    <n v="7291.0261954699999"/>
    <n v="84.05847430856646"/>
    <n v="15.94152569143354"/>
    <n v="15.785590321014652"/>
    <n v="27.091741983646745"/>
    <n v="10.35324157690771"/>
    <n v="89.646758423092294"/>
    <n v="39.701809291578378"/>
    <n v="50"/>
    <n v="23.645820515789065"/>
    <n v="20"/>
    <n v="40.536005219634511"/>
    <n v="32.428804175707612"/>
    <n v="32.215691117512975"/>
    <n v="100"/>
    <n v="120.31629961943109"/>
    <n v="70"/>
    <n v="94.933498386031459"/>
    <n v="100"/>
    <n v="0"/>
    <n v="0"/>
    <n v="90"/>
    <n v="90"/>
    <n v="18"/>
    <n v="50.428804175707612"/>
    <n v="50.428804175707612"/>
    <s v="2. Riesgo (&gt;=40 y &lt;60)"/>
  </r>
  <r>
    <s v="68327"/>
    <x v="2"/>
    <x v="20"/>
    <x v="834"/>
    <s v="Intermedio"/>
    <n v="6"/>
    <s v="G3"/>
    <n v="0"/>
    <n v="1028.27154"/>
    <n v="4871.7503310000002"/>
    <n v="8769.6426262200002"/>
    <n v="1239.281741"/>
    <n v="50.315097999999999"/>
    <n v="5654.5950595200002"/>
    <n v="1052.8565059800001"/>
    <n v="2325.4921990000003"/>
    <n v="675.27679289000025"/>
    <n v="101.743497"/>
    <n v="1464.8321605900001"/>
    <n v="952.27511500000003"/>
    <n v="0"/>
    <n v="41397.917758690004"/>
    <n v="4212.4758948999997"/>
    <s v="Si"/>
    <n v="65.204298635305648"/>
    <n v="80"/>
    <n v="1419.9521999999999"/>
    <n v="1289.596839"/>
    <n v="5654.5950595200002"/>
    <n v="5461.8700025400003"/>
    <n v="5900.0218709999999"/>
    <n v="8769.6426262200002"/>
    <n v="2518.8507725899999"/>
    <n v="8769.6426262200002"/>
    <n v="67.277791381826248"/>
    <n v="32.722208618173752"/>
    <n v="18.619485478583034"/>
    <n v="31.955364746955201"/>
    <n v="10.175574335537062"/>
    <n v="89.824425664462936"/>
    <n v="29.038015830815528"/>
    <n v="40"/>
    <n v="28.722387900494255"/>
    <n v="20"/>
    <n v="42.900399805918383"/>
    <n v="34.320319844734705"/>
    <n v="14.795701364694352"/>
    <n v="64.353829237719353"/>
    <n v="90.819735974210971"/>
    <n v="100"/>
    <n v="96.591708956143023"/>
    <n v="100"/>
    <n v="0"/>
    <n v="0"/>
    <n v="88.117943079239794"/>
    <n v="88.117943079239794"/>
    <n v="17.623588615847961"/>
    <n v="51.943908460582662"/>
    <n v="51.943908460582662"/>
    <s v="2. Riesgo (&gt;=40 y &lt;60)"/>
  </r>
  <r>
    <s v="68344"/>
    <x v="2"/>
    <x v="20"/>
    <x v="835"/>
    <s v="Rural"/>
    <n v="6"/>
    <s v="G3"/>
    <n v="0"/>
    <n v="1161.685876"/>
    <n v="4372.1716405400002"/>
    <n v="6655.0523177699997"/>
    <n v="370.21972504999997"/>
    <n v="281.13101080000001"/>
    <n v="5084.4214559299999"/>
    <n v="2056.4276844000001"/>
    <n v="1823.6951587099998"/>
    <n v="967.60586048999971"/>
    <n v="0"/>
    <n v="714.54156361999958"/>
    <n v="1210.396045"/>
    <n v="0"/>
    <n v="510549.06239928998"/>
    <n v="3193.4184304699997"/>
    <s v="Si"/>
    <n v="36.708494675989762"/>
    <n v="80"/>
    <n v="593.34099300000003"/>
    <n v="634.97353485000008"/>
    <n v="5084.4214559299999"/>
    <n v="3397.7532664500004"/>
    <n v="5533.8575165399998"/>
    <n v="6655.0523177699997"/>
    <n v="1924.9376086199995"/>
    <n v="6655.0523177699997"/>
    <n v="83.152727466375595"/>
    <n v="16.847272533624405"/>
    <n v="40.44565743073035"/>
    <n v="69.414148802126022"/>
    <n v="0.62548708158678246"/>
    <n v="99.374512918413217"/>
    <n v="53.057434290412921"/>
    <n v="70"/>
    <n v="28.924454935990873"/>
    <n v="20"/>
    <n v="55.127186850832729"/>
    <n v="44.101749480666186"/>
    <n v="43.291505324010238"/>
    <n v="100"/>
    <n v="107.01662995497769"/>
    <n v="100"/>
    <n v="66.826743138831944"/>
    <n v="60"/>
    <n v="0"/>
    <n v="0"/>
    <n v="86.666666666666671"/>
    <n v="86.666666666666671"/>
    <n v="17.333333333333336"/>
    <n v="61.435082813999522"/>
    <n v="61.435082813999522"/>
    <s v="3. Vulnerable (&gt;=60 y &lt;70)"/>
  </r>
  <r>
    <s v="68368"/>
    <x v="2"/>
    <x v="20"/>
    <x v="836"/>
    <s v="Rural disperso"/>
    <n v="6"/>
    <s v="G1"/>
    <n v="0"/>
    <n v="1384.964299"/>
    <n v="5000.8991499700005"/>
    <n v="10067.95278118"/>
    <n v="3188.1153210000002"/>
    <n v="166.05892194999998"/>
    <n v="5577.6742162199989"/>
    <n v="823.57503999000005"/>
    <n v="4911.5107912100002"/>
    <n v="3902.7769850100003"/>
    <n v="0"/>
    <n v="3684.790274760001"/>
    <n v="2940.7914660000001"/>
    <n v="0"/>
    <n v="32370.525479"/>
    <n v="5001.8219319999998"/>
    <s v="Si"/>
    <n v="37.167567913241314"/>
    <n v="80"/>
    <n v="2324.4717879999998"/>
    <n v="3345.7923859499997"/>
    <n v="5374.4287002199999"/>
    <n v="4627.0738471100003"/>
    <n v="6385.8634489700007"/>
    <n v="10067.95278118"/>
    <n v="6625.5817407600007"/>
    <n v="10067.95278118"/>
    <n v="63.427626129783611"/>
    <n v="36.572373870216389"/>
    <n v="14.765563711036149"/>
    <n v="17.371081346258148"/>
    <n v="15.451778610281979"/>
    <n v="84.548221389718023"/>
    <n v="79.461842820231524"/>
    <n v="100"/>
    <n v="65.808629467801893"/>
    <n v="0"/>
    <n v="47.69833532123851"/>
    <n v="38.158668256990808"/>
    <n v="42.832432086758686"/>
    <n v="100"/>
    <n v="143.93774978137097"/>
    <n v="50"/>
    <n v="86.094245643645678"/>
    <n v="80"/>
    <n v="0"/>
    <n v="0"/>
    <n v="76.666666666666671"/>
    <n v="76.666666666666671"/>
    <n v="15.333333333333336"/>
    <n v="53.492001590324143"/>
    <n v="53.492001590324143"/>
    <s v="2. Riesgo (&gt;=40 y &lt;60)"/>
  </r>
  <r>
    <s v="68370"/>
    <x v="2"/>
    <x v="20"/>
    <x v="837"/>
    <s v="Rural disperso"/>
    <n v="6"/>
    <s v="G2"/>
    <n v="0"/>
    <n v="1382.7164760000001"/>
    <n v="3505.3802150000001"/>
    <n v="5467.3367591900005"/>
    <n v="422.69937300000004"/>
    <n v="35.105285000000002"/>
    <n v="2811.9616068700002"/>
    <n v="653.40743734"/>
    <n v="1840.5211340000001"/>
    <n v="679.40627194000012"/>
    <n v="0"/>
    <n v="1504.1412502600006"/>
    <n v="3129.8312523000004"/>
    <n v="0"/>
    <n v="8956.0450949999995"/>
    <n v="1157.1171899999999"/>
    <s v="Si"/>
    <n v="62.77201711194904"/>
    <n v="80"/>
    <n v="124.30200000000001"/>
    <n v="457.80465800000002"/>
    <n v="2802.0806468700002"/>
    <n v="2777.8873868700002"/>
    <n v="4888.0966910000006"/>
    <n v="5467.3367591900005"/>
    <n v="4633.972502560001"/>
    <n v="5467.3367591900005"/>
    <n v="89.405443752548067"/>
    <n v="10.594556247451933"/>
    <n v="23.236712611709841"/>
    <n v="27.634831954189785"/>
    <n v="12.919957165535019"/>
    <n v="87.080042834464976"/>
    <n v="36.913798999061108"/>
    <n v="50"/>
    <n v="84.757400296786102"/>
    <n v="0"/>
    <n v="35.061886207221335"/>
    <n v="28.049508965777068"/>
    <n v="17.22798288805096"/>
    <n v="74.933025583602372"/>
    <n v="368.30031536097573"/>
    <n v="0"/>
    <n v="99.136596584861863"/>
    <n v="100"/>
    <n v="0"/>
    <n v="0"/>
    <n v="58.311008527867465"/>
    <n v="58.311008527867465"/>
    <n v="11.662201705573494"/>
    <n v="39.711710671350559"/>
    <n v="39.711710671350559"/>
    <s v="1. Deterioro (&lt;40)"/>
  </r>
  <r>
    <s v="68377"/>
    <x v="2"/>
    <x v="20"/>
    <x v="838"/>
    <s v="Rural disperso"/>
    <n v="6"/>
    <s v="G2"/>
    <n v="0"/>
    <n v="1342.949713"/>
    <n v="8273.317916"/>
    <n v="13333.466339999999"/>
    <n v="3172.100923"/>
    <n v="50.610036000000001"/>
    <n v="10281.391887"/>
    <n v="2398.3387440000001"/>
    <n v="4586.7970059999998"/>
    <n v="3328.696927"/>
    <n v="16.726987999999999"/>
    <n v="1910.559131"/>
    <n v="1567.82203"/>
    <n v="0"/>
    <n v="25081.800750349998"/>
    <n v="2914.8929703000003"/>
    <s v="Si"/>
    <n v="47.107312546401047"/>
    <n v="80"/>
    <n v="2808.5520000000001"/>
    <n v="3222.710959"/>
    <n v="10164.807129999999"/>
    <n v="9399.3261920000004"/>
    <n v="9616.2676289999999"/>
    <n v="13333.466339999999"/>
    <n v="3495.1081489999997"/>
    <n v="13333.466339999999"/>
    <n v="72.121287771593842"/>
    <n v="27.878712228406158"/>
    <n v="23.326985007083604"/>
    <n v="27.742190620535684"/>
    <n v="11.621545834420701"/>
    <n v="88.378454165579299"/>
    <n v="72.57127190598851"/>
    <n v="100"/>
    <n v="26.213049629223427"/>
    <n v="20"/>
    <n v="52.79987140290423"/>
    <n v="42.239897122323384"/>
    <n v="32.892687453598953"/>
    <n v="100"/>
    <n v="114.74635182115196"/>
    <n v="80"/>
    <n v="92.469301894171807"/>
    <n v="100"/>
    <n v="0"/>
    <n v="0"/>
    <n v="93.333333333333329"/>
    <n v="93.333333333333329"/>
    <n v="18.666666666666668"/>
    <n v="60.906563788990056"/>
    <n v="60.906563788990056"/>
    <s v="3. Vulnerable (&gt;=60 y &lt;70)"/>
  </r>
  <r>
    <s v="68385"/>
    <x v="2"/>
    <x v="20"/>
    <x v="839"/>
    <s v="Rural disperso"/>
    <n v="6"/>
    <s v="G3"/>
    <n v="0"/>
    <n v="1907.5587029999999"/>
    <n v="12847.08755"/>
    <n v="17947.33655113"/>
    <n v="2160.8804301999999"/>
    <n v="70.153481239999991"/>
    <n v="18449.74188971"/>
    <n v="4774.5828176300001"/>
    <n v="4146.7925104400001"/>
    <n v="1737.4587236900002"/>
    <n v="52.620451060000001"/>
    <n v="-209.81416132999948"/>
    <n v="3887.7154468200001"/>
    <n v="0"/>
    <n v="51529.066560239997"/>
    <n v="6891.6862075700001"/>
    <s v="Si"/>
    <n v="66.627768982802365"/>
    <n v="80"/>
    <n v="1603.144"/>
    <n v="2231.0339114399994"/>
    <n v="15747.81692571"/>
    <n v="14190.520330519999"/>
    <n v="14754.646253000001"/>
    <n v="17947.33655113"/>
    <n v="3730.5217365500007"/>
    <n v="17947.33655113"/>
    <n v="82.210784931600443"/>
    <n v="17.789215068399557"/>
    <n v="25.878859694470496"/>
    <n v="44.41413817386622"/>
    <n v="13.374366484037282"/>
    <n v="86.625633515962718"/>
    <n v="41.898858438558463"/>
    <n v="50"/>
    <n v="20.785935149330665"/>
    <n v="20"/>
    <n v="43.765797351645702"/>
    <n v="35.012637881316564"/>
    <n v="13.372231017197635"/>
    <n v="58.162452066080064"/>
    <n v="139.16615796459953"/>
    <n v="60"/>
    <n v="90.111031881202877"/>
    <n v="100"/>
    <n v="0"/>
    <n v="0"/>
    <n v="72.720817355360012"/>
    <n v="72.720817355360012"/>
    <n v="14.544163471072004"/>
    <n v="49.556801352388568"/>
    <n v="49.556801352388568"/>
    <s v="2. Riesgo (&gt;=40 y &lt;60)"/>
  </r>
  <r>
    <s v="68397"/>
    <x v="2"/>
    <x v="20"/>
    <x v="840"/>
    <s v="Rural disperso"/>
    <n v="6"/>
    <s v="G4"/>
    <n v="0"/>
    <n v="1288.1597630000001"/>
    <n v="6431.1406979499998"/>
    <n v="9650.0065920099987"/>
    <n v="639.94101353999997"/>
    <n v="150.19387506999999"/>
    <n v="7734.3781875699997"/>
    <n v="2004.0890922999999"/>
    <n v="2083.44017411"/>
    <n v="1018.4237246299999"/>
    <n v="0"/>
    <n v="1130.7236309599975"/>
    <n v="1815.02944222"/>
    <n v="0"/>
    <n v="26285.953593400001"/>
    <n v="5278.9935312299995"/>
    <s v="Si"/>
    <n v="38.183916988452602"/>
    <n v="80"/>
    <n v="676.83"/>
    <n v="790.13488860999996"/>
    <n v="7454.2665115700011"/>
    <n v="6526.7316181700007"/>
    <n v="7719.3004609500003"/>
    <n v="9650.0065920099987"/>
    <n v="2945.7530731799975"/>
    <n v="9650.0065920099987"/>
    <n v="79.992696246875283"/>
    <n v="20.007303753124717"/>
    <n v="25.911444251857151"/>
    <n v="42.063911388166893"/>
    <n v="20.082944727390348"/>
    <n v="79.917055272609645"/>
    <n v="48.881831947252728"/>
    <n v="70"/>
    <n v="30.525917729621231"/>
    <n v="0"/>
    <n v="42.397654082780249"/>
    <n v="33.9181232662242"/>
    <n v="41.816083011547398"/>
    <n v="100"/>
    <n v="116.74052400307313"/>
    <n v="80"/>
    <n v="87.556993139964277"/>
    <n v="80"/>
    <n v="0"/>
    <n v="0"/>
    <n v="86.666666666666671"/>
    <n v="86.666666666666671"/>
    <n v="17.333333333333336"/>
    <n v="51.251456599557535"/>
    <n v="51.251456599557535"/>
    <s v="2. Riesgo (&gt;=40 y &lt;60)"/>
  </r>
  <r>
    <s v="68406"/>
    <x v="2"/>
    <x v="20"/>
    <x v="841"/>
    <s v="Intermedio"/>
    <n v="5"/>
    <s v="G1"/>
    <n v="0"/>
    <n v="1306.2213690000001"/>
    <n v="24699.65715558"/>
    <n v="49807.011921279991"/>
    <n v="20138.33954175"/>
    <n v="1300.2449225099999"/>
    <n v="39067.245503059996"/>
    <n v="9236.0407930799993"/>
    <n v="22845.058218259997"/>
    <n v="15162.531366259998"/>
    <n v="122.22556400000001"/>
    <n v="5105.0451892199926"/>
    <n v="7048.9471819600003"/>
    <n v="0"/>
    <n v="112660.64012238001"/>
    <n v="16520.83144365"/>
    <s v="Si"/>
    <n v="34.015603423394161"/>
    <n v="80"/>
    <n v="16966.56338"/>
    <n v="21438.584464259999"/>
    <n v="37019.439880060003"/>
    <n v="34271.332570979997"/>
    <n v="26005.878524579999"/>
    <n v="49807.011921279991"/>
    <n v="12276.217935179993"/>
    <n v="49807.011921279991"/>
    <n v="52.213287891436458"/>
    <n v="47.786712108563542"/>
    <n v="23.641392358610421"/>
    <n v="27.813130459304951"/>
    <n v="14.664244252210796"/>
    <n v="85.335755747789207"/>
    <n v="66.371165358382086"/>
    <n v="100"/>
    <n v="24.647569612452486"/>
    <n v="20"/>
    <n v="56.187119663131547"/>
    <n v="44.94969573050524"/>
    <n v="45.984396576605839"/>
    <n v="100"/>
    <n v="126.35784857605029"/>
    <n v="70"/>
    <n v="92.576583227667271"/>
    <n v="100"/>
    <n v="0.15302983555579508"/>
    <n v="0"/>
    <n v="90"/>
    <n v="90.153029835555799"/>
    <n v="18.03060596711116"/>
    <n v="62.94969573050524"/>
    <n v="62.980301697616397"/>
    <s v="3. Vulnerable (&gt;=60 y &lt;70)"/>
  </r>
  <r>
    <s v="68418"/>
    <x v="2"/>
    <x v="20"/>
    <x v="842"/>
    <s v="Rural disperso"/>
    <n v="6"/>
    <s v="G2"/>
    <n v="0"/>
    <n v="1493.9296830000001"/>
    <n v="10070.52083523"/>
    <n v="19796.934228710001"/>
    <n v="4941.1092981800002"/>
    <n v="242.00625134999999"/>
    <n v="13504.20990749"/>
    <n v="3708.3113116999994"/>
    <n v="6708.5788833300003"/>
    <n v="4607.3855890900004"/>
    <n v="220.634919"/>
    <n v="4447.3510069800013"/>
    <n v="3813.6906808700001"/>
    <n v="0"/>
    <n v="59007.924224440001"/>
    <n v="11950.271638870001"/>
    <s v="Si"/>
    <n v="33.80038209842148"/>
    <n v="80"/>
    <n v="4163.0129999999999"/>
    <n v="5183.11554953"/>
    <n v="13248.389927490001"/>
    <n v="12449.071883720002"/>
    <n v="11564.45051823"/>
    <n v="19796.934228710001"/>
    <n v="8481.6766068500019"/>
    <n v="19796.934228710001"/>
    <n v="58.415360603961339"/>
    <n v="41.584639396038661"/>
    <n v="27.460409287945197"/>
    <n v="32.657967103454133"/>
    <n v="20.251977672382548"/>
    <n v="79.748022327617448"/>
    <n v="68.679010401722948"/>
    <n v="100"/>
    <n v="42.843384277903326"/>
    <n v="0"/>
    <n v="50.79812576542205"/>
    <n v="40.638500612337644"/>
    <n v="46.19961790157852"/>
    <n v="100"/>
    <n v="124.5039482108271"/>
    <n v="70"/>
    <n v="93.966677851838881"/>
    <n v="100"/>
    <n v="0"/>
    <n v="0"/>
    <n v="90"/>
    <n v="90"/>
    <n v="18"/>
    <n v="58.638500612337644"/>
    <n v="58.638500612337644"/>
    <s v="2. Riesgo (&gt;=40 y &lt;60)"/>
  </r>
  <r>
    <s v="68425"/>
    <x v="2"/>
    <x v="20"/>
    <x v="843"/>
    <s v="Rural disperso"/>
    <n v="6"/>
    <s v="G3"/>
    <n v="0"/>
    <n v="1888.63708754"/>
    <n v="5837.9735071699997"/>
    <n v="8386.18159328"/>
    <n v="369.90590952000002"/>
    <n v="42.190100000000001"/>
    <n v="4896.1349952399996"/>
    <n v="990.56131481"/>
    <n v="2302.7330970600001"/>
    <n v="937.72760688000017"/>
    <n v="0"/>
    <n v="2147.8831078599997"/>
    <n v="351.35839329000004"/>
    <n v="0"/>
    <n v="29788.345830119997"/>
    <n v="1976.08662974"/>
    <s v="Si"/>
    <n v="52.821261282122819"/>
    <n v="80"/>
    <n v="410.35412500000001"/>
    <n v="412.09600952"/>
    <n v="4873.2929952400009"/>
    <n v="4541.6986329699994"/>
    <n v="7726.6105947099995"/>
    <n v="8386.18159328"/>
    <n v="2499.2415011499997"/>
    <n v="8386.18159328"/>
    <n v="92.135026039758955"/>
    <n v="7.8649739602410449"/>
    <n v="20.231495164512811"/>
    <n v="34.721948042114597"/>
    <n v="6.6337575137922311"/>
    <n v="93.366242486207767"/>
    <n v="40.722374993317196"/>
    <n v="50"/>
    <n v="29.801900583129363"/>
    <n v="20"/>
    <n v="41.190632897712682"/>
    <n v="32.952506318170144"/>
    <n v="27.178738717877181"/>
    <n v="100"/>
    <n v="100.42448324846254"/>
    <n v="100"/>
    <n v="93.195681798859894"/>
    <n v="100"/>
    <n v="0"/>
    <n v="0"/>
    <n v="100"/>
    <n v="100"/>
    <n v="20"/>
    <n v="52.952506318170144"/>
    <n v="52.952506318170144"/>
    <s v="2. Riesgo (&gt;=40 y &lt;60)"/>
  </r>
  <r>
    <s v="68432"/>
    <x v="2"/>
    <x v="20"/>
    <x v="844"/>
    <s v="Ciudades y aglomeraciones"/>
    <n v="6"/>
    <s v="G2"/>
    <n v="0"/>
    <n v="1526.5607689999999"/>
    <n v="16509.812666419999"/>
    <n v="24104.235098169996"/>
    <n v="3708.64003744"/>
    <n v="337.23938399999997"/>
    <n v="19332.51483969"/>
    <n v="1982.7964941199998"/>
    <n v="5745.6874804399995"/>
    <n v="2955.2548259899991"/>
    <n v="24.083766000000001"/>
    <n v="2447.3475120299954"/>
    <n v="1443.7356853199999"/>
    <n v="0"/>
    <n v="60473.049128629995"/>
    <n v="16124.186626680001"/>
    <s v="Si"/>
    <n v="47.405708899658094"/>
    <n v="80"/>
    <n v="3696.4"/>
    <n v="4045.87942144"/>
    <n v="18866.454931689997"/>
    <n v="18063.594964069998"/>
    <n v="18036.373435419999"/>
    <n v="24104.235098169996"/>
    <n v="3915.1669633499955"/>
    <n v="24104.235098169996"/>
    <n v="74.82657450843287"/>
    <n v="25.17342549156713"/>
    <n v="10.256278143644732"/>
    <n v="12.197531023911727"/>
    <n v="26.663425871552857"/>
    <n v="73.33657412844714"/>
    <n v="51.434312013149878"/>
    <n v="70"/>
    <n v="16.242651747315712"/>
    <n v="40"/>
    <n v="44.141506128785196"/>
    <n v="35.313204903028158"/>
    <n v="32.594291100341906"/>
    <n v="100"/>
    <n v="109.4545888280489"/>
    <n v="100"/>
    <n v="95.744510717424532"/>
    <n v="100"/>
    <n v="0"/>
    <n v="0"/>
    <n v="100"/>
    <n v="100"/>
    <n v="20"/>
    <n v="55.313204903028158"/>
    <n v="55.313204903028158"/>
    <s v="2. Riesgo (&gt;=40 y &lt;60)"/>
  </r>
  <r>
    <s v="68444"/>
    <x v="2"/>
    <x v="20"/>
    <x v="845"/>
    <s v="Rural disperso"/>
    <n v="6"/>
    <s v="G3"/>
    <n v="0"/>
    <n v="771.22878800000001"/>
    <n v="4974.5128548500006"/>
    <n v="8091.78874"/>
    <n v="1705.5097327699998"/>
    <n v="246.20862136000002"/>
    <n v="5895.2817443900003"/>
    <n v="738.88075653999999"/>
    <n v="2770.4277332699999"/>
    <n v="1325.6397282199998"/>
    <n v="221.95543000000001"/>
    <n v="806.15531756000019"/>
    <n v="1254.274431"/>
    <n v="0"/>
    <n v="22729.482625009998"/>
    <n v="4815.0270836199998"/>
    <s v="Si"/>
    <n v="55.123235528407605"/>
    <n v="80"/>
    <n v="1465.8"/>
    <n v="1951.7183541300001"/>
    <n v="5840.84541739"/>
    <n v="5673.7533283900002"/>
    <n v="5745.741642850001"/>
    <n v="8091.78874"/>
    <n v="2282.38517856"/>
    <n v="8091.78874"/>
    <n v="71.007064413918457"/>
    <n v="28.992935586081543"/>
    <n v="12.533425688146714"/>
    <n v="21.510271583727224"/>
    <n v="21.184059325318152"/>
    <n v="78.815940674681855"/>
    <n v="47.849641133043257"/>
    <n v="70"/>
    <n v="28.206188420089671"/>
    <n v="20"/>
    <n v="43.863829568898119"/>
    <n v="35.091063655118496"/>
    <n v="24.876764471592395"/>
    <n v="100"/>
    <n v="133.15038573679902"/>
    <n v="60"/>
    <n v="97.139248224195171"/>
    <n v="100"/>
    <n v="0.31476545067125761"/>
    <n v="0"/>
    <n v="86.666666666666671"/>
    <n v="86.981432117337931"/>
    <n v="17.396286423467586"/>
    <n v="52.424396988451832"/>
    <n v="52.487350078586083"/>
    <s v="2. Riesgo (&gt;=40 y &lt;60)"/>
  </r>
  <r>
    <s v="68464"/>
    <x v="2"/>
    <x v="20"/>
    <x v="846"/>
    <s v="Rural"/>
    <n v="6"/>
    <s v="G4"/>
    <n v="0"/>
    <n v="1475.6254289999999"/>
    <n v="10391.719577549999"/>
    <n v="15089.85978544"/>
    <n v="1648.3466539999999"/>
    <n v="141.46066999999999"/>
    <n v="12870.71515041"/>
    <n v="3002.7719131799995"/>
    <n v="3277.9303209999998"/>
    <n v="1486.0070449999998"/>
    <n v="0"/>
    <n v="535.77988503000051"/>
    <n v="4582.95260134"/>
    <n v="0"/>
    <n v="32081.514282"/>
    <n v="7305.6239020000003"/>
    <s v="Si"/>
    <n v="47.032031573375541"/>
    <n v="80"/>
    <n v="1356.3510000000001"/>
    <n v="1789.8073240000001"/>
    <n v="12762.156624410001"/>
    <n v="10652.244242209999"/>
    <n v="11867.345006549998"/>
    <n v="15089.85978544"/>
    <n v="5118.7324863700005"/>
    <n v="15089.85978544"/>
    <n v="78.644501508228984"/>
    <n v="21.355498491771016"/>
    <n v="23.33026469849537"/>
    <n v="37.873696942602891"/>
    <n v="22.772066922349026"/>
    <n v="77.227933077650974"/>
    <n v="45.333698385225681"/>
    <n v="70"/>
    <n v="33.921670308089915"/>
    <n v="0"/>
    <n v="41.291425702404979"/>
    <n v="33.033140561923986"/>
    <n v="32.967968426624459"/>
    <n v="100"/>
    <n v="131.95753341133673"/>
    <n v="60"/>
    <n v="83.467430746270566"/>
    <n v="80"/>
    <n v="0"/>
    <n v="0"/>
    <n v="80"/>
    <n v="80"/>
    <n v="16"/>
    <n v="49.033140561923986"/>
    <n v="49.033140561923986"/>
    <s v="2. Riesgo (&gt;=40 y &lt;60)"/>
  </r>
  <r>
    <s v="68468"/>
    <x v="2"/>
    <x v="20"/>
    <x v="847"/>
    <s v="Rural disperso"/>
    <n v="6"/>
    <s v="G4"/>
    <n v="0"/>
    <n v="1278.92064"/>
    <n v="6468.4438521100001"/>
    <n v="9126.99781721"/>
    <n v="723.67579193999995"/>
    <n v="57.396697859999996"/>
    <n v="7127.4196629500002"/>
    <n v="1953.5214818499999"/>
    <n v="2306.0265092999998"/>
    <n v="1058.2763026499997"/>
    <n v="164.98145700000001"/>
    <n v="751.82794760999968"/>
    <n v="1229.7747879600001"/>
    <n v="0"/>
    <n v="13288.80378892"/>
    <n v="3415.7893564299998"/>
    <s v="Si"/>
    <n v="37.676130217801777"/>
    <n v="80"/>
    <n v="349"/>
    <n v="781.07248980000008"/>
    <n v="7127.4196629500011"/>
    <n v="6253.7406661699997"/>
    <n v="7747.3644921100004"/>
    <n v="9126.99781721"/>
    <n v="2146.5841925699997"/>
    <n v="9126.99781721"/>
    <n v="84.884040155038235"/>
    <n v="15.115959844961765"/>
    <n v="27.408537370191109"/>
    <n v="44.494250340227445"/>
    <n v="25.704265114351621"/>
    <n v="74.295734885648386"/>
    <n v="45.891766568253466"/>
    <n v="70"/>
    <n v="23.519061092820351"/>
    <n v="20"/>
    <n v="44.781189014167516"/>
    <n v="35.824951211334017"/>
    <n v="42.323869782198223"/>
    <n v="100"/>
    <n v="223.80300567335246"/>
    <n v="0"/>
    <n v="87.742001480260939"/>
    <n v="80"/>
    <n v="0"/>
    <n v="0"/>
    <n v="60"/>
    <n v="60"/>
    <n v="12"/>
    <n v="47.824951211334017"/>
    <n v="47.824951211334017"/>
    <s v="2. Riesgo (&gt;=40 y &lt;60)"/>
  </r>
  <r>
    <s v="68498"/>
    <x v="2"/>
    <x v="20"/>
    <x v="848"/>
    <s v="Rural"/>
    <n v="6"/>
    <s v="G4"/>
    <n v="0"/>
    <n v="829.10298599999999"/>
    <n v="5684.0565572799997"/>
    <n v="7832.89191493"/>
    <n v="883.62178614000004"/>
    <n v="107.521998"/>
    <n v="6708.5438937300005"/>
    <n v="2141.6825242300001"/>
    <n v="1820.2467701400001"/>
    <n v="941.1964612700001"/>
    <n v="0.62118799999999996"/>
    <n v="1473.9370313299996"/>
    <n v="740.83789467999998"/>
    <n v="0"/>
    <n v="26706.295102"/>
    <n v="2840.3482880000001"/>
    <s v="Si"/>
    <n v="43.837497387239033"/>
    <n v="80"/>
    <n v="758.26599999999996"/>
    <n v="991.14378413999998"/>
    <n v="5479.9045747299997"/>
    <n v="5380.6614787300005"/>
    <n v="6513.1595432799995"/>
    <n v="7832.89191493"/>
    <n v="2215.3961140099996"/>
    <n v="7832.89191493"/>
    <n v="83.151403262254846"/>
    <n v="16.848596737745154"/>
    <n v="31.924700175721867"/>
    <n v="51.825662291638281"/>
    <n v="10.635501020084551"/>
    <n v="89.364498979915453"/>
    <n v="51.70708041951972"/>
    <n v="70"/>
    <n v="28.283246316565542"/>
    <n v="20"/>
    <n v="49.607751601859775"/>
    <n v="39.686201281487826"/>
    <n v="36.162502612760967"/>
    <n v="100"/>
    <n v="130.71188529355135"/>
    <n v="60"/>
    <n v="98.188963062283079"/>
    <n v="100"/>
    <n v="0"/>
    <n v="0"/>
    <n v="86.666666666666671"/>
    <n v="86.666666666666671"/>
    <n v="17.333333333333336"/>
    <n v="57.019534614821161"/>
    <n v="57.019534614821161"/>
    <s v="2. Riesgo (&gt;=40 y &lt;60)"/>
  </r>
  <r>
    <s v="68500"/>
    <x v="2"/>
    <x v="20"/>
    <x v="849"/>
    <s v="Rural"/>
    <n v="6"/>
    <s v="G3"/>
    <n v="0"/>
    <n v="1291.1679650000001"/>
    <n v="9599.5141684500013"/>
    <n v="14973.502426730001"/>
    <n v="2419.0590119100002"/>
    <n v="671.30101202999992"/>
    <n v="13270.430189219998"/>
    <n v="3295.5707153399999"/>
    <n v="4686.7097529399998"/>
    <n v="2127.5098230199997"/>
    <n v="38.589635999999999"/>
    <n v="828.35929659000431"/>
    <n v="1123.60734123"/>
    <n v="0"/>
    <n v="26410.917503730001"/>
    <n v="3882.9946488299997"/>
    <s v="Si"/>
    <n v="52.992890812036968"/>
    <n v="80"/>
    <n v="3168.6359222400001"/>
    <n v="3090.3600239400012"/>
    <n v="11585.943200220005"/>
    <n v="10797.09510665"/>
    <n v="10890.682133450002"/>
    <n v="14973.502426730001"/>
    <n v="1990.5562738200042"/>
    <n v="14973.502426730001"/>
    <n v="72.733030810536775"/>
    <n v="27.266969189463225"/>
    <n v="24.833940334632853"/>
    <n v="42.620813685218323"/>
    <n v="14.702233075702901"/>
    <n v="85.297766924297093"/>
    <n v="45.394529108302486"/>
    <n v="70"/>
    <n v="13.293858825351078"/>
    <n v="60"/>
    <n v="57.037109959795728"/>
    <n v="45.629687967836588"/>
    <n v="27.007109187963032"/>
    <n v="100"/>
    <n v="97.529665754572918"/>
    <n v="100"/>
    <n v="93.191334706741657"/>
    <n v="100"/>
    <n v="0"/>
    <n v="0"/>
    <n v="100"/>
    <n v="100"/>
    <n v="20"/>
    <n v="65.629687967836588"/>
    <n v="65.629687967836588"/>
    <s v="3. Vulnerable (&gt;=60 y &lt;70)"/>
  </r>
  <r>
    <s v="68502"/>
    <x v="2"/>
    <x v="20"/>
    <x v="850"/>
    <s v="Rural disperso"/>
    <n v="6"/>
    <s v="G4"/>
    <n v="0"/>
    <n v="0"/>
    <n v="0"/>
    <n v="0"/>
    <n v="0"/>
    <n v="0"/>
    <n v="6802.4486445499997"/>
    <n v="541.89822087999994"/>
    <n v="0"/>
    <n v="-1490.5832808600001"/>
    <n v="223.71487693"/>
    <n v="-8293.0319254099995"/>
    <n v="0"/>
    <n v="0"/>
    <n v="46237.650009969999"/>
    <n v="5266.9014617399998"/>
    <s v="Si"/>
    <n v="47.859471924733562"/>
    <n v="80"/>
    <s v="N.D."/>
    <s v="N.D."/>
    <n v="6802.4486445500015"/>
    <n v="6708.9940545500012"/>
    <n v="0"/>
    <n v="0"/>
    <n v="-8069.3170484799994"/>
    <n v="0"/>
    <s v="N.D."/>
    <n v="0"/>
    <n v="7.9662228881971657"/>
    <n v="12.932142662927619"/>
    <n v="11.390936737927476"/>
    <n v="88.609063262072524"/>
    <s v="N.D."/>
    <n v="0"/>
    <n v="0"/>
    <n v="100"/>
    <n v="40.308241185000028"/>
    <n v="32.246592948000021"/>
    <n v="32.140528075266438"/>
    <n v="100"/>
    <s v="N.D."/>
    <n v="0"/>
    <n v="98.626162505837158"/>
    <n v="100"/>
    <n v="0"/>
    <n v="0"/>
    <n v="66.666666666666671"/>
    <n v="66.666666666666671"/>
    <n v="13.333333333333336"/>
    <n v="45.579926281333357"/>
    <s v="N.D."/>
    <s v="6. Sin info."/>
  </r>
  <r>
    <s v="68522"/>
    <x v="2"/>
    <x v="20"/>
    <x v="851"/>
    <s v="Intermedio"/>
    <n v="6"/>
    <s v="G2"/>
    <n v="0"/>
    <n v="1475.343715"/>
    <n v="3528.4661824699997"/>
    <n v="5922.1167268899999"/>
    <n v="499.10713645999999"/>
    <n v="188.86328036"/>
    <n v="4980.0022337200007"/>
    <n v="1746.9250864200003"/>
    <n v="2305.1974510800001"/>
    <n v="1378.91627741"/>
    <n v="18.8"/>
    <n v="301.76248750000013"/>
    <n v="1295.0626789999999"/>
    <n v="0"/>
    <n v="38176.461159730003"/>
    <n v="1363.14494728"/>
    <s v="Si"/>
    <n v="33.048597087057161"/>
    <n v="80"/>
    <n v="579.99828000000002"/>
    <n v="663.28910182000004"/>
    <n v="4694.0730657200002"/>
    <n v="4199.4954155699998"/>
    <n v="5003.8098974699997"/>
    <n v="5922.1167268899999"/>
    <n v="1615.6251665"/>
    <n v="5922.1167268899999"/>
    <n v="84.493604706399481"/>
    <n v="15.506395293600519"/>
    <n v="35.078801262204827"/>
    <n v="41.718327124592314"/>
    <n v="3.5706425003004143"/>
    <n v="96.429357499699591"/>
    <n v="59.817707882852673"/>
    <n v="80"/>
    <n v="27.281211110954338"/>
    <n v="20"/>
    <n v="50.730815983578488"/>
    <n v="40.58465278686279"/>
    <n v="46.951402912942839"/>
    <n v="100"/>
    <n v="114.36052910708632"/>
    <n v="80"/>
    <n v="89.463784580563626"/>
    <n v="80"/>
    <n v="0"/>
    <n v="0"/>
    <n v="86.666666666666671"/>
    <n v="86.666666666666671"/>
    <n v="17.333333333333336"/>
    <n v="57.917986120196126"/>
    <n v="57.917986120196126"/>
    <s v="2. Riesgo (&gt;=40 y &lt;60)"/>
  </r>
  <r>
    <s v="68524"/>
    <x v="2"/>
    <x v="20"/>
    <x v="852"/>
    <s v="Rural"/>
    <n v="6"/>
    <s v="G2"/>
    <n v="0"/>
    <n v="782.78430300000002"/>
    <n v="3262.8829974499999"/>
    <n v="5049.0589571700002"/>
    <n v="524.88899500000002"/>
    <n v="64.756632870000004"/>
    <n v="4033.0524837500002"/>
    <n v="880.16792098999997"/>
    <n v="1379.7192968700001"/>
    <n v="336.71130846000028"/>
    <n v="0"/>
    <n v="-12.259794990000046"/>
    <n v="1004.0941843099999"/>
    <n v="0"/>
    <n v="19627.30223284"/>
    <n v="2092.7371341799999"/>
    <s v="Si"/>
    <n v="68.296896728995577"/>
    <n v="80"/>
    <n v="531.9"/>
    <n v="589.64562787"/>
    <n v="4018.3107637500002"/>
    <n v="3756.11006275"/>
    <n v="4045.6673004499999"/>
    <n v="5049.0589571700002"/>
    <n v="991.8343893199999"/>
    <n v="5049.0589571700002"/>
    <n v="80.127155075202339"/>
    <n v="19.872844924797661"/>
    <n v="21.823864790661119"/>
    <n v="25.954567935610452"/>
    <n v="10.662377892558638"/>
    <n v="89.337622107441362"/>
    <n v="24.404334216666818"/>
    <n v="30"/>
    <n v="19.643945490308226"/>
    <n v="40"/>
    <n v="41.033006993569892"/>
    <n v="32.826405594855913"/>
    <n v="11.703103271004423"/>
    <n v="50.902589264930839"/>
    <n v="110.85648202105659"/>
    <n v="80"/>
    <n v="93.474852583195755"/>
    <n v="100"/>
    <n v="0"/>
    <n v="0"/>
    <n v="76.967529754976951"/>
    <n v="76.967529754976951"/>
    <n v="15.39350595099539"/>
    <n v="48.219911545851303"/>
    <n v="48.219911545851303"/>
    <s v="2. Riesgo (&gt;=40 y &lt;60)"/>
  </r>
  <r>
    <s v="68533"/>
    <x v="2"/>
    <x v="20"/>
    <x v="853"/>
    <s v="Intermedio"/>
    <n v="6"/>
    <s v="G2"/>
    <n v="0"/>
    <n v="822.13384099999996"/>
    <n v="4387.31105389"/>
    <n v="6960.7219810500001"/>
    <n v="1155.8631541"/>
    <n v="289.98563827999999"/>
    <n v="5892.6007986100003"/>
    <n v="1869.43968208"/>
    <n v="2273.4248233799999"/>
    <n v="902.85634932000016"/>
    <n v="44.381551799999997"/>
    <n v="611.3245163800002"/>
    <n v="989.40854985999999"/>
    <n v="0"/>
    <n v="24542.155760000001"/>
    <n v="3865.2563829999999"/>
    <s v="Si"/>
    <n v="51.6671167084762"/>
    <n v="80"/>
    <n v="1331.383"/>
    <n v="1445.8487923799998"/>
    <n v="4978.8289906099999"/>
    <n v="4840.9422543100009"/>
    <n v="5209.4448948899999"/>
    <n v="6960.7219810500001"/>
    <n v="1645.1146180400001"/>
    <n v="6960.7219810500001"/>
    <n v="74.840582759551239"/>
    <n v="25.159417240448761"/>
    <n v="31.72520498115162"/>
    <n v="37.729980269435259"/>
    <n v="15.749457467382644"/>
    <n v="84.250542532617359"/>
    <n v="39.713490414769211"/>
    <n v="50"/>
    <n v="23.634252632394901"/>
    <n v="20"/>
    <n v="43.427988008500279"/>
    <n v="34.742390406800226"/>
    <n v="28.3328832915238"/>
    <n v="100"/>
    <n v="108.59751043689155"/>
    <n v="100"/>
    <n v="97.230538816254764"/>
    <n v="100"/>
    <n v="0"/>
    <n v="0"/>
    <n v="100"/>
    <n v="100"/>
    <n v="20"/>
    <n v="54.742390406800226"/>
    <n v="54.742390406800226"/>
    <s v="2. Riesgo (&gt;=40 y &lt;60)"/>
  </r>
  <r>
    <s v="68547"/>
    <x v="2"/>
    <x v="20"/>
    <x v="854"/>
    <s v="Ciudades y aglomeraciones"/>
    <n v="2"/>
    <s v="G1"/>
    <n v="0"/>
    <n v="173.90037899999999"/>
    <n v="153305.10635101001"/>
    <n v="237647.01233888001"/>
    <n v="59582.399757860003"/>
    <n v="16507.247283090001"/>
    <n v="206657.06952483999"/>
    <n v="33489.652280850001"/>
    <n v="76920.44226370001"/>
    <n v="47048.163946720008"/>
    <n v="1907.03907718"/>
    <n v="1117.6644970600319"/>
    <n v="35926.841451160006"/>
    <n v="0"/>
    <n v="472980.391948"/>
    <n v="198011.986343"/>
    <s v="Si"/>
    <n v="35.34782501663387"/>
    <n v="70"/>
    <n v="74296.399139999994"/>
    <n v="76089.647040950003"/>
    <n v="206657.06952484002"/>
    <n v="181058.59278814003"/>
    <n v="153479.00673001001"/>
    <n v="237647.01233888001"/>
    <n v="38951.545025400039"/>
    <n v="237647.01233888001"/>
    <n v="64.582762989316237"/>
    <n v="35.417237010683763"/>
    <n v="16.20542300239314"/>
    <n v="19.065016868586589"/>
    <n v="41.864734715000544"/>
    <n v="58.135265284999456"/>
    <n v="61.164708056967051"/>
    <n v="80"/>
    <n v="16.390504825642786"/>
    <n v="40"/>
    <n v="46.523503832853962"/>
    <n v="37.218803066283172"/>
    <n v="34.65217498336613"/>
    <n v="100"/>
    <n v="102.41364039402625"/>
    <n v="100"/>
    <n v="87.613065066896695"/>
    <n v="80"/>
    <n v="0"/>
    <n v="0"/>
    <n v="93.333333333333329"/>
    <n v="93.333333333333329"/>
    <n v="18.666666666666668"/>
    <n v="55.885469732949844"/>
    <n v="55.885469732949844"/>
    <s v="2. Riesgo (&gt;=40 y &lt;60)"/>
  </r>
  <r>
    <s v="68549"/>
    <x v="2"/>
    <x v="20"/>
    <x v="855"/>
    <s v="Rural"/>
    <n v="6"/>
    <s v="G2"/>
    <n v="0"/>
    <n v="898.79747997000004"/>
    <n v="3899.0185702700001"/>
    <n v="7945.9559688600002"/>
    <n v="2432.80126028"/>
    <n v="335.74447143000003"/>
    <n v="5292.03449654"/>
    <n v="2148.3220580000002"/>
    <n v="3675.1962716799999"/>
    <n v="2495.4626027499999"/>
    <n v="8.0001549999999995"/>
    <n v="1474.1878033900002"/>
    <n v="1087.97678"/>
    <n v="0"/>
    <n v="46077.380106999997"/>
    <n v="3971.6853639999999"/>
    <s v="Si"/>
    <n v="35.492028562518954"/>
    <n v="80"/>
    <n v="1840.6000019999999"/>
    <n v="2768.5457317099995"/>
    <n v="5292.03449654"/>
    <n v="4906.3132335399996"/>
    <n v="4797.8160502400005"/>
    <n v="7945.9559688600002"/>
    <n v="2570.1647383899999"/>
    <n v="7945.9559688600002"/>
    <n v="60.380602019977452"/>
    <n v="39.619397980022548"/>
    <n v="40.595390287130606"/>
    <n v="48.279066296764469"/>
    <n v="8.6195989328755864"/>
    <n v="91.38040106712441"/>
    <n v="67.900117933273748"/>
    <n v="100"/>
    <n v="32.34556985292155"/>
    <n v="0"/>
    <n v="55.855773068782284"/>
    <n v="44.684618455025827"/>
    <n v="44.507971437481046"/>
    <n v="100"/>
    <n v="150.41539327945733"/>
    <n v="0"/>
    <n v="92.711285928839089"/>
    <n v="100"/>
    <n v="0.11224861338425118"/>
    <n v="0"/>
    <n v="66.666666666666671"/>
    <n v="66.778915280050924"/>
    <n v="13.355783056010186"/>
    <n v="58.017951788359163"/>
    <n v="58.040401511036009"/>
    <s v="2. Riesgo (&gt;=40 y &lt;60)"/>
  </r>
  <r>
    <s v="68572"/>
    <x v="2"/>
    <x v="20"/>
    <x v="856"/>
    <s v="Rural"/>
    <n v="6"/>
    <s v="G1"/>
    <n v="0"/>
    <n v="1194.3898839999999"/>
    <n v="10833.71645124"/>
    <n v="21237.48889216"/>
    <n v="8182.03336494"/>
    <n v="150.948545"/>
    <n v="15990.29773719"/>
    <n v="4406.8164646099995"/>
    <n v="9546.10885194"/>
    <n v="7327.7454926600003"/>
    <n v="64.805530000000005"/>
    <n v="3028.8277956899983"/>
    <n v="3278.3252130000001"/>
    <n v="0"/>
    <n v="119982.887642"/>
    <n v="13624.742883000001"/>
    <s v="Si"/>
    <n v="54.513508652982942"/>
    <n v="80"/>
    <n v="6720.7004649999999"/>
    <n v="8038.3213599399996"/>
    <n v="15990.297737189998"/>
    <n v="14251.289433329999"/>
    <n v="12028.10633524"/>
    <n v="21237.48889216"/>
    <n v="6371.958538689998"/>
    <n v="21237.48889216"/>
    <n v="56.636198358084968"/>
    <n v="43.363801641915032"/>
    <n v="27.559314635903814"/>
    <n v="32.422405656587927"/>
    <n v="11.35557174090771"/>
    <n v="88.644428259092294"/>
    <n v="76.761595811583746"/>
    <n v="100"/>
    <n v="30.003351954864403"/>
    <n v="0"/>
    <n v="52.886127111519045"/>
    <n v="42.30890168921524"/>
    <n v="25.486491347017058"/>
    <n v="100"/>
    <n v="119.60541020689575"/>
    <n v="80"/>
    <n v="89.12460335359836"/>
    <n v="80"/>
    <n v="0"/>
    <n v="0"/>
    <n v="86.666666666666671"/>
    <n v="86.666666666666671"/>
    <n v="17.333333333333336"/>
    <n v="59.642235022548576"/>
    <n v="59.642235022548576"/>
    <s v="2. Riesgo (&gt;=40 y &lt;60)"/>
  </r>
  <r>
    <s v="68573"/>
    <x v="2"/>
    <x v="20"/>
    <x v="857"/>
    <s v="Rural"/>
    <n v="6"/>
    <s v="G1"/>
    <n v="0"/>
    <n v="1373.1615179999999"/>
    <n v="6636.8948846099993"/>
    <n v="13507.329906469999"/>
    <n v="5131.1467065899997"/>
    <n v="106.8173441"/>
    <n v="11281.654543510002"/>
    <n v="4387.6573140800001"/>
    <n v="6638.1338376899994"/>
    <n v="3913.6477925799995"/>
    <n v="304.31845099999998"/>
    <n v="1055.7085598499998"/>
    <n v="2922.6951749699997"/>
    <n v="0"/>
    <n v="70071.135717820012"/>
    <n v="3390.1332992600001"/>
    <s v="Si"/>
    <n v="42.684734999333074"/>
    <n v="80"/>
    <n v="4177.7134610000003"/>
    <n v="5237.9640506900005"/>
    <n v="9727.1353015099994"/>
    <n v="8675.3729431999982"/>
    <n v="8010.0564026099992"/>
    <n v="13507.329906469999"/>
    <n v="4282.7221858199991"/>
    <n v="13507.329906469999"/>
    <n v="59.301552994372258"/>
    <n v="40.698447005627742"/>
    <n v="38.891966574212184"/>
    <n v="45.754806812532038"/>
    <n v="4.838130942978057"/>
    <n v="95.161869057021946"/>
    <n v="58.957048596385455"/>
    <n v="80"/>
    <n v="31.706652724670469"/>
    <n v="0"/>
    <n v="52.323024575036342"/>
    <n v="41.858419660029078"/>
    <n v="37.315265000666926"/>
    <n v="100"/>
    <n v="125.37872928786774"/>
    <n v="70"/>
    <n v="89.187337014354782"/>
    <n v="80"/>
    <n v="0"/>
    <n v="0"/>
    <n v="83.333333333333329"/>
    <n v="83.333333333333329"/>
    <n v="16.666666666666668"/>
    <n v="58.525086326695742"/>
    <n v="58.525086326695742"/>
    <s v="2. Riesgo (&gt;=40 y &lt;60)"/>
  </r>
  <r>
    <s v="68575"/>
    <x v="2"/>
    <x v="20"/>
    <x v="858"/>
    <s v="Rural"/>
    <n v="6"/>
    <s v="G2"/>
    <n v="0"/>
    <n v="1403.1417750000001"/>
    <n v="23307.583162999999"/>
    <n v="38655.083929660002"/>
    <n v="9294.559580000001"/>
    <n v="71.094742319999995"/>
    <n v="39428.698077370005"/>
    <n v="13761.832059600001"/>
    <n v="10768.796097320001"/>
    <n v="4738.6050010200015"/>
    <n v="114.78933248999999"/>
    <n v="2392.5089479900053"/>
    <n v="3282.6102772899999"/>
    <n v="0"/>
    <n v="143878.53097275001"/>
    <n v="37783.643823760001"/>
    <s v="Si"/>
    <n v="74.987040420754525"/>
    <n v="80"/>
    <n v="5340.2238850000003"/>
    <n v="9365.6543223200006"/>
    <n v="30232.38388537"/>
    <n v="29434.442702369997"/>
    <n v="24710.724937999999"/>
    <n v="38655.083929660002"/>
    <n v="5789.9085577700052"/>
    <n v="38655.083929660002"/>
    <n v="63.926196572139602"/>
    <n v="36.073803427860398"/>
    <n v="34.903085140157259"/>
    <n v="41.509352404907595"/>
    <n v="26.260793440347307"/>
    <n v="73.7392065596527"/>
    <n v="44.003108223019325"/>
    <n v="50"/>
    <n v="14.978388271788006"/>
    <n v="60"/>
    <n v="52.264472478484137"/>
    <n v="41.811577982787313"/>
    <n v="5.0129595792454751"/>
    <n v="21.803842669341211"/>
    <n v="175.3794320988473"/>
    <n v="0"/>
    <n v="97.360640874284016"/>
    <n v="100"/>
    <n v="0.26444394406189464"/>
    <n v="0"/>
    <n v="40.601280889780405"/>
    <n v="40.8657248338423"/>
    <n v="8.1731449667684597"/>
    <n v="49.931834160743392"/>
    <n v="49.984722949555774"/>
    <s v="2. Riesgo (&gt;=40 y &lt;60)"/>
  </r>
  <r>
    <s v="68615"/>
    <x v="2"/>
    <x v="20"/>
    <x v="84"/>
    <s v="Rural disperso"/>
    <n v="6"/>
    <s v="G2"/>
    <n v="0"/>
    <n v="1061.3247369999999"/>
    <n v="20054.740374330002"/>
    <n v="30182.365981840001"/>
    <n v="6549.0412511399991"/>
    <n v="274.30121501999997"/>
    <n v="23487.424973550002"/>
    <n v="2245.9402615999998"/>
    <n v="8000.809060309999"/>
    <n v="3440.9661795099992"/>
    <n v="235.45899600000001"/>
    <n v="2135.0981274900005"/>
    <n v="0"/>
    <n v="0"/>
    <n v="67672.586297910006"/>
    <n v="31941.58385761"/>
    <s v="Si"/>
    <n v="74.984578380135119"/>
    <n v="80"/>
    <n v="5397.7070000000003"/>
    <n v="5031.4692086299992"/>
    <n v="23487.424973550002"/>
    <n v="23252.907543350004"/>
    <n v="21116.065111330001"/>
    <n v="30182.365981840001"/>
    <n v="2370.5571234900003"/>
    <n v="30182.365981840001"/>
    <n v="69.961596529692301"/>
    <n v="30.038403470307699"/>
    <n v="9.5623094661472283"/>
    <n v="11.372211706821648"/>
    <n v="47.200181942206157"/>
    <n v="52.799818057793843"/>
    <n v="43.007727763180441"/>
    <n v="50"/>
    <n v="7.8541129774793239"/>
    <n v="80"/>
    <n v="44.84208664698464"/>
    <n v="35.873669317587712"/>
    <n v="5.0154216198648811"/>
    <n v="21.81455130272683"/>
    <n v="93.214937539773814"/>
    <n v="100"/>
    <n v="99.001519193934215"/>
    <n v="100"/>
    <n v="0"/>
    <n v="0"/>
    <n v="73.938183767575609"/>
    <n v="73.938183767575609"/>
    <n v="14.787636753515123"/>
    <n v="50.661306071102835"/>
    <n v="50.661306071102835"/>
    <s v="2. Riesgo (&gt;=40 y &lt;60)"/>
  </r>
  <r>
    <s v="68655"/>
    <x v="2"/>
    <x v="20"/>
    <x v="859"/>
    <s v="Rural"/>
    <n v="6"/>
    <s v="G1"/>
    <n v="0"/>
    <n v="1205.300579"/>
    <n v="18521.909458650003"/>
    <n v="35673.435277190001"/>
    <n v="10853.34215515"/>
    <n v="391.46201400000001"/>
    <n v="90886.212979370001"/>
    <n v="55018.012843609999"/>
    <n v="12502.32464026"/>
    <n v="5872.5200265099993"/>
    <n v="943.93835757000011"/>
    <n v="-39952.167262930001"/>
    <n v="30349.944834939997"/>
    <n v="0"/>
    <n v="124793.29457688"/>
    <n v="85749.327135899992"/>
    <s v="Si"/>
    <n v="73.698605577352879"/>
    <n v="80"/>
    <n v="9724.9"/>
    <n v="8411.2427786099997"/>
    <n v="68995.797926369996"/>
    <n v="57316.807878970001"/>
    <n v="19727.210037650002"/>
    <n v="35673.435277190001"/>
    <n v="-8658.2840704200062"/>
    <n v="35673.435277190001"/>
    <n v="55.299440282006721"/>
    <n v="44.700559717993279"/>
    <n v="60.535048210335688"/>
    <n v="71.217006498399954"/>
    <n v="68.71308865323158"/>
    <n v="31.28691134676842"/>
    <n v="46.971424878852559"/>
    <n v="70"/>
    <n v="-24.270956814625052"/>
    <n v="20"/>
    <n v="47.440895512632331"/>
    <n v="37.952716410105864"/>
    <n v="6.301394422647121"/>
    <n v="27.407883589905577"/>
    <n v="86.491817690773161"/>
    <n v="80"/>
    <n v="83.072896613409085"/>
    <n v="80"/>
    <n v="6.3146224806398088E-2"/>
    <n v="0"/>
    <n v="62.469294529968522"/>
    <n v="62.532440754774917"/>
    <n v="12.506488150954985"/>
    <n v="50.446575316099569"/>
    <n v="50.459204561060851"/>
    <s v="2. Riesgo (&gt;=40 y &lt;60)"/>
  </r>
  <r>
    <s v="68669"/>
    <x v="2"/>
    <x v="20"/>
    <x v="860"/>
    <s v="Rural"/>
    <n v="6"/>
    <s v="G3"/>
    <n v="0"/>
    <n v="1116.978558"/>
    <n v="8922.9346123799987"/>
    <n v="12710.346157939999"/>
    <n v="1525.3833989999998"/>
    <n v="321.70287675999998"/>
    <n v="12364.529615219999"/>
    <n v="3435.4600012199999"/>
    <n v="2970.2383447599996"/>
    <n v="885.40436507999993"/>
    <n v="0"/>
    <n v="-400.01142095999967"/>
    <n v="2048.9362133199998"/>
    <n v="0"/>
    <n v="33202.182101999999"/>
    <n v="5761.7972959999997"/>
    <s v="Si"/>
    <n v="73.87399321962809"/>
    <n v="80"/>
    <n v="1357.9670169999999"/>
    <n v="1847.08627576"/>
    <n v="11025.52359922"/>
    <n v="10415.733007620001"/>
    <n v="10039.913170379999"/>
    <n v="12710.346157939999"/>
    <n v="1648.9247923600001"/>
    <n v="12710.346157939999"/>
    <n v="78.990084499848081"/>
    <n v="21.009915500151919"/>
    <n v="27.78480142900991"/>
    <n v="47.685177182098059"/>
    <n v="17.353670545807066"/>
    <n v="82.646329454192937"/>
    <n v="29.809202572648836"/>
    <n v="40"/>
    <n v="12.973091148504533"/>
    <n v="60"/>
    <n v="50.268284427288584"/>
    <n v="40.214627541830872"/>
    <n v="6.1260067803719096"/>
    <n v="26.645035915220955"/>
    <n v="136.01849327979664"/>
    <n v="60"/>
    <n v="94.469282242131911"/>
    <n v="100"/>
    <n v="0"/>
    <n v="0"/>
    <n v="62.215011971740317"/>
    <n v="62.215011971740317"/>
    <n v="12.443002394348063"/>
    <n v="52.657629936178935"/>
    <n v="52.657629936178935"/>
    <s v="2. Riesgo (&gt;=40 y &lt;60)"/>
  </r>
  <r>
    <s v="68673"/>
    <x v="2"/>
    <x v="20"/>
    <x v="861"/>
    <s v="Rural"/>
    <n v="6"/>
    <s v="G3"/>
    <n v="0"/>
    <n v="933.75061800000003"/>
    <n v="4360.1897879999997"/>
    <n v="5983.64588"/>
    <n v="382.10191799999996"/>
    <n v="80.740967999999995"/>
    <n v="4470.4173110000002"/>
    <n v="727.95630000000006"/>
    <n v="1396.5935039999999"/>
    <n v="472.71702365999988"/>
    <n v="39.901097340000007"/>
    <n v="589.35208865999994"/>
    <n v="771.76494100000002"/>
    <n v="0"/>
    <n v="11563.84924768"/>
    <n v="3130.2668539699998"/>
    <s v="Si"/>
    <n v="53.241314936956023"/>
    <n v="80"/>
    <n v="383.68548800000002"/>
    <n v="462.84288600000002"/>
    <n v="4470.4173110000002"/>
    <n v="4377.1382610000001"/>
    <n v="5293.9404059999997"/>
    <n v="5983.64588"/>
    <n v="1401.0181269999998"/>
    <n v="5983.64588"/>
    <n v="88.473491115085835"/>
    <n v="11.526508884914165"/>
    <n v="16.283855608038557"/>
    <n v="27.946881026339934"/>
    <n v="27.069419420164184"/>
    <n v="72.930580579835819"/>
    <n v="33.847860691467169"/>
    <n v="40"/>
    <n v="23.414121675930456"/>
    <n v="20"/>
    <n v="34.480794098217984"/>
    <n v="27.584635278574389"/>
    <n v="26.758685063043977"/>
    <n v="100"/>
    <n v="120.63080321661786"/>
    <n v="70"/>
    <n v="97.913415157674976"/>
    <n v="100"/>
    <n v="0"/>
    <n v="0"/>
    <n v="90"/>
    <n v="90"/>
    <n v="18"/>
    <n v="45.584635278574389"/>
    <n v="45.584635278574389"/>
    <s v="2. Riesgo (&gt;=40 y &lt;60)"/>
  </r>
  <r>
    <s v="68679"/>
    <x v="2"/>
    <x v="20"/>
    <x v="862"/>
    <s v="Ciudades y aglomeraciones"/>
    <n v="5"/>
    <s v="G1"/>
    <n v="0"/>
    <n v="1293.5032759999999"/>
    <n v="27262.519141000001"/>
    <n v="55402.077247540001"/>
    <n v="21668.577039199998"/>
    <n v="1714.1814144500001"/>
    <n v="41661.894976889998"/>
    <n v="8593.3259980500006"/>
    <n v="25034.943320249997"/>
    <n v="13490.210970019996"/>
    <n v="389.55339500000002"/>
    <n v="4531.6168494200028"/>
    <n v="3693.5464259400001"/>
    <n v="759.91300000000001"/>
    <n v="337245.19279762998"/>
    <n v="60341.253012499998"/>
    <s v="Si"/>
    <n v="47.014771128358205"/>
    <n v="80"/>
    <n v="19605.486312000001"/>
    <n v="23382.75845365"/>
    <n v="39325.728047889992"/>
    <n v="36539.185266500004"/>
    <n v="28556.022417"/>
    <n v="55402.077247540001"/>
    <n v="8614.7166703600033"/>
    <n v="56161.990247540001"/>
    <n v="51.543234181292299"/>
    <n v="48.456765818707701"/>
    <n v="20.626344535736429"/>
    <n v="24.266050102673763"/>
    <n v="17.892398261317499"/>
    <n v="82.107601738682504"/>
    <n v="53.885526311969635"/>
    <n v="70"/>
    <n v="15.339051611934895"/>
    <n v="40"/>
    <n v="52.966083532012796"/>
    <n v="42.372866825610238"/>
    <n v="32.985228871641795"/>
    <n v="100"/>
    <n v="119.26640370730324"/>
    <n v="80"/>
    <n v="92.914199126849994"/>
    <n v="100"/>
    <n v="9.071603221907254E-3"/>
    <n v="0"/>
    <n v="93.333333333333329"/>
    <n v="93.342404936555241"/>
    <n v="18.66848098731105"/>
    <n v="61.039533492276902"/>
    <n v="61.041347812921288"/>
    <s v="3. Vulnerable (&gt;=60 y &lt;70)"/>
  </r>
  <r>
    <s v="68682"/>
    <x v="2"/>
    <x v="20"/>
    <x v="863"/>
    <s v="Rural disperso"/>
    <n v="6"/>
    <s v="G3"/>
    <n v="0"/>
    <n v="1017.7421357000001"/>
    <n v="3797.0316524200002"/>
    <n v="5457.9460482100003"/>
    <n v="364.28858000000002"/>
    <n v="30.646211000000001"/>
    <n v="3945.1636861000002"/>
    <n v="627.31201852999993"/>
    <n v="1416.8362676000002"/>
    <n v="439.02614400000016"/>
    <n v="97.56226826999999"/>
    <n v="569.6251785100003"/>
    <n v="455.70918467000001"/>
    <n v="0"/>
    <n v="19751.602942000001"/>
    <n v="1669.788859"/>
    <s v="Si"/>
    <n v="53.972971792894221"/>
    <n v="80"/>
    <n v="412.81599999999997"/>
    <n v="394.93479100000002"/>
    <n v="3910.5107460999998"/>
    <n v="3910.5107460999998"/>
    <n v="4814.7737881200001"/>
    <n v="5457.9460482100003"/>
    <n v="1122.8966314500003"/>
    <n v="5457.9460482100003"/>
    <n v="88.215855297783008"/>
    <n v="11.784144702216992"/>
    <n v="15.900785580588433"/>
    <n v="27.289443823530267"/>
    <n v="8.4539409986282408"/>
    <n v="91.546059001371759"/>
    <n v="30.986371117085604"/>
    <n v="40"/>
    <n v="20.573611786035663"/>
    <n v="20"/>
    <n v="38.123929505423803"/>
    <n v="30.499143604339043"/>
    <n v="26.027028207105779"/>
    <n v="100"/>
    <n v="95.668479661641044"/>
    <n v="100"/>
    <n v="100"/>
    <n v="100"/>
    <n v="0"/>
    <n v="0"/>
    <n v="100"/>
    <n v="100"/>
    <n v="20"/>
    <n v="50.499143604339039"/>
    <n v="50.499143604339039"/>
    <s v="2. Riesgo (&gt;=40 y &lt;60)"/>
  </r>
  <r>
    <s v="68684"/>
    <x v="2"/>
    <x v="20"/>
    <x v="864"/>
    <s v="Rural"/>
    <n v="6"/>
    <s v="G4"/>
    <n v="0"/>
    <n v="1333.9175130000001"/>
    <n v="5988.8025726200003"/>
    <n v="8591.6148307200001"/>
    <n v="585.74495206999995"/>
    <n v="121.889094"/>
    <n v="6939.69627115"/>
    <n v="689.75323849000006"/>
    <n v="2121.76459897"/>
    <n v="889.96593008000013"/>
    <n v="57.034399999999998"/>
    <n v="420.11989068000003"/>
    <n v="959.15980866999996"/>
    <n v="0"/>
    <n v="37044.756208999999"/>
    <n v="5577.5311060000004"/>
    <s v="Si"/>
    <n v="52.265479680957647"/>
    <n v="80"/>
    <n v="600.15"/>
    <n v="707.63404607000007"/>
    <n v="6939.69627115"/>
    <n v="6259.9191153599995"/>
    <n v="7322.7200856200006"/>
    <n v="8591.6148307200001"/>
    <n v="1436.3140993500001"/>
    <n v="8591.6148307200001"/>
    <n v="85.231009884626516"/>
    <n v="14.768990115373484"/>
    <n v="9.9392424616257564"/>
    <n v="16.135087265209709"/>
    <n v="15.056196009315194"/>
    <n v="84.943803990684813"/>
    <n v="41.944612070162243"/>
    <n v="50"/>
    <n v="16.717626751775988"/>
    <n v="40"/>
    <n v="41.1695762742536"/>
    <n v="32.935661019402879"/>
    <n v="27.734520319042353"/>
    <n v="100"/>
    <n v="117.90953029575941"/>
    <n v="80"/>
    <n v="90.204511419094828"/>
    <n v="100"/>
    <n v="0"/>
    <n v="0"/>
    <n v="93.333333333333329"/>
    <n v="93.333333333333329"/>
    <n v="18.666666666666668"/>
    <n v="51.602327686069543"/>
    <n v="51.602327686069543"/>
    <s v="2. Riesgo (&gt;=40 y &lt;60)"/>
  </r>
  <r>
    <s v="68686"/>
    <x v="2"/>
    <x v="20"/>
    <x v="865"/>
    <s v="Rural disperso"/>
    <n v="6"/>
    <s v="G3"/>
    <n v="0"/>
    <n v="1410.42329"/>
    <n v="5006.3927880000001"/>
    <n v="7300.7043265900002"/>
    <n v="434.20989463000001"/>
    <n v="81.667221999999995"/>
    <n v="5678.5861882600002"/>
    <n v="1675.9687217000001"/>
    <n v="1929.32594963"/>
    <n v="706.9050719899999"/>
    <n v="0"/>
    <n v="1101.2811016899996"/>
    <n v="825.61462799000003"/>
    <n v="0"/>
    <n v="20209.237851999998"/>
    <n v="4791.4064159999998"/>
    <s v="Si"/>
    <n v="58.896610334350058"/>
    <n v="80"/>
    <n v="424.8"/>
    <n v="507.04556862999999"/>
    <n v="4977.0023472599996"/>
    <n v="4883.3723472599995"/>
    <n v="6416.8160779999998"/>
    <n v="7300.7043265900002"/>
    <n v="1926.8957296799995"/>
    <n v="7300.7043265900002"/>
    <n v="87.89310991035785"/>
    <n v="12.10689008964215"/>
    <n v="29.513837883889561"/>
    <n v="50.652605612922038"/>
    <n v="23.708991160821139"/>
    <n v="76.291008839178858"/>
    <n v="36.640002282951095"/>
    <n v="50"/>
    <n v="26.393285407573963"/>
    <n v="20"/>
    <n v="41.810100908348609"/>
    <n v="33.448080726678889"/>
    <n v="21.103389665649942"/>
    <n v="91.78908801991372"/>
    <n v="119.36100956450093"/>
    <n v="80"/>
    <n v="98.1187471199095"/>
    <n v="100"/>
    <n v="0"/>
    <n v="0"/>
    <n v="90.596362673304569"/>
    <n v="90.596362673304569"/>
    <n v="18.119272534660915"/>
    <n v="51.567353261339804"/>
    <n v="51.567353261339804"/>
    <s v="2. Riesgo (&gt;=40 y &lt;60)"/>
  </r>
  <r>
    <s v="68689"/>
    <x v="2"/>
    <x v="20"/>
    <x v="866"/>
    <s v="Rural"/>
    <n v="6"/>
    <s v="G2"/>
    <n v="0"/>
    <n v="1220.3988979999999"/>
    <n v="21908.379924650002"/>
    <n v="35667.934940640007"/>
    <n v="8096.7912648600004"/>
    <n v="567.25721317"/>
    <n v="50272.335827709998"/>
    <n v="23502.582866309996"/>
    <n v="9915.146199230001"/>
    <n v="5192.6298038700006"/>
    <n v="0"/>
    <n v="-2564.3345024299924"/>
    <n v="6913.10672368"/>
    <n v="0"/>
    <n v="121451.78887634"/>
    <n v="46402.596450260004"/>
    <s v="Si"/>
    <n v="61.472636798187025"/>
    <n v="80"/>
    <n v="7241.9690819999996"/>
    <n v="8593.0557690299993"/>
    <n v="33509.753047710001"/>
    <n v="27995.140009929997"/>
    <n v="23128.778822650002"/>
    <n v="35667.934940640007"/>
    <n v="4348.7722212500075"/>
    <n v="35667.934940640007"/>
    <n v="64.84473760856028"/>
    <n v="35.15526239143972"/>
    <n v="46.750528853197679"/>
    <n v="55.59921621514399"/>
    <n v="38.206597761607512"/>
    <n v="61.793402238392488"/>
    <n v="52.370683190463239"/>
    <n v="70"/>
    <n v="12.192385761854188"/>
    <n v="60"/>
    <n v="56.509576168995252"/>
    <n v="45.207660935196202"/>
    <n v="18.527363201812975"/>
    <n v="80.584673772868342"/>
    <n v="118.65634431370525"/>
    <n v="80"/>
    <n v="83.543259689414924"/>
    <n v="80"/>
    <n v="0"/>
    <n v="0"/>
    <n v="80.194891257622785"/>
    <n v="80.194891257622785"/>
    <n v="16.038978251524558"/>
    <n v="61.246639186720756"/>
    <n v="61.246639186720756"/>
    <s v="3. Vulnerable (&gt;=60 y &lt;70)"/>
  </r>
  <r>
    <s v="68705"/>
    <x v="2"/>
    <x v="20"/>
    <x v="100"/>
    <s v="Rural disperso"/>
    <n v="6"/>
    <s v="G3"/>
    <n v="0"/>
    <n v="914.93529100000001"/>
    <n v="3214.7334734199999"/>
    <n v="4897.1700296099998"/>
    <n v="415.94457281999996"/>
    <n v="99.102370440000001"/>
    <n v="5139.5633055500002"/>
    <n v="1932.36027384"/>
    <n v="1430.7792642599998"/>
    <n v="489.63359082999966"/>
    <n v="0"/>
    <n v="-1183.5389493700004"/>
    <n v="2021.1475621700001"/>
    <n v="0"/>
    <n v="12441.61148026"/>
    <n v="1417.6557085100001"/>
    <s v="Si"/>
    <n v="58.500681950049234"/>
    <n v="80"/>
    <n v="467.66"/>
    <n v="515.04694326000003"/>
    <n v="5139.5633055499984"/>
    <n v="3557.9384365699998"/>
    <n v="4129.6687644200001"/>
    <n v="4897.1700296099998"/>
    <n v="837.60861279999972"/>
    <n v="4897.1700296099998"/>
    <n v="84.327657390913146"/>
    <n v="15.672342609086854"/>
    <n v="37.597752162198773"/>
    <n v="64.526481432080757"/>
    <n v="11.394470167785485"/>
    <n v="88.605529832214515"/>
    <n v="34.221462601587156"/>
    <n v="40"/>
    <n v="17.103931612248005"/>
    <n v="40"/>
    <n v="49.760870774676427"/>
    <n v="39.808696619741141"/>
    <n v="21.499318049950766"/>
    <n v="93.511176551280059"/>
    <n v="110.13277664542616"/>
    <n v="80"/>
    <n v="69.226473633040612"/>
    <n v="60"/>
    <n v="0"/>
    <n v="0"/>
    <n v="77.837058850426686"/>
    <n v="77.837058850426686"/>
    <n v="15.567411770085338"/>
    <n v="55.376108389826477"/>
    <n v="55.376108389826477"/>
    <s v="2. Riesgo (&gt;=40 y &lt;60)"/>
  </r>
  <r>
    <s v="68720"/>
    <x v="2"/>
    <x v="20"/>
    <x v="867"/>
    <s v="Rural disperso"/>
    <n v="6"/>
    <s v="G3"/>
    <n v="0"/>
    <n v="1198.1187669999999"/>
    <n v="5446.5769467500004"/>
    <n v="8559.4586601699993"/>
    <n v="1005.6149623499999"/>
    <n v="15.851596000000001"/>
    <n v="9912.3245773800008"/>
    <n v="5215.48644969"/>
    <n v="2222.6186953500001"/>
    <n v="937.70801847000007"/>
    <n v="109.649096"/>
    <n v="72.237883910000164"/>
    <n v="501.31964412000002"/>
    <n v="0"/>
    <n v="25513.689227939998"/>
    <n v="3229.4139300500001"/>
    <s v="Si"/>
    <n v="59.317754637306855"/>
    <n v="80"/>
    <n v="612.75300000000004"/>
    <n v="1021.4665583499999"/>
    <n v="7202.3100993800008"/>
    <n v="5747.9663634000008"/>
    <n v="6644.6957137500003"/>
    <n v="8559.4586601699993"/>
    <n v="683.20662403000017"/>
    <n v="8559.4586601699993"/>
    <n v="77.629859288531577"/>
    <n v="22.370140711468423"/>
    <n v="52.616179070566147"/>
    <n v="90.301592690358603"/>
    <n v="12.657573356790262"/>
    <n v="87.342426643209734"/>
    <n v="42.189333709457408"/>
    <n v="50"/>
    <n v="7.9818905745662088"/>
    <n v="80"/>
    <n v="66.002832009007349"/>
    <n v="52.802265607205882"/>
    <n v="20.682245362693145"/>
    <n v="89.957322976210435"/>
    <n v="166.70119254414092"/>
    <n v="0"/>
    <n v="79.807260227448481"/>
    <n v="70"/>
    <n v="0"/>
    <n v="0"/>
    <n v="53.319107658736812"/>
    <n v="53.319107658736812"/>
    <n v="10.663821531747363"/>
    <n v="63.466087138953242"/>
    <n v="63.466087138953242"/>
    <s v="3. Vulnerable (&gt;=60 y &lt;70)"/>
  </r>
  <r>
    <s v="68745"/>
    <x v="2"/>
    <x v="20"/>
    <x v="868"/>
    <s v="Rural disperso"/>
    <n v="6"/>
    <s v="G3"/>
    <n v="0"/>
    <n v="1785.6466969999999"/>
    <n v="9445.8342645299999"/>
    <n v="15576.506193680001"/>
    <n v="3161.2383574400001"/>
    <n v="154.08237299999999"/>
    <n v="12251.236408969999"/>
    <n v="2157.08013024"/>
    <n v="5185.4825500400002"/>
    <n v="2965.7858839500004"/>
    <n v="16.158598999999999"/>
    <n v="1371.2280496200019"/>
    <n v="1840.4313063900001"/>
    <n v="0"/>
    <n v="25073.004831220002"/>
    <n v="4415.9030306599998"/>
    <s v="Si"/>
    <n v="46.504892123160815"/>
    <n v="80"/>
    <n v="2614.4499999999998"/>
    <n v="3315.3207304400003"/>
    <n v="11985.581477969999"/>
    <n v="11035.377984459999"/>
    <n v="11231.48096153"/>
    <n v="15576.506193680001"/>
    <n v="3227.8179550100022"/>
    <n v="15576.506193680001"/>
    <n v="72.105264312012736"/>
    <n v="27.894735687987264"/>
    <n v="17.60704028746559"/>
    <n v="30.217773479695289"/>
    <n v="17.612181150148693"/>
    <n v="82.3878188498513"/>
    <n v="57.194019174302738"/>
    <n v="80"/>
    <n v="20.72234886870622"/>
    <n v="20"/>
    <n v="48.100065603506771"/>
    <n v="38.480052482805419"/>
    <n v="33.495107876839185"/>
    <n v="100"/>
    <n v="126.80757828376908"/>
    <n v="70"/>
    <n v="92.072111851590051"/>
    <n v="100"/>
    <n v="0"/>
    <n v="0"/>
    <n v="90"/>
    <n v="90"/>
    <n v="18"/>
    <n v="56.480052482805419"/>
    <n v="56.480052482805419"/>
    <s v="2. Riesgo (&gt;=40 y &lt;60)"/>
  </r>
  <r>
    <s v="68755"/>
    <x v="2"/>
    <x v="20"/>
    <x v="869"/>
    <s v="Intermedio"/>
    <n v="6"/>
    <s v="G1"/>
    <n v="0"/>
    <n v="888.89017699999999"/>
    <n v="17266.557165999999"/>
    <n v="33974.461642349997"/>
    <n v="11775.72353752"/>
    <n v="843.32195166999998"/>
    <n v="24206.662251000002"/>
    <n v="2884.6885115100004"/>
    <n v="13679.282921189999"/>
    <n v="7361.7933961899989"/>
    <n v="255.968299"/>
    <n v="3798.3424463499941"/>
    <n v="4294.4222396499999"/>
    <n v="0"/>
    <n v="211061.75286629001"/>
    <n v="22001.953472779998"/>
    <s v="Si"/>
    <n v="48.034644668492426"/>
    <n v="80"/>
    <n v="10386.049999999999"/>
    <n v="12619.045489190001"/>
    <n v="23858.629670999992"/>
    <n v="23795.973837999991"/>
    <n v="18155.447343"/>
    <n v="33974.461642349997"/>
    <n v="8348.7329849999951"/>
    <n v="33974.461642349997"/>
    <n v="53.438513711042269"/>
    <n v="46.561486288957731"/>
    <n v="11.916919737213382"/>
    <n v="14.019768307066981"/>
    <n v="10.424415212129164"/>
    <n v="89.575584787870838"/>
    <n v="53.817100198915803"/>
    <n v="70"/>
    <n v="24.573554903937296"/>
    <n v="20"/>
    <n v="48.031367876779107"/>
    <n v="38.425094301423286"/>
    <n v="31.965355331507574"/>
    <n v="100"/>
    <n v="121.49994934734575"/>
    <n v="70"/>
    <n v="99.737387126318666"/>
    <n v="100"/>
    <n v="0"/>
    <n v="2"/>
    <n v="90"/>
    <n v="92"/>
    <n v="18.400000000000002"/>
    <n v="56.425094301423286"/>
    <n v="56.825094301423292"/>
    <s v="2. Riesgo (&gt;=40 y &lt;60)"/>
  </r>
  <r>
    <s v="68770"/>
    <x v="2"/>
    <x v="20"/>
    <x v="870"/>
    <s v="Rural disperso"/>
    <n v="6"/>
    <s v="G3"/>
    <n v="0"/>
    <n v="1458.139537"/>
    <n v="10777.853601979999"/>
    <n v="15175.5134459"/>
    <n v="1711.4735946800001"/>
    <n v="190.72206316"/>
    <n v="11319.158546030001"/>
    <n v="1388.32543283"/>
    <n v="3454.1853998400002"/>
    <n v="1458.6142242300002"/>
    <n v="562.48395860000005"/>
    <n v="2352.8432642599983"/>
    <n v="1085.73160828"/>
    <n v="0"/>
    <n v="98155.05915203999"/>
    <n v="9220.9721351099997"/>
    <s v="Si"/>
    <n v="39.694483996795114"/>
    <n v="80"/>
    <n v="1978.8050000000001"/>
    <n v="1902.1956578400004"/>
    <n v="10827.099006030001"/>
    <n v="10753.794005969999"/>
    <n v="12235.99313898"/>
    <n v="15175.5134459"/>
    <n v="4001.0588311399979"/>
    <n v="15175.5134459"/>
    <n v="80.629846117567922"/>
    <n v="19.370153882432078"/>
    <n v="12.265270666404184"/>
    <n v="21.050055240028215"/>
    <n v="9.3942912517906176"/>
    <n v="90.605708748209381"/>
    <n v="42.227444545899708"/>
    <n v="50"/>
    <n v="26.365228731163441"/>
    <n v="20"/>
    <n v="40.205183574133933"/>
    <n v="32.164146859307145"/>
    <n v="40.305516003204886"/>
    <n v="100"/>
    <n v="96.128504720778466"/>
    <n v="100"/>
    <n v="99.322948834039707"/>
    <n v="100"/>
    <n v="0"/>
    <n v="0"/>
    <n v="100"/>
    <n v="100"/>
    <n v="20"/>
    <n v="52.164146859307145"/>
    <n v="52.164146859307145"/>
    <s v="2. Riesgo (&gt;=40 y &lt;60)"/>
  </r>
  <r>
    <s v="68773"/>
    <x v="2"/>
    <x v="20"/>
    <x v="389"/>
    <s v="Rural disperso"/>
    <n v="6"/>
    <s v="G5"/>
    <n v="0"/>
    <n v="1513.4925479999999"/>
    <n v="8711.2334132800006"/>
    <n v="12417.65182533"/>
    <n v="492.73592400000007"/>
    <n v="88.675514050000004"/>
    <n v="10514.531297650001"/>
    <n v="2652.35735755"/>
    <n v="2136.2713151299999"/>
    <n v="979.75780993999979"/>
    <n v="9.4017490000000006"/>
    <n v="1429.9398394899999"/>
    <n v="1342.41293971"/>
    <n v="0"/>
    <n v="35621.403592519993"/>
    <n v="6987.5387418999999"/>
    <s v="Si"/>
    <n v="44.728638344383022"/>
    <n v="80"/>
    <n v="534.03599999999994"/>
    <n v="581.4114380499999"/>
    <n v="9831.1984806500022"/>
    <n v="8573.458336650001"/>
    <n v="10224.725961280001"/>
    <n v="12417.65182533"/>
    <n v="2781.7545282000001"/>
    <n v="12417.65182533"/>
    <n v="82.340253254832078"/>
    <n v="17.659746745167922"/>
    <n v="25.225635669968494"/>
    <n v="39.831058727565264"/>
    <n v="19.616124119733698"/>
    <n v="80.383875880266302"/>
    <n v="45.862985801519216"/>
    <n v="70"/>
    <n v="22.401614792626663"/>
    <n v="20"/>
    <n v="45.574936270599906"/>
    <n v="36.459949016479925"/>
    <n v="35.271361655616978"/>
    <n v="100"/>
    <n v="108.87120681939045"/>
    <n v="100"/>
    <n v="87.206644780130162"/>
    <n v="80"/>
    <n v="0"/>
    <n v="0"/>
    <n v="93.333333333333329"/>
    <n v="93.333333333333329"/>
    <n v="18.666666666666668"/>
    <n v="55.126615683146596"/>
    <n v="55.126615683146596"/>
    <s v="2. Riesgo (&gt;=40 y &lt;60)"/>
  </r>
  <r>
    <s v="68780"/>
    <x v="2"/>
    <x v="20"/>
    <x v="871"/>
    <s v="Rural disperso"/>
    <n v="6"/>
    <s v="G4"/>
    <n v="0"/>
    <n v="1335.2048010000001"/>
    <n v="4859.3348824799996"/>
    <n v="7343.7577187499992"/>
    <n v="640.74875151000003"/>
    <n v="119.5803847"/>
    <n v="6222.0234342099993"/>
    <n v="1190.79093192"/>
    <n v="2095.5339372100002"/>
    <n v="868.43851711000025"/>
    <n v="48.530782000000002"/>
    <n v="-75.427802559999691"/>
    <n v="1148.5386443299999"/>
    <n v="0"/>
    <n v="9892.6656449999991"/>
    <n v="2148.9032339999999"/>
    <s v="Si"/>
    <n v="55.593315749095574"/>
    <n v="80"/>
    <n v="889.72"/>
    <n v="760.32913621"/>
    <n v="6192.0901012099994"/>
    <n v="5761.05414982"/>
    <n v="6194.5396834799994"/>
    <n v="7343.7577187499992"/>
    <n v="1121.6416237700003"/>
    <n v="7343.7577187499992"/>
    <n v="84.351090010284125"/>
    <n v="15.648909989715875"/>
    <n v="19.138322838399802"/>
    <n v="31.068616174680454"/>
    <n v="21.722186022592499"/>
    <n v="78.277813977407504"/>
    <n v="41.442350404796677"/>
    <n v="50"/>
    <n v="15.273401802271303"/>
    <n v="40"/>
    <n v="42.999068028360774"/>
    <n v="34.399254422688621"/>
    <n v="24.406684250904426"/>
    <n v="100"/>
    <n v="85.457125411365368"/>
    <n v="80"/>
    <n v="93.038926366627479"/>
    <n v="100"/>
    <n v="0"/>
    <n v="0"/>
    <n v="93.333333333333329"/>
    <n v="93.333333333333329"/>
    <n v="18.666666666666668"/>
    <n v="53.065921089355285"/>
    <n v="53.065921089355285"/>
    <s v="2. Riesgo (&gt;=40 y &lt;60)"/>
  </r>
  <r>
    <s v="68820"/>
    <x v="2"/>
    <x v="20"/>
    <x v="872"/>
    <s v="Rural disperso"/>
    <n v="6"/>
    <s v="G2"/>
    <n v="0"/>
    <n v="893.10841600000003"/>
    <n v="5596.45169222"/>
    <n v="8899.4096614900009"/>
    <n v="1879.7111679999998"/>
    <n v="177.27994200000001"/>
    <n v="0"/>
    <n v="0"/>
    <n v="2963.3038259999998"/>
    <n v="1711.3144651699999"/>
    <n v="0"/>
    <n v="7647.420300660001"/>
    <n v="2473.2264807399997"/>
    <n v="0"/>
    <n v="19528.44449944"/>
    <n v="3992.2867550000001"/>
    <s v="Si"/>
    <n v="51.596157407898716"/>
    <n v="80"/>
    <n v="1752.5009"/>
    <n v="2056.9911099999999"/>
    <s v="N.D."/>
    <s v="N.D."/>
    <n v="6489.5601082200001"/>
    <n v="8899.4096614900009"/>
    <n v="10120.646781400001"/>
    <n v="8899.4096614900009"/>
    <n v="72.92124258873001"/>
    <n v="27.07875741126999"/>
    <s v="N.D."/>
    <n v="0"/>
    <n v="20.443444715294572"/>
    <n v="79.556555284705425"/>
    <n v="57.750219540600021"/>
    <n v="80"/>
    <n v="113.72267561964927"/>
    <n v="0"/>
    <n v="37.327062539195083"/>
    <n v="29.861650031356067"/>
    <n v="28.403842592101284"/>
    <n v="100"/>
    <n v="117.37461076339532"/>
    <n v="80"/>
    <s v="N.D."/>
    <n v="0"/>
    <n v="0"/>
    <n v="0"/>
    <n v="60"/>
    <n v="60"/>
    <n v="12"/>
    <n v="41.861650031356064"/>
    <n v="41.861650031356064"/>
    <s v="2. Riesgo (&gt;=40 y &lt;60)"/>
  </r>
  <r>
    <s v="68855"/>
    <x v="2"/>
    <x v="20"/>
    <x v="873"/>
    <s v="Intermedio"/>
    <n v="6"/>
    <s v="G3"/>
    <n v="0"/>
    <n v="940.32340599999998"/>
    <n v="5441.5580799999998"/>
    <n v="8041.1681356599993"/>
    <n v="1192.7388843799999"/>
    <n v="50.724505999999998"/>
    <n v="8205.1660087599994"/>
    <n v="3014.0279998999999"/>
    <n v="2183.7867963799999"/>
    <n v="964.57008727000016"/>
    <n v="23.150691999999999"/>
    <n v="-986.82802821000132"/>
    <n v="905.32321999999999"/>
    <n v="1200"/>
    <n v="39504.307843000002"/>
    <n v="5227.0604370000001"/>
    <s v="Si"/>
    <n v="46.281611217171829"/>
    <n v="80"/>
    <n v="997.13"/>
    <n v="1243.46339038"/>
    <n v="7808.7794547600015"/>
    <n v="7279.15489247"/>
    <n v="6381.8814860000002"/>
    <n v="8041.1681356599993"/>
    <n v="-58.35411621000128"/>
    <n v="9241.1681356599984"/>
    <n v="79.36510440191401"/>
    <n v="20.63489559808599"/>
    <n v="36.733297006814524"/>
    <n v="63.042875462975765"/>
    <n v="13.231621365886591"/>
    <n v="86.768378634113404"/>
    <n v="44.16960890453867"/>
    <n v="50"/>
    <n v="-0.63145822425655629"/>
    <n v="100"/>
    <n v="64.089229939035022"/>
    <n v="51.271383951228017"/>
    <n v="33.718388782828171"/>
    <n v="100"/>
    <n v="124.70424020739522"/>
    <n v="70"/>
    <n v="93.217575610140216"/>
    <n v="100"/>
    <n v="0"/>
    <n v="0"/>
    <n v="90"/>
    <n v="90"/>
    <n v="18"/>
    <n v="69.271383951228017"/>
    <n v="69.271383951228017"/>
    <s v="3. Vulnerable (&gt;=60 y &lt;70)"/>
  </r>
  <r>
    <s v="68861"/>
    <x v="2"/>
    <x v="20"/>
    <x v="874"/>
    <s v="Rural"/>
    <n v="6"/>
    <s v="G3"/>
    <n v="0"/>
    <n v="1042.739321"/>
    <n v="14540.24021"/>
    <n v="22083.147413440001"/>
    <n v="4622.9071367899996"/>
    <n v="443.82609458999997"/>
    <n v="20711.91829193"/>
    <n v="5452.3797173499997"/>
    <n v="6339.8261923800001"/>
    <n v="2443.4429980800005"/>
    <n v="259.44261096999998"/>
    <n v="1842.3472242100033"/>
    <n v="2110.2168992400002"/>
    <n v="0"/>
    <n v="107983.96273871"/>
    <n v="19620.532570990003"/>
    <s v="NO"/>
    <n v="58.127491232764314"/>
    <n v="80"/>
    <n v="5079.3721500000001"/>
    <n v="5066.7332313799998"/>
    <n v="16344.416994929998"/>
    <n v="15881.240284719999"/>
    <n v="15582.979531000001"/>
    <n v="22083.147413440001"/>
    <n v="4212.0067344200033"/>
    <n v="22083.147413440001"/>
    <n v="70.565029700051085"/>
    <n v="29.434970299948915"/>
    <n v="26.324841767430179"/>
    <n v="45.179547069209896"/>
    <n v="18.169857887569865"/>
    <n v="81.830142112430138"/>
    <n v="38.54116696474798"/>
    <n v="50"/>
    <n v="19.073398621867362"/>
    <n v="40"/>
    <n v="49.288931896317784"/>
    <n v="39.431145517054233"/>
    <n v="0"/>
    <n v="0"/>
    <n v="99.751171636045598"/>
    <n v="100"/>
    <n v="97.166147251665961"/>
    <n v="100"/>
    <n v="0"/>
    <n v="0"/>
    <n v="66.666666666666671"/>
    <n v="66.666666666666671"/>
    <n v="13.333333333333336"/>
    <n v="52.764478850387569"/>
    <n v="52.764478850387569"/>
    <s v="2. Riesgo (&gt;=40 y &lt;60)"/>
  </r>
  <r>
    <s v="68867"/>
    <x v="2"/>
    <x v="20"/>
    <x v="875"/>
    <s v="Rural"/>
    <n v="6"/>
    <s v="G3"/>
    <n v="0"/>
    <n v="585.98788730999991"/>
    <n v="1896.17470207"/>
    <n v="3133.4109864399998"/>
    <n v="298.91567156000002"/>
    <n v="93.491668799999999"/>
    <n v="2556.6407092700001"/>
    <n v="851.91629227999988"/>
    <n v="985.90034566999998"/>
    <n v="308.05541809999988"/>
    <n v="0"/>
    <n v="296.22011759999987"/>
    <n v="356.08184470999998"/>
    <n v="0"/>
    <n v="17566.498870580002"/>
    <n v="2332.2000167199999"/>
    <s v="Si"/>
    <n v="55.400566442926909"/>
    <n v="80"/>
    <n v="322.20266900000001"/>
    <n v="392.40734036000003"/>
    <n v="2159.3459412699999"/>
    <n v="1836.3103929900001"/>
    <n v="2482.1625893800001"/>
    <n v="3133.4109864399998"/>
    <n v="652.30196230999991"/>
    <n v="3133.4109864399998"/>
    <n v="79.215991777704517"/>
    <n v="20.784008222295483"/>
    <n v="33.321705673819466"/>
    <n v="57.187791790615094"/>
    <n v="13.276407745802544"/>
    <n v="86.723592254197456"/>
    <n v="31.246101033735922"/>
    <n v="40"/>
    <n v="20.817631811877565"/>
    <n v="20"/>
    <n v="44.939078453421608"/>
    <n v="35.951262762737286"/>
    <n v="24.599433557073091"/>
    <n v="100"/>
    <n v="121.78897883679542"/>
    <n v="70"/>
    <n v="85.040120616800777"/>
    <n v="80"/>
    <n v="0"/>
    <n v="0"/>
    <n v="83.333333333333329"/>
    <n v="83.333333333333329"/>
    <n v="16.666666666666668"/>
    <n v="52.617929429403958"/>
    <n v="52.617929429403958"/>
    <s v="2. Riesgo (&gt;=40 y &lt;60)"/>
  </r>
  <r>
    <s v="68872"/>
    <x v="2"/>
    <x v="20"/>
    <x v="192"/>
    <s v="Intermedio"/>
    <n v="6"/>
    <s v="G2"/>
    <n v="0"/>
    <n v="1131.8894"/>
    <n v="7690.6009753999997"/>
    <n v="11403.66241857"/>
    <n v="1278.2680891"/>
    <n v="730.26834940999993"/>
    <n v="8958.7099108700004"/>
    <n v="1303.8642081500002"/>
    <n v="3159.4138280799998"/>
    <n v="1387.4358739299998"/>
    <n v="20.222928"/>
    <n v="672.97455355000056"/>
    <n v="1321.38969748"/>
    <n v="0"/>
    <n v="29454.897316999999"/>
    <n v="2617.98513"/>
    <s v="Si"/>
    <n v="55.40498336860427"/>
    <n v="80"/>
    <n v="1713.5777869999999"/>
    <n v="2008.5364385099997"/>
    <n v="8958.7099108699986"/>
    <n v="8899.4533340800008"/>
    <n v="8822.4903754000006"/>
    <n v="11403.66241857"/>
    <n v="2014.5871790300007"/>
    <n v="11403.66241857"/>
    <n v="77.365411668388603"/>
    <n v="22.634588331611397"/>
    <n v="14.554151447274387"/>
    <n v="17.308882551595161"/>
    <n v="8.8881149434156086"/>
    <n v="91.111885056584384"/>
    <n v="43.9143445407136"/>
    <n v="50"/>
    <n v="17.666141850616324"/>
    <n v="40"/>
    <n v="44.21107118795819"/>
    <n v="35.368856950366556"/>
    <n v="24.59501663139573"/>
    <n v="100"/>
    <n v="117.21302958918432"/>
    <n v="80"/>
    <n v="99.338559040536637"/>
    <n v="100"/>
    <n v="0"/>
    <n v="0"/>
    <n v="93.333333333333329"/>
    <n v="93.333333333333329"/>
    <n v="18.666666666666668"/>
    <n v="54.03552361703322"/>
    <n v="54.03552361703322"/>
    <s v="2. Riesgo (&gt;=40 y &lt;60)"/>
  </r>
  <r>
    <s v="68895"/>
    <x v="2"/>
    <x v="20"/>
    <x v="876"/>
    <s v="Rural"/>
    <n v="6"/>
    <s v="G1"/>
    <n v="0"/>
    <n v="812.93481899999995"/>
    <n v="8386.0592733900012"/>
    <n v="13871.464632900001"/>
    <n v="2667.42859795"/>
    <n v="1390.5694137"/>
    <n v="9452.5013655099992"/>
    <n v="1903.18536371"/>
    <n v="4992.9251173499997"/>
    <n v="2455.9117660100001"/>
    <n v="0"/>
    <n v="1881.9499160500018"/>
    <n v="1493.2632023900001"/>
    <n v="0"/>
    <n v="34952.706364999998"/>
    <n v="11316.574688000001"/>
    <s v="Si"/>
    <n v="49.148060165068905"/>
    <n v="80"/>
    <n v="4022.0869769999999"/>
    <n v="4057.9980116500001"/>
    <n v="9452.5013655100029"/>
    <n v="8272.0702639300016"/>
    <n v="9198.9940923900012"/>
    <n v="13871.464632900001"/>
    <n v="3375.2131184400018"/>
    <n v="13871.464632900001"/>
    <n v="66.315953908515567"/>
    <n v="33.684046091484433"/>
    <n v="20.134198241475904"/>
    <n v="23.687060131199171"/>
    <n v="32.376819608257541"/>
    <n v="67.623180391742466"/>
    <n v="49.187834952218907"/>
    <n v="70"/>
    <n v="24.332060151995442"/>
    <n v="20"/>
    <n v="42.998857322885215"/>
    <n v="34.399085858308176"/>
    <n v="30.851939834931095"/>
    <n v="100"/>
    <n v="100.89284580008723"/>
    <n v="100"/>
    <n v="87.511971107593567"/>
    <n v="80"/>
    <n v="0"/>
    <n v="0"/>
    <n v="93.333333333333329"/>
    <n v="93.333333333333329"/>
    <n v="18.666666666666668"/>
    <n v="53.06575252497484"/>
    <n v="53.06575252497484"/>
    <s v="2. Riesgo (&gt;=40 y &lt;60)"/>
  </r>
  <r>
    <s v="70001"/>
    <x v="2"/>
    <x v="21"/>
    <x v="893"/>
    <s v="Ciudades y aglomeraciones"/>
    <n v="2"/>
    <s v="G1"/>
    <n v="1"/>
    <n v="525.36271899999997"/>
    <n v="443302.40610128001"/>
    <n v="554340.79943871999"/>
    <n v="99215.355669050012"/>
    <n v="4536.7076067799999"/>
    <n v="510240.82483419002"/>
    <n v="44229.411375489995"/>
    <n v="104277.42599483"/>
    <n v="44314.882151099999"/>
    <n v="2482.8326181500001"/>
    <n v="-6204.1129031999735"/>
    <n v="30993.124392779999"/>
    <n v="22266.319339000001"/>
    <n v="541087.94674635003"/>
    <n v="279198.38274079998"/>
    <s v="NO"/>
    <n v="69.349309288464511"/>
    <n v="70"/>
    <n v="115410.504374"/>
    <n v="83243.785165830006"/>
    <n v="500582.36849819007"/>
    <n v="479442.63406815002"/>
    <n v="443827.76882028003"/>
    <n v="554340.79943871999"/>
    <n v="27271.844107730027"/>
    <n v="576607.11877772002"/>
    <n v="80.064063346891231"/>
    <n v="19.935936653108769"/>
    <n v="8.6683403645451094"/>
    <n v="10.197947640632238"/>
    <n v="51.599445971706693"/>
    <n v="48.400554028293307"/>
    <n v="42.497100142553485"/>
    <n v="50"/>
    <n v="4.7297099219899197"/>
    <n v="100"/>
    <n v="45.706887664406864"/>
    <n v="36.565510131525492"/>
    <n v="0"/>
    <n v="0"/>
    <n v="72.12843026495203"/>
    <n v="70"/>
    <n v="95.776971831137018"/>
    <n v="100"/>
    <n v="0"/>
    <n v="0"/>
    <n v="56.666666666666664"/>
    <n v="56.666666666666664"/>
    <n v="11.333333333333334"/>
    <n v="47.898843464858828"/>
    <n v="47.898843464858828"/>
    <s v="2. Riesgo (&gt;=40 y &lt;60)"/>
  </r>
  <r>
    <s v="70110"/>
    <x v="2"/>
    <x v="21"/>
    <x v="203"/>
    <s v="Intermedio"/>
    <n v="6"/>
    <s v="G4"/>
    <n v="0"/>
    <n v="1599.72599601"/>
    <n v="12146.51710234"/>
    <n v="15869.34269245"/>
    <n v="1691.1282300399998"/>
    <n v="5.7344670000000004"/>
    <n v="20306.563435789998"/>
    <n v="7570.26077007"/>
    <n v="3296.5886930500001"/>
    <n v="1692.7544638200002"/>
    <n v="0"/>
    <n v="89.518994430000021"/>
    <n v="295.75096912999999"/>
    <n v="0"/>
    <n v="30228.5820953"/>
    <n v="8351.5232967600004"/>
    <s v="Si"/>
    <n v="63.341081395076664"/>
    <n v="80"/>
    <n v="1727.7565380000001"/>
    <n v="1261.2513220399999"/>
    <n v="14175.989468790001"/>
    <n v="14089.985087790001"/>
    <n v="13746.24309835"/>
    <n v="15869.34269245"/>
    <n v="385.26996356000001"/>
    <n v="15869.34269245"/>
    <n v="86.621376604904455"/>
    <n v="13.378623395095545"/>
    <n v="37.279871574564581"/>
    <n v="60.519097246473756"/>
    <n v="27.627902858396101"/>
    <n v="72.372097141603902"/>
    <n v="51.348670441924796"/>
    <n v="70"/>
    <n v="2.4277625798785989"/>
    <n v="100"/>
    <n v="63.253963556634645"/>
    <n v="50.603170845307716"/>
    <n v="16.658918604923336"/>
    <n v="72.457883324441426"/>
    <n v="72.999366189636135"/>
    <n v="70"/>
    <n v="99.393309502738063"/>
    <n v="100"/>
    <n v="0.10995183343200132"/>
    <n v="0"/>
    <n v="80.819294441480466"/>
    <n v="80.929246274912472"/>
    <n v="16.185849254982497"/>
    <n v="66.767029733603806"/>
    <n v="66.789020100290216"/>
    <s v="3. Vulnerable (&gt;=60 y &lt;70)"/>
  </r>
  <r>
    <s v="70124"/>
    <x v="2"/>
    <x v="21"/>
    <x v="899"/>
    <s v="Rural disperso"/>
    <n v="6"/>
    <s v="G5"/>
    <n v="0"/>
    <n v="1911.9313549999999"/>
    <n v="12883.216243999999"/>
    <n v="15979.701639999999"/>
    <n v="971.302908"/>
    <n v="18.352004000000001"/>
    <n v="13379.477035"/>
    <n v="1215.683882"/>
    <n v="2901.5862669999997"/>
    <n v="1438.0900609999999"/>
    <n v="106.409025"/>
    <n v="1419.5984009999993"/>
    <n v="48.225208000000002"/>
    <n v="0"/>
    <n v="56516.229811359997"/>
    <n v="18407.475586680001"/>
    <s v="Si"/>
    <n v="46.148489675830824"/>
    <n v="80"/>
    <n v="2298.3484189999999"/>
    <n v="989.65491199999997"/>
    <n v="13096.607033"/>
    <n v="12958.028761"/>
    <n v="14795.147599"/>
    <n v="15979.701639999999"/>
    <n v="1574.2326339999993"/>
    <n v="15979.701639999999"/>
    <n v="92.587132928471874"/>
    <n v="7.412867071528126"/>
    <n v="9.0861838532241261"/>
    <n v="14.347005062714338"/>
    <n v="32.570246897431971"/>
    <n v="67.429753102568029"/>
    <n v="49.562202487498887"/>
    <n v="70"/>
    <n v="9.8514519824288751"/>
    <n v="80"/>
    <n v="47.837925047362106"/>
    <n v="38.270340037889689"/>
    <n v="33.851510324169176"/>
    <n v="100"/>
    <n v="43.059394468598192"/>
    <n v="0"/>
    <n v="98.941876536030904"/>
    <n v="100"/>
    <n v="0"/>
    <n v="0"/>
    <n v="66.666666666666671"/>
    <n v="66.666666666666671"/>
    <n v="13.333333333333336"/>
    <n v="51.603673371223024"/>
    <n v="51.603673371223024"/>
    <s v="2. Riesgo (&gt;=40 y &lt;60)"/>
  </r>
  <r>
    <s v="70204"/>
    <x v="2"/>
    <x v="21"/>
    <x v="894"/>
    <s v="Rural"/>
    <n v="6"/>
    <s v="G5"/>
    <n v="0"/>
    <n v="2806.995817"/>
    <n v="12637.496719999999"/>
    <n v="17207.065293"/>
    <n v="1675.355738"/>
    <n v="4.4735740000000002"/>
    <n v="13993.033765"/>
    <n v="2328.1275900000001"/>
    <n v="4486.8251289999998"/>
    <n v="2142.4165080000002"/>
    <n v="191"/>
    <n v="869.62290700000085"/>
    <n v="407.62841800000001"/>
    <n v="0"/>
    <n v="45204.299110510001"/>
    <n v="11170.143434580001"/>
    <s v="NO"/>
    <n v="61.130840389966743"/>
    <n v="80"/>
    <n v="945.95"/>
    <n v="1360.090473"/>
    <n v="13993.033765"/>
    <n v="12188.503891"/>
    <n v="15444.492536999998"/>
    <n v="17207.065293"/>
    <n v="1468.2513250000009"/>
    <n v="17207.065293"/>
    <n v="89.756691649696748"/>
    <n v="10.243308350303252"/>
    <n v="16.637761539768572"/>
    <n v="26.270880371696748"/>
    <n v="24.710356435950011"/>
    <n v="75.289643564049982"/>
    <n v="47.749052980754144"/>
    <n v="70"/>
    <n v="8.532839853855263"/>
    <n v="80"/>
    <n v="52.360766457210005"/>
    <n v="41.888613165768007"/>
    <n v="0"/>
    <n v="0"/>
    <n v="143.78037665838576"/>
    <n v="50"/>
    <n v="87.10408404420798"/>
    <n v="80"/>
    <n v="0"/>
    <n v="0"/>
    <n v="43.333333333333336"/>
    <n v="43.333333333333336"/>
    <n v="8.6666666666666679"/>
    <n v="50.555279832434678"/>
    <n v="50.555279832434678"/>
    <s v="2. Riesgo (&gt;=40 y &lt;60)"/>
  </r>
  <r>
    <s v="70215"/>
    <x v="2"/>
    <x v="21"/>
    <x v="882"/>
    <s v="Intermedio"/>
    <n v="6"/>
    <s v="G3"/>
    <n v="0"/>
    <n v="1948.2259140000001"/>
    <n v="52736.120369999997"/>
    <n v="69643.663270000005"/>
    <n v="12412.168147"/>
    <n v="497.98437699999999"/>
    <n v="66487.337920999998"/>
    <n v="11977.572641999999"/>
    <n v="14858.378438000002"/>
    <n v="6378.1613690000013"/>
    <n v="314.02067399999999"/>
    <n v="2304.5471959999995"/>
    <n v="665.255494"/>
    <n v="0"/>
    <n v="227759.805364"/>
    <n v="68221.992469000004"/>
    <s v="NO"/>
    <n v="81.784768154285743"/>
    <n v="80"/>
    <n v="11921.277"/>
    <n v="12910.152523999999"/>
    <n v="58858.899004999999"/>
    <n v="56996.369438000002"/>
    <n v="54684.346283999999"/>
    <n v="69643.663270000005"/>
    <n v="3283.8233639999994"/>
    <n v="69643.663270000005"/>
    <n v="78.520203729082212"/>
    <n v="21.479796270917788"/>
    <n v="18.014817582607542"/>
    <n v="30.917614096493015"/>
    <n v="29.953482072909807"/>
    <n v="70.046517927090193"/>
    <n v="42.926362359219382"/>
    <n v="50"/>
    <n v="4.7151789693615278"/>
    <n v="100"/>
    <n v="54.488785658900198"/>
    <n v="43.591028527120159"/>
    <n v="0"/>
    <n v="0"/>
    <n v="108.29504694840996"/>
    <n v="100"/>
    <n v="96.835602434830164"/>
    <n v="100"/>
    <n v="0"/>
    <n v="0"/>
    <n v="66.666666666666671"/>
    <n v="66.666666666666671"/>
    <n v="13.333333333333336"/>
    <n v="56.924361860453494"/>
    <n v="56.924361860453494"/>
    <s v="2. Riesgo (&gt;=40 y &lt;60)"/>
  </r>
  <r>
    <s v="70221"/>
    <x v="2"/>
    <x v="21"/>
    <x v="895"/>
    <s v="Intermedio"/>
    <n v="4"/>
    <s v="G1"/>
    <n v="0"/>
    <n v="1752.0393979999999"/>
    <n v="14478.48472"/>
    <n v="56102.969232999996"/>
    <n v="38920.845000000001"/>
    <n v="406.82270999999997"/>
    <n v="28543.255971999999"/>
    <n v="8395.6111899999996"/>
    <n v="41087.498942999999"/>
    <n v="33824.842452999997"/>
    <n v="244.73965999999999"/>
    <n v="27150.588589999996"/>
    <n v="4727.9643800000003"/>
    <n v="0"/>
    <n v="281212.97241405997"/>
    <n v="21636.361333090001"/>
    <s v="Si"/>
    <n v="16.863333021251741"/>
    <n v="80"/>
    <n v="11525.27"/>
    <n v="39327.667710000002"/>
    <n v="21689.724152999999"/>
    <n v="20037.754746999999"/>
    <n v="16230.524118000001"/>
    <n v="56102.969232999996"/>
    <n v="32123.292629999996"/>
    <n v="56102.969232999996"/>
    <n v="28.929884353523914"/>
    <n v="71.070115646476083"/>
    <n v="29.413642221601556"/>
    <n v="34.60394616287352"/>
    <n v="7.6939414093715666"/>
    <n v="92.306058590628439"/>
    <n v="82.323926554703746"/>
    <n v="100"/>
    <n v="57.257740667146265"/>
    <n v="0"/>
    <n v="59.596024079995608"/>
    <n v="47.676819263996492"/>
    <n v="63.136666978748259"/>
    <n v="100"/>
    <n v="341.22990359444941"/>
    <n v="0"/>
    <n v="92.383631094858771"/>
    <n v="100"/>
    <n v="0.69833345427522353"/>
    <n v="0"/>
    <n v="66.666666666666671"/>
    <n v="67.3650001209419"/>
    <n v="13.47300002418838"/>
    <n v="61.010152597329828"/>
    <n v="61.149819288184872"/>
    <s v="3. Vulnerable (&gt;=60 y &lt;70)"/>
  </r>
  <r>
    <s v="70230"/>
    <x v="2"/>
    <x v="21"/>
    <x v="888"/>
    <s v="Intermedio"/>
    <n v="6"/>
    <s v="G4"/>
    <n v="0"/>
    <n v="1994.550872"/>
    <n v="8521.5536950000005"/>
    <n v="10754.548381000001"/>
    <n v="162.86390299999999"/>
    <n v="1.371902"/>
    <n v="7834.3068490000005"/>
    <n v="1514.4607510000001"/>
    <n v="2158.7866770000001"/>
    <n v="322.87894499999993"/>
    <n v="196.02112700000001"/>
    <n v="1084.3338000000003"/>
    <n v="140"/>
    <n v="0"/>
    <n v="31379.077085000001"/>
    <n v="3610.753733"/>
    <s v="Si"/>
    <n v="69.936762147241183"/>
    <n v="80"/>
    <n v="524.82000000000005"/>
    <n v="164.235805"/>
    <n v="7834.3068489999996"/>
    <n v="6364.5047329999998"/>
    <n v="10516.104567"/>
    <n v="10754.548381000001"/>
    <n v="1420.3549270000003"/>
    <n v="10754.548381000001"/>
    <n v="97.782856094438529"/>
    <n v="2.2171439055614712"/>
    <n v="19.33113905531172"/>
    <n v="31.381628609786347"/>
    <n v="11.506883147707464"/>
    <n v="88.49311685229253"/>
    <n v="14.956500725152472"/>
    <n v="20"/>
    <n v="13.207016014817818"/>
    <n v="60"/>
    <n v="40.418377873528065"/>
    <n v="32.334702298822457"/>
    <n v="10.063237852758817"/>
    <n v="43.770002813136166"/>
    <n v="31.29373975839335"/>
    <n v="0"/>
    <n v="81.238900335035879"/>
    <n v="80"/>
    <n v="0"/>
    <n v="0"/>
    <n v="41.25666760437872"/>
    <n v="41.25666760437872"/>
    <n v="8.251333520875745"/>
    <n v="40.586035819698203"/>
    <n v="40.586035819698203"/>
    <s v="2. Riesgo (&gt;=40 y &lt;60)"/>
  </r>
  <r>
    <s v="70233"/>
    <x v="2"/>
    <x v="21"/>
    <x v="885"/>
    <s v="Intermedio"/>
    <n v="6"/>
    <s v="G5"/>
    <n v="0"/>
    <n v="1633.931891"/>
    <n v="11820.312076"/>
    <n v="16075.089615999999"/>
    <n v="1692.5955909999998"/>
    <n v="14.643032"/>
    <n v="12033.465586899998"/>
    <n v="1681.6761759999999"/>
    <n v="3341.1705139999995"/>
    <n v="1535.2629889999994"/>
    <n v="267.35525999999999"/>
    <n v="2235.7165041000007"/>
    <n v="0"/>
    <n v="0"/>
    <n v="51845.549805000002"/>
    <n v="4009.621333"/>
    <s v="Si"/>
    <n v="68.313732558067969"/>
    <n v="80"/>
    <n v="1142.1652369999999"/>
    <n v="1707.238623"/>
    <n v="12033.4655869"/>
    <n v="836.37241900000004"/>
    <n v="13454.243967"/>
    <n v="16075.089615999999"/>
    <n v="2503.0717641000006"/>
    <n v="16075.089615999999"/>
    <n v="83.69622993335355"/>
    <n v="16.30377006664645"/>
    <n v="13.974994683416259"/>
    <n v="22.066394727774984"/>
    <n v="7.7337811019091758"/>
    <n v="92.266218898090827"/>
    <n v="45.949854476657805"/>
    <n v="70"/>
    <n v="15.571121678902625"/>
    <n v="40"/>
    <n v="48.127276738502452"/>
    <n v="38.501821390801965"/>
    <n v="11.686267441932031"/>
    <n v="50.829361910411137"/>
    <n v="149.47387363007269"/>
    <n v="50"/>
    <n v="6.9503869268592151"/>
    <n v="0"/>
    <n v="0"/>
    <n v="0"/>
    <n v="33.609787303470377"/>
    <n v="33.609787303470377"/>
    <n v="6.7219574606940755"/>
    <n v="45.223778851496043"/>
    <n v="45.223778851496043"/>
    <s v="2. Riesgo (&gt;=40 y &lt;60)"/>
  </r>
  <r>
    <s v="70235"/>
    <x v="2"/>
    <x v="21"/>
    <x v="881"/>
    <s v="Intermedio"/>
    <n v="6"/>
    <s v="G5"/>
    <n v="0"/>
    <n v="1790.6254180000001"/>
    <n v="24262.396478999999"/>
    <n v="30182.065694999998"/>
    <n v="2669.771303"/>
    <n v="2.2440000000000002"/>
    <n v="33499.408563999998"/>
    <n v="2692.9324980000001"/>
    <n v="4462.6407209999998"/>
    <n v="1692.5999219999999"/>
    <n v="291.24602299999998"/>
    <n v="-4957.5619540000043"/>
    <n v="2081.7420889999999"/>
    <n v="0"/>
    <n v="94461.895124999995"/>
    <n v="28242.765743"/>
    <s v="NO"/>
    <n v="78.877583984025861"/>
    <n v="80"/>
    <n v="2414.08"/>
    <n v="2672.0153030000001"/>
    <n v="32369.58685"/>
    <n v="24876.535511999999"/>
    <n v="26053.021896999999"/>
    <n v="30182.065694999998"/>
    <n v="-2584.5738420000048"/>
    <n v="30182.065694999998"/>
    <n v="86.31954538922092"/>
    <n v="13.68045461077908"/>
    <n v="8.0387463941496229"/>
    <n v="12.693110449643509"/>
    <n v="29.898580486477407"/>
    <n v="70.101419513522586"/>
    <n v="37.928213984044802"/>
    <n v="50"/>
    <n v="-8.563276841678098"/>
    <n v="80"/>
    <n v="45.294996914789031"/>
    <n v="36.235997531831224"/>
    <n v="0"/>
    <n v="0"/>
    <n v="110.68462118073965"/>
    <n v="80"/>
    <n v="76.851569429283572"/>
    <n v="70"/>
    <n v="0"/>
    <n v="0"/>
    <n v="50"/>
    <n v="50"/>
    <n v="10"/>
    <n v="46.235997531831224"/>
    <n v="46.235997531831224"/>
    <s v="2. Riesgo (&gt;=40 y &lt;60)"/>
  </r>
  <r>
    <s v="70265"/>
    <x v="2"/>
    <x v="21"/>
    <x v="879"/>
    <s v="Intermedio"/>
    <n v="6"/>
    <s v="G5"/>
    <n v="0"/>
    <n v="3168.0665730000001"/>
    <n v="23006.225965669997"/>
    <n v="28878.793346479993"/>
    <n v="2354.3072349199997"/>
    <n v="31.828670149999997"/>
    <n v="25794.408732349999"/>
    <n v="5427.7643736199998"/>
    <n v="5554.2024780699994"/>
    <n v="3118.8434190899993"/>
    <n v="318.84240781"/>
    <n v="4205.1162521499937"/>
    <n v="562.68492845000003"/>
    <n v="0"/>
    <n v="50746.363111269995"/>
    <n v="13862.876336879999"/>
    <s v="Si"/>
    <n v="51.174350516078043"/>
    <n v="80"/>
    <n v="1782.7650599999999"/>
    <n v="2386.1359050700003"/>
    <n v="22238.318035349999"/>
    <n v="21291.665060029998"/>
    <n v="26174.292538669997"/>
    <n v="28878.793346479993"/>
    <n v="5086.6435884099938"/>
    <n v="28878.793346479993"/>
    <n v="90.634993729266583"/>
    <n v="9.3650062707334172"/>
    <n v="21.042406631375044"/>
    <n v="33.225776557988908"/>
    <n v="27.31797016957313"/>
    <n v="72.68202983042687"/>
    <n v="56.152857793793466"/>
    <n v="80"/>
    <n v="17.613767747778837"/>
    <n v="40"/>
    <n v="47.054562531829845"/>
    <n v="37.643650025463877"/>
    <n v="28.825649483921957"/>
    <n v="100"/>
    <n v="133.84466403385761"/>
    <n v="60"/>
    <n v="95.743144900548671"/>
    <n v="100"/>
    <n v="0"/>
    <n v="0"/>
    <n v="86.666666666666671"/>
    <n v="86.666666666666671"/>
    <n v="17.333333333333336"/>
    <n v="54.976983358797213"/>
    <n v="54.976983358797213"/>
    <s v="2. Riesgo (&gt;=40 y &lt;60)"/>
  </r>
  <r>
    <s v="70400"/>
    <x v="2"/>
    <x v="21"/>
    <x v="891"/>
    <s v="Rural"/>
    <n v="6"/>
    <s v="G4"/>
    <n v="0"/>
    <n v="1672.107569"/>
    <n v="14548.080109"/>
    <n v="18013.594355879999"/>
    <n v="1602.1097158799998"/>
    <n v="21.584461999999998"/>
    <n v="14156.560280000002"/>
    <n v="1398.5323920000001"/>
    <n v="3295.8017468799999"/>
    <n v="1589.6550878799999"/>
    <n v="119.218131"/>
    <n v="2634.0142978799977"/>
    <n v="583.70713499999999"/>
    <n v="0"/>
    <n v="62453.837897449994"/>
    <n v="26105.835522279998"/>
    <s v="NO"/>
    <n v="46.97936377364617"/>
    <n v="80"/>
    <n v="1534.2"/>
    <n v="1623.6941778800001"/>
    <n v="13673.433399"/>
    <n v="11865.300915"/>
    <n v="16220.187678"/>
    <n v="18013.594355879999"/>
    <n v="3336.9395638799979"/>
    <n v="18013.594355879999"/>
    <n v="90.044148644356511"/>
    <n v="9.9558513556434889"/>
    <n v="9.8790409840998468"/>
    <n v="16.037357876161661"/>
    <n v="41.800210205089584"/>
    <n v="58.199789794910416"/>
    <n v="48.232727875238886"/>
    <n v="70"/>
    <n v="18.524562605079169"/>
    <n v="40"/>
    <n v="38.838599805343115"/>
    <n v="31.070879844274494"/>
    <n v="0"/>
    <n v="0"/>
    <n v="105.83327974709948"/>
    <n v="100"/>
    <n v="86.776309715069544"/>
    <n v="80"/>
    <n v="0"/>
    <n v="0"/>
    <n v="60"/>
    <n v="60"/>
    <n v="12"/>
    <n v="43.070879844274494"/>
    <n v="43.070879844274494"/>
    <s v="2. Riesgo (&gt;=40 y &lt;60)"/>
  </r>
  <r>
    <s v="70418"/>
    <x v="2"/>
    <x v="21"/>
    <x v="897"/>
    <s v="Intermedio"/>
    <n v="6"/>
    <s v="G5"/>
    <n v="0"/>
    <n v="1739.662327"/>
    <n v="25948.747490000002"/>
    <n v="29204.409062999999"/>
    <n v="1265.357915"/>
    <n v="12.107065"/>
    <n v="29101.356284999998"/>
    <n v="3992.2322780000004"/>
    <n v="3017.1273069999997"/>
    <n v="597.31048699999974"/>
    <n v="342.51756399999999"/>
    <n v="-172.48649500000101"/>
    <n v="0"/>
    <n v="0"/>
    <n v="66585.115751999998"/>
    <n v="15787.115390999999"/>
    <s v="Si"/>
    <n v="73.838223443526786"/>
    <n v="80"/>
    <n v="885.01"/>
    <n v="1277.46498"/>
    <n v="26957.078738"/>
    <n v="25395.864622000001"/>
    <n v="27688.409817"/>
    <n v="29204.409062999999"/>
    <n v="170.03106899999898"/>
    <n v="29204.409062999999"/>
    <n v="94.80900557607697"/>
    <n v="5.1909944239230299"/>
    <n v="13.718371882405208"/>
    <n v="21.661189563011884"/>
    <n v="23.709676273298069"/>
    <n v="76.290323726701928"/>
    <n v="19.797324614516167"/>
    <n v="30"/>
    <n v="0.58221027048760521"/>
    <n v="100"/>
    <n v="46.628501542727363"/>
    <n v="37.302801234181892"/>
    <n v="6.1617765564732139"/>
    <n v="26.800616377840168"/>
    <n v="144.34469441023265"/>
    <n v="50"/>
    <n v="94.208518915667085"/>
    <n v="100"/>
    <n v="0"/>
    <n v="0"/>
    <n v="58.933538792613398"/>
    <n v="58.933538792613398"/>
    <n v="11.786707758522681"/>
    <n v="49.089508992704573"/>
    <n v="49.089508992704573"/>
    <s v="2. Riesgo (&gt;=40 y &lt;60)"/>
  </r>
  <r>
    <s v="70429"/>
    <x v="2"/>
    <x v="21"/>
    <x v="886"/>
    <s v="Rural"/>
    <n v="6"/>
    <s v="G5"/>
    <n v="0"/>
    <n v="0"/>
    <n v="0"/>
    <n v="0"/>
    <n v="0"/>
    <n v="0"/>
    <n v="47947.722058469997"/>
    <n v="2681.5519450000002"/>
    <n v="0"/>
    <n v="-2896.0669290000001"/>
    <n v="0"/>
    <n v="-50843.788987469998"/>
    <n v="0"/>
    <n v="0"/>
    <n v="111896.309134"/>
    <n v="20993.358652999999"/>
    <s v="NO"/>
    <s v="N.D."/>
    <n v="80"/>
    <s v="N.D."/>
    <s v="N.D."/>
    <n v="47947.722058470004"/>
    <n v="45735.975365560007"/>
    <n v="0"/>
    <n v="0"/>
    <n v="-50843.788987469998"/>
    <n v="0"/>
    <m/>
    <n v="0"/>
    <n v="5.5926576485322359"/>
    <n v="8.8307576529005161"/>
    <n v="18.761439778911445"/>
    <n v="81.238560221088562"/>
    <s v="N.D."/>
    <n v="0"/>
    <n v="0"/>
    <n v="100"/>
    <n v="38.01386357479781"/>
    <n v="30.41109085983825"/>
    <n v="0"/>
    <n v="0"/>
    <s v="N.D."/>
    <n v="0"/>
    <n v="95.387170447403378"/>
    <n v="100"/>
    <n v="0"/>
    <n v="0"/>
    <n v="33.333333333333336"/>
    <n v="33.333333333333336"/>
    <n v="6.6666666666666679"/>
    <n v="37.077757526504918"/>
    <s v="N.D."/>
    <s v="6. Sin info."/>
  </r>
  <r>
    <s v="70473"/>
    <x v="2"/>
    <x v="21"/>
    <x v="878"/>
    <s v="Intermedio"/>
    <n v="6"/>
    <s v="G4"/>
    <n v="0"/>
    <n v="1659.312966"/>
    <n v="18752.272690000002"/>
    <n v="22497.550712000004"/>
    <n v="1665.4530940000002"/>
    <n v="17.664166999999999"/>
    <n v="19814.535656"/>
    <n v="1945.0953930000001"/>
    <n v="3342.4302269999998"/>
    <n v="1602.1866619999998"/>
    <n v="0"/>
    <n v="942.77149100000315"/>
    <n v="133.79538400000001"/>
    <n v="0"/>
    <n v="37804.762985000001"/>
    <n v="15958.888625"/>
    <s v="Si"/>
    <n v="63.075777142439435"/>
    <n v="80"/>
    <n v="1376.5"/>
    <n v="1424.3831600000001"/>
    <n v="19814.535656"/>
    <n v="16984.631395"/>
    <n v="20411.585656000003"/>
    <n v="22497.550712000004"/>
    <n v="1076.5668750000032"/>
    <n v="22497.550712000004"/>
    <n v="90.728034874981461"/>
    <n v="9.2719651250185393"/>
    <n v="9.8165075718592956"/>
    <n v="15.935842889744114"/>
    <n v="42.213962910790087"/>
    <n v="57.786037089209913"/>
    <n v="47.934782573996863"/>
    <n v="70"/>
    <n v="4.7852625771647732"/>
    <n v="100"/>
    <n v="50.598769020794506"/>
    <n v="40.479015216635609"/>
    <n v="16.924222857560565"/>
    <n v="73.611822847105586"/>
    <n v="103.47861678169271"/>
    <n v="100"/>
    <n v="85.71803896831122"/>
    <n v="80"/>
    <n v="0"/>
    <n v="0"/>
    <n v="84.537274282368529"/>
    <n v="84.537274282368529"/>
    <n v="16.907454856473706"/>
    <n v="57.386470073109315"/>
    <n v="57.386470073109315"/>
    <s v="2. Riesgo (&gt;=40 y &lt;60)"/>
  </r>
  <r>
    <s v="70508"/>
    <x v="2"/>
    <x v="21"/>
    <x v="890"/>
    <s v="Rural"/>
    <n v="6"/>
    <s v="G4"/>
    <n v="0"/>
    <n v="2378.2872640000001"/>
    <n v="29621.676157369999"/>
    <n v="36142.57040027"/>
    <n v="2291.3505100000002"/>
    <n v="30.346335"/>
    <n v="35409.68536576"/>
    <n v="7302.9500809900001"/>
    <n v="4699.9841090000009"/>
    <n v="2136.4567190000007"/>
    <n v="134.22908699999999"/>
    <n v="-204.28141349000362"/>
    <n v="0"/>
    <n v="0"/>
    <n v="82613.297410500003"/>
    <n v="26343.701216139998"/>
    <s v="Si"/>
    <n v="56.062909237111811"/>
    <n v="80"/>
    <n v="2527.8000000000002"/>
    <n v="1994.1093249999999"/>
    <n v="33783.324423760001"/>
    <n v="29422.149803159999"/>
    <n v="31999.963421369997"/>
    <n v="36142.57040027"/>
    <n v="-70.052326490003622"/>
    <n v="36142.57040027"/>
    <n v="88.538150626749399"/>
    <n v="11.461849373250601"/>
    <n v="20.624159761813956"/>
    <n v="33.480682135815755"/>
    <n v="31.887967242416064"/>
    <n v="68.112032757583933"/>
    <n v="45.456679628105533"/>
    <n v="70"/>
    <n v="-0.19382220388365157"/>
    <n v="100"/>
    <n v="56.610912853330071"/>
    <n v="45.288730282664062"/>
    <n v="23.937090762888189"/>
    <n v="100"/>
    <n v="78.887147915183149"/>
    <n v="70"/>
    <n v="87.09074759518704"/>
    <n v="80"/>
    <n v="0"/>
    <n v="2"/>
    <n v="83.333333333333329"/>
    <n v="85.333333333333329"/>
    <n v="17.066666666666666"/>
    <n v="61.955396949330733"/>
    <n v="62.355396949330725"/>
    <s v="3. Vulnerable (&gt;=60 y &lt;70)"/>
  </r>
  <r>
    <s v="70523"/>
    <x v="2"/>
    <x v="21"/>
    <x v="900"/>
    <s v="Intermedio"/>
    <n v="6"/>
    <s v="G5"/>
    <n v="0"/>
    <n v="1977.1025689999999"/>
    <n v="16754.608940270002"/>
    <n v="20402.415905270002"/>
    <n v="1467.7944430000002"/>
    <n v="0"/>
    <n v="19518.891586409998"/>
    <n v="4051.622558"/>
    <n v="3444.8970120000004"/>
    <n v="1135.9313540000007"/>
    <n v="0.114802"/>
    <n v="610.50010986000052"/>
    <n v="766.69065699999999"/>
    <n v="0"/>
    <n v="28915.974651"/>
    <n v="6293.7551020000001"/>
    <s v="NO"/>
    <n v="84.933088713183736"/>
    <n v="80"/>
    <n v="1773.479466"/>
    <n v="1467.794443"/>
    <n v="17482.95013741"/>
    <n v="17482.243737410001"/>
    <n v="18731.711509270001"/>
    <n v="20402.415905270002"/>
    <n v="1377.3055688600007"/>
    <n v="20402.415905270002"/>
    <n v="91.811242336411468"/>
    <n v="8.1887576635885324"/>
    <n v="20.757441784352839"/>
    <n v="32.77581954974805"/>
    <n v="21.765668209224078"/>
    <n v="78.234331790775926"/>
    <n v="32.974319697891758"/>
    <n v="40"/>
    <n v="6.7506984234364067"/>
    <n v="80"/>
    <n v="47.839781800822507"/>
    <n v="38.271825440658006"/>
    <n v="0"/>
    <n v="0"/>
    <n v="82.763543144400856"/>
    <n v="80"/>
    <n v="99.995959491993943"/>
    <n v="100"/>
    <n v="0"/>
    <n v="0"/>
    <n v="60"/>
    <n v="60"/>
    <n v="12"/>
    <n v="50.271825440658006"/>
    <n v="50.271825440658006"/>
    <s v="2. Riesgo (&gt;=40 y &lt;60)"/>
  </r>
  <r>
    <s v="70670"/>
    <x v="2"/>
    <x v="21"/>
    <x v="892"/>
    <s v="Intermedio"/>
    <n v="6"/>
    <s v="G5"/>
    <n v="0"/>
    <n v="2241.7709319999999"/>
    <n v="45855.176286000002"/>
    <n v="54413.403585"/>
    <n v="4898.8738560000002"/>
    <n v="67.266423000000003"/>
    <n v="52776.658572"/>
    <n v="7263.533856"/>
    <n v="7207.9112110000005"/>
    <n v="3581.3568910000004"/>
    <n v="369.05471499999999"/>
    <n v="2369.3909769999955"/>
    <n v="229.320189"/>
    <n v="0"/>
    <n v="116961.96964245"/>
    <n v="24809.519642380001"/>
    <s v="NO"/>
    <n v="66.11756000377666"/>
    <n v="80"/>
    <n v="6331.0993669999998"/>
    <n v="4009.8781549999999"/>
    <n v="48417.458288000002"/>
    <n v="46844.931454999998"/>
    <n v="48096.947218000001"/>
    <n v="54413.403585"/>
    <n v="2967.7658809999957"/>
    <n v="54413.403585"/>
    <n v="88.391727128164362"/>
    <n v="11.608272871835638"/>
    <n v="13.76277705435027"/>
    <n v="21.73130494225115"/>
    <n v="21.211612388387543"/>
    <n v="78.78838761161245"/>
    <n v="49.686473461749749"/>
    <n v="70"/>
    <n v="5.4541081525326822"/>
    <n v="80"/>
    <n v="52.425593085139852"/>
    <n v="41.940474468111887"/>
    <n v="0"/>
    <n v="0"/>
    <n v="63.336206281976047"/>
    <n v="60"/>
    <n v="96.752149144950579"/>
    <n v="100"/>
    <n v="0"/>
    <n v="0"/>
    <n v="53.333333333333336"/>
    <n v="53.333333333333336"/>
    <n v="10.666666666666668"/>
    <n v="52.607141134778558"/>
    <n v="52.607141134778558"/>
    <s v="2. Riesgo (&gt;=40 y &lt;60)"/>
  </r>
  <r>
    <s v="70678"/>
    <x v="2"/>
    <x v="21"/>
    <x v="898"/>
    <s v="Rural disperso"/>
    <n v="6"/>
    <s v="G5"/>
    <n v="0"/>
    <n v="1273.9835049999999"/>
    <n v="33113.089526000003"/>
    <n v="37296.557696999997"/>
    <n v="2169.489963"/>
    <n v="5"/>
    <n v="35021.704493000005"/>
    <n v="1306.2682729999999"/>
    <n v="3448.4734680000001"/>
    <n v="387.0949099999998"/>
    <n v="0"/>
    <n v="-609.06943900001352"/>
    <n v="0"/>
    <n v="0"/>
    <n v="67413.022967280005"/>
    <n v="22152.54843952"/>
    <s v="NO"/>
    <n v="122.11233972449443"/>
    <n v="80"/>
    <n v="2107.2261229999999"/>
    <n v="2174.489963"/>
    <n v="34844.248577999999"/>
    <n v="34152.552143000001"/>
    <n v="34387.073031"/>
    <n v="37296.557696999997"/>
    <n v="-609.06943900001352"/>
    <n v="37296.557696999997"/>
    <n v="92.199053087856356"/>
    <n v="7.8009469121436439"/>
    <n v="3.7298820600267799"/>
    <n v="5.8894512441043405"/>
    <n v="32.860933191309485"/>
    <n v="67.139066808690515"/>
    <n v="11.22510912703939"/>
    <n v="20"/>
    <n v="-1.6330446470372382"/>
    <n v="100"/>
    <n v="40.1658929929877"/>
    <n v="32.132714394390163"/>
    <n v="0"/>
    <n v="0"/>
    <n v="103.19205609999929"/>
    <n v="100"/>
    <n v="98.014890654187553"/>
    <n v="100"/>
    <n v="0"/>
    <n v="0"/>
    <n v="66.666666666666671"/>
    <n v="66.666666666666671"/>
    <n v="13.333333333333336"/>
    <n v="45.466047727723499"/>
    <n v="45.466047727723499"/>
    <s v="2. Riesgo (&gt;=40 y &lt;60)"/>
  </r>
  <r>
    <s v="70702"/>
    <x v="2"/>
    <x v="21"/>
    <x v="883"/>
    <s v="Intermedio"/>
    <n v="6"/>
    <s v="G4"/>
    <n v="0"/>
    <n v="1945.5002939999999"/>
    <n v="16814.579339259999"/>
    <n v="20842.2484969"/>
    <n v="1837.72034317"/>
    <n v="48.761170999999997"/>
    <n v="18861.468133729999"/>
    <n v="2399.4434117999999"/>
    <n v="3832.3671481700003"/>
    <n v="1940.58659435"/>
    <n v="132.23945205999999"/>
    <n v="1835.0793923499987"/>
    <n v="2756.8249549400002"/>
    <n v="0"/>
    <n v="47358.43518103"/>
    <n v="11320.948939670001"/>
    <s v="Si"/>
    <n v="57.619357000062841"/>
    <n v="80"/>
    <n v="1737.9444599999999"/>
    <n v="1411.3244031699999"/>
    <n v="17115.388550729996"/>
    <n v="16290.26965317"/>
    <n v="18760.07963326"/>
    <n v="20842.2484969"/>
    <n v="4724.1437993499985"/>
    <n v="20842.2484969"/>
    <n v="90.009864511740702"/>
    <n v="9.9901354882592983"/>
    <n v="12.721403205666004"/>
    <n v="20.65156893514046"/>
    <n v="23.904820538083879"/>
    <n v="76.095179461916118"/>
    <n v="50.636761023187788"/>
    <n v="70"/>
    <n v="22.666190742580635"/>
    <n v="20"/>
    <n v="39.347376777063175"/>
    <n v="31.477901421650543"/>
    <n v="22.380642999937159"/>
    <n v="97.344495022393815"/>
    <n v="81.206530798458317"/>
    <n v="80"/>
    <n v="95.179081707001004"/>
    <n v="100"/>
    <n v="0.11681199385908947"/>
    <n v="0"/>
    <n v="92.448165007464596"/>
    <n v="92.564977001323683"/>
    <n v="18.512995400264739"/>
    <n v="49.967534423143462"/>
    <n v="49.990896821915285"/>
    <s v="2. Riesgo (&gt;=40 y &lt;60)"/>
  </r>
  <r>
    <s v="70708"/>
    <x v="2"/>
    <x v="21"/>
    <x v="887"/>
    <s v="Intermedio"/>
    <n v="6"/>
    <s v="G4"/>
    <n v="0"/>
    <n v="1751.913941"/>
    <n v="70941.534587999995"/>
    <n v="84010.339543000009"/>
    <n v="8318.860514"/>
    <n v="173.06169"/>
    <n v="90780.596286"/>
    <n v="16086.291593"/>
    <n v="10243.836145000001"/>
    <n v="4436.2939680000009"/>
    <n v="353.579747"/>
    <n v="-3579.2325449999771"/>
    <n v="835.38049799999999"/>
    <n v="0"/>
    <n v="114017.98195099999"/>
    <n v="46432.978780999998"/>
    <s v="Si"/>
    <n v="78.477011350951557"/>
    <n v="80"/>
    <n v="9211.0918419999998"/>
    <n v="6628.0483510000004"/>
    <n v="81782.029911000005"/>
    <n v="75488.916777000006"/>
    <n v="72693.448529000001"/>
    <n v="84010.339543000009"/>
    <n v="-2390.2722999999773"/>
    <n v="84010.339543000009"/>
    <n v="86.529168819502814"/>
    <n v="13.470831180497186"/>
    <n v="17.719966877416066"/>
    <n v="28.766096914086862"/>
    <n v="40.724259442650798"/>
    <n v="59.275740557349202"/>
    <n v="43.306959474994613"/>
    <n v="50"/>
    <n v="-2.845212045329891"/>
    <n v="100"/>
    <n v="50.302533730386649"/>
    <n v="40.242026984309319"/>
    <n v="1.5229886490484432"/>
    <n v="6.6242315275246888"/>
    <n v="71.957249636551836"/>
    <n v="70"/>
    <n v="92.305017201396765"/>
    <n v="100"/>
    <n v="0"/>
    <n v="0"/>
    <n v="58.874743842508224"/>
    <n v="58.874743842508224"/>
    <n v="11.774948768501645"/>
    <n v="52.016975752810964"/>
    <n v="52.016975752810964"/>
    <s v="2. Riesgo (&gt;=40 y &lt;60)"/>
  </r>
  <r>
    <s v="70713"/>
    <x v="2"/>
    <x v="21"/>
    <x v="877"/>
    <s v="Intermedio"/>
    <n v="6"/>
    <s v="G5"/>
    <n v="0"/>
    <n v="2505.9159199999999"/>
    <n v="72769.413566149989"/>
    <n v="83045.396231149993"/>
    <n v="6288.4390518599994"/>
    <n v="117.128846"/>
    <n v="77189.679049839993"/>
    <n v="4685.6556845799996"/>
    <n v="8911.4838178599985"/>
    <n v="4597.2441508599986"/>
    <n v="364.62401499999999"/>
    <n v="1541.4775143099978"/>
    <n v="0"/>
    <n v="0"/>
    <n v="107309.03021588"/>
    <n v="64326.719947919999"/>
    <s v="Si"/>
    <n v="78.997195801791023"/>
    <n v="80"/>
    <n v="6766.85"/>
    <n v="5601.3997728600007"/>
    <n v="77189.679049840008"/>
    <n v="75065.751556210016"/>
    <n v="75275.329486149989"/>
    <n v="83045.396231149993"/>
    <n v="1906.1015293099977"/>
    <n v="83045.396231149993"/>
    <n v="90.64359121922584"/>
    <n v="9.35640878077416"/>
    <n v="6.0703137288011728"/>
    <n v="9.5849724379582764"/>
    <n v="59.94529986759742"/>
    <n v="40.05470013240258"/>
    <n v="51.587863983396424"/>
    <n v="70"/>
    <n v="2.2952524953996507"/>
    <n v="100"/>
    <n v="45.799216270227006"/>
    <n v="36.639373016181608"/>
    <n v="1.0028041982089775"/>
    <n v="4.3616918549330119"/>
    <n v="82.777064259736804"/>
    <n v="80"/>
    <n v="97.248430723155863"/>
    <n v="100"/>
    <n v="0.25976558007613593"/>
    <n v="0"/>
    <n v="61.453897284977671"/>
    <n v="61.713662865053806"/>
    <n v="12.342732573010762"/>
    <n v="48.930152473177145"/>
    <n v="48.982105589192372"/>
    <s v="2. Riesgo (&gt;=40 y &lt;60)"/>
  </r>
  <r>
    <s v="70717"/>
    <x v="2"/>
    <x v="21"/>
    <x v="896"/>
    <s v="Intermedio"/>
    <n v="6"/>
    <s v="G4"/>
    <n v="0"/>
    <n v="1892.9972190000001"/>
    <n v="22745.165034000001"/>
    <n v="28015.047806999999"/>
    <n v="2354.1521579999999"/>
    <n v="70.063985000000002"/>
    <n v="24794.842879"/>
    <n v="2583.562156"/>
    <n v="4317.2133619999995"/>
    <n v="2393.6363249999995"/>
    <n v="0"/>
    <n v="1296.6278910000001"/>
    <n v="2145.5173359999999"/>
    <n v="0"/>
    <n v="54448.292533800006"/>
    <n v="7506.3465663900006"/>
    <s v="NO"/>
    <n v="53.335814474411002"/>
    <n v="80"/>
    <n v="2127.0412590000001"/>
    <n v="2128.9054639999999"/>
    <n v="24794.842879"/>
    <n v="24621.162877999999"/>
    <n v="24638.162253000002"/>
    <n v="28015.047806999999"/>
    <n v="3442.145227"/>
    <n v="28015.047806999999"/>
    <n v="87.946172438241462"/>
    <n v="12.053827561758538"/>
    <n v="10.419756110606972"/>
    <n v="16.915139637246128"/>
    <n v="13.786192765788323"/>
    <n v="86.213807234211671"/>
    <n v="55.444012706639072"/>
    <n v="80"/>
    <n v="12.286772632741771"/>
    <n v="60"/>
    <n v="51.036554886643266"/>
    <n v="40.829243909314613"/>
    <n v="0"/>
    <n v="0"/>
    <n v="100.08764310481106"/>
    <n v="100"/>
    <n v="99.299531754052381"/>
    <n v="100"/>
    <n v="0"/>
    <n v="0"/>
    <n v="66.666666666666671"/>
    <n v="66.666666666666671"/>
    <n v="13.333333333333336"/>
    <n v="54.162577242647949"/>
    <n v="54.162577242647949"/>
    <s v="2. Riesgo (&gt;=40 y &lt;60)"/>
  </r>
  <r>
    <s v="70742"/>
    <x v="2"/>
    <x v="21"/>
    <x v="880"/>
    <s v="Intermedio"/>
    <n v="6"/>
    <s v="G4"/>
    <n v="0"/>
    <n v="1960.7225619999999"/>
    <n v="41275.477121000004"/>
    <n v="51682.235115000003"/>
    <n v="6430.0653590000002"/>
    <n v="213.08247900000001"/>
    <n v="55582.861249000001"/>
    <n v="13844.184273999999"/>
    <n v="8637.4903890000005"/>
    <n v="5065.7614119999998"/>
    <n v="163.54482999999999"/>
    <n v="-716.04949299999862"/>
    <n v="0"/>
    <n v="0"/>
    <n v="147243.29628400001"/>
    <n v="40590.491797000002"/>
    <s v="NO"/>
    <n v="69.769015931396368"/>
    <n v="80"/>
    <n v="4190.1201339999998"/>
    <n v="6256.9023969999998"/>
    <n v="48826.555631000003"/>
    <n v="43714.886770999998"/>
    <n v="43236.199683000006"/>
    <n v="51682.235115000003"/>
    <n v="-552.50466299999857"/>
    <n v="51682.235115000003"/>
    <n v="83.657758970357193"/>
    <n v="16.342241029642807"/>
    <n v="24.907289698493294"/>
    <n v="40.433795068051154"/>
    <n v="27.566954028732045"/>
    <n v="72.433045971267958"/>
    <n v="58.648533125447386"/>
    <n v="80"/>
    <n v="-1.069041735077054"/>
    <n v="100"/>
    <n v="61.841816413792387"/>
    <n v="49.473453131033914"/>
    <n v="0"/>
    <n v="0"/>
    <n v="149.32513142593351"/>
    <n v="50"/>
    <n v="89.530965692868577"/>
    <n v="80"/>
    <n v="0"/>
    <n v="0"/>
    <n v="43.333333333333336"/>
    <n v="43.333333333333336"/>
    <n v="8.6666666666666679"/>
    <n v="58.140119797700578"/>
    <n v="58.140119797700578"/>
    <s v="2. Riesgo (&gt;=40 y &lt;60)"/>
  </r>
  <r>
    <s v="70771"/>
    <x v="2"/>
    <x v="21"/>
    <x v="389"/>
    <s v="Rural"/>
    <n v="6"/>
    <s v="G5"/>
    <n v="0"/>
    <n v="1676.9246069999999"/>
    <n v="28122.962755"/>
    <n v="33229.500506999997"/>
    <n v="1005.3960500000001"/>
    <n v="4.8689640000000001"/>
    <n v="23239.644091909999"/>
    <n v="1832.12905675"/>
    <n v="2687.189621"/>
    <n v="57.184542599999531"/>
    <n v="164.36579140000001"/>
    <n v="7359.851336689997"/>
    <n v="0"/>
    <n v="0"/>
    <n v="64975.500252999998"/>
    <n v="47868.430009999996"/>
    <s v="NO"/>
    <n v="85.122730658554687"/>
    <n v="80"/>
    <n v="1732.4010000000001"/>
    <n v="1010.265014"/>
    <n v="23239.644091909999"/>
    <n v="4759.35989075"/>
    <n v="29799.887362000001"/>
    <n v="33229.500506999997"/>
    <n v="7524.2171280899965"/>
    <n v="33229.500506999997"/>
    <n v="89.679010840751204"/>
    <n v="10.320989159248796"/>
    <n v="7.8836364683733953"/>
    <n v="12.448193229572166"/>
    <n v="73.671506681150717"/>
    <n v="26.328493318849283"/>
    <n v="2.1280427013081087"/>
    <n v="20"/>
    <n v="22.643184559770841"/>
    <n v="20"/>
    <n v="17.81953514153405"/>
    <n v="14.255628113227241"/>
    <n v="0"/>
    <n v="0"/>
    <n v="58.315887257049603"/>
    <n v="50"/>
    <n v="20.479487000434705"/>
    <n v="0"/>
    <n v="0"/>
    <n v="0"/>
    <n v="16.666666666666668"/>
    <n v="16.666666666666668"/>
    <n v="3.3333333333333339"/>
    <n v="17.588961446560575"/>
    <n v="17.588961446560575"/>
    <s v="1. Deterioro (&lt;40)"/>
  </r>
  <r>
    <s v="70820"/>
    <x v="2"/>
    <x v="21"/>
    <x v="884"/>
    <s v="Intermedio"/>
    <n v="6"/>
    <s v="G3"/>
    <n v="0"/>
    <n v="1247.004522"/>
    <n v="28334.342275999999"/>
    <n v="53393.393348999998"/>
    <n v="13124.965735999998"/>
    <n v="450.17154499999998"/>
    <n v="51959.81063"/>
    <n v="21241.324688000001"/>
    <n v="14822.141802999997"/>
    <n v="8372.4682219999959"/>
    <n v="0"/>
    <n v="3966.593992999995"/>
    <n v="2366.1092229999999"/>
    <n v="0"/>
    <n v="253674.95949089999"/>
    <n v="39508.606788999998"/>
    <s v="NO"/>
    <n v="58.804187822070965"/>
    <n v="80"/>
    <n v="12312.155000000001"/>
    <n v="13575.137280999999"/>
    <n v="42977.125775"/>
    <n v="37670.995274000001"/>
    <n v="29581.346797999999"/>
    <n v="53393.393348999998"/>
    <n v="6332.7032159999944"/>
    <n v="53393.393348999998"/>
    <n v="55.402634937706253"/>
    <n v="44.597365062293747"/>
    <n v="40.880296580095518"/>
    <n v="70.160090604183125"/>
    <n v="15.574500087943161"/>
    <n v="84.425499912056836"/>
    <n v="56.486224010523301"/>
    <n v="80"/>
    <n v="11.860462163562039"/>
    <n v="60"/>
    <n v="67.836591115706739"/>
    <n v="54.269272892565397"/>
    <n v="0"/>
    <n v="0"/>
    <n v="110.25801154225235"/>
    <n v="80"/>
    <n v="87.653593847156245"/>
    <n v="80"/>
    <n v="0"/>
    <n v="0"/>
    <n v="53.333333333333336"/>
    <n v="53.333333333333336"/>
    <n v="10.666666666666668"/>
    <n v="64.935939559232068"/>
    <n v="64.935939559232068"/>
    <s v="3. Vulnerable (&gt;=60 y &lt;70)"/>
  </r>
  <r>
    <s v="70823"/>
    <x v="2"/>
    <x v="21"/>
    <x v="889"/>
    <s v="Rural"/>
    <n v="6"/>
    <s v="G2"/>
    <n v="0"/>
    <n v="1799.948523"/>
    <n v="19997.467084"/>
    <n v="27398.516978"/>
    <n v="5213.2651590000005"/>
    <n v="0"/>
    <n v="22937.637757"/>
    <n v="3651.0475160000001"/>
    <n v="7153.2373940000007"/>
    <n v="3270.2571235900004"/>
    <n v="535.82496940999999"/>
    <n v="577.898950589999"/>
    <n v="1511.4673419999999"/>
    <n v="0"/>
    <n v="94944.238962000003"/>
    <n v="38474.903441000002"/>
    <s v="Si"/>
    <n v="69.006492893450641"/>
    <n v="80"/>
    <n v="4442.2299999999996"/>
    <n v="5213.2651589999996"/>
    <n v="22937.637757"/>
    <n v="21424.045092"/>
    <n v="21797.415606999999"/>
    <n v="27398.516978"/>
    <n v="2625.1912619999989"/>
    <n v="27398.516978"/>
    <n v="79.556917713840207"/>
    <n v="20.443082286159793"/>
    <n v="15.917277771490618"/>
    <n v="18.930014057222373"/>
    <n v="40.523684071446404"/>
    <n v="59.476315928553596"/>
    <n v="45.717161943108863"/>
    <n v="70"/>
    <n v="9.5815086054034637"/>
    <n v="80"/>
    <n v="49.769882454387151"/>
    <n v="39.815905963509721"/>
    <n v="10.993507106549359"/>
    <n v="47.816204289356207"/>
    <n v="117.35693917244267"/>
    <n v="80"/>
    <n v="93.401270518634433"/>
    <n v="100"/>
    <n v="0"/>
    <n v="0"/>
    <n v="75.938734763118745"/>
    <n v="75.938734763118745"/>
    <n v="15.187746952623749"/>
    <n v="55.003652916133468"/>
    <n v="55.003652916133468"/>
    <s v="2. Riesgo (&gt;=40 y &lt;60)"/>
  </r>
  <r>
    <s v="73001"/>
    <x v="2"/>
    <x v="22"/>
    <x v="901"/>
    <s v="Ciudades y aglomeraciones"/>
    <n v="1"/>
    <s v="C"/>
    <n v="1"/>
    <n v="0"/>
    <n v="522984.99133400002"/>
    <n v="790503.14046299993"/>
    <n v="210223.66961499999"/>
    <n v="19946.589532999998"/>
    <n v="654220.12479499995"/>
    <n v="69834.692588000005"/>
    <n v="236261.61429999999"/>
    <n v="123968.82022399998"/>
    <n v="7433.6637419999997"/>
    <n v="23990.221591999987"/>
    <n v="62884.719536999997"/>
    <n v="0"/>
    <n v="1581524.917803"/>
    <n v="695480.06817300001"/>
    <s v="Si"/>
    <n v="41.051483166465971"/>
    <n v="65"/>
    <n v="224810"/>
    <n v="230170.25914800001"/>
    <n v="654220.12479499995"/>
    <n v="499420.17981"/>
    <n v="522984.99133400002"/>
    <n v="790503.14046299993"/>
    <n v="94308.604870999989"/>
    <n v="790503.14046299993"/>
    <n v="66.158496350525084"/>
    <n v="33.841503649474916"/>
    <n v="10.674494706179013"/>
    <n v="44.212489424168623"/>
    <n v="43.975283623045094"/>
    <n v="56.024716376954906"/>
    <n v="52.470995168342071"/>
    <n v="70"/>
    <n v="11.930199899745265"/>
    <n v="60"/>
    <n v="52.815741890119682"/>
    <n v="42.25259351209575"/>
    <n v="23.948516833534029"/>
    <n v="100"/>
    <n v="102.38435085094079"/>
    <n v="100"/>
    <n v="76.338247767369339"/>
    <n v="70"/>
    <n v="0"/>
    <n v="0"/>
    <n v="90"/>
    <n v="90"/>
    <n v="18"/>
    <n v="60.25259351209575"/>
    <n v="60.25259351209575"/>
    <s v="3. Vulnerable (&gt;=60 y &lt;70)"/>
  </r>
  <r>
    <s v="73024"/>
    <x v="2"/>
    <x v="22"/>
    <x v="902"/>
    <s v="Rural disperso"/>
    <n v="6"/>
    <s v="G2"/>
    <n v="0"/>
    <n v="986.64903600000002"/>
    <n v="5734.2316840200001"/>
    <n v="8053.3188313800001"/>
    <n v="905.69432983000002"/>
    <n v="123.96971070000001"/>
    <n v="6832.5557990099996"/>
    <n v="1065.5353017999998"/>
    <n v="2016.31307653"/>
    <n v="709.54640741999992"/>
    <n v="0"/>
    <n v="-32.363846739999644"/>
    <n v="908.14274141999999"/>
    <n v="0"/>
    <n v="25626.03296429"/>
    <n v="5062.2831036800007"/>
    <s v="Si"/>
    <n v="70.588930597730879"/>
    <n v="80"/>
    <n v="795.7"/>
    <n v="1029.66404053"/>
    <n v="6778.9160090100004"/>
    <n v="6247.7795063100002"/>
    <n v="6720.8807200199999"/>
    <n v="8053.3188313800001"/>
    <n v="875.77889468000035"/>
    <n v="8053.3188313800001"/>
    <n v="83.454794982559051"/>
    <n v="16.545205017440949"/>
    <n v="15.594974020620368"/>
    <n v="18.546706394803039"/>
    <n v="19.754454818404067"/>
    <n v="80.245545181595929"/>
    <n v="35.190289428718231"/>
    <n v="50"/>
    <n v="10.874757513231707"/>
    <n v="60"/>
    <n v="45.067491318767985"/>
    <n v="36.053993055014388"/>
    <n v="9.4110694022691206"/>
    <n v="40.933399392821798"/>
    <n v="129.40354914289304"/>
    <n v="70"/>
    <n v="92.164875593766681"/>
    <n v="100"/>
    <n v="0.10212900266276403"/>
    <n v="0"/>
    <n v="70.311133130940604"/>
    <n v="70.413262133603368"/>
    <n v="14.082652426720674"/>
    <n v="50.116219681202509"/>
    <n v="50.136645481735059"/>
    <s v="2. Riesgo (&gt;=40 y &lt;60)"/>
  </r>
  <r>
    <s v="73026"/>
    <x v="2"/>
    <x v="22"/>
    <x v="903"/>
    <s v="Rural"/>
    <n v="6"/>
    <s v="G1"/>
    <n v="0"/>
    <n v="1469.1975061800001"/>
    <n v="8481.1552830500004"/>
    <n v="14170.28418995"/>
    <n v="3687.7811000399997"/>
    <n v="201.70003700000001"/>
    <n v="10401.101137940001"/>
    <n v="2158.1213330999999"/>
    <n v="5378.2288782199994"/>
    <n v="3287.3521510299993"/>
    <n v="122.401657"/>
    <n v="2799.7296858199988"/>
    <n v="220.61948140000001"/>
    <n v="0"/>
    <n v="24170.668053599999"/>
    <n v="13569.538425819999"/>
    <s v="Si"/>
    <n v="39.15984413812356"/>
    <n v="80"/>
    <n v="3524"/>
    <n v="3889.4811370400002"/>
    <n v="9279.6777769399978"/>
    <n v="8766.1963755400011"/>
    <n v="9950.3527892300008"/>
    <n v="14170.28418995"/>
    <n v="3142.7508242199988"/>
    <n v="14170.28418995"/>
    <n v="70.219853433053203"/>
    <n v="29.780146566946797"/>
    <n v="20.748969791552557"/>
    <n v="24.410313697046092"/>
    <n v="56.140518730093362"/>
    <n v="43.859481269906638"/>
    <n v="61.123321923740718"/>
    <n v="80"/>
    <n v="22.178460093615723"/>
    <n v="20"/>
    <n v="39.609988306779904"/>
    <n v="31.687990645423923"/>
    <n v="40.84015586187644"/>
    <n v="100"/>
    <n v="110.37120139160047"/>
    <n v="80"/>
    <n v="94.466603111198566"/>
    <n v="100"/>
    <n v="0"/>
    <n v="0"/>
    <n v="93.333333333333329"/>
    <n v="93.333333333333329"/>
    <n v="18.666666666666668"/>
    <n v="50.354657312090595"/>
    <n v="50.354657312090595"/>
    <s v="2. Riesgo (&gt;=40 y &lt;60)"/>
  </r>
  <r>
    <s v="73030"/>
    <x v="2"/>
    <x v="22"/>
    <x v="904"/>
    <s v="Rural"/>
    <n v="6"/>
    <s v="G2"/>
    <n v="0"/>
    <n v="958.69093199999998"/>
    <n v="6032.1501508599995"/>
    <n v="8988.6732040399984"/>
    <n v="1549.4266130000001"/>
    <n v="99.753766200000001"/>
    <n v="7070.5821218000001"/>
    <n v="1173.7127890000002"/>
    <n v="2616.4115591999998"/>
    <n v="740.8365330900001"/>
    <n v="15.490221999999999"/>
    <n v="234.29329712999788"/>
    <n v="42.620958270000003"/>
    <n v="0"/>
    <n v="16789.65703319"/>
    <n v="5806.3910967900001"/>
    <s v="Si"/>
    <n v="71.60728163590359"/>
    <n v="80"/>
    <n v="1167.2619999999999"/>
    <n v="1649.1803792000003"/>
    <n v="6878.8048808000012"/>
    <n v="6711.273174240001"/>
    <n v="6990.841082859999"/>
    <n v="8988.6732040399984"/>
    <n v="292.40447739999786"/>
    <n v="8988.6732040399984"/>
    <n v="77.773893033711971"/>
    <n v="22.226106966288029"/>
    <n v="16.59994564494502"/>
    <n v="19.741893615173677"/>
    <n v="34.583142974939001"/>
    <n v="65.416857025061006"/>
    <n v="28.314984715803661"/>
    <n v="40"/>
    <n v="3.2530326863877468"/>
    <n v="100"/>
    <n v="49.476971521304549"/>
    <n v="39.581577217043645"/>
    <n v="8.3927183640964103"/>
    <n v="36.504086635063622"/>
    <n v="141.28622187649393"/>
    <n v="50"/>
    <n v="97.564523060864659"/>
    <n v="100"/>
    <n v="0"/>
    <n v="0"/>
    <n v="62.168028878354541"/>
    <n v="62.168028878354541"/>
    <n v="12.433605775670909"/>
    <n v="52.015182992714557"/>
    <n v="52.015182992714557"/>
    <s v="2. Riesgo (&gt;=40 y &lt;60)"/>
  </r>
  <r>
    <s v="73043"/>
    <x v="2"/>
    <x v="22"/>
    <x v="905"/>
    <s v="Rural disperso"/>
    <n v="6"/>
    <s v="G4"/>
    <n v="0"/>
    <n v="2904.6791309999999"/>
    <n v="13201.056757"/>
    <n v="18406.533719999999"/>
    <n v="796.6585849999999"/>
    <n v="74.973978000000002"/>
    <n v="15082.875683999999"/>
    <n v="5742.1455069999993"/>
    <n v="3788.3853799999997"/>
    <n v="1997.0025619999997"/>
    <n v="0"/>
    <n v="3775.2817109999996"/>
    <n v="4532.439378"/>
    <n v="0"/>
    <n v="109637.817226"/>
    <n v="8170.2724500000004"/>
    <s v="Si"/>
    <n v="42.390086119856164"/>
    <n v="80"/>
    <n v="1462.308"/>
    <n v="871.632563"/>
    <n v="12839.869191"/>
    <n v="11113.915577"/>
    <n v="16105.735887999999"/>
    <n v="18406.533719999999"/>
    <n v="8307.7210889999988"/>
    <n v="18406.533719999999"/>
    <n v="87.500102588571465"/>
    <n v="12.499897411428535"/>
    <n v="38.070628090446306"/>
    <n v="61.802789181603174"/>
    <n v="7.4520568328703147"/>
    <n v="92.547943167129688"/>
    <n v="52.713817673955859"/>
    <n v="70"/>
    <n v="45.134631079251349"/>
    <n v="0"/>
    <n v="47.370125952032275"/>
    <n v="37.896100761625824"/>
    <n v="37.609913880143836"/>
    <n v="100"/>
    <n v="59.606633007546968"/>
    <n v="50"/>
    <n v="86.5578567170311"/>
    <n v="80"/>
    <n v="0"/>
    <n v="0"/>
    <n v="76.666666666666671"/>
    <n v="76.666666666666671"/>
    <n v="15.333333333333336"/>
    <n v="53.22943409495916"/>
    <n v="53.22943409495916"/>
    <s v="2. Riesgo (&gt;=40 y &lt;60)"/>
  </r>
  <r>
    <s v="73055"/>
    <x v="2"/>
    <x v="22"/>
    <x v="906"/>
    <s v="Rural"/>
    <n v="6"/>
    <s v="G2"/>
    <n v="0"/>
    <n v="1028.9666930000001"/>
    <n v="9994.9002134000002"/>
    <n v="18155.041117839999"/>
    <n v="5185.1018640100001"/>
    <n v="161.6684607"/>
    <n v="15617.162501700001"/>
    <n v="3818.5497275600001"/>
    <n v="6408.2061147099994"/>
    <n v="3382.8474327599997"/>
    <n v="0"/>
    <n v="-487.480065810003"/>
    <n v="1765.6244462499999"/>
    <n v="0"/>
    <n v="39983.035897069996"/>
    <n v="31466.55244431"/>
    <s v="Si"/>
    <n v="57.646713921023107"/>
    <n v="80"/>
    <n v="3961.8176370000001"/>
    <n v="5003.13153771"/>
    <n v="15617.162501700004"/>
    <n v="15283.734813240004"/>
    <n v="11023.866906400001"/>
    <n v="18155.041117839999"/>
    <n v="1278.1443804399969"/>
    <n v="18155.041117839999"/>
    <n v="60.720693689685071"/>
    <n v="39.279306310314929"/>
    <n v="24.450982866729685"/>
    <n v="29.078932718578223"/>
    <n v="78.699757880606327"/>
    <n v="21.300242119393673"/>
    <n v="52.789304404468098"/>
    <n v="70"/>
    <n v="7.0401624107809484"/>
    <n v="80"/>
    <n v="47.931696229657362"/>
    <n v="38.345356983725893"/>
    <n v="22.353286078976893"/>
    <n v="97.225506231220479"/>
    <n v="126.28374135611431"/>
    <n v="70"/>
    <n v="97.86499187401229"/>
    <n v="100"/>
    <n v="7.4625818901775554E-2"/>
    <n v="0"/>
    <n v="89.075168743740164"/>
    <n v="89.149794562641944"/>
    <n v="17.82995891252839"/>
    <n v="56.160390732473928"/>
    <n v="56.175315896254283"/>
    <s v="2. Riesgo (&gt;=40 y &lt;60)"/>
  </r>
  <r>
    <s v="73067"/>
    <x v="2"/>
    <x v="22"/>
    <x v="907"/>
    <s v="Rural disperso"/>
    <n v="6"/>
    <s v="G4"/>
    <n v="0"/>
    <n v="2634.1965869999999"/>
    <n v="19934.987052"/>
    <n v="27576.344800949999"/>
    <n v="2413.1968649999999"/>
    <n v="247.63943499999999"/>
    <n v="29889.772876399998"/>
    <n v="9084.2785963999995"/>
    <n v="5307.7779630000005"/>
    <n v="2658.3110730000008"/>
    <n v="57.567239999999998"/>
    <n v="-2212.2686474500006"/>
    <n v="17149.796532"/>
    <n v="0"/>
    <n v="70838.234554369992"/>
    <n v="13260.722496169999"/>
    <s v="Si"/>
    <n v="50.993931803185113"/>
    <n v="80"/>
    <n v="1610.1"/>
    <n v="2660.8362999999999"/>
    <n v="27139.1465584"/>
    <n v="23710.7103374"/>
    <n v="22569.183638999999"/>
    <n v="27576.344800949999"/>
    <n v="14995.09512455"/>
    <n v="27576.344800949999"/>
    <n v="81.842549481838844"/>
    <n v="18.157450518161156"/>
    <n v="30.3925982775622"/>
    <n v="49.338491068937664"/>
    <n v="18.719724707413601"/>
    <n v="81.280275292586396"/>
    <n v="50.083313422882924"/>
    <n v="70"/>
    <n v="54.376659534781503"/>
    <n v="0"/>
    <n v="43.755243375937042"/>
    <n v="35.004194700749636"/>
    <n v="29.006068196814887"/>
    <n v="100"/>
    <n v="165.25907086516366"/>
    <n v="0"/>
    <n v="87.367192208412149"/>
    <n v="80"/>
    <n v="0.24037488212990876"/>
    <n v="0"/>
    <n v="60"/>
    <n v="60.240374882129906"/>
    <n v="12.048074976425982"/>
    <n v="47.004194700749636"/>
    <n v="47.052269677175616"/>
    <s v="2. Riesgo (&gt;=40 y &lt;60)"/>
  </r>
  <r>
    <s v="73124"/>
    <x v="2"/>
    <x v="22"/>
    <x v="908"/>
    <s v="Rural"/>
    <n v="6"/>
    <s v="G2"/>
    <n v="0"/>
    <n v="1496.4635049999999"/>
    <n v="15929.760044000001"/>
    <n v="24446.085311780003"/>
    <n v="5743.5338980000006"/>
    <n v="162.80086600000001"/>
    <n v="16518.264435000001"/>
    <n v="1626.9096870000001"/>
    <n v="7471.9033310000004"/>
    <n v="1424.2922600000011"/>
    <n v="0"/>
    <n v="3188.2082787800064"/>
    <n v="6592.5680399499997"/>
    <n v="600"/>
    <n v="53546.018020940006"/>
    <n v="17516.469377139998"/>
    <s v="Si"/>
    <n v="64.919486140002178"/>
    <n v="80"/>
    <n v="4823.3389999999999"/>
    <n v="5906.3347640000002"/>
    <n v="15210.265961999999"/>
    <n v="15058.084613999999"/>
    <n v="17426.223549000002"/>
    <n v="24446.085311780003"/>
    <n v="9780.7763187300061"/>
    <n v="25046.085311780003"/>
    <n v="71.284311278267154"/>
    <n v="28.715688721732846"/>
    <n v="9.8491563287532511"/>
    <n v="11.713351392850614"/>
    <n v="32.712926235317646"/>
    <n v="67.287073764682361"/>
    <n v="19.061973862680865"/>
    <n v="30"/>
    <n v="39.051117957063667"/>
    <n v="0"/>
    <n v="27.543222775853167"/>
    <n v="22.034578220682533"/>
    <n v="15.080513859997822"/>
    <n v="65.592619764491161"/>
    <n v="122.45323756012175"/>
    <n v="70"/>
    <n v="98.999482662695073"/>
    <n v="100"/>
    <n v="0"/>
    <n v="0"/>
    <n v="78.530873254830382"/>
    <n v="78.530873254830382"/>
    <n v="15.706174650966076"/>
    <n v="37.74075287164861"/>
    <n v="37.74075287164861"/>
    <s v="1. Deterioro (&lt;40)"/>
  </r>
  <r>
    <s v="73148"/>
    <x v="2"/>
    <x v="22"/>
    <x v="909"/>
    <s v="Rural"/>
    <n v="6"/>
    <s v="G1"/>
    <n v="0"/>
    <n v="1049.4537539999999"/>
    <n v="6806.8352109999996"/>
    <n v="14423.569502"/>
    <n v="5375.2038510000002"/>
    <n v="903.96943399999998"/>
    <n v="9801.7320419999996"/>
    <n v="2414.6396760000002"/>
    <n v="7356.2188260000003"/>
    <n v="3594.0820860000003"/>
    <n v="168.081547"/>
    <n v="1050.933223"/>
    <n v="1397.448572"/>
    <n v="0"/>
    <n v="28590.428562000001"/>
    <n v="15038.878749"/>
    <s v="Si"/>
    <n v="58.687213436892932"/>
    <n v="80"/>
    <n v="6235.6050759999998"/>
    <n v="5044.3893500000004"/>
    <n v="9610.4995390000004"/>
    <n v="9395.3044289999998"/>
    <n v="7856.2889649999997"/>
    <n v="14423.569502"/>
    <n v="2616.463342"/>
    <n v="14423.569502"/>
    <n v="54.468409944643952"/>
    <n v="45.531590055356048"/>
    <n v="24.634826433260706"/>
    <n v="28.981864986520897"/>
    <n v="52.601095910078158"/>
    <n v="47.398904089921842"/>
    <n v="48.857737528103272"/>
    <n v="70"/>
    <n v="18.140192978147304"/>
    <n v="40"/>
    <n v="46.382471826359755"/>
    <n v="37.105977461087804"/>
    <n v="21.312786563107068"/>
    <n v="92.699858780265728"/>
    <n v="80.896549549219728"/>
    <n v="80"/>
    <n v="97.76083325193737"/>
    <n v="100"/>
    <n v="0"/>
    <n v="0"/>
    <n v="90.899952926755248"/>
    <n v="90.899952926755248"/>
    <n v="18.17999058535105"/>
    <n v="55.285968046438853"/>
    <n v="55.285968046438853"/>
    <s v="2. Riesgo (&gt;=40 y &lt;60)"/>
  </r>
  <r>
    <s v="73152"/>
    <x v="2"/>
    <x v="22"/>
    <x v="910"/>
    <s v="Rural"/>
    <n v="6"/>
    <s v="G4"/>
    <n v="0"/>
    <n v="936.76232300000004"/>
    <n v="7366.2157235799996"/>
    <n v="9542.3976135100002"/>
    <n v="545.50581269999998"/>
    <n v="34.773401"/>
    <n v="7983.780960269999"/>
    <n v="907.35243990999993"/>
    <n v="1525.3490637"/>
    <n v="329.71742321000011"/>
    <n v="0"/>
    <n v="362.98501275000126"/>
    <n v="548.64491099999998"/>
    <n v="0"/>
    <n v="13433.40429694"/>
    <n v="4252.5709315599997"/>
    <s v="Si"/>
    <n v="75.192811169586108"/>
    <n v="80"/>
    <n v="500.2"/>
    <n v="580.27921370000001"/>
    <n v="7983.7809602699999"/>
    <n v="7797.8290300199997"/>
    <n v="8302.9780465799995"/>
    <n v="9542.3976135100002"/>
    <n v="911.62992375000124"/>
    <n v="9542.3976135100002"/>
    <n v="87.011444951997731"/>
    <n v="12.988555048002269"/>
    <n v="11.364946563856064"/>
    <n v="18.449535292075804"/>
    <n v="31.656688338701265"/>
    <n v="68.343311661298742"/>
    <n v="21.61586688952449"/>
    <n v="30"/>
    <n v="9.5534682233250017"/>
    <n v="80"/>
    <n v="41.956280400275361"/>
    <n v="33.565024320220289"/>
    <n v="4.8071888304138923"/>
    <n v="20.908843824337229"/>
    <n v="116.00943896441424"/>
    <n v="80"/>
    <n v="97.67087885833341"/>
    <n v="100"/>
    <n v="0"/>
    <n v="0"/>
    <n v="66.969614608112408"/>
    <n v="66.969614608112408"/>
    <n v="13.393922921622483"/>
    <n v="46.958947241842772"/>
    <n v="46.958947241842772"/>
    <s v="2. Riesgo (&gt;=40 y &lt;60)"/>
  </r>
  <r>
    <s v="73168"/>
    <x v="2"/>
    <x v="22"/>
    <x v="911"/>
    <s v="Intermedio"/>
    <n v="6"/>
    <s v="G3"/>
    <n v="0"/>
    <n v="1508.207621"/>
    <n v="46263.35288269"/>
    <n v="59515.24226924"/>
    <n v="7560.079330999999"/>
    <n v="326.60779070999996"/>
    <n v="54345.560612419999"/>
    <n v="10714.68847542"/>
    <n v="9679.0197150099993"/>
    <n v="4927.8448665199994"/>
    <n v="140.02312246"/>
    <n v="418.50680832999933"/>
    <n v="7651.4910692799995"/>
    <n v="0"/>
    <n v="136979.68485782002"/>
    <n v="28959.324917529997"/>
    <s v="Si"/>
    <n v="55.762623666597925"/>
    <n v="80"/>
    <n v="7477.0439999999999"/>
    <n v="7886.6871217099997"/>
    <n v="54345.560612419999"/>
    <n v="51203.506328489995"/>
    <n v="47771.560503690001"/>
    <n v="59515.24226924"/>
    <n v="8210.021000069999"/>
    <n v="59515.24226924"/>
    <n v="80.267774577102529"/>
    <n v="19.732225422897471"/>
    <n v="19.715848644629293"/>
    <n v="33.836978763971587"/>
    <n v="21.141328327327322"/>
    <n v="78.858671672672671"/>
    <n v="50.912644168685922"/>
    <n v="70"/>
    <n v="13.794820766970625"/>
    <n v="60"/>
    <n v="52.485575171908337"/>
    <n v="41.988460137526673"/>
    <n v="24.237376333402075"/>
    <n v="100"/>
    <n v="105.47867742533012"/>
    <n v="100"/>
    <n v="94.21837911225461"/>
    <n v="100"/>
    <n v="0"/>
    <n v="0"/>
    <n v="100"/>
    <n v="100"/>
    <n v="20"/>
    <n v="61.988460137526673"/>
    <n v="61.988460137526673"/>
    <s v="3. Vulnerable (&gt;=60 y &lt;70)"/>
  </r>
  <r>
    <s v="73200"/>
    <x v="2"/>
    <x v="22"/>
    <x v="912"/>
    <s v="Rural disperso"/>
    <n v="6"/>
    <s v="G1"/>
    <n v="0"/>
    <n v="1656.663609"/>
    <n v="8338.0035019999996"/>
    <n v="14021.26584"/>
    <n v="3609.9156929999999"/>
    <n v="61.522976999999997"/>
    <n v="12978.053328809998"/>
    <n v="2758.1468348099997"/>
    <n v="5337.4068090000001"/>
    <n v="2338.7066199999999"/>
    <n v="197.258295"/>
    <n v="-1251.3802178099977"/>
    <n v="764.05843500000003"/>
    <n v="0"/>
    <n v="37274.205444160005"/>
    <n v="9735.4100151800012"/>
    <s v="NO"/>
    <n v="60.556340724845278"/>
    <n v="80"/>
    <n v="3728.6"/>
    <n v="3671.43867"/>
    <n v="12273.94586881"/>
    <n v="10456.198360279999"/>
    <n v="9994.6671109999988"/>
    <n v="14021.26584"/>
    <n v="-290.06348780999758"/>
    <n v="14021.26584"/>
    <n v="71.282202513321707"/>
    <n v="28.717797486678293"/>
    <n v="21.252392519355624"/>
    <n v="25.002569931035048"/>
    <n v="26.118356915117857"/>
    <n v="73.881643084882143"/>
    <n v="43.817282506112228"/>
    <n v="50"/>
    <n v="-2.0687396638790045"/>
    <n v="100"/>
    <n v="55.520402100519092"/>
    <n v="44.41632168041528"/>
    <n v="0"/>
    <n v="0"/>
    <n v="98.46694925709383"/>
    <n v="100"/>
    <n v="85.190194514795934"/>
    <n v="80"/>
    <n v="0"/>
    <n v="0"/>
    <n v="60"/>
    <n v="60"/>
    <n v="12"/>
    <n v="56.41632168041528"/>
    <n v="56.41632168041528"/>
    <s v="2. Riesgo (&gt;=40 y &lt;60)"/>
  </r>
  <r>
    <s v="73217"/>
    <x v="2"/>
    <x v="22"/>
    <x v="913"/>
    <s v="Rural disperso"/>
    <n v="6"/>
    <s v="G5"/>
    <n v="0"/>
    <n v="1925.671341"/>
    <n v="26261.01120506"/>
    <n v="32215.258099010003"/>
    <n v="2645.5500671"/>
    <n v="41.891795999999999"/>
    <n v="28389.07716298"/>
    <n v="2350.2552807300003"/>
    <n v="4613.1132041000001"/>
    <n v="1805.9940954099998"/>
    <n v="35.118295000000003"/>
    <n v="1441.0673783400052"/>
    <n v="3659.02975182"/>
    <n v="34.16225369"/>
    <n v="48706.209970999997"/>
    <n v="27013.339133000001"/>
    <s v="Si"/>
    <n v="67.809969069410201"/>
    <n v="80"/>
    <n v="2573.7469999999998"/>
    <n v="2687.4418630999999"/>
    <n v="27967.071611979994"/>
    <n v="26661.235228049994"/>
    <n v="28186.682546060001"/>
    <n v="32215.258099010003"/>
    <n v="5135.215425160005"/>
    <n v="32249.420352700003"/>
    <n v="87.494821427260888"/>
    <n v="12.505178572739112"/>
    <n v="8.2787308204395824"/>
    <n v="13.072043765826949"/>
    <n v="55.461796656081276"/>
    <n v="44.538203343918724"/>
    <n v="39.149138889652328"/>
    <n v="50"/>
    <n v="15.923434805953256"/>
    <n v="40"/>
    <n v="32.02308513649696"/>
    <n v="25.618468109197568"/>
    <n v="12.190030930589799"/>
    <n v="53.020478689953507"/>
    <n v="104.41748404563462"/>
    <n v="100"/>
    <n v="95.330807593846785"/>
    <n v="100"/>
    <n v="0"/>
    <n v="0"/>
    <n v="84.34015956331784"/>
    <n v="84.34015956331784"/>
    <n v="16.868031912663568"/>
    <n v="42.486500021861133"/>
    <n v="42.486500021861133"/>
    <s v="2. Riesgo (&gt;=40 y &lt;60)"/>
  </r>
  <r>
    <s v="73226"/>
    <x v="2"/>
    <x v="22"/>
    <x v="914"/>
    <s v="Rural disperso"/>
    <n v="6"/>
    <s v="G4"/>
    <n v="0"/>
    <n v="1425.303408"/>
    <n v="8981.2477959999997"/>
    <n v="11952.59246"/>
    <n v="779.06802100000004"/>
    <n v="163.87253200000001"/>
    <n v="9322.6542310000004"/>
    <n v="1190.6844409999999"/>
    <n v="2663.2981570000002"/>
    <n v="868.1148270000001"/>
    <n v="66.682558"/>
    <n v="978.84377200000017"/>
    <n v="115.029934"/>
    <n v="0"/>
    <n v="31691.80268637"/>
    <n v="20959.9825016"/>
    <s v="Si"/>
    <n v="63.718961989065086"/>
    <n v="80"/>
    <n v="639.601"/>
    <n v="942.94055300000002"/>
    <n v="9178.5653579999998"/>
    <n v="9008.6620729999995"/>
    <n v="10406.551203999999"/>
    <n v="11952.59246"/>
    <n v="1160.5562640000001"/>
    <n v="11952.59246"/>
    <n v="87.065222367667005"/>
    <n v="12.934777632332995"/>
    <n v="12.771946824335675"/>
    <n v="20.733620027171195"/>
    <n v="66.136920985610146"/>
    <n v="33.863079014389854"/>
    <n v="32.595480333972986"/>
    <n v="40"/>
    <n v="9.7096614636855119"/>
    <n v="80"/>
    <n v="37.506295334778805"/>
    <n v="30.005036267823044"/>
    <n v="16.281038010934914"/>
    <n v="70.814293566959108"/>
    <n v="147.42637253537754"/>
    <n v="50"/>
    <n v="98.14891240217716"/>
    <n v="100"/>
    <n v="0"/>
    <n v="0"/>
    <n v="73.604764522319712"/>
    <n v="73.604764522319712"/>
    <n v="14.720952904463942"/>
    <n v="44.725989172286987"/>
    <n v="44.725989172286987"/>
    <s v="2. Riesgo (&gt;=40 y &lt;60)"/>
  </r>
  <r>
    <s v="73236"/>
    <x v="2"/>
    <x v="22"/>
    <x v="915"/>
    <s v="Rural"/>
    <n v="6"/>
    <s v="G4"/>
    <n v="0"/>
    <n v="1177.6804850000001"/>
    <n v="9822.3963621399998"/>
    <n v="12983.60104662"/>
    <n v="1069.6857412699999"/>
    <n v="52.972004499999997"/>
    <n v="11089.410996999999"/>
    <n v="2178.6968699999998"/>
    <n v="2313.7401454800001"/>
    <n v="694.67537318000018"/>
    <n v="34.350557000000002"/>
    <n v="442.36044432000017"/>
    <n v="324.89125504000003"/>
    <n v="0"/>
    <n v="20641.632315999999"/>
    <n v="13691.245738"/>
    <s v="Si"/>
    <n v="65.127073009308333"/>
    <n v="80"/>
    <n v="851.32074"/>
    <n v="1122.65774577"/>
    <n v="10922.17583"/>
    <n v="9435.6539690000009"/>
    <n v="11000.076847140001"/>
    <n v="12983.60104662"/>
    <n v="801.60225636000018"/>
    <n v="12983.60104662"/>
    <n v="84.722850060181358"/>
    <n v="15.277149939818642"/>
    <n v="19.646641923447504"/>
    <n v="31.893807111261619"/>
    <n v="66.328309352683647"/>
    <n v="33.671690647316353"/>
    <n v="30.023914938636523"/>
    <n v="40"/>
    <n v="6.1739593929426846"/>
    <n v="80"/>
    <n v="40.168529539679319"/>
    <n v="32.134823631743458"/>
    <n v="14.872926990691667"/>
    <n v="64.689721712547609"/>
    <n v="131.87247684932473"/>
    <n v="60"/>
    <n v="86.389874287530134"/>
    <n v="80"/>
    <n v="0"/>
    <n v="0"/>
    <n v="68.229907237515874"/>
    <n v="68.229907237515874"/>
    <n v="13.645981447503175"/>
    <n v="45.780805079246633"/>
    <n v="45.780805079246633"/>
    <s v="2. Riesgo (&gt;=40 y &lt;60)"/>
  </r>
  <r>
    <s v="73268"/>
    <x v="2"/>
    <x v="22"/>
    <x v="916"/>
    <s v="Intermedio"/>
    <n v="3"/>
    <s v="G1"/>
    <n v="0"/>
    <n v="170.97345200000001"/>
    <n v="50927.889721779997"/>
    <n v="84913.640717970004"/>
    <n v="26685.223787000003"/>
    <n v="2638.4723289399999"/>
    <n v="58050.797327980006"/>
    <n v="1662.69101875"/>
    <n v="29901.58669584"/>
    <n v="16213.038444870001"/>
    <n v="718.59895200000005"/>
    <n v="13174.295139020003"/>
    <n v="6937.4711668500004"/>
    <n v="0"/>
    <n v="181094.40124800001"/>
    <n v="70520.486151999998"/>
    <s v="Si"/>
    <n v="40.486289382211481"/>
    <n v="70"/>
    <n v="27065.875520000001"/>
    <n v="28138.23990357"/>
    <n v="58050.797327980006"/>
    <n v="56586.810701920003"/>
    <n v="51098.863173779995"/>
    <n v="84913.640717970004"/>
    <n v="20830.365257870006"/>
    <n v="84913.640717970004"/>
    <n v="60.17744939649738"/>
    <n v="39.82255060350262"/>
    <n v="2.8642001407077946"/>
    <n v="3.3696142328119558"/>
    <n v="38.941284581970933"/>
    <n v="61.058715418029067"/>
    <n v="54.221331495848702"/>
    <n v="70"/>
    <n v="24.531235596240005"/>
    <n v="20"/>
    <n v="38.850176050868733"/>
    <n v="31.080140840694988"/>
    <n v="29.513710617788519"/>
    <n v="100"/>
    <n v="103.96205318677974"/>
    <n v="100"/>
    <n v="97.478093853235706"/>
    <n v="100"/>
    <n v="0"/>
    <n v="2"/>
    <n v="100"/>
    <n v="102"/>
    <n v="20"/>
    <n v="51.080140840694988"/>
    <n v="51.080140840694988"/>
    <s v="2. Riesgo (&gt;=40 y &lt;60)"/>
  </r>
  <r>
    <s v="73270"/>
    <x v="2"/>
    <x v="22"/>
    <x v="917"/>
    <s v="Rural disperso"/>
    <n v="6"/>
    <s v="G4"/>
    <n v="0"/>
    <n v="1087.174186"/>
    <n v="7797.8427620000002"/>
    <n v="10579.016007"/>
    <n v="389.25004000000001"/>
    <n v="35.164526000000002"/>
    <n v="9147.488348679999"/>
    <n v="1949.9135155700001"/>
    <n v="1516.6243020000002"/>
    <n v="392.01414399999999"/>
    <n v="23.711510000000001"/>
    <n v="509.43970632000128"/>
    <n v="335.67834199999999"/>
    <n v="0"/>
    <n v="19811.930616130001"/>
    <n v="4424.3107243599998"/>
    <s v="Si"/>
    <n v="58.98188909802451"/>
    <n v="80"/>
    <n v="804.8"/>
    <n v="424.41456599999998"/>
    <n v="8944.966142680003"/>
    <n v="7815.2731738700004"/>
    <n v="8885.0169480000004"/>
    <n v="10579.016007"/>
    <n v="868.8295583200013"/>
    <n v="10579.016007"/>
    <n v="83.987177466419354"/>
    <n v="16.012822533580646"/>
    <n v="21.316381516368661"/>
    <n v="34.604415504806312"/>
    <n v="22.331547642095622"/>
    <n v="77.668452357904386"/>
    <n v="25.847808417881989"/>
    <n v="40"/>
    <n v="8.2127634341899824"/>
    <n v="80"/>
    <n v="49.657138079258267"/>
    <n v="39.725710463406614"/>
    <n v="21.01811090197549"/>
    <n v="91.418168462953403"/>
    <n v="52.735408300198806"/>
    <n v="50"/>
    <n v="87.370628901323769"/>
    <n v="80"/>
    <n v="0"/>
    <n v="0"/>
    <n v="73.806056154317801"/>
    <n v="73.806056154317801"/>
    <n v="14.761211230863561"/>
    <n v="54.486921694270173"/>
    <n v="54.486921694270173"/>
    <s v="2. Riesgo (&gt;=40 y &lt;60)"/>
  </r>
  <r>
    <s v="73275"/>
    <x v="2"/>
    <x v="22"/>
    <x v="918"/>
    <s v="Intermedio"/>
    <n v="6"/>
    <s v="G1"/>
    <n v="0"/>
    <n v="950.86418400000002"/>
    <n v="10277.42718764"/>
    <n v="24300.440801060002"/>
    <n v="10538.986617709999"/>
    <n v="642.48289999999997"/>
    <n v="15718.905718259999"/>
    <n v="2316.3612939"/>
    <n v="12213.855664709999"/>
    <n v="5348.6063993899988"/>
    <n v="619.46371555999997"/>
    <n v="2684.8817214800001"/>
    <n v="17.6706316"/>
    <n v="0"/>
    <n v="81064.686220880001"/>
    <n v="24393.539235060001"/>
    <s v="NO"/>
    <n v="50.561317840167881"/>
    <n v="80"/>
    <n v="11784.561197999999"/>
    <n v="11178.965939709999"/>
    <n v="14750.309814259997"/>
    <n v="13806.160470069999"/>
    <n v="11228.29137164"/>
    <n v="24300.440801060002"/>
    <n v="3322.01606864"/>
    <n v="24300.440801060002"/>
    <n v="46.206122199850029"/>
    <n v="53.793877800149971"/>
    <n v="14.736148529787155"/>
    <n v="17.336475589492537"/>
    <n v="30.091449646266447"/>
    <n v="69.908550353733546"/>
    <n v="43.791301831443363"/>
    <n v="50"/>
    <n v="13.670600034938836"/>
    <n v="60"/>
    <n v="50.207780748675212"/>
    <n v="40.166224598940175"/>
    <n v="0"/>
    <n v="0"/>
    <n v="94.86111321316929"/>
    <n v="100"/>
    <n v="93.599121943342269"/>
    <n v="100"/>
    <n v="0"/>
    <n v="0"/>
    <n v="66.666666666666671"/>
    <n v="66.666666666666671"/>
    <n v="13.333333333333336"/>
    <n v="53.499557932273511"/>
    <n v="53.499557932273511"/>
    <s v="2. Riesgo (&gt;=40 y &lt;60)"/>
  </r>
  <r>
    <s v="73283"/>
    <x v="2"/>
    <x v="22"/>
    <x v="919"/>
    <s v="Intermedio"/>
    <n v="6"/>
    <s v="G3"/>
    <n v="0"/>
    <n v="886.22784899999999"/>
    <n v="25218.184257000001"/>
    <n v="33517.789245"/>
    <n v="3640.6405330000002"/>
    <n v="584.48266999999998"/>
    <n v="32039.154476030002"/>
    <n v="5092.8888980800002"/>
    <n v="5222.5551859999996"/>
    <n v="1934.8066481800001"/>
    <n v="0"/>
    <n v="-1605.5992258499973"/>
    <n v="5016.9968639999997"/>
    <n v="0"/>
    <n v="99799.672673119989"/>
    <n v="69239.178860850006"/>
    <s v="Si"/>
    <n v="72.302332788832629"/>
    <n v="80"/>
    <n v="2647.6763230000001"/>
    <n v="4225.1232030000001"/>
    <n v="31835.639933029997"/>
    <n v="30294.90459889"/>
    <n v="26104.412106"/>
    <n v="33517.789245"/>
    <n v="3411.3976381500024"/>
    <n v="33517.789245"/>
    <n v="77.882261014258603"/>
    <n v="22.117738985741397"/>
    <n v="15.895828030949536"/>
    <n v="27.280935516082977"/>
    <n v="69.378162278781573"/>
    <n v="30.621837721218427"/>
    <n v="37.04712691914866"/>
    <n v="50"/>
    <n v="10.177871855492068"/>
    <n v="60"/>
    <n v="38.004102444608563"/>
    <n v="30.40328195568685"/>
    <n v="7.6976672111673707"/>
    <n v="33.480965114524643"/>
    <n v="159.57853935154142"/>
    <n v="0"/>
    <n v="95.160344389554865"/>
    <n v="100"/>
    <n v="0"/>
    <n v="0"/>
    <n v="44.493655038174886"/>
    <n v="44.493655038174886"/>
    <n v="8.8987310076349768"/>
    <n v="39.302012963321829"/>
    <n v="39.302012963321829"/>
    <s v="1. Deterioro (&lt;40)"/>
  </r>
  <r>
    <s v="73319"/>
    <x v="2"/>
    <x v="22"/>
    <x v="161"/>
    <s v="Intermedio"/>
    <n v="6"/>
    <s v="G2"/>
    <n v="0"/>
    <n v="1096.43788"/>
    <n v="24787.321843560003"/>
    <n v="37563.06872132"/>
    <n v="10080.719216630001"/>
    <n v="375.52932506999997"/>
    <n v="30676.345932420001"/>
    <n v="4468.6355039099999"/>
    <n v="11630.818521700001"/>
    <n v="4974.6759965600004"/>
    <n v="340.49907400000001"/>
    <n v="1101.7929617600021"/>
    <n v="0"/>
    <n v="0"/>
    <n v="56929.766156780002"/>
    <n v="53442.183977019995"/>
    <s v="Si"/>
    <n v="72.129784075564459"/>
    <n v="80"/>
    <n v="9833.8821850000004"/>
    <n v="10004.708341700001"/>
    <n v="29805.133234420002"/>
    <n v="28590.865464660001"/>
    <n v="25883.759723560004"/>
    <n v="37563.06872132"/>
    <n v="1442.2920357600021"/>
    <n v="37563.06872132"/>
    <n v="68.90746843819214"/>
    <n v="31.09253156180786"/>
    <n v="14.567039743763502"/>
    <n v="17.324210275167946"/>
    <n v="93.873886342417975"/>
    <n v="6.1261136575820245"/>
    <n v="42.771503890965057"/>
    <n v="50"/>
    <n v="3.8396544394717882"/>
    <n v="100"/>
    <n v="40.908571098911565"/>
    <n v="32.726856879129251"/>
    <n v="7.8702159244355414"/>
    <n v="34.231464881662745"/>
    <n v="101.73711819489326"/>
    <n v="100"/>
    <n v="95.925977715953564"/>
    <n v="100"/>
    <n v="0"/>
    <n v="0"/>
    <n v="78.077154960554253"/>
    <n v="78.077154960554253"/>
    <n v="15.615430992110852"/>
    <n v="48.342287871240103"/>
    <n v="48.342287871240103"/>
    <s v="2. Riesgo (&gt;=40 y &lt;60)"/>
  </r>
  <r>
    <s v="73347"/>
    <x v="2"/>
    <x v="22"/>
    <x v="920"/>
    <s v="Rural disperso"/>
    <n v="6"/>
    <s v="G3"/>
    <n v="0"/>
    <n v="1111.6592410000001"/>
    <n v="6582.6783189999996"/>
    <n v="11666.46315087"/>
    <n v="1935.1084629399998"/>
    <n v="85.920759000000004"/>
    <n v="8287.9746489200006"/>
    <n v="2174.0145389299996"/>
    <n v="3145.6857979400002"/>
    <n v="1613.9287803500001"/>
    <n v="0"/>
    <n v="1846.7314843599997"/>
    <n v="1113.00932233"/>
    <n v="0"/>
    <n v="29425.43791972"/>
    <n v="7563.9127192299993"/>
    <s v="Si"/>
    <n v="61.531109935255749"/>
    <n v="80"/>
    <n v="1264.7783039999999"/>
    <n v="2000.7335989400001"/>
    <n v="8287.9746489200006"/>
    <n v="6930.4446414100012"/>
    <n v="7694.3375599999999"/>
    <n v="11666.46315087"/>
    <n v="2959.7408066899998"/>
    <n v="11666.46315087"/>
    <n v="65.952615291346575"/>
    <n v="34.047384708653425"/>
    <n v="26.230950636574327"/>
    <n v="45.018408065854835"/>
    <n v="25.705353102530729"/>
    <n v="74.294646897469278"/>
    <n v="51.306102516879008"/>
    <n v="70"/>
    <n v="25.369649468007651"/>
    <n v="20"/>
    <n v="48.672087934395506"/>
    <n v="38.937670347516409"/>
    <n v="18.468890064744251"/>
    <n v="80.330345155037918"/>
    <n v="158.18848193493366"/>
    <n v="0"/>
    <n v="83.62048552251666"/>
    <n v="80"/>
    <n v="0.10371972772671723"/>
    <n v="0"/>
    <n v="53.443448385012637"/>
    <n v="53.547168112739357"/>
    <n v="10.709433622547872"/>
    <n v="49.626360024518938"/>
    <n v="49.647103970064279"/>
    <s v="2. Riesgo (&gt;=40 y &lt;60)"/>
  </r>
  <r>
    <s v="73349"/>
    <x v="2"/>
    <x v="22"/>
    <x v="921"/>
    <s v="Ciudades y aglomeraciones"/>
    <n v="6"/>
    <s v="G1"/>
    <n v="0"/>
    <n v="1515.4266339999999"/>
    <n v="15745.67259428"/>
    <n v="27603.73375942"/>
    <n v="7853.6235417600001"/>
    <n v="785.17927345999999"/>
    <n v="22894.496969289998"/>
    <n v="4768.5343567600003"/>
    <n v="10241.55748302"/>
    <n v="4115.2038250200003"/>
    <n v="0"/>
    <n v="859.35452013000031"/>
    <n v="5228.2266203500003"/>
    <n v="0"/>
    <n v="116316.82062888"/>
    <n v="12890.50449127"/>
    <s v="Si"/>
    <n v="64.517449964247433"/>
    <n v="80"/>
    <n v="8592.950057"/>
    <n v="8638.8028152199986"/>
    <n v="20618.02558129"/>
    <n v="19026.61012474"/>
    <n v="17261.09922828"/>
    <n v="27603.73375942"/>
    <n v="6087.5811404800006"/>
    <n v="27603.73375942"/>
    <n v="62.531755228183613"/>
    <n v="37.468244771816387"/>
    <n v="20.828299320820943"/>
    <n v="24.503641641244489"/>
    <n v="11.082235932495434"/>
    <n v="88.917764067504564"/>
    <n v="40.181425841165336"/>
    <n v="50"/>
    <n v="22.053469989010324"/>
    <n v="20"/>
    <n v="44.177930096113087"/>
    <n v="35.34234407689047"/>
    <n v="15.482550035752567"/>
    <n v="67.341274104301235"/>
    <n v="100.53360903898943"/>
    <n v="100"/>
    <n v="92.281436210874901"/>
    <n v="100"/>
    <n v="0"/>
    <n v="0"/>
    <n v="89.113758034767088"/>
    <n v="89.113758034767088"/>
    <n v="17.822751606953418"/>
    <n v="53.165095683843887"/>
    <n v="53.165095683843887"/>
    <s v="2. Riesgo (&gt;=40 y &lt;60)"/>
  </r>
  <r>
    <s v="73352"/>
    <x v="2"/>
    <x v="22"/>
    <x v="922"/>
    <s v="Rural"/>
    <n v="6"/>
    <s v="G4"/>
    <n v="0"/>
    <n v="1111.7215630000001"/>
    <n v="9174.029665"/>
    <n v="13394.927753"/>
    <n v="1146.2159390000002"/>
    <n v="412.97125899999998"/>
    <n v="12363.888928"/>
    <n v="3846.9759770000001"/>
    <n v="2702.1786890000003"/>
    <n v="414.73485600000049"/>
    <n v="153.54368600000001"/>
    <n v="190.96919399999933"/>
    <n v="1119.3181079999999"/>
    <n v="0"/>
    <n v="26003.494182750001"/>
    <n v="10304.989622499999"/>
    <s v="Si"/>
    <n v="75.519192950631123"/>
    <n v="80"/>
    <n v="1680"/>
    <n v="1479.1871980000001"/>
    <n v="10916.514725999999"/>
    <n v="8959.2700449999993"/>
    <n v="10285.751228000001"/>
    <n v="13394.927753"/>
    <n v="1463.8309879999993"/>
    <n v="13394.927753"/>
    <n v="76.788403921748284"/>
    <n v="23.211596078251716"/>
    <n v="31.114611263515226"/>
    <n v="50.510586686882888"/>
    <n v="39.629249631136283"/>
    <n v="60.370750368863717"/>
    <n v="15.348165452133076"/>
    <n v="30"/>
    <n v="10.928248475787051"/>
    <n v="60"/>
    <n v="44.818586626799672"/>
    <n v="35.854869301439741"/>
    <n v="4.4808070493688774"/>
    <n v="19.489247896712374"/>
    <n v="88.046857023809537"/>
    <n v="80"/>
    <n v="82.070791547247168"/>
    <n v="80"/>
    <n v="0"/>
    <n v="0"/>
    <n v="59.829749298904119"/>
    <n v="59.829749298904119"/>
    <n v="11.965949859780824"/>
    <n v="47.82081916122057"/>
    <n v="47.82081916122057"/>
    <s v="2. Riesgo (&gt;=40 y &lt;60)"/>
  </r>
  <r>
    <s v="73408"/>
    <x v="2"/>
    <x v="22"/>
    <x v="923"/>
    <s v="Intermedio"/>
    <n v="6"/>
    <s v="G2"/>
    <n v="0"/>
    <n v="1563.844347"/>
    <n v="14351.327327999999"/>
    <n v="22508.316978000003"/>
    <n v="5199.4480510000003"/>
    <n v="68.460801000000004"/>
    <n v="17618.905148999998"/>
    <n v="2008.6820149999999"/>
    <n v="6831.7531990000007"/>
    <n v="3747.6100550000006"/>
    <n v="289.20668899999998"/>
    <n v="2206.7207090000011"/>
    <n v="573.96543799999995"/>
    <n v="0"/>
    <n v="44241.068018550002"/>
    <n v="25292.148799720002"/>
    <s v="Si"/>
    <n v="44.62399576353225"/>
    <n v="80"/>
    <n v="5260.5559999999996"/>
    <n v="5267.9088519999996"/>
    <n v="17217.453125"/>
    <n v="16579.478450999999"/>
    <n v="15915.171675"/>
    <n v="22508.316978000003"/>
    <n v="3069.8928360000009"/>
    <n v="22508.316978000003"/>
    <n v="70.707959598026576"/>
    <n v="29.292040401973424"/>
    <n v="11.400719840494784"/>
    <n v="13.558586458142182"/>
    <n v="57.168938121283965"/>
    <n v="42.831061878716035"/>
    <n v="54.855758775778924"/>
    <n v="70"/>
    <n v="13.63892661988262"/>
    <n v="60"/>
    <n v="43.136337747766333"/>
    <n v="34.509070198213067"/>
    <n v="35.37600423646775"/>
    <n v="100"/>
    <n v="100.13977328632181"/>
    <n v="100"/>
    <n v="96.294604844466491"/>
    <n v="100"/>
    <n v="0"/>
    <n v="0"/>
    <n v="100"/>
    <n v="100"/>
    <n v="20"/>
    <n v="54.509070198213067"/>
    <n v="54.509070198213067"/>
    <s v="2. Riesgo (&gt;=40 y &lt;60)"/>
  </r>
  <r>
    <s v="73411"/>
    <x v="2"/>
    <x v="22"/>
    <x v="924"/>
    <s v="Intermedio"/>
    <n v="6"/>
    <s v="G3"/>
    <n v="0"/>
    <n v="1100.03907106"/>
    <n v="31414.502138240001"/>
    <n v="40100.927110260003"/>
    <n v="5519.6271190700008"/>
    <n v="576.51296325999999"/>
    <n v="37597.3393545"/>
    <n v="3112.08113112"/>
    <n v="7255.641266390001"/>
    <n v="2815.715628240001"/>
    <n v="0"/>
    <n v="-1936.3378823899984"/>
    <n v="5206.3574875600007"/>
    <n v="0"/>
    <n v="66810.154511860004"/>
    <n v="39420.182056449994"/>
    <s v="NO"/>
    <n v="73.561575558246901"/>
    <n v="80"/>
    <n v="6330.626029"/>
    <n v="6096.14008233"/>
    <n v="37597.339354500007"/>
    <n v="35692.36471888001"/>
    <n v="32514.541209300001"/>
    <n v="40100.927110260003"/>
    <n v="3270.0196051700023"/>
    <n v="40100.927110260003"/>
    <n v="81.081769306478222"/>
    <n v="18.918230693521778"/>
    <n v="8.2773972428650513"/>
    <n v="14.205937556944964"/>
    <n v="59.003279283618788"/>
    <n v="40.996720716381212"/>
    <n v="38.807260790071318"/>
    <n v="50"/>
    <n v="8.1544738259514027"/>
    <n v="80"/>
    <n v="40.824177793369586"/>
    <n v="32.659342234695671"/>
    <n v="0"/>
    <n v="0"/>
    <n v="96.296006973151762"/>
    <n v="100"/>
    <n v="94.933219562006073"/>
    <n v="100"/>
    <n v="0"/>
    <n v="0"/>
    <n v="66.666666666666671"/>
    <n v="66.666666666666671"/>
    <n v="13.333333333333336"/>
    <n v="45.992675568029007"/>
    <n v="45.992675568029007"/>
    <s v="2. Riesgo (&gt;=40 y &lt;60)"/>
  </r>
  <r>
    <s v="73443"/>
    <x v="2"/>
    <x v="22"/>
    <x v="925"/>
    <s v="Intermedio"/>
    <n v="6"/>
    <s v="G2"/>
    <n v="0"/>
    <n v="1081.3565020000001"/>
    <n v="25318.763797150001"/>
    <n v="41636.669047629999"/>
    <n v="11510.858125999999"/>
    <n v="1107.5651991"/>
    <n v="34593.665016929997"/>
    <n v="7389.5682739799995"/>
    <n v="13866.438310549998"/>
    <n v="7265.9272340099988"/>
    <n v="70.595235000000002"/>
    <n v="2484.7489821599956"/>
    <n v="2061.8084548800002"/>
    <n v="0"/>
    <n v="45278.884977910006"/>
    <n v="9380.0797690799991"/>
    <s v="Si"/>
    <n v="59.124491753785151"/>
    <n v="80"/>
    <n v="10930.015332999999"/>
    <n v="9541.2220940999996"/>
    <n v="32551.408988930001"/>
    <n v="30811.616425409997"/>
    <n v="26400.120299149999"/>
    <n v="41636.669047629999"/>
    <n v="4617.1526720399961"/>
    <n v="41636.669047629999"/>
    <n v="63.40593736965306"/>
    <n v="36.59406263034694"/>
    <n v="21.361044776156486"/>
    <n v="25.404147850825058"/>
    <n v="20.716234009861804"/>
    <n v="79.283765990138193"/>
    <n v="52.399376619170226"/>
    <n v="70"/>
    <n v="11.089149967203747"/>
    <n v="60"/>
    <n v="54.256395294262028"/>
    <n v="43.405116235409622"/>
    <n v="20.875508246214849"/>
    <n v="90.797918923478122"/>
    <n v="87.293766782678318"/>
    <n v="80"/>
    <n v="94.655246523701422"/>
    <n v="100"/>
    <n v="5.6866106517438175E-2"/>
    <n v="0"/>
    <n v="90.265972974492698"/>
    <n v="90.32283908101013"/>
    <n v="18.064567816202025"/>
    <n v="61.458310830308164"/>
    <n v="61.469684051611651"/>
    <s v="3. Vulnerable (&gt;=60 y &lt;70)"/>
  </r>
  <r>
    <s v="73449"/>
    <x v="2"/>
    <x v="22"/>
    <x v="926"/>
    <s v="Intermedio"/>
    <n v="5"/>
    <s v="G1"/>
    <n v="0"/>
    <n v="1009.474706"/>
    <n v="17889.725700799998"/>
    <n v="45492.17550279"/>
    <n v="21515.10746359"/>
    <n v="1938.45784241"/>
    <n v="35447.996783959999"/>
    <n v="8655.2456745700001"/>
    <n v="24558.454646000002"/>
    <n v="13257.232405930003"/>
    <n v="531.58268741000006"/>
    <n v="1075.7264107600058"/>
    <n v="5250.274977"/>
    <n v="0"/>
    <n v="301006.69367146003"/>
    <n v="41669.14764571"/>
    <s v="NO"/>
    <n v="48.114798727904315"/>
    <n v="80"/>
    <n v="27840.606029999999"/>
    <n v="23453.565306"/>
    <n v="33115.226851959997"/>
    <n v="30969.912073569998"/>
    <n v="18899.200406799999"/>
    <n v="45492.17550279"/>
    <n v="6857.5840751700061"/>
    <n v="45492.17550279"/>
    <n v="41.543848360562414"/>
    <n v="58.456151639437586"/>
    <n v="24.416741310714759"/>
    <n v="28.725296766147249"/>
    <n v="13.843262798398314"/>
    <n v="86.156737201601686"/>
    <n v="53.982355962651326"/>
    <n v="70"/>
    <n v="15.074205617512039"/>
    <n v="40"/>
    <n v="56.667637121437302"/>
    <n v="45.334109697149842"/>
    <n v="0"/>
    <n v="0"/>
    <n v="84.242294441174565"/>
    <n v="80"/>
    <n v="93.521666670198201"/>
    <n v="100"/>
    <n v="0"/>
    <n v="2"/>
    <n v="60"/>
    <n v="62"/>
    <n v="12.4"/>
    <n v="57.334109697149842"/>
    <n v="57.73410969714984"/>
    <s v="2. Riesgo (&gt;=40 y &lt;60)"/>
  </r>
  <r>
    <s v="73461"/>
    <x v="2"/>
    <x v="22"/>
    <x v="927"/>
    <s v="Rural disperso"/>
    <n v="6"/>
    <s v="G3"/>
    <n v="0"/>
    <n v="1053.682542"/>
    <n v="4742.9229272799994"/>
    <n v="7941.1181586799994"/>
    <n v="694.43514930000003"/>
    <n v="32.534202000000001"/>
    <n v="6719.4889161600004"/>
    <n v="2529.30369445"/>
    <n v="1780.6518933000002"/>
    <n v="725.36688330000015"/>
    <n v="0"/>
    <n v="834.88139151999894"/>
    <n v="507.99456300000003"/>
    <n v="0"/>
    <n v="54863.073547680004"/>
    <n v="2861.4211170999997"/>
    <s v="Si"/>
    <n v="56.256271626957492"/>
    <n v="80"/>
    <n v="681.64025400000003"/>
    <n v="726.96935129999997"/>
    <n v="6050.9517571600009"/>
    <n v="5036.8987771500006"/>
    <n v="5796.6054692799989"/>
    <n v="7941.1181586799994"/>
    <n v="1342.8759545199989"/>
    <n v="7941.1181586799994"/>
    <n v="72.994827094268189"/>
    <n v="27.005172905731811"/>
    <n v="37.641310611691971"/>
    <n v="64.601237855558082"/>
    <n v="5.2155683815512388"/>
    <n v="94.784431618448764"/>
    <n v="40.736029654606497"/>
    <n v="50"/>
    <n v="16.910413970508362"/>
    <n v="40"/>
    <n v="55.278168475947737"/>
    <n v="44.222534780758195"/>
    <n v="23.743728373042508"/>
    <n v="100"/>
    <n v="106.65000299410134"/>
    <n v="100"/>
    <n v="83.241430097172952"/>
    <n v="80"/>
    <n v="0"/>
    <n v="0"/>
    <n v="93.333333333333329"/>
    <n v="93.333333333333329"/>
    <n v="18.666666666666668"/>
    <n v="62.889201447424867"/>
    <n v="62.889201447424867"/>
    <s v="3. Vulnerable (&gt;=60 y &lt;70)"/>
  </r>
  <r>
    <s v="73483"/>
    <x v="2"/>
    <x v="22"/>
    <x v="928"/>
    <s v="Rural"/>
    <n v="6"/>
    <s v="G3"/>
    <n v="0"/>
    <n v="1740.7823786099998"/>
    <n v="20820.93206951"/>
    <n v="26643.258472349997"/>
    <n v="3082.3115371700001"/>
    <n v="174.35523234999999"/>
    <n v="24394.456769340002"/>
    <n v="3887.2455536799998"/>
    <n v="5006.9995041299999"/>
    <n v="2535.3677404999999"/>
    <n v="80"/>
    <n v="1831.4403593799943"/>
    <n v="132.0779594"/>
    <n v="0"/>
    <n v="32665.589501999999"/>
    <n v="16727.633223000001"/>
    <s v="Si"/>
    <n v="62.990594439491097"/>
    <n v="80"/>
    <n v="2629.027"/>
    <n v="3256.6667695199999"/>
    <n v="22340.186349340001"/>
    <n v="21313.677017909999"/>
    <n v="22561.714448120001"/>
    <n v="26643.258472349997"/>
    <n v="2043.5183187799944"/>
    <n v="26643.258472349997"/>
    <n v="84.680762570892881"/>
    <n v="15.319237429107119"/>
    <n v="15.934954364573745"/>
    <n v="27.348085398587028"/>
    <n v="51.208729057149959"/>
    <n v="48.791270942850041"/>
    <n v="50.636468775535398"/>
    <n v="70"/>
    <n v="7.6699264127198603"/>
    <n v="80"/>
    <n v="48.291718754108842"/>
    <n v="38.633375003287078"/>
    <n v="17.009405560508903"/>
    <n v="73.982324588417129"/>
    <n v="123.8734622930841"/>
    <n v="70"/>
    <n v="95.405099512697973"/>
    <n v="100"/>
    <n v="0"/>
    <n v="0"/>
    <n v="81.327441529472381"/>
    <n v="81.327441529472381"/>
    <n v="16.265488305894475"/>
    <n v="54.89886330918155"/>
    <n v="54.89886330918155"/>
    <s v="2. Riesgo (&gt;=40 y &lt;60)"/>
  </r>
  <r>
    <s v="73504"/>
    <x v="2"/>
    <x v="22"/>
    <x v="929"/>
    <s v="Rural disperso"/>
    <n v="6"/>
    <s v="G5"/>
    <n v="0"/>
    <n v="1379.8530720000001"/>
    <n v="28304.77392"/>
    <n v="34618.263985999998"/>
    <n v="2579.8032020000001"/>
    <n v="241.82082399999999"/>
    <n v="34872.040416000003"/>
    <n v="7153.5325479999992"/>
    <n v="4223.2181179999998"/>
    <n v="1607.1485619999999"/>
    <n v="11.754697"/>
    <n v="1473.8123159999959"/>
    <n v="911.15297799999996"/>
    <n v="0"/>
    <n v="59238.82562299"/>
    <n v="30442.05065157"/>
    <s v="Si"/>
    <n v="72.327352014798564"/>
    <n v="80"/>
    <n v="2942"/>
    <n v="2821.624026"/>
    <n v="30528.382114"/>
    <n v="28906.156031999999"/>
    <n v="29684.626992000001"/>
    <n v="34618.263985999998"/>
    <n v="2396.7199909999958"/>
    <n v="34618.263985999998"/>
    <n v="85.748456375527056"/>
    <n v="14.251543624472944"/>
    <n v="20.513662127776762"/>
    <n v="32.390893598041409"/>
    <n v="51.388680196515814"/>
    <n v="48.611319803484186"/>
    <n v="38.055068838383875"/>
    <n v="50"/>
    <n v="6.923281860607613"/>
    <n v="80"/>
    <n v="45.050751405199705"/>
    <n v="36.040601124159764"/>
    <n v="7.6726479852014364"/>
    <n v="33.372144116061286"/>
    <n v="95.908362542488092"/>
    <n v="100"/>
    <n v="94.686170803476458"/>
    <n v="100"/>
    <n v="0"/>
    <n v="0"/>
    <n v="77.790714705353764"/>
    <n v="77.790714705353764"/>
    <n v="15.558142941070754"/>
    <n v="51.59874406523052"/>
    <n v="51.59874406523052"/>
    <s v="2. Riesgo (&gt;=40 y &lt;60)"/>
  </r>
  <r>
    <s v="73520"/>
    <x v="2"/>
    <x v="22"/>
    <x v="930"/>
    <s v="Intermedio"/>
    <n v="6"/>
    <s v="G4"/>
    <n v="0"/>
    <n v="1156.641494"/>
    <n v="10202.142639"/>
    <n v="12998.218219"/>
    <n v="801.24226999999996"/>
    <n v="238.74924999999999"/>
    <n v="11334.968515"/>
    <n v="1305.7670429999998"/>
    <n v="2209.1010900000001"/>
    <n v="890.99788400000011"/>
    <n v="64.807736000000006"/>
    <n v="772.68112900000051"/>
    <n v="124.265018"/>
    <n v="0"/>
    <n v="18335.472771580004"/>
    <n v="1921.56469511"/>
    <s v="Si"/>
    <n v="52.326428855251123"/>
    <n v="80"/>
    <n v="1331.9480000000001"/>
    <n v="1039.99152"/>
    <n v="10907.433884"/>
    <n v="10246.951198999999"/>
    <n v="11358.784132999999"/>
    <n v="12998.218219"/>
    <n v="961.75388300000054"/>
    <n v="12998.218219"/>
    <n v="87.387239863356214"/>
    <n v="12.612760136643786"/>
    <n v="11.519811821903414"/>
    <n v="18.700939205662845"/>
    <n v="10.480038988077945"/>
    <n v="89.519961011922049"/>
    <n v="40.333051666730199"/>
    <n v="50"/>
    <n v="7.3991209163896592"/>
    <n v="80"/>
    <n v="50.16673207084574"/>
    <n v="40.133385656676595"/>
    <n v="27.673571144748877"/>
    <n v="100"/>
    <n v="78.080489628724237"/>
    <n v="70"/>
    <n v="93.944655617222168"/>
    <n v="100"/>
    <n v="0"/>
    <n v="0"/>
    <n v="90"/>
    <n v="90"/>
    <n v="18"/>
    <n v="58.133385656676595"/>
    <n v="58.133385656676595"/>
    <s v="2. Riesgo (&gt;=40 y &lt;60)"/>
  </r>
  <r>
    <s v="73547"/>
    <x v="2"/>
    <x v="22"/>
    <x v="931"/>
    <s v="Rural"/>
    <n v="6"/>
    <s v="G1"/>
    <n v="0"/>
    <n v="832.30747499999995"/>
    <n v="4363.4492570000002"/>
    <n v="9611.1649660000003"/>
    <n v="3684.3350599999999"/>
    <n v="394.255988"/>
    <n v="11033.230512"/>
    <n v="5505.2161260000003"/>
    <n v="4918.4324029999998"/>
    <n v="2566.0217169999996"/>
    <n v="68.224305000000001"/>
    <n v="476.82473399999981"/>
    <n v="1735.609021"/>
    <n v="0"/>
    <n v="75441.081774970007"/>
    <n v="6656.6835270000001"/>
    <s v="Si"/>
    <n v="64.243784731863741"/>
    <n v="80"/>
    <n v="2380.152"/>
    <n v="4078.5910479999998"/>
    <n v="6781.9295460000003"/>
    <n v="6535.1006980000002"/>
    <n v="5195.7567319999998"/>
    <n v="9611.1649660000003"/>
    <n v="2280.6580599999998"/>
    <n v="9611.1649660000003"/>
    <n v="54.059593716061073"/>
    <n v="45.940406283938927"/>
    <n v="49.896683659535597"/>
    <n v="58.701406036429539"/>
    <n v="8.8236851465835802"/>
    <n v="91.176314853416415"/>
    <n v="52.171535699765919"/>
    <n v="70"/>
    <n v="23.729257255160508"/>
    <n v="20"/>
    <n v="57.16362543475698"/>
    <n v="45.730900347805587"/>
    <n v="15.756215268136259"/>
    <n v="68.531579666641477"/>
    <n v="171.35842786511111"/>
    <n v="0"/>
    <n v="96.360492300519695"/>
    <n v="100"/>
    <n v="0.2920311178652083"/>
    <n v="0"/>
    <n v="56.177193222213823"/>
    <n v="56.46922434007903"/>
    <n v="11.293844868015807"/>
    <n v="56.966338992248353"/>
    <n v="57.024745215821397"/>
    <s v="2. Riesgo (&gt;=40 y &lt;60)"/>
  </r>
  <r>
    <s v="73555"/>
    <x v="2"/>
    <x v="22"/>
    <x v="932"/>
    <s v="Rural disperso"/>
    <n v="6"/>
    <s v="G4"/>
    <n v="0"/>
    <n v="1905.5639430000001"/>
    <n v="29982.787318999999"/>
    <n v="37669.255425000003"/>
    <n v="3574.058012"/>
    <n v="133.73007000000001"/>
    <n v="36360.628488000002"/>
    <n v="6573.6806899999992"/>
    <n v="5643.8040030000002"/>
    <n v="3186.3586160000004"/>
    <n v="0"/>
    <n v="2560.3140610000046"/>
    <n v="1389.2851270000001"/>
    <n v="0"/>
    <n v="36698.802832000001"/>
    <n v="10219.475442000001"/>
    <s v="Si"/>
    <n v="54.618021392117591"/>
    <n v="80"/>
    <n v="2821.4"/>
    <n v="3707.788082"/>
    <n v="32651.495976999999"/>
    <n v="32313.682665"/>
    <n v="31888.351262"/>
    <n v="37669.255425000003"/>
    <n v="3949.5991880000047"/>
    <n v="37669.255425000003"/>
    <n v="84.653521558158047"/>
    <n v="15.346478441841953"/>
    <n v="18.079117340255802"/>
    <n v="29.349131695825324"/>
    <n v="27.846890506981321"/>
    <n v="72.153109493018675"/>
    <n v="56.457641234640171"/>
    <n v="80"/>
    <n v="10.484940951019619"/>
    <n v="60"/>
    <n v="51.36974392613719"/>
    <n v="41.095795140909757"/>
    <n v="25.381978607882409"/>
    <n v="100"/>
    <n v="131.41660459346426"/>
    <n v="60"/>
    <n v="98.965397137583039"/>
    <n v="100"/>
    <n v="0.12585854057141133"/>
    <n v="0"/>
    <n v="86.666666666666671"/>
    <n v="86.792525207238086"/>
    <n v="17.358505041447618"/>
    <n v="58.429128474243093"/>
    <n v="58.454300182357372"/>
    <s v="2. Riesgo (&gt;=40 y &lt;60)"/>
  </r>
  <r>
    <s v="73563"/>
    <x v="2"/>
    <x v="22"/>
    <x v="933"/>
    <s v="Rural"/>
    <n v="6"/>
    <s v="G2"/>
    <n v="0"/>
    <n v="1095.3498480000001"/>
    <n v="9385.8179099999998"/>
    <n v="12778.898781"/>
    <n v="1747.1924510000001"/>
    <n v="134.233169"/>
    <n v="11283.054120000001"/>
    <n v="1810.608581"/>
    <n v="3008.9975510000004"/>
    <n v="944.36655200000041"/>
    <n v="79.078603000000001"/>
    <n v="248.82787599999938"/>
    <n v="1073.1584680000001"/>
    <n v="0"/>
    <n v="53464.846998150002"/>
    <n v="12475.851998820001"/>
    <s v="NO"/>
    <n v="64.768872401307206"/>
    <n v="80"/>
    <n v="1816.420511"/>
    <n v="1881.42562"/>
    <n v="10465.439906"/>
    <n v="9844.6705010000005"/>
    <n v="10481.167758"/>
    <n v="12778.898781"/>
    <n v="1401.0649469999994"/>
    <n v="12778.898781"/>
    <n v="82.019334667425909"/>
    <n v="17.980665332574091"/>
    <n v="16.047149661283374"/>
    <n v="19.084467396210922"/>
    <n v="23.334681943916703"/>
    <n v="76.665318056083294"/>
    <n v="31.384756417835991"/>
    <n v="40"/>
    <n v="10.963894236983389"/>
    <n v="60"/>
    <n v="42.746090156973665"/>
    <n v="34.196872125578935"/>
    <n v="0"/>
    <n v="0"/>
    <n v="103.57874779580708"/>
    <n v="100"/>
    <n v="94.068386894619678"/>
    <n v="100"/>
    <n v="0"/>
    <n v="0"/>
    <n v="66.666666666666671"/>
    <n v="66.666666666666671"/>
    <n v="13.333333333333336"/>
    <n v="47.53020545891227"/>
    <n v="47.53020545891227"/>
    <s v="2. Riesgo (&gt;=40 y &lt;60)"/>
  </r>
  <r>
    <s v="73585"/>
    <x v="2"/>
    <x v="22"/>
    <x v="934"/>
    <s v="Intermedio"/>
    <n v="6"/>
    <s v="G2"/>
    <n v="0"/>
    <n v="1395.9458749999999"/>
    <n v="22070.921734580003"/>
    <n v="32586.69679953"/>
    <n v="7042.0950213800006"/>
    <n v="218.58858462000001"/>
    <n v="25811.336547709998"/>
    <n v="1719.09925185"/>
    <n v="8718.4993610000001"/>
    <n v="3929.62920605"/>
    <n v="129.11470199999999"/>
    <n v="2286.4609738700019"/>
    <n v="2627.5839883099998"/>
    <n v="0"/>
    <n v="167530.54689013"/>
    <n v="24971.049420310002"/>
    <s v="Si"/>
    <n v="57.743172787855585"/>
    <n v="80"/>
    <n v="5691.2464685900004"/>
    <n v="7260.6836059999996"/>
    <n v="25511.365670709998"/>
    <n v="23620.71621834"/>
    <n v="23466.867609580004"/>
    <n v="32586.69679953"/>
    <n v="5043.1596641800015"/>
    <n v="32586.69679953"/>
    <n v="72.013643340243277"/>
    <n v="27.986356659756723"/>
    <n v="6.6602488742587793"/>
    <n v="7.9208647750143024"/>
    <n v="14.905370921212675"/>
    <n v="85.094629078787321"/>
    <n v="45.072311682767349"/>
    <n v="70"/>
    <n v="15.476130321538879"/>
    <n v="40"/>
    <n v="46.200370102711666"/>
    <n v="36.960296082169336"/>
    <n v="22.256827212144415"/>
    <n v="96.805958871376248"/>
    <n v="127.57633404337216"/>
    <n v="70"/>
    <n v="92.588991601728793"/>
    <n v="100"/>
    <n v="4.0439408799856968E-2"/>
    <n v="0"/>
    <n v="88.935319623792068"/>
    <n v="88.975759032591924"/>
    <n v="17.795151806518387"/>
    <n v="54.74736000692775"/>
    <n v="54.755447888687726"/>
    <s v="2. Riesgo (&gt;=40 y &lt;60)"/>
  </r>
  <r>
    <s v="73616"/>
    <x v="2"/>
    <x v="22"/>
    <x v="935"/>
    <s v="Rural disperso"/>
    <n v="6"/>
    <s v="G5"/>
    <n v="0"/>
    <n v="2256.4533059999999"/>
    <n v="24586.866094000001"/>
    <n v="30031.394991000001"/>
    <n v="1424.4190640000002"/>
    <n v="464.60682300000002"/>
    <n v="26723.463238"/>
    <n v="4523.4974970000003"/>
    <n v="4145.4791930000001"/>
    <n v="1797.203332"/>
    <n v="45.440241999999998"/>
    <n v="2944.9864290000041"/>
    <n v="5371.5565800000004"/>
    <n v="0"/>
    <s v="N.D."/>
    <s v="N.D"/>
    <s v="Si"/>
    <n v="56.268961244222837"/>
    <n v="80"/>
    <n v="1703.4239809999999"/>
    <n v="1724.704375"/>
    <n v="24738.132700999999"/>
    <n v="23265.744288000002"/>
    <n v="26843.3194"/>
    <n v="30031.394991000001"/>
    <n v="8361.9832510000051"/>
    <n v="30031.394991000001"/>
    <n v="89.3841908044717"/>
    <n v="10.6158091955283"/>
    <n v="16.927063145646919"/>
    <n v="26.727685084350149"/>
    <s v="N.D."/>
    <n v="0"/>
    <n v="43.353331384095064"/>
    <n v="50"/>
    <n v="27.844138620620111"/>
    <n v="20"/>
    <n v="21.468698855975692"/>
    <n v="17.174959084780554"/>
    <n v="23.731038755777163"/>
    <n v="100"/>
    <n v="101.24927171610601"/>
    <n v="100"/>
    <n v="94.048102050400615"/>
    <n v="100"/>
    <n v="0"/>
    <n v="0"/>
    <n v="100"/>
    <n v="100"/>
    <n v="20"/>
    <n v="37.174959084780554"/>
    <n v="37.174959084780554"/>
    <s v="1. Deterioro (&lt;40)"/>
  </r>
  <r>
    <s v="73622"/>
    <x v="2"/>
    <x v="22"/>
    <x v="936"/>
    <s v="Rural disperso"/>
    <n v="6"/>
    <s v="G3"/>
    <n v="0"/>
    <n v="960.83826399999998"/>
    <n v="5864.744017"/>
    <n v="9028.6873930000002"/>
    <n v="610.28825600000005"/>
    <n v="9.5979650000000003"/>
    <n v="7040.7025099999992"/>
    <n v="1523.720444"/>
    <n v="1580.7244850000002"/>
    <n v="510.3190810000001"/>
    <n v="0"/>
    <n v="917.5794790000009"/>
    <n v="56.581594000000003"/>
    <n v="0"/>
    <n v="15180.430366000001"/>
    <n v="4100.9674349999996"/>
    <s v="Si"/>
    <n v="54.997523893276764"/>
    <n v="80"/>
    <n v="549.70387100000005"/>
    <n v="619.88622099999998"/>
    <n v="7040.7025100000001"/>
    <n v="5706.1824829999996"/>
    <n v="6825.582281"/>
    <n v="9028.6873930000002"/>
    <n v="974.1610730000009"/>
    <n v="9028.6873930000002"/>
    <n v="75.598832741644344"/>
    <n v="24.401167258355656"/>
    <n v="21.641596727540193"/>
    <n v="37.142010069533242"/>
    <n v="27.014829857426452"/>
    <n v="72.985170142573551"/>
    <n v="32.283872733204362"/>
    <n v="40"/>
    <n v="10.789620136314324"/>
    <n v="60"/>
    <n v="46.905669494092493"/>
    <n v="37.524535595273996"/>
    <n v="25.002476106723236"/>
    <n v="100"/>
    <n v="112.76730139671874"/>
    <n v="80"/>
    <n v="81.045641040726196"/>
    <n v="80"/>
    <n v="0"/>
    <n v="0"/>
    <n v="86.666666666666671"/>
    <n v="86.666666666666671"/>
    <n v="17.333333333333336"/>
    <n v="54.857868928607331"/>
    <n v="54.857868928607331"/>
    <s v="2. Riesgo (&gt;=40 y &lt;60)"/>
  </r>
  <r>
    <s v="73624"/>
    <x v="2"/>
    <x v="22"/>
    <x v="937"/>
    <s v="Rural"/>
    <n v="6"/>
    <s v="G4"/>
    <n v="0"/>
    <n v="1748.479454"/>
    <n v="25197.730460999999"/>
    <n v="32673.304081999999"/>
    <n v="2509.5690119999999"/>
    <n v="176.18936199999999"/>
    <n v="28963.856949000001"/>
    <n v="4455.1086030000006"/>
    <n v="4463.3709779999999"/>
    <n v="1613.2047859999998"/>
    <n v="26.358044"/>
    <n v="2529.470441999998"/>
    <n v="165.04986700000001"/>
    <n v="0"/>
    <n v="33815.397355000001"/>
    <n v="18546.823021"/>
    <s v="Si"/>
    <n v="69.58436495930664"/>
    <n v="80"/>
    <n v="2518.8000000000002"/>
    <n v="2685.758374"/>
    <n v="27293.667448"/>
    <n v="25387.322043"/>
    <n v="26946.209914999999"/>
    <n v="32673.304081999999"/>
    <n v="2720.8783529999982"/>
    <n v="32673.304081999999"/>
    <n v="82.471640601064578"/>
    <n v="17.528359398935422"/>
    <n v="15.381613750007892"/>
    <n v="24.970080073439679"/>
    <n v="54.847272165079659"/>
    <n v="45.152727834920341"/>
    <n v="36.143192980182519"/>
    <n v="50"/>
    <n v="8.3275274094454161"/>
    <n v="80"/>
    <n v="43.53023346145909"/>
    <n v="34.824186769167277"/>
    <n v="10.41563504069336"/>
    <n v="45.302752623179423"/>
    <n v="106.62848872478958"/>
    <n v="100"/>
    <n v="93.015429646338376"/>
    <n v="100"/>
    <n v="0"/>
    <n v="0"/>
    <n v="81.767584207726472"/>
    <n v="81.767584207726472"/>
    <n v="16.353516841545297"/>
    <n v="51.17770361071257"/>
    <n v="51.17770361071257"/>
    <s v="2. Riesgo (&gt;=40 y &lt;60)"/>
  </r>
  <r>
    <s v="73671"/>
    <x v="2"/>
    <x v="22"/>
    <x v="938"/>
    <s v="Intermedio"/>
    <n v="6"/>
    <s v="G1"/>
    <n v="0"/>
    <n v="1587.1519089999999"/>
    <n v="12385.674449"/>
    <n v="21606.008560000002"/>
    <n v="6133.1777730000003"/>
    <n v="1006.907563"/>
    <n v="14724.688686000001"/>
    <n v="2734.6318110000002"/>
    <n v="8775.7860490000003"/>
    <n v="4231.7354240000004"/>
    <n v="53.439790000000002"/>
    <n v="2337.2692490000009"/>
    <n v="1679.5215920000001"/>
    <n v="0"/>
    <n v="43081.854812580001"/>
    <n v="13742.5353725"/>
    <s v="Si"/>
    <n v="57.588753224084847"/>
    <n v="80"/>
    <n v="4219"/>
    <n v="7140.0853360000001"/>
    <n v="14724.688686"/>
    <n v="13484.221145"/>
    <n v="13972.826358"/>
    <n v="21606.008560000002"/>
    <n v="4070.2306310000008"/>
    <n v="21606.008560000002"/>
    <n v="64.671021115248507"/>
    <n v="35.328978884751493"/>
    <n v="18.571746196576942"/>
    <n v="21.848899252093616"/>
    <n v="31.898662284352596"/>
    <n v="68.101337715647404"/>
    <n v="48.220585601926864"/>
    <n v="70"/>
    <n v="18.838419968671904"/>
    <n v="40"/>
    <n v="47.055843170498505"/>
    <n v="37.644674536398803"/>
    <n v="22.411246775915153"/>
    <n v="97.477605993261108"/>
    <n v="169.23643839772458"/>
    <n v="0"/>
    <n v="91.575594109643774"/>
    <n v="100"/>
    <n v="9.5558807265367474E-2"/>
    <n v="0"/>
    <n v="65.825868664420369"/>
    <n v="65.921427471685732"/>
    <n v="13.184285494337146"/>
    <n v="50.809848269282881"/>
    <n v="50.828960030735949"/>
    <s v="2. Riesgo (&gt;=40 y &lt;60)"/>
  </r>
  <r>
    <s v="73675"/>
    <x v="2"/>
    <x v="22"/>
    <x v="939"/>
    <s v="Rural disperso"/>
    <n v="6"/>
    <s v="G4"/>
    <n v="0"/>
    <n v="1492.3375559999999"/>
    <n v="13983.692722"/>
    <n v="17934.233722949997"/>
    <n v="1448.7237088299999"/>
    <n v="70.916938000000002"/>
    <n v="15991.831063720001"/>
    <n v="2393.8012964300001"/>
    <n v="3011.9782028299996"/>
    <n v="1216.2098130899997"/>
    <n v="25.960205999999999"/>
    <n v="788.35238748999473"/>
    <n v="801.27660671000001"/>
    <n v="0"/>
    <n v="30229.10136818"/>
    <n v="7014.5605576199996"/>
    <s v="Si"/>
    <n v="62.069548679444715"/>
    <n v="80"/>
    <n v="1398.19"/>
    <n v="1519.6406468300002"/>
    <n v="15350.112945719999"/>
    <n v="14697.103839419999"/>
    <n v="15476.030278"/>
    <n v="17934.233722949997"/>
    <n v="1615.5892001999946"/>
    <n v="17934.233722949997"/>
    <n v="86.293234029819217"/>
    <n v="13.706765970180783"/>
    <n v="14.968900602387659"/>
    <n v="24.30009313247692"/>
    <n v="23.204661204397304"/>
    <n v="76.795338795602703"/>
    <n v="40.379104070118139"/>
    <n v="50"/>
    <n v="9.0084094205405894"/>
    <n v="80"/>
    <n v="48.960439579652082"/>
    <n v="39.168351663721666"/>
    <n v="17.930451320555285"/>
    <n v="77.988408524633059"/>
    <n v="108.6862763165235"/>
    <n v="100"/>
    <n v="95.745900316114117"/>
    <n v="100"/>
    <n v="0"/>
    <n v="0"/>
    <n v="92.662802841544362"/>
    <n v="92.662802841544362"/>
    <n v="18.532560568308874"/>
    <n v="57.700912232030539"/>
    <n v="57.700912232030539"/>
    <s v="2. Riesgo (&gt;=40 y &lt;60)"/>
  </r>
  <r>
    <s v="73678"/>
    <x v="2"/>
    <x v="22"/>
    <x v="94"/>
    <s v="Rural disperso"/>
    <n v="6"/>
    <s v="G3"/>
    <n v="0"/>
    <n v="1506.2166070000001"/>
    <n v="12440.717151000001"/>
    <n v="18019.637868999998"/>
    <n v="2151.2610709999999"/>
    <n v="338.80323600000003"/>
    <n v="15034.775212"/>
    <n v="3386.0932720000001"/>
    <n v="4009.7137739999998"/>
    <n v="1162.5681699999996"/>
    <n v="208.50550799999999"/>
    <n v="137.71705299999667"/>
    <n v="1408.4033420000001"/>
    <n v="0"/>
    <n v="28261.92363193"/>
    <n v="14156.105220559999"/>
    <s v="NO"/>
    <n v="73.877709768614068"/>
    <n v="80"/>
    <n v="3209.0230000000001"/>
    <n v="2490.0643070000001"/>
    <n v="15034.775212"/>
    <n v="13310.154654"/>
    <n v="13946.933758000001"/>
    <n v="18019.637868999998"/>
    <n v="1754.6259029999967"/>
    <n v="18019.637868999998"/>
    <n v="77.398524095723062"/>
    <n v="22.601475904276938"/>
    <n v="22.521741923333785"/>
    <n v="38.652543794765101"/>
    <n v="50.088965651887165"/>
    <n v="49.911034348112835"/>
    <n v="28.993794458307377"/>
    <n v="40"/>
    <n v="9.7372983616866087"/>
    <n v="80"/>
    <n v="46.233010809430972"/>
    <n v="36.986408647544778"/>
    <n v="0"/>
    <n v="0"/>
    <n v="77.595713929130454"/>
    <n v="70"/>
    <n v="88.529123091754016"/>
    <n v="80"/>
    <n v="0"/>
    <n v="0"/>
    <n v="50"/>
    <n v="50"/>
    <n v="10"/>
    <n v="46.986408647544778"/>
    <n v="46.986408647544778"/>
    <s v="2. Riesgo (&gt;=40 y &lt;60)"/>
  </r>
  <r>
    <s v="73686"/>
    <x v="2"/>
    <x v="22"/>
    <x v="940"/>
    <s v="Rural"/>
    <n v="6"/>
    <s v="G3"/>
    <n v="0"/>
    <n v="758.51238599999999"/>
    <n v="5856.8774530000001"/>
    <n v="8446.5829979999999"/>
    <n v="777.95741500000008"/>
    <n v="158.53195299999999"/>
    <n v="6593.9451600000002"/>
    <n v="549.409492"/>
    <n v="1746.5585550000001"/>
    <n v="657.56709799999999"/>
    <n v="0"/>
    <n v="763.64638099999956"/>
    <n v="163.308357"/>
    <n v="0"/>
    <n v="24190.00020626"/>
    <n v="3740.2985243499998"/>
    <s v="Si"/>
    <n v="67.327605223559885"/>
    <n v="80"/>
    <n v="1238.2"/>
    <n v="936.48936800000001"/>
    <n v="6593.9451600000002"/>
    <n v="5781.2905499999997"/>
    <n v="6615.3898390000004"/>
    <n v="8446.5829979999999"/>
    <n v="926.95473799999957"/>
    <n v="8446.5829979999999"/>
    <n v="78.32030823075327"/>
    <n v="21.67969176924673"/>
    <n v="8.3320300467891677"/>
    <n v="14.299700146601488"/>
    <n v="15.462168220164248"/>
    <n v="84.537831779835756"/>
    <n v="37.64930160042644"/>
    <n v="50"/>
    <n v="10.974316338565382"/>
    <n v="60"/>
    <n v="46.103444739136798"/>
    <n v="36.882755791309442"/>
    <n v="12.672394776440115"/>
    <n v="55.118517829914353"/>
    <n v="75.633126150864157"/>
    <n v="70"/>
    <n v="87.675745092183917"/>
    <n v="80"/>
    <n v="0"/>
    <n v="0"/>
    <n v="68.372839276638118"/>
    <n v="68.372839276638118"/>
    <n v="13.674567855327624"/>
    <n v="50.557323646637066"/>
    <n v="50.557323646637066"/>
    <s v="2. Riesgo (&gt;=40 y &lt;60)"/>
  </r>
  <r>
    <s v="73770"/>
    <x v="2"/>
    <x v="22"/>
    <x v="388"/>
    <s v="Rural"/>
    <n v="6"/>
    <s v="G2"/>
    <n v="0"/>
    <n v="1174.4271699999999"/>
    <n v="5443.1081871899996"/>
    <n v="8929.1258557399997"/>
    <n v="1304.7653152799999"/>
    <n v="137.88794665"/>
    <n v="7093.9521528500009"/>
    <n v="2520.4357572499998"/>
    <n v="3318.43944293"/>
    <n v="1651.32743729"/>
    <n v="0"/>
    <n v="168.06169724999927"/>
    <n v="1372.3228354800001"/>
    <n v="630"/>
    <n v="15220.524563540001"/>
    <n v="5924.51564667"/>
    <s v="NO"/>
    <n v="52.268802490090842"/>
    <n v="80"/>
    <n v="1430.217768"/>
    <n v="1442.6532619299999"/>
    <n v="7093.9521528499999"/>
    <n v="5848.2732363900013"/>
    <n v="6617.5353571899996"/>
    <n v="8929.1258557399997"/>
    <n v="1540.3845327299994"/>
    <n v="9559.1258557399997"/>
    <n v="74.111793966214307"/>
    <n v="25.888206033785693"/>
    <n v="35.529359416914204"/>
    <n v="42.2541644910496"/>
    <n v="38.924516838676361"/>
    <n v="61.075483161323639"/>
    <n v="49.762168805225159"/>
    <n v="70"/>
    <n v="16.114282372430942"/>
    <n v="40"/>
    <n v="47.843570737231786"/>
    <n v="38.274856589785429"/>
    <n v="0"/>
    <n v="0"/>
    <n v="100.869482550716"/>
    <n v="100"/>
    <n v="82.440268983777315"/>
    <n v="80"/>
    <n v="0"/>
    <n v="0"/>
    <n v="60"/>
    <n v="60"/>
    <n v="12"/>
    <n v="50.274856589785429"/>
    <n v="50.274856589785429"/>
    <s v="2. Riesgo (&gt;=40 y &lt;60)"/>
  </r>
  <r>
    <s v="73854"/>
    <x v="2"/>
    <x v="22"/>
    <x v="941"/>
    <s v="Rural"/>
    <n v="6"/>
    <s v="G4"/>
    <n v="0"/>
    <n v="1534.5067260000001"/>
    <n v="6607.4160467000002"/>
    <n v="9881.6005964100004"/>
    <n v="534.08052598999996"/>
    <n v="68.763925020000002"/>
    <n v="7493.9799850799991"/>
    <n v="2126.22796539"/>
    <n v="2140.3616970100002"/>
    <n v="696.02150284000027"/>
    <n v="0"/>
    <n v="943.28041716000189"/>
    <n v="817.16193279999993"/>
    <n v="0"/>
    <n v="19159.667880000001"/>
    <n v="10184.316081999999"/>
    <s v="Si"/>
    <n v="58.872850926885135"/>
    <n v="80"/>
    <n v="576.2518"/>
    <n v="602.84445100999994"/>
    <n v="7493.9799850800009"/>
    <n v="5797.5904366800005"/>
    <n v="8141.9227726999998"/>
    <n v="9881.6005964100004"/>
    <n v="1760.4423499600018"/>
    <n v="9881.6005964100004"/>
    <n v="82.394776972244472"/>
    <n v="17.605223027755528"/>
    <n v="28.372479905513149"/>
    <n v="46.059087598813107"/>
    <n v="53.154971922195962"/>
    <n v="46.845028077804038"/>
    <n v="32.518873039650941"/>
    <n v="40"/>
    <n v="17.815356255135157"/>
    <n v="40"/>
    <n v="38.101867740874539"/>
    <n v="30.481494192699632"/>
    <n v="21.127149073114865"/>
    <n v="91.892429444094915"/>
    <n v="104.61476233306342"/>
    <n v="100"/>
    <n v="77.363302920779134"/>
    <n v="70"/>
    <n v="0"/>
    <n v="0"/>
    <n v="87.297476481364967"/>
    <n v="87.297476481364967"/>
    <n v="17.459495296272994"/>
    <n v="47.940989488972626"/>
    <n v="47.940989488972626"/>
    <s v="2. Riesgo (&gt;=40 y &lt;60)"/>
  </r>
  <r>
    <s v="73861"/>
    <x v="2"/>
    <x v="22"/>
    <x v="942"/>
    <s v="Intermedio"/>
    <n v="6"/>
    <s v="G2"/>
    <n v="0"/>
    <n v="1632.3104390000001"/>
    <n v="11915.560135"/>
    <n v="17970.221637999999"/>
    <n v="3710.6736810000002"/>
    <n v="271.78405199999997"/>
    <n v="15727.463194"/>
    <n v="4102.7955380000003"/>
    <n v="5634.1069020000004"/>
    <n v="2730.2104640000002"/>
    <n v="24.905131000000001"/>
    <n v="449.18399499999941"/>
    <n v="2356.3030560000002"/>
    <n v="0"/>
    <n v="45502.427145000001"/>
    <n v="18470.869025"/>
    <s v="Si"/>
    <n v="60.116560768199605"/>
    <n v="80"/>
    <n v="3794.92553"/>
    <n v="3982.4577330000002"/>
    <n v="14617.141205"/>
    <n v="13544.950256"/>
    <n v="13547.870574"/>
    <n v="17970.221637999999"/>
    <n v="2830.3921819999996"/>
    <n v="17970.221637999999"/>
    <n v="75.39067044866907"/>
    <n v="24.60932955133093"/>
    <n v="26.086823331846741"/>
    <n v="31.024396223368154"/>
    <n v="40.59315114365203"/>
    <n v="59.40684885634797"/>
    <n v="48.458620176887806"/>
    <n v="70"/>
    <n v="15.750457835282486"/>
    <n v="40"/>
    <n v="45.008114926209416"/>
    <n v="36.006491940967535"/>
    <n v="19.883439231800395"/>
    <n v="86.482919696878142"/>
    <n v="104.94165699741676"/>
    <n v="100"/>
    <n v="92.6648382610326"/>
    <n v="100"/>
    <n v="0"/>
    <n v="0"/>
    <n v="95.494306565626047"/>
    <n v="95.494306565626047"/>
    <n v="19.098861313125209"/>
    <n v="55.105353254092748"/>
    <n v="55.105353254092748"/>
    <s v="2. Riesgo (&gt;=40 y &lt;60)"/>
  </r>
  <r>
    <s v="73870"/>
    <x v="2"/>
    <x v="22"/>
    <x v="943"/>
    <s v="Rural"/>
    <n v="6"/>
    <s v="G4"/>
    <n v="0"/>
    <n v="908.42461500000002"/>
    <n v="8540.673213"/>
    <n v="13734.761564"/>
    <n v="889.75478599999997"/>
    <n v="222.85471200000001"/>
    <n v="11009.256891000001"/>
    <n v="2326.8856930000002"/>
    <n v="2021.0341130000002"/>
    <n v="682.6548400100005"/>
    <n v="48.290177999999997"/>
    <n v="2542.5788220100003"/>
    <n v="698.05742699999996"/>
    <n v="0"/>
    <n v="26344.096215759997"/>
    <n v="9129.5989439799996"/>
    <s v="Si"/>
    <n v="62.461283272953239"/>
    <n v="80"/>
    <n v="889.5"/>
    <n v="1112.609498"/>
    <n v="9853.8034690000004"/>
    <n v="8373.6296760000005"/>
    <n v="9449.0978279999999"/>
    <n v="13734.761564"/>
    <n v="3288.9264270100002"/>
    <n v="13734.761564"/>
    <n v="68.796955695007512"/>
    <n v="31.203044304992488"/>
    <n v="21.13571984047547"/>
    <n v="34.311134410470395"/>
    <n v="34.655198907595626"/>
    <n v="65.344801092404367"/>
    <n v="33.777502102459586"/>
    <n v="40"/>
    <n v="23.946003079009113"/>
    <n v="20"/>
    <n v="38.171795961573451"/>
    <n v="30.537436769258761"/>
    <n v="17.538716727046761"/>
    <n v="76.284560865385885"/>
    <n v="125.08257425519955"/>
    <n v="70"/>
    <n v="84.978655220224184"/>
    <n v="80"/>
    <n v="0"/>
    <n v="0"/>
    <n v="75.428186955128623"/>
    <n v="75.428186955128623"/>
    <n v="15.085637391025726"/>
    <n v="45.623074160284489"/>
    <n v="45.623074160284489"/>
    <s v="2. Riesgo (&gt;=40 y &lt;60)"/>
  </r>
  <r>
    <s v="73873"/>
    <x v="2"/>
    <x v="22"/>
    <x v="394"/>
    <s v="Rural"/>
    <n v="6"/>
    <s v="G4"/>
    <n v="0"/>
    <n v="977.58465100000001"/>
    <n v="6970.0216419999997"/>
    <n v="8797.071711999999"/>
    <n v="437.93036600000005"/>
    <n v="176.336277"/>
    <n v="7278.8739479999995"/>
    <n v="621.30633599999999"/>
    <n v="1602.5466270000002"/>
    <n v="485.41260100000022"/>
    <n v="0"/>
    <n v="428.16997899999842"/>
    <n v="662.83008700000005"/>
    <n v="0"/>
    <n v="19729.830991999999"/>
    <n v="10361.500603"/>
    <s v="Si"/>
    <n v="56.041818313768708"/>
    <n v="80"/>
    <n v="576.154"/>
    <n v="614.26664300000004"/>
    <n v="7251.767707"/>
    <n v="7048.6658209999996"/>
    <n v="7947.6062929999998"/>
    <n v="8797.071711999999"/>
    <n v="1091.0000659999985"/>
    <n v="8797.071711999999"/>
    <n v="90.343770668127533"/>
    <n v="9.656229331872467"/>
    <n v="8.535747980231406"/>
    <n v="13.856693713490881"/>
    <n v="52.516925295514973"/>
    <n v="47.483074704485027"/>
    <n v="30.290076608173482"/>
    <n v="40"/>
    <n v="12.401854863951785"/>
    <n v="60"/>
    <n v="34.19919954996967"/>
    <n v="27.359359639975736"/>
    <n v="23.958181686231292"/>
    <n v="100"/>
    <n v="106.61500970226712"/>
    <n v="100"/>
    <n v="97.199277552644858"/>
    <n v="100"/>
    <n v="0"/>
    <n v="0"/>
    <n v="100"/>
    <n v="100"/>
    <n v="20"/>
    <n v="47.359359639975736"/>
    <n v="47.359359639975736"/>
    <s v="2. Riesgo (&gt;=40 y &lt;60)"/>
  </r>
  <r>
    <s v="76001"/>
    <x v="2"/>
    <x v="23"/>
    <x v="944"/>
    <s v="Ciudades y aglomeraciones"/>
    <s v="ESP"/>
    <s v="C"/>
    <n v="1"/>
    <n v="3503.6365500000002"/>
    <n v="1499963.383719"/>
    <n v="3460630.0383323999"/>
    <n v="1595029.604335"/>
    <n v="160013.1432244"/>
    <n v="2619999.4342340003"/>
    <n v="419863.03486999997"/>
    <n v="1801076.0892604"/>
    <n v="1081154.4929235601"/>
    <n v="26902.596329"/>
    <n v="121327.43884155992"/>
    <n v="313714.57144999999"/>
    <n v="85892.951570999998"/>
    <n v="13804610.073842"/>
    <n v="4359636.260586"/>
    <s v="NO"/>
    <n v="35.550744990318556"/>
    <n v="50"/>
    <n v="1756207.433"/>
    <n v="1747548.7850293999"/>
    <n v="2619381.0031539998"/>
    <n v="2298174.7567650001"/>
    <n v="1503467.020269"/>
    <n v="3460630.0383323999"/>
    <n v="461944.60662055993"/>
    <n v="3546522.9899033997"/>
    <n v="43.444893086389754"/>
    <n v="56.555106913610246"/>
    <n v="16.02531013495252"/>
    <n v="66.374931494460242"/>
    <n v="31.581017046232709"/>
    <n v="68.418982953767284"/>
    <n v="60.028251963942793"/>
    <n v="80"/>
    <n v="13.025281604988056"/>
    <n v="60"/>
    <n v="66.269804272367551"/>
    <n v="53.015843417894047"/>
    <n v="0"/>
    <n v="0"/>
    <n v="99.506968948661779"/>
    <n v="100"/>
    <n v="87.737322443652332"/>
    <n v="80"/>
    <n v="0"/>
    <n v="0"/>
    <n v="60"/>
    <n v="60"/>
    <n v="12"/>
    <n v="65.015843417894047"/>
    <n v="65.015843417894047"/>
    <s v="3. Vulnerable (&gt;=60 y &lt;70)"/>
  </r>
  <r>
    <s v="76020"/>
    <x v="2"/>
    <x v="23"/>
    <x v="945"/>
    <s v="Intermedio"/>
    <n v="6"/>
    <s v="G2"/>
    <n v="0"/>
    <n v="1582.1289389999999"/>
    <n v="11273.56143553"/>
    <n v="17956.105279719999"/>
    <n v="3320.5481510899999"/>
    <n v="65.255170190000001"/>
    <n v="14005.208674"/>
    <n v="1712.8599610000001"/>
    <n v="5009.8482355799997"/>
    <n v="2182.8182680399996"/>
    <n v="99.862174999999993"/>
    <n v="1123.8666381799994"/>
    <n v="646.1594477000001"/>
    <n v="0"/>
    <n v="37917.033978370004"/>
    <n v="6117.3439463100003"/>
    <s v="Si"/>
    <n v="55.817516456653834"/>
    <n v="80"/>
    <n v="2374.9179429999999"/>
    <n v="3385.8033212800001"/>
    <n v="14005.208674"/>
    <n v="13753.808983000001"/>
    <n v="12855.690374530001"/>
    <n v="17956.105279719999"/>
    <n v="1869.8882608799995"/>
    <n v="17956.105279719999"/>
    <n v="71.595093558787966"/>
    <n v="28.404906441212034"/>
    <n v="12.230163797415193"/>
    <n v="14.545023083147509"/>
    <n v="16.133498073187042"/>
    <n v="83.866501926812958"/>
    <n v="43.570546759033519"/>
    <n v="50"/>
    <n v="10.413662828051528"/>
    <n v="60"/>
    <n v="47.363286290234505"/>
    <n v="37.890629032187604"/>
    <n v="24.182483543346166"/>
    <n v="100"/>
    <n v="142.56506551140239"/>
    <n v="50"/>
    <n v="98.204955764302809"/>
    <n v="100"/>
    <n v="1.7302102275923437E-3"/>
    <n v="0"/>
    <n v="83.333333333333329"/>
    <n v="83.335063543560921"/>
    <n v="16.667012708712186"/>
    <n v="54.557295698854276"/>
    <n v="54.55764174089979"/>
    <s v="2. Riesgo (&gt;=40 y &lt;60)"/>
  </r>
  <r>
    <s v="76036"/>
    <x v="2"/>
    <x v="23"/>
    <x v="946"/>
    <s v="Intermedio"/>
    <n v="6"/>
    <s v="G1"/>
    <n v="0"/>
    <n v="1135.6777782500001"/>
    <n v="11470.37244393"/>
    <n v="21054.500593230005"/>
    <n v="6488.2435386600009"/>
    <n v="634.26842863000002"/>
    <n v="16395.651759020002"/>
    <n v="2793.44872592"/>
    <n v="8360.6134408700018"/>
    <n v="3721.211558760001"/>
    <n v="249.93549400000001"/>
    <n v="768.91023910000149"/>
    <n v="1808.1724282499999"/>
    <n v="0"/>
    <n v="47780.58167154"/>
    <n v="10193.848177459999"/>
    <s v="Si"/>
    <n v="59.985770667573433"/>
    <n v="80"/>
    <n v="7722.76"/>
    <n v="5483.1191798100008"/>
    <n v="15646.18847202"/>
    <n v="15049.81481102"/>
    <n v="12606.05022218"/>
    <n v="21054.500593230005"/>
    <n v="2827.0181613500017"/>
    <n v="21054.500593230005"/>
    <n v="59.873423101915925"/>
    <n v="40.126576898084075"/>
    <n v="17.037741268096863"/>
    <n v="20.044205241104287"/>
    <n v="21.334709249744979"/>
    <n v="78.665290750255025"/>
    <n v="44.508834011739374"/>
    <n v="50"/>
    <n v="13.427144229006403"/>
    <n v="60"/>
    <n v="49.76721457788868"/>
    <n v="39.813771662310948"/>
    <n v="20.014229332426567"/>
    <n v="87.051790586754663"/>
    <n v="70.999476609528202"/>
    <n v="70"/>
    <n v="96.188377367008641"/>
    <n v="100"/>
    <n v="0"/>
    <n v="0"/>
    <n v="85.683930195584892"/>
    <n v="85.683930195584892"/>
    <n v="17.136786039116981"/>
    <n v="56.950557701427925"/>
    <n v="56.950557701427925"/>
    <s v="2. Riesgo (&gt;=40 y &lt;60)"/>
  </r>
  <r>
    <s v="76041"/>
    <x v="2"/>
    <x v="23"/>
    <x v="947"/>
    <s v="Intermedio"/>
    <n v="6"/>
    <s v="G2"/>
    <n v="0"/>
    <n v="1158.6263060000001"/>
    <n v="13834.69778258"/>
    <n v="21455.628237879999"/>
    <n v="4255.5419660099997"/>
    <n v="117.78822176"/>
    <n v="21257.55318961"/>
    <n v="5891.3806009700002"/>
    <n v="5550.4487477699995"/>
    <n v="2064.5657338899996"/>
    <n v="0"/>
    <n v="1140.3636393899978"/>
    <n v="1940.25445283"/>
    <n v="0"/>
    <n v="49545.621219349996"/>
    <n v="16839.361869839999"/>
    <s v="Si"/>
    <n v="69.431600428032624"/>
    <n v="80"/>
    <n v="3411.0630000000001"/>
    <n v="4180.12938777"/>
    <n v="16829.381584610001"/>
    <n v="16533.795980610001"/>
    <n v="14993.324088580001"/>
    <n v="21455.628237879999"/>
    <n v="3080.6180922199978"/>
    <n v="21455.628237879999"/>
    <n v="69.880610916389884"/>
    <n v="30.119389083610116"/>
    <n v="27.71429311934882"/>
    <n v="32.959904693937112"/>
    <n v="33.987588520261404"/>
    <n v="66.012411479738603"/>
    <n v="37.196375062817744"/>
    <n v="50"/>
    <n v="14.358088507430205"/>
    <n v="60"/>
    <n v="47.818341051457168"/>
    <n v="38.254672841165736"/>
    <n v="10.568399571967376"/>
    <n v="45.967201189480377"/>
    <n v="122.54623816006917"/>
    <n v="70"/>
    <n v="98.243633596909433"/>
    <n v="100"/>
    <n v="0"/>
    <n v="0"/>
    <n v="71.989067063160121"/>
    <n v="71.989067063160121"/>
    <n v="14.397813412632026"/>
    <n v="52.652486253797761"/>
    <n v="52.652486253797761"/>
    <s v="2. Riesgo (&gt;=40 y &lt;60)"/>
  </r>
  <r>
    <s v="76054"/>
    <x v="2"/>
    <x v="23"/>
    <x v="14"/>
    <s v="Intermedio"/>
    <n v="6"/>
    <s v="G3"/>
    <n v="0"/>
    <n v="1138.0125310000001"/>
    <n v="5902.6138140000003"/>
    <n v="8856.1452050000007"/>
    <n v="890.84815400000002"/>
    <n v="21.794951999999999"/>
    <n v="7764.7881850000003"/>
    <n v="1975.024703"/>
    <n v="2072.3679430000002"/>
    <n v="749.47254700000008"/>
    <n v="16.201910999999999"/>
    <n v="437.36555299999964"/>
    <n v="185.74202700000001"/>
    <n v="0"/>
    <n v="16656.997367"/>
    <n v="5985.5269010000002"/>
    <s v="Si"/>
    <n v="56.702291113573537"/>
    <n v="80"/>
    <n v="998.69789800000001"/>
    <n v="912.64310599999999"/>
    <n v="7095.8842560000003"/>
    <n v="6691.9176369999996"/>
    <n v="7040.6263450000006"/>
    <n v="8856.1452050000007"/>
    <n v="639.30949099999964"/>
    <n v="8856.1452050000007"/>
    <n v="79.499897325814004"/>
    <n v="20.500102674185996"/>
    <n v="25.435654597962483"/>
    <n v="43.653495215557101"/>
    <n v="35.93400880796333"/>
    <n v="64.065991192036677"/>
    <n v="36.16503283268554"/>
    <n v="50"/>
    <n v="7.2188234971470253"/>
    <n v="80"/>
    <n v="51.643917816355952"/>
    <n v="41.315134253084764"/>
    <n v="23.297708886426463"/>
    <n v="100"/>
    <n v="91.38330097897132"/>
    <n v="100"/>
    <n v="94.307029195714094"/>
    <n v="100"/>
    <n v="0"/>
    <n v="0"/>
    <n v="100"/>
    <n v="100"/>
    <n v="20"/>
    <n v="61.315134253084764"/>
    <n v="61.315134253084764"/>
    <s v="3. Vulnerable (&gt;=60 y &lt;70)"/>
  </r>
  <r>
    <s v="76100"/>
    <x v="2"/>
    <x v="23"/>
    <x v="359"/>
    <s v="Rural disperso"/>
    <n v="6"/>
    <s v="G4"/>
    <n v="0"/>
    <n v="1221.8311208099999"/>
    <n v="11462.56792508"/>
    <n v="15986.16442556"/>
    <n v="2090.1989733099999"/>
    <n v="1197.7564130200001"/>
    <n v="12675.198920400002"/>
    <n v="1591.3739232"/>
    <n v="4509.7865071399992"/>
    <n v="2667.9313665999994"/>
    <n v="0"/>
    <n v="1469.110364619999"/>
    <n v="164.967401"/>
    <n v="0"/>
    <n v="44096.758998550002"/>
    <n v="1961.4219965"/>
    <s v="Si"/>
    <n v="58.214587868450394"/>
    <n v="80"/>
    <n v="3404.7964379999999"/>
    <n v="2163.8517743100001"/>
    <n v="12675.1989204"/>
    <n v="11776.1381188"/>
    <n v="12684.399045890001"/>
    <n v="15986.16442556"/>
    <n v="1634.0777656199989"/>
    <n v="15986.16442556"/>
    <n v="79.346106471976086"/>
    <n v="20.653893528023914"/>
    <n v="12.555021291529993"/>
    <n v="20.381469205276538"/>
    <n v="4.4479958188412345"/>
    <n v="95.552004181158765"/>
    <n v="59.158706567951022"/>
    <n v="80"/>
    <n v="10.221825086493546"/>
    <n v="60"/>
    <n v="55.317473382891841"/>
    <n v="44.253978706313475"/>
    <n v="21.785412131549606"/>
    <n v="94.75554133124696"/>
    <n v="63.553043881268309"/>
    <n v="60"/>
    <n v="92.90692945139493"/>
    <n v="100"/>
    <n v="0.14368002730210616"/>
    <n v="0"/>
    <n v="84.91851377708231"/>
    <n v="85.062193804384421"/>
    <n v="17.012438760876886"/>
    <n v="61.237681461729935"/>
    <n v="61.266417467190365"/>
    <s v="3. Vulnerable (&gt;=60 y &lt;70)"/>
  </r>
  <r>
    <s v="76109"/>
    <x v="2"/>
    <x v="23"/>
    <x v="948"/>
    <s v="Ciudades y aglomeraciones"/>
    <n v="1"/>
    <s v="G1"/>
    <n v="0"/>
    <n v="613.16713400000003"/>
    <n v="420214.50422266999"/>
    <n v="561276.54078790999"/>
    <n v="118038.45650496001"/>
    <n v="9908.1481107299987"/>
    <n v="458169.08298825001"/>
    <n v="26422.78912016"/>
    <n v="129198.74572901001"/>
    <n v="20866.616382570006"/>
    <n v="6509.1798373299998"/>
    <n v="-5224.6715467800386"/>
    <n v="38516.319318739996"/>
    <n v="0"/>
    <n v="1136263.40249952"/>
    <n v="813774.61853265006"/>
    <s v="NO"/>
    <n v="79.574344242287694"/>
    <n v="65"/>
    <n v="193328.82370981999"/>
    <n v="118744.11055168998"/>
    <n v="458169.08298825001"/>
    <n v="429535.00207269"/>
    <n v="420827.67135666998"/>
    <n v="561276.54078790999"/>
    <n v="39800.827609289954"/>
    <n v="561276.54078790999"/>
    <n v="74.976885861988748"/>
    <n v="25.023114138011252"/>
    <n v="5.7670388730349202"/>
    <n v="6.7846851871727534"/>
    <n v="71.618483596543868"/>
    <n v="28.381516403456132"/>
    <n v="16.15078866658429"/>
    <n v="30"/>
    <n v="7.0911261592045634"/>
    <n v="80"/>
    <n v="34.037863145728025"/>
    <n v="27.230290516582421"/>
    <n v="0"/>
    <n v="0"/>
    <n v="61.420800206140427"/>
    <n v="60"/>
    <n v="93.750324502735083"/>
    <n v="100"/>
    <n v="0"/>
    <n v="0"/>
    <n v="53.333333333333336"/>
    <n v="53.333333333333336"/>
    <n v="10.666666666666668"/>
    <n v="37.896957183249086"/>
    <n v="37.896957183249086"/>
    <s v="1. Deterioro (&lt;40)"/>
  </r>
  <r>
    <s v="76111"/>
    <x v="2"/>
    <x v="23"/>
    <x v="949"/>
    <s v="Ciudades y aglomeraciones"/>
    <n v="2"/>
    <s v="G1"/>
    <n v="0"/>
    <n v="0"/>
    <n v="125252.64524100001"/>
    <n v="195898.75142627003"/>
    <n v="53569.811561730006"/>
    <n v="5929.3730202400002"/>
    <n v="151735.54084445999"/>
    <n v="9623.6242851000006"/>
    <n v="66631.055099010016"/>
    <n v="28060.765258180014"/>
    <n v="868.18904879999991"/>
    <n v="5592.9207409800438"/>
    <n v="9180.9117231100008"/>
    <n v="0"/>
    <n v="369137.03512699"/>
    <n v="122785.18704819999"/>
    <s v="Si"/>
    <n v="64.230744633226038"/>
    <n v="70"/>
    <n v="58223.823457629995"/>
    <n v="58142.162789969996"/>
    <n v="151735.54084445999"/>
    <n v="148027.21359816997"/>
    <n v="125252.64524100001"/>
    <n v="195898.75142627003"/>
    <n v="15642.021512890045"/>
    <n v="195898.75142627003"/>
    <n v="63.937439278749594"/>
    <n v="36.062560721250406"/>
    <n v="6.3423666146647335"/>
    <n v="7.4615347268310774"/>
    <n v="33.262765684282968"/>
    <n v="66.737234315717032"/>
    <n v="42.113643880444769"/>
    <n v="50"/>
    <n v="7.9847479368837115"/>
    <n v="80"/>
    <n v="48.052265952759704"/>
    <n v="38.441812762207768"/>
    <n v="5.7692553667739617"/>
    <n v="35.789599297183884"/>
    <n v="99.859746985322204"/>
    <n v="100"/>
    <n v="97.556058899812186"/>
    <n v="100"/>
    <n v="7.4454428497312541E-3"/>
    <n v="0"/>
    <n v="78.59653309906129"/>
    <n v="78.603978541911019"/>
    <n v="15.720795708382205"/>
    <n v="54.161119382020026"/>
    <n v="54.162608470589973"/>
    <s v="2. Riesgo (&gt;=40 y &lt;60)"/>
  </r>
  <r>
    <s v="76113"/>
    <x v="2"/>
    <x v="23"/>
    <x v="950"/>
    <s v="Rural"/>
    <n v="5"/>
    <s v="G1"/>
    <n v="0"/>
    <n v="1675.7017719999999"/>
    <n v="14251.98945676"/>
    <n v="35441.350645669998"/>
    <n v="17344.65901277"/>
    <n v="234.74195940999999"/>
    <n v="26298.123805119998"/>
    <n v="8810.8963668899996"/>
    <n v="20603.240065009999"/>
    <n v="11225.420798279998"/>
    <n v="129.63331199999999"/>
    <n v="3962.7858158199961"/>
    <n v="3050.8425311300002"/>
    <n v="615.47338099000001"/>
    <n v="77384.318505000003"/>
    <n v="24285.410422000001"/>
    <s v="Si"/>
    <n v="41.911764705882355"/>
    <n v="80"/>
    <n v="15650.8"/>
    <n v="16325.00948698"/>
    <n v="22100.745563119999"/>
    <n v="21402.704157119999"/>
    <n v="15927.691228760001"/>
    <n v="35441.350645669998"/>
    <n v="7143.2616589499958"/>
    <n v="36056.824026659997"/>
    <n v="44.940982605317124"/>
    <n v="55.059017394682876"/>
    <n v="33.503897206441017"/>
    <n v="39.415963736945407"/>
    <n v="31.38285752355738"/>
    <n v="68.617142476442623"/>
    <n v="54.483764509174783"/>
    <n v="70"/>
    <n v="19.81112272580733"/>
    <n v="40"/>
    <n v="54.618424721614176"/>
    <n v="43.694739777291346"/>
    <n v="38.088235294117645"/>
    <n v="100"/>
    <n v="104.30782763168656"/>
    <n v="100"/>
    <n v="96.841548154986967"/>
    <n v="100"/>
    <n v="0"/>
    <n v="0"/>
    <n v="100"/>
    <n v="100"/>
    <n v="20"/>
    <n v="63.694739777291346"/>
    <n v="63.694739777291346"/>
    <s v="3. Vulnerable (&gt;=60 y &lt;70)"/>
  </r>
  <r>
    <s v="76122"/>
    <x v="2"/>
    <x v="23"/>
    <x v="951"/>
    <s v="Intermedio"/>
    <n v="6"/>
    <s v="G2"/>
    <n v="0"/>
    <n v="759.55600400000003"/>
    <n v="20237.595350389998"/>
    <n v="30147.155457139997"/>
    <n v="5210.6355039999999"/>
    <n v="445.68294505"/>
    <n v="24254.333899139998"/>
    <n v="1139.37547"/>
    <n v="6581.1191663600002"/>
    <n v="1844.3481272199997"/>
    <n v="137.57362000000001"/>
    <n v="1156.05051886"/>
    <n v="1710.69950565"/>
    <n v="0"/>
    <n v="93260.122904770004"/>
    <n v="84031.294513250003"/>
    <s v="Si"/>
    <n v="68.443632218195589"/>
    <n v="80"/>
    <n v="4446.8500000000004"/>
    <n v="5656.3184490499998"/>
    <n v="24254.333899139998"/>
    <n v="23050.970472139998"/>
    <n v="20997.15135439"/>
    <n v="30147.155457139997"/>
    <n v="3004.3236445100001"/>
    <n v="30147.155457139997"/>
    <n v="69.648864166443516"/>
    <n v="30.351135833556484"/>
    <n v="4.6976160002497513"/>
    <n v="5.5867553608592209"/>
    <n v="90.104207346001701"/>
    <n v="9.8957926539982992"/>
    <n v="28.024840161648431"/>
    <n v="40"/>
    <n v="9.9655294138155952"/>
    <n v="80"/>
    <n v="33.166736769682799"/>
    <n v="26.533389415746242"/>
    <n v="11.556367781804411"/>
    <n v="50.264363987038728"/>
    <n v="127.19831901345894"/>
    <n v="70"/>
    <n v="95.03856328520871"/>
    <n v="100"/>
    <n v="0"/>
    <n v="0"/>
    <n v="73.42145466234625"/>
    <n v="73.42145466234625"/>
    <n v="14.684290932469251"/>
    <n v="41.217680348215495"/>
    <n v="41.217680348215495"/>
    <s v="2. Riesgo (&gt;=40 y &lt;60)"/>
  </r>
  <r>
    <s v="76126"/>
    <x v="2"/>
    <x v="23"/>
    <x v="952"/>
    <s v="Rural"/>
    <n v="6"/>
    <s v="G2"/>
    <n v="0"/>
    <n v="1062.2450570000001"/>
    <n v="12308.228284000001"/>
    <n v="23244.637801000001"/>
    <n v="6984.9894469999999"/>
    <n v="858.74980600000004"/>
    <n v="14434.234833"/>
    <n v="2057.5151270000001"/>
    <n v="9013.9353219999994"/>
    <n v="3275.4696759999997"/>
    <n v="7.4176729999999997"/>
    <n v="3071.9373220000016"/>
    <n v="1394.3904"/>
    <n v="350"/>
    <n v="118903.17436430001"/>
    <n v="69553.965243550003"/>
    <s v="Si"/>
    <n v="62.939297124600643"/>
    <n v="80"/>
    <n v="5926.0056000000004"/>
    <n v="7162.9719869999999"/>
    <n v="14434.234833"/>
    <n v="14259.870896"/>
    <n v="13370.473341000001"/>
    <n v="23244.637801000001"/>
    <n v="4473.7453950000017"/>
    <n v="23594.637801000001"/>
    <n v="57.520678340811976"/>
    <n v="42.479321659188024"/>
    <n v="14.254410786611595"/>
    <n v="16.952408599118776"/>
    <n v="58.49630644043863"/>
    <n v="41.50369355956137"/>
    <n v="36.337843117263937"/>
    <n v="50"/>
    <n v="18.960856414631603"/>
    <n v="40"/>
    <n v="38.187084763573637"/>
    <n v="30.54966781085891"/>
    <n v="17.060702875399357"/>
    <n v="74.205442003498987"/>
    <n v="120.87352713605264"/>
    <n v="70"/>
    <n v="98.792011221811606"/>
    <n v="100"/>
    <n v="3.0331325861407299E-2"/>
    <n v="0"/>
    <n v="81.401814001166329"/>
    <n v="81.43214532702774"/>
    <n v="16.286429065405549"/>
    <n v="46.830030611092177"/>
    <n v="46.836096876264463"/>
    <s v="2. Riesgo (&gt;=40 y &lt;60)"/>
  </r>
  <r>
    <s v="76130"/>
    <x v="2"/>
    <x v="23"/>
    <x v="128"/>
    <s v="Ciudades y aglomeraciones"/>
    <n v="3"/>
    <s v="G1"/>
    <n v="0"/>
    <n v="0"/>
    <n v="39668.769572999998"/>
    <n v="100843.19825799999"/>
    <n v="53287.297998000002"/>
    <n v="3114.5779480000001"/>
    <n v="68709.63756599999"/>
    <n v="12434.667702999999"/>
    <n v="56726.676456000001"/>
    <n v="27141.210673000005"/>
    <n v="833.54275399999995"/>
    <n v="2548.0949090000067"/>
    <n v="8028.5345950000001"/>
    <n v="0"/>
    <n v="286333.44179747999"/>
    <n v="62579.690458999998"/>
    <s v="Si"/>
    <n v="52.675584348544305"/>
    <n v="70"/>
    <n v="51995.842113999999"/>
    <n v="52144.344483000001"/>
    <n v="68709.637566000005"/>
    <n v="62993.577941000003"/>
    <n v="39668.769572999998"/>
    <n v="100843.19825799999"/>
    <n v="11410.172258000006"/>
    <n v="100843.19825799999"/>
    <n v="39.33707999969451"/>
    <n v="60.66292000030549"/>
    <n v="18.097414196160923"/>
    <n v="21.290867068181704"/>
    <n v="21.855529716037086"/>
    <n v="78.144470283962917"/>
    <n v="47.845585831301193"/>
    <n v="70"/>
    <n v="11.314766345279839"/>
    <n v="60"/>
    <n v="58.019651470490018"/>
    <n v="46.415721176392019"/>
    <n v="17.324415651455695"/>
    <n v="62.221435594067657"/>
    <n v="100.2856043155805"/>
    <n v="100"/>
    <n v="91.6808473636477"/>
    <n v="100"/>
    <n v="7.4038838752968461E-2"/>
    <n v="0"/>
    <n v="87.407145198022548"/>
    <n v="87.481184036775517"/>
    <n v="17.496236807355103"/>
    <n v="63.897150215996533"/>
    <n v="63.911957983747122"/>
    <s v="3. Vulnerable (&gt;=60 y &lt;70)"/>
  </r>
  <r>
    <s v="76147"/>
    <x v="2"/>
    <x v="23"/>
    <x v="953"/>
    <s v="Ciudades y aglomeraciones"/>
    <n v="3"/>
    <s v="G1"/>
    <n v="0"/>
    <n v="2052.8333003600001"/>
    <n v="137915.68038507999"/>
    <n v="198781.20767028996"/>
    <n v="43463.823948810001"/>
    <n v="3640.43314048"/>
    <n v="172433.55674192001"/>
    <n v="12549.144406450001"/>
    <n v="50021.849335960003"/>
    <n v="23465.457747799999"/>
    <n v="1168.8704854600001"/>
    <n v="713.19959720995394"/>
    <n v="17014.62108284"/>
    <n v="0"/>
    <n v="573660.78216499998"/>
    <n v="68923.996245999995"/>
    <s v="Si"/>
    <n v="60.664140654047728"/>
    <n v="80"/>
    <n v="48035.90868"/>
    <n v="39767.491203290003"/>
    <n v="171511.61648492"/>
    <n v="166127.31755888998"/>
    <n v="139968.51368544"/>
    <n v="198781.20767028996"/>
    <n v="18896.691165509954"/>
    <n v="198781.20767028996"/>
    <n v="70.413353116155676"/>
    <n v="29.586646883844324"/>
    <n v="7.2776695230106583"/>
    <n v="8.5618803162192645"/>
    <n v="12.014765239115759"/>
    <n v="87.985234760884239"/>
    <n v="46.910416266699308"/>
    <n v="70"/>
    <n v="9.5062764669651791"/>
    <n v="80"/>
    <n v="55.226752392189567"/>
    <n v="44.181401913751657"/>
    <n v="19.335859345952272"/>
    <n v="100"/>
    <n v="82.787007253695194"/>
    <n v="80"/>
    <n v="96.860679739145581"/>
    <n v="100"/>
    <n v="0"/>
    <n v="0"/>
    <n v="93.333333333333329"/>
    <n v="93.333333333333329"/>
    <n v="18.666666666666668"/>
    <n v="62.848068580418328"/>
    <n v="62.848068580418328"/>
    <s v="3. Vulnerable (&gt;=60 y &lt;70)"/>
  </r>
  <r>
    <s v="76233"/>
    <x v="2"/>
    <x v="23"/>
    <x v="954"/>
    <s v="Rural disperso"/>
    <n v="6"/>
    <s v="G3"/>
    <n v="0"/>
    <n v="1606.8536549999999"/>
    <n v="29179.178264999999"/>
    <n v="45439.109917000002"/>
    <n v="9355.6307039999992"/>
    <n v="816.91475700000001"/>
    <n v="38854.215044999997"/>
    <n v="5654.7108619999999"/>
    <n v="11873.243231999999"/>
    <n v="6014.0934609999986"/>
    <n v="0"/>
    <n v="1806.468363"/>
    <n v="1854.9819930000001"/>
    <n v="0"/>
    <n v="40903.839088139997"/>
    <n v="23305.787011279997"/>
    <s v="Si"/>
    <n v="51.719582353050633"/>
    <n v="80"/>
    <n v="9700.7643939999998"/>
    <n v="8306.9651570000005"/>
    <n v="37773.491782999998"/>
    <n v="35972.417965000001"/>
    <n v="30786.031919999998"/>
    <n v="45439.109917000002"/>
    <n v="3661.4503560000003"/>
    <n v="45439.109917000002"/>
    <n v="67.752277666165526"/>
    <n v="32.247722333834474"/>
    <n v="14.553661309206358"/>
    <n v="24.97746546617952"/>
    <n v="56.977016169705877"/>
    <n v="43.022983830294123"/>
    <n v="50.652491012659475"/>
    <n v="70"/>
    <n v="8.0579271088013815"/>
    <n v="80"/>
    <n v="50.049634326061621"/>
    <n v="40.0397074608493"/>
    <n v="28.280417646949367"/>
    <n v="100"/>
    <n v="85.632067944438745"/>
    <n v="80"/>
    <n v="95.231910705140123"/>
    <n v="100"/>
    <n v="0"/>
    <n v="0"/>
    <n v="93.333333333333329"/>
    <n v="93.333333333333329"/>
    <n v="18.666666666666668"/>
    <n v="58.706374127515971"/>
    <n v="58.706374127515971"/>
    <s v="2. Riesgo (&gt;=40 y &lt;60)"/>
  </r>
  <r>
    <s v="76243"/>
    <x v="2"/>
    <x v="23"/>
    <x v="955"/>
    <s v="Rural disperso"/>
    <n v="6"/>
    <s v="G4"/>
    <n v="0"/>
    <n v="881.20220400000005"/>
    <n v="9545.4359789999999"/>
    <n v="12878.461731000001"/>
    <n v="1474.5583110000002"/>
    <n v="90.091346000000001"/>
    <n v="10601.121008"/>
    <n v="2445.1938580000001"/>
    <n v="2451.4770800000001"/>
    <n v="632.14956381000025"/>
    <n v="53.742147000000003"/>
    <n v="763.63018781000028"/>
    <n v="1281.3724159999999"/>
    <n v="0"/>
    <n v="28185.030943000002"/>
    <n v="17925.036221999999"/>
    <s v="Si"/>
    <n v="60.079641612742655"/>
    <n v="80"/>
    <n v="941.08695799999998"/>
    <n v="1564.6496569999999"/>
    <n v="10295.504027000001"/>
    <n v="10295.504027000001"/>
    <n v="10426.638182999999"/>
    <n v="12878.461731000001"/>
    <n v="2098.7447508100004"/>
    <n v="12878.461731000001"/>
    <n v="80.961829143785323"/>
    <n v="19.038170856214677"/>
    <n v="23.065427289762713"/>
    <n v="37.443767325985569"/>
    <n v="63.597717023091782"/>
    <n v="36.402282976908218"/>
    <n v="25.786476609032796"/>
    <n v="40"/>
    <n v="16.296548412750806"/>
    <n v="40"/>
    <n v="34.576844231821688"/>
    <n v="27.661475385457351"/>
    <n v="19.920358387257345"/>
    <n v="86.643499379267979"/>
    <n v="166.25983855149761"/>
    <n v="0"/>
    <n v="100"/>
    <n v="100"/>
    <n v="0"/>
    <n v="0"/>
    <n v="62.214499793089324"/>
    <n v="62.214499793089324"/>
    <n v="12.442899958617865"/>
    <n v="40.104375344075216"/>
    <n v="40.104375344075216"/>
    <s v="2. Riesgo (&gt;=40 y &lt;60)"/>
  </r>
  <r>
    <s v="76246"/>
    <x v="2"/>
    <x v="23"/>
    <x v="956"/>
    <s v="Rural disperso"/>
    <n v="6"/>
    <s v="G3"/>
    <n v="0"/>
    <n v="921.314706"/>
    <n v="7353.8441599999996"/>
    <n v="9984.0039622500008"/>
    <n v="854.53348899999992"/>
    <n v="174.31566930000002"/>
    <n v="8432.1686378400009"/>
    <n v="1033.9140248799999"/>
    <n v="1954.6759443000001"/>
    <n v="514.80562905000011"/>
    <n v="0"/>
    <n v="766.68321715999991"/>
    <n v="578.07678185999998"/>
    <n v="0"/>
    <n v="23616.921279900002"/>
    <n v="13264.844134719999"/>
    <s v="Si"/>
    <n v="62.842379909512644"/>
    <n v="80"/>
    <n v="744.61480939"/>
    <n v="1028.8491583"/>
    <n v="7777.4504298399997"/>
    <n v="7723.8464658399998"/>
    <n v="8275.1588659999998"/>
    <n v="9984.0039622500008"/>
    <n v="1344.7599990199999"/>
    <n v="9984.0039622500008"/>
    <n v="82.884170492006746"/>
    <n v="17.115829507993254"/>
    <n v="12.261543492385005"/>
    <n v="21.043658543116518"/>
    <n v="56.166694962096955"/>
    <n v="43.833305037903045"/>
    <n v="26.337134324040605"/>
    <n v="40"/>
    <n v="13.469145285845258"/>
    <n v="60"/>
    <n v="36.398558617802564"/>
    <n v="29.118846894242054"/>
    <n v="17.157620090487356"/>
    <n v="74.626982946792907"/>
    <n v="138.17199783373221"/>
    <n v="60"/>
    <n v="99.310777169413569"/>
    <n v="100"/>
    <n v="0.23834091028199422"/>
    <n v="0"/>
    <n v="78.208994315597636"/>
    <n v="78.447335225879627"/>
    <n v="15.689467045175926"/>
    <n v="44.76064575736158"/>
    <n v="44.808313939417978"/>
    <s v="2. Riesgo (&gt;=40 y &lt;60)"/>
  </r>
  <r>
    <s v="76248"/>
    <x v="2"/>
    <x v="23"/>
    <x v="957"/>
    <s v="Intermedio"/>
    <n v="5"/>
    <s v="G1"/>
    <n v="0"/>
    <n v="1189.2398539999999"/>
    <n v="25443.263508880002"/>
    <n v="52562.518908730002"/>
    <n v="21559.470410580001"/>
    <n v="963.15633976000004"/>
    <n v="32678.74483096"/>
    <n v="5580.8304239600002"/>
    <n v="23878.20758704"/>
    <n v="9716.4962917800003"/>
    <n v="811.44812325999999"/>
    <n v="6337.745846509999"/>
    <n v="0"/>
    <n v="0"/>
    <n v="180444.90039457998"/>
    <n v="34083.354471519997"/>
    <s v="Si"/>
    <n v="58.555357067352489"/>
    <n v="80"/>
    <n v="24375.700302000001"/>
    <n v="19019.239111340001"/>
    <n v="32063.06176696"/>
    <n v="30533.561807809998"/>
    <n v="26632.503362880001"/>
    <n v="52562.518908730002"/>
    <n v="7149.1939697699991"/>
    <n v="52562.518908730002"/>
    <n v="50.668240251432586"/>
    <n v="49.331759748567414"/>
    <n v="17.077860403844809"/>
    <n v="20.091403762221244"/>
    <n v="18.888510784726925"/>
    <n v="81.111489215273082"/>
    <n v="40.691899743151872"/>
    <n v="50"/>
    <n v="13.601315382514144"/>
    <n v="60"/>
    <n v="52.106930545212357"/>
    <n v="41.685544436169891"/>
    <n v="21.444642932647511"/>
    <n v="85.763550109637009"/>
    <n v="78.025405939945415"/>
    <n v="70"/>
    <n v="95.229713337214406"/>
    <n v="100"/>
    <n v="0"/>
    <n v="0"/>
    <n v="85.254516703212332"/>
    <n v="85.254516703212332"/>
    <n v="17.050903340642467"/>
    <n v="58.736447776812355"/>
    <n v="58.736447776812355"/>
    <s v="2. Riesgo (&gt;=40 y &lt;60)"/>
  </r>
  <r>
    <s v="76250"/>
    <x v="2"/>
    <x v="23"/>
    <x v="958"/>
    <s v="Rural"/>
    <n v="6"/>
    <s v="G3"/>
    <n v="0"/>
    <n v="865.45573400000001"/>
    <n v="10755.39408684"/>
    <n v="16413.320740930001"/>
    <n v="2344.4948067"/>
    <n v="199.84977337999999"/>
    <n v="12229.180028449999"/>
    <n v="928.31032615000004"/>
    <n v="3438.6245017800002"/>
    <n v="1908.6421276900003"/>
    <n v="17.316504999999999"/>
    <n v="2655.2373593900029"/>
    <n v="540.58598800000004"/>
    <n v="0"/>
    <n v="42200.76366615"/>
    <n v="7183.56557651"/>
    <s v="NO"/>
    <n v="62.029702970297031"/>
    <n v="80"/>
    <n v="1973.5"/>
    <n v="2375.8986690799998"/>
    <n v="12228.101007449999"/>
    <n v="12153.166941449999"/>
    <n v="11620.84982084"/>
    <n v="16413.320740930001"/>
    <n v="3213.1398523900025"/>
    <n v="16413.320740930001"/>
    <n v="70.801332675239891"/>
    <n v="29.198667324760109"/>
    <n v="7.590944969248766"/>
    <n v="13.027825905577545"/>
    <n v="17.02235920027217"/>
    <n v="82.977640799727823"/>
    <n v="55.505977076066138"/>
    <n v="80"/>
    <n v="19.576415419564519"/>
    <n v="40"/>
    <n v="49.040826806013094"/>
    <n v="39.232661444810475"/>
    <n v="0"/>
    <n v="0"/>
    <n v="120.39010230960221"/>
    <n v="70"/>
    <n v="99.38719784900087"/>
    <n v="100"/>
    <n v="0"/>
    <n v="0"/>
    <n v="56.666666666666664"/>
    <n v="56.666666666666664"/>
    <n v="11.333333333333334"/>
    <n v="50.565994778143811"/>
    <n v="50.565994778143811"/>
    <s v="2. Riesgo (&gt;=40 y &lt;60)"/>
  </r>
  <r>
    <s v="76275"/>
    <x v="2"/>
    <x v="23"/>
    <x v="959"/>
    <s v="Ciudades y aglomeraciones"/>
    <n v="6"/>
    <s v="G2"/>
    <n v="0"/>
    <n v="1183.838571"/>
    <n v="31250.004894999998"/>
    <n v="48189.952964999989"/>
    <n v="11057.088690999999"/>
    <n v="588.53543300000001"/>
    <n v="39193.269799999995"/>
    <n v="5735.8998379999994"/>
    <n v="13030.623133999998"/>
    <n v="4194.1321899999984"/>
    <n v="264.71547900000002"/>
    <n v="2534.1538609999916"/>
    <n v="2271.2548740000002"/>
    <n v="0"/>
    <n v="108565.78148833"/>
    <n v="58769.001709949996"/>
    <s v="Si"/>
    <n v="62.579756757102999"/>
    <n v="80"/>
    <n v="10735.528243000001"/>
    <n v="11645.624124"/>
    <n v="36819.30816"/>
    <n v="35133.045983999997"/>
    <n v="32433.843465999998"/>
    <n v="48189.952964999989"/>
    <n v="5070.1242139999922"/>
    <n v="48189.952964999989"/>
    <n v="67.304160868462475"/>
    <n v="32.695839131537525"/>
    <n v="14.634910195729574"/>
    <n v="17.404926879365739"/>
    <n v="54.132159234967808"/>
    <n v="45.867840765032192"/>
    <n v="32.186735406816496"/>
    <n v="40"/>
    <n v="10.521122976987312"/>
    <n v="60"/>
    <n v="39.193721355187094"/>
    <n v="31.354977084149677"/>
    <n v="17.420243242897001"/>
    <n v="75.769261037399062"/>
    <n v="108.47742058331801"/>
    <n v="100"/>
    <n v="95.420168763974942"/>
    <n v="100"/>
    <n v="6.3439969260543849E-2"/>
    <n v="0"/>
    <n v="91.923087012466354"/>
    <n v="91.986526981726897"/>
    <n v="18.397305396345381"/>
    <n v="49.73959448664295"/>
    <n v="49.752282480495055"/>
    <s v="2. Riesgo (&gt;=40 y &lt;60)"/>
  </r>
  <r>
    <s v="76306"/>
    <x v="2"/>
    <x v="23"/>
    <x v="960"/>
    <s v="Intermedio"/>
    <n v="6"/>
    <s v="G2"/>
    <n v="0"/>
    <n v="1154.5008969999999"/>
    <n v="13071.363471999999"/>
    <n v="22794.779247999999"/>
    <n v="5991.4584349999996"/>
    <n v="545.78743399999996"/>
    <n v="17765.262777"/>
    <n v="1639.3682449999999"/>
    <n v="7787.9765769999995"/>
    <n v="2956.9870249999994"/>
    <n v="0"/>
    <n v="1082.6606309999988"/>
    <n v="1281.2415060000001"/>
    <n v="0"/>
    <n v="43596.975916300005"/>
    <n v="1282.0550880000001"/>
    <s v="Si"/>
    <n v="60.462849136139148"/>
    <n v="80"/>
    <n v="6086.6204539999999"/>
    <n v="6072.3004959999998"/>
    <n v="16881.129065000001"/>
    <n v="16255.060205"/>
    <n v="14225.864368999999"/>
    <n v="22794.779247999999"/>
    <n v="2363.9021369999991"/>
    <n v="22794.779247999999"/>
    <n v="62.40843227401804"/>
    <n v="37.59156772598196"/>
    <n v="9.227942561718967"/>
    <n v="10.974557642353803"/>
    <n v="2.9406972870351455"/>
    <n v="97.05930271296485"/>
    <n v="37.968617339358488"/>
    <n v="50"/>
    <n v="10.370366439093313"/>
    <n v="60"/>
    <n v="51.125085616260129"/>
    <n v="40.900068493008106"/>
    <n v="19.537150863860852"/>
    <n v="84.976740168912912"/>
    <n v="99.764730557651433"/>
    <n v="100"/>
    <n v="96.291309321850733"/>
    <n v="100"/>
    <n v="0"/>
    <n v="0"/>
    <n v="94.992246722970961"/>
    <n v="94.992246722970961"/>
    <n v="18.998449344594192"/>
    <n v="59.898517837602299"/>
    <n v="59.898517837602299"/>
    <s v="2. Riesgo (&gt;=40 y &lt;60)"/>
  </r>
  <r>
    <s v="76318"/>
    <x v="2"/>
    <x v="23"/>
    <x v="961"/>
    <s v="Intermedio"/>
    <n v="6"/>
    <s v="G2"/>
    <n v="0"/>
    <n v="1984.9942349999999"/>
    <n v="16736.483732020002"/>
    <n v="30319.862876160001"/>
    <n v="8289.6439993000004"/>
    <n v="1275.26330796"/>
    <n v="24467.131568560002"/>
    <n v="6192.2113132300001"/>
    <n v="11806.690077740001"/>
    <n v="4893.61237987"/>
    <n v="259.64894049000003"/>
    <n v="1104.7859727299983"/>
    <n v="518.49850200000003"/>
    <n v="0"/>
    <n v="94658.203518509996"/>
    <n v="11693.52127358"/>
    <s v="Si"/>
    <n v="60.864757270817208"/>
    <n v="80"/>
    <n v="14400"/>
    <n v="8069.8839018599992"/>
    <n v="22301.999205559998"/>
    <n v="21674.596370600004"/>
    <n v="18721.477967020001"/>
    <n v="30319.862876160001"/>
    <n v="1882.9334152199986"/>
    <n v="30319.862876160001"/>
    <n v="61.746578615764072"/>
    <n v="38.253421384235928"/>
    <n v="25.308284691561163"/>
    <n v="30.098499998129594"/>
    <n v="12.353415593074702"/>
    <n v="87.6465844069253"/>
    <n v="41.447792291052671"/>
    <n v="50"/>
    <n v="6.2102306428981811"/>
    <n v="80"/>
    <n v="57.199701157858172"/>
    <n v="45.759760926286539"/>
    <n v="19.135242729182792"/>
    <n v="83.228642743126812"/>
    <n v="56.040860429583326"/>
    <n v="50"/>
    <n v="97.186786578292143"/>
    <n v="100"/>
    <n v="0"/>
    <n v="0"/>
    <n v="77.742880914375604"/>
    <n v="77.742880914375604"/>
    <n v="15.548576182875122"/>
    <n v="61.308337109161663"/>
    <n v="61.308337109161663"/>
    <s v="3. Vulnerable (&gt;=60 y &lt;70)"/>
  </r>
  <r>
    <s v="76364"/>
    <x v="2"/>
    <x v="23"/>
    <x v="962"/>
    <s v="Ciudades y aglomeraciones"/>
    <n v="2"/>
    <s v="G1"/>
    <n v="0"/>
    <n v="827.57171600000004"/>
    <n v="108019.33401259"/>
    <n v="195432.02462114999"/>
    <n v="71436.372776539996"/>
    <n v="4327.0139774199997"/>
    <n v="136673.33270088001"/>
    <n v="12546.895783639999"/>
    <n v="77809.404239399984"/>
    <n v="27058.162535119991"/>
    <n v="1969.54243395"/>
    <n v="8007.4502159899857"/>
    <n v="18803.364079880001"/>
    <n v="6599.9999989999997"/>
    <n v="497006.99882690998"/>
    <n v="164555.72812629002"/>
    <s v="NO"/>
    <n v="70.379163345232726"/>
    <n v="70"/>
    <n v="91392.553819879977"/>
    <n v="65084.860356960009"/>
    <n v="136673.33270087998"/>
    <n v="126878.93419515999"/>
    <n v="108846.90572859001"/>
    <n v="195432.02462114999"/>
    <n v="28780.356729819985"/>
    <n v="202032.02462014998"/>
    <n v="55.695531957770243"/>
    <n v="44.304468042229757"/>
    <n v="9.180207678918487"/>
    <n v="10.80013858508123"/>
    <n v="33.109338201412129"/>
    <n v="66.890661798587871"/>
    <n v="34.774925729888416"/>
    <n v="40"/>
    <n v="14.245442911306414"/>
    <n v="60"/>
    <n v="44.399053685179773"/>
    <n v="35.51924294814382"/>
    <n v="0"/>
    <n v="0"/>
    <n v="71.214620487826394"/>
    <n v="70"/>
    <n v="92.833716488676117"/>
    <n v="100"/>
    <n v="0"/>
    <n v="0"/>
    <n v="56.666666666666664"/>
    <n v="56.666666666666664"/>
    <n v="11.333333333333334"/>
    <n v="46.852576281477155"/>
    <n v="46.852576281477155"/>
    <s v="2. Riesgo (&gt;=40 y &lt;60)"/>
  </r>
  <r>
    <s v="76377"/>
    <x v="2"/>
    <x v="23"/>
    <x v="963"/>
    <s v="Rural"/>
    <n v="6"/>
    <s v="G4"/>
    <n v="0"/>
    <n v="1010.937485"/>
    <n v="9873.6633645799993"/>
    <n v="15305.97054672"/>
    <n v="2805.0213193999998"/>
    <n v="678.80703879999999"/>
    <n v="13808.320159409999"/>
    <n v="2717.0162142199997"/>
    <n v="4494.7658431999998"/>
    <n v="2271.1125868099998"/>
    <n v="0"/>
    <n v="-483.27151407999918"/>
    <n v="1251.38182622"/>
    <n v="0"/>
    <n v="46713.609708980002"/>
    <n v="9740.3597169999994"/>
    <s v="Si"/>
    <n v="50.158428390367554"/>
    <n v="80"/>
    <n v="2859.5"/>
    <n v="2422.0113882000005"/>
    <n v="13565.588804409997"/>
    <n v="13536.893670409998"/>
    <n v="10884.60084958"/>
    <n v="15305.97054672"/>
    <n v="768.11031214000081"/>
    <n v="15305.97054672"/>
    <n v="71.113431300261581"/>
    <n v="28.886568699738419"/>
    <n v="19.676660034337534"/>
    <n v="31.942537670015703"/>
    <n v="20.8512246809468"/>
    <n v="79.1487753190532"/>
    <n v="50.527939964790377"/>
    <n v="70"/>
    <n v="5.0183705097002376"/>
    <n v="80"/>
    <n v="57.995576337761463"/>
    <n v="46.39646107020917"/>
    <n v="29.841571609632446"/>
    <n v="100"/>
    <n v="84.700520657457616"/>
    <n v="80"/>
    <n v="99.788471149953537"/>
    <n v="100"/>
    <n v="0"/>
    <n v="0"/>
    <n v="93.333333333333329"/>
    <n v="93.333333333333329"/>
    <n v="18.666666666666668"/>
    <n v="65.063127736875842"/>
    <n v="65.063127736875842"/>
    <s v="3. Vulnerable (&gt;=60 y &lt;70)"/>
  </r>
  <r>
    <s v="76400"/>
    <x v="2"/>
    <x v="23"/>
    <x v="65"/>
    <s v="Intermedio"/>
    <n v="6"/>
    <s v="G2"/>
    <n v="0"/>
    <n v="907.75741700000003"/>
    <n v="22169.040550999998"/>
    <n v="37871.708552689997"/>
    <n v="10065.08204064"/>
    <n v="1160.70211178"/>
    <n v="28727.878609569998"/>
    <n v="4353.0159970000004"/>
    <n v="12302.71687907"/>
    <n v="4701.72174584"/>
    <n v="223.85745256999999"/>
    <n v="3072.8172548899965"/>
    <n v="1751.73879698"/>
    <n v="0"/>
    <n v="113106.296095"/>
    <n v="19269.841658000001"/>
    <s v="Si"/>
    <n v="61.798250470601261"/>
    <n v="80"/>
    <n v="9026.1881959999992"/>
    <n v="10285.473298210001"/>
    <n v="27197.896164569996"/>
    <n v="27164.294536569996"/>
    <n v="23076.797967999999"/>
    <n v="37871.708552689997"/>
    <n v="5048.4135044399964"/>
    <n v="37871.708552689997"/>
    <n v="60.934134872457108"/>
    <n v="39.065865127542892"/>
    <n v="15.152584206304388"/>
    <n v="18.020583428049708"/>
    <n v="17.036931031509436"/>
    <n v="82.96306896849056"/>
    <n v="38.216938518993359"/>
    <n v="50"/>
    <n v="13.330303008157818"/>
    <n v="60"/>
    <n v="50.009903504816634"/>
    <n v="40.007922803853312"/>
    <n v="18.201749529398739"/>
    <n v="79.168418729899301"/>
    <n v="113.95146073697046"/>
    <n v="80"/>
    <n v="99.876455047123187"/>
    <n v="100"/>
    <n v="6.3365378892293989E-2"/>
    <n v="0"/>
    <n v="86.389472909966443"/>
    <n v="86.452838288858743"/>
    <n v="17.290567657771749"/>
    <n v="57.285817385846599"/>
    <n v="57.298490461625065"/>
    <s v="2. Riesgo (&gt;=40 y &lt;60)"/>
  </r>
  <r>
    <s v="76403"/>
    <x v="2"/>
    <x v="23"/>
    <x v="239"/>
    <s v="Rural"/>
    <n v="6"/>
    <s v="G2"/>
    <n v="0"/>
    <n v="1187.9291740000001"/>
    <n v="9078.6274847500008"/>
    <n v="14525.138004890001"/>
    <n v="3227.934096"/>
    <n v="61.041161000000002"/>
    <n v="11835.55314498"/>
    <n v="1330.52336891"/>
    <n v="4514.7570971000005"/>
    <n v="1655.1227442500003"/>
    <n v="5.0309759999999999"/>
    <n v="268.09675306000099"/>
    <n v="597.30858250999995"/>
    <n v="0"/>
    <n v="61388.250836139996"/>
    <n v="6025.1306549999999"/>
    <s v="Si"/>
    <n v="66.220815802276988"/>
    <n v="80"/>
    <n v="2817.056"/>
    <n v="3004.366047"/>
    <n v="11397.40689898"/>
    <n v="11261.577044170001"/>
    <n v="10266.556658750002"/>
    <n v="14525.138004890001"/>
    <n v="870.43631157000095"/>
    <n v="14525.138004890001"/>
    <n v="70.681301997224992"/>
    <n v="29.318698002775008"/>
    <n v="11.241750618764582"/>
    <n v="13.369528401530998"/>
    <n v="9.8147944809219645"/>
    <n v="90.185205519078039"/>
    <n v="36.660283347539306"/>
    <n v="50"/>
    <n v="5.9926199067916723"/>
    <n v="80"/>
    <n v="52.574686384676809"/>
    <n v="42.059749107741453"/>
    <n v="13.779184197723012"/>
    <n v="59.932492893598337"/>
    <n v="106.64914176360003"/>
    <n v="100"/>
    <n v="98.808238961599628"/>
    <n v="100"/>
    <n v="0"/>
    <n v="0"/>
    <n v="86.644164297866112"/>
    <n v="86.644164297866112"/>
    <n v="17.328832859573222"/>
    <n v="59.388581967314678"/>
    <n v="59.388581967314678"/>
    <s v="2. Riesgo (&gt;=40 y &lt;60)"/>
  </r>
  <r>
    <s v="76497"/>
    <x v="2"/>
    <x v="23"/>
    <x v="964"/>
    <s v="Intermedio"/>
    <n v="6"/>
    <s v="G2"/>
    <n v="0"/>
    <n v="1183.228069"/>
    <n v="8712.5816159699989"/>
    <n v="15081.3429631"/>
    <n v="4335.7662444300004"/>
    <n v="49.606769200000002"/>
    <n v="15726.50332057"/>
    <n v="5192.8127941599996"/>
    <n v="5585.35886243"/>
    <n v="2217.4698607200003"/>
    <n v="0"/>
    <n v="-4013.0493591800005"/>
    <n v="6108.4624001299999"/>
    <n v="0"/>
    <n v="60135.185394599997"/>
    <n v="8244.0139998199993"/>
    <s v="Si"/>
    <n v="53.863663676586583"/>
    <n v="80"/>
    <n v="3369.577057"/>
    <n v="4385.3730136300001"/>
    <n v="15726.50332057"/>
    <n v="13826.50332057"/>
    <n v="9895.8096849699996"/>
    <n v="15081.3429631"/>
    <n v="2095.4130409499994"/>
    <n v="15081.3429631"/>
    <n v="65.616236625494096"/>
    <n v="34.383763374505904"/>
    <n v="33.019500192187593"/>
    <n v="39.269252680889323"/>
    <n v="13.709135418347429"/>
    <n v="86.290864581652571"/>
    <n v="39.701475148460815"/>
    <n v="50"/>
    <n v="13.894074593203754"/>
    <n v="60"/>
    <n v="53.988776127409565"/>
    <n v="43.191020901927658"/>
    <n v="26.136336323413417"/>
    <n v="100"/>
    <n v="130.14609665980998"/>
    <n v="60"/>
    <n v="87.918484094841133"/>
    <n v="80"/>
    <n v="0"/>
    <n v="0"/>
    <n v="80"/>
    <n v="80"/>
    <n v="16"/>
    <n v="59.191020901927658"/>
    <n v="59.191020901927658"/>
    <s v="2. Riesgo (&gt;=40 y &lt;60)"/>
  </r>
  <r>
    <s v="76520"/>
    <x v="2"/>
    <x v="23"/>
    <x v="965"/>
    <s v="Ciudades y aglomeraciones"/>
    <n v="1"/>
    <s v="G1"/>
    <n v="0"/>
    <n v="0"/>
    <n v="279278.65677167999"/>
    <n v="518714.96591646003"/>
    <n v="188506.94112747"/>
    <n v="21703.20506307"/>
    <n v="343949.24204848002"/>
    <n v="24843.562783060002"/>
    <n v="212525.87453234999"/>
    <n v="92056.67511667998"/>
    <n v="8934.7335949999997"/>
    <n v="54296.524452309997"/>
    <n v="41539.191855969999"/>
    <n v="0"/>
    <n v="2605081.205172"/>
    <n v="496993.11490500002"/>
    <s v="NO"/>
    <n v="52.040905066190575"/>
    <n v="65"/>
    <n v="228362.381039"/>
    <n v="183924.56197090002"/>
    <n v="343949.24204847997"/>
    <n v="334321.16633764998"/>
    <n v="279278.65677167999"/>
    <n v="518714.96591646003"/>
    <n v="104770.44990327999"/>
    <n v="518714.96591646003"/>
    <n v="53.840485646727672"/>
    <n v="46.159514353272328"/>
    <n v="7.2230316994151931"/>
    <n v="8.4976011531047568"/>
    <n v="19.077835804822296"/>
    <n v="80.9221641951777"/>
    <n v="43.315514084694392"/>
    <n v="50"/>
    <n v="20.198077323289233"/>
    <n v="20"/>
    <n v="41.115855940310958"/>
    <n v="32.892684752248769"/>
    <n v="0"/>
    <n v="0"/>
    <n v="80.540656974271585"/>
    <n v="80"/>
    <n v="97.200727742998509"/>
    <n v="100"/>
    <n v="0"/>
    <n v="0"/>
    <n v="60"/>
    <n v="60"/>
    <n v="12"/>
    <n v="44.892684752248769"/>
    <n v="44.892684752248769"/>
    <s v="2. Riesgo (&gt;=40 y &lt;60)"/>
  </r>
  <r>
    <s v="76563"/>
    <x v="2"/>
    <x v="23"/>
    <x v="966"/>
    <s v="Ciudades y aglomeraciones"/>
    <n v="6"/>
    <s v="G1"/>
    <n v="0"/>
    <n v="1317.3874820000001"/>
    <n v="23962.380132999999"/>
    <n v="42317.832349999997"/>
    <n v="12536.368984000001"/>
    <n v="522.26366900000005"/>
    <n v="35067.896655999997"/>
    <n v="8395.1727819999996"/>
    <n v="14528.050408000001"/>
    <n v="4796.2904890000009"/>
    <n v="307.46910000000003"/>
    <n v="-2481.8242250000039"/>
    <n v="1571.898839"/>
    <n v="0"/>
    <n v="105554.01366451"/>
    <n v="28942.461649549998"/>
    <s v="Si"/>
    <n v="62.275370506928326"/>
    <n v="80"/>
    <n v="11446"/>
    <n v="12114.958616"/>
    <n v="35067.896655999997"/>
    <n v="28221.298542"/>
    <n v="25279.767614999997"/>
    <n v="42317.832349999997"/>
    <n v="-602.45628600000373"/>
    <n v="42317.832349999997"/>
    <n v="59.737860403428712"/>
    <n v="40.262139596571288"/>
    <n v="23.939767087695046"/>
    <n v="28.164156115489195"/>
    <n v="27.419574722700673"/>
    <n v="72.580425277299327"/>
    <n v="33.013999499608573"/>
    <n v="40"/>
    <n v="-1.4236463744580339"/>
    <n v="100"/>
    <n v="56.201344197871961"/>
    <n v="44.96107535829757"/>
    <n v="17.724629493071674"/>
    <n v="70.886102159786844"/>
    <n v="105.84447506552507"/>
    <n v="100"/>
    <n v="80.476165476469859"/>
    <n v="80"/>
    <n v="0"/>
    <n v="0"/>
    <n v="83.628700719928943"/>
    <n v="83.628700719928943"/>
    <n v="16.725740143985789"/>
    <n v="61.686815502283359"/>
    <n v="61.686815502283359"/>
    <s v="3. Vulnerable (&gt;=60 y &lt;70)"/>
  </r>
  <r>
    <s v="76606"/>
    <x v="2"/>
    <x v="23"/>
    <x v="683"/>
    <s v="Intermedio"/>
    <n v="6"/>
    <s v="G2"/>
    <n v="0"/>
    <n v="1126.2904430000001"/>
    <n v="11840.254541419999"/>
    <n v="19240.397883179998"/>
    <n v="3785.3099630199999"/>
    <n v="340.33747699999998"/>
    <n v="15492.812273919999"/>
    <n v="1961.82122344"/>
    <n v="5272.1774918199999"/>
    <n v="1603.8157851600004"/>
    <n v="155.973388"/>
    <n v="1051.6846135999986"/>
    <n v="857.41946671000005"/>
    <n v="0"/>
    <n v="53785.434373440003"/>
    <n v="11684.729119790001"/>
    <s v="Si"/>
    <n v="66.279069767441854"/>
    <n v="80"/>
    <n v="3207.37072876"/>
    <n v="3750.4157500200004"/>
    <n v="14520.351562919997"/>
    <n v="14513.743592919998"/>
    <n v="12966.544984419999"/>
    <n v="19240.397883179998"/>
    <n v="2065.0774683099985"/>
    <n v="19240.397883179998"/>
    <n v="67.392291277694341"/>
    <n v="32.607708722305659"/>
    <n v="12.662783158758426"/>
    <n v="15.059526298409738"/>
    <n v="21.724709033046469"/>
    <n v="78.275290966953534"/>
    <n v="30.420367820476198"/>
    <n v="40"/>
    <n v="10.733028915765273"/>
    <n v="60"/>
    <n v="45.188505197533786"/>
    <n v="36.150804158027029"/>
    <n v="13.720930232558146"/>
    <n v="59.67911756286982"/>
    <n v="116.93115848413154"/>
    <n v="80"/>
    <n v="99.954491666600731"/>
    <n v="100"/>
    <n v="0"/>
    <n v="0"/>
    <n v="79.893039187623273"/>
    <n v="79.893039187623273"/>
    <n v="15.978607837524656"/>
    <n v="52.129411995551685"/>
    <n v="52.129411995551685"/>
    <s v="2. Riesgo (&gt;=40 y &lt;60)"/>
  </r>
  <r>
    <s v="76616"/>
    <x v="2"/>
    <x v="23"/>
    <x v="967"/>
    <s v="Rural"/>
    <n v="6"/>
    <s v="G2"/>
    <n v="0"/>
    <n v="1093.1506119999999"/>
    <n v="13388.76558515"/>
    <n v="22434.219329150001"/>
    <n v="6259.8943420000005"/>
    <n v="102.031244"/>
    <n v="19699.933809629998"/>
    <n v="4649.7888916100001"/>
    <n v="7495.6741086000002"/>
    <n v="4474.2118886400003"/>
    <n v="58.389530999999998"/>
    <n v="815.19528456000262"/>
    <n v="1449.3775564"/>
    <n v="0.24964810000000001"/>
    <n v="62123.968165940001"/>
    <n v="53425.560639129995"/>
    <s v="Si"/>
    <n v="49.686252139189961"/>
    <n v="80"/>
    <n v="4933.3941999999997"/>
    <n v="6361.9255860000003"/>
    <n v="18597.56182463"/>
    <n v="18569.872204789997"/>
    <n v="14481.91619715"/>
    <n v="22434.219329150001"/>
    <n v="2322.9623719600027"/>
    <n v="22434.468977250002"/>
    <n v="64.552797602067031"/>
    <n v="35.447202397932969"/>
    <n v="23.603068601870252"/>
    <n v="28.070529825600037"/>
    <n v="85.998306638147142"/>
    <n v="14.001693361852858"/>
    <n v="59.690587181566627"/>
    <n v="80"/>
    <n v="10.354434394304745"/>
    <n v="60"/>
    <n v="43.503885117077175"/>
    <n v="34.803108093661741"/>
    <n v="30.313747860810039"/>
    <n v="100"/>
    <n v="128.95636002490943"/>
    <n v="70"/>
    <n v="99.851111559132804"/>
    <n v="100"/>
    <n v="0.25216010575046888"/>
    <n v="0"/>
    <n v="90"/>
    <n v="90.252160105750463"/>
    <n v="18.050432021150094"/>
    <n v="52.803108093661741"/>
    <n v="52.853540114811835"/>
    <s v="2. Riesgo (&gt;=40 y &lt;60)"/>
  </r>
  <r>
    <s v="76622"/>
    <x v="2"/>
    <x v="23"/>
    <x v="968"/>
    <s v="Intermedio"/>
    <n v="6"/>
    <s v="G2"/>
    <n v="0"/>
    <n v="882.65808900000002"/>
    <n v="21968.89111094"/>
    <n v="35354.799057709999"/>
    <n v="8737.7845704200008"/>
    <n v="427.01386213000001"/>
    <n v="30212.958359140001"/>
    <n v="5307.6780170000002"/>
    <n v="10354.77025843"/>
    <n v="4306.9133493800009"/>
    <n v="166.016513"/>
    <n v="1798.488547519999"/>
    <n v="594.06612500000006"/>
    <n v="0"/>
    <n v="117480.85438681"/>
    <n v="40468.466855999999"/>
    <s v="Si"/>
    <n v="62.934219051106645"/>
    <n v="80"/>
    <n v="7744.3"/>
    <n v="7750.3536695500006"/>
    <n v="27508.453601139998"/>
    <n v="27423.04501614"/>
    <n v="22851.54919994"/>
    <n v="35354.799057709999"/>
    <n v="2558.5711855199988"/>
    <n v="35354.799057709999"/>
    <n v="64.634928804542724"/>
    <n v="35.365071195457276"/>
    <n v="17.567554801843251"/>
    <n v="20.892646602269743"/>
    <n v="34.446861207491814"/>
    <n v="65.553138792508179"/>
    <n v="41.593519140356271"/>
    <n v="50"/>
    <n v="7.2368426740132721"/>
    <n v="80"/>
    <n v="50.362171318047032"/>
    <n v="40.28973705443763"/>
    <n v="17.065780948893355"/>
    <n v="74.227529058815549"/>
    <n v="100.07816935746291"/>
    <n v="100"/>
    <n v="99.689518770344634"/>
    <n v="100"/>
    <n v="5.2707398972786645E-2"/>
    <n v="0"/>
    <n v="91.409176352938516"/>
    <n v="91.461883751911301"/>
    <n v="18.29237675038226"/>
    <n v="58.571572325025329"/>
    <n v="58.58211380481989"/>
    <s v="2. Riesgo (&gt;=40 y &lt;60)"/>
  </r>
  <r>
    <s v="76670"/>
    <x v="2"/>
    <x v="23"/>
    <x v="896"/>
    <s v="Intermedio"/>
    <n v="6"/>
    <s v="G1"/>
    <n v="0"/>
    <n v="1194.7616210000001"/>
    <n v="8930.22617928"/>
    <n v="17849.643074090003"/>
    <n v="5109.7306907000002"/>
    <n v="1758.4449081500002"/>
    <n v="12357.97147305"/>
    <n v="2805.8728330700001"/>
    <n v="8090.1874258500011"/>
    <n v="3006.7768625100007"/>
    <n v="84.289266999999995"/>
    <n v="408.26103770000191"/>
    <n v="0"/>
    <n v="0.10759450999999999"/>
    <n v="52293.599022069997"/>
    <n v="6269.9535846899998"/>
    <s v="NO"/>
    <n v="67.070289097222172"/>
    <n v="80"/>
    <n v="5945.6767730000001"/>
    <n v="6868.1755988500008"/>
    <n v="12357.971473050002"/>
    <n v="11450.67067336"/>
    <n v="10124.98780028"/>
    <n v="17849.643074090003"/>
    <n v="492.5503047000019"/>
    <n v="17849.750668600002"/>
    <n v="56.723754969516015"/>
    <n v="43.276245030483985"/>
    <n v="22.704962858904373"/>
    <n v="26.711459481293364"/>
    <n v="11.989906416737215"/>
    <n v="88.010093583262787"/>
    <n v="37.16572564070222"/>
    <n v="50"/>
    <n v="2.7594240045406404"/>
    <n v="100"/>
    <n v="61.599559619008026"/>
    <n v="49.279647695206421"/>
    <n v="0"/>
    <n v="0"/>
    <n v="115.5154553647984"/>
    <n v="80"/>
    <n v="92.658173700525012"/>
    <n v="100"/>
    <n v="0"/>
    <n v="0"/>
    <n v="60"/>
    <n v="60"/>
    <n v="12"/>
    <n v="61.279647695206421"/>
    <n v="61.279647695206421"/>
    <s v="3. Vulnerable (&gt;=60 y &lt;70)"/>
  </r>
  <r>
    <s v="76736"/>
    <x v="2"/>
    <x v="23"/>
    <x v="969"/>
    <s v="Intermedio"/>
    <n v="6"/>
    <s v="G2"/>
    <n v="0"/>
    <n v="971.66105900000002"/>
    <n v="32974.092821999999"/>
    <n v="46122.868571450002"/>
    <n v="6408.3259049999997"/>
    <n v="724.91535985000007"/>
    <n v="41246.978413999997"/>
    <n v="4498.0440330000001"/>
    <n v="8249.5303296900001"/>
    <n v="2522.5219876899992"/>
    <n v="28.290315"/>
    <n v="123.43520345000434"/>
    <n v="2805.6289419999998"/>
    <n v="0"/>
    <n v="79785.75380957"/>
    <n v="33863.153601240003"/>
    <s v="Si"/>
    <n v="53.79512106136049"/>
    <n v="80"/>
    <n v="7598.1738610000002"/>
    <n v="6559.9683678500005"/>
    <n v="40272.425025999997"/>
    <n v="39038.300865999998"/>
    <n v="33945.753880999997"/>
    <n v="46122.868571450002"/>
    <n v="2957.3544604500044"/>
    <n v="46122.868571450002"/>
    <n v="73.598531341158548"/>
    <n v="26.401468658841452"/>
    <n v="10.905147979211199"/>
    <n v="12.969215434080221"/>
    <n v="42.442606586212698"/>
    <n v="57.557393413787302"/>
    <n v="30.577764877249567"/>
    <n v="40"/>
    <n v="6.4119048793955615"/>
    <n v="80"/>
    <n v="43.385615501341796"/>
    <n v="34.708492401073435"/>
    <n v="26.20487893863951"/>
    <n v="100"/>
    <n v="86.336118228632358"/>
    <n v="80"/>
    <n v="96.935560351274489"/>
    <n v="100"/>
    <n v="0"/>
    <n v="0"/>
    <n v="93.333333333333329"/>
    <n v="93.333333333333329"/>
    <n v="18.666666666666668"/>
    <n v="53.3751590677401"/>
    <n v="53.3751590677401"/>
    <s v="2. Riesgo (&gt;=40 y &lt;60)"/>
  </r>
  <r>
    <s v="76823"/>
    <x v="2"/>
    <x v="23"/>
    <x v="970"/>
    <s v="Intermedio"/>
    <n v="6"/>
    <s v="G3"/>
    <n v="0"/>
    <n v="1144.226265"/>
    <n v="12602.891374000001"/>
    <n v="18833.863499999999"/>
    <n v="3333.7486269999999"/>
    <n v="125.86458500000001"/>
    <n v="16230.741653269999"/>
    <n v="2962.90971313"/>
    <n v="4638.3736429999999"/>
    <n v="1562.71117942"/>
    <n v="18.116979000000001"/>
    <n v="639.4592091500017"/>
    <n v="1268.498611"/>
    <n v="0"/>
    <n v="43823.146747620005"/>
    <n v="15346.384340139999"/>
    <s v="Si"/>
    <n v="60.180647804389167"/>
    <n v="80"/>
    <n v="2472.381359"/>
    <n v="3279.245762"/>
    <n v="15118.74182727"/>
    <n v="15021.426449280001"/>
    <n v="13747.117639"/>
    <n v="18833.863499999999"/>
    <n v="1926.0747991500016"/>
    <n v="18833.863499999999"/>
    <n v="72.991490243093239"/>
    <n v="27.008509756906761"/>
    <n v="18.254924983868893"/>
    <n v="31.329694204430236"/>
    <n v="35.018900921288697"/>
    <n v="64.98109907871131"/>
    <n v="33.690929185456312"/>
    <n v="40"/>
    <n v="10.226657951248301"/>
    <n v="60"/>
    <n v="44.663860608009664"/>
    <n v="35.731088486407735"/>
    <n v="19.819352195610833"/>
    <n v="86.204173452841616"/>
    <n v="132.63511108684105"/>
    <n v="60"/>
    <n v="99.356326213504957"/>
    <n v="100"/>
    <n v="0.25116884662326877"/>
    <n v="0"/>
    <n v="82.068057817613877"/>
    <n v="82.319226664237149"/>
    <n v="16.463845332847431"/>
    <n v="52.144700049930506"/>
    <n v="52.194933819255169"/>
    <s v="2. Riesgo (&gt;=40 y &lt;60)"/>
  </r>
  <r>
    <s v="76828"/>
    <x v="2"/>
    <x v="23"/>
    <x v="971"/>
    <s v="Intermedio"/>
    <n v="6"/>
    <s v="G3"/>
    <n v="0"/>
    <n v="1240.957938"/>
    <n v="17434.630999000001"/>
    <n v="23609.074001999998"/>
    <n v="2330.6623410000002"/>
    <n v="249.714845"/>
    <n v="20150.398740000001"/>
    <n v="1804.768223"/>
    <n v="3856.0346010000003"/>
    <n v="1701.6848050000003"/>
    <n v="6.5330349999999999"/>
    <n v="1553.1311929999974"/>
    <n v="1378.8073549999999"/>
    <n v="0"/>
    <n v="43898.169196089999"/>
    <n v="15600.20611207"/>
    <s v="Si"/>
    <n v="54.336894558703371"/>
    <n v="80"/>
    <n v="2286.355861"/>
    <n v="2580.3771860000002"/>
    <n v="19901.593013000002"/>
    <n v="19070.192265000001"/>
    <n v="18675.588937"/>
    <n v="23609.074001999998"/>
    <n v="2938.4715829999973"/>
    <n v="23609.074001999998"/>
    <n v="79.103436820173187"/>
    <n v="20.896563179826813"/>
    <n v="8.9564888828596949"/>
    <n v="15.371416650209804"/>
    <n v="35.537259065144582"/>
    <n v="64.462740934855418"/>
    <n v="44.130434010075945"/>
    <n v="50"/>
    <n v="12.446365252407062"/>
    <n v="60"/>
    <n v="42.146144152978408"/>
    <n v="33.716915322382725"/>
    <n v="25.663105441296629"/>
    <n v="100"/>
    <n v="112.859823355381"/>
    <n v="80"/>
    <n v="95.822441211329576"/>
    <n v="100"/>
    <n v="0"/>
    <n v="0"/>
    <n v="93.333333333333329"/>
    <n v="93.333333333333329"/>
    <n v="18.666666666666668"/>
    <n v="52.383581989049389"/>
    <n v="52.383581989049389"/>
    <s v="2. Riesgo (&gt;=40 y &lt;60)"/>
  </r>
  <r>
    <s v="76834"/>
    <x v="2"/>
    <x v="23"/>
    <x v="972"/>
    <s v="Ciudades y aglomeraciones"/>
    <n v="2"/>
    <s v="G1"/>
    <n v="0"/>
    <n v="0"/>
    <n v="216635.57344767998"/>
    <n v="329508.10531308001"/>
    <n v="75400.872174249991"/>
    <n v="3695.4891389999998"/>
    <n v="261527.69419886"/>
    <n v="28758.63659328"/>
    <n v="80783.479564249996"/>
    <n v="46038.028983240001"/>
    <n v="474.20793900000001"/>
    <n v="33234.960533210018"/>
    <n v="16247.90558303"/>
    <n v="0"/>
    <n v="576181.49844076997"/>
    <n v="117810.15877822999"/>
    <s v="Si"/>
    <n v="40.962675832370991"/>
    <n v="70"/>
    <n v="74116.769839000001"/>
    <n v="79096.361313250003"/>
    <n v="261527.69419885994"/>
    <n v="253298.82257800997"/>
    <n v="216635.57344767998"/>
    <n v="329508.10531308001"/>
    <n v="49957.074055240017"/>
    <n v="329508.10531308001"/>
    <n v="65.745142518374493"/>
    <n v="34.254857481625507"/>
    <n v="10.996401999175108"/>
    <n v="12.936816865383463"/>
    <n v="20.446709777568568"/>
    <n v="79.553290222431428"/>
    <n v="56.989410745329806"/>
    <n v="80"/>
    <n v="15.161106282279041"/>
    <n v="40"/>
    <n v="49.348992913888083"/>
    <n v="39.47919433111047"/>
    <n v="29.037324167629009"/>
    <n v="100"/>
    <n v="106.71857595125491"/>
    <n v="100"/>
    <n v="96.853537195723177"/>
    <n v="100"/>
    <n v="0"/>
    <n v="0"/>
    <n v="100"/>
    <n v="100"/>
    <n v="20"/>
    <n v="59.47919433111047"/>
    <n v="59.47919433111047"/>
    <s v="2. Riesgo (&gt;=40 y &lt;60)"/>
  </r>
  <r>
    <s v="76845"/>
    <x v="2"/>
    <x v="23"/>
    <x v="973"/>
    <s v="Intermedio"/>
    <n v="6"/>
    <s v="G2"/>
    <n v="0"/>
    <n v="743.00622099999998"/>
    <n v="3994.9568880000002"/>
    <n v="6857.5600750000003"/>
    <n v="1382.9021639999999"/>
    <n v="108.314474"/>
    <n v="6022.4709469999998"/>
    <n v="1730.7736770000001"/>
    <n v="2240.1592350000001"/>
    <n v="466.895534"/>
    <n v="46.938980999999998"/>
    <n v="-378.73046899999918"/>
    <n v="1295.1098500000001"/>
    <n v="0"/>
    <n v="31278.001433000001"/>
    <n v="3948.7184000000002"/>
    <s v="Si"/>
    <n v="56.773191742173751"/>
    <n v="80"/>
    <n v="1246.2465"/>
    <n v="1478.1633300000001"/>
    <n v="5463.0268429999996"/>
    <n v="5049.6164950000002"/>
    <n v="4737.9631090000003"/>
    <n v="6857.5600750000003"/>
    <n v="963.31836200000089"/>
    <n v="6857.5600750000003"/>
    <n v="69.091091542497352"/>
    <n v="30.908908457502648"/>
    <n v="28.738597366952149"/>
    <n v="34.178083712005964"/>
    <n v="12.624586671429354"/>
    <n v="87.375413328570644"/>
    <n v="20.842069023722768"/>
    <n v="30"/>
    <n v="14.047538066955992"/>
    <n v="60"/>
    <n v="48.492481099615851"/>
    <n v="38.793984879692687"/>
    <n v="23.226808257826249"/>
    <n v="100"/>
    <n v="118.60922618438649"/>
    <n v="80"/>
    <n v="92.432577033193255"/>
    <n v="100"/>
    <n v="0"/>
    <n v="0"/>
    <n v="93.333333333333329"/>
    <n v="93.333333333333329"/>
    <n v="18.666666666666668"/>
    <n v="57.460651546359358"/>
    <n v="57.460651546359358"/>
    <s v="2. Riesgo (&gt;=40 y &lt;60)"/>
  </r>
  <r>
    <s v="76863"/>
    <x v="2"/>
    <x v="23"/>
    <x v="974"/>
    <s v="Rural"/>
    <n v="6"/>
    <s v="G3"/>
    <n v="0"/>
    <n v="616.53063999999995"/>
    <n v="7127.7316538599998"/>
    <n v="13400.01640665"/>
    <n v="1485.27942188"/>
    <n v="35.321225149999997"/>
    <n v="9306.8496319999995"/>
    <n v="948.70274099999995"/>
    <n v="2154.4513971299998"/>
    <n v="299.43353842999954"/>
    <n v="87.939513000000005"/>
    <n v="2407.4043759499982"/>
    <n v="466.60943775999999"/>
    <n v="7.2804450000000003"/>
    <n v="46913.679046400001"/>
    <n v="8422.2106029999995"/>
    <s v="Si"/>
    <n v="64.174026628133149"/>
    <n v="80"/>
    <n v="1028.8525549999999"/>
    <n v="1462.1843270300003"/>
    <n v="9137.5941719999992"/>
    <n v="8903.6632260000006"/>
    <n v="7744.2622938599998"/>
    <n v="13400.01640665"/>
    <n v="2961.9533267099978"/>
    <n v="13407.29685165"/>
    <n v="57.792931432656829"/>
    <n v="42.207068567343171"/>
    <n v="10.193596958288108"/>
    <n v="17.494581644601858"/>
    <n v="17.952569003744106"/>
    <n v="82.047430996255898"/>
    <n v="13.898365905533199"/>
    <n v="20"/>
    <n v="22.092099246280792"/>
    <n v="20"/>
    <n v="36.349816241640191"/>
    <n v="29.079852993312155"/>
    <n v="15.825973371866851"/>
    <n v="68.834992190642396"/>
    <n v="142.11796626485517"/>
    <n v="50"/>
    <n v="97.439906592516166"/>
    <n v="100"/>
    <n v="0"/>
    <n v="0"/>
    <n v="72.944997396880794"/>
    <n v="72.944997396880794"/>
    <n v="14.588999479376159"/>
    <n v="43.668852472688314"/>
    <n v="43.668852472688314"/>
    <s v="2. Riesgo (&gt;=40 y &lt;60)"/>
  </r>
  <r>
    <s v="76869"/>
    <x v="2"/>
    <x v="23"/>
    <x v="975"/>
    <s v="Ciudades y aglomeraciones"/>
    <n v="6"/>
    <s v="G1"/>
    <n v="0"/>
    <n v="894.488024"/>
    <n v="7161.6852910100006"/>
    <n v="11670.61088767"/>
    <n v="2720.2328889999999"/>
    <n v="200.60840039999999"/>
    <n v="8879.1976615700005"/>
    <n v="1192.5240066699998"/>
    <n v="3815.3293133999996"/>
    <n v="1307.2282650499997"/>
    <n v="191.92749476"/>
    <n v="640.0380487500006"/>
    <n v="1013.99162067"/>
    <n v="0"/>
    <n v="61579.115641470002"/>
    <n v="5172.7163389999996"/>
    <s v="Si"/>
    <n v="61.459338903323975"/>
    <n v="80"/>
    <n v="1984.4794770000001"/>
    <n v="2780.8412894000003"/>
    <n v="8522.4717905699981"/>
    <n v="8520.1428905699995"/>
    <n v="8056.1733150100008"/>
    <n v="11670.61088767"/>
    <n v="1845.9571641800005"/>
    <n v="11670.61088767"/>
    <n v="69.029576879487493"/>
    <n v="30.970423120512507"/>
    <n v="13.4305378945595"/>
    <n v="15.800478116255004"/>
    <n v="8.4001146900467525"/>
    <n v="91.599885309953251"/>
    <n v="34.262527757664877"/>
    <n v="40"/>
    <n v="15.81714258103022"/>
    <n v="40"/>
    <n v="43.674157309344153"/>
    <n v="34.939325847475324"/>
    <n v="18.540661096676025"/>
    <n v="80.642512900202988"/>
    <n v="140.12950608105484"/>
    <n v="50"/>
    <n v="99.972673420842824"/>
    <n v="100"/>
    <n v="0.17870643227034566"/>
    <n v="0"/>
    <n v="76.880837633400986"/>
    <n v="77.059544065671332"/>
    <n v="15.411908813134268"/>
    <n v="50.315493374155523"/>
    <n v="50.351234660609592"/>
    <s v="2. Riesgo (&gt;=40 y &lt;60)"/>
  </r>
  <r>
    <s v="76890"/>
    <x v="2"/>
    <x v="23"/>
    <x v="976"/>
    <s v="Rural"/>
    <n v="6"/>
    <s v="G1"/>
    <n v="0"/>
    <n v="1506.248417"/>
    <n v="10707.22390223"/>
    <n v="27366.971218840001"/>
    <n v="6700.1982918800004"/>
    <n v="6727.3367759700004"/>
    <n v="22818.23900985"/>
    <n v="9203.0104938299992"/>
    <n v="15014.954108850001"/>
    <n v="9331.4977118700008"/>
    <n v="227.35350199999999"/>
    <n v="1815.1319800099991"/>
    <n v="4122.4003137700001"/>
    <n v="0"/>
    <n v="54954.097749150002"/>
    <n v="6503.2941259999998"/>
    <s v="Si"/>
    <n v="56.547522381987093"/>
    <n v="80"/>
    <n v="10868.64458"/>
    <n v="12520.54851085"/>
    <n v="19868.382841849998"/>
    <n v="19114.33529485"/>
    <n v="12213.472319230001"/>
    <n v="27366.971218840001"/>
    <n v="6164.8857957799992"/>
    <n v="27366.971218840001"/>
    <n v="44.62851304064656"/>
    <n v="55.37148695935344"/>
    <n v="40.331817410876077"/>
    <n v="47.448732388260105"/>
    <n v="11.834047673179365"/>
    <n v="88.16595232682063"/>
    <n v="62.148026855239607"/>
    <n v="80"/>
    <n v="22.526737600893011"/>
    <n v="20"/>
    <n v="58.197234334886829"/>
    <n v="46.557787467909463"/>
    <n v="23.452477618012907"/>
    <n v="100"/>
    <n v="115.19880348180453"/>
    <n v="80"/>
    <n v="96.204786504255893"/>
    <n v="100"/>
    <n v="0"/>
    <n v="0"/>
    <n v="93.333333333333329"/>
    <n v="93.333333333333329"/>
    <n v="18.666666666666668"/>
    <n v="65.224454134576135"/>
    <n v="65.224454134576135"/>
    <s v="3. Vulnerable (&gt;=60 y &lt;70)"/>
  </r>
  <r>
    <s v="76892"/>
    <x v="2"/>
    <x v="23"/>
    <x v="977"/>
    <s v="Ciudades y aglomeraciones"/>
    <n v="1"/>
    <s v="G1"/>
    <n v="0"/>
    <n v="0"/>
    <n v="96633.582255820002"/>
    <n v="334714.05601937999"/>
    <n v="218750.81180050998"/>
    <n v="8804.7497748400001"/>
    <n v="235004.89295919999"/>
    <n v="47688.662022320001"/>
    <n v="228193.78429041998"/>
    <n v="141178.21438495"/>
    <n v="2870.05164109"/>
    <n v="12693.593154710019"/>
    <n v="44489.813434039999"/>
    <n v="21938.553790000002"/>
    <n v="2515906.7317960002"/>
    <n v="528579.32871799998"/>
    <s v="Si"/>
    <n v="33.138792174936754"/>
    <n v="65"/>
    <n v="203028"/>
    <n v="227555.56157535"/>
    <n v="235004.89295920005"/>
    <n v="206392.45398786"/>
    <n v="96633.582255820002"/>
    <n v="334714.05601937999"/>
    <n v="60053.45822984002"/>
    <n v="356652.60980937997"/>
    <n v="28.870488262442407"/>
    <n v="71.129511737557593"/>
    <n v="20.292625154234297"/>
    <n v="23.873442909589517"/>
    <n v="21.009496180355995"/>
    <n v="78.990503819644005"/>
    <n v="61.867686196602911"/>
    <n v="80"/>
    <n v="16.838081813543091"/>
    <n v="40"/>
    <n v="58.798691693358229"/>
    <n v="47.038953354686583"/>
    <n v="31.861207825063246"/>
    <n v="100"/>
    <n v="112.08087632018737"/>
    <n v="80"/>
    <n v="87.824747556933829"/>
    <n v="80"/>
    <n v="4.5349005972277645E-2"/>
    <n v="0"/>
    <n v="86.666666666666671"/>
    <n v="86.712015672638955"/>
    <n v="17.342403134527792"/>
    <n v="64.372286688019926"/>
    <n v="64.381356489214369"/>
    <s v="3. Vulnerable (&gt;=60 y &lt;70)"/>
  </r>
  <r>
    <s v="76895"/>
    <x v="2"/>
    <x v="23"/>
    <x v="978"/>
    <s v="Intermedio"/>
    <n v="5"/>
    <s v="G1"/>
    <n v="0"/>
    <n v="1059.4878799999999"/>
    <n v="22010.898948999999"/>
    <n v="48296.056249000001"/>
    <n v="20978.962605000001"/>
    <n v="964.17268000000001"/>
    <n v="31687.997310999999"/>
    <n v="3978.434808"/>
    <n v="23140.944880999999"/>
    <n v="10021.984084000002"/>
    <n v="330.69226900000001"/>
    <n v="3489.0981410000022"/>
    <n v="3905.1091419999998"/>
    <n v="0"/>
    <n v="150275.07881641001"/>
    <n v="32176.521100310001"/>
    <s v="Si"/>
    <n v="52.645597500384163"/>
    <n v="80"/>
    <n v="20870.000019999999"/>
    <n v="21943.135285"/>
    <n v="31687.997310999999"/>
    <n v="29440.345302999998"/>
    <n v="23070.386828999999"/>
    <n v="48296.056249000001"/>
    <n v="7724.8995520000026"/>
    <n v="48296.056249000001"/>
    <n v="47.76867641129121"/>
    <n v="52.23132358870879"/>
    <n v="12.555021287567921"/>
    <n v="14.770468663335622"/>
    <n v="21.411747944993479"/>
    <n v="78.588252055006521"/>
    <n v="43.308448015139639"/>
    <n v="50"/>
    <n v="15.994886854058505"/>
    <n v="40"/>
    <n v="47.118008861410189"/>
    <n v="37.694407089128156"/>
    <n v="27.354402499615837"/>
    <n v="100"/>
    <n v="105.14199934821083"/>
    <n v="100"/>
    <n v="92.906929441010263"/>
    <n v="100"/>
    <n v="0"/>
    <n v="0"/>
    <n v="100"/>
    <n v="100"/>
    <n v="20"/>
    <n v="57.694407089128156"/>
    <n v="57.694407089128156"/>
    <s v="2. Riesgo (&gt;=40 y &lt;60)"/>
  </r>
  <r>
    <s v="81001"/>
    <x v="2"/>
    <x v="24"/>
    <x v="979"/>
    <s v="Intermedio"/>
    <n v="4"/>
    <s v="G1"/>
    <n v="1"/>
    <n v="1934.125851"/>
    <n v="69484.241440080004"/>
    <n v="110355.96519067002"/>
    <n v="25754.161071000002"/>
    <n v="1701.7677190100001"/>
    <n v="142319.81748843001"/>
    <n v="43257.823128000004"/>
    <n v="29616.663956650002"/>
    <n v="11944.725135940003"/>
    <n v="0"/>
    <n v="5371.0928195300221"/>
    <n v="30227.46190278"/>
    <n v="0"/>
    <n v="899833.81596259994"/>
    <n v="92369.629196359994"/>
    <s v="Si"/>
    <n v="73.491500404249152"/>
    <n v="80"/>
    <n v="32498.482424000002"/>
    <n v="27455.928790009999"/>
    <n v="87312.933550429996"/>
    <n v="73913.335242589994"/>
    <n v="71418.367291080009"/>
    <n v="110355.96519067002"/>
    <n v="35598.554722310022"/>
    <n v="110355.96519067002"/>
    <n v="64.716363241158106"/>
    <n v="35.283636758841894"/>
    <n v="30.394799467415478"/>
    <n v="35.758237503458453"/>
    <n v="10.26518758883798"/>
    <n v="89.734812411162025"/>
    <n v="40.331095877049265"/>
    <n v="50"/>
    <n v="32.257934277321404"/>
    <n v="0"/>
    <n v="42.155337334692476"/>
    <n v="33.724269867753982"/>
    <n v="6.5084995957508482"/>
    <n v="37.188215953754373"/>
    <n v="84.483725830021854"/>
    <n v="80"/>
    <n v="84.653363753835279"/>
    <n v="80"/>
    <n v="0"/>
    <n v="0"/>
    <n v="65.729405317918122"/>
    <n v="65.729405317918122"/>
    <n v="13.145881063583625"/>
    <n v="46.870150931337605"/>
    <n v="46.870150931337605"/>
    <s v="2. Riesgo (&gt;=40 y &lt;60)"/>
  </r>
  <r>
    <s v="81065"/>
    <x v="2"/>
    <x v="24"/>
    <x v="980"/>
    <s v="Rural"/>
    <n v="6"/>
    <s v="G3"/>
    <n v="0"/>
    <n v="1611.812551"/>
    <n v="42435.896761000004"/>
    <n v="57525.838789000001"/>
    <n v="9297.0705100000014"/>
    <n v="3265.643157"/>
    <n v="70441.113524999993"/>
    <n v="25782.964286999999"/>
    <n v="14174.526218000003"/>
    <n v="6969.9628040000025"/>
    <n v="0"/>
    <n v="614.00035499999649"/>
    <n v="7769.0645210000002"/>
    <n v="0"/>
    <n v="173373.67390853001"/>
    <n v="42005.049312930001"/>
    <s v="Si"/>
    <n v="63.426433333132898"/>
    <n v="80"/>
    <n v="10059.790000000001"/>
    <n v="12562.713667"/>
    <n v="49707.275020000001"/>
    <n v="45751.541843999999"/>
    <n v="44047.709312000006"/>
    <n v="57525.838789000001"/>
    <n v="8383.0648759999967"/>
    <n v="57525.838789000001"/>
    <n v="76.570303431060509"/>
    <n v="23.429696568939491"/>
    <n v="36.60215319828734"/>
    <n v="62.81780220621949"/>
    <n v="24.228043604296808"/>
    <n v="75.771956395703199"/>
    <n v="49.172456961199586"/>
    <n v="70"/>
    <n v="14.57269472723098"/>
    <n v="60"/>
    <n v="58.403891034172432"/>
    <n v="46.72311282733795"/>
    <n v="16.573566666867102"/>
    <n v="72.086645495872773"/>
    <n v="124.88047630218919"/>
    <n v="70"/>
    <n v="92.041943207692654"/>
    <n v="100"/>
    <n v="0"/>
    <n v="0"/>
    <n v="80.695548498624262"/>
    <n v="80.695548498624262"/>
    <n v="16.139109699724852"/>
    <n v="62.862222527062798"/>
    <n v="62.862222527062798"/>
    <s v="3. Vulnerable (&gt;=60 y &lt;70)"/>
  </r>
  <r>
    <s v="81220"/>
    <x v="2"/>
    <x v="24"/>
    <x v="981"/>
    <s v="Rural disperso"/>
    <n v="6"/>
    <s v="G3"/>
    <n v="0"/>
    <n v="1337.1050334000001"/>
    <n v="5888.0805552000002"/>
    <n v="8119.2829498199999"/>
    <n v="583.22562419999997"/>
    <n v="16.960842"/>
    <n v="6485.1619908400007"/>
    <n v="2419.3597767300002"/>
    <n v="1937.2914996"/>
    <s v="N.D."/>
    <n v="0"/>
    <n v="2003.9409009799992"/>
    <n v="0"/>
    <n v="0"/>
    <n v="30562.735455890001"/>
    <n v="4096.8552568599998"/>
    <s v="Si"/>
    <n v="44.790217554479916"/>
    <n v="80"/>
    <n v="373.166"/>
    <n v="600.18646620000004"/>
    <n v="6115.3420488399997"/>
    <n v="5400.5008550299999"/>
    <n v="7225.1855886000003"/>
    <n v="8119.2829498199999"/>
    <n v="2003.9409009799992"/>
    <n v="8119.2829498199999"/>
    <n v="88.987976318280403"/>
    <n v="11.012023681719597"/>
    <n v="37.306080868099158"/>
    <n v="64.025905699207229"/>
    <n v="13.404740105063013"/>
    <n v="86.595259894936987"/>
    <s v="N.D."/>
    <n v="0"/>
    <n v="24.681254654691219"/>
    <n v="20"/>
    <n v="36.326637855172763"/>
    <n v="29.061310284138212"/>
    <n v="35.209782445520084"/>
    <n v="100"/>
    <n v="160.83632115466042"/>
    <n v="0"/>
    <n v="88.310691567193757"/>
    <n v="80"/>
    <n v="5.7975806544396047E-2"/>
    <n v="0"/>
    <n v="60"/>
    <n v="60.057975806544398"/>
    <n v="12.011595161308881"/>
    <n v="41.061310284138216"/>
    <n v="41.072905445447091"/>
    <s v="2. Riesgo (&gt;=40 y &lt;60)"/>
  </r>
  <r>
    <s v="81300"/>
    <x v="2"/>
    <x v="24"/>
    <x v="982"/>
    <s v="Rural"/>
    <n v="6"/>
    <s v="G3"/>
    <n v="0"/>
    <n v="2202.613233"/>
    <n v="23649.439309000001"/>
    <n v="30034.734135999999"/>
    <n v="2360.1407209999998"/>
    <n v="54.356369999999998"/>
    <n v="34726.583047"/>
    <n v="12546.323204"/>
    <n v="4617.1103239999993"/>
    <n v="2336.2283379999994"/>
    <n v="0"/>
    <n v="913.34239999999772"/>
    <n v="724.89459199999999"/>
    <n v="0"/>
    <n v="83629.081802999994"/>
    <n v="11005.842232999999"/>
    <s v="Si"/>
    <n v="59.181817347321541"/>
    <n v="80"/>
    <n v="2008.4"/>
    <n v="2414.4970910000002"/>
    <n v="26840.509750000001"/>
    <n v="24862.173117999999"/>
    <n v="25852.052542000001"/>
    <n v="30034.734135999999"/>
    <n v="1638.2369919999978"/>
    <n v="30034.734135999999"/>
    <n v="86.073851777543851"/>
    <n v="13.926148222456149"/>
    <n v="36.128873338961768"/>
    <n v="62.005543964737328"/>
    <n v="13.160304998834976"/>
    <n v="86.839695001165026"/>
    <n v="50.599361376663516"/>
    <n v="70"/>
    <n v="5.4544747577318713"/>
    <n v="80"/>
    <n v="62.554277437671701"/>
    <n v="50.043421950137365"/>
    <n v="20.818182652678459"/>
    <n v="90.548581540513993"/>
    <n v="120.21993084047003"/>
    <n v="70"/>
    <n v="92.629288152770627"/>
    <n v="100"/>
    <n v="0"/>
    <n v="0"/>
    <n v="86.849527180171322"/>
    <n v="86.849527180171322"/>
    <n v="17.369905436034266"/>
    <n v="67.41332738617163"/>
    <n v="67.41332738617163"/>
    <s v="3. Vulnerable (&gt;=60 y &lt;70)"/>
  </r>
  <r>
    <s v="81591"/>
    <x v="2"/>
    <x v="24"/>
    <x v="983"/>
    <s v="Rural disperso"/>
    <n v="6"/>
    <s v="G2"/>
    <n v="0"/>
    <n v="1013.996683"/>
    <n v="5883.2455300000001"/>
    <n v="8295.2558883300007"/>
    <n v="633.84273227000006"/>
    <n v="12.229609199999999"/>
    <n v="8297.524422460001"/>
    <n v="2857.7208799200002"/>
    <n v="1661.3620844699999"/>
    <n v="596.67171384999983"/>
    <n v="0"/>
    <n v="279.15499524999996"/>
    <n v="738.56708069000001"/>
    <n v="0"/>
    <n v="63952.475188769997"/>
    <n v="1677.07036449"/>
    <s v="Si"/>
    <n v="67.810100761204126"/>
    <n v="80"/>
    <n v="663.83659999999998"/>
    <n v="646.07234147000008"/>
    <n v="6951.4105224600007"/>
    <n v="5846.0821837000003"/>
    <n v="6897.2422130000004"/>
    <n v="8295.2558883300007"/>
    <n v="1017.72207594"/>
    <n v="8295.2558883300007"/>
    <n v="83.146828812155576"/>
    <n v="16.853171187844424"/>
    <n v="34.44064439490689"/>
    <n v="40.959383375410532"/>
    <n v="2.6223697511937618"/>
    <n v="97.377630248806241"/>
    <n v="35.914610031584253"/>
    <n v="50"/>
    <n v="12.268724312311571"/>
    <n v="60"/>
    <n v="53.038036962412242"/>
    <n v="42.4304295699298"/>
    <n v="12.189899238795874"/>
    <n v="53.01990589715313"/>
    <n v="97.324001338582434"/>
    <n v="100"/>
    <n v="84.099222234269064"/>
    <n v="80"/>
    <n v="0"/>
    <n v="0"/>
    <n v="77.673301965717712"/>
    <n v="77.673301965717712"/>
    <n v="15.534660393143543"/>
    <n v="57.965089963073339"/>
    <n v="57.965089963073339"/>
    <s v="2. Riesgo (&gt;=40 y &lt;60)"/>
  </r>
  <r>
    <s v="81736"/>
    <x v="2"/>
    <x v="24"/>
    <x v="984"/>
    <s v="Intermedio"/>
    <n v="6"/>
    <s v="G3"/>
    <n v="0"/>
    <n v="2041.291968"/>
    <n v="54062.213212000002"/>
    <n v="68458.989899000007"/>
    <n v="10580.200209999999"/>
    <n v="699.37697600000001"/>
    <n v="75804.070173999993"/>
    <n v="19009.390126999999"/>
    <n v="13494.148486999999"/>
    <n v="8426.582226999999"/>
    <n v="0"/>
    <n v="-50.270816000003833"/>
    <n v="6465.7283790000001"/>
    <n v="0"/>
    <n v="276239.77558016998"/>
    <n v="16113.80465624"/>
    <s v="Si"/>
    <n v="57.699130381880856"/>
    <n v="80"/>
    <n v="9460.563306"/>
    <n v="11279.577186"/>
    <n v="63441.694454999997"/>
    <n v="57130.318499000001"/>
    <n v="56103.50518"/>
    <n v="68458.989899000007"/>
    <n v="6415.4575629999963"/>
    <n v="68458.989899000007"/>
    <n v="81.951990911305444"/>
    <n v="18.048009088694556"/>
    <n v="25.077004550502384"/>
    <n v="43.037968374265866"/>
    <n v="5.8332673570984239"/>
    <n v="94.166732642901579"/>
    <n v="62.446194623677108"/>
    <n v="80"/>
    <n v="9.3712419252240657"/>
    <n v="80"/>
    <n v="63.050542021172397"/>
    <n v="50.440433616937923"/>
    <n v="22.300869618119144"/>
    <n v="96.997521096339725"/>
    <n v="119.2273316203736"/>
    <n v="80"/>
    <n v="90.051690752874293"/>
    <n v="100"/>
    <n v="0"/>
    <n v="0"/>
    <n v="92.332507032113242"/>
    <n v="92.332507032113242"/>
    <n v="18.466501406422648"/>
    <n v="68.906935023360575"/>
    <n v="68.906935023360575"/>
    <s v="3. Vulnerable (&gt;=60 y &lt;70)"/>
  </r>
  <r>
    <s v="81794"/>
    <x v="2"/>
    <x v="24"/>
    <x v="985"/>
    <s v="Rural disperso"/>
    <n v="6"/>
    <s v="G2"/>
    <n v="0"/>
    <n v="2452.932765"/>
    <n v="52019.592391629994"/>
    <n v="64071.851485059989"/>
    <n v="7775.0994828099992"/>
    <n v="164.99025800000001"/>
    <n v="64516.803215709995"/>
    <n v="12803.21404558"/>
    <n v="10506.104112689998"/>
    <n v="4915.0239419399977"/>
    <n v="166.65741531999998"/>
    <n v="2712.0243765999912"/>
    <n v="2225.2692342399996"/>
    <n v="0"/>
    <n v="371968.68937640998"/>
    <n v="12900.61883945"/>
    <s v="Si"/>
    <n v="61.362430354280193"/>
    <n v="80"/>
    <n v="8234.43"/>
    <n v="7940.08974081"/>
    <n v="55768.746937709999"/>
    <n v="54597.588273399997"/>
    <n v="54472.525156629992"/>
    <n v="64071.851485059989"/>
    <n v="5103.9510261599908"/>
    <n v="64071.851485059989"/>
    <n v="85.017872738283003"/>
    <n v="14.982127261716997"/>
    <n v="19.844774395862171"/>
    <n v="23.600886010101814"/>
    <n v="3.4682002028389411"/>
    <n v="96.531799797161057"/>
    <n v="46.7825550672327"/>
    <n v="70"/>
    <n v="7.9659802360325251"/>
    <n v="80"/>
    <n v="57.022962613795968"/>
    <n v="45.61837009103678"/>
    <n v="18.637569645719807"/>
    <n v="81.064016150580841"/>
    <n v="96.425493213373599"/>
    <n v="100"/>
    <n v="97.899973141555236"/>
    <n v="100"/>
    <n v="0"/>
    <n v="0"/>
    <n v="93.688005383526956"/>
    <n v="93.688005383526956"/>
    <n v="18.737601076705392"/>
    <n v="64.355971167742169"/>
    <n v="64.355971167742169"/>
    <s v="3. Vulnerable (&gt;=60 y &lt;70)"/>
  </r>
  <r>
    <s v="85001"/>
    <x v="2"/>
    <x v="25"/>
    <x v="986"/>
    <s v="Ciudades y aglomeraciones"/>
    <n v="2"/>
    <s v="G1"/>
    <n v="1"/>
    <n v="253.12284600000001"/>
    <n v="186314.70716334"/>
    <n v="287663.70182904997"/>
    <n v="84284.390123859994"/>
    <n v="7433.4656531499995"/>
    <n v="234883.14367516001"/>
    <n v="39850.987353099998"/>
    <n v="93873.217688029981"/>
    <n v="34550.126574749971"/>
    <n v="937.13742763999994"/>
    <n v="14162.275700609956"/>
    <n v="18041.578582220001"/>
    <n v="0"/>
    <n v="930934.17958220991"/>
    <n v="196153.70690721"/>
    <s v="Si"/>
    <n v="52.540941247952667"/>
    <n v="70"/>
    <n v="88431.641979690001"/>
    <n v="91717.855777010001"/>
    <n v="214178.33501516"/>
    <n v="203810.49126606996"/>
    <n v="186567.83000934002"/>
    <n v="287663.70182904997"/>
    <n v="33140.991710469956"/>
    <n v="287663.70182904997"/>
    <n v="64.856229278524594"/>
    <n v="35.143770721475406"/>
    <n v="16.966303639146339"/>
    <n v="19.960161794611565"/>
    <n v="21.0706311154287"/>
    <n v="78.929368884571304"/>
    <n v="36.805094600646193"/>
    <n v="50"/>
    <n v="11.520741581141394"/>
    <n v="60"/>
    <n v="48.806660280131652"/>
    <n v="39.045328224105326"/>
    <n v="17.459058752047333"/>
    <n v="100"/>
    <n v="103.71610627570927"/>
    <n v="100"/>
    <n v="95.159247200069899"/>
    <n v="100"/>
    <n v="0"/>
    <n v="0"/>
    <n v="100"/>
    <n v="100"/>
    <n v="20"/>
    <n v="59.045328224105326"/>
    <n v="59.045328224105326"/>
    <s v="2. Riesgo (&gt;=40 y &lt;60)"/>
  </r>
  <r>
    <s v="85010"/>
    <x v="2"/>
    <x v="25"/>
    <x v="987"/>
    <s v="Intermedio"/>
    <n v="5"/>
    <s v="G1"/>
    <n v="0"/>
    <n v="1055.72237"/>
    <n v="25606.05448124"/>
    <n v="52478.812450189995"/>
    <n v="22903.693839649997"/>
    <n v="595.81151799999998"/>
    <n v="37079.72628915"/>
    <n v="4184.2299082999998"/>
    <n v="24866.576927329996"/>
    <n v="15452.983381709995"/>
    <n v="0"/>
    <n v="6494.4539094199936"/>
    <n v="15615.214368999999"/>
    <n v="0"/>
    <n v="551626.68824417004"/>
    <n v="41858.298166749999"/>
    <s v="Si"/>
    <n v="39.289320367622267"/>
    <n v="80"/>
    <n v="12523.3"/>
    <n v="23499.505357650003"/>
    <n v="36570.764995149992"/>
    <n v="32815.069550430002"/>
    <n v="26661.77685124"/>
    <n v="52478.812450189995"/>
    <n v="22109.668278419995"/>
    <n v="52478.812450189995"/>
    <n v="50.804840289680513"/>
    <n v="49.195159710319487"/>
    <n v="11.284414225906405"/>
    <n v="13.275651461689929"/>
    <n v="7.5881568203280976"/>
    <n v="92.411843179671905"/>
    <n v="62.143589070863044"/>
    <n v="80"/>
    <n v="42.130656632913094"/>
    <n v="0"/>
    <n v="46.976530870336262"/>
    <n v="37.581224696269011"/>
    <n v="40.710679632377733"/>
    <n v="100"/>
    <n v="187.64627021352203"/>
    <n v="0"/>
    <n v="89.73033392870488"/>
    <n v="80"/>
    <n v="0"/>
    <n v="0"/>
    <n v="60"/>
    <n v="60"/>
    <n v="12"/>
    <n v="49.581224696269011"/>
    <n v="49.581224696269011"/>
    <s v="2. Riesgo (&gt;=40 y &lt;60)"/>
  </r>
  <r>
    <s v="85015"/>
    <x v="2"/>
    <x v="25"/>
    <x v="988"/>
    <s v="Rural disperso"/>
    <n v="6"/>
    <s v="G1"/>
    <n v="0"/>
    <n v="1136.895986"/>
    <n v="3835.4745619999999"/>
    <n v="6144.9815390000003"/>
    <n v="574.37260300000003"/>
    <n v="9.5337060000000005"/>
    <n v="4604.1992237100003"/>
    <n v="1053.5194320000001"/>
    <n v="1720.802295"/>
    <n v="575.93402063999997"/>
    <n v="46.033349999999999"/>
    <n v="665.38418292999995"/>
    <n v="516.32970699999998"/>
    <n v="34.843150999999999"/>
    <n v="44305.182749300002"/>
    <n v="3039.0958160100004"/>
    <s v="Si"/>
    <n v="58.26617767623916"/>
    <n v="80"/>
    <n v="638.95799999999997"/>
    <n v="583.90630899999996"/>
    <n v="4334.7290817100002"/>
    <n v="3992.9172039299997"/>
    <n v="4972.3705479999999"/>
    <n v="6144.9815390000003"/>
    <n v="1227.74723993"/>
    <n v="6179.8246900000004"/>
    <n v="80.917583176485437"/>
    <n v="19.082416823514563"/>
    <n v="22.881708214856278"/>
    <n v="26.919393158320485"/>
    <n v="6.8594589332960521"/>
    <n v="93.140541066703946"/>
    <n v="33.468924484436485"/>
    <n v="40"/>
    <n v="19.867023767141841"/>
    <n v="40"/>
    <n v="43.828470209707802"/>
    <n v="35.062776167766245"/>
    <n v="21.73382232376084"/>
    <n v="94.531151719763784"/>
    <n v="91.384145593294079"/>
    <n v="100"/>
    <n v="92.114573452300746"/>
    <n v="100"/>
    <n v="0"/>
    <n v="0"/>
    <n v="98.17705057325459"/>
    <n v="98.17705057325459"/>
    <n v="19.63541011465092"/>
    <n v="54.698186282417169"/>
    <n v="54.698186282417169"/>
    <s v="2. Riesgo (&gt;=40 y &lt;60)"/>
  </r>
  <r>
    <s v="85125"/>
    <x v="2"/>
    <x v="25"/>
    <x v="989"/>
    <s v="Rural disperso"/>
    <n v="6"/>
    <s v="G2"/>
    <n v="0"/>
    <n v="1810.0766309999999"/>
    <n v="12208.55746699"/>
    <n v="18159.298897889999"/>
    <n v="2763.7857002999999"/>
    <n v="134.94243499999999"/>
    <n v="15252.994865000001"/>
    <n v="3747.5293339999998"/>
    <n v="4708.8047662999998"/>
    <n v="2606.7169605499998"/>
    <n v="0"/>
    <n v="804.2162271399975"/>
    <n v="2549.4522753299998"/>
    <n v="0"/>
    <n v="41503.605296360001"/>
    <n v="11919.356351030001"/>
    <s v="Si"/>
    <n v="55.213029196228526"/>
    <n v="80"/>
    <n v="2978.3389999999999"/>
    <n v="2898.7281353000003"/>
    <n v="15252.994865000001"/>
    <n v="13060.472827"/>
    <n v="14018.63409799"/>
    <n v="18159.298897889999"/>
    <n v="3353.6685024699973"/>
    <n v="18159.298897889999"/>
    <n v="77.198102067799994"/>
    <n v="22.801897932200006"/>
    <n v="24.569137845835101"/>
    <n v="29.219451433367659"/>
    <n v="28.718845666343512"/>
    <n v="71.281154333656488"/>
    <n v="55.35835716115831"/>
    <n v="80"/>
    <n v="18.468050563668363"/>
    <n v="40"/>
    <n v="48.660500739844828"/>
    <n v="38.928400591875864"/>
    <n v="24.786970803771474"/>
    <n v="100"/>
    <n v="97.327004592156925"/>
    <n v="100"/>
    <n v="85.62562921311256"/>
    <n v="80"/>
    <n v="0"/>
    <n v="0"/>
    <n v="93.333333333333329"/>
    <n v="93.333333333333329"/>
    <n v="18.666666666666668"/>
    <n v="57.595067258542528"/>
    <n v="57.595067258542528"/>
    <s v="2. Riesgo (&gt;=40 y &lt;60)"/>
  </r>
  <r>
    <s v="85136"/>
    <x v="2"/>
    <x v="25"/>
    <x v="990"/>
    <s v="Rural disperso"/>
    <n v="6"/>
    <s v="G2"/>
    <n v="0"/>
    <n v="1416.8841910000001"/>
    <n v="3239.8245299299997"/>
    <n v="5251.41791698"/>
    <n v="513.55411585000002"/>
    <n v="28.012103839999998"/>
    <n v="4467.8373324000004"/>
    <n v="1764.5819808299998"/>
    <n v="1958.9694306900001"/>
    <n v="826.83453725000004"/>
    <n v="0"/>
    <n v="323.36897713999952"/>
    <n v="238.09234602999999"/>
    <n v="0"/>
    <n v="27373.561510330001"/>
    <n v="1899.7892444399999"/>
    <s v="Si"/>
    <n v="53.396476353942568"/>
    <n v="80"/>
    <n v="344.45"/>
    <n v="541.39531573999989"/>
    <n v="3795.9140464000002"/>
    <n v="3672.6371944000002"/>
    <n v="4656.7087209299998"/>
    <n v="5251.41791698"/>
    <n v="561.46132316999956"/>
    <n v="5251.41791698"/>
    <n v="88.675264367608989"/>
    <n v="11.324735632391011"/>
    <n v="39.495215459917254"/>
    <n v="46.970656325943146"/>
    <n v="6.9402340785033534"/>
    <n v="93.059765921496648"/>
    <n v="42.207628373188413"/>
    <n v="50"/>
    <n v="10.691613808807018"/>
    <n v="60"/>
    <n v="52.271031575966163"/>
    <n v="41.81682526077293"/>
    <n v="26.603523646057432"/>
    <n v="100"/>
    <n v="157.17675010596599"/>
    <n v="0"/>
    <n v="96.752380309640728"/>
    <n v="100"/>
    <n v="0"/>
    <n v="0"/>
    <n v="66.666666666666671"/>
    <n v="66.666666666666671"/>
    <n v="13.333333333333336"/>
    <n v="55.150158594106266"/>
    <n v="55.150158594106266"/>
    <s v="2. Riesgo (&gt;=40 y &lt;60)"/>
  </r>
  <r>
    <s v="85139"/>
    <x v="2"/>
    <x v="25"/>
    <x v="991"/>
    <s v="Rural disperso"/>
    <n v="6"/>
    <s v="G1"/>
    <n v="0"/>
    <n v="1272.0562279999999"/>
    <n v="11969.218634000001"/>
    <n v="31372.711124000001"/>
    <n v="11836.871428"/>
    <n v="169.34356"/>
    <n v="19214.00018598"/>
    <n v="2334.36906163"/>
    <n v="13278.271215999999"/>
    <n v="6532.021510409998"/>
    <n v="421.92423200000002"/>
    <n v="5412.4612324299997"/>
    <n v="3934.6004440000002"/>
    <n v="0"/>
    <n v="215818.720458"/>
    <n v="17085.343250000002"/>
    <s v="Si"/>
    <n v="57.003108434980483"/>
    <n v="80"/>
    <n v="8832.5988319999997"/>
    <n v="12006.214988"/>
    <n v="19214.000185980003"/>
    <n v="17156.188781439996"/>
    <n v="13241.274862"/>
    <n v="31372.711124000001"/>
    <n v="9768.9859084300006"/>
    <n v="31372.711124000001"/>
    <n v="42.206345539166605"/>
    <n v="57.793654460833395"/>
    <n v="12.149313204094449"/>
    <n v="14.293169708905276"/>
    <n v="7.9165251344935772"/>
    <n v="92.083474865506417"/>
    <n v="49.193312925699757"/>
    <n v="70"/>
    <n v="31.138481688172504"/>
    <n v="0"/>
    <n v="46.834059807049016"/>
    <n v="37.467247845639214"/>
    <n v="22.996891565019517"/>
    <n v="100"/>
    <n v="135.93071774642556"/>
    <n v="60"/>
    <n v="89.290041716344206"/>
    <n v="80"/>
    <n v="0"/>
    <n v="0"/>
    <n v="80"/>
    <n v="80"/>
    <n v="16"/>
    <n v="53.467247845639214"/>
    <n v="53.467247845639214"/>
    <s v="2. Riesgo (&gt;=40 y &lt;60)"/>
  </r>
  <r>
    <s v="85162"/>
    <x v="2"/>
    <x v="25"/>
    <x v="992"/>
    <s v="Rural"/>
    <n v="6"/>
    <s v="G1"/>
    <n v="0"/>
    <n v="1069.8468170000001"/>
    <n v="12063.926631819999"/>
    <n v="42816.466995729999"/>
    <n v="27414.813341339999"/>
    <n v="132.49174600000001"/>
    <n v="29706.09200497"/>
    <n v="8469.1317746999994"/>
    <n v="28731.58422434"/>
    <n v="24136.086836989998"/>
    <n v="0"/>
    <n v="9736.2678184100005"/>
    <n v="11415.139855450001"/>
    <n v="0"/>
    <n v="206077.42461717999"/>
    <n v="37451.017121660007"/>
    <s v="Si"/>
    <n v="54.000233097705646"/>
    <n v="80"/>
    <n v="24422.220455999999"/>
    <n v="27547.305087339999"/>
    <n v="28484.701789969997"/>
    <n v="22726.137644469996"/>
    <n v="13133.773448819999"/>
    <n v="42816.466995729999"/>
    <n v="21151.407673860002"/>
    <n v="42816.466995729999"/>
    <n v="30.674584734256104"/>
    <n v="69.325415265743899"/>
    <n v="28.509747338300393"/>
    <n v="33.540550829408858"/>
    <n v="18.173275016043576"/>
    <n v="81.826724983956424"/>
    <n v="84.00541595107407"/>
    <n v="100"/>
    <n v="49.400170443697256"/>
    <n v="0"/>
    <n v="56.938538215821836"/>
    <n v="45.550830572657475"/>
    <n v="25.999766902294354"/>
    <n v="100"/>
    <n v="112.79607084446016"/>
    <n v="80"/>
    <n v="79.783660057386655"/>
    <n v="70"/>
    <n v="0"/>
    <n v="0"/>
    <n v="83.333333333333329"/>
    <n v="83.333333333333329"/>
    <n v="16.666666666666668"/>
    <n v="62.217497239324146"/>
    <n v="62.217497239324146"/>
    <s v="3. Vulnerable (&gt;=60 y &lt;70)"/>
  </r>
  <r>
    <s v="85225"/>
    <x v="2"/>
    <x v="25"/>
    <x v="993"/>
    <s v="Rural disperso"/>
    <n v="6"/>
    <s v="G1"/>
    <n v="0"/>
    <n v="1597.141267"/>
    <n v="9697.2327150000001"/>
    <n v="14760.495175"/>
    <n v="2160.943988"/>
    <n v="728.34495700000002"/>
    <n v="12972.682183000001"/>
    <n v="3056.5710449999997"/>
    <n v="4486.4302120000002"/>
    <n v="1538.2423940000003"/>
    <n v="0"/>
    <n v="-434.77331100000083"/>
    <n v="2230.2559639999999"/>
    <n v="0"/>
    <n v="47130.45390886"/>
    <n v="13248.130592219999"/>
    <s v="Si"/>
    <n v="58.595994145754212"/>
    <n v="80"/>
    <n v="3816.7350000000001"/>
    <n v="2889.2889449999998"/>
    <n v="12247.080668000001"/>
    <n v="11048.884480000001"/>
    <n v="11294.373982000001"/>
    <n v="14760.495175"/>
    <n v="1795.4826529999991"/>
    <n v="14760.495175"/>
    <n v="76.517581883901812"/>
    <n v="23.482418116098188"/>
    <n v="23.561596606486443"/>
    <n v="27.719254022999614"/>
    <n v="28.10949077180328"/>
    <n v="71.89050922819672"/>
    <n v="34.286555709383677"/>
    <n v="40"/>
    <n v="12.164108532354838"/>
    <n v="60"/>
    <n v="44.618436273458904"/>
    <n v="35.694749018767126"/>
    <n v="21.404005854245788"/>
    <n v="93.096616631781643"/>
    <n v="75.700538418307787"/>
    <n v="70"/>
    <n v="90.216475089196337"/>
    <n v="100"/>
    <n v="0"/>
    <n v="0"/>
    <n v="87.69887221059389"/>
    <n v="87.69887221059389"/>
    <n v="17.53977444211878"/>
    <n v="53.23452346088591"/>
    <n v="53.23452346088591"/>
    <s v="2. Riesgo (&gt;=40 y &lt;60)"/>
  </r>
  <r>
    <s v="85230"/>
    <x v="2"/>
    <x v="25"/>
    <x v="994"/>
    <s v="Rural disperso"/>
    <n v="6"/>
    <s v="G1"/>
    <n v="0"/>
    <n v="1630.24632"/>
    <n v="11713.871045260001"/>
    <n v="20739.863535750002"/>
    <n v="6728.9953832600004"/>
    <n v="102.001305"/>
    <n v="27055.708240129999"/>
    <n v="14575.729064000001"/>
    <n v="8478.2622132600009"/>
    <n v="3099.5058518200003"/>
    <n v="901.415885"/>
    <n v="823.57833418000519"/>
    <n v="3206.27206811"/>
    <n v="0"/>
    <n v="305564.14948353003"/>
    <n v="33680.809497720002"/>
    <s v="NO"/>
    <n v="60.647165378211376"/>
    <n v="80"/>
    <n v="7188.3582329999999"/>
    <n v="6830.9966882600002"/>
    <n v="14537.52884013"/>
    <n v="14170.36522503"/>
    <n v="13344.117365260001"/>
    <n v="20739.863535750002"/>
    <n v="4931.2662872900055"/>
    <n v="20739.863535750002"/>
    <n v="64.340429927411506"/>
    <n v="35.659570072588494"/>
    <n v="53.873027217157656"/>
    <n v="63.379411478815413"/>
    <n v="11.022500366828998"/>
    <n v="88.977499633171007"/>
    <n v="36.558268355658704"/>
    <n v="50"/>
    <n v="23.776753780418158"/>
    <n v="20"/>
    <n v="51.603296236914993"/>
    <n v="41.282636989531994"/>
    <n v="0"/>
    <n v="0"/>
    <n v="95.028606906380375"/>
    <n v="100"/>
    <n v="97.474373952150202"/>
    <n v="100"/>
    <n v="0"/>
    <n v="0"/>
    <n v="66.666666666666671"/>
    <n v="66.666666666666671"/>
    <n v="13.333333333333336"/>
    <n v="54.61597032286533"/>
    <n v="54.61597032286533"/>
    <s v="2. Riesgo (&gt;=40 y &lt;60)"/>
  </r>
  <r>
    <s v="85250"/>
    <x v="2"/>
    <x v="25"/>
    <x v="995"/>
    <s v="Rural disperso"/>
    <n v="6"/>
    <s v="G2"/>
    <n v="0"/>
    <n v="1110.712399"/>
    <n v="33574.711351470003"/>
    <n v="45982.367211270001"/>
    <n v="8038.7671840999992"/>
    <n v="700.59266454999999"/>
    <n v="46905.055646000001"/>
    <n v="12428.835826"/>
    <n v="9920.1684936499987"/>
    <n v="4411.5684461299988"/>
    <n v="512.65949899999998"/>
    <n v="2445.0935477500025"/>
    <n v="1151.25916106"/>
    <n v="0"/>
    <n v="160090.78002457999"/>
    <n v="75663.137785359999"/>
    <s v="NO"/>
    <n v="69.250168037227439"/>
    <n v="80"/>
    <n v="9927.3062890000001"/>
    <n v="8739.3598486500014"/>
    <n v="38028.673616"/>
    <n v="35743.389008999999"/>
    <n v="34685.42375047"/>
    <n v="45982.367211270001"/>
    <n v="4109.0122078100021"/>
    <n v="45982.367211270001"/>
    <n v="75.432009820427027"/>
    <n v="24.567990179572973"/>
    <n v="26.497859675942873"/>
    <n v="31.513231304559326"/>
    <n v="47.26264546511851"/>
    <n v="52.73735453488149"/>
    <n v="44.470700764345779"/>
    <n v="50"/>
    <n v="8.9360606184774873"/>
    <n v="80"/>
    <n v="47.763715203802761"/>
    <n v="38.210972163042207"/>
    <n v="0"/>
    <n v="0"/>
    <n v="88.033547008957413"/>
    <n v="80"/>
    <n v="93.990627624628743"/>
    <n v="100"/>
    <n v="0"/>
    <n v="0"/>
    <n v="60"/>
    <n v="60"/>
    <n v="12"/>
    <n v="50.210972163042207"/>
    <n v="50.210972163042207"/>
    <s v="2. Riesgo (&gt;=40 y &lt;60)"/>
  </r>
  <r>
    <s v="85263"/>
    <x v="2"/>
    <x v="25"/>
    <x v="996"/>
    <s v="Rural"/>
    <n v="6"/>
    <s v="G2"/>
    <n v="0"/>
    <n v="1468.8575619999999"/>
    <n v="11050.938496000001"/>
    <n v="19710.829028"/>
    <n v="5707.1095060000007"/>
    <n v="232.432637"/>
    <n v="20111.955829999999"/>
    <n v="8571.0549339999998"/>
    <n v="7408.3997050000007"/>
    <n v="5021.5280140000013"/>
    <n v="59.903390000000002"/>
    <n v="2516.1909269999996"/>
    <n v="2616.2724159999998"/>
    <n v="0"/>
    <n v="87660.73692617999"/>
    <n v="3797.5945069999998"/>
    <s v="Si"/>
    <n v="40.444023947789006"/>
    <n v="80"/>
    <n v="3391.54"/>
    <n v="5939.5421429999997"/>
    <n v="14807.76641"/>
    <n v="13889.979549"/>
    <n v="12519.796058"/>
    <n v="19710.829028"/>
    <n v="5192.3667329999989"/>
    <n v="19710.829028"/>
    <n v="63.517348966982276"/>
    <n v="36.482651033017724"/>
    <n v="42.616715183985171"/>
    <n v="50.682976642552646"/>
    <n v="4.3321498770857847"/>
    <n v="95.667850122914217"/>
    <n v="67.781548160946599"/>
    <n v="100"/>
    <n v="26.34271103272237"/>
    <n v="20"/>
    <n v="60.566695559696917"/>
    <n v="48.453356447757535"/>
    <n v="39.555976052210994"/>
    <n v="100"/>
    <n v="175.12817607930322"/>
    <n v="0"/>
    <n v="93.801989877553723"/>
    <n v="100"/>
    <n v="0.28126449328466785"/>
    <n v="0"/>
    <n v="66.666666666666671"/>
    <n v="66.947931159951338"/>
    <n v="13.389586231990268"/>
    <n v="61.786689781090871"/>
    <n v="61.842942679747807"/>
    <s v="3. Vulnerable (&gt;=60 y &lt;70)"/>
  </r>
  <r>
    <s v="85279"/>
    <x v="2"/>
    <x v="25"/>
    <x v="997"/>
    <s v="Rural"/>
    <n v="6"/>
    <s v="G1"/>
    <n v="0"/>
    <n v="1600.1334440000001"/>
    <n v="4036.7305022300002"/>
    <n v="6155.5843075900002"/>
    <n v="405.22610319"/>
    <n v="17.756956250000002"/>
    <n v="5396.0538991400008"/>
    <n v="3015.0704880000003"/>
    <n v="2023.1165034400001"/>
    <n v="726.06114075000005"/>
    <n v="51.973177"/>
    <n v="840.16446876000009"/>
    <n v="585.72785486999999"/>
    <n v="0"/>
    <n v="39381.2462056"/>
    <n v="6557.8402294500002"/>
    <s v="NO"/>
    <n v="56.656447456049719"/>
    <n v="80"/>
    <n v="233.14857000000001"/>
    <n v="422.98305943999998"/>
    <n v="4018.3644761400001"/>
    <n v="3157.8284601400001"/>
    <n v="5636.8639462299998"/>
    <n v="6155.5843075900002"/>
    <n v="1477.86550063"/>
    <n v="6155.5843075900002"/>
    <n v="91.573174284683176"/>
    <n v="8.4268257153168236"/>
    <n v="55.875470192774188"/>
    <n v="65.735203678924861"/>
    <n v="16.652190728584603"/>
    <n v="83.3478092714154"/>
    <n v="35.888251591811155"/>
    <n v="50"/>
    <n v="24.008533175441244"/>
    <n v="20"/>
    <n v="45.501967733131416"/>
    <n v="36.401574186505137"/>
    <n v="0"/>
    <n v="0"/>
    <n v="181.42211184910977"/>
    <n v="0"/>
    <n v="78.584918786993114"/>
    <n v="70"/>
    <n v="0"/>
    <n v="0"/>
    <n v="23.333333333333332"/>
    <n v="23.333333333333332"/>
    <n v="4.666666666666667"/>
    <n v="41.068240853171801"/>
    <n v="41.068240853171801"/>
    <s v="2. Riesgo (&gt;=40 y &lt;60)"/>
  </r>
  <r>
    <s v="85300"/>
    <x v="2"/>
    <x v="25"/>
    <x v="85"/>
    <s v="Rural disperso"/>
    <n v="6"/>
    <s v="G1"/>
    <n v="0"/>
    <n v="732.58843300000001"/>
    <n v="3635.7873009999998"/>
    <n v="15754.529346120002"/>
    <n v="8919.0062739200002"/>
    <n v="55.156030000000001"/>
    <n v="11068.0287085"/>
    <n v="5326.6495765"/>
    <n v="9834.7925582200005"/>
    <n v="8546.376150080001"/>
    <n v="0"/>
    <n v="3632.3554514800035"/>
    <n v="5876.5534603900005"/>
    <n v="0"/>
    <n v="73604.983131419998"/>
    <n v="7607.7352574699999"/>
    <s v="Si"/>
    <n v="66.046068192311125"/>
    <n v="80"/>
    <n v="5554.1851470000001"/>
    <n v="8974.1623039200003"/>
    <n v="10833.757486500001"/>
    <n v="6621.3006223699995"/>
    <n v="4368.3757340000002"/>
    <n v="15754.529346120002"/>
    <n v="9508.9089118700031"/>
    <n v="15754.529346120002"/>
    <n v="27.727745069552562"/>
    <n v="72.272254930447446"/>
    <n v="48.126452476665982"/>
    <n v="56.618801505975561"/>
    <n v="10.335897019209371"/>
    <n v="89.664102980790631"/>
    <n v="86.899404328938985"/>
    <n v="100"/>
    <n v="60.35666761579165"/>
    <n v="0"/>
    <n v="63.711031883442729"/>
    <n v="50.968825506754186"/>
    <n v="13.953931807688875"/>
    <n v="60.692556750947965"/>
    <n v="161.57477769294823"/>
    <n v="0"/>
    <n v="61.117305151244487"/>
    <n v="60"/>
    <n v="0"/>
    <n v="0"/>
    <n v="40.230852250315991"/>
    <n v="40.230852250315991"/>
    <n v="8.0461704500631992"/>
    <n v="59.014995956817387"/>
    <n v="59.014995956817387"/>
    <s v="2. Riesgo (&gt;=40 y &lt;60)"/>
  </r>
  <r>
    <s v="85315"/>
    <x v="2"/>
    <x v="25"/>
    <x v="998"/>
    <s v="Rural disperso"/>
    <n v="6"/>
    <s v="G3"/>
    <n v="0"/>
    <n v="1467.136839"/>
    <n v="3710.3455313200002"/>
    <n v="5992.4629821600001"/>
    <n v="580.95114029000001"/>
    <n v="8.0375739100000008"/>
    <n v="5998.4836186999992"/>
    <n v="3103.4706555999996"/>
    <n v="2056.1255532"/>
    <n v="1137.2040766999999"/>
    <n v="0"/>
    <n v="137.02287496000099"/>
    <n v="228.42633900000001"/>
    <n v="800"/>
    <n v="25163.604156900001"/>
    <n v="1906.1363718800001"/>
    <s v="Si"/>
    <n v="39.588603447782539"/>
    <n v="80"/>
    <n v="406.46260000000001"/>
    <n v="588.98871419999989"/>
    <n v="4936.5186306999994"/>
    <n v="4551.6827217"/>
    <n v="5177.48237032"/>
    <n v="5992.4629821600001"/>
    <n v="365.44921396000098"/>
    <n v="6792.4629821600001"/>
    <n v="86.399905777202846"/>
    <n v="13.600094222797154"/>
    <n v="51.737586578132365"/>
    <n v="88.793723764981905"/>
    <n v="7.574973600740444"/>
    <n v="92.425026399259551"/>
    <n v="55.308104844577244"/>
    <n v="80"/>
    <n v="5.3802164976067095"/>
    <n v="80"/>
    <n v="70.963768877407716"/>
    <n v="56.771015101926174"/>
    <n v="40.411396552217461"/>
    <n v="100"/>
    <n v="144.90600468530189"/>
    <n v="50"/>
    <n v="92.204305548312504"/>
    <n v="100"/>
    <n v="0"/>
    <n v="0"/>
    <n v="83.333333333333329"/>
    <n v="83.333333333333329"/>
    <n v="16.666666666666668"/>
    <n v="73.437681768592839"/>
    <n v="73.437681768592839"/>
    <s v="4. Solvente (&gt;=70 y &lt;80)"/>
  </r>
  <r>
    <s v="85325"/>
    <x v="2"/>
    <x v="25"/>
    <x v="999"/>
    <s v="Rural disperso"/>
    <n v="6"/>
    <s v="G1"/>
    <n v="0"/>
    <n v="1467.107413"/>
    <n v="9180.4260749999994"/>
    <n v="17691.313676319998"/>
    <n v="6499.2926109999999"/>
    <n v="156.43174099999999"/>
    <n v="66570.358131689994"/>
    <n v="56585.358428"/>
    <n v="8122.8317649999999"/>
    <n v="5652.2246400000004"/>
    <n v="11.72016"/>
    <n v="4254.8845826299985"/>
    <n v="2521.6385719999998"/>
    <n v="0"/>
    <n v="129566.18969227001"/>
    <n v="14374.749964389999"/>
    <s v="Si"/>
    <n v="47.874098616024618"/>
    <n v="80"/>
    <n v="3733"/>
    <n v="6655.7210519999999"/>
    <n v="10965.821968689999"/>
    <n v="10535.97504539"/>
    <n v="10647.533487999999"/>
    <n v="17691.313676319998"/>
    <n v="6788.2433146299982"/>
    <n v="17691.313676319998"/>
    <n v="60.18509242901407"/>
    <n v="39.81490757098593"/>
    <n v="85.00083222635277"/>
    <n v="100.00000000000001"/>
    <n v="11.094522420186294"/>
    <n v="88.905477579813706"/>
    <n v="69.584410997585152"/>
    <n v="100"/>
    <n v="38.370487567105492"/>
    <n v="0"/>
    <n v="65.744077030159929"/>
    <n v="52.595261624127943"/>
    <n v="32.125901383975382"/>
    <n v="100"/>
    <n v="178.29416158585587"/>
    <n v="0"/>
    <n v="96.080121266537844"/>
    <n v="100"/>
    <n v="0.12801156058770635"/>
    <n v="0"/>
    <n v="66.666666666666671"/>
    <n v="66.79467822725438"/>
    <n v="13.358935645450877"/>
    <n v="65.928594957461286"/>
    <n v="65.954197269578827"/>
    <s v="3. Vulnerable (&gt;=60 y &lt;70)"/>
  </r>
  <r>
    <s v="85400"/>
    <x v="2"/>
    <x v="25"/>
    <x v="1000"/>
    <s v="Rural disperso"/>
    <n v="6"/>
    <s v="G4"/>
    <n v="0"/>
    <n v="2003.7602919999999"/>
    <n v="9068.6675379999997"/>
    <n v="12615.42250508"/>
    <n v="1025.5534385400001"/>
    <n v="45.906289000000001"/>
    <n v="12079.411212120001"/>
    <n v="4164.6294612700003"/>
    <n v="3076.37622874"/>
    <n v="1404.28930345"/>
    <n v="39.805579999999999"/>
    <n v="374.35104666999905"/>
    <n v="2131.5106851999999"/>
    <n v="0"/>
    <n v="59795.289632"/>
    <n v="5136.7674509999997"/>
    <s v="Si"/>
    <n v="52.078062564924934"/>
    <n v="80"/>
    <n v="556.76257999999996"/>
    <n v="1071.4597275400001"/>
    <n v="10568.984533120001"/>
    <n v="10093.412611660002"/>
    <n v="11072.427830000001"/>
    <n v="12615.42250508"/>
    <n v="2545.6673118699991"/>
    <n v="12615.42250508"/>
    <n v="87.768981384026873"/>
    <n v="12.231018615973127"/>
    <n v="34.477089885733641"/>
    <n v="55.969140113501069"/>
    <n v="8.5905887948923176"/>
    <n v="91.409411205107688"/>
    <n v="45.647515096850121"/>
    <n v="70"/>
    <n v="20.17900954839131"/>
    <n v="20"/>
    <n v="49.92191398691638"/>
    <n v="39.937531189533104"/>
    <n v="27.921937435075066"/>
    <n v="100"/>
    <n v="192.44463727070169"/>
    <n v="0"/>
    <n v="95.500306392069163"/>
    <n v="100"/>
    <n v="0"/>
    <n v="0"/>
    <n v="66.666666666666671"/>
    <n v="66.666666666666671"/>
    <n v="13.333333333333336"/>
    <n v="53.270864522866439"/>
    <n v="53.270864522866439"/>
    <s v="2. Riesgo (&gt;=40 y &lt;60)"/>
  </r>
  <r>
    <s v="85410"/>
    <x v="2"/>
    <x v="25"/>
    <x v="1001"/>
    <s v="Rural disperso"/>
    <n v="4"/>
    <s v="G1"/>
    <n v="0"/>
    <n v="1000.990394"/>
    <n v="17427.132214680001"/>
    <n v="54014.298771909998"/>
    <n v="25282.790486649999"/>
    <n v="1012.2795252999999"/>
    <n v="58556.574327330003"/>
    <n v="32904.543304020001"/>
    <n v="27480.535337289999"/>
    <n v="15334.58014631"/>
    <n v="0"/>
    <n v="3782.6653755999941"/>
    <n v="12137.616393419999"/>
    <n v="0"/>
    <n v="429858.82513407001"/>
    <n v="25925.082493419999"/>
    <s v="Si"/>
    <n v="56.427785607232188"/>
    <n v="80"/>
    <n v="18272.15304216"/>
    <n v="26295.07001195"/>
    <n v="38085.678205330005"/>
    <n v="26989.874237200002"/>
    <n v="18428.122608680002"/>
    <n v="54014.298771909998"/>
    <n v="15920.281769019994"/>
    <n v="54014.298771909998"/>
    <n v="34.117119036382825"/>
    <n v="65.882880963617168"/>
    <n v="56.192739554886359"/>
    <n v="66.108458097501952"/>
    <n v="6.0310690341960864"/>
    <n v="93.968930965803906"/>
    <n v="55.801606330068758"/>
    <n v="80"/>
    <n v="29.474198741795565"/>
    <n v="20"/>
    <n v="65.192054005384605"/>
    <n v="52.153643204307684"/>
    <n v="23.572214392767812"/>
    <n v="94.272345621175688"/>
    <n v="143.90789060970775"/>
    <n v="50"/>
    <n v="70.866203541631648"/>
    <n v="70"/>
    <n v="0"/>
    <n v="0"/>
    <n v="71.424115207058563"/>
    <n v="71.424115207058563"/>
    <n v="14.284823041411713"/>
    <n v="66.438466245719397"/>
    <n v="66.438466245719397"/>
    <s v="3. Vulnerable (&gt;=60 y &lt;70)"/>
  </r>
  <r>
    <s v="85430"/>
    <x v="2"/>
    <x v="25"/>
    <x v="1002"/>
    <s v="Rural disperso"/>
    <n v="6"/>
    <s v="G2"/>
    <n v="0"/>
    <n v="1586.1495480000001"/>
    <n v="12812.45392951"/>
    <n v="19063.356082500002"/>
    <n v="3693.0942340000001"/>
    <n v="117.7407298"/>
    <n v="19717.42605133"/>
    <n v="7158.7511180000001"/>
    <n v="5434.3750194000004"/>
    <n v="2882.6428474000004"/>
    <n v="187.38680199999999"/>
    <n v="2150.9429171700031"/>
    <n v="1896.39372334"/>
    <n v="0"/>
    <n v="140418.087829"/>
    <n v="14674.322838"/>
    <s v="Si"/>
    <n v="52.24564893462523"/>
    <n v="80"/>
    <n v="2510.3102159999999"/>
    <n v="3810.8349638"/>
    <n v="14360.680993329999"/>
    <n v="13612.715070329999"/>
    <n v="14398.60347751"/>
    <n v="19063.356082500002"/>
    <n v="4234.7234425100032"/>
    <n v="19063.356082500002"/>
    <n v="75.530265579667756"/>
    <n v="24.469734420332244"/>
    <n v="36.306722283952077"/>
    <n v="43.178662399036511"/>
    <n v="10.450450554397431"/>
    <n v="89.549549445602565"/>
    <n v="53.044606548303101"/>
    <n v="70"/>
    <n v="22.213945037712659"/>
    <n v="20"/>
    <n v="49.439589252994267"/>
    <n v="39.551671402395414"/>
    <n v="27.75435106537477"/>
    <n v="100"/>
    <n v="151.80733199868396"/>
    <n v="0"/>
    <n v="94.79157065498913"/>
    <n v="100"/>
    <n v="0"/>
    <n v="0"/>
    <n v="66.666666666666671"/>
    <n v="66.666666666666671"/>
    <n v="13.333333333333336"/>
    <n v="52.885004735728749"/>
    <n v="52.885004735728749"/>
    <s v="2. Riesgo (&gt;=40 y &lt;60)"/>
  </r>
  <r>
    <s v="85440"/>
    <x v="2"/>
    <x v="25"/>
    <x v="192"/>
    <s v="Rural"/>
    <n v="5"/>
    <s v="G1"/>
    <n v="0"/>
    <n v="1358.1464149999999"/>
    <n v="19487.562732999999"/>
    <n v="37998.994455580003"/>
    <n v="14864.227807699999"/>
    <n v="351.96170098000005"/>
    <n v="28459.559721999998"/>
    <n v="6427.2416267999997"/>
    <n v="16574.335923679999"/>
    <n v="7168.8346805499987"/>
    <n v="0"/>
    <n v="3517.1282544499991"/>
    <n v="6857.8234130000001"/>
    <n v="0"/>
    <n v="123995.8892757"/>
    <n v="17771.162701320001"/>
    <s v="Si"/>
    <n v="68.147717440366122"/>
    <n v="80"/>
    <n v="11737.896817999999"/>
    <n v="15216.18950868"/>
    <n v="25076.364957999995"/>
    <n v="23055.047188770001"/>
    <n v="20845.709147999998"/>
    <n v="37998.994455580003"/>
    <n v="10374.951667449999"/>
    <n v="37998.994455580003"/>
    <n v="54.858580987894769"/>
    <n v="45.141419012105231"/>
    <n v="22.583770408196337"/>
    <n v="26.568881523485487"/>
    <n v="14.332057945732796"/>
    <n v="85.667942054267201"/>
    <n v="43.252620880621699"/>
    <n v="50"/>
    <n v="27.30322687769565"/>
    <n v="20"/>
    <n v="45.475648517971578"/>
    <n v="36.380518814377261"/>
    <n v="11.852282559633878"/>
    <n v="47.400827908830216"/>
    <n v="129.63301470963742"/>
    <n v="70"/>
    <n v="91.939350968071068"/>
    <n v="100"/>
    <n v="0"/>
    <n v="0"/>
    <n v="72.466942636276741"/>
    <n v="72.466942636276741"/>
    <n v="14.493388527255348"/>
    <n v="50.873907341632609"/>
    <n v="50.873907341632609"/>
    <s v="2. Riesgo (&gt;=40 y &lt;60)"/>
  </r>
  <r>
    <s v="86001"/>
    <x v="2"/>
    <x v="26"/>
    <x v="1003"/>
    <s v="Intermedio"/>
    <n v="6"/>
    <s v="G1"/>
    <n v="1"/>
    <n v="1173.5816090000001"/>
    <n v="42234.575676"/>
    <n v="55546.530774999992"/>
    <n v="8886.0448059999999"/>
    <n v="913.50380199999995"/>
    <n v="45574.801297999998"/>
    <n v="3033.6914549999997"/>
    <n v="11394.543291999998"/>
    <n v="2408.5572549999997"/>
    <n v="3.2926880000000001"/>
    <n v="1653.9861259999889"/>
    <n v="5499.9666390000002"/>
    <n v="0"/>
    <n v="360315.99888546002"/>
    <n v="287468.91711263999"/>
    <s v="NO"/>
    <n v="81.661696606864581"/>
    <n v="80"/>
    <n v="11919.800845"/>
    <n v="9799.5486079999991"/>
    <n v="44906.558612000001"/>
    <n v="43200.157634000003"/>
    <n v="43408.157285000001"/>
    <n v="55546.530774999992"/>
    <n v="7157.2454529999886"/>
    <n v="55546.530774999992"/>
    <n v="78.147377845848936"/>
    <n v="21.852622154151064"/>
    <n v="6.6565105466145615"/>
    <n v="7.8311122047471509"/>
    <n v="79.782445964610858"/>
    <n v="20.217554035389142"/>
    <n v="21.137813015209002"/>
    <n v="30"/>
    <n v="12.885134954677087"/>
    <n v="60"/>
    <n v="27.98025767885747"/>
    <n v="22.384206143085976"/>
    <n v="0"/>
    <n v="0"/>
    <n v="82.212351828936946"/>
    <n v="80"/>
    <n v="96.200107443673033"/>
    <n v="100"/>
    <n v="0"/>
    <n v="0"/>
    <n v="60"/>
    <n v="60"/>
    <n v="12"/>
    <n v="34.384206143085976"/>
    <n v="34.384206143085976"/>
    <s v="1. Deterioro (&lt;40)"/>
  </r>
  <r>
    <s v="86219"/>
    <x v="2"/>
    <x v="26"/>
    <x v="1004"/>
    <s v="Intermedio"/>
    <n v="6"/>
    <s v="G4"/>
    <n v="0"/>
    <n v="567.54109500000004"/>
    <n v="5710.3999286199996"/>
    <n v="7024.9748865999991"/>
    <n v="478.77084650999996"/>
    <n v="70.821427999999997"/>
    <n v="9901.2635929999997"/>
    <n v="3651.3327480200001"/>
    <n v="1243.49944998"/>
    <n v="427.63497797999992"/>
    <n v="0"/>
    <n v="-315.85649939999985"/>
    <n v="34.822868999999997"/>
    <n v="800"/>
    <n v="40483.719288"/>
    <n v="3049.0925090000001"/>
    <s v="Si"/>
    <n v="55.087685958264487"/>
    <n v="80"/>
    <n v="823.83143299999995"/>
    <n v="549.59227451000004"/>
    <n v="6524.9669139999987"/>
    <n v="6162.5758949999999"/>
    <n v="6277.9410236200001"/>
    <n v="7024.9748865999991"/>
    <n v="-281.03363039999988"/>
    <n v="7824.9748865999991"/>
    <n v="89.366027992428116"/>
    <n v="10.633972007571884"/>
    <n v="36.877442093364948"/>
    <n v="59.865804520964865"/>
    <n v="7.5316511492159215"/>
    <n v="92.468348850784082"/>
    <n v="34.389639495769607"/>
    <n v="40"/>
    <n v="-3.591495621043594"/>
    <n v="100"/>
    <n v="60.593625075864153"/>
    <n v="48.474900060691326"/>
    <n v="24.912314041735513"/>
    <n v="100"/>
    <n v="66.71173889404146"/>
    <n v="60"/>
    <n v="94.446086489382026"/>
    <n v="100"/>
    <n v="0"/>
    <n v="0"/>
    <n v="86.666666666666671"/>
    <n v="86.666666666666671"/>
    <n v="17.333333333333336"/>
    <n v="65.808233394024654"/>
    <n v="65.808233394024654"/>
    <s v="3. Vulnerable (&gt;=60 y &lt;70)"/>
  </r>
  <r>
    <s v="86320"/>
    <x v="2"/>
    <x v="26"/>
    <x v="1005"/>
    <s v="Intermedio"/>
    <n v="6"/>
    <s v="G3"/>
    <n v="0"/>
    <n v="1416.6637499999999"/>
    <n v="36847.982799810001"/>
    <n v="48255.868721870007"/>
    <n v="8062.4344367600006"/>
    <n v="389.04505235000005"/>
    <n v="57808.380365680001"/>
    <n v="19927.241476810002"/>
    <n v="9943.761898910001"/>
    <n v="4632.0564853900014"/>
    <n v="24.312922"/>
    <n v="56.599469669999962"/>
    <n v="4109.3461315799996"/>
    <n v="0"/>
    <n v="149351.28860989001"/>
    <n v="14505.33580452"/>
    <s v="Si"/>
    <n v="70.098995491734371"/>
    <n v="80"/>
    <n v="8445.0793121099996"/>
    <n v="8451.4794891100009"/>
    <n v="42887.563838680013"/>
    <n v="42200.432311529999"/>
    <n v="38264.646549810001"/>
    <n v="48255.868721870007"/>
    <n v="4190.2585232499996"/>
    <n v="48255.868721870007"/>
    <n v="79.295322130359054"/>
    <n v="20.704677869640946"/>
    <n v="34.47119838119616"/>
    <n v="59.160588449278869"/>
    <n v="9.7122267504556774"/>
    <n v="90.28777324954433"/>
    <n v="46.582536191838528"/>
    <n v="70"/>
    <n v="8.6834174458679598"/>
    <n v="80"/>
    <n v="64.030607913692819"/>
    <n v="51.224486330954257"/>
    <n v="9.9010045082656291"/>
    <n v="43.06436969099898"/>
    <n v="100.07578587202637"/>
    <n v="100"/>
    <n v="98.397830360020848"/>
    <n v="100"/>
    <n v="0"/>
    <n v="0"/>
    <n v="81.02145656366632"/>
    <n v="81.02145656366632"/>
    <n v="16.204291312733265"/>
    <n v="67.428777643687525"/>
    <n v="67.428777643687525"/>
    <s v="3. Vulnerable (&gt;=60 y &lt;70)"/>
  </r>
  <r>
    <s v="86568"/>
    <x v="2"/>
    <x v="26"/>
    <x v="1006"/>
    <s v="Ciudades y aglomeraciones"/>
    <n v="6"/>
    <s v="G2"/>
    <n v="0"/>
    <n v="2509.735831"/>
    <n v="56761.009296900003"/>
    <n v="86900.13852891"/>
    <n v="8968.3864543999989"/>
    <n v="3161.7886121699999"/>
    <n v="78898.081837920006"/>
    <n v="21019.332785049999"/>
    <n v="16175.195868569997"/>
    <n v="6634.9910421699969"/>
    <n v="73.947873250000001"/>
    <n v="1212.924384589991"/>
    <n v="5751.3246276199998"/>
    <n v="0"/>
    <n v="100721.27460777"/>
    <n v="62007.921000390001"/>
    <s v="Si"/>
    <n v="71.077499276015274"/>
    <n v="80"/>
    <n v="12380.742249999999"/>
    <n v="12130.17506657"/>
    <n v="76147.009317920019"/>
    <n v="66902.686746830019"/>
    <n v="59270.745127900002"/>
    <n v="86900.13852891"/>
    <n v="7038.1968854599909"/>
    <n v="86900.13852891"/>
    <n v="68.205581868182833"/>
    <n v="31.794418131817167"/>
    <n v="26.641120158320103"/>
    <n v="31.68360735655628"/>
    <n v="61.563876392412617"/>
    <n v="38.436123607587383"/>
    <n v="41.019540635439476"/>
    <n v="50"/>
    <n v="8.0991779813084168"/>
    <n v="80"/>
    <n v="46.382829819192168"/>
    <n v="37.106263855353738"/>
    <n v="8.9225007239847258"/>
    <n v="38.80837236515837"/>
    <n v="97.976153784883138"/>
    <n v="100"/>
    <n v="87.859900665968127"/>
    <n v="80"/>
    <n v="0"/>
    <n v="0"/>
    <n v="72.936124121719459"/>
    <n v="72.936124121719459"/>
    <n v="14.587224824343892"/>
    <n v="51.69348867969763"/>
    <n v="51.69348867969763"/>
    <s v="2. Riesgo (&gt;=40 y &lt;60)"/>
  </r>
  <r>
    <s v="86569"/>
    <x v="2"/>
    <x v="26"/>
    <x v="1007"/>
    <s v="Rural"/>
    <n v="6"/>
    <s v="G5"/>
    <n v="0"/>
    <n v="1329.615082"/>
    <n v="14988.145554000001"/>
    <n v="19218.928608000002"/>
    <n v="1876.4447260000002"/>
    <n v="133.19384500000001"/>
    <n v="21854.760638"/>
    <n v="7852.0732319999997"/>
    <n v="3339.2536530000002"/>
    <n v="1389.1135728199999"/>
    <n v="144.30486218000001"/>
    <n v="-7.4260311799989722"/>
    <n v="1858.857516"/>
    <n v="0"/>
    <n v="59788.766477480007"/>
    <n v="3329.86973704"/>
    <s v="Si"/>
    <n v="59.663243608264374"/>
    <n v="80"/>
    <n v="1471.347"/>
    <n v="2009.638571"/>
    <n v="17276.214559"/>
    <n v="14699.482403"/>
    <n v="16317.760636000001"/>
    <n v="19218.928608000002"/>
    <n v="1995.7363470000012"/>
    <n v="19218.928608000002"/>
    <n v="84.904632140667971"/>
    <n v="15.095367859332029"/>
    <n v="35.92843390994269"/>
    <n v="56.730683808300718"/>
    <n v="5.5693902604500565"/>
    <n v="94.430609739549936"/>
    <n v="41.599522443346409"/>
    <n v="50"/>
    <n v="10.384222698913939"/>
    <n v="60"/>
    <n v="55.251332281436532"/>
    <n v="44.201065825149229"/>
    <n v="20.336756391735626"/>
    <n v="88.454620421428586"/>
    <n v="136.58495045696222"/>
    <n v="60"/>
    <n v="85.085088245459076"/>
    <n v="80"/>
    <n v="0"/>
    <n v="0"/>
    <n v="76.1515401404762"/>
    <n v="76.1515401404762"/>
    <n v="15.230308028095241"/>
    <n v="59.431373853244466"/>
    <n v="59.431373853244466"/>
    <s v="2. Riesgo (&gt;=40 y &lt;60)"/>
  </r>
  <r>
    <s v="86571"/>
    <x v="2"/>
    <x v="26"/>
    <x v="1008"/>
    <s v="Rural disperso"/>
    <n v="6"/>
    <s v="G5"/>
    <n v="0"/>
    <n v="1845.9321219799999"/>
    <n v="19914.308316909999"/>
    <n v="23766.317802180001"/>
    <n v="1207.7548588700001"/>
    <n v="43.188400999999999"/>
    <n v="20067.827492419998"/>
    <n v="2316.9318910000002"/>
    <n v="3096.8753818499999"/>
    <n v="579.16032571000005"/>
    <n v="242.0464715"/>
    <n v="1883.2538936200035"/>
    <n v="995.84876775999999"/>
    <n v="0"/>
    <n v="83317.588670210011"/>
    <n v="14507.285796010001"/>
    <s v="Si"/>
    <n v="74.110639258702648"/>
    <n v="80"/>
    <n v="1130.575343"/>
    <n v="1250.9432598699998"/>
    <n v="19365.348852419997"/>
    <n v="18497.522046180005"/>
    <n v="21760.240438889999"/>
    <n v="23766.317802180001"/>
    <n v="3121.1491328800034"/>
    <n v="23766.317802180001"/>
    <n v="91.559157880544745"/>
    <n v="8.4408421194552545"/>
    <n v="11.54550432464675"/>
    <n v="18.230250639108583"/>
    <n v="17.412032714284546"/>
    <n v="82.58796728571545"/>
    <n v="18.701441107521202"/>
    <n v="30"/>
    <n v="13.132657565463132"/>
    <n v="60"/>
    <n v="39.851812008855859"/>
    <n v="31.88144960708469"/>
    <n v="5.8893607412973523"/>
    <n v="25.61574514940931"/>
    <n v="110.64660728851574"/>
    <n v="80"/>
    <n v="95.5186616422273"/>
    <n v="100"/>
    <n v="0"/>
    <n v="0"/>
    <n v="68.538581716469764"/>
    <n v="68.538581716469764"/>
    <n v="13.707716343293953"/>
    <n v="45.589165950378643"/>
    <n v="45.589165950378643"/>
    <s v="2. Riesgo (&gt;=40 y &lt;60)"/>
  </r>
  <r>
    <s v="86573"/>
    <x v="2"/>
    <x v="26"/>
    <x v="1009"/>
    <s v="Rural disperso"/>
    <n v="6"/>
    <s v="G5"/>
    <n v="0"/>
    <n v="1043.5135459999999"/>
    <n v="20181.96991"/>
    <n v="24854.445281739998"/>
    <n v="2917.0020837399998"/>
    <n v="71.051484000000002"/>
    <n v="20524.250855999999"/>
    <n v="1030.2977969999999"/>
    <n v="4031.5671137399995"/>
    <n v="1883.5182739699994"/>
    <n v="9.1190549999999995"/>
    <n v="2182.14558597"/>
    <n v="7203.10135653"/>
    <n v="0"/>
    <n v="61021.726635400002"/>
    <n v="14070.381498229999"/>
    <s v="Si"/>
    <n v="68.074260620910394"/>
    <n v="80"/>
    <n v="1275.552696"/>
    <n v="2988.0535677399998"/>
    <n v="20524.250855999999"/>
    <n v="20108.818804999999"/>
    <n v="21225.483455999998"/>
    <n v="24854.445281739998"/>
    <n v="9394.365997500001"/>
    <n v="24854.445281739998"/>
    <n v="85.399143756364111"/>
    <n v="14.600856243635889"/>
    <n v="5.0199045228430625"/>
    <n v="7.9263854624751353"/>
    <n v="23.057986514048377"/>
    <n v="76.94201348595162"/>
    <n v="46.71925881007347"/>
    <n v="70"/>
    <n v="37.797528333500281"/>
    <n v="0"/>
    <n v="33.893851038412535"/>
    <n v="27.11508083073003"/>
    <n v="11.925739379089606"/>
    <n v="51.870943905830302"/>
    <n v="234.25559579860743"/>
    <n v="0"/>
    <n v="97.975896640931225"/>
    <n v="100"/>
    <n v="0.67910741666415897"/>
    <n v="0"/>
    <n v="50.623647968610101"/>
    <n v="51.30275538527426"/>
    <n v="10.260551077054853"/>
    <n v="37.239810424452052"/>
    <n v="37.375631907784879"/>
    <s v="1. Deterioro (&lt;40)"/>
  </r>
  <r>
    <s v="86749"/>
    <x v="2"/>
    <x v="26"/>
    <x v="1010"/>
    <s v="Intermedio"/>
    <n v="6"/>
    <s v="G4"/>
    <n v="0"/>
    <n v="1255.1605689999999"/>
    <n v="14242.856298999999"/>
    <n v="16759.705499"/>
    <n v="830.14800100000002"/>
    <n v="107.851563"/>
    <n v="15038.092997"/>
    <n v="354.52829000000003"/>
    <n v="2193.1601329999999"/>
    <n v="568.64995999999974"/>
    <n v="16.941126000000001"/>
    <n v="97.102329000001191"/>
    <n v="0"/>
    <n v="0"/>
    <n v="25617.720399999998"/>
    <n v="5396.3977800000002"/>
    <s v="Si"/>
    <n v="61.882690001613"/>
    <n v="80"/>
    <n v="1394.2"/>
    <n v="937.99956399999996"/>
    <n v="15038.092997"/>
    <n v="14582.637651999999"/>
    <n v="15498.016867999999"/>
    <n v="16759.705499"/>
    <n v="114.04345500000119"/>
    <n v="16759.705499"/>
    <n v="92.471892593367571"/>
    <n v="7.5281074066324294"/>
    <n v="2.3575348953535937"/>
    <n v="3.8271559843893019"/>
    <n v="21.065097501805823"/>
    <n v="78.934902498194177"/>
    <n v="25.928337445298606"/>
    <n v="40"/>
    <n v="0.68046216567949724"/>
    <n v="100"/>
    <n v="46.058033177843186"/>
    <n v="36.84642654227455"/>
    <n v="18.117309998387"/>
    <n v="78.801149411216684"/>
    <n v="67.278694878783526"/>
    <n v="60"/>
    <n v="96.971322460295596"/>
    <n v="100"/>
    <n v="0"/>
    <n v="0"/>
    <n v="79.600383137072228"/>
    <n v="79.600383137072228"/>
    <n v="15.920076627414446"/>
    <n v="52.766503169688995"/>
    <n v="52.766503169688995"/>
    <s v="2. Riesgo (&gt;=40 y &lt;60)"/>
  </r>
  <r>
    <s v="86755"/>
    <x v="2"/>
    <x v="26"/>
    <x v="90"/>
    <s v="Rural"/>
    <n v="6"/>
    <s v="G4"/>
    <n v="0"/>
    <n v="711.81691599999999"/>
    <n v="6616.0494749999998"/>
    <n v="8423.8514379999997"/>
    <n v="732.582899"/>
    <n v="0"/>
    <n v="7474.5337289999998"/>
    <n v="807.81037700000002"/>
    <n v="1444.399815"/>
    <n v="560.34327700000006"/>
    <n v="89.024557999999999"/>
    <n v="497.99823199999992"/>
    <n v="0"/>
    <n v="0"/>
    <n v="42862.225870000002"/>
    <n v="7452.9081180000003"/>
    <s v="Si"/>
    <n v="61.129087935634971"/>
    <n v="80"/>
    <n v="1478.92"/>
    <n v="732.582899"/>
    <n v="7041.796668"/>
    <n v="6472.225289"/>
    <n v="7327.8663909999996"/>
    <n v="8423.8514379999997"/>
    <n v="587.02278999999987"/>
    <n v="8423.8514379999997"/>
    <n v="86.989501713479754"/>
    <n v="13.010498286520246"/>
    <n v="10.807501929730071"/>
    <n v="17.544595317840127"/>
    <n v="17.388056655304077"/>
    <n v="82.611943344695931"/>
    <n v="38.794194736171448"/>
    <n v="50"/>
    <n v="6.9685795662532657"/>
    <n v="80"/>
    <n v="48.633407389811261"/>
    <n v="38.906725911849009"/>
    <n v="18.870912064365029"/>
    <n v="82.078937835824064"/>
    <n v="49.534991683120111"/>
    <n v="0"/>
    <n v="91.911561695777166"/>
    <n v="100"/>
    <n v="0"/>
    <n v="0"/>
    <n v="60.692979278608021"/>
    <n v="60.692979278608021"/>
    <n v="12.138595855721604"/>
    <n v="51.045321767570613"/>
    <n v="51.045321767570613"/>
    <s v="2. Riesgo (&gt;=40 y &lt;60)"/>
  </r>
  <r>
    <s v="86757"/>
    <x v="2"/>
    <x v="26"/>
    <x v="865"/>
    <s v="Rural"/>
    <n v="6"/>
    <s v="G4"/>
    <n v="0"/>
    <n v="1802.982448"/>
    <n v="19413.77677"/>
    <n v="26134.764865770001"/>
    <n v="3460.6113805299997"/>
    <n v="102.57611323"/>
    <n v="20690.174127120001"/>
    <n v="2857.4807717900003"/>
    <n v="5366.1699417599993"/>
    <n v="3371.1327789599991"/>
    <n v="0"/>
    <n v="4589.1646818500012"/>
    <n v="1038.9190566699999"/>
    <n v="0"/>
    <n v="65396.289556339994"/>
    <n v="3648.7929031999997"/>
    <s v="Si"/>
    <n v="36.103007163737963"/>
    <n v="80"/>
    <n v="1501.8242680000001"/>
    <n v="3563.1874937599996"/>
    <n v="19550.563021119997"/>
    <n v="18105.507638480001"/>
    <n v="21216.759217999999"/>
    <n v="26134.764865770001"/>
    <n v="5628.0837385200011"/>
    <n v="26134.764865770001"/>
    <n v="81.182131643314094"/>
    <n v="18.817868356685906"/>
    <n v="13.810810649701146"/>
    <n v="22.420082405331115"/>
    <n v="5.5795105929618591"/>
    <n v="94.420489407038147"/>
    <n v="62.821953377315758"/>
    <n v="80"/>
    <n v="21.534855076853521"/>
    <n v="20"/>
    <n v="47.131688033811031"/>
    <n v="37.705350427048828"/>
    <n v="43.896992836262037"/>
    <n v="100"/>
    <n v="237.25728566799265"/>
    <n v="0"/>
    <n v="92.608625229468146"/>
    <n v="100"/>
    <n v="0.25347649029243513"/>
    <n v="0"/>
    <n v="66.666666666666671"/>
    <n v="66.920143156959114"/>
    <n v="13.384028631391823"/>
    <n v="51.038683760382163"/>
    <n v="51.089379058440649"/>
    <s v="2. Riesgo (&gt;=40 y &lt;60)"/>
  </r>
  <r>
    <s v="86760"/>
    <x v="2"/>
    <x v="26"/>
    <x v="773"/>
    <s v="Rural"/>
    <n v="6"/>
    <s v="G4"/>
    <n v="0"/>
    <n v="1566.783312"/>
    <n v="10514.091747"/>
    <n v="13805.688460000001"/>
    <n v="1331.500082"/>
    <n v="46.198811999999997"/>
    <n v="12903.597007"/>
    <n v="2379.805206"/>
    <n v="2944.4822060000001"/>
    <n v="1183.31971"/>
    <n v="95.977504999999994"/>
    <n v="38.652537000001757"/>
    <n v="750.11950000000002"/>
    <n v="0"/>
    <n v="50076.179697"/>
    <n v="5902.7682029999996"/>
    <s v="Si"/>
    <n v="71.769852726716223"/>
    <n v="80"/>
    <n v="950.33124099999998"/>
    <n v="1377.6988940000001"/>
    <n v="12005.873427"/>
    <n v="11559.842597000001"/>
    <n v="12080.875059"/>
    <n v="13805.688460000001"/>
    <n v="884.74954200000184"/>
    <n v="13805.688460000001"/>
    <n v="87.506502077043095"/>
    <n v="12.493497922956905"/>
    <n v="18.442959778649261"/>
    <n v="29.939783298996382"/>
    <n v="11.787576925229438"/>
    <n v="88.212423074770555"/>
    <n v="40.187701171660606"/>
    <n v="50"/>
    <n v="6.4085868992584931"/>
    <n v="80"/>
    <n v="52.129140859344773"/>
    <n v="41.703312687475822"/>
    <n v="8.2301472732837766"/>
    <n v="35.796984486995754"/>
    <n v="144.97038869839702"/>
    <n v="50"/>
    <n v="96.284894783273984"/>
    <n v="100"/>
    <n v="0"/>
    <n v="0"/>
    <n v="61.93232816233192"/>
    <n v="61.93232816233192"/>
    <n v="12.386465632466384"/>
    <n v="54.089778319942205"/>
    <n v="54.089778319942205"/>
    <s v="2. Riesgo (&gt;=40 y &lt;60)"/>
  </r>
  <r>
    <s v="86865"/>
    <x v="2"/>
    <x v="26"/>
    <x v="1011"/>
    <s v="Intermedio"/>
    <n v="6"/>
    <s v="G4"/>
    <n v="0"/>
    <n v="2038.3569537400001"/>
    <n v="35330.133514019995"/>
    <n v="47014.442645229996"/>
    <n v="6772.2608879099989"/>
    <n v="503.77206806999999"/>
    <n v="38496.69150809"/>
    <n v="3942.2591664000001"/>
    <n v="9352.3449097199991"/>
    <n v="5561.4625319599991"/>
    <n v="39.259079999999997"/>
    <n v="4887.7634053799993"/>
    <n v="1034.87473735"/>
    <n v="0"/>
    <n v="86443.624896630005"/>
    <n v="10315.514109670001"/>
    <s v="Si"/>
    <n v="47.90281910681437"/>
    <n v="80"/>
    <n v="5800.5962442700002"/>
    <n v="7276.0329559799993"/>
    <n v="38335.796862090006"/>
    <n v="34947.156991770004"/>
    <n v="37368.490467759999"/>
    <n v="47014.442645229996"/>
    <n v="5961.8972227299992"/>
    <n v="47014.442645229996"/>
    <n v="79.483002169656359"/>
    <n v="20.516997830343641"/>
    <n v="10.240514215543802"/>
    <n v="16.624163375263205"/>
    <n v="11.933227143129846"/>
    <n v="88.066772856870159"/>
    <n v="59.465969076695487"/>
    <n v="80"/>
    <n v="12.680990962114242"/>
    <n v="60"/>
    <n v="53.041586812495403"/>
    <n v="42.433269449996324"/>
    <n v="32.09718089318563"/>
    <n v="100"/>
    <n v="125.43594916070015"/>
    <n v="70"/>
    <n v="91.160637973666311"/>
    <n v="100"/>
    <n v="0"/>
    <n v="0"/>
    <n v="90"/>
    <n v="90"/>
    <n v="18"/>
    <n v="60.433269449996324"/>
    <n v="60.433269449996324"/>
    <s v="3. Vulnerable (&gt;=60 y &lt;70)"/>
  </r>
  <r>
    <s v="86885"/>
    <x v="2"/>
    <x v="26"/>
    <x v="1012"/>
    <s v="Rural"/>
    <n v="6"/>
    <s v="G2"/>
    <n v="0"/>
    <n v="1746.8722780000001"/>
    <n v="24132.223167419997"/>
    <n v="32815.592631599997"/>
    <n v="5928.2810479999989"/>
    <n v="171.112244"/>
    <n v="29560.862566240001"/>
    <n v="4200.8830037199996"/>
    <n v="7849.4833299999991"/>
    <n v="3230.514320799999"/>
    <n v="230.80767586000002"/>
    <n v="-1364.238943840006"/>
    <n v="10567.261872969999"/>
    <n v="0"/>
    <n v="178712.66920400001"/>
    <n v="21208.641636"/>
    <s v="Si"/>
    <n v="67.871474218651215"/>
    <n v="80"/>
    <n v="4957.8999999999996"/>
    <n v="6099.3932919999997"/>
    <n v="29560.862566239997"/>
    <n v="26456.594582680002"/>
    <n v="25879.095445419996"/>
    <n v="32815.592631599997"/>
    <n v="9433.8306049899929"/>
    <n v="32815.592631599997"/>
    <n v="78.862191324558154"/>
    <n v="21.137808675441846"/>
    <n v="14.210962194714915"/>
    <n v="16.900736292636584"/>
    <n v="11.867452783546305"/>
    <n v="88.132547216453702"/>
    <n v="41.155757455440053"/>
    <n v="50"/>
    <n v="28.748012296769012"/>
    <n v="20"/>
    <n v="39.234218436906424"/>
    <n v="31.38737474952514"/>
    <n v="12.128525781348785"/>
    <n v="52.752962350313034"/>
    <n v="123.0237256096331"/>
    <n v="70"/>
    <n v="89.49872326423511"/>
    <n v="80"/>
    <n v="0"/>
    <n v="0"/>
    <n v="67.584320783437676"/>
    <n v="67.584320783437676"/>
    <n v="13.516864156687536"/>
    <n v="44.904238906212676"/>
    <n v="44.904238906212676"/>
    <s v="2. Riesgo (&gt;=40 y &lt;60)"/>
  </r>
  <r>
    <s v="88564"/>
    <x v="2"/>
    <x v="27"/>
    <x v="1013"/>
    <s v="Intermedio"/>
    <n v="5"/>
    <s v="G1"/>
    <n v="0"/>
    <n v="738.41895199999999"/>
    <n v="3063.5169179999998"/>
    <n v="50981.715859999997"/>
    <n v="2382.5665349999999"/>
    <n v="1323.7441779999999"/>
    <n v="47327.393912"/>
    <n v="32091.161957"/>
    <n v="41281.469289000001"/>
    <n v="22869.565709000002"/>
    <n v="0"/>
    <n v="-7804.1825090000057"/>
    <n v="21455.836453"/>
    <n v="0"/>
    <n v="137844.99220199999"/>
    <n v="133890.30694800001"/>
    <s v="NO"/>
    <n v="44.360008831094696"/>
    <n v="80"/>
    <n v="3947.3635340000001"/>
    <n v="3706.3107129999999"/>
    <n v="40373.994788999997"/>
    <n v="28504.929981000001"/>
    <n v="3801.9358699999998"/>
    <n v="50981.715859999997"/>
    <n v="13651.653943999994"/>
    <n v="50981.715859999997"/>
    <n v="7.4574498050250604"/>
    <n v="92.542550194974936"/>
    <n v="67.806737925755911"/>
    <n v="79.771851815744725"/>
    <n v="97.131063529529797"/>
    <n v="2.8689364704702029"/>
    <n v="55.399107887601041"/>
    <n v="80"/>
    <n v="26.777548997151378"/>
    <n v="20"/>
    <n v="55.036667696237977"/>
    <n v="44.029334156990387"/>
    <n v="0"/>
    <n v="0"/>
    <n v="93.893320974272342"/>
    <n v="100"/>
    <n v="70.602203547037277"/>
    <n v="70"/>
    <n v="0"/>
    <n v="0"/>
    <n v="56.666666666666664"/>
    <n v="56.666666666666664"/>
    <n v="11.333333333333334"/>
    <n v="55.362667490323723"/>
    <n v="55.362667490323723"/>
    <s v="2. Riesgo (&gt;=40 y &lt;60)"/>
  </r>
  <r>
    <s v="91001"/>
    <x v="2"/>
    <x v="28"/>
    <x v="1014"/>
    <s v="Rural"/>
    <n v="5"/>
    <s v="G1"/>
    <n v="1"/>
    <n v="2124.47628988"/>
    <n v="34214.609249139998"/>
    <n v="59623.83518124"/>
    <n v="13687.219126220001"/>
    <n v="7089.6188577799994"/>
    <n v="40844.841695800002"/>
    <n v="7086.2782178199996"/>
    <n v="22949.70096948"/>
    <n v="11376.67035738"/>
    <n v="596.01028687999997"/>
    <n v="7205.962873339995"/>
    <n v="4800.9407966600002"/>
    <n v="0"/>
    <n v="190672.21272700001"/>
    <n v="46408.307956999997"/>
    <s v="Si"/>
    <n v="49.098800853380418"/>
    <n v="80"/>
    <n v="20224.865000000002"/>
    <n v="20776.837984000002"/>
    <n v="40844.841695800002"/>
    <n v="36863.696658090004"/>
    <n v="36339.085539020001"/>
    <n v="59623.83518124"/>
    <n v="12602.913956879995"/>
    <n v="59623.83518124"/>
    <n v="60.947246061175392"/>
    <n v="39.052753938824608"/>
    <n v="17.349261066051991"/>
    <n v="20.410695532782334"/>
    <n v="24.339313680408335"/>
    <n v="75.660686319591662"/>
    <n v="49.57219430662488"/>
    <n v="70"/>
    <n v="21.137375545485487"/>
    <n v="20"/>
    <n v="45.024827158239724"/>
    <n v="36.019861726591778"/>
    <n v="30.901199146619582"/>
    <n v="100"/>
    <n v="102.72918006622047"/>
    <n v="100"/>
    <n v="90.253004118952504"/>
    <n v="100"/>
    <n v="0"/>
    <n v="0"/>
    <n v="100"/>
    <n v="100"/>
    <n v="20"/>
    <n v="56.019861726591778"/>
    <n v="56.019861726591778"/>
    <s v="2. Riesgo (&gt;=40 y &lt;60)"/>
  </r>
  <r>
    <s v="91540"/>
    <x v="2"/>
    <x v="28"/>
    <x v="1015"/>
    <s v="Rural disperso"/>
    <n v="6"/>
    <s v="G4"/>
    <n v="0"/>
    <n v="1633.1764599999999"/>
    <n v="7906.5019724200001"/>
    <n v="12408.01122321"/>
    <n v="2329.9039578000002"/>
    <n v="99.649023279999994"/>
    <n v="8455.8559695099993"/>
    <n v="5014.0623487199991"/>
    <n v="4062.7294410800005"/>
    <n v="2368.1615300800004"/>
    <n v="0"/>
    <n v="4351.167424700001"/>
    <n v="2051.3263509899998"/>
    <n v="0"/>
    <n v="32340.88107748"/>
    <n v="20988.90765632"/>
    <s v="Si"/>
    <n v="70.756213643574824"/>
    <n v="80"/>
    <n v="643.00127699999996"/>
    <n v="2429.5529810800003"/>
    <n v="6362.2758875099998"/>
    <n v="4206.8032625100004"/>
    <n v="9539.6784324199998"/>
    <n v="12408.01122321"/>
    <n v="6402.4937756900008"/>
    <n v="12408.01122321"/>
    <n v="76.883218920493917"/>
    <n v="23.116781079506083"/>
    <n v="59.296922355343227"/>
    <n v="96.260959570688499"/>
    <n v="64.89899766811007"/>
    <n v="35.10100233188993"/>
    <n v="58.289914807875299"/>
    <n v="80"/>
    <n v="51.599677502819439"/>
    <n v="0"/>
    <n v="46.895748596416901"/>
    <n v="37.516598877133525"/>
    <n v="9.2437863564251757"/>
    <n v="40.205802619863462"/>
    <n v="377.84574743231821"/>
    <n v="0"/>
    <n v="66.121044369806711"/>
    <n v="60"/>
    <n v="0.15185032398527842"/>
    <n v="0"/>
    <n v="33.401934206621156"/>
    <n v="33.553784530606436"/>
    <n v="6.7107569061212873"/>
    <n v="44.196985718457753"/>
    <n v="44.227355783254815"/>
    <s v="2. Riesgo (&gt;=40 y &lt;60)"/>
  </r>
  <r>
    <s v="94001"/>
    <x v="2"/>
    <x v="29"/>
    <x v="1016"/>
    <s v="Rural disperso"/>
    <n v="6"/>
    <s v="G2"/>
    <n v="1"/>
    <n v="2242.7350040000001"/>
    <n v="24917.255707"/>
    <n v="33255.6561"/>
    <n v="4844.1456329999992"/>
    <n v="422.12195100000002"/>
    <n v="36010.139010999999"/>
    <n v="4650.18199"/>
    <n v="7509.0025879999994"/>
    <n v="3618.4935329999994"/>
    <n v="0"/>
    <n v="-6476.4623809999975"/>
    <n v="9592.6351699999996"/>
    <n v="0"/>
    <n v="125101.73983897999"/>
    <n v="18688.772629939998"/>
    <s v="Si"/>
    <n v="53.160840857618304"/>
    <n v="80"/>
    <n v="6238.5741559999997"/>
    <n v="4874.7438739999998"/>
    <n v="35841.609426000003"/>
    <n v="30882.527676000002"/>
    <n v="27159.990710999999"/>
    <n v="33255.6561"/>
    <n v="3116.172789000002"/>
    <n v="33255.6561"/>
    <n v="81.670289797710524"/>
    <n v="18.329710202289476"/>
    <n v="12.913535236782927"/>
    <n v="15.357739374164654"/>
    <n v="14.938859087007543"/>
    <n v="85.061140912992457"/>
    <n v="48.188737326880783"/>
    <n v="70"/>
    <n v="9.370354262834713"/>
    <n v="80"/>
    <n v="53.749718097889307"/>
    <n v="42.999774478311451"/>
    <n v="26.839159142381696"/>
    <n v="100"/>
    <n v="78.138750171169733"/>
    <n v="70"/>
    <n v="86.163897689252167"/>
    <n v="80"/>
    <n v="0"/>
    <n v="0"/>
    <n v="83.333333333333329"/>
    <n v="83.333333333333329"/>
    <n v="16.666666666666668"/>
    <n v="59.666441144978123"/>
    <n v="59.666441144978123"/>
    <s v="2. Riesgo (&gt;=40 y &lt;60)"/>
  </r>
  <r>
    <s v="94343"/>
    <x v="2"/>
    <x v="29"/>
    <x v="1017"/>
    <s v="Rural disperso"/>
    <n v="6"/>
    <s v="G5"/>
    <n v="0"/>
    <m/>
    <m/>
    <m/>
    <m/>
    <m/>
    <m/>
    <m/>
    <m/>
    <m/>
    <m/>
    <m/>
    <m/>
    <m/>
    <m/>
    <m/>
    <m/>
    <m/>
    <m/>
    <m/>
    <m/>
    <m/>
    <m/>
    <m/>
    <m/>
    <m/>
    <m/>
    <m/>
    <m/>
    <m/>
    <m/>
    <m/>
    <m/>
    <m/>
    <m/>
    <m/>
    <m/>
    <m/>
    <m/>
    <m/>
    <m/>
    <m/>
    <m/>
    <m/>
    <m/>
    <m/>
    <m/>
    <m/>
    <m/>
    <m/>
    <m/>
    <m/>
    <m/>
  </r>
  <r>
    <s v="95001"/>
    <x v="2"/>
    <x v="30"/>
    <x v="1018"/>
    <s v="Rural"/>
    <n v="6"/>
    <s v="G1"/>
    <n v="1"/>
    <n v="1517.679443"/>
    <n v="46988.906129980001"/>
    <n v="64305.460929870002"/>
    <n v="9291.2793527699996"/>
    <n v="1865.9874717499999"/>
    <n v="55414.46839907"/>
    <n v="6574.5372239600001"/>
    <n v="12842.93179352"/>
    <n v="5684.5530927699992"/>
    <n v="306.74139600000001"/>
    <n v="2372.2466900500003"/>
    <n v="3671.7668048"/>
    <n v="0"/>
    <n v="106928.460677"/>
    <n v="26871.967560000001"/>
    <s v="Si"/>
    <n v="66.106270191474351"/>
    <n v="80"/>
    <n v="10722.477507309999"/>
    <n v="11157.266824519998"/>
    <n v="54774.835539070002"/>
    <n v="51679.23771246001"/>
    <n v="48506.585572980002"/>
    <n v="64305.460929870002"/>
    <n v="6350.7548908500003"/>
    <n v="64305.460929870002"/>
    <n v="75.431518368059159"/>
    <n v="24.568481631940841"/>
    <n v="11.864297202335589"/>
    <n v="13.957860048642329"/>
    <n v="25.130790614458068"/>
    <n v="74.869209385541936"/>
    <n v="44.262113855016999"/>
    <n v="50"/>
    <n v="9.8759184663585291"/>
    <n v="80"/>
    <n v="48.679110213225016"/>
    <n v="38.943288170580018"/>
    <n v="13.893729808525649"/>
    <n v="60.430708456066576"/>
    <n v="104.05493335764596"/>
    <n v="100"/>
    <n v="94.348503658396282"/>
    <n v="100"/>
    <n v="7.1729553340844632E-2"/>
    <n v="0"/>
    <n v="86.810236152022185"/>
    <n v="86.881965705363029"/>
    <n v="17.376393141072608"/>
    <n v="56.305335400984461"/>
    <n v="56.31968131165263"/>
    <s v="2. Riesgo (&gt;=40 y &lt;60)"/>
  </r>
  <r>
    <s v="95015"/>
    <x v="2"/>
    <x v="30"/>
    <x v="155"/>
    <s v="Rural disperso"/>
    <n v="6"/>
    <s v="G4"/>
    <n v="0"/>
    <n v="1273.832277"/>
    <n v="9323.9619660000008"/>
    <n v="14458.210328020001"/>
    <n v="1277.9754576299999"/>
    <n v="891.47188573000005"/>
    <n v="12551.74635209"/>
    <n v="3574.3189165300005"/>
    <n v="3450.3242611400001"/>
    <n v="1087.5841624700001"/>
    <n v="0"/>
    <n v="509.5037802600018"/>
    <n v="560.84652663999998"/>
    <n v="0"/>
    <n v="22409.062332000001"/>
    <n v="3274.1253059999999"/>
    <s v="Si"/>
    <n v="78.526400737659017"/>
    <n v="80"/>
    <n v="1841.2858719999999"/>
    <n v="2169.4473433600001"/>
    <n v="11585.96644909"/>
    <n v="10103.890114559999"/>
    <n v="10597.794243"/>
    <n v="14458.210328020001"/>
    <n v="1070.3503069000017"/>
    <n v="14458.210328020001"/>
    <n v="73.299488681953136"/>
    <n v="26.700511318046864"/>
    <n v="28.476666244413376"/>
    <n v="46.228220777371561"/>
    <n v="14.610719794931221"/>
    <n v="85.389280205068786"/>
    <n v="31.521215983064103"/>
    <n v="40"/>
    <n v="7.4030622228925766"/>
    <n v="80"/>
    <n v="55.663602460097444"/>
    <n v="44.530881968077956"/>
    <n v="1.4735992623409828"/>
    <n v="6.4094126365519424"/>
    <n v="117.82240750066431"/>
    <n v="80"/>
    <n v="87.208004260650981"/>
    <n v="80"/>
    <n v="0.16412890530181523"/>
    <n v="0"/>
    <n v="55.469804212183988"/>
    <n v="55.633933117485803"/>
    <n v="11.126786623497161"/>
    <n v="55.624842810514757"/>
    <n v="55.657668591575117"/>
    <s v="2. Riesgo (&gt;=40 y &lt;60)"/>
  </r>
  <r>
    <s v="95025"/>
    <x v="2"/>
    <x v="30"/>
    <x v="1019"/>
    <s v="Rural disperso"/>
    <n v="6"/>
    <s v="G4"/>
    <n v="0"/>
    <n v="3396.9074780000001"/>
    <n v="17646.04243084"/>
    <n v="24594.937894930001"/>
    <n v="2204.5468610000003"/>
    <n v="162.22521699999999"/>
    <n v="22533.456819079998"/>
    <n v="7634.183254229999"/>
    <n v="5765.061036000001"/>
    <n v="2306.4874984700014"/>
    <n v="40.436576000000002"/>
    <n v="-794.24444067999866"/>
    <n v="3613.44845244"/>
    <n v="0"/>
    <n v="27555.069669"/>
    <n v="4697.4747129999996"/>
    <s v="NO"/>
    <n v="62.633558908360321"/>
    <n v="80"/>
    <n v="2194.8749685100001"/>
    <n v="2261.2908179999999"/>
    <n v="21930.608798080011"/>
    <n v="19980.772854930001"/>
    <n v="21042.949908840001"/>
    <n v="24594.937894930001"/>
    <n v="2859.6405877600014"/>
    <n v="24594.937894930001"/>
    <n v="85.558052631544939"/>
    <n v="14.441947368455061"/>
    <n v="33.879325819932895"/>
    <n v="54.998746705458188"/>
    <n v="17.047587864692471"/>
    <n v="82.952412135307526"/>
    <n v="40.008032596135742"/>
    <n v="50"/>
    <n v="11.626947788916709"/>
    <n v="60"/>
    <n v="52.478621241844152"/>
    <n v="41.982896993475322"/>
    <n v="0"/>
    <n v="0"/>
    <n v="103.02595138415043"/>
    <n v="100"/>
    <n v="91.109066049635999"/>
    <n v="100"/>
    <n v="0"/>
    <n v="0"/>
    <n v="66.666666666666671"/>
    <n v="66.666666666666671"/>
    <n v="13.333333333333336"/>
    <n v="55.316230326808657"/>
    <n v="55.316230326808657"/>
    <s v="2. Riesgo (&gt;=40 y &lt;60)"/>
  </r>
  <r>
    <s v="95200"/>
    <x v="2"/>
    <x v="30"/>
    <x v="244"/>
    <s v="Rural disperso"/>
    <n v="6"/>
    <s v="G4"/>
    <n v="0"/>
    <n v="1830.92348019"/>
    <n v="10675.043765"/>
    <n v="14658.494534689999"/>
    <n v="652.68176500000004"/>
    <n v="675.71873600000004"/>
    <n v="12928.674448739999"/>
    <n v="5517.27063069"/>
    <n v="3435.0926541899998"/>
    <n v="1535.03889153"/>
    <n v="0"/>
    <n v="593.29312028999811"/>
    <n v="3513.5088734899996"/>
    <n v="0"/>
    <n v="53647.953839019996"/>
    <n v="4886.7486021599998"/>
    <s v="Si"/>
    <n v="50.086729846824454"/>
    <n v="80"/>
    <n v="1053.800015"/>
    <n v="1328.4005010000001"/>
    <n v="12165.147651740001"/>
    <n v="8795.3819927600016"/>
    <n v="12505.967245190001"/>
    <n v="14658.494534689999"/>
    <n v="4106.8019937799982"/>
    <n v="14658.494534689999"/>
    <n v="85.315495500537637"/>
    <n v="14.684504499462363"/>
    <n v="42.674681403457427"/>
    <n v="69.276880116191478"/>
    <n v="9.1089188915266703"/>
    <n v="90.89108110847333"/>
    <n v="44.686971970249942"/>
    <n v="50"/>
    <n v="28.016533239897612"/>
    <n v="20"/>
    <n v="48.970493144825433"/>
    <n v="39.176394515860352"/>
    <n v="29.913270153175546"/>
    <n v="100"/>
    <n v="126.05812128404646"/>
    <n v="70"/>
    <n v="72.299837573298859"/>
    <n v="70"/>
    <n v="0"/>
    <n v="0"/>
    <n v="80"/>
    <n v="80"/>
    <n v="16"/>
    <n v="55.176394515860352"/>
    <n v="55.176394515860352"/>
    <s v="2. Riesgo (&gt;=40 y &lt;60)"/>
  </r>
  <r>
    <s v="97001"/>
    <x v="2"/>
    <x v="31"/>
    <x v="1020"/>
    <s v="Rural disperso"/>
    <n v="6"/>
    <s v="G2"/>
    <n v="1"/>
    <n v="1620.6090240000001"/>
    <n v="25981.921912000002"/>
    <n v="33084.512773000002"/>
    <n v="3694.9416639999999"/>
    <n v="823.79889800000001"/>
    <n v="29508.057917999999"/>
    <n v="4526.2336509999996"/>
    <n v="6139.3495860000003"/>
    <n v="3052.9089879999997"/>
    <n v="385.94261699999998"/>
    <n v="541.59499900000083"/>
    <n v="50.682820999999997"/>
    <n v="0"/>
    <n v="125056.29408702999"/>
    <n v="28240.77359153"/>
    <s v="Si"/>
    <n v="49.838783112472115"/>
    <n v="80"/>
    <n v="4015.1000049999998"/>
    <n v="4518.740562"/>
    <s v="N.D."/>
    <s v="N.D."/>
    <n v="27602.530936000003"/>
    <n v="33084.512773000002"/>
    <n v="978.22043700000074"/>
    <n v="33084.512773000002"/>
    <n v="83.430368539464183"/>
    <n v="16.569631460535817"/>
    <n v="15.338975081240383"/>
    <n v="18.242253360140484"/>
    <n v="22.582448806516286"/>
    <n v="77.417551193483717"/>
    <n v="49.726912358302044"/>
    <n v="70"/>
    <n v="2.9567321837615768"/>
    <n v="100"/>
    <n v="56.445887202831997"/>
    <n v="45.156709762265599"/>
    <n v="30.161216887527885"/>
    <n v="100"/>
    <n v="112.54366158683014"/>
    <n v="80"/>
    <s v="N.D."/>
    <n v="0"/>
    <n v="0"/>
    <n v="0"/>
    <n v="60"/>
    <n v="60"/>
    <n v="12"/>
    <n v="57.156709762265599"/>
    <n v="57.156709762265599"/>
    <s v="2. Riesgo (&gt;=40 y &lt;60)"/>
  </r>
  <r>
    <s v="97161"/>
    <x v="2"/>
    <x v="31"/>
    <x v="1021"/>
    <s v="Rural disperso"/>
    <n v="6"/>
    <s v="G2"/>
    <n v="0"/>
    <n v="2556.3739190000001"/>
    <n v="7152.5457269999997"/>
    <n v="10484.138573"/>
    <n v="597.26526899999999"/>
    <n v="131.486028"/>
    <n v="7510.0031429999999"/>
    <n v="3593.2290229999999"/>
    <n v="3285.1252160000004"/>
    <n v="1371.0925396400005"/>
    <n v="135.32397646999999"/>
    <n v="2606.2362856400005"/>
    <n v="909.79283099999998"/>
    <n v="0"/>
    <n v="25160.1914765"/>
    <n v="7101.2039139399994"/>
    <s v="Si"/>
    <n v="54.867021557742248"/>
    <n v="80"/>
    <n v="542.70081100000004"/>
    <n v="728.75129700000002"/>
    <s v="N.D."/>
    <s v="N.D."/>
    <n v="9708.9196460000003"/>
    <n v="10484.138573"/>
    <n v="3651.3530931100004"/>
    <n v="10484.138573"/>
    <n v="92.605792821201021"/>
    <n v="7.3942071787989789"/>
    <n v="47.845905715088989"/>
    <n v="56.901920087705541"/>
    <n v="28.223966103646831"/>
    <n v="71.776033896353169"/>
    <n v="41.736385966725976"/>
    <n v="50"/>
    <n v="34.827402057746539"/>
    <n v="0"/>
    <n v="37.214432232571539"/>
    <n v="29.771545786057231"/>
    <n v="25.132978442257752"/>
    <n v="100"/>
    <n v="134.28233056390255"/>
    <n v="60"/>
    <s v="N.D."/>
    <n v="0"/>
    <n v="0"/>
    <n v="0"/>
    <n v="53.333333333333336"/>
    <n v="53.333333333333336"/>
    <n v="10.666666666666668"/>
    <n v="40.438212452723903"/>
    <n v="40.438212452723903"/>
    <s v="2. Riesgo (&gt;=40 y &lt;60)"/>
  </r>
  <r>
    <s v="97666"/>
    <x v="2"/>
    <x v="31"/>
    <x v="1022"/>
    <s v="Rural disperso"/>
    <n v="6"/>
    <s v="G1"/>
    <n v="0"/>
    <n v="2465.3955999999998"/>
    <n v="6044.8220490000003"/>
    <n v="9009.642867999999"/>
    <n v="269.035506"/>
    <n v="168.816948"/>
    <n v="4035.2095170000002"/>
    <n v="1921.907434"/>
    <n v="2903.2480539999997"/>
    <n v="-32.963779000000613"/>
    <n v="0"/>
    <n v="2038.2215179999985"/>
    <n v="0"/>
    <n v="0"/>
    <n v="20666.773550220001"/>
    <n v="2564.7283120000002"/>
    <s v="NO"/>
    <n v="95.848530825810172"/>
    <n v="80"/>
    <n v="2253.3959589999999"/>
    <n v="341.32684"/>
    <s v="N.D."/>
    <s v="N.D."/>
    <n v="8510.2176490000002"/>
    <n v="9009.642867999999"/>
    <n v="2038.2215179999985"/>
    <n v="9009.642867999999"/>
    <n v="94.456770081599657"/>
    <n v="5.5432299184003426"/>
    <n v="47.628442238331488"/>
    <n v="56.032912844311262"/>
    <n v="12.409911521833548"/>
    <n v="87.59008847816645"/>
    <n v="-1.1354103537444622"/>
    <n v="0"/>
    <n v="22.622667156311515"/>
    <n v="20"/>
    <n v="33.833246248175612"/>
    <n v="27.06659699854049"/>
    <n v="0"/>
    <n v="0"/>
    <n v="15.147219849966902"/>
    <n v="0"/>
    <s v="N.D."/>
    <n v="0"/>
    <n v="0"/>
    <n v="0"/>
    <n v="0"/>
    <n v="0"/>
    <n v="0"/>
    <n v="27.06659699854049"/>
    <n v="27.06659699854049"/>
    <s v="1. Deterioro (&lt;40)"/>
  </r>
  <r>
    <s v="99001"/>
    <x v="2"/>
    <x v="32"/>
    <x v="1023"/>
    <s v="Rural disperso"/>
    <n v="6"/>
    <s v="G1"/>
    <n v="1"/>
    <n v="1850.2744478"/>
    <n v="19860.83097531"/>
    <n v="28989.675151080002"/>
    <n v="5483.6882334700003"/>
    <n v="92.894570799999997"/>
    <n v="23940.34782056"/>
    <n v="3063.89155992"/>
    <n v="7489.1504860700006"/>
    <n v="3196.9479570500007"/>
    <n v="70.328604999999996"/>
    <n v="2303.574087500001"/>
    <n v="1744.1305406500001"/>
    <n v="0"/>
    <n v="27246.574270770001"/>
    <n v="5936.6645125200002"/>
    <s v="Si"/>
    <n v="62.64666914449478"/>
    <n v="80"/>
    <s v="N.D."/>
    <s v="N.D."/>
    <s v="N.D."/>
    <s v="N.D."/>
    <n v="21711.105423109999"/>
    <n v="28989.675151080002"/>
    <n v="4118.0332331500013"/>
    <n v="28989.675151080002"/>
    <n v="74.892544707597921"/>
    <n v="25.107455292402079"/>
    <n v="12.798024418378443"/>
    <n v="15.0563519005296"/>
    <n v="21.788663974864637"/>
    <n v="78.211336025135367"/>
    <n v="42.68772490279639"/>
    <n v="50"/>
    <n v="14.205172054149717"/>
    <n v="60"/>
    <n v="45.675028643613409"/>
    <n v="36.540022914890727"/>
    <n v="17.35333085550522"/>
    <n v="75.478225942410319"/>
    <s v="N.D."/>
    <n v="0"/>
    <s v="N.D."/>
    <n v="0"/>
    <n v="0.16560791674128017"/>
    <n v="0"/>
    <n v="25.159408647470105"/>
    <n v="25.325016564211385"/>
    <n v="5.0650033128422773"/>
    <n v="41.571904644384745"/>
    <n v="41.605026227733006"/>
    <s v="2. Riesgo (&gt;=40 y &lt;60)"/>
  </r>
  <r>
    <s v="99524"/>
    <x v="2"/>
    <x v="32"/>
    <x v="1024"/>
    <s v="Rural disperso"/>
    <n v="6"/>
    <s v="G2"/>
    <n v="0"/>
    <n v="2525.7144718000004"/>
    <n v="14663.072782589999"/>
    <n v="19821.158194650001"/>
    <n v="2367.4843955400002"/>
    <n v="46.372476599999999"/>
    <n v="23817.819495720003"/>
    <n v="12954.498756700001"/>
    <n v="4939.5713439400006"/>
    <n v="1939.1990615900004"/>
    <n v="139.66248991999998"/>
    <n v="4143.454822579999"/>
    <n v="2307.213859"/>
    <n v="0"/>
    <n v="28192.456469659999"/>
    <n v="5222.0699868700003"/>
    <s v="NO"/>
    <n v="58.70963788126722"/>
    <n v="80"/>
    <s v="N.D."/>
    <s v="N.D."/>
    <s v="N.D."/>
    <s v="N.D."/>
    <n v="17188.787254390001"/>
    <n v="19821.158194650001"/>
    <n v="6590.3311714999982"/>
    <n v="19821.158194650001"/>
    <n v="86.719388875214605"/>
    <n v="13.280611124785395"/>
    <n v="54.389944297914795"/>
    <n v="64.68457891557226"/>
    <n v="18.522933581505601"/>
    <n v="81.477066418494402"/>
    <n v="39.258448285579718"/>
    <n v="50"/>
    <n v="33.248971158904418"/>
    <n v="0"/>
    <n v="41.888451291770409"/>
    <n v="33.51076103341633"/>
    <n v="0"/>
    <n v="0"/>
    <s v="N.D."/>
    <n v="0"/>
    <s v="N.D."/>
    <n v="0"/>
    <n v="0"/>
    <n v="0"/>
    <n v="0"/>
    <n v="0"/>
    <n v="0"/>
    <n v="33.51076103341633"/>
    <n v="33.51076103341633"/>
    <s v="1. Deterioro (&lt;40)"/>
  </r>
  <r>
    <s v="99624"/>
    <x v="2"/>
    <x v="32"/>
    <x v="1025"/>
    <s v="Rural disperso"/>
    <n v="6"/>
    <s v="G3"/>
    <n v="0"/>
    <n v="1473.623366"/>
    <n v="5476.4779494599998"/>
    <n v="8546.6574321600001"/>
    <n v="1344.8310120000001"/>
    <n v="39.725473000000001"/>
    <n v="8760.8883920900007"/>
    <n v="3337.9850294600001"/>
    <n v="2858.2852510000002"/>
    <n v="1074.3482870200003"/>
    <n v="79.245182999999997"/>
    <n v="1292.7510130900009"/>
    <n v="498.62468999999999"/>
    <n v="0"/>
    <n v="29864.769993169997"/>
    <n v="2907.7813878699999"/>
    <s v="Si"/>
    <n v="62.07949989852645"/>
    <n v="80"/>
    <s v="N.D."/>
    <s v="N.D."/>
    <s v="N.D."/>
    <s v="N.D."/>
    <n v="6950.1013154599996"/>
    <n v="8546.6574321600001"/>
    <n v="1870.620886090001"/>
    <n v="8546.6574321600001"/>
    <n v="81.319526032570806"/>
    <n v="18.680473967429194"/>
    <n v="38.100987937179845"/>
    <n v="65.390150987382597"/>
    <n v="9.7364934956304783"/>
    <n v="90.263506504369516"/>
    <n v="37.587161275947828"/>
    <n v="50"/>
    <n v="21.887163501500474"/>
    <n v="20"/>
    <n v="48.866826291836254"/>
    <n v="39.093461033469005"/>
    <n v="17.92050010147355"/>
    <n v="77.94512574690539"/>
    <s v="N.D."/>
    <n v="0"/>
    <s v="N.D."/>
    <n v="0"/>
    <n v="0.49686910515130955"/>
    <n v="0"/>
    <n v="25.981708582301795"/>
    <n v="26.478577687453104"/>
    <n v="5.2957155374906213"/>
    <n v="44.289802749929365"/>
    <n v="44.389176570959627"/>
    <s v="2. Riesgo (&gt;=40 y &lt;60)"/>
  </r>
  <r>
    <s v="99773"/>
    <x v="2"/>
    <x v="32"/>
    <x v="1026"/>
    <s v="Rural disperso"/>
    <n v="4"/>
    <s v="G5"/>
    <n v="0"/>
    <n v="2643.611958"/>
    <n v="49582.829369999999"/>
    <n v="56366.093744379999"/>
    <n v="2235.9657527599998"/>
    <n v="620.52791588000002"/>
    <n v="50313.135286710007"/>
    <n v="6195.9764975500002"/>
    <n v="5500.1056266399992"/>
    <n v="1981.2993385799991"/>
    <n v="0"/>
    <n v="4265.1840306099912"/>
    <n v="4637.0284712100001"/>
    <n v="0"/>
    <n v="61537.7271693"/>
    <n v="10783.839997469999"/>
    <s v="Si"/>
    <n v="70.244208156107646"/>
    <n v="80"/>
    <s v="N.D."/>
    <s v="N.D."/>
    <s v="N.D."/>
    <s v="N.D."/>
    <n v="52226.441328000001"/>
    <n v="56366.093744379999"/>
    <n v="8902.2125018199913"/>
    <n v="56366.093744379999"/>
    <n v="92.655775588861445"/>
    <n v="7.3442244111385548"/>
    <n v="12.314828845871268"/>
    <n v="19.445007348765291"/>
    <n v="17.523949117915834"/>
    <n v="82.476050882084166"/>
    <n v="36.022932523031741"/>
    <n v="50"/>
    <n v="15.793559408589655"/>
    <n v="40"/>
    <n v="39.853056528397602"/>
    <n v="31.882445222718083"/>
    <n v="9.7557918438923537"/>
    <n v="42.432767932090059"/>
    <s v="N.D."/>
    <n v="0"/>
    <s v="N.D."/>
    <n v="0"/>
    <n v="0"/>
    <n v="2"/>
    <n v="14.144255977363352"/>
    <n v="16.14425597736335"/>
    <n v="3.2288511954726702"/>
    <n v="34.711296418190756"/>
    <n v="35.111296418190754"/>
    <s v="1. Deterioro (&lt;4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E72804B-B7BD-4552-BFD6-B9089926DE88}" name="TablaDinámica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7">
  <location ref="V4:W52" firstHeaderRow="1" firstDataRow="1" firstDataCol="1" rowPageCount="2" colPageCount="1"/>
  <pivotFields count="60">
    <pivotField showAll="0"/>
    <pivotField axis="axisPage" showAll="0">
      <items count="4">
        <item x="2"/>
        <item x="1"/>
        <item x="0"/>
        <item t="default"/>
      </items>
    </pivotField>
    <pivotField axis="axisPage" showAll="0">
      <items count="34">
        <item x="28"/>
        <item x="0"/>
        <item x="24"/>
        <item x="27"/>
        <item x="1"/>
        <item x="2"/>
        <item x="3"/>
        <item x="4"/>
        <item x="5"/>
        <item x="6"/>
        <item x="25"/>
        <item x="7"/>
        <item x="8"/>
        <item x="11"/>
        <item x="9"/>
        <item x="10"/>
        <item x="29"/>
        <item x="30"/>
        <item x="12"/>
        <item x="13"/>
        <item x="14"/>
        <item x="15"/>
        <item x="16"/>
        <item x="17"/>
        <item x="26"/>
        <item x="18"/>
        <item x="19"/>
        <item x="20"/>
        <item x="21"/>
        <item x="22"/>
        <item x="23"/>
        <item x="31"/>
        <item x="32"/>
        <item t="default"/>
      </items>
    </pivotField>
    <pivotField axis="axisRow" showAll="0" sortType="ascending">
      <items count="1028">
        <item x="1"/>
        <item x="743"/>
        <item x="2"/>
        <item x="664"/>
        <item x="560"/>
        <item x="589"/>
        <item x="149"/>
        <item x="448"/>
        <item x="396"/>
        <item x="803"/>
        <item x="315"/>
        <item x="987"/>
        <item x="397"/>
        <item x="591"/>
        <item x="449"/>
        <item x="689"/>
        <item x="342"/>
        <item x="945"/>
        <item x="690"/>
        <item x="3"/>
        <item x="636"/>
        <item x="592"/>
        <item x="357"/>
        <item x="195"/>
        <item x="902"/>
        <item x="593"/>
        <item x="561"/>
        <item x="150"/>
        <item x="903"/>
        <item x="4"/>
        <item x="5"/>
        <item x="904"/>
        <item x="450"/>
        <item x="691"/>
        <item x="946"/>
        <item x="6"/>
        <item x="7"/>
        <item x="8"/>
        <item x="451"/>
        <item x="9"/>
        <item x="316"/>
        <item x="947"/>
        <item x="11"/>
        <item x="905"/>
        <item x="12"/>
        <item x="791"/>
        <item x="518"/>
        <item x="196"/>
        <item x="637"/>
        <item x="317"/>
        <item x="804"/>
        <item x="979"/>
        <item x="980"/>
        <item x="452"/>
        <item x="692"/>
        <item x="744"/>
        <item x="13"/>
        <item x="197"/>
        <item x="151"/>
        <item x="14"/>
        <item x="638"/>
        <item x="152"/>
        <item x="780"/>
        <item x="15"/>
        <item x="906"/>
        <item x="153"/>
        <item x="398"/>
        <item x="907"/>
        <item x="562"/>
        <item x="421"/>
        <item x="563"/>
        <item x="564"/>
        <item x="565"/>
        <item x="358"/>
        <item x="126"/>
        <item x="594"/>
        <item x="693"/>
        <item x="16"/>
        <item x="805"/>
        <item x="665"/>
        <item x="806"/>
        <item x="623"/>
        <item x="154"/>
        <item x="1017"/>
        <item x="125"/>
        <item x="399"/>
        <item x="318"/>
        <item x="198"/>
        <item x="343"/>
        <item x="792"/>
        <item x="18"/>
        <item x="17"/>
        <item x="453"/>
        <item x="199"/>
        <item x="19"/>
        <item x="200"/>
        <item x="20"/>
        <item x="454"/>
        <item x="201"/>
        <item x="745"/>
        <item x="147"/>
        <item x="455"/>
        <item x="566"/>
        <item x="359"/>
        <item x="400"/>
        <item x="202"/>
        <item x="22"/>
        <item x="802"/>
        <item x="746"/>
        <item x="948"/>
        <item x="203"/>
        <item x="360"/>
        <item x="694"/>
        <item x="950"/>
        <item x="23"/>
        <item x="204"/>
        <item x="456"/>
        <item x="666"/>
        <item x="24"/>
        <item x="457"/>
        <item x="748"/>
        <item x="747"/>
        <item x="25"/>
        <item x="951"/>
        <item x="899"/>
        <item x="908"/>
        <item x="361"/>
        <item x="458"/>
        <item x="155"/>
        <item x="781"/>
        <item x="26"/>
        <item x="362"/>
        <item x="807"/>
        <item x="952"/>
        <item x="363"/>
        <item x="27"/>
        <item x="127"/>
        <item x="595"/>
        <item x="205"/>
        <item x="422"/>
        <item x="128"/>
        <item x="156"/>
        <item x="28"/>
        <item x="459"/>
        <item x="808"/>
        <item x="460"/>
        <item x="29"/>
        <item x="30"/>
        <item x="809"/>
        <item x="31"/>
        <item x="909"/>
        <item x="461"/>
        <item x="568"/>
        <item x="33"/>
        <item x="148"/>
        <item x="344"/>
        <item x="953"/>
        <item x="1021"/>
        <item x="910"/>
        <item x="667"/>
        <item x="34"/>
        <item x="810"/>
        <item x="423"/>
        <item x="206"/>
        <item x="811"/>
        <item x="639"/>
        <item x="569"/>
        <item x="701"/>
        <item x="462"/>
        <item x="888"/>
        <item x="988"/>
        <item x="911"/>
        <item x="812"/>
        <item x="813"/>
        <item x="463"/>
        <item x="35"/>
        <item x="814"/>
        <item x="424"/>
        <item x="401"/>
        <item x="749"/>
        <item x="207"/>
        <item x="319"/>
        <item x="425"/>
        <item x="464"/>
        <item x="815"/>
        <item x="208"/>
        <item x="221"/>
        <item x="402"/>
        <item x="209"/>
        <item x="210"/>
        <item x="750"/>
        <item x="211"/>
        <item x="212"/>
        <item x="640"/>
        <item x="222"/>
        <item x="465"/>
        <item x="466"/>
        <item x="157"/>
        <item x="641"/>
        <item x="426"/>
        <item x="213"/>
        <item x="816"/>
        <item x="782"/>
        <item x="36"/>
        <item x="21"/>
        <item x="159"/>
        <item x="37"/>
        <item x="912"/>
        <item x="467"/>
        <item x="596"/>
        <item x="1004"/>
        <item x="695"/>
        <item x="894"/>
        <item x="214"/>
        <item x="38"/>
        <item x="39"/>
        <item x="570"/>
        <item x="817"/>
        <item x="696"/>
        <item x="697"/>
        <item x="818"/>
        <item x="751"/>
        <item x="40"/>
        <item x="215"/>
        <item x="158"/>
        <item x="364"/>
        <item x="819"/>
        <item x="882"/>
        <item x="216"/>
        <item x="468"/>
        <item x="427"/>
        <item x="217"/>
        <item x="895"/>
        <item x="913"/>
        <item x="981"/>
        <item x="698"/>
        <item x="218"/>
        <item x="668"/>
        <item x="219"/>
        <item x="469"/>
        <item x="752"/>
        <item x="220"/>
        <item x="669"/>
        <item x="1026"/>
        <item x="699"/>
        <item x="700"/>
        <item x="914"/>
        <item x="345"/>
        <item x="820"/>
        <item x="403"/>
        <item x="41"/>
        <item x="954"/>
        <item x="624"/>
        <item x="625"/>
        <item x="915"/>
        <item x="42"/>
        <item x="793"/>
        <item x="223"/>
        <item x="753"/>
        <item x="43"/>
        <item x="590"/>
        <item x="955"/>
        <item x="44"/>
        <item x="642"/>
        <item x="956"/>
        <item x="670"/>
        <item x="567"/>
        <item x="754"/>
        <item x="571"/>
        <item x="160"/>
        <item x="821"/>
        <item x="32"/>
        <item x="671"/>
        <item x="957"/>
        <item x="702"/>
        <item x="224"/>
        <item x="404"/>
        <item x="346"/>
        <item x="672"/>
        <item x="958"/>
        <item x="916"/>
        <item x="225"/>
        <item x="822"/>
        <item x="161"/>
        <item x="626"/>
        <item x="405"/>
        <item x="347"/>
        <item x="76"/>
        <item x="162"/>
        <item x="471"/>
        <item x="643"/>
        <item x="609"/>
        <item x="823"/>
        <item x="644"/>
        <item x="83"/>
        <item x="1019"/>
        <item x="885"/>
        <item x="472"/>
        <item x="703"/>
        <item x="704"/>
        <item x="365"/>
        <item x="755"/>
        <item x="756"/>
        <item x="597"/>
        <item x="824"/>
        <item x="825"/>
        <item x="45"/>
        <item x="46"/>
        <item x="473"/>
        <item x="917"/>
        <item x="320"/>
        <item x="783"/>
        <item x="226"/>
        <item x="918"/>
        <item x="341"/>
        <item x="227"/>
        <item x="826"/>
        <item x="959"/>
        <item x="827"/>
        <item x="474"/>
        <item x="627"/>
        <item x="982"/>
        <item x="475"/>
        <item x="723"/>
        <item x="47"/>
        <item x="919"/>
        <item x="48"/>
        <item x="673"/>
        <item x="645"/>
        <item x="705"/>
        <item x="476"/>
        <item x="477"/>
        <item x="478"/>
        <item x="479"/>
        <item x="480"/>
        <item x="228"/>
        <item x="481"/>
        <item x="828"/>
        <item x="129"/>
        <item x="881"/>
        <item x="482"/>
        <item x="406"/>
        <item x="829"/>
        <item x="229"/>
        <item x="230"/>
        <item x="598"/>
        <item x="784"/>
        <item x="599"/>
        <item x="960"/>
        <item x="49"/>
        <item x="483"/>
        <item x="50"/>
        <item x="830"/>
        <item x="51"/>
        <item x="407"/>
        <item x="757"/>
        <item x="52"/>
        <item x="831"/>
        <item x="231"/>
        <item x="366"/>
        <item x="484"/>
        <item x="706"/>
        <item x="949"/>
        <item x="53"/>
        <item x="485"/>
        <item x="707"/>
        <item x="708"/>
        <item x="646"/>
        <item x="367"/>
        <item x="832"/>
        <item x="879"/>
        <item x="54"/>
        <item x="486"/>
        <item x="55"/>
        <item x="487"/>
        <item x="488"/>
        <item x="232"/>
        <item x="794"/>
        <item x="833"/>
        <item x="489"/>
        <item x="490"/>
        <item x="233"/>
        <item x="834"/>
        <item x="234"/>
        <item x="491"/>
        <item x="758"/>
        <item x="163"/>
        <item x="835"/>
        <item x="989"/>
        <item x="628"/>
        <item x="56"/>
        <item x="759"/>
        <item x="920"/>
        <item x="57"/>
        <item x="600"/>
        <item x="921"/>
        <item x="901"/>
        <item x="922"/>
        <item x="709"/>
        <item x="710"/>
        <item x="368"/>
        <item x="711"/>
        <item x="601"/>
        <item x="602"/>
        <item x="573"/>
        <item x="58"/>
        <item x="59"/>
        <item x="235"/>
        <item x="369"/>
        <item x="962"/>
        <item x="60"/>
        <item x="236"/>
        <item x="61"/>
        <item x="492"/>
        <item x="836"/>
        <item x="837"/>
        <item x="130"/>
        <item x="493"/>
        <item x="574"/>
        <item x="428"/>
        <item x="603"/>
        <item x="838"/>
        <item x="494"/>
        <item x="238"/>
        <item x="62"/>
        <item x="795"/>
        <item x="712"/>
        <item x="963"/>
        <item x="321"/>
        <item x="761"/>
        <item x="63"/>
        <item x="713"/>
        <item x="408"/>
        <item x="409"/>
        <item x="629"/>
        <item x="714"/>
        <item x="676"/>
        <item x="322"/>
        <item x="495"/>
        <item x="348"/>
        <item x="496"/>
        <item x="840"/>
        <item x="415"/>
        <item x="497"/>
        <item x="64"/>
        <item x="604"/>
        <item x="762"/>
        <item x="1024"/>
        <item x="990"/>
        <item x="370"/>
        <item x="785"/>
        <item x="715"/>
        <item x="65"/>
        <item x="891"/>
        <item x="677"/>
        <item x="240"/>
        <item x="371"/>
        <item x="239"/>
        <item x="796"/>
        <item x="760"/>
        <item x="237"/>
        <item x="839"/>
        <item x="841"/>
        <item x="716"/>
        <item x="678"/>
        <item x="498"/>
        <item x="923"/>
        <item x="1014"/>
        <item x="924"/>
        <item x="66"/>
        <item x="717"/>
        <item x="572"/>
        <item x="575"/>
        <item x="372"/>
        <item x="718"/>
        <item x="430"/>
        <item x="897"/>
        <item x="763"/>
        <item x="842"/>
        <item x="764"/>
        <item x="131"/>
        <item x="242"/>
        <item x="843"/>
        <item x="67"/>
        <item x="499"/>
        <item x="500"/>
        <item x="164"/>
        <item x="719"/>
        <item x="165"/>
        <item x="630"/>
        <item x="886"/>
        <item x="844"/>
        <item x="132"/>
        <item x="720"/>
        <item x="133"/>
        <item x="631"/>
        <item x="410"/>
        <item x="991"/>
        <item x="314"/>
        <item x="501"/>
        <item x="323"/>
        <item x="674"/>
        <item x="166"/>
        <item x="167"/>
        <item x="68"/>
        <item x="243"/>
        <item x="324"/>
        <item x="325"/>
        <item x="797"/>
        <item x="326"/>
        <item x="845"/>
        <item x="0"/>
        <item x="502"/>
        <item x="576"/>
        <item x="577"/>
        <item x="578"/>
        <item x="926"/>
        <item x="373"/>
        <item x="675"/>
        <item x="470"/>
        <item x="349"/>
        <item x="244"/>
        <item x="374"/>
        <item x="798"/>
        <item x="1020"/>
        <item x="846"/>
        <item x="847"/>
        <item x="431"/>
        <item x="245"/>
        <item x="246"/>
        <item x="247"/>
        <item x="69"/>
        <item x="168"/>
        <item x="432"/>
        <item x="786"/>
        <item x="420"/>
        <item x="992"/>
        <item x="433"/>
        <item x="170"/>
        <item x="350"/>
        <item x="878"/>
        <item x="503"/>
        <item x="248"/>
        <item x="927"/>
        <item x="70"/>
        <item x="71"/>
        <item x="765"/>
        <item x="249"/>
        <item x="72"/>
        <item x="605"/>
        <item x="928"/>
        <item x="74"/>
        <item x="73"/>
        <item x="327"/>
        <item x="588"/>
        <item x="504"/>
        <item x="505"/>
        <item x="506"/>
        <item x="250"/>
        <item x="507"/>
        <item x="328"/>
        <item x="171"/>
        <item x="579"/>
        <item x="647"/>
        <item x="251"/>
        <item x="993"/>
        <item x="580"/>
        <item x="964"/>
        <item x="848"/>
        <item x="766"/>
        <item x="849"/>
        <item x="252"/>
        <item x="75"/>
        <item x="721"/>
        <item x="850"/>
        <item x="606"/>
        <item x="1005"/>
        <item x="994"/>
        <item x="929"/>
        <item x="722"/>
        <item x="253"/>
        <item x="890"/>
        <item x="254"/>
        <item x="508"/>
        <item x="329"/>
        <item x="375"/>
        <item x="255"/>
        <item x="376"/>
        <item x="607"/>
        <item x="411"/>
        <item x="509"/>
        <item x="256"/>
        <item x="257"/>
        <item x="608"/>
        <item x="330"/>
        <item x="851"/>
        <item x="134"/>
        <item x="852"/>
        <item x="965"/>
        <item x="930"/>
        <item x="767"/>
        <item x="768"/>
        <item x="510"/>
        <item x="258"/>
        <item x="853"/>
        <item x="511"/>
        <item x="512"/>
        <item x="377"/>
        <item x="259"/>
        <item x="260"/>
        <item x="995"/>
        <item x="261"/>
        <item x="648"/>
        <item x="412"/>
        <item x="331"/>
        <item x="77"/>
        <item x="790"/>
        <item x="262"/>
        <item x="378"/>
        <item x="854"/>
        <item x="931"/>
        <item x="379"/>
        <item x="787"/>
        <item x="649"/>
        <item x="855"/>
        <item x="172"/>
        <item x="135"/>
        <item x="263"/>
        <item x="610"/>
        <item x="650"/>
        <item x="932"/>
        <item x="434"/>
        <item x="651"/>
        <item x="724"/>
        <item x="136"/>
        <item x="137"/>
        <item x="356"/>
        <item x="996"/>
        <item x="725"/>
        <item x="966"/>
        <item x="933"/>
        <item x="1013"/>
        <item x="726"/>
        <item x="413"/>
        <item x="435"/>
        <item x="799"/>
        <item x="78"/>
        <item x="652"/>
        <item x="856"/>
        <item x="727"/>
        <item x="1006"/>
        <item x="79"/>
        <item x="264"/>
        <item x="1007"/>
        <item x="1023"/>
        <item x="138"/>
        <item x="679"/>
        <item x="436"/>
        <item x="680"/>
        <item x="1008"/>
        <item x="1016"/>
        <item x="1009"/>
        <item x="437"/>
        <item x="682"/>
        <item x="681"/>
        <item x="80"/>
        <item x="1015"/>
        <item x="857"/>
        <item x="351"/>
        <item x="983"/>
        <item x="513"/>
        <item x="769"/>
        <item x="380"/>
        <item x="81"/>
        <item x="858"/>
        <item x="514"/>
        <item x="728"/>
        <item x="381"/>
        <item x="934"/>
        <item x="438"/>
        <item x="515"/>
        <item x="516"/>
        <item x="559"/>
        <item x="788"/>
        <item x="800"/>
        <item x="265"/>
        <item x="517"/>
        <item x="770"/>
        <item x="266"/>
        <item x="267"/>
        <item x="997"/>
        <item x="173"/>
        <item x="82"/>
        <item x="653"/>
        <item x="139"/>
        <item x="683"/>
        <item x="519"/>
        <item x="414"/>
        <item x="581"/>
        <item x="582"/>
        <item x="935"/>
        <item x="967"/>
        <item x="622"/>
        <item x="84"/>
        <item x="332"/>
        <item x="174"/>
        <item x="333"/>
        <item x="611"/>
        <item x="729"/>
        <item x="968"/>
        <item x="936"/>
        <item x="268"/>
        <item x="382"/>
        <item x="937"/>
        <item x="859"/>
        <item x="140"/>
        <item x="85"/>
        <item x="654"/>
        <item x="86"/>
        <item x="269"/>
        <item x="998"/>
        <item x="270"/>
        <item x="439"/>
        <item x="612"/>
        <item x="334"/>
        <item x="771"/>
        <item x="938"/>
        <item x="789"/>
        <item x="87"/>
        <item x="271"/>
        <item x="335"/>
        <item x="730"/>
        <item x="892"/>
        <item x="613"/>
        <item x="416"/>
        <item x="860"/>
        <item x="88"/>
        <item x="440"/>
        <item x="441"/>
        <item x="939"/>
        <item x="900"/>
        <item x="520"/>
        <item x="861"/>
        <item x="898"/>
        <item x="521"/>
        <item x="442"/>
        <item x="772"/>
        <item x="89"/>
        <item x="684"/>
        <item x="522"/>
        <item x="175"/>
        <item x="417"/>
        <item x="272"/>
        <item x="176"/>
        <item x="177"/>
        <item x="90"/>
        <item x="862"/>
        <item x="178"/>
        <item x="179"/>
        <item x="91"/>
        <item x="863"/>
        <item x="336"/>
        <item x="742"/>
        <item x="352"/>
        <item x="92"/>
        <item x="864"/>
        <item x="273"/>
        <item x="443"/>
        <item x="1018"/>
        <item x="583"/>
        <item x="961"/>
        <item x="685"/>
        <item x="883"/>
        <item x="688"/>
        <item x="523"/>
        <item x="93"/>
        <item x="632"/>
        <item x="180"/>
        <item x="686"/>
        <item x="732"/>
        <item x="94"/>
        <item x="274"/>
        <item x="999"/>
        <item x="887"/>
        <item x="418"/>
        <item x="181"/>
        <item x="275"/>
        <item x="865"/>
        <item x="1003"/>
        <item x="276"/>
        <item x="877"/>
        <item x="182"/>
        <item x="277"/>
        <item x="896"/>
        <item x="733"/>
        <item x="95"/>
        <item x="96"/>
        <item x="444"/>
        <item x="97"/>
        <item x="98"/>
        <item x="383"/>
        <item x="655"/>
        <item x="925"/>
        <item x="99"/>
        <item x="866"/>
        <item x="353"/>
        <item x="656"/>
        <item x="731"/>
        <item x="657"/>
        <item x="100"/>
        <item x="734"/>
        <item x="658"/>
        <item x="183"/>
        <item x="429"/>
        <item x="169"/>
        <item x="867"/>
        <item x="940"/>
        <item x="141"/>
        <item x="279"/>
        <item x="635"/>
        <item x="385"/>
        <item x="801"/>
        <item x="101"/>
        <item x="280"/>
        <item x="185"/>
        <item x="184"/>
        <item x="1025"/>
        <item x="281"/>
        <item x="735"/>
        <item x="10"/>
        <item x="278"/>
        <item x="384"/>
        <item x="773"/>
        <item x="944"/>
        <item x="884"/>
        <item x="102"/>
        <item x="775"/>
        <item x="142"/>
        <item x="103"/>
        <item x="736"/>
        <item x="984"/>
        <item x="774"/>
        <item x="524"/>
        <item x="282"/>
        <item x="283"/>
        <item x="104"/>
        <item x="525"/>
        <item x="969"/>
        <item x="284"/>
        <item x="526"/>
        <item x="1010"/>
        <item x="527"/>
        <item x="386"/>
        <item x="868"/>
        <item x="528"/>
        <item x="186"/>
        <item x="880"/>
        <item x="893"/>
        <item x="584"/>
        <item x="659"/>
        <item x="529"/>
        <item x="285"/>
        <item x="287"/>
        <item x="869"/>
        <item x="286"/>
        <item x="288"/>
        <item x="354"/>
        <item x="143"/>
        <item x="355"/>
        <item x="289"/>
        <item x="105"/>
        <item x="106"/>
        <item x="187"/>
        <item x="530"/>
        <item x="290"/>
        <item x="292"/>
        <item x="291"/>
        <item x="387"/>
        <item x="870"/>
        <item x="144"/>
        <item x="388"/>
        <item x="614"/>
        <item x="531"/>
        <item x="389"/>
        <item x="532"/>
        <item x="533"/>
        <item x="337"/>
        <item x="871"/>
        <item x="534"/>
        <item x="293"/>
        <item x="294"/>
        <item x="535"/>
        <item x="295"/>
        <item x="536"/>
        <item x="585"/>
        <item x="188"/>
        <item x="419"/>
        <item x="1000"/>
        <item x="985"/>
        <item x="107"/>
        <item x="737"/>
        <item x="738"/>
        <item x="1022"/>
        <item x="108"/>
        <item x="615"/>
        <item x="109"/>
        <item x="296"/>
        <item x="1001"/>
        <item x="537"/>
        <item x="617"/>
        <item x="538"/>
        <item x="660"/>
        <item x="539"/>
        <item x="297"/>
        <item x="776"/>
        <item x="618"/>
        <item x="616"/>
        <item x="540"/>
        <item x="298"/>
        <item x="299"/>
        <item x="541"/>
        <item x="777"/>
        <item x="445"/>
        <item x="619"/>
        <item x="390"/>
        <item x="391"/>
        <item x="300"/>
        <item x="301"/>
        <item x="189"/>
        <item x="110"/>
        <item x="302"/>
        <item x="542"/>
        <item x="543"/>
        <item x="303"/>
        <item x="111"/>
        <item x="889"/>
        <item x="872"/>
        <item x="304"/>
        <item x="544"/>
        <item x="392"/>
        <item x="970"/>
        <item x="305"/>
        <item x="393"/>
        <item x="1002"/>
        <item x="971"/>
        <item x="145"/>
        <item x="446"/>
        <item x="972"/>
        <item x="739"/>
        <item x="194"/>
        <item x="306"/>
        <item x="740"/>
        <item x="190"/>
        <item x="191"/>
        <item x="112"/>
        <item x="307"/>
        <item x="308"/>
        <item x="309"/>
        <item x="545"/>
        <item x="546"/>
        <item x="547"/>
        <item x="973"/>
        <item x="310"/>
        <item x="548"/>
        <item x="586"/>
        <item x="587"/>
        <item x="113"/>
        <item x="633"/>
        <item x="114"/>
        <item x="634"/>
        <item x="146"/>
        <item x="549"/>
        <item x="115"/>
        <item x="447"/>
        <item x="873"/>
        <item x="941"/>
        <item x="1011"/>
        <item x="395"/>
        <item x="116"/>
        <item x="117"/>
        <item x="874"/>
        <item x="942"/>
        <item x="118"/>
        <item x="311"/>
        <item x="550"/>
        <item x="974"/>
        <item x="875"/>
        <item x="551"/>
        <item x="338"/>
        <item x="119"/>
        <item x="975"/>
        <item x="241"/>
        <item x="779"/>
        <item x="778"/>
        <item x="1012"/>
        <item x="552"/>
        <item x="943"/>
        <item x="339"/>
        <item x="192"/>
        <item x="553"/>
        <item x="394"/>
        <item x="663"/>
        <item x="620"/>
        <item x="554"/>
        <item x="555"/>
        <item x="312"/>
        <item x="687"/>
        <item x="340"/>
        <item x="556"/>
        <item x="741"/>
        <item x="621"/>
        <item x="120"/>
        <item x="121"/>
        <item x="122"/>
        <item x="123"/>
        <item x="986"/>
        <item x="976"/>
        <item x="977"/>
        <item x="193"/>
        <item x="876"/>
        <item x="661"/>
        <item x="124"/>
        <item x="978"/>
        <item x="313"/>
        <item x="557"/>
        <item x="558"/>
        <item x="66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3"/>
  </rowFields>
  <rowItems count="48">
    <i>
      <x v="780"/>
    </i>
    <i>
      <x v="1000"/>
    </i>
    <i>
      <x v="246"/>
    </i>
    <i>
      <x v="158"/>
    </i>
    <i>
      <x v="578"/>
    </i>
    <i>
      <x v="233"/>
    </i>
    <i>
      <x v="125"/>
    </i>
    <i>
      <x v="710"/>
    </i>
    <i>
      <x v="31"/>
    </i>
    <i>
      <x v="395"/>
    </i>
    <i>
      <x v="67"/>
    </i>
    <i>
      <x v="468"/>
    </i>
    <i>
      <x v="550"/>
    </i>
    <i>
      <x v="28"/>
    </i>
    <i>
      <x v="43"/>
    </i>
    <i>
      <x v="996"/>
    </i>
    <i>
      <x v="981"/>
    </i>
    <i>
      <x v="64"/>
    </i>
    <i>
      <x v="254"/>
    </i>
    <i>
      <x v="975"/>
    </i>
    <i>
      <x v="466"/>
    </i>
    <i>
      <x v="713"/>
    </i>
    <i>
      <x v="880"/>
    </i>
    <i>
      <x v="397"/>
    </i>
    <i>
      <x v="543"/>
    </i>
    <i>
      <x v="630"/>
    </i>
    <i>
      <x v="24"/>
    </i>
    <i>
      <x v="309"/>
    </i>
    <i>
      <x v="700"/>
    </i>
    <i>
      <x v="325"/>
    </i>
    <i>
      <x v="396"/>
    </i>
    <i>
      <x v="150"/>
    </i>
    <i>
      <x v="640"/>
    </i>
    <i>
      <x v="726"/>
    </i>
    <i>
      <x v="599"/>
    </i>
    <i>
      <x v="392"/>
    </i>
    <i>
      <x v="816"/>
    </i>
    <i>
      <x v="280"/>
    </i>
    <i>
      <x v="283"/>
    </i>
    <i>
      <x v="171"/>
    </i>
    <i>
      <x v="739"/>
    </i>
    <i>
      <x v="678"/>
    </i>
    <i>
      <x v="620"/>
    </i>
    <i>
      <x v="313"/>
    </i>
    <i>
      <x v="802"/>
    </i>
    <i>
      <x v="516"/>
    </i>
    <i>
      <x v="207"/>
    </i>
    <i t="grand">
      <x/>
    </i>
  </rowItems>
  <colItems count="1">
    <i/>
  </colItems>
  <pageFields count="2">
    <pageField fld="1" item="2" hier="-1"/>
    <pageField fld="2" item="29" hier="-1"/>
  </pageFields>
  <dataFields count="1">
    <dataField name="Promedio de Nuevo IDF" fld="58" subtotal="average" baseField="3" baseItem="0" numFmtId="168"/>
  </dataFields>
  <formats count="2">
    <format dxfId="14">
      <pivotArea collapsedLevelsAreSubtotals="1" fieldPosition="0">
        <references count="1">
          <reference field="3" count="1">
            <x v="524"/>
          </reference>
        </references>
      </pivotArea>
    </format>
    <format dxfId="13">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 xr10:uid="{FCA4E7BF-9BB4-4DF6-9E3B-2D7E291DDB8B}" sourceName="Año">
  <pivotTables>
    <pivotTable tabId="19" name="TablaDinámica1"/>
  </pivotTables>
  <data>
    <tabular pivotCacheId="288844554">
      <items count="3">
        <i x="2"/>
        <i x="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artamento" xr10:uid="{EBF02B1E-ED3F-4C1B-8E01-7B14A1347BF3}" sourceName="Departamento">
  <pivotTables>
    <pivotTable tabId="19" name="TablaDinámica1"/>
  </pivotTables>
  <data>
    <tabular pivotCacheId="288844554">
      <items count="33">
        <i x="28"/>
        <i x="0"/>
        <i x="24"/>
        <i x="27"/>
        <i x="1"/>
        <i x="2"/>
        <i x="3"/>
        <i x="4"/>
        <i x="5"/>
        <i x="6"/>
        <i x="25"/>
        <i x="7"/>
        <i x="8"/>
        <i x="11"/>
        <i x="9"/>
        <i x="10"/>
        <i x="29"/>
        <i x="30"/>
        <i x="12"/>
        <i x="13"/>
        <i x="14"/>
        <i x="15"/>
        <i x="16"/>
        <i x="17"/>
        <i x="26"/>
        <i x="18"/>
        <i x="19"/>
        <i x="20"/>
        <i x="21"/>
        <i x="22" s="1"/>
        <i x="23"/>
        <i x="31"/>
        <i x="3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xr10:uid="{76A0C5BB-7DD2-45DE-8882-E58F43F45758}" cache="SegmentaciónDeDatos_Año" caption="Año" startItem="1" style="Estilo de segmentación de datos 1" rowHeight="241300"/>
  <slicer name="Departamento" xr10:uid="{5B600DA4-5A81-425C-B737-1D18CEA63C63}" cache="SegmentaciónDeDatos_Departamento" caption="Departamento" startItem="28" style="Estilo de segmentación de datos 1" rowHeight="241300"/>
</slicers>
</file>

<file path=xl/theme/theme1.xml><?xml version="1.0" encoding="utf-8"?>
<a:theme xmlns:a="http://schemas.openxmlformats.org/drawingml/2006/main" name="Recorte">
  <a:themeElements>
    <a:clrScheme name="Rojo naranja">
      <a:dk1>
        <a:sysClr val="windowText" lastClr="000000"/>
      </a:dk1>
      <a:lt1>
        <a:sysClr val="window" lastClr="FFFFFF"/>
      </a:lt1>
      <a:dk2>
        <a:srgbClr val="505046"/>
      </a:dk2>
      <a:lt2>
        <a:srgbClr val="EEECE1"/>
      </a:lt2>
      <a:accent1>
        <a:srgbClr val="E84C22"/>
      </a:accent1>
      <a:accent2>
        <a:srgbClr val="FFBD47"/>
      </a:accent2>
      <a:accent3>
        <a:srgbClr val="B64926"/>
      </a:accent3>
      <a:accent4>
        <a:srgbClr val="FF8427"/>
      </a:accent4>
      <a:accent5>
        <a:srgbClr val="CC9900"/>
      </a:accent5>
      <a:accent6>
        <a:srgbClr val="B22600"/>
      </a:accent6>
      <a:hlink>
        <a:srgbClr val="CC9900"/>
      </a:hlink>
      <a:folHlink>
        <a:srgbClr val="666699"/>
      </a:folHlink>
    </a:clrScheme>
    <a:fontScheme name="Recorte">
      <a:majorFont>
        <a:latin typeface="Franklin Gothic Book" panose="020B0503020102020204"/>
        <a:ea typeface=""/>
        <a:cs typeface=""/>
        <a:font script="Jpan" typeface="メイリオ"/>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Franklin Gothic Book" panose="020B0503020102020204"/>
        <a:ea typeface=""/>
        <a:cs typeface=""/>
        <a:font script="Jpan" typeface="メイリオ"/>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Recort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in">
          <a:solidFill>
            <a:schemeClr val="phClr"/>
          </a:solidFill>
          <a:prstDash val="solid"/>
        </a:ln>
        <a:ln w="34925" cap="flat" cmpd="sng" algn="in">
          <a:solidFill>
            <a:schemeClr val="phClr"/>
          </a:solidFill>
          <a:prstDash val="solid"/>
        </a:ln>
        <a:ln w="19050" cap="flat" cmpd="sng" algn="in">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35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Crop" id="{EC9488ED-E761-4D60-9AC4-764D1FE2C171}" vid="{CE19780C-D67D-4C13-9DE9-A52BC3BA51B4}"/>
    </a:ext>
  </a:extLst>
</a:theme>
</file>

<file path=xl/threadedComments/threadedComment1.xml><?xml version="1.0" encoding="utf-8"?>
<ThreadedComments xmlns="http://schemas.microsoft.com/office/spreadsheetml/2018/threadedcomments" xmlns:x="http://schemas.openxmlformats.org/spreadsheetml/2006/main">
  <threadedComment ref="O220" dT="2023-10-23T18:29:48.55" personId="{EB072580-19E3-4491-936A-8FAA8BF139F1}" id="{632D6622-9496-40D0-B1CD-CCF79DFF8440}">
    <text xml:space="preserve">Ajustado con info de ET
</text>
  </threadedComment>
  <threadedComment ref="O1746" dT="2023-10-23T18:29:33.01" personId="{EB072580-19E3-4491-936A-8FAA8BF139F1}" id="{319EE7CF-2666-47AC-AC47-B717D71F0F09}">
    <text xml:space="preserve">Ajustado con info de ET
</tex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F9663-9499-41F5-A796-A70267E44DA9}">
  <sheetPr>
    <tabColor theme="8" tint="-0.249977111117893"/>
  </sheetPr>
  <dimension ref="A1:AH1115"/>
  <sheetViews>
    <sheetView workbookViewId="0"/>
  </sheetViews>
  <sheetFormatPr baseColWidth="10" defaultColWidth="11.54296875" defaultRowHeight="15" x14ac:dyDescent="0.35"/>
  <cols>
    <col min="7" max="7" width="24.36328125" customWidth="1"/>
    <col min="8" max="19" width="18.54296875" customWidth="1"/>
    <col min="20" max="21" width="17.08984375" customWidth="1"/>
    <col min="22" max="33" width="12.1796875" customWidth="1"/>
  </cols>
  <sheetData>
    <row r="1" spans="1:34" x14ac:dyDescent="0.35">
      <c r="A1" t="s">
        <v>0</v>
      </c>
      <c r="C1" s="23"/>
      <c r="D1" s="24"/>
    </row>
    <row r="3" spans="1:34" x14ac:dyDescent="0.35">
      <c r="G3" s="168" t="s">
        <v>1</v>
      </c>
      <c r="H3" s="168"/>
      <c r="I3" s="25"/>
      <c r="J3" s="25"/>
      <c r="K3" s="25"/>
      <c r="L3" s="25"/>
      <c r="M3" s="25"/>
      <c r="N3" s="25"/>
      <c r="O3" s="25"/>
      <c r="P3" s="25"/>
      <c r="Q3" s="25"/>
      <c r="R3" s="25"/>
      <c r="S3" s="25"/>
    </row>
    <row r="4" spans="1:34" ht="36.9" customHeight="1" x14ac:dyDescent="0.35">
      <c r="A4" s="2" t="s">
        <v>2</v>
      </c>
      <c r="B4" s="2" t="s">
        <v>3</v>
      </c>
      <c r="C4" s="3" t="s">
        <v>4</v>
      </c>
      <c r="D4" s="3" t="s">
        <v>5</v>
      </c>
      <c r="E4" s="3" t="s">
        <v>6</v>
      </c>
      <c r="F4" s="3" t="s">
        <v>7</v>
      </c>
      <c r="G4" s="3" t="s">
        <v>8</v>
      </c>
      <c r="H4" s="3" t="s">
        <v>9</v>
      </c>
      <c r="I4" s="3" t="s">
        <v>10</v>
      </c>
      <c r="J4" s="3" t="s">
        <v>11</v>
      </c>
      <c r="K4" s="3" t="s">
        <v>12</v>
      </c>
      <c r="L4" s="3" t="s">
        <v>13</v>
      </c>
      <c r="M4" s="3" t="s">
        <v>14</v>
      </c>
      <c r="N4" s="3" t="s">
        <v>15</v>
      </c>
      <c r="O4" s="3" t="s">
        <v>16</v>
      </c>
      <c r="P4" s="3" t="s">
        <v>17</v>
      </c>
      <c r="Q4" s="3" t="s">
        <v>18</v>
      </c>
      <c r="R4" s="3" t="s">
        <v>19</v>
      </c>
      <c r="S4" s="3" t="s">
        <v>20</v>
      </c>
      <c r="T4" s="26" t="s">
        <v>21</v>
      </c>
      <c r="U4" s="26" t="s">
        <v>22</v>
      </c>
      <c r="V4" s="27" t="s">
        <v>23</v>
      </c>
      <c r="W4" s="28" t="s">
        <v>24</v>
      </c>
      <c r="X4" s="29" t="s">
        <v>25</v>
      </c>
      <c r="Y4" s="30" t="s">
        <v>26</v>
      </c>
      <c r="Z4" s="30" t="s">
        <v>27</v>
      </c>
      <c r="AA4" s="30" t="s">
        <v>28</v>
      </c>
      <c r="AB4" s="30" t="s">
        <v>29</v>
      </c>
      <c r="AC4" s="30" t="s">
        <v>30</v>
      </c>
      <c r="AD4" s="30" t="s">
        <v>31</v>
      </c>
      <c r="AE4" s="30" t="s">
        <v>32</v>
      </c>
      <c r="AF4" s="30" t="s">
        <v>33</v>
      </c>
      <c r="AG4" s="30" t="s">
        <v>34</v>
      </c>
      <c r="AH4" s="30" t="s">
        <v>35</v>
      </c>
    </row>
    <row r="5" spans="1:34" x14ac:dyDescent="0.35">
      <c r="A5" s="1" t="s">
        <v>36</v>
      </c>
      <c r="B5" s="1" t="s">
        <v>37</v>
      </c>
      <c r="C5" s="1" t="s">
        <v>38</v>
      </c>
      <c r="D5" s="4" t="str">
        <f>+VLOOKUP(A5,'[2]Categoría municipios 2023'!$B$2:$D$1103,3,0)</f>
        <v>ESP</v>
      </c>
      <c r="E5" s="1" t="str">
        <f>+VLOOKUP(A5,'[3]Nuevo IDF'!$B$5:$H$1106,7,0)</f>
        <v>C</v>
      </c>
      <c r="F5" s="4">
        <v>1</v>
      </c>
      <c r="G5" s="10">
        <f>+VLOOKUP(A5,'[4]Informe viabilidad 2022'!$A$4:$G$1105,7,0)</f>
        <v>699607.29668599996</v>
      </c>
      <c r="H5" s="10">
        <f>+VLOOKUP(A5,'[4]Informe viabilidad 2022'!$A$4:$G$1105,6,0)</f>
        <v>1877616.423524</v>
      </c>
      <c r="I5" s="10" t="str">
        <f>+IFERROR(VLOOKUP($A5,#REF!,MATCH('Cálculo antigua metodología'!I$4,#REF!,0),0),"")</f>
        <v/>
      </c>
      <c r="J5" s="10" t="str">
        <f>+IFERROR(VLOOKUP($A5,#REF!,MATCH('Cálculo antigua metodología'!J$4,#REF!,0),0),"")</f>
        <v/>
      </c>
      <c r="K5" s="10" t="str">
        <f>+IFERROR(VLOOKUP($A5,#REF!,MATCH('Cálculo antigua metodología'!K$4,#REF!,0),0),"")</f>
        <v/>
      </c>
      <c r="L5" s="10" t="str">
        <f>+IFERROR(VLOOKUP($A5,#REF!,MATCH('Cálculo antigua metodología'!L$4,#REF!,0),0),"")</f>
        <v/>
      </c>
      <c r="M5" s="10" t="str">
        <f>+IFERROR(VLOOKUP($A5,#REF!,MATCH('Cálculo antigua metodología'!M$4,#REF!,0),0),"")</f>
        <v/>
      </c>
      <c r="N5" s="10" t="str">
        <f>+IFERROR(VLOOKUP($A5,#REF!,MATCH('Cálculo antigua metodología'!N$4,#REF!,0),0),"")</f>
        <v/>
      </c>
      <c r="O5" s="10" t="str">
        <f>+IFERROR(VLOOKUP($A5,#REF!,MATCH('Cálculo antigua metodología'!O$4,#REF!,0),0),"")</f>
        <v/>
      </c>
      <c r="P5" s="10" t="str">
        <f>+IFERROR(VLOOKUP($A5,#REF!,MATCH('Cálculo antigua metodología'!P$4,#REF!,0),0),"")</f>
        <v/>
      </c>
      <c r="Q5" s="10" t="str">
        <f>+IFERROR(VLOOKUP($A5,#REF!,MATCH('Cálculo antigua metodología'!Q$4,#REF!,0),0),"")</f>
        <v/>
      </c>
      <c r="R5" s="10" t="str">
        <f>+IFERROR(VLOOKUP($A5,#REF!,MATCH('Cálculo antigua metodología'!R$4,#REF!,0),0),"")</f>
        <v/>
      </c>
      <c r="S5" s="10" t="str">
        <f>+IFERROR(VLOOKUP($A5,#REF!,MATCH('Cálculo antigua metodología'!S$4,#REF!,0),0),"")</f>
        <v/>
      </c>
      <c r="T5" s="10">
        <f>+VLOOKUP(A5,'[5]Cálculo SGP'!$N$3:$P$1136,3,0)</f>
        <v>31230601711</v>
      </c>
      <c r="U5" s="10">
        <f>+VLOOKUP(A5,'[5]Cálculo SGP'!$N$3:$X$1137,11,0)</f>
        <v>70935783724</v>
      </c>
      <c r="V5" s="11">
        <f t="shared" ref="V5:V68" si="0">IFERROR(G5/H5*100,"ND")</f>
        <v>37.260395037072783</v>
      </c>
      <c r="W5" s="11">
        <f>+IF(V5&lt;=X5,100,IF(AND(V5&gt;X5,V5&lt;100),(100-V5)/(100-X5)*100,0))</f>
        <v>100</v>
      </c>
      <c r="X5" s="11">
        <f t="shared" ref="X5:X68" si="1">IF(D5="ESP",50,IF(D5=1,65,IF(D5=2,70,IF(D5=3,70,IF(D5=4,80,IF(D5=5,80,IF(D5=6,80,0)))))))</f>
        <v>50</v>
      </c>
      <c r="Y5" s="11">
        <f t="shared" ref="Y5:Y68" si="2">+IFERROR((P5+R5)*100/(J5+M5+T5+U5),100)</f>
        <v>100</v>
      </c>
      <c r="Z5" s="11">
        <f>IF(100-Y5&lt;0,0,100-Y5)</f>
        <v>0</v>
      </c>
      <c r="AA5" s="11">
        <f t="shared" ref="AA5:AA68" si="3">+IFERROR((L5+N5+M5)*100/(I5),100)</f>
        <v>100</v>
      </c>
      <c r="AB5" s="11">
        <f>100-AA5</f>
        <v>0</v>
      </c>
      <c r="AC5" s="11">
        <f t="shared" ref="AC5:AC68" si="4">IFERROR(((K5)/J5*100),0)</f>
        <v>0</v>
      </c>
      <c r="AD5" s="11">
        <f t="shared" ref="AD5:AD68" si="5">IFERROR((Q5/O5*100),0)</f>
        <v>0</v>
      </c>
      <c r="AE5" s="11">
        <f t="shared" ref="AE5:AE68" si="6">IFERROR((S5/J5*100),0)</f>
        <v>0</v>
      </c>
      <c r="AF5" s="12">
        <f>IFERROR((IF(AE5&lt;0,0,AE5)),0)</f>
        <v>0</v>
      </c>
      <c r="AG5" s="31">
        <f>+AVERAGE(W5,Z5,AB5,AC5,AD5,AF5)</f>
        <v>16.666666666666668</v>
      </c>
    </row>
    <row r="6" spans="1:34" x14ac:dyDescent="0.35">
      <c r="A6" s="1" t="s">
        <v>39</v>
      </c>
      <c r="B6" s="1" t="s">
        <v>37</v>
      </c>
      <c r="C6" s="1" t="s">
        <v>40</v>
      </c>
      <c r="D6" s="4">
        <f>+VLOOKUP(A6,'[2]Categoría municipios 2023'!$B$2:$D$1103,3,0)</f>
        <v>6</v>
      </c>
      <c r="E6" s="1" t="str">
        <f>+VLOOKUP(A6,'[3]Nuevo IDF'!$B$5:$H$1106,7,0)</f>
        <v>G4</v>
      </c>
      <c r="F6" s="1"/>
      <c r="G6" s="10">
        <f>+VLOOKUP(A6,'[4]Informe viabilidad 2022'!$A$4:$G$1105,7,0)</f>
        <v>3156.4284870000001</v>
      </c>
      <c r="H6" s="10">
        <f>+VLOOKUP(A6,'[4]Informe viabilidad 2022'!$A$4:$G$1105,6,0)</f>
        <v>4528.7721769999998</v>
      </c>
      <c r="I6" s="10" t="str">
        <f>+IFERROR(VLOOKUP($A6,#REF!,MATCH('Cálculo antigua metodología'!I$4,#REF!,0),0),"")</f>
        <v/>
      </c>
      <c r="J6" s="10" t="str">
        <f>+IFERROR(VLOOKUP($A6,#REF!,MATCH('Cálculo antigua metodología'!J$4,#REF!,0),0),"")</f>
        <v/>
      </c>
      <c r="K6" s="10" t="str">
        <f>+IFERROR(VLOOKUP($A6,#REF!,MATCH('Cálculo antigua metodología'!K$4,#REF!,0),0),"")</f>
        <v/>
      </c>
      <c r="L6" s="10" t="str">
        <f>+IFERROR(VLOOKUP($A6,#REF!,MATCH('Cálculo antigua metodología'!L$4,#REF!,0),0),"")</f>
        <v/>
      </c>
      <c r="M6" s="10" t="str">
        <f>+IFERROR(VLOOKUP($A6,#REF!,MATCH('Cálculo antigua metodología'!M$4,#REF!,0),0),"")</f>
        <v/>
      </c>
      <c r="N6" s="10" t="str">
        <f>+IFERROR(VLOOKUP($A6,#REF!,MATCH('Cálculo antigua metodología'!N$4,#REF!,0),0),"")</f>
        <v/>
      </c>
      <c r="O6" s="10" t="str">
        <f>+IFERROR(VLOOKUP($A6,#REF!,MATCH('Cálculo antigua metodología'!O$4,#REF!,0),0),"")</f>
        <v/>
      </c>
      <c r="P6" s="10" t="str">
        <f>+IFERROR(VLOOKUP($A6,#REF!,MATCH('Cálculo antigua metodología'!P$4,#REF!,0),0),"")</f>
        <v/>
      </c>
      <c r="Q6" s="10" t="str">
        <f>+IFERROR(VLOOKUP($A6,#REF!,MATCH('Cálculo antigua metodología'!Q$4,#REF!,0),0),"")</f>
        <v/>
      </c>
      <c r="R6" s="10" t="str">
        <f>+IFERROR(VLOOKUP($A6,#REF!,MATCH('Cálculo antigua metodología'!R$4,#REF!,0),0),"")</f>
        <v/>
      </c>
      <c r="S6" s="10" t="str">
        <f>+IFERROR(VLOOKUP($A6,#REF!,MATCH('Cálculo antigua metodología'!S$4,#REF!,0),0),"")</f>
        <v/>
      </c>
      <c r="T6" s="10">
        <f>+VLOOKUP(A6,'[5]Cálculo SGP'!$N$3:$P$1136,3,0)</f>
        <v>1251916206</v>
      </c>
      <c r="U6" s="10">
        <f>+VLOOKUP(A6,'[5]Cálculo SGP'!$N$3:$X$1137,11,0)</f>
        <v>1953048396</v>
      </c>
      <c r="V6" s="11">
        <f t="shared" si="0"/>
        <v>69.69722396349195</v>
      </c>
      <c r="W6" s="11">
        <f t="shared" ref="W6:W69" si="7">+IF(V6&lt;=X6,100,IF(AND(V6&gt;X6,V6&lt;100),(100-V6)/(100-X6)*100,0))</f>
        <v>100</v>
      </c>
      <c r="X6" s="11">
        <f t="shared" si="1"/>
        <v>80</v>
      </c>
      <c r="Y6" s="11">
        <f t="shared" si="2"/>
        <v>100</v>
      </c>
      <c r="Z6" s="11">
        <f t="shared" ref="Z6:Z69" si="8">IF(100-Y6&lt;0,0,100-Y6)</f>
        <v>0</v>
      </c>
      <c r="AA6" s="11">
        <f t="shared" si="3"/>
        <v>100</v>
      </c>
      <c r="AB6" s="11">
        <f t="shared" ref="AB6:AB69" si="9">100-AA6</f>
        <v>0</v>
      </c>
      <c r="AC6" s="11">
        <f t="shared" si="4"/>
        <v>0</v>
      </c>
      <c r="AD6" s="11">
        <f t="shared" si="5"/>
        <v>0</v>
      </c>
      <c r="AE6" s="11">
        <f t="shared" si="6"/>
        <v>0</v>
      </c>
      <c r="AF6" s="12">
        <f t="shared" ref="AF6:AF69" si="10">IFERROR((IF(AE6&lt;0,0,AE6)),0)</f>
        <v>0</v>
      </c>
      <c r="AG6" s="31">
        <f t="shared" ref="AG6:AG69" si="11">+AVERAGE(W6,Z6,AB6,AC6,AD6,AF6)</f>
        <v>16.666666666666668</v>
      </c>
    </row>
    <row r="7" spans="1:34" x14ac:dyDescent="0.35">
      <c r="A7" s="1" t="s">
        <v>41</v>
      </c>
      <c r="B7" s="1" t="s">
        <v>37</v>
      </c>
      <c r="C7" s="1" t="s">
        <v>42</v>
      </c>
      <c r="D7" s="4">
        <f>+VLOOKUP(A7,'[2]Categoría municipios 2023'!$B$2:$D$1103,3,0)</f>
        <v>6</v>
      </c>
      <c r="E7" s="1" t="str">
        <f>+VLOOKUP(A7,'[3]Nuevo IDF'!$B$5:$H$1106,7,0)</f>
        <v>G3</v>
      </c>
      <c r="F7" s="1"/>
      <c r="G7" s="10">
        <f>+VLOOKUP(A7,'[4]Informe viabilidad 2022'!$A$4:$G$1105,7,0)</f>
        <v>755.74783400000001</v>
      </c>
      <c r="H7" s="10">
        <f>+VLOOKUP(A7,'[4]Informe viabilidad 2022'!$A$4:$G$1105,6,0)</f>
        <v>978.14941699999997</v>
      </c>
      <c r="I7" s="10" t="str">
        <f>+IFERROR(VLOOKUP($A7,#REF!,MATCH('Cálculo antigua metodología'!I$4,#REF!,0),0),"")</f>
        <v/>
      </c>
      <c r="J7" s="10" t="str">
        <f>+IFERROR(VLOOKUP($A7,#REF!,MATCH('Cálculo antigua metodología'!J$4,#REF!,0),0),"")</f>
        <v/>
      </c>
      <c r="K7" s="10" t="str">
        <f>+IFERROR(VLOOKUP($A7,#REF!,MATCH('Cálculo antigua metodología'!K$4,#REF!,0),0),"")</f>
        <v/>
      </c>
      <c r="L7" s="10" t="str">
        <f>+IFERROR(VLOOKUP($A7,#REF!,MATCH('Cálculo antigua metodología'!L$4,#REF!,0),0),"")</f>
        <v/>
      </c>
      <c r="M7" s="10" t="str">
        <f>+IFERROR(VLOOKUP($A7,#REF!,MATCH('Cálculo antigua metodología'!M$4,#REF!,0),0),"")</f>
        <v/>
      </c>
      <c r="N7" s="10" t="str">
        <f>+IFERROR(VLOOKUP($A7,#REF!,MATCH('Cálculo antigua metodología'!N$4,#REF!,0),0),"")</f>
        <v/>
      </c>
      <c r="O7" s="10" t="str">
        <f>+IFERROR(VLOOKUP($A7,#REF!,MATCH('Cálculo antigua metodología'!O$4,#REF!,0),0),"")</f>
        <v/>
      </c>
      <c r="P7" s="10" t="str">
        <f>+IFERROR(VLOOKUP($A7,#REF!,MATCH('Cálculo antigua metodología'!P$4,#REF!,0),0),"")</f>
        <v/>
      </c>
      <c r="Q7" s="10" t="str">
        <f>+IFERROR(VLOOKUP($A7,#REF!,MATCH('Cálculo antigua metodología'!Q$4,#REF!,0),0),"")</f>
        <v/>
      </c>
      <c r="R7" s="10" t="str">
        <f>+IFERROR(VLOOKUP($A7,#REF!,MATCH('Cálculo antigua metodología'!R$4,#REF!,0),0),"")</f>
        <v/>
      </c>
      <c r="S7" s="10" t="str">
        <f>+IFERROR(VLOOKUP($A7,#REF!,MATCH('Cálculo antigua metodología'!S$4,#REF!,0),0),"")</f>
        <v/>
      </c>
      <c r="T7" s="10">
        <f>+VLOOKUP(A7,'[5]Cálculo SGP'!$N$3:$P$1136,3,0)</f>
        <v>466940504</v>
      </c>
      <c r="U7" s="10">
        <f>+VLOOKUP(A7,'[5]Cálculo SGP'!$N$3:$X$1137,11,0)</f>
        <v>884402444</v>
      </c>
      <c r="V7" s="11">
        <f t="shared" si="0"/>
        <v>77.263025552669745</v>
      </c>
      <c r="W7" s="11">
        <f t="shared" si="7"/>
        <v>100</v>
      </c>
      <c r="X7" s="11">
        <f t="shared" si="1"/>
        <v>80</v>
      </c>
      <c r="Y7" s="11">
        <f t="shared" si="2"/>
        <v>100</v>
      </c>
      <c r="Z7" s="11">
        <f t="shared" si="8"/>
        <v>0</v>
      </c>
      <c r="AA7" s="11">
        <f t="shared" si="3"/>
        <v>100</v>
      </c>
      <c r="AB7" s="11">
        <f t="shared" si="9"/>
        <v>0</v>
      </c>
      <c r="AC7" s="11">
        <f t="shared" si="4"/>
        <v>0</v>
      </c>
      <c r="AD7" s="11">
        <f t="shared" si="5"/>
        <v>0</v>
      </c>
      <c r="AE7" s="11">
        <f t="shared" si="6"/>
        <v>0</v>
      </c>
      <c r="AF7" s="12">
        <f t="shared" si="10"/>
        <v>0</v>
      </c>
      <c r="AG7" s="31">
        <f t="shared" si="11"/>
        <v>16.666666666666668</v>
      </c>
    </row>
    <row r="8" spans="1:34" x14ac:dyDescent="0.35">
      <c r="A8" s="1" t="s">
        <v>43</v>
      </c>
      <c r="B8" s="1" t="s">
        <v>37</v>
      </c>
      <c r="C8" s="1" t="s">
        <v>44</v>
      </c>
      <c r="D8" s="4">
        <f>+VLOOKUP(A8,'[2]Categoría municipios 2023'!$B$2:$D$1103,3,0)</f>
        <v>6</v>
      </c>
      <c r="E8" s="1" t="str">
        <f>+VLOOKUP(A8,'[3]Nuevo IDF'!$B$5:$H$1106,7,0)</f>
        <v>G2</v>
      </c>
      <c r="F8" s="1"/>
      <c r="G8" s="10">
        <f>+VLOOKUP(A8,'[4]Informe viabilidad 2022'!$A$4:$G$1105,7,0)</f>
        <v>1487.9065441700002</v>
      </c>
      <c r="H8" s="10">
        <f>+VLOOKUP(A8,'[4]Informe viabilidad 2022'!$A$4:$G$1105,6,0)</f>
        <v>1866.0737655599999</v>
      </c>
      <c r="I8" s="10" t="str">
        <f>+IFERROR(VLOOKUP($A8,#REF!,MATCH('Cálculo antigua metodología'!I$4,#REF!,0),0),"")</f>
        <v/>
      </c>
      <c r="J8" s="10" t="str">
        <f>+IFERROR(VLOOKUP($A8,#REF!,MATCH('Cálculo antigua metodología'!J$4,#REF!,0),0),"")</f>
        <v/>
      </c>
      <c r="K8" s="10" t="str">
        <f>+IFERROR(VLOOKUP($A8,#REF!,MATCH('Cálculo antigua metodología'!K$4,#REF!,0),0),"")</f>
        <v/>
      </c>
      <c r="L8" s="10" t="str">
        <f>+IFERROR(VLOOKUP($A8,#REF!,MATCH('Cálculo antigua metodología'!L$4,#REF!,0),0),"")</f>
        <v/>
      </c>
      <c r="M8" s="10" t="str">
        <f>+IFERROR(VLOOKUP($A8,#REF!,MATCH('Cálculo antigua metodología'!M$4,#REF!,0),0),"")</f>
        <v/>
      </c>
      <c r="N8" s="10" t="str">
        <f>+IFERROR(VLOOKUP($A8,#REF!,MATCH('Cálculo antigua metodología'!N$4,#REF!,0),0),"")</f>
        <v/>
      </c>
      <c r="O8" s="10" t="str">
        <f>+IFERROR(VLOOKUP($A8,#REF!,MATCH('Cálculo antigua metodología'!O$4,#REF!,0),0),"")</f>
        <v/>
      </c>
      <c r="P8" s="10" t="str">
        <f>+IFERROR(VLOOKUP($A8,#REF!,MATCH('Cálculo antigua metodología'!P$4,#REF!,0),0),"")</f>
        <v/>
      </c>
      <c r="Q8" s="10" t="str">
        <f>+IFERROR(VLOOKUP($A8,#REF!,MATCH('Cálculo antigua metodología'!Q$4,#REF!,0),0),"")</f>
        <v/>
      </c>
      <c r="R8" s="10" t="str">
        <f>+IFERROR(VLOOKUP($A8,#REF!,MATCH('Cálculo antigua metodología'!R$4,#REF!,0),0),"")</f>
        <v/>
      </c>
      <c r="S8" s="10" t="str">
        <f>+IFERROR(VLOOKUP($A8,#REF!,MATCH('Cálculo antigua metodología'!S$4,#REF!,0),0),"")</f>
        <v/>
      </c>
      <c r="T8" s="10">
        <f>+VLOOKUP(A8,'[5]Cálculo SGP'!$N$3:$P$1136,3,0)</f>
        <v>679113445</v>
      </c>
      <c r="U8" s="10">
        <f>+VLOOKUP(A8,'[5]Cálculo SGP'!$N$3:$X$1137,11,0)</f>
        <v>932749834</v>
      </c>
      <c r="V8" s="11">
        <f t="shared" si="0"/>
        <v>79.734604903117884</v>
      </c>
      <c r="W8" s="11">
        <f t="shared" si="7"/>
        <v>100</v>
      </c>
      <c r="X8" s="11">
        <f t="shared" si="1"/>
        <v>80</v>
      </c>
      <c r="Y8" s="11">
        <f t="shared" si="2"/>
        <v>100</v>
      </c>
      <c r="Z8" s="11">
        <f t="shared" si="8"/>
        <v>0</v>
      </c>
      <c r="AA8" s="11">
        <f t="shared" si="3"/>
        <v>100</v>
      </c>
      <c r="AB8" s="11">
        <f t="shared" si="9"/>
        <v>0</v>
      </c>
      <c r="AC8" s="11">
        <f t="shared" si="4"/>
        <v>0</v>
      </c>
      <c r="AD8" s="11">
        <f t="shared" si="5"/>
        <v>0</v>
      </c>
      <c r="AE8" s="11">
        <f t="shared" si="6"/>
        <v>0</v>
      </c>
      <c r="AF8" s="12">
        <f t="shared" si="10"/>
        <v>0</v>
      </c>
      <c r="AG8" s="31">
        <f t="shared" si="11"/>
        <v>16.666666666666668</v>
      </c>
    </row>
    <row r="9" spans="1:34" x14ac:dyDescent="0.35">
      <c r="A9" s="1" t="s">
        <v>45</v>
      </c>
      <c r="B9" s="1" t="s">
        <v>37</v>
      </c>
      <c r="C9" s="1" t="s">
        <v>46</v>
      </c>
      <c r="D9" s="4">
        <f>+VLOOKUP(A9,'[2]Categoría municipios 2023'!$B$2:$D$1103,3,0)</f>
        <v>5</v>
      </c>
      <c r="E9" s="1" t="str">
        <f>+VLOOKUP(A9,'[3]Nuevo IDF'!$B$5:$H$1106,7,0)</f>
        <v>G2</v>
      </c>
      <c r="F9" s="1"/>
      <c r="G9" s="10">
        <f>+VLOOKUP(A9,'[4]Informe viabilidad 2022'!$A$4:$G$1105,7,0)</f>
        <v>5681.2883071300002</v>
      </c>
      <c r="H9" s="10">
        <f>+VLOOKUP(A9,'[4]Informe viabilidad 2022'!$A$4:$G$1105,6,0)</f>
        <v>16384.853998809998</v>
      </c>
      <c r="I9" s="10" t="str">
        <f>+IFERROR(VLOOKUP($A9,#REF!,MATCH('Cálculo antigua metodología'!I$4,#REF!,0),0),"")</f>
        <v/>
      </c>
      <c r="J9" s="10" t="str">
        <f>+IFERROR(VLOOKUP($A9,#REF!,MATCH('Cálculo antigua metodología'!J$4,#REF!,0),0),"")</f>
        <v/>
      </c>
      <c r="K9" s="10" t="str">
        <f>+IFERROR(VLOOKUP($A9,#REF!,MATCH('Cálculo antigua metodología'!K$4,#REF!,0),0),"")</f>
        <v/>
      </c>
      <c r="L9" s="10" t="str">
        <f>+IFERROR(VLOOKUP($A9,#REF!,MATCH('Cálculo antigua metodología'!L$4,#REF!,0),0),"")</f>
        <v/>
      </c>
      <c r="M9" s="10" t="str">
        <f>+IFERROR(VLOOKUP($A9,#REF!,MATCH('Cálculo antigua metodología'!M$4,#REF!,0),0),"")</f>
        <v/>
      </c>
      <c r="N9" s="10" t="str">
        <f>+IFERROR(VLOOKUP($A9,#REF!,MATCH('Cálculo antigua metodología'!N$4,#REF!,0),0),"")</f>
        <v/>
      </c>
      <c r="O9" s="10" t="str">
        <f>+IFERROR(VLOOKUP($A9,#REF!,MATCH('Cálculo antigua metodología'!O$4,#REF!,0),0),"")</f>
        <v/>
      </c>
      <c r="P9" s="10" t="str">
        <f>+IFERROR(VLOOKUP($A9,#REF!,MATCH('Cálculo antigua metodología'!P$4,#REF!,0),0),"")</f>
        <v/>
      </c>
      <c r="Q9" s="10" t="str">
        <f>+IFERROR(VLOOKUP($A9,#REF!,MATCH('Cálculo antigua metodología'!Q$4,#REF!,0),0),"")</f>
        <v/>
      </c>
      <c r="R9" s="10" t="str">
        <f>+IFERROR(VLOOKUP($A9,#REF!,MATCH('Cálculo antigua metodología'!R$4,#REF!,0),0),"")</f>
        <v/>
      </c>
      <c r="S9" s="10" t="str">
        <f>+IFERROR(VLOOKUP($A9,#REF!,MATCH('Cálculo antigua metodología'!S$4,#REF!,0),0),"")</f>
        <v/>
      </c>
      <c r="T9" s="10">
        <f>+VLOOKUP(A9,'[5]Cálculo SGP'!$N$3:$P$1136,3,0)</f>
        <v>1190387081</v>
      </c>
      <c r="U9" s="10">
        <f>+VLOOKUP(A9,'[5]Cálculo SGP'!$N$3:$X$1137,11,0)</f>
        <v>1464669457</v>
      </c>
      <c r="V9" s="11">
        <f t="shared" si="0"/>
        <v>34.674024605544986</v>
      </c>
      <c r="W9" s="11">
        <f t="shared" si="7"/>
        <v>100</v>
      </c>
      <c r="X9" s="11">
        <f t="shared" si="1"/>
        <v>80</v>
      </c>
      <c r="Y9" s="11">
        <f t="shared" si="2"/>
        <v>100</v>
      </c>
      <c r="Z9" s="11">
        <f t="shared" si="8"/>
        <v>0</v>
      </c>
      <c r="AA9" s="11">
        <f t="shared" si="3"/>
        <v>100</v>
      </c>
      <c r="AB9" s="11">
        <f t="shared" si="9"/>
        <v>0</v>
      </c>
      <c r="AC9" s="11">
        <f t="shared" si="4"/>
        <v>0</v>
      </c>
      <c r="AD9" s="11">
        <f t="shared" si="5"/>
        <v>0</v>
      </c>
      <c r="AE9" s="11">
        <f t="shared" si="6"/>
        <v>0</v>
      </c>
      <c r="AF9" s="12">
        <f t="shared" si="10"/>
        <v>0</v>
      </c>
      <c r="AG9" s="31">
        <f t="shared" si="11"/>
        <v>16.666666666666668</v>
      </c>
    </row>
    <row r="10" spans="1:34" x14ac:dyDescent="0.35">
      <c r="A10" s="1" t="s">
        <v>47</v>
      </c>
      <c r="B10" s="1" t="s">
        <v>37</v>
      </c>
      <c r="C10" s="1" t="s">
        <v>48</v>
      </c>
      <c r="D10" s="4">
        <f>+VLOOKUP(A10,'[2]Categoría municipios 2023'!$B$2:$D$1103,3,0)</f>
        <v>6</v>
      </c>
      <c r="E10" s="1" t="str">
        <f>+VLOOKUP(A10,'[3]Nuevo IDF'!$B$5:$H$1106,7,0)</f>
        <v>G2</v>
      </c>
      <c r="F10" s="1"/>
      <c r="G10" s="10">
        <f>+VLOOKUP(A10,'[4]Informe viabilidad 2022'!$A$4:$G$1105,7,0)</f>
        <v>5353.36523597</v>
      </c>
      <c r="H10" s="10">
        <f>+VLOOKUP(A10,'[4]Informe viabilidad 2022'!$A$4:$G$1105,6,0)</f>
        <v>6693.3923322800001</v>
      </c>
      <c r="I10" s="10" t="str">
        <f>+IFERROR(VLOOKUP($A10,#REF!,MATCH('Cálculo antigua metodología'!I$4,#REF!,0),0),"")</f>
        <v/>
      </c>
      <c r="J10" s="10" t="str">
        <f>+IFERROR(VLOOKUP($A10,#REF!,MATCH('Cálculo antigua metodología'!J$4,#REF!,0),0),"")</f>
        <v/>
      </c>
      <c r="K10" s="10" t="str">
        <f>+IFERROR(VLOOKUP($A10,#REF!,MATCH('Cálculo antigua metodología'!K$4,#REF!,0),0),"")</f>
        <v/>
      </c>
      <c r="L10" s="10" t="str">
        <f>+IFERROR(VLOOKUP($A10,#REF!,MATCH('Cálculo antigua metodología'!L$4,#REF!,0),0),"")</f>
        <v/>
      </c>
      <c r="M10" s="10" t="str">
        <f>+IFERROR(VLOOKUP($A10,#REF!,MATCH('Cálculo antigua metodología'!M$4,#REF!,0),0),"")</f>
        <v/>
      </c>
      <c r="N10" s="10" t="str">
        <f>+IFERROR(VLOOKUP($A10,#REF!,MATCH('Cálculo antigua metodología'!N$4,#REF!,0),0),"")</f>
        <v/>
      </c>
      <c r="O10" s="10" t="str">
        <f>+IFERROR(VLOOKUP($A10,#REF!,MATCH('Cálculo antigua metodología'!O$4,#REF!,0),0),"")</f>
        <v/>
      </c>
      <c r="P10" s="10" t="str">
        <f>+IFERROR(VLOOKUP($A10,#REF!,MATCH('Cálculo antigua metodología'!P$4,#REF!,0),0),"")</f>
        <v/>
      </c>
      <c r="Q10" s="10" t="str">
        <f>+IFERROR(VLOOKUP($A10,#REF!,MATCH('Cálculo antigua metodología'!Q$4,#REF!,0),0),"")</f>
        <v/>
      </c>
      <c r="R10" s="10" t="str">
        <f>+IFERROR(VLOOKUP($A10,#REF!,MATCH('Cálculo antigua metodología'!R$4,#REF!,0),0),"")</f>
        <v/>
      </c>
      <c r="S10" s="10" t="str">
        <f>+IFERROR(VLOOKUP($A10,#REF!,MATCH('Cálculo antigua metodología'!S$4,#REF!,0),0),"")</f>
        <v/>
      </c>
      <c r="T10" s="10">
        <f>+VLOOKUP(A10,'[5]Cálculo SGP'!$N$3:$P$1136,3,0)</f>
        <v>1871297254</v>
      </c>
      <c r="U10" s="10">
        <f>+VLOOKUP(A10,'[5]Cálculo SGP'!$N$3:$X$1137,11,0)</f>
        <v>1253132258</v>
      </c>
      <c r="V10" s="11">
        <f t="shared" si="0"/>
        <v>79.979851325201778</v>
      </c>
      <c r="W10" s="11">
        <f t="shared" si="7"/>
        <v>100</v>
      </c>
      <c r="X10" s="11">
        <f t="shared" si="1"/>
        <v>80</v>
      </c>
      <c r="Y10" s="11">
        <f t="shared" si="2"/>
        <v>100</v>
      </c>
      <c r="Z10" s="11">
        <f t="shared" si="8"/>
        <v>0</v>
      </c>
      <c r="AA10" s="11">
        <f t="shared" si="3"/>
        <v>100</v>
      </c>
      <c r="AB10" s="11">
        <f t="shared" si="9"/>
        <v>0</v>
      </c>
      <c r="AC10" s="11">
        <f t="shared" si="4"/>
        <v>0</v>
      </c>
      <c r="AD10" s="11">
        <f t="shared" si="5"/>
        <v>0</v>
      </c>
      <c r="AE10" s="11">
        <f t="shared" si="6"/>
        <v>0</v>
      </c>
      <c r="AF10" s="12">
        <f t="shared" si="10"/>
        <v>0</v>
      </c>
      <c r="AG10" s="31">
        <f t="shared" si="11"/>
        <v>16.666666666666668</v>
      </c>
    </row>
    <row r="11" spans="1:34" x14ac:dyDescent="0.35">
      <c r="A11" s="1" t="s">
        <v>49</v>
      </c>
      <c r="B11" s="1" t="s">
        <v>37</v>
      </c>
      <c r="C11" s="1" t="s">
        <v>50</v>
      </c>
      <c r="D11" s="4">
        <f>+VLOOKUP(A11,'[2]Categoría municipios 2023'!$B$2:$D$1103,3,0)</f>
        <v>6</v>
      </c>
      <c r="E11" s="1" t="str">
        <f>+VLOOKUP(A11,'[3]Nuevo IDF'!$B$5:$H$1106,7,0)</f>
        <v>G2</v>
      </c>
      <c r="F11" s="1"/>
      <c r="G11" s="10">
        <f>+VLOOKUP(A11,'[4]Informe viabilidad 2022'!$A$4:$G$1105,7,0)</f>
        <v>6540.95344733</v>
      </c>
      <c r="H11" s="10">
        <f>+VLOOKUP(A11,'[4]Informe viabilidad 2022'!$A$4:$G$1105,6,0)</f>
        <v>11933.209339280002</v>
      </c>
      <c r="I11" s="10" t="str">
        <f>+IFERROR(VLOOKUP($A11,#REF!,MATCH('Cálculo antigua metodología'!I$4,#REF!,0),0),"")</f>
        <v/>
      </c>
      <c r="J11" s="10" t="str">
        <f>+IFERROR(VLOOKUP($A11,#REF!,MATCH('Cálculo antigua metodología'!J$4,#REF!,0),0),"")</f>
        <v/>
      </c>
      <c r="K11" s="10" t="str">
        <f>+IFERROR(VLOOKUP($A11,#REF!,MATCH('Cálculo antigua metodología'!K$4,#REF!,0),0),"")</f>
        <v/>
      </c>
      <c r="L11" s="10" t="str">
        <f>+IFERROR(VLOOKUP($A11,#REF!,MATCH('Cálculo antigua metodología'!L$4,#REF!,0),0),"")</f>
        <v/>
      </c>
      <c r="M11" s="10" t="str">
        <f>+IFERROR(VLOOKUP($A11,#REF!,MATCH('Cálculo antigua metodología'!M$4,#REF!,0),0),"")</f>
        <v/>
      </c>
      <c r="N11" s="10" t="str">
        <f>+IFERROR(VLOOKUP($A11,#REF!,MATCH('Cálculo antigua metodología'!N$4,#REF!,0),0),"")</f>
        <v/>
      </c>
      <c r="O11" s="10" t="str">
        <f>+IFERROR(VLOOKUP($A11,#REF!,MATCH('Cálculo antigua metodología'!O$4,#REF!,0),0),"")</f>
        <v/>
      </c>
      <c r="P11" s="10" t="str">
        <f>+IFERROR(VLOOKUP($A11,#REF!,MATCH('Cálculo antigua metodología'!P$4,#REF!,0),0),"")</f>
        <v/>
      </c>
      <c r="Q11" s="10" t="str">
        <f>+IFERROR(VLOOKUP($A11,#REF!,MATCH('Cálculo antigua metodología'!Q$4,#REF!,0),0),"")</f>
        <v/>
      </c>
      <c r="R11" s="10" t="str">
        <f>+IFERROR(VLOOKUP($A11,#REF!,MATCH('Cálculo antigua metodología'!R$4,#REF!,0),0),"")</f>
        <v/>
      </c>
      <c r="S11" s="10" t="str">
        <f>+IFERROR(VLOOKUP($A11,#REF!,MATCH('Cálculo antigua metodología'!S$4,#REF!,0),0),"")</f>
        <v/>
      </c>
      <c r="T11" s="10">
        <f>+VLOOKUP(A11,'[5]Cálculo SGP'!$N$3:$P$1136,3,0)</f>
        <v>2039482654</v>
      </c>
      <c r="U11" s="10">
        <f>+VLOOKUP(A11,'[5]Cálculo SGP'!$N$3:$X$1137,11,0)</f>
        <v>1385773063</v>
      </c>
      <c r="V11" s="11">
        <f t="shared" si="0"/>
        <v>54.813028594071852</v>
      </c>
      <c r="W11" s="11">
        <f t="shared" si="7"/>
        <v>100</v>
      </c>
      <c r="X11" s="11">
        <f t="shared" si="1"/>
        <v>80</v>
      </c>
      <c r="Y11" s="11">
        <f t="shared" si="2"/>
        <v>100</v>
      </c>
      <c r="Z11" s="11">
        <f t="shared" si="8"/>
        <v>0</v>
      </c>
      <c r="AA11" s="11">
        <f t="shared" si="3"/>
        <v>100</v>
      </c>
      <c r="AB11" s="11">
        <f t="shared" si="9"/>
        <v>0</v>
      </c>
      <c r="AC11" s="11">
        <f t="shared" si="4"/>
        <v>0</v>
      </c>
      <c r="AD11" s="11">
        <f t="shared" si="5"/>
        <v>0</v>
      </c>
      <c r="AE11" s="11">
        <f t="shared" si="6"/>
        <v>0</v>
      </c>
      <c r="AF11" s="12">
        <f t="shared" si="10"/>
        <v>0</v>
      </c>
      <c r="AG11" s="31">
        <f t="shared" si="11"/>
        <v>16.666666666666668</v>
      </c>
    </row>
    <row r="12" spans="1:34" x14ac:dyDescent="0.35">
      <c r="A12" s="1" t="s">
        <v>51</v>
      </c>
      <c r="B12" s="1" t="s">
        <v>37</v>
      </c>
      <c r="C12" s="1" t="s">
        <v>52</v>
      </c>
      <c r="D12" s="4">
        <f>+VLOOKUP(A12,'[2]Categoría municipios 2023'!$B$2:$D$1103,3,0)</f>
        <v>6</v>
      </c>
      <c r="E12" s="1" t="str">
        <f>+VLOOKUP(A12,'[3]Nuevo IDF'!$B$5:$H$1106,7,0)</f>
        <v>G2</v>
      </c>
      <c r="F12" s="1"/>
      <c r="G12" s="10">
        <f>+VLOOKUP(A12,'[4]Informe viabilidad 2022'!$A$4:$G$1105,7,0)</f>
        <v>1521.5984850899999</v>
      </c>
      <c r="H12" s="10">
        <f>+VLOOKUP(A12,'[4]Informe viabilidad 2022'!$A$4:$G$1105,6,0)</f>
        <v>2288.8819613999999</v>
      </c>
      <c r="I12" s="10" t="str">
        <f>+IFERROR(VLOOKUP($A12,#REF!,MATCH('Cálculo antigua metodología'!I$4,#REF!,0),0),"")</f>
        <v/>
      </c>
      <c r="J12" s="10" t="str">
        <f>+IFERROR(VLOOKUP($A12,#REF!,MATCH('Cálculo antigua metodología'!J$4,#REF!,0),0),"")</f>
        <v/>
      </c>
      <c r="K12" s="10" t="str">
        <f>+IFERROR(VLOOKUP($A12,#REF!,MATCH('Cálculo antigua metodología'!K$4,#REF!,0),0),"")</f>
        <v/>
      </c>
      <c r="L12" s="10" t="str">
        <f>+IFERROR(VLOOKUP($A12,#REF!,MATCH('Cálculo antigua metodología'!L$4,#REF!,0),0),"")</f>
        <v/>
      </c>
      <c r="M12" s="10" t="str">
        <f>+IFERROR(VLOOKUP($A12,#REF!,MATCH('Cálculo antigua metodología'!M$4,#REF!,0),0),"")</f>
        <v/>
      </c>
      <c r="N12" s="10" t="str">
        <f>+IFERROR(VLOOKUP($A12,#REF!,MATCH('Cálculo antigua metodología'!N$4,#REF!,0),0),"")</f>
        <v/>
      </c>
      <c r="O12" s="10" t="str">
        <f>+IFERROR(VLOOKUP($A12,#REF!,MATCH('Cálculo antigua metodología'!O$4,#REF!,0),0),"")</f>
        <v/>
      </c>
      <c r="P12" s="10" t="str">
        <f>+IFERROR(VLOOKUP($A12,#REF!,MATCH('Cálculo antigua metodología'!P$4,#REF!,0),0),"")</f>
        <v/>
      </c>
      <c r="Q12" s="10" t="str">
        <f>+IFERROR(VLOOKUP($A12,#REF!,MATCH('Cálculo antigua metodología'!Q$4,#REF!,0),0),"")</f>
        <v/>
      </c>
      <c r="R12" s="10" t="str">
        <f>+IFERROR(VLOOKUP($A12,#REF!,MATCH('Cálculo antigua metodología'!R$4,#REF!,0),0),"")</f>
        <v/>
      </c>
      <c r="S12" s="10" t="str">
        <f>+IFERROR(VLOOKUP($A12,#REF!,MATCH('Cálculo antigua metodología'!S$4,#REF!,0),0),"")</f>
        <v/>
      </c>
      <c r="T12" s="10">
        <f>+VLOOKUP(A12,'[5]Cálculo SGP'!$N$3:$P$1136,3,0)</f>
        <v>733369697</v>
      </c>
      <c r="U12" s="10">
        <f>+VLOOKUP(A12,'[5]Cálculo SGP'!$N$3:$X$1137,11,0)</f>
        <v>1137271417</v>
      </c>
      <c r="V12" s="11">
        <f t="shared" si="0"/>
        <v>66.477804917441475</v>
      </c>
      <c r="W12" s="11">
        <f t="shared" si="7"/>
        <v>100</v>
      </c>
      <c r="X12" s="11">
        <f t="shared" si="1"/>
        <v>80</v>
      </c>
      <c r="Y12" s="11">
        <f t="shared" si="2"/>
        <v>100</v>
      </c>
      <c r="Z12" s="11">
        <f t="shared" si="8"/>
        <v>0</v>
      </c>
      <c r="AA12" s="11">
        <f t="shared" si="3"/>
        <v>100</v>
      </c>
      <c r="AB12" s="11">
        <f t="shared" si="9"/>
        <v>0</v>
      </c>
      <c r="AC12" s="11">
        <f t="shared" si="4"/>
        <v>0</v>
      </c>
      <c r="AD12" s="11">
        <f t="shared" si="5"/>
        <v>0</v>
      </c>
      <c r="AE12" s="11">
        <f t="shared" si="6"/>
        <v>0</v>
      </c>
      <c r="AF12" s="12">
        <f t="shared" si="10"/>
        <v>0</v>
      </c>
      <c r="AG12" s="31">
        <f t="shared" si="11"/>
        <v>16.666666666666668</v>
      </c>
    </row>
    <row r="13" spans="1:34" x14ac:dyDescent="0.35">
      <c r="A13" s="1" t="s">
        <v>53</v>
      </c>
      <c r="B13" s="1" t="s">
        <v>37</v>
      </c>
      <c r="C13" s="1" t="s">
        <v>54</v>
      </c>
      <c r="D13" s="4">
        <f>+VLOOKUP(A13,'[2]Categoría municipios 2023'!$B$2:$D$1103,3,0)</f>
        <v>6</v>
      </c>
      <c r="E13" s="1" t="str">
        <f>+VLOOKUP(A13,'[3]Nuevo IDF'!$B$5:$H$1106,7,0)</f>
        <v>G3</v>
      </c>
      <c r="F13" s="1"/>
      <c r="G13" s="10">
        <f>+VLOOKUP(A13,'[4]Informe viabilidad 2022'!$A$4:$G$1105,7,0)</f>
        <v>2837.03359456</v>
      </c>
      <c r="H13" s="10">
        <f>+VLOOKUP(A13,'[4]Informe viabilidad 2022'!$A$4:$G$1105,6,0)</f>
        <v>4017.3590920400002</v>
      </c>
      <c r="I13" s="10" t="str">
        <f>+IFERROR(VLOOKUP($A13,#REF!,MATCH('Cálculo antigua metodología'!I$4,#REF!,0),0),"")</f>
        <v/>
      </c>
      <c r="J13" s="10" t="str">
        <f>+IFERROR(VLOOKUP($A13,#REF!,MATCH('Cálculo antigua metodología'!J$4,#REF!,0),0),"")</f>
        <v/>
      </c>
      <c r="K13" s="10" t="str">
        <f>+IFERROR(VLOOKUP($A13,#REF!,MATCH('Cálculo antigua metodología'!K$4,#REF!,0),0),"")</f>
        <v/>
      </c>
      <c r="L13" s="10" t="str">
        <f>+IFERROR(VLOOKUP($A13,#REF!,MATCH('Cálculo antigua metodología'!L$4,#REF!,0),0),"")</f>
        <v/>
      </c>
      <c r="M13" s="10" t="str">
        <f>+IFERROR(VLOOKUP($A13,#REF!,MATCH('Cálculo antigua metodología'!M$4,#REF!,0),0),"")</f>
        <v/>
      </c>
      <c r="N13" s="10" t="str">
        <f>+IFERROR(VLOOKUP($A13,#REF!,MATCH('Cálculo antigua metodología'!N$4,#REF!,0),0),"")</f>
        <v/>
      </c>
      <c r="O13" s="10" t="str">
        <f>+IFERROR(VLOOKUP($A13,#REF!,MATCH('Cálculo antigua metodología'!O$4,#REF!,0),0),"")</f>
        <v/>
      </c>
      <c r="P13" s="10" t="str">
        <f>+IFERROR(VLOOKUP($A13,#REF!,MATCH('Cálculo antigua metodología'!P$4,#REF!,0),0),"")</f>
        <v/>
      </c>
      <c r="Q13" s="10" t="str">
        <f>+IFERROR(VLOOKUP($A13,#REF!,MATCH('Cálculo antigua metodología'!Q$4,#REF!,0),0),"")</f>
        <v/>
      </c>
      <c r="R13" s="10" t="str">
        <f>+IFERROR(VLOOKUP($A13,#REF!,MATCH('Cálculo antigua metodología'!R$4,#REF!,0),0),"")</f>
        <v/>
      </c>
      <c r="S13" s="10" t="str">
        <f>+IFERROR(VLOOKUP($A13,#REF!,MATCH('Cálculo antigua metodología'!S$4,#REF!,0),0),"")</f>
        <v/>
      </c>
      <c r="T13" s="10">
        <f>+VLOOKUP(A13,'[5]Cálculo SGP'!$N$3:$P$1136,3,0)</f>
        <v>1052631595</v>
      </c>
      <c r="U13" s="10">
        <f>+VLOOKUP(A13,'[5]Cálculo SGP'!$N$3:$X$1137,11,0)</f>
        <v>2214123177</v>
      </c>
      <c r="V13" s="11">
        <f t="shared" si="0"/>
        <v>70.61936783747565</v>
      </c>
      <c r="W13" s="11">
        <f t="shared" si="7"/>
        <v>100</v>
      </c>
      <c r="X13" s="11">
        <f t="shared" si="1"/>
        <v>80</v>
      </c>
      <c r="Y13" s="11">
        <f t="shared" si="2"/>
        <v>100</v>
      </c>
      <c r="Z13" s="11">
        <f t="shared" si="8"/>
        <v>0</v>
      </c>
      <c r="AA13" s="11">
        <f t="shared" si="3"/>
        <v>100</v>
      </c>
      <c r="AB13" s="11">
        <f t="shared" si="9"/>
        <v>0</v>
      </c>
      <c r="AC13" s="11">
        <f t="shared" si="4"/>
        <v>0</v>
      </c>
      <c r="AD13" s="11">
        <f t="shared" si="5"/>
        <v>0</v>
      </c>
      <c r="AE13" s="11">
        <f t="shared" si="6"/>
        <v>0</v>
      </c>
      <c r="AF13" s="12">
        <f t="shared" si="10"/>
        <v>0</v>
      </c>
      <c r="AG13" s="31">
        <f t="shared" si="11"/>
        <v>16.666666666666668</v>
      </c>
    </row>
    <row r="14" spans="1:34" x14ac:dyDescent="0.35">
      <c r="A14" s="1" t="s">
        <v>55</v>
      </c>
      <c r="B14" s="1" t="s">
        <v>37</v>
      </c>
      <c r="C14" s="1" t="s">
        <v>56</v>
      </c>
      <c r="D14" s="4">
        <f>+VLOOKUP(A14,'[2]Categoría municipios 2023'!$B$2:$D$1103,3,0)</f>
        <v>6</v>
      </c>
      <c r="E14" s="1" t="str">
        <f>+VLOOKUP(A14,'[3]Nuevo IDF'!$B$5:$H$1106,7,0)</f>
        <v>G4</v>
      </c>
      <c r="F14" s="1"/>
      <c r="G14" s="10">
        <f>+VLOOKUP(A14,'[4]Informe viabilidad 2022'!$A$4:$G$1105,7,0)</f>
        <v>3519.0031962399999</v>
      </c>
      <c r="H14" s="10">
        <f>+VLOOKUP(A14,'[4]Informe viabilidad 2022'!$A$4:$G$1105,6,0)</f>
        <v>6077.5465338599997</v>
      </c>
      <c r="I14" s="10" t="str">
        <f>+IFERROR(VLOOKUP($A14,#REF!,MATCH('Cálculo antigua metodología'!I$4,#REF!,0),0),"")</f>
        <v/>
      </c>
      <c r="J14" s="10" t="str">
        <f>+IFERROR(VLOOKUP($A14,#REF!,MATCH('Cálculo antigua metodología'!J$4,#REF!,0),0),"")</f>
        <v/>
      </c>
      <c r="K14" s="10" t="str">
        <f>+IFERROR(VLOOKUP($A14,#REF!,MATCH('Cálculo antigua metodología'!K$4,#REF!,0),0),"")</f>
        <v/>
      </c>
      <c r="L14" s="10" t="str">
        <f>+IFERROR(VLOOKUP($A14,#REF!,MATCH('Cálculo antigua metodología'!L$4,#REF!,0),0),"")</f>
        <v/>
      </c>
      <c r="M14" s="10" t="str">
        <f>+IFERROR(VLOOKUP($A14,#REF!,MATCH('Cálculo antigua metodología'!M$4,#REF!,0),0),"")</f>
        <v/>
      </c>
      <c r="N14" s="10" t="str">
        <f>+IFERROR(VLOOKUP($A14,#REF!,MATCH('Cálculo antigua metodología'!N$4,#REF!,0),0),"")</f>
        <v/>
      </c>
      <c r="O14" s="10" t="str">
        <f>+IFERROR(VLOOKUP($A14,#REF!,MATCH('Cálculo antigua metodología'!O$4,#REF!,0),0),"")</f>
        <v/>
      </c>
      <c r="P14" s="10" t="str">
        <f>+IFERROR(VLOOKUP($A14,#REF!,MATCH('Cálculo antigua metodología'!P$4,#REF!,0),0),"")</f>
        <v/>
      </c>
      <c r="Q14" s="10" t="str">
        <f>+IFERROR(VLOOKUP($A14,#REF!,MATCH('Cálculo antigua metodología'!Q$4,#REF!,0),0),"")</f>
        <v/>
      </c>
      <c r="R14" s="10" t="str">
        <f>+IFERROR(VLOOKUP($A14,#REF!,MATCH('Cálculo antigua metodología'!R$4,#REF!,0),0),"")</f>
        <v/>
      </c>
      <c r="S14" s="10" t="str">
        <f>+IFERROR(VLOOKUP($A14,#REF!,MATCH('Cálculo antigua metodología'!S$4,#REF!,0),0),"")</f>
        <v/>
      </c>
      <c r="T14" s="10">
        <f>+VLOOKUP(A14,'[5]Cálculo SGP'!$N$3:$P$1136,3,0)</f>
        <v>1603703909</v>
      </c>
      <c r="U14" s="10">
        <f>+VLOOKUP(A14,'[5]Cálculo SGP'!$N$3:$X$1137,11,0)</f>
        <v>3045446970</v>
      </c>
      <c r="V14" s="11">
        <f t="shared" si="0"/>
        <v>57.901707154926449</v>
      </c>
      <c r="W14" s="11">
        <f t="shared" si="7"/>
        <v>100</v>
      </c>
      <c r="X14" s="11">
        <f t="shared" si="1"/>
        <v>80</v>
      </c>
      <c r="Y14" s="11">
        <f t="shared" si="2"/>
        <v>100</v>
      </c>
      <c r="Z14" s="11">
        <f t="shared" si="8"/>
        <v>0</v>
      </c>
      <c r="AA14" s="11">
        <f t="shared" si="3"/>
        <v>100</v>
      </c>
      <c r="AB14" s="11">
        <f t="shared" si="9"/>
        <v>0</v>
      </c>
      <c r="AC14" s="11">
        <f t="shared" si="4"/>
        <v>0</v>
      </c>
      <c r="AD14" s="11">
        <f t="shared" si="5"/>
        <v>0</v>
      </c>
      <c r="AE14" s="11">
        <f t="shared" si="6"/>
        <v>0</v>
      </c>
      <c r="AF14" s="12">
        <f t="shared" si="10"/>
        <v>0</v>
      </c>
      <c r="AG14" s="31">
        <f t="shared" si="11"/>
        <v>16.666666666666668</v>
      </c>
    </row>
    <row r="15" spans="1:34" x14ac:dyDescent="0.35">
      <c r="A15" s="1" t="s">
        <v>57</v>
      </c>
      <c r="B15" s="1" t="s">
        <v>37</v>
      </c>
      <c r="C15" s="1" t="s">
        <v>58</v>
      </c>
      <c r="D15" s="4">
        <f>+VLOOKUP(A15,'[2]Categoría municipios 2023'!$B$2:$D$1103,3,0)</f>
        <v>5</v>
      </c>
      <c r="E15" s="1" t="str">
        <f>+VLOOKUP(A15,'[3]Nuevo IDF'!$B$5:$H$1106,7,0)</f>
        <v>G1</v>
      </c>
      <c r="F15" s="1"/>
      <c r="G15" s="10">
        <f>+VLOOKUP(A15,'[4]Informe viabilidad 2022'!$A$4:$G$1105,7,0)</f>
        <v>11985.761467320001</v>
      </c>
      <c r="H15" s="10">
        <f>+VLOOKUP(A15,'[4]Informe viabilidad 2022'!$A$4:$G$1105,6,0)</f>
        <v>17527.96142566</v>
      </c>
      <c r="I15" s="10" t="str">
        <f>+IFERROR(VLOOKUP($A15,#REF!,MATCH('Cálculo antigua metodología'!I$4,#REF!,0),0),"")</f>
        <v/>
      </c>
      <c r="J15" s="10" t="str">
        <f>+IFERROR(VLOOKUP($A15,#REF!,MATCH('Cálculo antigua metodología'!J$4,#REF!,0),0),"")</f>
        <v/>
      </c>
      <c r="K15" s="10" t="str">
        <f>+IFERROR(VLOOKUP($A15,#REF!,MATCH('Cálculo antigua metodología'!K$4,#REF!,0),0),"")</f>
        <v/>
      </c>
      <c r="L15" s="10" t="str">
        <f>+IFERROR(VLOOKUP($A15,#REF!,MATCH('Cálculo antigua metodología'!L$4,#REF!,0),0),"")</f>
        <v/>
      </c>
      <c r="M15" s="10" t="str">
        <f>+IFERROR(VLOOKUP($A15,#REF!,MATCH('Cálculo antigua metodología'!M$4,#REF!,0),0),"")</f>
        <v/>
      </c>
      <c r="N15" s="10" t="str">
        <f>+IFERROR(VLOOKUP($A15,#REF!,MATCH('Cálculo antigua metodología'!N$4,#REF!,0),0),"")</f>
        <v/>
      </c>
      <c r="O15" s="10" t="str">
        <f>+IFERROR(VLOOKUP($A15,#REF!,MATCH('Cálculo antigua metodología'!O$4,#REF!,0),0),"")</f>
        <v/>
      </c>
      <c r="P15" s="10" t="str">
        <f>+IFERROR(VLOOKUP($A15,#REF!,MATCH('Cálculo antigua metodología'!P$4,#REF!,0),0),"")</f>
        <v/>
      </c>
      <c r="Q15" s="10" t="str">
        <f>+IFERROR(VLOOKUP($A15,#REF!,MATCH('Cálculo antigua metodología'!Q$4,#REF!,0),0),"")</f>
        <v/>
      </c>
      <c r="R15" s="10" t="str">
        <f>+IFERROR(VLOOKUP($A15,#REF!,MATCH('Cálculo antigua metodología'!R$4,#REF!,0),0),"")</f>
        <v/>
      </c>
      <c r="S15" s="10" t="str">
        <f>+IFERROR(VLOOKUP($A15,#REF!,MATCH('Cálculo antigua metodología'!S$4,#REF!,0),0),"")</f>
        <v/>
      </c>
      <c r="T15" s="10">
        <f>+VLOOKUP(A15,'[5]Cálculo SGP'!$N$3:$P$1136,3,0)</f>
        <v>1378968968</v>
      </c>
      <c r="U15" s="10">
        <f>+VLOOKUP(A15,'[5]Cálculo SGP'!$N$3:$X$1137,11,0)</f>
        <v>997584716</v>
      </c>
      <c r="V15" s="11">
        <f t="shared" si="0"/>
        <v>68.380806964656401</v>
      </c>
      <c r="W15" s="11">
        <f t="shared" si="7"/>
        <v>100</v>
      </c>
      <c r="X15" s="11">
        <f t="shared" si="1"/>
        <v>80</v>
      </c>
      <c r="Y15" s="11">
        <f t="shared" si="2"/>
        <v>100</v>
      </c>
      <c r="Z15" s="11">
        <f t="shared" si="8"/>
        <v>0</v>
      </c>
      <c r="AA15" s="11">
        <f t="shared" si="3"/>
        <v>100</v>
      </c>
      <c r="AB15" s="11">
        <f t="shared" si="9"/>
        <v>0</v>
      </c>
      <c r="AC15" s="11">
        <f t="shared" si="4"/>
        <v>0</v>
      </c>
      <c r="AD15" s="11">
        <f t="shared" si="5"/>
        <v>0</v>
      </c>
      <c r="AE15" s="11">
        <f t="shared" si="6"/>
        <v>0</v>
      </c>
      <c r="AF15" s="12">
        <f t="shared" si="10"/>
        <v>0</v>
      </c>
      <c r="AG15" s="31">
        <f t="shared" si="11"/>
        <v>16.666666666666668</v>
      </c>
    </row>
    <row r="16" spans="1:34" x14ac:dyDescent="0.35">
      <c r="A16" s="1" t="s">
        <v>59</v>
      </c>
      <c r="B16" s="1" t="s">
        <v>37</v>
      </c>
      <c r="C16" s="1" t="s">
        <v>60</v>
      </c>
      <c r="D16" s="4">
        <f>+VLOOKUP(A16,'[2]Categoría municipios 2023'!$B$2:$D$1103,3,0)</f>
        <v>6</v>
      </c>
      <c r="E16" s="1" t="str">
        <f>+VLOOKUP(A16,'[3]Nuevo IDF'!$B$5:$H$1106,7,0)</f>
        <v>G3</v>
      </c>
      <c r="F16" s="1"/>
      <c r="G16" s="10">
        <f>+VLOOKUP(A16,'[4]Informe viabilidad 2022'!$A$4:$G$1105,7,0)</f>
        <v>2082.7460273299998</v>
      </c>
      <c r="H16" s="10">
        <f>+VLOOKUP(A16,'[4]Informe viabilidad 2022'!$A$4:$G$1105,6,0)</f>
        <v>2721.4872096500003</v>
      </c>
      <c r="I16" s="10" t="str">
        <f>+IFERROR(VLOOKUP($A16,#REF!,MATCH('Cálculo antigua metodología'!I$4,#REF!,0),0),"")</f>
        <v/>
      </c>
      <c r="J16" s="10" t="str">
        <f>+IFERROR(VLOOKUP($A16,#REF!,MATCH('Cálculo antigua metodología'!J$4,#REF!,0),0),"")</f>
        <v/>
      </c>
      <c r="K16" s="10" t="str">
        <f>+IFERROR(VLOOKUP($A16,#REF!,MATCH('Cálculo antigua metodología'!K$4,#REF!,0),0),"")</f>
        <v/>
      </c>
      <c r="L16" s="10" t="str">
        <f>+IFERROR(VLOOKUP($A16,#REF!,MATCH('Cálculo antigua metodología'!L$4,#REF!,0),0),"")</f>
        <v/>
      </c>
      <c r="M16" s="10" t="str">
        <f>+IFERROR(VLOOKUP($A16,#REF!,MATCH('Cálculo antigua metodología'!M$4,#REF!,0),0),"")</f>
        <v/>
      </c>
      <c r="N16" s="10" t="str">
        <f>+IFERROR(VLOOKUP($A16,#REF!,MATCH('Cálculo antigua metodología'!N$4,#REF!,0),0),"")</f>
        <v/>
      </c>
      <c r="O16" s="10" t="str">
        <f>+IFERROR(VLOOKUP($A16,#REF!,MATCH('Cálculo antigua metodología'!O$4,#REF!,0),0),"")</f>
        <v/>
      </c>
      <c r="P16" s="10" t="str">
        <f>+IFERROR(VLOOKUP($A16,#REF!,MATCH('Cálculo antigua metodología'!P$4,#REF!,0),0),"")</f>
        <v/>
      </c>
      <c r="Q16" s="10" t="str">
        <f>+IFERROR(VLOOKUP($A16,#REF!,MATCH('Cálculo antigua metodología'!Q$4,#REF!,0),0),"")</f>
        <v/>
      </c>
      <c r="R16" s="10" t="str">
        <f>+IFERROR(VLOOKUP($A16,#REF!,MATCH('Cálculo antigua metodología'!R$4,#REF!,0),0),"")</f>
        <v/>
      </c>
      <c r="S16" s="10" t="str">
        <f>+IFERROR(VLOOKUP($A16,#REF!,MATCH('Cálculo antigua metodología'!S$4,#REF!,0),0),"")</f>
        <v/>
      </c>
      <c r="T16" s="10">
        <f>+VLOOKUP(A16,'[5]Cálculo SGP'!$N$3:$P$1136,3,0)</f>
        <v>761464091</v>
      </c>
      <c r="U16" s="10">
        <f>+VLOOKUP(A16,'[5]Cálculo SGP'!$N$3:$X$1137,11,0)</f>
        <v>1351989947</v>
      </c>
      <c r="V16" s="11">
        <f t="shared" si="0"/>
        <v>76.529701111395397</v>
      </c>
      <c r="W16" s="11">
        <f t="shared" si="7"/>
        <v>100</v>
      </c>
      <c r="X16" s="11">
        <f t="shared" si="1"/>
        <v>80</v>
      </c>
      <c r="Y16" s="11">
        <f t="shared" si="2"/>
        <v>100</v>
      </c>
      <c r="Z16" s="11">
        <f t="shared" si="8"/>
        <v>0</v>
      </c>
      <c r="AA16" s="11">
        <f t="shared" si="3"/>
        <v>100</v>
      </c>
      <c r="AB16" s="11">
        <f t="shared" si="9"/>
        <v>0</v>
      </c>
      <c r="AC16" s="11">
        <f t="shared" si="4"/>
        <v>0</v>
      </c>
      <c r="AD16" s="11">
        <f t="shared" si="5"/>
        <v>0</v>
      </c>
      <c r="AE16" s="11">
        <f t="shared" si="6"/>
        <v>0</v>
      </c>
      <c r="AF16" s="12">
        <f t="shared" si="10"/>
        <v>0</v>
      </c>
      <c r="AG16" s="31">
        <f t="shared" si="11"/>
        <v>16.666666666666668</v>
      </c>
    </row>
    <row r="17" spans="1:33" x14ac:dyDescent="0.35">
      <c r="A17" s="1" t="s">
        <v>61</v>
      </c>
      <c r="B17" s="1" t="s">
        <v>37</v>
      </c>
      <c r="C17" s="1" t="s">
        <v>62</v>
      </c>
      <c r="D17" s="4">
        <f>+VLOOKUP(A17,'[2]Categoría municipios 2023'!$B$2:$D$1103,3,0)</f>
        <v>3</v>
      </c>
      <c r="E17" s="1" t="str">
        <f>+VLOOKUP(A17,'[3]Nuevo IDF'!$B$5:$H$1106,7,0)</f>
        <v>G1</v>
      </c>
      <c r="F17" s="1"/>
      <c r="G17" s="10">
        <f>+VLOOKUP(A17,'[4]Informe viabilidad 2022'!$A$4:$G$1105,7,0)</f>
        <v>21440.187747669999</v>
      </c>
      <c r="H17" s="10">
        <f>+VLOOKUP(A17,'[4]Informe viabilidad 2022'!$A$4:$G$1105,6,0)</f>
        <v>34990.241107000002</v>
      </c>
      <c r="I17" s="10" t="str">
        <f>+IFERROR(VLOOKUP($A17,#REF!,MATCH('Cálculo antigua metodología'!I$4,#REF!,0),0),"")</f>
        <v/>
      </c>
      <c r="J17" s="10" t="str">
        <f>+IFERROR(VLOOKUP($A17,#REF!,MATCH('Cálculo antigua metodología'!J$4,#REF!,0),0),"")</f>
        <v/>
      </c>
      <c r="K17" s="10" t="str">
        <f>+IFERROR(VLOOKUP($A17,#REF!,MATCH('Cálculo antigua metodología'!K$4,#REF!,0),0),"")</f>
        <v/>
      </c>
      <c r="L17" s="10" t="str">
        <f>+IFERROR(VLOOKUP($A17,#REF!,MATCH('Cálculo antigua metodología'!L$4,#REF!,0),0),"")</f>
        <v/>
      </c>
      <c r="M17" s="10" t="str">
        <f>+IFERROR(VLOOKUP($A17,#REF!,MATCH('Cálculo antigua metodología'!M$4,#REF!,0),0),"")</f>
        <v/>
      </c>
      <c r="N17" s="10" t="str">
        <f>+IFERROR(VLOOKUP($A17,#REF!,MATCH('Cálculo antigua metodología'!N$4,#REF!,0),0),"")</f>
        <v/>
      </c>
      <c r="O17" s="10" t="str">
        <f>+IFERROR(VLOOKUP($A17,#REF!,MATCH('Cálculo antigua metodología'!O$4,#REF!,0),0),"")</f>
        <v/>
      </c>
      <c r="P17" s="10" t="str">
        <f>+IFERROR(VLOOKUP($A17,#REF!,MATCH('Cálculo antigua metodología'!P$4,#REF!,0),0),"")</f>
        <v/>
      </c>
      <c r="Q17" s="10" t="str">
        <f>+IFERROR(VLOOKUP($A17,#REF!,MATCH('Cálculo antigua metodología'!Q$4,#REF!,0),0),"")</f>
        <v/>
      </c>
      <c r="R17" s="10" t="str">
        <f>+IFERROR(VLOOKUP($A17,#REF!,MATCH('Cálculo antigua metodología'!R$4,#REF!,0),0),"")</f>
        <v/>
      </c>
      <c r="S17" s="10" t="str">
        <f>+IFERROR(VLOOKUP($A17,#REF!,MATCH('Cálculo antigua metodología'!S$4,#REF!,0),0),"")</f>
        <v/>
      </c>
      <c r="T17" s="10">
        <f>+VLOOKUP(A17,'[5]Cálculo SGP'!$N$3:$P$1136,3,0)</f>
        <v>6144697312</v>
      </c>
      <c r="U17" s="10">
        <f>+VLOOKUP(A17,'[5]Cálculo SGP'!$N$3:$X$1137,11,0)</f>
        <v>5271931572</v>
      </c>
      <c r="V17" s="11">
        <f t="shared" si="0"/>
        <v>61.274764246710966</v>
      </c>
      <c r="W17" s="11">
        <f t="shared" si="7"/>
        <v>100</v>
      </c>
      <c r="X17" s="11">
        <f t="shared" si="1"/>
        <v>70</v>
      </c>
      <c r="Y17" s="11">
        <f t="shared" si="2"/>
        <v>100</v>
      </c>
      <c r="Z17" s="11">
        <f t="shared" si="8"/>
        <v>0</v>
      </c>
      <c r="AA17" s="11">
        <f t="shared" si="3"/>
        <v>100</v>
      </c>
      <c r="AB17" s="11">
        <f t="shared" si="9"/>
        <v>0</v>
      </c>
      <c r="AC17" s="11">
        <f t="shared" si="4"/>
        <v>0</v>
      </c>
      <c r="AD17" s="11">
        <f t="shared" si="5"/>
        <v>0</v>
      </c>
      <c r="AE17" s="11">
        <f t="shared" si="6"/>
        <v>0</v>
      </c>
      <c r="AF17" s="12">
        <f t="shared" si="10"/>
        <v>0</v>
      </c>
      <c r="AG17" s="31">
        <f t="shared" si="11"/>
        <v>16.666666666666668</v>
      </c>
    </row>
    <row r="18" spans="1:33" x14ac:dyDescent="0.35">
      <c r="A18" s="1" t="s">
        <v>63</v>
      </c>
      <c r="B18" s="1" t="s">
        <v>37</v>
      </c>
      <c r="C18" s="1" t="s">
        <v>64</v>
      </c>
      <c r="D18" s="4">
        <f>+VLOOKUP(A18,'[2]Categoría municipios 2023'!$B$2:$D$1103,3,0)</f>
        <v>6</v>
      </c>
      <c r="E18" s="1" t="str">
        <f>+VLOOKUP(A18,'[3]Nuevo IDF'!$B$5:$H$1106,7,0)</f>
        <v>G4</v>
      </c>
      <c r="F18" s="1"/>
      <c r="G18" s="10">
        <f>+VLOOKUP(A18,'[4]Informe viabilidad 2022'!$A$4:$G$1105,7,0)</f>
        <v>4137.5146314899994</v>
      </c>
      <c r="H18" s="10">
        <f>+VLOOKUP(A18,'[4]Informe viabilidad 2022'!$A$4:$G$1105,6,0)</f>
        <v>5384.5840422700003</v>
      </c>
      <c r="I18" s="10" t="str">
        <f>+IFERROR(VLOOKUP($A18,#REF!,MATCH('Cálculo antigua metodología'!I$4,#REF!,0),0),"")</f>
        <v/>
      </c>
      <c r="J18" s="10" t="str">
        <f>+IFERROR(VLOOKUP($A18,#REF!,MATCH('Cálculo antigua metodología'!J$4,#REF!,0),0),"")</f>
        <v/>
      </c>
      <c r="K18" s="10" t="str">
        <f>+IFERROR(VLOOKUP($A18,#REF!,MATCH('Cálculo antigua metodología'!K$4,#REF!,0),0),"")</f>
        <v/>
      </c>
      <c r="L18" s="10" t="str">
        <f>+IFERROR(VLOOKUP($A18,#REF!,MATCH('Cálculo antigua metodología'!L$4,#REF!,0),0),"")</f>
        <v/>
      </c>
      <c r="M18" s="10" t="str">
        <f>+IFERROR(VLOOKUP($A18,#REF!,MATCH('Cálculo antigua metodología'!M$4,#REF!,0),0),"")</f>
        <v/>
      </c>
      <c r="N18" s="10" t="str">
        <f>+IFERROR(VLOOKUP($A18,#REF!,MATCH('Cálculo antigua metodología'!N$4,#REF!,0),0),"")</f>
        <v/>
      </c>
      <c r="O18" s="10" t="str">
        <f>+IFERROR(VLOOKUP($A18,#REF!,MATCH('Cálculo antigua metodología'!O$4,#REF!,0),0),"")</f>
        <v/>
      </c>
      <c r="P18" s="10" t="str">
        <f>+IFERROR(VLOOKUP($A18,#REF!,MATCH('Cálculo antigua metodología'!P$4,#REF!,0),0),"")</f>
        <v/>
      </c>
      <c r="Q18" s="10" t="str">
        <f>+IFERROR(VLOOKUP($A18,#REF!,MATCH('Cálculo antigua metodología'!Q$4,#REF!,0),0),"")</f>
        <v/>
      </c>
      <c r="R18" s="10" t="str">
        <f>+IFERROR(VLOOKUP($A18,#REF!,MATCH('Cálculo antigua metodología'!R$4,#REF!,0),0),"")</f>
        <v/>
      </c>
      <c r="S18" s="10" t="str">
        <f>+IFERROR(VLOOKUP($A18,#REF!,MATCH('Cálculo antigua metodología'!S$4,#REF!,0),0),"")</f>
        <v/>
      </c>
      <c r="T18" s="10">
        <f>+VLOOKUP(A18,'[5]Cálculo SGP'!$N$3:$P$1136,3,0)</f>
        <v>2660883380</v>
      </c>
      <c r="U18" s="10">
        <f>+VLOOKUP(A18,'[5]Cálculo SGP'!$N$3:$X$1137,11,0)</f>
        <v>2722915149</v>
      </c>
      <c r="V18" s="11">
        <f t="shared" si="0"/>
        <v>76.84000470620812</v>
      </c>
      <c r="W18" s="11">
        <f t="shared" si="7"/>
        <v>100</v>
      </c>
      <c r="X18" s="11">
        <f t="shared" si="1"/>
        <v>80</v>
      </c>
      <c r="Y18" s="11">
        <f t="shared" si="2"/>
        <v>100</v>
      </c>
      <c r="Z18" s="11">
        <f t="shared" si="8"/>
        <v>0</v>
      </c>
      <c r="AA18" s="11">
        <f t="shared" si="3"/>
        <v>100</v>
      </c>
      <c r="AB18" s="11">
        <f t="shared" si="9"/>
        <v>0</v>
      </c>
      <c r="AC18" s="11">
        <f t="shared" si="4"/>
        <v>0</v>
      </c>
      <c r="AD18" s="11">
        <f t="shared" si="5"/>
        <v>0</v>
      </c>
      <c r="AE18" s="11">
        <f t="shared" si="6"/>
        <v>0</v>
      </c>
      <c r="AF18" s="12">
        <f t="shared" si="10"/>
        <v>0</v>
      </c>
      <c r="AG18" s="31">
        <f t="shared" si="11"/>
        <v>16.666666666666668</v>
      </c>
    </row>
    <row r="19" spans="1:33" x14ac:dyDescent="0.35">
      <c r="A19" s="1" t="s">
        <v>65</v>
      </c>
      <c r="B19" s="1" t="s">
        <v>37</v>
      </c>
      <c r="C19" s="1" t="s">
        <v>66</v>
      </c>
      <c r="D19" s="4">
        <f>+VLOOKUP(A19,'[2]Categoría municipios 2023'!$B$2:$D$1103,3,0)</f>
        <v>6</v>
      </c>
      <c r="E19" s="1" t="str">
        <f>+VLOOKUP(A19,'[3]Nuevo IDF'!$B$5:$H$1106,7,0)</f>
        <v>G4</v>
      </c>
      <c r="F19" s="1"/>
      <c r="G19" s="10">
        <f>+VLOOKUP(A19,'[4]Informe viabilidad 2022'!$A$4:$G$1105,7,0)</f>
        <v>1359.0366755799998</v>
      </c>
      <c r="H19" s="10">
        <f>+VLOOKUP(A19,'[4]Informe viabilidad 2022'!$A$4:$G$1105,6,0)</f>
        <v>1743.6234945799999</v>
      </c>
      <c r="I19" s="10" t="str">
        <f>+IFERROR(VLOOKUP($A19,#REF!,MATCH('Cálculo antigua metodología'!I$4,#REF!,0),0),"")</f>
        <v/>
      </c>
      <c r="J19" s="10" t="str">
        <f>+IFERROR(VLOOKUP($A19,#REF!,MATCH('Cálculo antigua metodología'!J$4,#REF!,0),0),"")</f>
        <v/>
      </c>
      <c r="K19" s="10" t="str">
        <f>+IFERROR(VLOOKUP($A19,#REF!,MATCH('Cálculo antigua metodología'!K$4,#REF!,0),0),"")</f>
        <v/>
      </c>
      <c r="L19" s="10" t="str">
        <f>+IFERROR(VLOOKUP($A19,#REF!,MATCH('Cálculo antigua metodología'!L$4,#REF!,0),0),"")</f>
        <v/>
      </c>
      <c r="M19" s="10" t="str">
        <f>+IFERROR(VLOOKUP($A19,#REF!,MATCH('Cálculo antigua metodología'!M$4,#REF!,0),0),"")</f>
        <v/>
      </c>
      <c r="N19" s="10" t="str">
        <f>+IFERROR(VLOOKUP($A19,#REF!,MATCH('Cálculo antigua metodología'!N$4,#REF!,0),0),"")</f>
        <v/>
      </c>
      <c r="O19" s="10" t="str">
        <f>+IFERROR(VLOOKUP($A19,#REF!,MATCH('Cálculo antigua metodología'!O$4,#REF!,0),0),"")</f>
        <v/>
      </c>
      <c r="P19" s="10" t="str">
        <f>+IFERROR(VLOOKUP($A19,#REF!,MATCH('Cálculo antigua metodología'!P$4,#REF!,0),0),"")</f>
        <v/>
      </c>
      <c r="Q19" s="10" t="str">
        <f>+IFERROR(VLOOKUP($A19,#REF!,MATCH('Cálculo antigua metodología'!Q$4,#REF!,0),0),"")</f>
        <v/>
      </c>
      <c r="R19" s="10" t="str">
        <f>+IFERROR(VLOOKUP($A19,#REF!,MATCH('Cálculo antigua metodología'!R$4,#REF!,0),0),"")</f>
        <v/>
      </c>
      <c r="S19" s="10" t="str">
        <f>+IFERROR(VLOOKUP($A19,#REF!,MATCH('Cálculo antigua metodología'!S$4,#REF!,0),0),"")</f>
        <v/>
      </c>
      <c r="T19" s="10">
        <f>+VLOOKUP(A19,'[5]Cálculo SGP'!$N$3:$P$1136,3,0)</f>
        <v>730536861</v>
      </c>
      <c r="U19" s="10">
        <f>+VLOOKUP(A19,'[5]Cálculo SGP'!$N$3:$X$1137,11,0)</f>
        <v>1344564427</v>
      </c>
      <c r="V19" s="11">
        <f t="shared" si="0"/>
        <v>77.943241749409992</v>
      </c>
      <c r="W19" s="11">
        <f t="shared" si="7"/>
        <v>100</v>
      </c>
      <c r="X19" s="11">
        <f t="shared" si="1"/>
        <v>80</v>
      </c>
      <c r="Y19" s="11">
        <f t="shared" si="2"/>
        <v>100</v>
      </c>
      <c r="Z19" s="11">
        <f t="shared" si="8"/>
        <v>0</v>
      </c>
      <c r="AA19" s="11">
        <f t="shared" si="3"/>
        <v>100</v>
      </c>
      <c r="AB19" s="11">
        <f t="shared" si="9"/>
        <v>0</v>
      </c>
      <c r="AC19" s="11">
        <f t="shared" si="4"/>
        <v>0</v>
      </c>
      <c r="AD19" s="11">
        <f t="shared" si="5"/>
        <v>0</v>
      </c>
      <c r="AE19" s="11">
        <f t="shared" si="6"/>
        <v>0</v>
      </c>
      <c r="AF19" s="12">
        <f t="shared" si="10"/>
        <v>0</v>
      </c>
      <c r="AG19" s="31">
        <f t="shared" si="11"/>
        <v>16.666666666666668</v>
      </c>
    </row>
    <row r="20" spans="1:33" x14ac:dyDescent="0.35">
      <c r="A20" s="1" t="s">
        <v>67</v>
      </c>
      <c r="B20" s="1" t="s">
        <v>37</v>
      </c>
      <c r="C20" s="1" t="s">
        <v>68</v>
      </c>
      <c r="D20" s="4">
        <f>+VLOOKUP(A20,'[2]Categoría municipios 2023'!$B$2:$D$1103,3,0)</f>
        <v>6</v>
      </c>
      <c r="E20" s="1" t="str">
        <f>+VLOOKUP(A20,'[3]Nuevo IDF'!$B$5:$H$1106,7,0)</f>
        <v>G4</v>
      </c>
      <c r="F20" s="1"/>
      <c r="G20" s="10">
        <f>+VLOOKUP(A20,'[4]Informe viabilidad 2022'!$A$4:$G$1105,7,0)</f>
        <v>1082.2161959100001</v>
      </c>
      <c r="H20" s="10">
        <f>+VLOOKUP(A20,'[4]Informe viabilidad 2022'!$A$4:$G$1105,6,0)</f>
        <v>1447.09915785</v>
      </c>
      <c r="I20" s="10" t="str">
        <f>+IFERROR(VLOOKUP($A20,#REF!,MATCH('Cálculo antigua metodología'!I$4,#REF!,0),0),"")</f>
        <v/>
      </c>
      <c r="J20" s="10" t="str">
        <f>+IFERROR(VLOOKUP($A20,#REF!,MATCH('Cálculo antigua metodología'!J$4,#REF!,0),0),"")</f>
        <v/>
      </c>
      <c r="K20" s="10" t="str">
        <f>+IFERROR(VLOOKUP($A20,#REF!,MATCH('Cálculo antigua metodología'!K$4,#REF!,0),0),"")</f>
        <v/>
      </c>
      <c r="L20" s="10" t="str">
        <f>+IFERROR(VLOOKUP($A20,#REF!,MATCH('Cálculo antigua metodología'!L$4,#REF!,0),0),"")</f>
        <v/>
      </c>
      <c r="M20" s="10" t="str">
        <f>+IFERROR(VLOOKUP($A20,#REF!,MATCH('Cálculo antigua metodología'!M$4,#REF!,0),0),"")</f>
        <v/>
      </c>
      <c r="N20" s="10" t="str">
        <f>+IFERROR(VLOOKUP($A20,#REF!,MATCH('Cálculo antigua metodología'!N$4,#REF!,0),0),"")</f>
        <v/>
      </c>
      <c r="O20" s="10" t="str">
        <f>+IFERROR(VLOOKUP($A20,#REF!,MATCH('Cálculo antigua metodología'!O$4,#REF!,0),0),"")</f>
        <v/>
      </c>
      <c r="P20" s="10" t="str">
        <f>+IFERROR(VLOOKUP($A20,#REF!,MATCH('Cálculo antigua metodología'!P$4,#REF!,0),0),"")</f>
        <v/>
      </c>
      <c r="Q20" s="10" t="str">
        <f>+IFERROR(VLOOKUP($A20,#REF!,MATCH('Cálculo antigua metodología'!Q$4,#REF!,0),0),"")</f>
        <v/>
      </c>
      <c r="R20" s="10" t="str">
        <f>+IFERROR(VLOOKUP($A20,#REF!,MATCH('Cálculo antigua metodología'!R$4,#REF!,0),0),"")</f>
        <v/>
      </c>
      <c r="S20" s="10" t="str">
        <f>+IFERROR(VLOOKUP($A20,#REF!,MATCH('Cálculo antigua metodología'!S$4,#REF!,0),0),"")</f>
        <v/>
      </c>
      <c r="T20" s="10">
        <f>+VLOOKUP(A20,'[5]Cálculo SGP'!$N$3:$P$1136,3,0)</f>
        <v>654069379</v>
      </c>
      <c r="U20" s="10">
        <f>+VLOOKUP(A20,'[5]Cálculo SGP'!$N$3:$X$1137,11,0)</f>
        <v>1094061144</v>
      </c>
      <c r="V20" s="11">
        <f t="shared" si="0"/>
        <v>74.785213579826987</v>
      </c>
      <c r="W20" s="11">
        <f t="shared" si="7"/>
        <v>100</v>
      </c>
      <c r="X20" s="11">
        <f t="shared" si="1"/>
        <v>80</v>
      </c>
      <c r="Y20" s="11">
        <f t="shared" si="2"/>
        <v>100</v>
      </c>
      <c r="Z20" s="11">
        <f t="shared" si="8"/>
        <v>0</v>
      </c>
      <c r="AA20" s="11">
        <f t="shared" si="3"/>
        <v>100</v>
      </c>
      <c r="AB20" s="11">
        <f t="shared" si="9"/>
        <v>0</v>
      </c>
      <c r="AC20" s="11">
        <f t="shared" si="4"/>
        <v>0</v>
      </c>
      <c r="AD20" s="11">
        <f t="shared" si="5"/>
        <v>0</v>
      </c>
      <c r="AE20" s="11">
        <f t="shared" si="6"/>
        <v>0</v>
      </c>
      <c r="AF20" s="12">
        <f t="shared" si="10"/>
        <v>0</v>
      </c>
      <c r="AG20" s="31">
        <f t="shared" si="11"/>
        <v>16.666666666666668</v>
      </c>
    </row>
    <row r="21" spans="1:33" x14ac:dyDescent="0.35">
      <c r="A21" s="1" t="s">
        <v>69</v>
      </c>
      <c r="B21" s="1" t="s">
        <v>37</v>
      </c>
      <c r="C21" s="1" t="s">
        <v>70</v>
      </c>
      <c r="D21" s="4">
        <f>+VLOOKUP(A21,'[2]Categoría municipios 2023'!$B$2:$D$1103,3,0)</f>
        <v>5</v>
      </c>
      <c r="E21" s="1" t="str">
        <f>+VLOOKUP(A21,'[3]Nuevo IDF'!$B$5:$H$1106,7,0)</f>
        <v>G1</v>
      </c>
      <c r="F21" s="1"/>
      <c r="G21" s="10">
        <f>+VLOOKUP(A21,'[4]Informe viabilidad 2022'!$A$4:$G$1105,7,0)</f>
        <v>19083.386802860001</v>
      </c>
      <c r="H21" s="10">
        <f>+VLOOKUP(A21,'[4]Informe viabilidad 2022'!$A$4:$G$1105,6,0)</f>
        <v>26429.53477889</v>
      </c>
      <c r="I21" s="10" t="str">
        <f>+IFERROR(VLOOKUP($A21,#REF!,MATCH('Cálculo antigua metodología'!I$4,#REF!,0),0),"")</f>
        <v/>
      </c>
      <c r="J21" s="10" t="str">
        <f>+IFERROR(VLOOKUP($A21,#REF!,MATCH('Cálculo antigua metodología'!J$4,#REF!,0),0),"")</f>
        <v/>
      </c>
      <c r="K21" s="10" t="str">
        <f>+IFERROR(VLOOKUP($A21,#REF!,MATCH('Cálculo antigua metodología'!K$4,#REF!,0),0),"")</f>
        <v/>
      </c>
      <c r="L21" s="10" t="str">
        <f>+IFERROR(VLOOKUP($A21,#REF!,MATCH('Cálculo antigua metodología'!L$4,#REF!,0),0),"")</f>
        <v/>
      </c>
      <c r="M21" s="10" t="str">
        <f>+IFERROR(VLOOKUP($A21,#REF!,MATCH('Cálculo antigua metodología'!M$4,#REF!,0),0),"")</f>
        <v/>
      </c>
      <c r="N21" s="10" t="str">
        <f>+IFERROR(VLOOKUP($A21,#REF!,MATCH('Cálculo antigua metodología'!N$4,#REF!,0),0),"")</f>
        <v/>
      </c>
      <c r="O21" s="10" t="str">
        <f>+IFERROR(VLOOKUP($A21,#REF!,MATCH('Cálculo antigua metodología'!O$4,#REF!,0),0),"")</f>
        <v/>
      </c>
      <c r="P21" s="10" t="str">
        <f>+IFERROR(VLOOKUP($A21,#REF!,MATCH('Cálculo antigua metodología'!P$4,#REF!,0),0),"")</f>
        <v/>
      </c>
      <c r="Q21" s="10" t="str">
        <f>+IFERROR(VLOOKUP($A21,#REF!,MATCH('Cálculo antigua metodología'!Q$4,#REF!,0),0),"")</f>
        <v/>
      </c>
      <c r="R21" s="10" t="str">
        <f>+IFERROR(VLOOKUP($A21,#REF!,MATCH('Cálculo antigua metodología'!R$4,#REF!,0),0),"")</f>
        <v/>
      </c>
      <c r="S21" s="10" t="str">
        <f>+IFERROR(VLOOKUP($A21,#REF!,MATCH('Cálculo antigua metodología'!S$4,#REF!,0),0),"")</f>
        <v/>
      </c>
      <c r="T21" s="10">
        <f>+VLOOKUP(A21,'[5]Cálculo SGP'!$N$3:$P$1136,3,0)</f>
        <v>2528182782</v>
      </c>
      <c r="U21" s="10">
        <f>+VLOOKUP(A21,'[5]Cálculo SGP'!$N$3:$X$1137,11,0)</f>
        <v>1291372883</v>
      </c>
      <c r="V21" s="11">
        <f t="shared" si="0"/>
        <v>72.204777581262718</v>
      </c>
      <c r="W21" s="11">
        <f t="shared" si="7"/>
        <v>100</v>
      </c>
      <c r="X21" s="11">
        <f t="shared" si="1"/>
        <v>80</v>
      </c>
      <c r="Y21" s="11">
        <f t="shared" si="2"/>
        <v>100</v>
      </c>
      <c r="Z21" s="11">
        <f t="shared" si="8"/>
        <v>0</v>
      </c>
      <c r="AA21" s="11">
        <f t="shared" si="3"/>
        <v>100</v>
      </c>
      <c r="AB21" s="11">
        <f t="shared" si="9"/>
        <v>0</v>
      </c>
      <c r="AC21" s="11">
        <f t="shared" si="4"/>
        <v>0</v>
      </c>
      <c r="AD21" s="11">
        <f t="shared" si="5"/>
        <v>0</v>
      </c>
      <c r="AE21" s="11">
        <f t="shared" si="6"/>
        <v>0</v>
      </c>
      <c r="AF21" s="12">
        <f t="shared" si="10"/>
        <v>0</v>
      </c>
      <c r="AG21" s="31">
        <f t="shared" si="11"/>
        <v>16.666666666666668</v>
      </c>
    </row>
    <row r="22" spans="1:33" x14ac:dyDescent="0.35">
      <c r="A22" s="1" t="s">
        <v>71</v>
      </c>
      <c r="B22" s="1" t="s">
        <v>37</v>
      </c>
      <c r="C22" s="1" t="s">
        <v>72</v>
      </c>
      <c r="D22" s="4">
        <f>+VLOOKUP(A22,'[2]Categoría municipios 2023'!$B$2:$D$1103,3,0)</f>
        <v>6</v>
      </c>
      <c r="E22" s="1" t="str">
        <f>+VLOOKUP(A22,'[3]Nuevo IDF'!$B$5:$H$1106,7,0)</f>
        <v>G3</v>
      </c>
      <c r="F22" s="1"/>
      <c r="G22" s="10">
        <f>+VLOOKUP(A22,'[4]Informe viabilidad 2022'!$A$4:$G$1105,7,0)</f>
        <v>1584.0566728399999</v>
      </c>
      <c r="H22" s="10">
        <f>+VLOOKUP(A22,'[4]Informe viabilidad 2022'!$A$4:$G$1105,6,0)</f>
        <v>2119.3826119300002</v>
      </c>
      <c r="I22" s="10" t="str">
        <f>+IFERROR(VLOOKUP($A22,#REF!,MATCH('Cálculo antigua metodología'!I$4,#REF!,0),0),"")</f>
        <v/>
      </c>
      <c r="J22" s="10" t="str">
        <f>+IFERROR(VLOOKUP($A22,#REF!,MATCH('Cálculo antigua metodología'!J$4,#REF!,0),0),"")</f>
        <v/>
      </c>
      <c r="K22" s="10" t="str">
        <f>+IFERROR(VLOOKUP($A22,#REF!,MATCH('Cálculo antigua metodología'!K$4,#REF!,0),0),"")</f>
        <v/>
      </c>
      <c r="L22" s="10" t="str">
        <f>+IFERROR(VLOOKUP($A22,#REF!,MATCH('Cálculo antigua metodología'!L$4,#REF!,0),0),"")</f>
        <v/>
      </c>
      <c r="M22" s="10" t="str">
        <f>+IFERROR(VLOOKUP($A22,#REF!,MATCH('Cálculo antigua metodología'!M$4,#REF!,0),0),"")</f>
        <v/>
      </c>
      <c r="N22" s="10" t="str">
        <f>+IFERROR(VLOOKUP($A22,#REF!,MATCH('Cálculo antigua metodología'!N$4,#REF!,0),0),"")</f>
        <v/>
      </c>
      <c r="O22" s="10" t="str">
        <f>+IFERROR(VLOOKUP($A22,#REF!,MATCH('Cálculo antigua metodología'!O$4,#REF!,0),0),"")</f>
        <v/>
      </c>
      <c r="P22" s="10" t="str">
        <f>+IFERROR(VLOOKUP($A22,#REF!,MATCH('Cálculo antigua metodología'!P$4,#REF!,0),0),"")</f>
        <v/>
      </c>
      <c r="Q22" s="10" t="str">
        <f>+IFERROR(VLOOKUP($A22,#REF!,MATCH('Cálculo antigua metodología'!Q$4,#REF!,0),0),"")</f>
        <v/>
      </c>
      <c r="R22" s="10" t="str">
        <f>+IFERROR(VLOOKUP($A22,#REF!,MATCH('Cálculo antigua metodología'!R$4,#REF!,0),0),"")</f>
        <v/>
      </c>
      <c r="S22" s="10" t="str">
        <f>+IFERROR(VLOOKUP($A22,#REF!,MATCH('Cálculo antigua metodología'!S$4,#REF!,0),0),"")</f>
        <v/>
      </c>
      <c r="T22" s="10">
        <f>+VLOOKUP(A22,'[5]Cálculo SGP'!$N$3:$P$1136,3,0)</f>
        <v>690749158</v>
      </c>
      <c r="U22" s="10">
        <f>+VLOOKUP(A22,'[5]Cálculo SGP'!$N$3:$X$1137,11,0)</f>
        <v>1398300016</v>
      </c>
      <c r="V22" s="11">
        <f t="shared" si="0"/>
        <v>74.741420634638985</v>
      </c>
      <c r="W22" s="11">
        <f t="shared" si="7"/>
        <v>100</v>
      </c>
      <c r="X22" s="11">
        <f t="shared" si="1"/>
        <v>80</v>
      </c>
      <c r="Y22" s="11">
        <f t="shared" si="2"/>
        <v>100</v>
      </c>
      <c r="Z22" s="11">
        <f t="shared" si="8"/>
        <v>0</v>
      </c>
      <c r="AA22" s="11">
        <f t="shared" si="3"/>
        <v>100</v>
      </c>
      <c r="AB22" s="11">
        <f t="shared" si="9"/>
        <v>0</v>
      </c>
      <c r="AC22" s="11">
        <f t="shared" si="4"/>
        <v>0</v>
      </c>
      <c r="AD22" s="11">
        <f t="shared" si="5"/>
        <v>0</v>
      </c>
      <c r="AE22" s="11">
        <f t="shared" si="6"/>
        <v>0</v>
      </c>
      <c r="AF22" s="12">
        <f t="shared" si="10"/>
        <v>0</v>
      </c>
      <c r="AG22" s="31">
        <f t="shared" si="11"/>
        <v>16.666666666666668</v>
      </c>
    </row>
    <row r="23" spans="1:33" x14ac:dyDescent="0.35">
      <c r="A23" s="1" t="s">
        <v>73</v>
      </c>
      <c r="B23" s="1" t="s">
        <v>37</v>
      </c>
      <c r="C23" s="1" t="s">
        <v>74</v>
      </c>
      <c r="D23" s="4">
        <f>+VLOOKUP(A23,'[2]Categoría municipios 2023'!$B$2:$D$1103,3,0)</f>
        <v>1</v>
      </c>
      <c r="E23" s="1" t="str">
        <f>+VLOOKUP(A23,'[3]Nuevo IDF'!$B$5:$H$1106,7,0)</f>
        <v>G1</v>
      </c>
      <c r="F23" s="1"/>
      <c r="G23" s="10">
        <f>+VLOOKUP(A23,'[4]Informe viabilidad 2022'!$A$4:$G$1105,7,0)</f>
        <v>103010.444271</v>
      </c>
      <c r="H23" s="10">
        <f>+VLOOKUP(A23,'[4]Informe viabilidad 2022'!$A$4:$G$1105,6,0)</f>
        <v>206275.66756500001</v>
      </c>
      <c r="I23" s="10" t="str">
        <f>+IFERROR(VLOOKUP($A23,#REF!,MATCH('Cálculo antigua metodología'!I$4,#REF!,0),0),"")</f>
        <v/>
      </c>
      <c r="J23" s="10" t="str">
        <f>+IFERROR(VLOOKUP($A23,#REF!,MATCH('Cálculo antigua metodología'!J$4,#REF!,0),0),"")</f>
        <v/>
      </c>
      <c r="K23" s="10" t="str">
        <f>+IFERROR(VLOOKUP($A23,#REF!,MATCH('Cálculo antigua metodología'!K$4,#REF!,0),0),"")</f>
        <v/>
      </c>
      <c r="L23" s="10" t="str">
        <f>+IFERROR(VLOOKUP($A23,#REF!,MATCH('Cálculo antigua metodología'!L$4,#REF!,0),0),"")</f>
        <v/>
      </c>
      <c r="M23" s="10" t="str">
        <f>+IFERROR(VLOOKUP($A23,#REF!,MATCH('Cálculo antigua metodología'!M$4,#REF!,0),0),"")</f>
        <v/>
      </c>
      <c r="N23" s="10" t="str">
        <f>+IFERROR(VLOOKUP($A23,#REF!,MATCH('Cálculo antigua metodología'!N$4,#REF!,0),0),"")</f>
        <v/>
      </c>
      <c r="O23" s="10" t="str">
        <f>+IFERROR(VLOOKUP($A23,#REF!,MATCH('Cálculo antigua metodología'!O$4,#REF!,0),0),"")</f>
        <v/>
      </c>
      <c r="P23" s="10" t="str">
        <f>+IFERROR(VLOOKUP($A23,#REF!,MATCH('Cálculo antigua metodología'!P$4,#REF!,0),0),"")</f>
        <v/>
      </c>
      <c r="Q23" s="10" t="str">
        <f>+IFERROR(VLOOKUP($A23,#REF!,MATCH('Cálculo antigua metodología'!Q$4,#REF!,0),0),"")</f>
        <v/>
      </c>
      <c r="R23" s="10" t="str">
        <f>+IFERROR(VLOOKUP($A23,#REF!,MATCH('Cálculo antigua metodología'!R$4,#REF!,0),0),"")</f>
        <v/>
      </c>
      <c r="S23" s="10" t="str">
        <f>+IFERROR(VLOOKUP($A23,#REF!,MATCH('Cálculo antigua metodología'!S$4,#REF!,0),0),"")</f>
        <v/>
      </c>
      <c r="T23" s="10">
        <f>+VLOOKUP(A23,'[5]Cálculo SGP'!$N$3:$P$1136,3,0)</f>
        <v>13054927272</v>
      </c>
      <c r="U23" s="10">
        <f>+VLOOKUP(A23,'[5]Cálculo SGP'!$N$3:$X$1137,11,0)</f>
        <v>15902406406</v>
      </c>
      <c r="V23" s="11">
        <f t="shared" si="0"/>
        <v>49.938243073938978</v>
      </c>
      <c r="W23" s="11">
        <f t="shared" si="7"/>
        <v>100</v>
      </c>
      <c r="X23" s="11">
        <f t="shared" si="1"/>
        <v>65</v>
      </c>
      <c r="Y23" s="11">
        <f t="shared" si="2"/>
        <v>100</v>
      </c>
      <c r="Z23" s="11">
        <f t="shared" si="8"/>
        <v>0</v>
      </c>
      <c r="AA23" s="11">
        <f t="shared" si="3"/>
        <v>100</v>
      </c>
      <c r="AB23" s="11">
        <f t="shared" si="9"/>
        <v>0</v>
      </c>
      <c r="AC23" s="11">
        <f t="shared" si="4"/>
        <v>0</v>
      </c>
      <c r="AD23" s="11">
        <f t="shared" si="5"/>
        <v>0</v>
      </c>
      <c r="AE23" s="11">
        <f t="shared" si="6"/>
        <v>0</v>
      </c>
      <c r="AF23" s="12">
        <f t="shared" si="10"/>
        <v>0</v>
      </c>
      <c r="AG23" s="31">
        <f t="shared" si="11"/>
        <v>16.666666666666668</v>
      </c>
    </row>
    <row r="24" spans="1:33" x14ac:dyDescent="0.35">
      <c r="A24" s="1" t="s">
        <v>75</v>
      </c>
      <c r="B24" s="1" t="s">
        <v>37</v>
      </c>
      <c r="C24" s="1" t="s">
        <v>76</v>
      </c>
      <c r="D24" s="4">
        <f>+VLOOKUP(A24,'[2]Categoría municipios 2023'!$B$2:$D$1103,3,0)</f>
        <v>6</v>
      </c>
      <c r="E24" s="1" t="str">
        <f>+VLOOKUP(A24,'[3]Nuevo IDF'!$B$5:$H$1106,7,0)</f>
        <v>G3</v>
      </c>
      <c r="F24" s="1"/>
      <c r="G24" s="10">
        <f>+VLOOKUP(A24,'[4]Informe viabilidad 2022'!$A$4:$G$1105,7,0)</f>
        <v>1905.8541654600001</v>
      </c>
      <c r="H24" s="10">
        <f>+VLOOKUP(A24,'[4]Informe viabilidad 2022'!$A$4:$G$1105,6,0)</f>
        <v>2974.1428506900002</v>
      </c>
      <c r="I24" s="10" t="str">
        <f>+IFERROR(VLOOKUP($A24,#REF!,MATCH('Cálculo antigua metodología'!I$4,#REF!,0),0),"")</f>
        <v/>
      </c>
      <c r="J24" s="10" t="str">
        <f>+IFERROR(VLOOKUP($A24,#REF!,MATCH('Cálculo antigua metodología'!J$4,#REF!,0),0),"")</f>
        <v/>
      </c>
      <c r="K24" s="10" t="str">
        <f>+IFERROR(VLOOKUP($A24,#REF!,MATCH('Cálculo antigua metodología'!K$4,#REF!,0),0),"")</f>
        <v/>
      </c>
      <c r="L24" s="10" t="str">
        <f>+IFERROR(VLOOKUP($A24,#REF!,MATCH('Cálculo antigua metodología'!L$4,#REF!,0),0),"")</f>
        <v/>
      </c>
      <c r="M24" s="10" t="str">
        <f>+IFERROR(VLOOKUP($A24,#REF!,MATCH('Cálculo antigua metodología'!M$4,#REF!,0),0),"")</f>
        <v/>
      </c>
      <c r="N24" s="10" t="str">
        <f>+IFERROR(VLOOKUP($A24,#REF!,MATCH('Cálculo antigua metodología'!N$4,#REF!,0),0),"")</f>
        <v/>
      </c>
      <c r="O24" s="10" t="str">
        <f>+IFERROR(VLOOKUP($A24,#REF!,MATCH('Cálculo antigua metodología'!O$4,#REF!,0),0),"")</f>
        <v/>
      </c>
      <c r="P24" s="10" t="str">
        <f>+IFERROR(VLOOKUP($A24,#REF!,MATCH('Cálculo antigua metodología'!P$4,#REF!,0),0),"")</f>
        <v/>
      </c>
      <c r="Q24" s="10" t="str">
        <f>+IFERROR(VLOOKUP($A24,#REF!,MATCH('Cálculo antigua metodología'!Q$4,#REF!,0),0),"")</f>
        <v/>
      </c>
      <c r="R24" s="10" t="str">
        <f>+IFERROR(VLOOKUP($A24,#REF!,MATCH('Cálculo antigua metodología'!R$4,#REF!,0),0),"")</f>
        <v/>
      </c>
      <c r="S24" s="10" t="str">
        <f>+IFERROR(VLOOKUP($A24,#REF!,MATCH('Cálculo antigua metodología'!S$4,#REF!,0),0),"")</f>
        <v/>
      </c>
      <c r="T24" s="10">
        <f>+VLOOKUP(A24,'[5]Cálculo SGP'!$N$3:$P$1136,3,0)</f>
        <v>903703554</v>
      </c>
      <c r="U24" s="10">
        <f>+VLOOKUP(A24,'[5]Cálculo SGP'!$N$3:$X$1137,11,0)</f>
        <v>1783405643</v>
      </c>
      <c r="V24" s="11">
        <f t="shared" si="0"/>
        <v>64.080787680317457</v>
      </c>
      <c r="W24" s="11">
        <f t="shared" si="7"/>
        <v>100</v>
      </c>
      <c r="X24" s="11">
        <f t="shared" si="1"/>
        <v>80</v>
      </c>
      <c r="Y24" s="11">
        <f t="shared" si="2"/>
        <v>100</v>
      </c>
      <c r="Z24" s="11">
        <f t="shared" si="8"/>
        <v>0</v>
      </c>
      <c r="AA24" s="11">
        <f t="shared" si="3"/>
        <v>100</v>
      </c>
      <c r="AB24" s="11">
        <f t="shared" si="9"/>
        <v>0</v>
      </c>
      <c r="AC24" s="11">
        <f t="shared" si="4"/>
        <v>0</v>
      </c>
      <c r="AD24" s="11">
        <f t="shared" si="5"/>
        <v>0</v>
      </c>
      <c r="AE24" s="11">
        <f t="shared" si="6"/>
        <v>0</v>
      </c>
      <c r="AF24" s="12">
        <f t="shared" si="10"/>
        <v>0</v>
      </c>
      <c r="AG24" s="31">
        <f t="shared" si="11"/>
        <v>16.666666666666668</v>
      </c>
    </row>
    <row r="25" spans="1:33" x14ac:dyDescent="0.35">
      <c r="A25" s="1" t="s">
        <v>77</v>
      </c>
      <c r="B25" s="1" t="s">
        <v>37</v>
      </c>
      <c r="C25" s="1" t="s">
        <v>78</v>
      </c>
      <c r="D25" s="4">
        <f>+VLOOKUP(A25,'[2]Categoría municipios 2023'!$B$2:$D$1103,3,0)</f>
        <v>6</v>
      </c>
      <c r="E25" s="1" t="str">
        <f>+VLOOKUP(A25,'[3]Nuevo IDF'!$B$5:$H$1106,7,0)</f>
        <v>G3</v>
      </c>
      <c r="F25" s="1"/>
      <c r="G25" s="10">
        <f>+VLOOKUP(A25,'[4]Informe viabilidad 2022'!$A$4:$G$1105,7,0)</f>
        <v>2187.38314059</v>
      </c>
      <c r="H25" s="10">
        <f>+VLOOKUP(A25,'[4]Informe viabilidad 2022'!$A$4:$G$1105,6,0)</f>
        <v>3376.1791581999996</v>
      </c>
      <c r="I25" s="10" t="str">
        <f>+IFERROR(VLOOKUP($A25,#REF!,MATCH('Cálculo antigua metodología'!I$4,#REF!,0),0),"")</f>
        <v/>
      </c>
      <c r="J25" s="10" t="str">
        <f>+IFERROR(VLOOKUP($A25,#REF!,MATCH('Cálculo antigua metodología'!J$4,#REF!,0),0),"")</f>
        <v/>
      </c>
      <c r="K25" s="10" t="str">
        <f>+IFERROR(VLOOKUP($A25,#REF!,MATCH('Cálculo antigua metodología'!K$4,#REF!,0),0),"")</f>
        <v/>
      </c>
      <c r="L25" s="10" t="str">
        <f>+IFERROR(VLOOKUP($A25,#REF!,MATCH('Cálculo antigua metodología'!L$4,#REF!,0),0),"")</f>
        <v/>
      </c>
      <c r="M25" s="10" t="str">
        <f>+IFERROR(VLOOKUP($A25,#REF!,MATCH('Cálculo antigua metodología'!M$4,#REF!,0),0),"")</f>
        <v/>
      </c>
      <c r="N25" s="10" t="str">
        <f>+IFERROR(VLOOKUP($A25,#REF!,MATCH('Cálculo antigua metodología'!N$4,#REF!,0),0),"")</f>
        <v/>
      </c>
      <c r="O25" s="10" t="str">
        <f>+IFERROR(VLOOKUP($A25,#REF!,MATCH('Cálculo antigua metodología'!O$4,#REF!,0),0),"")</f>
        <v/>
      </c>
      <c r="P25" s="10" t="str">
        <f>+IFERROR(VLOOKUP($A25,#REF!,MATCH('Cálculo antigua metodología'!P$4,#REF!,0),0),"")</f>
        <v/>
      </c>
      <c r="Q25" s="10" t="str">
        <f>+IFERROR(VLOOKUP($A25,#REF!,MATCH('Cálculo antigua metodología'!Q$4,#REF!,0),0),"")</f>
        <v/>
      </c>
      <c r="R25" s="10" t="str">
        <f>+IFERROR(VLOOKUP($A25,#REF!,MATCH('Cálculo antigua metodología'!R$4,#REF!,0),0),"")</f>
        <v/>
      </c>
      <c r="S25" s="10" t="str">
        <f>+IFERROR(VLOOKUP($A25,#REF!,MATCH('Cálculo antigua metodología'!S$4,#REF!,0),0),"")</f>
        <v/>
      </c>
      <c r="T25" s="10">
        <f>+VLOOKUP(A25,'[5]Cálculo SGP'!$N$3:$P$1136,3,0)</f>
        <v>1236756670</v>
      </c>
      <c r="U25" s="10">
        <f>+VLOOKUP(A25,'[5]Cálculo SGP'!$N$3:$X$1137,11,0)</f>
        <v>1976207571</v>
      </c>
      <c r="V25" s="11">
        <f t="shared" si="0"/>
        <v>64.788716418597787</v>
      </c>
      <c r="W25" s="11">
        <f t="shared" si="7"/>
        <v>100</v>
      </c>
      <c r="X25" s="11">
        <f t="shared" si="1"/>
        <v>80</v>
      </c>
      <c r="Y25" s="11">
        <f t="shared" si="2"/>
        <v>100</v>
      </c>
      <c r="Z25" s="11">
        <f t="shared" si="8"/>
        <v>0</v>
      </c>
      <c r="AA25" s="11">
        <f t="shared" si="3"/>
        <v>100</v>
      </c>
      <c r="AB25" s="11">
        <f t="shared" si="9"/>
        <v>0</v>
      </c>
      <c r="AC25" s="11">
        <f t="shared" si="4"/>
        <v>0</v>
      </c>
      <c r="AD25" s="11">
        <f t="shared" si="5"/>
        <v>0</v>
      </c>
      <c r="AE25" s="11">
        <f t="shared" si="6"/>
        <v>0</v>
      </c>
      <c r="AF25" s="12">
        <f t="shared" si="10"/>
        <v>0</v>
      </c>
      <c r="AG25" s="31">
        <f t="shared" si="11"/>
        <v>16.666666666666668</v>
      </c>
    </row>
    <row r="26" spans="1:33" x14ac:dyDescent="0.35">
      <c r="A26" s="1" t="s">
        <v>79</v>
      </c>
      <c r="B26" s="1" t="s">
        <v>37</v>
      </c>
      <c r="C26" s="1" t="s">
        <v>80</v>
      </c>
      <c r="D26" s="4">
        <f>+VLOOKUP(A26,'[2]Categoría municipios 2023'!$B$2:$D$1103,3,0)</f>
        <v>6</v>
      </c>
      <c r="E26" s="1" t="str">
        <f>+VLOOKUP(A26,'[3]Nuevo IDF'!$B$5:$H$1106,7,0)</f>
        <v>G2</v>
      </c>
      <c r="F26" s="1"/>
      <c r="G26" s="10">
        <f>+VLOOKUP(A26,'[4]Informe viabilidad 2022'!$A$4:$G$1105,7,0)</f>
        <v>5300.1841398900006</v>
      </c>
      <c r="H26" s="10">
        <f>+VLOOKUP(A26,'[4]Informe viabilidad 2022'!$A$4:$G$1105,6,0)</f>
        <v>8740.47953882</v>
      </c>
      <c r="I26" s="10" t="str">
        <f>+IFERROR(VLOOKUP($A26,#REF!,MATCH('Cálculo antigua metodología'!I$4,#REF!,0),0),"")</f>
        <v/>
      </c>
      <c r="J26" s="10" t="str">
        <f>+IFERROR(VLOOKUP($A26,#REF!,MATCH('Cálculo antigua metodología'!J$4,#REF!,0),0),"")</f>
        <v/>
      </c>
      <c r="K26" s="10" t="str">
        <f>+IFERROR(VLOOKUP($A26,#REF!,MATCH('Cálculo antigua metodología'!K$4,#REF!,0),0),"")</f>
        <v/>
      </c>
      <c r="L26" s="10" t="str">
        <f>+IFERROR(VLOOKUP($A26,#REF!,MATCH('Cálculo antigua metodología'!L$4,#REF!,0),0),"")</f>
        <v/>
      </c>
      <c r="M26" s="10" t="str">
        <f>+IFERROR(VLOOKUP($A26,#REF!,MATCH('Cálculo antigua metodología'!M$4,#REF!,0),0),"")</f>
        <v/>
      </c>
      <c r="N26" s="10" t="str">
        <f>+IFERROR(VLOOKUP($A26,#REF!,MATCH('Cálculo antigua metodología'!N$4,#REF!,0),0),"")</f>
        <v/>
      </c>
      <c r="O26" s="10" t="str">
        <f>+IFERROR(VLOOKUP($A26,#REF!,MATCH('Cálculo antigua metodología'!O$4,#REF!,0),0),"")</f>
        <v/>
      </c>
      <c r="P26" s="10" t="str">
        <f>+IFERROR(VLOOKUP($A26,#REF!,MATCH('Cálculo antigua metodología'!P$4,#REF!,0),0),"")</f>
        <v/>
      </c>
      <c r="Q26" s="10" t="str">
        <f>+IFERROR(VLOOKUP($A26,#REF!,MATCH('Cálculo antigua metodología'!Q$4,#REF!,0),0),"")</f>
        <v/>
      </c>
      <c r="R26" s="10" t="str">
        <f>+IFERROR(VLOOKUP($A26,#REF!,MATCH('Cálculo antigua metodología'!R$4,#REF!,0),0),"")</f>
        <v/>
      </c>
      <c r="S26" s="10" t="str">
        <f>+IFERROR(VLOOKUP($A26,#REF!,MATCH('Cálculo antigua metodología'!S$4,#REF!,0),0),"")</f>
        <v/>
      </c>
      <c r="T26" s="10">
        <f>+VLOOKUP(A26,'[5]Cálculo SGP'!$N$3:$P$1136,3,0)</f>
        <v>1513334324</v>
      </c>
      <c r="U26" s="10">
        <f>+VLOOKUP(A26,'[5]Cálculo SGP'!$N$3:$X$1137,11,0)</f>
        <v>1154724133</v>
      </c>
      <c r="V26" s="11">
        <f t="shared" si="0"/>
        <v>60.6395120124673</v>
      </c>
      <c r="W26" s="11">
        <f t="shared" si="7"/>
        <v>100</v>
      </c>
      <c r="X26" s="11">
        <f t="shared" si="1"/>
        <v>80</v>
      </c>
      <c r="Y26" s="11">
        <f t="shared" si="2"/>
        <v>100</v>
      </c>
      <c r="Z26" s="11">
        <f t="shared" si="8"/>
        <v>0</v>
      </c>
      <c r="AA26" s="11">
        <f t="shared" si="3"/>
        <v>100</v>
      </c>
      <c r="AB26" s="11">
        <f t="shared" si="9"/>
        <v>0</v>
      </c>
      <c r="AC26" s="11">
        <f t="shared" si="4"/>
        <v>0</v>
      </c>
      <c r="AD26" s="11">
        <f t="shared" si="5"/>
        <v>0</v>
      </c>
      <c r="AE26" s="11">
        <f t="shared" si="6"/>
        <v>0</v>
      </c>
      <c r="AF26" s="12">
        <f t="shared" si="10"/>
        <v>0</v>
      </c>
      <c r="AG26" s="31">
        <f t="shared" si="11"/>
        <v>16.666666666666668</v>
      </c>
    </row>
    <row r="27" spans="1:33" x14ac:dyDescent="0.35">
      <c r="A27" s="1" t="s">
        <v>81</v>
      </c>
      <c r="B27" s="1" t="s">
        <v>37</v>
      </c>
      <c r="C27" s="1" t="s">
        <v>82</v>
      </c>
      <c r="D27" s="4">
        <f>+VLOOKUP(A27,'[2]Categoría municipios 2023'!$B$2:$D$1103,3,0)</f>
        <v>6</v>
      </c>
      <c r="E27" s="1" t="str">
        <f>+VLOOKUP(A27,'[3]Nuevo IDF'!$B$5:$H$1106,7,0)</f>
        <v>G1</v>
      </c>
      <c r="F27" s="1"/>
      <c r="G27" s="10">
        <f>+VLOOKUP(A27,'[4]Informe viabilidad 2022'!$A$4:$G$1105,7,0)</f>
        <v>5529.4531206499996</v>
      </c>
      <c r="H27" s="10">
        <f>+VLOOKUP(A27,'[4]Informe viabilidad 2022'!$A$4:$G$1105,6,0)</f>
        <v>11253.93503431</v>
      </c>
      <c r="I27" s="10" t="str">
        <f>+IFERROR(VLOOKUP($A27,#REF!,MATCH('Cálculo antigua metodología'!I$4,#REF!,0),0),"")</f>
        <v/>
      </c>
      <c r="J27" s="10" t="str">
        <f>+IFERROR(VLOOKUP($A27,#REF!,MATCH('Cálculo antigua metodología'!J$4,#REF!,0),0),"")</f>
        <v/>
      </c>
      <c r="K27" s="10" t="str">
        <f>+IFERROR(VLOOKUP($A27,#REF!,MATCH('Cálculo antigua metodología'!K$4,#REF!,0),0),"")</f>
        <v/>
      </c>
      <c r="L27" s="10" t="str">
        <f>+IFERROR(VLOOKUP($A27,#REF!,MATCH('Cálculo antigua metodología'!L$4,#REF!,0),0),"")</f>
        <v/>
      </c>
      <c r="M27" s="10" t="str">
        <f>+IFERROR(VLOOKUP($A27,#REF!,MATCH('Cálculo antigua metodología'!M$4,#REF!,0),0),"")</f>
        <v/>
      </c>
      <c r="N27" s="10" t="str">
        <f>+IFERROR(VLOOKUP($A27,#REF!,MATCH('Cálculo antigua metodología'!N$4,#REF!,0),0),"")</f>
        <v/>
      </c>
      <c r="O27" s="10" t="str">
        <f>+IFERROR(VLOOKUP($A27,#REF!,MATCH('Cálculo antigua metodología'!O$4,#REF!,0),0),"")</f>
        <v/>
      </c>
      <c r="P27" s="10" t="str">
        <f>+IFERROR(VLOOKUP($A27,#REF!,MATCH('Cálculo antigua metodología'!P$4,#REF!,0),0),"")</f>
        <v/>
      </c>
      <c r="Q27" s="10" t="str">
        <f>+IFERROR(VLOOKUP($A27,#REF!,MATCH('Cálculo antigua metodología'!Q$4,#REF!,0),0),"")</f>
        <v/>
      </c>
      <c r="R27" s="10" t="str">
        <f>+IFERROR(VLOOKUP($A27,#REF!,MATCH('Cálculo antigua metodología'!R$4,#REF!,0),0),"")</f>
        <v/>
      </c>
      <c r="S27" s="10" t="str">
        <f>+IFERROR(VLOOKUP($A27,#REF!,MATCH('Cálculo antigua metodología'!S$4,#REF!,0),0),"")</f>
        <v/>
      </c>
      <c r="T27" s="10">
        <f>+VLOOKUP(A27,'[5]Cálculo SGP'!$N$3:$P$1136,3,0)</f>
        <v>972313718</v>
      </c>
      <c r="U27" s="10">
        <f>+VLOOKUP(A27,'[5]Cálculo SGP'!$N$3:$X$1137,11,0)</f>
        <v>2126930162</v>
      </c>
      <c r="V27" s="11">
        <f t="shared" si="0"/>
        <v>49.133508446532645</v>
      </c>
      <c r="W27" s="11">
        <f t="shared" si="7"/>
        <v>100</v>
      </c>
      <c r="X27" s="11">
        <f t="shared" si="1"/>
        <v>80</v>
      </c>
      <c r="Y27" s="11">
        <f t="shared" si="2"/>
        <v>100</v>
      </c>
      <c r="Z27" s="11">
        <f t="shared" si="8"/>
        <v>0</v>
      </c>
      <c r="AA27" s="11">
        <f t="shared" si="3"/>
        <v>100</v>
      </c>
      <c r="AB27" s="11">
        <f t="shared" si="9"/>
        <v>0</v>
      </c>
      <c r="AC27" s="11">
        <f t="shared" si="4"/>
        <v>0</v>
      </c>
      <c r="AD27" s="11">
        <f t="shared" si="5"/>
        <v>0</v>
      </c>
      <c r="AE27" s="11">
        <f t="shared" si="6"/>
        <v>0</v>
      </c>
      <c r="AF27" s="12">
        <f t="shared" si="10"/>
        <v>0</v>
      </c>
      <c r="AG27" s="31">
        <f t="shared" si="11"/>
        <v>16.666666666666668</v>
      </c>
    </row>
    <row r="28" spans="1:33" x14ac:dyDescent="0.35">
      <c r="A28" s="1" t="s">
        <v>83</v>
      </c>
      <c r="B28" s="1" t="s">
        <v>37</v>
      </c>
      <c r="C28" s="1" t="s">
        <v>84</v>
      </c>
      <c r="D28" s="4">
        <f>+VLOOKUP(A28,'[2]Categoría municipios 2023'!$B$2:$D$1103,3,0)</f>
        <v>6</v>
      </c>
      <c r="E28" s="1" t="str">
        <f>+VLOOKUP(A28,'[3]Nuevo IDF'!$B$5:$H$1106,7,0)</f>
        <v>G4</v>
      </c>
      <c r="F28" s="1"/>
      <c r="G28" s="10">
        <f>+VLOOKUP(A28,'[4]Informe viabilidad 2022'!$A$4:$G$1105,7,0)</f>
        <v>3049.9427496999997</v>
      </c>
      <c r="H28" s="10">
        <f>+VLOOKUP(A28,'[4]Informe viabilidad 2022'!$A$4:$G$1105,6,0)</f>
        <v>8281.7222230000007</v>
      </c>
      <c r="I28" s="10" t="str">
        <f>+IFERROR(VLOOKUP($A28,#REF!,MATCH('Cálculo antigua metodología'!I$4,#REF!,0),0),"")</f>
        <v/>
      </c>
      <c r="J28" s="10" t="str">
        <f>+IFERROR(VLOOKUP($A28,#REF!,MATCH('Cálculo antigua metodología'!J$4,#REF!,0),0),"")</f>
        <v/>
      </c>
      <c r="K28" s="10" t="str">
        <f>+IFERROR(VLOOKUP($A28,#REF!,MATCH('Cálculo antigua metodología'!K$4,#REF!,0),0),"")</f>
        <v/>
      </c>
      <c r="L28" s="10" t="str">
        <f>+IFERROR(VLOOKUP($A28,#REF!,MATCH('Cálculo antigua metodología'!L$4,#REF!,0),0),"")</f>
        <v/>
      </c>
      <c r="M28" s="10" t="str">
        <f>+IFERROR(VLOOKUP($A28,#REF!,MATCH('Cálculo antigua metodología'!M$4,#REF!,0),0),"")</f>
        <v/>
      </c>
      <c r="N28" s="10" t="str">
        <f>+IFERROR(VLOOKUP($A28,#REF!,MATCH('Cálculo antigua metodología'!N$4,#REF!,0),0),"")</f>
        <v/>
      </c>
      <c r="O28" s="10" t="str">
        <f>+IFERROR(VLOOKUP($A28,#REF!,MATCH('Cálculo antigua metodología'!O$4,#REF!,0),0),"")</f>
        <v/>
      </c>
      <c r="P28" s="10" t="str">
        <f>+IFERROR(VLOOKUP($A28,#REF!,MATCH('Cálculo antigua metodología'!P$4,#REF!,0),0),"")</f>
        <v/>
      </c>
      <c r="Q28" s="10" t="str">
        <f>+IFERROR(VLOOKUP($A28,#REF!,MATCH('Cálculo antigua metodología'!Q$4,#REF!,0),0),"")</f>
        <v/>
      </c>
      <c r="R28" s="10" t="str">
        <f>+IFERROR(VLOOKUP($A28,#REF!,MATCH('Cálculo antigua metodología'!R$4,#REF!,0),0),"")</f>
        <v/>
      </c>
      <c r="S28" s="10" t="str">
        <f>+IFERROR(VLOOKUP($A28,#REF!,MATCH('Cálculo antigua metodología'!S$4,#REF!,0),0),"")</f>
        <v/>
      </c>
      <c r="T28" s="10">
        <f>+VLOOKUP(A28,'[5]Cálculo SGP'!$N$3:$P$1136,3,0)</f>
        <v>1041788852</v>
      </c>
      <c r="U28" s="10">
        <f>+VLOOKUP(A28,'[5]Cálculo SGP'!$N$3:$X$1137,11,0)</f>
        <v>2930756248</v>
      </c>
      <c r="V28" s="11">
        <f t="shared" si="0"/>
        <v>36.827397340491544</v>
      </c>
      <c r="W28" s="11">
        <f t="shared" si="7"/>
        <v>100</v>
      </c>
      <c r="X28" s="11">
        <f t="shared" si="1"/>
        <v>80</v>
      </c>
      <c r="Y28" s="11">
        <f t="shared" si="2"/>
        <v>100</v>
      </c>
      <c r="Z28" s="11">
        <f t="shared" si="8"/>
        <v>0</v>
      </c>
      <c r="AA28" s="11">
        <f t="shared" si="3"/>
        <v>100</v>
      </c>
      <c r="AB28" s="11">
        <f t="shared" si="9"/>
        <v>0</v>
      </c>
      <c r="AC28" s="11">
        <f t="shared" si="4"/>
        <v>0</v>
      </c>
      <c r="AD28" s="11">
        <f t="shared" si="5"/>
        <v>0</v>
      </c>
      <c r="AE28" s="11">
        <f t="shared" si="6"/>
        <v>0</v>
      </c>
      <c r="AF28" s="12">
        <f t="shared" si="10"/>
        <v>0</v>
      </c>
      <c r="AG28" s="31">
        <f t="shared" si="11"/>
        <v>16.666666666666668</v>
      </c>
    </row>
    <row r="29" spans="1:33" x14ac:dyDescent="0.35">
      <c r="A29" s="1" t="s">
        <v>85</v>
      </c>
      <c r="B29" s="1" t="s">
        <v>37</v>
      </c>
      <c r="C29" s="1" t="s">
        <v>86</v>
      </c>
      <c r="D29" s="4">
        <f>+VLOOKUP(A29,'[2]Categoría municipios 2023'!$B$2:$D$1103,3,0)</f>
        <v>6</v>
      </c>
      <c r="E29" s="1" t="str">
        <f>+VLOOKUP(A29,'[3]Nuevo IDF'!$B$5:$H$1106,7,0)</f>
        <v>G4</v>
      </c>
      <c r="F29" s="1"/>
      <c r="G29" s="10">
        <f>+VLOOKUP(A29,'[4]Informe viabilidad 2022'!$A$4:$G$1105,7,0)</f>
        <v>4615.5237569999999</v>
      </c>
      <c r="H29" s="10">
        <f>+VLOOKUP(A29,'[4]Informe viabilidad 2022'!$A$4:$G$1105,6,0)</f>
        <v>6195.8773933599996</v>
      </c>
      <c r="I29" s="10" t="str">
        <f>+IFERROR(VLOOKUP($A29,#REF!,MATCH('Cálculo antigua metodología'!I$4,#REF!,0),0),"")</f>
        <v/>
      </c>
      <c r="J29" s="10" t="str">
        <f>+IFERROR(VLOOKUP($A29,#REF!,MATCH('Cálculo antigua metodología'!J$4,#REF!,0),0),"")</f>
        <v/>
      </c>
      <c r="K29" s="10" t="str">
        <f>+IFERROR(VLOOKUP($A29,#REF!,MATCH('Cálculo antigua metodología'!K$4,#REF!,0),0),"")</f>
        <v/>
      </c>
      <c r="L29" s="10" t="str">
        <f>+IFERROR(VLOOKUP($A29,#REF!,MATCH('Cálculo antigua metodología'!L$4,#REF!,0),0),"")</f>
        <v/>
      </c>
      <c r="M29" s="10" t="str">
        <f>+IFERROR(VLOOKUP($A29,#REF!,MATCH('Cálculo antigua metodología'!M$4,#REF!,0),0),"")</f>
        <v/>
      </c>
      <c r="N29" s="10" t="str">
        <f>+IFERROR(VLOOKUP($A29,#REF!,MATCH('Cálculo antigua metodología'!N$4,#REF!,0),0),"")</f>
        <v/>
      </c>
      <c r="O29" s="10" t="str">
        <f>+IFERROR(VLOOKUP($A29,#REF!,MATCH('Cálculo antigua metodología'!O$4,#REF!,0),0),"")</f>
        <v/>
      </c>
      <c r="P29" s="10" t="str">
        <f>+IFERROR(VLOOKUP($A29,#REF!,MATCH('Cálculo antigua metodología'!P$4,#REF!,0),0),"")</f>
        <v/>
      </c>
      <c r="Q29" s="10" t="str">
        <f>+IFERROR(VLOOKUP($A29,#REF!,MATCH('Cálculo antigua metodología'!Q$4,#REF!,0),0),"")</f>
        <v/>
      </c>
      <c r="R29" s="10" t="str">
        <f>+IFERROR(VLOOKUP($A29,#REF!,MATCH('Cálculo antigua metodología'!R$4,#REF!,0),0),"")</f>
        <v/>
      </c>
      <c r="S29" s="10" t="str">
        <f>+IFERROR(VLOOKUP($A29,#REF!,MATCH('Cálculo antigua metodología'!S$4,#REF!,0),0),"")</f>
        <v/>
      </c>
      <c r="T29" s="10">
        <f>+VLOOKUP(A29,'[5]Cálculo SGP'!$N$3:$P$1136,3,0)</f>
        <v>2895488724</v>
      </c>
      <c r="U29" s="10">
        <f>+VLOOKUP(A29,'[5]Cálculo SGP'!$N$3:$X$1137,11,0)</f>
        <v>2267200179</v>
      </c>
      <c r="V29" s="11">
        <f t="shared" si="0"/>
        <v>74.493464992486238</v>
      </c>
      <c r="W29" s="11">
        <f t="shared" si="7"/>
        <v>100</v>
      </c>
      <c r="X29" s="11">
        <f t="shared" si="1"/>
        <v>80</v>
      </c>
      <c r="Y29" s="11">
        <f t="shared" si="2"/>
        <v>100</v>
      </c>
      <c r="Z29" s="11">
        <f t="shared" si="8"/>
        <v>0</v>
      </c>
      <c r="AA29" s="11">
        <f t="shared" si="3"/>
        <v>100</v>
      </c>
      <c r="AB29" s="11">
        <f t="shared" si="9"/>
        <v>0</v>
      </c>
      <c r="AC29" s="11">
        <f t="shared" si="4"/>
        <v>0</v>
      </c>
      <c r="AD29" s="11">
        <f t="shared" si="5"/>
        <v>0</v>
      </c>
      <c r="AE29" s="11">
        <f t="shared" si="6"/>
        <v>0</v>
      </c>
      <c r="AF29" s="12">
        <f t="shared" si="10"/>
        <v>0</v>
      </c>
      <c r="AG29" s="31">
        <f t="shared" si="11"/>
        <v>16.666666666666668</v>
      </c>
    </row>
    <row r="30" spans="1:33" x14ac:dyDescent="0.35">
      <c r="A30" s="1" t="s">
        <v>87</v>
      </c>
      <c r="B30" s="1" t="s">
        <v>37</v>
      </c>
      <c r="C30" s="1" t="s">
        <v>88</v>
      </c>
      <c r="D30" s="4">
        <f>+VLOOKUP(A30,'[2]Categoría municipios 2023'!$B$2:$D$1103,3,0)</f>
        <v>6</v>
      </c>
      <c r="E30" s="1" t="str">
        <f>+VLOOKUP(A30,'[3]Nuevo IDF'!$B$5:$H$1106,7,0)</f>
        <v>G4</v>
      </c>
      <c r="F30" s="1"/>
      <c r="G30" s="10">
        <f>+VLOOKUP(A30,'[4]Informe viabilidad 2022'!$A$4:$G$1105,7,0)</f>
        <v>2175.4517035100002</v>
      </c>
      <c r="H30" s="10">
        <f>+VLOOKUP(A30,'[4]Informe viabilidad 2022'!$A$4:$G$1105,6,0)</f>
        <v>2721.31739543</v>
      </c>
      <c r="I30" s="10" t="str">
        <f>+IFERROR(VLOOKUP($A30,#REF!,MATCH('Cálculo antigua metodología'!I$4,#REF!,0),0),"")</f>
        <v/>
      </c>
      <c r="J30" s="10" t="str">
        <f>+IFERROR(VLOOKUP($A30,#REF!,MATCH('Cálculo antigua metodología'!J$4,#REF!,0),0),"")</f>
        <v/>
      </c>
      <c r="K30" s="10" t="str">
        <f>+IFERROR(VLOOKUP($A30,#REF!,MATCH('Cálculo antigua metodología'!K$4,#REF!,0),0),"")</f>
        <v/>
      </c>
      <c r="L30" s="10" t="str">
        <f>+IFERROR(VLOOKUP($A30,#REF!,MATCH('Cálculo antigua metodología'!L$4,#REF!,0),0),"")</f>
        <v/>
      </c>
      <c r="M30" s="10" t="str">
        <f>+IFERROR(VLOOKUP($A30,#REF!,MATCH('Cálculo antigua metodología'!M$4,#REF!,0),0),"")</f>
        <v/>
      </c>
      <c r="N30" s="10" t="str">
        <f>+IFERROR(VLOOKUP($A30,#REF!,MATCH('Cálculo antigua metodología'!N$4,#REF!,0),0),"")</f>
        <v/>
      </c>
      <c r="O30" s="10" t="str">
        <f>+IFERROR(VLOOKUP($A30,#REF!,MATCH('Cálculo antigua metodología'!O$4,#REF!,0),0),"")</f>
        <v/>
      </c>
      <c r="P30" s="10" t="str">
        <f>+IFERROR(VLOOKUP($A30,#REF!,MATCH('Cálculo antigua metodología'!P$4,#REF!,0),0),"")</f>
        <v/>
      </c>
      <c r="Q30" s="10" t="str">
        <f>+IFERROR(VLOOKUP($A30,#REF!,MATCH('Cálculo antigua metodología'!Q$4,#REF!,0),0),"")</f>
        <v/>
      </c>
      <c r="R30" s="10" t="str">
        <f>+IFERROR(VLOOKUP($A30,#REF!,MATCH('Cálculo antigua metodología'!R$4,#REF!,0),0),"")</f>
        <v/>
      </c>
      <c r="S30" s="10" t="str">
        <f>+IFERROR(VLOOKUP($A30,#REF!,MATCH('Cálculo antigua metodología'!S$4,#REF!,0),0),"")</f>
        <v/>
      </c>
      <c r="T30" s="10">
        <f>+VLOOKUP(A30,'[5]Cálculo SGP'!$N$3:$P$1136,3,0)</f>
        <v>874099505</v>
      </c>
      <c r="U30" s="10">
        <f>+VLOOKUP(A30,'[5]Cálculo SGP'!$N$3:$X$1137,11,0)</f>
        <v>2033722617</v>
      </c>
      <c r="V30" s="11">
        <f t="shared" si="0"/>
        <v>79.941123632374143</v>
      </c>
      <c r="W30" s="11">
        <f t="shared" si="7"/>
        <v>100</v>
      </c>
      <c r="X30" s="11">
        <f t="shared" si="1"/>
        <v>80</v>
      </c>
      <c r="Y30" s="11">
        <f t="shared" si="2"/>
        <v>100</v>
      </c>
      <c r="Z30" s="11">
        <f t="shared" si="8"/>
        <v>0</v>
      </c>
      <c r="AA30" s="11">
        <f t="shared" si="3"/>
        <v>100</v>
      </c>
      <c r="AB30" s="11">
        <f t="shared" si="9"/>
        <v>0</v>
      </c>
      <c r="AC30" s="11">
        <f t="shared" si="4"/>
        <v>0</v>
      </c>
      <c r="AD30" s="11">
        <f t="shared" si="5"/>
        <v>0</v>
      </c>
      <c r="AE30" s="11">
        <f t="shared" si="6"/>
        <v>0</v>
      </c>
      <c r="AF30" s="12">
        <f t="shared" si="10"/>
        <v>0</v>
      </c>
      <c r="AG30" s="31">
        <f t="shared" si="11"/>
        <v>16.666666666666668</v>
      </c>
    </row>
    <row r="31" spans="1:33" x14ac:dyDescent="0.35">
      <c r="A31" s="1" t="s">
        <v>89</v>
      </c>
      <c r="B31" s="1" t="s">
        <v>37</v>
      </c>
      <c r="C31" s="1" t="s">
        <v>90</v>
      </c>
      <c r="D31" s="4">
        <f>+VLOOKUP(A31,'[2]Categoría municipios 2023'!$B$2:$D$1103,3,0)</f>
        <v>3</v>
      </c>
      <c r="E31" s="1" t="str">
        <f>+VLOOKUP(A31,'[3]Nuevo IDF'!$B$5:$H$1106,7,0)</f>
        <v>G1</v>
      </c>
      <c r="F31" s="1"/>
      <c r="G31" s="10">
        <f>+VLOOKUP(A31,'[4]Informe viabilidad 2022'!$A$4:$G$1105,7,0)</f>
        <v>14274.200295000001</v>
      </c>
      <c r="H31" s="10">
        <f>+VLOOKUP(A31,'[4]Informe viabilidad 2022'!$A$4:$G$1105,6,0)</f>
        <v>33379.780964999998</v>
      </c>
      <c r="I31" s="10" t="str">
        <f>+IFERROR(VLOOKUP($A31,#REF!,MATCH('Cálculo antigua metodología'!I$4,#REF!,0),0),"")</f>
        <v/>
      </c>
      <c r="J31" s="10" t="str">
        <f>+IFERROR(VLOOKUP($A31,#REF!,MATCH('Cálculo antigua metodología'!J$4,#REF!,0),0),"")</f>
        <v/>
      </c>
      <c r="K31" s="10" t="str">
        <f>+IFERROR(VLOOKUP($A31,#REF!,MATCH('Cálculo antigua metodología'!K$4,#REF!,0),0),"")</f>
        <v/>
      </c>
      <c r="L31" s="10" t="str">
        <f>+IFERROR(VLOOKUP($A31,#REF!,MATCH('Cálculo antigua metodología'!L$4,#REF!,0),0),"")</f>
        <v/>
      </c>
      <c r="M31" s="10" t="str">
        <f>+IFERROR(VLOOKUP($A31,#REF!,MATCH('Cálculo antigua metodología'!M$4,#REF!,0),0),"")</f>
        <v/>
      </c>
      <c r="N31" s="10" t="str">
        <f>+IFERROR(VLOOKUP($A31,#REF!,MATCH('Cálculo antigua metodología'!N$4,#REF!,0),0),"")</f>
        <v/>
      </c>
      <c r="O31" s="10" t="str">
        <f>+IFERROR(VLOOKUP($A31,#REF!,MATCH('Cálculo antigua metodología'!O$4,#REF!,0),0),"")</f>
        <v/>
      </c>
      <c r="P31" s="10" t="str">
        <f>+IFERROR(VLOOKUP($A31,#REF!,MATCH('Cálculo antigua metodología'!P$4,#REF!,0),0),"")</f>
        <v/>
      </c>
      <c r="Q31" s="10" t="str">
        <f>+IFERROR(VLOOKUP($A31,#REF!,MATCH('Cálculo antigua metodología'!Q$4,#REF!,0),0),"")</f>
        <v/>
      </c>
      <c r="R31" s="10" t="str">
        <f>+IFERROR(VLOOKUP($A31,#REF!,MATCH('Cálculo antigua metodología'!R$4,#REF!,0),0),"")</f>
        <v/>
      </c>
      <c r="S31" s="10" t="str">
        <f>+IFERROR(VLOOKUP($A31,#REF!,MATCH('Cálculo antigua metodología'!S$4,#REF!,0),0),"")</f>
        <v/>
      </c>
      <c r="T31" s="10">
        <f>+VLOOKUP(A31,'[5]Cálculo SGP'!$N$3:$P$1136,3,0)</f>
        <v>2173660504</v>
      </c>
      <c r="U31" s="10">
        <f>+VLOOKUP(A31,'[5]Cálculo SGP'!$N$3:$X$1137,11,0)</f>
        <v>3439437496</v>
      </c>
      <c r="V31" s="11">
        <f t="shared" si="0"/>
        <v>42.763013663771659</v>
      </c>
      <c r="W31" s="11">
        <f t="shared" si="7"/>
        <v>100</v>
      </c>
      <c r="X31" s="11">
        <f t="shared" si="1"/>
        <v>70</v>
      </c>
      <c r="Y31" s="11">
        <f t="shared" si="2"/>
        <v>100</v>
      </c>
      <c r="Z31" s="11">
        <f t="shared" si="8"/>
        <v>0</v>
      </c>
      <c r="AA31" s="11">
        <f t="shared" si="3"/>
        <v>100</v>
      </c>
      <c r="AB31" s="11">
        <f t="shared" si="9"/>
        <v>0</v>
      </c>
      <c r="AC31" s="11">
        <f t="shared" si="4"/>
        <v>0</v>
      </c>
      <c r="AD31" s="11">
        <f t="shared" si="5"/>
        <v>0</v>
      </c>
      <c r="AE31" s="11">
        <f t="shared" si="6"/>
        <v>0</v>
      </c>
      <c r="AF31" s="12">
        <f t="shared" si="10"/>
        <v>0</v>
      </c>
      <c r="AG31" s="31">
        <f t="shared" si="11"/>
        <v>16.666666666666668</v>
      </c>
    </row>
    <row r="32" spans="1:33" x14ac:dyDescent="0.35">
      <c r="A32" s="1" t="s">
        <v>91</v>
      </c>
      <c r="B32" s="1" t="s">
        <v>37</v>
      </c>
      <c r="C32" s="1" t="s">
        <v>92</v>
      </c>
      <c r="D32" s="4">
        <f>+VLOOKUP(A32,'[2]Categoría municipios 2023'!$B$2:$D$1103,3,0)</f>
        <v>6</v>
      </c>
      <c r="E32" s="1" t="str">
        <f>+VLOOKUP(A32,'[3]Nuevo IDF'!$B$5:$H$1106,7,0)</f>
        <v>G4</v>
      </c>
      <c r="F32" s="1"/>
      <c r="G32" s="10">
        <f>+VLOOKUP(A32,'[4]Informe viabilidad 2022'!$A$4:$G$1105,7,0)</f>
        <v>2264.9111629699996</v>
      </c>
      <c r="H32" s="10">
        <f>+VLOOKUP(A32,'[4]Informe viabilidad 2022'!$A$4:$G$1105,6,0)</f>
        <v>2935.88111527</v>
      </c>
      <c r="I32" s="10" t="str">
        <f>+IFERROR(VLOOKUP($A32,#REF!,MATCH('Cálculo antigua metodología'!I$4,#REF!,0),0),"")</f>
        <v/>
      </c>
      <c r="J32" s="10" t="str">
        <f>+IFERROR(VLOOKUP($A32,#REF!,MATCH('Cálculo antigua metodología'!J$4,#REF!,0),0),"")</f>
        <v/>
      </c>
      <c r="K32" s="10" t="str">
        <f>+IFERROR(VLOOKUP($A32,#REF!,MATCH('Cálculo antigua metodología'!K$4,#REF!,0),0),"")</f>
        <v/>
      </c>
      <c r="L32" s="10" t="str">
        <f>+IFERROR(VLOOKUP($A32,#REF!,MATCH('Cálculo antigua metodología'!L$4,#REF!,0),0),"")</f>
        <v/>
      </c>
      <c r="M32" s="10" t="str">
        <f>+IFERROR(VLOOKUP($A32,#REF!,MATCH('Cálculo antigua metodología'!M$4,#REF!,0),0),"")</f>
        <v/>
      </c>
      <c r="N32" s="10" t="str">
        <f>+IFERROR(VLOOKUP($A32,#REF!,MATCH('Cálculo antigua metodología'!N$4,#REF!,0),0),"")</f>
        <v/>
      </c>
      <c r="O32" s="10" t="str">
        <f>+IFERROR(VLOOKUP($A32,#REF!,MATCH('Cálculo antigua metodología'!O$4,#REF!,0),0),"")</f>
        <v/>
      </c>
      <c r="P32" s="10" t="str">
        <f>+IFERROR(VLOOKUP($A32,#REF!,MATCH('Cálculo antigua metodología'!P$4,#REF!,0),0),"")</f>
        <v/>
      </c>
      <c r="Q32" s="10" t="str">
        <f>+IFERROR(VLOOKUP($A32,#REF!,MATCH('Cálculo antigua metodología'!Q$4,#REF!,0),0),"")</f>
        <v/>
      </c>
      <c r="R32" s="10" t="str">
        <f>+IFERROR(VLOOKUP($A32,#REF!,MATCH('Cálculo antigua metodología'!R$4,#REF!,0),0),"")</f>
        <v/>
      </c>
      <c r="S32" s="10" t="str">
        <f>+IFERROR(VLOOKUP($A32,#REF!,MATCH('Cálculo antigua metodología'!S$4,#REF!,0),0),"")</f>
        <v/>
      </c>
      <c r="T32" s="10">
        <f>+VLOOKUP(A32,'[5]Cálculo SGP'!$N$3:$P$1136,3,0)</f>
        <v>1175334533</v>
      </c>
      <c r="U32" s="10">
        <f>+VLOOKUP(A32,'[5]Cálculo SGP'!$N$3:$X$1137,11,0)</f>
        <v>2251259976</v>
      </c>
      <c r="V32" s="11">
        <f t="shared" si="0"/>
        <v>77.145874578838516</v>
      </c>
      <c r="W32" s="11">
        <f t="shared" si="7"/>
        <v>100</v>
      </c>
      <c r="X32" s="11">
        <f t="shared" si="1"/>
        <v>80</v>
      </c>
      <c r="Y32" s="11">
        <f t="shared" si="2"/>
        <v>100</v>
      </c>
      <c r="Z32" s="11">
        <f t="shared" si="8"/>
        <v>0</v>
      </c>
      <c r="AA32" s="11">
        <f t="shared" si="3"/>
        <v>100</v>
      </c>
      <c r="AB32" s="11">
        <f t="shared" si="9"/>
        <v>0</v>
      </c>
      <c r="AC32" s="11">
        <f t="shared" si="4"/>
        <v>0</v>
      </c>
      <c r="AD32" s="11">
        <f t="shared" si="5"/>
        <v>0</v>
      </c>
      <c r="AE32" s="11">
        <f t="shared" si="6"/>
        <v>0</v>
      </c>
      <c r="AF32" s="12">
        <f t="shared" si="10"/>
        <v>0</v>
      </c>
      <c r="AG32" s="31">
        <f t="shared" si="11"/>
        <v>16.666666666666668</v>
      </c>
    </row>
    <row r="33" spans="1:33" x14ac:dyDescent="0.35">
      <c r="A33" s="1" t="s">
        <v>93</v>
      </c>
      <c r="B33" s="1" t="s">
        <v>37</v>
      </c>
      <c r="C33" s="1" t="s">
        <v>94</v>
      </c>
      <c r="D33" s="4">
        <f>+VLOOKUP(A33,'[2]Categoría municipios 2023'!$B$2:$D$1103,3,0)</f>
        <v>6</v>
      </c>
      <c r="E33" s="1" t="str">
        <f>+VLOOKUP(A33,'[3]Nuevo IDF'!$B$5:$H$1106,7,0)</f>
        <v>G4</v>
      </c>
      <c r="F33" s="1"/>
      <c r="G33" s="10">
        <f>+VLOOKUP(A33,'[4]Informe viabilidad 2022'!$A$4:$G$1105,7,0)</f>
        <v>2978.2173019299998</v>
      </c>
      <c r="H33" s="10">
        <f>+VLOOKUP(A33,'[4]Informe viabilidad 2022'!$A$4:$G$1105,6,0)</f>
        <v>8987.5537197000012</v>
      </c>
      <c r="I33" s="10" t="str">
        <f>+IFERROR(VLOOKUP($A33,#REF!,MATCH('Cálculo antigua metodología'!I$4,#REF!,0),0),"")</f>
        <v/>
      </c>
      <c r="J33" s="10" t="str">
        <f>+IFERROR(VLOOKUP($A33,#REF!,MATCH('Cálculo antigua metodología'!J$4,#REF!,0),0),"")</f>
        <v/>
      </c>
      <c r="K33" s="10" t="str">
        <f>+IFERROR(VLOOKUP($A33,#REF!,MATCH('Cálculo antigua metodología'!K$4,#REF!,0),0),"")</f>
        <v/>
      </c>
      <c r="L33" s="10" t="str">
        <f>+IFERROR(VLOOKUP($A33,#REF!,MATCH('Cálculo antigua metodología'!L$4,#REF!,0),0),"")</f>
        <v/>
      </c>
      <c r="M33" s="10" t="str">
        <f>+IFERROR(VLOOKUP($A33,#REF!,MATCH('Cálculo antigua metodología'!M$4,#REF!,0),0),"")</f>
        <v/>
      </c>
      <c r="N33" s="10" t="str">
        <f>+IFERROR(VLOOKUP($A33,#REF!,MATCH('Cálculo antigua metodología'!N$4,#REF!,0),0),"")</f>
        <v/>
      </c>
      <c r="O33" s="10" t="str">
        <f>+IFERROR(VLOOKUP($A33,#REF!,MATCH('Cálculo antigua metodología'!O$4,#REF!,0),0),"")</f>
        <v/>
      </c>
      <c r="P33" s="10" t="str">
        <f>+IFERROR(VLOOKUP($A33,#REF!,MATCH('Cálculo antigua metodología'!P$4,#REF!,0),0),"")</f>
        <v/>
      </c>
      <c r="Q33" s="10" t="str">
        <f>+IFERROR(VLOOKUP($A33,#REF!,MATCH('Cálculo antigua metodología'!Q$4,#REF!,0),0),"")</f>
        <v/>
      </c>
      <c r="R33" s="10" t="str">
        <f>+IFERROR(VLOOKUP($A33,#REF!,MATCH('Cálculo antigua metodología'!R$4,#REF!,0),0),"")</f>
        <v/>
      </c>
      <c r="S33" s="10" t="str">
        <f>+IFERROR(VLOOKUP($A33,#REF!,MATCH('Cálculo antigua metodología'!S$4,#REF!,0),0),"")</f>
        <v/>
      </c>
      <c r="T33" s="10">
        <f>+VLOOKUP(A33,'[5]Cálculo SGP'!$N$3:$P$1136,3,0)</f>
        <v>1335879875</v>
      </c>
      <c r="U33" s="10">
        <f>+VLOOKUP(A33,'[5]Cálculo SGP'!$N$3:$X$1137,11,0)</f>
        <v>2847080957</v>
      </c>
      <c r="V33" s="11">
        <f t="shared" si="0"/>
        <v>33.137129354809694</v>
      </c>
      <c r="W33" s="11">
        <f t="shared" si="7"/>
        <v>100</v>
      </c>
      <c r="X33" s="11">
        <f t="shared" si="1"/>
        <v>80</v>
      </c>
      <c r="Y33" s="11">
        <f t="shared" si="2"/>
        <v>100</v>
      </c>
      <c r="Z33" s="11">
        <f t="shared" si="8"/>
        <v>0</v>
      </c>
      <c r="AA33" s="11">
        <f t="shared" si="3"/>
        <v>100</v>
      </c>
      <c r="AB33" s="11">
        <f t="shared" si="9"/>
        <v>0</v>
      </c>
      <c r="AC33" s="11">
        <f t="shared" si="4"/>
        <v>0</v>
      </c>
      <c r="AD33" s="11">
        <f t="shared" si="5"/>
        <v>0</v>
      </c>
      <c r="AE33" s="11">
        <f t="shared" si="6"/>
        <v>0</v>
      </c>
      <c r="AF33" s="12">
        <f t="shared" si="10"/>
        <v>0</v>
      </c>
      <c r="AG33" s="31">
        <f t="shared" si="11"/>
        <v>16.666666666666668</v>
      </c>
    </row>
    <row r="34" spans="1:33" x14ac:dyDescent="0.35">
      <c r="A34" s="1" t="s">
        <v>95</v>
      </c>
      <c r="B34" s="1" t="s">
        <v>37</v>
      </c>
      <c r="C34" s="1" t="s">
        <v>96</v>
      </c>
      <c r="D34" s="4">
        <f>+VLOOKUP(A34,'[2]Categoría municipios 2023'!$B$2:$D$1103,3,0)</f>
        <v>6</v>
      </c>
      <c r="E34" s="1" t="str">
        <f>+VLOOKUP(A34,'[3]Nuevo IDF'!$B$5:$H$1106,7,0)</f>
        <v>G3</v>
      </c>
      <c r="F34" s="1"/>
      <c r="G34" s="10">
        <f>+VLOOKUP(A34,'[4]Informe viabilidad 2022'!$A$4:$G$1105,7,0)</f>
        <v>1365.3486878399999</v>
      </c>
      <c r="H34" s="10">
        <f>+VLOOKUP(A34,'[4]Informe viabilidad 2022'!$A$4:$G$1105,6,0)</f>
        <v>1847.4046145100001</v>
      </c>
      <c r="I34" s="10" t="str">
        <f>+IFERROR(VLOOKUP($A34,#REF!,MATCH('Cálculo antigua metodología'!I$4,#REF!,0),0),"")</f>
        <v/>
      </c>
      <c r="J34" s="10" t="str">
        <f>+IFERROR(VLOOKUP($A34,#REF!,MATCH('Cálculo antigua metodología'!J$4,#REF!,0),0),"")</f>
        <v/>
      </c>
      <c r="K34" s="10" t="str">
        <f>+IFERROR(VLOOKUP($A34,#REF!,MATCH('Cálculo antigua metodología'!K$4,#REF!,0),0),"")</f>
        <v/>
      </c>
      <c r="L34" s="10" t="str">
        <f>+IFERROR(VLOOKUP($A34,#REF!,MATCH('Cálculo antigua metodología'!L$4,#REF!,0),0),"")</f>
        <v/>
      </c>
      <c r="M34" s="10" t="str">
        <f>+IFERROR(VLOOKUP($A34,#REF!,MATCH('Cálculo antigua metodología'!M$4,#REF!,0),0),"")</f>
        <v/>
      </c>
      <c r="N34" s="10" t="str">
        <f>+IFERROR(VLOOKUP($A34,#REF!,MATCH('Cálculo antigua metodología'!N$4,#REF!,0),0),"")</f>
        <v/>
      </c>
      <c r="O34" s="10" t="str">
        <f>+IFERROR(VLOOKUP($A34,#REF!,MATCH('Cálculo antigua metodología'!O$4,#REF!,0),0),"")</f>
        <v/>
      </c>
      <c r="P34" s="10" t="str">
        <f>+IFERROR(VLOOKUP($A34,#REF!,MATCH('Cálculo antigua metodología'!P$4,#REF!,0),0),"")</f>
        <v/>
      </c>
      <c r="Q34" s="10" t="str">
        <f>+IFERROR(VLOOKUP($A34,#REF!,MATCH('Cálculo antigua metodología'!Q$4,#REF!,0),0),"")</f>
        <v/>
      </c>
      <c r="R34" s="10" t="str">
        <f>+IFERROR(VLOOKUP($A34,#REF!,MATCH('Cálculo antigua metodología'!R$4,#REF!,0),0),"")</f>
        <v/>
      </c>
      <c r="S34" s="10" t="str">
        <f>+IFERROR(VLOOKUP($A34,#REF!,MATCH('Cálculo antigua metodología'!S$4,#REF!,0),0),"")</f>
        <v/>
      </c>
      <c r="T34" s="10">
        <f>+VLOOKUP(A34,'[5]Cálculo SGP'!$N$3:$P$1136,3,0)</f>
        <v>679154531</v>
      </c>
      <c r="U34" s="10">
        <f>+VLOOKUP(A34,'[5]Cálculo SGP'!$N$3:$X$1137,11,0)</f>
        <v>959557344</v>
      </c>
      <c r="V34" s="11">
        <f t="shared" si="0"/>
        <v>73.906315764082947</v>
      </c>
      <c r="W34" s="11">
        <f t="shared" si="7"/>
        <v>100</v>
      </c>
      <c r="X34" s="11">
        <f t="shared" si="1"/>
        <v>80</v>
      </c>
      <c r="Y34" s="11">
        <f t="shared" si="2"/>
        <v>100</v>
      </c>
      <c r="Z34" s="11">
        <f t="shared" si="8"/>
        <v>0</v>
      </c>
      <c r="AA34" s="11">
        <f t="shared" si="3"/>
        <v>100</v>
      </c>
      <c r="AB34" s="11">
        <f t="shared" si="9"/>
        <v>0</v>
      </c>
      <c r="AC34" s="11">
        <f t="shared" si="4"/>
        <v>0</v>
      </c>
      <c r="AD34" s="11">
        <f t="shared" si="5"/>
        <v>0</v>
      </c>
      <c r="AE34" s="11">
        <f t="shared" si="6"/>
        <v>0</v>
      </c>
      <c r="AF34" s="12">
        <f t="shared" si="10"/>
        <v>0</v>
      </c>
      <c r="AG34" s="31">
        <f t="shared" si="11"/>
        <v>16.666666666666668</v>
      </c>
    </row>
    <row r="35" spans="1:33" x14ac:dyDescent="0.35">
      <c r="A35" s="1" t="s">
        <v>97</v>
      </c>
      <c r="B35" s="1" t="s">
        <v>37</v>
      </c>
      <c r="C35" s="1" t="s">
        <v>98</v>
      </c>
      <c r="D35" s="4">
        <f>+VLOOKUP(A35,'[2]Categoría municipios 2023'!$B$2:$D$1103,3,0)</f>
        <v>6</v>
      </c>
      <c r="E35" s="1" t="str">
        <f>+VLOOKUP(A35,'[3]Nuevo IDF'!$B$5:$H$1106,7,0)</f>
        <v>G3</v>
      </c>
      <c r="F35" s="1"/>
      <c r="G35" s="10">
        <f>+VLOOKUP(A35,'[4]Informe viabilidad 2022'!$A$4:$G$1105,7,0)</f>
        <v>1261.03146322</v>
      </c>
      <c r="H35" s="10">
        <f>+VLOOKUP(A35,'[4]Informe viabilidad 2022'!$A$4:$G$1105,6,0)</f>
        <v>1790.4220242700001</v>
      </c>
      <c r="I35" s="10" t="str">
        <f>+IFERROR(VLOOKUP($A35,#REF!,MATCH('Cálculo antigua metodología'!I$4,#REF!,0),0),"")</f>
        <v/>
      </c>
      <c r="J35" s="10" t="str">
        <f>+IFERROR(VLOOKUP($A35,#REF!,MATCH('Cálculo antigua metodología'!J$4,#REF!,0),0),"")</f>
        <v/>
      </c>
      <c r="K35" s="10" t="str">
        <f>+IFERROR(VLOOKUP($A35,#REF!,MATCH('Cálculo antigua metodología'!K$4,#REF!,0),0),"")</f>
        <v/>
      </c>
      <c r="L35" s="10" t="str">
        <f>+IFERROR(VLOOKUP($A35,#REF!,MATCH('Cálculo antigua metodología'!L$4,#REF!,0),0),"")</f>
        <v/>
      </c>
      <c r="M35" s="10" t="str">
        <f>+IFERROR(VLOOKUP($A35,#REF!,MATCH('Cálculo antigua metodología'!M$4,#REF!,0),0),"")</f>
        <v/>
      </c>
      <c r="N35" s="10" t="str">
        <f>+IFERROR(VLOOKUP($A35,#REF!,MATCH('Cálculo antigua metodología'!N$4,#REF!,0),0),"")</f>
        <v/>
      </c>
      <c r="O35" s="10" t="str">
        <f>+IFERROR(VLOOKUP($A35,#REF!,MATCH('Cálculo antigua metodología'!O$4,#REF!,0),0),"")</f>
        <v/>
      </c>
      <c r="P35" s="10" t="str">
        <f>+IFERROR(VLOOKUP($A35,#REF!,MATCH('Cálculo antigua metodología'!P$4,#REF!,0),0),"")</f>
        <v/>
      </c>
      <c r="Q35" s="10" t="str">
        <f>+IFERROR(VLOOKUP($A35,#REF!,MATCH('Cálculo antigua metodología'!Q$4,#REF!,0),0),"")</f>
        <v/>
      </c>
      <c r="R35" s="10" t="str">
        <f>+IFERROR(VLOOKUP($A35,#REF!,MATCH('Cálculo antigua metodología'!R$4,#REF!,0),0),"")</f>
        <v/>
      </c>
      <c r="S35" s="10" t="str">
        <f>+IFERROR(VLOOKUP($A35,#REF!,MATCH('Cálculo antigua metodología'!S$4,#REF!,0),0),"")</f>
        <v/>
      </c>
      <c r="T35" s="10">
        <f>+VLOOKUP(A35,'[5]Cálculo SGP'!$N$3:$P$1136,3,0)</f>
        <v>503609377</v>
      </c>
      <c r="U35" s="10">
        <f>+VLOOKUP(A35,'[5]Cálculo SGP'!$N$3:$X$1137,11,0)</f>
        <v>764519263</v>
      </c>
      <c r="V35" s="11">
        <f t="shared" si="0"/>
        <v>70.432079483280148</v>
      </c>
      <c r="W35" s="11">
        <f t="shared" si="7"/>
        <v>100</v>
      </c>
      <c r="X35" s="11">
        <f t="shared" si="1"/>
        <v>80</v>
      </c>
      <c r="Y35" s="11">
        <f t="shared" si="2"/>
        <v>100</v>
      </c>
      <c r="Z35" s="11">
        <f t="shared" si="8"/>
        <v>0</v>
      </c>
      <c r="AA35" s="11">
        <f t="shared" si="3"/>
        <v>100</v>
      </c>
      <c r="AB35" s="11">
        <f t="shared" si="9"/>
        <v>0</v>
      </c>
      <c r="AC35" s="11">
        <f t="shared" si="4"/>
        <v>0</v>
      </c>
      <c r="AD35" s="11">
        <f t="shared" si="5"/>
        <v>0</v>
      </c>
      <c r="AE35" s="11">
        <f t="shared" si="6"/>
        <v>0</v>
      </c>
      <c r="AF35" s="12">
        <f t="shared" si="10"/>
        <v>0</v>
      </c>
      <c r="AG35" s="31">
        <f t="shared" si="11"/>
        <v>16.666666666666668</v>
      </c>
    </row>
    <row r="36" spans="1:33" x14ac:dyDescent="0.35">
      <c r="A36" s="1" t="s">
        <v>99</v>
      </c>
      <c r="B36" s="1" t="s">
        <v>37</v>
      </c>
      <c r="C36" s="1" t="s">
        <v>100</v>
      </c>
      <c r="D36" s="4">
        <f>+VLOOKUP(A36,'[2]Categoría municipios 2023'!$B$2:$D$1103,3,0)</f>
        <v>6</v>
      </c>
      <c r="E36" s="1" t="str">
        <f>+VLOOKUP(A36,'[3]Nuevo IDF'!$B$5:$H$1106,7,0)</f>
        <v>G2</v>
      </c>
      <c r="F36" s="1"/>
      <c r="G36" s="10">
        <f>+VLOOKUP(A36,'[4]Informe viabilidad 2022'!$A$4:$G$1105,7,0)</f>
        <v>8214.8491016200005</v>
      </c>
      <c r="H36" s="10">
        <f>+VLOOKUP(A36,'[4]Informe viabilidad 2022'!$A$4:$G$1105,6,0)</f>
        <v>13987.72289182</v>
      </c>
      <c r="I36" s="10" t="str">
        <f>+IFERROR(VLOOKUP($A36,#REF!,MATCH('Cálculo antigua metodología'!I$4,#REF!,0),0),"")</f>
        <v/>
      </c>
      <c r="J36" s="10" t="str">
        <f>+IFERROR(VLOOKUP($A36,#REF!,MATCH('Cálculo antigua metodología'!J$4,#REF!,0),0),"")</f>
        <v/>
      </c>
      <c r="K36" s="10" t="str">
        <f>+IFERROR(VLOOKUP($A36,#REF!,MATCH('Cálculo antigua metodología'!K$4,#REF!,0),0),"")</f>
        <v/>
      </c>
      <c r="L36" s="10" t="str">
        <f>+IFERROR(VLOOKUP($A36,#REF!,MATCH('Cálculo antigua metodología'!L$4,#REF!,0),0),"")</f>
        <v/>
      </c>
      <c r="M36" s="10" t="str">
        <f>+IFERROR(VLOOKUP($A36,#REF!,MATCH('Cálculo antigua metodología'!M$4,#REF!,0),0),"")</f>
        <v/>
      </c>
      <c r="N36" s="10" t="str">
        <f>+IFERROR(VLOOKUP($A36,#REF!,MATCH('Cálculo antigua metodología'!N$4,#REF!,0),0),"")</f>
        <v/>
      </c>
      <c r="O36" s="10" t="str">
        <f>+IFERROR(VLOOKUP($A36,#REF!,MATCH('Cálculo antigua metodología'!O$4,#REF!,0),0),"")</f>
        <v/>
      </c>
      <c r="P36" s="10" t="str">
        <f>+IFERROR(VLOOKUP($A36,#REF!,MATCH('Cálculo antigua metodología'!P$4,#REF!,0),0),"")</f>
        <v/>
      </c>
      <c r="Q36" s="10" t="str">
        <f>+IFERROR(VLOOKUP($A36,#REF!,MATCH('Cálculo antigua metodología'!Q$4,#REF!,0),0),"")</f>
        <v/>
      </c>
      <c r="R36" s="10" t="str">
        <f>+IFERROR(VLOOKUP($A36,#REF!,MATCH('Cálculo antigua metodología'!R$4,#REF!,0),0),"")</f>
        <v/>
      </c>
      <c r="S36" s="10" t="str">
        <f>+IFERROR(VLOOKUP($A36,#REF!,MATCH('Cálculo antigua metodología'!S$4,#REF!,0),0),"")</f>
        <v/>
      </c>
      <c r="T36" s="10">
        <f>+VLOOKUP(A36,'[5]Cálculo SGP'!$N$3:$P$1136,3,0)</f>
        <v>2441822796</v>
      </c>
      <c r="U36" s="10">
        <f>+VLOOKUP(A36,'[5]Cálculo SGP'!$N$3:$X$1137,11,0)</f>
        <v>1662705805</v>
      </c>
      <c r="V36" s="11">
        <f t="shared" si="0"/>
        <v>58.728995170643771</v>
      </c>
      <c r="W36" s="11">
        <f t="shared" si="7"/>
        <v>100</v>
      </c>
      <c r="X36" s="11">
        <f t="shared" si="1"/>
        <v>80</v>
      </c>
      <c r="Y36" s="11">
        <f t="shared" si="2"/>
        <v>100</v>
      </c>
      <c r="Z36" s="11">
        <f t="shared" si="8"/>
        <v>0</v>
      </c>
      <c r="AA36" s="11">
        <f t="shared" si="3"/>
        <v>100</v>
      </c>
      <c r="AB36" s="11">
        <f t="shared" si="9"/>
        <v>0</v>
      </c>
      <c r="AC36" s="11">
        <f t="shared" si="4"/>
        <v>0</v>
      </c>
      <c r="AD36" s="11">
        <f t="shared" si="5"/>
        <v>0</v>
      </c>
      <c r="AE36" s="11">
        <f t="shared" si="6"/>
        <v>0</v>
      </c>
      <c r="AF36" s="12">
        <f t="shared" si="10"/>
        <v>0</v>
      </c>
      <c r="AG36" s="31">
        <f t="shared" si="11"/>
        <v>16.666666666666668</v>
      </c>
    </row>
    <row r="37" spans="1:33" x14ac:dyDescent="0.35">
      <c r="A37" s="1" t="s">
        <v>101</v>
      </c>
      <c r="B37" s="1" t="s">
        <v>37</v>
      </c>
      <c r="C37" s="1" t="s">
        <v>102</v>
      </c>
      <c r="D37" s="4">
        <f>+VLOOKUP(A37,'[2]Categoría municipios 2023'!$B$2:$D$1103,3,0)</f>
        <v>3</v>
      </c>
      <c r="E37" s="1" t="str">
        <f>+VLOOKUP(A37,'[3]Nuevo IDF'!$B$5:$H$1106,7,0)</f>
        <v>G1</v>
      </c>
      <c r="F37" s="1"/>
      <c r="G37" s="10">
        <f>+VLOOKUP(A37,'[4]Informe viabilidad 2022'!$A$4:$G$1105,7,0)</f>
        <v>16040.869678930001</v>
      </c>
      <c r="H37" s="10">
        <f>+VLOOKUP(A37,'[4]Informe viabilidad 2022'!$A$4:$G$1105,6,0)</f>
        <v>68113.932364499997</v>
      </c>
      <c r="I37" s="10" t="str">
        <f>+IFERROR(VLOOKUP($A37,#REF!,MATCH('Cálculo antigua metodología'!I$4,#REF!,0),0),"")</f>
        <v/>
      </c>
      <c r="J37" s="10" t="str">
        <f>+IFERROR(VLOOKUP($A37,#REF!,MATCH('Cálculo antigua metodología'!J$4,#REF!,0),0),"")</f>
        <v/>
      </c>
      <c r="K37" s="10" t="str">
        <f>+IFERROR(VLOOKUP($A37,#REF!,MATCH('Cálculo antigua metodología'!K$4,#REF!,0),0),"")</f>
        <v/>
      </c>
      <c r="L37" s="10" t="str">
        <f>+IFERROR(VLOOKUP($A37,#REF!,MATCH('Cálculo antigua metodología'!L$4,#REF!,0),0),"")</f>
        <v/>
      </c>
      <c r="M37" s="10" t="str">
        <f>+IFERROR(VLOOKUP($A37,#REF!,MATCH('Cálculo antigua metodología'!M$4,#REF!,0),0),"")</f>
        <v/>
      </c>
      <c r="N37" s="10" t="str">
        <f>+IFERROR(VLOOKUP($A37,#REF!,MATCH('Cálculo antigua metodología'!N$4,#REF!,0),0),"")</f>
        <v/>
      </c>
      <c r="O37" s="10" t="str">
        <f>+IFERROR(VLOOKUP($A37,#REF!,MATCH('Cálculo antigua metodología'!O$4,#REF!,0),0),"")</f>
        <v/>
      </c>
      <c r="P37" s="10" t="str">
        <f>+IFERROR(VLOOKUP($A37,#REF!,MATCH('Cálculo antigua metodología'!P$4,#REF!,0),0),"")</f>
        <v/>
      </c>
      <c r="Q37" s="10" t="str">
        <f>+IFERROR(VLOOKUP($A37,#REF!,MATCH('Cálculo antigua metodología'!Q$4,#REF!,0),0),"")</f>
        <v/>
      </c>
      <c r="R37" s="10" t="str">
        <f>+IFERROR(VLOOKUP($A37,#REF!,MATCH('Cálculo antigua metodología'!R$4,#REF!,0),0),"")</f>
        <v/>
      </c>
      <c r="S37" s="10" t="str">
        <f>+IFERROR(VLOOKUP($A37,#REF!,MATCH('Cálculo antigua metodología'!S$4,#REF!,0),0),"")</f>
        <v/>
      </c>
      <c r="T37" s="10">
        <f>+VLOOKUP(A37,'[5]Cálculo SGP'!$N$3:$P$1136,3,0)</f>
        <v>1788168596</v>
      </c>
      <c r="U37" s="10">
        <f>+VLOOKUP(A37,'[5]Cálculo SGP'!$N$3:$X$1137,11,0)</f>
        <v>2610894348</v>
      </c>
      <c r="V37" s="11">
        <f t="shared" si="0"/>
        <v>23.550056680166467</v>
      </c>
      <c r="W37" s="11">
        <f t="shared" si="7"/>
        <v>100</v>
      </c>
      <c r="X37" s="11">
        <f t="shared" si="1"/>
        <v>70</v>
      </c>
      <c r="Y37" s="11">
        <f t="shared" si="2"/>
        <v>100</v>
      </c>
      <c r="Z37" s="11">
        <f t="shared" si="8"/>
        <v>0</v>
      </c>
      <c r="AA37" s="11">
        <f t="shared" si="3"/>
        <v>100</v>
      </c>
      <c r="AB37" s="11">
        <f t="shared" si="9"/>
        <v>0</v>
      </c>
      <c r="AC37" s="11">
        <f t="shared" si="4"/>
        <v>0</v>
      </c>
      <c r="AD37" s="11">
        <f t="shared" si="5"/>
        <v>0</v>
      </c>
      <c r="AE37" s="11">
        <f t="shared" si="6"/>
        <v>0</v>
      </c>
      <c r="AF37" s="12">
        <f t="shared" si="10"/>
        <v>0</v>
      </c>
      <c r="AG37" s="31">
        <f t="shared" si="11"/>
        <v>16.666666666666668</v>
      </c>
    </row>
    <row r="38" spans="1:33" x14ac:dyDescent="0.35">
      <c r="A38" s="1" t="s">
        <v>103</v>
      </c>
      <c r="B38" s="1" t="s">
        <v>37</v>
      </c>
      <c r="C38" s="1" t="s">
        <v>104</v>
      </c>
      <c r="D38" s="4">
        <f>+VLOOKUP(A38,'[2]Categoría municipios 2023'!$B$2:$D$1103,3,0)</f>
        <v>6</v>
      </c>
      <c r="E38" s="1" t="str">
        <f>+VLOOKUP(A38,'[3]Nuevo IDF'!$B$5:$H$1106,7,0)</f>
        <v>G2</v>
      </c>
      <c r="F38" s="1"/>
      <c r="G38" s="10">
        <f>+VLOOKUP(A38,'[4]Informe viabilidad 2022'!$A$4:$G$1105,7,0)</f>
        <v>1634.8125265799999</v>
      </c>
      <c r="H38" s="10">
        <f>+VLOOKUP(A38,'[4]Informe viabilidad 2022'!$A$4:$G$1105,6,0)</f>
        <v>2227.6799016599998</v>
      </c>
      <c r="I38" s="10" t="str">
        <f>+IFERROR(VLOOKUP($A38,#REF!,MATCH('Cálculo antigua metodología'!I$4,#REF!,0),0),"")</f>
        <v/>
      </c>
      <c r="J38" s="10" t="str">
        <f>+IFERROR(VLOOKUP($A38,#REF!,MATCH('Cálculo antigua metodología'!J$4,#REF!,0),0),"")</f>
        <v/>
      </c>
      <c r="K38" s="10" t="str">
        <f>+IFERROR(VLOOKUP($A38,#REF!,MATCH('Cálculo antigua metodología'!K$4,#REF!,0),0),"")</f>
        <v/>
      </c>
      <c r="L38" s="10" t="str">
        <f>+IFERROR(VLOOKUP($A38,#REF!,MATCH('Cálculo antigua metodología'!L$4,#REF!,0),0),"")</f>
        <v/>
      </c>
      <c r="M38" s="10" t="str">
        <f>+IFERROR(VLOOKUP($A38,#REF!,MATCH('Cálculo antigua metodología'!M$4,#REF!,0),0),"")</f>
        <v/>
      </c>
      <c r="N38" s="10" t="str">
        <f>+IFERROR(VLOOKUP($A38,#REF!,MATCH('Cálculo antigua metodología'!N$4,#REF!,0),0),"")</f>
        <v/>
      </c>
      <c r="O38" s="10" t="str">
        <f>+IFERROR(VLOOKUP($A38,#REF!,MATCH('Cálculo antigua metodología'!O$4,#REF!,0),0),"")</f>
        <v/>
      </c>
      <c r="P38" s="10" t="str">
        <f>+IFERROR(VLOOKUP($A38,#REF!,MATCH('Cálculo antigua metodología'!P$4,#REF!,0),0),"")</f>
        <v/>
      </c>
      <c r="Q38" s="10" t="str">
        <f>+IFERROR(VLOOKUP($A38,#REF!,MATCH('Cálculo antigua metodología'!Q$4,#REF!,0),0),"")</f>
        <v/>
      </c>
      <c r="R38" s="10" t="str">
        <f>+IFERROR(VLOOKUP($A38,#REF!,MATCH('Cálculo antigua metodología'!R$4,#REF!,0),0),"")</f>
        <v/>
      </c>
      <c r="S38" s="10" t="str">
        <f>+IFERROR(VLOOKUP($A38,#REF!,MATCH('Cálculo antigua metodología'!S$4,#REF!,0),0),"")</f>
        <v/>
      </c>
      <c r="T38" s="10">
        <f>+VLOOKUP(A38,'[5]Cálculo SGP'!$N$3:$P$1136,3,0)</f>
        <v>529245051</v>
      </c>
      <c r="U38" s="10">
        <f>+VLOOKUP(A38,'[5]Cálculo SGP'!$N$3:$X$1137,11,0)</f>
        <v>550922098</v>
      </c>
      <c r="V38" s="11">
        <f t="shared" si="0"/>
        <v>73.386330116898165</v>
      </c>
      <c r="W38" s="11">
        <f t="shared" si="7"/>
        <v>100</v>
      </c>
      <c r="X38" s="11">
        <f t="shared" si="1"/>
        <v>80</v>
      </c>
      <c r="Y38" s="11">
        <f t="shared" si="2"/>
        <v>100</v>
      </c>
      <c r="Z38" s="11">
        <f t="shared" si="8"/>
        <v>0</v>
      </c>
      <c r="AA38" s="11">
        <f t="shared" si="3"/>
        <v>100</v>
      </c>
      <c r="AB38" s="11">
        <f t="shared" si="9"/>
        <v>0</v>
      </c>
      <c r="AC38" s="11">
        <f t="shared" si="4"/>
        <v>0</v>
      </c>
      <c r="AD38" s="11">
        <f t="shared" si="5"/>
        <v>0</v>
      </c>
      <c r="AE38" s="11">
        <f t="shared" si="6"/>
        <v>0</v>
      </c>
      <c r="AF38" s="12">
        <f t="shared" si="10"/>
        <v>0</v>
      </c>
      <c r="AG38" s="31">
        <f t="shared" si="11"/>
        <v>16.666666666666668</v>
      </c>
    </row>
    <row r="39" spans="1:33" x14ac:dyDescent="0.35">
      <c r="A39" s="1" t="s">
        <v>105</v>
      </c>
      <c r="B39" s="1" t="s">
        <v>37</v>
      </c>
      <c r="C39" s="1" t="s">
        <v>106</v>
      </c>
      <c r="D39" s="4">
        <f>+VLOOKUP(A39,'[2]Categoría municipios 2023'!$B$2:$D$1103,3,0)</f>
        <v>5</v>
      </c>
      <c r="E39" s="1" t="str">
        <f>+VLOOKUP(A39,'[3]Nuevo IDF'!$B$5:$H$1106,7,0)</f>
        <v>G1</v>
      </c>
      <c r="F39" s="1"/>
      <c r="G39" s="10">
        <f>+VLOOKUP(A39,'[4]Informe viabilidad 2022'!$A$4:$G$1105,7,0)</f>
        <v>16050.290443</v>
      </c>
      <c r="H39" s="10">
        <f>+VLOOKUP(A39,'[4]Informe viabilidad 2022'!$A$4:$G$1105,6,0)</f>
        <v>22970.311536000001</v>
      </c>
      <c r="I39" s="10" t="str">
        <f>+IFERROR(VLOOKUP($A39,#REF!,MATCH('Cálculo antigua metodología'!I$4,#REF!,0),0),"")</f>
        <v/>
      </c>
      <c r="J39" s="10" t="str">
        <f>+IFERROR(VLOOKUP($A39,#REF!,MATCH('Cálculo antigua metodología'!J$4,#REF!,0),0),"")</f>
        <v/>
      </c>
      <c r="K39" s="10" t="str">
        <f>+IFERROR(VLOOKUP($A39,#REF!,MATCH('Cálculo antigua metodología'!K$4,#REF!,0),0),"")</f>
        <v/>
      </c>
      <c r="L39" s="10" t="str">
        <f>+IFERROR(VLOOKUP($A39,#REF!,MATCH('Cálculo antigua metodología'!L$4,#REF!,0),0),"")</f>
        <v/>
      </c>
      <c r="M39" s="10" t="str">
        <f>+IFERROR(VLOOKUP($A39,#REF!,MATCH('Cálculo antigua metodología'!M$4,#REF!,0),0),"")</f>
        <v/>
      </c>
      <c r="N39" s="10" t="str">
        <f>+IFERROR(VLOOKUP($A39,#REF!,MATCH('Cálculo antigua metodología'!N$4,#REF!,0),0),"")</f>
        <v/>
      </c>
      <c r="O39" s="10" t="str">
        <f>+IFERROR(VLOOKUP($A39,#REF!,MATCH('Cálculo antigua metodología'!O$4,#REF!,0),0),"")</f>
        <v/>
      </c>
      <c r="P39" s="10" t="str">
        <f>+IFERROR(VLOOKUP($A39,#REF!,MATCH('Cálculo antigua metodología'!P$4,#REF!,0),0),"")</f>
        <v/>
      </c>
      <c r="Q39" s="10" t="str">
        <f>+IFERROR(VLOOKUP($A39,#REF!,MATCH('Cálculo antigua metodología'!Q$4,#REF!,0),0),"")</f>
        <v/>
      </c>
      <c r="R39" s="10" t="str">
        <f>+IFERROR(VLOOKUP($A39,#REF!,MATCH('Cálculo antigua metodología'!R$4,#REF!,0),0),"")</f>
        <v/>
      </c>
      <c r="S39" s="10" t="str">
        <f>+IFERROR(VLOOKUP($A39,#REF!,MATCH('Cálculo antigua metodología'!S$4,#REF!,0),0),"")</f>
        <v/>
      </c>
      <c r="T39" s="10">
        <f>+VLOOKUP(A39,'[5]Cálculo SGP'!$N$3:$P$1136,3,0)</f>
        <v>4018327979</v>
      </c>
      <c r="U39" s="10">
        <f>+VLOOKUP(A39,'[5]Cálculo SGP'!$N$3:$X$1137,11,0)</f>
        <v>2377824641</v>
      </c>
      <c r="V39" s="11">
        <f t="shared" si="0"/>
        <v>69.874065129005047</v>
      </c>
      <c r="W39" s="11">
        <f t="shared" si="7"/>
        <v>100</v>
      </c>
      <c r="X39" s="11">
        <f t="shared" si="1"/>
        <v>80</v>
      </c>
      <c r="Y39" s="11">
        <f t="shared" si="2"/>
        <v>100</v>
      </c>
      <c r="Z39" s="11">
        <f t="shared" si="8"/>
        <v>0</v>
      </c>
      <c r="AA39" s="11">
        <f t="shared" si="3"/>
        <v>100</v>
      </c>
      <c r="AB39" s="11">
        <f t="shared" si="9"/>
        <v>0</v>
      </c>
      <c r="AC39" s="11">
        <f t="shared" si="4"/>
        <v>0</v>
      </c>
      <c r="AD39" s="11">
        <f t="shared" si="5"/>
        <v>0</v>
      </c>
      <c r="AE39" s="11">
        <f t="shared" si="6"/>
        <v>0</v>
      </c>
      <c r="AF39" s="12">
        <f t="shared" si="10"/>
        <v>0</v>
      </c>
      <c r="AG39" s="31">
        <f t="shared" si="11"/>
        <v>16.666666666666668</v>
      </c>
    </row>
    <row r="40" spans="1:33" x14ac:dyDescent="0.35">
      <c r="A40" s="1" t="s">
        <v>107</v>
      </c>
      <c r="B40" s="1" t="s">
        <v>37</v>
      </c>
      <c r="C40" s="1" t="s">
        <v>108</v>
      </c>
      <c r="D40" s="4">
        <f>+VLOOKUP(A40,'[2]Categoría municipios 2023'!$B$2:$D$1103,3,0)</f>
        <v>6</v>
      </c>
      <c r="E40" s="1" t="str">
        <f>+VLOOKUP(A40,'[3]Nuevo IDF'!$B$5:$H$1106,7,0)</f>
        <v>G2</v>
      </c>
      <c r="F40" s="1"/>
      <c r="G40" s="10">
        <f>+VLOOKUP(A40,'[4]Informe viabilidad 2022'!$A$4:$G$1105,7,0)</f>
        <v>11500.620900309999</v>
      </c>
      <c r="H40" s="10">
        <f>+VLOOKUP(A40,'[4]Informe viabilidad 2022'!$A$4:$G$1105,6,0)</f>
        <v>14785.612641989999</v>
      </c>
      <c r="I40" s="10" t="str">
        <f>+IFERROR(VLOOKUP($A40,#REF!,MATCH('Cálculo antigua metodología'!I$4,#REF!,0),0),"")</f>
        <v/>
      </c>
      <c r="J40" s="10" t="str">
        <f>+IFERROR(VLOOKUP($A40,#REF!,MATCH('Cálculo antigua metodología'!J$4,#REF!,0),0),"")</f>
        <v/>
      </c>
      <c r="K40" s="10" t="str">
        <f>+IFERROR(VLOOKUP($A40,#REF!,MATCH('Cálculo antigua metodología'!K$4,#REF!,0),0),"")</f>
        <v/>
      </c>
      <c r="L40" s="10" t="str">
        <f>+IFERROR(VLOOKUP($A40,#REF!,MATCH('Cálculo antigua metodología'!L$4,#REF!,0),0),"")</f>
        <v/>
      </c>
      <c r="M40" s="10" t="str">
        <f>+IFERROR(VLOOKUP($A40,#REF!,MATCH('Cálculo antigua metodología'!M$4,#REF!,0),0),"")</f>
        <v/>
      </c>
      <c r="N40" s="10" t="str">
        <f>+IFERROR(VLOOKUP($A40,#REF!,MATCH('Cálculo antigua metodología'!N$4,#REF!,0),0),"")</f>
        <v/>
      </c>
      <c r="O40" s="10" t="str">
        <f>+IFERROR(VLOOKUP($A40,#REF!,MATCH('Cálculo antigua metodología'!O$4,#REF!,0),0),"")</f>
        <v/>
      </c>
      <c r="P40" s="10" t="str">
        <f>+IFERROR(VLOOKUP($A40,#REF!,MATCH('Cálculo antigua metodología'!P$4,#REF!,0),0),"")</f>
        <v/>
      </c>
      <c r="Q40" s="10" t="str">
        <f>+IFERROR(VLOOKUP($A40,#REF!,MATCH('Cálculo antigua metodología'!Q$4,#REF!,0),0),"")</f>
        <v/>
      </c>
      <c r="R40" s="10" t="str">
        <f>+IFERROR(VLOOKUP($A40,#REF!,MATCH('Cálculo antigua metodología'!R$4,#REF!,0),0),"")</f>
        <v/>
      </c>
      <c r="S40" s="10" t="str">
        <f>+IFERROR(VLOOKUP($A40,#REF!,MATCH('Cálculo antigua metodología'!S$4,#REF!,0),0),"")</f>
        <v/>
      </c>
      <c r="T40" s="10">
        <f>+VLOOKUP(A40,'[5]Cálculo SGP'!$N$3:$P$1136,3,0)</f>
        <v>3515280033</v>
      </c>
      <c r="U40" s="10">
        <f>+VLOOKUP(A40,'[5]Cálculo SGP'!$N$3:$X$1137,11,0)</f>
        <v>1814725402</v>
      </c>
      <c r="V40" s="11">
        <f t="shared" si="0"/>
        <v>77.782511815906247</v>
      </c>
      <c r="W40" s="11">
        <f t="shared" si="7"/>
        <v>100</v>
      </c>
      <c r="X40" s="11">
        <f t="shared" si="1"/>
        <v>80</v>
      </c>
      <c r="Y40" s="11">
        <f t="shared" si="2"/>
        <v>100</v>
      </c>
      <c r="Z40" s="11">
        <f t="shared" si="8"/>
        <v>0</v>
      </c>
      <c r="AA40" s="11">
        <f t="shared" si="3"/>
        <v>100</v>
      </c>
      <c r="AB40" s="11">
        <f t="shared" si="9"/>
        <v>0</v>
      </c>
      <c r="AC40" s="11">
        <f t="shared" si="4"/>
        <v>0</v>
      </c>
      <c r="AD40" s="11">
        <f t="shared" si="5"/>
        <v>0</v>
      </c>
      <c r="AE40" s="11">
        <f t="shared" si="6"/>
        <v>0</v>
      </c>
      <c r="AF40" s="12">
        <f t="shared" si="10"/>
        <v>0</v>
      </c>
      <c r="AG40" s="31">
        <f t="shared" si="11"/>
        <v>16.666666666666668</v>
      </c>
    </row>
    <row r="41" spans="1:33" x14ac:dyDescent="0.35">
      <c r="A41" s="1" t="s">
        <v>109</v>
      </c>
      <c r="B41" s="1" t="s">
        <v>37</v>
      </c>
      <c r="C41" s="1" t="s">
        <v>110</v>
      </c>
      <c r="D41" s="4">
        <f>+VLOOKUP(A41,'[2]Categoría municipios 2023'!$B$2:$D$1103,3,0)</f>
        <v>6</v>
      </c>
      <c r="E41" s="1" t="str">
        <f>+VLOOKUP(A41,'[3]Nuevo IDF'!$B$5:$H$1106,7,0)</f>
        <v>G2</v>
      </c>
      <c r="F41" s="1"/>
      <c r="G41" s="10">
        <f>+VLOOKUP(A41,'[4]Informe viabilidad 2022'!$A$4:$G$1105,7,0)</f>
        <v>2438.1897355000001</v>
      </c>
      <c r="H41" s="10">
        <f>+VLOOKUP(A41,'[4]Informe viabilidad 2022'!$A$4:$G$1105,6,0)</f>
        <v>4305.75470563</v>
      </c>
      <c r="I41" s="10" t="str">
        <f>+IFERROR(VLOOKUP($A41,#REF!,MATCH('Cálculo antigua metodología'!I$4,#REF!,0),0),"")</f>
        <v/>
      </c>
      <c r="J41" s="10" t="str">
        <f>+IFERROR(VLOOKUP($A41,#REF!,MATCH('Cálculo antigua metodología'!J$4,#REF!,0),0),"")</f>
        <v/>
      </c>
      <c r="K41" s="10" t="str">
        <f>+IFERROR(VLOOKUP($A41,#REF!,MATCH('Cálculo antigua metodología'!K$4,#REF!,0),0),"")</f>
        <v/>
      </c>
      <c r="L41" s="10" t="str">
        <f>+IFERROR(VLOOKUP($A41,#REF!,MATCH('Cálculo antigua metodología'!L$4,#REF!,0),0),"")</f>
        <v/>
      </c>
      <c r="M41" s="10" t="str">
        <f>+IFERROR(VLOOKUP($A41,#REF!,MATCH('Cálculo antigua metodología'!M$4,#REF!,0),0),"")</f>
        <v/>
      </c>
      <c r="N41" s="10" t="str">
        <f>+IFERROR(VLOOKUP($A41,#REF!,MATCH('Cálculo antigua metodología'!N$4,#REF!,0),0),"")</f>
        <v/>
      </c>
      <c r="O41" s="10" t="str">
        <f>+IFERROR(VLOOKUP($A41,#REF!,MATCH('Cálculo antigua metodología'!O$4,#REF!,0),0),"")</f>
        <v/>
      </c>
      <c r="P41" s="10" t="str">
        <f>+IFERROR(VLOOKUP($A41,#REF!,MATCH('Cálculo antigua metodología'!P$4,#REF!,0),0),"")</f>
        <v/>
      </c>
      <c r="Q41" s="10" t="str">
        <f>+IFERROR(VLOOKUP($A41,#REF!,MATCH('Cálculo antigua metodología'!Q$4,#REF!,0),0),"")</f>
        <v/>
      </c>
      <c r="R41" s="10" t="str">
        <f>+IFERROR(VLOOKUP($A41,#REF!,MATCH('Cálculo antigua metodología'!R$4,#REF!,0),0),"")</f>
        <v/>
      </c>
      <c r="S41" s="10" t="str">
        <f>+IFERROR(VLOOKUP($A41,#REF!,MATCH('Cálculo antigua metodología'!S$4,#REF!,0),0),"")</f>
        <v/>
      </c>
      <c r="T41" s="10">
        <f>+VLOOKUP(A41,'[5]Cálculo SGP'!$N$3:$P$1136,3,0)</f>
        <v>822951985</v>
      </c>
      <c r="U41" s="10">
        <f>+VLOOKUP(A41,'[5]Cálculo SGP'!$N$3:$X$1137,11,0)</f>
        <v>1809261990</v>
      </c>
      <c r="V41" s="11">
        <f t="shared" si="0"/>
        <v>56.626303684042647</v>
      </c>
      <c r="W41" s="11">
        <f t="shared" si="7"/>
        <v>100</v>
      </c>
      <c r="X41" s="11">
        <f t="shared" si="1"/>
        <v>80</v>
      </c>
      <c r="Y41" s="11">
        <f t="shared" si="2"/>
        <v>100</v>
      </c>
      <c r="Z41" s="11">
        <f t="shared" si="8"/>
        <v>0</v>
      </c>
      <c r="AA41" s="11">
        <f t="shared" si="3"/>
        <v>100</v>
      </c>
      <c r="AB41" s="11">
        <f t="shared" si="9"/>
        <v>0</v>
      </c>
      <c r="AC41" s="11">
        <f t="shared" si="4"/>
        <v>0</v>
      </c>
      <c r="AD41" s="11">
        <f t="shared" si="5"/>
        <v>0</v>
      </c>
      <c r="AE41" s="11">
        <f t="shared" si="6"/>
        <v>0</v>
      </c>
      <c r="AF41" s="12">
        <f t="shared" si="10"/>
        <v>0</v>
      </c>
      <c r="AG41" s="31">
        <f t="shared" si="11"/>
        <v>16.666666666666668</v>
      </c>
    </row>
    <row r="42" spans="1:33" x14ac:dyDescent="0.35">
      <c r="A42" s="1" t="s">
        <v>111</v>
      </c>
      <c r="B42" s="1" t="s">
        <v>37</v>
      </c>
      <c r="C42" s="1" t="s">
        <v>112</v>
      </c>
      <c r="D42" s="4">
        <f>+VLOOKUP(A42,'[2]Categoría municipios 2023'!$B$2:$D$1103,3,0)</f>
        <v>6</v>
      </c>
      <c r="E42" s="1" t="str">
        <f>+VLOOKUP(A42,'[3]Nuevo IDF'!$B$5:$H$1106,7,0)</f>
        <v>G3</v>
      </c>
      <c r="F42" s="1"/>
      <c r="G42" s="10">
        <f>+VLOOKUP(A42,'[4]Informe viabilidad 2022'!$A$4:$G$1105,7,0)</f>
        <v>2949.3108228200003</v>
      </c>
      <c r="H42" s="10">
        <f>+VLOOKUP(A42,'[4]Informe viabilidad 2022'!$A$4:$G$1105,6,0)</f>
        <v>4227.1407209999998</v>
      </c>
      <c r="I42" s="10" t="str">
        <f>+IFERROR(VLOOKUP($A42,#REF!,MATCH('Cálculo antigua metodología'!I$4,#REF!,0),0),"")</f>
        <v/>
      </c>
      <c r="J42" s="10" t="str">
        <f>+IFERROR(VLOOKUP($A42,#REF!,MATCH('Cálculo antigua metodología'!J$4,#REF!,0),0),"")</f>
        <v/>
      </c>
      <c r="K42" s="10" t="str">
        <f>+IFERROR(VLOOKUP($A42,#REF!,MATCH('Cálculo antigua metodología'!K$4,#REF!,0),0),"")</f>
        <v/>
      </c>
      <c r="L42" s="10" t="str">
        <f>+IFERROR(VLOOKUP($A42,#REF!,MATCH('Cálculo antigua metodología'!L$4,#REF!,0),0),"")</f>
        <v/>
      </c>
      <c r="M42" s="10" t="str">
        <f>+IFERROR(VLOOKUP($A42,#REF!,MATCH('Cálculo antigua metodología'!M$4,#REF!,0),0),"")</f>
        <v/>
      </c>
      <c r="N42" s="10" t="str">
        <f>+IFERROR(VLOOKUP($A42,#REF!,MATCH('Cálculo antigua metodología'!N$4,#REF!,0),0),"")</f>
        <v/>
      </c>
      <c r="O42" s="10" t="str">
        <f>+IFERROR(VLOOKUP($A42,#REF!,MATCH('Cálculo antigua metodología'!O$4,#REF!,0),0),"")</f>
        <v/>
      </c>
      <c r="P42" s="10" t="str">
        <f>+IFERROR(VLOOKUP($A42,#REF!,MATCH('Cálculo antigua metodología'!P$4,#REF!,0),0),"")</f>
        <v/>
      </c>
      <c r="Q42" s="10" t="str">
        <f>+IFERROR(VLOOKUP($A42,#REF!,MATCH('Cálculo antigua metodología'!Q$4,#REF!,0),0),"")</f>
        <v/>
      </c>
      <c r="R42" s="10" t="str">
        <f>+IFERROR(VLOOKUP($A42,#REF!,MATCH('Cálculo antigua metodología'!R$4,#REF!,0),0),"")</f>
        <v/>
      </c>
      <c r="S42" s="10" t="str">
        <f>+IFERROR(VLOOKUP($A42,#REF!,MATCH('Cálculo antigua metodología'!S$4,#REF!,0),0),"")</f>
        <v/>
      </c>
      <c r="T42" s="10">
        <f>+VLOOKUP(A42,'[5]Cálculo SGP'!$N$3:$P$1136,3,0)</f>
        <v>969406979</v>
      </c>
      <c r="U42" s="10">
        <f>+VLOOKUP(A42,'[5]Cálculo SGP'!$N$3:$X$1137,11,0)</f>
        <v>1648487064</v>
      </c>
      <c r="V42" s="11">
        <f t="shared" si="0"/>
        <v>69.770821874183838</v>
      </c>
      <c r="W42" s="11">
        <f t="shared" si="7"/>
        <v>100</v>
      </c>
      <c r="X42" s="11">
        <f t="shared" si="1"/>
        <v>80</v>
      </c>
      <c r="Y42" s="11">
        <f t="shared" si="2"/>
        <v>100</v>
      </c>
      <c r="Z42" s="11">
        <f t="shared" si="8"/>
        <v>0</v>
      </c>
      <c r="AA42" s="11">
        <f t="shared" si="3"/>
        <v>100</v>
      </c>
      <c r="AB42" s="11">
        <f t="shared" si="9"/>
        <v>0</v>
      </c>
      <c r="AC42" s="11">
        <f t="shared" si="4"/>
        <v>0</v>
      </c>
      <c r="AD42" s="11">
        <f t="shared" si="5"/>
        <v>0</v>
      </c>
      <c r="AE42" s="11">
        <f t="shared" si="6"/>
        <v>0</v>
      </c>
      <c r="AF42" s="12">
        <f t="shared" si="10"/>
        <v>0</v>
      </c>
      <c r="AG42" s="31">
        <f t="shared" si="11"/>
        <v>16.666666666666668</v>
      </c>
    </row>
    <row r="43" spans="1:33" x14ac:dyDescent="0.35">
      <c r="A43" s="1" t="s">
        <v>113</v>
      </c>
      <c r="B43" s="1" t="s">
        <v>37</v>
      </c>
      <c r="C43" s="1" t="s">
        <v>114</v>
      </c>
      <c r="D43" s="4">
        <f>+VLOOKUP(A43,'[2]Categoría municipios 2023'!$B$2:$D$1103,3,0)</f>
        <v>6</v>
      </c>
      <c r="E43" s="1" t="str">
        <f>+VLOOKUP(A43,'[3]Nuevo IDF'!$B$5:$H$1106,7,0)</f>
        <v>G3</v>
      </c>
      <c r="F43" s="1"/>
      <c r="G43" s="10">
        <f>+VLOOKUP(A43,'[4]Informe viabilidad 2022'!$A$4:$G$1105,7,0)</f>
        <v>1658.0701039999999</v>
      </c>
      <c r="H43" s="10">
        <f>+VLOOKUP(A43,'[4]Informe viabilidad 2022'!$A$4:$G$1105,6,0)</f>
        <v>2250.7784340799999</v>
      </c>
      <c r="I43" s="10" t="str">
        <f>+IFERROR(VLOOKUP($A43,#REF!,MATCH('Cálculo antigua metodología'!I$4,#REF!,0),0),"")</f>
        <v/>
      </c>
      <c r="J43" s="10" t="str">
        <f>+IFERROR(VLOOKUP($A43,#REF!,MATCH('Cálculo antigua metodología'!J$4,#REF!,0),0),"")</f>
        <v/>
      </c>
      <c r="K43" s="10" t="str">
        <f>+IFERROR(VLOOKUP($A43,#REF!,MATCH('Cálculo antigua metodología'!K$4,#REF!,0),0),"")</f>
        <v/>
      </c>
      <c r="L43" s="10" t="str">
        <f>+IFERROR(VLOOKUP($A43,#REF!,MATCH('Cálculo antigua metodología'!L$4,#REF!,0),0),"")</f>
        <v/>
      </c>
      <c r="M43" s="10" t="str">
        <f>+IFERROR(VLOOKUP($A43,#REF!,MATCH('Cálculo antigua metodología'!M$4,#REF!,0),0),"")</f>
        <v/>
      </c>
      <c r="N43" s="10" t="str">
        <f>+IFERROR(VLOOKUP($A43,#REF!,MATCH('Cálculo antigua metodología'!N$4,#REF!,0),0),"")</f>
        <v/>
      </c>
      <c r="O43" s="10" t="str">
        <f>+IFERROR(VLOOKUP($A43,#REF!,MATCH('Cálculo antigua metodología'!O$4,#REF!,0),0),"")</f>
        <v/>
      </c>
      <c r="P43" s="10" t="str">
        <f>+IFERROR(VLOOKUP($A43,#REF!,MATCH('Cálculo antigua metodología'!P$4,#REF!,0),0),"")</f>
        <v/>
      </c>
      <c r="Q43" s="10" t="str">
        <f>+IFERROR(VLOOKUP($A43,#REF!,MATCH('Cálculo antigua metodología'!Q$4,#REF!,0),0),"")</f>
        <v/>
      </c>
      <c r="R43" s="10" t="str">
        <f>+IFERROR(VLOOKUP($A43,#REF!,MATCH('Cálculo antigua metodología'!R$4,#REF!,0),0),"")</f>
        <v/>
      </c>
      <c r="S43" s="10" t="str">
        <f>+IFERROR(VLOOKUP($A43,#REF!,MATCH('Cálculo antigua metodología'!S$4,#REF!,0),0),"")</f>
        <v/>
      </c>
      <c r="T43" s="10">
        <f>+VLOOKUP(A43,'[5]Cálculo SGP'!$N$3:$P$1136,3,0)</f>
        <v>653635357</v>
      </c>
      <c r="U43" s="10">
        <f>+VLOOKUP(A43,'[5]Cálculo SGP'!$N$3:$X$1137,11,0)</f>
        <v>990789744</v>
      </c>
      <c r="V43" s="11">
        <f t="shared" si="0"/>
        <v>73.666518165202348</v>
      </c>
      <c r="W43" s="11">
        <f t="shared" si="7"/>
        <v>100</v>
      </c>
      <c r="X43" s="11">
        <f t="shared" si="1"/>
        <v>80</v>
      </c>
      <c r="Y43" s="11">
        <f t="shared" si="2"/>
        <v>100</v>
      </c>
      <c r="Z43" s="11">
        <f t="shared" si="8"/>
        <v>0</v>
      </c>
      <c r="AA43" s="11">
        <f t="shared" si="3"/>
        <v>100</v>
      </c>
      <c r="AB43" s="11">
        <f t="shared" si="9"/>
        <v>0</v>
      </c>
      <c r="AC43" s="11">
        <f t="shared" si="4"/>
        <v>0</v>
      </c>
      <c r="AD43" s="11">
        <f t="shared" si="5"/>
        <v>0</v>
      </c>
      <c r="AE43" s="11">
        <f t="shared" si="6"/>
        <v>0</v>
      </c>
      <c r="AF43" s="12">
        <f t="shared" si="10"/>
        <v>0</v>
      </c>
      <c r="AG43" s="31">
        <f t="shared" si="11"/>
        <v>16.666666666666668</v>
      </c>
    </row>
    <row r="44" spans="1:33" x14ac:dyDescent="0.35">
      <c r="A44" s="1" t="s">
        <v>115</v>
      </c>
      <c r="B44" s="1" t="s">
        <v>37</v>
      </c>
      <c r="C44" s="1" t="s">
        <v>116</v>
      </c>
      <c r="D44" s="4">
        <f>+VLOOKUP(A44,'[2]Categoría municipios 2023'!$B$2:$D$1103,3,0)</f>
        <v>6</v>
      </c>
      <c r="E44" s="1" t="str">
        <f>+VLOOKUP(A44,'[3]Nuevo IDF'!$B$5:$H$1106,7,0)</f>
        <v>G3</v>
      </c>
      <c r="F44" s="1"/>
      <c r="G44" s="10">
        <f>+VLOOKUP(A44,'[4]Informe viabilidad 2022'!$A$4:$G$1105,7,0)</f>
        <v>3877.8714003</v>
      </c>
      <c r="H44" s="10">
        <f>+VLOOKUP(A44,'[4]Informe viabilidad 2022'!$A$4:$G$1105,6,0)</f>
        <v>5406.9473664799998</v>
      </c>
      <c r="I44" s="10" t="str">
        <f>+IFERROR(VLOOKUP($A44,#REF!,MATCH('Cálculo antigua metodología'!I$4,#REF!,0),0),"")</f>
        <v/>
      </c>
      <c r="J44" s="10" t="str">
        <f>+IFERROR(VLOOKUP($A44,#REF!,MATCH('Cálculo antigua metodología'!J$4,#REF!,0),0),"")</f>
        <v/>
      </c>
      <c r="K44" s="10" t="str">
        <f>+IFERROR(VLOOKUP($A44,#REF!,MATCH('Cálculo antigua metodología'!K$4,#REF!,0),0),"")</f>
        <v/>
      </c>
      <c r="L44" s="10" t="str">
        <f>+IFERROR(VLOOKUP($A44,#REF!,MATCH('Cálculo antigua metodología'!L$4,#REF!,0),0),"")</f>
        <v/>
      </c>
      <c r="M44" s="10" t="str">
        <f>+IFERROR(VLOOKUP($A44,#REF!,MATCH('Cálculo antigua metodología'!M$4,#REF!,0),0),"")</f>
        <v/>
      </c>
      <c r="N44" s="10" t="str">
        <f>+IFERROR(VLOOKUP($A44,#REF!,MATCH('Cálculo antigua metodología'!N$4,#REF!,0),0),"")</f>
        <v/>
      </c>
      <c r="O44" s="10" t="str">
        <f>+IFERROR(VLOOKUP($A44,#REF!,MATCH('Cálculo antigua metodología'!O$4,#REF!,0),0),"")</f>
        <v/>
      </c>
      <c r="P44" s="10" t="str">
        <f>+IFERROR(VLOOKUP($A44,#REF!,MATCH('Cálculo antigua metodología'!P$4,#REF!,0),0),"")</f>
        <v/>
      </c>
      <c r="Q44" s="10" t="str">
        <f>+IFERROR(VLOOKUP($A44,#REF!,MATCH('Cálculo antigua metodología'!Q$4,#REF!,0),0),"")</f>
        <v/>
      </c>
      <c r="R44" s="10" t="str">
        <f>+IFERROR(VLOOKUP($A44,#REF!,MATCH('Cálculo antigua metodología'!R$4,#REF!,0),0),"")</f>
        <v/>
      </c>
      <c r="S44" s="10" t="str">
        <f>+IFERROR(VLOOKUP($A44,#REF!,MATCH('Cálculo antigua metodología'!S$4,#REF!,0),0),"")</f>
        <v/>
      </c>
      <c r="T44" s="10">
        <f>+VLOOKUP(A44,'[5]Cálculo SGP'!$N$3:$P$1136,3,0)</f>
        <v>1491940734</v>
      </c>
      <c r="U44" s="10">
        <f>+VLOOKUP(A44,'[5]Cálculo SGP'!$N$3:$X$1137,11,0)</f>
        <v>2210686215</v>
      </c>
      <c r="V44" s="11">
        <f t="shared" si="0"/>
        <v>71.720161811461281</v>
      </c>
      <c r="W44" s="11">
        <f t="shared" si="7"/>
        <v>100</v>
      </c>
      <c r="X44" s="11">
        <f t="shared" si="1"/>
        <v>80</v>
      </c>
      <c r="Y44" s="11">
        <f t="shared" si="2"/>
        <v>100</v>
      </c>
      <c r="Z44" s="11">
        <f t="shared" si="8"/>
        <v>0</v>
      </c>
      <c r="AA44" s="11">
        <f t="shared" si="3"/>
        <v>100</v>
      </c>
      <c r="AB44" s="11">
        <f t="shared" si="9"/>
        <v>0</v>
      </c>
      <c r="AC44" s="11">
        <f t="shared" si="4"/>
        <v>0</v>
      </c>
      <c r="AD44" s="11">
        <f t="shared" si="5"/>
        <v>0</v>
      </c>
      <c r="AE44" s="11">
        <f t="shared" si="6"/>
        <v>0</v>
      </c>
      <c r="AF44" s="12">
        <f t="shared" si="10"/>
        <v>0</v>
      </c>
      <c r="AG44" s="31">
        <f t="shared" si="11"/>
        <v>16.666666666666668</v>
      </c>
    </row>
    <row r="45" spans="1:33" x14ac:dyDescent="0.35">
      <c r="A45" s="1" t="s">
        <v>117</v>
      </c>
      <c r="B45" s="1" t="s">
        <v>37</v>
      </c>
      <c r="C45" s="1" t="s">
        <v>118</v>
      </c>
      <c r="D45" s="4">
        <f>+VLOOKUP(A45,'[2]Categoría municipios 2023'!$B$2:$D$1103,3,0)</f>
        <v>3</v>
      </c>
      <c r="E45" s="1" t="str">
        <f>+VLOOKUP(A45,'[3]Nuevo IDF'!$B$5:$H$1106,7,0)</f>
        <v>G1</v>
      </c>
      <c r="F45" s="1"/>
      <c r="G45" s="10">
        <f>+VLOOKUP(A45,'[4]Informe viabilidad 2022'!$A$4:$G$1105,7,0)</f>
        <v>15262.47698702</v>
      </c>
      <c r="H45" s="10">
        <f>+VLOOKUP(A45,'[4]Informe viabilidad 2022'!$A$4:$G$1105,6,0)</f>
        <v>41968.473045160004</v>
      </c>
      <c r="I45" s="10" t="str">
        <f>+IFERROR(VLOOKUP($A45,#REF!,MATCH('Cálculo antigua metodología'!I$4,#REF!,0),0),"")</f>
        <v/>
      </c>
      <c r="J45" s="10" t="str">
        <f>+IFERROR(VLOOKUP($A45,#REF!,MATCH('Cálculo antigua metodología'!J$4,#REF!,0),0),"")</f>
        <v/>
      </c>
      <c r="K45" s="10" t="str">
        <f>+IFERROR(VLOOKUP($A45,#REF!,MATCH('Cálculo antigua metodología'!K$4,#REF!,0),0),"")</f>
        <v/>
      </c>
      <c r="L45" s="10" t="str">
        <f>+IFERROR(VLOOKUP($A45,#REF!,MATCH('Cálculo antigua metodología'!L$4,#REF!,0),0),"")</f>
        <v/>
      </c>
      <c r="M45" s="10" t="str">
        <f>+IFERROR(VLOOKUP($A45,#REF!,MATCH('Cálculo antigua metodología'!M$4,#REF!,0),0),"")</f>
        <v/>
      </c>
      <c r="N45" s="10" t="str">
        <f>+IFERROR(VLOOKUP($A45,#REF!,MATCH('Cálculo antigua metodología'!N$4,#REF!,0),0),"")</f>
        <v/>
      </c>
      <c r="O45" s="10" t="str">
        <f>+IFERROR(VLOOKUP($A45,#REF!,MATCH('Cálculo antigua metodología'!O$4,#REF!,0),0),"")</f>
        <v/>
      </c>
      <c r="P45" s="10" t="str">
        <f>+IFERROR(VLOOKUP($A45,#REF!,MATCH('Cálculo antigua metodología'!P$4,#REF!,0),0),"")</f>
        <v/>
      </c>
      <c r="Q45" s="10" t="str">
        <f>+IFERROR(VLOOKUP($A45,#REF!,MATCH('Cálculo antigua metodología'!Q$4,#REF!,0),0),"")</f>
        <v/>
      </c>
      <c r="R45" s="10" t="str">
        <f>+IFERROR(VLOOKUP($A45,#REF!,MATCH('Cálculo antigua metodología'!R$4,#REF!,0),0),"")</f>
        <v/>
      </c>
      <c r="S45" s="10" t="str">
        <f>+IFERROR(VLOOKUP($A45,#REF!,MATCH('Cálculo antigua metodología'!S$4,#REF!,0),0),"")</f>
        <v/>
      </c>
      <c r="T45" s="10">
        <f>+VLOOKUP(A45,'[5]Cálculo SGP'!$N$3:$P$1136,3,0)</f>
        <v>2315977078</v>
      </c>
      <c r="U45" s="10">
        <f>+VLOOKUP(A45,'[5]Cálculo SGP'!$N$3:$X$1137,11,0)</f>
        <v>3279769186</v>
      </c>
      <c r="V45" s="11">
        <f t="shared" si="0"/>
        <v>36.366529157724834</v>
      </c>
      <c r="W45" s="11">
        <f t="shared" si="7"/>
        <v>100</v>
      </c>
      <c r="X45" s="11">
        <f t="shared" si="1"/>
        <v>70</v>
      </c>
      <c r="Y45" s="11">
        <f t="shared" si="2"/>
        <v>100</v>
      </c>
      <c r="Z45" s="11">
        <f t="shared" si="8"/>
        <v>0</v>
      </c>
      <c r="AA45" s="11">
        <f t="shared" si="3"/>
        <v>100</v>
      </c>
      <c r="AB45" s="11">
        <f t="shared" si="9"/>
        <v>0</v>
      </c>
      <c r="AC45" s="11">
        <f t="shared" si="4"/>
        <v>0</v>
      </c>
      <c r="AD45" s="11">
        <f t="shared" si="5"/>
        <v>0</v>
      </c>
      <c r="AE45" s="11">
        <f t="shared" si="6"/>
        <v>0</v>
      </c>
      <c r="AF45" s="12">
        <f t="shared" si="10"/>
        <v>0</v>
      </c>
      <c r="AG45" s="31">
        <f t="shared" si="11"/>
        <v>16.666666666666668</v>
      </c>
    </row>
    <row r="46" spans="1:33" x14ac:dyDescent="0.35">
      <c r="A46" s="1" t="s">
        <v>119</v>
      </c>
      <c r="B46" s="1" t="s">
        <v>37</v>
      </c>
      <c r="C46" s="1" t="s">
        <v>120</v>
      </c>
      <c r="D46" s="4">
        <f>+VLOOKUP(A46,'[2]Categoría municipios 2023'!$B$2:$D$1103,3,0)</f>
        <v>6</v>
      </c>
      <c r="E46" s="1" t="str">
        <f>+VLOOKUP(A46,'[3]Nuevo IDF'!$B$5:$H$1106,7,0)</f>
        <v>G4</v>
      </c>
      <c r="F46" s="1"/>
      <c r="G46" s="10">
        <f>+VLOOKUP(A46,'[4]Informe viabilidad 2022'!$A$4:$G$1105,7,0)</f>
        <v>4896.8673769699999</v>
      </c>
      <c r="H46" s="10">
        <f>+VLOOKUP(A46,'[4]Informe viabilidad 2022'!$A$4:$G$1105,6,0)</f>
        <v>14509.99222846</v>
      </c>
      <c r="I46" s="10" t="str">
        <f>+IFERROR(VLOOKUP($A46,#REF!,MATCH('Cálculo antigua metodología'!I$4,#REF!,0),0),"")</f>
        <v/>
      </c>
      <c r="J46" s="10" t="str">
        <f>+IFERROR(VLOOKUP($A46,#REF!,MATCH('Cálculo antigua metodología'!J$4,#REF!,0),0),"")</f>
        <v/>
      </c>
      <c r="K46" s="10" t="str">
        <f>+IFERROR(VLOOKUP($A46,#REF!,MATCH('Cálculo antigua metodología'!K$4,#REF!,0),0),"")</f>
        <v/>
      </c>
      <c r="L46" s="10" t="str">
        <f>+IFERROR(VLOOKUP($A46,#REF!,MATCH('Cálculo antigua metodología'!L$4,#REF!,0),0),"")</f>
        <v/>
      </c>
      <c r="M46" s="10" t="str">
        <f>+IFERROR(VLOOKUP($A46,#REF!,MATCH('Cálculo antigua metodología'!M$4,#REF!,0),0),"")</f>
        <v/>
      </c>
      <c r="N46" s="10" t="str">
        <f>+IFERROR(VLOOKUP($A46,#REF!,MATCH('Cálculo antigua metodología'!N$4,#REF!,0),0),"")</f>
        <v/>
      </c>
      <c r="O46" s="10" t="str">
        <f>+IFERROR(VLOOKUP($A46,#REF!,MATCH('Cálculo antigua metodología'!O$4,#REF!,0),0),"")</f>
        <v/>
      </c>
      <c r="P46" s="10" t="str">
        <f>+IFERROR(VLOOKUP($A46,#REF!,MATCH('Cálculo antigua metodología'!P$4,#REF!,0),0),"")</f>
        <v/>
      </c>
      <c r="Q46" s="10" t="str">
        <f>+IFERROR(VLOOKUP($A46,#REF!,MATCH('Cálculo antigua metodología'!Q$4,#REF!,0),0),"")</f>
        <v/>
      </c>
      <c r="R46" s="10" t="str">
        <f>+IFERROR(VLOOKUP($A46,#REF!,MATCH('Cálculo antigua metodología'!R$4,#REF!,0),0),"")</f>
        <v/>
      </c>
      <c r="S46" s="10" t="str">
        <f>+IFERROR(VLOOKUP($A46,#REF!,MATCH('Cálculo antigua metodología'!S$4,#REF!,0),0),"")</f>
        <v/>
      </c>
      <c r="T46" s="10">
        <f>+VLOOKUP(A46,'[5]Cálculo SGP'!$N$3:$P$1136,3,0)</f>
        <v>2303906063</v>
      </c>
      <c r="U46" s="10">
        <f>+VLOOKUP(A46,'[5]Cálculo SGP'!$N$3:$X$1137,11,0)</f>
        <v>4960459344</v>
      </c>
      <c r="V46" s="11">
        <f t="shared" si="0"/>
        <v>33.748242589442953</v>
      </c>
      <c r="W46" s="11">
        <f t="shared" si="7"/>
        <v>100</v>
      </c>
      <c r="X46" s="11">
        <f t="shared" si="1"/>
        <v>80</v>
      </c>
      <c r="Y46" s="11">
        <f t="shared" si="2"/>
        <v>100</v>
      </c>
      <c r="Z46" s="11">
        <f t="shared" si="8"/>
        <v>0</v>
      </c>
      <c r="AA46" s="11">
        <f t="shared" si="3"/>
        <v>100</v>
      </c>
      <c r="AB46" s="11">
        <f t="shared" si="9"/>
        <v>0</v>
      </c>
      <c r="AC46" s="11">
        <f t="shared" si="4"/>
        <v>0</v>
      </c>
      <c r="AD46" s="11">
        <f t="shared" si="5"/>
        <v>0</v>
      </c>
      <c r="AE46" s="11">
        <f t="shared" si="6"/>
        <v>0</v>
      </c>
      <c r="AF46" s="12">
        <f t="shared" si="10"/>
        <v>0</v>
      </c>
      <c r="AG46" s="31">
        <f t="shared" si="11"/>
        <v>16.666666666666668</v>
      </c>
    </row>
    <row r="47" spans="1:33" x14ac:dyDescent="0.35">
      <c r="A47" s="1" t="s">
        <v>121</v>
      </c>
      <c r="B47" s="1" t="s">
        <v>37</v>
      </c>
      <c r="C47" s="1" t="s">
        <v>122</v>
      </c>
      <c r="D47" s="4">
        <f>+VLOOKUP(A47,'[2]Categoría municipios 2023'!$B$2:$D$1103,3,0)</f>
        <v>6</v>
      </c>
      <c r="E47" s="1" t="str">
        <f>+VLOOKUP(A47,'[3]Nuevo IDF'!$B$5:$H$1106,7,0)</f>
        <v>G1</v>
      </c>
      <c r="F47" s="1"/>
      <c r="G47" s="10">
        <f>+VLOOKUP(A47,'[4]Informe viabilidad 2022'!$A$4:$G$1105,7,0)</f>
        <v>5610.90325235</v>
      </c>
      <c r="H47" s="10">
        <f>+VLOOKUP(A47,'[4]Informe viabilidad 2022'!$A$4:$G$1105,6,0)</f>
        <v>14458.268843010001</v>
      </c>
      <c r="I47" s="10" t="str">
        <f>+IFERROR(VLOOKUP($A47,#REF!,MATCH('Cálculo antigua metodología'!I$4,#REF!,0),0),"")</f>
        <v/>
      </c>
      <c r="J47" s="10" t="str">
        <f>+IFERROR(VLOOKUP($A47,#REF!,MATCH('Cálculo antigua metodología'!J$4,#REF!,0),0),"")</f>
        <v/>
      </c>
      <c r="K47" s="10" t="str">
        <f>+IFERROR(VLOOKUP($A47,#REF!,MATCH('Cálculo antigua metodología'!K$4,#REF!,0),0),"")</f>
        <v/>
      </c>
      <c r="L47" s="10" t="str">
        <f>+IFERROR(VLOOKUP($A47,#REF!,MATCH('Cálculo antigua metodología'!L$4,#REF!,0),0),"")</f>
        <v/>
      </c>
      <c r="M47" s="10" t="str">
        <f>+IFERROR(VLOOKUP($A47,#REF!,MATCH('Cálculo antigua metodología'!M$4,#REF!,0),0),"")</f>
        <v/>
      </c>
      <c r="N47" s="10" t="str">
        <f>+IFERROR(VLOOKUP($A47,#REF!,MATCH('Cálculo antigua metodología'!N$4,#REF!,0),0),"")</f>
        <v/>
      </c>
      <c r="O47" s="10" t="str">
        <f>+IFERROR(VLOOKUP($A47,#REF!,MATCH('Cálculo antigua metodología'!O$4,#REF!,0),0),"")</f>
        <v/>
      </c>
      <c r="P47" s="10" t="str">
        <f>+IFERROR(VLOOKUP($A47,#REF!,MATCH('Cálculo antigua metodología'!P$4,#REF!,0),0),"")</f>
        <v/>
      </c>
      <c r="Q47" s="10" t="str">
        <f>+IFERROR(VLOOKUP($A47,#REF!,MATCH('Cálculo antigua metodología'!Q$4,#REF!,0),0),"")</f>
        <v/>
      </c>
      <c r="R47" s="10" t="str">
        <f>+IFERROR(VLOOKUP($A47,#REF!,MATCH('Cálculo antigua metodología'!R$4,#REF!,0),0),"")</f>
        <v/>
      </c>
      <c r="S47" s="10" t="str">
        <f>+IFERROR(VLOOKUP($A47,#REF!,MATCH('Cálculo antigua metodología'!S$4,#REF!,0),0),"")</f>
        <v/>
      </c>
      <c r="T47" s="10">
        <f>+VLOOKUP(A47,'[5]Cálculo SGP'!$N$3:$P$1136,3,0)</f>
        <v>1029688349</v>
      </c>
      <c r="U47" s="10">
        <f>+VLOOKUP(A47,'[5]Cálculo SGP'!$N$3:$X$1137,11,0)</f>
        <v>1702526952</v>
      </c>
      <c r="V47" s="11">
        <f t="shared" si="0"/>
        <v>38.807573114554785</v>
      </c>
      <c r="W47" s="11">
        <f t="shared" si="7"/>
        <v>100</v>
      </c>
      <c r="X47" s="11">
        <f t="shared" si="1"/>
        <v>80</v>
      </c>
      <c r="Y47" s="11">
        <f t="shared" si="2"/>
        <v>100</v>
      </c>
      <c r="Z47" s="11">
        <f t="shared" si="8"/>
        <v>0</v>
      </c>
      <c r="AA47" s="11">
        <f t="shared" si="3"/>
        <v>100</v>
      </c>
      <c r="AB47" s="11">
        <f t="shared" si="9"/>
        <v>0</v>
      </c>
      <c r="AC47" s="11">
        <f t="shared" si="4"/>
        <v>0</v>
      </c>
      <c r="AD47" s="11">
        <f t="shared" si="5"/>
        <v>0</v>
      </c>
      <c r="AE47" s="11">
        <f t="shared" si="6"/>
        <v>0</v>
      </c>
      <c r="AF47" s="12">
        <f t="shared" si="10"/>
        <v>0</v>
      </c>
      <c r="AG47" s="31">
        <f t="shared" si="11"/>
        <v>16.666666666666668</v>
      </c>
    </row>
    <row r="48" spans="1:33" x14ac:dyDescent="0.35">
      <c r="A48" s="1" t="s">
        <v>123</v>
      </c>
      <c r="B48" s="1" t="s">
        <v>37</v>
      </c>
      <c r="C48" s="1" t="s">
        <v>124</v>
      </c>
      <c r="D48" s="4">
        <f>+VLOOKUP(A48,'[2]Categoría municipios 2023'!$B$2:$D$1103,3,0)</f>
        <v>6</v>
      </c>
      <c r="E48" s="1" t="str">
        <f>+VLOOKUP(A48,'[3]Nuevo IDF'!$B$5:$H$1106,7,0)</f>
        <v>G3</v>
      </c>
      <c r="F48" s="1"/>
      <c r="G48" s="10">
        <f>+VLOOKUP(A48,'[4]Informe viabilidad 2022'!$A$4:$G$1105,7,0)</f>
        <v>2173.39482847</v>
      </c>
      <c r="H48" s="10">
        <f>+VLOOKUP(A48,'[4]Informe viabilidad 2022'!$A$4:$G$1105,6,0)</f>
        <v>2861.5488277700001</v>
      </c>
      <c r="I48" s="10" t="str">
        <f>+IFERROR(VLOOKUP($A48,#REF!,MATCH('Cálculo antigua metodología'!I$4,#REF!,0),0),"")</f>
        <v/>
      </c>
      <c r="J48" s="10" t="str">
        <f>+IFERROR(VLOOKUP($A48,#REF!,MATCH('Cálculo antigua metodología'!J$4,#REF!,0),0),"")</f>
        <v/>
      </c>
      <c r="K48" s="10" t="str">
        <f>+IFERROR(VLOOKUP($A48,#REF!,MATCH('Cálculo antigua metodología'!K$4,#REF!,0),0),"")</f>
        <v/>
      </c>
      <c r="L48" s="10" t="str">
        <f>+IFERROR(VLOOKUP($A48,#REF!,MATCH('Cálculo antigua metodología'!L$4,#REF!,0),0),"")</f>
        <v/>
      </c>
      <c r="M48" s="10" t="str">
        <f>+IFERROR(VLOOKUP($A48,#REF!,MATCH('Cálculo antigua metodología'!M$4,#REF!,0),0),"")</f>
        <v/>
      </c>
      <c r="N48" s="10" t="str">
        <f>+IFERROR(VLOOKUP($A48,#REF!,MATCH('Cálculo antigua metodología'!N$4,#REF!,0),0),"")</f>
        <v/>
      </c>
      <c r="O48" s="10" t="str">
        <f>+IFERROR(VLOOKUP($A48,#REF!,MATCH('Cálculo antigua metodología'!O$4,#REF!,0),0),"")</f>
        <v/>
      </c>
      <c r="P48" s="10" t="str">
        <f>+IFERROR(VLOOKUP($A48,#REF!,MATCH('Cálculo antigua metodología'!P$4,#REF!,0),0),"")</f>
        <v/>
      </c>
      <c r="Q48" s="10" t="str">
        <f>+IFERROR(VLOOKUP($A48,#REF!,MATCH('Cálculo antigua metodología'!Q$4,#REF!,0),0),"")</f>
        <v/>
      </c>
      <c r="R48" s="10" t="str">
        <f>+IFERROR(VLOOKUP($A48,#REF!,MATCH('Cálculo antigua metodología'!R$4,#REF!,0),0),"")</f>
        <v/>
      </c>
      <c r="S48" s="10" t="str">
        <f>+IFERROR(VLOOKUP($A48,#REF!,MATCH('Cálculo antigua metodología'!S$4,#REF!,0),0),"")</f>
        <v/>
      </c>
      <c r="T48" s="10">
        <f>+VLOOKUP(A48,'[5]Cálculo SGP'!$N$3:$P$1136,3,0)</f>
        <v>842824441</v>
      </c>
      <c r="U48" s="10">
        <f>+VLOOKUP(A48,'[5]Cálculo SGP'!$N$3:$X$1137,11,0)</f>
        <v>1530039442</v>
      </c>
      <c r="V48" s="11">
        <f t="shared" si="0"/>
        <v>75.951694668922457</v>
      </c>
      <c r="W48" s="11">
        <f t="shared" si="7"/>
        <v>100</v>
      </c>
      <c r="X48" s="11">
        <f t="shared" si="1"/>
        <v>80</v>
      </c>
      <c r="Y48" s="11">
        <f t="shared" si="2"/>
        <v>100</v>
      </c>
      <c r="Z48" s="11">
        <f t="shared" si="8"/>
        <v>0</v>
      </c>
      <c r="AA48" s="11">
        <f t="shared" si="3"/>
        <v>100</v>
      </c>
      <c r="AB48" s="11">
        <f t="shared" si="9"/>
        <v>0</v>
      </c>
      <c r="AC48" s="11">
        <f t="shared" si="4"/>
        <v>0</v>
      </c>
      <c r="AD48" s="11">
        <f t="shared" si="5"/>
        <v>0</v>
      </c>
      <c r="AE48" s="11">
        <f t="shared" si="6"/>
        <v>0</v>
      </c>
      <c r="AF48" s="12">
        <f t="shared" si="10"/>
        <v>0</v>
      </c>
      <c r="AG48" s="31">
        <f t="shared" si="11"/>
        <v>16.666666666666668</v>
      </c>
    </row>
    <row r="49" spans="1:33" x14ac:dyDescent="0.35">
      <c r="A49" s="1" t="s">
        <v>125</v>
      </c>
      <c r="B49" s="1" t="s">
        <v>37</v>
      </c>
      <c r="C49" s="1" t="s">
        <v>126</v>
      </c>
      <c r="D49" s="4">
        <f>+VLOOKUP(A49,'[2]Categoría municipios 2023'!$B$2:$D$1103,3,0)</f>
        <v>6</v>
      </c>
      <c r="E49" s="1" t="str">
        <f>+VLOOKUP(A49,'[3]Nuevo IDF'!$B$5:$H$1106,7,0)</f>
        <v>G2</v>
      </c>
      <c r="F49" s="1"/>
      <c r="G49" s="10">
        <f>+VLOOKUP(A49,'[4]Informe viabilidad 2022'!$A$4:$G$1105,7,0)</f>
        <v>11533.845649479999</v>
      </c>
      <c r="H49" s="10">
        <f>+VLOOKUP(A49,'[4]Informe viabilidad 2022'!$A$4:$G$1105,6,0)</f>
        <v>30138.430672779999</v>
      </c>
      <c r="I49" s="10" t="str">
        <f>+IFERROR(VLOOKUP($A49,#REF!,MATCH('Cálculo antigua metodología'!I$4,#REF!,0),0),"")</f>
        <v/>
      </c>
      <c r="J49" s="10" t="str">
        <f>+IFERROR(VLOOKUP($A49,#REF!,MATCH('Cálculo antigua metodología'!J$4,#REF!,0),0),"")</f>
        <v/>
      </c>
      <c r="K49" s="10" t="str">
        <f>+IFERROR(VLOOKUP($A49,#REF!,MATCH('Cálculo antigua metodología'!K$4,#REF!,0),0),"")</f>
        <v/>
      </c>
      <c r="L49" s="10" t="str">
        <f>+IFERROR(VLOOKUP($A49,#REF!,MATCH('Cálculo antigua metodología'!L$4,#REF!,0),0),"")</f>
        <v/>
      </c>
      <c r="M49" s="10" t="str">
        <f>+IFERROR(VLOOKUP($A49,#REF!,MATCH('Cálculo antigua metodología'!M$4,#REF!,0),0),"")</f>
        <v/>
      </c>
      <c r="N49" s="10" t="str">
        <f>+IFERROR(VLOOKUP($A49,#REF!,MATCH('Cálculo antigua metodología'!N$4,#REF!,0),0),"")</f>
        <v/>
      </c>
      <c r="O49" s="10" t="str">
        <f>+IFERROR(VLOOKUP($A49,#REF!,MATCH('Cálculo antigua metodología'!O$4,#REF!,0),0),"")</f>
        <v/>
      </c>
      <c r="P49" s="10" t="str">
        <f>+IFERROR(VLOOKUP($A49,#REF!,MATCH('Cálculo antigua metodología'!P$4,#REF!,0),0),"")</f>
        <v/>
      </c>
      <c r="Q49" s="10" t="str">
        <f>+IFERROR(VLOOKUP($A49,#REF!,MATCH('Cálculo antigua metodología'!Q$4,#REF!,0),0),"")</f>
        <v/>
      </c>
      <c r="R49" s="10" t="str">
        <f>+IFERROR(VLOOKUP($A49,#REF!,MATCH('Cálculo antigua metodología'!R$4,#REF!,0),0),"")</f>
        <v/>
      </c>
      <c r="S49" s="10" t="str">
        <f>+IFERROR(VLOOKUP($A49,#REF!,MATCH('Cálculo antigua metodología'!S$4,#REF!,0),0),"")</f>
        <v/>
      </c>
      <c r="T49" s="10">
        <f>+VLOOKUP(A49,'[5]Cálculo SGP'!$N$3:$P$1136,3,0)</f>
        <v>3225496303</v>
      </c>
      <c r="U49" s="10">
        <f>+VLOOKUP(A49,'[5]Cálculo SGP'!$N$3:$X$1137,11,0)</f>
        <v>2195991516</v>
      </c>
      <c r="V49" s="11">
        <f t="shared" si="0"/>
        <v>38.269562787477767</v>
      </c>
      <c r="W49" s="11">
        <f t="shared" si="7"/>
        <v>100</v>
      </c>
      <c r="X49" s="11">
        <f t="shared" si="1"/>
        <v>80</v>
      </c>
      <c r="Y49" s="11">
        <f t="shared" si="2"/>
        <v>100</v>
      </c>
      <c r="Z49" s="11">
        <f t="shared" si="8"/>
        <v>0</v>
      </c>
      <c r="AA49" s="11">
        <f t="shared" si="3"/>
        <v>100</v>
      </c>
      <c r="AB49" s="11">
        <f t="shared" si="9"/>
        <v>0</v>
      </c>
      <c r="AC49" s="11">
        <f t="shared" si="4"/>
        <v>0</v>
      </c>
      <c r="AD49" s="11">
        <f t="shared" si="5"/>
        <v>0</v>
      </c>
      <c r="AE49" s="11">
        <f t="shared" si="6"/>
        <v>0</v>
      </c>
      <c r="AF49" s="12">
        <f t="shared" si="10"/>
        <v>0</v>
      </c>
      <c r="AG49" s="31">
        <f t="shared" si="11"/>
        <v>16.666666666666668</v>
      </c>
    </row>
    <row r="50" spans="1:33" x14ac:dyDescent="0.35">
      <c r="A50" s="1" t="s">
        <v>127</v>
      </c>
      <c r="B50" s="1" t="s">
        <v>37</v>
      </c>
      <c r="C50" s="1" t="s">
        <v>128</v>
      </c>
      <c r="D50" s="4">
        <f>+VLOOKUP(A50,'[2]Categoría municipios 2023'!$B$2:$D$1103,3,0)</f>
        <v>6</v>
      </c>
      <c r="E50" s="1" t="str">
        <f>+VLOOKUP(A50,'[3]Nuevo IDF'!$B$5:$H$1106,7,0)</f>
        <v>G1</v>
      </c>
      <c r="F50" s="1"/>
      <c r="G50" s="10">
        <f>+VLOOKUP(A50,'[4]Informe viabilidad 2022'!$A$4:$G$1105,7,0)</f>
        <v>4422.0223418100004</v>
      </c>
      <c r="H50" s="10">
        <f>+VLOOKUP(A50,'[4]Informe viabilidad 2022'!$A$4:$G$1105,6,0)</f>
        <v>7684.8664531699997</v>
      </c>
      <c r="I50" s="10" t="str">
        <f>+IFERROR(VLOOKUP($A50,#REF!,MATCH('Cálculo antigua metodología'!I$4,#REF!,0),0),"")</f>
        <v/>
      </c>
      <c r="J50" s="10" t="str">
        <f>+IFERROR(VLOOKUP($A50,#REF!,MATCH('Cálculo antigua metodología'!J$4,#REF!,0),0),"")</f>
        <v/>
      </c>
      <c r="K50" s="10" t="str">
        <f>+IFERROR(VLOOKUP($A50,#REF!,MATCH('Cálculo antigua metodología'!K$4,#REF!,0),0),"")</f>
        <v/>
      </c>
      <c r="L50" s="10" t="str">
        <f>+IFERROR(VLOOKUP($A50,#REF!,MATCH('Cálculo antigua metodología'!L$4,#REF!,0),0),"")</f>
        <v/>
      </c>
      <c r="M50" s="10" t="str">
        <f>+IFERROR(VLOOKUP($A50,#REF!,MATCH('Cálculo antigua metodología'!M$4,#REF!,0),0),"")</f>
        <v/>
      </c>
      <c r="N50" s="10" t="str">
        <f>+IFERROR(VLOOKUP($A50,#REF!,MATCH('Cálculo antigua metodología'!N$4,#REF!,0),0),"")</f>
        <v/>
      </c>
      <c r="O50" s="10" t="str">
        <f>+IFERROR(VLOOKUP($A50,#REF!,MATCH('Cálculo antigua metodología'!O$4,#REF!,0),0),"")</f>
        <v/>
      </c>
      <c r="P50" s="10" t="str">
        <f>+IFERROR(VLOOKUP($A50,#REF!,MATCH('Cálculo antigua metodología'!P$4,#REF!,0),0),"")</f>
        <v/>
      </c>
      <c r="Q50" s="10" t="str">
        <f>+IFERROR(VLOOKUP($A50,#REF!,MATCH('Cálculo antigua metodología'!Q$4,#REF!,0),0),"")</f>
        <v/>
      </c>
      <c r="R50" s="10" t="str">
        <f>+IFERROR(VLOOKUP($A50,#REF!,MATCH('Cálculo antigua metodología'!R$4,#REF!,0),0),"")</f>
        <v/>
      </c>
      <c r="S50" s="10" t="str">
        <f>+IFERROR(VLOOKUP($A50,#REF!,MATCH('Cálculo antigua metodología'!S$4,#REF!,0),0),"")</f>
        <v/>
      </c>
      <c r="T50" s="10">
        <f>+VLOOKUP(A50,'[5]Cálculo SGP'!$N$3:$P$1136,3,0)</f>
        <v>665479757</v>
      </c>
      <c r="U50" s="10">
        <f>+VLOOKUP(A50,'[5]Cálculo SGP'!$N$3:$X$1137,11,0)</f>
        <v>1258075296</v>
      </c>
      <c r="V50" s="11">
        <f t="shared" si="0"/>
        <v>57.541954291032873</v>
      </c>
      <c r="W50" s="11">
        <f t="shared" si="7"/>
        <v>100</v>
      </c>
      <c r="X50" s="11">
        <f t="shared" si="1"/>
        <v>80</v>
      </c>
      <c r="Y50" s="11">
        <f t="shared" si="2"/>
        <v>100</v>
      </c>
      <c r="Z50" s="11">
        <f t="shared" si="8"/>
        <v>0</v>
      </c>
      <c r="AA50" s="11">
        <f t="shared" si="3"/>
        <v>100</v>
      </c>
      <c r="AB50" s="11">
        <f t="shared" si="9"/>
        <v>0</v>
      </c>
      <c r="AC50" s="11">
        <f t="shared" si="4"/>
        <v>0</v>
      </c>
      <c r="AD50" s="11">
        <f t="shared" si="5"/>
        <v>0</v>
      </c>
      <c r="AE50" s="11">
        <f t="shared" si="6"/>
        <v>0</v>
      </c>
      <c r="AF50" s="12">
        <f t="shared" si="10"/>
        <v>0</v>
      </c>
      <c r="AG50" s="31">
        <f t="shared" si="11"/>
        <v>16.666666666666668</v>
      </c>
    </row>
    <row r="51" spans="1:33" x14ac:dyDescent="0.35">
      <c r="A51" s="1" t="s">
        <v>129</v>
      </c>
      <c r="B51" s="1" t="s">
        <v>37</v>
      </c>
      <c r="C51" s="1" t="s">
        <v>130</v>
      </c>
      <c r="D51" s="4">
        <f>+VLOOKUP(A51,'[2]Categoría municipios 2023'!$B$2:$D$1103,3,0)</f>
        <v>1</v>
      </c>
      <c r="E51" s="1" t="str">
        <f>+VLOOKUP(A51,'[3]Nuevo IDF'!$B$5:$H$1106,7,0)</f>
        <v>G1</v>
      </c>
      <c r="F51" s="1"/>
      <c r="G51" s="10">
        <f>+VLOOKUP(A51,'[4]Informe viabilidad 2022'!$A$4:$G$1105,7,0)</f>
        <v>101249.3568433</v>
      </c>
      <c r="H51" s="10">
        <f>+VLOOKUP(A51,'[4]Informe viabilidad 2022'!$A$4:$G$1105,6,0)</f>
        <v>321410.38959062001</v>
      </c>
      <c r="I51" s="10" t="str">
        <f>+IFERROR(VLOOKUP($A51,#REF!,MATCH('Cálculo antigua metodología'!I$4,#REF!,0),0),"")</f>
        <v/>
      </c>
      <c r="J51" s="10" t="str">
        <f>+IFERROR(VLOOKUP($A51,#REF!,MATCH('Cálculo antigua metodología'!J$4,#REF!,0),0),"")</f>
        <v/>
      </c>
      <c r="K51" s="10" t="str">
        <f>+IFERROR(VLOOKUP($A51,#REF!,MATCH('Cálculo antigua metodología'!K$4,#REF!,0),0),"")</f>
        <v/>
      </c>
      <c r="L51" s="10" t="str">
        <f>+IFERROR(VLOOKUP($A51,#REF!,MATCH('Cálculo antigua metodología'!L$4,#REF!,0),0),"")</f>
        <v/>
      </c>
      <c r="M51" s="10" t="str">
        <f>+IFERROR(VLOOKUP($A51,#REF!,MATCH('Cálculo antigua metodología'!M$4,#REF!,0),0),"")</f>
        <v/>
      </c>
      <c r="N51" s="10" t="str">
        <f>+IFERROR(VLOOKUP($A51,#REF!,MATCH('Cálculo antigua metodología'!N$4,#REF!,0),0),"")</f>
        <v/>
      </c>
      <c r="O51" s="10" t="str">
        <f>+IFERROR(VLOOKUP($A51,#REF!,MATCH('Cálculo antigua metodología'!O$4,#REF!,0),0),"")</f>
        <v/>
      </c>
      <c r="P51" s="10" t="str">
        <f>+IFERROR(VLOOKUP($A51,#REF!,MATCH('Cálculo antigua metodología'!P$4,#REF!,0),0),"")</f>
        <v/>
      </c>
      <c r="Q51" s="10" t="str">
        <f>+IFERROR(VLOOKUP($A51,#REF!,MATCH('Cálculo antigua metodología'!Q$4,#REF!,0),0),"")</f>
        <v/>
      </c>
      <c r="R51" s="10" t="str">
        <f>+IFERROR(VLOOKUP($A51,#REF!,MATCH('Cálculo antigua metodología'!R$4,#REF!,0),0),"")</f>
        <v/>
      </c>
      <c r="S51" s="10" t="str">
        <f>+IFERROR(VLOOKUP($A51,#REF!,MATCH('Cálculo antigua metodología'!S$4,#REF!,0),0),"")</f>
        <v/>
      </c>
      <c r="T51" s="10">
        <f>+VLOOKUP(A51,'[5]Cálculo SGP'!$N$3:$P$1136,3,0)</f>
        <v>1426913136</v>
      </c>
      <c r="U51" s="10">
        <f>+VLOOKUP(A51,'[5]Cálculo SGP'!$N$3:$X$1137,11,0)</f>
        <v>7292482503</v>
      </c>
      <c r="V51" s="11">
        <f t="shared" si="0"/>
        <v>31.501581816400265</v>
      </c>
      <c r="W51" s="11">
        <f t="shared" si="7"/>
        <v>100</v>
      </c>
      <c r="X51" s="11">
        <f t="shared" si="1"/>
        <v>65</v>
      </c>
      <c r="Y51" s="11">
        <f t="shared" si="2"/>
        <v>100</v>
      </c>
      <c r="Z51" s="11">
        <f t="shared" si="8"/>
        <v>0</v>
      </c>
      <c r="AA51" s="11">
        <f t="shared" si="3"/>
        <v>100</v>
      </c>
      <c r="AB51" s="11">
        <f t="shared" si="9"/>
        <v>0</v>
      </c>
      <c r="AC51" s="11">
        <f t="shared" si="4"/>
        <v>0</v>
      </c>
      <c r="AD51" s="11">
        <f t="shared" si="5"/>
        <v>0</v>
      </c>
      <c r="AE51" s="11">
        <f t="shared" si="6"/>
        <v>0</v>
      </c>
      <c r="AF51" s="12">
        <f t="shared" si="10"/>
        <v>0</v>
      </c>
      <c r="AG51" s="31">
        <f t="shared" si="11"/>
        <v>16.666666666666668</v>
      </c>
    </row>
    <row r="52" spans="1:33" x14ac:dyDescent="0.35">
      <c r="A52" s="1" t="s">
        <v>131</v>
      </c>
      <c r="B52" s="1" t="s">
        <v>37</v>
      </c>
      <c r="C52" s="1" t="s">
        <v>132</v>
      </c>
      <c r="D52" s="4">
        <f>+VLOOKUP(A52,'[2]Categoría municipios 2023'!$B$2:$D$1103,3,0)</f>
        <v>6</v>
      </c>
      <c r="E52" s="1" t="str">
        <f>+VLOOKUP(A52,'[3]Nuevo IDF'!$B$5:$H$1106,7,0)</f>
        <v>G3</v>
      </c>
      <c r="F52" s="1"/>
      <c r="G52" s="10">
        <f>+VLOOKUP(A52,'[4]Informe viabilidad 2022'!$A$4:$G$1105,7,0)</f>
        <v>5525.2547345100002</v>
      </c>
      <c r="H52" s="10">
        <f>+VLOOKUP(A52,'[4]Informe viabilidad 2022'!$A$4:$G$1105,6,0)</f>
        <v>7977.7281631599999</v>
      </c>
      <c r="I52" s="10" t="str">
        <f>+IFERROR(VLOOKUP($A52,#REF!,MATCH('Cálculo antigua metodología'!I$4,#REF!,0),0),"")</f>
        <v/>
      </c>
      <c r="J52" s="10" t="str">
        <f>+IFERROR(VLOOKUP($A52,#REF!,MATCH('Cálculo antigua metodología'!J$4,#REF!,0),0),"")</f>
        <v/>
      </c>
      <c r="K52" s="10" t="str">
        <f>+IFERROR(VLOOKUP($A52,#REF!,MATCH('Cálculo antigua metodología'!K$4,#REF!,0),0),"")</f>
        <v/>
      </c>
      <c r="L52" s="10" t="str">
        <f>+IFERROR(VLOOKUP($A52,#REF!,MATCH('Cálculo antigua metodología'!L$4,#REF!,0),0),"")</f>
        <v/>
      </c>
      <c r="M52" s="10" t="str">
        <f>+IFERROR(VLOOKUP($A52,#REF!,MATCH('Cálculo antigua metodología'!M$4,#REF!,0),0),"")</f>
        <v/>
      </c>
      <c r="N52" s="10" t="str">
        <f>+IFERROR(VLOOKUP($A52,#REF!,MATCH('Cálculo antigua metodología'!N$4,#REF!,0),0),"")</f>
        <v/>
      </c>
      <c r="O52" s="10" t="str">
        <f>+IFERROR(VLOOKUP($A52,#REF!,MATCH('Cálculo antigua metodología'!O$4,#REF!,0),0),"")</f>
        <v/>
      </c>
      <c r="P52" s="10" t="str">
        <f>+IFERROR(VLOOKUP($A52,#REF!,MATCH('Cálculo antigua metodología'!P$4,#REF!,0),0),"")</f>
        <v/>
      </c>
      <c r="Q52" s="10" t="str">
        <f>+IFERROR(VLOOKUP($A52,#REF!,MATCH('Cálculo antigua metodología'!Q$4,#REF!,0),0),"")</f>
        <v/>
      </c>
      <c r="R52" s="10" t="str">
        <f>+IFERROR(VLOOKUP($A52,#REF!,MATCH('Cálculo antigua metodología'!R$4,#REF!,0),0),"")</f>
        <v/>
      </c>
      <c r="S52" s="10" t="str">
        <f>+IFERROR(VLOOKUP($A52,#REF!,MATCH('Cálculo antigua metodología'!S$4,#REF!,0),0),"")</f>
        <v/>
      </c>
      <c r="T52" s="10">
        <f>+VLOOKUP(A52,'[5]Cálculo SGP'!$N$3:$P$1136,3,0)</f>
        <v>1250484743</v>
      </c>
      <c r="U52" s="10">
        <f>+VLOOKUP(A52,'[5]Cálculo SGP'!$N$3:$X$1137,11,0)</f>
        <v>1257822181</v>
      </c>
      <c r="V52" s="11">
        <f t="shared" si="0"/>
        <v>69.258498428472791</v>
      </c>
      <c r="W52" s="11">
        <f t="shared" si="7"/>
        <v>100</v>
      </c>
      <c r="X52" s="11">
        <f t="shared" si="1"/>
        <v>80</v>
      </c>
      <c r="Y52" s="11">
        <f t="shared" si="2"/>
        <v>100</v>
      </c>
      <c r="Z52" s="11">
        <f t="shared" si="8"/>
        <v>0</v>
      </c>
      <c r="AA52" s="11">
        <f t="shared" si="3"/>
        <v>100</v>
      </c>
      <c r="AB52" s="11">
        <f t="shared" si="9"/>
        <v>0</v>
      </c>
      <c r="AC52" s="11">
        <f t="shared" si="4"/>
        <v>0</v>
      </c>
      <c r="AD52" s="11">
        <f t="shared" si="5"/>
        <v>0</v>
      </c>
      <c r="AE52" s="11">
        <f t="shared" si="6"/>
        <v>0</v>
      </c>
      <c r="AF52" s="12">
        <f t="shared" si="10"/>
        <v>0</v>
      </c>
      <c r="AG52" s="31">
        <f t="shared" si="11"/>
        <v>16.666666666666668</v>
      </c>
    </row>
    <row r="53" spans="1:33" x14ac:dyDescent="0.35">
      <c r="A53" s="1" t="s">
        <v>133</v>
      </c>
      <c r="B53" s="1" t="s">
        <v>37</v>
      </c>
      <c r="C53" s="1" t="s">
        <v>134</v>
      </c>
      <c r="D53" s="4">
        <f>+VLOOKUP(A53,'[2]Categoría municipios 2023'!$B$2:$D$1103,3,0)</f>
        <v>6</v>
      </c>
      <c r="E53" s="1" t="str">
        <f>+VLOOKUP(A53,'[3]Nuevo IDF'!$B$5:$H$1106,7,0)</f>
        <v>G4</v>
      </c>
      <c r="F53" s="1"/>
      <c r="G53" s="10">
        <f>+VLOOKUP(A53,'[4]Informe viabilidad 2022'!$A$4:$G$1105,7,0)</f>
        <v>2665.1416429999999</v>
      </c>
      <c r="H53" s="10">
        <f>+VLOOKUP(A53,'[4]Informe viabilidad 2022'!$A$4:$G$1105,6,0)</f>
        <v>4368.5581662799996</v>
      </c>
      <c r="I53" s="10" t="str">
        <f>+IFERROR(VLOOKUP($A53,#REF!,MATCH('Cálculo antigua metodología'!I$4,#REF!,0),0),"")</f>
        <v/>
      </c>
      <c r="J53" s="10" t="str">
        <f>+IFERROR(VLOOKUP($A53,#REF!,MATCH('Cálculo antigua metodología'!J$4,#REF!,0),0),"")</f>
        <v/>
      </c>
      <c r="K53" s="10" t="str">
        <f>+IFERROR(VLOOKUP($A53,#REF!,MATCH('Cálculo antigua metodología'!K$4,#REF!,0),0),"")</f>
        <v/>
      </c>
      <c r="L53" s="10" t="str">
        <f>+IFERROR(VLOOKUP($A53,#REF!,MATCH('Cálculo antigua metodología'!L$4,#REF!,0),0),"")</f>
        <v/>
      </c>
      <c r="M53" s="10" t="str">
        <f>+IFERROR(VLOOKUP($A53,#REF!,MATCH('Cálculo antigua metodología'!M$4,#REF!,0),0),"")</f>
        <v/>
      </c>
      <c r="N53" s="10" t="str">
        <f>+IFERROR(VLOOKUP($A53,#REF!,MATCH('Cálculo antigua metodología'!N$4,#REF!,0),0),"")</f>
        <v/>
      </c>
      <c r="O53" s="10" t="str">
        <f>+IFERROR(VLOOKUP($A53,#REF!,MATCH('Cálculo antigua metodología'!O$4,#REF!,0),0),"")</f>
        <v/>
      </c>
      <c r="P53" s="10" t="str">
        <f>+IFERROR(VLOOKUP($A53,#REF!,MATCH('Cálculo antigua metodología'!P$4,#REF!,0),0),"")</f>
        <v/>
      </c>
      <c r="Q53" s="10" t="str">
        <f>+IFERROR(VLOOKUP($A53,#REF!,MATCH('Cálculo antigua metodología'!Q$4,#REF!,0),0),"")</f>
        <v/>
      </c>
      <c r="R53" s="10" t="str">
        <f>+IFERROR(VLOOKUP($A53,#REF!,MATCH('Cálculo antigua metodología'!R$4,#REF!,0),0),"")</f>
        <v/>
      </c>
      <c r="S53" s="10" t="str">
        <f>+IFERROR(VLOOKUP($A53,#REF!,MATCH('Cálculo antigua metodología'!S$4,#REF!,0),0),"")</f>
        <v/>
      </c>
      <c r="T53" s="10">
        <f>+VLOOKUP(A53,'[5]Cálculo SGP'!$N$3:$P$1136,3,0)</f>
        <v>1654040954</v>
      </c>
      <c r="U53" s="10">
        <f>+VLOOKUP(A53,'[5]Cálculo SGP'!$N$3:$X$1137,11,0)</f>
        <v>3050170084</v>
      </c>
      <c r="V53" s="11">
        <f t="shared" si="0"/>
        <v>61.007351660593166</v>
      </c>
      <c r="W53" s="11">
        <f t="shared" si="7"/>
        <v>100</v>
      </c>
      <c r="X53" s="11">
        <f t="shared" si="1"/>
        <v>80</v>
      </c>
      <c r="Y53" s="11">
        <f t="shared" si="2"/>
        <v>100</v>
      </c>
      <c r="Z53" s="11">
        <f t="shared" si="8"/>
        <v>0</v>
      </c>
      <c r="AA53" s="11">
        <f t="shared" si="3"/>
        <v>100</v>
      </c>
      <c r="AB53" s="11">
        <f t="shared" si="9"/>
        <v>0</v>
      </c>
      <c r="AC53" s="11">
        <f t="shared" si="4"/>
        <v>0</v>
      </c>
      <c r="AD53" s="11">
        <f t="shared" si="5"/>
        <v>0</v>
      </c>
      <c r="AE53" s="11">
        <f t="shared" si="6"/>
        <v>0</v>
      </c>
      <c r="AF53" s="12">
        <f t="shared" si="10"/>
        <v>0</v>
      </c>
      <c r="AG53" s="31">
        <f t="shared" si="11"/>
        <v>16.666666666666668</v>
      </c>
    </row>
    <row r="54" spans="1:33" x14ac:dyDescent="0.35">
      <c r="A54" s="1" t="s">
        <v>135</v>
      </c>
      <c r="B54" s="1" t="s">
        <v>37</v>
      </c>
      <c r="C54" s="1" t="s">
        <v>136</v>
      </c>
      <c r="D54" s="4">
        <f>+VLOOKUP(A54,'[2]Categoría municipios 2023'!$B$2:$D$1103,3,0)</f>
        <v>6</v>
      </c>
      <c r="E54" s="1" t="str">
        <f>+VLOOKUP(A54,'[3]Nuevo IDF'!$B$5:$H$1106,7,0)</f>
        <v>G3</v>
      </c>
      <c r="F54" s="1"/>
      <c r="G54" s="10">
        <f>+VLOOKUP(A54,'[4]Informe viabilidad 2022'!$A$4:$G$1105,7,0)</f>
        <v>2901.1406958299999</v>
      </c>
      <c r="H54" s="10">
        <f>+VLOOKUP(A54,'[4]Informe viabilidad 2022'!$A$4:$G$1105,6,0)</f>
        <v>5746.3328096899995</v>
      </c>
      <c r="I54" s="10" t="str">
        <f>+IFERROR(VLOOKUP($A54,#REF!,MATCH('Cálculo antigua metodología'!I$4,#REF!,0),0),"")</f>
        <v/>
      </c>
      <c r="J54" s="10" t="str">
        <f>+IFERROR(VLOOKUP($A54,#REF!,MATCH('Cálculo antigua metodología'!J$4,#REF!,0),0),"")</f>
        <v/>
      </c>
      <c r="K54" s="10" t="str">
        <f>+IFERROR(VLOOKUP($A54,#REF!,MATCH('Cálculo antigua metodología'!K$4,#REF!,0),0),"")</f>
        <v/>
      </c>
      <c r="L54" s="10" t="str">
        <f>+IFERROR(VLOOKUP($A54,#REF!,MATCH('Cálculo antigua metodología'!L$4,#REF!,0),0),"")</f>
        <v/>
      </c>
      <c r="M54" s="10" t="str">
        <f>+IFERROR(VLOOKUP($A54,#REF!,MATCH('Cálculo antigua metodología'!M$4,#REF!,0),0),"")</f>
        <v/>
      </c>
      <c r="N54" s="10" t="str">
        <f>+IFERROR(VLOOKUP($A54,#REF!,MATCH('Cálculo antigua metodología'!N$4,#REF!,0),0),"")</f>
        <v/>
      </c>
      <c r="O54" s="10" t="str">
        <f>+IFERROR(VLOOKUP($A54,#REF!,MATCH('Cálculo antigua metodología'!O$4,#REF!,0),0),"")</f>
        <v/>
      </c>
      <c r="P54" s="10" t="str">
        <f>+IFERROR(VLOOKUP($A54,#REF!,MATCH('Cálculo antigua metodología'!P$4,#REF!,0),0),"")</f>
        <v/>
      </c>
      <c r="Q54" s="10" t="str">
        <f>+IFERROR(VLOOKUP($A54,#REF!,MATCH('Cálculo antigua metodología'!Q$4,#REF!,0),0),"")</f>
        <v/>
      </c>
      <c r="R54" s="10" t="str">
        <f>+IFERROR(VLOOKUP($A54,#REF!,MATCH('Cálculo antigua metodología'!R$4,#REF!,0),0),"")</f>
        <v/>
      </c>
      <c r="S54" s="10" t="str">
        <f>+IFERROR(VLOOKUP($A54,#REF!,MATCH('Cálculo antigua metodología'!S$4,#REF!,0),0),"")</f>
        <v/>
      </c>
      <c r="T54" s="10">
        <f>+VLOOKUP(A54,'[5]Cálculo SGP'!$N$3:$P$1136,3,0)</f>
        <v>711582723</v>
      </c>
      <c r="U54" s="10">
        <f>+VLOOKUP(A54,'[5]Cálculo SGP'!$N$3:$X$1137,11,0)</f>
        <v>1586878337</v>
      </c>
      <c r="V54" s="11">
        <f t="shared" si="0"/>
        <v>50.486819888639708</v>
      </c>
      <c r="W54" s="11">
        <f t="shared" si="7"/>
        <v>100</v>
      </c>
      <c r="X54" s="11">
        <f t="shared" si="1"/>
        <v>80</v>
      </c>
      <c r="Y54" s="11">
        <f t="shared" si="2"/>
        <v>100</v>
      </c>
      <c r="Z54" s="11">
        <f t="shared" si="8"/>
        <v>0</v>
      </c>
      <c r="AA54" s="11">
        <f t="shared" si="3"/>
        <v>100</v>
      </c>
      <c r="AB54" s="11">
        <f t="shared" si="9"/>
        <v>0</v>
      </c>
      <c r="AC54" s="11">
        <f t="shared" si="4"/>
        <v>0</v>
      </c>
      <c r="AD54" s="11">
        <f t="shared" si="5"/>
        <v>0</v>
      </c>
      <c r="AE54" s="11">
        <f t="shared" si="6"/>
        <v>0</v>
      </c>
      <c r="AF54" s="12">
        <f t="shared" si="10"/>
        <v>0</v>
      </c>
      <c r="AG54" s="31">
        <f t="shared" si="11"/>
        <v>16.666666666666668</v>
      </c>
    </row>
    <row r="55" spans="1:33" x14ac:dyDescent="0.35">
      <c r="A55" s="1" t="s">
        <v>137</v>
      </c>
      <c r="B55" s="1" t="s">
        <v>37</v>
      </c>
      <c r="C55" s="1" t="s">
        <v>138</v>
      </c>
      <c r="D55" s="4">
        <f>+VLOOKUP(A55,'[2]Categoría municipios 2023'!$B$2:$D$1103,3,0)</f>
        <v>3</v>
      </c>
      <c r="E55" s="1" t="str">
        <f>+VLOOKUP(A55,'[3]Nuevo IDF'!$B$5:$H$1106,7,0)</f>
        <v>G1</v>
      </c>
      <c r="F55" s="1"/>
      <c r="G55" s="10">
        <f>+VLOOKUP(A55,'[4]Informe viabilidad 2022'!$A$4:$G$1105,7,0)</f>
        <v>22840.892050310002</v>
      </c>
      <c r="H55" s="10">
        <f>+VLOOKUP(A55,'[4]Informe viabilidad 2022'!$A$4:$G$1105,6,0)</f>
        <v>54737.211181279999</v>
      </c>
      <c r="I55" s="10" t="str">
        <f>+IFERROR(VLOOKUP($A55,#REF!,MATCH('Cálculo antigua metodología'!I$4,#REF!,0),0),"")</f>
        <v/>
      </c>
      <c r="J55" s="10" t="str">
        <f>+IFERROR(VLOOKUP($A55,#REF!,MATCH('Cálculo antigua metodología'!J$4,#REF!,0),0),"")</f>
        <v/>
      </c>
      <c r="K55" s="10" t="str">
        <f>+IFERROR(VLOOKUP($A55,#REF!,MATCH('Cálculo antigua metodología'!K$4,#REF!,0),0),"")</f>
        <v/>
      </c>
      <c r="L55" s="10" t="str">
        <f>+IFERROR(VLOOKUP($A55,#REF!,MATCH('Cálculo antigua metodología'!L$4,#REF!,0),0),"")</f>
        <v/>
      </c>
      <c r="M55" s="10" t="str">
        <f>+IFERROR(VLOOKUP($A55,#REF!,MATCH('Cálculo antigua metodología'!M$4,#REF!,0),0),"")</f>
        <v/>
      </c>
      <c r="N55" s="10" t="str">
        <f>+IFERROR(VLOOKUP($A55,#REF!,MATCH('Cálculo antigua metodología'!N$4,#REF!,0),0),"")</f>
        <v/>
      </c>
      <c r="O55" s="10" t="str">
        <f>+IFERROR(VLOOKUP($A55,#REF!,MATCH('Cálculo antigua metodología'!O$4,#REF!,0),0),"")</f>
        <v/>
      </c>
      <c r="P55" s="10" t="str">
        <f>+IFERROR(VLOOKUP($A55,#REF!,MATCH('Cálculo antigua metodología'!P$4,#REF!,0),0),"")</f>
        <v/>
      </c>
      <c r="Q55" s="10" t="str">
        <f>+IFERROR(VLOOKUP($A55,#REF!,MATCH('Cálculo antigua metodología'!Q$4,#REF!,0),0),"")</f>
        <v/>
      </c>
      <c r="R55" s="10" t="str">
        <f>+IFERROR(VLOOKUP($A55,#REF!,MATCH('Cálculo antigua metodología'!R$4,#REF!,0),0),"")</f>
        <v/>
      </c>
      <c r="S55" s="10" t="str">
        <f>+IFERROR(VLOOKUP($A55,#REF!,MATCH('Cálculo antigua metodología'!S$4,#REF!,0),0),"")</f>
        <v/>
      </c>
      <c r="T55" s="10">
        <f>+VLOOKUP(A55,'[5]Cálculo SGP'!$N$3:$P$1136,3,0)</f>
        <v>1922332451</v>
      </c>
      <c r="U55" s="10">
        <f>+VLOOKUP(A55,'[5]Cálculo SGP'!$N$3:$X$1137,11,0)</f>
        <v>1839308325</v>
      </c>
      <c r="V55" s="11">
        <f t="shared" si="0"/>
        <v>41.728271421547205</v>
      </c>
      <c r="W55" s="11">
        <f t="shared" si="7"/>
        <v>100</v>
      </c>
      <c r="X55" s="11">
        <f t="shared" si="1"/>
        <v>70</v>
      </c>
      <c r="Y55" s="11">
        <f t="shared" si="2"/>
        <v>100</v>
      </c>
      <c r="Z55" s="11">
        <f t="shared" si="8"/>
        <v>0</v>
      </c>
      <c r="AA55" s="11">
        <f t="shared" si="3"/>
        <v>100</v>
      </c>
      <c r="AB55" s="11">
        <f t="shared" si="9"/>
        <v>0</v>
      </c>
      <c r="AC55" s="11">
        <f t="shared" si="4"/>
        <v>0</v>
      </c>
      <c r="AD55" s="11">
        <f t="shared" si="5"/>
        <v>0</v>
      </c>
      <c r="AE55" s="11">
        <f t="shared" si="6"/>
        <v>0</v>
      </c>
      <c r="AF55" s="12">
        <f t="shared" si="10"/>
        <v>0</v>
      </c>
      <c r="AG55" s="31">
        <f t="shared" si="11"/>
        <v>16.666666666666668</v>
      </c>
    </row>
    <row r="56" spans="1:33" x14ac:dyDescent="0.35">
      <c r="A56" s="1" t="s">
        <v>139</v>
      </c>
      <c r="B56" s="1" t="s">
        <v>37</v>
      </c>
      <c r="C56" s="1" t="s">
        <v>140</v>
      </c>
      <c r="D56" s="4">
        <f>+VLOOKUP(A56,'[2]Categoría municipios 2023'!$B$2:$D$1103,3,0)</f>
        <v>6</v>
      </c>
      <c r="E56" s="1" t="str">
        <f>+VLOOKUP(A56,'[3]Nuevo IDF'!$B$5:$H$1106,7,0)</f>
        <v>G2</v>
      </c>
      <c r="F56" s="1"/>
      <c r="G56" s="10">
        <f>+VLOOKUP(A56,'[4]Informe viabilidad 2022'!$A$4:$G$1105,7,0)</f>
        <v>2935.84540462</v>
      </c>
      <c r="H56" s="10">
        <f>+VLOOKUP(A56,'[4]Informe viabilidad 2022'!$A$4:$G$1105,6,0)</f>
        <v>3902.6432174199999</v>
      </c>
      <c r="I56" s="10" t="str">
        <f>+IFERROR(VLOOKUP($A56,#REF!,MATCH('Cálculo antigua metodología'!I$4,#REF!,0),0),"")</f>
        <v/>
      </c>
      <c r="J56" s="10" t="str">
        <f>+IFERROR(VLOOKUP($A56,#REF!,MATCH('Cálculo antigua metodología'!J$4,#REF!,0),0),"")</f>
        <v/>
      </c>
      <c r="K56" s="10" t="str">
        <f>+IFERROR(VLOOKUP($A56,#REF!,MATCH('Cálculo antigua metodología'!K$4,#REF!,0),0),"")</f>
        <v/>
      </c>
      <c r="L56" s="10" t="str">
        <f>+IFERROR(VLOOKUP($A56,#REF!,MATCH('Cálculo antigua metodología'!L$4,#REF!,0),0),"")</f>
        <v/>
      </c>
      <c r="M56" s="10" t="str">
        <f>+IFERROR(VLOOKUP($A56,#REF!,MATCH('Cálculo antigua metodología'!M$4,#REF!,0),0),"")</f>
        <v/>
      </c>
      <c r="N56" s="10" t="str">
        <f>+IFERROR(VLOOKUP($A56,#REF!,MATCH('Cálculo antigua metodología'!N$4,#REF!,0),0),"")</f>
        <v/>
      </c>
      <c r="O56" s="10" t="str">
        <f>+IFERROR(VLOOKUP($A56,#REF!,MATCH('Cálculo antigua metodología'!O$4,#REF!,0),0),"")</f>
        <v/>
      </c>
      <c r="P56" s="10" t="str">
        <f>+IFERROR(VLOOKUP($A56,#REF!,MATCH('Cálculo antigua metodología'!P$4,#REF!,0),0),"")</f>
        <v/>
      </c>
      <c r="Q56" s="10" t="str">
        <f>+IFERROR(VLOOKUP($A56,#REF!,MATCH('Cálculo antigua metodología'!Q$4,#REF!,0),0),"")</f>
        <v/>
      </c>
      <c r="R56" s="10" t="str">
        <f>+IFERROR(VLOOKUP($A56,#REF!,MATCH('Cálculo antigua metodología'!R$4,#REF!,0),0),"")</f>
        <v/>
      </c>
      <c r="S56" s="10" t="str">
        <f>+IFERROR(VLOOKUP($A56,#REF!,MATCH('Cálculo antigua metodología'!S$4,#REF!,0),0),"")</f>
        <v/>
      </c>
      <c r="T56" s="10">
        <f>+VLOOKUP(A56,'[5]Cálculo SGP'!$N$3:$P$1136,3,0)</f>
        <v>832565736</v>
      </c>
      <c r="U56" s="10">
        <f>+VLOOKUP(A56,'[5]Cálculo SGP'!$N$3:$X$1137,11,0)</f>
        <v>1421135653</v>
      </c>
      <c r="V56" s="11">
        <f t="shared" si="0"/>
        <v>75.22710227559206</v>
      </c>
      <c r="W56" s="11">
        <f t="shared" si="7"/>
        <v>100</v>
      </c>
      <c r="X56" s="11">
        <f t="shared" si="1"/>
        <v>80</v>
      </c>
      <c r="Y56" s="11">
        <f t="shared" si="2"/>
        <v>100</v>
      </c>
      <c r="Z56" s="11">
        <f t="shared" si="8"/>
        <v>0</v>
      </c>
      <c r="AA56" s="11">
        <f t="shared" si="3"/>
        <v>100</v>
      </c>
      <c r="AB56" s="11">
        <f t="shared" si="9"/>
        <v>0</v>
      </c>
      <c r="AC56" s="11">
        <f t="shared" si="4"/>
        <v>0</v>
      </c>
      <c r="AD56" s="11">
        <f t="shared" si="5"/>
        <v>0</v>
      </c>
      <c r="AE56" s="11">
        <f t="shared" si="6"/>
        <v>0</v>
      </c>
      <c r="AF56" s="12">
        <f t="shared" si="10"/>
        <v>0</v>
      </c>
      <c r="AG56" s="31">
        <f t="shared" si="11"/>
        <v>16.666666666666668</v>
      </c>
    </row>
    <row r="57" spans="1:33" x14ac:dyDescent="0.35">
      <c r="A57" s="1" t="s">
        <v>141</v>
      </c>
      <c r="B57" s="1" t="s">
        <v>37</v>
      </c>
      <c r="C57" s="1" t="s">
        <v>142</v>
      </c>
      <c r="D57" s="4">
        <f>+VLOOKUP(A57,'[2]Categoría municipios 2023'!$B$2:$D$1103,3,0)</f>
        <v>6</v>
      </c>
      <c r="E57" s="1" t="str">
        <f>+VLOOKUP(A57,'[3]Nuevo IDF'!$B$5:$H$1106,7,0)</f>
        <v>G4</v>
      </c>
      <c r="F57" s="1"/>
      <c r="G57" s="10">
        <f>+VLOOKUP(A57,'[4]Informe viabilidad 2022'!$A$4:$G$1105,7,0)</f>
        <v>1595.5186175899998</v>
      </c>
      <c r="H57" s="10">
        <f>+VLOOKUP(A57,'[4]Informe viabilidad 2022'!$A$4:$G$1105,6,0)</f>
        <v>2591.0094553399999</v>
      </c>
      <c r="I57" s="10" t="str">
        <f>+IFERROR(VLOOKUP($A57,#REF!,MATCH('Cálculo antigua metodología'!I$4,#REF!,0),0),"")</f>
        <v/>
      </c>
      <c r="J57" s="10" t="str">
        <f>+IFERROR(VLOOKUP($A57,#REF!,MATCH('Cálculo antigua metodología'!J$4,#REF!,0),0),"")</f>
        <v/>
      </c>
      <c r="K57" s="10" t="str">
        <f>+IFERROR(VLOOKUP($A57,#REF!,MATCH('Cálculo antigua metodología'!K$4,#REF!,0),0),"")</f>
        <v/>
      </c>
      <c r="L57" s="10" t="str">
        <f>+IFERROR(VLOOKUP($A57,#REF!,MATCH('Cálculo antigua metodología'!L$4,#REF!,0),0),"")</f>
        <v/>
      </c>
      <c r="M57" s="10" t="str">
        <f>+IFERROR(VLOOKUP($A57,#REF!,MATCH('Cálculo antigua metodología'!M$4,#REF!,0),0),"")</f>
        <v/>
      </c>
      <c r="N57" s="10" t="str">
        <f>+IFERROR(VLOOKUP($A57,#REF!,MATCH('Cálculo antigua metodología'!N$4,#REF!,0),0),"")</f>
        <v/>
      </c>
      <c r="O57" s="10" t="str">
        <f>+IFERROR(VLOOKUP($A57,#REF!,MATCH('Cálculo antigua metodología'!O$4,#REF!,0),0),"")</f>
        <v/>
      </c>
      <c r="P57" s="10" t="str">
        <f>+IFERROR(VLOOKUP($A57,#REF!,MATCH('Cálculo antigua metodología'!P$4,#REF!,0),0),"")</f>
        <v/>
      </c>
      <c r="Q57" s="10" t="str">
        <f>+IFERROR(VLOOKUP($A57,#REF!,MATCH('Cálculo antigua metodología'!Q$4,#REF!,0),0),"")</f>
        <v/>
      </c>
      <c r="R57" s="10" t="str">
        <f>+IFERROR(VLOOKUP($A57,#REF!,MATCH('Cálculo antigua metodología'!R$4,#REF!,0),0),"")</f>
        <v/>
      </c>
      <c r="S57" s="10" t="str">
        <f>+IFERROR(VLOOKUP($A57,#REF!,MATCH('Cálculo antigua metodología'!S$4,#REF!,0),0),"")</f>
        <v/>
      </c>
      <c r="T57" s="10">
        <f>+VLOOKUP(A57,'[5]Cálculo SGP'!$N$3:$P$1136,3,0)</f>
        <v>836973948</v>
      </c>
      <c r="U57" s="10">
        <f>+VLOOKUP(A57,'[5]Cálculo SGP'!$N$3:$X$1137,11,0)</f>
        <v>1507968329</v>
      </c>
      <c r="V57" s="11">
        <f t="shared" si="0"/>
        <v>61.579034931797693</v>
      </c>
      <c r="W57" s="11">
        <f t="shared" si="7"/>
        <v>100</v>
      </c>
      <c r="X57" s="11">
        <f t="shared" si="1"/>
        <v>80</v>
      </c>
      <c r="Y57" s="11">
        <f t="shared" si="2"/>
        <v>100</v>
      </c>
      <c r="Z57" s="11">
        <f t="shared" si="8"/>
        <v>0</v>
      </c>
      <c r="AA57" s="11">
        <f t="shared" si="3"/>
        <v>100</v>
      </c>
      <c r="AB57" s="11">
        <f t="shared" si="9"/>
        <v>0</v>
      </c>
      <c r="AC57" s="11">
        <f t="shared" si="4"/>
        <v>0</v>
      </c>
      <c r="AD57" s="11">
        <f t="shared" si="5"/>
        <v>0</v>
      </c>
      <c r="AE57" s="11">
        <f t="shared" si="6"/>
        <v>0</v>
      </c>
      <c r="AF57" s="12">
        <f t="shared" si="10"/>
        <v>0</v>
      </c>
      <c r="AG57" s="31">
        <f t="shared" si="11"/>
        <v>16.666666666666668</v>
      </c>
    </row>
    <row r="58" spans="1:33" x14ac:dyDescent="0.35">
      <c r="A58" s="1" t="s">
        <v>143</v>
      </c>
      <c r="B58" s="1" t="s">
        <v>37</v>
      </c>
      <c r="C58" s="1" t="s">
        <v>144</v>
      </c>
      <c r="D58" s="4">
        <f>+VLOOKUP(A58,'[2]Categoría municipios 2023'!$B$2:$D$1103,3,0)</f>
        <v>6</v>
      </c>
      <c r="E58" s="1" t="str">
        <f>+VLOOKUP(A58,'[3]Nuevo IDF'!$B$5:$H$1106,7,0)</f>
        <v>G3</v>
      </c>
      <c r="F58" s="1"/>
      <c r="G58" s="10">
        <f>+VLOOKUP(A58,'[4]Informe viabilidad 2022'!$A$4:$G$1105,7,0)</f>
        <v>1975.7038316800001</v>
      </c>
      <c r="H58" s="10">
        <f>+VLOOKUP(A58,'[4]Informe viabilidad 2022'!$A$4:$G$1105,6,0)</f>
        <v>2474.5102818099999</v>
      </c>
      <c r="I58" s="10" t="str">
        <f>+IFERROR(VLOOKUP($A58,#REF!,MATCH('Cálculo antigua metodología'!I$4,#REF!,0),0),"")</f>
        <v/>
      </c>
      <c r="J58" s="10" t="str">
        <f>+IFERROR(VLOOKUP($A58,#REF!,MATCH('Cálculo antigua metodología'!J$4,#REF!,0),0),"")</f>
        <v/>
      </c>
      <c r="K58" s="10" t="str">
        <f>+IFERROR(VLOOKUP($A58,#REF!,MATCH('Cálculo antigua metodología'!K$4,#REF!,0),0),"")</f>
        <v/>
      </c>
      <c r="L58" s="10" t="str">
        <f>+IFERROR(VLOOKUP($A58,#REF!,MATCH('Cálculo antigua metodología'!L$4,#REF!,0),0),"")</f>
        <v/>
      </c>
      <c r="M58" s="10" t="str">
        <f>+IFERROR(VLOOKUP($A58,#REF!,MATCH('Cálculo antigua metodología'!M$4,#REF!,0),0),"")</f>
        <v/>
      </c>
      <c r="N58" s="10" t="str">
        <f>+IFERROR(VLOOKUP($A58,#REF!,MATCH('Cálculo antigua metodología'!N$4,#REF!,0),0),"")</f>
        <v/>
      </c>
      <c r="O58" s="10" t="str">
        <f>+IFERROR(VLOOKUP($A58,#REF!,MATCH('Cálculo antigua metodología'!O$4,#REF!,0),0),"")</f>
        <v/>
      </c>
      <c r="P58" s="10" t="str">
        <f>+IFERROR(VLOOKUP($A58,#REF!,MATCH('Cálculo antigua metodología'!P$4,#REF!,0),0),"")</f>
        <v/>
      </c>
      <c r="Q58" s="10" t="str">
        <f>+IFERROR(VLOOKUP($A58,#REF!,MATCH('Cálculo antigua metodología'!Q$4,#REF!,0),0),"")</f>
        <v/>
      </c>
      <c r="R58" s="10" t="str">
        <f>+IFERROR(VLOOKUP($A58,#REF!,MATCH('Cálculo antigua metodología'!R$4,#REF!,0),0),"")</f>
        <v/>
      </c>
      <c r="S58" s="10" t="str">
        <f>+IFERROR(VLOOKUP($A58,#REF!,MATCH('Cálculo antigua metodología'!S$4,#REF!,0),0),"")</f>
        <v/>
      </c>
      <c r="T58" s="10">
        <f>+VLOOKUP(A58,'[5]Cálculo SGP'!$N$3:$P$1136,3,0)</f>
        <v>851019698</v>
      </c>
      <c r="U58" s="10">
        <f>+VLOOKUP(A58,'[5]Cálculo SGP'!$N$3:$X$1137,11,0)</f>
        <v>1565365845</v>
      </c>
      <c r="V58" s="11">
        <f t="shared" si="0"/>
        <v>79.842215496266036</v>
      </c>
      <c r="W58" s="11">
        <f t="shared" si="7"/>
        <v>100</v>
      </c>
      <c r="X58" s="11">
        <f t="shared" si="1"/>
        <v>80</v>
      </c>
      <c r="Y58" s="11">
        <f t="shared" si="2"/>
        <v>100</v>
      </c>
      <c r="Z58" s="11">
        <f t="shared" si="8"/>
        <v>0</v>
      </c>
      <c r="AA58" s="11">
        <f t="shared" si="3"/>
        <v>100</v>
      </c>
      <c r="AB58" s="11">
        <f t="shared" si="9"/>
        <v>0</v>
      </c>
      <c r="AC58" s="11">
        <f t="shared" si="4"/>
        <v>0</v>
      </c>
      <c r="AD58" s="11">
        <f t="shared" si="5"/>
        <v>0</v>
      </c>
      <c r="AE58" s="11">
        <f t="shared" si="6"/>
        <v>0</v>
      </c>
      <c r="AF58" s="12">
        <f t="shared" si="10"/>
        <v>0</v>
      </c>
      <c r="AG58" s="31">
        <f t="shared" si="11"/>
        <v>16.666666666666668</v>
      </c>
    </row>
    <row r="59" spans="1:33" x14ac:dyDescent="0.35">
      <c r="A59" s="1" t="s">
        <v>145</v>
      </c>
      <c r="B59" s="1" t="s">
        <v>37</v>
      </c>
      <c r="C59" s="1" t="s">
        <v>146</v>
      </c>
      <c r="D59" s="4">
        <f>+VLOOKUP(A59,'[2]Categoría municipios 2023'!$B$2:$D$1103,3,0)</f>
        <v>2</v>
      </c>
      <c r="E59" s="1" t="str">
        <f>+VLOOKUP(A59,'[3]Nuevo IDF'!$B$5:$H$1106,7,0)</f>
        <v>G1</v>
      </c>
      <c r="F59" s="1"/>
      <c r="G59" s="10">
        <f>+VLOOKUP(A59,'[4]Informe viabilidad 2022'!$A$4:$G$1105,7,0)</f>
        <v>16750.88127256</v>
      </c>
      <c r="H59" s="10">
        <f>+VLOOKUP(A59,'[4]Informe viabilidad 2022'!$A$4:$G$1105,6,0)</f>
        <v>52975.772799320002</v>
      </c>
      <c r="I59" s="10" t="str">
        <f>+IFERROR(VLOOKUP($A59,#REF!,MATCH('Cálculo antigua metodología'!I$4,#REF!,0),0),"")</f>
        <v/>
      </c>
      <c r="J59" s="10" t="str">
        <f>+IFERROR(VLOOKUP($A59,#REF!,MATCH('Cálculo antigua metodología'!J$4,#REF!,0),0),"")</f>
        <v/>
      </c>
      <c r="K59" s="10" t="str">
        <f>+IFERROR(VLOOKUP($A59,#REF!,MATCH('Cálculo antigua metodología'!K$4,#REF!,0),0),"")</f>
        <v/>
      </c>
      <c r="L59" s="10" t="str">
        <f>+IFERROR(VLOOKUP($A59,#REF!,MATCH('Cálculo antigua metodología'!L$4,#REF!,0),0),"")</f>
        <v/>
      </c>
      <c r="M59" s="10" t="str">
        <f>+IFERROR(VLOOKUP($A59,#REF!,MATCH('Cálculo antigua metodología'!M$4,#REF!,0),0),"")</f>
        <v/>
      </c>
      <c r="N59" s="10" t="str">
        <f>+IFERROR(VLOOKUP($A59,#REF!,MATCH('Cálculo antigua metodología'!N$4,#REF!,0),0),"")</f>
        <v/>
      </c>
      <c r="O59" s="10" t="str">
        <f>+IFERROR(VLOOKUP($A59,#REF!,MATCH('Cálculo antigua metodología'!O$4,#REF!,0),0),"")</f>
        <v/>
      </c>
      <c r="P59" s="10" t="str">
        <f>+IFERROR(VLOOKUP($A59,#REF!,MATCH('Cálculo antigua metodología'!P$4,#REF!,0),0),"")</f>
        <v/>
      </c>
      <c r="Q59" s="10" t="str">
        <f>+IFERROR(VLOOKUP($A59,#REF!,MATCH('Cálculo antigua metodología'!Q$4,#REF!,0),0),"")</f>
        <v/>
      </c>
      <c r="R59" s="10" t="str">
        <f>+IFERROR(VLOOKUP($A59,#REF!,MATCH('Cálculo antigua metodología'!R$4,#REF!,0),0),"")</f>
        <v/>
      </c>
      <c r="S59" s="10" t="str">
        <f>+IFERROR(VLOOKUP($A59,#REF!,MATCH('Cálculo antigua metodología'!S$4,#REF!,0),0),"")</f>
        <v/>
      </c>
      <c r="T59" s="10">
        <f>+VLOOKUP(A59,'[5]Cálculo SGP'!$N$3:$P$1136,3,0)</f>
        <v>2084219590</v>
      </c>
      <c r="U59" s="10">
        <f>+VLOOKUP(A59,'[5]Cálculo SGP'!$N$3:$X$1137,11,0)</f>
        <v>2894027881</v>
      </c>
      <c r="V59" s="11">
        <f t="shared" si="0"/>
        <v>31.619890352548126</v>
      </c>
      <c r="W59" s="11">
        <f t="shared" si="7"/>
        <v>100</v>
      </c>
      <c r="X59" s="11">
        <f t="shared" si="1"/>
        <v>70</v>
      </c>
      <c r="Y59" s="11">
        <f t="shared" si="2"/>
        <v>100</v>
      </c>
      <c r="Z59" s="11">
        <f t="shared" si="8"/>
        <v>0</v>
      </c>
      <c r="AA59" s="11">
        <f t="shared" si="3"/>
        <v>100</v>
      </c>
      <c r="AB59" s="11">
        <f t="shared" si="9"/>
        <v>0</v>
      </c>
      <c r="AC59" s="11">
        <f t="shared" si="4"/>
        <v>0</v>
      </c>
      <c r="AD59" s="11">
        <f t="shared" si="5"/>
        <v>0</v>
      </c>
      <c r="AE59" s="11">
        <f t="shared" si="6"/>
        <v>0</v>
      </c>
      <c r="AF59" s="12">
        <f t="shared" si="10"/>
        <v>0</v>
      </c>
      <c r="AG59" s="31">
        <f t="shared" si="11"/>
        <v>16.666666666666668</v>
      </c>
    </row>
    <row r="60" spans="1:33" x14ac:dyDescent="0.35">
      <c r="A60" s="1" t="s">
        <v>147</v>
      </c>
      <c r="B60" s="1" t="s">
        <v>37</v>
      </c>
      <c r="C60" s="1" t="s">
        <v>148</v>
      </c>
      <c r="D60" s="4">
        <f>+VLOOKUP(A60,'[2]Categoría municipios 2023'!$B$2:$D$1103,3,0)</f>
        <v>6</v>
      </c>
      <c r="E60" s="1" t="str">
        <f>+VLOOKUP(A60,'[3]Nuevo IDF'!$B$5:$H$1106,7,0)</f>
        <v>G1</v>
      </c>
      <c r="F60" s="1"/>
      <c r="G60" s="10">
        <f>+VLOOKUP(A60,'[4]Informe viabilidad 2022'!$A$4:$G$1105,7,0)</f>
        <v>4902.1238438800001</v>
      </c>
      <c r="H60" s="10">
        <f>+VLOOKUP(A60,'[4]Informe viabilidad 2022'!$A$4:$G$1105,6,0)</f>
        <v>9625.3603420300005</v>
      </c>
      <c r="I60" s="10" t="str">
        <f>+IFERROR(VLOOKUP($A60,#REF!,MATCH('Cálculo antigua metodología'!I$4,#REF!,0),0),"")</f>
        <v/>
      </c>
      <c r="J60" s="10" t="str">
        <f>+IFERROR(VLOOKUP($A60,#REF!,MATCH('Cálculo antigua metodología'!J$4,#REF!,0),0),"")</f>
        <v/>
      </c>
      <c r="K60" s="10" t="str">
        <f>+IFERROR(VLOOKUP($A60,#REF!,MATCH('Cálculo antigua metodología'!K$4,#REF!,0),0),"")</f>
        <v/>
      </c>
      <c r="L60" s="10" t="str">
        <f>+IFERROR(VLOOKUP($A60,#REF!,MATCH('Cálculo antigua metodología'!L$4,#REF!,0),0),"")</f>
        <v/>
      </c>
      <c r="M60" s="10" t="str">
        <f>+IFERROR(VLOOKUP($A60,#REF!,MATCH('Cálculo antigua metodología'!M$4,#REF!,0),0),"")</f>
        <v/>
      </c>
      <c r="N60" s="10" t="str">
        <f>+IFERROR(VLOOKUP($A60,#REF!,MATCH('Cálculo antigua metodología'!N$4,#REF!,0),0),"")</f>
        <v/>
      </c>
      <c r="O60" s="10" t="str">
        <f>+IFERROR(VLOOKUP($A60,#REF!,MATCH('Cálculo antigua metodología'!O$4,#REF!,0),0),"")</f>
        <v/>
      </c>
      <c r="P60" s="10" t="str">
        <f>+IFERROR(VLOOKUP($A60,#REF!,MATCH('Cálculo antigua metodología'!P$4,#REF!,0),0),"")</f>
        <v/>
      </c>
      <c r="Q60" s="10" t="str">
        <f>+IFERROR(VLOOKUP($A60,#REF!,MATCH('Cálculo antigua metodología'!Q$4,#REF!,0),0),"")</f>
        <v/>
      </c>
      <c r="R60" s="10" t="str">
        <f>+IFERROR(VLOOKUP($A60,#REF!,MATCH('Cálculo antigua metodología'!R$4,#REF!,0),0),"")</f>
        <v/>
      </c>
      <c r="S60" s="10" t="str">
        <f>+IFERROR(VLOOKUP($A60,#REF!,MATCH('Cálculo antigua metodología'!S$4,#REF!,0),0),"")</f>
        <v/>
      </c>
      <c r="T60" s="10">
        <f>+VLOOKUP(A60,'[5]Cálculo SGP'!$N$3:$P$1136,3,0)</f>
        <v>547833725</v>
      </c>
      <c r="U60" s="10">
        <f>+VLOOKUP(A60,'[5]Cálculo SGP'!$N$3:$X$1137,11,0)</f>
        <v>803451273</v>
      </c>
      <c r="V60" s="11">
        <f t="shared" si="0"/>
        <v>50.929250123493411</v>
      </c>
      <c r="W60" s="11">
        <f t="shared" si="7"/>
        <v>100</v>
      </c>
      <c r="X60" s="11">
        <f t="shared" si="1"/>
        <v>80</v>
      </c>
      <c r="Y60" s="11">
        <f t="shared" si="2"/>
        <v>100</v>
      </c>
      <c r="Z60" s="11">
        <f t="shared" si="8"/>
        <v>0</v>
      </c>
      <c r="AA60" s="11">
        <f t="shared" si="3"/>
        <v>100</v>
      </c>
      <c r="AB60" s="11">
        <f t="shared" si="9"/>
        <v>0</v>
      </c>
      <c r="AC60" s="11">
        <f t="shared" si="4"/>
        <v>0</v>
      </c>
      <c r="AD60" s="11">
        <f t="shared" si="5"/>
        <v>0</v>
      </c>
      <c r="AE60" s="11">
        <f t="shared" si="6"/>
        <v>0</v>
      </c>
      <c r="AF60" s="12">
        <f t="shared" si="10"/>
        <v>0</v>
      </c>
      <c r="AG60" s="31">
        <f t="shared" si="11"/>
        <v>16.666666666666668</v>
      </c>
    </row>
    <row r="61" spans="1:33" x14ac:dyDescent="0.35">
      <c r="A61" s="1" t="s">
        <v>149</v>
      </c>
      <c r="B61" s="1" t="s">
        <v>37</v>
      </c>
      <c r="C61" s="1" t="s">
        <v>150</v>
      </c>
      <c r="D61" s="4">
        <f>+VLOOKUP(A61,'[2]Categoría municipios 2023'!$B$2:$D$1103,3,0)</f>
        <v>6</v>
      </c>
      <c r="E61" s="1" t="str">
        <f>+VLOOKUP(A61,'[3]Nuevo IDF'!$B$5:$H$1106,7,0)</f>
        <v>G3</v>
      </c>
      <c r="F61" s="1"/>
      <c r="G61" s="10">
        <f>+VLOOKUP(A61,'[4]Informe viabilidad 2022'!$A$4:$G$1105,7,0)</f>
        <v>1881.4400185499999</v>
      </c>
      <c r="H61" s="10">
        <f>+VLOOKUP(A61,'[4]Informe viabilidad 2022'!$A$4:$G$1105,6,0)</f>
        <v>2359.0897703999999</v>
      </c>
      <c r="I61" s="10" t="str">
        <f>+IFERROR(VLOOKUP($A61,#REF!,MATCH('Cálculo antigua metodología'!I$4,#REF!,0),0),"")</f>
        <v/>
      </c>
      <c r="J61" s="10" t="str">
        <f>+IFERROR(VLOOKUP($A61,#REF!,MATCH('Cálculo antigua metodología'!J$4,#REF!,0),0),"")</f>
        <v/>
      </c>
      <c r="K61" s="10" t="str">
        <f>+IFERROR(VLOOKUP($A61,#REF!,MATCH('Cálculo antigua metodología'!K$4,#REF!,0),0),"")</f>
        <v/>
      </c>
      <c r="L61" s="10" t="str">
        <f>+IFERROR(VLOOKUP($A61,#REF!,MATCH('Cálculo antigua metodología'!L$4,#REF!,0),0),"")</f>
        <v/>
      </c>
      <c r="M61" s="10" t="str">
        <f>+IFERROR(VLOOKUP($A61,#REF!,MATCH('Cálculo antigua metodología'!M$4,#REF!,0),0),"")</f>
        <v/>
      </c>
      <c r="N61" s="10" t="str">
        <f>+IFERROR(VLOOKUP($A61,#REF!,MATCH('Cálculo antigua metodología'!N$4,#REF!,0),0),"")</f>
        <v/>
      </c>
      <c r="O61" s="10" t="str">
        <f>+IFERROR(VLOOKUP($A61,#REF!,MATCH('Cálculo antigua metodología'!O$4,#REF!,0),0),"")</f>
        <v/>
      </c>
      <c r="P61" s="10" t="str">
        <f>+IFERROR(VLOOKUP($A61,#REF!,MATCH('Cálculo antigua metodología'!P$4,#REF!,0),0),"")</f>
        <v/>
      </c>
      <c r="Q61" s="10" t="str">
        <f>+IFERROR(VLOOKUP($A61,#REF!,MATCH('Cálculo antigua metodología'!Q$4,#REF!,0),0),"")</f>
        <v/>
      </c>
      <c r="R61" s="10" t="str">
        <f>+IFERROR(VLOOKUP($A61,#REF!,MATCH('Cálculo antigua metodología'!R$4,#REF!,0),0),"")</f>
        <v/>
      </c>
      <c r="S61" s="10" t="str">
        <f>+IFERROR(VLOOKUP($A61,#REF!,MATCH('Cálculo antigua metodología'!S$4,#REF!,0),0),"")</f>
        <v/>
      </c>
      <c r="T61" s="10">
        <f>+VLOOKUP(A61,'[5]Cálculo SGP'!$N$3:$P$1136,3,0)</f>
        <v>572953028</v>
      </c>
      <c r="U61" s="10">
        <f>+VLOOKUP(A61,'[5]Cálculo SGP'!$N$3:$X$1137,11,0)</f>
        <v>1180909932</v>
      </c>
      <c r="V61" s="11">
        <f t="shared" si="0"/>
        <v>79.752794580215948</v>
      </c>
      <c r="W61" s="11">
        <f t="shared" si="7"/>
        <v>100</v>
      </c>
      <c r="X61" s="11">
        <f t="shared" si="1"/>
        <v>80</v>
      </c>
      <c r="Y61" s="11">
        <f t="shared" si="2"/>
        <v>100</v>
      </c>
      <c r="Z61" s="11">
        <f t="shared" si="8"/>
        <v>0</v>
      </c>
      <c r="AA61" s="11">
        <f t="shared" si="3"/>
        <v>100</v>
      </c>
      <c r="AB61" s="11">
        <f t="shared" si="9"/>
        <v>0</v>
      </c>
      <c r="AC61" s="11">
        <f t="shared" si="4"/>
        <v>0</v>
      </c>
      <c r="AD61" s="11">
        <f t="shared" si="5"/>
        <v>0</v>
      </c>
      <c r="AE61" s="11">
        <f t="shared" si="6"/>
        <v>0</v>
      </c>
      <c r="AF61" s="12">
        <f t="shared" si="10"/>
        <v>0</v>
      </c>
      <c r="AG61" s="31">
        <f t="shared" si="11"/>
        <v>16.666666666666668</v>
      </c>
    </row>
    <row r="62" spans="1:33" x14ac:dyDescent="0.35">
      <c r="A62" s="1" t="s">
        <v>151</v>
      </c>
      <c r="B62" s="1" t="s">
        <v>37</v>
      </c>
      <c r="C62" s="1" t="s">
        <v>152</v>
      </c>
      <c r="D62" s="4">
        <f>+VLOOKUP(A62,'[2]Categoría municipios 2023'!$B$2:$D$1103,3,0)</f>
        <v>6</v>
      </c>
      <c r="E62" s="1" t="str">
        <f>+VLOOKUP(A62,'[3]Nuevo IDF'!$B$5:$H$1106,7,0)</f>
        <v>G2</v>
      </c>
      <c r="F62" s="1"/>
      <c r="G62" s="10">
        <f>+VLOOKUP(A62,'[4]Informe viabilidad 2022'!$A$4:$G$1105,7,0)</f>
        <v>1803.9042140399999</v>
      </c>
      <c r="H62" s="10">
        <f>+VLOOKUP(A62,'[4]Informe viabilidad 2022'!$A$4:$G$1105,6,0)</f>
        <v>2432.6829010799997</v>
      </c>
      <c r="I62" s="10" t="str">
        <f>+IFERROR(VLOOKUP($A62,#REF!,MATCH('Cálculo antigua metodología'!I$4,#REF!,0),0),"")</f>
        <v/>
      </c>
      <c r="J62" s="10" t="str">
        <f>+IFERROR(VLOOKUP($A62,#REF!,MATCH('Cálculo antigua metodología'!J$4,#REF!,0),0),"")</f>
        <v/>
      </c>
      <c r="K62" s="10" t="str">
        <f>+IFERROR(VLOOKUP($A62,#REF!,MATCH('Cálculo antigua metodología'!K$4,#REF!,0),0),"")</f>
        <v/>
      </c>
      <c r="L62" s="10" t="str">
        <f>+IFERROR(VLOOKUP($A62,#REF!,MATCH('Cálculo antigua metodología'!L$4,#REF!,0),0),"")</f>
        <v/>
      </c>
      <c r="M62" s="10" t="str">
        <f>+IFERROR(VLOOKUP($A62,#REF!,MATCH('Cálculo antigua metodología'!M$4,#REF!,0),0),"")</f>
        <v/>
      </c>
      <c r="N62" s="10" t="str">
        <f>+IFERROR(VLOOKUP($A62,#REF!,MATCH('Cálculo antigua metodología'!N$4,#REF!,0),0),"")</f>
        <v/>
      </c>
      <c r="O62" s="10" t="str">
        <f>+IFERROR(VLOOKUP($A62,#REF!,MATCH('Cálculo antigua metodología'!O$4,#REF!,0),0),"")</f>
        <v/>
      </c>
      <c r="P62" s="10" t="str">
        <f>+IFERROR(VLOOKUP($A62,#REF!,MATCH('Cálculo antigua metodología'!P$4,#REF!,0),0),"")</f>
        <v/>
      </c>
      <c r="Q62" s="10" t="str">
        <f>+IFERROR(VLOOKUP($A62,#REF!,MATCH('Cálculo antigua metodología'!Q$4,#REF!,0),0),"")</f>
        <v/>
      </c>
      <c r="R62" s="10" t="str">
        <f>+IFERROR(VLOOKUP($A62,#REF!,MATCH('Cálculo antigua metodología'!R$4,#REF!,0),0),"")</f>
        <v/>
      </c>
      <c r="S62" s="10" t="str">
        <f>+IFERROR(VLOOKUP($A62,#REF!,MATCH('Cálculo antigua metodología'!S$4,#REF!,0),0),"")</f>
        <v/>
      </c>
      <c r="T62" s="10">
        <f>+VLOOKUP(A62,'[5]Cálculo SGP'!$N$3:$P$1136,3,0)</f>
        <v>552358235</v>
      </c>
      <c r="U62" s="10">
        <f>+VLOOKUP(A62,'[5]Cálculo SGP'!$N$3:$X$1137,11,0)</f>
        <v>1187995631</v>
      </c>
      <c r="V62" s="11">
        <f t="shared" si="0"/>
        <v>74.152871023146886</v>
      </c>
      <c r="W62" s="11">
        <f t="shared" si="7"/>
        <v>100</v>
      </c>
      <c r="X62" s="11">
        <f t="shared" si="1"/>
        <v>80</v>
      </c>
      <c r="Y62" s="11">
        <f t="shared" si="2"/>
        <v>100</v>
      </c>
      <c r="Z62" s="11">
        <f t="shared" si="8"/>
        <v>0</v>
      </c>
      <c r="AA62" s="11">
        <f t="shared" si="3"/>
        <v>100</v>
      </c>
      <c r="AB62" s="11">
        <f t="shared" si="9"/>
        <v>0</v>
      </c>
      <c r="AC62" s="11">
        <f t="shared" si="4"/>
        <v>0</v>
      </c>
      <c r="AD62" s="11">
        <f t="shared" si="5"/>
        <v>0</v>
      </c>
      <c r="AE62" s="11">
        <f t="shared" si="6"/>
        <v>0</v>
      </c>
      <c r="AF62" s="12">
        <f t="shared" si="10"/>
        <v>0</v>
      </c>
      <c r="AG62" s="31">
        <f t="shared" si="11"/>
        <v>16.666666666666668</v>
      </c>
    </row>
    <row r="63" spans="1:33" x14ac:dyDescent="0.35">
      <c r="A63" s="1" t="s">
        <v>153</v>
      </c>
      <c r="B63" s="1" t="s">
        <v>37</v>
      </c>
      <c r="C63" s="1" t="s">
        <v>154</v>
      </c>
      <c r="D63" s="4">
        <f>+VLOOKUP(A63,'[2]Categoría municipios 2023'!$B$2:$D$1103,3,0)</f>
        <v>1</v>
      </c>
      <c r="E63" s="1" t="str">
        <f>+VLOOKUP(A63,'[3]Nuevo IDF'!$B$5:$H$1106,7,0)</f>
        <v>G1</v>
      </c>
      <c r="F63" s="1"/>
      <c r="G63" s="10">
        <f>+VLOOKUP(A63,'[4]Informe viabilidad 2022'!$A$4:$G$1105,7,0)</f>
        <v>109942.8654294</v>
      </c>
      <c r="H63" s="10">
        <f>+VLOOKUP(A63,'[4]Informe viabilidad 2022'!$A$4:$G$1105,6,0)</f>
        <v>332228.11584032001</v>
      </c>
      <c r="I63" s="10" t="str">
        <f>+IFERROR(VLOOKUP($A63,#REF!,MATCH('Cálculo antigua metodología'!I$4,#REF!,0),0),"")</f>
        <v/>
      </c>
      <c r="J63" s="10" t="str">
        <f>+IFERROR(VLOOKUP($A63,#REF!,MATCH('Cálculo antigua metodología'!J$4,#REF!,0),0),"")</f>
        <v/>
      </c>
      <c r="K63" s="10" t="str">
        <f>+IFERROR(VLOOKUP($A63,#REF!,MATCH('Cálculo antigua metodología'!K$4,#REF!,0),0),"")</f>
        <v/>
      </c>
      <c r="L63" s="10" t="str">
        <f>+IFERROR(VLOOKUP($A63,#REF!,MATCH('Cálculo antigua metodología'!L$4,#REF!,0),0),"")</f>
        <v/>
      </c>
      <c r="M63" s="10" t="str">
        <f>+IFERROR(VLOOKUP($A63,#REF!,MATCH('Cálculo antigua metodología'!M$4,#REF!,0),0),"")</f>
        <v/>
      </c>
      <c r="N63" s="10" t="str">
        <f>+IFERROR(VLOOKUP($A63,#REF!,MATCH('Cálculo antigua metodología'!N$4,#REF!,0),0),"")</f>
        <v/>
      </c>
      <c r="O63" s="10" t="str">
        <f>+IFERROR(VLOOKUP($A63,#REF!,MATCH('Cálculo antigua metodología'!O$4,#REF!,0),0),"")</f>
        <v/>
      </c>
      <c r="P63" s="10" t="str">
        <f>+IFERROR(VLOOKUP($A63,#REF!,MATCH('Cálculo antigua metodología'!P$4,#REF!,0),0),"")</f>
        <v/>
      </c>
      <c r="Q63" s="10" t="str">
        <f>+IFERROR(VLOOKUP($A63,#REF!,MATCH('Cálculo antigua metodología'!Q$4,#REF!,0),0),"")</f>
        <v/>
      </c>
      <c r="R63" s="10" t="str">
        <f>+IFERROR(VLOOKUP($A63,#REF!,MATCH('Cálculo antigua metodología'!R$4,#REF!,0),0),"")</f>
        <v/>
      </c>
      <c r="S63" s="10" t="str">
        <f>+IFERROR(VLOOKUP($A63,#REF!,MATCH('Cálculo antigua metodología'!S$4,#REF!,0),0),"")</f>
        <v/>
      </c>
      <c r="T63" s="10">
        <f>+VLOOKUP(A63,'[5]Cálculo SGP'!$N$3:$P$1136,3,0)</f>
        <v>5390332123</v>
      </c>
      <c r="U63" s="10">
        <f>+VLOOKUP(A63,'[5]Cálculo SGP'!$N$3:$X$1137,11,0)</f>
        <v>8827164352</v>
      </c>
      <c r="V63" s="11">
        <f t="shared" si="0"/>
        <v>33.0925831341265</v>
      </c>
      <c r="W63" s="11">
        <f t="shared" si="7"/>
        <v>100</v>
      </c>
      <c r="X63" s="11">
        <f t="shared" si="1"/>
        <v>65</v>
      </c>
      <c r="Y63" s="11">
        <f t="shared" si="2"/>
        <v>100</v>
      </c>
      <c r="Z63" s="11">
        <f t="shared" si="8"/>
        <v>0</v>
      </c>
      <c r="AA63" s="11">
        <f t="shared" si="3"/>
        <v>100</v>
      </c>
      <c r="AB63" s="11">
        <f t="shared" si="9"/>
        <v>0</v>
      </c>
      <c r="AC63" s="11">
        <f t="shared" si="4"/>
        <v>0</v>
      </c>
      <c r="AD63" s="11">
        <f t="shared" si="5"/>
        <v>0</v>
      </c>
      <c r="AE63" s="11">
        <f t="shared" si="6"/>
        <v>0</v>
      </c>
      <c r="AF63" s="12">
        <f t="shared" si="10"/>
        <v>0</v>
      </c>
      <c r="AG63" s="31">
        <f t="shared" si="11"/>
        <v>16.666666666666668</v>
      </c>
    </row>
    <row r="64" spans="1:33" x14ac:dyDescent="0.35">
      <c r="A64" s="1" t="s">
        <v>155</v>
      </c>
      <c r="B64" s="1" t="s">
        <v>37</v>
      </c>
      <c r="C64" s="1" t="s">
        <v>156</v>
      </c>
      <c r="D64" s="4">
        <f>+VLOOKUP(A64,'[2]Categoría municipios 2023'!$B$2:$D$1103,3,0)</f>
        <v>6</v>
      </c>
      <c r="E64" s="1" t="str">
        <f>+VLOOKUP(A64,'[3]Nuevo IDF'!$B$5:$H$1106,7,0)</f>
        <v>G4</v>
      </c>
      <c r="F64" s="1"/>
      <c r="G64" s="10">
        <f>+VLOOKUP(A64,'[4]Informe viabilidad 2022'!$A$4:$G$1105,7,0)</f>
        <v>4000.7350323600003</v>
      </c>
      <c r="H64" s="10">
        <f>+VLOOKUP(A64,'[4]Informe viabilidad 2022'!$A$4:$G$1105,6,0)</f>
        <v>5435.7491396699997</v>
      </c>
      <c r="I64" s="10" t="str">
        <f>+IFERROR(VLOOKUP($A64,#REF!,MATCH('Cálculo antigua metodología'!I$4,#REF!,0),0),"")</f>
        <v/>
      </c>
      <c r="J64" s="10" t="str">
        <f>+IFERROR(VLOOKUP($A64,#REF!,MATCH('Cálculo antigua metodología'!J$4,#REF!,0),0),"")</f>
        <v/>
      </c>
      <c r="K64" s="10" t="str">
        <f>+IFERROR(VLOOKUP($A64,#REF!,MATCH('Cálculo antigua metodología'!K$4,#REF!,0),0),"")</f>
        <v/>
      </c>
      <c r="L64" s="10" t="str">
        <f>+IFERROR(VLOOKUP($A64,#REF!,MATCH('Cálculo antigua metodología'!L$4,#REF!,0),0),"")</f>
        <v/>
      </c>
      <c r="M64" s="10" t="str">
        <f>+IFERROR(VLOOKUP($A64,#REF!,MATCH('Cálculo antigua metodología'!M$4,#REF!,0),0),"")</f>
        <v/>
      </c>
      <c r="N64" s="10" t="str">
        <f>+IFERROR(VLOOKUP($A64,#REF!,MATCH('Cálculo antigua metodología'!N$4,#REF!,0),0),"")</f>
        <v/>
      </c>
      <c r="O64" s="10" t="str">
        <f>+IFERROR(VLOOKUP($A64,#REF!,MATCH('Cálculo antigua metodología'!O$4,#REF!,0),0),"")</f>
        <v/>
      </c>
      <c r="P64" s="10" t="str">
        <f>+IFERROR(VLOOKUP($A64,#REF!,MATCH('Cálculo antigua metodología'!P$4,#REF!,0),0),"")</f>
        <v/>
      </c>
      <c r="Q64" s="10" t="str">
        <f>+IFERROR(VLOOKUP($A64,#REF!,MATCH('Cálculo antigua metodología'!Q$4,#REF!,0),0),"")</f>
        <v/>
      </c>
      <c r="R64" s="10" t="str">
        <f>+IFERROR(VLOOKUP($A64,#REF!,MATCH('Cálculo antigua metodología'!R$4,#REF!,0),0),"")</f>
        <v/>
      </c>
      <c r="S64" s="10" t="str">
        <f>+IFERROR(VLOOKUP($A64,#REF!,MATCH('Cálculo antigua metodología'!S$4,#REF!,0),0),"")</f>
        <v/>
      </c>
      <c r="T64" s="10">
        <f>+VLOOKUP(A64,'[5]Cálculo SGP'!$N$3:$P$1136,3,0)</f>
        <v>2037330805</v>
      </c>
      <c r="U64" s="10">
        <f>+VLOOKUP(A64,'[5]Cálculo SGP'!$N$3:$X$1137,11,0)</f>
        <v>1771271762</v>
      </c>
      <c r="V64" s="11">
        <f t="shared" si="0"/>
        <v>73.600435368930249</v>
      </c>
      <c r="W64" s="11">
        <f t="shared" si="7"/>
        <v>100</v>
      </c>
      <c r="X64" s="11">
        <f t="shared" si="1"/>
        <v>80</v>
      </c>
      <c r="Y64" s="11">
        <f t="shared" si="2"/>
        <v>100</v>
      </c>
      <c r="Z64" s="11">
        <f t="shared" si="8"/>
        <v>0</v>
      </c>
      <c r="AA64" s="11">
        <f t="shared" si="3"/>
        <v>100</v>
      </c>
      <c r="AB64" s="11">
        <f t="shared" si="9"/>
        <v>0</v>
      </c>
      <c r="AC64" s="11">
        <f t="shared" si="4"/>
        <v>0</v>
      </c>
      <c r="AD64" s="11">
        <f t="shared" si="5"/>
        <v>0</v>
      </c>
      <c r="AE64" s="11">
        <f t="shared" si="6"/>
        <v>0</v>
      </c>
      <c r="AF64" s="12">
        <f t="shared" si="10"/>
        <v>0</v>
      </c>
      <c r="AG64" s="31">
        <f t="shared" si="11"/>
        <v>16.666666666666668</v>
      </c>
    </row>
    <row r="65" spans="1:33" x14ac:dyDescent="0.35">
      <c r="A65" s="1" t="s">
        <v>157</v>
      </c>
      <c r="B65" s="1" t="s">
        <v>37</v>
      </c>
      <c r="C65" s="1" t="s">
        <v>158</v>
      </c>
      <c r="D65" s="4">
        <f>+VLOOKUP(A65,'[2]Categoría municipios 2023'!$B$2:$D$1103,3,0)</f>
        <v>6</v>
      </c>
      <c r="E65" s="1" t="str">
        <f>+VLOOKUP(A65,'[3]Nuevo IDF'!$B$5:$H$1106,7,0)</f>
        <v>G3</v>
      </c>
      <c r="F65" s="1"/>
      <c r="G65" s="10">
        <f>+VLOOKUP(A65,'[4]Informe viabilidad 2022'!$A$4:$G$1105,7,0)</f>
        <v>2588.4902203800002</v>
      </c>
      <c r="H65" s="10">
        <f>+VLOOKUP(A65,'[4]Informe viabilidad 2022'!$A$4:$G$1105,6,0)</f>
        <v>5499.2906991400005</v>
      </c>
      <c r="I65" s="10" t="str">
        <f>+IFERROR(VLOOKUP($A65,#REF!,MATCH('Cálculo antigua metodología'!I$4,#REF!,0),0),"")</f>
        <v/>
      </c>
      <c r="J65" s="10" t="str">
        <f>+IFERROR(VLOOKUP($A65,#REF!,MATCH('Cálculo antigua metodología'!J$4,#REF!,0),0),"")</f>
        <v/>
      </c>
      <c r="K65" s="10" t="str">
        <f>+IFERROR(VLOOKUP($A65,#REF!,MATCH('Cálculo antigua metodología'!K$4,#REF!,0),0),"")</f>
        <v/>
      </c>
      <c r="L65" s="10" t="str">
        <f>+IFERROR(VLOOKUP($A65,#REF!,MATCH('Cálculo antigua metodología'!L$4,#REF!,0),0),"")</f>
        <v/>
      </c>
      <c r="M65" s="10" t="str">
        <f>+IFERROR(VLOOKUP($A65,#REF!,MATCH('Cálculo antigua metodología'!M$4,#REF!,0),0),"")</f>
        <v/>
      </c>
      <c r="N65" s="10" t="str">
        <f>+IFERROR(VLOOKUP($A65,#REF!,MATCH('Cálculo antigua metodología'!N$4,#REF!,0),0),"")</f>
        <v/>
      </c>
      <c r="O65" s="10" t="str">
        <f>+IFERROR(VLOOKUP($A65,#REF!,MATCH('Cálculo antigua metodología'!O$4,#REF!,0),0),"")</f>
        <v/>
      </c>
      <c r="P65" s="10" t="str">
        <f>+IFERROR(VLOOKUP($A65,#REF!,MATCH('Cálculo antigua metodología'!P$4,#REF!,0),0),"")</f>
        <v/>
      </c>
      <c r="Q65" s="10" t="str">
        <f>+IFERROR(VLOOKUP($A65,#REF!,MATCH('Cálculo antigua metodología'!Q$4,#REF!,0),0),"")</f>
        <v/>
      </c>
      <c r="R65" s="10" t="str">
        <f>+IFERROR(VLOOKUP($A65,#REF!,MATCH('Cálculo antigua metodología'!R$4,#REF!,0),0),"")</f>
        <v/>
      </c>
      <c r="S65" s="10" t="str">
        <f>+IFERROR(VLOOKUP($A65,#REF!,MATCH('Cálculo antigua metodología'!S$4,#REF!,0),0),"")</f>
        <v/>
      </c>
      <c r="T65" s="10">
        <f>+VLOOKUP(A65,'[5]Cálculo SGP'!$N$3:$P$1136,3,0)</f>
        <v>866455415</v>
      </c>
      <c r="U65" s="10">
        <f>+VLOOKUP(A65,'[5]Cálculo SGP'!$N$3:$X$1137,11,0)</f>
        <v>1441195413</v>
      </c>
      <c r="V65" s="11">
        <f t="shared" si="0"/>
        <v>47.069528817321803</v>
      </c>
      <c r="W65" s="11">
        <f t="shared" si="7"/>
        <v>100</v>
      </c>
      <c r="X65" s="11">
        <f t="shared" si="1"/>
        <v>80</v>
      </c>
      <c r="Y65" s="11">
        <f t="shared" si="2"/>
        <v>100</v>
      </c>
      <c r="Z65" s="11">
        <f t="shared" si="8"/>
        <v>0</v>
      </c>
      <c r="AA65" s="11">
        <f t="shared" si="3"/>
        <v>100</v>
      </c>
      <c r="AB65" s="11">
        <f t="shared" si="9"/>
        <v>0</v>
      </c>
      <c r="AC65" s="11">
        <f t="shared" si="4"/>
        <v>0</v>
      </c>
      <c r="AD65" s="11">
        <f t="shared" si="5"/>
        <v>0</v>
      </c>
      <c r="AE65" s="11">
        <f t="shared" si="6"/>
        <v>0</v>
      </c>
      <c r="AF65" s="12">
        <f t="shared" si="10"/>
        <v>0</v>
      </c>
      <c r="AG65" s="31">
        <f t="shared" si="11"/>
        <v>16.666666666666668</v>
      </c>
    </row>
    <row r="66" spans="1:33" x14ac:dyDescent="0.35">
      <c r="A66" s="1" t="s">
        <v>159</v>
      </c>
      <c r="B66" s="1" t="s">
        <v>37</v>
      </c>
      <c r="C66" s="1" t="s">
        <v>160</v>
      </c>
      <c r="D66" s="4">
        <f>+VLOOKUP(A66,'[2]Categoría municipios 2023'!$B$2:$D$1103,3,0)</f>
        <v>6</v>
      </c>
      <c r="E66" s="1" t="str">
        <f>+VLOOKUP(A66,'[3]Nuevo IDF'!$B$5:$H$1106,7,0)</f>
        <v>G2</v>
      </c>
      <c r="F66" s="1"/>
      <c r="G66" s="10">
        <f>+VLOOKUP(A66,'[4]Informe viabilidad 2022'!$A$4:$G$1105,7,0)</f>
        <v>3810.0507100100003</v>
      </c>
      <c r="H66" s="10">
        <f>+VLOOKUP(A66,'[4]Informe viabilidad 2022'!$A$4:$G$1105,6,0)</f>
        <v>6551.3041786499998</v>
      </c>
      <c r="I66" s="10" t="str">
        <f>+IFERROR(VLOOKUP($A66,#REF!,MATCH('Cálculo antigua metodología'!I$4,#REF!,0),0),"")</f>
        <v/>
      </c>
      <c r="J66" s="10" t="str">
        <f>+IFERROR(VLOOKUP($A66,#REF!,MATCH('Cálculo antigua metodología'!J$4,#REF!,0),0),"")</f>
        <v/>
      </c>
      <c r="K66" s="10" t="str">
        <f>+IFERROR(VLOOKUP($A66,#REF!,MATCH('Cálculo antigua metodología'!K$4,#REF!,0),0),"")</f>
        <v/>
      </c>
      <c r="L66" s="10" t="str">
        <f>+IFERROR(VLOOKUP($A66,#REF!,MATCH('Cálculo antigua metodología'!L$4,#REF!,0),0),"")</f>
        <v/>
      </c>
      <c r="M66" s="10" t="str">
        <f>+IFERROR(VLOOKUP($A66,#REF!,MATCH('Cálculo antigua metodología'!M$4,#REF!,0),0),"")</f>
        <v/>
      </c>
      <c r="N66" s="10" t="str">
        <f>+IFERROR(VLOOKUP($A66,#REF!,MATCH('Cálculo antigua metodología'!N$4,#REF!,0),0),"")</f>
        <v/>
      </c>
      <c r="O66" s="10" t="str">
        <f>+IFERROR(VLOOKUP($A66,#REF!,MATCH('Cálculo antigua metodología'!O$4,#REF!,0),0),"")</f>
        <v/>
      </c>
      <c r="P66" s="10" t="str">
        <f>+IFERROR(VLOOKUP($A66,#REF!,MATCH('Cálculo antigua metodología'!P$4,#REF!,0),0),"")</f>
        <v/>
      </c>
      <c r="Q66" s="10" t="str">
        <f>+IFERROR(VLOOKUP($A66,#REF!,MATCH('Cálculo antigua metodología'!Q$4,#REF!,0),0),"")</f>
        <v/>
      </c>
      <c r="R66" s="10" t="str">
        <f>+IFERROR(VLOOKUP($A66,#REF!,MATCH('Cálculo antigua metodología'!R$4,#REF!,0),0),"")</f>
        <v/>
      </c>
      <c r="S66" s="10" t="str">
        <f>+IFERROR(VLOOKUP($A66,#REF!,MATCH('Cálculo antigua metodología'!S$4,#REF!,0),0),"")</f>
        <v/>
      </c>
      <c r="T66" s="10">
        <f>+VLOOKUP(A66,'[5]Cálculo SGP'!$N$3:$P$1136,3,0)</f>
        <v>790923000</v>
      </c>
      <c r="U66" s="10">
        <f>+VLOOKUP(A66,'[5]Cálculo SGP'!$N$3:$X$1137,11,0)</f>
        <v>1517140209</v>
      </c>
      <c r="V66" s="11">
        <f t="shared" si="0"/>
        <v>58.157133390730785</v>
      </c>
      <c r="W66" s="11">
        <f t="shared" si="7"/>
        <v>100</v>
      </c>
      <c r="X66" s="11">
        <f t="shared" si="1"/>
        <v>80</v>
      </c>
      <c r="Y66" s="11">
        <f t="shared" si="2"/>
        <v>100</v>
      </c>
      <c r="Z66" s="11">
        <f t="shared" si="8"/>
        <v>0</v>
      </c>
      <c r="AA66" s="11">
        <f t="shared" si="3"/>
        <v>100</v>
      </c>
      <c r="AB66" s="11">
        <f t="shared" si="9"/>
        <v>0</v>
      </c>
      <c r="AC66" s="11">
        <f t="shared" si="4"/>
        <v>0</v>
      </c>
      <c r="AD66" s="11">
        <f t="shared" si="5"/>
        <v>0</v>
      </c>
      <c r="AE66" s="11">
        <f t="shared" si="6"/>
        <v>0</v>
      </c>
      <c r="AF66" s="12">
        <f t="shared" si="10"/>
        <v>0</v>
      </c>
      <c r="AG66" s="31">
        <f t="shared" si="11"/>
        <v>16.666666666666668</v>
      </c>
    </row>
    <row r="67" spans="1:33" x14ac:dyDescent="0.35">
      <c r="A67" s="1" t="s">
        <v>161</v>
      </c>
      <c r="B67" s="1" t="s">
        <v>37</v>
      </c>
      <c r="C67" s="1" t="s">
        <v>162</v>
      </c>
      <c r="D67" s="4">
        <f>+VLOOKUP(A67,'[2]Categoría municipios 2023'!$B$2:$D$1103,3,0)</f>
        <v>3</v>
      </c>
      <c r="E67" s="1" t="str">
        <f>+VLOOKUP(A67,'[3]Nuevo IDF'!$B$5:$H$1106,7,0)</f>
        <v>G1</v>
      </c>
      <c r="F67" s="1"/>
      <c r="G67" s="10">
        <f>+VLOOKUP(A67,'[4]Informe viabilidad 2022'!$A$4:$G$1105,7,0)</f>
        <v>16517.5793944</v>
      </c>
      <c r="H67" s="10">
        <f>+VLOOKUP(A67,'[4]Informe viabilidad 2022'!$A$4:$G$1105,6,0)</f>
        <v>53031.140714019995</v>
      </c>
      <c r="I67" s="10" t="str">
        <f>+IFERROR(VLOOKUP($A67,#REF!,MATCH('Cálculo antigua metodología'!I$4,#REF!,0),0),"")</f>
        <v/>
      </c>
      <c r="J67" s="10" t="str">
        <f>+IFERROR(VLOOKUP($A67,#REF!,MATCH('Cálculo antigua metodología'!J$4,#REF!,0),0),"")</f>
        <v/>
      </c>
      <c r="K67" s="10" t="str">
        <f>+IFERROR(VLOOKUP($A67,#REF!,MATCH('Cálculo antigua metodología'!K$4,#REF!,0),0),"")</f>
        <v/>
      </c>
      <c r="L67" s="10" t="str">
        <f>+IFERROR(VLOOKUP($A67,#REF!,MATCH('Cálculo antigua metodología'!L$4,#REF!,0),0),"")</f>
        <v/>
      </c>
      <c r="M67" s="10" t="str">
        <f>+IFERROR(VLOOKUP($A67,#REF!,MATCH('Cálculo antigua metodología'!M$4,#REF!,0),0),"")</f>
        <v/>
      </c>
      <c r="N67" s="10" t="str">
        <f>+IFERROR(VLOOKUP($A67,#REF!,MATCH('Cálculo antigua metodología'!N$4,#REF!,0),0),"")</f>
        <v/>
      </c>
      <c r="O67" s="10" t="str">
        <f>+IFERROR(VLOOKUP($A67,#REF!,MATCH('Cálculo antigua metodología'!O$4,#REF!,0),0),"")</f>
        <v/>
      </c>
      <c r="P67" s="10" t="str">
        <f>+IFERROR(VLOOKUP($A67,#REF!,MATCH('Cálculo antigua metodología'!P$4,#REF!,0),0),"")</f>
        <v/>
      </c>
      <c r="Q67" s="10" t="str">
        <f>+IFERROR(VLOOKUP($A67,#REF!,MATCH('Cálculo antigua metodología'!Q$4,#REF!,0),0),"")</f>
        <v/>
      </c>
      <c r="R67" s="10" t="str">
        <f>+IFERROR(VLOOKUP($A67,#REF!,MATCH('Cálculo antigua metodología'!R$4,#REF!,0),0),"")</f>
        <v/>
      </c>
      <c r="S67" s="10" t="str">
        <f>+IFERROR(VLOOKUP($A67,#REF!,MATCH('Cálculo antigua metodología'!S$4,#REF!,0),0),"")</f>
        <v/>
      </c>
      <c r="T67" s="10">
        <f>+VLOOKUP(A67,'[5]Cálculo SGP'!$N$3:$P$1136,3,0)</f>
        <v>1593866614</v>
      </c>
      <c r="U67" s="10">
        <f>+VLOOKUP(A67,'[5]Cálculo SGP'!$N$3:$X$1137,11,0)</f>
        <v>2607168661</v>
      </c>
      <c r="V67" s="11">
        <f t="shared" si="0"/>
        <v>31.146943422307338</v>
      </c>
      <c r="W67" s="11">
        <f t="shared" si="7"/>
        <v>100</v>
      </c>
      <c r="X67" s="11">
        <f t="shared" si="1"/>
        <v>70</v>
      </c>
      <c r="Y67" s="11">
        <f t="shared" si="2"/>
        <v>100</v>
      </c>
      <c r="Z67" s="11">
        <f t="shared" si="8"/>
        <v>0</v>
      </c>
      <c r="AA67" s="11">
        <f t="shared" si="3"/>
        <v>100</v>
      </c>
      <c r="AB67" s="11">
        <f t="shared" si="9"/>
        <v>0</v>
      </c>
      <c r="AC67" s="11">
        <f t="shared" si="4"/>
        <v>0</v>
      </c>
      <c r="AD67" s="11">
        <f t="shared" si="5"/>
        <v>0</v>
      </c>
      <c r="AE67" s="11">
        <f t="shared" si="6"/>
        <v>0</v>
      </c>
      <c r="AF67" s="12">
        <f t="shared" si="10"/>
        <v>0</v>
      </c>
      <c r="AG67" s="31">
        <f t="shared" si="11"/>
        <v>16.666666666666668</v>
      </c>
    </row>
    <row r="68" spans="1:33" x14ac:dyDescent="0.35">
      <c r="A68" s="1" t="s">
        <v>163</v>
      </c>
      <c r="B68" s="1" t="s">
        <v>37</v>
      </c>
      <c r="C68" s="1" t="s">
        <v>164</v>
      </c>
      <c r="D68" s="4">
        <f>+VLOOKUP(A68,'[2]Categoría municipios 2023'!$B$2:$D$1103,3,0)</f>
        <v>2</v>
      </c>
      <c r="E68" s="1" t="str">
        <f>+VLOOKUP(A68,'[3]Nuevo IDF'!$B$5:$H$1106,7,0)</f>
        <v>G1</v>
      </c>
      <c r="F68" s="1"/>
      <c r="G68" s="10">
        <f>+VLOOKUP(A68,'[4]Informe viabilidad 2022'!$A$4:$G$1105,7,0)</f>
        <v>33923.332173039998</v>
      </c>
      <c r="H68" s="10">
        <f>+VLOOKUP(A68,'[4]Informe viabilidad 2022'!$A$4:$G$1105,6,0)</f>
        <v>85019.146277060005</v>
      </c>
      <c r="I68" s="10" t="str">
        <f>+IFERROR(VLOOKUP($A68,#REF!,MATCH('Cálculo antigua metodología'!I$4,#REF!,0),0),"")</f>
        <v/>
      </c>
      <c r="J68" s="10" t="str">
        <f>+IFERROR(VLOOKUP($A68,#REF!,MATCH('Cálculo antigua metodología'!J$4,#REF!,0),0),"")</f>
        <v/>
      </c>
      <c r="K68" s="10" t="str">
        <f>+IFERROR(VLOOKUP($A68,#REF!,MATCH('Cálculo antigua metodología'!K$4,#REF!,0),0),"")</f>
        <v/>
      </c>
      <c r="L68" s="10" t="str">
        <f>+IFERROR(VLOOKUP($A68,#REF!,MATCH('Cálculo antigua metodología'!L$4,#REF!,0),0),"")</f>
        <v/>
      </c>
      <c r="M68" s="10" t="str">
        <f>+IFERROR(VLOOKUP($A68,#REF!,MATCH('Cálculo antigua metodología'!M$4,#REF!,0),0),"")</f>
        <v/>
      </c>
      <c r="N68" s="10" t="str">
        <f>+IFERROR(VLOOKUP($A68,#REF!,MATCH('Cálculo antigua metodología'!N$4,#REF!,0),0),"")</f>
        <v/>
      </c>
      <c r="O68" s="10" t="str">
        <f>+IFERROR(VLOOKUP($A68,#REF!,MATCH('Cálculo antigua metodología'!O$4,#REF!,0),0),"")</f>
        <v/>
      </c>
      <c r="P68" s="10" t="str">
        <f>+IFERROR(VLOOKUP($A68,#REF!,MATCH('Cálculo antigua metodología'!P$4,#REF!,0),0),"")</f>
        <v/>
      </c>
      <c r="Q68" s="10" t="str">
        <f>+IFERROR(VLOOKUP($A68,#REF!,MATCH('Cálculo antigua metodología'!Q$4,#REF!,0),0),"")</f>
        <v/>
      </c>
      <c r="R68" s="10" t="str">
        <f>+IFERROR(VLOOKUP($A68,#REF!,MATCH('Cálculo antigua metodología'!R$4,#REF!,0),0),"")</f>
        <v/>
      </c>
      <c r="S68" s="10" t="str">
        <f>+IFERROR(VLOOKUP($A68,#REF!,MATCH('Cálculo antigua metodología'!S$4,#REF!,0),0),"")</f>
        <v/>
      </c>
      <c r="T68" s="10">
        <f>+VLOOKUP(A68,'[5]Cálculo SGP'!$N$3:$P$1136,3,0)</f>
        <v>1633873962</v>
      </c>
      <c r="U68" s="10">
        <f>+VLOOKUP(A68,'[5]Cálculo SGP'!$N$3:$X$1137,11,0)</f>
        <v>3018865741</v>
      </c>
      <c r="V68" s="11">
        <f t="shared" si="0"/>
        <v>39.9008148852622</v>
      </c>
      <c r="W68" s="11">
        <f t="shared" si="7"/>
        <v>100</v>
      </c>
      <c r="X68" s="11">
        <f t="shared" si="1"/>
        <v>70</v>
      </c>
      <c r="Y68" s="11">
        <f t="shared" si="2"/>
        <v>100</v>
      </c>
      <c r="Z68" s="11">
        <f t="shared" si="8"/>
        <v>0</v>
      </c>
      <c r="AA68" s="11">
        <f t="shared" si="3"/>
        <v>100</v>
      </c>
      <c r="AB68" s="11">
        <f t="shared" si="9"/>
        <v>0</v>
      </c>
      <c r="AC68" s="11">
        <f t="shared" si="4"/>
        <v>0</v>
      </c>
      <c r="AD68" s="11">
        <f t="shared" si="5"/>
        <v>0</v>
      </c>
      <c r="AE68" s="11">
        <f t="shared" si="6"/>
        <v>0</v>
      </c>
      <c r="AF68" s="12">
        <f t="shared" si="10"/>
        <v>0</v>
      </c>
      <c r="AG68" s="31">
        <f t="shared" si="11"/>
        <v>16.666666666666668</v>
      </c>
    </row>
    <row r="69" spans="1:33" x14ac:dyDescent="0.35">
      <c r="A69" s="1" t="s">
        <v>165</v>
      </c>
      <c r="B69" s="1" t="s">
        <v>37</v>
      </c>
      <c r="C69" s="1" t="s">
        <v>166</v>
      </c>
      <c r="D69" s="4">
        <f>+VLOOKUP(A69,'[2]Categoría municipios 2023'!$B$2:$D$1103,3,0)</f>
        <v>6</v>
      </c>
      <c r="E69" s="1" t="str">
        <f>+VLOOKUP(A69,'[3]Nuevo IDF'!$B$5:$H$1106,7,0)</f>
        <v>G1</v>
      </c>
      <c r="F69" s="1"/>
      <c r="G69" s="10">
        <f>+VLOOKUP(A69,'[4]Informe viabilidad 2022'!$A$4:$G$1105,7,0)</f>
        <v>4094.4878967600002</v>
      </c>
      <c r="H69" s="10">
        <f>+VLOOKUP(A69,'[4]Informe viabilidad 2022'!$A$4:$G$1105,6,0)</f>
        <v>5650.6379811300003</v>
      </c>
      <c r="I69" s="10" t="str">
        <f>+IFERROR(VLOOKUP($A69,#REF!,MATCH('Cálculo antigua metodología'!I$4,#REF!,0),0),"")</f>
        <v/>
      </c>
      <c r="J69" s="10" t="str">
        <f>+IFERROR(VLOOKUP($A69,#REF!,MATCH('Cálculo antigua metodología'!J$4,#REF!,0),0),"")</f>
        <v/>
      </c>
      <c r="K69" s="10" t="str">
        <f>+IFERROR(VLOOKUP($A69,#REF!,MATCH('Cálculo antigua metodología'!K$4,#REF!,0),0),"")</f>
        <v/>
      </c>
      <c r="L69" s="10" t="str">
        <f>+IFERROR(VLOOKUP($A69,#REF!,MATCH('Cálculo antigua metodología'!L$4,#REF!,0),0),"")</f>
        <v/>
      </c>
      <c r="M69" s="10" t="str">
        <f>+IFERROR(VLOOKUP($A69,#REF!,MATCH('Cálculo antigua metodología'!M$4,#REF!,0),0),"")</f>
        <v/>
      </c>
      <c r="N69" s="10" t="str">
        <f>+IFERROR(VLOOKUP($A69,#REF!,MATCH('Cálculo antigua metodología'!N$4,#REF!,0),0),"")</f>
        <v/>
      </c>
      <c r="O69" s="10" t="str">
        <f>+IFERROR(VLOOKUP($A69,#REF!,MATCH('Cálculo antigua metodología'!O$4,#REF!,0),0),"")</f>
        <v/>
      </c>
      <c r="P69" s="10" t="str">
        <f>+IFERROR(VLOOKUP($A69,#REF!,MATCH('Cálculo antigua metodología'!P$4,#REF!,0),0),"")</f>
        <v/>
      </c>
      <c r="Q69" s="10" t="str">
        <f>+IFERROR(VLOOKUP($A69,#REF!,MATCH('Cálculo antigua metodología'!Q$4,#REF!,0),0),"")</f>
        <v/>
      </c>
      <c r="R69" s="10" t="str">
        <f>+IFERROR(VLOOKUP($A69,#REF!,MATCH('Cálculo antigua metodología'!R$4,#REF!,0),0),"")</f>
        <v/>
      </c>
      <c r="S69" s="10" t="str">
        <f>+IFERROR(VLOOKUP($A69,#REF!,MATCH('Cálculo antigua metodología'!S$4,#REF!,0),0),"")</f>
        <v/>
      </c>
      <c r="T69" s="10">
        <f>+VLOOKUP(A69,'[5]Cálculo SGP'!$N$3:$P$1136,3,0)</f>
        <v>763814075</v>
      </c>
      <c r="U69" s="10">
        <f>+VLOOKUP(A69,'[5]Cálculo SGP'!$N$3:$X$1137,11,0)</f>
        <v>1223513918</v>
      </c>
      <c r="V69" s="11">
        <f t="shared" ref="V69:V132" si="12">IFERROR(G69/H69*100,"ND")</f>
        <v>72.4606302940185</v>
      </c>
      <c r="W69" s="11">
        <f t="shared" si="7"/>
        <v>100</v>
      </c>
      <c r="X69" s="11">
        <f t="shared" ref="X69:X132" si="13">IF(D69="ESP",50,IF(D69=1,65,IF(D69=2,70,IF(D69=3,70,IF(D69=4,80,IF(D69=5,80,IF(D69=6,80,0)))))))</f>
        <v>80</v>
      </c>
      <c r="Y69" s="11">
        <f t="shared" ref="Y69:Y132" si="14">+IFERROR((P69+R69)*100/(J69+M69+T69+U69),100)</f>
        <v>100</v>
      </c>
      <c r="Z69" s="11">
        <f t="shared" si="8"/>
        <v>0</v>
      </c>
      <c r="AA69" s="11">
        <f t="shared" ref="AA69:AA132" si="15">+IFERROR((L69+N69+M69)*100/(I69),100)</f>
        <v>100</v>
      </c>
      <c r="AB69" s="11">
        <f t="shared" si="9"/>
        <v>0</v>
      </c>
      <c r="AC69" s="11">
        <f t="shared" ref="AC69:AC132" si="16">IFERROR(((K69)/J69*100),0)</f>
        <v>0</v>
      </c>
      <c r="AD69" s="11">
        <f t="shared" ref="AD69:AD132" si="17">IFERROR((Q69/O69*100),0)</f>
        <v>0</v>
      </c>
      <c r="AE69" s="11">
        <f t="shared" ref="AE69:AE132" si="18">IFERROR((S69/J69*100),0)</f>
        <v>0</v>
      </c>
      <c r="AF69" s="12">
        <f t="shared" si="10"/>
        <v>0</v>
      </c>
      <c r="AG69" s="31">
        <f t="shared" si="11"/>
        <v>16.666666666666668</v>
      </c>
    </row>
    <row r="70" spans="1:33" x14ac:dyDescent="0.35">
      <c r="A70" s="1" t="s">
        <v>167</v>
      </c>
      <c r="B70" s="1" t="s">
        <v>37</v>
      </c>
      <c r="C70" s="1" t="s">
        <v>168</v>
      </c>
      <c r="D70" s="4">
        <f>+VLOOKUP(A70,'[2]Categoría municipios 2023'!$B$2:$D$1103,3,0)</f>
        <v>6</v>
      </c>
      <c r="E70" s="1" t="str">
        <f>+VLOOKUP(A70,'[3]Nuevo IDF'!$B$5:$H$1106,7,0)</f>
        <v>G2</v>
      </c>
      <c r="F70" s="1"/>
      <c r="G70" s="10">
        <f>+VLOOKUP(A70,'[4]Informe viabilidad 2022'!$A$4:$G$1105,7,0)</f>
        <v>4975.0057045200001</v>
      </c>
      <c r="H70" s="10">
        <f>+VLOOKUP(A70,'[4]Informe viabilidad 2022'!$A$4:$G$1105,6,0)</f>
        <v>10575.457714549999</v>
      </c>
      <c r="I70" s="10" t="str">
        <f>+IFERROR(VLOOKUP($A70,#REF!,MATCH('Cálculo antigua metodología'!I$4,#REF!,0),0),"")</f>
        <v/>
      </c>
      <c r="J70" s="10" t="str">
        <f>+IFERROR(VLOOKUP($A70,#REF!,MATCH('Cálculo antigua metodología'!J$4,#REF!,0),0),"")</f>
        <v/>
      </c>
      <c r="K70" s="10" t="str">
        <f>+IFERROR(VLOOKUP($A70,#REF!,MATCH('Cálculo antigua metodología'!K$4,#REF!,0),0),"")</f>
        <v/>
      </c>
      <c r="L70" s="10" t="str">
        <f>+IFERROR(VLOOKUP($A70,#REF!,MATCH('Cálculo antigua metodología'!L$4,#REF!,0),0),"")</f>
        <v/>
      </c>
      <c r="M70" s="10" t="str">
        <f>+IFERROR(VLOOKUP($A70,#REF!,MATCH('Cálculo antigua metodología'!M$4,#REF!,0),0),"")</f>
        <v/>
      </c>
      <c r="N70" s="10" t="str">
        <f>+IFERROR(VLOOKUP($A70,#REF!,MATCH('Cálculo antigua metodología'!N$4,#REF!,0),0),"")</f>
        <v/>
      </c>
      <c r="O70" s="10" t="str">
        <f>+IFERROR(VLOOKUP($A70,#REF!,MATCH('Cálculo antigua metodología'!O$4,#REF!,0),0),"")</f>
        <v/>
      </c>
      <c r="P70" s="10" t="str">
        <f>+IFERROR(VLOOKUP($A70,#REF!,MATCH('Cálculo antigua metodología'!P$4,#REF!,0),0),"")</f>
        <v/>
      </c>
      <c r="Q70" s="10" t="str">
        <f>+IFERROR(VLOOKUP($A70,#REF!,MATCH('Cálculo antigua metodología'!Q$4,#REF!,0),0),"")</f>
        <v/>
      </c>
      <c r="R70" s="10" t="str">
        <f>+IFERROR(VLOOKUP($A70,#REF!,MATCH('Cálculo antigua metodología'!R$4,#REF!,0),0),"")</f>
        <v/>
      </c>
      <c r="S70" s="10" t="str">
        <f>+IFERROR(VLOOKUP($A70,#REF!,MATCH('Cálculo antigua metodología'!S$4,#REF!,0),0),"")</f>
        <v/>
      </c>
      <c r="T70" s="10">
        <f>+VLOOKUP(A70,'[5]Cálculo SGP'!$N$3:$P$1136,3,0)</f>
        <v>1041059776</v>
      </c>
      <c r="U70" s="10">
        <f>+VLOOKUP(A70,'[5]Cálculo SGP'!$N$3:$X$1137,11,0)</f>
        <v>1939167240</v>
      </c>
      <c r="V70" s="11">
        <f t="shared" si="12"/>
        <v>47.042935055900735</v>
      </c>
      <c r="W70" s="11">
        <f t="shared" ref="W70:W133" si="19">+IF(V70&lt;=X70,100,IF(AND(V70&gt;X70,V70&lt;100),(100-V70)/(100-X70)*100,0))</f>
        <v>100</v>
      </c>
      <c r="X70" s="11">
        <f t="shared" si="13"/>
        <v>80</v>
      </c>
      <c r="Y70" s="11">
        <f t="shared" si="14"/>
        <v>100</v>
      </c>
      <c r="Z70" s="11">
        <f t="shared" ref="Z70:Z133" si="20">IF(100-Y70&lt;0,0,100-Y70)</f>
        <v>0</v>
      </c>
      <c r="AA70" s="11">
        <f t="shared" si="15"/>
        <v>100</v>
      </c>
      <c r="AB70" s="11">
        <f t="shared" ref="AB70:AB133" si="21">100-AA70</f>
        <v>0</v>
      </c>
      <c r="AC70" s="11">
        <f t="shared" si="16"/>
        <v>0</v>
      </c>
      <c r="AD70" s="11">
        <f t="shared" si="17"/>
        <v>0</v>
      </c>
      <c r="AE70" s="11">
        <f t="shared" si="18"/>
        <v>0</v>
      </c>
      <c r="AF70" s="12">
        <f t="shared" ref="AF70:AF133" si="22">IFERROR((IF(AE70&lt;0,0,AE70)),0)</f>
        <v>0</v>
      </c>
      <c r="AG70" s="31">
        <f t="shared" ref="AG70:AG133" si="23">+AVERAGE(W70,Z70,AB70,AC70,AD70,AF70)</f>
        <v>16.666666666666668</v>
      </c>
    </row>
    <row r="71" spans="1:33" x14ac:dyDescent="0.35">
      <c r="A71" s="1" t="s">
        <v>169</v>
      </c>
      <c r="B71" s="1" t="s">
        <v>37</v>
      </c>
      <c r="C71" s="1" t="s">
        <v>170</v>
      </c>
      <c r="D71" s="4">
        <f>+VLOOKUP(A71,'[2]Categoría municipios 2023'!$B$2:$D$1103,3,0)</f>
        <v>6</v>
      </c>
      <c r="E71" s="1" t="str">
        <f>+VLOOKUP(A71,'[3]Nuevo IDF'!$B$5:$H$1106,7,0)</f>
        <v>G4</v>
      </c>
      <c r="F71" s="1"/>
      <c r="G71" s="10">
        <f>+VLOOKUP(A71,'[4]Informe viabilidad 2022'!$A$4:$G$1105,7,0)</f>
        <v>2010.7359008199999</v>
      </c>
      <c r="H71" s="10">
        <f>+VLOOKUP(A71,'[4]Informe viabilidad 2022'!$A$4:$G$1105,6,0)</f>
        <v>2613.60793642</v>
      </c>
      <c r="I71" s="10" t="str">
        <f>+IFERROR(VLOOKUP($A71,#REF!,MATCH('Cálculo antigua metodología'!I$4,#REF!,0),0),"")</f>
        <v/>
      </c>
      <c r="J71" s="10" t="str">
        <f>+IFERROR(VLOOKUP($A71,#REF!,MATCH('Cálculo antigua metodología'!J$4,#REF!,0),0),"")</f>
        <v/>
      </c>
      <c r="K71" s="10" t="str">
        <f>+IFERROR(VLOOKUP($A71,#REF!,MATCH('Cálculo antigua metodología'!K$4,#REF!,0),0),"")</f>
        <v/>
      </c>
      <c r="L71" s="10" t="str">
        <f>+IFERROR(VLOOKUP($A71,#REF!,MATCH('Cálculo antigua metodología'!L$4,#REF!,0),0),"")</f>
        <v/>
      </c>
      <c r="M71" s="10" t="str">
        <f>+IFERROR(VLOOKUP($A71,#REF!,MATCH('Cálculo antigua metodología'!M$4,#REF!,0),0),"")</f>
        <v/>
      </c>
      <c r="N71" s="10" t="str">
        <f>+IFERROR(VLOOKUP($A71,#REF!,MATCH('Cálculo antigua metodología'!N$4,#REF!,0),0),"")</f>
        <v/>
      </c>
      <c r="O71" s="10" t="str">
        <f>+IFERROR(VLOOKUP($A71,#REF!,MATCH('Cálculo antigua metodología'!O$4,#REF!,0),0),"")</f>
        <v/>
      </c>
      <c r="P71" s="10" t="str">
        <f>+IFERROR(VLOOKUP($A71,#REF!,MATCH('Cálculo antigua metodología'!P$4,#REF!,0),0),"")</f>
        <v/>
      </c>
      <c r="Q71" s="10" t="str">
        <f>+IFERROR(VLOOKUP($A71,#REF!,MATCH('Cálculo antigua metodología'!Q$4,#REF!,0),0),"")</f>
        <v/>
      </c>
      <c r="R71" s="10" t="str">
        <f>+IFERROR(VLOOKUP($A71,#REF!,MATCH('Cálculo antigua metodología'!R$4,#REF!,0),0),"")</f>
        <v/>
      </c>
      <c r="S71" s="10" t="str">
        <f>+IFERROR(VLOOKUP($A71,#REF!,MATCH('Cálculo antigua metodología'!S$4,#REF!,0),0),"")</f>
        <v/>
      </c>
      <c r="T71" s="10">
        <f>+VLOOKUP(A71,'[5]Cálculo SGP'!$N$3:$P$1136,3,0)</f>
        <v>915084399</v>
      </c>
      <c r="U71" s="10">
        <f>+VLOOKUP(A71,'[5]Cálculo SGP'!$N$3:$X$1137,11,0)</f>
        <v>1660534577</v>
      </c>
      <c r="V71" s="11">
        <f t="shared" si="12"/>
        <v>76.933340796868464</v>
      </c>
      <c r="W71" s="11">
        <f t="shared" si="19"/>
        <v>100</v>
      </c>
      <c r="X71" s="11">
        <f t="shared" si="13"/>
        <v>80</v>
      </c>
      <c r="Y71" s="11">
        <f t="shared" si="14"/>
        <v>100</v>
      </c>
      <c r="Z71" s="11">
        <f t="shared" si="20"/>
        <v>0</v>
      </c>
      <c r="AA71" s="11">
        <f t="shared" si="15"/>
        <v>100</v>
      </c>
      <c r="AB71" s="11">
        <f t="shared" si="21"/>
        <v>0</v>
      </c>
      <c r="AC71" s="11">
        <f t="shared" si="16"/>
        <v>0</v>
      </c>
      <c r="AD71" s="11">
        <f t="shared" si="17"/>
        <v>0</v>
      </c>
      <c r="AE71" s="11">
        <f t="shared" si="18"/>
        <v>0</v>
      </c>
      <c r="AF71" s="12">
        <f t="shared" si="22"/>
        <v>0</v>
      </c>
      <c r="AG71" s="31">
        <f t="shared" si="23"/>
        <v>16.666666666666668</v>
      </c>
    </row>
    <row r="72" spans="1:33" x14ac:dyDescent="0.35">
      <c r="A72" s="1" t="s">
        <v>171</v>
      </c>
      <c r="B72" s="1" t="s">
        <v>37</v>
      </c>
      <c r="C72" s="1" t="s">
        <v>172</v>
      </c>
      <c r="D72" s="4">
        <f>+VLOOKUP(A72,'[2]Categoría municipios 2023'!$B$2:$D$1103,3,0)</f>
        <v>6</v>
      </c>
      <c r="E72" s="1" t="str">
        <f>+VLOOKUP(A72,'[3]Nuevo IDF'!$B$5:$H$1106,7,0)</f>
        <v>G2</v>
      </c>
      <c r="F72" s="1"/>
      <c r="G72" s="10">
        <f>+VLOOKUP(A72,'[4]Informe viabilidad 2022'!$A$4:$G$1105,7,0)</f>
        <v>2964.20897711</v>
      </c>
      <c r="H72" s="10">
        <f>+VLOOKUP(A72,'[4]Informe viabilidad 2022'!$A$4:$G$1105,6,0)</f>
        <v>3882.3357295999999</v>
      </c>
      <c r="I72" s="10" t="str">
        <f>+IFERROR(VLOOKUP($A72,#REF!,MATCH('Cálculo antigua metodología'!I$4,#REF!,0),0),"")</f>
        <v/>
      </c>
      <c r="J72" s="10" t="str">
        <f>+IFERROR(VLOOKUP($A72,#REF!,MATCH('Cálculo antigua metodología'!J$4,#REF!,0),0),"")</f>
        <v/>
      </c>
      <c r="K72" s="10" t="str">
        <f>+IFERROR(VLOOKUP($A72,#REF!,MATCH('Cálculo antigua metodología'!K$4,#REF!,0),0),"")</f>
        <v/>
      </c>
      <c r="L72" s="10" t="str">
        <f>+IFERROR(VLOOKUP($A72,#REF!,MATCH('Cálculo antigua metodología'!L$4,#REF!,0),0),"")</f>
        <v/>
      </c>
      <c r="M72" s="10" t="str">
        <f>+IFERROR(VLOOKUP($A72,#REF!,MATCH('Cálculo antigua metodología'!M$4,#REF!,0),0),"")</f>
        <v/>
      </c>
      <c r="N72" s="10" t="str">
        <f>+IFERROR(VLOOKUP($A72,#REF!,MATCH('Cálculo antigua metodología'!N$4,#REF!,0),0),"")</f>
        <v/>
      </c>
      <c r="O72" s="10" t="str">
        <f>+IFERROR(VLOOKUP($A72,#REF!,MATCH('Cálculo antigua metodología'!O$4,#REF!,0),0),"")</f>
        <v/>
      </c>
      <c r="P72" s="10" t="str">
        <f>+IFERROR(VLOOKUP($A72,#REF!,MATCH('Cálculo antigua metodología'!P$4,#REF!,0),0),"")</f>
        <v/>
      </c>
      <c r="Q72" s="10" t="str">
        <f>+IFERROR(VLOOKUP($A72,#REF!,MATCH('Cálculo antigua metodología'!Q$4,#REF!,0),0),"")</f>
        <v/>
      </c>
      <c r="R72" s="10" t="str">
        <f>+IFERROR(VLOOKUP($A72,#REF!,MATCH('Cálculo antigua metodología'!R$4,#REF!,0),0),"")</f>
        <v/>
      </c>
      <c r="S72" s="10" t="str">
        <f>+IFERROR(VLOOKUP($A72,#REF!,MATCH('Cálculo antigua metodología'!S$4,#REF!,0),0),"")</f>
        <v/>
      </c>
      <c r="T72" s="10">
        <f>+VLOOKUP(A72,'[5]Cálculo SGP'!$N$3:$P$1136,3,0)</f>
        <v>903700218</v>
      </c>
      <c r="U72" s="10">
        <f>+VLOOKUP(A72,'[5]Cálculo SGP'!$N$3:$X$1137,11,0)</f>
        <v>1342192313</v>
      </c>
      <c r="V72" s="11">
        <f t="shared" si="12"/>
        <v>76.351175775707702</v>
      </c>
      <c r="W72" s="11">
        <f t="shared" si="19"/>
        <v>100</v>
      </c>
      <c r="X72" s="11">
        <f t="shared" si="13"/>
        <v>80</v>
      </c>
      <c r="Y72" s="11">
        <f t="shared" si="14"/>
        <v>100</v>
      </c>
      <c r="Z72" s="11">
        <f t="shared" si="20"/>
        <v>0</v>
      </c>
      <c r="AA72" s="11">
        <f t="shared" si="15"/>
        <v>100</v>
      </c>
      <c r="AB72" s="11">
        <f t="shared" si="21"/>
        <v>0</v>
      </c>
      <c r="AC72" s="11">
        <f t="shared" si="16"/>
        <v>0</v>
      </c>
      <c r="AD72" s="11">
        <f t="shared" si="17"/>
        <v>0</v>
      </c>
      <c r="AE72" s="11">
        <f t="shared" si="18"/>
        <v>0</v>
      </c>
      <c r="AF72" s="12">
        <f t="shared" si="22"/>
        <v>0</v>
      </c>
      <c r="AG72" s="31">
        <f t="shared" si="23"/>
        <v>16.666666666666668</v>
      </c>
    </row>
    <row r="73" spans="1:33" x14ac:dyDescent="0.35">
      <c r="A73" s="1" t="s">
        <v>173</v>
      </c>
      <c r="B73" s="1" t="s">
        <v>37</v>
      </c>
      <c r="C73" s="1" t="s">
        <v>174</v>
      </c>
      <c r="D73" s="4">
        <f>+VLOOKUP(A73,'[2]Categoría municipios 2023'!$B$2:$D$1103,3,0)</f>
        <v>3</v>
      </c>
      <c r="E73" s="1" t="str">
        <f>+VLOOKUP(A73,'[3]Nuevo IDF'!$B$5:$H$1106,7,0)</f>
        <v>G1</v>
      </c>
      <c r="F73" s="1"/>
      <c r="G73" s="10">
        <f>+VLOOKUP(A73,'[4]Informe viabilidad 2022'!$A$4:$G$1105,7,0)</f>
        <v>19929.699592299999</v>
      </c>
      <c r="H73" s="10">
        <f>+VLOOKUP(A73,'[4]Informe viabilidad 2022'!$A$4:$G$1105,6,0)</f>
        <v>32152.775635400001</v>
      </c>
      <c r="I73" s="10" t="str">
        <f>+IFERROR(VLOOKUP($A73,#REF!,MATCH('Cálculo antigua metodología'!I$4,#REF!,0),0),"")</f>
        <v/>
      </c>
      <c r="J73" s="10" t="str">
        <f>+IFERROR(VLOOKUP($A73,#REF!,MATCH('Cálculo antigua metodología'!J$4,#REF!,0),0),"")</f>
        <v/>
      </c>
      <c r="K73" s="10" t="str">
        <f>+IFERROR(VLOOKUP($A73,#REF!,MATCH('Cálculo antigua metodología'!K$4,#REF!,0),0),"")</f>
        <v/>
      </c>
      <c r="L73" s="10" t="str">
        <f>+IFERROR(VLOOKUP($A73,#REF!,MATCH('Cálculo antigua metodología'!L$4,#REF!,0),0),"")</f>
        <v/>
      </c>
      <c r="M73" s="10" t="str">
        <f>+IFERROR(VLOOKUP($A73,#REF!,MATCH('Cálculo antigua metodología'!M$4,#REF!,0),0),"")</f>
        <v/>
      </c>
      <c r="N73" s="10" t="str">
        <f>+IFERROR(VLOOKUP($A73,#REF!,MATCH('Cálculo antigua metodología'!N$4,#REF!,0),0),"")</f>
        <v/>
      </c>
      <c r="O73" s="10" t="str">
        <f>+IFERROR(VLOOKUP($A73,#REF!,MATCH('Cálculo antigua metodología'!O$4,#REF!,0),0),"")</f>
        <v/>
      </c>
      <c r="P73" s="10" t="str">
        <f>+IFERROR(VLOOKUP($A73,#REF!,MATCH('Cálculo antigua metodología'!P$4,#REF!,0),0),"")</f>
        <v/>
      </c>
      <c r="Q73" s="10" t="str">
        <f>+IFERROR(VLOOKUP($A73,#REF!,MATCH('Cálculo antigua metodología'!Q$4,#REF!,0),0),"")</f>
        <v/>
      </c>
      <c r="R73" s="10" t="str">
        <f>+IFERROR(VLOOKUP($A73,#REF!,MATCH('Cálculo antigua metodología'!R$4,#REF!,0),0),"")</f>
        <v/>
      </c>
      <c r="S73" s="10" t="str">
        <f>+IFERROR(VLOOKUP($A73,#REF!,MATCH('Cálculo antigua metodología'!S$4,#REF!,0),0),"")</f>
        <v/>
      </c>
      <c r="T73" s="10">
        <f>+VLOOKUP(A73,'[5]Cálculo SGP'!$N$3:$P$1136,3,0)</f>
        <v>1745779659</v>
      </c>
      <c r="U73" s="10">
        <f>+VLOOKUP(A73,'[5]Cálculo SGP'!$N$3:$X$1137,11,0)</f>
        <v>1502175873</v>
      </c>
      <c r="V73" s="11">
        <f t="shared" si="12"/>
        <v>61.98438299167406</v>
      </c>
      <c r="W73" s="11">
        <f t="shared" si="19"/>
        <v>100</v>
      </c>
      <c r="X73" s="11">
        <f t="shared" si="13"/>
        <v>70</v>
      </c>
      <c r="Y73" s="11">
        <f t="shared" si="14"/>
        <v>100</v>
      </c>
      <c r="Z73" s="11">
        <f t="shared" si="20"/>
        <v>0</v>
      </c>
      <c r="AA73" s="11">
        <f t="shared" si="15"/>
        <v>100</v>
      </c>
      <c r="AB73" s="11">
        <f t="shared" si="21"/>
        <v>0</v>
      </c>
      <c r="AC73" s="11">
        <f t="shared" si="16"/>
        <v>0</v>
      </c>
      <c r="AD73" s="11">
        <f t="shared" si="17"/>
        <v>0</v>
      </c>
      <c r="AE73" s="11">
        <f t="shared" si="18"/>
        <v>0</v>
      </c>
      <c r="AF73" s="12">
        <f t="shared" si="22"/>
        <v>0</v>
      </c>
      <c r="AG73" s="31">
        <f t="shared" si="23"/>
        <v>16.666666666666668</v>
      </c>
    </row>
    <row r="74" spans="1:33" x14ac:dyDescent="0.35">
      <c r="A74" s="1" t="s">
        <v>175</v>
      </c>
      <c r="B74" s="1" t="s">
        <v>37</v>
      </c>
      <c r="C74" s="1" t="s">
        <v>176</v>
      </c>
      <c r="D74" s="4">
        <f>+VLOOKUP(A74,'[2]Categoría municipios 2023'!$B$2:$D$1103,3,0)</f>
        <v>6</v>
      </c>
      <c r="E74" s="1" t="str">
        <f>+VLOOKUP(A74,'[3]Nuevo IDF'!$B$5:$H$1106,7,0)</f>
        <v>G3</v>
      </c>
      <c r="F74" s="1"/>
      <c r="G74" s="10">
        <f>+VLOOKUP(A74,'[4]Informe viabilidad 2022'!$A$4:$G$1105,7,0)</f>
        <v>1969.3717789100001</v>
      </c>
      <c r="H74" s="10">
        <f>+VLOOKUP(A74,'[4]Informe viabilidad 2022'!$A$4:$G$1105,6,0)</f>
        <v>2063.28639329</v>
      </c>
      <c r="I74" s="10" t="str">
        <f>+IFERROR(VLOOKUP($A74,#REF!,MATCH('Cálculo antigua metodología'!I$4,#REF!,0),0),"")</f>
        <v/>
      </c>
      <c r="J74" s="10" t="str">
        <f>+IFERROR(VLOOKUP($A74,#REF!,MATCH('Cálculo antigua metodología'!J$4,#REF!,0),0),"")</f>
        <v/>
      </c>
      <c r="K74" s="10" t="str">
        <f>+IFERROR(VLOOKUP($A74,#REF!,MATCH('Cálculo antigua metodología'!K$4,#REF!,0),0),"")</f>
        <v/>
      </c>
      <c r="L74" s="10" t="str">
        <f>+IFERROR(VLOOKUP($A74,#REF!,MATCH('Cálculo antigua metodología'!L$4,#REF!,0),0),"")</f>
        <v/>
      </c>
      <c r="M74" s="10" t="str">
        <f>+IFERROR(VLOOKUP($A74,#REF!,MATCH('Cálculo antigua metodología'!M$4,#REF!,0),0),"")</f>
        <v/>
      </c>
      <c r="N74" s="10" t="str">
        <f>+IFERROR(VLOOKUP($A74,#REF!,MATCH('Cálculo antigua metodología'!N$4,#REF!,0),0),"")</f>
        <v/>
      </c>
      <c r="O74" s="10" t="str">
        <f>+IFERROR(VLOOKUP($A74,#REF!,MATCH('Cálculo antigua metodología'!O$4,#REF!,0),0),"")</f>
        <v/>
      </c>
      <c r="P74" s="10" t="str">
        <f>+IFERROR(VLOOKUP($A74,#REF!,MATCH('Cálculo antigua metodología'!P$4,#REF!,0),0),"")</f>
        <v/>
      </c>
      <c r="Q74" s="10" t="str">
        <f>+IFERROR(VLOOKUP($A74,#REF!,MATCH('Cálculo antigua metodología'!Q$4,#REF!,0),0),"")</f>
        <v/>
      </c>
      <c r="R74" s="10" t="str">
        <f>+IFERROR(VLOOKUP($A74,#REF!,MATCH('Cálculo antigua metodología'!R$4,#REF!,0),0),"")</f>
        <v/>
      </c>
      <c r="S74" s="10" t="str">
        <f>+IFERROR(VLOOKUP($A74,#REF!,MATCH('Cálculo antigua metodología'!S$4,#REF!,0),0),"")</f>
        <v/>
      </c>
      <c r="T74" s="10">
        <f>+VLOOKUP(A74,'[5]Cálculo SGP'!$N$3:$P$1136,3,0)</f>
        <v>742469000</v>
      </c>
      <c r="U74" s="10">
        <f>+VLOOKUP(A74,'[5]Cálculo SGP'!$N$3:$X$1137,11,0)</f>
        <v>1186726206</v>
      </c>
      <c r="V74" s="11">
        <f t="shared" si="12"/>
        <v>95.44829963085013</v>
      </c>
      <c r="W74" s="11">
        <f t="shared" si="19"/>
        <v>22.75850184574935</v>
      </c>
      <c r="X74" s="11">
        <f t="shared" si="13"/>
        <v>80</v>
      </c>
      <c r="Y74" s="11">
        <f t="shared" si="14"/>
        <v>100</v>
      </c>
      <c r="Z74" s="11">
        <f t="shared" si="20"/>
        <v>0</v>
      </c>
      <c r="AA74" s="11">
        <f t="shared" si="15"/>
        <v>100</v>
      </c>
      <c r="AB74" s="11">
        <f t="shared" si="21"/>
        <v>0</v>
      </c>
      <c r="AC74" s="11">
        <f t="shared" si="16"/>
        <v>0</v>
      </c>
      <c r="AD74" s="11">
        <f t="shared" si="17"/>
        <v>0</v>
      </c>
      <c r="AE74" s="11">
        <f t="shared" si="18"/>
        <v>0</v>
      </c>
      <c r="AF74" s="12">
        <f t="shared" si="22"/>
        <v>0</v>
      </c>
      <c r="AG74" s="31">
        <f t="shared" si="23"/>
        <v>3.7930836409582249</v>
      </c>
    </row>
    <row r="75" spans="1:33" x14ac:dyDescent="0.35">
      <c r="A75" s="1" t="s">
        <v>177</v>
      </c>
      <c r="B75" s="1" t="s">
        <v>37</v>
      </c>
      <c r="C75" s="1" t="s">
        <v>178</v>
      </c>
      <c r="D75" s="4">
        <f>+VLOOKUP(A75,'[2]Categoría municipios 2023'!$B$2:$D$1103,3,0)</f>
        <v>6</v>
      </c>
      <c r="E75" s="1" t="str">
        <f>+VLOOKUP(A75,'[3]Nuevo IDF'!$B$5:$H$1106,7,0)</f>
        <v>G3</v>
      </c>
      <c r="F75" s="1"/>
      <c r="G75" s="10">
        <f>+VLOOKUP(A75,'[4]Informe viabilidad 2022'!$A$4:$G$1105,7,0)</f>
        <v>3394.0848693899998</v>
      </c>
      <c r="H75" s="10">
        <f>+VLOOKUP(A75,'[4]Informe viabilidad 2022'!$A$4:$G$1105,6,0)</f>
        <v>4137.86192157</v>
      </c>
      <c r="I75" s="10" t="str">
        <f>+IFERROR(VLOOKUP($A75,#REF!,MATCH('Cálculo antigua metodología'!I$4,#REF!,0),0),"")</f>
        <v/>
      </c>
      <c r="J75" s="10" t="str">
        <f>+IFERROR(VLOOKUP($A75,#REF!,MATCH('Cálculo antigua metodología'!J$4,#REF!,0),0),"")</f>
        <v/>
      </c>
      <c r="K75" s="10" t="str">
        <f>+IFERROR(VLOOKUP($A75,#REF!,MATCH('Cálculo antigua metodología'!K$4,#REF!,0),0),"")</f>
        <v/>
      </c>
      <c r="L75" s="10" t="str">
        <f>+IFERROR(VLOOKUP($A75,#REF!,MATCH('Cálculo antigua metodología'!L$4,#REF!,0),0),"")</f>
        <v/>
      </c>
      <c r="M75" s="10" t="str">
        <f>+IFERROR(VLOOKUP($A75,#REF!,MATCH('Cálculo antigua metodología'!M$4,#REF!,0),0),"")</f>
        <v/>
      </c>
      <c r="N75" s="10" t="str">
        <f>+IFERROR(VLOOKUP($A75,#REF!,MATCH('Cálculo antigua metodología'!N$4,#REF!,0),0),"")</f>
        <v/>
      </c>
      <c r="O75" s="10" t="str">
        <f>+IFERROR(VLOOKUP($A75,#REF!,MATCH('Cálculo antigua metodología'!O$4,#REF!,0),0),"")</f>
        <v/>
      </c>
      <c r="P75" s="10" t="str">
        <f>+IFERROR(VLOOKUP($A75,#REF!,MATCH('Cálculo antigua metodología'!P$4,#REF!,0),0),"")</f>
        <v/>
      </c>
      <c r="Q75" s="10" t="str">
        <f>+IFERROR(VLOOKUP($A75,#REF!,MATCH('Cálculo antigua metodología'!Q$4,#REF!,0),0),"")</f>
        <v/>
      </c>
      <c r="R75" s="10" t="str">
        <f>+IFERROR(VLOOKUP($A75,#REF!,MATCH('Cálculo antigua metodología'!R$4,#REF!,0),0),"")</f>
        <v/>
      </c>
      <c r="S75" s="10" t="str">
        <f>+IFERROR(VLOOKUP($A75,#REF!,MATCH('Cálculo antigua metodología'!S$4,#REF!,0),0),"")</f>
        <v/>
      </c>
      <c r="T75" s="10">
        <f>+VLOOKUP(A75,'[5]Cálculo SGP'!$N$3:$P$1136,3,0)</f>
        <v>1766109480</v>
      </c>
      <c r="U75" s="10">
        <f>+VLOOKUP(A75,'[5]Cálculo SGP'!$N$3:$X$1137,11,0)</f>
        <v>5036598769</v>
      </c>
      <c r="V75" s="11">
        <f t="shared" si="12"/>
        <v>82.025087683501184</v>
      </c>
      <c r="W75" s="11">
        <f t="shared" si="19"/>
        <v>89.874561582494081</v>
      </c>
      <c r="X75" s="11">
        <f t="shared" si="13"/>
        <v>80</v>
      </c>
      <c r="Y75" s="11">
        <f t="shared" si="14"/>
        <v>100</v>
      </c>
      <c r="Z75" s="11">
        <f t="shared" si="20"/>
        <v>0</v>
      </c>
      <c r="AA75" s="11">
        <f t="shared" si="15"/>
        <v>100</v>
      </c>
      <c r="AB75" s="11">
        <f t="shared" si="21"/>
        <v>0</v>
      </c>
      <c r="AC75" s="11">
        <f t="shared" si="16"/>
        <v>0</v>
      </c>
      <c r="AD75" s="11">
        <f t="shared" si="17"/>
        <v>0</v>
      </c>
      <c r="AE75" s="11">
        <f t="shared" si="18"/>
        <v>0</v>
      </c>
      <c r="AF75" s="12">
        <f t="shared" si="22"/>
        <v>0</v>
      </c>
      <c r="AG75" s="31">
        <f t="shared" si="23"/>
        <v>14.979093597082347</v>
      </c>
    </row>
    <row r="76" spans="1:33" x14ac:dyDescent="0.35">
      <c r="A76" s="1" t="s">
        <v>179</v>
      </c>
      <c r="B76" s="1" t="s">
        <v>37</v>
      </c>
      <c r="C76" s="1" t="s">
        <v>180</v>
      </c>
      <c r="D76" s="4">
        <f>+VLOOKUP(A76,'[2]Categoría municipios 2023'!$B$2:$D$1103,3,0)</f>
        <v>6</v>
      </c>
      <c r="E76" s="1" t="str">
        <f>+VLOOKUP(A76,'[3]Nuevo IDF'!$B$5:$H$1106,7,0)</f>
        <v>G2</v>
      </c>
      <c r="F76" s="1"/>
      <c r="G76" s="10">
        <f>+VLOOKUP(A76,'[4]Informe viabilidad 2022'!$A$4:$G$1105,7,0)</f>
        <v>4620.4630928199995</v>
      </c>
      <c r="H76" s="10">
        <f>+VLOOKUP(A76,'[4]Informe viabilidad 2022'!$A$4:$G$1105,6,0)</f>
        <v>7787.7203175600007</v>
      </c>
      <c r="I76" s="10" t="str">
        <f>+IFERROR(VLOOKUP($A76,#REF!,MATCH('Cálculo antigua metodología'!I$4,#REF!,0),0),"")</f>
        <v/>
      </c>
      <c r="J76" s="10" t="str">
        <f>+IFERROR(VLOOKUP($A76,#REF!,MATCH('Cálculo antigua metodología'!J$4,#REF!,0),0),"")</f>
        <v/>
      </c>
      <c r="K76" s="10" t="str">
        <f>+IFERROR(VLOOKUP($A76,#REF!,MATCH('Cálculo antigua metodología'!K$4,#REF!,0),0),"")</f>
        <v/>
      </c>
      <c r="L76" s="10" t="str">
        <f>+IFERROR(VLOOKUP($A76,#REF!,MATCH('Cálculo antigua metodología'!L$4,#REF!,0),0),"")</f>
        <v/>
      </c>
      <c r="M76" s="10" t="str">
        <f>+IFERROR(VLOOKUP($A76,#REF!,MATCH('Cálculo antigua metodología'!M$4,#REF!,0),0),"")</f>
        <v/>
      </c>
      <c r="N76" s="10" t="str">
        <f>+IFERROR(VLOOKUP($A76,#REF!,MATCH('Cálculo antigua metodología'!N$4,#REF!,0),0),"")</f>
        <v/>
      </c>
      <c r="O76" s="10" t="str">
        <f>+IFERROR(VLOOKUP($A76,#REF!,MATCH('Cálculo antigua metodología'!O$4,#REF!,0),0),"")</f>
        <v/>
      </c>
      <c r="P76" s="10" t="str">
        <f>+IFERROR(VLOOKUP($A76,#REF!,MATCH('Cálculo antigua metodología'!P$4,#REF!,0),0),"")</f>
        <v/>
      </c>
      <c r="Q76" s="10" t="str">
        <f>+IFERROR(VLOOKUP($A76,#REF!,MATCH('Cálculo antigua metodología'!Q$4,#REF!,0),0),"")</f>
        <v/>
      </c>
      <c r="R76" s="10" t="str">
        <f>+IFERROR(VLOOKUP($A76,#REF!,MATCH('Cálculo antigua metodología'!R$4,#REF!,0),0),"")</f>
        <v/>
      </c>
      <c r="S76" s="10" t="str">
        <f>+IFERROR(VLOOKUP($A76,#REF!,MATCH('Cálculo antigua metodología'!S$4,#REF!,0),0),"")</f>
        <v/>
      </c>
      <c r="T76" s="10">
        <f>+VLOOKUP(A76,'[5]Cálculo SGP'!$N$3:$P$1136,3,0)</f>
        <v>1804321543</v>
      </c>
      <c r="U76" s="10">
        <f>+VLOOKUP(A76,'[5]Cálculo SGP'!$N$3:$X$1137,11,0)</f>
        <v>4151404678</v>
      </c>
      <c r="V76" s="11">
        <f t="shared" si="12"/>
        <v>59.33011079508892</v>
      </c>
      <c r="W76" s="11">
        <f t="shared" si="19"/>
        <v>100</v>
      </c>
      <c r="X76" s="11">
        <f t="shared" si="13"/>
        <v>80</v>
      </c>
      <c r="Y76" s="11">
        <f t="shared" si="14"/>
        <v>100</v>
      </c>
      <c r="Z76" s="11">
        <f t="shared" si="20"/>
        <v>0</v>
      </c>
      <c r="AA76" s="11">
        <f t="shared" si="15"/>
        <v>100</v>
      </c>
      <c r="AB76" s="11">
        <f t="shared" si="21"/>
        <v>0</v>
      </c>
      <c r="AC76" s="11">
        <f t="shared" si="16"/>
        <v>0</v>
      </c>
      <c r="AD76" s="11">
        <f t="shared" si="17"/>
        <v>0</v>
      </c>
      <c r="AE76" s="11">
        <f t="shared" si="18"/>
        <v>0</v>
      </c>
      <c r="AF76" s="12">
        <f t="shared" si="22"/>
        <v>0</v>
      </c>
      <c r="AG76" s="31">
        <f t="shared" si="23"/>
        <v>16.666666666666668</v>
      </c>
    </row>
    <row r="77" spans="1:33" x14ac:dyDescent="0.35">
      <c r="A77" s="1" t="s">
        <v>181</v>
      </c>
      <c r="B77" s="1" t="s">
        <v>37</v>
      </c>
      <c r="C77" s="1" t="s">
        <v>182</v>
      </c>
      <c r="D77" s="4">
        <f>+VLOOKUP(A77,'[2]Categoría municipios 2023'!$B$2:$D$1103,3,0)</f>
        <v>6</v>
      </c>
      <c r="E77" s="1" t="str">
        <f>+VLOOKUP(A77,'[3]Nuevo IDF'!$B$5:$H$1106,7,0)</f>
        <v>G4</v>
      </c>
      <c r="F77" s="1"/>
      <c r="G77" s="10">
        <f>+VLOOKUP(A77,'[4]Informe viabilidad 2022'!$A$4:$G$1105,7,0)</f>
        <v>1454.7492703099999</v>
      </c>
      <c r="H77" s="10">
        <f>+VLOOKUP(A77,'[4]Informe viabilidad 2022'!$A$4:$G$1105,6,0)</f>
        <v>2247.1859018699997</v>
      </c>
      <c r="I77" s="10" t="str">
        <f>+IFERROR(VLOOKUP($A77,#REF!,MATCH('Cálculo antigua metodología'!I$4,#REF!,0),0),"")</f>
        <v/>
      </c>
      <c r="J77" s="10" t="str">
        <f>+IFERROR(VLOOKUP($A77,#REF!,MATCH('Cálculo antigua metodología'!J$4,#REF!,0),0),"")</f>
        <v/>
      </c>
      <c r="K77" s="10" t="str">
        <f>+IFERROR(VLOOKUP($A77,#REF!,MATCH('Cálculo antigua metodología'!K$4,#REF!,0),0),"")</f>
        <v/>
      </c>
      <c r="L77" s="10" t="str">
        <f>+IFERROR(VLOOKUP($A77,#REF!,MATCH('Cálculo antigua metodología'!L$4,#REF!,0),0),"")</f>
        <v/>
      </c>
      <c r="M77" s="10" t="str">
        <f>+IFERROR(VLOOKUP($A77,#REF!,MATCH('Cálculo antigua metodología'!M$4,#REF!,0),0),"")</f>
        <v/>
      </c>
      <c r="N77" s="10" t="str">
        <f>+IFERROR(VLOOKUP($A77,#REF!,MATCH('Cálculo antigua metodología'!N$4,#REF!,0),0),"")</f>
        <v/>
      </c>
      <c r="O77" s="10" t="str">
        <f>+IFERROR(VLOOKUP($A77,#REF!,MATCH('Cálculo antigua metodología'!O$4,#REF!,0),0),"")</f>
        <v/>
      </c>
      <c r="P77" s="10" t="str">
        <f>+IFERROR(VLOOKUP($A77,#REF!,MATCH('Cálculo antigua metodología'!P$4,#REF!,0),0),"")</f>
        <v/>
      </c>
      <c r="Q77" s="10" t="str">
        <f>+IFERROR(VLOOKUP($A77,#REF!,MATCH('Cálculo antigua metodología'!Q$4,#REF!,0),0),"")</f>
        <v/>
      </c>
      <c r="R77" s="10" t="str">
        <f>+IFERROR(VLOOKUP($A77,#REF!,MATCH('Cálculo antigua metodología'!R$4,#REF!,0),0),"")</f>
        <v/>
      </c>
      <c r="S77" s="10" t="str">
        <f>+IFERROR(VLOOKUP($A77,#REF!,MATCH('Cálculo antigua metodología'!S$4,#REF!,0),0),"")</f>
        <v/>
      </c>
      <c r="T77" s="10">
        <f>+VLOOKUP(A77,'[5]Cálculo SGP'!$N$3:$P$1136,3,0)</f>
        <v>1176466018</v>
      </c>
      <c r="U77" s="10">
        <f>+VLOOKUP(A77,'[5]Cálculo SGP'!$N$3:$X$1137,11,0)</f>
        <v>1963915981</v>
      </c>
      <c r="V77" s="11">
        <f t="shared" si="12"/>
        <v>64.736489718070402</v>
      </c>
      <c r="W77" s="11">
        <f t="shared" si="19"/>
        <v>100</v>
      </c>
      <c r="X77" s="11">
        <f t="shared" si="13"/>
        <v>80</v>
      </c>
      <c r="Y77" s="11">
        <f t="shared" si="14"/>
        <v>100</v>
      </c>
      <c r="Z77" s="11">
        <f t="shared" si="20"/>
        <v>0</v>
      </c>
      <c r="AA77" s="11">
        <f t="shared" si="15"/>
        <v>100</v>
      </c>
      <c r="AB77" s="11">
        <f t="shared" si="21"/>
        <v>0</v>
      </c>
      <c r="AC77" s="11">
        <f t="shared" si="16"/>
        <v>0</v>
      </c>
      <c r="AD77" s="11">
        <f t="shared" si="17"/>
        <v>0</v>
      </c>
      <c r="AE77" s="11">
        <f t="shared" si="18"/>
        <v>0</v>
      </c>
      <c r="AF77" s="12">
        <f t="shared" si="22"/>
        <v>0</v>
      </c>
      <c r="AG77" s="31">
        <f t="shared" si="23"/>
        <v>16.666666666666668</v>
      </c>
    </row>
    <row r="78" spans="1:33" x14ac:dyDescent="0.35">
      <c r="A78" s="1" t="s">
        <v>183</v>
      </c>
      <c r="B78" s="1" t="s">
        <v>37</v>
      </c>
      <c r="C78" s="1" t="s">
        <v>184</v>
      </c>
      <c r="D78" s="4">
        <f>+VLOOKUP(A78,'[2]Categoría municipios 2023'!$B$2:$D$1103,3,0)</f>
        <v>6</v>
      </c>
      <c r="E78" s="1" t="str">
        <f>+VLOOKUP(A78,'[3]Nuevo IDF'!$B$5:$H$1106,7,0)</f>
        <v>G4</v>
      </c>
      <c r="F78" s="1"/>
      <c r="G78" s="10">
        <f>+VLOOKUP(A78,'[4]Informe viabilidad 2022'!$A$4:$G$1105,7,0)</f>
        <v>8357.4097029799996</v>
      </c>
      <c r="H78" s="10">
        <f>+VLOOKUP(A78,'[4]Informe viabilidad 2022'!$A$4:$G$1105,6,0)</f>
        <v>10373.614519770001</v>
      </c>
      <c r="I78" s="10" t="str">
        <f>+IFERROR(VLOOKUP($A78,#REF!,MATCH('Cálculo antigua metodología'!I$4,#REF!,0),0),"")</f>
        <v/>
      </c>
      <c r="J78" s="10" t="str">
        <f>+IFERROR(VLOOKUP($A78,#REF!,MATCH('Cálculo antigua metodología'!J$4,#REF!,0),0),"")</f>
        <v/>
      </c>
      <c r="K78" s="10" t="str">
        <f>+IFERROR(VLOOKUP($A78,#REF!,MATCH('Cálculo antigua metodología'!K$4,#REF!,0),0),"")</f>
        <v/>
      </c>
      <c r="L78" s="10" t="str">
        <f>+IFERROR(VLOOKUP($A78,#REF!,MATCH('Cálculo antigua metodología'!L$4,#REF!,0),0),"")</f>
        <v/>
      </c>
      <c r="M78" s="10" t="str">
        <f>+IFERROR(VLOOKUP($A78,#REF!,MATCH('Cálculo antigua metodología'!M$4,#REF!,0),0),"")</f>
        <v/>
      </c>
      <c r="N78" s="10" t="str">
        <f>+IFERROR(VLOOKUP($A78,#REF!,MATCH('Cálculo antigua metodología'!N$4,#REF!,0),0),"")</f>
        <v/>
      </c>
      <c r="O78" s="10" t="str">
        <f>+IFERROR(VLOOKUP($A78,#REF!,MATCH('Cálculo antigua metodología'!O$4,#REF!,0),0),"")</f>
        <v/>
      </c>
      <c r="P78" s="10" t="str">
        <f>+IFERROR(VLOOKUP($A78,#REF!,MATCH('Cálculo antigua metodología'!P$4,#REF!,0),0),"")</f>
        <v/>
      </c>
      <c r="Q78" s="10" t="str">
        <f>+IFERROR(VLOOKUP($A78,#REF!,MATCH('Cálculo antigua metodología'!Q$4,#REF!,0),0),"")</f>
        <v/>
      </c>
      <c r="R78" s="10" t="str">
        <f>+IFERROR(VLOOKUP($A78,#REF!,MATCH('Cálculo antigua metodología'!R$4,#REF!,0),0),"")</f>
        <v/>
      </c>
      <c r="S78" s="10" t="str">
        <f>+IFERROR(VLOOKUP($A78,#REF!,MATCH('Cálculo antigua metodología'!S$4,#REF!,0),0),"")</f>
        <v/>
      </c>
      <c r="T78" s="10">
        <f>+VLOOKUP(A78,'[5]Cálculo SGP'!$N$3:$P$1136,3,0)</f>
        <v>3519066279</v>
      </c>
      <c r="U78" s="10">
        <f>+VLOOKUP(A78,'[5]Cálculo SGP'!$N$3:$X$1137,11,0)</f>
        <v>3455926827</v>
      </c>
      <c r="V78" s="11">
        <f t="shared" si="12"/>
        <v>80.564105086539271</v>
      </c>
      <c r="W78" s="11">
        <f t="shared" si="19"/>
        <v>97.179474567303643</v>
      </c>
      <c r="X78" s="11">
        <f t="shared" si="13"/>
        <v>80</v>
      </c>
      <c r="Y78" s="11">
        <f t="shared" si="14"/>
        <v>100</v>
      </c>
      <c r="Z78" s="11">
        <f t="shared" si="20"/>
        <v>0</v>
      </c>
      <c r="AA78" s="11">
        <f t="shared" si="15"/>
        <v>100</v>
      </c>
      <c r="AB78" s="11">
        <f t="shared" si="21"/>
        <v>0</v>
      </c>
      <c r="AC78" s="11">
        <f t="shared" si="16"/>
        <v>0</v>
      </c>
      <c r="AD78" s="11">
        <f t="shared" si="17"/>
        <v>0</v>
      </c>
      <c r="AE78" s="11">
        <f t="shared" si="18"/>
        <v>0</v>
      </c>
      <c r="AF78" s="12">
        <f t="shared" si="22"/>
        <v>0</v>
      </c>
      <c r="AG78" s="31">
        <f t="shared" si="23"/>
        <v>16.196579094550607</v>
      </c>
    </row>
    <row r="79" spans="1:33" x14ac:dyDescent="0.35">
      <c r="A79" s="1" t="s">
        <v>185</v>
      </c>
      <c r="B79" s="1" t="s">
        <v>37</v>
      </c>
      <c r="C79" s="1" t="s">
        <v>186</v>
      </c>
      <c r="D79" s="4">
        <f>+VLOOKUP(A79,'[2]Categoría municipios 2023'!$B$2:$D$1103,3,0)</f>
        <v>6</v>
      </c>
      <c r="E79" s="1" t="str">
        <f>+VLOOKUP(A79,'[3]Nuevo IDF'!$B$5:$H$1106,7,0)</f>
        <v>G4</v>
      </c>
      <c r="F79" s="1"/>
      <c r="G79" s="10">
        <f>+VLOOKUP(A79,'[4]Informe viabilidad 2022'!$A$4:$G$1105,7,0)</f>
        <v>3533.7285080000001</v>
      </c>
      <c r="H79" s="10">
        <f>+VLOOKUP(A79,'[4]Informe viabilidad 2022'!$A$4:$G$1105,6,0)</f>
        <v>4677.60497012</v>
      </c>
      <c r="I79" s="10" t="str">
        <f>+IFERROR(VLOOKUP($A79,#REF!,MATCH('Cálculo antigua metodología'!I$4,#REF!,0),0),"")</f>
        <v/>
      </c>
      <c r="J79" s="10" t="str">
        <f>+IFERROR(VLOOKUP($A79,#REF!,MATCH('Cálculo antigua metodología'!J$4,#REF!,0),0),"")</f>
        <v/>
      </c>
      <c r="K79" s="10" t="str">
        <f>+IFERROR(VLOOKUP($A79,#REF!,MATCH('Cálculo antigua metodología'!K$4,#REF!,0),0),"")</f>
        <v/>
      </c>
      <c r="L79" s="10" t="str">
        <f>+IFERROR(VLOOKUP($A79,#REF!,MATCH('Cálculo antigua metodología'!L$4,#REF!,0),0),"")</f>
        <v/>
      </c>
      <c r="M79" s="10" t="str">
        <f>+IFERROR(VLOOKUP($A79,#REF!,MATCH('Cálculo antigua metodología'!M$4,#REF!,0),0),"")</f>
        <v/>
      </c>
      <c r="N79" s="10" t="str">
        <f>+IFERROR(VLOOKUP($A79,#REF!,MATCH('Cálculo antigua metodología'!N$4,#REF!,0),0),"")</f>
        <v/>
      </c>
      <c r="O79" s="10" t="str">
        <f>+IFERROR(VLOOKUP($A79,#REF!,MATCH('Cálculo antigua metodología'!O$4,#REF!,0),0),"")</f>
        <v/>
      </c>
      <c r="P79" s="10" t="str">
        <f>+IFERROR(VLOOKUP($A79,#REF!,MATCH('Cálculo antigua metodología'!P$4,#REF!,0),0),"")</f>
        <v/>
      </c>
      <c r="Q79" s="10" t="str">
        <f>+IFERROR(VLOOKUP($A79,#REF!,MATCH('Cálculo antigua metodología'!Q$4,#REF!,0),0),"")</f>
        <v/>
      </c>
      <c r="R79" s="10" t="str">
        <f>+IFERROR(VLOOKUP($A79,#REF!,MATCH('Cálculo antigua metodología'!R$4,#REF!,0),0),"")</f>
        <v/>
      </c>
      <c r="S79" s="10" t="str">
        <f>+IFERROR(VLOOKUP($A79,#REF!,MATCH('Cálculo antigua metodología'!S$4,#REF!,0),0),"")</f>
        <v/>
      </c>
      <c r="T79" s="10">
        <f>+VLOOKUP(A79,'[5]Cálculo SGP'!$N$3:$P$1136,3,0)</f>
        <v>2685498796</v>
      </c>
      <c r="U79" s="10">
        <f>+VLOOKUP(A79,'[5]Cálculo SGP'!$N$3:$X$1137,11,0)</f>
        <v>2404737020</v>
      </c>
      <c r="V79" s="11">
        <f t="shared" si="12"/>
        <v>75.545680547482092</v>
      </c>
      <c r="W79" s="11">
        <f t="shared" si="19"/>
        <v>100</v>
      </c>
      <c r="X79" s="11">
        <f t="shared" si="13"/>
        <v>80</v>
      </c>
      <c r="Y79" s="11">
        <f t="shared" si="14"/>
        <v>100</v>
      </c>
      <c r="Z79" s="11">
        <f t="shared" si="20"/>
        <v>0</v>
      </c>
      <c r="AA79" s="11">
        <f t="shared" si="15"/>
        <v>100</v>
      </c>
      <c r="AB79" s="11">
        <f t="shared" si="21"/>
        <v>0</v>
      </c>
      <c r="AC79" s="11">
        <f t="shared" si="16"/>
        <v>0</v>
      </c>
      <c r="AD79" s="11">
        <f t="shared" si="17"/>
        <v>0</v>
      </c>
      <c r="AE79" s="11">
        <f t="shared" si="18"/>
        <v>0</v>
      </c>
      <c r="AF79" s="12">
        <f t="shared" si="22"/>
        <v>0</v>
      </c>
      <c r="AG79" s="31">
        <f t="shared" si="23"/>
        <v>16.666666666666668</v>
      </c>
    </row>
    <row r="80" spans="1:33" x14ac:dyDescent="0.35">
      <c r="A80" s="1" t="s">
        <v>187</v>
      </c>
      <c r="B80" s="1" t="s">
        <v>37</v>
      </c>
      <c r="C80" s="1" t="s">
        <v>188</v>
      </c>
      <c r="D80" s="4">
        <f>+VLOOKUP(A80,'[2]Categoría municipios 2023'!$B$2:$D$1103,3,0)</f>
        <v>6</v>
      </c>
      <c r="E80" s="1" t="str">
        <f>+VLOOKUP(A80,'[3]Nuevo IDF'!$B$5:$H$1106,7,0)</f>
        <v>G2</v>
      </c>
      <c r="F80" s="1"/>
      <c r="G80" s="10">
        <f>+VLOOKUP(A80,'[4]Informe viabilidad 2022'!$A$4:$G$1105,7,0)</f>
        <v>1330.5211020499999</v>
      </c>
      <c r="H80" s="10">
        <f>+VLOOKUP(A80,'[4]Informe viabilidad 2022'!$A$4:$G$1105,6,0)</f>
        <v>1845.8607356</v>
      </c>
      <c r="I80" s="10" t="str">
        <f>+IFERROR(VLOOKUP($A80,#REF!,MATCH('Cálculo antigua metodología'!I$4,#REF!,0),0),"")</f>
        <v/>
      </c>
      <c r="J80" s="10" t="str">
        <f>+IFERROR(VLOOKUP($A80,#REF!,MATCH('Cálculo antigua metodología'!J$4,#REF!,0),0),"")</f>
        <v/>
      </c>
      <c r="K80" s="10" t="str">
        <f>+IFERROR(VLOOKUP($A80,#REF!,MATCH('Cálculo antigua metodología'!K$4,#REF!,0),0),"")</f>
        <v/>
      </c>
      <c r="L80" s="10" t="str">
        <f>+IFERROR(VLOOKUP($A80,#REF!,MATCH('Cálculo antigua metodología'!L$4,#REF!,0),0),"")</f>
        <v/>
      </c>
      <c r="M80" s="10" t="str">
        <f>+IFERROR(VLOOKUP($A80,#REF!,MATCH('Cálculo antigua metodología'!M$4,#REF!,0),0),"")</f>
        <v/>
      </c>
      <c r="N80" s="10" t="str">
        <f>+IFERROR(VLOOKUP($A80,#REF!,MATCH('Cálculo antigua metodología'!N$4,#REF!,0),0),"")</f>
        <v/>
      </c>
      <c r="O80" s="10" t="str">
        <f>+IFERROR(VLOOKUP($A80,#REF!,MATCH('Cálculo antigua metodología'!O$4,#REF!,0),0),"")</f>
        <v/>
      </c>
      <c r="P80" s="10" t="str">
        <f>+IFERROR(VLOOKUP($A80,#REF!,MATCH('Cálculo antigua metodología'!P$4,#REF!,0),0),"")</f>
        <v/>
      </c>
      <c r="Q80" s="10" t="str">
        <f>+IFERROR(VLOOKUP($A80,#REF!,MATCH('Cálculo antigua metodología'!Q$4,#REF!,0),0),"")</f>
        <v/>
      </c>
      <c r="R80" s="10" t="str">
        <f>+IFERROR(VLOOKUP($A80,#REF!,MATCH('Cálculo antigua metodología'!R$4,#REF!,0),0),"")</f>
        <v/>
      </c>
      <c r="S80" s="10" t="str">
        <f>+IFERROR(VLOOKUP($A80,#REF!,MATCH('Cálculo antigua metodología'!S$4,#REF!,0),0),"")</f>
        <v/>
      </c>
      <c r="T80" s="10">
        <f>+VLOOKUP(A80,'[5]Cálculo SGP'!$N$3:$P$1136,3,0)</f>
        <v>564716109</v>
      </c>
      <c r="U80" s="10">
        <f>+VLOOKUP(A80,'[5]Cálculo SGP'!$N$3:$X$1137,11,0)</f>
        <v>1161934170</v>
      </c>
      <c r="V80" s="11">
        <f t="shared" si="12"/>
        <v>72.081337253078942</v>
      </c>
      <c r="W80" s="11">
        <f t="shared" si="19"/>
        <v>100</v>
      </c>
      <c r="X80" s="11">
        <f t="shared" si="13"/>
        <v>80</v>
      </c>
      <c r="Y80" s="11">
        <f t="shared" si="14"/>
        <v>100</v>
      </c>
      <c r="Z80" s="11">
        <f t="shared" si="20"/>
        <v>0</v>
      </c>
      <c r="AA80" s="11">
        <f t="shared" si="15"/>
        <v>100</v>
      </c>
      <c r="AB80" s="11">
        <f t="shared" si="21"/>
        <v>0</v>
      </c>
      <c r="AC80" s="11">
        <f t="shared" si="16"/>
        <v>0</v>
      </c>
      <c r="AD80" s="11">
        <f t="shared" si="17"/>
        <v>0</v>
      </c>
      <c r="AE80" s="11">
        <f t="shared" si="18"/>
        <v>0</v>
      </c>
      <c r="AF80" s="12">
        <f t="shared" si="22"/>
        <v>0</v>
      </c>
      <c r="AG80" s="31">
        <f t="shared" si="23"/>
        <v>16.666666666666668</v>
      </c>
    </row>
    <row r="81" spans="1:33" x14ac:dyDescent="0.35">
      <c r="A81" s="1" t="s">
        <v>189</v>
      </c>
      <c r="B81" s="1" t="s">
        <v>37</v>
      </c>
      <c r="C81" s="1" t="s">
        <v>190</v>
      </c>
      <c r="D81" s="4">
        <f>+VLOOKUP(A81,'[2]Categoría municipios 2023'!$B$2:$D$1103,3,0)</f>
        <v>6</v>
      </c>
      <c r="E81" s="1" t="str">
        <f>+VLOOKUP(A81,'[3]Nuevo IDF'!$B$5:$H$1106,7,0)</f>
        <v>G2</v>
      </c>
      <c r="F81" s="1"/>
      <c r="G81" s="10">
        <f>+VLOOKUP(A81,'[4]Informe viabilidad 2022'!$A$4:$G$1105,7,0)</f>
        <v>3537.3217695399999</v>
      </c>
      <c r="H81" s="10">
        <f>+VLOOKUP(A81,'[4]Informe viabilidad 2022'!$A$4:$G$1105,6,0)</f>
        <v>8768.5529242000011</v>
      </c>
      <c r="I81" s="10" t="str">
        <f>+IFERROR(VLOOKUP($A81,#REF!,MATCH('Cálculo antigua metodología'!I$4,#REF!,0),0),"")</f>
        <v/>
      </c>
      <c r="J81" s="10" t="str">
        <f>+IFERROR(VLOOKUP($A81,#REF!,MATCH('Cálculo antigua metodología'!J$4,#REF!,0),0),"")</f>
        <v/>
      </c>
      <c r="K81" s="10" t="str">
        <f>+IFERROR(VLOOKUP($A81,#REF!,MATCH('Cálculo antigua metodología'!K$4,#REF!,0),0),"")</f>
        <v/>
      </c>
      <c r="L81" s="10" t="str">
        <f>+IFERROR(VLOOKUP($A81,#REF!,MATCH('Cálculo antigua metodología'!L$4,#REF!,0),0),"")</f>
        <v/>
      </c>
      <c r="M81" s="10" t="str">
        <f>+IFERROR(VLOOKUP($A81,#REF!,MATCH('Cálculo antigua metodología'!M$4,#REF!,0),0),"")</f>
        <v/>
      </c>
      <c r="N81" s="10" t="str">
        <f>+IFERROR(VLOOKUP($A81,#REF!,MATCH('Cálculo antigua metodología'!N$4,#REF!,0),0),"")</f>
        <v/>
      </c>
      <c r="O81" s="10" t="str">
        <f>+IFERROR(VLOOKUP($A81,#REF!,MATCH('Cálculo antigua metodología'!O$4,#REF!,0),0),"")</f>
        <v/>
      </c>
      <c r="P81" s="10" t="str">
        <f>+IFERROR(VLOOKUP($A81,#REF!,MATCH('Cálculo antigua metodología'!P$4,#REF!,0),0),"")</f>
        <v/>
      </c>
      <c r="Q81" s="10" t="str">
        <f>+IFERROR(VLOOKUP($A81,#REF!,MATCH('Cálculo antigua metodología'!Q$4,#REF!,0),0),"")</f>
        <v/>
      </c>
      <c r="R81" s="10" t="str">
        <f>+IFERROR(VLOOKUP($A81,#REF!,MATCH('Cálculo antigua metodología'!R$4,#REF!,0),0),"")</f>
        <v/>
      </c>
      <c r="S81" s="10" t="str">
        <f>+IFERROR(VLOOKUP($A81,#REF!,MATCH('Cálculo antigua metodología'!S$4,#REF!,0),0),"")</f>
        <v/>
      </c>
      <c r="T81" s="10">
        <f>+VLOOKUP(A81,'[5]Cálculo SGP'!$N$3:$P$1136,3,0)</f>
        <v>1173688989</v>
      </c>
      <c r="U81" s="10">
        <f>+VLOOKUP(A81,'[5]Cálculo SGP'!$N$3:$X$1137,11,0)</f>
        <v>2043106040</v>
      </c>
      <c r="V81" s="11">
        <f t="shared" si="12"/>
        <v>40.340998111301559</v>
      </c>
      <c r="W81" s="11">
        <f t="shared" si="19"/>
        <v>100</v>
      </c>
      <c r="X81" s="11">
        <f t="shared" si="13"/>
        <v>80</v>
      </c>
      <c r="Y81" s="11">
        <f t="shared" si="14"/>
        <v>100</v>
      </c>
      <c r="Z81" s="11">
        <f t="shared" si="20"/>
        <v>0</v>
      </c>
      <c r="AA81" s="11">
        <f t="shared" si="15"/>
        <v>100</v>
      </c>
      <c r="AB81" s="11">
        <f t="shared" si="21"/>
        <v>0</v>
      </c>
      <c r="AC81" s="11">
        <f t="shared" si="16"/>
        <v>0</v>
      </c>
      <c r="AD81" s="11">
        <f t="shared" si="17"/>
        <v>0</v>
      </c>
      <c r="AE81" s="11">
        <f t="shared" si="18"/>
        <v>0</v>
      </c>
      <c r="AF81" s="12">
        <f t="shared" si="22"/>
        <v>0</v>
      </c>
      <c r="AG81" s="31">
        <f t="shared" si="23"/>
        <v>16.666666666666668</v>
      </c>
    </row>
    <row r="82" spans="1:33" x14ac:dyDescent="0.35">
      <c r="A82" s="1" t="s">
        <v>191</v>
      </c>
      <c r="B82" s="1" t="s">
        <v>37</v>
      </c>
      <c r="C82" s="1" t="s">
        <v>192</v>
      </c>
      <c r="D82" s="4">
        <f>+VLOOKUP(A82,'[2]Categoría municipios 2023'!$B$2:$D$1103,3,0)</f>
        <v>6</v>
      </c>
      <c r="E82" s="1" t="str">
        <f>+VLOOKUP(A82,'[3]Nuevo IDF'!$B$5:$H$1106,7,0)</f>
        <v>G4</v>
      </c>
      <c r="F82" s="1"/>
      <c r="G82" s="10">
        <f>+VLOOKUP(A82,'[4]Informe viabilidad 2022'!$A$4:$G$1105,7,0)</f>
        <v>1791.8831477200001</v>
      </c>
      <c r="H82" s="10">
        <f>+VLOOKUP(A82,'[4]Informe viabilidad 2022'!$A$4:$G$1105,6,0)</f>
        <v>2552.6335643100001</v>
      </c>
      <c r="I82" s="10" t="str">
        <f>+IFERROR(VLOOKUP($A82,#REF!,MATCH('Cálculo antigua metodología'!I$4,#REF!,0),0),"")</f>
        <v/>
      </c>
      <c r="J82" s="10" t="str">
        <f>+IFERROR(VLOOKUP($A82,#REF!,MATCH('Cálculo antigua metodología'!J$4,#REF!,0),0),"")</f>
        <v/>
      </c>
      <c r="K82" s="10" t="str">
        <f>+IFERROR(VLOOKUP($A82,#REF!,MATCH('Cálculo antigua metodología'!K$4,#REF!,0),0),"")</f>
        <v/>
      </c>
      <c r="L82" s="10" t="str">
        <f>+IFERROR(VLOOKUP($A82,#REF!,MATCH('Cálculo antigua metodología'!L$4,#REF!,0),0),"")</f>
        <v/>
      </c>
      <c r="M82" s="10" t="str">
        <f>+IFERROR(VLOOKUP($A82,#REF!,MATCH('Cálculo antigua metodología'!M$4,#REF!,0),0),"")</f>
        <v/>
      </c>
      <c r="N82" s="10" t="str">
        <f>+IFERROR(VLOOKUP($A82,#REF!,MATCH('Cálculo antigua metodología'!N$4,#REF!,0),0),"")</f>
        <v/>
      </c>
      <c r="O82" s="10" t="str">
        <f>+IFERROR(VLOOKUP($A82,#REF!,MATCH('Cálculo antigua metodología'!O$4,#REF!,0),0),"")</f>
        <v/>
      </c>
      <c r="P82" s="10" t="str">
        <f>+IFERROR(VLOOKUP($A82,#REF!,MATCH('Cálculo antigua metodología'!P$4,#REF!,0),0),"")</f>
        <v/>
      </c>
      <c r="Q82" s="10" t="str">
        <f>+IFERROR(VLOOKUP($A82,#REF!,MATCH('Cálculo antigua metodología'!Q$4,#REF!,0),0),"")</f>
        <v/>
      </c>
      <c r="R82" s="10" t="str">
        <f>+IFERROR(VLOOKUP($A82,#REF!,MATCH('Cálculo antigua metodología'!R$4,#REF!,0),0),"")</f>
        <v/>
      </c>
      <c r="S82" s="10" t="str">
        <f>+IFERROR(VLOOKUP($A82,#REF!,MATCH('Cálculo antigua metodología'!S$4,#REF!,0),0),"")</f>
        <v/>
      </c>
      <c r="T82" s="10">
        <f>+VLOOKUP(A82,'[5]Cálculo SGP'!$N$3:$P$1136,3,0)</f>
        <v>1063160204</v>
      </c>
      <c r="U82" s="10">
        <f>+VLOOKUP(A82,'[5]Cálculo SGP'!$N$3:$X$1137,11,0)</f>
        <v>2584131655</v>
      </c>
      <c r="V82" s="11">
        <f t="shared" si="12"/>
        <v>70.197429539964631</v>
      </c>
      <c r="W82" s="11">
        <f t="shared" si="19"/>
        <v>100</v>
      </c>
      <c r="X82" s="11">
        <f t="shared" si="13"/>
        <v>80</v>
      </c>
      <c r="Y82" s="11">
        <f t="shared" si="14"/>
        <v>100</v>
      </c>
      <c r="Z82" s="11">
        <f t="shared" si="20"/>
        <v>0</v>
      </c>
      <c r="AA82" s="11">
        <f t="shared" si="15"/>
        <v>100</v>
      </c>
      <c r="AB82" s="11">
        <f t="shared" si="21"/>
        <v>0</v>
      </c>
      <c r="AC82" s="11">
        <f t="shared" si="16"/>
        <v>0</v>
      </c>
      <c r="AD82" s="11">
        <f t="shared" si="17"/>
        <v>0</v>
      </c>
      <c r="AE82" s="11">
        <f t="shared" si="18"/>
        <v>0</v>
      </c>
      <c r="AF82" s="12">
        <f t="shared" si="22"/>
        <v>0</v>
      </c>
      <c r="AG82" s="31">
        <f t="shared" si="23"/>
        <v>16.666666666666668</v>
      </c>
    </row>
    <row r="83" spans="1:33" x14ac:dyDescent="0.35">
      <c r="A83" s="1" t="s">
        <v>193</v>
      </c>
      <c r="B83" s="1" t="s">
        <v>37</v>
      </c>
      <c r="C83" s="1" t="s">
        <v>194</v>
      </c>
      <c r="D83" s="4">
        <f>+VLOOKUP(A83,'[2]Categoría municipios 2023'!$B$2:$D$1103,3,0)</f>
        <v>6</v>
      </c>
      <c r="E83" s="1" t="str">
        <f>+VLOOKUP(A83,'[3]Nuevo IDF'!$B$5:$H$1106,7,0)</f>
        <v>G3</v>
      </c>
      <c r="F83" s="1"/>
      <c r="G83" s="10">
        <f>+VLOOKUP(A83,'[4]Informe viabilidad 2022'!$A$4:$G$1105,7,0)</f>
        <v>1955.3451009400001</v>
      </c>
      <c r="H83" s="10">
        <f>+VLOOKUP(A83,'[4]Informe viabilidad 2022'!$A$4:$G$1105,6,0)</f>
        <v>2537.4539000700001</v>
      </c>
      <c r="I83" s="10" t="str">
        <f>+IFERROR(VLOOKUP($A83,#REF!,MATCH('Cálculo antigua metodología'!I$4,#REF!,0),0),"")</f>
        <v/>
      </c>
      <c r="J83" s="10" t="str">
        <f>+IFERROR(VLOOKUP($A83,#REF!,MATCH('Cálculo antigua metodología'!J$4,#REF!,0),0),"")</f>
        <v/>
      </c>
      <c r="K83" s="10" t="str">
        <f>+IFERROR(VLOOKUP($A83,#REF!,MATCH('Cálculo antigua metodología'!K$4,#REF!,0),0),"")</f>
        <v/>
      </c>
      <c r="L83" s="10" t="str">
        <f>+IFERROR(VLOOKUP($A83,#REF!,MATCH('Cálculo antigua metodología'!L$4,#REF!,0),0),"")</f>
        <v/>
      </c>
      <c r="M83" s="10" t="str">
        <f>+IFERROR(VLOOKUP($A83,#REF!,MATCH('Cálculo antigua metodología'!M$4,#REF!,0),0),"")</f>
        <v/>
      </c>
      <c r="N83" s="10" t="str">
        <f>+IFERROR(VLOOKUP($A83,#REF!,MATCH('Cálculo antigua metodología'!N$4,#REF!,0),0),"")</f>
        <v/>
      </c>
      <c r="O83" s="10" t="str">
        <f>+IFERROR(VLOOKUP($A83,#REF!,MATCH('Cálculo antigua metodología'!O$4,#REF!,0),0),"")</f>
        <v/>
      </c>
      <c r="P83" s="10" t="str">
        <f>+IFERROR(VLOOKUP($A83,#REF!,MATCH('Cálculo antigua metodología'!P$4,#REF!,0),0),"")</f>
        <v/>
      </c>
      <c r="Q83" s="10" t="str">
        <f>+IFERROR(VLOOKUP($A83,#REF!,MATCH('Cálculo antigua metodología'!Q$4,#REF!,0),0),"")</f>
        <v/>
      </c>
      <c r="R83" s="10" t="str">
        <f>+IFERROR(VLOOKUP($A83,#REF!,MATCH('Cálculo antigua metodología'!R$4,#REF!,0),0),"")</f>
        <v/>
      </c>
      <c r="S83" s="10" t="str">
        <f>+IFERROR(VLOOKUP($A83,#REF!,MATCH('Cálculo antigua metodología'!S$4,#REF!,0),0),"")</f>
        <v/>
      </c>
      <c r="T83" s="10">
        <f>+VLOOKUP(A83,'[5]Cálculo SGP'!$N$3:$P$1136,3,0)</f>
        <v>909852050</v>
      </c>
      <c r="U83" s="10">
        <f>+VLOOKUP(A83,'[5]Cálculo SGP'!$N$3:$X$1137,11,0)</f>
        <v>1363735780</v>
      </c>
      <c r="V83" s="11">
        <f t="shared" si="12"/>
        <v>77.05933498480735</v>
      </c>
      <c r="W83" s="11">
        <f t="shared" si="19"/>
        <v>100</v>
      </c>
      <c r="X83" s="11">
        <f t="shared" si="13"/>
        <v>80</v>
      </c>
      <c r="Y83" s="11">
        <f t="shared" si="14"/>
        <v>100</v>
      </c>
      <c r="Z83" s="11">
        <f t="shared" si="20"/>
        <v>0</v>
      </c>
      <c r="AA83" s="11">
        <f t="shared" si="15"/>
        <v>100</v>
      </c>
      <c r="AB83" s="11">
        <f t="shared" si="21"/>
        <v>0</v>
      </c>
      <c r="AC83" s="11">
        <f t="shared" si="16"/>
        <v>0</v>
      </c>
      <c r="AD83" s="11">
        <f t="shared" si="17"/>
        <v>0</v>
      </c>
      <c r="AE83" s="11">
        <f t="shared" si="18"/>
        <v>0</v>
      </c>
      <c r="AF83" s="12">
        <f t="shared" si="22"/>
        <v>0</v>
      </c>
      <c r="AG83" s="31">
        <f t="shared" si="23"/>
        <v>16.666666666666668</v>
      </c>
    </row>
    <row r="84" spans="1:33" x14ac:dyDescent="0.35">
      <c r="A84" s="1" t="s">
        <v>195</v>
      </c>
      <c r="B84" s="1" t="s">
        <v>37</v>
      </c>
      <c r="C84" s="1" t="s">
        <v>196</v>
      </c>
      <c r="D84" s="4">
        <f>+VLOOKUP(A84,'[2]Categoría municipios 2023'!$B$2:$D$1103,3,0)</f>
        <v>6</v>
      </c>
      <c r="E84" s="1" t="str">
        <f>+VLOOKUP(A84,'[3]Nuevo IDF'!$B$5:$H$1106,7,0)</f>
        <v>G1</v>
      </c>
      <c r="F84" s="1"/>
      <c r="G84" s="10">
        <f>+VLOOKUP(A84,'[4]Informe viabilidad 2022'!$A$4:$G$1105,7,0)</f>
        <v>8113.2230864200001</v>
      </c>
      <c r="H84" s="10">
        <f>+VLOOKUP(A84,'[4]Informe viabilidad 2022'!$A$4:$G$1105,6,0)</f>
        <v>11999.714938629999</v>
      </c>
      <c r="I84" s="10" t="str">
        <f>+IFERROR(VLOOKUP($A84,#REF!,MATCH('Cálculo antigua metodología'!I$4,#REF!,0),0),"")</f>
        <v/>
      </c>
      <c r="J84" s="10" t="str">
        <f>+IFERROR(VLOOKUP($A84,#REF!,MATCH('Cálculo antigua metodología'!J$4,#REF!,0),0),"")</f>
        <v/>
      </c>
      <c r="K84" s="10" t="str">
        <f>+IFERROR(VLOOKUP($A84,#REF!,MATCH('Cálculo antigua metodología'!K$4,#REF!,0),0),"")</f>
        <v/>
      </c>
      <c r="L84" s="10" t="str">
        <f>+IFERROR(VLOOKUP($A84,#REF!,MATCH('Cálculo antigua metodología'!L$4,#REF!,0),0),"")</f>
        <v/>
      </c>
      <c r="M84" s="10" t="str">
        <f>+IFERROR(VLOOKUP($A84,#REF!,MATCH('Cálculo antigua metodología'!M$4,#REF!,0),0),"")</f>
        <v/>
      </c>
      <c r="N84" s="10" t="str">
        <f>+IFERROR(VLOOKUP($A84,#REF!,MATCH('Cálculo antigua metodología'!N$4,#REF!,0),0),"")</f>
        <v/>
      </c>
      <c r="O84" s="10" t="str">
        <f>+IFERROR(VLOOKUP($A84,#REF!,MATCH('Cálculo antigua metodología'!O$4,#REF!,0),0),"")</f>
        <v/>
      </c>
      <c r="P84" s="10" t="str">
        <f>+IFERROR(VLOOKUP($A84,#REF!,MATCH('Cálculo antigua metodología'!P$4,#REF!,0),0),"")</f>
        <v/>
      </c>
      <c r="Q84" s="10" t="str">
        <f>+IFERROR(VLOOKUP($A84,#REF!,MATCH('Cálculo antigua metodología'!Q$4,#REF!,0),0),"")</f>
        <v/>
      </c>
      <c r="R84" s="10" t="str">
        <f>+IFERROR(VLOOKUP($A84,#REF!,MATCH('Cálculo antigua metodología'!R$4,#REF!,0),0),"")</f>
        <v/>
      </c>
      <c r="S84" s="10" t="str">
        <f>+IFERROR(VLOOKUP($A84,#REF!,MATCH('Cálculo antigua metodología'!S$4,#REF!,0),0),"")</f>
        <v/>
      </c>
      <c r="T84" s="10">
        <f>+VLOOKUP(A84,'[5]Cálculo SGP'!$N$3:$P$1136,3,0)</f>
        <v>2128554727</v>
      </c>
      <c r="U84" s="10">
        <f>+VLOOKUP(A84,'[5]Cálculo SGP'!$N$3:$X$1137,11,0)</f>
        <v>1273410831</v>
      </c>
      <c r="V84" s="11">
        <f t="shared" si="12"/>
        <v>67.611798512826027</v>
      </c>
      <c r="W84" s="11">
        <f t="shared" si="19"/>
        <v>100</v>
      </c>
      <c r="X84" s="11">
        <f t="shared" si="13"/>
        <v>80</v>
      </c>
      <c r="Y84" s="11">
        <f t="shared" si="14"/>
        <v>100</v>
      </c>
      <c r="Z84" s="11">
        <f t="shared" si="20"/>
        <v>0</v>
      </c>
      <c r="AA84" s="11">
        <f t="shared" si="15"/>
        <v>100</v>
      </c>
      <c r="AB84" s="11">
        <f t="shared" si="21"/>
        <v>0</v>
      </c>
      <c r="AC84" s="11">
        <f t="shared" si="16"/>
        <v>0</v>
      </c>
      <c r="AD84" s="11">
        <f t="shared" si="17"/>
        <v>0</v>
      </c>
      <c r="AE84" s="11">
        <f t="shared" si="18"/>
        <v>0</v>
      </c>
      <c r="AF84" s="12">
        <f t="shared" si="22"/>
        <v>0</v>
      </c>
      <c r="AG84" s="31">
        <f t="shared" si="23"/>
        <v>16.666666666666668</v>
      </c>
    </row>
    <row r="85" spans="1:33" x14ac:dyDescent="0.35">
      <c r="A85" s="1" t="s">
        <v>197</v>
      </c>
      <c r="B85" s="1" t="s">
        <v>37</v>
      </c>
      <c r="C85" s="1" t="s">
        <v>198</v>
      </c>
      <c r="D85" s="4">
        <f>+VLOOKUP(A85,'[2]Categoría municipios 2023'!$B$2:$D$1103,3,0)</f>
        <v>6</v>
      </c>
      <c r="E85" s="1" t="str">
        <f>+VLOOKUP(A85,'[3]Nuevo IDF'!$B$5:$H$1106,7,0)</f>
        <v>G1</v>
      </c>
      <c r="F85" s="1"/>
      <c r="G85" s="10">
        <f>+VLOOKUP(A85,'[4]Informe viabilidad 2022'!$A$4:$G$1105,7,0)</f>
        <v>6116.5606107499998</v>
      </c>
      <c r="H85" s="10">
        <f>+VLOOKUP(A85,'[4]Informe viabilidad 2022'!$A$4:$G$1105,6,0)</f>
        <v>5967.8373937400002</v>
      </c>
      <c r="I85" s="10" t="str">
        <f>+IFERROR(VLOOKUP($A85,#REF!,MATCH('Cálculo antigua metodología'!I$4,#REF!,0),0),"")</f>
        <v/>
      </c>
      <c r="J85" s="10" t="str">
        <f>+IFERROR(VLOOKUP($A85,#REF!,MATCH('Cálculo antigua metodología'!J$4,#REF!,0),0),"")</f>
        <v/>
      </c>
      <c r="K85" s="10" t="str">
        <f>+IFERROR(VLOOKUP($A85,#REF!,MATCH('Cálculo antigua metodología'!K$4,#REF!,0),0),"")</f>
        <v/>
      </c>
      <c r="L85" s="10" t="str">
        <f>+IFERROR(VLOOKUP($A85,#REF!,MATCH('Cálculo antigua metodología'!L$4,#REF!,0),0),"")</f>
        <v/>
      </c>
      <c r="M85" s="10" t="str">
        <f>+IFERROR(VLOOKUP($A85,#REF!,MATCH('Cálculo antigua metodología'!M$4,#REF!,0),0),"")</f>
        <v/>
      </c>
      <c r="N85" s="10" t="str">
        <f>+IFERROR(VLOOKUP($A85,#REF!,MATCH('Cálculo antigua metodología'!N$4,#REF!,0),0),"")</f>
        <v/>
      </c>
      <c r="O85" s="10" t="str">
        <f>+IFERROR(VLOOKUP($A85,#REF!,MATCH('Cálculo antigua metodología'!O$4,#REF!,0),0),"")</f>
        <v/>
      </c>
      <c r="P85" s="10" t="str">
        <f>+IFERROR(VLOOKUP($A85,#REF!,MATCH('Cálculo antigua metodología'!P$4,#REF!,0),0),"")</f>
        <v/>
      </c>
      <c r="Q85" s="10" t="str">
        <f>+IFERROR(VLOOKUP($A85,#REF!,MATCH('Cálculo antigua metodología'!Q$4,#REF!,0),0),"")</f>
        <v/>
      </c>
      <c r="R85" s="10" t="str">
        <f>+IFERROR(VLOOKUP($A85,#REF!,MATCH('Cálculo antigua metodología'!R$4,#REF!,0),0),"")</f>
        <v/>
      </c>
      <c r="S85" s="10" t="str">
        <f>+IFERROR(VLOOKUP($A85,#REF!,MATCH('Cálculo antigua metodología'!S$4,#REF!,0),0),"")</f>
        <v/>
      </c>
      <c r="T85" s="10">
        <f>+VLOOKUP(A85,'[5]Cálculo SGP'!$N$3:$P$1136,3,0)</f>
        <v>1034200455</v>
      </c>
      <c r="U85" s="10">
        <f>+VLOOKUP(A85,'[5]Cálculo SGP'!$N$3:$X$1137,11,0)</f>
        <v>1727509575</v>
      </c>
      <c r="V85" s="11">
        <f t="shared" si="12"/>
        <v>102.49207890895291</v>
      </c>
      <c r="W85" s="11">
        <f t="shared" si="19"/>
        <v>0</v>
      </c>
      <c r="X85" s="11">
        <f t="shared" si="13"/>
        <v>80</v>
      </c>
      <c r="Y85" s="11">
        <f t="shared" si="14"/>
        <v>100</v>
      </c>
      <c r="Z85" s="11">
        <f t="shared" si="20"/>
        <v>0</v>
      </c>
      <c r="AA85" s="11">
        <f t="shared" si="15"/>
        <v>100</v>
      </c>
      <c r="AB85" s="11">
        <f t="shared" si="21"/>
        <v>0</v>
      </c>
      <c r="AC85" s="11">
        <f t="shared" si="16"/>
        <v>0</v>
      </c>
      <c r="AD85" s="11">
        <f t="shared" si="17"/>
        <v>0</v>
      </c>
      <c r="AE85" s="11">
        <f t="shared" si="18"/>
        <v>0</v>
      </c>
      <c r="AF85" s="12">
        <f t="shared" si="22"/>
        <v>0</v>
      </c>
      <c r="AG85" s="31">
        <f t="shared" si="23"/>
        <v>0</v>
      </c>
    </row>
    <row r="86" spans="1:33" x14ac:dyDescent="0.35">
      <c r="A86" s="1" t="s">
        <v>199</v>
      </c>
      <c r="B86" s="1" t="s">
        <v>37</v>
      </c>
      <c r="C86" s="1" t="s">
        <v>200</v>
      </c>
      <c r="D86" s="4">
        <f>+VLOOKUP(A86,'[2]Categoría municipios 2023'!$B$2:$D$1103,3,0)</f>
        <v>6</v>
      </c>
      <c r="E86" s="1" t="str">
        <f>+VLOOKUP(A86,'[3]Nuevo IDF'!$B$5:$H$1106,7,0)</f>
        <v>G3</v>
      </c>
      <c r="F86" s="1"/>
      <c r="G86" s="10">
        <f>+VLOOKUP(A86,'[4]Informe viabilidad 2022'!$A$4:$G$1105,7,0)</f>
        <v>5096.8793539500002</v>
      </c>
      <c r="H86" s="10">
        <f>+VLOOKUP(A86,'[4]Informe viabilidad 2022'!$A$4:$G$1105,6,0)</f>
        <v>8530.9782112700013</v>
      </c>
      <c r="I86" s="10" t="str">
        <f>+IFERROR(VLOOKUP($A86,#REF!,MATCH('Cálculo antigua metodología'!I$4,#REF!,0),0),"")</f>
        <v/>
      </c>
      <c r="J86" s="10" t="str">
        <f>+IFERROR(VLOOKUP($A86,#REF!,MATCH('Cálculo antigua metodología'!J$4,#REF!,0),0),"")</f>
        <v/>
      </c>
      <c r="K86" s="10" t="str">
        <f>+IFERROR(VLOOKUP($A86,#REF!,MATCH('Cálculo antigua metodología'!K$4,#REF!,0),0),"")</f>
        <v/>
      </c>
      <c r="L86" s="10" t="str">
        <f>+IFERROR(VLOOKUP($A86,#REF!,MATCH('Cálculo antigua metodología'!L$4,#REF!,0),0),"")</f>
        <v/>
      </c>
      <c r="M86" s="10" t="str">
        <f>+IFERROR(VLOOKUP($A86,#REF!,MATCH('Cálculo antigua metodología'!M$4,#REF!,0),0),"")</f>
        <v/>
      </c>
      <c r="N86" s="10" t="str">
        <f>+IFERROR(VLOOKUP($A86,#REF!,MATCH('Cálculo antigua metodología'!N$4,#REF!,0),0),"")</f>
        <v/>
      </c>
      <c r="O86" s="10" t="str">
        <f>+IFERROR(VLOOKUP($A86,#REF!,MATCH('Cálculo antigua metodología'!O$4,#REF!,0),0),"")</f>
        <v/>
      </c>
      <c r="P86" s="10" t="str">
        <f>+IFERROR(VLOOKUP($A86,#REF!,MATCH('Cálculo antigua metodología'!P$4,#REF!,0),0),"")</f>
        <v/>
      </c>
      <c r="Q86" s="10" t="str">
        <f>+IFERROR(VLOOKUP($A86,#REF!,MATCH('Cálculo antigua metodología'!Q$4,#REF!,0),0),"")</f>
        <v/>
      </c>
      <c r="R86" s="10" t="str">
        <f>+IFERROR(VLOOKUP($A86,#REF!,MATCH('Cálculo antigua metodología'!R$4,#REF!,0),0),"")</f>
        <v/>
      </c>
      <c r="S86" s="10" t="str">
        <f>+IFERROR(VLOOKUP($A86,#REF!,MATCH('Cálculo antigua metodología'!S$4,#REF!,0),0),"")</f>
        <v/>
      </c>
      <c r="T86" s="10">
        <f>+VLOOKUP(A86,'[5]Cálculo SGP'!$N$3:$P$1136,3,0)</f>
        <v>1290966214</v>
      </c>
      <c r="U86" s="10">
        <f>+VLOOKUP(A86,'[5]Cálculo SGP'!$N$3:$X$1137,11,0)</f>
        <v>1887262443</v>
      </c>
      <c r="V86" s="11">
        <f t="shared" si="12"/>
        <v>59.745544153619768</v>
      </c>
      <c r="W86" s="11">
        <f t="shared" si="19"/>
        <v>100</v>
      </c>
      <c r="X86" s="11">
        <f t="shared" si="13"/>
        <v>80</v>
      </c>
      <c r="Y86" s="11">
        <f t="shared" si="14"/>
        <v>100</v>
      </c>
      <c r="Z86" s="11">
        <f t="shared" si="20"/>
        <v>0</v>
      </c>
      <c r="AA86" s="11">
        <f t="shared" si="15"/>
        <v>100</v>
      </c>
      <c r="AB86" s="11">
        <f t="shared" si="21"/>
        <v>0</v>
      </c>
      <c r="AC86" s="11">
        <f t="shared" si="16"/>
        <v>0</v>
      </c>
      <c r="AD86" s="11">
        <f t="shared" si="17"/>
        <v>0</v>
      </c>
      <c r="AE86" s="11">
        <f t="shared" si="18"/>
        <v>0</v>
      </c>
      <c r="AF86" s="12">
        <f t="shared" si="22"/>
        <v>0</v>
      </c>
      <c r="AG86" s="31">
        <f t="shared" si="23"/>
        <v>16.666666666666668</v>
      </c>
    </row>
    <row r="87" spans="1:33" x14ac:dyDescent="0.35">
      <c r="A87" s="1" t="s">
        <v>201</v>
      </c>
      <c r="B87" s="1" t="s">
        <v>37</v>
      </c>
      <c r="C87" s="1" t="s">
        <v>202</v>
      </c>
      <c r="D87" s="4">
        <f>+VLOOKUP(A87,'[2]Categoría municipios 2023'!$B$2:$D$1103,3,0)</f>
        <v>5</v>
      </c>
      <c r="E87" s="1" t="str">
        <f>+VLOOKUP(A87,'[3]Nuevo IDF'!$B$5:$H$1106,7,0)</f>
        <v>G1</v>
      </c>
      <c r="F87" s="1"/>
      <c r="G87" s="10">
        <f>+VLOOKUP(A87,'[4]Informe viabilidad 2022'!$A$4:$G$1105,7,0)</f>
        <v>9315.1693009899991</v>
      </c>
      <c r="H87" s="10">
        <f>+VLOOKUP(A87,'[4]Informe viabilidad 2022'!$A$4:$G$1105,6,0)</f>
        <v>21946.852586249999</v>
      </c>
      <c r="I87" s="10" t="str">
        <f>+IFERROR(VLOOKUP($A87,#REF!,MATCH('Cálculo antigua metodología'!I$4,#REF!,0),0),"")</f>
        <v/>
      </c>
      <c r="J87" s="10" t="str">
        <f>+IFERROR(VLOOKUP($A87,#REF!,MATCH('Cálculo antigua metodología'!J$4,#REF!,0),0),"")</f>
        <v/>
      </c>
      <c r="K87" s="10" t="str">
        <f>+IFERROR(VLOOKUP($A87,#REF!,MATCH('Cálculo antigua metodología'!K$4,#REF!,0),0),"")</f>
        <v/>
      </c>
      <c r="L87" s="10" t="str">
        <f>+IFERROR(VLOOKUP($A87,#REF!,MATCH('Cálculo antigua metodología'!L$4,#REF!,0),0),"")</f>
        <v/>
      </c>
      <c r="M87" s="10" t="str">
        <f>+IFERROR(VLOOKUP($A87,#REF!,MATCH('Cálculo antigua metodología'!M$4,#REF!,0),0),"")</f>
        <v/>
      </c>
      <c r="N87" s="10" t="str">
        <f>+IFERROR(VLOOKUP($A87,#REF!,MATCH('Cálculo antigua metodología'!N$4,#REF!,0),0),"")</f>
        <v/>
      </c>
      <c r="O87" s="10" t="str">
        <f>+IFERROR(VLOOKUP($A87,#REF!,MATCH('Cálculo antigua metodología'!O$4,#REF!,0),0),"")</f>
        <v/>
      </c>
      <c r="P87" s="10" t="str">
        <f>+IFERROR(VLOOKUP($A87,#REF!,MATCH('Cálculo antigua metodología'!P$4,#REF!,0),0),"")</f>
        <v/>
      </c>
      <c r="Q87" s="10" t="str">
        <f>+IFERROR(VLOOKUP($A87,#REF!,MATCH('Cálculo antigua metodología'!Q$4,#REF!,0),0),"")</f>
        <v/>
      </c>
      <c r="R87" s="10" t="str">
        <f>+IFERROR(VLOOKUP($A87,#REF!,MATCH('Cálculo antigua metodología'!R$4,#REF!,0),0),"")</f>
        <v/>
      </c>
      <c r="S87" s="10" t="str">
        <f>+IFERROR(VLOOKUP($A87,#REF!,MATCH('Cálculo antigua metodología'!S$4,#REF!,0),0),"")</f>
        <v/>
      </c>
      <c r="T87" s="10">
        <f>+VLOOKUP(A87,'[5]Cálculo SGP'!$N$3:$P$1136,3,0)</f>
        <v>1928329444</v>
      </c>
      <c r="U87" s="10">
        <f>+VLOOKUP(A87,'[5]Cálculo SGP'!$N$3:$X$1137,11,0)</f>
        <v>1665057830</v>
      </c>
      <c r="V87" s="11">
        <f t="shared" si="12"/>
        <v>42.44421501617083</v>
      </c>
      <c r="W87" s="11">
        <f t="shared" si="19"/>
        <v>100</v>
      </c>
      <c r="X87" s="11">
        <f t="shared" si="13"/>
        <v>80</v>
      </c>
      <c r="Y87" s="11">
        <f t="shared" si="14"/>
        <v>100</v>
      </c>
      <c r="Z87" s="11">
        <f t="shared" si="20"/>
        <v>0</v>
      </c>
      <c r="AA87" s="11">
        <f t="shared" si="15"/>
        <v>100</v>
      </c>
      <c r="AB87" s="11">
        <f t="shared" si="21"/>
        <v>0</v>
      </c>
      <c r="AC87" s="11">
        <f t="shared" si="16"/>
        <v>0</v>
      </c>
      <c r="AD87" s="11">
        <f t="shared" si="17"/>
        <v>0</v>
      </c>
      <c r="AE87" s="11">
        <f t="shared" si="18"/>
        <v>0</v>
      </c>
      <c r="AF87" s="12">
        <f t="shared" si="22"/>
        <v>0</v>
      </c>
      <c r="AG87" s="31">
        <f t="shared" si="23"/>
        <v>16.666666666666668</v>
      </c>
    </row>
    <row r="88" spans="1:33" x14ac:dyDescent="0.35">
      <c r="A88" s="1" t="s">
        <v>203</v>
      </c>
      <c r="B88" s="1" t="s">
        <v>37</v>
      </c>
      <c r="C88" s="1" t="s">
        <v>204</v>
      </c>
      <c r="D88" s="4">
        <f>+VLOOKUP(A88,'[2]Categoría municipios 2023'!$B$2:$D$1103,3,0)</f>
        <v>3</v>
      </c>
      <c r="E88" s="1" t="str">
        <f>+VLOOKUP(A88,'[3]Nuevo IDF'!$B$5:$H$1106,7,0)</f>
        <v>G1</v>
      </c>
      <c r="F88" s="1"/>
      <c r="G88" s="10">
        <f>+VLOOKUP(A88,'[4]Informe viabilidad 2022'!$A$4:$G$1105,7,0)</f>
        <v>17010.30217916</v>
      </c>
      <c r="H88" s="10">
        <f>+VLOOKUP(A88,'[4]Informe viabilidad 2022'!$A$4:$G$1105,6,0)</f>
        <v>54310.695244540002</v>
      </c>
      <c r="I88" s="10" t="str">
        <f>+IFERROR(VLOOKUP($A88,#REF!,MATCH('Cálculo antigua metodología'!I$4,#REF!,0),0),"")</f>
        <v/>
      </c>
      <c r="J88" s="10" t="str">
        <f>+IFERROR(VLOOKUP($A88,#REF!,MATCH('Cálculo antigua metodología'!J$4,#REF!,0),0),"")</f>
        <v/>
      </c>
      <c r="K88" s="10" t="str">
        <f>+IFERROR(VLOOKUP($A88,#REF!,MATCH('Cálculo antigua metodología'!K$4,#REF!,0),0),"")</f>
        <v/>
      </c>
      <c r="L88" s="10" t="str">
        <f>+IFERROR(VLOOKUP($A88,#REF!,MATCH('Cálculo antigua metodología'!L$4,#REF!,0),0),"")</f>
        <v/>
      </c>
      <c r="M88" s="10" t="str">
        <f>+IFERROR(VLOOKUP($A88,#REF!,MATCH('Cálculo antigua metodología'!M$4,#REF!,0),0),"")</f>
        <v/>
      </c>
      <c r="N88" s="10" t="str">
        <f>+IFERROR(VLOOKUP($A88,#REF!,MATCH('Cálculo antigua metodología'!N$4,#REF!,0),0),"")</f>
        <v/>
      </c>
      <c r="O88" s="10" t="str">
        <f>+IFERROR(VLOOKUP($A88,#REF!,MATCH('Cálculo antigua metodología'!O$4,#REF!,0),0),"")</f>
        <v/>
      </c>
      <c r="P88" s="10" t="str">
        <f>+IFERROR(VLOOKUP($A88,#REF!,MATCH('Cálculo antigua metodología'!P$4,#REF!,0),0),"")</f>
        <v/>
      </c>
      <c r="Q88" s="10" t="str">
        <f>+IFERROR(VLOOKUP($A88,#REF!,MATCH('Cálculo antigua metodología'!Q$4,#REF!,0),0),"")</f>
        <v/>
      </c>
      <c r="R88" s="10" t="str">
        <f>+IFERROR(VLOOKUP($A88,#REF!,MATCH('Cálculo antigua metodología'!R$4,#REF!,0),0),"")</f>
        <v/>
      </c>
      <c r="S88" s="10" t="str">
        <f>+IFERROR(VLOOKUP($A88,#REF!,MATCH('Cálculo antigua metodología'!S$4,#REF!,0),0),"")</f>
        <v/>
      </c>
      <c r="T88" s="10">
        <f>+VLOOKUP(A88,'[5]Cálculo SGP'!$N$3:$P$1136,3,0)</f>
        <v>676068086</v>
      </c>
      <c r="U88" s="10">
        <f>+VLOOKUP(A88,'[5]Cálculo SGP'!$N$3:$X$1137,11,0)</f>
        <v>1366837316</v>
      </c>
      <c r="V88" s="11">
        <f t="shared" si="12"/>
        <v>31.320354310636617</v>
      </c>
      <c r="W88" s="11">
        <f t="shared" si="19"/>
        <v>100</v>
      </c>
      <c r="X88" s="11">
        <f t="shared" si="13"/>
        <v>70</v>
      </c>
      <c r="Y88" s="11">
        <f t="shared" si="14"/>
        <v>100</v>
      </c>
      <c r="Z88" s="11">
        <f t="shared" si="20"/>
        <v>0</v>
      </c>
      <c r="AA88" s="11">
        <f t="shared" si="15"/>
        <v>100</v>
      </c>
      <c r="AB88" s="11">
        <f t="shared" si="21"/>
        <v>0</v>
      </c>
      <c r="AC88" s="11">
        <f t="shared" si="16"/>
        <v>0</v>
      </c>
      <c r="AD88" s="11">
        <f t="shared" si="17"/>
        <v>0</v>
      </c>
      <c r="AE88" s="11">
        <f t="shared" si="18"/>
        <v>0</v>
      </c>
      <c r="AF88" s="12">
        <f t="shared" si="22"/>
        <v>0</v>
      </c>
      <c r="AG88" s="31">
        <f t="shared" si="23"/>
        <v>16.666666666666668</v>
      </c>
    </row>
    <row r="89" spans="1:33" x14ac:dyDescent="0.35">
      <c r="A89" s="1" t="s">
        <v>205</v>
      </c>
      <c r="B89" s="1" t="s">
        <v>37</v>
      </c>
      <c r="C89" s="1" t="s">
        <v>206</v>
      </c>
      <c r="D89" s="4">
        <f>+VLOOKUP(A89,'[2]Categoría municipios 2023'!$B$2:$D$1103,3,0)</f>
        <v>1</v>
      </c>
      <c r="E89" s="1" t="str">
        <f>+VLOOKUP(A89,'[3]Nuevo IDF'!$B$5:$H$1106,7,0)</f>
        <v>G1</v>
      </c>
      <c r="F89" s="1"/>
      <c r="G89" s="10">
        <f>+VLOOKUP(A89,'[4]Informe viabilidad 2022'!$A$4:$G$1105,7,0)</f>
        <v>61869.348251800002</v>
      </c>
      <c r="H89" s="10">
        <f>+VLOOKUP(A89,'[4]Informe viabilidad 2022'!$A$4:$G$1105,6,0)</f>
        <v>258317.19876839002</v>
      </c>
      <c r="I89" s="10" t="str">
        <f>+IFERROR(VLOOKUP($A89,#REF!,MATCH('Cálculo antigua metodología'!I$4,#REF!,0),0),"")</f>
        <v/>
      </c>
      <c r="J89" s="10" t="str">
        <f>+IFERROR(VLOOKUP($A89,#REF!,MATCH('Cálculo antigua metodología'!J$4,#REF!,0),0),"")</f>
        <v/>
      </c>
      <c r="K89" s="10" t="str">
        <f>+IFERROR(VLOOKUP($A89,#REF!,MATCH('Cálculo antigua metodología'!K$4,#REF!,0),0),"")</f>
        <v/>
      </c>
      <c r="L89" s="10" t="str">
        <f>+IFERROR(VLOOKUP($A89,#REF!,MATCH('Cálculo antigua metodología'!L$4,#REF!,0),0),"")</f>
        <v/>
      </c>
      <c r="M89" s="10" t="str">
        <f>+IFERROR(VLOOKUP($A89,#REF!,MATCH('Cálculo antigua metodología'!M$4,#REF!,0),0),"")</f>
        <v/>
      </c>
      <c r="N89" s="10" t="str">
        <f>+IFERROR(VLOOKUP($A89,#REF!,MATCH('Cálculo antigua metodología'!N$4,#REF!,0),0),"")</f>
        <v/>
      </c>
      <c r="O89" s="10" t="str">
        <f>+IFERROR(VLOOKUP($A89,#REF!,MATCH('Cálculo antigua metodología'!O$4,#REF!,0),0),"")</f>
        <v/>
      </c>
      <c r="P89" s="10" t="str">
        <f>+IFERROR(VLOOKUP($A89,#REF!,MATCH('Cálculo antigua metodología'!P$4,#REF!,0),0),"")</f>
        <v/>
      </c>
      <c r="Q89" s="10" t="str">
        <f>+IFERROR(VLOOKUP($A89,#REF!,MATCH('Cálculo antigua metodología'!Q$4,#REF!,0),0),"")</f>
        <v/>
      </c>
      <c r="R89" s="10" t="str">
        <f>+IFERROR(VLOOKUP($A89,#REF!,MATCH('Cálculo antigua metodología'!R$4,#REF!,0),0),"")</f>
        <v/>
      </c>
      <c r="S89" s="10" t="str">
        <f>+IFERROR(VLOOKUP($A89,#REF!,MATCH('Cálculo antigua metodología'!S$4,#REF!,0),0),"")</f>
        <v/>
      </c>
      <c r="T89" s="10">
        <f>+VLOOKUP(A89,'[5]Cálculo SGP'!$N$3:$P$1136,3,0)</f>
        <v>2574606360</v>
      </c>
      <c r="U89" s="10">
        <f>+VLOOKUP(A89,'[5]Cálculo SGP'!$N$3:$X$1137,11,0)</f>
        <v>5196760366</v>
      </c>
      <c r="V89" s="11">
        <f t="shared" si="12"/>
        <v>23.950921017563655</v>
      </c>
      <c r="W89" s="11">
        <f t="shared" si="19"/>
        <v>100</v>
      </c>
      <c r="X89" s="11">
        <f t="shared" si="13"/>
        <v>65</v>
      </c>
      <c r="Y89" s="11">
        <f t="shared" si="14"/>
        <v>100</v>
      </c>
      <c r="Z89" s="11">
        <f t="shared" si="20"/>
        <v>0</v>
      </c>
      <c r="AA89" s="11">
        <f t="shared" si="15"/>
        <v>100</v>
      </c>
      <c r="AB89" s="11">
        <f t="shared" si="21"/>
        <v>0</v>
      </c>
      <c r="AC89" s="11">
        <f t="shared" si="16"/>
        <v>0</v>
      </c>
      <c r="AD89" s="11">
        <f t="shared" si="17"/>
        <v>0</v>
      </c>
      <c r="AE89" s="11">
        <f t="shared" si="18"/>
        <v>0</v>
      </c>
      <c r="AF89" s="12">
        <f t="shared" si="22"/>
        <v>0</v>
      </c>
      <c r="AG89" s="31">
        <f t="shared" si="23"/>
        <v>16.666666666666668</v>
      </c>
    </row>
    <row r="90" spans="1:33" x14ac:dyDescent="0.35">
      <c r="A90" s="1" t="s">
        <v>207</v>
      </c>
      <c r="B90" s="1" t="s">
        <v>37</v>
      </c>
      <c r="C90" s="1" t="s">
        <v>208</v>
      </c>
      <c r="D90" s="4">
        <f>+VLOOKUP(A90,'[2]Categoría municipios 2023'!$B$2:$D$1103,3,0)</f>
        <v>6</v>
      </c>
      <c r="E90" s="1" t="str">
        <f>+VLOOKUP(A90,'[3]Nuevo IDF'!$B$5:$H$1106,7,0)</f>
        <v>G4</v>
      </c>
      <c r="F90" s="1"/>
      <c r="G90" s="10">
        <f>+VLOOKUP(A90,'[4]Informe viabilidad 2022'!$A$4:$G$1105,7,0)</f>
        <v>2062.5519304600002</v>
      </c>
      <c r="H90" s="10">
        <f>+VLOOKUP(A90,'[4]Informe viabilidad 2022'!$A$4:$G$1105,6,0)</f>
        <v>2674.3579173400003</v>
      </c>
      <c r="I90" s="10" t="str">
        <f>+IFERROR(VLOOKUP($A90,#REF!,MATCH('Cálculo antigua metodología'!I$4,#REF!,0),0),"")</f>
        <v/>
      </c>
      <c r="J90" s="10" t="str">
        <f>+IFERROR(VLOOKUP($A90,#REF!,MATCH('Cálculo antigua metodología'!J$4,#REF!,0),0),"")</f>
        <v/>
      </c>
      <c r="K90" s="10" t="str">
        <f>+IFERROR(VLOOKUP($A90,#REF!,MATCH('Cálculo antigua metodología'!K$4,#REF!,0),0),"")</f>
        <v/>
      </c>
      <c r="L90" s="10" t="str">
        <f>+IFERROR(VLOOKUP($A90,#REF!,MATCH('Cálculo antigua metodología'!L$4,#REF!,0),0),"")</f>
        <v/>
      </c>
      <c r="M90" s="10" t="str">
        <f>+IFERROR(VLOOKUP($A90,#REF!,MATCH('Cálculo antigua metodología'!M$4,#REF!,0),0),"")</f>
        <v/>
      </c>
      <c r="N90" s="10" t="str">
        <f>+IFERROR(VLOOKUP($A90,#REF!,MATCH('Cálculo antigua metodología'!N$4,#REF!,0),0),"")</f>
        <v/>
      </c>
      <c r="O90" s="10" t="str">
        <f>+IFERROR(VLOOKUP($A90,#REF!,MATCH('Cálculo antigua metodología'!O$4,#REF!,0),0),"")</f>
        <v/>
      </c>
      <c r="P90" s="10" t="str">
        <f>+IFERROR(VLOOKUP($A90,#REF!,MATCH('Cálculo antigua metodología'!P$4,#REF!,0),0),"")</f>
        <v/>
      </c>
      <c r="Q90" s="10" t="str">
        <f>+IFERROR(VLOOKUP($A90,#REF!,MATCH('Cálculo antigua metodología'!Q$4,#REF!,0),0),"")</f>
        <v/>
      </c>
      <c r="R90" s="10" t="str">
        <f>+IFERROR(VLOOKUP($A90,#REF!,MATCH('Cálculo antigua metodología'!R$4,#REF!,0),0),"")</f>
        <v/>
      </c>
      <c r="S90" s="10" t="str">
        <f>+IFERROR(VLOOKUP($A90,#REF!,MATCH('Cálculo antigua metodología'!S$4,#REF!,0),0),"")</f>
        <v/>
      </c>
      <c r="T90" s="10">
        <f>+VLOOKUP(A90,'[5]Cálculo SGP'!$N$3:$P$1136,3,0)</f>
        <v>1053308734</v>
      </c>
      <c r="U90" s="10">
        <f>+VLOOKUP(A90,'[5]Cálculo SGP'!$N$3:$X$1137,11,0)</f>
        <v>2349016187</v>
      </c>
      <c r="V90" s="11">
        <f t="shared" si="12"/>
        <v>77.123257028792864</v>
      </c>
      <c r="W90" s="11">
        <f t="shared" si="19"/>
        <v>100</v>
      </c>
      <c r="X90" s="11">
        <f t="shared" si="13"/>
        <v>80</v>
      </c>
      <c r="Y90" s="11">
        <f t="shared" si="14"/>
        <v>100</v>
      </c>
      <c r="Z90" s="11">
        <f t="shared" si="20"/>
        <v>0</v>
      </c>
      <c r="AA90" s="11">
        <f t="shared" si="15"/>
        <v>100</v>
      </c>
      <c r="AB90" s="11">
        <f t="shared" si="21"/>
        <v>0</v>
      </c>
      <c r="AC90" s="11">
        <f t="shared" si="16"/>
        <v>0</v>
      </c>
      <c r="AD90" s="11">
        <f t="shared" si="17"/>
        <v>0</v>
      </c>
      <c r="AE90" s="11">
        <f t="shared" si="18"/>
        <v>0</v>
      </c>
      <c r="AF90" s="12">
        <f t="shared" si="22"/>
        <v>0</v>
      </c>
      <c r="AG90" s="31">
        <f t="shared" si="23"/>
        <v>16.666666666666668</v>
      </c>
    </row>
    <row r="91" spans="1:33" x14ac:dyDescent="0.35">
      <c r="A91" s="1" t="s">
        <v>209</v>
      </c>
      <c r="B91" s="1" t="s">
        <v>37</v>
      </c>
      <c r="C91" s="1" t="s">
        <v>210</v>
      </c>
      <c r="D91" s="4">
        <f>+VLOOKUP(A91,'[2]Categoría municipios 2023'!$B$2:$D$1103,3,0)</f>
        <v>1</v>
      </c>
      <c r="E91" s="1" t="str">
        <f>+VLOOKUP(A91,'[3]Nuevo IDF'!$B$5:$H$1106,7,0)</f>
        <v>G1</v>
      </c>
      <c r="F91" s="1"/>
      <c r="G91" s="10">
        <f>+VLOOKUP(A91,'[4]Informe viabilidad 2022'!$A$4:$G$1105,7,0)</f>
        <v>100842.554472</v>
      </c>
      <c r="H91" s="10">
        <f>+VLOOKUP(A91,'[4]Informe viabilidad 2022'!$A$4:$G$1105,6,0)</f>
        <v>200219.53545575001</v>
      </c>
      <c r="I91" s="10" t="str">
        <f>+IFERROR(VLOOKUP($A91,#REF!,MATCH('Cálculo antigua metodología'!I$4,#REF!,0),0),"")</f>
        <v/>
      </c>
      <c r="J91" s="10" t="str">
        <f>+IFERROR(VLOOKUP($A91,#REF!,MATCH('Cálculo antigua metodología'!J$4,#REF!,0),0),"")</f>
        <v/>
      </c>
      <c r="K91" s="10" t="str">
        <f>+IFERROR(VLOOKUP($A91,#REF!,MATCH('Cálculo antigua metodología'!K$4,#REF!,0),0),"")</f>
        <v/>
      </c>
      <c r="L91" s="10" t="str">
        <f>+IFERROR(VLOOKUP($A91,#REF!,MATCH('Cálculo antigua metodología'!L$4,#REF!,0),0),"")</f>
        <v/>
      </c>
      <c r="M91" s="10" t="str">
        <f>+IFERROR(VLOOKUP($A91,#REF!,MATCH('Cálculo antigua metodología'!M$4,#REF!,0),0),"")</f>
        <v/>
      </c>
      <c r="N91" s="10" t="str">
        <f>+IFERROR(VLOOKUP($A91,#REF!,MATCH('Cálculo antigua metodología'!N$4,#REF!,0),0),"")</f>
        <v/>
      </c>
      <c r="O91" s="10" t="str">
        <f>+IFERROR(VLOOKUP($A91,#REF!,MATCH('Cálculo antigua metodología'!O$4,#REF!,0),0),"")</f>
        <v/>
      </c>
      <c r="P91" s="10" t="str">
        <f>+IFERROR(VLOOKUP($A91,#REF!,MATCH('Cálculo antigua metodología'!P$4,#REF!,0),0),"")</f>
        <v/>
      </c>
      <c r="Q91" s="10" t="str">
        <f>+IFERROR(VLOOKUP($A91,#REF!,MATCH('Cálculo antigua metodología'!Q$4,#REF!,0),0),"")</f>
        <v/>
      </c>
      <c r="R91" s="10" t="str">
        <f>+IFERROR(VLOOKUP($A91,#REF!,MATCH('Cálculo antigua metodología'!R$4,#REF!,0),0),"")</f>
        <v/>
      </c>
      <c r="S91" s="10" t="str">
        <f>+IFERROR(VLOOKUP($A91,#REF!,MATCH('Cálculo antigua metodología'!S$4,#REF!,0),0),"")</f>
        <v/>
      </c>
      <c r="T91" s="10">
        <f>+VLOOKUP(A91,'[5]Cálculo SGP'!$N$3:$P$1136,3,0)</f>
        <v>1196415389</v>
      </c>
      <c r="U91" s="10">
        <f>+VLOOKUP(A91,'[5]Cálculo SGP'!$N$3:$X$1137,11,0)</f>
        <v>4812915236</v>
      </c>
      <c r="V91" s="11">
        <f t="shared" si="12"/>
        <v>50.365991631364537</v>
      </c>
      <c r="W91" s="11">
        <f t="shared" si="19"/>
        <v>100</v>
      </c>
      <c r="X91" s="11">
        <f t="shared" si="13"/>
        <v>65</v>
      </c>
      <c r="Y91" s="11">
        <f t="shared" si="14"/>
        <v>100</v>
      </c>
      <c r="Z91" s="11">
        <f t="shared" si="20"/>
        <v>0</v>
      </c>
      <c r="AA91" s="11">
        <f t="shared" si="15"/>
        <v>100</v>
      </c>
      <c r="AB91" s="11">
        <f t="shared" si="21"/>
        <v>0</v>
      </c>
      <c r="AC91" s="11">
        <f t="shared" si="16"/>
        <v>0</v>
      </c>
      <c r="AD91" s="11">
        <f t="shared" si="17"/>
        <v>0</v>
      </c>
      <c r="AE91" s="11">
        <f t="shared" si="18"/>
        <v>0</v>
      </c>
      <c r="AF91" s="12">
        <f t="shared" si="22"/>
        <v>0</v>
      </c>
      <c r="AG91" s="31">
        <f t="shared" si="23"/>
        <v>16.666666666666668</v>
      </c>
    </row>
    <row r="92" spans="1:33" x14ac:dyDescent="0.35">
      <c r="A92" s="1" t="s">
        <v>211</v>
      </c>
      <c r="B92" s="1" t="s">
        <v>37</v>
      </c>
      <c r="C92" s="1" t="s">
        <v>212</v>
      </c>
      <c r="D92" s="4">
        <f>+VLOOKUP(A92,'[2]Categoría municipios 2023'!$B$2:$D$1103,3,0)</f>
        <v>6</v>
      </c>
      <c r="E92" s="1" t="str">
        <f>+VLOOKUP(A92,'[3]Nuevo IDF'!$B$5:$H$1106,7,0)</f>
        <v>G3</v>
      </c>
      <c r="F92" s="1"/>
      <c r="G92" s="10">
        <f>+VLOOKUP(A92,'[4]Informe viabilidad 2022'!$A$4:$G$1105,7,0)</f>
        <v>3001.39886312</v>
      </c>
      <c r="H92" s="10">
        <f>+VLOOKUP(A92,'[4]Informe viabilidad 2022'!$A$4:$G$1105,6,0)</f>
        <v>4288.9046120700004</v>
      </c>
      <c r="I92" s="10" t="str">
        <f>+IFERROR(VLOOKUP($A92,#REF!,MATCH('Cálculo antigua metodología'!I$4,#REF!,0),0),"")</f>
        <v/>
      </c>
      <c r="J92" s="10" t="str">
        <f>+IFERROR(VLOOKUP($A92,#REF!,MATCH('Cálculo antigua metodología'!J$4,#REF!,0),0),"")</f>
        <v/>
      </c>
      <c r="K92" s="10" t="str">
        <f>+IFERROR(VLOOKUP($A92,#REF!,MATCH('Cálculo antigua metodología'!K$4,#REF!,0),0),"")</f>
        <v/>
      </c>
      <c r="L92" s="10" t="str">
        <f>+IFERROR(VLOOKUP($A92,#REF!,MATCH('Cálculo antigua metodología'!L$4,#REF!,0),0),"")</f>
        <v/>
      </c>
      <c r="M92" s="10" t="str">
        <f>+IFERROR(VLOOKUP($A92,#REF!,MATCH('Cálculo antigua metodología'!M$4,#REF!,0),0),"")</f>
        <v/>
      </c>
      <c r="N92" s="10" t="str">
        <f>+IFERROR(VLOOKUP($A92,#REF!,MATCH('Cálculo antigua metodología'!N$4,#REF!,0),0),"")</f>
        <v/>
      </c>
      <c r="O92" s="10" t="str">
        <f>+IFERROR(VLOOKUP($A92,#REF!,MATCH('Cálculo antigua metodología'!O$4,#REF!,0),0),"")</f>
        <v/>
      </c>
      <c r="P92" s="10" t="str">
        <f>+IFERROR(VLOOKUP($A92,#REF!,MATCH('Cálculo antigua metodología'!P$4,#REF!,0),0),"")</f>
        <v/>
      </c>
      <c r="Q92" s="10" t="str">
        <f>+IFERROR(VLOOKUP($A92,#REF!,MATCH('Cálculo antigua metodología'!Q$4,#REF!,0),0),"")</f>
        <v/>
      </c>
      <c r="R92" s="10" t="str">
        <f>+IFERROR(VLOOKUP($A92,#REF!,MATCH('Cálculo antigua metodología'!R$4,#REF!,0),0),"")</f>
        <v/>
      </c>
      <c r="S92" s="10" t="str">
        <f>+IFERROR(VLOOKUP($A92,#REF!,MATCH('Cálculo antigua metodología'!S$4,#REF!,0),0),"")</f>
        <v/>
      </c>
      <c r="T92" s="10">
        <f>+VLOOKUP(A92,'[5]Cálculo SGP'!$N$3:$P$1136,3,0)</f>
        <v>1390817124</v>
      </c>
      <c r="U92" s="10">
        <f>+VLOOKUP(A92,'[5]Cálculo SGP'!$N$3:$X$1137,11,0)</f>
        <v>2339306803</v>
      </c>
      <c r="V92" s="11">
        <f t="shared" si="12"/>
        <v>69.980545957430422</v>
      </c>
      <c r="W92" s="11">
        <f t="shared" si="19"/>
        <v>100</v>
      </c>
      <c r="X92" s="11">
        <f t="shared" si="13"/>
        <v>80</v>
      </c>
      <c r="Y92" s="11">
        <f t="shared" si="14"/>
        <v>100</v>
      </c>
      <c r="Z92" s="11">
        <f t="shared" si="20"/>
        <v>0</v>
      </c>
      <c r="AA92" s="11">
        <f t="shared" si="15"/>
        <v>100</v>
      </c>
      <c r="AB92" s="11">
        <f t="shared" si="21"/>
        <v>0</v>
      </c>
      <c r="AC92" s="11">
        <f t="shared" si="16"/>
        <v>0</v>
      </c>
      <c r="AD92" s="11">
        <f t="shared" si="17"/>
        <v>0</v>
      </c>
      <c r="AE92" s="11">
        <f t="shared" si="18"/>
        <v>0</v>
      </c>
      <c r="AF92" s="12">
        <f t="shared" si="22"/>
        <v>0</v>
      </c>
      <c r="AG92" s="31">
        <f t="shared" si="23"/>
        <v>16.666666666666668</v>
      </c>
    </row>
    <row r="93" spans="1:33" x14ac:dyDescent="0.35">
      <c r="A93" s="1" t="s">
        <v>213</v>
      </c>
      <c r="B93" s="1" t="s">
        <v>37</v>
      </c>
      <c r="C93" s="1" t="s">
        <v>214</v>
      </c>
      <c r="D93" s="4">
        <f>+VLOOKUP(A93,'[2]Categoría municipios 2023'!$B$2:$D$1103,3,0)</f>
        <v>6</v>
      </c>
      <c r="E93" s="1" t="str">
        <f>+VLOOKUP(A93,'[3]Nuevo IDF'!$B$5:$H$1106,7,0)</f>
        <v>G4</v>
      </c>
      <c r="F93" s="1"/>
      <c r="G93" s="10">
        <f>+VLOOKUP(A93,'[4]Informe viabilidad 2022'!$A$4:$G$1105,7,0)</f>
        <v>2204.5069188499997</v>
      </c>
      <c r="H93" s="10">
        <f>+VLOOKUP(A93,'[4]Informe viabilidad 2022'!$A$4:$G$1105,6,0)</f>
        <v>3343.3229936900002</v>
      </c>
      <c r="I93" s="10" t="str">
        <f>+IFERROR(VLOOKUP($A93,#REF!,MATCH('Cálculo antigua metodología'!I$4,#REF!,0),0),"")</f>
        <v/>
      </c>
      <c r="J93" s="10" t="str">
        <f>+IFERROR(VLOOKUP($A93,#REF!,MATCH('Cálculo antigua metodología'!J$4,#REF!,0),0),"")</f>
        <v/>
      </c>
      <c r="K93" s="10" t="str">
        <f>+IFERROR(VLOOKUP($A93,#REF!,MATCH('Cálculo antigua metodología'!K$4,#REF!,0),0),"")</f>
        <v/>
      </c>
      <c r="L93" s="10" t="str">
        <f>+IFERROR(VLOOKUP($A93,#REF!,MATCH('Cálculo antigua metodología'!L$4,#REF!,0),0),"")</f>
        <v/>
      </c>
      <c r="M93" s="10" t="str">
        <f>+IFERROR(VLOOKUP($A93,#REF!,MATCH('Cálculo antigua metodología'!M$4,#REF!,0),0),"")</f>
        <v/>
      </c>
      <c r="N93" s="10" t="str">
        <f>+IFERROR(VLOOKUP($A93,#REF!,MATCH('Cálculo antigua metodología'!N$4,#REF!,0),0),"")</f>
        <v/>
      </c>
      <c r="O93" s="10" t="str">
        <f>+IFERROR(VLOOKUP($A93,#REF!,MATCH('Cálculo antigua metodología'!O$4,#REF!,0),0),"")</f>
        <v/>
      </c>
      <c r="P93" s="10" t="str">
        <f>+IFERROR(VLOOKUP($A93,#REF!,MATCH('Cálculo antigua metodología'!P$4,#REF!,0),0),"")</f>
        <v/>
      </c>
      <c r="Q93" s="10" t="str">
        <f>+IFERROR(VLOOKUP($A93,#REF!,MATCH('Cálculo antigua metodología'!Q$4,#REF!,0),0),"")</f>
        <v/>
      </c>
      <c r="R93" s="10" t="str">
        <f>+IFERROR(VLOOKUP($A93,#REF!,MATCH('Cálculo antigua metodología'!R$4,#REF!,0),0),"")</f>
        <v/>
      </c>
      <c r="S93" s="10" t="str">
        <f>+IFERROR(VLOOKUP($A93,#REF!,MATCH('Cálculo antigua metodología'!S$4,#REF!,0),0),"")</f>
        <v/>
      </c>
      <c r="T93" s="10">
        <f>+VLOOKUP(A93,'[5]Cálculo SGP'!$N$3:$P$1136,3,0)</f>
        <v>1106004344</v>
      </c>
      <c r="U93" s="10">
        <f>+VLOOKUP(A93,'[5]Cálculo SGP'!$N$3:$X$1137,11,0)</f>
        <v>2316419819</v>
      </c>
      <c r="V93" s="11">
        <f t="shared" si="12"/>
        <v>65.937599298980743</v>
      </c>
      <c r="W93" s="11">
        <f t="shared" si="19"/>
        <v>100</v>
      </c>
      <c r="X93" s="11">
        <f t="shared" si="13"/>
        <v>80</v>
      </c>
      <c r="Y93" s="11">
        <f t="shared" si="14"/>
        <v>100</v>
      </c>
      <c r="Z93" s="11">
        <f t="shared" si="20"/>
        <v>0</v>
      </c>
      <c r="AA93" s="11">
        <f t="shared" si="15"/>
        <v>100</v>
      </c>
      <c r="AB93" s="11">
        <f t="shared" si="21"/>
        <v>0</v>
      </c>
      <c r="AC93" s="11">
        <f t="shared" si="16"/>
        <v>0</v>
      </c>
      <c r="AD93" s="11">
        <f t="shared" si="17"/>
        <v>0</v>
      </c>
      <c r="AE93" s="11">
        <f t="shared" si="18"/>
        <v>0</v>
      </c>
      <c r="AF93" s="12">
        <f t="shared" si="22"/>
        <v>0</v>
      </c>
      <c r="AG93" s="31">
        <f t="shared" si="23"/>
        <v>16.666666666666668</v>
      </c>
    </row>
    <row r="94" spans="1:33" x14ac:dyDescent="0.35">
      <c r="A94" s="1" t="s">
        <v>215</v>
      </c>
      <c r="B94" s="1" t="s">
        <v>37</v>
      </c>
      <c r="C94" s="1" t="s">
        <v>216</v>
      </c>
      <c r="D94" s="4">
        <f>+VLOOKUP(A94,'[2]Categoría municipios 2023'!$B$2:$D$1103,3,0)</f>
        <v>6</v>
      </c>
      <c r="E94" s="1" t="str">
        <f>+VLOOKUP(A94,'[3]Nuevo IDF'!$B$5:$H$1106,7,0)</f>
        <v>G1</v>
      </c>
      <c r="F94" s="1"/>
      <c r="G94" s="10">
        <f>+VLOOKUP(A94,'[4]Informe viabilidad 2022'!$A$4:$G$1105,7,0)</f>
        <v>5811.141541</v>
      </c>
      <c r="H94" s="10">
        <f>+VLOOKUP(A94,'[4]Informe viabilidad 2022'!$A$4:$G$1105,6,0)</f>
        <v>5736.2015959999999</v>
      </c>
      <c r="I94" s="10" t="str">
        <f>+IFERROR(VLOOKUP($A94,#REF!,MATCH('Cálculo antigua metodología'!I$4,#REF!,0),0),"")</f>
        <v/>
      </c>
      <c r="J94" s="10" t="str">
        <f>+IFERROR(VLOOKUP($A94,#REF!,MATCH('Cálculo antigua metodología'!J$4,#REF!,0),0),"")</f>
        <v/>
      </c>
      <c r="K94" s="10" t="str">
        <f>+IFERROR(VLOOKUP($A94,#REF!,MATCH('Cálculo antigua metodología'!K$4,#REF!,0),0),"")</f>
        <v/>
      </c>
      <c r="L94" s="10" t="str">
        <f>+IFERROR(VLOOKUP($A94,#REF!,MATCH('Cálculo antigua metodología'!L$4,#REF!,0),0),"")</f>
        <v/>
      </c>
      <c r="M94" s="10" t="str">
        <f>+IFERROR(VLOOKUP($A94,#REF!,MATCH('Cálculo antigua metodología'!M$4,#REF!,0),0),"")</f>
        <v/>
      </c>
      <c r="N94" s="10" t="str">
        <f>+IFERROR(VLOOKUP($A94,#REF!,MATCH('Cálculo antigua metodología'!N$4,#REF!,0),0),"")</f>
        <v/>
      </c>
      <c r="O94" s="10" t="str">
        <f>+IFERROR(VLOOKUP($A94,#REF!,MATCH('Cálculo antigua metodología'!O$4,#REF!,0),0),"")</f>
        <v/>
      </c>
      <c r="P94" s="10" t="str">
        <f>+IFERROR(VLOOKUP($A94,#REF!,MATCH('Cálculo antigua metodología'!P$4,#REF!,0),0),"")</f>
        <v/>
      </c>
      <c r="Q94" s="10" t="str">
        <f>+IFERROR(VLOOKUP($A94,#REF!,MATCH('Cálculo antigua metodología'!Q$4,#REF!,0),0),"")</f>
        <v/>
      </c>
      <c r="R94" s="10" t="str">
        <f>+IFERROR(VLOOKUP($A94,#REF!,MATCH('Cálculo antigua metodología'!R$4,#REF!,0),0),"")</f>
        <v/>
      </c>
      <c r="S94" s="10" t="str">
        <f>+IFERROR(VLOOKUP($A94,#REF!,MATCH('Cálculo antigua metodología'!S$4,#REF!,0),0),"")</f>
        <v/>
      </c>
      <c r="T94" s="10">
        <f>+VLOOKUP(A94,'[5]Cálculo SGP'!$N$3:$P$1136,3,0)</f>
        <v>1005190119</v>
      </c>
      <c r="U94" s="10">
        <f>+VLOOKUP(A94,'[5]Cálculo SGP'!$N$3:$X$1137,11,0)</f>
        <v>1846331216</v>
      </c>
      <c r="V94" s="11">
        <f t="shared" si="12"/>
        <v>101.30643848103695</v>
      </c>
      <c r="W94" s="11">
        <f t="shared" si="19"/>
        <v>0</v>
      </c>
      <c r="X94" s="11">
        <f t="shared" si="13"/>
        <v>80</v>
      </c>
      <c r="Y94" s="11">
        <f t="shared" si="14"/>
        <v>100</v>
      </c>
      <c r="Z94" s="11">
        <f t="shared" si="20"/>
        <v>0</v>
      </c>
      <c r="AA94" s="11">
        <f t="shared" si="15"/>
        <v>100</v>
      </c>
      <c r="AB94" s="11">
        <f t="shared" si="21"/>
        <v>0</v>
      </c>
      <c r="AC94" s="11">
        <f t="shared" si="16"/>
        <v>0</v>
      </c>
      <c r="AD94" s="11">
        <f t="shared" si="17"/>
        <v>0</v>
      </c>
      <c r="AE94" s="11">
        <f t="shared" si="18"/>
        <v>0</v>
      </c>
      <c r="AF94" s="12">
        <f t="shared" si="22"/>
        <v>0</v>
      </c>
      <c r="AG94" s="31">
        <f t="shared" si="23"/>
        <v>0</v>
      </c>
    </row>
    <row r="95" spans="1:33" x14ac:dyDescent="0.35">
      <c r="A95" s="1" t="s">
        <v>217</v>
      </c>
      <c r="B95" s="1" t="s">
        <v>37</v>
      </c>
      <c r="C95" s="1" t="s">
        <v>218</v>
      </c>
      <c r="D95" s="4">
        <f>+VLOOKUP(A95,'[2]Categoría municipios 2023'!$B$2:$D$1103,3,0)</f>
        <v>6</v>
      </c>
      <c r="E95" s="1" t="str">
        <f>+VLOOKUP(A95,'[3]Nuevo IDF'!$B$5:$H$1106,7,0)</f>
        <v>G3</v>
      </c>
      <c r="F95" s="1"/>
      <c r="G95" s="10">
        <f>+VLOOKUP(A95,'[4]Informe viabilidad 2022'!$A$4:$G$1105,7,0)</f>
        <v>1227.9727817799999</v>
      </c>
      <c r="H95" s="10">
        <f>+VLOOKUP(A95,'[4]Informe viabilidad 2022'!$A$4:$G$1105,6,0)</f>
        <v>1879.9662435499999</v>
      </c>
      <c r="I95" s="10" t="str">
        <f>+IFERROR(VLOOKUP($A95,#REF!,MATCH('Cálculo antigua metodología'!I$4,#REF!,0),0),"")</f>
        <v/>
      </c>
      <c r="J95" s="10" t="str">
        <f>+IFERROR(VLOOKUP($A95,#REF!,MATCH('Cálculo antigua metodología'!J$4,#REF!,0),0),"")</f>
        <v/>
      </c>
      <c r="K95" s="10" t="str">
        <f>+IFERROR(VLOOKUP($A95,#REF!,MATCH('Cálculo antigua metodología'!K$4,#REF!,0),0),"")</f>
        <v/>
      </c>
      <c r="L95" s="10" t="str">
        <f>+IFERROR(VLOOKUP($A95,#REF!,MATCH('Cálculo antigua metodología'!L$4,#REF!,0),0),"")</f>
        <v/>
      </c>
      <c r="M95" s="10" t="str">
        <f>+IFERROR(VLOOKUP($A95,#REF!,MATCH('Cálculo antigua metodología'!M$4,#REF!,0),0),"")</f>
        <v/>
      </c>
      <c r="N95" s="10" t="str">
        <f>+IFERROR(VLOOKUP($A95,#REF!,MATCH('Cálculo antigua metodología'!N$4,#REF!,0),0),"")</f>
        <v/>
      </c>
      <c r="O95" s="10" t="str">
        <f>+IFERROR(VLOOKUP($A95,#REF!,MATCH('Cálculo antigua metodología'!O$4,#REF!,0),0),"")</f>
        <v/>
      </c>
      <c r="P95" s="10" t="str">
        <f>+IFERROR(VLOOKUP($A95,#REF!,MATCH('Cálculo antigua metodología'!P$4,#REF!,0),0),"")</f>
        <v/>
      </c>
      <c r="Q95" s="10" t="str">
        <f>+IFERROR(VLOOKUP($A95,#REF!,MATCH('Cálculo antigua metodología'!Q$4,#REF!,0),0),"")</f>
        <v/>
      </c>
      <c r="R95" s="10" t="str">
        <f>+IFERROR(VLOOKUP($A95,#REF!,MATCH('Cálculo antigua metodología'!R$4,#REF!,0),0),"")</f>
        <v/>
      </c>
      <c r="S95" s="10" t="str">
        <f>+IFERROR(VLOOKUP($A95,#REF!,MATCH('Cálculo antigua metodología'!S$4,#REF!,0),0),"")</f>
        <v/>
      </c>
      <c r="T95" s="10">
        <f>+VLOOKUP(A95,'[5]Cálculo SGP'!$N$3:$P$1136,3,0)</f>
        <v>849770730</v>
      </c>
      <c r="U95" s="10">
        <f>+VLOOKUP(A95,'[5]Cálculo SGP'!$N$3:$X$1137,11,0)</f>
        <v>1586237548</v>
      </c>
      <c r="V95" s="11">
        <f t="shared" si="12"/>
        <v>65.318873995374503</v>
      </c>
      <c r="W95" s="11">
        <f t="shared" si="19"/>
        <v>100</v>
      </c>
      <c r="X95" s="11">
        <f t="shared" si="13"/>
        <v>80</v>
      </c>
      <c r="Y95" s="11">
        <f t="shared" si="14"/>
        <v>100</v>
      </c>
      <c r="Z95" s="11">
        <f t="shared" si="20"/>
        <v>0</v>
      </c>
      <c r="AA95" s="11">
        <f t="shared" si="15"/>
        <v>100</v>
      </c>
      <c r="AB95" s="11">
        <f t="shared" si="21"/>
        <v>0</v>
      </c>
      <c r="AC95" s="11">
        <f t="shared" si="16"/>
        <v>0</v>
      </c>
      <c r="AD95" s="11">
        <f t="shared" si="17"/>
        <v>0</v>
      </c>
      <c r="AE95" s="11">
        <f t="shared" si="18"/>
        <v>0</v>
      </c>
      <c r="AF95" s="12">
        <f t="shared" si="22"/>
        <v>0</v>
      </c>
      <c r="AG95" s="31">
        <f t="shared" si="23"/>
        <v>16.666666666666668</v>
      </c>
    </row>
    <row r="96" spans="1:33" x14ac:dyDescent="0.35">
      <c r="A96" s="1" t="s">
        <v>219</v>
      </c>
      <c r="B96" s="1" t="s">
        <v>37</v>
      </c>
      <c r="C96" s="1" t="s">
        <v>220</v>
      </c>
      <c r="D96" s="4">
        <f>+VLOOKUP(A96,'[2]Categoría municipios 2023'!$B$2:$D$1103,3,0)</f>
        <v>6</v>
      </c>
      <c r="E96" s="1" t="str">
        <f>+VLOOKUP(A96,'[3]Nuevo IDF'!$B$5:$H$1106,7,0)</f>
        <v>G1</v>
      </c>
      <c r="F96" s="1"/>
      <c r="G96" s="10">
        <f>+VLOOKUP(A96,'[4]Informe viabilidad 2022'!$A$4:$G$1105,7,0)</f>
        <v>6112.9527645400003</v>
      </c>
      <c r="H96" s="10">
        <f>+VLOOKUP(A96,'[4]Informe viabilidad 2022'!$A$4:$G$1105,6,0)</f>
        <v>11214.22654326</v>
      </c>
      <c r="I96" s="10" t="str">
        <f>+IFERROR(VLOOKUP($A96,#REF!,MATCH('Cálculo antigua metodología'!I$4,#REF!,0),0),"")</f>
        <v/>
      </c>
      <c r="J96" s="10" t="str">
        <f>+IFERROR(VLOOKUP($A96,#REF!,MATCH('Cálculo antigua metodología'!J$4,#REF!,0),0),"")</f>
        <v/>
      </c>
      <c r="K96" s="10" t="str">
        <f>+IFERROR(VLOOKUP($A96,#REF!,MATCH('Cálculo antigua metodología'!K$4,#REF!,0),0),"")</f>
        <v/>
      </c>
      <c r="L96" s="10" t="str">
        <f>+IFERROR(VLOOKUP($A96,#REF!,MATCH('Cálculo antigua metodología'!L$4,#REF!,0),0),"")</f>
        <v/>
      </c>
      <c r="M96" s="10" t="str">
        <f>+IFERROR(VLOOKUP($A96,#REF!,MATCH('Cálculo antigua metodología'!M$4,#REF!,0),0),"")</f>
        <v/>
      </c>
      <c r="N96" s="10" t="str">
        <f>+IFERROR(VLOOKUP($A96,#REF!,MATCH('Cálculo antigua metodología'!N$4,#REF!,0),0),"")</f>
        <v/>
      </c>
      <c r="O96" s="10" t="str">
        <f>+IFERROR(VLOOKUP($A96,#REF!,MATCH('Cálculo antigua metodología'!O$4,#REF!,0),0),"")</f>
        <v/>
      </c>
      <c r="P96" s="10" t="str">
        <f>+IFERROR(VLOOKUP($A96,#REF!,MATCH('Cálculo antigua metodología'!P$4,#REF!,0),0),"")</f>
        <v/>
      </c>
      <c r="Q96" s="10" t="str">
        <f>+IFERROR(VLOOKUP($A96,#REF!,MATCH('Cálculo antigua metodología'!Q$4,#REF!,0),0),"")</f>
        <v/>
      </c>
      <c r="R96" s="10" t="str">
        <f>+IFERROR(VLOOKUP($A96,#REF!,MATCH('Cálculo antigua metodología'!R$4,#REF!,0),0),"")</f>
        <v/>
      </c>
      <c r="S96" s="10" t="str">
        <f>+IFERROR(VLOOKUP($A96,#REF!,MATCH('Cálculo antigua metodología'!S$4,#REF!,0),0),"")</f>
        <v/>
      </c>
      <c r="T96" s="10">
        <f>+VLOOKUP(A96,'[5]Cálculo SGP'!$N$3:$P$1136,3,0)</f>
        <v>974284622</v>
      </c>
      <c r="U96" s="10">
        <f>+VLOOKUP(A96,'[5]Cálculo SGP'!$N$3:$X$1137,11,0)</f>
        <v>2032670430</v>
      </c>
      <c r="V96" s="11">
        <f t="shared" si="12"/>
        <v>54.510694437629503</v>
      </c>
      <c r="W96" s="11">
        <f t="shared" si="19"/>
        <v>100</v>
      </c>
      <c r="X96" s="11">
        <f t="shared" si="13"/>
        <v>80</v>
      </c>
      <c r="Y96" s="11">
        <f t="shared" si="14"/>
        <v>100</v>
      </c>
      <c r="Z96" s="11">
        <f t="shared" si="20"/>
        <v>0</v>
      </c>
      <c r="AA96" s="11">
        <f t="shared" si="15"/>
        <v>100</v>
      </c>
      <c r="AB96" s="11">
        <f t="shared" si="21"/>
        <v>0</v>
      </c>
      <c r="AC96" s="11">
        <f t="shared" si="16"/>
        <v>0</v>
      </c>
      <c r="AD96" s="11">
        <f t="shared" si="17"/>
        <v>0</v>
      </c>
      <c r="AE96" s="11">
        <f t="shared" si="18"/>
        <v>0</v>
      </c>
      <c r="AF96" s="12">
        <f t="shared" si="22"/>
        <v>0</v>
      </c>
      <c r="AG96" s="31">
        <f t="shared" si="23"/>
        <v>16.666666666666668</v>
      </c>
    </row>
    <row r="97" spans="1:33" x14ac:dyDescent="0.35">
      <c r="A97" s="1" t="s">
        <v>221</v>
      </c>
      <c r="B97" s="1" t="s">
        <v>37</v>
      </c>
      <c r="C97" s="1" t="s">
        <v>222</v>
      </c>
      <c r="D97" s="4">
        <f>+VLOOKUP(A97,'[2]Categoría municipios 2023'!$B$2:$D$1103,3,0)</f>
        <v>6</v>
      </c>
      <c r="E97" s="1" t="str">
        <f>+VLOOKUP(A97,'[3]Nuevo IDF'!$B$5:$H$1106,7,0)</f>
        <v>G2</v>
      </c>
      <c r="F97" s="1"/>
      <c r="G97" s="10">
        <f>+VLOOKUP(A97,'[4]Informe viabilidad 2022'!$A$4:$G$1105,7,0)</f>
        <v>1240.5954877300001</v>
      </c>
      <c r="H97" s="10">
        <f>+VLOOKUP(A97,'[4]Informe viabilidad 2022'!$A$4:$G$1105,6,0)</f>
        <v>1566.8103643900001</v>
      </c>
      <c r="I97" s="10" t="str">
        <f>+IFERROR(VLOOKUP($A97,#REF!,MATCH('Cálculo antigua metodología'!I$4,#REF!,0),0),"")</f>
        <v/>
      </c>
      <c r="J97" s="10" t="str">
        <f>+IFERROR(VLOOKUP($A97,#REF!,MATCH('Cálculo antigua metodología'!J$4,#REF!,0),0),"")</f>
        <v/>
      </c>
      <c r="K97" s="10" t="str">
        <f>+IFERROR(VLOOKUP($A97,#REF!,MATCH('Cálculo antigua metodología'!K$4,#REF!,0),0),"")</f>
        <v/>
      </c>
      <c r="L97" s="10" t="str">
        <f>+IFERROR(VLOOKUP($A97,#REF!,MATCH('Cálculo antigua metodología'!L$4,#REF!,0),0),"")</f>
        <v/>
      </c>
      <c r="M97" s="10" t="str">
        <f>+IFERROR(VLOOKUP($A97,#REF!,MATCH('Cálculo antigua metodología'!M$4,#REF!,0),0),"")</f>
        <v/>
      </c>
      <c r="N97" s="10" t="str">
        <f>+IFERROR(VLOOKUP($A97,#REF!,MATCH('Cálculo antigua metodología'!N$4,#REF!,0),0),"")</f>
        <v/>
      </c>
      <c r="O97" s="10" t="str">
        <f>+IFERROR(VLOOKUP($A97,#REF!,MATCH('Cálculo antigua metodología'!O$4,#REF!,0),0),"")</f>
        <v/>
      </c>
      <c r="P97" s="10" t="str">
        <f>+IFERROR(VLOOKUP($A97,#REF!,MATCH('Cálculo antigua metodología'!P$4,#REF!,0),0),"")</f>
        <v/>
      </c>
      <c r="Q97" s="10" t="str">
        <f>+IFERROR(VLOOKUP($A97,#REF!,MATCH('Cálculo antigua metodología'!Q$4,#REF!,0),0),"")</f>
        <v/>
      </c>
      <c r="R97" s="10" t="str">
        <f>+IFERROR(VLOOKUP($A97,#REF!,MATCH('Cálculo antigua metodología'!R$4,#REF!,0),0),"")</f>
        <v/>
      </c>
      <c r="S97" s="10" t="str">
        <f>+IFERROR(VLOOKUP($A97,#REF!,MATCH('Cálculo antigua metodología'!S$4,#REF!,0),0),"")</f>
        <v/>
      </c>
      <c r="T97" s="10">
        <f>+VLOOKUP(A97,'[5]Cálculo SGP'!$N$3:$P$1136,3,0)</f>
        <v>550838873</v>
      </c>
      <c r="U97" s="10">
        <f>+VLOOKUP(A97,'[5]Cálculo SGP'!$N$3:$X$1137,11,0)</f>
        <v>806957094</v>
      </c>
      <c r="V97" s="11">
        <f t="shared" si="12"/>
        <v>79.179683510262961</v>
      </c>
      <c r="W97" s="11">
        <f t="shared" si="19"/>
        <v>100</v>
      </c>
      <c r="X97" s="11">
        <f t="shared" si="13"/>
        <v>80</v>
      </c>
      <c r="Y97" s="11">
        <f t="shared" si="14"/>
        <v>100</v>
      </c>
      <c r="Z97" s="11">
        <f t="shared" si="20"/>
        <v>0</v>
      </c>
      <c r="AA97" s="11">
        <f t="shared" si="15"/>
        <v>100</v>
      </c>
      <c r="AB97" s="11">
        <f t="shared" si="21"/>
        <v>0</v>
      </c>
      <c r="AC97" s="11">
        <f t="shared" si="16"/>
        <v>0</v>
      </c>
      <c r="AD97" s="11">
        <f t="shared" si="17"/>
        <v>0</v>
      </c>
      <c r="AE97" s="11">
        <f t="shared" si="18"/>
        <v>0</v>
      </c>
      <c r="AF97" s="12">
        <f t="shared" si="22"/>
        <v>0</v>
      </c>
      <c r="AG97" s="31">
        <f t="shared" si="23"/>
        <v>16.666666666666668</v>
      </c>
    </row>
    <row r="98" spans="1:33" x14ac:dyDescent="0.35">
      <c r="A98" s="1" t="s">
        <v>223</v>
      </c>
      <c r="B98" s="1" t="s">
        <v>37</v>
      </c>
      <c r="C98" s="1" t="s">
        <v>224</v>
      </c>
      <c r="D98" s="4">
        <f>+VLOOKUP(A98,'[2]Categoría municipios 2023'!$B$2:$D$1103,3,0)</f>
        <v>6</v>
      </c>
      <c r="E98" s="1" t="str">
        <f>+VLOOKUP(A98,'[3]Nuevo IDF'!$B$5:$H$1106,7,0)</f>
        <v>G4</v>
      </c>
      <c r="F98" s="1"/>
      <c r="G98" s="10">
        <f>+VLOOKUP(A98,'[4]Informe viabilidad 2022'!$A$4:$G$1105,7,0)</f>
        <v>3705.79967511</v>
      </c>
      <c r="H98" s="10">
        <f>+VLOOKUP(A98,'[4]Informe viabilidad 2022'!$A$4:$G$1105,6,0)</f>
        <v>5628.9115355000004</v>
      </c>
      <c r="I98" s="10" t="str">
        <f>+IFERROR(VLOOKUP($A98,#REF!,MATCH('Cálculo antigua metodología'!I$4,#REF!,0),0),"")</f>
        <v/>
      </c>
      <c r="J98" s="10" t="str">
        <f>+IFERROR(VLOOKUP($A98,#REF!,MATCH('Cálculo antigua metodología'!J$4,#REF!,0),0),"")</f>
        <v/>
      </c>
      <c r="K98" s="10" t="str">
        <f>+IFERROR(VLOOKUP($A98,#REF!,MATCH('Cálculo antigua metodología'!K$4,#REF!,0),0),"")</f>
        <v/>
      </c>
      <c r="L98" s="10" t="str">
        <f>+IFERROR(VLOOKUP($A98,#REF!,MATCH('Cálculo antigua metodología'!L$4,#REF!,0),0),"")</f>
        <v/>
      </c>
      <c r="M98" s="10" t="str">
        <f>+IFERROR(VLOOKUP($A98,#REF!,MATCH('Cálculo antigua metodología'!M$4,#REF!,0),0),"")</f>
        <v/>
      </c>
      <c r="N98" s="10" t="str">
        <f>+IFERROR(VLOOKUP($A98,#REF!,MATCH('Cálculo antigua metodología'!N$4,#REF!,0),0),"")</f>
        <v/>
      </c>
      <c r="O98" s="10" t="str">
        <f>+IFERROR(VLOOKUP($A98,#REF!,MATCH('Cálculo antigua metodología'!O$4,#REF!,0),0),"")</f>
        <v/>
      </c>
      <c r="P98" s="10" t="str">
        <f>+IFERROR(VLOOKUP($A98,#REF!,MATCH('Cálculo antigua metodología'!P$4,#REF!,0),0),"")</f>
        <v/>
      </c>
      <c r="Q98" s="10" t="str">
        <f>+IFERROR(VLOOKUP($A98,#REF!,MATCH('Cálculo antigua metodología'!Q$4,#REF!,0),0),"")</f>
        <v/>
      </c>
      <c r="R98" s="10" t="str">
        <f>+IFERROR(VLOOKUP($A98,#REF!,MATCH('Cálculo antigua metodología'!R$4,#REF!,0),0),"")</f>
        <v/>
      </c>
      <c r="S98" s="10" t="str">
        <f>+IFERROR(VLOOKUP($A98,#REF!,MATCH('Cálculo antigua metodología'!S$4,#REF!,0),0),"")</f>
        <v/>
      </c>
      <c r="T98" s="10">
        <f>+VLOOKUP(A98,'[5]Cálculo SGP'!$N$3:$P$1136,3,0)</f>
        <v>2396202705</v>
      </c>
      <c r="U98" s="10">
        <f>+VLOOKUP(A98,'[5]Cálculo SGP'!$N$3:$X$1137,11,0)</f>
        <v>4945763240</v>
      </c>
      <c r="V98" s="11">
        <f t="shared" si="12"/>
        <v>65.835102430346225</v>
      </c>
      <c r="W98" s="11">
        <f t="shared" si="19"/>
        <v>100</v>
      </c>
      <c r="X98" s="11">
        <f t="shared" si="13"/>
        <v>80</v>
      </c>
      <c r="Y98" s="11">
        <f t="shared" si="14"/>
        <v>100</v>
      </c>
      <c r="Z98" s="11">
        <f t="shared" si="20"/>
        <v>0</v>
      </c>
      <c r="AA98" s="11">
        <f t="shared" si="15"/>
        <v>100</v>
      </c>
      <c r="AB98" s="11">
        <f t="shared" si="21"/>
        <v>0</v>
      </c>
      <c r="AC98" s="11">
        <f t="shared" si="16"/>
        <v>0</v>
      </c>
      <c r="AD98" s="11">
        <f t="shared" si="17"/>
        <v>0</v>
      </c>
      <c r="AE98" s="11">
        <f t="shared" si="18"/>
        <v>0</v>
      </c>
      <c r="AF98" s="12">
        <f t="shared" si="22"/>
        <v>0</v>
      </c>
      <c r="AG98" s="31">
        <f t="shared" si="23"/>
        <v>16.666666666666668</v>
      </c>
    </row>
    <row r="99" spans="1:33" x14ac:dyDescent="0.35">
      <c r="A99" s="1" t="s">
        <v>225</v>
      </c>
      <c r="B99" s="1" t="s">
        <v>37</v>
      </c>
      <c r="C99" s="1" t="s">
        <v>226</v>
      </c>
      <c r="D99" s="4">
        <f>+VLOOKUP(A99,'[2]Categoría municipios 2023'!$B$2:$D$1103,3,0)</f>
        <v>6</v>
      </c>
      <c r="E99" s="1" t="str">
        <f>+VLOOKUP(A99,'[3]Nuevo IDF'!$B$5:$H$1106,7,0)</f>
        <v>G3</v>
      </c>
      <c r="F99" s="1"/>
      <c r="G99" s="10">
        <f>+VLOOKUP(A99,'[4]Informe viabilidad 2022'!$A$4:$G$1105,7,0)</f>
        <v>2853.3907369799999</v>
      </c>
      <c r="H99" s="10">
        <f>+VLOOKUP(A99,'[4]Informe viabilidad 2022'!$A$4:$G$1105,6,0)</f>
        <v>4113.5273290799996</v>
      </c>
      <c r="I99" s="10" t="str">
        <f>+IFERROR(VLOOKUP($A99,#REF!,MATCH('Cálculo antigua metodología'!I$4,#REF!,0),0),"")</f>
        <v/>
      </c>
      <c r="J99" s="10" t="str">
        <f>+IFERROR(VLOOKUP($A99,#REF!,MATCH('Cálculo antigua metodología'!J$4,#REF!,0),0),"")</f>
        <v/>
      </c>
      <c r="K99" s="10" t="str">
        <f>+IFERROR(VLOOKUP($A99,#REF!,MATCH('Cálculo antigua metodología'!K$4,#REF!,0),0),"")</f>
        <v/>
      </c>
      <c r="L99" s="10" t="str">
        <f>+IFERROR(VLOOKUP($A99,#REF!,MATCH('Cálculo antigua metodología'!L$4,#REF!,0),0),"")</f>
        <v/>
      </c>
      <c r="M99" s="10" t="str">
        <f>+IFERROR(VLOOKUP($A99,#REF!,MATCH('Cálculo antigua metodología'!M$4,#REF!,0),0),"")</f>
        <v/>
      </c>
      <c r="N99" s="10" t="str">
        <f>+IFERROR(VLOOKUP($A99,#REF!,MATCH('Cálculo antigua metodología'!N$4,#REF!,0),0),"")</f>
        <v/>
      </c>
      <c r="O99" s="10" t="str">
        <f>+IFERROR(VLOOKUP($A99,#REF!,MATCH('Cálculo antigua metodología'!O$4,#REF!,0),0),"")</f>
        <v/>
      </c>
      <c r="P99" s="10" t="str">
        <f>+IFERROR(VLOOKUP($A99,#REF!,MATCH('Cálculo antigua metodología'!P$4,#REF!,0),0),"")</f>
        <v/>
      </c>
      <c r="Q99" s="10" t="str">
        <f>+IFERROR(VLOOKUP($A99,#REF!,MATCH('Cálculo antigua metodología'!Q$4,#REF!,0),0),"")</f>
        <v/>
      </c>
      <c r="R99" s="10" t="str">
        <f>+IFERROR(VLOOKUP($A99,#REF!,MATCH('Cálculo antigua metodología'!R$4,#REF!,0),0),"")</f>
        <v/>
      </c>
      <c r="S99" s="10" t="str">
        <f>+IFERROR(VLOOKUP($A99,#REF!,MATCH('Cálculo antigua metodología'!S$4,#REF!,0),0),"")</f>
        <v/>
      </c>
      <c r="T99" s="10">
        <f>+VLOOKUP(A99,'[5]Cálculo SGP'!$N$3:$P$1136,3,0)</f>
        <v>982281565</v>
      </c>
      <c r="U99" s="10">
        <f>+VLOOKUP(A99,'[5]Cálculo SGP'!$N$3:$X$1137,11,0)</f>
        <v>1719043354</v>
      </c>
      <c r="V99" s="11">
        <f t="shared" si="12"/>
        <v>69.366033302085</v>
      </c>
      <c r="W99" s="11">
        <f t="shared" si="19"/>
        <v>100</v>
      </c>
      <c r="X99" s="11">
        <f t="shared" si="13"/>
        <v>80</v>
      </c>
      <c r="Y99" s="11">
        <f t="shared" si="14"/>
        <v>100</v>
      </c>
      <c r="Z99" s="11">
        <f t="shared" si="20"/>
        <v>0</v>
      </c>
      <c r="AA99" s="11">
        <f t="shared" si="15"/>
        <v>100</v>
      </c>
      <c r="AB99" s="11">
        <f t="shared" si="21"/>
        <v>0</v>
      </c>
      <c r="AC99" s="11">
        <f t="shared" si="16"/>
        <v>0</v>
      </c>
      <c r="AD99" s="11">
        <f t="shared" si="17"/>
        <v>0</v>
      </c>
      <c r="AE99" s="11">
        <f t="shared" si="18"/>
        <v>0</v>
      </c>
      <c r="AF99" s="12">
        <f t="shared" si="22"/>
        <v>0</v>
      </c>
      <c r="AG99" s="31">
        <f t="shared" si="23"/>
        <v>16.666666666666668</v>
      </c>
    </row>
    <row r="100" spans="1:33" x14ac:dyDescent="0.35">
      <c r="A100" s="1" t="s">
        <v>227</v>
      </c>
      <c r="B100" s="1" t="s">
        <v>37</v>
      </c>
      <c r="C100" s="1" t="s">
        <v>228</v>
      </c>
      <c r="D100" s="4">
        <f>+VLOOKUP(A100,'[2]Categoría municipios 2023'!$B$2:$D$1103,3,0)</f>
        <v>6</v>
      </c>
      <c r="E100" s="1" t="str">
        <f>+VLOOKUP(A100,'[3]Nuevo IDF'!$B$5:$H$1106,7,0)</f>
        <v>G1</v>
      </c>
      <c r="F100" s="1"/>
      <c r="G100" s="10">
        <f>+VLOOKUP(A100,'[4]Informe viabilidad 2022'!$A$4:$G$1105,7,0)</f>
        <v>8258.263144479999</v>
      </c>
      <c r="H100" s="10">
        <f>+VLOOKUP(A100,'[4]Informe viabilidad 2022'!$A$4:$G$1105,6,0)</f>
        <v>15264.66323511</v>
      </c>
      <c r="I100" s="10" t="str">
        <f>+IFERROR(VLOOKUP($A100,#REF!,MATCH('Cálculo antigua metodología'!I$4,#REF!,0),0),"")</f>
        <v/>
      </c>
      <c r="J100" s="10" t="str">
        <f>+IFERROR(VLOOKUP($A100,#REF!,MATCH('Cálculo antigua metodología'!J$4,#REF!,0),0),"")</f>
        <v/>
      </c>
      <c r="K100" s="10" t="str">
        <f>+IFERROR(VLOOKUP($A100,#REF!,MATCH('Cálculo antigua metodología'!K$4,#REF!,0),0),"")</f>
        <v/>
      </c>
      <c r="L100" s="10" t="str">
        <f>+IFERROR(VLOOKUP($A100,#REF!,MATCH('Cálculo antigua metodología'!L$4,#REF!,0),0),"")</f>
        <v/>
      </c>
      <c r="M100" s="10" t="str">
        <f>+IFERROR(VLOOKUP($A100,#REF!,MATCH('Cálculo antigua metodología'!M$4,#REF!,0),0),"")</f>
        <v/>
      </c>
      <c r="N100" s="10" t="str">
        <f>+IFERROR(VLOOKUP($A100,#REF!,MATCH('Cálculo antigua metodología'!N$4,#REF!,0),0),"")</f>
        <v/>
      </c>
      <c r="O100" s="10" t="str">
        <f>+IFERROR(VLOOKUP($A100,#REF!,MATCH('Cálculo antigua metodología'!O$4,#REF!,0),0),"")</f>
        <v/>
      </c>
      <c r="P100" s="10" t="str">
        <f>+IFERROR(VLOOKUP($A100,#REF!,MATCH('Cálculo antigua metodología'!P$4,#REF!,0),0),"")</f>
        <v/>
      </c>
      <c r="Q100" s="10" t="str">
        <f>+IFERROR(VLOOKUP($A100,#REF!,MATCH('Cálculo antigua metodología'!Q$4,#REF!,0),0),"")</f>
        <v/>
      </c>
      <c r="R100" s="10" t="str">
        <f>+IFERROR(VLOOKUP($A100,#REF!,MATCH('Cálculo antigua metodología'!R$4,#REF!,0),0),"")</f>
        <v/>
      </c>
      <c r="S100" s="10" t="str">
        <f>+IFERROR(VLOOKUP($A100,#REF!,MATCH('Cálculo antigua metodología'!S$4,#REF!,0),0),"")</f>
        <v/>
      </c>
      <c r="T100" s="10">
        <f>+VLOOKUP(A100,'[5]Cálculo SGP'!$N$3:$P$1136,3,0)</f>
        <v>1117219643</v>
      </c>
      <c r="U100" s="10">
        <f>+VLOOKUP(A100,'[5]Cálculo SGP'!$N$3:$X$1137,11,0)</f>
        <v>1978637247</v>
      </c>
      <c r="V100" s="11">
        <f t="shared" si="12"/>
        <v>54.100526276172964</v>
      </c>
      <c r="W100" s="11">
        <f t="shared" si="19"/>
        <v>100</v>
      </c>
      <c r="X100" s="11">
        <f t="shared" si="13"/>
        <v>80</v>
      </c>
      <c r="Y100" s="11">
        <f t="shared" si="14"/>
        <v>100</v>
      </c>
      <c r="Z100" s="11">
        <f t="shared" si="20"/>
        <v>0</v>
      </c>
      <c r="AA100" s="11">
        <f t="shared" si="15"/>
        <v>100</v>
      </c>
      <c r="AB100" s="11">
        <f t="shared" si="21"/>
        <v>0</v>
      </c>
      <c r="AC100" s="11">
        <f t="shared" si="16"/>
        <v>0</v>
      </c>
      <c r="AD100" s="11">
        <f t="shared" si="17"/>
        <v>0</v>
      </c>
      <c r="AE100" s="11">
        <f t="shared" si="18"/>
        <v>0</v>
      </c>
      <c r="AF100" s="12">
        <f t="shared" si="22"/>
        <v>0</v>
      </c>
      <c r="AG100" s="31">
        <f t="shared" si="23"/>
        <v>16.666666666666668</v>
      </c>
    </row>
    <row r="101" spans="1:33" x14ac:dyDescent="0.35">
      <c r="A101" s="1" t="s">
        <v>229</v>
      </c>
      <c r="B101" s="1" t="s">
        <v>37</v>
      </c>
      <c r="C101" s="1" t="s">
        <v>230</v>
      </c>
      <c r="D101" s="4">
        <f>+VLOOKUP(A101,'[2]Categoría municipios 2023'!$B$2:$D$1103,3,0)</f>
        <v>6</v>
      </c>
      <c r="E101" s="1" t="str">
        <f>+VLOOKUP(A101,'[3]Nuevo IDF'!$B$5:$H$1106,7,0)</f>
        <v>G4</v>
      </c>
      <c r="F101" s="1"/>
      <c r="G101" s="10">
        <f>+VLOOKUP(A101,'[4]Informe viabilidad 2022'!$A$4:$G$1105,7,0)</f>
        <v>3210.0630860900001</v>
      </c>
      <c r="H101" s="10">
        <f>+VLOOKUP(A101,'[4]Informe viabilidad 2022'!$A$4:$G$1105,6,0)</f>
        <v>5086.9280343400005</v>
      </c>
      <c r="I101" s="10" t="str">
        <f>+IFERROR(VLOOKUP($A101,#REF!,MATCH('Cálculo antigua metodología'!I$4,#REF!,0),0),"")</f>
        <v/>
      </c>
      <c r="J101" s="10" t="str">
        <f>+IFERROR(VLOOKUP($A101,#REF!,MATCH('Cálculo antigua metodología'!J$4,#REF!,0),0),"")</f>
        <v/>
      </c>
      <c r="K101" s="10" t="str">
        <f>+IFERROR(VLOOKUP($A101,#REF!,MATCH('Cálculo antigua metodología'!K$4,#REF!,0),0),"")</f>
        <v/>
      </c>
      <c r="L101" s="10" t="str">
        <f>+IFERROR(VLOOKUP($A101,#REF!,MATCH('Cálculo antigua metodología'!L$4,#REF!,0),0),"")</f>
        <v/>
      </c>
      <c r="M101" s="10" t="str">
        <f>+IFERROR(VLOOKUP($A101,#REF!,MATCH('Cálculo antigua metodología'!M$4,#REF!,0),0),"")</f>
        <v/>
      </c>
      <c r="N101" s="10" t="str">
        <f>+IFERROR(VLOOKUP($A101,#REF!,MATCH('Cálculo antigua metodología'!N$4,#REF!,0),0),"")</f>
        <v/>
      </c>
      <c r="O101" s="10" t="str">
        <f>+IFERROR(VLOOKUP($A101,#REF!,MATCH('Cálculo antigua metodología'!O$4,#REF!,0),0),"")</f>
        <v/>
      </c>
      <c r="P101" s="10" t="str">
        <f>+IFERROR(VLOOKUP($A101,#REF!,MATCH('Cálculo antigua metodología'!P$4,#REF!,0),0),"")</f>
        <v/>
      </c>
      <c r="Q101" s="10" t="str">
        <f>+IFERROR(VLOOKUP($A101,#REF!,MATCH('Cálculo antigua metodología'!Q$4,#REF!,0),0),"")</f>
        <v/>
      </c>
      <c r="R101" s="10" t="str">
        <f>+IFERROR(VLOOKUP($A101,#REF!,MATCH('Cálculo antigua metodología'!R$4,#REF!,0),0),"")</f>
        <v/>
      </c>
      <c r="S101" s="10" t="str">
        <f>+IFERROR(VLOOKUP($A101,#REF!,MATCH('Cálculo antigua metodología'!S$4,#REF!,0),0),"")</f>
        <v/>
      </c>
      <c r="T101" s="10">
        <f>+VLOOKUP(A101,'[5]Cálculo SGP'!$N$3:$P$1136,3,0)</f>
        <v>2932596314</v>
      </c>
      <c r="U101" s="10">
        <f>+VLOOKUP(A101,'[5]Cálculo SGP'!$N$3:$X$1137,11,0)</f>
        <v>2820422235</v>
      </c>
      <c r="V101" s="11">
        <f t="shared" si="12"/>
        <v>63.104157645243497</v>
      </c>
      <c r="W101" s="11">
        <f t="shared" si="19"/>
        <v>100</v>
      </c>
      <c r="X101" s="11">
        <f t="shared" si="13"/>
        <v>80</v>
      </c>
      <c r="Y101" s="11">
        <f t="shared" si="14"/>
        <v>100</v>
      </c>
      <c r="Z101" s="11">
        <f t="shared" si="20"/>
        <v>0</v>
      </c>
      <c r="AA101" s="11">
        <f t="shared" si="15"/>
        <v>100</v>
      </c>
      <c r="AB101" s="11">
        <f t="shared" si="21"/>
        <v>0</v>
      </c>
      <c r="AC101" s="11">
        <f t="shared" si="16"/>
        <v>0</v>
      </c>
      <c r="AD101" s="11">
        <f t="shared" si="17"/>
        <v>0</v>
      </c>
      <c r="AE101" s="11">
        <f t="shared" si="18"/>
        <v>0</v>
      </c>
      <c r="AF101" s="12">
        <f t="shared" si="22"/>
        <v>0</v>
      </c>
      <c r="AG101" s="31">
        <f t="shared" si="23"/>
        <v>16.666666666666668</v>
      </c>
    </row>
    <row r="102" spans="1:33" x14ac:dyDescent="0.35">
      <c r="A102" s="1" t="s">
        <v>231</v>
      </c>
      <c r="B102" s="1" t="s">
        <v>37</v>
      </c>
      <c r="C102" s="1" t="s">
        <v>232</v>
      </c>
      <c r="D102" s="4">
        <f>+VLOOKUP(A102,'[2]Categoría municipios 2023'!$B$2:$D$1103,3,0)</f>
        <v>6</v>
      </c>
      <c r="E102" s="1" t="str">
        <f>+VLOOKUP(A102,'[3]Nuevo IDF'!$B$5:$H$1106,7,0)</f>
        <v>G3</v>
      </c>
      <c r="F102" s="1"/>
      <c r="G102" s="10">
        <f>+VLOOKUP(A102,'[4]Informe viabilidad 2022'!$A$4:$G$1105,7,0)</f>
        <v>3982.2450920000001</v>
      </c>
      <c r="H102" s="10">
        <f>+VLOOKUP(A102,'[4]Informe viabilidad 2022'!$A$4:$G$1105,6,0)</f>
        <v>4733.4417249999997</v>
      </c>
      <c r="I102" s="10" t="str">
        <f>+IFERROR(VLOOKUP($A102,#REF!,MATCH('Cálculo antigua metodología'!I$4,#REF!,0),0),"")</f>
        <v/>
      </c>
      <c r="J102" s="10" t="str">
        <f>+IFERROR(VLOOKUP($A102,#REF!,MATCH('Cálculo antigua metodología'!J$4,#REF!,0),0),"")</f>
        <v/>
      </c>
      <c r="K102" s="10" t="str">
        <f>+IFERROR(VLOOKUP($A102,#REF!,MATCH('Cálculo antigua metodología'!K$4,#REF!,0),0),"")</f>
        <v/>
      </c>
      <c r="L102" s="10" t="str">
        <f>+IFERROR(VLOOKUP($A102,#REF!,MATCH('Cálculo antigua metodología'!L$4,#REF!,0),0),"")</f>
        <v/>
      </c>
      <c r="M102" s="10" t="str">
        <f>+IFERROR(VLOOKUP($A102,#REF!,MATCH('Cálculo antigua metodología'!M$4,#REF!,0),0),"")</f>
        <v/>
      </c>
      <c r="N102" s="10" t="str">
        <f>+IFERROR(VLOOKUP($A102,#REF!,MATCH('Cálculo antigua metodología'!N$4,#REF!,0),0),"")</f>
        <v/>
      </c>
      <c r="O102" s="10" t="str">
        <f>+IFERROR(VLOOKUP($A102,#REF!,MATCH('Cálculo antigua metodología'!O$4,#REF!,0),0),"")</f>
        <v/>
      </c>
      <c r="P102" s="10" t="str">
        <f>+IFERROR(VLOOKUP($A102,#REF!,MATCH('Cálculo antigua metodología'!P$4,#REF!,0),0),"")</f>
        <v/>
      </c>
      <c r="Q102" s="10" t="str">
        <f>+IFERROR(VLOOKUP($A102,#REF!,MATCH('Cálculo antigua metodología'!Q$4,#REF!,0),0),"")</f>
        <v/>
      </c>
      <c r="R102" s="10" t="str">
        <f>+IFERROR(VLOOKUP($A102,#REF!,MATCH('Cálculo antigua metodología'!R$4,#REF!,0),0),"")</f>
        <v/>
      </c>
      <c r="S102" s="10" t="str">
        <f>+IFERROR(VLOOKUP($A102,#REF!,MATCH('Cálculo antigua metodología'!S$4,#REF!,0),0),"")</f>
        <v/>
      </c>
      <c r="T102" s="10">
        <f>+VLOOKUP(A102,'[5]Cálculo SGP'!$N$3:$P$1136,3,0)</f>
        <v>1170778468</v>
      </c>
      <c r="U102" s="10">
        <f>+VLOOKUP(A102,'[5]Cálculo SGP'!$N$3:$X$1137,11,0)</f>
        <v>1817418839</v>
      </c>
      <c r="V102" s="11">
        <f t="shared" si="12"/>
        <v>84.130012015728369</v>
      </c>
      <c r="W102" s="11">
        <f t="shared" si="19"/>
        <v>79.349939921358157</v>
      </c>
      <c r="X102" s="11">
        <f t="shared" si="13"/>
        <v>80</v>
      </c>
      <c r="Y102" s="11">
        <f t="shared" si="14"/>
        <v>100</v>
      </c>
      <c r="Z102" s="11">
        <f t="shared" si="20"/>
        <v>0</v>
      </c>
      <c r="AA102" s="11">
        <f t="shared" si="15"/>
        <v>100</v>
      </c>
      <c r="AB102" s="11">
        <f t="shared" si="21"/>
        <v>0</v>
      </c>
      <c r="AC102" s="11">
        <f t="shared" si="16"/>
        <v>0</v>
      </c>
      <c r="AD102" s="11">
        <f t="shared" si="17"/>
        <v>0</v>
      </c>
      <c r="AE102" s="11">
        <f t="shared" si="18"/>
        <v>0</v>
      </c>
      <c r="AF102" s="12">
        <f t="shared" si="22"/>
        <v>0</v>
      </c>
      <c r="AG102" s="31">
        <f t="shared" si="23"/>
        <v>13.224989986893027</v>
      </c>
    </row>
    <row r="103" spans="1:33" x14ac:dyDescent="0.35">
      <c r="A103" s="1" t="s">
        <v>233</v>
      </c>
      <c r="B103" s="1" t="s">
        <v>37</v>
      </c>
      <c r="C103" s="1" t="s">
        <v>234</v>
      </c>
      <c r="D103" s="4">
        <f>+VLOOKUP(A103,'[2]Categoría municipios 2023'!$B$2:$D$1103,3,0)</f>
        <v>6</v>
      </c>
      <c r="E103" s="1" t="str">
        <f>+VLOOKUP(A103,'[3]Nuevo IDF'!$B$5:$H$1106,7,0)</f>
        <v>G4</v>
      </c>
      <c r="F103" s="1"/>
      <c r="G103" s="10">
        <f>+VLOOKUP(A103,'[4]Informe viabilidad 2022'!$A$4:$G$1105,7,0)</f>
        <v>3675.43376386</v>
      </c>
      <c r="H103" s="10">
        <f>+VLOOKUP(A103,'[4]Informe viabilidad 2022'!$A$4:$G$1105,6,0)</f>
        <v>4751.9222361100001</v>
      </c>
      <c r="I103" s="10" t="str">
        <f>+IFERROR(VLOOKUP($A103,#REF!,MATCH('Cálculo antigua metodología'!I$4,#REF!,0),0),"")</f>
        <v/>
      </c>
      <c r="J103" s="10" t="str">
        <f>+IFERROR(VLOOKUP($A103,#REF!,MATCH('Cálculo antigua metodología'!J$4,#REF!,0),0),"")</f>
        <v/>
      </c>
      <c r="K103" s="10" t="str">
        <f>+IFERROR(VLOOKUP($A103,#REF!,MATCH('Cálculo antigua metodología'!K$4,#REF!,0),0),"")</f>
        <v/>
      </c>
      <c r="L103" s="10" t="str">
        <f>+IFERROR(VLOOKUP($A103,#REF!,MATCH('Cálculo antigua metodología'!L$4,#REF!,0),0),"")</f>
        <v/>
      </c>
      <c r="M103" s="10" t="str">
        <f>+IFERROR(VLOOKUP($A103,#REF!,MATCH('Cálculo antigua metodología'!M$4,#REF!,0),0),"")</f>
        <v/>
      </c>
      <c r="N103" s="10" t="str">
        <f>+IFERROR(VLOOKUP($A103,#REF!,MATCH('Cálculo antigua metodología'!N$4,#REF!,0),0),"")</f>
        <v/>
      </c>
      <c r="O103" s="10" t="str">
        <f>+IFERROR(VLOOKUP($A103,#REF!,MATCH('Cálculo antigua metodología'!O$4,#REF!,0),0),"")</f>
        <v/>
      </c>
      <c r="P103" s="10" t="str">
        <f>+IFERROR(VLOOKUP($A103,#REF!,MATCH('Cálculo antigua metodología'!P$4,#REF!,0),0),"")</f>
        <v/>
      </c>
      <c r="Q103" s="10" t="str">
        <f>+IFERROR(VLOOKUP($A103,#REF!,MATCH('Cálculo antigua metodología'!Q$4,#REF!,0),0),"")</f>
        <v/>
      </c>
      <c r="R103" s="10" t="str">
        <f>+IFERROR(VLOOKUP($A103,#REF!,MATCH('Cálculo antigua metodología'!R$4,#REF!,0),0),"")</f>
        <v/>
      </c>
      <c r="S103" s="10" t="str">
        <f>+IFERROR(VLOOKUP($A103,#REF!,MATCH('Cálculo antigua metodología'!S$4,#REF!,0),0),"")</f>
        <v/>
      </c>
      <c r="T103" s="10">
        <f>+VLOOKUP(A103,'[5]Cálculo SGP'!$N$3:$P$1136,3,0)</f>
        <v>1259334906</v>
      </c>
      <c r="U103" s="10">
        <f>+VLOOKUP(A103,'[5]Cálculo SGP'!$N$3:$X$1137,11,0)</f>
        <v>1947154806</v>
      </c>
      <c r="V103" s="11">
        <f t="shared" si="12"/>
        <v>77.346252342478763</v>
      </c>
      <c r="W103" s="11">
        <f t="shared" si="19"/>
        <v>100</v>
      </c>
      <c r="X103" s="11">
        <f t="shared" si="13"/>
        <v>80</v>
      </c>
      <c r="Y103" s="11">
        <f t="shared" si="14"/>
        <v>100</v>
      </c>
      <c r="Z103" s="11">
        <f t="shared" si="20"/>
        <v>0</v>
      </c>
      <c r="AA103" s="11">
        <f t="shared" si="15"/>
        <v>100</v>
      </c>
      <c r="AB103" s="11">
        <f t="shared" si="21"/>
        <v>0</v>
      </c>
      <c r="AC103" s="11">
        <f t="shared" si="16"/>
        <v>0</v>
      </c>
      <c r="AD103" s="11">
        <f t="shared" si="17"/>
        <v>0</v>
      </c>
      <c r="AE103" s="11">
        <f t="shared" si="18"/>
        <v>0</v>
      </c>
      <c r="AF103" s="12">
        <f t="shared" si="22"/>
        <v>0</v>
      </c>
      <c r="AG103" s="31">
        <f t="shared" si="23"/>
        <v>16.666666666666668</v>
      </c>
    </row>
    <row r="104" spans="1:33" x14ac:dyDescent="0.35">
      <c r="A104" s="1" t="s">
        <v>235</v>
      </c>
      <c r="B104" s="1" t="s">
        <v>37</v>
      </c>
      <c r="C104" s="1" t="s">
        <v>236</v>
      </c>
      <c r="D104" s="4">
        <f>+VLOOKUP(A104,'[2]Categoría municipios 2023'!$B$2:$D$1103,3,0)</f>
        <v>6</v>
      </c>
      <c r="E104" s="1" t="str">
        <f>+VLOOKUP(A104,'[3]Nuevo IDF'!$B$5:$H$1106,7,0)</f>
        <v>G3</v>
      </c>
      <c r="F104" s="1"/>
      <c r="G104" s="10">
        <f>+VLOOKUP(A104,'[4]Informe viabilidad 2022'!$A$4:$G$1105,7,0)</f>
        <v>4888.3874219999998</v>
      </c>
      <c r="H104" s="10">
        <f>+VLOOKUP(A104,'[4]Informe viabilidad 2022'!$A$4:$G$1105,6,0)</f>
        <v>7878.5610261599995</v>
      </c>
      <c r="I104" s="10" t="str">
        <f>+IFERROR(VLOOKUP($A104,#REF!,MATCH('Cálculo antigua metodología'!I$4,#REF!,0),0),"")</f>
        <v/>
      </c>
      <c r="J104" s="10" t="str">
        <f>+IFERROR(VLOOKUP($A104,#REF!,MATCH('Cálculo antigua metodología'!J$4,#REF!,0),0),"")</f>
        <v/>
      </c>
      <c r="K104" s="10" t="str">
        <f>+IFERROR(VLOOKUP($A104,#REF!,MATCH('Cálculo antigua metodología'!K$4,#REF!,0),0),"")</f>
        <v/>
      </c>
      <c r="L104" s="10" t="str">
        <f>+IFERROR(VLOOKUP($A104,#REF!,MATCH('Cálculo antigua metodología'!L$4,#REF!,0),0),"")</f>
        <v/>
      </c>
      <c r="M104" s="10" t="str">
        <f>+IFERROR(VLOOKUP($A104,#REF!,MATCH('Cálculo antigua metodología'!M$4,#REF!,0),0),"")</f>
        <v/>
      </c>
      <c r="N104" s="10" t="str">
        <f>+IFERROR(VLOOKUP($A104,#REF!,MATCH('Cálculo antigua metodología'!N$4,#REF!,0),0),"")</f>
        <v/>
      </c>
      <c r="O104" s="10" t="str">
        <f>+IFERROR(VLOOKUP($A104,#REF!,MATCH('Cálculo antigua metodología'!O$4,#REF!,0),0),"")</f>
        <v/>
      </c>
      <c r="P104" s="10" t="str">
        <f>+IFERROR(VLOOKUP($A104,#REF!,MATCH('Cálculo antigua metodología'!P$4,#REF!,0),0),"")</f>
        <v/>
      </c>
      <c r="Q104" s="10" t="str">
        <f>+IFERROR(VLOOKUP($A104,#REF!,MATCH('Cálculo antigua metodología'!Q$4,#REF!,0),0),"")</f>
        <v/>
      </c>
      <c r="R104" s="10" t="str">
        <f>+IFERROR(VLOOKUP($A104,#REF!,MATCH('Cálculo antigua metodología'!R$4,#REF!,0),0),"")</f>
        <v/>
      </c>
      <c r="S104" s="10" t="str">
        <f>+IFERROR(VLOOKUP($A104,#REF!,MATCH('Cálculo antigua metodología'!S$4,#REF!,0),0),"")</f>
        <v/>
      </c>
      <c r="T104" s="10">
        <f>+VLOOKUP(A104,'[5]Cálculo SGP'!$N$3:$P$1136,3,0)</f>
        <v>1189049093</v>
      </c>
      <c r="U104" s="10">
        <f>+VLOOKUP(A104,'[5]Cálculo SGP'!$N$3:$X$1137,11,0)</f>
        <v>1992810956</v>
      </c>
      <c r="V104" s="11">
        <f t="shared" si="12"/>
        <v>62.046703779644311</v>
      </c>
      <c r="W104" s="11">
        <f t="shared" si="19"/>
        <v>100</v>
      </c>
      <c r="X104" s="11">
        <f t="shared" si="13"/>
        <v>80</v>
      </c>
      <c r="Y104" s="11">
        <f t="shared" si="14"/>
        <v>100</v>
      </c>
      <c r="Z104" s="11">
        <f t="shared" si="20"/>
        <v>0</v>
      </c>
      <c r="AA104" s="11">
        <f t="shared" si="15"/>
        <v>100</v>
      </c>
      <c r="AB104" s="11">
        <f t="shared" si="21"/>
        <v>0</v>
      </c>
      <c r="AC104" s="11">
        <f t="shared" si="16"/>
        <v>0</v>
      </c>
      <c r="AD104" s="11">
        <f t="shared" si="17"/>
        <v>0</v>
      </c>
      <c r="AE104" s="11">
        <f t="shared" si="18"/>
        <v>0</v>
      </c>
      <c r="AF104" s="12">
        <f t="shared" si="22"/>
        <v>0</v>
      </c>
      <c r="AG104" s="31">
        <f t="shared" si="23"/>
        <v>16.666666666666668</v>
      </c>
    </row>
    <row r="105" spans="1:33" x14ac:dyDescent="0.35">
      <c r="A105" s="1" t="s">
        <v>237</v>
      </c>
      <c r="B105" s="1" t="s">
        <v>37</v>
      </c>
      <c r="C105" s="1" t="s">
        <v>238</v>
      </c>
      <c r="D105" s="4">
        <f>+VLOOKUP(A105,'[2]Categoría municipios 2023'!$B$2:$D$1103,3,0)</f>
        <v>6</v>
      </c>
      <c r="E105" s="1" t="str">
        <f>+VLOOKUP(A105,'[3]Nuevo IDF'!$B$5:$H$1106,7,0)</f>
        <v>G3</v>
      </c>
      <c r="F105" s="1"/>
      <c r="G105" s="10">
        <f>+VLOOKUP(A105,'[4]Informe viabilidad 2022'!$A$4:$G$1105,7,0)</f>
        <v>3565.1682253700001</v>
      </c>
      <c r="H105" s="10">
        <f>+VLOOKUP(A105,'[4]Informe viabilidad 2022'!$A$4:$G$1105,6,0)</f>
        <v>4602.0722560900003</v>
      </c>
      <c r="I105" s="10" t="str">
        <f>+IFERROR(VLOOKUP($A105,#REF!,MATCH('Cálculo antigua metodología'!I$4,#REF!,0),0),"")</f>
        <v/>
      </c>
      <c r="J105" s="10" t="str">
        <f>+IFERROR(VLOOKUP($A105,#REF!,MATCH('Cálculo antigua metodología'!J$4,#REF!,0),0),"")</f>
        <v/>
      </c>
      <c r="K105" s="10" t="str">
        <f>+IFERROR(VLOOKUP($A105,#REF!,MATCH('Cálculo antigua metodología'!K$4,#REF!,0),0),"")</f>
        <v/>
      </c>
      <c r="L105" s="10" t="str">
        <f>+IFERROR(VLOOKUP($A105,#REF!,MATCH('Cálculo antigua metodología'!L$4,#REF!,0),0),"")</f>
        <v/>
      </c>
      <c r="M105" s="10" t="str">
        <f>+IFERROR(VLOOKUP($A105,#REF!,MATCH('Cálculo antigua metodología'!M$4,#REF!,0),0),"")</f>
        <v/>
      </c>
      <c r="N105" s="10" t="str">
        <f>+IFERROR(VLOOKUP($A105,#REF!,MATCH('Cálculo antigua metodología'!N$4,#REF!,0),0),"")</f>
        <v/>
      </c>
      <c r="O105" s="10" t="str">
        <f>+IFERROR(VLOOKUP($A105,#REF!,MATCH('Cálculo antigua metodología'!O$4,#REF!,0),0),"")</f>
        <v/>
      </c>
      <c r="P105" s="10" t="str">
        <f>+IFERROR(VLOOKUP($A105,#REF!,MATCH('Cálculo antigua metodología'!P$4,#REF!,0),0),"")</f>
        <v/>
      </c>
      <c r="Q105" s="10" t="str">
        <f>+IFERROR(VLOOKUP($A105,#REF!,MATCH('Cálculo antigua metodología'!Q$4,#REF!,0),0),"")</f>
        <v/>
      </c>
      <c r="R105" s="10" t="str">
        <f>+IFERROR(VLOOKUP($A105,#REF!,MATCH('Cálculo antigua metodología'!R$4,#REF!,0),0),"")</f>
        <v/>
      </c>
      <c r="S105" s="10" t="str">
        <f>+IFERROR(VLOOKUP($A105,#REF!,MATCH('Cálculo antigua metodología'!S$4,#REF!,0),0),"")</f>
        <v/>
      </c>
      <c r="T105" s="10">
        <f>+VLOOKUP(A105,'[5]Cálculo SGP'!$N$3:$P$1136,3,0)</f>
        <v>1231151693</v>
      </c>
      <c r="U105" s="10">
        <f>+VLOOKUP(A105,'[5]Cálculo SGP'!$N$3:$X$1137,11,0)</f>
        <v>828277070</v>
      </c>
      <c r="V105" s="11">
        <f t="shared" si="12"/>
        <v>77.468758137209875</v>
      </c>
      <c r="W105" s="11">
        <f t="shared" si="19"/>
        <v>100</v>
      </c>
      <c r="X105" s="11">
        <f t="shared" si="13"/>
        <v>80</v>
      </c>
      <c r="Y105" s="11">
        <f t="shared" si="14"/>
        <v>100</v>
      </c>
      <c r="Z105" s="11">
        <f t="shared" si="20"/>
        <v>0</v>
      </c>
      <c r="AA105" s="11">
        <f t="shared" si="15"/>
        <v>100</v>
      </c>
      <c r="AB105" s="11">
        <f t="shared" si="21"/>
        <v>0</v>
      </c>
      <c r="AC105" s="11">
        <f t="shared" si="16"/>
        <v>0</v>
      </c>
      <c r="AD105" s="11">
        <f t="shared" si="17"/>
        <v>0</v>
      </c>
      <c r="AE105" s="11">
        <f t="shared" si="18"/>
        <v>0</v>
      </c>
      <c r="AF105" s="12">
        <f t="shared" si="22"/>
        <v>0</v>
      </c>
      <c r="AG105" s="31">
        <f t="shared" si="23"/>
        <v>16.666666666666668</v>
      </c>
    </row>
    <row r="106" spans="1:33" x14ac:dyDescent="0.35">
      <c r="A106" s="1" t="s">
        <v>239</v>
      </c>
      <c r="B106" s="1" t="s">
        <v>37</v>
      </c>
      <c r="C106" s="1" t="s">
        <v>240</v>
      </c>
      <c r="D106" s="4">
        <f>+VLOOKUP(A106,'[2]Categoría municipios 2023'!$B$2:$D$1103,3,0)</f>
        <v>5</v>
      </c>
      <c r="E106" s="1" t="str">
        <f>+VLOOKUP(A106,'[3]Nuevo IDF'!$B$5:$H$1106,7,0)</f>
        <v>G1</v>
      </c>
      <c r="F106" s="1"/>
      <c r="G106" s="10">
        <f>+VLOOKUP(A106,'[4]Informe viabilidad 2022'!$A$4:$G$1105,7,0)</f>
        <v>8527.8202762299989</v>
      </c>
      <c r="H106" s="10">
        <f>+VLOOKUP(A106,'[4]Informe viabilidad 2022'!$A$4:$G$1105,6,0)</f>
        <v>16545.505408429999</v>
      </c>
      <c r="I106" s="10" t="str">
        <f>+IFERROR(VLOOKUP($A106,#REF!,MATCH('Cálculo antigua metodología'!I$4,#REF!,0),0),"")</f>
        <v/>
      </c>
      <c r="J106" s="10" t="str">
        <f>+IFERROR(VLOOKUP($A106,#REF!,MATCH('Cálculo antigua metodología'!J$4,#REF!,0),0),"")</f>
        <v/>
      </c>
      <c r="K106" s="10" t="str">
        <f>+IFERROR(VLOOKUP($A106,#REF!,MATCH('Cálculo antigua metodología'!K$4,#REF!,0),0),"")</f>
        <v/>
      </c>
      <c r="L106" s="10" t="str">
        <f>+IFERROR(VLOOKUP($A106,#REF!,MATCH('Cálculo antigua metodología'!L$4,#REF!,0),0),"")</f>
        <v/>
      </c>
      <c r="M106" s="10" t="str">
        <f>+IFERROR(VLOOKUP($A106,#REF!,MATCH('Cálculo antigua metodología'!M$4,#REF!,0),0),"")</f>
        <v/>
      </c>
      <c r="N106" s="10" t="str">
        <f>+IFERROR(VLOOKUP($A106,#REF!,MATCH('Cálculo antigua metodología'!N$4,#REF!,0),0),"")</f>
        <v/>
      </c>
      <c r="O106" s="10" t="str">
        <f>+IFERROR(VLOOKUP($A106,#REF!,MATCH('Cálculo antigua metodología'!O$4,#REF!,0),0),"")</f>
        <v/>
      </c>
      <c r="P106" s="10" t="str">
        <f>+IFERROR(VLOOKUP($A106,#REF!,MATCH('Cálculo antigua metodología'!P$4,#REF!,0),0),"")</f>
        <v/>
      </c>
      <c r="Q106" s="10" t="str">
        <f>+IFERROR(VLOOKUP($A106,#REF!,MATCH('Cálculo antigua metodología'!Q$4,#REF!,0),0),"")</f>
        <v/>
      </c>
      <c r="R106" s="10" t="str">
        <f>+IFERROR(VLOOKUP($A106,#REF!,MATCH('Cálculo antigua metodología'!R$4,#REF!,0),0),"")</f>
        <v/>
      </c>
      <c r="S106" s="10" t="str">
        <f>+IFERROR(VLOOKUP($A106,#REF!,MATCH('Cálculo antigua metodología'!S$4,#REF!,0),0),"")</f>
        <v/>
      </c>
      <c r="T106" s="10">
        <f>+VLOOKUP(A106,'[5]Cálculo SGP'!$N$3:$P$1136,3,0)</f>
        <v>1818958376</v>
      </c>
      <c r="U106" s="10">
        <f>+VLOOKUP(A106,'[5]Cálculo SGP'!$N$3:$X$1137,11,0)</f>
        <v>1057969336</v>
      </c>
      <c r="V106" s="11">
        <f t="shared" si="12"/>
        <v>51.541612454371091</v>
      </c>
      <c r="W106" s="11">
        <f t="shared" si="19"/>
        <v>100</v>
      </c>
      <c r="X106" s="11">
        <f t="shared" si="13"/>
        <v>80</v>
      </c>
      <c r="Y106" s="11">
        <f t="shared" si="14"/>
        <v>100</v>
      </c>
      <c r="Z106" s="11">
        <f t="shared" si="20"/>
        <v>0</v>
      </c>
      <c r="AA106" s="11">
        <f t="shared" si="15"/>
        <v>100</v>
      </c>
      <c r="AB106" s="11">
        <f t="shared" si="21"/>
        <v>0</v>
      </c>
      <c r="AC106" s="11">
        <f t="shared" si="16"/>
        <v>0</v>
      </c>
      <c r="AD106" s="11">
        <f t="shared" si="17"/>
        <v>0</v>
      </c>
      <c r="AE106" s="11">
        <f t="shared" si="18"/>
        <v>0</v>
      </c>
      <c r="AF106" s="12">
        <f t="shared" si="22"/>
        <v>0</v>
      </c>
      <c r="AG106" s="31">
        <f t="shared" si="23"/>
        <v>16.666666666666668</v>
      </c>
    </row>
    <row r="107" spans="1:33" x14ac:dyDescent="0.35">
      <c r="A107" s="1" t="s">
        <v>241</v>
      </c>
      <c r="B107" s="1" t="s">
        <v>37</v>
      </c>
      <c r="C107" s="1" t="s">
        <v>242</v>
      </c>
      <c r="D107" s="4">
        <f>+VLOOKUP(A107,'[2]Categoría municipios 2023'!$B$2:$D$1103,3,0)</f>
        <v>6</v>
      </c>
      <c r="E107" s="1" t="str">
        <f>+VLOOKUP(A107,'[3]Nuevo IDF'!$B$5:$H$1106,7,0)</f>
        <v>G1</v>
      </c>
      <c r="F107" s="1"/>
      <c r="G107" s="10">
        <f>+VLOOKUP(A107,'[4]Informe viabilidad 2022'!$A$4:$G$1105,7,0)</f>
        <v>2723.0574029899999</v>
      </c>
      <c r="H107" s="10">
        <f>+VLOOKUP(A107,'[4]Informe viabilidad 2022'!$A$4:$G$1105,6,0)</f>
        <v>3596.3344496700001</v>
      </c>
      <c r="I107" s="10" t="str">
        <f>+IFERROR(VLOOKUP($A107,#REF!,MATCH('Cálculo antigua metodología'!I$4,#REF!,0),0),"")</f>
        <v/>
      </c>
      <c r="J107" s="10" t="str">
        <f>+IFERROR(VLOOKUP($A107,#REF!,MATCH('Cálculo antigua metodología'!J$4,#REF!,0),0),"")</f>
        <v/>
      </c>
      <c r="K107" s="10" t="str">
        <f>+IFERROR(VLOOKUP($A107,#REF!,MATCH('Cálculo antigua metodología'!K$4,#REF!,0),0),"")</f>
        <v/>
      </c>
      <c r="L107" s="10" t="str">
        <f>+IFERROR(VLOOKUP($A107,#REF!,MATCH('Cálculo antigua metodología'!L$4,#REF!,0),0),"")</f>
        <v/>
      </c>
      <c r="M107" s="10" t="str">
        <f>+IFERROR(VLOOKUP($A107,#REF!,MATCH('Cálculo antigua metodología'!M$4,#REF!,0),0),"")</f>
        <v/>
      </c>
      <c r="N107" s="10" t="str">
        <f>+IFERROR(VLOOKUP($A107,#REF!,MATCH('Cálculo antigua metodología'!N$4,#REF!,0),0),"")</f>
        <v/>
      </c>
      <c r="O107" s="10" t="str">
        <f>+IFERROR(VLOOKUP($A107,#REF!,MATCH('Cálculo antigua metodología'!O$4,#REF!,0),0),"")</f>
        <v/>
      </c>
      <c r="P107" s="10" t="str">
        <f>+IFERROR(VLOOKUP($A107,#REF!,MATCH('Cálculo antigua metodología'!P$4,#REF!,0),0),"")</f>
        <v/>
      </c>
      <c r="Q107" s="10" t="str">
        <f>+IFERROR(VLOOKUP($A107,#REF!,MATCH('Cálculo antigua metodología'!Q$4,#REF!,0),0),"")</f>
        <v/>
      </c>
      <c r="R107" s="10" t="str">
        <f>+IFERROR(VLOOKUP($A107,#REF!,MATCH('Cálculo antigua metodología'!R$4,#REF!,0),0),"")</f>
        <v/>
      </c>
      <c r="S107" s="10" t="str">
        <f>+IFERROR(VLOOKUP($A107,#REF!,MATCH('Cálculo antigua metodología'!S$4,#REF!,0),0),"")</f>
        <v/>
      </c>
      <c r="T107" s="10">
        <f>+VLOOKUP(A107,'[5]Cálculo SGP'!$N$3:$P$1136,3,0)</f>
        <v>871185566</v>
      </c>
      <c r="U107" s="10">
        <f>+VLOOKUP(A107,'[5]Cálculo SGP'!$N$3:$X$1137,11,0)</f>
        <v>1293146242</v>
      </c>
      <c r="V107" s="11">
        <f t="shared" si="12"/>
        <v>75.71757969395388</v>
      </c>
      <c r="W107" s="11">
        <f t="shared" si="19"/>
        <v>100</v>
      </c>
      <c r="X107" s="11">
        <f t="shared" si="13"/>
        <v>80</v>
      </c>
      <c r="Y107" s="11">
        <f t="shared" si="14"/>
        <v>100</v>
      </c>
      <c r="Z107" s="11">
        <f t="shared" si="20"/>
        <v>0</v>
      </c>
      <c r="AA107" s="11">
        <f t="shared" si="15"/>
        <v>100</v>
      </c>
      <c r="AB107" s="11">
        <f t="shared" si="21"/>
        <v>0</v>
      </c>
      <c r="AC107" s="11">
        <f t="shared" si="16"/>
        <v>0</v>
      </c>
      <c r="AD107" s="11">
        <f t="shared" si="17"/>
        <v>0</v>
      </c>
      <c r="AE107" s="11">
        <f t="shared" si="18"/>
        <v>0</v>
      </c>
      <c r="AF107" s="12">
        <f t="shared" si="22"/>
        <v>0</v>
      </c>
      <c r="AG107" s="31">
        <f t="shared" si="23"/>
        <v>16.666666666666668</v>
      </c>
    </row>
    <row r="108" spans="1:33" x14ac:dyDescent="0.35">
      <c r="A108" s="1" t="s">
        <v>243</v>
      </c>
      <c r="B108" s="1" t="s">
        <v>37</v>
      </c>
      <c r="C108" s="1" t="s">
        <v>244</v>
      </c>
      <c r="D108" s="4">
        <f>+VLOOKUP(A108,'[2]Categoría municipios 2023'!$B$2:$D$1103,3,0)</f>
        <v>6</v>
      </c>
      <c r="E108" s="1" t="str">
        <f>+VLOOKUP(A108,'[3]Nuevo IDF'!$B$5:$H$1106,7,0)</f>
        <v>G2</v>
      </c>
      <c r="F108" s="1"/>
      <c r="G108" s="10">
        <f>+VLOOKUP(A108,'[4]Informe viabilidad 2022'!$A$4:$G$1105,7,0)</f>
        <v>7040.5993147899999</v>
      </c>
      <c r="H108" s="10">
        <f>+VLOOKUP(A108,'[4]Informe viabilidad 2022'!$A$4:$G$1105,6,0)</f>
        <v>15152.84536383</v>
      </c>
      <c r="I108" s="10" t="str">
        <f>+IFERROR(VLOOKUP($A108,#REF!,MATCH('Cálculo antigua metodología'!I$4,#REF!,0),0),"")</f>
        <v/>
      </c>
      <c r="J108" s="10" t="str">
        <f>+IFERROR(VLOOKUP($A108,#REF!,MATCH('Cálculo antigua metodología'!J$4,#REF!,0),0),"")</f>
        <v/>
      </c>
      <c r="K108" s="10" t="str">
        <f>+IFERROR(VLOOKUP($A108,#REF!,MATCH('Cálculo antigua metodología'!K$4,#REF!,0),0),"")</f>
        <v/>
      </c>
      <c r="L108" s="10" t="str">
        <f>+IFERROR(VLOOKUP($A108,#REF!,MATCH('Cálculo antigua metodología'!L$4,#REF!,0),0),"")</f>
        <v/>
      </c>
      <c r="M108" s="10" t="str">
        <f>+IFERROR(VLOOKUP($A108,#REF!,MATCH('Cálculo antigua metodología'!M$4,#REF!,0),0),"")</f>
        <v/>
      </c>
      <c r="N108" s="10" t="str">
        <f>+IFERROR(VLOOKUP($A108,#REF!,MATCH('Cálculo antigua metodología'!N$4,#REF!,0),0),"")</f>
        <v/>
      </c>
      <c r="O108" s="10" t="str">
        <f>+IFERROR(VLOOKUP($A108,#REF!,MATCH('Cálculo antigua metodología'!O$4,#REF!,0),0),"")</f>
        <v/>
      </c>
      <c r="P108" s="10" t="str">
        <f>+IFERROR(VLOOKUP($A108,#REF!,MATCH('Cálculo antigua metodología'!P$4,#REF!,0),0),"")</f>
        <v/>
      </c>
      <c r="Q108" s="10" t="str">
        <f>+IFERROR(VLOOKUP($A108,#REF!,MATCH('Cálculo antigua metodología'!Q$4,#REF!,0),0),"")</f>
        <v/>
      </c>
      <c r="R108" s="10" t="str">
        <f>+IFERROR(VLOOKUP($A108,#REF!,MATCH('Cálculo antigua metodología'!R$4,#REF!,0),0),"")</f>
        <v/>
      </c>
      <c r="S108" s="10" t="str">
        <f>+IFERROR(VLOOKUP($A108,#REF!,MATCH('Cálculo antigua metodología'!S$4,#REF!,0),0),"")</f>
        <v/>
      </c>
      <c r="T108" s="10">
        <f>+VLOOKUP(A108,'[5]Cálculo SGP'!$N$3:$P$1136,3,0)</f>
        <v>1313256493</v>
      </c>
      <c r="U108" s="10">
        <f>+VLOOKUP(A108,'[5]Cálculo SGP'!$N$3:$X$1137,11,0)</f>
        <v>1114811605</v>
      </c>
      <c r="V108" s="11">
        <f t="shared" si="12"/>
        <v>46.463876227470678</v>
      </c>
      <c r="W108" s="11">
        <f t="shared" si="19"/>
        <v>100</v>
      </c>
      <c r="X108" s="11">
        <f t="shared" si="13"/>
        <v>80</v>
      </c>
      <c r="Y108" s="11">
        <f t="shared" si="14"/>
        <v>100</v>
      </c>
      <c r="Z108" s="11">
        <f t="shared" si="20"/>
        <v>0</v>
      </c>
      <c r="AA108" s="11">
        <f t="shared" si="15"/>
        <v>100</v>
      </c>
      <c r="AB108" s="11">
        <f t="shared" si="21"/>
        <v>0</v>
      </c>
      <c r="AC108" s="11">
        <f t="shared" si="16"/>
        <v>0</v>
      </c>
      <c r="AD108" s="11">
        <f t="shared" si="17"/>
        <v>0</v>
      </c>
      <c r="AE108" s="11">
        <f t="shared" si="18"/>
        <v>0</v>
      </c>
      <c r="AF108" s="12">
        <f t="shared" si="22"/>
        <v>0</v>
      </c>
      <c r="AG108" s="31">
        <f t="shared" si="23"/>
        <v>16.666666666666668</v>
      </c>
    </row>
    <row r="109" spans="1:33" x14ac:dyDescent="0.35">
      <c r="A109" s="1" t="s">
        <v>245</v>
      </c>
      <c r="B109" s="1" t="s">
        <v>37</v>
      </c>
      <c r="C109" s="1" t="s">
        <v>246</v>
      </c>
      <c r="D109" s="4">
        <f>+VLOOKUP(A109,'[2]Categoría municipios 2023'!$B$2:$D$1103,3,0)</f>
        <v>3</v>
      </c>
      <c r="E109" s="1" t="str">
        <f>+VLOOKUP(A109,'[3]Nuevo IDF'!$B$5:$H$1106,7,0)</f>
        <v>G1</v>
      </c>
      <c r="F109" s="1"/>
      <c r="G109" s="10">
        <f>+VLOOKUP(A109,'[4]Informe viabilidad 2022'!$A$4:$G$1105,7,0)</f>
        <v>13822.321353790001</v>
      </c>
      <c r="H109" s="10">
        <f>+VLOOKUP(A109,'[4]Informe viabilidad 2022'!$A$4:$G$1105,6,0)</f>
        <v>49972.107438370003</v>
      </c>
      <c r="I109" s="10" t="str">
        <f>+IFERROR(VLOOKUP($A109,#REF!,MATCH('Cálculo antigua metodología'!I$4,#REF!,0),0),"")</f>
        <v/>
      </c>
      <c r="J109" s="10" t="str">
        <f>+IFERROR(VLOOKUP($A109,#REF!,MATCH('Cálculo antigua metodología'!J$4,#REF!,0),0),"")</f>
        <v/>
      </c>
      <c r="K109" s="10" t="str">
        <f>+IFERROR(VLOOKUP($A109,#REF!,MATCH('Cálculo antigua metodología'!K$4,#REF!,0),0),"")</f>
        <v/>
      </c>
      <c r="L109" s="10" t="str">
        <f>+IFERROR(VLOOKUP($A109,#REF!,MATCH('Cálculo antigua metodología'!L$4,#REF!,0),0),"")</f>
        <v/>
      </c>
      <c r="M109" s="10" t="str">
        <f>+IFERROR(VLOOKUP($A109,#REF!,MATCH('Cálculo antigua metodología'!M$4,#REF!,0),0),"")</f>
        <v/>
      </c>
      <c r="N109" s="10" t="str">
        <f>+IFERROR(VLOOKUP($A109,#REF!,MATCH('Cálculo antigua metodología'!N$4,#REF!,0),0),"")</f>
        <v/>
      </c>
      <c r="O109" s="10" t="str">
        <f>+IFERROR(VLOOKUP($A109,#REF!,MATCH('Cálculo antigua metodología'!O$4,#REF!,0),0),"")</f>
        <v/>
      </c>
      <c r="P109" s="10" t="str">
        <f>+IFERROR(VLOOKUP($A109,#REF!,MATCH('Cálculo antigua metodología'!P$4,#REF!,0),0),"")</f>
        <v/>
      </c>
      <c r="Q109" s="10" t="str">
        <f>+IFERROR(VLOOKUP($A109,#REF!,MATCH('Cálculo antigua metodología'!Q$4,#REF!,0),0),"")</f>
        <v/>
      </c>
      <c r="R109" s="10" t="str">
        <f>+IFERROR(VLOOKUP($A109,#REF!,MATCH('Cálculo antigua metodología'!R$4,#REF!,0),0),"")</f>
        <v/>
      </c>
      <c r="S109" s="10" t="str">
        <f>+IFERROR(VLOOKUP($A109,#REF!,MATCH('Cálculo antigua metodología'!S$4,#REF!,0),0),"")</f>
        <v/>
      </c>
      <c r="T109" s="10">
        <f>+VLOOKUP(A109,'[5]Cálculo SGP'!$N$3:$P$1136,3,0)</f>
        <v>2381747569</v>
      </c>
      <c r="U109" s="10">
        <f>+VLOOKUP(A109,'[5]Cálculo SGP'!$N$3:$X$1137,11,0)</f>
        <v>1768494848</v>
      </c>
      <c r="V109" s="11">
        <f t="shared" si="12"/>
        <v>27.660072913348515</v>
      </c>
      <c r="W109" s="11">
        <f t="shared" si="19"/>
        <v>100</v>
      </c>
      <c r="X109" s="11">
        <f t="shared" si="13"/>
        <v>70</v>
      </c>
      <c r="Y109" s="11">
        <f t="shared" si="14"/>
        <v>100</v>
      </c>
      <c r="Z109" s="11">
        <f t="shared" si="20"/>
        <v>0</v>
      </c>
      <c r="AA109" s="11">
        <f t="shared" si="15"/>
        <v>100</v>
      </c>
      <c r="AB109" s="11">
        <f t="shared" si="21"/>
        <v>0</v>
      </c>
      <c r="AC109" s="11">
        <f t="shared" si="16"/>
        <v>0</v>
      </c>
      <c r="AD109" s="11">
        <f t="shared" si="17"/>
        <v>0</v>
      </c>
      <c r="AE109" s="11">
        <f t="shared" si="18"/>
        <v>0</v>
      </c>
      <c r="AF109" s="12">
        <f t="shared" si="22"/>
        <v>0</v>
      </c>
      <c r="AG109" s="31">
        <f t="shared" si="23"/>
        <v>16.666666666666668</v>
      </c>
    </row>
    <row r="110" spans="1:33" x14ac:dyDescent="0.35">
      <c r="A110" s="1" t="s">
        <v>247</v>
      </c>
      <c r="B110" s="1" t="s">
        <v>37</v>
      </c>
      <c r="C110" s="1" t="s">
        <v>248</v>
      </c>
      <c r="D110" s="4">
        <f>+VLOOKUP(A110,'[2]Categoría municipios 2023'!$B$2:$D$1103,3,0)</f>
        <v>5</v>
      </c>
      <c r="E110" s="1" t="str">
        <f>+VLOOKUP(A110,'[3]Nuevo IDF'!$B$5:$H$1106,7,0)</f>
        <v>G1</v>
      </c>
      <c r="F110" s="1"/>
      <c r="G110" s="10">
        <f>+VLOOKUP(A110,'[4]Informe viabilidad 2022'!$A$4:$G$1105,7,0)</f>
        <v>9365.0024362000004</v>
      </c>
      <c r="H110" s="10">
        <f>+VLOOKUP(A110,'[4]Informe viabilidad 2022'!$A$4:$G$1105,6,0)</f>
        <v>21274.96673</v>
      </c>
      <c r="I110" s="10" t="str">
        <f>+IFERROR(VLOOKUP($A110,#REF!,MATCH('Cálculo antigua metodología'!I$4,#REF!,0),0),"")</f>
        <v/>
      </c>
      <c r="J110" s="10" t="str">
        <f>+IFERROR(VLOOKUP($A110,#REF!,MATCH('Cálculo antigua metodología'!J$4,#REF!,0),0),"")</f>
        <v/>
      </c>
      <c r="K110" s="10" t="str">
        <f>+IFERROR(VLOOKUP($A110,#REF!,MATCH('Cálculo antigua metodología'!K$4,#REF!,0),0),"")</f>
        <v/>
      </c>
      <c r="L110" s="10" t="str">
        <f>+IFERROR(VLOOKUP($A110,#REF!,MATCH('Cálculo antigua metodología'!L$4,#REF!,0),0),"")</f>
        <v/>
      </c>
      <c r="M110" s="10" t="str">
        <f>+IFERROR(VLOOKUP($A110,#REF!,MATCH('Cálculo antigua metodología'!M$4,#REF!,0),0),"")</f>
        <v/>
      </c>
      <c r="N110" s="10" t="str">
        <f>+IFERROR(VLOOKUP($A110,#REF!,MATCH('Cálculo antigua metodología'!N$4,#REF!,0),0),"")</f>
        <v/>
      </c>
      <c r="O110" s="10" t="str">
        <f>+IFERROR(VLOOKUP($A110,#REF!,MATCH('Cálculo antigua metodología'!O$4,#REF!,0),0),"")</f>
        <v/>
      </c>
      <c r="P110" s="10" t="str">
        <f>+IFERROR(VLOOKUP($A110,#REF!,MATCH('Cálculo antigua metodología'!P$4,#REF!,0),0),"")</f>
        <v/>
      </c>
      <c r="Q110" s="10" t="str">
        <f>+IFERROR(VLOOKUP($A110,#REF!,MATCH('Cálculo antigua metodología'!Q$4,#REF!,0),0),"")</f>
        <v/>
      </c>
      <c r="R110" s="10" t="str">
        <f>+IFERROR(VLOOKUP($A110,#REF!,MATCH('Cálculo antigua metodología'!R$4,#REF!,0),0),"")</f>
        <v/>
      </c>
      <c r="S110" s="10" t="str">
        <f>+IFERROR(VLOOKUP($A110,#REF!,MATCH('Cálculo antigua metodología'!S$4,#REF!,0),0),"")</f>
        <v/>
      </c>
      <c r="T110" s="10">
        <f>+VLOOKUP(A110,'[5]Cálculo SGP'!$N$3:$P$1136,3,0)</f>
        <v>1966439473</v>
      </c>
      <c r="U110" s="10">
        <f>+VLOOKUP(A110,'[5]Cálculo SGP'!$N$3:$X$1137,11,0)</f>
        <v>1538227133</v>
      </c>
      <c r="V110" s="11">
        <f t="shared" si="12"/>
        <v>44.018881698152484</v>
      </c>
      <c r="W110" s="11">
        <f t="shared" si="19"/>
        <v>100</v>
      </c>
      <c r="X110" s="11">
        <f t="shared" si="13"/>
        <v>80</v>
      </c>
      <c r="Y110" s="11">
        <f t="shared" si="14"/>
        <v>100</v>
      </c>
      <c r="Z110" s="11">
        <f t="shared" si="20"/>
        <v>0</v>
      </c>
      <c r="AA110" s="11">
        <f t="shared" si="15"/>
        <v>100</v>
      </c>
      <c r="AB110" s="11">
        <f t="shared" si="21"/>
        <v>0</v>
      </c>
      <c r="AC110" s="11">
        <f t="shared" si="16"/>
        <v>0</v>
      </c>
      <c r="AD110" s="11">
        <f t="shared" si="17"/>
        <v>0</v>
      </c>
      <c r="AE110" s="11">
        <f t="shared" si="18"/>
        <v>0</v>
      </c>
      <c r="AF110" s="12">
        <f t="shared" si="22"/>
        <v>0</v>
      </c>
      <c r="AG110" s="31">
        <f t="shared" si="23"/>
        <v>16.666666666666668</v>
      </c>
    </row>
    <row r="111" spans="1:33" x14ac:dyDescent="0.35">
      <c r="A111" s="1" t="s">
        <v>249</v>
      </c>
      <c r="B111" s="1" t="s">
        <v>37</v>
      </c>
      <c r="C111" s="1" t="s">
        <v>250</v>
      </c>
      <c r="D111" s="4">
        <f>+VLOOKUP(A111,'[2]Categoría municipios 2023'!$B$2:$D$1103,3,0)</f>
        <v>6</v>
      </c>
      <c r="E111" s="1" t="str">
        <f>+VLOOKUP(A111,'[3]Nuevo IDF'!$B$5:$H$1106,7,0)</f>
        <v>G2</v>
      </c>
      <c r="F111" s="1"/>
      <c r="G111" s="10">
        <f>+VLOOKUP(A111,'[4]Informe viabilidad 2022'!$A$4:$G$1105,7,0)</f>
        <v>6181.1414389700003</v>
      </c>
      <c r="H111" s="10">
        <f>+VLOOKUP(A111,'[4]Informe viabilidad 2022'!$A$4:$G$1105,6,0)</f>
        <v>14500.79333051</v>
      </c>
      <c r="I111" s="10" t="str">
        <f>+IFERROR(VLOOKUP($A111,#REF!,MATCH('Cálculo antigua metodología'!I$4,#REF!,0),0),"")</f>
        <v/>
      </c>
      <c r="J111" s="10" t="str">
        <f>+IFERROR(VLOOKUP($A111,#REF!,MATCH('Cálculo antigua metodología'!J$4,#REF!,0),0),"")</f>
        <v/>
      </c>
      <c r="K111" s="10" t="str">
        <f>+IFERROR(VLOOKUP($A111,#REF!,MATCH('Cálculo antigua metodología'!K$4,#REF!,0),0),"")</f>
        <v/>
      </c>
      <c r="L111" s="10" t="str">
        <f>+IFERROR(VLOOKUP($A111,#REF!,MATCH('Cálculo antigua metodología'!L$4,#REF!,0),0),"")</f>
        <v/>
      </c>
      <c r="M111" s="10" t="str">
        <f>+IFERROR(VLOOKUP($A111,#REF!,MATCH('Cálculo antigua metodología'!M$4,#REF!,0),0),"")</f>
        <v/>
      </c>
      <c r="N111" s="10" t="str">
        <f>+IFERROR(VLOOKUP($A111,#REF!,MATCH('Cálculo antigua metodología'!N$4,#REF!,0),0),"")</f>
        <v/>
      </c>
      <c r="O111" s="10" t="str">
        <f>+IFERROR(VLOOKUP($A111,#REF!,MATCH('Cálculo antigua metodología'!O$4,#REF!,0),0),"")</f>
        <v/>
      </c>
      <c r="P111" s="10" t="str">
        <f>+IFERROR(VLOOKUP($A111,#REF!,MATCH('Cálculo antigua metodología'!P$4,#REF!,0),0),"")</f>
        <v/>
      </c>
      <c r="Q111" s="10" t="str">
        <f>+IFERROR(VLOOKUP($A111,#REF!,MATCH('Cálculo antigua metodología'!Q$4,#REF!,0),0),"")</f>
        <v/>
      </c>
      <c r="R111" s="10" t="str">
        <f>+IFERROR(VLOOKUP($A111,#REF!,MATCH('Cálculo antigua metodología'!R$4,#REF!,0),0),"")</f>
        <v/>
      </c>
      <c r="S111" s="10" t="str">
        <f>+IFERROR(VLOOKUP($A111,#REF!,MATCH('Cálculo antigua metodología'!S$4,#REF!,0),0),"")</f>
        <v/>
      </c>
      <c r="T111" s="10">
        <f>+VLOOKUP(A111,'[5]Cálculo SGP'!$N$3:$P$1136,3,0)</f>
        <v>975632386</v>
      </c>
      <c r="U111" s="10">
        <f>+VLOOKUP(A111,'[5]Cálculo SGP'!$N$3:$X$1137,11,0)</f>
        <v>1947051238</v>
      </c>
      <c r="V111" s="11">
        <f t="shared" si="12"/>
        <v>42.626229462664902</v>
      </c>
      <c r="W111" s="11">
        <f t="shared" si="19"/>
        <v>100</v>
      </c>
      <c r="X111" s="11">
        <f t="shared" si="13"/>
        <v>80</v>
      </c>
      <c r="Y111" s="11">
        <f t="shared" si="14"/>
        <v>100</v>
      </c>
      <c r="Z111" s="11">
        <f t="shared" si="20"/>
        <v>0</v>
      </c>
      <c r="AA111" s="11">
        <f t="shared" si="15"/>
        <v>100</v>
      </c>
      <c r="AB111" s="11">
        <f t="shared" si="21"/>
        <v>0</v>
      </c>
      <c r="AC111" s="11">
        <f t="shared" si="16"/>
        <v>0</v>
      </c>
      <c r="AD111" s="11">
        <f t="shared" si="17"/>
        <v>0</v>
      </c>
      <c r="AE111" s="11">
        <f t="shared" si="18"/>
        <v>0</v>
      </c>
      <c r="AF111" s="12">
        <f t="shared" si="22"/>
        <v>0</v>
      </c>
      <c r="AG111" s="31">
        <f t="shared" si="23"/>
        <v>16.666666666666668</v>
      </c>
    </row>
    <row r="112" spans="1:33" x14ac:dyDescent="0.35">
      <c r="A112" s="1" t="s">
        <v>251</v>
      </c>
      <c r="B112" s="1" t="s">
        <v>37</v>
      </c>
      <c r="C112" s="1" t="s">
        <v>252</v>
      </c>
      <c r="D112" s="4">
        <f>+VLOOKUP(A112,'[2]Categoría municipios 2023'!$B$2:$D$1103,3,0)</f>
        <v>6</v>
      </c>
      <c r="E112" s="1" t="str">
        <f>+VLOOKUP(A112,'[3]Nuevo IDF'!$B$5:$H$1106,7,0)</f>
        <v>G2</v>
      </c>
      <c r="F112" s="1"/>
      <c r="G112" s="10">
        <f>+VLOOKUP(A112,'[4]Informe viabilidad 2022'!$A$4:$G$1105,7,0)</f>
        <v>3023.9925571599997</v>
      </c>
      <c r="H112" s="10">
        <f>+VLOOKUP(A112,'[4]Informe viabilidad 2022'!$A$4:$G$1105,6,0)</f>
        <v>5051.7288649299999</v>
      </c>
      <c r="I112" s="10" t="str">
        <f>+IFERROR(VLOOKUP($A112,#REF!,MATCH('Cálculo antigua metodología'!I$4,#REF!,0),0),"")</f>
        <v/>
      </c>
      <c r="J112" s="10" t="str">
        <f>+IFERROR(VLOOKUP($A112,#REF!,MATCH('Cálculo antigua metodología'!J$4,#REF!,0),0),"")</f>
        <v/>
      </c>
      <c r="K112" s="10" t="str">
        <f>+IFERROR(VLOOKUP($A112,#REF!,MATCH('Cálculo antigua metodología'!K$4,#REF!,0),0),"")</f>
        <v/>
      </c>
      <c r="L112" s="10" t="str">
        <f>+IFERROR(VLOOKUP($A112,#REF!,MATCH('Cálculo antigua metodología'!L$4,#REF!,0),0),"")</f>
        <v/>
      </c>
      <c r="M112" s="10" t="str">
        <f>+IFERROR(VLOOKUP($A112,#REF!,MATCH('Cálculo antigua metodología'!M$4,#REF!,0),0),"")</f>
        <v/>
      </c>
      <c r="N112" s="10" t="str">
        <f>+IFERROR(VLOOKUP($A112,#REF!,MATCH('Cálculo antigua metodología'!N$4,#REF!,0),0),"")</f>
        <v/>
      </c>
      <c r="O112" s="10" t="str">
        <f>+IFERROR(VLOOKUP($A112,#REF!,MATCH('Cálculo antigua metodología'!O$4,#REF!,0),0),"")</f>
        <v/>
      </c>
      <c r="P112" s="10" t="str">
        <f>+IFERROR(VLOOKUP($A112,#REF!,MATCH('Cálculo antigua metodología'!P$4,#REF!,0),0),"")</f>
        <v/>
      </c>
      <c r="Q112" s="10" t="str">
        <f>+IFERROR(VLOOKUP($A112,#REF!,MATCH('Cálculo antigua metodología'!Q$4,#REF!,0),0),"")</f>
        <v/>
      </c>
      <c r="R112" s="10" t="str">
        <f>+IFERROR(VLOOKUP($A112,#REF!,MATCH('Cálculo antigua metodología'!R$4,#REF!,0),0),"")</f>
        <v/>
      </c>
      <c r="S112" s="10" t="str">
        <f>+IFERROR(VLOOKUP($A112,#REF!,MATCH('Cálculo antigua metodología'!S$4,#REF!,0),0),"")</f>
        <v/>
      </c>
      <c r="T112" s="10">
        <f>+VLOOKUP(A112,'[5]Cálculo SGP'!$N$3:$P$1136,3,0)</f>
        <v>914066316</v>
      </c>
      <c r="U112" s="10">
        <f>+VLOOKUP(A112,'[5]Cálculo SGP'!$N$3:$X$1137,11,0)</f>
        <v>1675740050</v>
      </c>
      <c r="V112" s="11">
        <f t="shared" si="12"/>
        <v>59.860547507865945</v>
      </c>
      <c r="W112" s="11">
        <f t="shared" si="19"/>
        <v>100</v>
      </c>
      <c r="X112" s="11">
        <f t="shared" si="13"/>
        <v>80</v>
      </c>
      <c r="Y112" s="11">
        <f t="shared" si="14"/>
        <v>100</v>
      </c>
      <c r="Z112" s="11">
        <f t="shared" si="20"/>
        <v>0</v>
      </c>
      <c r="AA112" s="11">
        <f t="shared" si="15"/>
        <v>100</v>
      </c>
      <c r="AB112" s="11">
        <f t="shared" si="21"/>
        <v>0</v>
      </c>
      <c r="AC112" s="11">
        <f t="shared" si="16"/>
        <v>0</v>
      </c>
      <c r="AD112" s="11">
        <f t="shared" si="17"/>
        <v>0</v>
      </c>
      <c r="AE112" s="11">
        <f t="shared" si="18"/>
        <v>0</v>
      </c>
      <c r="AF112" s="12">
        <f t="shared" si="22"/>
        <v>0</v>
      </c>
      <c r="AG112" s="31">
        <f t="shared" si="23"/>
        <v>16.666666666666668</v>
      </c>
    </row>
    <row r="113" spans="1:33" x14ac:dyDescent="0.35">
      <c r="A113" s="1" t="s">
        <v>253</v>
      </c>
      <c r="B113" s="1" t="s">
        <v>37</v>
      </c>
      <c r="C113" s="1" t="s">
        <v>254</v>
      </c>
      <c r="D113" s="4">
        <f>+VLOOKUP(A113,'[2]Categoría municipios 2023'!$B$2:$D$1103,3,0)</f>
        <v>6</v>
      </c>
      <c r="E113" s="1" t="str">
        <f>+VLOOKUP(A113,'[3]Nuevo IDF'!$B$5:$H$1106,7,0)</f>
        <v>G4</v>
      </c>
      <c r="F113" s="1"/>
      <c r="G113" s="10">
        <f>+VLOOKUP(A113,'[4]Informe viabilidad 2022'!$A$4:$G$1105,7,0)</f>
        <v>3718.4369946699999</v>
      </c>
      <c r="H113" s="10">
        <f>+VLOOKUP(A113,'[4]Informe viabilidad 2022'!$A$4:$G$1105,6,0)</f>
        <v>4545.0005319299999</v>
      </c>
      <c r="I113" s="10" t="str">
        <f>+IFERROR(VLOOKUP($A113,#REF!,MATCH('Cálculo antigua metodología'!I$4,#REF!,0),0),"")</f>
        <v/>
      </c>
      <c r="J113" s="10" t="str">
        <f>+IFERROR(VLOOKUP($A113,#REF!,MATCH('Cálculo antigua metodología'!J$4,#REF!,0),0),"")</f>
        <v/>
      </c>
      <c r="K113" s="10" t="str">
        <f>+IFERROR(VLOOKUP($A113,#REF!,MATCH('Cálculo antigua metodología'!K$4,#REF!,0),0),"")</f>
        <v/>
      </c>
      <c r="L113" s="10" t="str">
        <f>+IFERROR(VLOOKUP($A113,#REF!,MATCH('Cálculo antigua metodología'!L$4,#REF!,0),0),"")</f>
        <v/>
      </c>
      <c r="M113" s="10" t="str">
        <f>+IFERROR(VLOOKUP($A113,#REF!,MATCH('Cálculo antigua metodología'!M$4,#REF!,0),0),"")</f>
        <v/>
      </c>
      <c r="N113" s="10" t="str">
        <f>+IFERROR(VLOOKUP($A113,#REF!,MATCH('Cálculo antigua metodología'!N$4,#REF!,0),0),"")</f>
        <v/>
      </c>
      <c r="O113" s="10" t="str">
        <f>+IFERROR(VLOOKUP($A113,#REF!,MATCH('Cálculo antigua metodología'!O$4,#REF!,0),0),"")</f>
        <v/>
      </c>
      <c r="P113" s="10" t="str">
        <f>+IFERROR(VLOOKUP($A113,#REF!,MATCH('Cálculo antigua metodología'!P$4,#REF!,0),0),"")</f>
        <v/>
      </c>
      <c r="Q113" s="10" t="str">
        <f>+IFERROR(VLOOKUP($A113,#REF!,MATCH('Cálculo antigua metodología'!Q$4,#REF!,0),0),"")</f>
        <v/>
      </c>
      <c r="R113" s="10" t="str">
        <f>+IFERROR(VLOOKUP($A113,#REF!,MATCH('Cálculo antigua metodología'!R$4,#REF!,0),0),"")</f>
        <v/>
      </c>
      <c r="S113" s="10" t="str">
        <f>+IFERROR(VLOOKUP($A113,#REF!,MATCH('Cálculo antigua metodología'!S$4,#REF!,0),0),"")</f>
        <v/>
      </c>
      <c r="T113" s="10">
        <f>+VLOOKUP(A113,'[5]Cálculo SGP'!$N$3:$P$1136,3,0)</f>
        <v>2436310058</v>
      </c>
      <c r="U113" s="10">
        <f>+VLOOKUP(A113,'[5]Cálculo SGP'!$N$3:$X$1137,11,0)</f>
        <v>1608858218</v>
      </c>
      <c r="V113" s="11">
        <f t="shared" si="12"/>
        <v>81.813785687083168</v>
      </c>
      <c r="W113" s="11">
        <f t="shared" si="19"/>
        <v>90.931071564584158</v>
      </c>
      <c r="X113" s="11">
        <f t="shared" si="13"/>
        <v>80</v>
      </c>
      <c r="Y113" s="11">
        <f t="shared" si="14"/>
        <v>100</v>
      </c>
      <c r="Z113" s="11">
        <f t="shared" si="20"/>
        <v>0</v>
      </c>
      <c r="AA113" s="11">
        <f t="shared" si="15"/>
        <v>100</v>
      </c>
      <c r="AB113" s="11">
        <f t="shared" si="21"/>
        <v>0</v>
      </c>
      <c r="AC113" s="11">
        <f t="shared" si="16"/>
        <v>0</v>
      </c>
      <c r="AD113" s="11">
        <f t="shared" si="17"/>
        <v>0</v>
      </c>
      <c r="AE113" s="11">
        <f t="shared" si="18"/>
        <v>0</v>
      </c>
      <c r="AF113" s="12">
        <f t="shared" si="22"/>
        <v>0</v>
      </c>
      <c r="AG113" s="31">
        <f t="shared" si="23"/>
        <v>15.155178594097359</v>
      </c>
    </row>
    <row r="114" spans="1:33" x14ac:dyDescent="0.35">
      <c r="A114" s="1" t="s">
        <v>255</v>
      </c>
      <c r="B114" s="1" t="s">
        <v>37</v>
      </c>
      <c r="C114" s="1" t="s">
        <v>256</v>
      </c>
      <c r="D114" s="4">
        <f>+VLOOKUP(A114,'[2]Categoría municipios 2023'!$B$2:$D$1103,3,0)</f>
        <v>6</v>
      </c>
      <c r="E114" s="1" t="str">
        <f>+VLOOKUP(A114,'[3]Nuevo IDF'!$B$5:$H$1106,7,0)</f>
        <v>G1</v>
      </c>
      <c r="F114" s="1"/>
      <c r="G114" s="10">
        <f>+VLOOKUP(A114,'[4]Informe viabilidad 2022'!$A$4:$G$1105,7,0)</f>
        <v>2608.4514261899999</v>
      </c>
      <c r="H114" s="10">
        <f>+VLOOKUP(A114,'[4]Informe viabilidad 2022'!$A$4:$G$1105,6,0)</f>
        <v>3327.1900659000003</v>
      </c>
      <c r="I114" s="10" t="str">
        <f>+IFERROR(VLOOKUP($A114,#REF!,MATCH('Cálculo antigua metodología'!I$4,#REF!,0),0),"")</f>
        <v/>
      </c>
      <c r="J114" s="10" t="str">
        <f>+IFERROR(VLOOKUP($A114,#REF!,MATCH('Cálculo antigua metodología'!J$4,#REF!,0),0),"")</f>
        <v/>
      </c>
      <c r="K114" s="10" t="str">
        <f>+IFERROR(VLOOKUP($A114,#REF!,MATCH('Cálculo antigua metodología'!K$4,#REF!,0),0),"")</f>
        <v/>
      </c>
      <c r="L114" s="10" t="str">
        <f>+IFERROR(VLOOKUP($A114,#REF!,MATCH('Cálculo antigua metodología'!L$4,#REF!,0),0),"")</f>
        <v/>
      </c>
      <c r="M114" s="10" t="str">
        <f>+IFERROR(VLOOKUP($A114,#REF!,MATCH('Cálculo antigua metodología'!M$4,#REF!,0),0),"")</f>
        <v/>
      </c>
      <c r="N114" s="10" t="str">
        <f>+IFERROR(VLOOKUP($A114,#REF!,MATCH('Cálculo antigua metodología'!N$4,#REF!,0),0),"")</f>
        <v/>
      </c>
      <c r="O114" s="10" t="str">
        <f>+IFERROR(VLOOKUP($A114,#REF!,MATCH('Cálculo antigua metodología'!O$4,#REF!,0),0),"")</f>
        <v/>
      </c>
      <c r="P114" s="10" t="str">
        <f>+IFERROR(VLOOKUP($A114,#REF!,MATCH('Cálculo antigua metodología'!P$4,#REF!,0),0),"")</f>
        <v/>
      </c>
      <c r="Q114" s="10" t="str">
        <f>+IFERROR(VLOOKUP($A114,#REF!,MATCH('Cálculo antigua metodología'!Q$4,#REF!,0),0),"")</f>
        <v/>
      </c>
      <c r="R114" s="10" t="str">
        <f>+IFERROR(VLOOKUP($A114,#REF!,MATCH('Cálculo antigua metodología'!R$4,#REF!,0),0),"")</f>
        <v/>
      </c>
      <c r="S114" s="10" t="str">
        <f>+IFERROR(VLOOKUP($A114,#REF!,MATCH('Cálculo antigua metodología'!S$4,#REF!,0),0),"")</f>
        <v/>
      </c>
      <c r="T114" s="10">
        <f>+VLOOKUP(A114,'[5]Cálculo SGP'!$N$3:$P$1136,3,0)</f>
        <v>700491552</v>
      </c>
      <c r="U114" s="10">
        <f>+VLOOKUP(A114,'[5]Cálculo SGP'!$N$3:$X$1137,11,0)</f>
        <v>1402713834</v>
      </c>
      <c r="V114" s="11">
        <f t="shared" si="12"/>
        <v>78.398028802854625</v>
      </c>
      <c r="W114" s="11">
        <f t="shared" si="19"/>
        <v>100</v>
      </c>
      <c r="X114" s="11">
        <f t="shared" si="13"/>
        <v>80</v>
      </c>
      <c r="Y114" s="11">
        <f t="shared" si="14"/>
        <v>100</v>
      </c>
      <c r="Z114" s="11">
        <f t="shared" si="20"/>
        <v>0</v>
      </c>
      <c r="AA114" s="11">
        <f t="shared" si="15"/>
        <v>100</v>
      </c>
      <c r="AB114" s="11">
        <f t="shared" si="21"/>
        <v>0</v>
      </c>
      <c r="AC114" s="11">
        <f t="shared" si="16"/>
        <v>0</v>
      </c>
      <c r="AD114" s="11">
        <f t="shared" si="17"/>
        <v>0</v>
      </c>
      <c r="AE114" s="11">
        <f t="shared" si="18"/>
        <v>0</v>
      </c>
      <c r="AF114" s="12">
        <f t="shared" si="22"/>
        <v>0</v>
      </c>
      <c r="AG114" s="31">
        <f t="shared" si="23"/>
        <v>16.666666666666668</v>
      </c>
    </row>
    <row r="115" spans="1:33" x14ac:dyDescent="0.35">
      <c r="A115" s="1" t="s">
        <v>257</v>
      </c>
      <c r="B115" s="1" t="s">
        <v>37</v>
      </c>
      <c r="C115" s="1" t="s">
        <v>258</v>
      </c>
      <c r="D115" s="4">
        <f>+VLOOKUP(A115,'[2]Categoría municipios 2023'!$B$2:$D$1103,3,0)</f>
        <v>6</v>
      </c>
      <c r="E115" s="1" t="str">
        <f>+VLOOKUP(A115,'[3]Nuevo IDF'!$B$5:$H$1106,7,0)</f>
        <v>G2</v>
      </c>
      <c r="F115" s="1"/>
      <c r="G115" s="10">
        <f>+VLOOKUP(A115,'[4]Informe viabilidad 2022'!$A$4:$G$1105,7,0)</f>
        <v>3506.9672610900002</v>
      </c>
      <c r="H115" s="10">
        <f>+VLOOKUP(A115,'[4]Informe viabilidad 2022'!$A$4:$G$1105,6,0)</f>
        <v>7057.50893516</v>
      </c>
      <c r="I115" s="10" t="str">
        <f>+IFERROR(VLOOKUP($A115,#REF!,MATCH('Cálculo antigua metodología'!I$4,#REF!,0),0),"")</f>
        <v/>
      </c>
      <c r="J115" s="10" t="str">
        <f>+IFERROR(VLOOKUP($A115,#REF!,MATCH('Cálculo antigua metodología'!J$4,#REF!,0),0),"")</f>
        <v/>
      </c>
      <c r="K115" s="10" t="str">
        <f>+IFERROR(VLOOKUP($A115,#REF!,MATCH('Cálculo antigua metodología'!K$4,#REF!,0),0),"")</f>
        <v/>
      </c>
      <c r="L115" s="10" t="str">
        <f>+IFERROR(VLOOKUP($A115,#REF!,MATCH('Cálculo antigua metodología'!L$4,#REF!,0),0),"")</f>
        <v/>
      </c>
      <c r="M115" s="10" t="str">
        <f>+IFERROR(VLOOKUP($A115,#REF!,MATCH('Cálculo antigua metodología'!M$4,#REF!,0),0),"")</f>
        <v/>
      </c>
      <c r="N115" s="10" t="str">
        <f>+IFERROR(VLOOKUP($A115,#REF!,MATCH('Cálculo antigua metodología'!N$4,#REF!,0),0),"")</f>
        <v/>
      </c>
      <c r="O115" s="10" t="str">
        <f>+IFERROR(VLOOKUP($A115,#REF!,MATCH('Cálculo antigua metodología'!O$4,#REF!,0),0),"")</f>
        <v/>
      </c>
      <c r="P115" s="10" t="str">
        <f>+IFERROR(VLOOKUP($A115,#REF!,MATCH('Cálculo antigua metodología'!P$4,#REF!,0),0),"")</f>
        <v/>
      </c>
      <c r="Q115" s="10" t="str">
        <f>+IFERROR(VLOOKUP($A115,#REF!,MATCH('Cálculo antigua metodología'!Q$4,#REF!,0),0),"")</f>
        <v/>
      </c>
      <c r="R115" s="10" t="str">
        <f>+IFERROR(VLOOKUP($A115,#REF!,MATCH('Cálculo antigua metodología'!R$4,#REF!,0),0),"")</f>
        <v/>
      </c>
      <c r="S115" s="10" t="str">
        <f>+IFERROR(VLOOKUP($A115,#REF!,MATCH('Cálculo antigua metodología'!S$4,#REF!,0),0),"")</f>
        <v/>
      </c>
      <c r="T115" s="10">
        <f>+VLOOKUP(A115,'[5]Cálculo SGP'!$N$3:$P$1136,3,0)</f>
        <v>879535560</v>
      </c>
      <c r="U115" s="10">
        <f>+VLOOKUP(A115,'[5]Cálculo SGP'!$N$3:$X$1137,11,0)</f>
        <v>1670070951</v>
      </c>
      <c r="V115" s="11">
        <f t="shared" si="12"/>
        <v>49.691290415780308</v>
      </c>
      <c r="W115" s="11">
        <f t="shared" si="19"/>
        <v>100</v>
      </c>
      <c r="X115" s="11">
        <f t="shared" si="13"/>
        <v>80</v>
      </c>
      <c r="Y115" s="11">
        <f t="shared" si="14"/>
        <v>100</v>
      </c>
      <c r="Z115" s="11">
        <f t="shared" si="20"/>
        <v>0</v>
      </c>
      <c r="AA115" s="11">
        <f t="shared" si="15"/>
        <v>100</v>
      </c>
      <c r="AB115" s="11">
        <f t="shared" si="21"/>
        <v>0</v>
      </c>
      <c r="AC115" s="11">
        <f t="shared" si="16"/>
        <v>0</v>
      </c>
      <c r="AD115" s="11">
        <f t="shared" si="17"/>
        <v>0</v>
      </c>
      <c r="AE115" s="11">
        <f t="shared" si="18"/>
        <v>0</v>
      </c>
      <c r="AF115" s="12">
        <f t="shared" si="22"/>
        <v>0</v>
      </c>
      <c r="AG115" s="31">
        <f t="shared" si="23"/>
        <v>16.666666666666668</v>
      </c>
    </row>
    <row r="116" spans="1:33" x14ac:dyDescent="0.35">
      <c r="A116" s="1" t="s">
        <v>259</v>
      </c>
      <c r="B116" s="1" t="s">
        <v>37</v>
      </c>
      <c r="C116" s="1" t="s">
        <v>260</v>
      </c>
      <c r="D116" s="4">
        <f>+VLOOKUP(A116,'[2]Categoría municipios 2023'!$B$2:$D$1103,3,0)</f>
        <v>6</v>
      </c>
      <c r="E116" s="1" t="str">
        <f>+VLOOKUP(A116,'[3]Nuevo IDF'!$B$5:$H$1106,7,0)</f>
        <v>G2</v>
      </c>
      <c r="F116" s="1"/>
      <c r="G116" s="10">
        <f>+VLOOKUP(A116,'[4]Informe viabilidad 2022'!$A$4:$G$1105,7,0)</f>
        <v>3884.1756778099998</v>
      </c>
      <c r="H116" s="10">
        <f>+VLOOKUP(A116,'[4]Informe viabilidad 2022'!$A$4:$G$1105,6,0)</f>
        <v>3247.8992368499999</v>
      </c>
      <c r="I116" s="10" t="str">
        <f>+IFERROR(VLOOKUP($A116,#REF!,MATCH('Cálculo antigua metodología'!I$4,#REF!,0),0),"")</f>
        <v/>
      </c>
      <c r="J116" s="10" t="str">
        <f>+IFERROR(VLOOKUP($A116,#REF!,MATCH('Cálculo antigua metodología'!J$4,#REF!,0),0),"")</f>
        <v/>
      </c>
      <c r="K116" s="10" t="str">
        <f>+IFERROR(VLOOKUP($A116,#REF!,MATCH('Cálculo antigua metodología'!K$4,#REF!,0),0),"")</f>
        <v/>
      </c>
      <c r="L116" s="10" t="str">
        <f>+IFERROR(VLOOKUP($A116,#REF!,MATCH('Cálculo antigua metodología'!L$4,#REF!,0),0),"")</f>
        <v/>
      </c>
      <c r="M116" s="10" t="str">
        <f>+IFERROR(VLOOKUP($A116,#REF!,MATCH('Cálculo antigua metodología'!M$4,#REF!,0),0),"")</f>
        <v/>
      </c>
      <c r="N116" s="10" t="str">
        <f>+IFERROR(VLOOKUP($A116,#REF!,MATCH('Cálculo antigua metodología'!N$4,#REF!,0),0),"")</f>
        <v/>
      </c>
      <c r="O116" s="10" t="str">
        <f>+IFERROR(VLOOKUP($A116,#REF!,MATCH('Cálculo antigua metodología'!O$4,#REF!,0),0),"")</f>
        <v/>
      </c>
      <c r="P116" s="10" t="str">
        <f>+IFERROR(VLOOKUP($A116,#REF!,MATCH('Cálculo antigua metodología'!P$4,#REF!,0),0),"")</f>
        <v/>
      </c>
      <c r="Q116" s="10" t="str">
        <f>+IFERROR(VLOOKUP($A116,#REF!,MATCH('Cálculo antigua metodología'!Q$4,#REF!,0),0),"")</f>
        <v/>
      </c>
      <c r="R116" s="10" t="str">
        <f>+IFERROR(VLOOKUP($A116,#REF!,MATCH('Cálculo antigua metodología'!R$4,#REF!,0),0),"")</f>
        <v/>
      </c>
      <c r="S116" s="10" t="str">
        <f>+IFERROR(VLOOKUP($A116,#REF!,MATCH('Cálculo antigua metodología'!S$4,#REF!,0),0),"")</f>
        <v/>
      </c>
      <c r="T116" s="10">
        <f>+VLOOKUP(A116,'[5]Cálculo SGP'!$N$3:$P$1136,3,0)</f>
        <v>816411287</v>
      </c>
      <c r="U116" s="10">
        <f>+VLOOKUP(A116,'[5]Cálculo SGP'!$N$3:$X$1137,11,0)</f>
        <v>2319136034</v>
      </c>
      <c r="V116" s="11">
        <f t="shared" si="12"/>
        <v>119.59039965713644</v>
      </c>
      <c r="W116" s="11">
        <f t="shared" si="19"/>
        <v>0</v>
      </c>
      <c r="X116" s="11">
        <f t="shared" si="13"/>
        <v>80</v>
      </c>
      <c r="Y116" s="11">
        <f t="shared" si="14"/>
        <v>100</v>
      </c>
      <c r="Z116" s="11">
        <f t="shared" si="20"/>
        <v>0</v>
      </c>
      <c r="AA116" s="11">
        <f t="shared" si="15"/>
        <v>100</v>
      </c>
      <c r="AB116" s="11">
        <f t="shared" si="21"/>
        <v>0</v>
      </c>
      <c r="AC116" s="11">
        <f t="shared" si="16"/>
        <v>0</v>
      </c>
      <c r="AD116" s="11">
        <f t="shared" si="17"/>
        <v>0</v>
      </c>
      <c r="AE116" s="11">
        <f t="shared" si="18"/>
        <v>0</v>
      </c>
      <c r="AF116" s="12">
        <f t="shared" si="22"/>
        <v>0</v>
      </c>
      <c r="AG116" s="31">
        <f t="shared" si="23"/>
        <v>0</v>
      </c>
    </row>
    <row r="117" spans="1:33" x14ac:dyDescent="0.35">
      <c r="A117" s="1" t="s">
        <v>261</v>
      </c>
      <c r="B117" s="1" t="s">
        <v>37</v>
      </c>
      <c r="C117" s="1" t="s">
        <v>262</v>
      </c>
      <c r="D117" s="4">
        <f>+VLOOKUP(A117,'[2]Categoría municipios 2023'!$B$2:$D$1103,3,0)</f>
        <v>4</v>
      </c>
      <c r="E117" s="1" t="str">
        <f>+VLOOKUP(A117,'[3]Nuevo IDF'!$B$5:$H$1106,7,0)</f>
        <v>G2</v>
      </c>
      <c r="F117" s="1"/>
      <c r="G117" s="10">
        <f>+VLOOKUP(A117,'[4]Informe viabilidad 2022'!$A$4:$G$1105,7,0)</f>
        <v>30642.589511229999</v>
      </c>
      <c r="H117" s="10">
        <f>+VLOOKUP(A117,'[4]Informe viabilidad 2022'!$A$4:$G$1105,6,0)</f>
        <v>23971.68694512</v>
      </c>
      <c r="I117" s="10" t="str">
        <f>+IFERROR(VLOOKUP($A117,#REF!,MATCH('Cálculo antigua metodología'!I$4,#REF!,0),0),"")</f>
        <v/>
      </c>
      <c r="J117" s="10" t="str">
        <f>+IFERROR(VLOOKUP($A117,#REF!,MATCH('Cálculo antigua metodología'!J$4,#REF!,0),0),"")</f>
        <v/>
      </c>
      <c r="K117" s="10" t="str">
        <f>+IFERROR(VLOOKUP($A117,#REF!,MATCH('Cálculo antigua metodología'!K$4,#REF!,0),0),"")</f>
        <v/>
      </c>
      <c r="L117" s="10" t="str">
        <f>+IFERROR(VLOOKUP($A117,#REF!,MATCH('Cálculo antigua metodología'!L$4,#REF!,0),0),"")</f>
        <v/>
      </c>
      <c r="M117" s="10" t="str">
        <f>+IFERROR(VLOOKUP($A117,#REF!,MATCH('Cálculo antigua metodología'!M$4,#REF!,0),0),"")</f>
        <v/>
      </c>
      <c r="N117" s="10" t="str">
        <f>+IFERROR(VLOOKUP($A117,#REF!,MATCH('Cálculo antigua metodología'!N$4,#REF!,0),0),"")</f>
        <v/>
      </c>
      <c r="O117" s="10" t="str">
        <f>+IFERROR(VLOOKUP($A117,#REF!,MATCH('Cálculo antigua metodología'!O$4,#REF!,0),0),"")</f>
        <v/>
      </c>
      <c r="P117" s="10" t="str">
        <f>+IFERROR(VLOOKUP($A117,#REF!,MATCH('Cálculo antigua metodología'!P$4,#REF!,0),0),"")</f>
        <v/>
      </c>
      <c r="Q117" s="10" t="str">
        <f>+IFERROR(VLOOKUP($A117,#REF!,MATCH('Cálculo antigua metodología'!Q$4,#REF!,0),0),"")</f>
        <v/>
      </c>
      <c r="R117" s="10" t="str">
        <f>+IFERROR(VLOOKUP($A117,#REF!,MATCH('Cálculo antigua metodología'!R$4,#REF!,0),0),"")</f>
        <v/>
      </c>
      <c r="S117" s="10" t="str">
        <f>+IFERROR(VLOOKUP($A117,#REF!,MATCH('Cálculo antigua metodología'!S$4,#REF!,0),0),"")</f>
        <v/>
      </c>
      <c r="T117" s="10">
        <f>+VLOOKUP(A117,'[5]Cálculo SGP'!$N$3:$P$1136,3,0)</f>
        <v>7403584572</v>
      </c>
      <c r="U117" s="10">
        <f>+VLOOKUP(A117,'[5]Cálculo SGP'!$N$3:$X$1137,11,0)</f>
        <v>3388212449</v>
      </c>
      <c r="V117" s="11">
        <f t="shared" si="12"/>
        <v>127.82825664869621</v>
      </c>
      <c r="W117" s="11">
        <f t="shared" si="19"/>
        <v>0</v>
      </c>
      <c r="X117" s="11">
        <f t="shared" si="13"/>
        <v>80</v>
      </c>
      <c r="Y117" s="11">
        <f t="shared" si="14"/>
        <v>100</v>
      </c>
      <c r="Z117" s="11">
        <f t="shared" si="20"/>
        <v>0</v>
      </c>
      <c r="AA117" s="11">
        <f t="shared" si="15"/>
        <v>100</v>
      </c>
      <c r="AB117" s="11">
        <f t="shared" si="21"/>
        <v>0</v>
      </c>
      <c r="AC117" s="11">
        <f t="shared" si="16"/>
        <v>0</v>
      </c>
      <c r="AD117" s="11">
        <f t="shared" si="17"/>
        <v>0</v>
      </c>
      <c r="AE117" s="11">
        <f t="shared" si="18"/>
        <v>0</v>
      </c>
      <c r="AF117" s="12">
        <f t="shared" si="22"/>
        <v>0</v>
      </c>
      <c r="AG117" s="31">
        <f t="shared" si="23"/>
        <v>0</v>
      </c>
    </row>
    <row r="118" spans="1:33" x14ac:dyDescent="0.35">
      <c r="A118" s="1" t="s">
        <v>263</v>
      </c>
      <c r="B118" s="1" t="s">
        <v>37</v>
      </c>
      <c r="C118" s="1" t="s">
        <v>264</v>
      </c>
      <c r="D118" s="4">
        <f>+VLOOKUP(A118,'[2]Categoría municipios 2023'!$B$2:$D$1103,3,0)</f>
        <v>6</v>
      </c>
      <c r="E118" s="1" t="str">
        <f>+VLOOKUP(A118,'[3]Nuevo IDF'!$B$5:$H$1106,7,0)</f>
        <v>G4</v>
      </c>
      <c r="F118" s="1"/>
      <c r="G118" s="10">
        <f>+VLOOKUP(A118,'[4]Informe viabilidad 2022'!$A$4:$G$1105,7,0)</f>
        <v>1920.53608046</v>
      </c>
      <c r="H118" s="10">
        <f>+VLOOKUP(A118,'[4]Informe viabilidad 2022'!$A$4:$G$1105,6,0)</f>
        <v>4045.90849432</v>
      </c>
      <c r="I118" s="10" t="str">
        <f>+IFERROR(VLOOKUP($A118,#REF!,MATCH('Cálculo antigua metodología'!I$4,#REF!,0),0),"")</f>
        <v/>
      </c>
      <c r="J118" s="10" t="str">
        <f>+IFERROR(VLOOKUP($A118,#REF!,MATCH('Cálculo antigua metodología'!J$4,#REF!,0),0),"")</f>
        <v/>
      </c>
      <c r="K118" s="10" t="str">
        <f>+IFERROR(VLOOKUP($A118,#REF!,MATCH('Cálculo antigua metodología'!K$4,#REF!,0),0),"")</f>
        <v/>
      </c>
      <c r="L118" s="10" t="str">
        <f>+IFERROR(VLOOKUP($A118,#REF!,MATCH('Cálculo antigua metodología'!L$4,#REF!,0),0),"")</f>
        <v/>
      </c>
      <c r="M118" s="10" t="str">
        <f>+IFERROR(VLOOKUP($A118,#REF!,MATCH('Cálculo antigua metodología'!M$4,#REF!,0),0),"")</f>
        <v/>
      </c>
      <c r="N118" s="10" t="str">
        <f>+IFERROR(VLOOKUP($A118,#REF!,MATCH('Cálculo antigua metodología'!N$4,#REF!,0),0),"")</f>
        <v/>
      </c>
      <c r="O118" s="10" t="str">
        <f>+IFERROR(VLOOKUP($A118,#REF!,MATCH('Cálculo antigua metodología'!O$4,#REF!,0),0),"")</f>
        <v/>
      </c>
      <c r="P118" s="10" t="str">
        <f>+IFERROR(VLOOKUP($A118,#REF!,MATCH('Cálculo antigua metodología'!P$4,#REF!,0),0),"")</f>
        <v/>
      </c>
      <c r="Q118" s="10" t="str">
        <f>+IFERROR(VLOOKUP($A118,#REF!,MATCH('Cálculo antigua metodología'!Q$4,#REF!,0),0),"")</f>
        <v/>
      </c>
      <c r="R118" s="10" t="str">
        <f>+IFERROR(VLOOKUP($A118,#REF!,MATCH('Cálculo antigua metodología'!R$4,#REF!,0),0),"")</f>
        <v/>
      </c>
      <c r="S118" s="10" t="str">
        <f>+IFERROR(VLOOKUP($A118,#REF!,MATCH('Cálculo antigua metodología'!S$4,#REF!,0),0),"")</f>
        <v/>
      </c>
      <c r="T118" s="10">
        <f>+VLOOKUP(A118,'[5]Cálculo SGP'!$N$3:$P$1136,3,0)</f>
        <v>916908350</v>
      </c>
      <c r="U118" s="10">
        <f>+VLOOKUP(A118,'[5]Cálculo SGP'!$N$3:$X$1137,11,0)</f>
        <v>2147310680</v>
      </c>
      <c r="V118" s="11">
        <f t="shared" si="12"/>
        <v>47.468599034214847</v>
      </c>
      <c r="W118" s="11">
        <f t="shared" si="19"/>
        <v>100</v>
      </c>
      <c r="X118" s="11">
        <f t="shared" si="13"/>
        <v>80</v>
      </c>
      <c r="Y118" s="11">
        <f t="shared" si="14"/>
        <v>100</v>
      </c>
      <c r="Z118" s="11">
        <f t="shared" si="20"/>
        <v>0</v>
      </c>
      <c r="AA118" s="11">
        <f t="shared" si="15"/>
        <v>100</v>
      </c>
      <c r="AB118" s="11">
        <f t="shared" si="21"/>
        <v>0</v>
      </c>
      <c r="AC118" s="11">
        <f t="shared" si="16"/>
        <v>0</v>
      </c>
      <c r="AD118" s="11">
        <f t="shared" si="17"/>
        <v>0</v>
      </c>
      <c r="AE118" s="11">
        <f t="shared" si="18"/>
        <v>0</v>
      </c>
      <c r="AF118" s="12">
        <f t="shared" si="22"/>
        <v>0</v>
      </c>
      <c r="AG118" s="31">
        <f t="shared" si="23"/>
        <v>16.666666666666668</v>
      </c>
    </row>
    <row r="119" spans="1:33" x14ac:dyDescent="0.35">
      <c r="A119" s="1" t="s">
        <v>265</v>
      </c>
      <c r="B119" s="1" t="s">
        <v>37</v>
      </c>
      <c r="C119" s="1" t="s">
        <v>266</v>
      </c>
      <c r="D119" s="4">
        <f>+VLOOKUP(A119,'[2]Categoría municipios 2023'!$B$2:$D$1103,3,0)</f>
        <v>6</v>
      </c>
      <c r="E119" s="1" t="str">
        <f>+VLOOKUP(A119,'[3]Nuevo IDF'!$B$5:$H$1106,7,0)</f>
        <v>G3</v>
      </c>
      <c r="F119" s="1"/>
      <c r="G119" s="10">
        <f>+VLOOKUP(A119,'[4]Informe viabilidad 2022'!$A$4:$G$1105,7,0)</f>
        <v>4740.0238273100003</v>
      </c>
      <c r="H119" s="10">
        <f>+VLOOKUP(A119,'[4]Informe viabilidad 2022'!$A$4:$G$1105,6,0)</f>
        <v>7157.1157222700003</v>
      </c>
      <c r="I119" s="10" t="str">
        <f>+IFERROR(VLOOKUP($A119,#REF!,MATCH('Cálculo antigua metodología'!I$4,#REF!,0),0),"")</f>
        <v/>
      </c>
      <c r="J119" s="10" t="str">
        <f>+IFERROR(VLOOKUP($A119,#REF!,MATCH('Cálculo antigua metodología'!J$4,#REF!,0),0),"")</f>
        <v/>
      </c>
      <c r="K119" s="10" t="str">
        <f>+IFERROR(VLOOKUP($A119,#REF!,MATCH('Cálculo antigua metodología'!K$4,#REF!,0),0),"")</f>
        <v/>
      </c>
      <c r="L119" s="10" t="str">
        <f>+IFERROR(VLOOKUP($A119,#REF!,MATCH('Cálculo antigua metodología'!L$4,#REF!,0),0),"")</f>
        <v/>
      </c>
      <c r="M119" s="10" t="str">
        <f>+IFERROR(VLOOKUP($A119,#REF!,MATCH('Cálculo antigua metodología'!M$4,#REF!,0),0),"")</f>
        <v/>
      </c>
      <c r="N119" s="10" t="str">
        <f>+IFERROR(VLOOKUP($A119,#REF!,MATCH('Cálculo antigua metodología'!N$4,#REF!,0),0),"")</f>
        <v/>
      </c>
      <c r="O119" s="10" t="str">
        <f>+IFERROR(VLOOKUP($A119,#REF!,MATCH('Cálculo antigua metodología'!O$4,#REF!,0),0),"")</f>
        <v/>
      </c>
      <c r="P119" s="10" t="str">
        <f>+IFERROR(VLOOKUP($A119,#REF!,MATCH('Cálculo antigua metodología'!P$4,#REF!,0),0),"")</f>
        <v/>
      </c>
      <c r="Q119" s="10" t="str">
        <f>+IFERROR(VLOOKUP($A119,#REF!,MATCH('Cálculo antigua metodología'!Q$4,#REF!,0),0),"")</f>
        <v/>
      </c>
      <c r="R119" s="10" t="str">
        <f>+IFERROR(VLOOKUP($A119,#REF!,MATCH('Cálculo antigua metodología'!R$4,#REF!,0),0),"")</f>
        <v/>
      </c>
      <c r="S119" s="10" t="str">
        <f>+IFERROR(VLOOKUP($A119,#REF!,MATCH('Cálculo antigua metodología'!S$4,#REF!,0),0),"")</f>
        <v/>
      </c>
      <c r="T119" s="10">
        <f>+VLOOKUP(A119,'[5]Cálculo SGP'!$N$3:$P$1136,3,0)</f>
        <v>2106642795</v>
      </c>
      <c r="U119" s="10">
        <f>+VLOOKUP(A119,'[5]Cálculo SGP'!$N$3:$X$1137,11,0)</f>
        <v>1948461856</v>
      </c>
      <c r="V119" s="11">
        <f t="shared" si="12"/>
        <v>66.228128917365353</v>
      </c>
      <c r="W119" s="11">
        <f t="shared" si="19"/>
        <v>100</v>
      </c>
      <c r="X119" s="11">
        <f t="shared" si="13"/>
        <v>80</v>
      </c>
      <c r="Y119" s="11">
        <f t="shared" si="14"/>
        <v>100</v>
      </c>
      <c r="Z119" s="11">
        <f t="shared" si="20"/>
        <v>0</v>
      </c>
      <c r="AA119" s="11">
        <f t="shared" si="15"/>
        <v>100</v>
      </c>
      <c r="AB119" s="11">
        <f t="shared" si="21"/>
        <v>0</v>
      </c>
      <c r="AC119" s="11">
        <f t="shared" si="16"/>
        <v>0</v>
      </c>
      <c r="AD119" s="11">
        <f t="shared" si="17"/>
        <v>0</v>
      </c>
      <c r="AE119" s="11">
        <f t="shared" si="18"/>
        <v>0</v>
      </c>
      <c r="AF119" s="12">
        <f t="shared" si="22"/>
        <v>0</v>
      </c>
      <c r="AG119" s="31">
        <f t="shared" si="23"/>
        <v>16.666666666666668</v>
      </c>
    </row>
    <row r="120" spans="1:33" x14ac:dyDescent="0.35">
      <c r="A120" s="1" t="s">
        <v>267</v>
      </c>
      <c r="B120" s="1" t="s">
        <v>37</v>
      </c>
      <c r="C120" s="1" t="s">
        <v>268</v>
      </c>
      <c r="D120" s="4">
        <f>+VLOOKUP(A120,'[2]Categoría municipios 2023'!$B$2:$D$1103,3,0)</f>
        <v>6</v>
      </c>
      <c r="E120" s="1" t="str">
        <f>+VLOOKUP(A120,'[3]Nuevo IDF'!$B$5:$H$1106,7,0)</f>
        <v>G4</v>
      </c>
      <c r="F120" s="1"/>
      <c r="G120" s="10">
        <f>+VLOOKUP(A120,'[4]Informe viabilidad 2022'!$A$4:$G$1105,7,0)</f>
        <v>2455.2435807399997</v>
      </c>
      <c r="H120" s="10">
        <f>+VLOOKUP(A120,'[4]Informe viabilidad 2022'!$A$4:$G$1105,6,0)</f>
        <v>4236.13490198</v>
      </c>
      <c r="I120" s="10" t="str">
        <f>+IFERROR(VLOOKUP($A120,#REF!,MATCH('Cálculo antigua metodología'!I$4,#REF!,0),0),"")</f>
        <v/>
      </c>
      <c r="J120" s="10" t="str">
        <f>+IFERROR(VLOOKUP($A120,#REF!,MATCH('Cálculo antigua metodología'!J$4,#REF!,0),0),"")</f>
        <v/>
      </c>
      <c r="K120" s="10" t="str">
        <f>+IFERROR(VLOOKUP($A120,#REF!,MATCH('Cálculo antigua metodología'!K$4,#REF!,0),0),"")</f>
        <v/>
      </c>
      <c r="L120" s="10" t="str">
        <f>+IFERROR(VLOOKUP($A120,#REF!,MATCH('Cálculo antigua metodología'!L$4,#REF!,0),0),"")</f>
        <v/>
      </c>
      <c r="M120" s="10" t="str">
        <f>+IFERROR(VLOOKUP($A120,#REF!,MATCH('Cálculo antigua metodología'!M$4,#REF!,0),0),"")</f>
        <v/>
      </c>
      <c r="N120" s="10" t="str">
        <f>+IFERROR(VLOOKUP($A120,#REF!,MATCH('Cálculo antigua metodología'!N$4,#REF!,0),0),"")</f>
        <v/>
      </c>
      <c r="O120" s="10" t="str">
        <f>+IFERROR(VLOOKUP($A120,#REF!,MATCH('Cálculo antigua metodología'!O$4,#REF!,0),0),"")</f>
        <v/>
      </c>
      <c r="P120" s="10" t="str">
        <f>+IFERROR(VLOOKUP($A120,#REF!,MATCH('Cálculo antigua metodología'!P$4,#REF!,0),0),"")</f>
        <v/>
      </c>
      <c r="Q120" s="10" t="str">
        <f>+IFERROR(VLOOKUP($A120,#REF!,MATCH('Cálculo antigua metodología'!Q$4,#REF!,0),0),"")</f>
        <v/>
      </c>
      <c r="R120" s="10" t="str">
        <f>+IFERROR(VLOOKUP($A120,#REF!,MATCH('Cálculo antigua metodología'!R$4,#REF!,0),0),"")</f>
        <v/>
      </c>
      <c r="S120" s="10" t="str">
        <f>+IFERROR(VLOOKUP($A120,#REF!,MATCH('Cálculo antigua metodología'!S$4,#REF!,0),0),"")</f>
        <v/>
      </c>
      <c r="T120" s="10">
        <f>+VLOOKUP(A120,'[5]Cálculo SGP'!$N$3:$P$1136,3,0)</f>
        <v>1568127268</v>
      </c>
      <c r="U120" s="10">
        <f>+VLOOKUP(A120,'[5]Cálculo SGP'!$N$3:$X$1137,11,0)</f>
        <v>2856630911</v>
      </c>
      <c r="V120" s="11">
        <f t="shared" si="12"/>
        <v>57.959522950801244</v>
      </c>
      <c r="W120" s="11">
        <f t="shared" si="19"/>
        <v>100</v>
      </c>
      <c r="X120" s="11">
        <f t="shared" si="13"/>
        <v>80</v>
      </c>
      <c r="Y120" s="11">
        <f t="shared" si="14"/>
        <v>100</v>
      </c>
      <c r="Z120" s="11">
        <f t="shared" si="20"/>
        <v>0</v>
      </c>
      <c r="AA120" s="11">
        <f t="shared" si="15"/>
        <v>100</v>
      </c>
      <c r="AB120" s="11">
        <f t="shared" si="21"/>
        <v>0</v>
      </c>
      <c r="AC120" s="11">
        <f t="shared" si="16"/>
        <v>0</v>
      </c>
      <c r="AD120" s="11">
        <f t="shared" si="17"/>
        <v>0</v>
      </c>
      <c r="AE120" s="11">
        <f t="shared" si="18"/>
        <v>0</v>
      </c>
      <c r="AF120" s="12">
        <f t="shared" si="22"/>
        <v>0</v>
      </c>
      <c r="AG120" s="31">
        <f t="shared" si="23"/>
        <v>16.666666666666668</v>
      </c>
    </row>
    <row r="121" spans="1:33" x14ac:dyDescent="0.35">
      <c r="A121" s="1" t="s">
        <v>269</v>
      </c>
      <c r="B121" s="1" t="s">
        <v>37</v>
      </c>
      <c r="C121" s="1" t="s">
        <v>270</v>
      </c>
      <c r="D121" s="4">
        <f>+VLOOKUP(A121,'[2]Categoría municipios 2023'!$B$2:$D$1103,3,0)</f>
        <v>6</v>
      </c>
      <c r="E121" s="1" t="str">
        <f>+VLOOKUP(A121,'[3]Nuevo IDF'!$B$5:$H$1106,7,0)</f>
        <v>G1</v>
      </c>
      <c r="F121" s="1"/>
      <c r="G121" s="10">
        <f>+VLOOKUP(A121,'[4]Informe viabilidad 2022'!$A$4:$G$1105,7,0)</f>
        <v>2889.9324310399998</v>
      </c>
      <c r="H121" s="10">
        <f>+VLOOKUP(A121,'[4]Informe viabilidad 2022'!$A$4:$G$1105,6,0)</f>
        <v>3678.94563453</v>
      </c>
      <c r="I121" s="10" t="str">
        <f>+IFERROR(VLOOKUP($A121,#REF!,MATCH('Cálculo antigua metodología'!I$4,#REF!,0),0),"")</f>
        <v/>
      </c>
      <c r="J121" s="10" t="str">
        <f>+IFERROR(VLOOKUP($A121,#REF!,MATCH('Cálculo antigua metodología'!J$4,#REF!,0),0),"")</f>
        <v/>
      </c>
      <c r="K121" s="10" t="str">
        <f>+IFERROR(VLOOKUP($A121,#REF!,MATCH('Cálculo antigua metodología'!K$4,#REF!,0),0),"")</f>
        <v/>
      </c>
      <c r="L121" s="10" t="str">
        <f>+IFERROR(VLOOKUP($A121,#REF!,MATCH('Cálculo antigua metodología'!L$4,#REF!,0),0),"")</f>
        <v/>
      </c>
      <c r="M121" s="10" t="str">
        <f>+IFERROR(VLOOKUP($A121,#REF!,MATCH('Cálculo antigua metodología'!M$4,#REF!,0),0),"")</f>
        <v/>
      </c>
      <c r="N121" s="10" t="str">
        <f>+IFERROR(VLOOKUP($A121,#REF!,MATCH('Cálculo antigua metodología'!N$4,#REF!,0),0),"")</f>
        <v/>
      </c>
      <c r="O121" s="10" t="str">
        <f>+IFERROR(VLOOKUP($A121,#REF!,MATCH('Cálculo antigua metodología'!O$4,#REF!,0),0),"")</f>
        <v/>
      </c>
      <c r="P121" s="10" t="str">
        <f>+IFERROR(VLOOKUP($A121,#REF!,MATCH('Cálculo antigua metodología'!P$4,#REF!,0),0),"")</f>
        <v/>
      </c>
      <c r="Q121" s="10" t="str">
        <f>+IFERROR(VLOOKUP($A121,#REF!,MATCH('Cálculo antigua metodología'!Q$4,#REF!,0),0),"")</f>
        <v/>
      </c>
      <c r="R121" s="10" t="str">
        <f>+IFERROR(VLOOKUP($A121,#REF!,MATCH('Cálculo antigua metodología'!R$4,#REF!,0),0),"")</f>
        <v/>
      </c>
      <c r="S121" s="10" t="str">
        <f>+IFERROR(VLOOKUP($A121,#REF!,MATCH('Cálculo antigua metodología'!S$4,#REF!,0),0),"")</f>
        <v/>
      </c>
      <c r="T121" s="10">
        <f>+VLOOKUP(A121,'[5]Cálculo SGP'!$N$3:$P$1136,3,0)</f>
        <v>538019026</v>
      </c>
      <c r="U121" s="10">
        <f>+VLOOKUP(A121,'[5]Cálculo SGP'!$N$3:$X$1137,11,0)</f>
        <v>1058998918</v>
      </c>
      <c r="V121" s="11">
        <f t="shared" si="12"/>
        <v>78.553279067664178</v>
      </c>
      <c r="W121" s="11">
        <f t="shared" si="19"/>
        <v>100</v>
      </c>
      <c r="X121" s="11">
        <f t="shared" si="13"/>
        <v>80</v>
      </c>
      <c r="Y121" s="11">
        <f t="shared" si="14"/>
        <v>100</v>
      </c>
      <c r="Z121" s="11">
        <f t="shared" si="20"/>
        <v>0</v>
      </c>
      <c r="AA121" s="11">
        <f t="shared" si="15"/>
        <v>100</v>
      </c>
      <c r="AB121" s="11">
        <f t="shared" si="21"/>
        <v>0</v>
      </c>
      <c r="AC121" s="11">
        <f t="shared" si="16"/>
        <v>0</v>
      </c>
      <c r="AD121" s="11">
        <f t="shared" si="17"/>
        <v>0</v>
      </c>
      <c r="AE121" s="11">
        <f t="shared" si="18"/>
        <v>0</v>
      </c>
      <c r="AF121" s="12">
        <f t="shared" si="22"/>
        <v>0</v>
      </c>
      <c r="AG121" s="31">
        <f t="shared" si="23"/>
        <v>16.666666666666668</v>
      </c>
    </row>
    <row r="122" spans="1:33" x14ac:dyDescent="0.35">
      <c r="A122" s="1" t="s">
        <v>271</v>
      </c>
      <c r="B122" s="1" t="s">
        <v>37</v>
      </c>
      <c r="C122" s="1" t="s">
        <v>272</v>
      </c>
      <c r="D122" s="4">
        <f>+VLOOKUP(A122,'[2]Categoría municipios 2023'!$B$2:$D$1103,3,0)</f>
        <v>6</v>
      </c>
      <c r="E122" s="1" t="str">
        <f>+VLOOKUP(A122,'[3]Nuevo IDF'!$B$5:$H$1106,7,0)</f>
        <v>G2</v>
      </c>
      <c r="F122" s="1"/>
      <c r="G122" s="10">
        <f>+VLOOKUP(A122,'[4]Informe viabilidad 2022'!$A$4:$G$1105,7,0)</f>
        <v>3291.3300181599998</v>
      </c>
      <c r="H122" s="10">
        <f>+VLOOKUP(A122,'[4]Informe viabilidad 2022'!$A$4:$G$1105,6,0)</f>
        <v>5130.8785970700001</v>
      </c>
      <c r="I122" s="10" t="str">
        <f>+IFERROR(VLOOKUP($A122,#REF!,MATCH('Cálculo antigua metodología'!I$4,#REF!,0),0),"")</f>
        <v/>
      </c>
      <c r="J122" s="10" t="str">
        <f>+IFERROR(VLOOKUP($A122,#REF!,MATCH('Cálculo antigua metodología'!J$4,#REF!,0),0),"")</f>
        <v/>
      </c>
      <c r="K122" s="10" t="str">
        <f>+IFERROR(VLOOKUP($A122,#REF!,MATCH('Cálculo antigua metodología'!K$4,#REF!,0),0),"")</f>
        <v/>
      </c>
      <c r="L122" s="10" t="str">
        <f>+IFERROR(VLOOKUP($A122,#REF!,MATCH('Cálculo antigua metodología'!L$4,#REF!,0),0),"")</f>
        <v/>
      </c>
      <c r="M122" s="10" t="str">
        <f>+IFERROR(VLOOKUP($A122,#REF!,MATCH('Cálculo antigua metodología'!M$4,#REF!,0),0),"")</f>
        <v/>
      </c>
      <c r="N122" s="10" t="str">
        <f>+IFERROR(VLOOKUP($A122,#REF!,MATCH('Cálculo antigua metodología'!N$4,#REF!,0),0),"")</f>
        <v/>
      </c>
      <c r="O122" s="10" t="str">
        <f>+IFERROR(VLOOKUP($A122,#REF!,MATCH('Cálculo antigua metodología'!O$4,#REF!,0),0),"")</f>
        <v/>
      </c>
      <c r="P122" s="10" t="str">
        <f>+IFERROR(VLOOKUP($A122,#REF!,MATCH('Cálculo antigua metodología'!P$4,#REF!,0),0),"")</f>
        <v/>
      </c>
      <c r="Q122" s="10" t="str">
        <f>+IFERROR(VLOOKUP($A122,#REF!,MATCH('Cálculo antigua metodología'!Q$4,#REF!,0),0),"")</f>
        <v/>
      </c>
      <c r="R122" s="10" t="str">
        <f>+IFERROR(VLOOKUP($A122,#REF!,MATCH('Cálculo antigua metodología'!R$4,#REF!,0),0),"")</f>
        <v/>
      </c>
      <c r="S122" s="10" t="str">
        <f>+IFERROR(VLOOKUP($A122,#REF!,MATCH('Cálculo antigua metodología'!S$4,#REF!,0),0),"")</f>
        <v/>
      </c>
      <c r="T122" s="10">
        <f>+VLOOKUP(A122,'[5]Cálculo SGP'!$N$3:$P$1136,3,0)</f>
        <v>1040511504</v>
      </c>
      <c r="U122" s="10">
        <f>+VLOOKUP(A122,'[5]Cálculo SGP'!$N$3:$X$1137,11,0)</f>
        <v>2197129241</v>
      </c>
      <c r="V122" s="11">
        <f t="shared" si="12"/>
        <v>64.147493570390097</v>
      </c>
      <c r="W122" s="11">
        <f t="shared" si="19"/>
        <v>100</v>
      </c>
      <c r="X122" s="11">
        <f t="shared" si="13"/>
        <v>80</v>
      </c>
      <c r="Y122" s="11">
        <f t="shared" si="14"/>
        <v>100</v>
      </c>
      <c r="Z122" s="11">
        <f t="shared" si="20"/>
        <v>0</v>
      </c>
      <c r="AA122" s="11">
        <f t="shared" si="15"/>
        <v>100</v>
      </c>
      <c r="AB122" s="11">
        <f t="shared" si="21"/>
        <v>0</v>
      </c>
      <c r="AC122" s="11">
        <f t="shared" si="16"/>
        <v>0</v>
      </c>
      <c r="AD122" s="11">
        <f t="shared" si="17"/>
        <v>0</v>
      </c>
      <c r="AE122" s="11">
        <f t="shared" si="18"/>
        <v>0</v>
      </c>
      <c r="AF122" s="12">
        <f t="shared" si="22"/>
        <v>0</v>
      </c>
      <c r="AG122" s="31">
        <f t="shared" si="23"/>
        <v>16.666666666666668</v>
      </c>
    </row>
    <row r="123" spans="1:33" x14ac:dyDescent="0.35">
      <c r="A123" s="1" t="s">
        <v>273</v>
      </c>
      <c r="B123" s="1" t="s">
        <v>37</v>
      </c>
      <c r="C123" s="1" t="s">
        <v>274</v>
      </c>
      <c r="D123" s="4">
        <f>+VLOOKUP(A123,'[2]Categoría municipios 2023'!$B$2:$D$1103,3,0)</f>
        <v>6</v>
      </c>
      <c r="E123" s="1" t="str">
        <f>+VLOOKUP(A123,'[3]Nuevo IDF'!$B$5:$H$1106,7,0)</f>
        <v>G1</v>
      </c>
      <c r="F123" s="1"/>
      <c r="G123" s="10">
        <f>+VLOOKUP(A123,'[4]Informe viabilidad 2022'!$A$4:$G$1105,7,0)</f>
        <v>4572.6249846499995</v>
      </c>
      <c r="H123" s="10">
        <f>+VLOOKUP(A123,'[4]Informe viabilidad 2022'!$A$4:$G$1105,6,0)</f>
        <v>8270.5869357200008</v>
      </c>
      <c r="I123" s="10" t="str">
        <f>+IFERROR(VLOOKUP($A123,#REF!,MATCH('Cálculo antigua metodología'!I$4,#REF!,0),0),"")</f>
        <v/>
      </c>
      <c r="J123" s="10" t="str">
        <f>+IFERROR(VLOOKUP($A123,#REF!,MATCH('Cálculo antigua metodología'!J$4,#REF!,0),0),"")</f>
        <v/>
      </c>
      <c r="K123" s="10" t="str">
        <f>+IFERROR(VLOOKUP($A123,#REF!,MATCH('Cálculo antigua metodología'!K$4,#REF!,0),0),"")</f>
        <v/>
      </c>
      <c r="L123" s="10" t="str">
        <f>+IFERROR(VLOOKUP($A123,#REF!,MATCH('Cálculo antigua metodología'!L$4,#REF!,0),0),"")</f>
        <v/>
      </c>
      <c r="M123" s="10" t="str">
        <f>+IFERROR(VLOOKUP($A123,#REF!,MATCH('Cálculo antigua metodología'!M$4,#REF!,0),0),"")</f>
        <v/>
      </c>
      <c r="N123" s="10" t="str">
        <f>+IFERROR(VLOOKUP($A123,#REF!,MATCH('Cálculo antigua metodología'!N$4,#REF!,0),0),"")</f>
        <v/>
      </c>
      <c r="O123" s="10" t="str">
        <f>+IFERROR(VLOOKUP($A123,#REF!,MATCH('Cálculo antigua metodología'!O$4,#REF!,0),0),"")</f>
        <v/>
      </c>
      <c r="P123" s="10" t="str">
        <f>+IFERROR(VLOOKUP($A123,#REF!,MATCH('Cálculo antigua metodología'!P$4,#REF!,0),0),"")</f>
        <v/>
      </c>
      <c r="Q123" s="10" t="str">
        <f>+IFERROR(VLOOKUP($A123,#REF!,MATCH('Cálculo antigua metodología'!Q$4,#REF!,0),0),"")</f>
        <v/>
      </c>
      <c r="R123" s="10" t="str">
        <f>+IFERROR(VLOOKUP($A123,#REF!,MATCH('Cálculo antigua metodología'!R$4,#REF!,0),0),"")</f>
        <v/>
      </c>
      <c r="S123" s="10" t="str">
        <f>+IFERROR(VLOOKUP($A123,#REF!,MATCH('Cálculo antigua metodología'!S$4,#REF!,0),0),"")</f>
        <v/>
      </c>
      <c r="T123" s="10">
        <f>+VLOOKUP(A123,'[5]Cálculo SGP'!$N$3:$P$1136,3,0)</f>
        <v>786923064</v>
      </c>
      <c r="U123" s="10">
        <f>+VLOOKUP(A123,'[5]Cálculo SGP'!$N$3:$X$1137,11,0)</f>
        <v>1598311471</v>
      </c>
      <c r="V123" s="11">
        <f t="shared" si="12"/>
        <v>55.287792996905694</v>
      </c>
      <c r="W123" s="11">
        <f t="shared" si="19"/>
        <v>100</v>
      </c>
      <c r="X123" s="11">
        <f t="shared" si="13"/>
        <v>80</v>
      </c>
      <c r="Y123" s="11">
        <f t="shared" si="14"/>
        <v>100</v>
      </c>
      <c r="Z123" s="11">
        <f t="shared" si="20"/>
        <v>0</v>
      </c>
      <c r="AA123" s="11">
        <f t="shared" si="15"/>
        <v>100</v>
      </c>
      <c r="AB123" s="11">
        <f t="shared" si="21"/>
        <v>0</v>
      </c>
      <c r="AC123" s="11">
        <f t="shared" si="16"/>
        <v>0</v>
      </c>
      <c r="AD123" s="11">
        <f t="shared" si="17"/>
        <v>0</v>
      </c>
      <c r="AE123" s="11">
        <f t="shared" si="18"/>
        <v>0</v>
      </c>
      <c r="AF123" s="12">
        <f t="shared" si="22"/>
        <v>0</v>
      </c>
      <c r="AG123" s="31">
        <f t="shared" si="23"/>
        <v>16.666666666666668</v>
      </c>
    </row>
    <row r="124" spans="1:33" x14ac:dyDescent="0.35">
      <c r="A124" s="1" t="s">
        <v>275</v>
      </c>
      <c r="B124" s="1" t="s">
        <v>37</v>
      </c>
      <c r="C124" s="1" t="s">
        <v>276</v>
      </c>
      <c r="D124" s="4">
        <f>+VLOOKUP(A124,'[2]Categoría municipios 2023'!$B$2:$D$1103,3,0)</f>
        <v>6</v>
      </c>
      <c r="E124" s="1" t="str">
        <f>+VLOOKUP(A124,'[3]Nuevo IDF'!$B$5:$H$1106,7,0)</f>
        <v>G4</v>
      </c>
      <c r="F124" s="1"/>
      <c r="G124" s="10">
        <f>+VLOOKUP(A124,'[4]Informe viabilidad 2022'!$A$4:$G$1105,7,0)</f>
        <v>3947.7799844000001</v>
      </c>
      <c r="H124" s="10">
        <f>+VLOOKUP(A124,'[4]Informe viabilidad 2022'!$A$4:$G$1105,6,0)</f>
        <v>6636.0281500000001</v>
      </c>
      <c r="I124" s="10" t="str">
        <f>+IFERROR(VLOOKUP($A124,#REF!,MATCH('Cálculo antigua metodología'!I$4,#REF!,0),0),"")</f>
        <v/>
      </c>
      <c r="J124" s="10" t="str">
        <f>+IFERROR(VLOOKUP($A124,#REF!,MATCH('Cálculo antigua metodología'!J$4,#REF!,0),0),"")</f>
        <v/>
      </c>
      <c r="K124" s="10" t="str">
        <f>+IFERROR(VLOOKUP($A124,#REF!,MATCH('Cálculo antigua metodología'!K$4,#REF!,0),0),"")</f>
        <v/>
      </c>
      <c r="L124" s="10" t="str">
        <f>+IFERROR(VLOOKUP($A124,#REF!,MATCH('Cálculo antigua metodología'!L$4,#REF!,0),0),"")</f>
        <v/>
      </c>
      <c r="M124" s="10" t="str">
        <f>+IFERROR(VLOOKUP($A124,#REF!,MATCH('Cálculo antigua metodología'!M$4,#REF!,0),0),"")</f>
        <v/>
      </c>
      <c r="N124" s="10" t="str">
        <f>+IFERROR(VLOOKUP($A124,#REF!,MATCH('Cálculo antigua metodología'!N$4,#REF!,0),0),"")</f>
        <v/>
      </c>
      <c r="O124" s="10" t="str">
        <f>+IFERROR(VLOOKUP($A124,#REF!,MATCH('Cálculo antigua metodología'!O$4,#REF!,0),0),"")</f>
        <v/>
      </c>
      <c r="P124" s="10" t="str">
        <f>+IFERROR(VLOOKUP($A124,#REF!,MATCH('Cálculo antigua metodología'!P$4,#REF!,0),0),"")</f>
        <v/>
      </c>
      <c r="Q124" s="10" t="str">
        <f>+IFERROR(VLOOKUP($A124,#REF!,MATCH('Cálculo antigua metodología'!Q$4,#REF!,0),0),"")</f>
        <v/>
      </c>
      <c r="R124" s="10" t="str">
        <f>+IFERROR(VLOOKUP($A124,#REF!,MATCH('Cálculo antigua metodología'!R$4,#REF!,0),0),"")</f>
        <v/>
      </c>
      <c r="S124" s="10" t="str">
        <f>+IFERROR(VLOOKUP($A124,#REF!,MATCH('Cálculo antigua metodología'!S$4,#REF!,0),0),"")</f>
        <v/>
      </c>
      <c r="T124" s="10">
        <f>+VLOOKUP(A124,'[5]Cálculo SGP'!$N$3:$P$1136,3,0)</f>
        <v>1959950200</v>
      </c>
      <c r="U124" s="10">
        <f>+VLOOKUP(A124,'[5]Cálculo SGP'!$N$3:$X$1137,11,0)</f>
        <v>5479342414</v>
      </c>
      <c r="V124" s="11">
        <f t="shared" si="12"/>
        <v>59.490103043037877</v>
      </c>
      <c r="W124" s="11">
        <f t="shared" si="19"/>
        <v>100</v>
      </c>
      <c r="X124" s="11">
        <f t="shared" si="13"/>
        <v>80</v>
      </c>
      <c r="Y124" s="11">
        <f t="shared" si="14"/>
        <v>100</v>
      </c>
      <c r="Z124" s="11">
        <f t="shared" si="20"/>
        <v>0</v>
      </c>
      <c r="AA124" s="11">
        <f t="shared" si="15"/>
        <v>100</v>
      </c>
      <c r="AB124" s="11">
        <f t="shared" si="21"/>
        <v>0</v>
      </c>
      <c r="AC124" s="11">
        <f t="shared" si="16"/>
        <v>0</v>
      </c>
      <c r="AD124" s="11">
        <f t="shared" si="17"/>
        <v>0</v>
      </c>
      <c r="AE124" s="11">
        <f t="shared" si="18"/>
        <v>0</v>
      </c>
      <c r="AF124" s="12">
        <f t="shared" si="22"/>
        <v>0</v>
      </c>
      <c r="AG124" s="31">
        <f t="shared" si="23"/>
        <v>16.666666666666668</v>
      </c>
    </row>
    <row r="125" spans="1:33" x14ac:dyDescent="0.35">
      <c r="A125" s="1" t="s">
        <v>277</v>
      </c>
      <c r="B125" s="1" t="s">
        <v>37</v>
      </c>
      <c r="C125" s="1" t="s">
        <v>278</v>
      </c>
      <c r="D125" s="4">
        <f>+VLOOKUP(A125,'[2]Categoría municipios 2023'!$B$2:$D$1103,3,0)</f>
        <v>6</v>
      </c>
      <c r="E125" s="1" t="str">
        <f>+VLOOKUP(A125,'[3]Nuevo IDF'!$B$5:$H$1106,7,0)</f>
        <v>G3</v>
      </c>
      <c r="F125" s="1"/>
      <c r="G125" s="10">
        <f>+VLOOKUP(A125,'[4]Informe viabilidad 2022'!$A$4:$G$1105,7,0)</f>
        <v>1995.3535485</v>
      </c>
      <c r="H125" s="10">
        <f>+VLOOKUP(A125,'[4]Informe viabilidad 2022'!$A$4:$G$1105,6,0)</f>
        <v>2570.3790553499998</v>
      </c>
      <c r="I125" s="10" t="str">
        <f>+IFERROR(VLOOKUP($A125,#REF!,MATCH('Cálculo antigua metodología'!I$4,#REF!,0),0),"")</f>
        <v/>
      </c>
      <c r="J125" s="10" t="str">
        <f>+IFERROR(VLOOKUP($A125,#REF!,MATCH('Cálculo antigua metodología'!J$4,#REF!,0),0),"")</f>
        <v/>
      </c>
      <c r="K125" s="10" t="str">
        <f>+IFERROR(VLOOKUP($A125,#REF!,MATCH('Cálculo antigua metodología'!K$4,#REF!,0),0),"")</f>
        <v/>
      </c>
      <c r="L125" s="10" t="str">
        <f>+IFERROR(VLOOKUP($A125,#REF!,MATCH('Cálculo antigua metodología'!L$4,#REF!,0),0),"")</f>
        <v/>
      </c>
      <c r="M125" s="10" t="str">
        <f>+IFERROR(VLOOKUP($A125,#REF!,MATCH('Cálculo antigua metodología'!M$4,#REF!,0),0),"")</f>
        <v/>
      </c>
      <c r="N125" s="10" t="str">
        <f>+IFERROR(VLOOKUP($A125,#REF!,MATCH('Cálculo antigua metodología'!N$4,#REF!,0),0),"")</f>
        <v/>
      </c>
      <c r="O125" s="10" t="str">
        <f>+IFERROR(VLOOKUP($A125,#REF!,MATCH('Cálculo antigua metodología'!O$4,#REF!,0),0),"")</f>
        <v/>
      </c>
      <c r="P125" s="10" t="str">
        <f>+IFERROR(VLOOKUP($A125,#REF!,MATCH('Cálculo antigua metodología'!P$4,#REF!,0),0),"")</f>
        <v/>
      </c>
      <c r="Q125" s="10" t="str">
        <f>+IFERROR(VLOOKUP($A125,#REF!,MATCH('Cálculo antigua metodología'!Q$4,#REF!,0),0),"")</f>
        <v/>
      </c>
      <c r="R125" s="10" t="str">
        <f>+IFERROR(VLOOKUP($A125,#REF!,MATCH('Cálculo antigua metodología'!R$4,#REF!,0),0),"")</f>
        <v/>
      </c>
      <c r="S125" s="10" t="str">
        <f>+IFERROR(VLOOKUP($A125,#REF!,MATCH('Cálculo antigua metodología'!S$4,#REF!,0),0),"")</f>
        <v/>
      </c>
      <c r="T125" s="10">
        <f>+VLOOKUP(A125,'[5]Cálculo SGP'!$N$3:$P$1136,3,0)</f>
        <v>912653370</v>
      </c>
      <c r="U125" s="10">
        <f>+VLOOKUP(A125,'[5]Cálculo SGP'!$N$3:$X$1137,11,0)</f>
        <v>1711884227</v>
      </c>
      <c r="V125" s="11">
        <f t="shared" si="12"/>
        <v>77.628766245463339</v>
      </c>
      <c r="W125" s="11">
        <f t="shared" si="19"/>
        <v>100</v>
      </c>
      <c r="X125" s="11">
        <f t="shared" si="13"/>
        <v>80</v>
      </c>
      <c r="Y125" s="11">
        <f t="shared" si="14"/>
        <v>100</v>
      </c>
      <c r="Z125" s="11">
        <f t="shared" si="20"/>
        <v>0</v>
      </c>
      <c r="AA125" s="11">
        <f t="shared" si="15"/>
        <v>100</v>
      </c>
      <c r="AB125" s="11">
        <f t="shared" si="21"/>
        <v>0</v>
      </c>
      <c r="AC125" s="11">
        <f t="shared" si="16"/>
        <v>0</v>
      </c>
      <c r="AD125" s="11">
        <f t="shared" si="17"/>
        <v>0</v>
      </c>
      <c r="AE125" s="11">
        <f t="shared" si="18"/>
        <v>0</v>
      </c>
      <c r="AF125" s="12">
        <f t="shared" si="22"/>
        <v>0</v>
      </c>
      <c r="AG125" s="31">
        <f t="shared" si="23"/>
        <v>16.666666666666668</v>
      </c>
    </row>
    <row r="126" spans="1:33" x14ac:dyDescent="0.35">
      <c r="A126" s="1" t="s">
        <v>279</v>
      </c>
      <c r="B126" s="1" t="s">
        <v>37</v>
      </c>
      <c r="C126" s="1" t="s">
        <v>280</v>
      </c>
      <c r="D126" s="4">
        <f>+VLOOKUP(A126,'[2]Categoría municipios 2023'!$B$2:$D$1103,3,0)</f>
        <v>6</v>
      </c>
      <c r="E126" s="1" t="str">
        <f>+VLOOKUP(A126,'[3]Nuevo IDF'!$B$5:$H$1106,7,0)</f>
        <v>G2</v>
      </c>
      <c r="F126" s="1"/>
      <c r="G126" s="10">
        <f>+VLOOKUP(A126,'[4]Informe viabilidad 2022'!$A$4:$G$1105,7,0)</f>
        <v>5274.3689351700004</v>
      </c>
      <c r="H126" s="10">
        <f>+VLOOKUP(A126,'[4]Informe viabilidad 2022'!$A$4:$G$1105,6,0)</f>
        <v>16214.99644422</v>
      </c>
      <c r="I126" s="10" t="str">
        <f>+IFERROR(VLOOKUP($A126,#REF!,MATCH('Cálculo antigua metodología'!I$4,#REF!,0),0),"")</f>
        <v/>
      </c>
      <c r="J126" s="10" t="str">
        <f>+IFERROR(VLOOKUP($A126,#REF!,MATCH('Cálculo antigua metodología'!J$4,#REF!,0),0),"")</f>
        <v/>
      </c>
      <c r="K126" s="10" t="str">
        <f>+IFERROR(VLOOKUP($A126,#REF!,MATCH('Cálculo antigua metodología'!K$4,#REF!,0),0),"")</f>
        <v/>
      </c>
      <c r="L126" s="10" t="str">
        <f>+IFERROR(VLOOKUP($A126,#REF!,MATCH('Cálculo antigua metodología'!L$4,#REF!,0),0),"")</f>
        <v/>
      </c>
      <c r="M126" s="10" t="str">
        <f>+IFERROR(VLOOKUP($A126,#REF!,MATCH('Cálculo antigua metodología'!M$4,#REF!,0),0),"")</f>
        <v/>
      </c>
      <c r="N126" s="10" t="str">
        <f>+IFERROR(VLOOKUP($A126,#REF!,MATCH('Cálculo antigua metodología'!N$4,#REF!,0),0),"")</f>
        <v/>
      </c>
      <c r="O126" s="10" t="str">
        <f>+IFERROR(VLOOKUP($A126,#REF!,MATCH('Cálculo antigua metodología'!O$4,#REF!,0),0),"")</f>
        <v/>
      </c>
      <c r="P126" s="10" t="str">
        <f>+IFERROR(VLOOKUP($A126,#REF!,MATCH('Cálculo antigua metodología'!P$4,#REF!,0),0),"")</f>
        <v/>
      </c>
      <c r="Q126" s="10" t="str">
        <f>+IFERROR(VLOOKUP($A126,#REF!,MATCH('Cálculo antigua metodología'!Q$4,#REF!,0),0),"")</f>
        <v/>
      </c>
      <c r="R126" s="10" t="str">
        <f>+IFERROR(VLOOKUP($A126,#REF!,MATCH('Cálculo antigua metodología'!R$4,#REF!,0),0),"")</f>
        <v/>
      </c>
      <c r="S126" s="10" t="str">
        <f>+IFERROR(VLOOKUP($A126,#REF!,MATCH('Cálculo antigua metodología'!S$4,#REF!,0),0),"")</f>
        <v/>
      </c>
      <c r="T126" s="10">
        <f>+VLOOKUP(A126,'[5]Cálculo SGP'!$N$3:$P$1136,3,0)</f>
        <v>1822655516</v>
      </c>
      <c r="U126" s="10">
        <f>+VLOOKUP(A126,'[5]Cálculo SGP'!$N$3:$X$1137,11,0)</f>
        <v>1574922570</v>
      </c>
      <c r="V126" s="11">
        <f t="shared" si="12"/>
        <v>32.527721811805286</v>
      </c>
      <c r="W126" s="11">
        <f t="shared" si="19"/>
        <v>100</v>
      </c>
      <c r="X126" s="11">
        <f t="shared" si="13"/>
        <v>80</v>
      </c>
      <c r="Y126" s="11">
        <f t="shared" si="14"/>
        <v>100</v>
      </c>
      <c r="Z126" s="11">
        <f t="shared" si="20"/>
        <v>0</v>
      </c>
      <c r="AA126" s="11">
        <f t="shared" si="15"/>
        <v>100</v>
      </c>
      <c r="AB126" s="11">
        <f t="shared" si="21"/>
        <v>0</v>
      </c>
      <c r="AC126" s="11">
        <f t="shared" si="16"/>
        <v>0</v>
      </c>
      <c r="AD126" s="11">
        <f t="shared" si="17"/>
        <v>0</v>
      </c>
      <c r="AE126" s="11">
        <f t="shared" si="18"/>
        <v>0</v>
      </c>
      <c r="AF126" s="12">
        <f t="shared" si="22"/>
        <v>0</v>
      </c>
      <c r="AG126" s="31">
        <f t="shared" si="23"/>
        <v>16.666666666666668</v>
      </c>
    </row>
    <row r="127" spans="1:33" x14ac:dyDescent="0.35">
      <c r="A127" s="1" t="s">
        <v>281</v>
      </c>
      <c r="B127" s="1" t="s">
        <v>37</v>
      </c>
      <c r="C127" s="1" t="s">
        <v>282</v>
      </c>
      <c r="D127" s="4">
        <f>+VLOOKUP(A127,'[2]Categoría municipios 2023'!$B$2:$D$1103,3,0)</f>
        <v>6</v>
      </c>
      <c r="E127" s="1" t="str">
        <f>+VLOOKUP(A127,'[3]Nuevo IDF'!$B$5:$H$1106,7,0)</f>
        <v>G4</v>
      </c>
      <c r="F127" s="1"/>
      <c r="G127" s="10">
        <f>+VLOOKUP(A127,'[4]Informe viabilidad 2022'!$A$4:$G$1105,7,0)</f>
        <v>2630.3671572800004</v>
      </c>
      <c r="H127" s="10">
        <f>+VLOOKUP(A127,'[4]Informe viabilidad 2022'!$A$4:$G$1105,6,0)</f>
        <v>5195.4963240500001</v>
      </c>
      <c r="I127" s="10" t="str">
        <f>+IFERROR(VLOOKUP($A127,#REF!,MATCH('Cálculo antigua metodología'!I$4,#REF!,0),0),"")</f>
        <v/>
      </c>
      <c r="J127" s="10" t="str">
        <f>+IFERROR(VLOOKUP($A127,#REF!,MATCH('Cálculo antigua metodología'!J$4,#REF!,0),0),"")</f>
        <v/>
      </c>
      <c r="K127" s="10" t="str">
        <f>+IFERROR(VLOOKUP($A127,#REF!,MATCH('Cálculo antigua metodología'!K$4,#REF!,0),0),"")</f>
        <v/>
      </c>
      <c r="L127" s="10" t="str">
        <f>+IFERROR(VLOOKUP($A127,#REF!,MATCH('Cálculo antigua metodología'!L$4,#REF!,0),0),"")</f>
        <v/>
      </c>
      <c r="M127" s="10" t="str">
        <f>+IFERROR(VLOOKUP($A127,#REF!,MATCH('Cálculo antigua metodología'!M$4,#REF!,0),0),"")</f>
        <v/>
      </c>
      <c r="N127" s="10" t="str">
        <f>+IFERROR(VLOOKUP($A127,#REF!,MATCH('Cálculo antigua metodología'!N$4,#REF!,0),0),"")</f>
        <v/>
      </c>
      <c r="O127" s="10" t="str">
        <f>+IFERROR(VLOOKUP($A127,#REF!,MATCH('Cálculo antigua metodología'!O$4,#REF!,0),0),"")</f>
        <v/>
      </c>
      <c r="P127" s="10" t="str">
        <f>+IFERROR(VLOOKUP($A127,#REF!,MATCH('Cálculo antigua metodología'!P$4,#REF!,0),0),"")</f>
        <v/>
      </c>
      <c r="Q127" s="10" t="str">
        <f>+IFERROR(VLOOKUP($A127,#REF!,MATCH('Cálculo antigua metodología'!Q$4,#REF!,0),0),"")</f>
        <v/>
      </c>
      <c r="R127" s="10" t="str">
        <f>+IFERROR(VLOOKUP($A127,#REF!,MATCH('Cálculo antigua metodología'!R$4,#REF!,0),0),"")</f>
        <v/>
      </c>
      <c r="S127" s="10" t="str">
        <f>+IFERROR(VLOOKUP($A127,#REF!,MATCH('Cálculo antigua metodología'!S$4,#REF!,0),0),"")</f>
        <v/>
      </c>
      <c r="T127" s="10">
        <f>+VLOOKUP(A127,'[5]Cálculo SGP'!$N$3:$P$1136,3,0)</f>
        <v>1582654740</v>
      </c>
      <c r="U127" s="10">
        <f>+VLOOKUP(A127,'[5]Cálculo SGP'!$N$3:$X$1137,11,0)</f>
        <v>2170690010</v>
      </c>
      <c r="V127" s="11">
        <f t="shared" si="12"/>
        <v>50.627832130378124</v>
      </c>
      <c r="W127" s="11">
        <f t="shared" si="19"/>
        <v>100</v>
      </c>
      <c r="X127" s="11">
        <f t="shared" si="13"/>
        <v>80</v>
      </c>
      <c r="Y127" s="11">
        <f t="shared" si="14"/>
        <v>100</v>
      </c>
      <c r="Z127" s="11">
        <f t="shared" si="20"/>
        <v>0</v>
      </c>
      <c r="AA127" s="11">
        <f t="shared" si="15"/>
        <v>100</v>
      </c>
      <c r="AB127" s="11">
        <f t="shared" si="21"/>
        <v>0</v>
      </c>
      <c r="AC127" s="11">
        <f t="shared" si="16"/>
        <v>0</v>
      </c>
      <c r="AD127" s="11">
        <f t="shared" si="17"/>
        <v>0</v>
      </c>
      <c r="AE127" s="11">
        <f t="shared" si="18"/>
        <v>0</v>
      </c>
      <c r="AF127" s="12">
        <f t="shared" si="22"/>
        <v>0</v>
      </c>
      <c r="AG127" s="31">
        <f t="shared" si="23"/>
        <v>16.666666666666668</v>
      </c>
    </row>
    <row r="128" spans="1:33" x14ac:dyDescent="0.35">
      <c r="A128" s="1" t="s">
        <v>283</v>
      </c>
      <c r="B128" s="1" t="s">
        <v>37</v>
      </c>
      <c r="C128" s="1" t="s">
        <v>284</v>
      </c>
      <c r="D128" s="4">
        <f>+VLOOKUP(A128,'[2]Categoría municipios 2023'!$B$2:$D$1103,3,0)</f>
        <v>5</v>
      </c>
      <c r="E128" s="1" t="str">
        <f>+VLOOKUP(A128,'[3]Nuevo IDF'!$B$5:$H$1106,7,0)</f>
        <v>G1</v>
      </c>
      <c r="F128" s="1"/>
      <c r="G128" s="10">
        <f>+VLOOKUP(A128,'[4]Informe viabilidad 2022'!$A$4:$G$1105,7,0)</f>
        <v>7267.7859528400004</v>
      </c>
      <c r="H128" s="10">
        <f>+VLOOKUP(A128,'[4]Informe viabilidad 2022'!$A$4:$G$1105,6,0)</f>
        <v>20246.662275619998</v>
      </c>
      <c r="I128" s="10" t="str">
        <f>+IFERROR(VLOOKUP($A128,#REF!,MATCH('Cálculo antigua metodología'!I$4,#REF!,0),0),"")</f>
        <v/>
      </c>
      <c r="J128" s="10" t="str">
        <f>+IFERROR(VLOOKUP($A128,#REF!,MATCH('Cálculo antigua metodología'!J$4,#REF!,0),0),"")</f>
        <v/>
      </c>
      <c r="K128" s="10" t="str">
        <f>+IFERROR(VLOOKUP($A128,#REF!,MATCH('Cálculo antigua metodología'!K$4,#REF!,0),0),"")</f>
        <v/>
      </c>
      <c r="L128" s="10" t="str">
        <f>+IFERROR(VLOOKUP($A128,#REF!,MATCH('Cálculo antigua metodología'!L$4,#REF!,0),0),"")</f>
        <v/>
      </c>
      <c r="M128" s="10" t="str">
        <f>+IFERROR(VLOOKUP($A128,#REF!,MATCH('Cálculo antigua metodología'!M$4,#REF!,0),0),"")</f>
        <v/>
      </c>
      <c r="N128" s="10" t="str">
        <f>+IFERROR(VLOOKUP($A128,#REF!,MATCH('Cálculo antigua metodología'!N$4,#REF!,0),0),"")</f>
        <v/>
      </c>
      <c r="O128" s="10" t="str">
        <f>+IFERROR(VLOOKUP($A128,#REF!,MATCH('Cálculo antigua metodología'!O$4,#REF!,0),0),"")</f>
        <v/>
      </c>
      <c r="P128" s="10" t="str">
        <f>+IFERROR(VLOOKUP($A128,#REF!,MATCH('Cálculo antigua metodología'!P$4,#REF!,0),0),"")</f>
        <v/>
      </c>
      <c r="Q128" s="10" t="str">
        <f>+IFERROR(VLOOKUP($A128,#REF!,MATCH('Cálculo antigua metodología'!Q$4,#REF!,0),0),"")</f>
        <v/>
      </c>
      <c r="R128" s="10" t="str">
        <f>+IFERROR(VLOOKUP($A128,#REF!,MATCH('Cálculo antigua metodología'!R$4,#REF!,0),0),"")</f>
        <v/>
      </c>
      <c r="S128" s="10" t="str">
        <f>+IFERROR(VLOOKUP($A128,#REF!,MATCH('Cálculo antigua metodología'!S$4,#REF!,0),0),"")</f>
        <v/>
      </c>
      <c r="T128" s="10">
        <f>+VLOOKUP(A128,'[5]Cálculo SGP'!$N$3:$P$1136,3,0)</f>
        <v>1744510601</v>
      </c>
      <c r="U128" s="10">
        <f>+VLOOKUP(A128,'[5]Cálculo SGP'!$N$3:$X$1137,11,0)</f>
        <v>3171667143</v>
      </c>
      <c r="V128" s="11">
        <f t="shared" si="12"/>
        <v>35.896217627887729</v>
      </c>
      <c r="W128" s="11">
        <f t="shared" si="19"/>
        <v>100</v>
      </c>
      <c r="X128" s="11">
        <f t="shared" si="13"/>
        <v>80</v>
      </c>
      <c r="Y128" s="11">
        <f t="shared" si="14"/>
        <v>100</v>
      </c>
      <c r="Z128" s="11">
        <f t="shared" si="20"/>
        <v>0</v>
      </c>
      <c r="AA128" s="11">
        <f t="shared" si="15"/>
        <v>100</v>
      </c>
      <c r="AB128" s="11">
        <f t="shared" si="21"/>
        <v>0</v>
      </c>
      <c r="AC128" s="11">
        <f t="shared" si="16"/>
        <v>0</v>
      </c>
      <c r="AD128" s="11">
        <f t="shared" si="17"/>
        <v>0</v>
      </c>
      <c r="AE128" s="11">
        <f t="shared" si="18"/>
        <v>0</v>
      </c>
      <c r="AF128" s="12">
        <f t="shared" si="22"/>
        <v>0</v>
      </c>
      <c r="AG128" s="31">
        <f t="shared" si="23"/>
        <v>16.666666666666668</v>
      </c>
    </row>
    <row r="129" spans="1:33" x14ac:dyDescent="0.35">
      <c r="A129" s="1" t="s">
        <v>285</v>
      </c>
      <c r="B129" s="1" t="s">
        <v>37</v>
      </c>
      <c r="C129" s="1" t="s">
        <v>286</v>
      </c>
      <c r="D129" s="4">
        <f>+VLOOKUP(A129,'[2]Categoría municipios 2023'!$B$2:$D$1103,3,0)</f>
        <v>6</v>
      </c>
      <c r="E129" s="1" t="str">
        <f>+VLOOKUP(A129,'[3]Nuevo IDF'!$B$5:$H$1106,7,0)</f>
        <v>G1</v>
      </c>
      <c r="F129" s="1"/>
      <c r="G129" s="10">
        <f>+VLOOKUP(A129,'[4]Informe viabilidad 2022'!$A$4:$G$1105,7,0)</f>
        <v>5753.4102435200002</v>
      </c>
      <c r="H129" s="10">
        <f>+VLOOKUP(A129,'[4]Informe viabilidad 2022'!$A$4:$G$1105,6,0)</f>
        <v>7480.8555131899993</v>
      </c>
      <c r="I129" s="10" t="str">
        <f>+IFERROR(VLOOKUP($A129,#REF!,MATCH('Cálculo antigua metodología'!I$4,#REF!,0),0),"")</f>
        <v/>
      </c>
      <c r="J129" s="10" t="str">
        <f>+IFERROR(VLOOKUP($A129,#REF!,MATCH('Cálculo antigua metodología'!J$4,#REF!,0),0),"")</f>
        <v/>
      </c>
      <c r="K129" s="10" t="str">
        <f>+IFERROR(VLOOKUP($A129,#REF!,MATCH('Cálculo antigua metodología'!K$4,#REF!,0),0),"")</f>
        <v/>
      </c>
      <c r="L129" s="10" t="str">
        <f>+IFERROR(VLOOKUP($A129,#REF!,MATCH('Cálculo antigua metodología'!L$4,#REF!,0),0),"")</f>
        <v/>
      </c>
      <c r="M129" s="10" t="str">
        <f>+IFERROR(VLOOKUP($A129,#REF!,MATCH('Cálculo antigua metodología'!M$4,#REF!,0),0),"")</f>
        <v/>
      </c>
      <c r="N129" s="10" t="str">
        <f>+IFERROR(VLOOKUP($A129,#REF!,MATCH('Cálculo antigua metodología'!N$4,#REF!,0),0),"")</f>
        <v/>
      </c>
      <c r="O129" s="10" t="str">
        <f>+IFERROR(VLOOKUP($A129,#REF!,MATCH('Cálculo antigua metodología'!O$4,#REF!,0),0),"")</f>
        <v/>
      </c>
      <c r="P129" s="10" t="str">
        <f>+IFERROR(VLOOKUP($A129,#REF!,MATCH('Cálculo antigua metodología'!P$4,#REF!,0),0),"")</f>
        <v/>
      </c>
      <c r="Q129" s="10" t="str">
        <f>+IFERROR(VLOOKUP($A129,#REF!,MATCH('Cálculo antigua metodología'!Q$4,#REF!,0),0),"")</f>
        <v/>
      </c>
      <c r="R129" s="10" t="str">
        <f>+IFERROR(VLOOKUP($A129,#REF!,MATCH('Cálculo antigua metodología'!R$4,#REF!,0),0),"")</f>
        <v/>
      </c>
      <c r="S129" s="10" t="str">
        <f>+IFERROR(VLOOKUP($A129,#REF!,MATCH('Cálculo antigua metodología'!S$4,#REF!,0),0),"")</f>
        <v/>
      </c>
      <c r="T129" s="10">
        <f>+VLOOKUP(A129,'[5]Cálculo SGP'!$N$3:$P$1136,3,0)</f>
        <v>2162171057</v>
      </c>
      <c r="U129" s="10">
        <f>+VLOOKUP(A129,'[5]Cálculo SGP'!$N$3:$X$1137,11,0)</f>
        <v>2535774536</v>
      </c>
      <c r="V129" s="11">
        <f t="shared" si="12"/>
        <v>76.908452962041252</v>
      </c>
      <c r="W129" s="11">
        <f t="shared" si="19"/>
        <v>100</v>
      </c>
      <c r="X129" s="11">
        <f t="shared" si="13"/>
        <v>80</v>
      </c>
      <c r="Y129" s="11">
        <f t="shared" si="14"/>
        <v>100</v>
      </c>
      <c r="Z129" s="11">
        <f t="shared" si="20"/>
        <v>0</v>
      </c>
      <c r="AA129" s="11">
        <f t="shared" si="15"/>
        <v>100</v>
      </c>
      <c r="AB129" s="11">
        <f t="shared" si="21"/>
        <v>0</v>
      </c>
      <c r="AC129" s="11">
        <f t="shared" si="16"/>
        <v>0</v>
      </c>
      <c r="AD129" s="11">
        <f t="shared" si="17"/>
        <v>0</v>
      </c>
      <c r="AE129" s="11">
        <f t="shared" si="18"/>
        <v>0</v>
      </c>
      <c r="AF129" s="12">
        <f t="shared" si="22"/>
        <v>0</v>
      </c>
      <c r="AG129" s="31">
        <f t="shared" si="23"/>
        <v>16.666666666666668</v>
      </c>
    </row>
    <row r="130" spans="1:33" x14ac:dyDescent="0.35">
      <c r="A130" s="1" t="s">
        <v>287</v>
      </c>
      <c r="B130" s="1" t="s">
        <v>288</v>
      </c>
      <c r="C130" s="1" t="s">
        <v>289</v>
      </c>
      <c r="D130" s="4" t="str">
        <f>+VLOOKUP(A130,'[2]Categoría municipios 2023'!$B$2:$D$1103,3,0)</f>
        <v>ESP</v>
      </c>
      <c r="E130" s="1" t="str">
        <f>+VLOOKUP(A130,'[3]Nuevo IDF'!$B$5:$H$1106,7,0)</f>
        <v>C</v>
      </c>
      <c r="F130" s="4">
        <v>1</v>
      </c>
      <c r="G130" s="10">
        <f>+VLOOKUP(A130,'[4]Informe viabilidad 2022'!$A$4:$G$1105,7,0)</f>
        <v>288640.489825</v>
      </c>
      <c r="H130" s="10">
        <f>+VLOOKUP(A130,'[4]Informe viabilidad 2022'!$A$4:$G$1105,6,0)</f>
        <v>1241419.60653183</v>
      </c>
      <c r="I130" s="10" t="str">
        <f>+IFERROR(VLOOKUP($A130,#REF!,MATCH('Cálculo antigua metodología'!I$4,#REF!,0),0),"")</f>
        <v/>
      </c>
      <c r="J130" s="10" t="str">
        <f>+IFERROR(VLOOKUP($A130,#REF!,MATCH('Cálculo antigua metodología'!J$4,#REF!,0),0),"")</f>
        <v/>
      </c>
      <c r="K130" s="10" t="str">
        <f>+IFERROR(VLOOKUP($A130,#REF!,MATCH('Cálculo antigua metodología'!K$4,#REF!,0),0),"")</f>
        <v/>
      </c>
      <c r="L130" s="10" t="str">
        <f>+IFERROR(VLOOKUP($A130,#REF!,MATCH('Cálculo antigua metodología'!L$4,#REF!,0),0),"")</f>
        <v/>
      </c>
      <c r="M130" s="10" t="str">
        <f>+IFERROR(VLOOKUP($A130,#REF!,MATCH('Cálculo antigua metodología'!M$4,#REF!,0),0),"")</f>
        <v/>
      </c>
      <c r="N130" s="10" t="str">
        <f>+IFERROR(VLOOKUP($A130,#REF!,MATCH('Cálculo antigua metodología'!N$4,#REF!,0),0),"")</f>
        <v/>
      </c>
      <c r="O130" s="10" t="str">
        <f>+IFERROR(VLOOKUP($A130,#REF!,MATCH('Cálculo antigua metodología'!O$4,#REF!,0),0),"")</f>
        <v/>
      </c>
      <c r="P130" s="10" t="str">
        <f>+IFERROR(VLOOKUP($A130,#REF!,MATCH('Cálculo antigua metodología'!P$4,#REF!,0),0),"")</f>
        <v/>
      </c>
      <c r="Q130" s="10" t="str">
        <f>+IFERROR(VLOOKUP($A130,#REF!,MATCH('Cálculo antigua metodología'!Q$4,#REF!,0),0),"")</f>
        <v/>
      </c>
      <c r="R130" s="10" t="str">
        <f>+IFERROR(VLOOKUP($A130,#REF!,MATCH('Cálculo antigua metodología'!R$4,#REF!,0),0),"")</f>
        <v/>
      </c>
      <c r="S130" s="10" t="str">
        <f>+IFERROR(VLOOKUP($A130,#REF!,MATCH('Cálculo antigua metodología'!S$4,#REF!,0),0),"")</f>
        <v/>
      </c>
      <c r="T130" s="10">
        <f>+VLOOKUP(A130,'[5]Cálculo SGP'!$N$3:$P$1136,3,0)</f>
        <v>27369726645</v>
      </c>
      <c r="U130" s="10">
        <f>+VLOOKUP(A130,'[5]Cálculo SGP'!$N$3:$X$1137,11,0)</f>
        <v>36267643159</v>
      </c>
      <c r="V130" s="11">
        <f t="shared" si="12"/>
        <v>23.250840272402225</v>
      </c>
      <c r="W130" s="11">
        <f t="shared" si="19"/>
        <v>100</v>
      </c>
      <c r="X130" s="11">
        <f t="shared" si="13"/>
        <v>50</v>
      </c>
      <c r="Y130" s="11">
        <f t="shared" si="14"/>
        <v>100</v>
      </c>
      <c r="Z130" s="11">
        <f t="shared" si="20"/>
        <v>0</v>
      </c>
      <c r="AA130" s="11">
        <f t="shared" si="15"/>
        <v>100</v>
      </c>
      <c r="AB130" s="11">
        <f t="shared" si="21"/>
        <v>0</v>
      </c>
      <c r="AC130" s="11">
        <f t="shared" si="16"/>
        <v>0</v>
      </c>
      <c r="AD130" s="11">
        <f t="shared" si="17"/>
        <v>0</v>
      </c>
      <c r="AE130" s="11">
        <f t="shared" si="18"/>
        <v>0</v>
      </c>
      <c r="AF130" s="12">
        <f t="shared" si="22"/>
        <v>0</v>
      </c>
      <c r="AG130" s="31">
        <f t="shared" si="23"/>
        <v>16.666666666666668</v>
      </c>
    </row>
    <row r="131" spans="1:33" x14ac:dyDescent="0.35">
      <c r="A131" s="1" t="s">
        <v>290</v>
      </c>
      <c r="B131" s="1" t="s">
        <v>288</v>
      </c>
      <c r="C131" s="1" t="s">
        <v>291</v>
      </c>
      <c r="D131" s="4">
        <f>+VLOOKUP(A131,'[2]Categoría municipios 2023'!$B$2:$D$1103,3,0)</f>
        <v>6</v>
      </c>
      <c r="E131" s="1" t="str">
        <f>+VLOOKUP(A131,'[3]Nuevo IDF'!$B$5:$H$1106,7,0)</f>
        <v>G2</v>
      </c>
      <c r="F131" s="1"/>
      <c r="G131" s="10">
        <f>+VLOOKUP(A131,'[4]Informe viabilidad 2022'!$A$4:$G$1105,7,0)</f>
        <v>4964.9299000000001</v>
      </c>
      <c r="H131" s="10">
        <f>+VLOOKUP(A131,'[4]Informe viabilidad 2022'!$A$4:$G$1105,6,0)</f>
        <v>12753.792005129999</v>
      </c>
      <c r="I131" s="10" t="str">
        <f>+IFERROR(VLOOKUP($A131,#REF!,MATCH('Cálculo antigua metodología'!I$4,#REF!,0),0),"")</f>
        <v/>
      </c>
      <c r="J131" s="10" t="str">
        <f>+IFERROR(VLOOKUP($A131,#REF!,MATCH('Cálculo antigua metodología'!J$4,#REF!,0),0),"")</f>
        <v/>
      </c>
      <c r="K131" s="10" t="str">
        <f>+IFERROR(VLOOKUP($A131,#REF!,MATCH('Cálculo antigua metodología'!K$4,#REF!,0),0),"")</f>
        <v/>
      </c>
      <c r="L131" s="10" t="str">
        <f>+IFERROR(VLOOKUP($A131,#REF!,MATCH('Cálculo antigua metodología'!L$4,#REF!,0),0),"")</f>
        <v/>
      </c>
      <c r="M131" s="10" t="str">
        <f>+IFERROR(VLOOKUP($A131,#REF!,MATCH('Cálculo antigua metodología'!M$4,#REF!,0),0),"")</f>
        <v/>
      </c>
      <c r="N131" s="10" t="str">
        <f>+IFERROR(VLOOKUP($A131,#REF!,MATCH('Cálculo antigua metodología'!N$4,#REF!,0),0),"")</f>
        <v/>
      </c>
      <c r="O131" s="10" t="str">
        <f>+IFERROR(VLOOKUP($A131,#REF!,MATCH('Cálculo antigua metodología'!O$4,#REF!,0),0),"")</f>
        <v/>
      </c>
      <c r="P131" s="10" t="str">
        <f>+IFERROR(VLOOKUP($A131,#REF!,MATCH('Cálculo antigua metodología'!P$4,#REF!,0),0),"")</f>
        <v/>
      </c>
      <c r="Q131" s="10" t="str">
        <f>+IFERROR(VLOOKUP($A131,#REF!,MATCH('Cálculo antigua metodología'!Q$4,#REF!,0),0),"")</f>
        <v/>
      </c>
      <c r="R131" s="10" t="str">
        <f>+IFERROR(VLOOKUP($A131,#REF!,MATCH('Cálculo antigua metodología'!R$4,#REF!,0),0),"")</f>
        <v/>
      </c>
      <c r="S131" s="10" t="str">
        <f>+IFERROR(VLOOKUP($A131,#REF!,MATCH('Cálculo antigua metodología'!S$4,#REF!,0),0),"")</f>
        <v/>
      </c>
      <c r="T131" s="10">
        <f>+VLOOKUP(A131,'[5]Cálculo SGP'!$N$3:$P$1136,3,0)</f>
        <v>3576700141</v>
      </c>
      <c r="U131" s="10">
        <f>+VLOOKUP(A131,'[5]Cálculo SGP'!$N$3:$X$1137,11,0)</f>
        <v>1715390173</v>
      </c>
      <c r="V131" s="11">
        <f t="shared" si="12"/>
        <v>38.929048693933069</v>
      </c>
      <c r="W131" s="11">
        <f t="shared" si="19"/>
        <v>100</v>
      </c>
      <c r="X131" s="11">
        <f t="shared" si="13"/>
        <v>80</v>
      </c>
      <c r="Y131" s="11">
        <f t="shared" si="14"/>
        <v>100</v>
      </c>
      <c r="Z131" s="11">
        <f t="shared" si="20"/>
        <v>0</v>
      </c>
      <c r="AA131" s="11">
        <f t="shared" si="15"/>
        <v>100</v>
      </c>
      <c r="AB131" s="11">
        <f t="shared" si="21"/>
        <v>0</v>
      </c>
      <c r="AC131" s="11">
        <f t="shared" si="16"/>
        <v>0</v>
      </c>
      <c r="AD131" s="11">
        <f t="shared" si="17"/>
        <v>0</v>
      </c>
      <c r="AE131" s="11">
        <f t="shared" si="18"/>
        <v>0</v>
      </c>
      <c r="AF131" s="12">
        <f t="shared" si="22"/>
        <v>0</v>
      </c>
      <c r="AG131" s="31">
        <f t="shared" si="23"/>
        <v>16.666666666666668</v>
      </c>
    </row>
    <row r="132" spans="1:33" x14ac:dyDescent="0.35">
      <c r="A132" s="1" t="s">
        <v>292</v>
      </c>
      <c r="B132" s="1" t="s">
        <v>288</v>
      </c>
      <c r="C132" s="1" t="s">
        <v>293</v>
      </c>
      <c r="D132" s="4">
        <f>+VLOOKUP(A132,'[2]Categoría municipios 2023'!$B$2:$D$1103,3,0)</f>
        <v>6</v>
      </c>
      <c r="E132" s="1" t="str">
        <f>+VLOOKUP(A132,'[3]Nuevo IDF'!$B$5:$H$1106,7,0)</f>
        <v>G4</v>
      </c>
      <c r="F132" s="1"/>
      <c r="G132" s="10">
        <f>+VLOOKUP(A132,'[4]Informe viabilidad 2022'!$A$4:$G$1105,7,0)</f>
        <v>2370.489294</v>
      </c>
      <c r="H132" s="10">
        <f>+VLOOKUP(A132,'[4]Informe viabilidad 2022'!$A$4:$G$1105,6,0)</f>
        <v>3972.0186189999999</v>
      </c>
      <c r="I132" s="10" t="str">
        <f>+IFERROR(VLOOKUP($A132,#REF!,MATCH('Cálculo antigua metodología'!I$4,#REF!,0),0),"")</f>
        <v/>
      </c>
      <c r="J132" s="10" t="str">
        <f>+IFERROR(VLOOKUP($A132,#REF!,MATCH('Cálculo antigua metodología'!J$4,#REF!,0),0),"")</f>
        <v/>
      </c>
      <c r="K132" s="10" t="str">
        <f>+IFERROR(VLOOKUP($A132,#REF!,MATCH('Cálculo antigua metodología'!K$4,#REF!,0),0),"")</f>
        <v/>
      </c>
      <c r="L132" s="10" t="str">
        <f>+IFERROR(VLOOKUP($A132,#REF!,MATCH('Cálculo antigua metodología'!L$4,#REF!,0),0),"")</f>
        <v/>
      </c>
      <c r="M132" s="10" t="str">
        <f>+IFERROR(VLOOKUP($A132,#REF!,MATCH('Cálculo antigua metodología'!M$4,#REF!,0),0),"")</f>
        <v/>
      </c>
      <c r="N132" s="10" t="str">
        <f>+IFERROR(VLOOKUP($A132,#REF!,MATCH('Cálculo antigua metodología'!N$4,#REF!,0),0),"")</f>
        <v/>
      </c>
      <c r="O132" s="10" t="str">
        <f>+IFERROR(VLOOKUP($A132,#REF!,MATCH('Cálculo antigua metodología'!O$4,#REF!,0),0),"")</f>
        <v/>
      </c>
      <c r="P132" s="10" t="str">
        <f>+IFERROR(VLOOKUP($A132,#REF!,MATCH('Cálculo antigua metodología'!P$4,#REF!,0),0),"")</f>
        <v/>
      </c>
      <c r="Q132" s="10" t="str">
        <f>+IFERROR(VLOOKUP($A132,#REF!,MATCH('Cálculo antigua metodología'!Q$4,#REF!,0),0),"")</f>
        <v/>
      </c>
      <c r="R132" s="10" t="str">
        <f>+IFERROR(VLOOKUP($A132,#REF!,MATCH('Cálculo antigua metodología'!R$4,#REF!,0),0),"")</f>
        <v/>
      </c>
      <c r="S132" s="10" t="str">
        <f>+IFERROR(VLOOKUP($A132,#REF!,MATCH('Cálculo antigua metodología'!S$4,#REF!,0),0),"")</f>
        <v/>
      </c>
      <c r="T132" s="10">
        <f>+VLOOKUP(A132,'[5]Cálculo SGP'!$N$3:$P$1136,3,0)</f>
        <v>1903190061</v>
      </c>
      <c r="U132" s="10">
        <f>+VLOOKUP(A132,'[5]Cálculo SGP'!$N$3:$X$1137,11,0)</f>
        <v>3869276746</v>
      </c>
      <c r="V132" s="11">
        <f t="shared" si="12"/>
        <v>59.67971254366369</v>
      </c>
      <c r="W132" s="11">
        <f t="shared" si="19"/>
        <v>100</v>
      </c>
      <c r="X132" s="11">
        <f t="shared" si="13"/>
        <v>80</v>
      </c>
      <c r="Y132" s="11">
        <f t="shared" si="14"/>
        <v>100</v>
      </c>
      <c r="Z132" s="11">
        <f t="shared" si="20"/>
        <v>0</v>
      </c>
      <c r="AA132" s="11">
        <f t="shared" si="15"/>
        <v>100</v>
      </c>
      <c r="AB132" s="11">
        <f t="shared" si="21"/>
        <v>0</v>
      </c>
      <c r="AC132" s="11">
        <f t="shared" si="16"/>
        <v>0</v>
      </c>
      <c r="AD132" s="11">
        <f t="shared" si="17"/>
        <v>0</v>
      </c>
      <c r="AE132" s="11">
        <f t="shared" si="18"/>
        <v>0</v>
      </c>
      <c r="AF132" s="12">
        <f t="shared" si="22"/>
        <v>0</v>
      </c>
      <c r="AG132" s="31">
        <f t="shared" si="23"/>
        <v>16.666666666666668</v>
      </c>
    </row>
    <row r="133" spans="1:33" x14ac:dyDescent="0.35">
      <c r="A133" s="1" t="s">
        <v>294</v>
      </c>
      <c r="B133" s="1" t="s">
        <v>288</v>
      </c>
      <c r="C133" s="1" t="s">
        <v>295</v>
      </c>
      <c r="D133" s="4">
        <f>+VLOOKUP(A133,'[2]Categoría municipios 2023'!$B$2:$D$1103,3,0)</f>
        <v>6</v>
      </c>
      <c r="E133" s="1" t="str">
        <f>+VLOOKUP(A133,'[3]Nuevo IDF'!$B$5:$H$1106,7,0)</f>
        <v>G5</v>
      </c>
      <c r="F133" s="1"/>
      <c r="G133" s="10">
        <f>+VLOOKUP(A133,'[4]Informe viabilidad 2022'!$A$4:$G$1105,7,0)</f>
        <v>2369.910249</v>
      </c>
      <c r="H133" s="10">
        <f>+VLOOKUP(A133,'[4]Informe viabilidad 2022'!$A$4:$G$1105,6,0)</f>
        <v>3227.2556480999997</v>
      </c>
      <c r="I133" s="10" t="str">
        <f>+IFERROR(VLOOKUP($A133,#REF!,MATCH('Cálculo antigua metodología'!I$4,#REF!,0),0),"")</f>
        <v/>
      </c>
      <c r="J133" s="10" t="str">
        <f>+IFERROR(VLOOKUP($A133,#REF!,MATCH('Cálculo antigua metodología'!J$4,#REF!,0),0),"")</f>
        <v/>
      </c>
      <c r="K133" s="10" t="str">
        <f>+IFERROR(VLOOKUP($A133,#REF!,MATCH('Cálculo antigua metodología'!K$4,#REF!,0),0),"")</f>
        <v/>
      </c>
      <c r="L133" s="10" t="str">
        <f>+IFERROR(VLOOKUP($A133,#REF!,MATCH('Cálculo antigua metodología'!L$4,#REF!,0),0),"")</f>
        <v/>
      </c>
      <c r="M133" s="10" t="str">
        <f>+IFERROR(VLOOKUP($A133,#REF!,MATCH('Cálculo antigua metodología'!M$4,#REF!,0),0),"")</f>
        <v/>
      </c>
      <c r="N133" s="10" t="str">
        <f>+IFERROR(VLOOKUP($A133,#REF!,MATCH('Cálculo antigua metodología'!N$4,#REF!,0),0),"")</f>
        <v/>
      </c>
      <c r="O133" s="10" t="str">
        <f>+IFERROR(VLOOKUP($A133,#REF!,MATCH('Cálculo antigua metodología'!O$4,#REF!,0),0),"")</f>
        <v/>
      </c>
      <c r="P133" s="10" t="str">
        <f>+IFERROR(VLOOKUP($A133,#REF!,MATCH('Cálculo antigua metodología'!P$4,#REF!,0),0),"")</f>
        <v/>
      </c>
      <c r="Q133" s="10" t="str">
        <f>+IFERROR(VLOOKUP($A133,#REF!,MATCH('Cálculo antigua metodología'!Q$4,#REF!,0),0),"")</f>
        <v/>
      </c>
      <c r="R133" s="10" t="str">
        <f>+IFERROR(VLOOKUP($A133,#REF!,MATCH('Cálculo antigua metodología'!R$4,#REF!,0),0),"")</f>
        <v/>
      </c>
      <c r="S133" s="10" t="str">
        <f>+IFERROR(VLOOKUP($A133,#REF!,MATCH('Cálculo antigua metodología'!S$4,#REF!,0),0),"")</f>
        <v/>
      </c>
      <c r="T133" s="10">
        <f>+VLOOKUP(A133,'[5]Cálculo SGP'!$N$3:$P$1136,3,0)</f>
        <v>1687566165</v>
      </c>
      <c r="U133" s="10">
        <f>+VLOOKUP(A133,'[5]Cálculo SGP'!$N$3:$X$1137,11,0)</f>
        <v>2730830424</v>
      </c>
      <c r="V133" s="11">
        <f t="shared" ref="V133:V196" si="24">IFERROR(G133/H133*100,"ND")</f>
        <v>73.434227325475447</v>
      </c>
      <c r="W133" s="11">
        <f t="shared" si="19"/>
        <v>100</v>
      </c>
      <c r="X133" s="11">
        <f t="shared" ref="X133:X196" si="25">IF(D133="ESP",50,IF(D133=1,65,IF(D133=2,70,IF(D133=3,70,IF(D133=4,80,IF(D133=5,80,IF(D133=6,80,0)))))))</f>
        <v>80</v>
      </c>
      <c r="Y133" s="11">
        <f t="shared" ref="Y133:Y196" si="26">+IFERROR((P133+R133)*100/(J133+M133+T133+U133),100)</f>
        <v>100</v>
      </c>
      <c r="Z133" s="11">
        <f t="shared" si="20"/>
        <v>0</v>
      </c>
      <c r="AA133" s="11">
        <f t="shared" ref="AA133:AA196" si="27">+IFERROR((L133+N133+M133)*100/(I133),100)</f>
        <v>100</v>
      </c>
      <c r="AB133" s="11">
        <f t="shared" si="21"/>
        <v>0</v>
      </c>
      <c r="AC133" s="11">
        <f t="shared" ref="AC133:AC196" si="28">IFERROR(((K133)/J133*100),0)</f>
        <v>0</v>
      </c>
      <c r="AD133" s="11">
        <f t="shared" ref="AD133:AD196" si="29">IFERROR((Q133/O133*100),0)</f>
        <v>0</v>
      </c>
      <c r="AE133" s="11">
        <f t="shared" ref="AE133:AE196" si="30">IFERROR((S133/J133*100),0)</f>
        <v>0</v>
      </c>
      <c r="AF133" s="12">
        <f t="shared" si="22"/>
        <v>0</v>
      </c>
      <c r="AG133" s="31">
        <f t="shared" si="23"/>
        <v>16.666666666666668</v>
      </c>
    </row>
    <row r="134" spans="1:33" x14ac:dyDescent="0.35">
      <c r="A134" s="1" t="s">
        <v>296</v>
      </c>
      <c r="B134" s="1" t="s">
        <v>288</v>
      </c>
      <c r="C134" s="1" t="s">
        <v>297</v>
      </c>
      <c r="D134" s="4">
        <f>+VLOOKUP(A134,'[2]Categoría municipios 2023'!$B$2:$D$1103,3,0)</f>
        <v>6</v>
      </c>
      <c r="E134" s="1" t="str">
        <f>+VLOOKUP(A134,'[3]Nuevo IDF'!$B$5:$H$1106,7,0)</f>
        <v>G1</v>
      </c>
      <c r="F134" s="1"/>
      <c r="G134" s="10">
        <f>+VLOOKUP(A134,'[4]Informe viabilidad 2022'!$A$4:$G$1105,7,0)</f>
        <v>7454.7342099999996</v>
      </c>
      <c r="H134" s="10">
        <f>+VLOOKUP(A134,'[4]Informe viabilidad 2022'!$A$4:$G$1105,6,0)</f>
        <v>25250.130610650001</v>
      </c>
      <c r="I134" s="10" t="str">
        <f>+IFERROR(VLOOKUP($A134,#REF!,MATCH('Cálculo antigua metodología'!I$4,#REF!,0),0),"")</f>
        <v/>
      </c>
      <c r="J134" s="10" t="str">
        <f>+IFERROR(VLOOKUP($A134,#REF!,MATCH('Cálculo antigua metodología'!J$4,#REF!,0),0),"")</f>
        <v/>
      </c>
      <c r="K134" s="10" t="str">
        <f>+IFERROR(VLOOKUP($A134,#REF!,MATCH('Cálculo antigua metodología'!K$4,#REF!,0),0),"")</f>
        <v/>
      </c>
      <c r="L134" s="10" t="str">
        <f>+IFERROR(VLOOKUP($A134,#REF!,MATCH('Cálculo antigua metodología'!L$4,#REF!,0),0),"")</f>
        <v/>
      </c>
      <c r="M134" s="10" t="str">
        <f>+IFERROR(VLOOKUP($A134,#REF!,MATCH('Cálculo antigua metodología'!M$4,#REF!,0),0),"")</f>
        <v/>
      </c>
      <c r="N134" s="10" t="str">
        <f>+IFERROR(VLOOKUP($A134,#REF!,MATCH('Cálculo antigua metodología'!N$4,#REF!,0),0),"")</f>
        <v/>
      </c>
      <c r="O134" s="10" t="str">
        <f>+IFERROR(VLOOKUP($A134,#REF!,MATCH('Cálculo antigua metodología'!O$4,#REF!,0),0),"")</f>
        <v/>
      </c>
      <c r="P134" s="10" t="str">
        <f>+IFERROR(VLOOKUP($A134,#REF!,MATCH('Cálculo antigua metodología'!P$4,#REF!,0),0),"")</f>
        <v/>
      </c>
      <c r="Q134" s="10" t="str">
        <f>+IFERROR(VLOOKUP($A134,#REF!,MATCH('Cálculo antigua metodología'!Q$4,#REF!,0),0),"")</f>
        <v/>
      </c>
      <c r="R134" s="10" t="str">
        <f>+IFERROR(VLOOKUP($A134,#REF!,MATCH('Cálculo antigua metodología'!R$4,#REF!,0),0),"")</f>
        <v/>
      </c>
      <c r="S134" s="10" t="str">
        <f>+IFERROR(VLOOKUP($A134,#REF!,MATCH('Cálculo antigua metodología'!S$4,#REF!,0),0),"")</f>
        <v/>
      </c>
      <c r="T134" s="10">
        <f>+VLOOKUP(A134,'[5]Cálculo SGP'!$N$3:$P$1136,3,0)</f>
        <v>4614974507</v>
      </c>
      <c r="U134" s="10">
        <f>+VLOOKUP(A134,'[5]Cálculo SGP'!$N$3:$X$1137,11,0)</f>
        <v>1962922980</v>
      </c>
      <c r="V134" s="11">
        <f t="shared" si="24"/>
        <v>29.523547125161169</v>
      </c>
      <c r="W134" s="11">
        <f t="shared" ref="W134:W197" si="31">+IF(V134&lt;=X134,100,IF(AND(V134&gt;X134,V134&lt;100),(100-V134)/(100-X134)*100,0))</f>
        <v>100</v>
      </c>
      <c r="X134" s="11">
        <f t="shared" si="25"/>
        <v>80</v>
      </c>
      <c r="Y134" s="11">
        <f t="shared" si="26"/>
        <v>100</v>
      </c>
      <c r="Z134" s="11">
        <f t="shared" ref="Z134:Z197" si="32">IF(100-Y134&lt;0,0,100-Y134)</f>
        <v>0</v>
      </c>
      <c r="AA134" s="11">
        <f t="shared" si="27"/>
        <v>100</v>
      </c>
      <c r="AB134" s="11">
        <f t="shared" ref="AB134:AB197" si="33">100-AA134</f>
        <v>0</v>
      </c>
      <c r="AC134" s="11">
        <f t="shared" si="28"/>
        <v>0</v>
      </c>
      <c r="AD134" s="11">
        <f t="shared" si="29"/>
        <v>0</v>
      </c>
      <c r="AE134" s="11">
        <f t="shared" si="30"/>
        <v>0</v>
      </c>
      <c r="AF134" s="12">
        <f t="shared" ref="AF134:AF197" si="34">IFERROR((IF(AE134&lt;0,0,AE134)),0)</f>
        <v>0</v>
      </c>
      <c r="AG134" s="31">
        <f t="shared" ref="AG134:AG197" si="35">+AVERAGE(W134,Z134,AB134,AC134,AD134,AF134)</f>
        <v>16.666666666666668</v>
      </c>
    </row>
    <row r="135" spans="1:33" x14ac:dyDescent="0.35">
      <c r="A135" s="1" t="s">
        <v>298</v>
      </c>
      <c r="B135" s="1" t="s">
        <v>288</v>
      </c>
      <c r="C135" s="1" t="s">
        <v>299</v>
      </c>
      <c r="D135" s="4">
        <f>+VLOOKUP(A135,'[2]Categoría municipios 2023'!$B$2:$D$1103,3,0)</f>
        <v>6</v>
      </c>
      <c r="E135" s="1" t="str">
        <f>+VLOOKUP(A135,'[3]Nuevo IDF'!$B$5:$H$1106,7,0)</f>
        <v>G4</v>
      </c>
      <c r="F135" s="1"/>
      <c r="G135" s="10">
        <f>+VLOOKUP(A135,'[4]Informe viabilidad 2022'!$A$4:$G$1105,7,0)</f>
        <v>2729.46821</v>
      </c>
      <c r="H135" s="10">
        <f>+VLOOKUP(A135,'[4]Informe viabilidad 2022'!$A$4:$G$1105,6,0)</f>
        <v>5277.0451308299998</v>
      </c>
      <c r="I135" s="10" t="str">
        <f>+IFERROR(VLOOKUP($A135,#REF!,MATCH('Cálculo antigua metodología'!I$4,#REF!,0),0),"")</f>
        <v/>
      </c>
      <c r="J135" s="10" t="str">
        <f>+IFERROR(VLOOKUP($A135,#REF!,MATCH('Cálculo antigua metodología'!J$4,#REF!,0),0),"")</f>
        <v/>
      </c>
      <c r="K135" s="10" t="str">
        <f>+IFERROR(VLOOKUP($A135,#REF!,MATCH('Cálculo antigua metodología'!K$4,#REF!,0),0),"")</f>
        <v/>
      </c>
      <c r="L135" s="10" t="str">
        <f>+IFERROR(VLOOKUP($A135,#REF!,MATCH('Cálculo antigua metodología'!L$4,#REF!,0),0),"")</f>
        <v/>
      </c>
      <c r="M135" s="10" t="str">
        <f>+IFERROR(VLOOKUP($A135,#REF!,MATCH('Cálculo antigua metodología'!M$4,#REF!,0),0),"")</f>
        <v/>
      </c>
      <c r="N135" s="10" t="str">
        <f>+IFERROR(VLOOKUP($A135,#REF!,MATCH('Cálculo antigua metodología'!N$4,#REF!,0),0),"")</f>
        <v/>
      </c>
      <c r="O135" s="10" t="str">
        <f>+IFERROR(VLOOKUP($A135,#REF!,MATCH('Cálculo antigua metodología'!O$4,#REF!,0),0),"")</f>
        <v/>
      </c>
      <c r="P135" s="10" t="str">
        <f>+IFERROR(VLOOKUP($A135,#REF!,MATCH('Cálculo antigua metodología'!P$4,#REF!,0),0),"")</f>
        <v/>
      </c>
      <c r="Q135" s="10" t="str">
        <f>+IFERROR(VLOOKUP($A135,#REF!,MATCH('Cálculo antigua metodología'!Q$4,#REF!,0),0),"")</f>
        <v/>
      </c>
      <c r="R135" s="10" t="str">
        <f>+IFERROR(VLOOKUP($A135,#REF!,MATCH('Cálculo antigua metodología'!R$4,#REF!,0),0),"")</f>
        <v/>
      </c>
      <c r="S135" s="10" t="str">
        <f>+IFERROR(VLOOKUP($A135,#REF!,MATCH('Cálculo antigua metodología'!S$4,#REF!,0),0),"")</f>
        <v/>
      </c>
      <c r="T135" s="10">
        <f>+VLOOKUP(A135,'[5]Cálculo SGP'!$N$3:$P$1136,3,0)</f>
        <v>1518463291</v>
      </c>
      <c r="U135" s="10">
        <f>+VLOOKUP(A135,'[5]Cálculo SGP'!$N$3:$X$1137,11,0)</f>
        <v>1976275104</v>
      </c>
      <c r="V135" s="11">
        <f t="shared" si="24"/>
        <v>51.72341987476419</v>
      </c>
      <c r="W135" s="11">
        <f t="shared" si="31"/>
        <v>100</v>
      </c>
      <c r="X135" s="11">
        <f t="shared" si="25"/>
        <v>80</v>
      </c>
      <c r="Y135" s="11">
        <f t="shared" si="26"/>
        <v>100</v>
      </c>
      <c r="Z135" s="11">
        <f t="shared" si="32"/>
        <v>0</v>
      </c>
      <c r="AA135" s="11">
        <f t="shared" si="27"/>
        <v>100</v>
      </c>
      <c r="AB135" s="11">
        <f t="shared" si="33"/>
        <v>0</v>
      </c>
      <c r="AC135" s="11">
        <f t="shared" si="28"/>
        <v>0</v>
      </c>
      <c r="AD135" s="11">
        <f t="shared" si="29"/>
        <v>0</v>
      </c>
      <c r="AE135" s="11">
        <f t="shared" si="30"/>
        <v>0</v>
      </c>
      <c r="AF135" s="12">
        <f t="shared" si="34"/>
        <v>0</v>
      </c>
      <c r="AG135" s="31">
        <f t="shared" si="35"/>
        <v>16.666666666666668</v>
      </c>
    </row>
    <row r="136" spans="1:33" x14ac:dyDescent="0.35">
      <c r="A136" s="1" t="s">
        <v>300</v>
      </c>
      <c r="B136" s="1" t="s">
        <v>288</v>
      </c>
      <c r="C136" s="1" t="s">
        <v>301</v>
      </c>
      <c r="D136" s="4">
        <f>+VLOOKUP(A136,'[2]Categoría municipios 2023'!$B$2:$D$1103,3,0)</f>
        <v>6</v>
      </c>
      <c r="E136" s="1" t="str">
        <f>+VLOOKUP(A136,'[3]Nuevo IDF'!$B$5:$H$1106,7,0)</f>
        <v>G5</v>
      </c>
      <c r="F136" s="1"/>
      <c r="G136" s="10">
        <f>+VLOOKUP(A136,'[4]Informe viabilidad 2022'!$A$4:$G$1105,7,0)</f>
        <v>2098.2760720000001</v>
      </c>
      <c r="H136" s="10">
        <f>+VLOOKUP(A136,'[4]Informe viabilidad 2022'!$A$4:$G$1105,6,0)</f>
        <v>3208.8211857900001</v>
      </c>
      <c r="I136" s="10" t="str">
        <f>+IFERROR(VLOOKUP($A136,#REF!,MATCH('Cálculo antigua metodología'!I$4,#REF!,0),0),"")</f>
        <v/>
      </c>
      <c r="J136" s="10" t="str">
        <f>+IFERROR(VLOOKUP($A136,#REF!,MATCH('Cálculo antigua metodología'!J$4,#REF!,0),0),"")</f>
        <v/>
      </c>
      <c r="K136" s="10" t="str">
        <f>+IFERROR(VLOOKUP($A136,#REF!,MATCH('Cálculo antigua metodología'!K$4,#REF!,0),0),"")</f>
        <v/>
      </c>
      <c r="L136" s="10" t="str">
        <f>+IFERROR(VLOOKUP($A136,#REF!,MATCH('Cálculo antigua metodología'!L$4,#REF!,0),0),"")</f>
        <v/>
      </c>
      <c r="M136" s="10" t="str">
        <f>+IFERROR(VLOOKUP($A136,#REF!,MATCH('Cálculo antigua metodología'!M$4,#REF!,0),0),"")</f>
        <v/>
      </c>
      <c r="N136" s="10" t="str">
        <f>+IFERROR(VLOOKUP($A136,#REF!,MATCH('Cálculo antigua metodología'!N$4,#REF!,0),0),"")</f>
        <v/>
      </c>
      <c r="O136" s="10" t="str">
        <f>+IFERROR(VLOOKUP($A136,#REF!,MATCH('Cálculo antigua metodología'!O$4,#REF!,0),0),"")</f>
        <v/>
      </c>
      <c r="P136" s="10" t="str">
        <f>+IFERROR(VLOOKUP($A136,#REF!,MATCH('Cálculo antigua metodología'!P$4,#REF!,0),0),"")</f>
        <v/>
      </c>
      <c r="Q136" s="10" t="str">
        <f>+IFERROR(VLOOKUP($A136,#REF!,MATCH('Cálculo antigua metodología'!Q$4,#REF!,0),0),"")</f>
        <v/>
      </c>
      <c r="R136" s="10" t="str">
        <f>+IFERROR(VLOOKUP($A136,#REF!,MATCH('Cálculo antigua metodología'!R$4,#REF!,0),0),"")</f>
        <v/>
      </c>
      <c r="S136" s="10" t="str">
        <f>+IFERROR(VLOOKUP($A136,#REF!,MATCH('Cálculo antigua metodología'!S$4,#REF!,0),0),"")</f>
        <v/>
      </c>
      <c r="T136" s="10">
        <f>+VLOOKUP(A136,'[5]Cálculo SGP'!$N$3:$P$1136,3,0)</f>
        <v>1878225596</v>
      </c>
      <c r="U136" s="10">
        <f>+VLOOKUP(A136,'[5]Cálculo SGP'!$N$3:$X$1137,11,0)</f>
        <v>1520842671</v>
      </c>
      <c r="V136" s="11">
        <f t="shared" si="24"/>
        <v>65.39086943492029</v>
      </c>
      <c r="W136" s="11">
        <f t="shared" si="31"/>
        <v>100</v>
      </c>
      <c r="X136" s="11">
        <f t="shared" si="25"/>
        <v>80</v>
      </c>
      <c r="Y136" s="11">
        <f t="shared" si="26"/>
        <v>100</v>
      </c>
      <c r="Z136" s="11">
        <f t="shared" si="32"/>
        <v>0</v>
      </c>
      <c r="AA136" s="11">
        <f t="shared" si="27"/>
        <v>100</v>
      </c>
      <c r="AB136" s="11">
        <f t="shared" si="33"/>
        <v>0</v>
      </c>
      <c r="AC136" s="11">
        <f t="shared" si="28"/>
        <v>0</v>
      </c>
      <c r="AD136" s="11">
        <f t="shared" si="29"/>
        <v>0</v>
      </c>
      <c r="AE136" s="11">
        <f t="shared" si="30"/>
        <v>0</v>
      </c>
      <c r="AF136" s="12">
        <f t="shared" si="34"/>
        <v>0</v>
      </c>
      <c r="AG136" s="31">
        <f t="shared" si="35"/>
        <v>16.666666666666668</v>
      </c>
    </row>
    <row r="137" spans="1:33" x14ac:dyDescent="0.35">
      <c r="A137" s="1" t="s">
        <v>302</v>
      </c>
      <c r="B137" s="1" t="s">
        <v>288</v>
      </c>
      <c r="C137" s="1" t="s">
        <v>303</v>
      </c>
      <c r="D137" s="4">
        <f>+VLOOKUP(A137,'[2]Categoría municipios 2023'!$B$2:$D$1103,3,0)</f>
        <v>4</v>
      </c>
      <c r="E137" s="1" t="str">
        <f>+VLOOKUP(A137,'[3]Nuevo IDF'!$B$5:$H$1106,7,0)</f>
        <v>G1</v>
      </c>
      <c r="F137" s="1"/>
      <c r="G137" s="10">
        <f>+VLOOKUP(A137,'[4]Informe viabilidad 2022'!$A$4:$G$1105,7,0)</f>
        <v>17166.621778000001</v>
      </c>
      <c r="H137" s="10">
        <f>+VLOOKUP(A137,'[4]Informe viabilidad 2022'!$A$4:$G$1105,6,0)</f>
        <v>33811.759271069997</v>
      </c>
      <c r="I137" s="10" t="str">
        <f>+IFERROR(VLOOKUP($A137,#REF!,MATCH('Cálculo antigua metodología'!I$4,#REF!,0),0),"")</f>
        <v/>
      </c>
      <c r="J137" s="10" t="str">
        <f>+IFERROR(VLOOKUP($A137,#REF!,MATCH('Cálculo antigua metodología'!J$4,#REF!,0),0),"")</f>
        <v/>
      </c>
      <c r="K137" s="10" t="str">
        <f>+IFERROR(VLOOKUP($A137,#REF!,MATCH('Cálculo antigua metodología'!K$4,#REF!,0),0),"")</f>
        <v/>
      </c>
      <c r="L137" s="10" t="str">
        <f>+IFERROR(VLOOKUP($A137,#REF!,MATCH('Cálculo antigua metodología'!L$4,#REF!,0),0),"")</f>
        <v/>
      </c>
      <c r="M137" s="10" t="str">
        <f>+IFERROR(VLOOKUP($A137,#REF!,MATCH('Cálculo antigua metodología'!M$4,#REF!,0),0),"")</f>
        <v/>
      </c>
      <c r="N137" s="10" t="str">
        <f>+IFERROR(VLOOKUP($A137,#REF!,MATCH('Cálculo antigua metodología'!N$4,#REF!,0),0),"")</f>
        <v/>
      </c>
      <c r="O137" s="10" t="str">
        <f>+IFERROR(VLOOKUP($A137,#REF!,MATCH('Cálculo antigua metodología'!O$4,#REF!,0),0),"")</f>
        <v/>
      </c>
      <c r="P137" s="10" t="str">
        <f>+IFERROR(VLOOKUP($A137,#REF!,MATCH('Cálculo antigua metodología'!P$4,#REF!,0),0),"")</f>
        <v/>
      </c>
      <c r="Q137" s="10" t="str">
        <f>+IFERROR(VLOOKUP($A137,#REF!,MATCH('Cálculo antigua metodología'!Q$4,#REF!,0),0),"")</f>
        <v/>
      </c>
      <c r="R137" s="10" t="str">
        <f>+IFERROR(VLOOKUP($A137,#REF!,MATCH('Cálculo antigua metodología'!R$4,#REF!,0),0),"")</f>
        <v/>
      </c>
      <c r="S137" s="10" t="str">
        <f>+IFERROR(VLOOKUP($A137,#REF!,MATCH('Cálculo antigua metodología'!S$4,#REF!,0),0),"")</f>
        <v/>
      </c>
      <c r="T137" s="10">
        <f>+VLOOKUP(A137,'[5]Cálculo SGP'!$N$3:$P$1136,3,0)</f>
        <v>6738608986</v>
      </c>
      <c r="U137" s="10">
        <f>+VLOOKUP(A137,'[5]Cálculo SGP'!$N$3:$X$1137,11,0)</f>
        <v>4851646249</v>
      </c>
      <c r="V137" s="11">
        <f t="shared" si="24"/>
        <v>50.771158165343081</v>
      </c>
      <c r="W137" s="11">
        <f t="shared" si="31"/>
        <v>100</v>
      </c>
      <c r="X137" s="11">
        <f t="shared" si="25"/>
        <v>80</v>
      </c>
      <c r="Y137" s="11">
        <f t="shared" si="26"/>
        <v>100</v>
      </c>
      <c r="Z137" s="11">
        <f t="shared" si="32"/>
        <v>0</v>
      </c>
      <c r="AA137" s="11">
        <f t="shared" si="27"/>
        <v>100</v>
      </c>
      <c r="AB137" s="11">
        <f t="shared" si="33"/>
        <v>0</v>
      </c>
      <c r="AC137" s="11">
        <f t="shared" si="28"/>
        <v>0</v>
      </c>
      <c r="AD137" s="11">
        <f t="shared" si="29"/>
        <v>0</v>
      </c>
      <c r="AE137" s="11">
        <f t="shared" si="30"/>
        <v>0</v>
      </c>
      <c r="AF137" s="12">
        <f t="shared" si="34"/>
        <v>0</v>
      </c>
      <c r="AG137" s="31">
        <f t="shared" si="35"/>
        <v>16.666666666666668</v>
      </c>
    </row>
    <row r="138" spans="1:33" x14ac:dyDescent="0.35">
      <c r="A138" s="1" t="s">
        <v>304</v>
      </c>
      <c r="B138" s="1" t="s">
        <v>288</v>
      </c>
      <c r="C138" s="1" t="s">
        <v>305</v>
      </c>
      <c r="D138" s="4">
        <f>+VLOOKUP(A138,'[2]Categoría municipios 2023'!$B$2:$D$1103,3,0)</f>
        <v>6</v>
      </c>
      <c r="E138" s="1" t="str">
        <f>+VLOOKUP(A138,'[3]Nuevo IDF'!$B$5:$H$1106,7,0)</f>
        <v>G4</v>
      </c>
      <c r="F138" s="1"/>
      <c r="G138" s="10">
        <f>+VLOOKUP(A138,'[4]Informe viabilidad 2022'!$A$4:$G$1105,7,0)</f>
        <v>1617.306198</v>
      </c>
      <c r="H138" s="10">
        <f>+VLOOKUP(A138,'[4]Informe viabilidad 2022'!$A$4:$G$1105,6,0)</f>
        <v>3181.4488679999999</v>
      </c>
      <c r="I138" s="10" t="str">
        <f>+IFERROR(VLOOKUP($A138,#REF!,MATCH('Cálculo antigua metodología'!I$4,#REF!,0),0),"")</f>
        <v/>
      </c>
      <c r="J138" s="10" t="str">
        <f>+IFERROR(VLOOKUP($A138,#REF!,MATCH('Cálculo antigua metodología'!J$4,#REF!,0),0),"")</f>
        <v/>
      </c>
      <c r="K138" s="10" t="str">
        <f>+IFERROR(VLOOKUP($A138,#REF!,MATCH('Cálculo antigua metodología'!K$4,#REF!,0),0),"")</f>
        <v/>
      </c>
      <c r="L138" s="10" t="str">
        <f>+IFERROR(VLOOKUP($A138,#REF!,MATCH('Cálculo antigua metodología'!L$4,#REF!,0),0),"")</f>
        <v/>
      </c>
      <c r="M138" s="10" t="str">
        <f>+IFERROR(VLOOKUP($A138,#REF!,MATCH('Cálculo antigua metodología'!M$4,#REF!,0),0),"")</f>
        <v/>
      </c>
      <c r="N138" s="10" t="str">
        <f>+IFERROR(VLOOKUP($A138,#REF!,MATCH('Cálculo antigua metodología'!N$4,#REF!,0),0),"")</f>
        <v/>
      </c>
      <c r="O138" s="10" t="str">
        <f>+IFERROR(VLOOKUP($A138,#REF!,MATCH('Cálculo antigua metodología'!O$4,#REF!,0),0),"")</f>
        <v/>
      </c>
      <c r="P138" s="10" t="str">
        <f>+IFERROR(VLOOKUP($A138,#REF!,MATCH('Cálculo antigua metodología'!P$4,#REF!,0),0),"")</f>
        <v/>
      </c>
      <c r="Q138" s="10" t="str">
        <f>+IFERROR(VLOOKUP($A138,#REF!,MATCH('Cálculo antigua metodología'!Q$4,#REF!,0),0),"")</f>
        <v/>
      </c>
      <c r="R138" s="10" t="str">
        <f>+IFERROR(VLOOKUP($A138,#REF!,MATCH('Cálculo antigua metodología'!R$4,#REF!,0),0),"")</f>
        <v/>
      </c>
      <c r="S138" s="10" t="str">
        <f>+IFERROR(VLOOKUP($A138,#REF!,MATCH('Cálculo antigua metodología'!S$4,#REF!,0),0),"")</f>
        <v/>
      </c>
      <c r="T138" s="10">
        <f>+VLOOKUP(A138,'[5]Cálculo SGP'!$N$3:$P$1136,3,0)</f>
        <v>1830703917</v>
      </c>
      <c r="U138" s="10">
        <f>+VLOOKUP(A138,'[5]Cálculo SGP'!$N$3:$X$1137,11,0)</f>
        <v>2579039645</v>
      </c>
      <c r="V138" s="11">
        <f t="shared" si="24"/>
        <v>50.835523847872196</v>
      </c>
      <c r="W138" s="11">
        <f t="shared" si="31"/>
        <v>100</v>
      </c>
      <c r="X138" s="11">
        <f t="shared" si="25"/>
        <v>80</v>
      </c>
      <c r="Y138" s="11">
        <f t="shared" si="26"/>
        <v>100</v>
      </c>
      <c r="Z138" s="11">
        <f t="shared" si="32"/>
        <v>0</v>
      </c>
      <c r="AA138" s="11">
        <f t="shared" si="27"/>
        <v>100</v>
      </c>
      <c r="AB138" s="11">
        <f t="shared" si="33"/>
        <v>0</v>
      </c>
      <c r="AC138" s="11">
        <f t="shared" si="28"/>
        <v>0</v>
      </c>
      <c r="AD138" s="11">
        <f t="shared" si="29"/>
        <v>0</v>
      </c>
      <c r="AE138" s="11">
        <f t="shared" si="30"/>
        <v>0</v>
      </c>
      <c r="AF138" s="12">
        <f t="shared" si="34"/>
        <v>0</v>
      </c>
      <c r="AG138" s="31">
        <f t="shared" si="35"/>
        <v>16.666666666666668</v>
      </c>
    </row>
    <row r="139" spans="1:33" x14ac:dyDescent="0.35">
      <c r="A139" s="1" t="s">
        <v>306</v>
      </c>
      <c r="B139" s="1" t="s">
        <v>288</v>
      </c>
      <c r="C139" s="1" t="s">
        <v>307</v>
      </c>
      <c r="D139" s="4">
        <f>+VLOOKUP(A139,'[2]Categoría municipios 2023'!$B$2:$D$1103,3,0)</f>
        <v>6</v>
      </c>
      <c r="E139" s="1" t="str">
        <f>+VLOOKUP(A139,'[3]Nuevo IDF'!$B$5:$H$1106,7,0)</f>
        <v>G2</v>
      </c>
      <c r="F139" s="1"/>
      <c r="G139" s="10">
        <f>+VLOOKUP(A139,'[4]Informe viabilidad 2022'!$A$4:$G$1105,7,0)</f>
        <v>2196.3604319999999</v>
      </c>
      <c r="H139" s="10">
        <f>+VLOOKUP(A139,'[4]Informe viabilidad 2022'!$A$4:$G$1105,6,0)</f>
        <v>3817.1355699999999</v>
      </c>
      <c r="I139" s="10" t="str">
        <f>+IFERROR(VLOOKUP($A139,#REF!,MATCH('Cálculo antigua metodología'!I$4,#REF!,0),0),"")</f>
        <v/>
      </c>
      <c r="J139" s="10" t="str">
        <f>+IFERROR(VLOOKUP($A139,#REF!,MATCH('Cálculo antigua metodología'!J$4,#REF!,0),0),"")</f>
        <v/>
      </c>
      <c r="K139" s="10" t="str">
        <f>+IFERROR(VLOOKUP($A139,#REF!,MATCH('Cálculo antigua metodología'!K$4,#REF!,0),0),"")</f>
        <v/>
      </c>
      <c r="L139" s="10" t="str">
        <f>+IFERROR(VLOOKUP($A139,#REF!,MATCH('Cálculo antigua metodología'!L$4,#REF!,0),0),"")</f>
        <v/>
      </c>
      <c r="M139" s="10" t="str">
        <f>+IFERROR(VLOOKUP($A139,#REF!,MATCH('Cálculo antigua metodología'!M$4,#REF!,0),0),"")</f>
        <v/>
      </c>
      <c r="N139" s="10" t="str">
        <f>+IFERROR(VLOOKUP($A139,#REF!,MATCH('Cálculo antigua metodología'!N$4,#REF!,0),0),"")</f>
        <v/>
      </c>
      <c r="O139" s="10" t="str">
        <f>+IFERROR(VLOOKUP($A139,#REF!,MATCH('Cálculo antigua metodología'!O$4,#REF!,0),0),"")</f>
        <v/>
      </c>
      <c r="P139" s="10" t="str">
        <f>+IFERROR(VLOOKUP($A139,#REF!,MATCH('Cálculo antigua metodología'!P$4,#REF!,0),0),"")</f>
        <v/>
      </c>
      <c r="Q139" s="10" t="str">
        <f>+IFERROR(VLOOKUP($A139,#REF!,MATCH('Cálculo antigua metodología'!Q$4,#REF!,0),0),"")</f>
        <v/>
      </c>
      <c r="R139" s="10" t="str">
        <f>+IFERROR(VLOOKUP($A139,#REF!,MATCH('Cálculo antigua metodología'!R$4,#REF!,0),0),"")</f>
        <v/>
      </c>
      <c r="S139" s="10" t="str">
        <f>+IFERROR(VLOOKUP($A139,#REF!,MATCH('Cálculo antigua metodología'!S$4,#REF!,0),0),"")</f>
        <v/>
      </c>
      <c r="T139" s="10">
        <f>+VLOOKUP(A139,'[5]Cálculo SGP'!$N$3:$P$1136,3,0)</f>
        <v>1933733008</v>
      </c>
      <c r="U139" s="10">
        <f>+VLOOKUP(A139,'[5]Cálculo SGP'!$N$3:$X$1137,11,0)</f>
        <v>1302029995</v>
      </c>
      <c r="V139" s="11">
        <f t="shared" si="24"/>
        <v>57.539492421014536</v>
      </c>
      <c r="W139" s="11">
        <f t="shared" si="31"/>
        <v>100</v>
      </c>
      <c r="X139" s="11">
        <f t="shared" si="25"/>
        <v>80</v>
      </c>
      <c r="Y139" s="11">
        <f t="shared" si="26"/>
        <v>100</v>
      </c>
      <c r="Z139" s="11">
        <f t="shared" si="32"/>
        <v>0</v>
      </c>
      <c r="AA139" s="11">
        <f t="shared" si="27"/>
        <v>100</v>
      </c>
      <c r="AB139" s="11">
        <f t="shared" si="33"/>
        <v>0</v>
      </c>
      <c r="AC139" s="11">
        <f t="shared" si="28"/>
        <v>0</v>
      </c>
      <c r="AD139" s="11">
        <f t="shared" si="29"/>
        <v>0</v>
      </c>
      <c r="AE139" s="11">
        <f t="shared" si="30"/>
        <v>0</v>
      </c>
      <c r="AF139" s="12">
        <f t="shared" si="34"/>
        <v>0</v>
      </c>
      <c r="AG139" s="31">
        <f t="shared" si="35"/>
        <v>16.666666666666668</v>
      </c>
    </row>
    <row r="140" spans="1:33" x14ac:dyDescent="0.35">
      <c r="A140" s="1" t="s">
        <v>308</v>
      </c>
      <c r="B140" s="1" t="s">
        <v>288</v>
      </c>
      <c r="C140" s="1" t="s">
        <v>309</v>
      </c>
      <c r="D140" s="4">
        <f>+VLOOKUP(A140,'[2]Categoría municipios 2023'!$B$2:$D$1103,3,0)</f>
        <v>6</v>
      </c>
      <c r="E140" s="1" t="str">
        <f>+VLOOKUP(A140,'[3]Nuevo IDF'!$B$5:$H$1106,7,0)</f>
        <v>G5</v>
      </c>
      <c r="F140" s="1"/>
      <c r="G140" s="10">
        <f>+VLOOKUP(A140,'[4]Informe viabilidad 2022'!$A$4:$G$1105,7,0)</f>
        <v>2337.308059</v>
      </c>
      <c r="H140" s="10">
        <f>+VLOOKUP(A140,'[4]Informe viabilidad 2022'!$A$4:$G$1105,6,0)</f>
        <v>3313.5418057500001</v>
      </c>
      <c r="I140" s="10" t="str">
        <f>+IFERROR(VLOOKUP($A140,#REF!,MATCH('Cálculo antigua metodología'!I$4,#REF!,0),0),"")</f>
        <v/>
      </c>
      <c r="J140" s="10" t="str">
        <f>+IFERROR(VLOOKUP($A140,#REF!,MATCH('Cálculo antigua metodología'!J$4,#REF!,0),0),"")</f>
        <v/>
      </c>
      <c r="K140" s="10" t="str">
        <f>+IFERROR(VLOOKUP($A140,#REF!,MATCH('Cálculo antigua metodología'!K$4,#REF!,0),0),"")</f>
        <v/>
      </c>
      <c r="L140" s="10" t="str">
        <f>+IFERROR(VLOOKUP($A140,#REF!,MATCH('Cálculo antigua metodología'!L$4,#REF!,0),0),"")</f>
        <v/>
      </c>
      <c r="M140" s="10" t="str">
        <f>+IFERROR(VLOOKUP($A140,#REF!,MATCH('Cálculo antigua metodología'!M$4,#REF!,0),0),"")</f>
        <v/>
      </c>
      <c r="N140" s="10" t="str">
        <f>+IFERROR(VLOOKUP($A140,#REF!,MATCH('Cálculo antigua metodología'!N$4,#REF!,0),0),"")</f>
        <v/>
      </c>
      <c r="O140" s="10" t="str">
        <f>+IFERROR(VLOOKUP($A140,#REF!,MATCH('Cálculo antigua metodología'!O$4,#REF!,0),0),"")</f>
        <v/>
      </c>
      <c r="P140" s="10" t="str">
        <f>+IFERROR(VLOOKUP($A140,#REF!,MATCH('Cálculo antigua metodología'!P$4,#REF!,0),0),"")</f>
        <v/>
      </c>
      <c r="Q140" s="10" t="str">
        <f>+IFERROR(VLOOKUP($A140,#REF!,MATCH('Cálculo antigua metodología'!Q$4,#REF!,0),0),"")</f>
        <v/>
      </c>
      <c r="R140" s="10" t="str">
        <f>+IFERROR(VLOOKUP($A140,#REF!,MATCH('Cálculo antigua metodología'!R$4,#REF!,0),0),"")</f>
        <v/>
      </c>
      <c r="S140" s="10" t="str">
        <f>+IFERROR(VLOOKUP($A140,#REF!,MATCH('Cálculo antigua metodología'!S$4,#REF!,0),0),"")</f>
        <v/>
      </c>
      <c r="T140" s="10">
        <f>+VLOOKUP(A140,'[5]Cálculo SGP'!$N$3:$P$1136,3,0)</f>
        <v>962807733</v>
      </c>
      <c r="U140" s="10">
        <f>+VLOOKUP(A140,'[5]Cálculo SGP'!$N$3:$X$1137,11,0)</f>
        <v>2024386084</v>
      </c>
      <c r="V140" s="11">
        <f t="shared" si="24"/>
        <v>70.538058549436784</v>
      </c>
      <c r="W140" s="11">
        <f t="shared" si="31"/>
        <v>100</v>
      </c>
      <c r="X140" s="11">
        <f t="shared" si="25"/>
        <v>80</v>
      </c>
      <c r="Y140" s="11">
        <f t="shared" si="26"/>
        <v>100</v>
      </c>
      <c r="Z140" s="11">
        <f t="shared" si="32"/>
        <v>0</v>
      </c>
      <c r="AA140" s="11">
        <f t="shared" si="27"/>
        <v>100</v>
      </c>
      <c r="AB140" s="11">
        <f t="shared" si="33"/>
        <v>0</v>
      </c>
      <c r="AC140" s="11">
        <f t="shared" si="28"/>
        <v>0</v>
      </c>
      <c r="AD140" s="11">
        <f t="shared" si="29"/>
        <v>0</v>
      </c>
      <c r="AE140" s="11">
        <f t="shared" si="30"/>
        <v>0</v>
      </c>
      <c r="AF140" s="12">
        <f t="shared" si="34"/>
        <v>0</v>
      </c>
      <c r="AG140" s="31">
        <f t="shared" si="35"/>
        <v>16.666666666666668</v>
      </c>
    </row>
    <row r="141" spans="1:33" x14ac:dyDescent="0.35">
      <c r="A141" s="1" t="s">
        <v>310</v>
      </c>
      <c r="B141" s="1" t="s">
        <v>288</v>
      </c>
      <c r="C141" s="1" t="s">
        <v>311</v>
      </c>
      <c r="D141" s="4">
        <f>+VLOOKUP(A141,'[2]Categoría municipios 2023'!$B$2:$D$1103,3,0)</f>
        <v>6</v>
      </c>
      <c r="E141" s="1" t="str">
        <f>+VLOOKUP(A141,'[3]Nuevo IDF'!$B$5:$H$1106,7,0)</f>
        <v>G3</v>
      </c>
      <c r="F141" s="1"/>
      <c r="G141" s="10">
        <f>+VLOOKUP(A141,'[4]Informe viabilidad 2022'!$A$4:$G$1105,7,0)</f>
        <v>1570.8442910000001</v>
      </c>
      <c r="H141" s="10">
        <f>+VLOOKUP(A141,'[4]Informe viabilidad 2022'!$A$4:$G$1105,6,0)</f>
        <v>2562.4306240000001</v>
      </c>
      <c r="I141" s="10" t="str">
        <f>+IFERROR(VLOOKUP($A141,#REF!,MATCH('Cálculo antigua metodología'!I$4,#REF!,0),0),"")</f>
        <v/>
      </c>
      <c r="J141" s="10" t="str">
        <f>+IFERROR(VLOOKUP($A141,#REF!,MATCH('Cálculo antigua metodología'!J$4,#REF!,0),0),"")</f>
        <v/>
      </c>
      <c r="K141" s="10" t="str">
        <f>+IFERROR(VLOOKUP($A141,#REF!,MATCH('Cálculo antigua metodología'!K$4,#REF!,0),0),"")</f>
        <v/>
      </c>
      <c r="L141" s="10" t="str">
        <f>+IFERROR(VLOOKUP($A141,#REF!,MATCH('Cálculo antigua metodología'!L$4,#REF!,0),0),"")</f>
        <v/>
      </c>
      <c r="M141" s="10" t="str">
        <f>+IFERROR(VLOOKUP($A141,#REF!,MATCH('Cálculo antigua metodología'!M$4,#REF!,0),0),"")</f>
        <v/>
      </c>
      <c r="N141" s="10" t="str">
        <f>+IFERROR(VLOOKUP($A141,#REF!,MATCH('Cálculo antigua metodología'!N$4,#REF!,0),0),"")</f>
        <v/>
      </c>
      <c r="O141" s="10" t="str">
        <f>+IFERROR(VLOOKUP($A141,#REF!,MATCH('Cálculo antigua metodología'!O$4,#REF!,0),0),"")</f>
        <v/>
      </c>
      <c r="P141" s="10" t="str">
        <f>+IFERROR(VLOOKUP($A141,#REF!,MATCH('Cálculo antigua metodología'!P$4,#REF!,0),0),"")</f>
        <v/>
      </c>
      <c r="Q141" s="10" t="str">
        <f>+IFERROR(VLOOKUP($A141,#REF!,MATCH('Cálculo antigua metodología'!Q$4,#REF!,0),0),"")</f>
        <v/>
      </c>
      <c r="R141" s="10" t="str">
        <f>+IFERROR(VLOOKUP($A141,#REF!,MATCH('Cálculo antigua metodología'!R$4,#REF!,0),0),"")</f>
        <v/>
      </c>
      <c r="S141" s="10" t="str">
        <f>+IFERROR(VLOOKUP($A141,#REF!,MATCH('Cálculo antigua metodología'!S$4,#REF!,0),0),"")</f>
        <v/>
      </c>
      <c r="T141" s="10">
        <f>+VLOOKUP(A141,'[5]Cálculo SGP'!$N$3:$P$1136,3,0)</f>
        <v>1531284636</v>
      </c>
      <c r="U141" s="10">
        <f>+VLOOKUP(A141,'[5]Cálculo SGP'!$N$3:$X$1137,11,0)</f>
        <v>1803198022</v>
      </c>
      <c r="V141" s="11">
        <f t="shared" si="24"/>
        <v>61.302900312199824</v>
      </c>
      <c r="W141" s="11">
        <f t="shared" si="31"/>
        <v>100</v>
      </c>
      <c r="X141" s="11">
        <f t="shared" si="25"/>
        <v>80</v>
      </c>
      <c r="Y141" s="11">
        <f t="shared" si="26"/>
        <v>100</v>
      </c>
      <c r="Z141" s="11">
        <f t="shared" si="32"/>
        <v>0</v>
      </c>
      <c r="AA141" s="11">
        <f t="shared" si="27"/>
        <v>100</v>
      </c>
      <c r="AB141" s="11">
        <f t="shared" si="33"/>
        <v>0</v>
      </c>
      <c r="AC141" s="11">
        <f t="shared" si="28"/>
        <v>0</v>
      </c>
      <c r="AD141" s="11">
        <f t="shared" si="29"/>
        <v>0</v>
      </c>
      <c r="AE141" s="11">
        <f t="shared" si="30"/>
        <v>0</v>
      </c>
      <c r="AF141" s="12">
        <f t="shared" si="34"/>
        <v>0</v>
      </c>
      <c r="AG141" s="31">
        <f t="shared" si="35"/>
        <v>16.666666666666668</v>
      </c>
    </row>
    <row r="142" spans="1:33" x14ac:dyDescent="0.35">
      <c r="A142" s="1" t="s">
        <v>312</v>
      </c>
      <c r="B142" s="1" t="s">
        <v>288</v>
      </c>
      <c r="C142" s="1" t="s">
        <v>313</v>
      </c>
      <c r="D142" s="4">
        <f>+VLOOKUP(A142,'[2]Categoría municipios 2023'!$B$2:$D$1103,3,0)</f>
        <v>6</v>
      </c>
      <c r="E142" s="1" t="str">
        <f>+VLOOKUP(A142,'[3]Nuevo IDF'!$B$5:$H$1106,7,0)</f>
        <v>G4</v>
      </c>
      <c r="F142" s="1"/>
      <c r="G142" s="10">
        <f>+VLOOKUP(A142,'[4]Informe viabilidad 2022'!$A$4:$G$1105,7,0)</f>
        <v>1424.5868009999999</v>
      </c>
      <c r="H142" s="10">
        <f>+VLOOKUP(A142,'[4]Informe viabilidad 2022'!$A$4:$G$1105,6,0)</f>
        <v>2655.4580660000001</v>
      </c>
      <c r="I142" s="10" t="str">
        <f>+IFERROR(VLOOKUP($A142,#REF!,MATCH('Cálculo antigua metodología'!I$4,#REF!,0),0),"")</f>
        <v/>
      </c>
      <c r="J142" s="10" t="str">
        <f>+IFERROR(VLOOKUP($A142,#REF!,MATCH('Cálculo antigua metodología'!J$4,#REF!,0),0),"")</f>
        <v/>
      </c>
      <c r="K142" s="10" t="str">
        <f>+IFERROR(VLOOKUP($A142,#REF!,MATCH('Cálculo antigua metodología'!K$4,#REF!,0),0),"")</f>
        <v/>
      </c>
      <c r="L142" s="10" t="str">
        <f>+IFERROR(VLOOKUP($A142,#REF!,MATCH('Cálculo antigua metodología'!L$4,#REF!,0),0),"")</f>
        <v/>
      </c>
      <c r="M142" s="10" t="str">
        <f>+IFERROR(VLOOKUP($A142,#REF!,MATCH('Cálculo antigua metodología'!M$4,#REF!,0),0),"")</f>
        <v/>
      </c>
      <c r="N142" s="10" t="str">
        <f>+IFERROR(VLOOKUP($A142,#REF!,MATCH('Cálculo antigua metodología'!N$4,#REF!,0),0),"")</f>
        <v/>
      </c>
      <c r="O142" s="10" t="str">
        <f>+IFERROR(VLOOKUP($A142,#REF!,MATCH('Cálculo antigua metodología'!O$4,#REF!,0),0),"")</f>
        <v/>
      </c>
      <c r="P142" s="10" t="str">
        <f>+IFERROR(VLOOKUP($A142,#REF!,MATCH('Cálculo antigua metodología'!P$4,#REF!,0),0),"")</f>
        <v/>
      </c>
      <c r="Q142" s="10" t="str">
        <f>+IFERROR(VLOOKUP($A142,#REF!,MATCH('Cálculo antigua metodología'!Q$4,#REF!,0),0),"")</f>
        <v/>
      </c>
      <c r="R142" s="10" t="str">
        <f>+IFERROR(VLOOKUP($A142,#REF!,MATCH('Cálculo antigua metodología'!R$4,#REF!,0),0),"")</f>
        <v/>
      </c>
      <c r="S142" s="10" t="str">
        <f>+IFERROR(VLOOKUP($A142,#REF!,MATCH('Cálculo antigua metodología'!S$4,#REF!,0),0),"")</f>
        <v/>
      </c>
      <c r="T142" s="10">
        <f>+VLOOKUP(A142,'[5]Cálculo SGP'!$N$3:$P$1136,3,0)</f>
        <v>1849028855</v>
      </c>
      <c r="U142" s="10">
        <f>+VLOOKUP(A142,'[5]Cálculo SGP'!$N$3:$X$1137,11,0)</f>
        <v>1861252051</v>
      </c>
      <c r="V142" s="11">
        <f t="shared" si="24"/>
        <v>53.647497553817516</v>
      </c>
      <c r="W142" s="11">
        <f t="shared" si="31"/>
        <v>100</v>
      </c>
      <c r="X142" s="11">
        <f t="shared" si="25"/>
        <v>80</v>
      </c>
      <c r="Y142" s="11">
        <f t="shared" si="26"/>
        <v>100</v>
      </c>
      <c r="Z142" s="11">
        <f t="shared" si="32"/>
        <v>0</v>
      </c>
      <c r="AA142" s="11">
        <f t="shared" si="27"/>
        <v>100</v>
      </c>
      <c r="AB142" s="11">
        <f t="shared" si="33"/>
        <v>0</v>
      </c>
      <c r="AC142" s="11">
        <f t="shared" si="28"/>
        <v>0</v>
      </c>
      <c r="AD142" s="11">
        <f t="shared" si="29"/>
        <v>0</v>
      </c>
      <c r="AE142" s="11">
        <f t="shared" si="30"/>
        <v>0</v>
      </c>
      <c r="AF142" s="12">
        <f t="shared" si="34"/>
        <v>0</v>
      </c>
      <c r="AG142" s="31">
        <f t="shared" si="35"/>
        <v>16.666666666666668</v>
      </c>
    </row>
    <row r="143" spans="1:33" x14ac:dyDescent="0.35">
      <c r="A143" s="1" t="s">
        <v>314</v>
      </c>
      <c r="B143" s="1" t="s">
        <v>288</v>
      </c>
      <c r="C143" s="1" t="s">
        <v>315</v>
      </c>
      <c r="D143" s="4">
        <f>+VLOOKUP(A143,'[2]Categoría municipios 2023'!$B$2:$D$1103,3,0)</f>
        <v>3</v>
      </c>
      <c r="E143" s="1" t="str">
        <f>+VLOOKUP(A143,'[3]Nuevo IDF'!$B$5:$H$1106,7,0)</f>
        <v>G1</v>
      </c>
      <c r="F143" s="1"/>
      <c r="G143" s="10">
        <f>+VLOOKUP(A143,'[4]Informe viabilidad 2022'!$A$4:$G$1105,7,0)</f>
        <v>29587.598324999999</v>
      </c>
      <c r="H143" s="10">
        <f>+VLOOKUP(A143,'[4]Informe viabilidad 2022'!$A$4:$G$1105,6,0)</f>
        <v>48759.778096919996</v>
      </c>
      <c r="I143" s="10" t="str">
        <f>+IFERROR(VLOOKUP($A143,#REF!,MATCH('Cálculo antigua metodología'!I$4,#REF!,0),0),"")</f>
        <v/>
      </c>
      <c r="J143" s="10" t="str">
        <f>+IFERROR(VLOOKUP($A143,#REF!,MATCH('Cálculo antigua metodología'!J$4,#REF!,0),0),"")</f>
        <v/>
      </c>
      <c r="K143" s="10" t="str">
        <f>+IFERROR(VLOOKUP($A143,#REF!,MATCH('Cálculo antigua metodología'!K$4,#REF!,0),0),"")</f>
        <v/>
      </c>
      <c r="L143" s="10" t="str">
        <f>+IFERROR(VLOOKUP($A143,#REF!,MATCH('Cálculo antigua metodología'!L$4,#REF!,0),0),"")</f>
        <v/>
      </c>
      <c r="M143" s="10" t="str">
        <f>+IFERROR(VLOOKUP($A143,#REF!,MATCH('Cálculo antigua metodología'!M$4,#REF!,0),0),"")</f>
        <v/>
      </c>
      <c r="N143" s="10" t="str">
        <f>+IFERROR(VLOOKUP($A143,#REF!,MATCH('Cálculo antigua metodología'!N$4,#REF!,0),0),"")</f>
        <v/>
      </c>
      <c r="O143" s="10" t="str">
        <f>+IFERROR(VLOOKUP($A143,#REF!,MATCH('Cálculo antigua metodología'!O$4,#REF!,0),0),"")</f>
        <v/>
      </c>
      <c r="P143" s="10" t="str">
        <f>+IFERROR(VLOOKUP($A143,#REF!,MATCH('Cálculo antigua metodología'!P$4,#REF!,0),0),"")</f>
        <v/>
      </c>
      <c r="Q143" s="10" t="str">
        <f>+IFERROR(VLOOKUP($A143,#REF!,MATCH('Cálculo antigua metodología'!Q$4,#REF!,0),0),"")</f>
        <v/>
      </c>
      <c r="R143" s="10" t="str">
        <f>+IFERROR(VLOOKUP($A143,#REF!,MATCH('Cálculo antigua metodología'!R$4,#REF!,0),0),"")</f>
        <v/>
      </c>
      <c r="S143" s="10" t="str">
        <f>+IFERROR(VLOOKUP($A143,#REF!,MATCH('Cálculo antigua metodología'!S$4,#REF!,0),0),"")</f>
        <v/>
      </c>
      <c r="T143" s="10">
        <f>+VLOOKUP(A143,'[5]Cálculo SGP'!$N$3:$P$1136,3,0)</f>
        <v>1608307127</v>
      </c>
      <c r="U143" s="10">
        <f>+VLOOKUP(A143,'[5]Cálculo SGP'!$N$3:$X$1137,11,0)</f>
        <v>2306356645</v>
      </c>
      <c r="V143" s="11">
        <f t="shared" si="24"/>
        <v>60.680338344010956</v>
      </c>
      <c r="W143" s="11">
        <f t="shared" si="31"/>
        <v>100</v>
      </c>
      <c r="X143" s="11">
        <f t="shared" si="25"/>
        <v>70</v>
      </c>
      <c r="Y143" s="11">
        <f t="shared" si="26"/>
        <v>100</v>
      </c>
      <c r="Z143" s="11">
        <f t="shared" si="32"/>
        <v>0</v>
      </c>
      <c r="AA143" s="11">
        <f t="shared" si="27"/>
        <v>100</v>
      </c>
      <c r="AB143" s="11">
        <f t="shared" si="33"/>
        <v>0</v>
      </c>
      <c r="AC143" s="11">
        <f t="shared" si="28"/>
        <v>0</v>
      </c>
      <c r="AD143" s="11">
        <f t="shared" si="29"/>
        <v>0</v>
      </c>
      <c r="AE143" s="11">
        <f t="shared" si="30"/>
        <v>0</v>
      </c>
      <c r="AF143" s="12">
        <f t="shared" si="34"/>
        <v>0</v>
      </c>
      <c r="AG143" s="31">
        <f t="shared" si="35"/>
        <v>16.666666666666668</v>
      </c>
    </row>
    <row r="144" spans="1:33" x14ac:dyDescent="0.35">
      <c r="A144" s="1" t="s">
        <v>316</v>
      </c>
      <c r="B144" s="1" t="s">
        <v>288</v>
      </c>
      <c r="C144" s="1" t="s">
        <v>317</v>
      </c>
      <c r="D144" s="4">
        <f>+VLOOKUP(A144,'[2]Categoría municipios 2023'!$B$2:$D$1103,3,0)</f>
        <v>6</v>
      </c>
      <c r="E144" s="1" t="str">
        <f>+VLOOKUP(A144,'[3]Nuevo IDF'!$B$5:$H$1106,7,0)</f>
        <v>G5</v>
      </c>
      <c r="F144" s="1"/>
      <c r="G144" s="10">
        <f>+VLOOKUP(A144,'[4]Informe viabilidad 2022'!$A$4:$G$1105,7,0)</f>
        <v>2405.5330319999998</v>
      </c>
      <c r="H144" s="10">
        <f>+VLOOKUP(A144,'[4]Informe viabilidad 2022'!$A$4:$G$1105,6,0)</f>
        <v>3364.7740146900001</v>
      </c>
      <c r="I144" s="10" t="str">
        <f>+IFERROR(VLOOKUP($A144,#REF!,MATCH('Cálculo antigua metodología'!I$4,#REF!,0),0),"")</f>
        <v/>
      </c>
      <c r="J144" s="10" t="str">
        <f>+IFERROR(VLOOKUP($A144,#REF!,MATCH('Cálculo antigua metodología'!J$4,#REF!,0),0),"")</f>
        <v/>
      </c>
      <c r="K144" s="10" t="str">
        <f>+IFERROR(VLOOKUP($A144,#REF!,MATCH('Cálculo antigua metodología'!K$4,#REF!,0),0),"")</f>
        <v/>
      </c>
      <c r="L144" s="10" t="str">
        <f>+IFERROR(VLOOKUP($A144,#REF!,MATCH('Cálculo antigua metodología'!L$4,#REF!,0),0),"")</f>
        <v/>
      </c>
      <c r="M144" s="10" t="str">
        <f>+IFERROR(VLOOKUP($A144,#REF!,MATCH('Cálculo antigua metodología'!M$4,#REF!,0),0),"")</f>
        <v/>
      </c>
      <c r="N144" s="10" t="str">
        <f>+IFERROR(VLOOKUP($A144,#REF!,MATCH('Cálculo antigua metodología'!N$4,#REF!,0),0),"")</f>
        <v/>
      </c>
      <c r="O144" s="10" t="str">
        <f>+IFERROR(VLOOKUP($A144,#REF!,MATCH('Cálculo antigua metodología'!O$4,#REF!,0),0),"")</f>
        <v/>
      </c>
      <c r="P144" s="10" t="str">
        <f>+IFERROR(VLOOKUP($A144,#REF!,MATCH('Cálculo antigua metodología'!P$4,#REF!,0),0),"")</f>
        <v/>
      </c>
      <c r="Q144" s="10" t="str">
        <f>+IFERROR(VLOOKUP($A144,#REF!,MATCH('Cálculo antigua metodología'!Q$4,#REF!,0),0),"")</f>
        <v/>
      </c>
      <c r="R144" s="10" t="str">
        <f>+IFERROR(VLOOKUP($A144,#REF!,MATCH('Cálculo antigua metodología'!R$4,#REF!,0),0),"")</f>
        <v/>
      </c>
      <c r="S144" s="10" t="str">
        <f>+IFERROR(VLOOKUP($A144,#REF!,MATCH('Cálculo antigua metodología'!S$4,#REF!,0),0),"")</f>
        <v/>
      </c>
      <c r="T144" s="10">
        <f>+VLOOKUP(A144,'[5]Cálculo SGP'!$N$3:$P$1136,3,0)</f>
        <v>1864193369</v>
      </c>
      <c r="U144" s="10">
        <f>+VLOOKUP(A144,'[5]Cálculo SGP'!$N$3:$X$1137,11,0)</f>
        <v>1898356507</v>
      </c>
      <c r="V144" s="11">
        <f t="shared" si="24"/>
        <v>71.491666943987141</v>
      </c>
      <c r="W144" s="11">
        <f t="shared" si="31"/>
        <v>100</v>
      </c>
      <c r="X144" s="11">
        <f t="shared" si="25"/>
        <v>80</v>
      </c>
      <c r="Y144" s="11">
        <f t="shared" si="26"/>
        <v>100</v>
      </c>
      <c r="Z144" s="11">
        <f t="shared" si="32"/>
        <v>0</v>
      </c>
      <c r="AA144" s="11">
        <f t="shared" si="27"/>
        <v>100</v>
      </c>
      <c r="AB144" s="11">
        <f t="shared" si="33"/>
        <v>0</v>
      </c>
      <c r="AC144" s="11">
        <f t="shared" si="28"/>
        <v>0</v>
      </c>
      <c r="AD144" s="11">
        <f t="shared" si="29"/>
        <v>0</v>
      </c>
      <c r="AE144" s="11">
        <f t="shared" si="30"/>
        <v>0</v>
      </c>
      <c r="AF144" s="12">
        <f t="shared" si="34"/>
        <v>0</v>
      </c>
      <c r="AG144" s="31">
        <f t="shared" si="35"/>
        <v>16.666666666666668</v>
      </c>
    </row>
    <row r="145" spans="1:33" x14ac:dyDescent="0.35">
      <c r="A145" s="1" t="s">
        <v>318</v>
      </c>
      <c r="B145" s="1" t="s">
        <v>288</v>
      </c>
      <c r="C145" s="1" t="s">
        <v>319</v>
      </c>
      <c r="D145" s="4">
        <f>+VLOOKUP(A145,'[2]Categoría municipios 2023'!$B$2:$D$1103,3,0)</f>
        <v>6</v>
      </c>
      <c r="E145" s="1" t="str">
        <f>+VLOOKUP(A145,'[3]Nuevo IDF'!$B$5:$H$1106,7,0)</f>
        <v>G1</v>
      </c>
      <c r="F145" s="1"/>
      <c r="G145" s="10">
        <f>+VLOOKUP(A145,'[4]Informe viabilidad 2022'!$A$4:$G$1105,7,0)</f>
        <v>2814.2889919999998</v>
      </c>
      <c r="H145" s="10">
        <f>+VLOOKUP(A145,'[4]Informe viabilidad 2022'!$A$4:$G$1105,6,0)</f>
        <v>4363.6676994899999</v>
      </c>
      <c r="I145" s="10" t="str">
        <f>+IFERROR(VLOOKUP($A145,#REF!,MATCH('Cálculo antigua metodología'!I$4,#REF!,0),0),"")</f>
        <v/>
      </c>
      <c r="J145" s="10" t="str">
        <f>+IFERROR(VLOOKUP($A145,#REF!,MATCH('Cálculo antigua metodología'!J$4,#REF!,0),0),"")</f>
        <v/>
      </c>
      <c r="K145" s="10" t="str">
        <f>+IFERROR(VLOOKUP($A145,#REF!,MATCH('Cálculo antigua metodología'!K$4,#REF!,0),0),"")</f>
        <v/>
      </c>
      <c r="L145" s="10" t="str">
        <f>+IFERROR(VLOOKUP($A145,#REF!,MATCH('Cálculo antigua metodología'!L$4,#REF!,0),0),"")</f>
        <v/>
      </c>
      <c r="M145" s="10" t="str">
        <f>+IFERROR(VLOOKUP($A145,#REF!,MATCH('Cálculo antigua metodología'!M$4,#REF!,0),0),"")</f>
        <v/>
      </c>
      <c r="N145" s="10" t="str">
        <f>+IFERROR(VLOOKUP($A145,#REF!,MATCH('Cálculo antigua metodología'!N$4,#REF!,0),0),"")</f>
        <v/>
      </c>
      <c r="O145" s="10" t="str">
        <f>+IFERROR(VLOOKUP($A145,#REF!,MATCH('Cálculo antigua metodología'!O$4,#REF!,0),0),"")</f>
        <v/>
      </c>
      <c r="P145" s="10" t="str">
        <f>+IFERROR(VLOOKUP($A145,#REF!,MATCH('Cálculo antigua metodología'!P$4,#REF!,0),0),"")</f>
        <v/>
      </c>
      <c r="Q145" s="10" t="str">
        <f>+IFERROR(VLOOKUP($A145,#REF!,MATCH('Cálculo antigua metodología'!Q$4,#REF!,0),0),"")</f>
        <v/>
      </c>
      <c r="R145" s="10" t="str">
        <f>+IFERROR(VLOOKUP($A145,#REF!,MATCH('Cálculo antigua metodología'!R$4,#REF!,0),0),"")</f>
        <v/>
      </c>
      <c r="S145" s="10" t="str">
        <f>+IFERROR(VLOOKUP($A145,#REF!,MATCH('Cálculo antigua metodología'!S$4,#REF!,0),0),"")</f>
        <v/>
      </c>
      <c r="T145" s="10">
        <f>+VLOOKUP(A145,'[5]Cálculo SGP'!$N$3:$P$1136,3,0)</f>
        <v>1951803687</v>
      </c>
      <c r="U145" s="10">
        <f>+VLOOKUP(A145,'[5]Cálculo SGP'!$N$3:$X$1137,11,0)</f>
        <v>1302124560</v>
      </c>
      <c r="V145" s="11">
        <f t="shared" si="24"/>
        <v>64.493659595778055</v>
      </c>
      <c r="W145" s="11">
        <f t="shared" si="31"/>
        <v>100</v>
      </c>
      <c r="X145" s="11">
        <f t="shared" si="25"/>
        <v>80</v>
      </c>
      <c r="Y145" s="11">
        <f t="shared" si="26"/>
        <v>100</v>
      </c>
      <c r="Z145" s="11">
        <f t="shared" si="32"/>
        <v>0</v>
      </c>
      <c r="AA145" s="11">
        <f t="shared" si="27"/>
        <v>100</v>
      </c>
      <c r="AB145" s="11">
        <f t="shared" si="33"/>
        <v>0</v>
      </c>
      <c r="AC145" s="11">
        <f t="shared" si="28"/>
        <v>0</v>
      </c>
      <c r="AD145" s="11">
        <f t="shared" si="29"/>
        <v>0</v>
      </c>
      <c r="AE145" s="11">
        <f t="shared" si="30"/>
        <v>0</v>
      </c>
      <c r="AF145" s="12">
        <f t="shared" si="34"/>
        <v>0</v>
      </c>
      <c r="AG145" s="31">
        <f t="shared" si="35"/>
        <v>16.666666666666668</v>
      </c>
    </row>
    <row r="146" spans="1:33" x14ac:dyDescent="0.35">
      <c r="A146" s="1" t="s">
        <v>320</v>
      </c>
      <c r="B146" s="1" t="s">
        <v>288</v>
      </c>
      <c r="C146" s="1" t="s">
        <v>321</v>
      </c>
      <c r="D146" s="4">
        <f>+VLOOKUP(A146,'[2]Categoría municipios 2023'!$B$2:$D$1103,3,0)</f>
        <v>5</v>
      </c>
      <c r="E146" s="1" t="str">
        <f>+VLOOKUP(A146,'[3]Nuevo IDF'!$B$5:$H$1106,7,0)</f>
        <v>G2</v>
      </c>
      <c r="F146" s="1"/>
      <c r="G146" s="10">
        <f>+VLOOKUP(A146,'[4]Informe viabilidad 2022'!$A$4:$G$1105,7,0)</f>
        <v>8387.4884099999999</v>
      </c>
      <c r="H146" s="10">
        <f>+VLOOKUP(A146,'[4]Informe viabilidad 2022'!$A$4:$G$1105,6,0)</f>
        <v>16620.193710449999</v>
      </c>
      <c r="I146" s="10" t="str">
        <f>+IFERROR(VLOOKUP($A146,#REF!,MATCH('Cálculo antigua metodología'!I$4,#REF!,0),0),"")</f>
        <v/>
      </c>
      <c r="J146" s="10" t="str">
        <f>+IFERROR(VLOOKUP($A146,#REF!,MATCH('Cálculo antigua metodología'!J$4,#REF!,0),0),"")</f>
        <v/>
      </c>
      <c r="K146" s="10" t="str">
        <f>+IFERROR(VLOOKUP($A146,#REF!,MATCH('Cálculo antigua metodología'!K$4,#REF!,0),0),"")</f>
        <v/>
      </c>
      <c r="L146" s="10" t="str">
        <f>+IFERROR(VLOOKUP($A146,#REF!,MATCH('Cálculo antigua metodología'!L$4,#REF!,0),0),"")</f>
        <v/>
      </c>
      <c r="M146" s="10" t="str">
        <f>+IFERROR(VLOOKUP($A146,#REF!,MATCH('Cálculo antigua metodología'!M$4,#REF!,0),0),"")</f>
        <v/>
      </c>
      <c r="N146" s="10" t="str">
        <f>+IFERROR(VLOOKUP($A146,#REF!,MATCH('Cálculo antigua metodología'!N$4,#REF!,0),0),"")</f>
        <v/>
      </c>
      <c r="O146" s="10" t="str">
        <f>+IFERROR(VLOOKUP($A146,#REF!,MATCH('Cálculo antigua metodología'!O$4,#REF!,0),0),"")</f>
        <v/>
      </c>
      <c r="P146" s="10" t="str">
        <f>+IFERROR(VLOOKUP($A146,#REF!,MATCH('Cálculo antigua metodología'!P$4,#REF!,0),0),"")</f>
        <v/>
      </c>
      <c r="Q146" s="10" t="str">
        <f>+IFERROR(VLOOKUP($A146,#REF!,MATCH('Cálculo antigua metodología'!Q$4,#REF!,0),0),"")</f>
        <v/>
      </c>
      <c r="R146" s="10" t="str">
        <f>+IFERROR(VLOOKUP($A146,#REF!,MATCH('Cálculo antigua metodología'!R$4,#REF!,0),0),"")</f>
        <v/>
      </c>
      <c r="S146" s="10" t="str">
        <f>+IFERROR(VLOOKUP($A146,#REF!,MATCH('Cálculo antigua metodología'!S$4,#REF!,0),0),"")</f>
        <v/>
      </c>
      <c r="T146" s="10">
        <f>+VLOOKUP(A146,'[5]Cálculo SGP'!$N$3:$P$1136,3,0)</f>
        <v>5181590353</v>
      </c>
      <c r="U146" s="10">
        <f>+VLOOKUP(A146,'[5]Cálculo SGP'!$N$3:$X$1137,11,0)</f>
        <v>3428395918</v>
      </c>
      <c r="V146" s="11">
        <f t="shared" si="24"/>
        <v>50.465647730244797</v>
      </c>
      <c r="W146" s="11">
        <f t="shared" si="31"/>
        <v>100</v>
      </c>
      <c r="X146" s="11">
        <f t="shared" si="25"/>
        <v>80</v>
      </c>
      <c r="Y146" s="11">
        <f t="shared" si="26"/>
        <v>100</v>
      </c>
      <c r="Z146" s="11">
        <f t="shared" si="32"/>
        <v>0</v>
      </c>
      <c r="AA146" s="11">
        <f t="shared" si="27"/>
        <v>100</v>
      </c>
      <c r="AB146" s="11">
        <f t="shared" si="33"/>
        <v>0</v>
      </c>
      <c r="AC146" s="11">
        <f t="shared" si="28"/>
        <v>0</v>
      </c>
      <c r="AD146" s="11">
        <f t="shared" si="29"/>
        <v>0</v>
      </c>
      <c r="AE146" s="11">
        <f t="shared" si="30"/>
        <v>0</v>
      </c>
      <c r="AF146" s="12">
        <f t="shared" si="34"/>
        <v>0</v>
      </c>
      <c r="AG146" s="31">
        <f t="shared" si="35"/>
        <v>16.666666666666668</v>
      </c>
    </row>
    <row r="147" spans="1:33" x14ac:dyDescent="0.35">
      <c r="A147" s="1" t="s">
        <v>322</v>
      </c>
      <c r="B147" s="1" t="s">
        <v>288</v>
      </c>
      <c r="C147" s="1" t="s">
        <v>323</v>
      </c>
      <c r="D147" s="4">
        <f>+VLOOKUP(A147,'[2]Categoría municipios 2023'!$B$2:$D$1103,3,0)</f>
        <v>6</v>
      </c>
      <c r="E147" s="1" t="str">
        <f>+VLOOKUP(A147,'[3]Nuevo IDF'!$B$5:$H$1106,7,0)</f>
        <v>G4</v>
      </c>
      <c r="F147" s="1"/>
      <c r="G147" s="10">
        <f>+VLOOKUP(A147,'[4]Informe viabilidad 2022'!$A$4:$G$1105,7,0)</f>
        <v>1654.806243</v>
      </c>
      <c r="H147" s="10">
        <f>+VLOOKUP(A147,'[4]Informe viabilidad 2022'!$A$4:$G$1105,6,0)</f>
        <v>2443.6899926999999</v>
      </c>
      <c r="I147" s="10" t="str">
        <f>+IFERROR(VLOOKUP($A147,#REF!,MATCH('Cálculo antigua metodología'!I$4,#REF!,0),0),"")</f>
        <v/>
      </c>
      <c r="J147" s="10" t="str">
        <f>+IFERROR(VLOOKUP($A147,#REF!,MATCH('Cálculo antigua metodología'!J$4,#REF!,0),0),"")</f>
        <v/>
      </c>
      <c r="K147" s="10" t="str">
        <f>+IFERROR(VLOOKUP($A147,#REF!,MATCH('Cálculo antigua metodología'!K$4,#REF!,0),0),"")</f>
        <v/>
      </c>
      <c r="L147" s="10" t="str">
        <f>+IFERROR(VLOOKUP($A147,#REF!,MATCH('Cálculo antigua metodología'!L$4,#REF!,0),0),"")</f>
        <v/>
      </c>
      <c r="M147" s="10" t="str">
        <f>+IFERROR(VLOOKUP($A147,#REF!,MATCH('Cálculo antigua metodología'!M$4,#REF!,0),0),"")</f>
        <v/>
      </c>
      <c r="N147" s="10" t="str">
        <f>+IFERROR(VLOOKUP($A147,#REF!,MATCH('Cálculo antigua metodología'!N$4,#REF!,0),0),"")</f>
        <v/>
      </c>
      <c r="O147" s="10" t="str">
        <f>+IFERROR(VLOOKUP($A147,#REF!,MATCH('Cálculo antigua metodología'!O$4,#REF!,0),0),"")</f>
        <v/>
      </c>
      <c r="P147" s="10" t="str">
        <f>+IFERROR(VLOOKUP($A147,#REF!,MATCH('Cálculo antigua metodología'!P$4,#REF!,0),0),"")</f>
        <v/>
      </c>
      <c r="Q147" s="10" t="str">
        <f>+IFERROR(VLOOKUP($A147,#REF!,MATCH('Cálculo antigua metodología'!Q$4,#REF!,0),0),"")</f>
        <v/>
      </c>
      <c r="R147" s="10" t="str">
        <f>+IFERROR(VLOOKUP($A147,#REF!,MATCH('Cálculo antigua metodología'!R$4,#REF!,0),0),"")</f>
        <v/>
      </c>
      <c r="S147" s="10" t="str">
        <f>+IFERROR(VLOOKUP($A147,#REF!,MATCH('Cálculo antigua metodología'!S$4,#REF!,0),0),"")</f>
        <v/>
      </c>
      <c r="T147" s="10">
        <f>+VLOOKUP(A147,'[5]Cálculo SGP'!$N$3:$P$1136,3,0)</f>
        <v>1561422064</v>
      </c>
      <c r="U147" s="10">
        <f>+VLOOKUP(A147,'[5]Cálculo SGP'!$N$3:$X$1137,11,0)</f>
        <v>2726969589</v>
      </c>
      <c r="V147" s="11">
        <f t="shared" si="24"/>
        <v>67.717519322965643</v>
      </c>
      <c r="W147" s="11">
        <f t="shared" si="31"/>
        <v>100</v>
      </c>
      <c r="X147" s="11">
        <f t="shared" si="25"/>
        <v>80</v>
      </c>
      <c r="Y147" s="11">
        <f t="shared" si="26"/>
        <v>100</v>
      </c>
      <c r="Z147" s="11">
        <f t="shared" si="32"/>
        <v>0</v>
      </c>
      <c r="AA147" s="11">
        <f t="shared" si="27"/>
        <v>100</v>
      </c>
      <c r="AB147" s="11">
        <f t="shared" si="33"/>
        <v>0</v>
      </c>
      <c r="AC147" s="11">
        <f t="shared" si="28"/>
        <v>0</v>
      </c>
      <c r="AD147" s="11">
        <f t="shared" si="29"/>
        <v>0</v>
      </c>
      <c r="AE147" s="11">
        <f t="shared" si="30"/>
        <v>0</v>
      </c>
      <c r="AF147" s="12">
        <f t="shared" si="34"/>
        <v>0</v>
      </c>
      <c r="AG147" s="31">
        <f t="shared" si="35"/>
        <v>16.666666666666668</v>
      </c>
    </row>
    <row r="148" spans="1:33" x14ac:dyDescent="0.35">
      <c r="A148" s="1" t="s">
        <v>324</v>
      </c>
      <c r="B148" s="1" t="s">
        <v>288</v>
      </c>
      <c r="C148" s="1" t="s">
        <v>325</v>
      </c>
      <c r="D148" s="4">
        <f>+VLOOKUP(A148,'[2]Categoría municipios 2023'!$B$2:$D$1103,3,0)</f>
        <v>6</v>
      </c>
      <c r="E148" s="1" t="str">
        <f>+VLOOKUP(A148,'[3]Nuevo IDF'!$B$5:$H$1106,7,0)</f>
        <v>G2</v>
      </c>
      <c r="F148" s="1"/>
      <c r="G148" s="10">
        <f>+VLOOKUP(A148,'[4]Informe viabilidad 2022'!$A$4:$G$1105,7,0)</f>
        <v>2951.2644289999998</v>
      </c>
      <c r="H148" s="10">
        <f>+VLOOKUP(A148,'[4]Informe viabilidad 2022'!$A$4:$G$1105,6,0)</f>
        <v>4757.5172274300003</v>
      </c>
      <c r="I148" s="10" t="str">
        <f>+IFERROR(VLOOKUP($A148,#REF!,MATCH('Cálculo antigua metodología'!I$4,#REF!,0),0),"")</f>
        <v/>
      </c>
      <c r="J148" s="10" t="str">
        <f>+IFERROR(VLOOKUP($A148,#REF!,MATCH('Cálculo antigua metodología'!J$4,#REF!,0),0),"")</f>
        <v/>
      </c>
      <c r="K148" s="10" t="str">
        <f>+IFERROR(VLOOKUP($A148,#REF!,MATCH('Cálculo antigua metodología'!K$4,#REF!,0),0),"")</f>
        <v/>
      </c>
      <c r="L148" s="10" t="str">
        <f>+IFERROR(VLOOKUP($A148,#REF!,MATCH('Cálculo antigua metodología'!L$4,#REF!,0),0),"")</f>
        <v/>
      </c>
      <c r="M148" s="10" t="str">
        <f>+IFERROR(VLOOKUP($A148,#REF!,MATCH('Cálculo antigua metodología'!M$4,#REF!,0),0),"")</f>
        <v/>
      </c>
      <c r="N148" s="10" t="str">
        <f>+IFERROR(VLOOKUP($A148,#REF!,MATCH('Cálculo antigua metodología'!N$4,#REF!,0),0),"")</f>
        <v/>
      </c>
      <c r="O148" s="10" t="str">
        <f>+IFERROR(VLOOKUP($A148,#REF!,MATCH('Cálculo antigua metodología'!O$4,#REF!,0),0),"")</f>
        <v/>
      </c>
      <c r="P148" s="10" t="str">
        <f>+IFERROR(VLOOKUP($A148,#REF!,MATCH('Cálculo antigua metodología'!P$4,#REF!,0),0),"")</f>
        <v/>
      </c>
      <c r="Q148" s="10" t="str">
        <f>+IFERROR(VLOOKUP($A148,#REF!,MATCH('Cálculo antigua metodología'!Q$4,#REF!,0),0),"")</f>
        <v/>
      </c>
      <c r="R148" s="10" t="str">
        <f>+IFERROR(VLOOKUP($A148,#REF!,MATCH('Cálculo antigua metodología'!R$4,#REF!,0),0),"")</f>
        <v/>
      </c>
      <c r="S148" s="10" t="str">
        <f>+IFERROR(VLOOKUP($A148,#REF!,MATCH('Cálculo antigua metodología'!S$4,#REF!,0),0),"")</f>
        <v/>
      </c>
      <c r="T148" s="10">
        <f>+VLOOKUP(A148,'[5]Cálculo SGP'!$N$3:$P$1136,3,0)</f>
        <v>1896690739</v>
      </c>
      <c r="U148" s="10">
        <f>+VLOOKUP(A148,'[5]Cálculo SGP'!$N$3:$X$1137,11,0)</f>
        <v>1116049197</v>
      </c>
      <c r="V148" s="11">
        <f t="shared" si="24"/>
        <v>62.033709767442424</v>
      </c>
      <c r="W148" s="11">
        <f t="shared" si="31"/>
        <v>100</v>
      </c>
      <c r="X148" s="11">
        <f t="shared" si="25"/>
        <v>80</v>
      </c>
      <c r="Y148" s="11">
        <f t="shared" si="26"/>
        <v>100</v>
      </c>
      <c r="Z148" s="11">
        <f t="shared" si="32"/>
        <v>0</v>
      </c>
      <c r="AA148" s="11">
        <f t="shared" si="27"/>
        <v>100</v>
      </c>
      <c r="AB148" s="11">
        <f t="shared" si="33"/>
        <v>0</v>
      </c>
      <c r="AC148" s="11">
        <f t="shared" si="28"/>
        <v>0</v>
      </c>
      <c r="AD148" s="11">
        <f t="shared" si="29"/>
        <v>0</v>
      </c>
      <c r="AE148" s="11">
        <f t="shared" si="30"/>
        <v>0</v>
      </c>
      <c r="AF148" s="12">
        <f t="shared" si="34"/>
        <v>0</v>
      </c>
      <c r="AG148" s="31">
        <f t="shared" si="35"/>
        <v>16.666666666666668</v>
      </c>
    </row>
    <row r="149" spans="1:33" x14ac:dyDescent="0.35">
      <c r="A149" s="1" t="s">
        <v>326</v>
      </c>
      <c r="B149" s="1" t="s">
        <v>288</v>
      </c>
      <c r="C149" s="1" t="s">
        <v>327</v>
      </c>
      <c r="D149" s="4">
        <f>+VLOOKUP(A149,'[2]Categoría municipios 2023'!$B$2:$D$1103,3,0)</f>
        <v>2</v>
      </c>
      <c r="E149" s="1" t="str">
        <f>+VLOOKUP(A149,'[3]Nuevo IDF'!$B$5:$H$1106,7,0)</f>
        <v>G1</v>
      </c>
      <c r="F149" s="1"/>
      <c r="G149" s="10">
        <f>+VLOOKUP(A149,'[4]Informe viabilidad 2022'!$A$4:$G$1105,7,0)</f>
        <v>34752.659031000003</v>
      </c>
      <c r="H149" s="10">
        <f>+VLOOKUP(A149,'[4]Informe viabilidad 2022'!$A$4:$G$1105,6,0)</f>
        <v>84372.627334999997</v>
      </c>
      <c r="I149" s="10" t="str">
        <f>+IFERROR(VLOOKUP($A149,#REF!,MATCH('Cálculo antigua metodología'!I$4,#REF!,0),0),"")</f>
        <v/>
      </c>
      <c r="J149" s="10" t="str">
        <f>+IFERROR(VLOOKUP($A149,#REF!,MATCH('Cálculo antigua metodología'!J$4,#REF!,0),0),"")</f>
        <v/>
      </c>
      <c r="K149" s="10" t="str">
        <f>+IFERROR(VLOOKUP($A149,#REF!,MATCH('Cálculo antigua metodología'!K$4,#REF!,0),0),"")</f>
        <v/>
      </c>
      <c r="L149" s="10" t="str">
        <f>+IFERROR(VLOOKUP($A149,#REF!,MATCH('Cálculo antigua metodología'!L$4,#REF!,0),0),"")</f>
        <v/>
      </c>
      <c r="M149" s="10" t="str">
        <f>+IFERROR(VLOOKUP($A149,#REF!,MATCH('Cálculo antigua metodología'!M$4,#REF!,0),0),"")</f>
        <v/>
      </c>
      <c r="N149" s="10" t="str">
        <f>+IFERROR(VLOOKUP($A149,#REF!,MATCH('Cálculo antigua metodología'!N$4,#REF!,0),0),"")</f>
        <v/>
      </c>
      <c r="O149" s="10" t="str">
        <f>+IFERROR(VLOOKUP($A149,#REF!,MATCH('Cálculo antigua metodología'!O$4,#REF!,0),0),"")</f>
        <v/>
      </c>
      <c r="P149" s="10" t="str">
        <f>+IFERROR(VLOOKUP($A149,#REF!,MATCH('Cálculo antigua metodología'!P$4,#REF!,0),0),"")</f>
        <v/>
      </c>
      <c r="Q149" s="10" t="str">
        <f>+IFERROR(VLOOKUP($A149,#REF!,MATCH('Cálculo antigua metodología'!Q$4,#REF!,0),0),"")</f>
        <v/>
      </c>
      <c r="R149" s="10" t="str">
        <f>+IFERROR(VLOOKUP($A149,#REF!,MATCH('Cálculo antigua metodología'!R$4,#REF!,0),0),"")</f>
        <v/>
      </c>
      <c r="S149" s="10" t="str">
        <f>+IFERROR(VLOOKUP($A149,#REF!,MATCH('Cálculo antigua metodología'!S$4,#REF!,0),0),"")</f>
        <v/>
      </c>
      <c r="T149" s="10">
        <f>+VLOOKUP(A149,'[5]Cálculo SGP'!$N$3:$P$1136,3,0)</f>
        <v>25978537723</v>
      </c>
      <c r="U149" s="10">
        <f>+VLOOKUP(A149,'[5]Cálculo SGP'!$N$3:$X$1137,11,0)</f>
        <v>22704600845</v>
      </c>
      <c r="V149" s="11">
        <f t="shared" si="24"/>
        <v>41.189494897456726</v>
      </c>
      <c r="W149" s="11">
        <f t="shared" si="31"/>
        <v>100</v>
      </c>
      <c r="X149" s="11">
        <f t="shared" si="25"/>
        <v>70</v>
      </c>
      <c r="Y149" s="11">
        <f t="shared" si="26"/>
        <v>100</v>
      </c>
      <c r="Z149" s="11">
        <f t="shared" si="32"/>
        <v>0</v>
      </c>
      <c r="AA149" s="11">
        <f t="shared" si="27"/>
        <v>100</v>
      </c>
      <c r="AB149" s="11">
        <f t="shared" si="33"/>
        <v>0</v>
      </c>
      <c r="AC149" s="11">
        <f t="shared" si="28"/>
        <v>0</v>
      </c>
      <c r="AD149" s="11">
        <f t="shared" si="29"/>
        <v>0</v>
      </c>
      <c r="AE149" s="11">
        <f t="shared" si="30"/>
        <v>0</v>
      </c>
      <c r="AF149" s="12">
        <f t="shared" si="34"/>
        <v>0</v>
      </c>
      <c r="AG149" s="31">
        <f t="shared" si="35"/>
        <v>16.666666666666668</v>
      </c>
    </row>
    <row r="150" spans="1:33" x14ac:dyDescent="0.35">
      <c r="A150" s="1" t="s">
        <v>328</v>
      </c>
      <c r="B150" s="1" t="s">
        <v>288</v>
      </c>
      <c r="C150" s="1" t="s">
        <v>329</v>
      </c>
      <c r="D150" s="4">
        <f>+VLOOKUP(A150,'[2]Categoría municipios 2023'!$B$2:$D$1103,3,0)</f>
        <v>6</v>
      </c>
      <c r="E150" s="1" t="str">
        <f>+VLOOKUP(A150,'[3]Nuevo IDF'!$B$5:$H$1106,7,0)</f>
        <v>G4</v>
      </c>
      <c r="F150" s="1"/>
      <c r="G150" s="10">
        <f>+VLOOKUP(A150,'[4]Informe viabilidad 2022'!$A$4:$G$1105,7,0)</f>
        <v>929.58863299999996</v>
      </c>
      <c r="H150" s="10">
        <f>+VLOOKUP(A150,'[4]Informe viabilidad 2022'!$A$4:$G$1105,6,0)</f>
        <v>1820.3986221300001</v>
      </c>
      <c r="I150" s="10" t="str">
        <f>+IFERROR(VLOOKUP($A150,#REF!,MATCH('Cálculo antigua metodología'!I$4,#REF!,0),0),"")</f>
        <v/>
      </c>
      <c r="J150" s="10" t="str">
        <f>+IFERROR(VLOOKUP($A150,#REF!,MATCH('Cálculo antigua metodología'!J$4,#REF!,0),0),"")</f>
        <v/>
      </c>
      <c r="K150" s="10" t="str">
        <f>+IFERROR(VLOOKUP($A150,#REF!,MATCH('Cálculo antigua metodología'!K$4,#REF!,0),0),"")</f>
        <v/>
      </c>
      <c r="L150" s="10" t="str">
        <f>+IFERROR(VLOOKUP($A150,#REF!,MATCH('Cálculo antigua metodología'!L$4,#REF!,0),0),"")</f>
        <v/>
      </c>
      <c r="M150" s="10" t="str">
        <f>+IFERROR(VLOOKUP($A150,#REF!,MATCH('Cálculo antigua metodología'!M$4,#REF!,0),0),"")</f>
        <v/>
      </c>
      <c r="N150" s="10" t="str">
        <f>+IFERROR(VLOOKUP($A150,#REF!,MATCH('Cálculo antigua metodología'!N$4,#REF!,0),0),"")</f>
        <v/>
      </c>
      <c r="O150" s="10" t="str">
        <f>+IFERROR(VLOOKUP($A150,#REF!,MATCH('Cálculo antigua metodología'!O$4,#REF!,0),0),"")</f>
        <v/>
      </c>
      <c r="P150" s="10" t="str">
        <f>+IFERROR(VLOOKUP($A150,#REF!,MATCH('Cálculo antigua metodología'!P$4,#REF!,0),0),"")</f>
        <v/>
      </c>
      <c r="Q150" s="10" t="str">
        <f>+IFERROR(VLOOKUP($A150,#REF!,MATCH('Cálculo antigua metodología'!Q$4,#REF!,0),0),"")</f>
        <v/>
      </c>
      <c r="R150" s="10" t="str">
        <f>+IFERROR(VLOOKUP($A150,#REF!,MATCH('Cálculo antigua metodología'!R$4,#REF!,0),0),"")</f>
        <v/>
      </c>
      <c r="S150" s="10" t="str">
        <f>+IFERROR(VLOOKUP($A150,#REF!,MATCH('Cálculo antigua metodología'!S$4,#REF!,0),0),"")</f>
        <v/>
      </c>
      <c r="T150" s="10">
        <f>+VLOOKUP(A150,'[5]Cálculo SGP'!$N$3:$P$1136,3,0)</f>
        <v>1286798014</v>
      </c>
      <c r="U150" s="10">
        <f>+VLOOKUP(A150,'[5]Cálculo SGP'!$N$3:$X$1137,11,0)</f>
        <v>1872223467</v>
      </c>
      <c r="V150" s="11">
        <f t="shared" si="24"/>
        <v>51.065114074427996</v>
      </c>
      <c r="W150" s="11">
        <f t="shared" si="31"/>
        <v>100</v>
      </c>
      <c r="X150" s="11">
        <f t="shared" si="25"/>
        <v>80</v>
      </c>
      <c r="Y150" s="11">
        <f t="shared" si="26"/>
        <v>100</v>
      </c>
      <c r="Z150" s="11">
        <f t="shared" si="32"/>
        <v>0</v>
      </c>
      <c r="AA150" s="11">
        <f t="shared" si="27"/>
        <v>100</v>
      </c>
      <c r="AB150" s="11">
        <f t="shared" si="33"/>
        <v>0</v>
      </c>
      <c r="AC150" s="11">
        <f t="shared" si="28"/>
        <v>0</v>
      </c>
      <c r="AD150" s="11">
        <f t="shared" si="29"/>
        <v>0</v>
      </c>
      <c r="AE150" s="11">
        <f t="shared" si="30"/>
        <v>0</v>
      </c>
      <c r="AF150" s="12">
        <f t="shared" si="34"/>
        <v>0</v>
      </c>
      <c r="AG150" s="31">
        <f t="shared" si="35"/>
        <v>16.666666666666668</v>
      </c>
    </row>
    <row r="151" spans="1:33" x14ac:dyDescent="0.35">
      <c r="A151" s="1" t="s">
        <v>330</v>
      </c>
      <c r="B151" s="1" t="s">
        <v>288</v>
      </c>
      <c r="C151" s="1" t="s">
        <v>331</v>
      </c>
      <c r="D151" s="4">
        <f>+VLOOKUP(A151,'[2]Categoría municipios 2023'!$B$2:$D$1103,3,0)</f>
        <v>6</v>
      </c>
      <c r="E151" s="1" t="str">
        <f>+VLOOKUP(A151,'[3]Nuevo IDF'!$B$5:$H$1106,7,0)</f>
        <v>G2</v>
      </c>
      <c r="F151" s="1"/>
      <c r="G151" s="10">
        <f>+VLOOKUP(A151,'[4]Informe viabilidad 2022'!$A$4:$G$1105,7,0)</f>
        <v>2594.336448</v>
      </c>
      <c r="H151" s="10">
        <f>+VLOOKUP(A151,'[4]Informe viabilidad 2022'!$A$4:$G$1105,6,0)</f>
        <v>4434.0502833</v>
      </c>
      <c r="I151" s="10" t="str">
        <f>+IFERROR(VLOOKUP($A151,#REF!,MATCH('Cálculo antigua metodología'!I$4,#REF!,0),0),"")</f>
        <v/>
      </c>
      <c r="J151" s="10" t="str">
        <f>+IFERROR(VLOOKUP($A151,#REF!,MATCH('Cálculo antigua metodología'!J$4,#REF!,0),0),"")</f>
        <v/>
      </c>
      <c r="K151" s="10" t="str">
        <f>+IFERROR(VLOOKUP($A151,#REF!,MATCH('Cálculo antigua metodología'!K$4,#REF!,0),0),"")</f>
        <v/>
      </c>
      <c r="L151" s="10" t="str">
        <f>+IFERROR(VLOOKUP($A151,#REF!,MATCH('Cálculo antigua metodología'!L$4,#REF!,0),0),"")</f>
        <v/>
      </c>
      <c r="M151" s="10" t="str">
        <f>+IFERROR(VLOOKUP($A151,#REF!,MATCH('Cálculo antigua metodología'!M$4,#REF!,0),0),"")</f>
        <v/>
      </c>
      <c r="N151" s="10" t="str">
        <f>+IFERROR(VLOOKUP($A151,#REF!,MATCH('Cálculo antigua metodología'!N$4,#REF!,0),0),"")</f>
        <v/>
      </c>
      <c r="O151" s="10" t="str">
        <f>+IFERROR(VLOOKUP($A151,#REF!,MATCH('Cálculo antigua metodología'!O$4,#REF!,0),0),"")</f>
        <v/>
      </c>
      <c r="P151" s="10" t="str">
        <f>+IFERROR(VLOOKUP($A151,#REF!,MATCH('Cálculo antigua metodología'!P$4,#REF!,0),0),"")</f>
        <v/>
      </c>
      <c r="Q151" s="10" t="str">
        <f>+IFERROR(VLOOKUP($A151,#REF!,MATCH('Cálculo antigua metodología'!Q$4,#REF!,0),0),"")</f>
        <v/>
      </c>
      <c r="R151" s="10" t="str">
        <f>+IFERROR(VLOOKUP($A151,#REF!,MATCH('Cálculo antigua metodología'!R$4,#REF!,0),0),"")</f>
        <v/>
      </c>
      <c r="S151" s="10" t="str">
        <f>+IFERROR(VLOOKUP($A151,#REF!,MATCH('Cálculo antigua metodología'!S$4,#REF!,0),0),"")</f>
        <v/>
      </c>
      <c r="T151" s="10">
        <f>+VLOOKUP(A151,'[5]Cálculo SGP'!$N$3:$P$1136,3,0)</f>
        <v>1466214018</v>
      </c>
      <c r="U151" s="10">
        <f>+VLOOKUP(A151,'[5]Cálculo SGP'!$N$3:$X$1137,11,0)</f>
        <v>2158525978</v>
      </c>
      <c r="V151" s="11">
        <f t="shared" si="24"/>
        <v>58.509405221927025</v>
      </c>
      <c r="W151" s="11">
        <f t="shared" si="31"/>
        <v>100</v>
      </c>
      <c r="X151" s="11">
        <f t="shared" si="25"/>
        <v>80</v>
      </c>
      <c r="Y151" s="11">
        <f t="shared" si="26"/>
        <v>100</v>
      </c>
      <c r="Z151" s="11">
        <f t="shared" si="32"/>
        <v>0</v>
      </c>
      <c r="AA151" s="11">
        <f t="shared" si="27"/>
        <v>100</v>
      </c>
      <c r="AB151" s="11">
        <f t="shared" si="33"/>
        <v>0</v>
      </c>
      <c r="AC151" s="11">
        <f t="shared" si="28"/>
        <v>0</v>
      </c>
      <c r="AD151" s="11">
        <f t="shared" si="29"/>
        <v>0</v>
      </c>
      <c r="AE151" s="11">
        <f t="shared" si="30"/>
        <v>0</v>
      </c>
      <c r="AF151" s="12">
        <f t="shared" si="34"/>
        <v>0</v>
      </c>
      <c r="AG151" s="31">
        <f t="shared" si="35"/>
        <v>16.666666666666668</v>
      </c>
    </row>
    <row r="152" spans="1:33" x14ac:dyDescent="0.35">
      <c r="A152" s="1" t="s">
        <v>332</v>
      </c>
      <c r="B152" s="1" t="s">
        <v>288</v>
      </c>
      <c r="C152" s="1" t="s">
        <v>333</v>
      </c>
      <c r="D152" s="4">
        <f>+VLOOKUP(A152,'[2]Categoría municipios 2023'!$B$2:$D$1103,3,0)</f>
        <v>6</v>
      </c>
      <c r="E152" s="1" t="str">
        <f>+VLOOKUP(A152,'[3]Nuevo IDF'!$B$5:$H$1106,7,0)</f>
        <v>G3</v>
      </c>
      <c r="F152" s="1"/>
      <c r="G152" s="10">
        <f>+VLOOKUP(A152,'[4]Informe viabilidad 2022'!$A$4:$G$1105,7,0)</f>
        <v>1193.1710390000001</v>
      </c>
      <c r="H152" s="10">
        <f>+VLOOKUP(A152,'[4]Informe viabilidad 2022'!$A$4:$G$1105,6,0)</f>
        <v>2287.6986874499999</v>
      </c>
      <c r="I152" s="10" t="str">
        <f>+IFERROR(VLOOKUP($A152,#REF!,MATCH('Cálculo antigua metodología'!I$4,#REF!,0),0),"")</f>
        <v/>
      </c>
      <c r="J152" s="10" t="str">
        <f>+IFERROR(VLOOKUP($A152,#REF!,MATCH('Cálculo antigua metodología'!J$4,#REF!,0),0),"")</f>
        <v/>
      </c>
      <c r="K152" s="10" t="str">
        <f>+IFERROR(VLOOKUP($A152,#REF!,MATCH('Cálculo antigua metodología'!K$4,#REF!,0),0),"")</f>
        <v/>
      </c>
      <c r="L152" s="10" t="str">
        <f>+IFERROR(VLOOKUP($A152,#REF!,MATCH('Cálculo antigua metodología'!L$4,#REF!,0),0),"")</f>
        <v/>
      </c>
      <c r="M152" s="10" t="str">
        <f>+IFERROR(VLOOKUP($A152,#REF!,MATCH('Cálculo antigua metodología'!M$4,#REF!,0),0),"")</f>
        <v/>
      </c>
      <c r="N152" s="10" t="str">
        <f>+IFERROR(VLOOKUP($A152,#REF!,MATCH('Cálculo antigua metodología'!N$4,#REF!,0),0),"")</f>
        <v/>
      </c>
      <c r="O152" s="10" t="str">
        <f>+IFERROR(VLOOKUP($A152,#REF!,MATCH('Cálculo antigua metodología'!O$4,#REF!,0),0),"")</f>
        <v/>
      </c>
      <c r="P152" s="10" t="str">
        <f>+IFERROR(VLOOKUP($A152,#REF!,MATCH('Cálculo antigua metodología'!P$4,#REF!,0),0),"")</f>
        <v/>
      </c>
      <c r="Q152" s="10" t="str">
        <f>+IFERROR(VLOOKUP($A152,#REF!,MATCH('Cálculo antigua metodología'!Q$4,#REF!,0),0),"")</f>
        <v/>
      </c>
      <c r="R152" s="10" t="str">
        <f>+IFERROR(VLOOKUP($A152,#REF!,MATCH('Cálculo antigua metodología'!R$4,#REF!,0),0),"")</f>
        <v/>
      </c>
      <c r="S152" s="10" t="str">
        <f>+IFERROR(VLOOKUP($A152,#REF!,MATCH('Cálculo antigua metodología'!S$4,#REF!,0),0),"")</f>
        <v/>
      </c>
      <c r="T152" s="10">
        <f>+VLOOKUP(A152,'[5]Cálculo SGP'!$N$3:$P$1136,3,0)</f>
        <v>1205871610</v>
      </c>
      <c r="U152" s="10">
        <f>+VLOOKUP(A152,'[5]Cálculo SGP'!$N$3:$X$1137,11,0)</f>
        <v>1880928619</v>
      </c>
      <c r="V152" s="11">
        <f t="shared" si="24"/>
        <v>52.155952422649541</v>
      </c>
      <c r="W152" s="11">
        <f t="shared" si="31"/>
        <v>100</v>
      </c>
      <c r="X152" s="11">
        <f t="shared" si="25"/>
        <v>80</v>
      </c>
      <c r="Y152" s="11">
        <f t="shared" si="26"/>
        <v>100</v>
      </c>
      <c r="Z152" s="11">
        <f t="shared" si="32"/>
        <v>0</v>
      </c>
      <c r="AA152" s="11">
        <f t="shared" si="27"/>
        <v>100</v>
      </c>
      <c r="AB152" s="11">
        <f t="shared" si="33"/>
        <v>0</v>
      </c>
      <c r="AC152" s="11">
        <f t="shared" si="28"/>
        <v>0</v>
      </c>
      <c r="AD152" s="11">
        <f t="shared" si="29"/>
        <v>0</v>
      </c>
      <c r="AE152" s="11">
        <f t="shared" si="30"/>
        <v>0</v>
      </c>
      <c r="AF152" s="12">
        <f t="shared" si="34"/>
        <v>0</v>
      </c>
      <c r="AG152" s="31">
        <f t="shared" si="35"/>
        <v>16.666666666666668</v>
      </c>
    </row>
    <row r="153" spans="1:33" x14ac:dyDescent="0.35">
      <c r="A153" s="1" t="s">
        <v>334</v>
      </c>
      <c r="B153" s="1" t="s">
        <v>335</v>
      </c>
      <c r="C153" s="1" t="s">
        <v>336</v>
      </c>
      <c r="D153" s="4" t="str">
        <f>+VLOOKUP(A153,'[2]Categoría municipios 2023'!$B$2:$D$1103,3,0)</f>
        <v>ESP</v>
      </c>
      <c r="E153" s="1" t="str">
        <f>+VLOOKUP(A153,'[3]Nuevo IDF'!$B$5:$H$1106,7,0)</f>
        <v>C</v>
      </c>
      <c r="F153" s="4">
        <v>1</v>
      </c>
      <c r="G153" s="10">
        <f>+VLOOKUP(A153,'[4]Informe viabilidad 2022'!$A$4:$G$1105,7,0)</f>
        <v>2345271.3224809999</v>
      </c>
      <c r="H153" s="10">
        <f>+VLOOKUP(A153,'[4]Informe viabilidad 2022'!$A$4:$G$1105,6,0)</f>
        <v>8991403.3411739003</v>
      </c>
      <c r="I153" s="10" t="str">
        <f>+IFERROR(VLOOKUP($A153,#REF!,MATCH('Cálculo antigua metodología'!I$4,#REF!,0),0),"")</f>
        <v/>
      </c>
      <c r="J153" s="10" t="str">
        <f>+IFERROR(VLOOKUP($A153,#REF!,MATCH('Cálculo antigua metodología'!J$4,#REF!,0),0),"")</f>
        <v/>
      </c>
      <c r="K153" s="10" t="str">
        <f>+IFERROR(VLOOKUP($A153,#REF!,MATCH('Cálculo antigua metodología'!K$4,#REF!,0),0),"")</f>
        <v/>
      </c>
      <c r="L153" s="10" t="str">
        <f>+IFERROR(VLOOKUP($A153,#REF!,MATCH('Cálculo antigua metodología'!L$4,#REF!,0),0),"")</f>
        <v/>
      </c>
      <c r="M153" s="10" t="str">
        <f>+IFERROR(VLOOKUP($A153,#REF!,MATCH('Cálculo antigua metodología'!M$4,#REF!,0),0),"")</f>
        <v/>
      </c>
      <c r="N153" s="10" t="str">
        <f>+IFERROR(VLOOKUP($A153,#REF!,MATCH('Cálculo antigua metodología'!N$4,#REF!,0),0),"")</f>
        <v/>
      </c>
      <c r="O153" s="10" t="str">
        <f>+IFERROR(VLOOKUP($A153,#REF!,MATCH('Cálculo antigua metodología'!O$4,#REF!,0),0),"")</f>
        <v/>
      </c>
      <c r="P153" s="10" t="str">
        <f>+IFERROR(VLOOKUP($A153,#REF!,MATCH('Cálculo antigua metodología'!P$4,#REF!,0),0),"")</f>
        <v/>
      </c>
      <c r="Q153" s="10" t="str">
        <f>+IFERROR(VLOOKUP($A153,#REF!,MATCH('Cálculo antigua metodología'!Q$4,#REF!,0),0),"")</f>
        <v/>
      </c>
      <c r="R153" s="10" t="str">
        <f>+IFERROR(VLOOKUP($A153,#REF!,MATCH('Cálculo antigua metodología'!R$4,#REF!,0),0),"")</f>
        <v/>
      </c>
      <c r="S153" s="10" t="str">
        <f>+IFERROR(VLOOKUP($A153,#REF!,MATCH('Cálculo antigua metodología'!S$4,#REF!,0),0),"")</f>
        <v/>
      </c>
      <c r="T153" s="10">
        <f>+VLOOKUP(A153,'[5]Cálculo SGP'!$N$3:$P$1136,3,0)</f>
        <v>136084927092</v>
      </c>
      <c r="U153" s="10">
        <f>+VLOOKUP(A153,'[5]Cálculo SGP'!$N$3:$X$1137,11,0)</f>
        <v>213306014275</v>
      </c>
      <c r="V153" s="11">
        <f t="shared" si="24"/>
        <v>26.083484785310564</v>
      </c>
      <c r="W153" s="11">
        <f t="shared" si="31"/>
        <v>100</v>
      </c>
      <c r="X153" s="11">
        <f t="shared" si="25"/>
        <v>50</v>
      </c>
      <c r="Y153" s="11">
        <f t="shared" si="26"/>
        <v>100</v>
      </c>
      <c r="Z153" s="11">
        <f t="shared" si="32"/>
        <v>0</v>
      </c>
      <c r="AA153" s="11">
        <f t="shared" si="27"/>
        <v>100</v>
      </c>
      <c r="AB153" s="11">
        <f t="shared" si="33"/>
        <v>0</v>
      </c>
      <c r="AC153" s="11">
        <f t="shared" si="28"/>
        <v>0</v>
      </c>
      <c r="AD153" s="11">
        <f t="shared" si="29"/>
        <v>0</v>
      </c>
      <c r="AE153" s="11">
        <f t="shared" si="30"/>
        <v>0</v>
      </c>
      <c r="AF153" s="12">
        <f t="shared" si="34"/>
        <v>0</v>
      </c>
      <c r="AG153" s="31">
        <f t="shared" si="35"/>
        <v>16.666666666666668</v>
      </c>
    </row>
    <row r="154" spans="1:33" x14ac:dyDescent="0.35">
      <c r="A154" s="1" t="s">
        <v>337</v>
      </c>
      <c r="B154" s="1" t="s">
        <v>338</v>
      </c>
      <c r="C154" s="1" t="s">
        <v>339</v>
      </c>
      <c r="D154" s="4" t="str">
        <f>+VLOOKUP(A154,'[2]Categoría municipios 2023'!$B$2:$D$1103,3,0)</f>
        <v>ESP</v>
      </c>
      <c r="E154" s="1" t="str">
        <f>+VLOOKUP(A154,'[3]Nuevo IDF'!$B$5:$H$1106,7,0)</f>
        <v>C</v>
      </c>
      <c r="F154" s="4">
        <v>1</v>
      </c>
      <c r="G154" s="10">
        <f>+VLOOKUP(A154,'[4]Informe viabilidad 2022'!$A$4:$G$1105,7,0)</f>
        <v>233075.31369700001</v>
      </c>
      <c r="H154" s="10">
        <f>+VLOOKUP(A154,'[4]Informe viabilidad 2022'!$A$4:$G$1105,6,0)</f>
        <v>787668.10287669895</v>
      </c>
      <c r="I154" s="10" t="str">
        <f>+IFERROR(VLOOKUP($A154,#REF!,MATCH('Cálculo antigua metodología'!I$4,#REF!,0),0),"")</f>
        <v/>
      </c>
      <c r="J154" s="10" t="str">
        <f>+IFERROR(VLOOKUP($A154,#REF!,MATCH('Cálculo antigua metodología'!J$4,#REF!,0),0),"")</f>
        <v/>
      </c>
      <c r="K154" s="10" t="str">
        <f>+IFERROR(VLOOKUP($A154,#REF!,MATCH('Cálculo antigua metodología'!K$4,#REF!,0),0),"")</f>
        <v/>
      </c>
      <c r="L154" s="10" t="str">
        <f>+IFERROR(VLOOKUP($A154,#REF!,MATCH('Cálculo antigua metodología'!L$4,#REF!,0),0),"")</f>
        <v/>
      </c>
      <c r="M154" s="10" t="str">
        <f>+IFERROR(VLOOKUP($A154,#REF!,MATCH('Cálculo antigua metodología'!M$4,#REF!,0),0),"")</f>
        <v/>
      </c>
      <c r="N154" s="10" t="str">
        <f>+IFERROR(VLOOKUP($A154,#REF!,MATCH('Cálculo antigua metodología'!N$4,#REF!,0),0),"")</f>
        <v/>
      </c>
      <c r="O154" s="10" t="str">
        <f>+IFERROR(VLOOKUP($A154,#REF!,MATCH('Cálculo antigua metodología'!O$4,#REF!,0),0),"")</f>
        <v/>
      </c>
      <c r="P154" s="10" t="str">
        <f>+IFERROR(VLOOKUP($A154,#REF!,MATCH('Cálculo antigua metodología'!P$4,#REF!,0),0),"")</f>
        <v/>
      </c>
      <c r="Q154" s="10" t="str">
        <f>+IFERROR(VLOOKUP($A154,#REF!,MATCH('Cálculo antigua metodología'!Q$4,#REF!,0),0),"")</f>
        <v/>
      </c>
      <c r="R154" s="10" t="str">
        <f>+IFERROR(VLOOKUP($A154,#REF!,MATCH('Cálculo antigua metodología'!R$4,#REF!,0),0),"")</f>
        <v/>
      </c>
      <c r="S154" s="10" t="str">
        <f>+IFERROR(VLOOKUP($A154,#REF!,MATCH('Cálculo antigua metodología'!S$4,#REF!,0),0),"")</f>
        <v/>
      </c>
      <c r="T154" s="10">
        <f>+VLOOKUP(A154,'[5]Cálculo SGP'!$N$3:$P$1136,3,0)</f>
        <v>30803148284</v>
      </c>
      <c r="U154" s="10">
        <f>+VLOOKUP(A154,'[5]Cálculo SGP'!$N$3:$X$1137,11,0)</f>
        <v>29565550871</v>
      </c>
      <c r="V154" s="11">
        <f t="shared" si="24"/>
        <v>29.590548715349652</v>
      </c>
      <c r="W154" s="11">
        <f t="shared" si="31"/>
        <v>100</v>
      </c>
      <c r="X154" s="11">
        <f t="shared" si="25"/>
        <v>50</v>
      </c>
      <c r="Y154" s="11">
        <f t="shared" si="26"/>
        <v>100</v>
      </c>
      <c r="Z154" s="11">
        <f t="shared" si="32"/>
        <v>0</v>
      </c>
      <c r="AA154" s="11">
        <f t="shared" si="27"/>
        <v>100</v>
      </c>
      <c r="AB154" s="11">
        <f t="shared" si="33"/>
        <v>0</v>
      </c>
      <c r="AC154" s="11">
        <f t="shared" si="28"/>
        <v>0</v>
      </c>
      <c r="AD154" s="11">
        <f t="shared" si="29"/>
        <v>0</v>
      </c>
      <c r="AE154" s="11">
        <f t="shared" si="30"/>
        <v>0</v>
      </c>
      <c r="AF154" s="12">
        <f t="shared" si="34"/>
        <v>0</v>
      </c>
      <c r="AG154" s="31">
        <f t="shared" si="35"/>
        <v>16.666666666666668</v>
      </c>
    </row>
    <row r="155" spans="1:33" x14ac:dyDescent="0.35">
      <c r="A155" s="1" t="s">
        <v>340</v>
      </c>
      <c r="B155" s="1" t="s">
        <v>338</v>
      </c>
      <c r="C155" s="1" t="s">
        <v>341</v>
      </c>
      <c r="D155" s="4">
        <f>+VLOOKUP(A155,'[2]Categoría municipios 2023'!$B$2:$D$1103,3,0)</f>
        <v>6</v>
      </c>
      <c r="E155" s="1" t="str">
        <f>+VLOOKUP(A155,'[3]Nuevo IDF'!$B$5:$H$1106,7,0)</f>
        <v>G5</v>
      </c>
      <c r="F155" s="1"/>
      <c r="G155" s="10">
        <f>+VLOOKUP(A155,'[4]Informe viabilidad 2022'!$A$4:$G$1105,7,0)</f>
        <v>2012.56405</v>
      </c>
      <c r="H155" s="10">
        <f>+VLOOKUP(A155,'[4]Informe viabilidad 2022'!$A$4:$G$1105,6,0)</f>
        <v>3560.4315510000001</v>
      </c>
      <c r="I155" s="10" t="str">
        <f>+IFERROR(VLOOKUP($A155,#REF!,MATCH('Cálculo antigua metodología'!I$4,#REF!,0),0),"")</f>
        <v/>
      </c>
      <c r="J155" s="10" t="str">
        <f>+IFERROR(VLOOKUP($A155,#REF!,MATCH('Cálculo antigua metodología'!J$4,#REF!,0),0),"")</f>
        <v/>
      </c>
      <c r="K155" s="10" t="str">
        <f>+IFERROR(VLOOKUP($A155,#REF!,MATCH('Cálculo antigua metodología'!K$4,#REF!,0),0),"")</f>
        <v/>
      </c>
      <c r="L155" s="10" t="str">
        <f>+IFERROR(VLOOKUP($A155,#REF!,MATCH('Cálculo antigua metodología'!L$4,#REF!,0),0),"")</f>
        <v/>
      </c>
      <c r="M155" s="10" t="str">
        <f>+IFERROR(VLOOKUP($A155,#REF!,MATCH('Cálculo antigua metodología'!M$4,#REF!,0),0),"")</f>
        <v/>
      </c>
      <c r="N155" s="10" t="str">
        <f>+IFERROR(VLOOKUP($A155,#REF!,MATCH('Cálculo antigua metodología'!N$4,#REF!,0),0),"")</f>
        <v/>
      </c>
      <c r="O155" s="10" t="str">
        <f>+IFERROR(VLOOKUP($A155,#REF!,MATCH('Cálculo antigua metodología'!O$4,#REF!,0),0),"")</f>
        <v/>
      </c>
      <c r="P155" s="10" t="str">
        <f>+IFERROR(VLOOKUP($A155,#REF!,MATCH('Cálculo antigua metodología'!P$4,#REF!,0),0),"")</f>
        <v/>
      </c>
      <c r="Q155" s="10" t="str">
        <f>+IFERROR(VLOOKUP($A155,#REF!,MATCH('Cálculo antigua metodología'!Q$4,#REF!,0),0),"")</f>
        <v/>
      </c>
      <c r="R155" s="10" t="str">
        <f>+IFERROR(VLOOKUP($A155,#REF!,MATCH('Cálculo antigua metodología'!R$4,#REF!,0),0),"")</f>
        <v/>
      </c>
      <c r="S155" s="10" t="str">
        <f>+IFERROR(VLOOKUP($A155,#REF!,MATCH('Cálculo antigua metodología'!S$4,#REF!,0),0),"")</f>
        <v/>
      </c>
      <c r="T155" s="10">
        <f>+VLOOKUP(A155,'[5]Cálculo SGP'!$N$3:$P$1136,3,0)</f>
        <v>2272690624</v>
      </c>
      <c r="U155" s="10">
        <f>+VLOOKUP(A155,'[5]Cálculo SGP'!$N$3:$X$1137,11,0)</f>
        <v>2415424665</v>
      </c>
      <c r="V155" s="11">
        <f t="shared" si="24"/>
        <v>56.525845846825554</v>
      </c>
      <c r="W155" s="11">
        <f t="shared" si="31"/>
        <v>100</v>
      </c>
      <c r="X155" s="11">
        <f t="shared" si="25"/>
        <v>80</v>
      </c>
      <c r="Y155" s="11">
        <f t="shared" si="26"/>
        <v>100</v>
      </c>
      <c r="Z155" s="11">
        <f t="shared" si="32"/>
        <v>0</v>
      </c>
      <c r="AA155" s="11">
        <f t="shared" si="27"/>
        <v>100</v>
      </c>
      <c r="AB155" s="11">
        <f t="shared" si="33"/>
        <v>0</v>
      </c>
      <c r="AC155" s="11">
        <f t="shared" si="28"/>
        <v>0</v>
      </c>
      <c r="AD155" s="11">
        <f t="shared" si="29"/>
        <v>0</v>
      </c>
      <c r="AE155" s="11">
        <f t="shared" si="30"/>
        <v>0</v>
      </c>
      <c r="AF155" s="12">
        <f t="shared" si="34"/>
        <v>0</v>
      </c>
      <c r="AG155" s="31">
        <f t="shared" si="35"/>
        <v>16.666666666666668</v>
      </c>
    </row>
    <row r="156" spans="1:33" x14ac:dyDescent="0.35">
      <c r="A156" s="1" t="s">
        <v>342</v>
      </c>
      <c r="B156" s="1" t="s">
        <v>338</v>
      </c>
      <c r="C156" s="1" t="s">
        <v>343</v>
      </c>
      <c r="D156" s="4">
        <f>+VLOOKUP(A156,'[2]Categoría municipios 2023'!$B$2:$D$1103,3,0)</f>
        <v>6</v>
      </c>
      <c r="E156" s="1" t="str">
        <f>+VLOOKUP(A156,'[3]Nuevo IDF'!$B$5:$H$1106,7,0)</f>
        <v>G5</v>
      </c>
      <c r="F156" s="1"/>
      <c r="G156" s="10">
        <f>+VLOOKUP(A156,'[4]Informe viabilidad 2022'!$A$4:$G$1105,7,0)</f>
        <v>873.43185300000005</v>
      </c>
      <c r="H156" s="10">
        <f>+VLOOKUP(A156,'[4]Informe viabilidad 2022'!$A$4:$G$1105,6,0)</f>
        <v>1663.2478892700001</v>
      </c>
      <c r="I156" s="10" t="str">
        <f>+IFERROR(VLOOKUP($A156,#REF!,MATCH('Cálculo antigua metodología'!I$4,#REF!,0),0),"")</f>
        <v/>
      </c>
      <c r="J156" s="10" t="str">
        <f>+IFERROR(VLOOKUP($A156,#REF!,MATCH('Cálculo antigua metodología'!J$4,#REF!,0),0),"")</f>
        <v/>
      </c>
      <c r="K156" s="10" t="str">
        <f>+IFERROR(VLOOKUP($A156,#REF!,MATCH('Cálculo antigua metodología'!K$4,#REF!,0),0),"")</f>
        <v/>
      </c>
      <c r="L156" s="10" t="str">
        <f>+IFERROR(VLOOKUP($A156,#REF!,MATCH('Cálculo antigua metodología'!L$4,#REF!,0),0),"")</f>
        <v/>
      </c>
      <c r="M156" s="10" t="str">
        <f>+IFERROR(VLOOKUP($A156,#REF!,MATCH('Cálculo antigua metodología'!M$4,#REF!,0),0),"")</f>
        <v/>
      </c>
      <c r="N156" s="10" t="str">
        <f>+IFERROR(VLOOKUP($A156,#REF!,MATCH('Cálculo antigua metodología'!N$4,#REF!,0),0),"")</f>
        <v/>
      </c>
      <c r="O156" s="10" t="str">
        <f>+IFERROR(VLOOKUP($A156,#REF!,MATCH('Cálculo antigua metodología'!O$4,#REF!,0),0),"")</f>
        <v/>
      </c>
      <c r="P156" s="10" t="str">
        <f>+IFERROR(VLOOKUP($A156,#REF!,MATCH('Cálculo antigua metodología'!P$4,#REF!,0),0),"")</f>
        <v/>
      </c>
      <c r="Q156" s="10" t="str">
        <f>+IFERROR(VLOOKUP($A156,#REF!,MATCH('Cálculo antigua metodología'!Q$4,#REF!,0),0),"")</f>
        <v/>
      </c>
      <c r="R156" s="10" t="str">
        <f>+IFERROR(VLOOKUP($A156,#REF!,MATCH('Cálculo antigua metodología'!R$4,#REF!,0),0),"")</f>
        <v/>
      </c>
      <c r="S156" s="10" t="str">
        <f>+IFERROR(VLOOKUP($A156,#REF!,MATCH('Cálculo antigua metodología'!S$4,#REF!,0),0),"")</f>
        <v/>
      </c>
      <c r="T156" s="10">
        <f>+VLOOKUP(A156,'[5]Cálculo SGP'!$N$3:$P$1136,3,0)</f>
        <v>857703921</v>
      </c>
      <c r="U156" s="10">
        <f>+VLOOKUP(A156,'[5]Cálculo SGP'!$N$3:$X$1137,11,0)</f>
        <v>1976078574</v>
      </c>
      <c r="V156" s="11">
        <f t="shared" si="24"/>
        <v>52.513630628044837</v>
      </c>
      <c r="W156" s="11">
        <f t="shared" si="31"/>
        <v>100</v>
      </c>
      <c r="X156" s="11">
        <f t="shared" si="25"/>
        <v>80</v>
      </c>
      <c r="Y156" s="11">
        <f t="shared" si="26"/>
        <v>100</v>
      </c>
      <c r="Z156" s="11">
        <f t="shared" si="32"/>
        <v>0</v>
      </c>
      <c r="AA156" s="11">
        <f t="shared" si="27"/>
        <v>100</v>
      </c>
      <c r="AB156" s="11">
        <f t="shared" si="33"/>
        <v>0</v>
      </c>
      <c r="AC156" s="11">
        <f t="shared" si="28"/>
        <v>0</v>
      </c>
      <c r="AD156" s="11">
        <f t="shared" si="29"/>
        <v>0</v>
      </c>
      <c r="AE156" s="11">
        <f t="shared" si="30"/>
        <v>0</v>
      </c>
      <c r="AF156" s="12">
        <f t="shared" si="34"/>
        <v>0</v>
      </c>
      <c r="AG156" s="31">
        <f t="shared" si="35"/>
        <v>16.666666666666668</v>
      </c>
    </row>
    <row r="157" spans="1:33" x14ac:dyDescent="0.35">
      <c r="A157" s="1" t="s">
        <v>344</v>
      </c>
      <c r="B157" s="1" t="s">
        <v>338</v>
      </c>
      <c r="C157" s="1" t="s">
        <v>345</v>
      </c>
      <c r="D157" s="4">
        <f>+VLOOKUP(A157,'[2]Categoría municipios 2023'!$B$2:$D$1103,3,0)</f>
        <v>6</v>
      </c>
      <c r="E157" s="1" t="str">
        <f>+VLOOKUP(A157,'[3]Nuevo IDF'!$B$5:$H$1106,7,0)</f>
        <v>G3</v>
      </c>
      <c r="F157" s="1"/>
      <c r="G157" s="10">
        <f>+VLOOKUP(A157,'[4]Informe viabilidad 2022'!$A$4:$G$1105,7,0)</f>
        <v>1368.043492</v>
      </c>
      <c r="H157" s="10">
        <f>+VLOOKUP(A157,'[4]Informe viabilidad 2022'!$A$4:$G$1105,6,0)</f>
        <v>2444.0592122100002</v>
      </c>
      <c r="I157" s="10" t="str">
        <f>+IFERROR(VLOOKUP($A157,#REF!,MATCH('Cálculo antigua metodología'!I$4,#REF!,0),0),"")</f>
        <v/>
      </c>
      <c r="J157" s="10" t="str">
        <f>+IFERROR(VLOOKUP($A157,#REF!,MATCH('Cálculo antigua metodología'!J$4,#REF!,0),0),"")</f>
        <v/>
      </c>
      <c r="K157" s="10" t="str">
        <f>+IFERROR(VLOOKUP($A157,#REF!,MATCH('Cálculo antigua metodología'!K$4,#REF!,0),0),"")</f>
        <v/>
      </c>
      <c r="L157" s="10" t="str">
        <f>+IFERROR(VLOOKUP($A157,#REF!,MATCH('Cálculo antigua metodología'!L$4,#REF!,0),0),"")</f>
        <v/>
      </c>
      <c r="M157" s="10" t="str">
        <f>+IFERROR(VLOOKUP($A157,#REF!,MATCH('Cálculo antigua metodología'!M$4,#REF!,0),0),"")</f>
        <v/>
      </c>
      <c r="N157" s="10" t="str">
        <f>+IFERROR(VLOOKUP($A157,#REF!,MATCH('Cálculo antigua metodología'!N$4,#REF!,0),0),"")</f>
        <v/>
      </c>
      <c r="O157" s="10" t="str">
        <f>+IFERROR(VLOOKUP($A157,#REF!,MATCH('Cálculo antigua metodología'!O$4,#REF!,0),0),"")</f>
        <v/>
      </c>
      <c r="P157" s="10" t="str">
        <f>+IFERROR(VLOOKUP($A157,#REF!,MATCH('Cálculo antigua metodología'!P$4,#REF!,0),0),"")</f>
        <v/>
      </c>
      <c r="Q157" s="10" t="str">
        <f>+IFERROR(VLOOKUP($A157,#REF!,MATCH('Cálculo antigua metodología'!Q$4,#REF!,0),0),"")</f>
        <v/>
      </c>
      <c r="R157" s="10" t="str">
        <f>+IFERROR(VLOOKUP($A157,#REF!,MATCH('Cálculo antigua metodología'!R$4,#REF!,0),0),"")</f>
        <v/>
      </c>
      <c r="S157" s="10" t="str">
        <f>+IFERROR(VLOOKUP($A157,#REF!,MATCH('Cálculo antigua metodología'!S$4,#REF!,0),0),"")</f>
        <v/>
      </c>
      <c r="T157" s="10">
        <f>+VLOOKUP(A157,'[5]Cálculo SGP'!$N$3:$P$1136,3,0)</f>
        <v>1500653583</v>
      </c>
      <c r="U157" s="10">
        <f>+VLOOKUP(A157,'[5]Cálculo SGP'!$N$3:$X$1137,11,0)</f>
        <v>2695870686</v>
      </c>
      <c r="V157" s="11">
        <f t="shared" si="24"/>
        <v>55.974236841953164</v>
      </c>
      <c r="W157" s="11">
        <f t="shared" si="31"/>
        <v>100</v>
      </c>
      <c r="X157" s="11">
        <f t="shared" si="25"/>
        <v>80</v>
      </c>
      <c r="Y157" s="11">
        <f t="shared" si="26"/>
        <v>100</v>
      </c>
      <c r="Z157" s="11">
        <f t="shared" si="32"/>
        <v>0</v>
      </c>
      <c r="AA157" s="11">
        <f t="shared" si="27"/>
        <v>100</v>
      </c>
      <c r="AB157" s="11">
        <f t="shared" si="33"/>
        <v>0</v>
      </c>
      <c r="AC157" s="11">
        <f t="shared" si="28"/>
        <v>0</v>
      </c>
      <c r="AD157" s="11">
        <f t="shared" si="29"/>
        <v>0</v>
      </c>
      <c r="AE157" s="11">
        <f t="shared" si="30"/>
        <v>0</v>
      </c>
      <c r="AF157" s="12">
        <f t="shared" si="34"/>
        <v>0</v>
      </c>
      <c r="AG157" s="31">
        <f t="shared" si="35"/>
        <v>16.666666666666668</v>
      </c>
    </row>
    <row r="158" spans="1:33" x14ac:dyDescent="0.35">
      <c r="A158" s="1" t="s">
        <v>346</v>
      </c>
      <c r="B158" s="1" t="s">
        <v>338</v>
      </c>
      <c r="C158" s="1" t="s">
        <v>347</v>
      </c>
      <c r="D158" s="4">
        <f>+VLOOKUP(A158,'[2]Categoría municipios 2023'!$B$2:$D$1103,3,0)</f>
        <v>6</v>
      </c>
      <c r="E158" s="1" t="str">
        <f>+VLOOKUP(A158,'[3]Nuevo IDF'!$B$5:$H$1106,7,0)</f>
        <v>G2</v>
      </c>
      <c r="F158" s="1"/>
      <c r="G158" s="10">
        <f>+VLOOKUP(A158,'[4]Informe viabilidad 2022'!$A$4:$G$1105,7,0)</f>
        <v>6213.6467240000002</v>
      </c>
      <c r="H158" s="10">
        <f>+VLOOKUP(A158,'[4]Informe viabilidad 2022'!$A$4:$G$1105,6,0)</f>
        <v>8086.8558620000003</v>
      </c>
      <c r="I158" s="10" t="str">
        <f>+IFERROR(VLOOKUP($A158,#REF!,MATCH('Cálculo antigua metodología'!I$4,#REF!,0),0),"")</f>
        <v/>
      </c>
      <c r="J158" s="10" t="str">
        <f>+IFERROR(VLOOKUP($A158,#REF!,MATCH('Cálculo antigua metodología'!J$4,#REF!,0),0),"")</f>
        <v/>
      </c>
      <c r="K158" s="10" t="str">
        <f>+IFERROR(VLOOKUP($A158,#REF!,MATCH('Cálculo antigua metodología'!K$4,#REF!,0),0),"")</f>
        <v/>
      </c>
      <c r="L158" s="10" t="str">
        <f>+IFERROR(VLOOKUP($A158,#REF!,MATCH('Cálculo antigua metodología'!L$4,#REF!,0),0),"")</f>
        <v/>
      </c>
      <c r="M158" s="10" t="str">
        <f>+IFERROR(VLOOKUP($A158,#REF!,MATCH('Cálculo antigua metodología'!M$4,#REF!,0),0),"")</f>
        <v/>
      </c>
      <c r="N158" s="10" t="str">
        <f>+IFERROR(VLOOKUP($A158,#REF!,MATCH('Cálculo antigua metodología'!N$4,#REF!,0),0),"")</f>
        <v/>
      </c>
      <c r="O158" s="10" t="str">
        <f>+IFERROR(VLOOKUP($A158,#REF!,MATCH('Cálculo antigua metodología'!O$4,#REF!,0),0),"")</f>
        <v/>
      </c>
      <c r="P158" s="10" t="str">
        <f>+IFERROR(VLOOKUP($A158,#REF!,MATCH('Cálculo antigua metodología'!P$4,#REF!,0),0),"")</f>
        <v/>
      </c>
      <c r="Q158" s="10" t="str">
        <f>+IFERROR(VLOOKUP($A158,#REF!,MATCH('Cálculo antigua metodología'!Q$4,#REF!,0),0),"")</f>
        <v/>
      </c>
      <c r="R158" s="10" t="str">
        <f>+IFERROR(VLOOKUP($A158,#REF!,MATCH('Cálculo antigua metodología'!R$4,#REF!,0),0),"")</f>
        <v/>
      </c>
      <c r="S158" s="10" t="str">
        <f>+IFERROR(VLOOKUP($A158,#REF!,MATCH('Cálculo antigua metodología'!S$4,#REF!,0),0),"")</f>
        <v/>
      </c>
      <c r="T158" s="10">
        <f>+VLOOKUP(A158,'[5]Cálculo SGP'!$N$3:$P$1136,3,0)</f>
        <v>4254230495</v>
      </c>
      <c r="U158" s="10">
        <f>+VLOOKUP(A158,'[5]Cálculo SGP'!$N$3:$X$1137,11,0)</f>
        <v>2117567281</v>
      </c>
      <c r="V158" s="11">
        <f t="shared" si="24"/>
        <v>76.836372875122223</v>
      </c>
      <c r="W158" s="11">
        <f t="shared" si="31"/>
        <v>100</v>
      </c>
      <c r="X158" s="11">
        <f t="shared" si="25"/>
        <v>80</v>
      </c>
      <c r="Y158" s="11">
        <f t="shared" si="26"/>
        <v>100</v>
      </c>
      <c r="Z158" s="11">
        <f t="shared" si="32"/>
        <v>0</v>
      </c>
      <c r="AA158" s="11">
        <f t="shared" si="27"/>
        <v>100</v>
      </c>
      <c r="AB158" s="11">
        <f t="shared" si="33"/>
        <v>0</v>
      </c>
      <c r="AC158" s="11">
        <f t="shared" si="28"/>
        <v>0</v>
      </c>
      <c r="AD158" s="11">
        <f t="shared" si="29"/>
        <v>0</v>
      </c>
      <c r="AE158" s="11">
        <f t="shared" si="30"/>
        <v>0</v>
      </c>
      <c r="AF158" s="12">
        <f t="shared" si="34"/>
        <v>0</v>
      </c>
      <c r="AG158" s="31">
        <f t="shared" si="35"/>
        <v>16.666666666666668</v>
      </c>
    </row>
    <row r="159" spans="1:33" x14ac:dyDescent="0.35">
      <c r="A159" s="1" t="s">
        <v>348</v>
      </c>
      <c r="B159" s="1" t="s">
        <v>338</v>
      </c>
      <c r="C159" s="1" t="s">
        <v>349</v>
      </c>
      <c r="D159" s="4">
        <f>+VLOOKUP(A159,'[2]Categoría municipios 2023'!$B$2:$D$1103,3,0)</f>
        <v>6</v>
      </c>
      <c r="E159" s="1" t="str">
        <f>+VLOOKUP(A159,'[3]Nuevo IDF'!$B$5:$H$1106,7,0)</f>
        <v>G5</v>
      </c>
      <c r="F159" s="1"/>
      <c r="G159" s="10">
        <f>+VLOOKUP(A159,'[4]Informe viabilidad 2022'!$A$4:$G$1105,7,0)</f>
        <v>1596.0640639999999</v>
      </c>
      <c r="H159" s="10">
        <f>+VLOOKUP(A159,'[4]Informe viabilidad 2022'!$A$4:$G$1105,6,0)</f>
        <v>2597.6415108599999</v>
      </c>
      <c r="I159" s="10" t="str">
        <f>+IFERROR(VLOOKUP($A159,#REF!,MATCH('Cálculo antigua metodología'!I$4,#REF!,0),0),"")</f>
        <v/>
      </c>
      <c r="J159" s="10" t="str">
        <f>+IFERROR(VLOOKUP($A159,#REF!,MATCH('Cálculo antigua metodología'!J$4,#REF!,0),0),"")</f>
        <v/>
      </c>
      <c r="K159" s="10" t="str">
        <f>+IFERROR(VLOOKUP($A159,#REF!,MATCH('Cálculo antigua metodología'!K$4,#REF!,0),0),"")</f>
        <v/>
      </c>
      <c r="L159" s="10" t="str">
        <f>+IFERROR(VLOOKUP($A159,#REF!,MATCH('Cálculo antigua metodología'!L$4,#REF!,0),0),"")</f>
        <v/>
      </c>
      <c r="M159" s="10" t="str">
        <f>+IFERROR(VLOOKUP($A159,#REF!,MATCH('Cálculo antigua metodología'!M$4,#REF!,0),0),"")</f>
        <v/>
      </c>
      <c r="N159" s="10" t="str">
        <f>+IFERROR(VLOOKUP($A159,#REF!,MATCH('Cálculo antigua metodología'!N$4,#REF!,0),0),"")</f>
        <v/>
      </c>
      <c r="O159" s="10" t="str">
        <f>+IFERROR(VLOOKUP($A159,#REF!,MATCH('Cálculo antigua metodología'!O$4,#REF!,0),0),"")</f>
        <v/>
      </c>
      <c r="P159" s="10" t="str">
        <f>+IFERROR(VLOOKUP($A159,#REF!,MATCH('Cálculo antigua metodología'!P$4,#REF!,0),0),"")</f>
        <v/>
      </c>
      <c r="Q159" s="10" t="str">
        <f>+IFERROR(VLOOKUP($A159,#REF!,MATCH('Cálculo antigua metodología'!Q$4,#REF!,0),0),"")</f>
        <v/>
      </c>
      <c r="R159" s="10" t="str">
        <f>+IFERROR(VLOOKUP($A159,#REF!,MATCH('Cálculo antigua metodología'!R$4,#REF!,0),0),"")</f>
        <v/>
      </c>
      <c r="S159" s="10" t="str">
        <f>+IFERROR(VLOOKUP($A159,#REF!,MATCH('Cálculo antigua metodología'!S$4,#REF!,0),0),"")</f>
        <v/>
      </c>
      <c r="T159" s="10">
        <f>+VLOOKUP(A159,'[5]Cálculo SGP'!$N$3:$P$1136,3,0)</f>
        <v>1247315100</v>
      </c>
      <c r="U159" s="10">
        <f>+VLOOKUP(A159,'[5]Cálculo SGP'!$N$3:$X$1137,11,0)</f>
        <v>2874262025</v>
      </c>
      <c r="V159" s="11">
        <f t="shared" si="24"/>
        <v>61.442814850598523</v>
      </c>
      <c r="W159" s="11">
        <f t="shared" si="31"/>
        <v>100</v>
      </c>
      <c r="X159" s="11">
        <f t="shared" si="25"/>
        <v>80</v>
      </c>
      <c r="Y159" s="11">
        <f t="shared" si="26"/>
        <v>100</v>
      </c>
      <c r="Z159" s="11">
        <f t="shared" si="32"/>
        <v>0</v>
      </c>
      <c r="AA159" s="11">
        <f t="shared" si="27"/>
        <v>100</v>
      </c>
      <c r="AB159" s="11">
        <f t="shared" si="33"/>
        <v>0</v>
      </c>
      <c r="AC159" s="11">
        <f t="shared" si="28"/>
        <v>0</v>
      </c>
      <c r="AD159" s="11">
        <f t="shared" si="29"/>
        <v>0</v>
      </c>
      <c r="AE159" s="11">
        <f t="shared" si="30"/>
        <v>0</v>
      </c>
      <c r="AF159" s="12">
        <f t="shared" si="34"/>
        <v>0</v>
      </c>
      <c r="AG159" s="31">
        <f t="shared" si="35"/>
        <v>16.666666666666668</v>
      </c>
    </row>
    <row r="160" spans="1:33" x14ac:dyDescent="0.35">
      <c r="A160" s="1" t="s">
        <v>350</v>
      </c>
      <c r="B160" s="1" t="s">
        <v>338</v>
      </c>
      <c r="C160" s="1" t="s">
        <v>351</v>
      </c>
      <c r="D160" s="4">
        <f>+VLOOKUP(A160,'[2]Categoría municipios 2023'!$B$2:$D$1103,3,0)</f>
        <v>6</v>
      </c>
      <c r="E160" s="1" t="str">
        <f>+VLOOKUP(A160,'[3]Nuevo IDF'!$B$5:$H$1106,7,0)</f>
        <v>G5</v>
      </c>
      <c r="F160" s="1"/>
      <c r="G160" s="10">
        <f>+VLOOKUP(A160,'[4]Informe viabilidad 2022'!$A$4:$G$1105,7,0)</f>
        <v>1413.4815160000001</v>
      </c>
      <c r="H160" s="10">
        <f>+VLOOKUP(A160,'[4]Informe viabilidad 2022'!$A$4:$G$1105,6,0)</f>
        <v>3041.0808605100001</v>
      </c>
      <c r="I160" s="10" t="str">
        <f>+IFERROR(VLOOKUP($A160,#REF!,MATCH('Cálculo antigua metodología'!I$4,#REF!,0),0),"")</f>
        <v/>
      </c>
      <c r="J160" s="10" t="str">
        <f>+IFERROR(VLOOKUP($A160,#REF!,MATCH('Cálculo antigua metodología'!J$4,#REF!,0),0),"")</f>
        <v/>
      </c>
      <c r="K160" s="10" t="str">
        <f>+IFERROR(VLOOKUP($A160,#REF!,MATCH('Cálculo antigua metodología'!K$4,#REF!,0),0),"")</f>
        <v/>
      </c>
      <c r="L160" s="10" t="str">
        <f>+IFERROR(VLOOKUP($A160,#REF!,MATCH('Cálculo antigua metodología'!L$4,#REF!,0),0),"")</f>
        <v/>
      </c>
      <c r="M160" s="10" t="str">
        <f>+IFERROR(VLOOKUP($A160,#REF!,MATCH('Cálculo antigua metodología'!M$4,#REF!,0),0),"")</f>
        <v/>
      </c>
      <c r="N160" s="10" t="str">
        <f>+IFERROR(VLOOKUP($A160,#REF!,MATCH('Cálculo antigua metodología'!N$4,#REF!,0),0),"")</f>
        <v/>
      </c>
      <c r="O160" s="10" t="str">
        <f>+IFERROR(VLOOKUP($A160,#REF!,MATCH('Cálculo antigua metodología'!O$4,#REF!,0),0),"")</f>
        <v/>
      </c>
      <c r="P160" s="10" t="str">
        <f>+IFERROR(VLOOKUP($A160,#REF!,MATCH('Cálculo antigua metodología'!P$4,#REF!,0),0),"")</f>
        <v/>
      </c>
      <c r="Q160" s="10" t="str">
        <f>+IFERROR(VLOOKUP($A160,#REF!,MATCH('Cálculo antigua metodología'!Q$4,#REF!,0),0),"")</f>
        <v/>
      </c>
      <c r="R160" s="10" t="str">
        <f>+IFERROR(VLOOKUP($A160,#REF!,MATCH('Cálculo antigua metodología'!R$4,#REF!,0),0),"")</f>
        <v/>
      </c>
      <c r="S160" s="10" t="str">
        <f>+IFERROR(VLOOKUP($A160,#REF!,MATCH('Cálculo antigua metodología'!S$4,#REF!,0),0),"")</f>
        <v/>
      </c>
      <c r="T160" s="10">
        <f>+VLOOKUP(A160,'[5]Cálculo SGP'!$N$3:$P$1136,3,0)</f>
        <v>1650470204</v>
      </c>
      <c r="U160" s="10">
        <f>+VLOOKUP(A160,'[5]Cálculo SGP'!$N$3:$X$1137,11,0)</f>
        <v>3526582686</v>
      </c>
      <c r="V160" s="11">
        <f t="shared" si="24"/>
        <v>46.479576862121128</v>
      </c>
      <c r="W160" s="11">
        <f t="shared" si="31"/>
        <v>100</v>
      </c>
      <c r="X160" s="11">
        <f t="shared" si="25"/>
        <v>80</v>
      </c>
      <c r="Y160" s="11">
        <f t="shared" si="26"/>
        <v>100</v>
      </c>
      <c r="Z160" s="11">
        <f t="shared" si="32"/>
        <v>0</v>
      </c>
      <c r="AA160" s="11">
        <f t="shared" si="27"/>
        <v>100</v>
      </c>
      <c r="AB160" s="11">
        <f t="shared" si="33"/>
        <v>0</v>
      </c>
      <c r="AC160" s="11">
        <f t="shared" si="28"/>
        <v>0</v>
      </c>
      <c r="AD160" s="11">
        <f t="shared" si="29"/>
        <v>0</v>
      </c>
      <c r="AE160" s="11">
        <f t="shared" si="30"/>
        <v>0</v>
      </c>
      <c r="AF160" s="12">
        <f t="shared" si="34"/>
        <v>0</v>
      </c>
      <c r="AG160" s="31">
        <f t="shared" si="35"/>
        <v>16.666666666666668</v>
      </c>
    </row>
    <row r="161" spans="1:33" x14ac:dyDescent="0.35">
      <c r="A161" s="1" t="s">
        <v>352</v>
      </c>
      <c r="B161" s="1" t="s">
        <v>338</v>
      </c>
      <c r="C161" s="1" t="s">
        <v>353</v>
      </c>
      <c r="D161" s="4">
        <f>+VLOOKUP(A161,'[2]Categoría municipios 2023'!$B$2:$D$1103,3,0)</f>
        <v>6</v>
      </c>
      <c r="E161" s="1" t="str">
        <f>+VLOOKUP(A161,'[3]Nuevo IDF'!$B$5:$H$1106,7,0)</f>
        <v>G5</v>
      </c>
      <c r="F161" s="1"/>
      <c r="G161" s="10">
        <f>+VLOOKUP(A161,'[4]Informe viabilidad 2022'!$A$4:$G$1105,7,0)</f>
        <v>2776.755482</v>
      </c>
      <c r="H161" s="10">
        <f>+VLOOKUP(A161,'[4]Informe viabilidad 2022'!$A$4:$G$1105,6,0)</f>
        <v>3896.3299369499996</v>
      </c>
      <c r="I161" s="10" t="str">
        <f>+IFERROR(VLOOKUP($A161,#REF!,MATCH('Cálculo antigua metodología'!I$4,#REF!,0),0),"")</f>
        <v/>
      </c>
      <c r="J161" s="10" t="str">
        <f>+IFERROR(VLOOKUP($A161,#REF!,MATCH('Cálculo antigua metodología'!J$4,#REF!,0),0),"")</f>
        <v/>
      </c>
      <c r="K161" s="10" t="str">
        <f>+IFERROR(VLOOKUP($A161,#REF!,MATCH('Cálculo antigua metodología'!K$4,#REF!,0),0),"")</f>
        <v/>
      </c>
      <c r="L161" s="10" t="str">
        <f>+IFERROR(VLOOKUP($A161,#REF!,MATCH('Cálculo antigua metodología'!L$4,#REF!,0),0),"")</f>
        <v/>
      </c>
      <c r="M161" s="10" t="str">
        <f>+IFERROR(VLOOKUP($A161,#REF!,MATCH('Cálculo antigua metodología'!M$4,#REF!,0),0),"")</f>
        <v/>
      </c>
      <c r="N161" s="10" t="str">
        <f>+IFERROR(VLOOKUP($A161,#REF!,MATCH('Cálculo antigua metodología'!N$4,#REF!,0),0),"")</f>
        <v/>
      </c>
      <c r="O161" s="10" t="str">
        <f>+IFERROR(VLOOKUP($A161,#REF!,MATCH('Cálculo antigua metodología'!O$4,#REF!,0),0),"")</f>
        <v/>
      </c>
      <c r="P161" s="10" t="str">
        <f>+IFERROR(VLOOKUP($A161,#REF!,MATCH('Cálculo antigua metodología'!P$4,#REF!,0),0),"")</f>
        <v/>
      </c>
      <c r="Q161" s="10" t="str">
        <f>+IFERROR(VLOOKUP($A161,#REF!,MATCH('Cálculo antigua metodología'!Q$4,#REF!,0),0),"")</f>
        <v/>
      </c>
      <c r="R161" s="10" t="str">
        <f>+IFERROR(VLOOKUP($A161,#REF!,MATCH('Cálculo antigua metodología'!R$4,#REF!,0),0),"")</f>
        <v/>
      </c>
      <c r="S161" s="10" t="str">
        <f>+IFERROR(VLOOKUP($A161,#REF!,MATCH('Cálculo antigua metodología'!S$4,#REF!,0),0),"")</f>
        <v/>
      </c>
      <c r="T161" s="10">
        <f>+VLOOKUP(A161,'[5]Cálculo SGP'!$N$3:$P$1136,3,0)</f>
        <v>2054356911</v>
      </c>
      <c r="U161" s="10">
        <f>+VLOOKUP(A161,'[5]Cálculo SGP'!$N$3:$X$1137,11,0)</f>
        <v>3614523017</v>
      </c>
      <c r="V161" s="11">
        <f t="shared" si="24"/>
        <v>71.265922725569055</v>
      </c>
      <c r="W161" s="11">
        <f t="shared" si="31"/>
        <v>100</v>
      </c>
      <c r="X161" s="11">
        <f t="shared" si="25"/>
        <v>80</v>
      </c>
      <c r="Y161" s="11">
        <f t="shared" si="26"/>
        <v>100</v>
      </c>
      <c r="Z161" s="11">
        <f t="shared" si="32"/>
        <v>0</v>
      </c>
      <c r="AA161" s="11">
        <f t="shared" si="27"/>
        <v>100</v>
      </c>
      <c r="AB161" s="11">
        <f t="shared" si="33"/>
        <v>0</v>
      </c>
      <c r="AC161" s="11">
        <f t="shared" si="28"/>
        <v>0</v>
      </c>
      <c r="AD161" s="11">
        <f t="shared" si="29"/>
        <v>0</v>
      </c>
      <c r="AE161" s="11">
        <f t="shared" si="30"/>
        <v>0</v>
      </c>
      <c r="AF161" s="12">
        <f t="shared" si="34"/>
        <v>0</v>
      </c>
      <c r="AG161" s="31">
        <f t="shared" si="35"/>
        <v>16.666666666666668</v>
      </c>
    </row>
    <row r="162" spans="1:33" x14ac:dyDescent="0.35">
      <c r="A162" s="1" t="s">
        <v>354</v>
      </c>
      <c r="B162" s="1" t="s">
        <v>338</v>
      </c>
      <c r="C162" s="1" t="s">
        <v>355</v>
      </c>
      <c r="D162" s="4">
        <f>+VLOOKUP(A162,'[2]Categoría municipios 2023'!$B$2:$D$1103,3,0)</f>
        <v>6</v>
      </c>
      <c r="E162" s="1" t="str">
        <f>+VLOOKUP(A162,'[3]Nuevo IDF'!$B$5:$H$1106,7,0)</f>
        <v>G1</v>
      </c>
      <c r="F162" s="1"/>
      <c r="G162" s="10">
        <f>+VLOOKUP(A162,'[4]Informe viabilidad 2022'!$A$4:$G$1105,7,0)</f>
        <v>3702.7348320000001</v>
      </c>
      <c r="H162" s="10">
        <f>+VLOOKUP(A162,'[4]Informe viabilidad 2022'!$A$4:$G$1105,6,0)</f>
        <v>6490.3356430000003</v>
      </c>
      <c r="I162" s="10" t="str">
        <f>+IFERROR(VLOOKUP($A162,#REF!,MATCH('Cálculo antigua metodología'!I$4,#REF!,0),0),"")</f>
        <v/>
      </c>
      <c r="J162" s="10" t="str">
        <f>+IFERROR(VLOOKUP($A162,#REF!,MATCH('Cálculo antigua metodología'!J$4,#REF!,0),0),"")</f>
        <v/>
      </c>
      <c r="K162" s="10" t="str">
        <f>+IFERROR(VLOOKUP($A162,#REF!,MATCH('Cálculo antigua metodología'!K$4,#REF!,0),0),"")</f>
        <v/>
      </c>
      <c r="L162" s="10" t="str">
        <f>+IFERROR(VLOOKUP($A162,#REF!,MATCH('Cálculo antigua metodología'!L$4,#REF!,0),0),"")</f>
        <v/>
      </c>
      <c r="M162" s="10" t="str">
        <f>+IFERROR(VLOOKUP($A162,#REF!,MATCH('Cálculo antigua metodología'!M$4,#REF!,0),0),"")</f>
        <v/>
      </c>
      <c r="N162" s="10" t="str">
        <f>+IFERROR(VLOOKUP($A162,#REF!,MATCH('Cálculo antigua metodología'!N$4,#REF!,0),0),"")</f>
        <v/>
      </c>
      <c r="O162" s="10" t="str">
        <f>+IFERROR(VLOOKUP($A162,#REF!,MATCH('Cálculo antigua metodología'!O$4,#REF!,0),0),"")</f>
        <v/>
      </c>
      <c r="P162" s="10" t="str">
        <f>+IFERROR(VLOOKUP($A162,#REF!,MATCH('Cálculo antigua metodología'!P$4,#REF!,0),0),"")</f>
        <v/>
      </c>
      <c r="Q162" s="10" t="str">
        <f>+IFERROR(VLOOKUP($A162,#REF!,MATCH('Cálculo antigua metodología'!Q$4,#REF!,0),0),"")</f>
        <v/>
      </c>
      <c r="R162" s="10" t="str">
        <f>+IFERROR(VLOOKUP($A162,#REF!,MATCH('Cálculo antigua metodología'!R$4,#REF!,0),0),"")</f>
        <v/>
      </c>
      <c r="S162" s="10" t="str">
        <f>+IFERROR(VLOOKUP($A162,#REF!,MATCH('Cálculo antigua metodología'!S$4,#REF!,0),0),"")</f>
        <v/>
      </c>
      <c r="T162" s="10">
        <f>+VLOOKUP(A162,'[5]Cálculo SGP'!$N$3:$P$1136,3,0)</f>
        <v>1332336384</v>
      </c>
      <c r="U162" s="10">
        <f>+VLOOKUP(A162,'[5]Cálculo SGP'!$N$3:$X$1137,11,0)</f>
        <v>3118365136</v>
      </c>
      <c r="V162" s="11">
        <f t="shared" si="24"/>
        <v>57.049974541663317</v>
      </c>
      <c r="W162" s="11">
        <f t="shared" si="31"/>
        <v>100</v>
      </c>
      <c r="X162" s="11">
        <f t="shared" si="25"/>
        <v>80</v>
      </c>
      <c r="Y162" s="11">
        <f t="shared" si="26"/>
        <v>100</v>
      </c>
      <c r="Z162" s="11">
        <f t="shared" si="32"/>
        <v>0</v>
      </c>
      <c r="AA162" s="11">
        <f t="shared" si="27"/>
        <v>100</v>
      </c>
      <c r="AB162" s="11">
        <f t="shared" si="33"/>
        <v>0</v>
      </c>
      <c r="AC162" s="11">
        <f t="shared" si="28"/>
        <v>0</v>
      </c>
      <c r="AD162" s="11">
        <f t="shared" si="29"/>
        <v>0</v>
      </c>
      <c r="AE162" s="11">
        <f t="shared" si="30"/>
        <v>0</v>
      </c>
      <c r="AF162" s="12">
        <f t="shared" si="34"/>
        <v>0</v>
      </c>
      <c r="AG162" s="31">
        <f t="shared" si="35"/>
        <v>16.666666666666668</v>
      </c>
    </row>
    <row r="163" spans="1:33" x14ac:dyDescent="0.35">
      <c r="A163" s="1" t="s">
        <v>356</v>
      </c>
      <c r="B163" s="1" t="s">
        <v>338</v>
      </c>
      <c r="C163" s="1" t="s">
        <v>357</v>
      </c>
      <c r="D163" s="4">
        <f>+VLOOKUP(A163,'[2]Categoría municipios 2023'!$B$2:$D$1103,3,0)</f>
        <v>6</v>
      </c>
      <c r="E163" s="1" t="str">
        <f>+VLOOKUP(A163,'[3]Nuevo IDF'!$B$5:$H$1106,7,0)</f>
        <v>G4</v>
      </c>
      <c r="F163" s="1"/>
      <c r="G163" s="10">
        <f>+VLOOKUP(A163,'[4]Informe viabilidad 2022'!$A$4:$G$1105,7,0)</f>
        <v>1148.970501</v>
      </c>
      <c r="H163" s="10">
        <f>+VLOOKUP(A163,'[4]Informe viabilidad 2022'!$A$4:$G$1105,6,0)</f>
        <v>3325.5304671599997</v>
      </c>
      <c r="I163" s="10" t="str">
        <f>+IFERROR(VLOOKUP($A163,#REF!,MATCH('Cálculo antigua metodología'!I$4,#REF!,0),0),"")</f>
        <v/>
      </c>
      <c r="J163" s="10" t="str">
        <f>+IFERROR(VLOOKUP($A163,#REF!,MATCH('Cálculo antigua metodología'!J$4,#REF!,0),0),"")</f>
        <v/>
      </c>
      <c r="K163" s="10" t="str">
        <f>+IFERROR(VLOOKUP($A163,#REF!,MATCH('Cálculo antigua metodología'!K$4,#REF!,0),0),"")</f>
        <v/>
      </c>
      <c r="L163" s="10" t="str">
        <f>+IFERROR(VLOOKUP($A163,#REF!,MATCH('Cálculo antigua metodología'!L$4,#REF!,0),0),"")</f>
        <v/>
      </c>
      <c r="M163" s="10" t="str">
        <f>+IFERROR(VLOOKUP($A163,#REF!,MATCH('Cálculo antigua metodología'!M$4,#REF!,0),0),"")</f>
        <v/>
      </c>
      <c r="N163" s="10" t="str">
        <f>+IFERROR(VLOOKUP($A163,#REF!,MATCH('Cálculo antigua metodología'!N$4,#REF!,0),0),"")</f>
        <v/>
      </c>
      <c r="O163" s="10" t="str">
        <f>+IFERROR(VLOOKUP($A163,#REF!,MATCH('Cálculo antigua metodología'!O$4,#REF!,0),0),"")</f>
        <v/>
      </c>
      <c r="P163" s="10" t="str">
        <f>+IFERROR(VLOOKUP($A163,#REF!,MATCH('Cálculo antigua metodología'!P$4,#REF!,0),0),"")</f>
        <v/>
      </c>
      <c r="Q163" s="10" t="str">
        <f>+IFERROR(VLOOKUP($A163,#REF!,MATCH('Cálculo antigua metodología'!Q$4,#REF!,0),0),"")</f>
        <v/>
      </c>
      <c r="R163" s="10" t="str">
        <f>+IFERROR(VLOOKUP($A163,#REF!,MATCH('Cálculo antigua metodología'!R$4,#REF!,0),0),"")</f>
        <v/>
      </c>
      <c r="S163" s="10" t="str">
        <f>+IFERROR(VLOOKUP($A163,#REF!,MATCH('Cálculo antigua metodología'!S$4,#REF!,0),0),"")</f>
        <v/>
      </c>
      <c r="T163" s="10">
        <f>+VLOOKUP(A163,'[5]Cálculo SGP'!$N$3:$P$1136,3,0)</f>
        <v>1295784793</v>
      </c>
      <c r="U163" s="10">
        <f>+VLOOKUP(A163,'[5]Cálculo SGP'!$N$3:$X$1137,11,0)</f>
        <v>2440095707</v>
      </c>
      <c r="V163" s="11">
        <f t="shared" si="24"/>
        <v>34.54999171850077</v>
      </c>
      <c r="W163" s="11">
        <f t="shared" si="31"/>
        <v>100</v>
      </c>
      <c r="X163" s="11">
        <f t="shared" si="25"/>
        <v>80</v>
      </c>
      <c r="Y163" s="11">
        <f t="shared" si="26"/>
        <v>100</v>
      </c>
      <c r="Z163" s="11">
        <f t="shared" si="32"/>
        <v>0</v>
      </c>
      <c r="AA163" s="11">
        <f t="shared" si="27"/>
        <v>100</v>
      </c>
      <c r="AB163" s="11">
        <f t="shared" si="33"/>
        <v>0</v>
      </c>
      <c r="AC163" s="11">
        <f t="shared" si="28"/>
        <v>0</v>
      </c>
      <c r="AD163" s="11">
        <f t="shared" si="29"/>
        <v>0</v>
      </c>
      <c r="AE163" s="11">
        <f t="shared" si="30"/>
        <v>0</v>
      </c>
      <c r="AF163" s="12">
        <f t="shared" si="34"/>
        <v>0</v>
      </c>
      <c r="AG163" s="31">
        <f t="shared" si="35"/>
        <v>16.666666666666668</v>
      </c>
    </row>
    <row r="164" spans="1:33" x14ac:dyDescent="0.35">
      <c r="A164" s="1" t="s">
        <v>358</v>
      </c>
      <c r="B164" s="1" t="s">
        <v>338</v>
      </c>
      <c r="C164" s="1" t="s">
        <v>359</v>
      </c>
      <c r="D164" s="4">
        <f>+VLOOKUP(A164,'[2]Categoría municipios 2023'!$B$2:$D$1103,3,0)</f>
        <v>6</v>
      </c>
      <c r="E164" s="1" t="str">
        <f>+VLOOKUP(A164,'[3]Nuevo IDF'!$B$5:$H$1106,7,0)</f>
        <v>G5</v>
      </c>
      <c r="F164" s="1"/>
      <c r="G164" s="10">
        <f>+VLOOKUP(A164,'[4]Informe viabilidad 2022'!$A$4:$G$1105,7,0)</f>
        <v>1308.1297669999999</v>
      </c>
      <c r="H164" s="10">
        <f>+VLOOKUP(A164,'[4]Informe viabilidad 2022'!$A$4:$G$1105,6,0)</f>
        <v>3070.3516618499998</v>
      </c>
      <c r="I164" s="10" t="str">
        <f>+IFERROR(VLOOKUP($A164,#REF!,MATCH('Cálculo antigua metodología'!I$4,#REF!,0),0),"")</f>
        <v/>
      </c>
      <c r="J164" s="10" t="str">
        <f>+IFERROR(VLOOKUP($A164,#REF!,MATCH('Cálculo antigua metodología'!J$4,#REF!,0),0),"")</f>
        <v/>
      </c>
      <c r="K164" s="10" t="str">
        <f>+IFERROR(VLOOKUP($A164,#REF!,MATCH('Cálculo antigua metodología'!K$4,#REF!,0),0),"")</f>
        <v/>
      </c>
      <c r="L164" s="10" t="str">
        <f>+IFERROR(VLOOKUP($A164,#REF!,MATCH('Cálculo antigua metodología'!L$4,#REF!,0),0),"")</f>
        <v/>
      </c>
      <c r="M164" s="10" t="str">
        <f>+IFERROR(VLOOKUP($A164,#REF!,MATCH('Cálculo antigua metodología'!M$4,#REF!,0),0),"")</f>
        <v/>
      </c>
      <c r="N164" s="10" t="str">
        <f>+IFERROR(VLOOKUP($A164,#REF!,MATCH('Cálculo antigua metodología'!N$4,#REF!,0),0),"")</f>
        <v/>
      </c>
      <c r="O164" s="10" t="str">
        <f>+IFERROR(VLOOKUP($A164,#REF!,MATCH('Cálculo antigua metodología'!O$4,#REF!,0),0),"")</f>
        <v/>
      </c>
      <c r="P164" s="10" t="str">
        <f>+IFERROR(VLOOKUP($A164,#REF!,MATCH('Cálculo antigua metodología'!P$4,#REF!,0),0),"")</f>
        <v/>
      </c>
      <c r="Q164" s="10" t="str">
        <f>+IFERROR(VLOOKUP($A164,#REF!,MATCH('Cálculo antigua metodología'!Q$4,#REF!,0),0),"")</f>
        <v/>
      </c>
      <c r="R164" s="10" t="str">
        <f>+IFERROR(VLOOKUP($A164,#REF!,MATCH('Cálculo antigua metodología'!R$4,#REF!,0),0),"")</f>
        <v/>
      </c>
      <c r="S164" s="10" t="str">
        <f>+IFERROR(VLOOKUP($A164,#REF!,MATCH('Cálculo antigua metodología'!S$4,#REF!,0),0),"")</f>
        <v/>
      </c>
      <c r="T164" s="10">
        <f>+VLOOKUP(A164,'[5]Cálculo SGP'!$N$3:$P$1136,3,0)</f>
        <v>1315289934</v>
      </c>
      <c r="U164" s="10">
        <f>+VLOOKUP(A164,'[5]Cálculo SGP'!$N$3:$X$1137,11,0)</f>
        <v>3141391033</v>
      </c>
      <c r="V164" s="11">
        <f t="shared" si="24"/>
        <v>42.605209795799212</v>
      </c>
      <c r="W164" s="11">
        <f t="shared" si="31"/>
        <v>100</v>
      </c>
      <c r="X164" s="11">
        <f t="shared" si="25"/>
        <v>80</v>
      </c>
      <c r="Y164" s="11">
        <f t="shared" si="26"/>
        <v>100</v>
      </c>
      <c r="Z164" s="11">
        <f t="shared" si="32"/>
        <v>0</v>
      </c>
      <c r="AA164" s="11">
        <f t="shared" si="27"/>
        <v>100</v>
      </c>
      <c r="AB164" s="11">
        <f t="shared" si="33"/>
        <v>0</v>
      </c>
      <c r="AC164" s="11">
        <f t="shared" si="28"/>
        <v>0</v>
      </c>
      <c r="AD164" s="11">
        <f t="shared" si="29"/>
        <v>0</v>
      </c>
      <c r="AE164" s="11">
        <f t="shared" si="30"/>
        <v>0</v>
      </c>
      <c r="AF164" s="12">
        <f t="shared" si="34"/>
        <v>0</v>
      </c>
      <c r="AG164" s="31">
        <f t="shared" si="35"/>
        <v>16.666666666666668</v>
      </c>
    </row>
    <row r="165" spans="1:33" x14ac:dyDescent="0.35">
      <c r="A165" s="1" t="s">
        <v>360</v>
      </c>
      <c r="B165" s="1" t="s">
        <v>338</v>
      </c>
      <c r="C165" s="1" t="s">
        <v>361</v>
      </c>
      <c r="D165" s="4">
        <f>+VLOOKUP(A165,'[2]Categoría municipios 2023'!$B$2:$D$1103,3,0)</f>
        <v>6</v>
      </c>
      <c r="E165" s="1" t="str">
        <f>+VLOOKUP(A165,'[3]Nuevo IDF'!$B$5:$H$1106,7,0)</f>
        <v>G2</v>
      </c>
      <c r="F165" s="1"/>
      <c r="G165" s="10">
        <f>+VLOOKUP(A165,'[4]Informe viabilidad 2022'!$A$4:$G$1105,7,0)</f>
        <v>3735.0117890000001</v>
      </c>
      <c r="H165" s="10">
        <f>+VLOOKUP(A165,'[4]Informe viabilidad 2022'!$A$4:$G$1105,6,0)</f>
        <v>6976.7473289999998</v>
      </c>
      <c r="I165" s="10" t="str">
        <f>+IFERROR(VLOOKUP($A165,#REF!,MATCH('Cálculo antigua metodología'!I$4,#REF!,0),0),"")</f>
        <v/>
      </c>
      <c r="J165" s="10" t="str">
        <f>+IFERROR(VLOOKUP($A165,#REF!,MATCH('Cálculo antigua metodología'!J$4,#REF!,0),0),"")</f>
        <v/>
      </c>
      <c r="K165" s="10" t="str">
        <f>+IFERROR(VLOOKUP($A165,#REF!,MATCH('Cálculo antigua metodología'!K$4,#REF!,0),0),"")</f>
        <v/>
      </c>
      <c r="L165" s="10" t="str">
        <f>+IFERROR(VLOOKUP($A165,#REF!,MATCH('Cálculo antigua metodología'!L$4,#REF!,0),0),"")</f>
        <v/>
      </c>
      <c r="M165" s="10" t="str">
        <f>+IFERROR(VLOOKUP($A165,#REF!,MATCH('Cálculo antigua metodología'!M$4,#REF!,0),0),"")</f>
        <v/>
      </c>
      <c r="N165" s="10" t="str">
        <f>+IFERROR(VLOOKUP($A165,#REF!,MATCH('Cálculo antigua metodología'!N$4,#REF!,0),0),"")</f>
        <v/>
      </c>
      <c r="O165" s="10" t="str">
        <f>+IFERROR(VLOOKUP($A165,#REF!,MATCH('Cálculo antigua metodología'!O$4,#REF!,0),0),"")</f>
        <v/>
      </c>
      <c r="P165" s="10" t="str">
        <f>+IFERROR(VLOOKUP($A165,#REF!,MATCH('Cálculo antigua metodología'!P$4,#REF!,0),0),"")</f>
        <v/>
      </c>
      <c r="Q165" s="10" t="str">
        <f>+IFERROR(VLOOKUP($A165,#REF!,MATCH('Cálculo antigua metodología'!Q$4,#REF!,0),0),"")</f>
        <v/>
      </c>
      <c r="R165" s="10" t="str">
        <f>+IFERROR(VLOOKUP($A165,#REF!,MATCH('Cálculo antigua metodología'!R$4,#REF!,0),0),"")</f>
        <v/>
      </c>
      <c r="S165" s="10" t="str">
        <f>+IFERROR(VLOOKUP($A165,#REF!,MATCH('Cálculo antigua metodología'!S$4,#REF!,0),0),"")</f>
        <v/>
      </c>
      <c r="T165" s="10">
        <f>+VLOOKUP(A165,'[5]Cálculo SGP'!$N$3:$P$1136,3,0)</f>
        <v>2551805857</v>
      </c>
      <c r="U165" s="10">
        <f>+VLOOKUP(A165,'[5]Cálculo SGP'!$N$3:$X$1137,11,0)</f>
        <v>6215577658</v>
      </c>
      <c r="V165" s="11">
        <f t="shared" si="24"/>
        <v>53.535144858619269</v>
      </c>
      <c r="W165" s="11">
        <f t="shared" si="31"/>
        <v>100</v>
      </c>
      <c r="X165" s="11">
        <f t="shared" si="25"/>
        <v>80</v>
      </c>
      <c r="Y165" s="11">
        <f t="shared" si="26"/>
        <v>100</v>
      </c>
      <c r="Z165" s="11">
        <f t="shared" si="32"/>
        <v>0</v>
      </c>
      <c r="AA165" s="11">
        <f t="shared" si="27"/>
        <v>100</v>
      </c>
      <c r="AB165" s="11">
        <f t="shared" si="33"/>
        <v>0</v>
      </c>
      <c r="AC165" s="11">
        <f t="shared" si="28"/>
        <v>0</v>
      </c>
      <c r="AD165" s="11">
        <f t="shared" si="29"/>
        <v>0</v>
      </c>
      <c r="AE165" s="11">
        <f t="shared" si="30"/>
        <v>0</v>
      </c>
      <c r="AF165" s="12">
        <f t="shared" si="34"/>
        <v>0</v>
      </c>
      <c r="AG165" s="31">
        <f t="shared" si="35"/>
        <v>16.666666666666668</v>
      </c>
    </row>
    <row r="166" spans="1:33" x14ac:dyDescent="0.35">
      <c r="A166" s="1" t="s">
        <v>362</v>
      </c>
      <c r="B166" s="1" t="s">
        <v>338</v>
      </c>
      <c r="C166" s="1" t="s">
        <v>363</v>
      </c>
      <c r="D166" s="4">
        <f>+VLOOKUP(A166,'[2]Categoría municipios 2023'!$B$2:$D$1103,3,0)</f>
        <v>6</v>
      </c>
      <c r="E166" s="1" t="str">
        <f>+VLOOKUP(A166,'[3]Nuevo IDF'!$B$5:$H$1106,7,0)</f>
        <v>G4</v>
      </c>
      <c r="F166" s="1"/>
      <c r="G166" s="10">
        <f>+VLOOKUP(A166,'[4]Informe viabilidad 2022'!$A$4:$G$1105,7,0)</f>
        <v>4086.4483620000001</v>
      </c>
      <c r="H166" s="10">
        <f>+VLOOKUP(A166,'[4]Informe viabilidad 2022'!$A$4:$G$1105,6,0)</f>
        <v>7982.6717589999998</v>
      </c>
      <c r="I166" s="10" t="str">
        <f>+IFERROR(VLOOKUP($A166,#REF!,MATCH('Cálculo antigua metodología'!I$4,#REF!,0),0),"")</f>
        <v/>
      </c>
      <c r="J166" s="10" t="str">
        <f>+IFERROR(VLOOKUP($A166,#REF!,MATCH('Cálculo antigua metodología'!J$4,#REF!,0),0),"")</f>
        <v/>
      </c>
      <c r="K166" s="10" t="str">
        <f>+IFERROR(VLOOKUP($A166,#REF!,MATCH('Cálculo antigua metodología'!K$4,#REF!,0),0),"")</f>
        <v/>
      </c>
      <c r="L166" s="10" t="str">
        <f>+IFERROR(VLOOKUP($A166,#REF!,MATCH('Cálculo antigua metodología'!L$4,#REF!,0),0),"")</f>
        <v/>
      </c>
      <c r="M166" s="10" t="str">
        <f>+IFERROR(VLOOKUP($A166,#REF!,MATCH('Cálculo antigua metodología'!M$4,#REF!,0),0),"")</f>
        <v/>
      </c>
      <c r="N166" s="10" t="str">
        <f>+IFERROR(VLOOKUP($A166,#REF!,MATCH('Cálculo antigua metodología'!N$4,#REF!,0),0),"")</f>
        <v/>
      </c>
      <c r="O166" s="10" t="str">
        <f>+IFERROR(VLOOKUP($A166,#REF!,MATCH('Cálculo antigua metodología'!O$4,#REF!,0),0),"")</f>
        <v/>
      </c>
      <c r="P166" s="10" t="str">
        <f>+IFERROR(VLOOKUP($A166,#REF!,MATCH('Cálculo antigua metodología'!P$4,#REF!,0),0),"")</f>
        <v/>
      </c>
      <c r="Q166" s="10" t="str">
        <f>+IFERROR(VLOOKUP($A166,#REF!,MATCH('Cálculo antigua metodología'!Q$4,#REF!,0),0),"")</f>
        <v/>
      </c>
      <c r="R166" s="10" t="str">
        <f>+IFERROR(VLOOKUP($A166,#REF!,MATCH('Cálculo antigua metodología'!R$4,#REF!,0),0),"")</f>
        <v/>
      </c>
      <c r="S166" s="10" t="str">
        <f>+IFERROR(VLOOKUP($A166,#REF!,MATCH('Cálculo antigua metodología'!S$4,#REF!,0),0),"")</f>
        <v/>
      </c>
      <c r="T166" s="10">
        <f>+VLOOKUP(A166,'[5]Cálculo SGP'!$N$3:$P$1136,3,0)</f>
        <v>5244265012</v>
      </c>
      <c r="U166" s="10">
        <f>+VLOOKUP(A166,'[5]Cálculo SGP'!$N$3:$X$1137,11,0)</f>
        <v>3404693398</v>
      </c>
      <c r="V166" s="11">
        <f t="shared" si="24"/>
        <v>51.191486827612152</v>
      </c>
      <c r="W166" s="11">
        <f t="shared" si="31"/>
        <v>100</v>
      </c>
      <c r="X166" s="11">
        <f t="shared" si="25"/>
        <v>80</v>
      </c>
      <c r="Y166" s="11">
        <f t="shared" si="26"/>
        <v>100</v>
      </c>
      <c r="Z166" s="11">
        <f t="shared" si="32"/>
        <v>0</v>
      </c>
      <c r="AA166" s="11">
        <f t="shared" si="27"/>
        <v>100</v>
      </c>
      <c r="AB166" s="11">
        <f t="shared" si="33"/>
        <v>0</v>
      </c>
      <c r="AC166" s="11">
        <f t="shared" si="28"/>
        <v>0</v>
      </c>
      <c r="AD166" s="11">
        <f t="shared" si="29"/>
        <v>0</v>
      </c>
      <c r="AE166" s="11">
        <f t="shared" si="30"/>
        <v>0</v>
      </c>
      <c r="AF166" s="12">
        <f t="shared" si="34"/>
        <v>0</v>
      </c>
      <c r="AG166" s="31">
        <f t="shared" si="35"/>
        <v>16.666666666666668</v>
      </c>
    </row>
    <row r="167" spans="1:33" x14ac:dyDescent="0.35">
      <c r="A167" s="1" t="s">
        <v>364</v>
      </c>
      <c r="B167" s="1" t="s">
        <v>338</v>
      </c>
      <c r="C167" s="1" t="s">
        <v>365</v>
      </c>
      <c r="D167" s="4">
        <f>+VLOOKUP(A167,'[2]Categoría municipios 2023'!$B$2:$D$1103,3,0)</f>
        <v>6</v>
      </c>
      <c r="E167" s="1" t="str">
        <f>+VLOOKUP(A167,'[3]Nuevo IDF'!$B$5:$H$1106,7,0)</f>
        <v>G4</v>
      </c>
      <c r="F167" s="1"/>
      <c r="G167" s="10">
        <f>+VLOOKUP(A167,'[4]Informe viabilidad 2022'!$A$4:$G$1105,7,0)</f>
        <v>1447.5916360000001</v>
      </c>
      <c r="H167" s="10">
        <f>+VLOOKUP(A167,'[4]Informe viabilidad 2022'!$A$4:$G$1105,6,0)</f>
        <v>1825.9792719300001</v>
      </c>
      <c r="I167" s="10" t="str">
        <f>+IFERROR(VLOOKUP($A167,#REF!,MATCH('Cálculo antigua metodología'!I$4,#REF!,0),0),"")</f>
        <v/>
      </c>
      <c r="J167" s="10" t="str">
        <f>+IFERROR(VLOOKUP($A167,#REF!,MATCH('Cálculo antigua metodología'!J$4,#REF!,0),0),"")</f>
        <v/>
      </c>
      <c r="K167" s="10" t="str">
        <f>+IFERROR(VLOOKUP($A167,#REF!,MATCH('Cálculo antigua metodología'!K$4,#REF!,0),0),"")</f>
        <v/>
      </c>
      <c r="L167" s="10" t="str">
        <f>+IFERROR(VLOOKUP($A167,#REF!,MATCH('Cálculo antigua metodología'!L$4,#REF!,0),0),"")</f>
        <v/>
      </c>
      <c r="M167" s="10" t="str">
        <f>+IFERROR(VLOOKUP($A167,#REF!,MATCH('Cálculo antigua metodología'!M$4,#REF!,0),0),"")</f>
        <v/>
      </c>
      <c r="N167" s="10" t="str">
        <f>+IFERROR(VLOOKUP($A167,#REF!,MATCH('Cálculo antigua metodología'!N$4,#REF!,0),0),"")</f>
        <v/>
      </c>
      <c r="O167" s="10" t="str">
        <f>+IFERROR(VLOOKUP($A167,#REF!,MATCH('Cálculo antigua metodología'!O$4,#REF!,0),0),"")</f>
        <v/>
      </c>
      <c r="P167" s="10" t="str">
        <f>+IFERROR(VLOOKUP($A167,#REF!,MATCH('Cálculo antigua metodología'!P$4,#REF!,0),0),"")</f>
        <v/>
      </c>
      <c r="Q167" s="10" t="str">
        <f>+IFERROR(VLOOKUP($A167,#REF!,MATCH('Cálculo antigua metodología'!Q$4,#REF!,0),0),"")</f>
        <v/>
      </c>
      <c r="R167" s="10" t="str">
        <f>+IFERROR(VLOOKUP($A167,#REF!,MATCH('Cálculo antigua metodología'!R$4,#REF!,0),0),"")</f>
        <v/>
      </c>
      <c r="S167" s="10" t="str">
        <f>+IFERROR(VLOOKUP($A167,#REF!,MATCH('Cálculo antigua metodología'!S$4,#REF!,0),0),"")</f>
        <v/>
      </c>
      <c r="T167" s="10">
        <f>+VLOOKUP(A167,'[5]Cálculo SGP'!$N$3:$P$1136,3,0)</f>
        <v>983436244</v>
      </c>
      <c r="U167" s="10">
        <f>+VLOOKUP(A167,'[5]Cálculo SGP'!$N$3:$X$1137,11,0)</f>
        <v>2090919270</v>
      </c>
      <c r="V167" s="11">
        <f t="shared" si="24"/>
        <v>79.277550312493048</v>
      </c>
      <c r="W167" s="11">
        <f t="shared" si="31"/>
        <v>100</v>
      </c>
      <c r="X167" s="11">
        <f t="shared" si="25"/>
        <v>80</v>
      </c>
      <c r="Y167" s="11">
        <f t="shared" si="26"/>
        <v>100</v>
      </c>
      <c r="Z167" s="11">
        <f t="shared" si="32"/>
        <v>0</v>
      </c>
      <c r="AA167" s="11">
        <f t="shared" si="27"/>
        <v>100</v>
      </c>
      <c r="AB167" s="11">
        <f t="shared" si="33"/>
        <v>0</v>
      </c>
      <c r="AC167" s="11">
        <f t="shared" si="28"/>
        <v>0</v>
      </c>
      <c r="AD167" s="11">
        <f t="shared" si="29"/>
        <v>0</v>
      </c>
      <c r="AE167" s="11">
        <f t="shared" si="30"/>
        <v>0</v>
      </c>
      <c r="AF167" s="12">
        <f t="shared" si="34"/>
        <v>0</v>
      </c>
      <c r="AG167" s="31">
        <f t="shared" si="35"/>
        <v>16.666666666666668</v>
      </c>
    </row>
    <row r="168" spans="1:33" x14ac:dyDescent="0.35">
      <c r="A168" s="1" t="s">
        <v>366</v>
      </c>
      <c r="B168" s="1" t="s">
        <v>338</v>
      </c>
      <c r="C168" s="1" t="s">
        <v>367</v>
      </c>
      <c r="D168" s="4">
        <f>+VLOOKUP(A168,'[2]Categoría municipios 2023'!$B$2:$D$1103,3,0)</f>
        <v>6</v>
      </c>
      <c r="E168" s="1" t="str">
        <f>+VLOOKUP(A168,'[3]Nuevo IDF'!$B$5:$H$1106,7,0)</f>
        <v>G4</v>
      </c>
      <c r="F168" s="1"/>
      <c r="G168" s="10">
        <f>+VLOOKUP(A168,'[4]Informe viabilidad 2022'!$A$4:$G$1105,7,0)</f>
        <v>1672.1125500000001</v>
      </c>
      <c r="H168" s="10">
        <f>+VLOOKUP(A168,'[4]Informe viabilidad 2022'!$A$4:$G$1105,6,0)</f>
        <v>2504.6614890000001</v>
      </c>
      <c r="I168" s="10" t="str">
        <f>+IFERROR(VLOOKUP($A168,#REF!,MATCH('Cálculo antigua metodología'!I$4,#REF!,0),0),"")</f>
        <v/>
      </c>
      <c r="J168" s="10" t="str">
        <f>+IFERROR(VLOOKUP($A168,#REF!,MATCH('Cálculo antigua metodología'!J$4,#REF!,0),0),"")</f>
        <v/>
      </c>
      <c r="K168" s="10" t="str">
        <f>+IFERROR(VLOOKUP($A168,#REF!,MATCH('Cálculo antigua metodología'!K$4,#REF!,0),0),"")</f>
        <v/>
      </c>
      <c r="L168" s="10" t="str">
        <f>+IFERROR(VLOOKUP($A168,#REF!,MATCH('Cálculo antigua metodología'!L$4,#REF!,0),0),"")</f>
        <v/>
      </c>
      <c r="M168" s="10" t="str">
        <f>+IFERROR(VLOOKUP($A168,#REF!,MATCH('Cálculo antigua metodología'!M$4,#REF!,0),0),"")</f>
        <v/>
      </c>
      <c r="N168" s="10" t="str">
        <f>+IFERROR(VLOOKUP($A168,#REF!,MATCH('Cálculo antigua metodología'!N$4,#REF!,0),0),"")</f>
        <v/>
      </c>
      <c r="O168" s="10" t="str">
        <f>+IFERROR(VLOOKUP($A168,#REF!,MATCH('Cálculo antigua metodología'!O$4,#REF!,0),0),"")</f>
        <v/>
      </c>
      <c r="P168" s="10" t="str">
        <f>+IFERROR(VLOOKUP($A168,#REF!,MATCH('Cálculo antigua metodología'!P$4,#REF!,0),0),"")</f>
        <v/>
      </c>
      <c r="Q168" s="10" t="str">
        <f>+IFERROR(VLOOKUP($A168,#REF!,MATCH('Cálculo antigua metodología'!Q$4,#REF!,0),0),"")</f>
        <v/>
      </c>
      <c r="R168" s="10" t="str">
        <f>+IFERROR(VLOOKUP($A168,#REF!,MATCH('Cálculo antigua metodología'!R$4,#REF!,0),0),"")</f>
        <v/>
      </c>
      <c r="S168" s="10" t="str">
        <f>+IFERROR(VLOOKUP($A168,#REF!,MATCH('Cálculo antigua metodología'!S$4,#REF!,0),0),"")</f>
        <v/>
      </c>
      <c r="T168" s="10">
        <f>+VLOOKUP(A168,'[5]Cálculo SGP'!$N$3:$P$1136,3,0)</f>
        <v>1332695868</v>
      </c>
      <c r="U168" s="10">
        <f>+VLOOKUP(A168,'[5]Cálculo SGP'!$N$3:$X$1137,11,0)</f>
        <v>3122758152</v>
      </c>
      <c r="V168" s="11">
        <f t="shared" si="24"/>
        <v>66.760021557547887</v>
      </c>
      <c r="W168" s="11">
        <f t="shared" si="31"/>
        <v>100</v>
      </c>
      <c r="X168" s="11">
        <f t="shared" si="25"/>
        <v>80</v>
      </c>
      <c r="Y168" s="11">
        <f t="shared" si="26"/>
        <v>100</v>
      </c>
      <c r="Z168" s="11">
        <f t="shared" si="32"/>
        <v>0</v>
      </c>
      <c r="AA168" s="11">
        <f t="shared" si="27"/>
        <v>100</v>
      </c>
      <c r="AB168" s="11">
        <f t="shared" si="33"/>
        <v>0</v>
      </c>
      <c r="AC168" s="11">
        <f t="shared" si="28"/>
        <v>0</v>
      </c>
      <c r="AD168" s="11">
        <f t="shared" si="29"/>
        <v>0</v>
      </c>
      <c r="AE168" s="11">
        <f t="shared" si="30"/>
        <v>0</v>
      </c>
      <c r="AF168" s="12">
        <f t="shared" si="34"/>
        <v>0</v>
      </c>
      <c r="AG168" s="31">
        <f t="shared" si="35"/>
        <v>16.666666666666668</v>
      </c>
    </row>
    <row r="169" spans="1:33" x14ac:dyDescent="0.35">
      <c r="A169" s="1" t="s">
        <v>368</v>
      </c>
      <c r="B169" s="1" t="s">
        <v>338</v>
      </c>
      <c r="C169" s="1" t="s">
        <v>369</v>
      </c>
      <c r="D169" s="4">
        <f>+VLOOKUP(A169,'[2]Categoría municipios 2023'!$B$2:$D$1103,3,0)</f>
        <v>6</v>
      </c>
      <c r="E169" s="1" t="str">
        <f>+VLOOKUP(A169,'[3]Nuevo IDF'!$B$5:$H$1106,7,0)</f>
        <v>G5</v>
      </c>
      <c r="F169" s="1"/>
      <c r="G169" s="10">
        <f>+VLOOKUP(A169,'[4]Informe viabilidad 2022'!$A$4:$G$1105,7,0)</f>
        <v>1120.8818200000001</v>
      </c>
      <c r="H169" s="10">
        <f>+VLOOKUP(A169,'[4]Informe viabilidad 2022'!$A$4:$G$1105,6,0)</f>
        <v>3612.6821164499997</v>
      </c>
      <c r="I169" s="10" t="str">
        <f>+IFERROR(VLOOKUP($A169,#REF!,MATCH('Cálculo antigua metodología'!I$4,#REF!,0),0),"")</f>
        <v/>
      </c>
      <c r="J169" s="10" t="str">
        <f>+IFERROR(VLOOKUP($A169,#REF!,MATCH('Cálculo antigua metodología'!J$4,#REF!,0),0),"")</f>
        <v/>
      </c>
      <c r="K169" s="10" t="str">
        <f>+IFERROR(VLOOKUP($A169,#REF!,MATCH('Cálculo antigua metodología'!K$4,#REF!,0),0),"")</f>
        <v/>
      </c>
      <c r="L169" s="10" t="str">
        <f>+IFERROR(VLOOKUP($A169,#REF!,MATCH('Cálculo antigua metodología'!L$4,#REF!,0),0),"")</f>
        <v/>
      </c>
      <c r="M169" s="10" t="str">
        <f>+IFERROR(VLOOKUP($A169,#REF!,MATCH('Cálculo antigua metodología'!M$4,#REF!,0),0),"")</f>
        <v/>
      </c>
      <c r="N169" s="10" t="str">
        <f>+IFERROR(VLOOKUP($A169,#REF!,MATCH('Cálculo antigua metodología'!N$4,#REF!,0),0),"")</f>
        <v/>
      </c>
      <c r="O169" s="10" t="str">
        <f>+IFERROR(VLOOKUP($A169,#REF!,MATCH('Cálculo antigua metodología'!O$4,#REF!,0),0),"")</f>
        <v/>
      </c>
      <c r="P169" s="10" t="str">
        <f>+IFERROR(VLOOKUP($A169,#REF!,MATCH('Cálculo antigua metodología'!P$4,#REF!,0),0),"")</f>
        <v/>
      </c>
      <c r="Q169" s="10" t="str">
        <f>+IFERROR(VLOOKUP($A169,#REF!,MATCH('Cálculo antigua metodología'!Q$4,#REF!,0),0),"")</f>
        <v/>
      </c>
      <c r="R169" s="10" t="str">
        <f>+IFERROR(VLOOKUP($A169,#REF!,MATCH('Cálculo antigua metodología'!R$4,#REF!,0),0),"")</f>
        <v/>
      </c>
      <c r="S169" s="10" t="str">
        <f>+IFERROR(VLOOKUP($A169,#REF!,MATCH('Cálculo antigua metodología'!S$4,#REF!,0),0),"")</f>
        <v/>
      </c>
      <c r="T169" s="10">
        <f>+VLOOKUP(A169,'[5]Cálculo SGP'!$N$3:$P$1136,3,0)</f>
        <v>1529709159</v>
      </c>
      <c r="U169" s="10">
        <f>+VLOOKUP(A169,'[5]Cálculo SGP'!$N$3:$X$1137,11,0)</f>
        <v>3631711600</v>
      </c>
      <c r="V169" s="11">
        <f t="shared" si="24"/>
        <v>31.026306325047887</v>
      </c>
      <c r="W169" s="11">
        <f t="shared" si="31"/>
        <v>100</v>
      </c>
      <c r="X169" s="11">
        <f t="shared" si="25"/>
        <v>80</v>
      </c>
      <c r="Y169" s="11">
        <f t="shared" si="26"/>
        <v>100</v>
      </c>
      <c r="Z169" s="11">
        <f t="shared" si="32"/>
        <v>0</v>
      </c>
      <c r="AA169" s="11">
        <f t="shared" si="27"/>
        <v>100</v>
      </c>
      <c r="AB169" s="11">
        <f t="shared" si="33"/>
        <v>0</v>
      </c>
      <c r="AC169" s="11">
        <f t="shared" si="28"/>
        <v>0</v>
      </c>
      <c r="AD169" s="11">
        <f t="shared" si="29"/>
        <v>0</v>
      </c>
      <c r="AE169" s="11">
        <f t="shared" si="30"/>
        <v>0</v>
      </c>
      <c r="AF169" s="12">
        <f t="shared" si="34"/>
        <v>0</v>
      </c>
      <c r="AG169" s="31">
        <f t="shared" si="35"/>
        <v>16.666666666666668</v>
      </c>
    </row>
    <row r="170" spans="1:33" x14ac:dyDescent="0.35">
      <c r="A170" s="1" t="s">
        <v>370</v>
      </c>
      <c r="B170" s="1" t="s">
        <v>338</v>
      </c>
      <c r="C170" s="1" t="s">
        <v>371</v>
      </c>
      <c r="D170" s="4">
        <f>+VLOOKUP(A170,'[2]Categoría municipios 2023'!$B$2:$D$1103,3,0)</f>
        <v>5</v>
      </c>
      <c r="E170" s="1" t="str">
        <f>+VLOOKUP(A170,'[3]Nuevo IDF'!$B$5:$H$1106,7,0)</f>
        <v>G3</v>
      </c>
      <c r="F170" s="1"/>
      <c r="G170" s="10">
        <f>+VLOOKUP(A170,'[4]Informe viabilidad 2022'!$A$4:$G$1105,7,0)</f>
        <v>7361.5632820000001</v>
      </c>
      <c r="H170" s="10">
        <f>+VLOOKUP(A170,'[4]Informe viabilidad 2022'!$A$4:$G$1105,6,0)</f>
        <v>16503.570111600002</v>
      </c>
      <c r="I170" s="10" t="str">
        <f>+IFERROR(VLOOKUP($A170,#REF!,MATCH('Cálculo antigua metodología'!I$4,#REF!,0),0),"")</f>
        <v/>
      </c>
      <c r="J170" s="10" t="str">
        <f>+IFERROR(VLOOKUP($A170,#REF!,MATCH('Cálculo antigua metodología'!J$4,#REF!,0),0),"")</f>
        <v/>
      </c>
      <c r="K170" s="10" t="str">
        <f>+IFERROR(VLOOKUP($A170,#REF!,MATCH('Cálculo antigua metodología'!K$4,#REF!,0),0),"")</f>
        <v/>
      </c>
      <c r="L170" s="10" t="str">
        <f>+IFERROR(VLOOKUP($A170,#REF!,MATCH('Cálculo antigua metodología'!L$4,#REF!,0),0),"")</f>
        <v/>
      </c>
      <c r="M170" s="10" t="str">
        <f>+IFERROR(VLOOKUP($A170,#REF!,MATCH('Cálculo antigua metodología'!M$4,#REF!,0),0),"")</f>
        <v/>
      </c>
      <c r="N170" s="10" t="str">
        <f>+IFERROR(VLOOKUP($A170,#REF!,MATCH('Cálculo antigua metodología'!N$4,#REF!,0),0),"")</f>
        <v/>
      </c>
      <c r="O170" s="10" t="str">
        <f>+IFERROR(VLOOKUP($A170,#REF!,MATCH('Cálculo antigua metodología'!O$4,#REF!,0),0),"")</f>
        <v/>
      </c>
      <c r="P170" s="10" t="str">
        <f>+IFERROR(VLOOKUP($A170,#REF!,MATCH('Cálculo antigua metodología'!P$4,#REF!,0),0),"")</f>
        <v/>
      </c>
      <c r="Q170" s="10" t="str">
        <f>+IFERROR(VLOOKUP($A170,#REF!,MATCH('Cálculo antigua metodología'!Q$4,#REF!,0),0),"")</f>
        <v/>
      </c>
      <c r="R170" s="10" t="str">
        <f>+IFERROR(VLOOKUP($A170,#REF!,MATCH('Cálculo antigua metodología'!R$4,#REF!,0),0),"")</f>
        <v/>
      </c>
      <c r="S170" s="10" t="str">
        <f>+IFERROR(VLOOKUP($A170,#REF!,MATCH('Cálculo antigua metodología'!S$4,#REF!,0),0),"")</f>
        <v/>
      </c>
      <c r="T170" s="10">
        <f>+VLOOKUP(A170,'[5]Cálculo SGP'!$N$3:$P$1136,3,0)</f>
        <v>6669622804</v>
      </c>
      <c r="U170" s="10">
        <f>+VLOOKUP(A170,'[5]Cálculo SGP'!$N$3:$X$1137,11,0)</f>
        <v>4325115426</v>
      </c>
      <c r="V170" s="11">
        <f t="shared" si="24"/>
        <v>44.605883649536629</v>
      </c>
      <c r="W170" s="11">
        <f t="shared" si="31"/>
        <v>100</v>
      </c>
      <c r="X170" s="11">
        <f t="shared" si="25"/>
        <v>80</v>
      </c>
      <c r="Y170" s="11">
        <f t="shared" si="26"/>
        <v>100</v>
      </c>
      <c r="Z170" s="11">
        <f t="shared" si="32"/>
        <v>0</v>
      </c>
      <c r="AA170" s="11">
        <f t="shared" si="27"/>
        <v>100</v>
      </c>
      <c r="AB170" s="11">
        <f t="shared" si="33"/>
        <v>0</v>
      </c>
      <c r="AC170" s="11">
        <f t="shared" si="28"/>
        <v>0</v>
      </c>
      <c r="AD170" s="11">
        <f t="shared" si="29"/>
        <v>0</v>
      </c>
      <c r="AE170" s="11">
        <f t="shared" si="30"/>
        <v>0</v>
      </c>
      <c r="AF170" s="12">
        <f t="shared" si="34"/>
        <v>0</v>
      </c>
      <c r="AG170" s="31">
        <f t="shared" si="35"/>
        <v>16.666666666666668</v>
      </c>
    </row>
    <row r="171" spans="1:33" x14ac:dyDescent="0.35">
      <c r="A171" s="1" t="s">
        <v>372</v>
      </c>
      <c r="B171" s="1" t="s">
        <v>338</v>
      </c>
      <c r="C171" s="1" t="s">
        <v>373</v>
      </c>
      <c r="D171" s="4">
        <f>+VLOOKUP(A171,'[2]Categoría municipios 2023'!$B$2:$D$1103,3,0)</f>
        <v>6</v>
      </c>
      <c r="E171" s="1" t="str">
        <f>+VLOOKUP(A171,'[3]Nuevo IDF'!$B$5:$H$1106,7,0)</f>
        <v>G5</v>
      </c>
      <c r="F171" s="1"/>
      <c r="G171" s="10">
        <f>+VLOOKUP(A171,'[4]Informe viabilidad 2022'!$A$4:$G$1105,7,0)</f>
        <v>1965.4810319999999</v>
      </c>
      <c r="H171" s="10">
        <f>+VLOOKUP(A171,'[4]Informe viabilidad 2022'!$A$4:$G$1105,6,0)</f>
        <v>2850.8895726300002</v>
      </c>
      <c r="I171" s="10" t="str">
        <f>+IFERROR(VLOOKUP($A171,#REF!,MATCH('Cálculo antigua metodología'!I$4,#REF!,0),0),"")</f>
        <v/>
      </c>
      <c r="J171" s="10" t="str">
        <f>+IFERROR(VLOOKUP($A171,#REF!,MATCH('Cálculo antigua metodología'!J$4,#REF!,0),0),"")</f>
        <v/>
      </c>
      <c r="K171" s="10" t="str">
        <f>+IFERROR(VLOOKUP($A171,#REF!,MATCH('Cálculo antigua metodología'!K$4,#REF!,0),0),"")</f>
        <v/>
      </c>
      <c r="L171" s="10" t="str">
        <f>+IFERROR(VLOOKUP($A171,#REF!,MATCH('Cálculo antigua metodología'!L$4,#REF!,0),0),"")</f>
        <v/>
      </c>
      <c r="M171" s="10" t="str">
        <f>+IFERROR(VLOOKUP($A171,#REF!,MATCH('Cálculo antigua metodología'!M$4,#REF!,0),0),"")</f>
        <v/>
      </c>
      <c r="N171" s="10" t="str">
        <f>+IFERROR(VLOOKUP($A171,#REF!,MATCH('Cálculo antigua metodología'!N$4,#REF!,0),0),"")</f>
        <v/>
      </c>
      <c r="O171" s="10" t="str">
        <f>+IFERROR(VLOOKUP($A171,#REF!,MATCH('Cálculo antigua metodología'!O$4,#REF!,0),0),"")</f>
        <v/>
      </c>
      <c r="P171" s="10" t="str">
        <f>+IFERROR(VLOOKUP($A171,#REF!,MATCH('Cálculo antigua metodología'!P$4,#REF!,0),0),"")</f>
        <v/>
      </c>
      <c r="Q171" s="10" t="str">
        <f>+IFERROR(VLOOKUP($A171,#REF!,MATCH('Cálculo antigua metodología'!Q$4,#REF!,0),0),"")</f>
        <v/>
      </c>
      <c r="R171" s="10" t="str">
        <f>+IFERROR(VLOOKUP($A171,#REF!,MATCH('Cálculo antigua metodología'!R$4,#REF!,0),0),"")</f>
        <v/>
      </c>
      <c r="S171" s="10" t="str">
        <f>+IFERROR(VLOOKUP($A171,#REF!,MATCH('Cálculo antigua metodología'!S$4,#REF!,0),0),"")</f>
        <v/>
      </c>
      <c r="T171" s="10">
        <f>+VLOOKUP(A171,'[5]Cálculo SGP'!$N$3:$P$1136,3,0)</f>
        <v>1743317269</v>
      </c>
      <c r="U171" s="10">
        <f>+VLOOKUP(A171,'[5]Cálculo SGP'!$N$3:$X$1137,11,0)</f>
        <v>1513596043</v>
      </c>
      <c r="V171" s="11">
        <f t="shared" si="24"/>
        <v>68.942727591753254</v>
      </c>
      <c r="W171" s="11">
        <f t="shared" si="31"/>
        <v>100</v>
      </c>
      <c r="X171" s="11">
        <f t="shared" si="25"/>
        <v>80</v>
      </c>
      <c r="Y171" s="11">
        <f t="shared" si="26"/>
        <v>100</v>
      </c>
      <c r="Z171" s="11">
        <f t="shared" si="32"/>
        <v>0</v>
      </c>
      <c r="AA171" s="11">
        <f t="shared" si="27"/>
        <v>100</v>
      </c>
      <c r="AB171" s="11">
        <f t="shared" si="33"/>
        <v>0</v>
      </c>
      <c r="AC171" s="11">
        <f t="shared" si="28"/>
        <v>0</v>
      </c>
      <c r="AD171" s="11">
        <f t="shared" si="29"/>
        <v>0</v>
      </c>
      <c r="AE171" s="11">
        <f t="shared" si="30"/>
        <v>0</v>
      </c>
      <c r="AF171" s="12">
        <f t="shared" si="34"/>
        <v>0</v>
      </c>
      <c r="AG171" s="31">
        <f t="shared" si="35"/>
        <v>16.666666666666668</v>
      </c>
    </row>
    <row r="172" spans="1:33" x14ac:dyDescent="0.35">
      <c r="A172" s="1" t="s">
        <v>374</v>
      </c>
      <c r="B172" s="1" t="s">
        <v>338</v>
      </c>
      <c r="C172" s="1" t="s">
        <v>375</v>
      </c>
      <c r="D172" s="4">
        <f>+VLOOKUP(A172,'[2]Categoría municipios 2023'!$B$2:$D$1103,3,0)</f>
        <v>6</v>
      </c>
      <c r="E172" s="1" t="str">
        <f>+VLOOKUP(A172,'[3]Nuevo IDF'!$B$5:$H$1106,7,0)</f>
        <v>G5</v>
      </c>
      <c r="F172" s="1"/>
      <c r="G172" s="10">
        <f>+VLOOKUP(A172,'[4]Informe viabilidad 2022'!$A$4:$G$1105,7,0)</f>
        <v>1896.446447</v>
      </c>
      <c r="H172" s="10">
        <f>+VLOOKUP(A172,'[4]Informe viabilidad 2022'!$A$4:$G$1105,6,0)</f>
        <v>3300.2936019899998</v>
      </c>
      <c r="I172" s="10" t="str">
        <f>+IFERROR(VLOOKUP($A172,#REF!,MATCH('Cálculo antigua metodología'!I$4,#REF!,0),0),"")</f>
        <v/>
      </c>
      <c r="J172" s="10" t="str">
        <f>+IFERROR(VLOOKUP($A172,#REF!,MATCH('Cálculo antigua metodología'!J$4,#REF!,0),0),"")</f>
        <v/>
      </c>
      <c r="K172" s="10" t="str">
        <f>+IFERROR(VLOOKUP($A172,#REF!,MATCH('Cálculo antigua metodología'!K$4,#REF!,0),0),"")</f>
        <v/>
      </c>
      <c r="L172" s="10" t="str">
        <f>+IFERROR(VLOOKUP($A172,#REF!,MATCH('Cálculo antigua metodología'!L$4,#REF!,0),0),"")</f>
        <v/>
      </c>
      <c r="M172" s="10" t="str">
        <f>+IFERROR(VLOOKUP($A172,#REF!,MATCH('Cálculo antigua metodología'!M$4,#REF!,0),0),"")</f>
        <v/>
      </c>
      <c r="N172" s="10" t="str">
        <f>+IFERROR(VLOOKUP($A172,#REF!,MATCH('Cálculo antigua metodología'!N$4,#REF!,0),0),"")</f>
        <v/>
      </c>
      <c r="O172" s="10" t="str">
        <f>+IFERROR(VLOOKUP($A172,#REF!,MATCH('Cálculo antigua metodología'!O$4,#REF!,0),0),"")</f>
        <v/>
      </c>
      <c r="P172" s="10" t="str">
        <f>+IFERROR(VLOOKUP($A172,#REF!,MATCH('Cálculo antigua metodología'!P$4,#REF!,0),0),"")</f>
        <v/>
      </c>
      <c r="Q172" s="10" t="str">
        <f>+IFERROR(VLOOKUP($A172,#REF!,MATCH('Cálculo antigua metodología'!Q$4,#REF!,0),0),"")</f>
        <v/>
      </c>
      <c r="R172" s="10" t="str">
        <f>+IFERROR(VLOOKUP($A172,#REF!,MATCH('Cálculo antigua metodología'!R$4,#REF!,0),0),"")</f>
        <v/>
      </c>
      <c r="S172" s="10" t="str">
        <f>+IFERROR(VLOOKUP($A172,#REF!,MATCH('Cálculo antigua metodología'!S$4,#REF!,0),0),"")</f>
        <v/>
      </c>
      <c r="T172" s="10">
        <f>+VLOOKUP(A172,'[5]Cálculo SGP'!$N$3:$P$1136,3,0)</f>
        <v>1190851846</v>
      </c>
      <c r="U172" s="10">
        <f>+VLOOKUP(A172,'[5]Cálculo SGP'!$N$3:$X$1137,11,0)</f>
        <v>3302503292</v>
      </c>
      <c r="V172" s="11">
        <f t="shared" si="24"/>
        <v>57.46296165457786</v>
      </c>
      <c r="W172" s="11">
        <f t="shared" si="31"/>
        <v>100</v>
      </c>
      <c r="X172" s="11">
        <f t="shared" si="25"/>
        <v>80</v>
      </c>
      <c r="Y172" s="11">
        <f t="shared" si="26"/>
        <v>100</v>
      </c>
      <c r="Z172" s="11">
        <f t="shared" si="32"/>
        <v>0</v>
      </c>
      <c r="AA172" s="11">
        <f t="shared" si="27"/>
        <v>100</v>
      </c>
      <c r="AB172" s="11">
        <f t="shared" si="33"/>
        <v>0</v>
      </c>
      <c r="AC172" s="11">
        <f t="shared" si="28"/>
        <v>0</v>
      </c>
      <c r="AD172" s="11">
        <f t="shared" si="29"/>
        <v>0</v>
      </c>
      <c r="AE172" s="11">
        <f t="shared" si="30"/>
        <v>0</v>
      </c>
      <c r="AF172" s="12">
        <f t="shared" si="34"/>
        <v>0</v>
      </c>
      <c r="AG172" s="31">
        <f t="shared" si="35"/>
        <v>16.666666666666668</v>
      </c>
    </row>
    <row r="173" spans="1:33" x14ac:dyDescent="0.35">
      <c r="A173" s="1" t="s">
        <v>376</v>
      </c>
      <c r="B173" s="1" t="s">
        <v>338</v>
      </c>
      <c r="C173" s="1" t="s">
        <v>377</v>
      </c>
      <c r="D173" s="4">
        <f>+VLOOKUP(A173,'[2]Categoría municipios 2023'!$B$2:$D$1103,3,0)</f>
        <v>6</v>
      </c>
      <c r="E173" s="1" t="str">
        <f>+VLOOKUP(A173,'[3]Nuevo IDF'!$B$5:$H$1106,7,0)</f>
        <v>G5</v>
      </c>
      <c r="F173" s="1"/>
      <c r="G173" s="10">
        <f>+VLOOKUP(A173,'[4]Informe viabilidad 2022'!$A$4:$G$1105,7,0)</f>
        <v>764.80103199999996</v>
      </c>
      <c r="H173" s="10">
        <f>+VLOOKUP(A173,'[4]Informe viabilidad 2022'!$A$4:$G$1105,6,0)</f>
        <v>2094.99490431</v>
      </c>
      <c r="I173" s="10" t="str">
        <f>+IFERROR(VLOOKUP($A173,#REF!,MATCH('Cálculo antigua metodología'!I$4,#REF!,0),0),"")</f>
        <v/>
      </c>
      <c r="J173" s="10" t="str">
        <f>+IFERROR(VLOOKUP($A173,#REF!,MATCH('Cálculo antigua metodología'!J$4,#REF!,0),0),"")</f>
        <v/>
      </c>
      <c r="K173" s="10" t="str">
        <f>+IFERROR(VLOOKUP($A173,#REF!,MATCH('Cálculo antigua metodología'!K$4,#REF!,0),0),"")</f>
        <v/>
      </c>
      <c r="L173" s="10" t="str">
        <f>+IFERROR(VLOOKUP($A173,#REF!,MATCH('Cálculo antigua metodología'!L$4,#REF!,0),0),"")</f>
        <v/>
      </c>
      <c r="M173" s="10" t="str">
        <f>+IFERROR(VLOOKUP($A173,#REF!,MATCH('Cálculo antigua metodología'!M$4,#REF!,0),0),"")</f>
        <v/>
      </c>
      <c r="N173" s="10" t="str">
        <f>+IFERROR(VLOOKUP($A173,#REF!,MATCH('Cálculo antigua metodología'!N$4,#REF!,0),0),"")</f>
        <v/>
      </c>
      <c r="O173" s="10" t="str">
        <f>+IFERROR(VLOOKUP($A173,#REF!,MATCH('Cálculo antigua metodología'!O$4,#REF!,0),0),"")</f>
        <v/>
      </c>
      <c r="P173" s="10" t="str">
        <f>+IFERROR(VLOOKUP($A173,#REF!,MATCH('Cálculo antigua metodología'!P$4,#REF!,0),0),"")</f>
        <v/>
      </c>
      <c r="Q173" s="10" t="str">
        <f>+IFERROR(VLOOKUP($A173,#REF!,MATCH('Cálculo antigua metodología'!Q$4,#REF!,0),0),"")</f>
        <v/>
      </c>
      <c r="R173" s="10" t="str">
        <f>+IFERROR(VLOOKUP($A173,#REF!,MATCH('Cálculo antigua metodología'!R$4,#REF!,0),0),"")</f>
        <v/>
      </c>
      <c r="S173" s="10" t="str">
        <f>+IFERROR(VLOOKUP($A173,#REF!,MATCH('Cálculo antigua metodología'!S$4,#REF!,0),0),"")</f>
        <v/>
      </c>
      <c r="T173" s="10">
        <f>+VLOOKUP(A173,'[5]Cálculo SGP'!$N$3:$P$1136,3,0)</f>
        <v>2902709029</v>
      </c>
      <c r="U173" s="10">
        <f>+VLOOKUP(A173,'[5]Cálculo SGP'!$N$3:$X$1137,11,0)</f>
        <v>1814343395</v>
      </c>
      <c r="V173" s="11">
        <f t="shared" si="24"/>
        <v>36.50610464142833</v>
      </c>
      <c r="W173" s="11">
        <f t="shared" si="31"/>
        <v>100</v>
      </c>
      <c r="X173" s="11">
        <f t="shared" si="25"/>
        <v>80</v>
      </c>
      <c r="Y173" s="11">
        <f t="shared" si="26"/>
        <v>100</v>
      </c>
      <c r="Z173" s="11">
        <f t="shared" si="32"/>
        <v>0</v>
      </c>
      <c r="AA173" s="11">
        <f t="shared" si="27"/>
        <v>100</v>
      </c>
      <c r="AB173" s="11">
        <f t="shared" si="33"/>
        <v>0</v>
      </c>
      <c r="AC173" s="11">
        <f t="shared" si="28"/>
        <v>0</v>
      </c>
      <c r="AD173" s="11">
        <f t="shared" si="29"/>
        <v>0</v>
      </c>
      <c r="AE173" s="11">
        <f t="shared" si="30"/>
        <v>0</v>
      </c>
      <c r="AF173" s="12">
        <f t="shared" si="34"/>
        <v>0</v>
      </c>
      <c r="AG173" s="31">
        <f t="shared" si="35"/>
        <v>16.666666666666668</v>
      </c>
    </row>
    <row r="174" spans="1:33" x14ac:dyDescent="0.35">
      <c r="A174" s="1" t="s">
        <v>378</v>
      </c>
      <c r="B174" s="1" t="s">
        <v>338</v>
      </c>
      <c r="C174" s="1" t="s">
        <v>379</v>
      </c>
      <c r="D174" s="4">
        <f>+VLOOKUP(A174,'[2]Categoría municipios 2023'!$B$2:$D$1103,3,0)</f>
        <v>6</v>
      </c>
      <c r="E174" s="1" t="str">
        <f>+VLOOKUP(A174,'[3]Nuevo IDF'!$B$5:$H$1106,7,0)</f>
        <v>G5</v>
      </c>
      <c r="F174" s="1"/>
      <c r="G174" s="10">
        <f>+VLOOKUP(A174,'[4]Informe viabilidad 2022'!$A$4:$G$1105,7,0)</f>
        <v>2286.5614650000002</v>
      </c>
      <c r="H174" s="10">
        <f>+VLOOKUP(A174,'[4]Informe viabilidad 2022'!$A$4:$G$1105,6,0)</f>
        <v>4051.91585007</v>
      </c>
      <c r="I174" s="10" t="str">
        <f>+IFERROR(VLOOKUP($A174,#REF!,MATCH('Cálculo antigua metodología'!I$4,#REF!,0),0),"")</f>
        <v/>
      </c>
      <c r="J174" s="10" t="str">
        <f>+IFERROR(VLOOKUP($A174,#REF!,MATCH('Cálculo antigua metodología'!J$4,#REF!,0),0),"")</f>
        <v/>
      </c>
      <c r="K174" s="10" t="str">
        <f>+IFERROR(VLOOKUP($A174,#REF!,MATCH('Cálculo antigua metodología'!K$4,#REF!,0),0),"")</f>
        <v/>
      </c>
      <c r="L174" s="10" t="str">
        <f>+IFERROR(VLOOKUP($A174,#REF!,MATCH('Cálculo antigua metodología'!L$4,#REF!,0),0),"")</f>
        <v/>
      </c>
      <c r="M174" s="10" t="str">
        <f>+IFERROR(VLOOKUP($A174,#REF!,MATCH('Cálculo antigua metodología'!M$4,#REF!,0),0),"")</f>
        <v/>
      </c>
      <c r="N174" s="10" t="str">
        <f>+IFERROR(VLOOKUP($A174,#REF!,MATCH('Cálculo antigua metodología'!N$4,#REF!,0),0),"")</f>
        <v/>
      </c>
      <c r="O174" s="10" t="str">
        <f>+IFERROR(VLOOKUP($A174,#REF!,MATCH('Cálculo antigua metodología'!O$4,#REF!,0),0),"")</f>
        <v/>
      </c>
      <c r="P174" s="10" t="str">
        <f>+IFERROR(VLOOKUP($A174,#REF!,MATCH('Cálculo antigua metodología'!P$4,#REF!,0),0),"")</f>
        <v/>
      </c>
      <c r="Q174" s="10" t="str">
        <f>+IFERROR(VLOOKUP($A174,#REF!,MATCH('Cálculo antigua metodología'!Q$4,#REF!,0),0),"")</f>
        <v/>
      </c>
      <c r="R174" s="10" t="str">
        <f>+IFERROR(VLOOKUP($A174,#REF!,MATCH('Cálculo antigua metodología'!R$4,#REF!,0),0),"")</f>
        <v/>
      </c>
      <c r="S174" s="10" t="str">
        <f>+IFERROR(VLOOKUP($A174,#REF!,MATCH('Cálculo antigua metodología'!S$4,#REF!,0),0),"")</f>
        <v/>
      </c>
      <c r="T174" s="10">
        <f>+VLOOKUP(A174,'[5]Cálculo SGP'!$N$3:$P$1136,3,0)</f>
        <v>2182678116</v>
      </c>
      <c r="U174" s="10">
        <f>+VLOOKUP(A174,'[5]Cálculo SGP'!$N$3:$X$1137,11,0)</f>
        <v>4481495652</v>
      </c>
      <c r="V174" s="11">
        <f t="shared" si="24"/>
        <v>56.431612837184119</v>
      </c>
      <c r="W174" s="11">
        <f t="shared" si="31"/>
        <v>100</v>
      </c>
      <c r="X174" s="11">
        <f t="shared" si="25"/>
        <v>80</v>
      </c>
      <c r="Y174" s="11">
        <f t="shared" si="26"/>
        <v>100</v>
      </c>
      <c r="Z174" s="11">
        <f t="shared" si="32"/>
        <v>0</v>
      </c>
      <c r="AA174" s="11">
        <f t="shared" si="27"/>
        <v>100</v>
      </c>
      <c r="AB174" s="11">
        <f t="shared" si="33"/>
        <v>0</v>
      </c>
      <c r="AC174" s="11">
        <f t="shared" si="28"/>
        <v>0</v>
      </c>
      <c r="AD174" s="11">
        <f t="shared" si="29"/>
        <v>0</v>
      </c>
      <c r="AE174" s="11">
        <f t="shared" si="30"/>
        <v>0</v>
      </c>
      <c r="AF174" s="12">
        <f t="shared" si="34"/>
        <v>0</v>
      </c>
      <c r="AG174" s="31">
        <f t="shared" si="35"/>
        <v>16.666666666666668</v>
      </c>
    </row>
    <row r="175" spans="1:33" x14ac:dyDescent="0.35">
      <c r="A175" s="1" t="s">
        <v>380</v>
      </c>
      <c r="B175" s="1" t="s">
        <v>338</v>
      </c>
      <c r="C175" s="1" t="s">
        <v>381</v>
      </c>
      <c r="D175" s="4">
        <f>+VLOOKUP(A175,'[2]Categoría municipios 2023'!$B$2:$D$1103,3,0)</f>
        <v>6</v>
      </c>
      <c r="E175" s="1" t="str">
        <f>+VLOOKUP(A175,'[3]Nuevo IDF'!$B$5:$H$1106,7,0)</f>
        <v>G4</v>
      </c>
      <c r="F175" s="1"/>
      <c r="G175" s="10">
        <f>+VLOOKUP(A175,'[4]Informe viabilidad 2022'!$A$4:$G$1105,7,0)</f>
        <v>4011.6626679999999</v>
      </c>
      <c r="H175" s="10">
        <f>+VLOOKUP(A175,'[4]Informe viabilidad 2022'!$A$4:$G$1105,6,0)</f>
        <v>5346.2224628999993</v>
      </c>
      <c r="I175" s="10" t="str">
        <f>+IFERROR(VLOOKUP($A175,#REF!,MATCH('Cálculo antigua metodología'!I$4,#REF!,0),0),"")</f>
        <v/>
      </c>
      <c r="J175" s="10" t="str">
        <f>+IFERROR(VLOOKUP($A175,#REF!,MATCH('Cálculo antigua metodología'!J$4,#REF!,0),0),"")</f>
        <v/>
      </c>
      <c r="K175" s="10" t="str">
        <f>+IFERROR(VLOOKUP($A175,#REF!,MATCH('Cálculo antigua metodología'!K$4,#REF!,0),0),"")</f>
        <v/>
      </c>
      <c r="L175" s="10" t="str">
        <f>+IFERROR(VLOOKUP($A175,#REF!,MATCH('Cálculo antigua metodología'!L$4,#REF!,0),0),"")</f>
        <v/>
      </c>
      <c r="M175" s="10" t="str">
        <f>+IFERROR(VLOOKUP($A175,#REF!,MATCH('Cálculo antigua metodología'!M$4,#REF!,0),0),"")</f>
        <v/>
      </c>
      <c r="N175" s="10" t="str">
        <f>+IFERROR(VLOOKUP($A175,#REF!,MATCH('Cálculo antigua metodología'!N$4,#REF!,0),0),"")</f>
        <v/>
      </c>
      <c r="O175" s="10" t="str">
        <f>+IFERROR(VLOOKUP($A175,#REF!,MATCH('Cálculo antigua metodología'!O$4,#REF!,0),0),"")</f>
        <v/>
      </c>
      <c r="P175" s="10" t="str">
        <f>+IFERROR(VLOOKUP($A175,#REF!,MATCH('Cálculo antigua metodología'!P$4,#REF!,0),0),"")</f>
        <v/>
      </c>
      <c r="Q175" s="10" t="str">
        <f>+IFERROR(VLOOKUP($A175,#REF!,MATCH('Cálculo antigua metodología'!Q$4,#REF!,0),0),"")</f>
        <v/>
      </c>
      <c r="R175" s="10" t="str">
        <f>+IFERROR(VLOOKUP($A175,#REF!,MATCH('Cálculo antigua metodología'!R$4,#REF!,0),0),"")</f>
        <v/>
      </c>
      <c r="S175" s="10" t="str">
        <f>+IFERROR(VLOOKUP($A175,#REF!,MATCH('Cálculo antigua metodología'!S$4,#REF!,0),0),"")</f>
        <v/>
      </c>
      <c r="T175" s="10">
        <f>+VLOOKUP(A175,'[5]Cálculo SGP'!$N$3:$P$1136,3,0)</f>
        <v>2464248160</v>
      </c>
      <c r="U175" s="10">
        <f>+VLOOKUP(A175,'[5]Cálculo SGP'!$N$3:$X$1137,11,0)</f>
        <v>2101856349</v>
      </c>
      <c r="V175" s="11">
        <f t="shared" si="24"/>
        <v>75.037331421182913</v>
      </c>
      <c r="W175" s="11">
        <f t="shared" si="31"/>
        <v>100</v>
      </c>
      <c r="X175" s="11">
        <f t="shared" si="25"/>
        <v>80</v>
      </c>
      <c r="Y175" s="11">
        <f t="shared" si="26"/>
        <v>100</v>
      </c>
      <c r="Z175" s="11">
        <f t="shared" si="32"/>
        <v>0</v>
      </c>
      <c r="AA175" s="11">
        <f t="shared" si="27"/>
        <v>100</v>
      </c>
      <c r="AB175" s="11">
        <f t="shared" si="33"/>
        <v>0</v>
      </c>
      <c r="AC175" s="11">
        <f t="shared" si="28"/>
        <v>0</v>
      </c>
      <c r="AD175" s="11">
        <f t="shared" si="29"/>
        <v>0</v>
      </c>
      <c r="AE175" s="11">
        <f t="shared" si="30"/>
        <v>0</v>
      </c>
      <c r="AF175" s="12">
        <f t="shared" si="34"/>
        <v>0</v>
      </c>
      <c r="AG175" s="31">
        <f t="shared" si="35"/>
        <v>16.666666666666668</v>
      </c>
    </row>
    <row r="176" spans="1:33" x14ac:dyDescent="0.35">
      <c r="A176" s="1" t="s">
        <v>382</v>
      </c>
      <c r="B176" s="1" t="s">
        <v>338</v>
      </c>
      <c r="C176" s="1" t="s">
        <v>383</v>
      </c>
      <c r="D176" s="4">
        <f>+VLOOKUP(A176,'[2]Categoría municipios 2023'!$B$2:$D$1103,3,0)</f>
        <v>6</v>
      </c>
      <c r="E176" s="1" t="str">
        <f>+VLOOKUP(A176,'[3]Nuevo IDF'!$B$5:$H$1106,7,0)</f>
        <v>G5</v>
      </c>
      <c r="F176" s="1"/>
      <c r="G176" s="10">
        <f>+VLOOKUP(A176,'[4]Informe viabilidad 2022'!$A$4:$G$1105,7,0)</f>
        <v>2044.0202529999999</v>
      </c>
      <c r="H176" s="10">
        <f>+VLOOKUP(A176,'[4]Informe viabilidad 2022'!$A$4:$G$1105,6,0)</f>
        <v>7408.5868039999996</v>
      </c>
      <c r="I176" s="10" t="str">
        <f>+IFERROR(VLOOKUP($A176,#REF!,MATCH('Cálculo antigua metodología'!I$4,#REF!,0),0),"")</f>
        <v/>
      </c>
      <c r="J176" s="10" t="str">
        <f>+IFERROR(VLOOKUP($A176,#REF!,MATCH('Cálculo antigua metodología'!J$4,#REF!,0),0),"")</f>
        <v/>
      </c>
      <c r="K176" s="10" t="str">
        <f>+IFERROR(VLOOKUP($A176,#REF!,MATCH('Cálculo antigua metodología'!K$4,#REF!,0),0),"")</f>
        <v/>
      </c>
      <c r="L176" s="10" t="str">
        <f>+IFERROR(VLOOKUP($A176,#REF!,MATCH('Cálculo antigua metodología'!L$4,#REF!,0),0),"")</f>
        <v/>
      </c>
      <c r="M176" s="10" t="str">
        <f>+IFERROR(VLOOKUP($A176,#REF!,MATCH('Cálculo antigua metodología'!M$4,#REF!,0),0),"")</f>
        <v/>
      </c>
      <c r="N176" s="10" t="str">
        <f>+IFERROR(VLOOKUP($A176,#REF!,MATCH('Cálculo antigua metodología'!N$4,#REF!,0),0),"")</f>
        <v/>
      </c>
      <c r="O176" s="10" t="str">
        <f>+IFERROR(VLOOKUP($A176,#REF!,MATCH('Cálculo antigua metodología'!O$4,#REF!,0),0),"")</f>
        <v/>
      </c>
      <c r="P176" s="10" t="str">
        <f>+IFERROR(VLOOKUP($A176,#REF!,MATCH('Cálculo antigua metodología'!P$4,#REF!,0),0),"")</f>
        <v/>
      </c>
      <c r="Q176" s="10" t="str">
        <f>+IFERROR(VLOOKUP($A176,#REF!,MATCH('Cálculo antigua metodología'!Q$4,#REF!,0),0),"")</f>
        <v/>
      </c>
      <c r="R176" s="10" t="str">
        <f>+IFERROR(VLOOKUP($A176,#REF!,MATCH('Cálculo antigua metodología'!R$4,#REF!,0),0),"")</f>
        <v/>
      </c>
      <c r="S176" s="10" t="str">
        <f>+IFERROR(VLOOKUP($A176,#REF!,MATCH('Cálculo antigua metodología'!S$4,#REF!,0),0),"")</f>
        <v/>
      </c>
      <c r="T176" s="10">
        <f>+VLOOKUP(A176,'[5]Cálculo SGP'!$N$3:$P$1136,3,0)</f>
        <v>2316078684</v>
      </c>
      <c r="U176" s="10">
        <f>+VLOOKUP(A176,'[5]Cálculo SGP'!$N$3:$X$1137,11,0)</f>
        <v>5690174880</v>
      </c>
      <c r="V176" s="11">
        <f t="shared" si="24"/>
        <v>27.589880594992895</v>
      </c>
      <c r="W176" s="11">
        <f t="shared" si="31"/>
        <v>100</v>
      </c>
      <c r="X176" s="11">
        <f t="shared" si="25"/>
        <v>80</v>
      </c>
      <c r="Y176" s="11">
        <f t="shared" si="26"/>
        <v>100</v>
      </c>
      <c r="Z176" s="11">
        <f t="shared" si="32"/>
        <v>0</v>
      </c>
      <c r="AA176" s="11">
        <f t="shared" si="27"/>
        <v>100</v>
      </c>
      <c r="AB176" s="11">
        <f t="shared" si="33"/>
        <v>0</v>
      </c>
      <c r="AC176" s="11">
        <f t="shared" si="28"/>
        <v>0</v>
      </c>
      <c r="AD176" s="11">
        <f t="shared" si="29"/>
        <v>0</v>
      </c>
      <c r="AE176" s="11">
        <f t="shared" si="30"/>
        <v>0</v>
      </c>
      <c r="AF176" s="12">
        <f t="shared" si="34"/>
        <v>0</v>
      </c>
      <c r="AG176" s="31">
        <f t="shared" si="35"/>
        <v>16.666666666666668</v>
      </c>
    </row>
    <row r="177" spans="1:33" x14ac:dyDescent="0.35">
      <c r="A177" s="1" t="s">
        <v>384</v>
      </c>
      <c r="B177" s="1" t="s">
        <v>338</v>
      </c>
      <c r="C177" s="1" t="s">
        <v>385</v>
      </c>
      <c r="D177" s="4">
        <f>+VLOOKUP(A177,'[2]Categoría municipios 2023'!$B$2:$D$1103,3,0)</f>
        <v>6</v>
      </c>
      <c r="E177" s="1" t="str">
        <f>+VLOOKUP(A177,'[3]Nuevo IDF'!$B$5:$H$1106,7,0)</f>
        <v>G5</v>
      </c>
      <c r="F177" s="1"/>
      <c r="G177" s="10">
        <f>+VLOOKUP(A177,'[4]Informe viabilidad 2022'!$A$4:$G$1105,7,0)</f>
        <v>1275.061559</v>
      </c>
      <c r="H177" s="10">
        <f>+VLOOKUP(A177,'[4]Informe viabilidad 2022'!$A$4:$G$1105,6,0)</f>
        <v>3836.00496213</v>
      </c>
      <c r="I177" s="10" t="str">
        <f>+IFERROR(VLOOKUP($A177,#REF!,MATCH('Cálculo antigua metodología'!I$4,#REF!,0),0),"")</f>
        <v/>
      </c>
      <c r="J177" s="10" t="str">
        <f>+IFERROR(VLOOKUP($A177,#REF!,MATCH('Cálculo antigua metodología'!J$4,#REF!,0),0),"")</f>
        <v/>
      </c>
      <c r="K177" s="10" t="str">
        <f>+IFERROR(VLOOKUP($A177,#REF!,MATCH('Cálculo antigua metodología'!K$4,#REF!,0),0),"")</f>
        <v/>
      </c>
      <c r="L177" s="10" t="str">
        <f>+IFERROR(VLOOKUP($A177,#REF!,MATCH('Cálculo antigua metodología'!L$4,#REF!,0),0),"")</f>
        <v/>
      </c>
      <c r="M177" s="10" t="str">
        <f>+IFERROR(VLOOKUP($A177,#REF!,MATCH('Cálculo antigua metodología'!M$4,#REF!,0),0),"")</f>
        <v/>
      </c>
      <c r="N177" s="10" t="str">
        <f>+IFERROR(VLOOKUP($A177,#REF!,MATCH('Cálculo antigua metodología'!N$4,#REF!,0),0),"")</f>
        <v/>
      </c>
      <c r="O177" s="10" t="str">
        <f>+IFERROR(VLOOKUP($A177,#REF!,MATCH('Cálculo antigua metodología'!O$4,#REF!,0),0),"")</f>
        <v/>
      </c>
      <c r="P177" s="10" t="str">
        <f>+IFERROR(VLOOKUP($A177,#REF!,MATCH('Cálculo antigua metodología'!P$4,#REF!,0),0),"")</f>
        <v/>
      </c>
      <c r="Q177" s="10" t="str">
        <f>+IFERROR(VLOOKUP($A177,#REF!,MATCH('Cálculo antigua metodología'!Q$4,#REF!,0),0),"")</f>
        <v/>
      </c>
      <c r="R177" s="10" t="str">
        <f>+IFERROR(VLOOKUP($A177,#REF!,MATCH('Cálculo antigua metodología'!R$4,#REF!,0),0),"")</f>
        <v/>
      </c>
      <c r="S177" s="10" t="str">
        <f>+IFERROR(VLOOKUP($A177,#REF!,MATCH('Cálculo antigua metodología'!S$4,#REF!,0),0),"")</f>
        <v/>
      </c>
      <c r="T177" s="10">
        <f>+VLOOKUP(A177,'[5]Cálculo SGP'!$N$3:$P$1136,3,0)</f>
        <v>1986892781</v>
      </c>
      <c r="U177" s="10">
        <f>+VLOOKUP(A177,'[5]Cálculo SGP'!$N$3:$X$1137,11,0)</f>
        <v>4609278825</v>
      </c>
      <c r="V177" s="11">
        <f t="shared" si="24"/>
        <v>33.23930942706609</v>
      </c>
      <c r="W177" s="11">
        <f t="shared" si="31"/>
        <v>100</v>
      </c>
      <c r="X177" s="11">
        <f t="shared" si="25"/>
        <v>80</v>
      </c>
      <c r="Y177" s="11">
        <f t="shared" si="26"/>
        <v>100</v>
      </c>
      <c r="Z177" s="11">
        <f t="shared" si="32"/>
        <v>0</v>
      </c>
      <c r="AA177" s="11">
        <f t="shared" si="27"/>
        <v>100</v>
      </c>
      <c r="AB177" s="11">
        <f t="shared" si="33"/>
        <v>0</v>
      </c>
      <c r="AC177" s="11">
        <f t="shared" si="28"/>
        <v>0</v>
      </c>
      <c r="AD177" s="11">
        <f t="shared" si="29"/>
        <v>0</v>
      </c>
      <c r="AE177" s="11">
        <f t="shared" si="30"/>
        <v>0</v>
      </c>
      <c r="AF177" s="12">
        <f t="shared" si="34"/>
        <v>0</v>
      </c>
      <c r="AG177" s="31">
        <f t="shared" si="35"/>
        <v>16.666666666666668</v>
      </c>
    </row>
    <row r="178" spans="1:33" x14ac:dyDescent="0.35">
      <c r="A178" s="1" t="s">
        <v>386</v>
      </c>
      <c r="B178" s="1" t="s">
        <v>338</v>
      </c>
      <c r="C178" s="1" t="s">
        <v>387</v>
      </c>
      <c r="D178" s="4">
        <f>+VLOOKUP(A178,'[2]Categoría municipios 2023'!$B$2:$D$1103,3,0)</f>
        <v>6</v>
      </c>
      <c r="E178" s="1" t="str">
        <f>+VLOOKUP(A178,'[3]Nuevo IDF'!$B$5:$H$1106,7,0)</f>
        <v>G5</v>
      </c>
      <c r="F178" s="1"/>
      <c r="G178" s="10">
        <f>+VLOOKUP(A178,'[4]Informe viabilidad 2022'!$A$4:$G$1105,7,0)</f>
        <v>1422.981331</v>
      </c>
      <c r="H178" s="10">
        <f>+VLOOKUP(A178,'[4]Informe viabilidad 2022'!$A$4:$G$1105,6,0)</f>
        <v>2887.9824857399999</v>
      </c>
      <c r="I178" s="10" t="str">
        <f>+IFERROR(VLOOKUP($A178,#REF!,MATCH('Cálculo antigua metodología'!I$4,#REF!,0),0),"")</f>
        <v/>
      </c>
      <c r="J178" s="10" t="str">
        <f>+IFERROR(VLOOKUP($A178,#REF!,MATCH('Cálculo antigua metodología'!J$4,#REF!,0),0),"")</f>
        <v/>
      </c>
      <c r="K178" s="10" t="str">
        <f>+IFERROR(VLOOKUP($A178,#REF!,MATCH('Cálculo antigua metodología'!K$4,#REF!,0),0),"")</f>
        <v/>
      </c>
      <c r="L178" s="10" t="str">
        <f>+IFERROR(VLOOKUP($A178,#REF!,MATCH('Cálculo antigua metodología'!L$4,#REF!,0),0),"")</f>
        <v/>
      </c>
      <c r="M178" s="10" t="str">
        <f>+IFERROR(VLOOKUP($A178,#REF!,MATCH('Cálculo antigua metodología'!M$4,#REF!,0),0),"")</f>
        <v/>
      </c>
      <c r="N178" s="10" t="str">
        <f>+IFERROR(VLOOKUP($A178,#REF!,MATCH('Cálculo antigua metodología'!N$4,#REF!,0),0),"")</f>
        <v/>
      </c>
      <c r="O178" s="10" t="str">
        <f>+IFERROR(VLOOKUP($A178,#REF!,MATCH('Cálculo antigua metodología'!O$4,#REF!,0),0),"")</f>
        <v/>
      </c>
      <c r="P178" s="10" t="str">
        <f>+IFERROR(VLOOKUP($A178,#REF!,MATCH('Cálculo antigua metodología'!P$4,#REF!,0),0),"")</f>
        <v/>
      </c>
      <c r="Q178" s="10" t="str">
        <f>+IFERROR(VLOOKUP($A178,#REF!,MATCH('Cálculo antigua metodología'!Q$4,#REF!,0),0),"")</f>
        <v/>
      </c>
      <c r="R178" s="10" t="str">
        <f>+IFERROR(VLOOKUP($A178,#REF!,MATCH('Cálculo antigua metodología'!R$4,#REF!,0),0),"")</f>
        <v/>
      </c>
      <c r="S178" s="10" t="str">
        <f>+IFERROR(VLOOKUP($A178,#REF!,MATCH('Cálculo antigua metodología'!S$4,#REF!,0),0),"")</f>
        <v/>
      </c>
      <c r="T178" s="10">
        <f>+VLOOKUP(A178,'[5]Cálculo SGP'!$N$3:$P$1136,3,0)</f>
        <v>2353462511</v>
      </c>
      <c r="U178" s="10">
        <f>+VLOOKUP(A178,'[5]Cálculo SGP'!$N$3:$X$1137,11,0)</f>
        <v>2624582732</v>
      </c>
      <c r="V178" s="11">
        <f t="shared" si="24"/>
        <v>49.272505564914582</v>
      </c>
      <c r="W178" s="11">
        <f t="shared" si="31"/>
        <v>100</v>
      </c>
      <c r="X178" s="11">
        <f t="shared" si="25"/>
        <v>80</v>
      </c>
      <c r="Y178" s="11">
        <f t="shared" si="26"/>
        <v>100</v>
      </c>
      <c r="Z178" s="11">
        <f t="shared" si="32"/>
        <v>0</v>
      </c>
      <c r="AA178" s="11">
        <f t="shared" si="27"/>
        <v>100</v>
      </c>
      <c r="AB178" s="11">
        <f t="shared" si="33"/>
        <v>0</v>
      </c>
      <c r="AC178" s="11">
        <f t="shared" si="28"/>
        <v>0</v>
      </c>
      <c r="AD178" s="11">
        <f t="shared" si="29"/>
        <v>0</v>
      </c>
      <c r="AE178" s="11">
        <f t="shared" si="30"/>
        <v>0</v>
      </c>
      <c r="AF178" s="12">
        <f t="shared" si="34"/>
        <v>0</v>
      </c>
      <c r="AG178" s="31">
        <f t="shared" si="35"/>
        <v>16.666666666666668</v>
      </c>
    </row>
    <row r="179" spans="1:33" x14ac:dyDescent="0.35">
      <c r="A179" s="1" t="s">
        <v>388</v>
      </c>
      <c r="B179" s="1" t="s">
        <v>338</v>
      </c>
      <c r="C179" s="1" t="s">
        <v>389</v>
      </c>
      <c r="D179" s="4">
        <f>+VLOOKUP(A179,'[2]Categoría municipios 2023'!$B$2:$D$1103,3,0)</f>
        <v>6</v>
      </c>
      <c r="E179" s="1" t="str">
        <f>+VLOOKUP(A179,'[3]Nuevo IDF'!$B$5:$H$1106,7,0)</f>
        <v>G4</v>
      </c>
      <c r="F179" s="1"/>
      <c r="G179" s="10">
        <f>+VLOOKUP(A179,'[4]Informe viabilidad 2022'!$A$4:$G$1105,7,0)</f>
        <v>1237.43543</v>
      </c>
      <c r="H179" s="10">
        <f>+VLOOKUP(A179,'[4]Informe viabilidad 2022'!$A$4:$G$1105,6,0)</f>
        <v>1710.3903399000001</v>
      </c>
      <c r="I179" s="10" t="str">
        <f>+IFERROR(VLOOKUP($A179,#REF!,MATCH('Cálculo antigua metodología'!I$4,#REF!,0),0),"")</f>
        <v/>
      </c>
      <c r="J179" s="10" t="str">
        <f>+IFERROR(VLOOKUP($A179,#REF!,MATCH('Cálculo antigua metodología'!J$4,#REF!,0),0),"")</f>
        <v/>
      </c>
      <c r="K179" s="10" t="str">
        <f>+IFERROR(VLOOKUP($A179,#REF!,MATCH('Cálculo antigua metodología'!K$4,#REF!,0),0),"")</f>
        <v/>
      </c>
      <c r="L179" s="10" t="str">
        <f>+IFERROR(VLOOKUP($A179,#REF!,MATCH('Cálculo antigua metodología'!L$4,#REF!,0),0),"")</f>
        <v/>
      </c>
      <c r="M179" s="10" t="str">
        <f>+IFERROR(VLOOKUP($A179,#REF!,MATCH('Cálculo antigua metodología'!M$4,#REF!,0),0),"")</f>
        <v/>
      </c>
      <c r="N179" s="10" t="str">
        <f>+IFERROR(VLOOKUP($A179,#REF!,MATCH('Cálculo antigua metodología'!N$4,#REF!,0),0),"")</f>
        <v/>
      </c>
      <c r="O179" s="10" t="str">
        <f>+IFERROR(VLOOKUP($A179,#REF!,MATCH('Cálculo antigua metodología'!O$4,#REF!,0),0),"")</f>
        <v/>
      </c>
      <c r="P179" s="10" t="str">
        <f>+IFERROR(VLOOKUP($A179,#REF!,MATCH('Cálculo antigua metodología'!P$4,#REF!,0),0),"")</f>
        <v/>
      </c>
      <c r="Q179" s="10" t="str">
        <f>+IFERROR(VLOOKUP($A179,#REF!,MATCH('Cálculo antigua metodología'!Q$4,#REF!,0),0),"")</f>
        <v/>
      </c>
      <c r="R179" s="10" t="str">
        <f>+IFERROR(VLOOKUP($A179,#REF!,MATCH('Cálculo antigua metodología'!R$4,#REF!,0),0),"")</f>
        <v/>
      </c>
      <c r="S179" s="10" t="str">
        <f>+IFERROR(VLOOKUP($A179,#REF!,MATCH('Cálculo antigua metodología'!S$4,#REF!,0),0),"")</f>
        <v/>
      </c>
      <c r="T179" s="10">
        <f>+VLOOKUP(A179,'[5]Cálculo SGP'!$N$3:$P$1136,3,0)</f>
        <v>886667337</v>
      </c>
      <c r="U179" s="10">
        <f>+VLOOKUP(A179,'[5]Cálculo SGP'!$N$3:$X$1137,11,0)</f>
        <v>1839023463</v>
      </c>
      <c r="V179" s="11">
        <f t="shared" si="24"/>
        <v>72.348130197715449</v>
      </c>
      <c r="W179" s="11">
        <f t="shared" si="31"/>
        <v>100</v>
      </c>
      <c r="X179" s="11">
        <f t="shared" si="25"/>
        <v>80</v>
      </c>
      <c r="Y179" s="11">
        <f t="shared" si="26"/>
        <v>100</v>
      </c>
      <c r="Z179" s="11">
        <f t="shared" si="32"/>
        <v>0</v>
      </c>
      <c r="AA179" s="11">
        <f t="shared" si="27"/>
        <v>100</v>
      </c>
      <c r="AB179" s="11">
        <f t="shared" si="33"/>
        <v>0</v>
      </c>
      <c r="AC179" s="11">
        <f t="shared" si="28"/>
        <v>0</v>
      </c>
      <c r="AD179" s="11">
        <f t="shared" si="29"/>
        <v>0</v>
      </c>
      <c r="AE179" s="11">
        <f t="shared" si="30"/>
        <v>0</v>
      </c>
      <c r="AF179" s="12">
        <f t="shared" si="34"/>
        <v>0</v>
      </c>
      <c r="AG179" s="31">
        <f t="shared" si="35"/>
        <v>16.666666666666668</v>
      </c>
    </row>
    <row r="180" spans="1:33" x14ac:dyDescent="0.35">
      <c r="A180" s="1" t="s">
        <v>390</v>
      </c>
      <c r="B180" s="1" t="s">
        <v>338</v>
      </c>
      <c r="C180" s="1" t="s">
        <v>391</v>
      </c>
      <c r="D180" s="4">
        <f>+VLOOKUP(A180,'[2]Categoría municipios 2023'!$B$2:$D$1103,3,0)</f>
        <v>6</v>
      </c>
      <c r="E180" s="1" t="str">
        <f>+VLOOKUP(A180,'[3]Nuevo IDF'!$B$5:$H$1106,7,0)</f>
        <v>G4</v>
      </c>
      <c r="F180" s="1"/>
      <c r="G180" s="10">
        <f>+VLOOKUP(A180,'[4]Informe viabilidad 2022'!$A$4:$G$1105,7,0)</f>
        <v>2235.7398720000001</v>
      </c>
      <c r="H180" s="10">
        <f>+VLOOKUP(A180,'[4]Informe viabilidad 2022'!$A$4:$G$1105,6,0)</f>
        <v>3010.8987910000001</v>
      </c>
      <c r="I180" s="10" t="str">
        <f>+IFERROR(VLOOKUP($A180,#REF!,MATCH('Cálculo antigua metodología'!I$4,#REF!,0),0),"")</f>
        <v/>
      </c>
      <c r="J180" s="10" t="str">
        <f>+IFERROR(VLOOKUP($A180,#REF!,MATCH('Cálculo antigua metodología'!J$4,#REF!,0),0),"")</f>
        <v/>
      </c>
      <c r="K180" s="10" t="str">
        <f>+IFERROR(VLOOKUP($A180,#REF!,MATCH('Cálculo antigua metodología'!K$4,#REF!,0),0),"")</f>
        <v/>
      </c>
      <c r="L180" s="10" t="str">
        <f>+IFERROR(VLOOKUP($A180,#REF!,MATCH('Cálculo antigua metodología'!L$4,#REF!,0),0),"")</f>
        <v/>
      </c>
      <c r="M180" s="10" t="str">
        <f>+IFERROR(VLOOKUP($A180,#REF!,MATCH('Cálculo antigua metodología'!M$4,#REF!,0),0),"")</f>
        <v/>
      </c>
      <c r="N180" s="10" t="str">
        <f>+IFERROR(VLOOKUP($A180,#REF!,MATCH('Cálculo antigua metodología'!N$4,#REF!,0),0),"")</f>
        <v/>
      </c>
      <c r="O180" s="10" t="str">
        <f>+IFERROR(VLOOKUP($A180,#REF!,MATCH('Cálculo antigua metodología'!O$4,#REF!,0),0),"")</f>
        <v/>
      </c>
      <c r="P180" s="10" t="str">
        <f>+IFERROR(VLOOKUP($A180,#REF!,MATCH('Cálculo antigua metodología'!P$4,#REF!,0),0),"")</f>
        <v/>
      </c>
      <c r="Q180" s="10" t="str">
        <f>+IFERROR(VLOOKUP($A180,#REF!,MATCH('Cálculo antigua metodología'!Q$4,#REF!,0),0),"")</f>
        <v/>
      </c>
      <c r="R180" s="10" t="str">
        <f>+IFERROR(VLOOKUP($A180,#REF!,MATCH('Cálculo antigua metodología'!R$4,#REF!,0),0),"")</f>
        <v/>
      </c>
      <c r="S180" s="10" t="str">
        <f>+IFERROR(VLOOKUP($A180,#REF!,MATCH('Cálculo antigua metodología'!S$4,#REF!,0),0),"")</f>
        <v/>
      </c>
      <c r="T180" s="10">
        <f>+VLOOKUP(A180,'[5]Cálculo SGP'!$N$3:$P$1136,3,0)</f>
        <v>1431685807</v>
      </c>
      <c r="U180" s="10">
        <f>+VLOOKUP(A180,'[5]Cálculo SGP'!$N$3:$X$1137,11,0)</f>
        <v>2969891343</v>
      </c>
      <c r="V180" s="11">
        <f t="shared" si="24"/>
        <v>74.254899523123825</v>
      </c>
      <c r="W180" s="11">
        <f t="shared" si="31"/>
        <v>100</v>
      </c>
      <c r="X180" s="11">
        <f t="shared" si="25"/>
        <v>80</v>
      </c>
      <c r="Y180" s="11">
        <f t="shared" si="26"/>
        <v>100</v>
      </c>
      <c r="Z180" s="11">
        <f t="shared" si="32"/>
        <v>0</v>
      </c>
      <c r="AA180" s="11">
        <f t="shared" si="27"/>
        <v>100</v>
      </c>
      <c r="AB180" s="11">
        <f t="shared" si="33"/>
        <v>0</v>
      </c>
      <c r="AC180" s="11">
        <f t="shared" si="28"/>
        <v>0</v>
      </c>
      <c r="AD180" s="11">
        <f t="shared" si="29"/>
        <v>0</v>
      </c>
      <c r="AE180" s="11">
        <f t="shared" si="30"/>
        <v>0</v>
      </c>
      <c r="AF180" s="12">
        <f t="shared" si="34"/>
        <v>0</v>
      </c>
      <c r="AG180" s="31">
        <f t="shared" si="35"/>
        <v>16.666666666666668</v>
      </c>
    </row>
    <row r="181" spans="1:33" x14ac:dyDescent="0.35">
      <c r="A181" s="1" t="s">
        <v>392</v>
      </c>
      <c r="B181" s="1" t="s">
        <v>338</v>
      </c>
      <c r="C181" s="1" t="s">
        <v>393</v>
      </c>
      <c r="D181" s="4">
        <f>+VLOOKUP(A181,'[2]Categoría municipios 2023'!$B$2:$D$1103,3,0)</f>
        <v>6</v>
      </c>
      <c r="E181" s="1" t="str">
        <f>+VLOOKUP(A181,'[3]Nuevo IDF'!$B$5:$H$1106,7,0)</f>
        <v>G3</v>
      </c>
      <c r="F181" s="1"/>
      <c r="G181" s="10">
        <f>+VLOOKUP(A181,'[4]Informe viabilidad 2022'!$A$4:$G$1105,7,0)</f>
        <v>1254.9764439999999</v>
      </c>
      <c r="H181" s="10">
        <f>+VLOOKUP(A181,'[4]Informe viabilidad 2022'!$A$4:$G$1105,6,0)</f>
        <v>1860.071862</v>
      </c>
      <c r="I181" s="10" t="str">
        <f>+IFERROR(VLOOKUP($A181,#REF!,MATCH('Cálculo antigua metodología'!I$4,#REF!,0),0),"")</f>
        <v/>
      </c>
      <c r="J181" s="10" t="str">
        <f>+IFERROR(VLOOKUP($A181,#REF!,MATCH('Cálculo antigua metodología'!J$4,#REF!,0),0),"")</f>
        <v/>
      </c>
      <c r="K181" s="10" t="str">
        <f>+IFERROR(VLOOKUP($A181,#REF!,MATCH('Cálculo antigua metodología'!K$4,#REF!,0),0),"")</f>
        <v/>
      </c>
      <c r="L181" s="10" t="str">
        <f>+IFERROR(VLOOKUP($A181,#REF!,MATCH('Cálculo antigua metodología'!L$4,#REF!,0),0),"")</f>
        <v/>
      </c>
      <c r="M181" s="10" t="str">
        <f>+IFERROR(VLOOKUP($A181,#REF!,MATCH('Cálculo antigua metodología'!M$4,#REF!,0),0),"")</f>
        <v/>
      </c>
      <c r="N181" s="10" t="str">
        <f>+IFERROR(VLOOKUP($A181,#REF!,MATCH('Cálculo antigua metodología'!N$4,#REF!,0),0),"")</f>
        <v/>
      </c>
      <c r="O181" s="10" t="str">
        <f>+IFERROR(VLOOKUP($A181,#REF!,MATCH('Cálculo antigua metodología'!O$4,#REF!,0),0),"")</f>
        <v/>
      </c>
      <c r="P181" s="10" t="str">
        <f>+IFERROR(VLOOKUP($A181,#REF!,MATCH('Cálculo antigua metodología'!P$4,#REF!,0),0),"")</f>
        <v/>
      </c>
      <c r="Q181" s="10" t="str">
        <f>+IFERROR(VLOOKUP($A181,#REF!,MATCH('Cálculo antigua metodología'!Q$4,#REF!,0),0),"")</f>
        <v/>
      </c>
      <c r="R181" s="10" t="str">
        <f>+IFERROR(VLOOKUP($A181,#REF!,MATCH('Cálculo antigua metodología'!R$4,#REF!,0),0),"")</f>
        <v/>
      </c>
      <c r="S181" s="10" t="str">
        <f>+IFERROR(VLOOKUP($A181,#REF!,MATCH('Cálculo antigua metodología'!S$4,#REF!,0),0),"")</f>
        <v/>
      </c>
      <c r="T181" s="10">
        <f>+VLOOKUP(A181,'[5]Cálculo SGP'!$N$3:$P$1136,3,0)</f>
        <v>937066304</v>
      </c>
      <c r="U181" s="10">
        <f>+VLOOKUP(A181,'[5]Cálculo SGP'!$N$3:$X$1137,11,0)</f>
        <v>2133360551</v>
      </c>
      <c r="V181" s="11">
        <f t="shared" si="24"/>
        <v>67.469245121025324</v>
      </c>
      <c r="W181" s="11">
        <f t="shared" si="31"/>
        <v>100</v>
      </c>
      <c r="X181" s="11">
        <f t="shared" si="25"/>
        <v>80</v>
      </c>
      <c r="Y181" s="11">
        <f t="shared" si="26"/>
        <v>100</v>
      </c>
      <c r="Z181" s="11">
        <f t="shared" si="32"/>
        <v>0</v>
      </c>
      <c r="AA181" s="11">
        <f t="shared" si="27"/>
        <v>100</v>
      </c>
      <c r="AB181" s="11">
        <f t="shared" si="33"/>
        <v>0</v>
      </c>
      <c r="AC181" s="11">
        <f t="shared" si="28"/>
        <v>0</v>
      </c>
      <c r="AD181" s="11">
        <f t="shared" si="29"/>
        <v>0</v>
      </c>
      <c r="AE181" s="11">
        <f t="shared" si="30"/>
        <v>0</v>
      </c>
      <c r="AF181" s="12">
        <f t="shared" si="34"/>
        <v>0</v>
      </c>
      <c r="AG181" s="31">
        <f t="shared" si="35"/>
        <v>16.666666666666668</v>
      </c>
    </row>
    <row r="182" spans="1:33" x14ac:dyDescent="0.35">
      <c r="A182" s="1" t="s">
        <v>394</v>
      </c>
      <c r="B182" s="1" t="s">
        <v>338</v>
      </c>
      <c r="C182" s="1" t="s">
        <v>395</v>
      </c>
      <c r="D182" s="4">
        <f>+VLOOKUP(A182,'[2]Categoría municipios 2023'!$B$2:$D$1103,3,0)</f>
        <v>6</v>
      </c>
      <c r="E182" s="1" t="str">
        <f>+VLOOKUP(A182,'[3]Nuevo IDF'!$B$5:$H$1106,7,0)</f>
        <v>G5</v>
      </c>
      <c r="F182" s="1"/>
      <c r="G182" s="10">
        <f>+VLOOKUP(A182,'[4]Informe viabilidad 2022'!$A$4:$G$1105,7,0)</f>
        <v>2039.155917</v>
      </c>
      <c r="H182" s="10">
        <f>+VLOOKUP(A182,'[4]Informe viabilidad 2022'!$A$4:$G$1105,6,0)</f>
        <v>3413.1638349999998</v>
      </c>
      <c r="I182" s="10" t="str">
        <f>+IFERROR(VLOOKUP($A182,#REF!,MATCH('Cálculo antigua metodología'!I$4,#REF!,0),0),"")</f>
        <v/>
      </c>
      <c r="J182" s="10" t="str">
        <f>+IFERROR(VLOOKUP($A182,#REF!,MATCH('Cálculo antigua metodología'!J$4,#REF!,0),0),"")</f>
        <v/>
      </c>
      <c r="K182" s="10" t="str">
        <f>+IFERROR(VLOOKUP($A182,#REF!,MATCH('Cálculo antigua metodología'!K$4,#REF!,0),0),"")</f>
        <v/>
      </c>
      <c r="L182" s="10" t="str">
        <f>+IFERROR(VLOOKUP($A182,#REF!,MATCH('Cálculo antigua metodología'!L$4,#REF!,0),0),"")</f>
        <v/>
      </c>
      <c r="M182" s="10" t="str">
        <f>+IFERROR(VLOOKUP($A182,#REF!,MATCH('Cálculo antigua metodología'!M$4,#REF!,0),0),"")</f>
        <v/>
      </c>
      <c r="N182" s="10" t="str">
        <f>+IFERROR(VLOOKUP($A182,#REF!,MATCH('Cálculo antigua metodología'!N$4,#REF!,0),0),"")</f>
        <v/>
      </c>
      <c r="O182" s="10" t="str">
        <f>+IFERROR(VLOOKUP($A182,#REF!,MATCH('Cálculo antigua metodología'!O$4,#REF!,0),0),"")</f>
        <v/>
      </c>
      <c r="P182" s="10" t="str">
        <f>+IFERROR(VLOOKUP($A182,#REF!,MATCH('Cálculo antigua metodología'!P$4,#REF!,0),0),"")</f>
        <v/>
      </c>
      <c r="Q182" s="10" t="str">
        <f>+IFERROR(VLOOKUP($A182,#REF!,MATCH('Cálculo antigua metodología'!Q$4,#REF!,0),0),"")</f>
        <v/>
      </c>
      <c r="R182" s="10" t="str">
        <f>+IFERROR(VLOOKUP($A182,#REF!,MATCH('Cálculo antigua metodología'!R$4,#REF!,0),0),"")</f>
        <v/>
      </c>
      <c r="S182" s="10" t="str">
        <f>+IFERROR(VLOOKUP($A182,#REF!,MATCH('Cálculo antigua metodología'!S$4,#REF!,0),0),"")</f>
        <v/>
      </c>
      <c r="T182" s="10">
        <f>+VLOOKUP(A182,'[5]Cálculo SGP'!$N$3:$P$1136,3,0)</f>
        <v>1463532258</v>
      </c>
      <c r="U182" s="10">
        <f>+VLOOKUP(A182,'[5]Cálculo SGP'!$N$3:$X$1137,11,0)</f>
        <v>2962441048</v>
      </c>
      <c r="V182" s="11">
        <f t="shared" si="24"/>
        <v>59.743862749559462</v>
      </c>
      <c r="W182" s="11">
        <f t="shared" si="31"/>
        <v>100</v>
      </c>
      <c r="X182" s="11">
        <f t="shared" si="25"/>
        <v>80</v>
      </c>
      <c r="Y182" s="11">
        <f t="shared" si="26"/>
        <v>100</v>
      </c>
      <c r="Z182" s="11">
        <f t="shared" si="32"/>
        <v>0</v>
      </c>
      <c r="AA182" s="11">
        <f t="shared" si="27"/>
        <v>100</v>
      </c>
      <c r="AB182" s="11">
        <f t="shared" si="33"/>
        <v>0</v>
      </c>
      <c r="AC182" s="11">
        <f t="shared" si="28"/>
        <v>0</v>
      </c>
      <c r="AD182" s="11">
        <f t="shared" si="29"/>
        <v>0</v>
      </c>
      <c r="AE182" s="11">
        <f t="shared" si="30"/>
        <v>0</v>
      </c>
      <c r="AF182" s="12">
        <f t="shared" si="34"/>
        <v>0</v>
      </c>
      <c r="AG182" s="31">
        <f t="shared" si="35"/>
        <v>16.666666666666668</v>
      </c>
    </row>
    <row r="183" spans="1:33" x14ac:dyDescent="0.35">
      <c r="A183" s="1" t="s">
        <v>396</v>
      </c>
      <c r="B183" s="1" t="s">
        <v>338</v>
      </c>
      <c r="C183" s="1" t="s">
        <v>397</v>
      </c>
      <c r="D183" s="4">
        <f>+VLOOKUP(A183,'[2]Categoría municipios 2023'!$B$2:$D$1103,3,0)</f>
        <v>6</v>
      </c>
      <c r="E183" s="1" t="str">
        <f>+VLOOKUP(A183,'[3]Nuevo IDF'!$B$5:$H$1106,7,0)</f>
        <v>G5</v>
      </c>
      <c r="F183" s="1"/>
      <c r="G183" s="10">
        <f>+VLOOKUP(A183,'[4]Informe viabilidad 2022'!$A$4:$G$1105,7,0)</f>
        <v>1962.5346199999999</v>
      </c>
      <c r="H183" s="10">
        <f>+VLOOKUP(A183,'[4]Informe viabilidad 2022'!$A$4:$G$1105,6,0)</f>
        <v>3328.0202538000003</v>
      </c>
      <c r="I183" s="10" t="str">
        <f>+IFERROR(VLOOKUP($A183,#REF!,MATCH('Cálculo antigua metodología'!I$4,#REF!,0),0),"")</f>
        <v/>
      </c>
      <c r="J183" s="10" t="str">
        <f>+IFERROR(VLOOKUP($A183,#REF!,MATCH('Cálculo antigua metodología'!J$4,#REF!,0),0),"")</f>
        <v/>
      </c>
      <c r="K183" s="10" t="str">
        <f>+IFERROR(VLOOKUP($A183,#REF!,MATCH('Cálculo antigua metodología'!K$4,#REF!,0),0),"")</f>
        <v/>
      </c>
      <c r="L183" s="10" t="str">
        <f>+IFERROR(VLOOKUP($A183,#REF!,MATCH('Cálculo antigua metodología'!L$4,#REF!,0),0),"")</f>
        <v/>
      </c>
      <c r="M183" s="10" t="str">
        <f>+IFERROR(VLOOKUP($A183,#REF!,MATCH('Cálculo antigua metodología'!M$4,#REF!,0),0),"")</f>
        <v/>
      </c>
      <c r="N183" s="10" t="str">
        <f>+IFERROR(VLOOKUP($A183,#REF!,MATCH('Cálculo antigua metodología'!N$4,#REF!,0),0),"")</f>
        <v/>
      </c>
      <c r="O183" s="10" t="str">
        <f>+IFERROR(VLOOKUP($A183,#REF!,MATCH('Cálculo antigua metodología'!O$4,#REF!,0),0),"")</f>
        <v/>
      </c>
      <c r="P183" s="10" t="str">
        <f>+IFERROR(VLOOKUP($A183,#REF!,MATCH('Cálculo antigua metodología'!P$4,#REF!,0),0),"")</f>
        <v/>
      </c>
      <c r="Q183" s="10" t="str">
        <f>+IFERROR(VLOOKUP($A183,#REF!,MATCH('Cálculo antigua metodología'!Q$4,#REF!,0),0),"")</f>
        <v/>
      </c>
      <c r="R183" s="10" t="str">
        <f>+IFERROR(VLOOKUP($A183,#REF!,MATCH('Cálculo antigua metodología'!R$4,#REF!,0),0),"")</f>
        <v/>
      </c>
      <c r="S183" s="10" t="str">
        <f>+IFERROR(VLOOKUP($A183,#REF!,MATCH('Cálculo antigua metodología'!S$4,#REF!,0),0),"")</f>
        <v/>
      </c>
      <c r="T183" s="10">
        <f>+VLOOKUP(A183,'[5]Cálculo SGP'!$N$3:$P$1136,3,0)</f>
        <v>1361530524</v>
      </c>
      <c r="U183" s="10">
        <f>+VLOOKUP(A183,'[5]Cálculo SGP'!$N$3:$X$1137,11,0)</f>
        <v>3522494225</v>
      </c>
      <c r="V183" s="11">
        <f t="shared" si="24"/>
        <v>58.970032341574196</v>
      </c>
      <c r="W183" s="11">
        <f t="shared" si="31"/>
        <v>100</v>
      </c>
      <c r="X183" s="11">
        <f t="shared" si="25"/>
        <v>80</v>
      </c>
      <c r="Y183" s="11">
        <f t="shared" si="26"/>
        <v>100</v>
      </c>
      <c r="Z183" s="11">
        <f t="shared" si="32"/>
        <v>0</v>
      </c>
      <c r="AA183" s="11">
        <f t="shared" si="27"/>
        <v>100</v>
      </c>
      <c r="AB183" s="11">
        <f t="shared" si="33"/>
        <v>0</v>
      </c>
      <c r="AC183" s="11">
        <f t="shared" si="28"/>
        <v>0</v>
      </c>
      <c r="AD183" s="11">
        <f t="shared" si="29"/>
        <v>0</v>
      </c>
      <c r="AE183" s="11">
        <f t="shared" si="30"/>
        <v>0</v>
      </c>
      <c r="AF183" s="12">
        <f t="shared" si="34"/>
        <v>0</v>
      </c>
      <c r="AG183" s="31">
        <f t="shared" si="35"/>
        <v>16.666666666666668</v>
      </c>
    </row>
    <row r="184" spans="1:33" x14ac:dyDescent="0.35">
      <c r="A184" s="1" t="s">
        <v>398</v>
      </c>
      <c r="B184" s="1" t="s">
        <v>338</v>
      </c>
      <c r="C184" s="1" t="s">
        <v>399</v>
      </c>
      <c r="D184" s="4">
        <f>+VLOOKUP(A184,'[2]Categoría municipios 2023'!$B$2:$D$1103,3,0)</f>
        <v>6</v>
      </c>
      <c r="E184" s="1" t="str">
        <f>+VLOOKUP(A184,'[3]Nuevo IDF'!$B$5:$H$1106,7,0)</f>
        <v>G4</v>
      </c>
      <c r="F184" s="1"/>
      <c r="G184" s="10">
        <f>+VLOOKUP(A184,'[4]Informe viabilidad 2022'!$A$4:$G$1105,7,0)</f>
        <v>3072.6142869999999</v>
      </c>
      <c r="H184" s="10">
        <f>+VLOOKUP(A184,'[4]Informe viabilidad 2022'!$A$4:$G$1105,6,0)</f>
        <v>3867.455062</v>
      </c>
      <c r="I184" s="10" t="str">
        <f>+IFERROR(VLOOKUP($A184,#REF!,MATCH('Cálculo antigua metodología'!I$4,#REF!,0),0),"")</f>
        <v/>
      </c>
      <c r="J184" s="10" t="str">
        <f>+IFERROR(VLOOKUP($A184,#REF!,MATCH('Cálculo antigua metodología'!J$4,#REF!,0),0),"")</f>
        <v/>
      </c>
      <c r="K184" s="10" t="str">
        <f>+IFERROR(VLOOKUP($A184,#REF!,MATCH('Cálculo antigua metodología'!K$4,#REF!,0),0),"")</f>
        <v/>
      </c>
      <c r="L184" s="10" t="str">
        <f>+IFERROR(VLOOKUP($A184,#REF!,MATCH('Cálculo antigua metodología'!L$4,#REF!,0),0),"")</f>
        <v/>
      </c>
      <c r="M184" s="10" t="str">
        <f>+IFERROR(VLOOKUP($A184,#REF!,MATCH('Cálculo antigua metodología'!M$4,#REF!,0),0),"")</f>
        <v/>
      </c>
      <c r="N184" s="10" t="str">
        <f>+IFERROR(VLOOKUP($A184,#REF!,MATCH('Cálculo antigua metodología'!N$4,#REF!,0),0),"")</f>
        <v/>
      </c>
      <c r="O184" s="10" t="str">
        <f>+IFERROR(VLOOKUP($A184,#REF!,MATCH('Cálculo antigua metodología'!O$4,#REF!,0),0),"")</f>
        <v/>
      </c>
      <c r="P184" s="10" t="str">
        <f>+IFERROR(VLOOKUP($A184,#REF!,MATCH('Cálculo antigua metodología'!P$4,#REF!,0),0),"")</f>
        <v/>
      </c>
      <c r="Q184" s="10" t="str">
        <f>+IFERROR(VLOOKUP($A184,#REF!,MATCH('Cálculo antigua metodología'!Q$4,#REF!,0),0),"")</f>
        <v/>
      </c>
      <c r="R184" s="10" t="str">
        <f>+IFERROR(VLOOKUP($A184,#REF!,MATCH('Cálculo antigua metodología'!R$4,#REF!,0),0),"")</f>
        <v/>
      </c>
      <c r="S184" s="10" t="str">
        <f>+IFERROR(VLOOKUP($A184,#REF!,MATCH('Cálculo antigua metodología'!S$4,#REF!,0),0),"")</f>
        <v/>
      </c>
      <c r="T184" s="10">
        <f>+VLOOKUP(A184,'[5]Cálculo SGP'!$N$3:$P$1136,3,0)</f>
        <v>3447280434</v>
      </c>
      <c r="U184" s="10">
        <f>+VLOOKUP(A184,'[5]Cálculo SGP'!$N$3:$X$1137,11,0)</f>
        <v>3674537352</v>
      </c>
      <c r="V184" s="11">
        <f t="shared" si="24"/>
        <v>79.447963524908829</v>
      </c>
      <c r="W184" s="11">
        <f t="shared" si="31"/>
        <v>100</v>
      </c>
      <c r="X184" s="11">
        <f t="shared" si="25"/>
        <v>80</v>
      </c>
      <c r="Y184" s="11">
        <f t="shared" si="26"/>
        <v>100</v>
      </c>
      <c r="Z184" s="11">
        <f t="shared" si="32"/>
        <v>0</v>
      </c>
      <c r="AA184" s="11">
        <f t="shared" si="27"/>
        <v>100</v>
      </c>
      <c r="AB184" s="11">
        <f t="shared" si="33"/>
        <v>0</v>
      </c>
      <c r="AC184" s="11">
        <f t="shared" si="28"/>
        <v>0</v>
      </c>
      <c r="AD184" s="11">
        <f t="shared" si="29"/>
        <v>0</v>
      </c>
      <c r="AE184" s="11">
        <f t="shared" si="30"/>
        <v>0</v>
      </c>
      <c r="AF184" s="12">
        <f t="shared" si="34"/>
        <v>0</v>
      </c>
      <c r="AG184" s="31">
        <f t="shared" si="35"/>
        <v>16.666666666666668</v>
      </c>
    </row>
    <row r="185" spans="1:33" x14ac:dyDescent="0.35">
      <c r="A185" s="1" t="s">
        <v>400</v>
      </c>
      <c r="B185" s="1" t="s">
        <v>338</v>
      </c>
      <c r="C185" s="1" t="s">
        <v>401</v>
      </c>
      <c r="D185" s="4">
        <f>+VLOOKUP(A185,'[2]Categoría municipios 2023'!$B$2:$D$1103,3,0)</f>
        <v>6</v>
      </c>
      <c r="E185" s="1" t="str">
        <f>+VLOOKUP(A185,'[3]Nuevo IDF'!$B$5:$H$1106,7,0)</f>
        <v>G5</v>
      </c>
      <c r="F185" s="1"/>
      <c r="G185" s="10">
        <f>+VLOOKUP(A185,'[4]Informe viabilidad 2022'!$A$4:$G$1105,7,0)</f>
        <v>1254.9325899999999</v>
      </c>
      <c r="H185" s="10">
        <f>+VLOOKUP(A185,'[4]Informe viabilidad 2022'!$A$4:$G$1105,6,0)</f>
        <v>4705.64149473</v>
      </c>
      <c r="I185" s="10" t="str">
        <f>+IFERROR(VLOOKUP($A185,#REF!,MATCH('Cálculo antigua metodología'!I$4,#REF!,0),0),"")</f>
        <v/>
      </c>
      <c r="J185" s="10" t="str">
        <f>+IFERROR(VLOOKUP($A185,#REF!,MATCH('Cálculo antigua metodología'!J$4,#REF!,0),0),"")</f>
        <v/>
      </c>
      <c r="K185" s="10" t="str">
        <f>+IFERROR(VLOOKUP($A185,#REF!,MATCH('Cálculo antigua metodología'!K$4,#REF!,0),0),"")</f>
        <v/>
      </c>
      <c r="L185" s="10" t="str">
        <f>+IFERROR(VLOOKUP($A185,#REF!,MATCH('Cálculo antigua metodología'!L$4,#REF!,0),0),"")</f>
        <v/>
      </c>
      <c r="M185" s="10" t="str">
        <f>+IFERROR(VLOOKUP($A185,#REF!,MATCH('Cálculo antigua metodología'!M$4,#REF!,0),0),"")</f>
        <v/>
      </c>
      <c r="N185" s="10" t="str">
        <f>+IFERROR(VLOOKUP($A185,#REF!,MATCH('Cálculo antigua metodología'!N$4,#REF!,0),0),"")</f>
        <v/>
      </c>
      <c r="O185" s="10" t="str">
        <f>+IFERROR(VLOOKUP($A185,#REF!,MATCH('Cálculo antigua metodología'!O$4,#REF!,0),0),"")</f>
        <v/>
      </c>
      <c r="P185" s="10" t="str">
        <f>+IFERROR(VLOOKUP($A185,#REF!,MATCH('Cálculo antigua metodología'!P$4,#REF!,0),0),"")</f>
        <v/>
      </c>
      <c r="Q185" s="10" t="str">
        <f>+IFERROR(VLOOKUP($A185,#REF!,MATCH('Cálculo antigua metodología'!Q$4,#REF!,0),0),"")</f>
        <v/>
      </c>
      <c r="R185" s="10" t="str">
        <f>+IFERROR(VLOOKUP($A185,#REF!,MATCH('Cálculo antigua metodología'!R$4,#REF!,0),0),"")</f>
        <v/>
      </c>
      <c r="S185" s="10" t="str">
        <f>+IFERROR(VLOOKUP($A185,#REF!,MATCH('Cálculo antigua metodología'!S$4,#REF!,0),0),"")</f>
        <v/>
      </c>
      <c r="T185" s="10">
        <f>+VLOOKUP(A185,'[5]Cálculo SGP'!$N$3:$P$1136,3,0)</f>
        <v>1795159712</v>
      </c>
      <c r="U185" s="10">
        <f>+VLOOKUP(A185,'[5]Cálculo SGP'!$N$3:$X$1137,11,0)</f>
        <v>5471055379</v>
      </c>
      <c r="V185" s="11">
        <f t="shared" si="24"/>
        <v>26.668682503871988</v>
      </c>
      <c r="W185" s="11">
        <f t="shared" si="31"/>
        <v>100</v>
      </c>
      <c r="X185" s="11">
        <f t="shared" si="25"/>
        <v>80</v>
      </c>
      <c r="Y185" s="11">
        <f t="shared" si="26"/>
        <v>100</v>
      </c>
      <c r="Z185" s="11">
        <f t="shared" si="32"/>
        <v>0</v>
      </c>
      <c r="AA185" s="11">
        <f t="shared" si="27"/>
        <v>100</v>
      </c>
      <c r="AB185" s="11">
        <f t="shared" si="33"/>
        <v>0</v>
      </c>
      <c r="AC185" s="11">
        <f t="shared" si="28"/>
        <v>0</v>
      </c>
      <c r="AD185" s="11">
        <f t="shared" si="29"/>
        <v>0</v>
      </c>
      <c r="AE185" s="11">
        <f t="shared" si="30"/>
        <v>0</v>
      </c>
      <c r="AF185" s="12">
        <f t="shared" si="34"/>
        <v>0</v>
      </c>
      <c r="AG185" s="31">
        <f t="shared" si="35"/>
        <v>16.666666666666668</v>
      </c>
    </row>
    <row r="186" spans="1:33" x14ac:dyDescent="0.35">
      <c r="A186" s="1" t="s">
        <v>402</v>
      </c>
      <c r="B186" s="1" t="s">
        <v>338</v>
      </c>
      <c r="C186" s="1" t="s">
        <v>403</v>
      </c>
      <c r="D186" s="4">
        <f>+VLOOKUP(A186,'[2]Categoría municipios 2023'!$B$2:$D$1103,3,0)</f>
        <v>6</v>
      </c>
      <c r="E186" s="1" t="str">
        <f>+VLOOKUP(A186,'[3]Nuevo IDF'!$B$5:$H$1106,7,0)</f>
        <v>G4</v>
      </c>
      <c r="F186" s="1"/>
      <c r="G186" s="10">
        <f>+VLOOKUP(A186,'[4]Informe viabilidad 2022'!$A$4:$G$1105,7,0)</f>
        <v>3128.7848570000001</v>
      </c>
      <c r="H186" s="10">
        <f>+VLOOKUP(A186,'[4]Informe viabilidad 2022'!$A$4:$G$1105,6,0)</f>
        <v>4296.3372900000004</v>
      </c>
      <c r="I186" s="10" t="str">
        <f>+IFERROR(VLOOKUP($A186,#REF!,MATCH('Cálculo antigua metodología'!I$4,#REF!,0),0),"")</f>
        <v/>
      </c>
      <c r="J186" s="10" t="str">
        <f>+IFERROR(VLOOKUP($A186,#REF!,MATCH('Cálculo antigua metodología'!J$4,#REF!,0),0),"")</f>
        <v/>
      </c>
      <c r="K186" s="10" t="str">
        <f>+IFERROR(VLOOKUP($A186,#REF!,MATCH('Cálculo antigua metodología'!K$4,#REF!,0),0),"")</f>
        <v/>
      </c>
      <c r="L186" s="10" t="str">
        <f>+IFERROR(VLOOKUP($A186,#REF!,MATCH('Cálculo antigua metodología'!L$4,#REF!,0),0),"")</f>
        <v/>
      </c>
      <c r="M186" s="10" t="str">
        <f>+IFERROR(VLOOKUP($A186,#REF!,MATCH('Cálculo antigua metodología'!M$4,#REF!,0),0),"")</f>
        <v/>
      </c>
      <c r="N186" s="10" t="str">
        <f>+IFERROR(VLOOKUP($A186,#REF!,MATCH('Cálculo antigua metodología'!N$4,#REF!,0),0),"")</f>
        <v/>
      </c>
      <c r="O186" s="10" t="str">
        <f>+IFERROR(VLOOKUP($A186,#REF!,MATCH('Cálculo antigua metodología'!O$4,#REF!,0),0),"")</f>
        <v/>
      </c>
      <c r="P186" s="10" t="str">
        <f>+IFERROR(VLOOKUP($A186,#REF!,MATCH('Cálculo antigua metodología'!P$4,#REF!,0),0),"")</f>
        <v/>
      </c>
      <c r="Q186" s="10" t="str">
        <f>+IFERROR(VLOOKUP($A186,#REF!,MATCH('Cálculo antigua metodología'!Q$4,#REF!,0),0),"")</f>
        <v/>
      </c>
      <c r="R186" s="10" t="str">
        <f>+IFERROR(VLOOKUP($A186,#REF!,MATCH('Cálculo antigua metodología'!R$4,#REF!,0),0),"")</f>
        <v/>
      </c>
      <c r="S186" s="10" t="str">
        <f>+IFERROR(VLOOKUP($A186,#REF!,MATCH('Cálculo antigua metodología'!S$4,#REF!,0),0),"")</f>
        <v/>
      </c>
      <c r="T186" s="10">
        <f>+VLOOKUP(A186,'[5]Cálculo SGP'!$N$3:$P$1136,3,0)</f>
        <v>2893874406</v>
      </c>
      <c r="U186" s="10">
        <f>+VLOOKUP(A186,'[5]Cálculo SGP'!$N$3:$X$1137,11,0)</f>
        <v>2149886789</v>
      </c>
      <c r="V186" s="11">
        <f t="shared" si="24"/>
        <v>72.824469910275596</v>
      </c>
      <c r="W186" s="11">
        <f t="shared" si="31"/>
        <v>100</v>
      </c>
      <c r="X186" s="11">
        <f t="shared" si="25"/>
        <v>80</v>
      </c>
      <c r="Y186" s="11">
        <f t="shared" si="26"/>
        <v>100</v>
      </c>
      <c r="Z186" s="11">
        <f t="shared" si="32"/>
        <v>0</v>
      </c>
      <c r="AA186" s="11">
        <f t="shared" si="27"/>
        <v>100</v>
      </c>
      <c r="AB186" s="11">
        <f t="shared" si="33"/>
        <v>0</v>
      </c>
      <c r="AC186" s="11">
        <f t="shared" si="28"/>
        <v>0</v>
      </c>
      <c r="AD186" s="11">
        <f t="shared" si="29"/>
        <v>0</v>
      </c>
      <c r="AE186" s="11">
        <f t="shared" si="30"/>
        <v>0</v>
      </c>
      <c r="AF186" s="12">
        <f t="shared" si="34"/>
        <v>0</v>
      </c>
      <c r="AG186" s="31">
        <f t="shared" si="35"/>
        <v>16.666666666666668</v>
      </c>
    </row>
    <row r="187" spans="1:33" x14ac:dyDescent="0.35">
      <c r="A187" s="1" t="s">
        <v>404</v>
      </c>
      <c r="B187" s="1" t="s">
        <v>338</v>
      </c>
      <c r="C187" s="1" t="s">
        <v>405</v>
      </c>
      <c r="D187" s="4">
        <f>+VLOOKUP(A187,'[2]Categoría municipios 2023'!$B$2:$D$1103,3,0)</f>
        <v>6</v>
      </c>
      <c r="E187" s="1" t="str">
        <f>+VLOOKUP(A187,'[3]Nuevo IDF'!$B$5:$H$1106,7,0)</f>
        <v>G5</v>
      </c>
      <c r="F187" s="1"/>
      <c r="G187" s="10">
        <f>+VLOOKUP(A187,'[4]Informe viabilidad 2022'!$A$4:$G$1105,7,0)</f>
        <v>2007.2857980000001</v>
      </c>
      <c r="H187" s="10">
        <f>+VLOOKUP(A187,'[4]Informe viabilidad 2022'!$A$4:$G$1105,6,0)</f>
        <v>2869.5755820599998</v>
      </c>
      <c r="I187" s="10" t="str">
        <f>+IFERROR(VLOOKUP($A187,#REF!,MATCH('Cálculo antigua metodología'!I$4,#REF!,0),0),"")</f>
        <v/>
      </c>
      <c r="J187" s="10" t="str">
        <f>+IFERROR(VLOOKUP($A187,#REF!,MATCH('Cálculo antigua metodología'!J$4,#REF!,0),0),"")</f>
        <v/>
      </c>
      <c r="K187" s="10" t="str">
        <f>+IFERROR(VLOOKUP($A187,#REF!,MATCH('Cálculo antigua metodología'!K$4,#REF!,0),0),"")</f>
        <v/>
      </c>
      <c r="L187" s="10" t="str">
        <f>+IFERROR(VLOOKUP($A187,#REF!,MATCH('Cálculo antigua metodología'!L$4,#REF!,0),0),"")</f>
        <v/>
      </c>
      <c r="M187" s="10" t="str">
        <f>+IFERROR(VLOOKUP($A187,#REF!,MATCH('Cálculo antigua metodología'!M$4,#REF!,0),0),"")</f>
        <v/>
      </c>
      <c r="N187" s="10" t="str">
        <f>+IFERROR(VLOOKUP($A187,#REF!,MATCH('Cálculo antigua metodología'!N$4,#REF!,0),0),"")</f>
        <v/>
      </c>
      <c r="O187" s="10" t="str">
        <f>+IFERROR(VLOOKUP($A187,#REF!,MATCH('Cálculo antigua metodología'!O$4,#REF!,0),0),"")</f>
        <v/>
      </c>
      <c r="P187" s="10" t="str">
        <f>+IFERROR(VLOOKUP($A187,#REF!,MATCH('Cálculo antigua metodología'!P$4,#REF!,0),0),"")</f>
        <v/>
      </c>
      <c r="Q187" s="10" t="str">
        <f>+IFERROR(VLOOKUP($A187,#REF!,MATCH('Cálculo antigua metodología'!Q$4,#REF!,0),0),"")</f>
        <v/>
      </c>
      <c r="R187" s="10" t="str">
        <f>+IFERROR(VLOOKUP($A187,#REF!,MATCH('Cálculo antigua metodología'!R$4,#REF!,0),0),"")</f>
        <v/>
      </c>
      <c r="S187" s="10" t="str">
        <f>+IFERROR(VLOOKUP($A187,#REF!,MATCH('Cálculo antigua metodología'!S$4,#REF!,0),0),"")</f>
        <v/>
      </c>
      <c r="T187" s="10">
        <f>+VLOOKUP(A187,'[5]Cálculo SGP'!$N$3:$P$1136,3,0)</f>
        <v>1619723960</v>
      </c>
      <c r="U187" s="10">
        <f>+VLOOKUP(A187,'[5]Cálculo SGP'!$N$3:$X$1137,11,0)</f>
        <v>3307972052</v>
      </c>
      <c r="V187" s="11">
        <f t="shared" si="24"/>
        <v>69.950616061453147</v>
      </c>
      <c r="W187" s="11">
        <f t="shared" si="31"/>
        <v>100</v>
      </c>
      <c r="X187" s="11">
        <f t="shared" si="25"/>
        <v>80</v>
      </c>
      <c r="Y187" s="11">
        <f t="shared" si="26"/>
        <v>100</v>
      </c>
      <c r="Z187" s="11">
        <f t="shared" si="32"/>
        <v>0</v>
      </c>
      <c r="AA187" s="11">
        <f t="shared" si="27"/>
        <v>100</v>
      </c>
      <c r="AB187" s="11">
        <f t="shared" si="33"/>
        <v>0</v>
      </c>
      <c r="AC187" s="11">
        <f t="shared" si="28"/>
        <v>0</v>
      </c>
      <c r="AD187" s="11">
        <f t="shared" si="29"/>
        <v>0</v>
      </c>
      <c r="AE187" s="11">
        <f t="shared" si="30"/>
        <v>0</v>
      </c>
      <c r="AF187" s="12">
        <f t="shared" si="34"/>
        <v>0</v>
      </c>
      <c r="AG187" s="31">
        <f t="shared" si="35"/>
        <v>16.666666666666668</v>
      </c>
    </row>
    <row r="188" spans="1:33" x14ac:dyDescent="0.35">
      <c r="A188" s="1" t="s">
        <v>406</v>
      </c>
      <c r="B188" s="1" t="s">
        <v>338</v>
      </c>
      <c r="C188" s="1" t="s">
        <v>407</v>
      </c>
      <c r="D188" s="4">
        <f>+VLOOKUP(A188,'[2]Categoría municipios 2023'!$B$2:$D$1103,3,0)</f>
        <v>6</v>
      </c>
      <c r="E188" s="1" t="str">
        <f>+VLOOKUP(A188,'[3]Nuevo IDF'!$B$5:$H$1106,7,0)</f>
        <v>G3</v>
      </c>
      <c r="F188" s="1"/>
      <c r="G188" s="10">
        <f>+VLOOKUP(A188,'[4]Informe viabilidad 2022'!$A$4:$G$1105,7,0)</f>
        <v>3210.278883</v>
      </c>
      <c r="H188" s="10">
        <f>+VLOOKUP(A188,'[4]Informe viabilidad 2022'!$A$4:$G$1105,6,0)</f>
        <v>5305.9009429799999</v>
      </c>
      <c r="I188" s="10" t="str">
        <f>+IFERROR(VLOOKUP($A188,#REF!,MATCH('Cálculo antigua metodología'!I$4,#REF!,0),0),"")</f>
        <v/>
      </c>
      <c r="J188" s="10" t="str">
        <f>+IFERROR(VLOOKUP($A188,#REF!,MATCH('Cálculo antigua metodología'!J$4,#REF!,0),0),"")</f>
        <v/>
      </c>
      <c r="K188" s="10" t="str">
        <f>+IFERROR(VLOOKUP($A188,#REF!,MATCH('Cálculo antigua metodología'!K$4,#REF!,0),0),"")</f>
        <v/>
      </c>
      <c r="L188" s="10" t="str">
        <f>+IFERROR(VLOOKUP($A188,#REF!,MATCH('Cálculo antigua metodología'!L$4,#REF!,0),0),"")</f>
        <v/>
      </c>
      <c r="M188" s="10" t="str">
        <f>+IFERROR(VLOOKUP($A188,#REF!,MATCH('Cálculo antigua metodología'!M$4,#REF!,0),0),"")</f>
        <v/>
      </c>
      <c r="N188" s="10" t="str">
        <f>+IFERROR(VLOOKUP($A188,#REF!,MATCH('Cálculo antigua metodología'!N$4,#REF!,0),0),"")</f>
        <v/>
      </c>
      <c r="O188" s="10" t="str">
        <f>+IFERROR(VLOOKUP($A188,#REF!,MATCH('Cálculo antigua metodología'!O$4,#REF!,0),0),"")</f>
        <v/>
      </c>
      <c r="P188" s="10" t="str">
        <f>+IFERROR(VLOOKUP($A188,#REF!,MATCH('Cálculo antigua metodología'!P$4,#REF!,0),0),"")</f>
        <v/>
      </c>
      <c r="Q188" s="10" t="str">
        <f>+IFERROR(VLOOKUP($A188,#REF!,MATCH('Cálculo antigua metodología'!Q$4,#REF!,0),0),"")</f>
        <v/>
      </c>
      <c r="R188" s="10" t="str">
        <f>+IFERROR(VLOOKUP($A188,#REF!,MATCH('Cálculo antigua metodología'!R$4,#REF!,0),0),"")</f>
        <v/>
      </c>
      <c r="S188" s="10" t="str">
        <f>+IFERROR(VLOOKUP($A188,#REF!,MATCH('Cálculo antigua metodología'!S$4,#REF!,0),0),"")</f>
        <v/>
      </c>
      <c r="T188" s="10">
        <f>+VLOOKUP(A188,'[5]Cálculo SGP'!$N$3:$P$1136,3,0)</f>
        <v>2266024899</v>
      </c>
      <c r="U188" s="10">
        <f>+VLOOKUP(A188,'[5]Cálculo SGP'!$N$3:$X$1137,11,0)</f>
        <v>1772386137</v>
      </c>
      <c r="V188" s="11">
        <f t="shared" si="24"/>
        <v>60.503935476733247</v>
      </c>
      <c r="W188" s="11">
        <f t="shared" si="31"/>
        <v>100</v>
      </c>
      <c r="X188" s="11">
        <f t="shared" si="25"/>
        <v>80</v>
      </c>
      <c r="Y188" s="11">
        <f t="shared" si="26"/>
        <v>100</v>
      </c>
      <c r="Z188" s="11">
        <f t="shared" si="32"/>
        <v>0</v>
      </c>
      <c r="AA188" s="11">
        <f t="shared" si="27"/>
        <v>100</v>
      </c>
      <c r="AB188" s="11">
        <f t="shared" si="33"/>
        <v>0</v>
      </c>
      <c r="AC188" s="11">
        <f t="shared" si="28"/>
        <v>0</v>
      </c>
      <c r="AD188" s="11">
        <f t="shared" si="29"/>
        <v>0</v>
      </c>
      <c r="AE188" s="11">
        <f t="shared" si="30"/>
        <v>0</v>
      </c>
      <c r="AF188" s="12">
        <f t="shared" si="34"/>
        <v>0</v>
      </c>
      <c r="AG188" s="31">
        <f t="shared" si="35"/>
        <v>16.666666666666668</v>
      </c>
    </row>
    <row r="189" spans="1:33" x14ac:dyDescent="0.35">
      <c r="A189" s="1" t="s">
        <v>408</v>
      </c>
      <c r="B189" s="1" t="s">
        <v>338</v>
      </c>
      <c r="C189" s="1" t="s">
        <v>409</v>
      </c>
      <c r="D189" s="4">
        <f>+VLOOKUP(A189,'[2]Categoría municipios 2023'!$B$2:$D$1103,3,0)</f>
        <v>6</v>
      </c>
      <c r="E189" s="1" t="str">
        <f>+VLOOKUP(A189,'[3]Nuevo IDF'!$B$5:$H$1106,7,0)</f>
        <v>G4</v>
      </c>
      <c r="F189" s="1"/>
      <c r="G189" s="10">
        <f>+VLOOKUP(A189,'[4]Informe viabilidad 2022'!$A$4:$G$1105,7,0)</f>
        <v>3020.1660769999999</v>
      </c>
      <c r="H189" s="10">
        <f>+VLOOKUP(A189,'[4]Informe viabilidad 2022'!$A$4:$G$1105,6,0)</f>
        <v>4429.5933649999997</v>
      </c>
      <c r="I189" s="10" t="str">
        <f>+IFERROR(VLOOKUP($A189,#REF!,MATCH('Cálculo antigua metodología'!I$4,#REF!,0),0),"")</f>
        <v/>
      </c>
      <c r="J189" s="10" t="str">
        <f>+IFERROR(VLOOKUP($A189,#REF!,MATCH('Cálculo antigua metodología'!J$4,#REF!,0),0),"")</f>
        <v/>
      </c>
      <c r="K189" s="10" t="str">
        <f>+IFERROR(VLOOKUP($A189,#REF!,MATCH('Cálculo antigua metodología'!K$4,#REF!,0),0),"")</f>
        <v/>
      </c>
      <c r="L189" s="10" t="str">
        <f>+IFERROR(VLOOKUP($A189,#REF!,MATCH('Cálculo antigua metodología'!L$4,#REF!,0),0),"")</f>
        <v/>
      </c>
      <c r="M189" s="10" t="str">
        <f>+IFERROR(VLOOKUP($A189,#REF!,MATCH('Cálculo antigua metodología'!M$4,#REF!,0),0),"")</f>
        <v/>
      </c>
      <c r="N189" s="10" t="str">
        <f>+IFERROR(VLOOKUP($A189,#REF!,MATCH('Cálculo antigua metodología'!N$4,#REF!,0),0),"")</f>
        <v/>
      </c>
      <c r="O189" s="10" t="str">
        <f>+IFERROR(VLOOKUP($A189,#REF!,MATCH('Cálculo antigua metodología'!O$4,#REF!,0),0),"")</f>
        <v/>
      </c>
      <c r="P189" s="10" t="str">
        <f>+IFERROR(VLOOKUP($A189,#REF!,MATCH('Cálculo antigua metodología'!P$4,#REF!,0),0),"")</f>
        <v/>
      </c>
      <c r="Q189" s="10" t="str">
        <f>+IFERROR(VLOOKUP($A189,#REF!,MATCH('Cálculo antigua metodología'!Q$4,#REF!,0),0),"")</f>
        <v/>
      </c>
      <c r="R189" s="10" t="str">
        <f>+IFERROR(VLOOKUP($A189,#REF!,MATCH('Cálculo antigua metodología'!R$4,#REF!,0),0),"")</f>
        <v/>
      </c>
      <c r="S189" s="10" t="str">
        <f>+IFERROR(VLOOKUP($A189,#REF!,MATCH('Cálculo antigua metodología'!S$4,#REF!,0),0),"")</f>
        <v/>
      </c>
      <c r="T189" s="10">
        <f>+VLOOKUP(A189,'[5]Cálculo SGP'!$N$3:$P$1136,3,0)</f>
        <v>2029777304</v>
      </c>
      <c r="U189" s="10">
        <f>+VLOOKUP(A189,'[5]Cálculo SGP'!$N$3:$X$1137,11,0)</f>
        <v>3923853055</v>
      </c>
      <c r="V189" s="11">
        <f t="shared" si="24"/>
        <v>68.181564945973321</v>
      </c>
      <c r="W189" s="11">
        <f t="shared" si="31"/>
        <v>100</v>
      </c>
      <c r="X189" s="11">
        <f t="shared" si="25"/>
        <v>80</v>
      </c>
      <c r="Y189" s="11">
        <f t="shared" si="26"/>
        <v>100</v>
      </c>
      <c r="Z189" s="11">
        <f t="shared" si="32"/>
        <v>0</v>
      </c>
      <c r="AA189" s="11">
        <f t="shared" si="27"/>
        <v>100</v>
      </c>
      <c r="AB189" s="11">
        <f t="shared" si="33"/>
        <v>0</v>
      </c>
      <c r="AC189" s="11">
        <f t="shared" si="28"/>
        <v>0</v>
      </c>
      <c r="AD189" s="11">
        <f t="shared" si="29"/>
        <v>0</v>
      </c>
      <c r="AE189" s="11">
        <f t="shared" si="30"/>
        <v>0</v>
      </c>
      <c r="AF189" s="12">
        <f t="shared" si="34"/>
        <v>0</v>
      </c>
      <c r="AG189" s="31">
        <f t="shared" si="35"/>
        <v>16.666666666666668</v>
      </c>
    </row>
    <row r="190" spans="1:33" x14ac:dyDescent="0.35">
      <c r="A190" s="1" t="s">
        <v>410</v>
      </c>
      <c r="B190" s="1" t="s">
        <v>338</v>
      </c>
      <c r="C190" s="1" t="s">
        <v>411</v>
      </c>
      <c r="D190" s="4">
        <f>+VLOOKUP(A190,'[2]Categoría municipios 2023'!$B$2:$D$1103,3,0)</f>
        <v>6</v>
      </c>
      <c r="E190" s="1" t="str">
        <f>+VLOOKUP(A190,'[3]Nuevo IDF'!$B$5:$H$1106,7,0)</f>
        <v>G2</v>
      </c>
      <c r="F190" s="1"/>
      <c r="G190" s="10">
        <f>+VLOOKUP(A190,'[4]Informe viabilidad 2022'!$A$4:$G$1105,7,0)</f>
        <v>3459.210094</v>
      </c>
      <c r="H190" s="10">
        <f>+VLOOKUP(A190,'[4]Informe viabilidad 2022'!$A$4:$G$1105,6,0)</f>
        <v>8511.8611465800004</v>
      </c>
      <c r="I190" s="10" t="str">
        <f>+IFERROR(VLOOKUP($A190,#REF!,MATCH('Cálculo antigua metodología'!I$4,#REF!,0),0),"")</f>
        <v/>
      </c>
      <c r="J190" s="10" t="str">
        <f>+IFERROR(VLOOKUP($A190,#REF!,MATCH('Cálculo antigua metodología'!J$4,#REF!,0),0),"")</f>
        <v/>
      </c>
      <c r="K190" s="10" t="str">
        <f>+IFERROR(VLOOKUP($A190,#REF!,MATCH('Cálculo antigua metodología'!K$4,#REF!,0),0),"")</f>
        <v/>
      </c>
      <c r="L190" s="10" t="str">
        <f>+IFERROR(VLOOKUP($A190,#REF!,MATCH('Cálculo antigua metodología'!L$4,#REF!,0),0),"")</f>
        <v/>
      </c>
      <c r="M190" s="10" t="str">
        <f>+IFERROR(VLOOKUP($A190,#REF!,MATCH('Cálculo antigua metodología'!M$4,#REF!,0),0),"")</f>
        <v/>
      </c>
      <c r="N190" s="10" t="str">
        <f>+IFERROR(VLOOKUP($A190,#REF!,MATCH('Cálculo antigua metodología'!N$4,#REF!,0),0),"")</f>
        <v/>
      </c>
      <c r="O190" s="10" t="str">
        <f>+IFERROR(VLOOKUP($A190,#REF!,MATCH('Cálculo antigua metodología'!O$4,#REF!,0),0),"")</f>
        <v/>
      </c>
      <c r="P190" s="10" t="str">
        <f>+IFERROR(VLOOKUP($A190,#REF!,MATCH('Cálculo antigua metodología'!P$4,#REF!,0),0),"")</f>
        <v/>
      </c>
      <c r="Q190" s="10" t="str">
        <f>+IFERROR(VLOOKUP($A190,#REF!,MATCH('Cálculo antigua metodología'!Q$4,#REF!,0),0),"")</f>
        <v/>
      </c>
      <c r="R190" s="10" t="str">
        <f>+IFERROR(VLOOKUP($A190,#REF!,MATCH('Cálculo antigua metodología'!R$4,#REF!,0),0),"")</f>
        <v/>
      </c>
      <c r="S190" s="10" t="str">
        <f>+IFERROR(VLOOKUP($A190,#REF!,MATCH('Cálculo antigua metodología'!S$4,#REF!,0),0),"")</f>
        <v/>
      </c>
      <c r="T190" s="10">
        <f>+VLOOKUP(A190,'[5]Cálculo SGP'!$N$3:$P$1136,3,0)</f>
        <v>2789002794</v>
      </c>
      <c r="U190" s="10">
        <f>+VLOOKUP(A190,'[5]Cálculo SGP'!$N$3:$X$1137,11,0)</f>
        <v>5655902320</v>
      </c>
      <c r="V190" s="11">
        <f t="shared" si="24"/>
        <v>40.639879274697563</v>
      </c>
      <c r="W190" s="11">
        <f t="shared" si="31"/>
        <v>100</v>
      </c>
      <c r="X190" s="11">
        <f t="shared" si="25"/>
        <v>80</v>
      </c>
      <c r="Y190" s="11">
        <f t="shared" si="26"/>
        <v>100</v>
      </c>
      <c r="Z190" s="11">
        <f t="shared" si="32"/>
        <v>0</v>
      </c>
      <c r="AA190" s="11">
        <f t="shared" si="27"/>
        <v>100</v>
      </c>
      <c r="AB190" s="11">
        <f t="shared" si="33"/>
        <v>0</v>
      </c>
      <c r="AC190" s="11">
        <f t="shared" si="28"/>
        <v>0</v>
      </c>
      <c r="AD190" s="11">
        <f t="shared" si="29"/>
        <v>0</v>
      </c>
      <c r="AE190" s="11">
        <f t="shared" si="30"/>
        <v>0</v>
      </c>
      <c r="AF190" s="12">
        <f t="shared" si="34"/>
        <v>0</v>
      </c>
      <c r="AG190" s="31">
        <f t="shared" si="35"/>
        <v>16.666666666666668</v>
      </c>
    </row>
    <row r="191" spans="1:33" x14ac:dyDescent="0.35">
      <c r="A191" s="1" t="s">
        <v>412</v>
      </c>
      <c r="B191" s="1" t="s">
        <v>338</v>
      </c>
      <c r="C191" s="1" t="s">
        <v>413</v>
      </c>
      <c r="D191" s="4">
        <f>+VLOOKUP(A191,'[2]Categoría municipios 2023'!$B$2:$D$1103,3,0)</f>
        <v>6</v>
      </c>
      <c r="E191" s="1" t="str">
        <f>+VLOOKUP(A191,'[3]Nuevo IDF'!$B$5:$H$1106,7,0)</f>
        <v>G4</v>
      </c>
      <c r="F191" s="1"/>
      <c r="G191" s="10">
        <f>+VLOOKUP(A191,'[4]Informe viabilidad 2022'!$A$4:$G$1105,7,0)</f>
        <v>3158.9054729999998</v>
      </c>
      <c r="H191" s="10">
        <f>+VLOOKUP(A191,'[4]Informe viabilidad 2022'!$A$4:$G$1105,6,0)</f>
        <v>7376.370038</v>
      </c>
      <c r="I191" s="10" t="str">
        <f>+IFERROR(VLOOKUP($A191,#REF!,MATCH('Cálculo antigua metodología'!I$4,#REF!,0),0),"")</f>
        <v/>
      </c>
      <c r="J191" s="10" t="str">
        <f>+IFERROR(VLOOKUP($A191,#REF!,MATCH('Cálculo antigua metodología'!J$4,#REF!,0),0),"")</f>
        <v/>
      </c>
      <c r="K191" s="10" t="str">
        <f>+IFERROR(VLOOKUP($A191,#REF!,MATCH('Cálculo antigua metodología'!K$4,#REF!,0),0),"")</f>
        <v/>
      </c>
      <c r="L191" s="10" t="str">
        <f>+IFERROR(VLOOKUP($A191,#REF!,MATCH('Cálculo antigua metodología'!L$4,#REF!,0),0),"")</f>
        <v/>
      </c>
      <c r="M191" s="10" t="str">
        <f>+IFERROR(VLOOKUP($A191,#REF!,MATCH('Cálculo antigua metodología'!M$4,#REF!,0),0),"")</f>
        <v/>
      </c>
      <c r="N191" s="10" t="str">
        <f>+IFERROR(VLOOKUP($A191,#REF!,MATCH('Cálculo antigua metodología'!N$4,#REF!,0),0),"")</f>
        <v/>
      </c>
      <c r="O191" s="10" t="str">
        <f>+IFERROR(VLOOKUP($A191,#REF!,MATCH('Cálculo antigua metodología'!O$4,#REF!,0),0),"")</f>
        <v/>
      </c>
      <c r="P191" s="10" t="str">
        <f>+IFERROR(VLOOKUP($A191,#REF!,MATCH('Cálculo antigua metodología'!P$4,#REF!,0),0),"")</f>
        <v/>
      </c>
      <c r="Q191" s="10" t="str">
        <f>+IFERROR(VLOOKUP($A191,#REF!,MATCH('Cálculo antigua metodología'!Q$4,#REF!,0),0),"")</f>
        <v/>
      </c>
      <c r="R191" s="10" t="str">
        <f>+IFERROR(VLOOKUP($A191,#REF!,MATCH('Cálculo antigua metodología'!R$4,#REF!,0),0),"")</f>
        <v/>
      </c>
      <c r="S191" s="10" t="str">
        <f>+IFERROR(VLOOKUP($A191,#REF!,MATCH('Cálculo antigua metodología'!S$4,#REF!,0),0),"")</f>
        <v/>
      </c>
      <c r="T191" s="10">
        <f>+VLOOKUP(A191,'[5]Cálculo SGP'!$N$3:$P$1136,3,0)</f>
        <v>2494277220</v>
      </c>
      <c r="U191" s="10">
        <f>+VLOOKUP(A191,'[5]Cálculo SGP'!$N$3:$X$1137,11,0)</f>
        <v>1988459839</v>
      </c>
      <c r="V191" s="11">
        <f t="shared" si="24"/>
        <v>42.824661137207443</v>
      </c>
      <c r="W191" s="11">
        <f t="shared" si="31"/>
        <v>100</v>
      </c>
      <c r="X191" s="11">
        <f t="shared" si="25"/>
        <v>80</v>
      </c>
      <c r="Y191" s="11">
        <f t="shared" si="26"/>
        <v>100</v>
      </c>
      <c r="Z191" s="11">
        <f t="shared" si="32"/>
        <v>0</v>
      </c>
      <c r="AA191" s="11">
        <f t="shared" si="27"/>
        <v>100</v>
      </c>
      <c r="AB191" s="11">
        <f t="shared" si="33"/>
        <v>0</v>
      </c>
      <c r="AC191" s="11">
        <f t="shared" si="28"/>
        <v>0</v>
      </c>
      <c r="AD191" s="11">
        <f t="shared" si="29"/>
        <v>0</v>
      </c>
      <c r="AE191" s="11">
        <f t="shared" si="30"/>
        <v>0</v>
      </c>
      <c r="AF191" s="12">
        <f t="shared" si="34"/>
        <v>0</v>
      </c>
      <c r="AG191" s="31">
        <f t="shared" si="35"/>
        <v>16.666666666666668</v>
      </c>
    </row>
    <row r="192" spans="1:33" x14ac:dyDescent="0.35">
      <c r="A192" s="1" t="s">
        <v>414</v>
      </c>
      <c r="B192" s="1" t="s">
        <v>338</v>
      </c>
      <c r="C192" s="1" t="s">
        <v>415</v>
      </c>
      <c r="D192" s="4">
        <f>+VLOOKUP(A192,'[2]Categoría municipios 2023'!$B$2:$D$1103,3,0)</f>
        <v>6</v>
      </c>
      <c r="E192" s="1" t="str">
        <f>+VLOOKUP(A192,'[3]Nuevo IDF'!$B$5:$H$1106,7,0)</f>
        <v>G3</v>
      </c>
      <c r="F192" s="1"/>
      <c r="G192" s="10">
        <f>+VLOOKUP(A192,'[4]Informe viabilidad 2022'!$A$4:$G$1105,7,0)</f>
        <v>2734.1857530000002</v>
      </c>
      <c r="H192" s="10">
        <f>+VLOOKUP(A192,'[4]Informe viabilidad 2022'!$A$4:$G$1105,6,0)</f>
        <v>3990.9568789999998</v>
      </c>
      <c r="I192" s="10" t="str">
        <f>+IFERROR(VLOOKUP($A192,#REF!,MATCH('Cálculo antigua metodología'!I$4,#REF!,0),0),"")</f>
        <v/>
      </c>
      <c r="J192" s="10" t="str">
        <f>+IFERROR(VLOOKUP($A192,#REF!,MATCH('Cálculo antigua metodología'!J$4,#REF!,0),0),"")</f>
        <v/>
      </c>
      <c r="K192" s="10" t="str">
        <f>+IFERROR(VLOOKUP($A192,#REF!,MATCH('Cálculo antigua metodología'!K$4,#REF!,0),0),"")</f>
        <v/>
      </c>
      <c r="L192" s="10" t="str">
        <f>+IFERROR(VLOOKUP($A192,#REF!,MATCH('Cálculo antigua metodología'!L$4,#REF!,0),0),"")</f>
        <v/>
      </c>
      <c r="M192" s="10" t="str">
        <f>+IFERROR(VLOOKUP($A192,#REF!,MATCH('Cálculo antigua metodología'!M$4,#REF!,0),0),"")</f>
        <v/>
      </c>
      <c r="N192" s="10" t="str">
        <f>+IFERROR(VLOOKUP($A192,#REF!,MATCH('Cálculo antigua metodología'!N$4,#REF!,0),0),"")</f>
        <v/>
      </c>
      <c r="O192" s="10" t="str">
        <f>+IFERROR(VLOOKUP($A192,#REF!,MATCH('Cálculo antigua metodología'!O$4,#REF!,0),0),"")</f>
        <v/>
      </c>
      <c r="P192" s="10" t="str">
        <f>+IFERROR(VLOOKUP($A192,#REF!,MATCH('Cálculo antigua metodología'!P$4,#REF!,0),0),"")</f>
        <v/>
      </c>
      <c r="Q192" s="10" t="str">
        <f>+IFERROR(VLOOKUP($A192,#REF!,MATCH('Cálculo antigua metodología'!Q$4,#REF!,0),0),"")</f>
        <v/>
      </c>
      <c r="R192" s="10" t="str">
        <f>+IFERROR(VLOOKUP($A192,#REF!,MATCH('Cálculo antigua metodología'!R$4,#REF!,0),0),"")</f>
        <v/>
      </c>
      <c r="S192" s="10" t="str">
        <f>+IFERROR(VLOOKUP($A192,#REF!,MATCH('Cálculo antigua metodología'!S$4,#REF!,0),0),"")</f>
        <v/>
      </c>
      <c r="T192" s="10">
        <f>+VLOOKUP(A192,'[5]Cálculo SGP'!$N$3:$P$1136,3,0)</f>
        <v>1650940737</v>
      </c>
      <c r="U192" s="10">
        <f>+VLOOKUP(A192,'[5]Cálculo SGP'!$N$3:$X$1137,11,0)</f>
        <v>3628719591</v>
      </c>
      <c r="V192" s="11">
        <f t="shared" si="24"/>
        <v>68.509528814681047</v>
      </c>
      <c r="W192" s="11">
        <f t="shared" si="31"/>
        <v>100</v>
      </c>
      <c r="X192" s="11">
        <f t="shared" si="25"/>
        <v>80</v>
      </c>
      <c r="Y192" s="11">
        <f t="shared" si="26"/>
        <v>100</v>
      </c>
      <c r="Z192" s="11">
        <f t="shared" si="32"/>
        <v>0</v>
      </c>
      <c r="AA192" s="11">
        <f t="shared" si="27"/>
        <v>100</v>
      </c>
      <c r="AB192" s="11">
        <f t="shared" si="33"/>
        <v>0</v>
      </c>
      <c r="AC192" s="11">
        <f t="shared" si="28"/>
        <v>0</v>
      </c>
      <c r="AD192" s="11">
        <f t="shared" si="29"/>
        <v>0</v>
      </c>
      <c r="AE192" s="11">
        <f t="shared" si="30"/>
        <v>0</v>
      </c>
      <c r="AF192" s="12">
        <f t="shared" si="34"/>
        <v>0</v>
      </c>
      <c r="AG192" s="31">
        <f t="shared" si="35"/>
        <v>16.666666666666668</v>
      </c>
    </row>
    <row r="193" spans="1:33" x14ac:dyDescent="0.35">
      <c r="A193" s="1" t="s">
        <v>416</v>
      </c>
      <c r="B193" s="1" t="s">
        <v>338</v>
      </c>
      <c r="C193" s="1" t="s">
        <v>417</v>
      </c>
      <c r="D193" s="4">
        <f>+VLOOKUP(A193,'[2]Categoría municipios 2023'!$B$2:$D$1103,3,0)</f>
        <v>6</v>
      </c>
      <c r="E193" s="1" t="str">
        <f>+VLOOKUP(A193,'[3]Nuevo IDF'!$B$5:$H$1106,7,0)</f>
        <v>G4</v>
      </c>
      <c r="F193" s="1"/>
      <c r="G193" s="10">
        <f>+VLOOKUP(A193,'[4]Informe viabilidad 2022'!$A$4:$G$1105,7,0)</f>
        <v>987.34287300000005</v>
      </c>
      <c r="H193" s="10">
        <f>+VLOOKUP(A193,'[4]Informe viabilidad 2022'!$A$4:$G$1105,6,0)</f>
        <v>1924.9858950299999</v>
      </c>
      <c r="I193" s="10" t="str">
        <f>+IFERROR(VLOOKUP($A193,#REF!,MATCH('Cálculo antigua metodología'!I$4,#REF!,0),0),"")</f>
        <v/>
      </c>
      <c r="J193" s="10" t="str">
        <f>+IFERROR(VLOOKUP($A193,#REF!,MATCH('Cálculo antigua metodología'!J$4,#REF!,0),0),"")</f>
        <v/>
      </c>
      <c r="K193" s="10" t="str">
        <f>+IFERROR(VLOOKUP($A193,#REF!,MATCH('Cálculo antigua metodología'!K$4,#REF!,0),0),"")</f>
        <v/>
      </c>
      <c r="L193" s="10" t="str">
        <f>+IFERROR(VLOOKUP($A193,#REF!,MATCH('Cálculo antigua metodología'!L$4,#REF!,0),0),"")</f>
        <v/>
      </c>
      <c r="M193" s="10" t="str">
        <f>+IFERROR(VLOOKUP($A193,#REF!,MATCH('Cálculo antigua metodología'!M$4,#REF!,0),0),"")</f>
        <v/>
      </c>
      <c r="N193" s="10" t="str">
        <f>+IFERROR(VLOOKUP($A193,#REF!,MATCH('Cálculo antigua metodología'!N$4,#REF!,0),0),"")</f>
        <v/>
      </c>
      <c r="O193" s="10" t="str">
        <f>+IFERROR(VLOOKUP($A193,#REF!,MATCH('Cálculo antigua metodología'!O$4,#REF!,0),0),"")</f>
        <v/>
      </c>
      <c r="P193" s="10" t="str">
        <f>+IFERROR(VLOOKUP($A193,#REF!,MATCH('Cálculo antigua metodología'!P$4,#REF!,0),0),"")</f>
        <v/>
      </c>
      <c r="Q193" s="10" t="str">
        <f>+IFERROR(VLOOKUP($A193,#REF!,MATCH('Cálculo antigua metodología'!Q$4,#REF!,0),0),"")</f>
        <v/>
      </c>
      <c r="R193" s="10" t="str">
        <f>+IFERROR(VLOOKUP($A193,#REF!,MATCH('Cálculo antigua metodología'!R$4,#REF!,0),0),"")</f>
        <v/>
      </c>
      <c r="S193" s="10" t="str">
        <f>+IFERROR(VLOOKUP($A193,#REF!,MATCH('Cálculo antigua metodología'!S$4,#REF!,0),0),"")</f>
        <v/>
      </c>
      <c r="T193" s="10">
        <f>+VLOOKUP(A193,'[5]Cálculo SGP'!$N$3:$P$1136,3,0)</f>
        <v>1039106905</v>
      </c>
      <c r="U193" s="10">
        <f>+VLOOKUP(A193,'[5]Cálculo SGP'!$N$3:$X$1137,11,0)</f>
        <v>2190079680</v>
      </c>
      <c r="V193" s="11">
        <f t="shared" si="24"/>
        <v>51.290914678863807</v>
      </c>
      <c r="W193" s="11">
        <f t="shared" si="31"/>
        <v>100</v>
      </c>
      <c r="X193" s="11">
        <f t="shared" si="25"/>
        <v>80</v>
      </c>
      <c r="Y193" s="11">
        <f t="shared" si="26"/>
        <v>100</v>
      </c>
      <c r="Z193" s="11">
        <f t="shared" si="32"/>
        <v>0</v>
      </c>
      <c r="AA193" s="11">
        <f t="shared" si="27"/>
        <v>100</v>
      </c>
      <c r="AB193" s="11">
        <f t="shared" si="33"/>
        <v>0</v>
      </c>
      <c r="AC193" s="11">
        <f t="shared" si="28"/>
        <v>0</v>
      </c>
      <c r="AD193" s="11">
        <f t="shared" si="29"/>
        <v>0</v>
      </c>
      <c r="AE193" s="11">
        <f t="shared" si="30"/>
        <v>0</v>
      </c>
      <c r="AF193" s="12">
        <f t="shared" si="34"/>
        <v>0</v>
      </c>
      <c r="AG193" s="31">
        <f t="shared" si="35"/>
        <v>16.666666666666668</v>
      </c>
    </row>
    <row r="194" spans="1:33" x14ac:dyDescent="0.35">
      <c r="A194" s="1" t="s">
        <v>418</v>
      </c>
      <c r="B194" s="1" t="s">
        <v>338</v>
      </c>
      <c r="C194" s="1" t="s">
        <v>419</v>
      </c>
      <c r="D194" s="4">
        <f>+VLOOKUP(A194,'[2]Categoría municipios 2023'!$B$2:$D$1103,3,0)</f>
        <v>6</v>
      </c>
      <c r="E194" s="1" t="str">
        <f>+VLOOKUP(A194,'[3]Nuevo IDF'!$B$5:$H$1106,7,0)</f>
        <v>G4</v>
      </c>
      <c r="F194" s="1"/>
      <c r="G194" s="10">
        <f>+VLOOKUP(A194,'[4]Informe viabilidad 2022'!$A$4:$G$1105,7,0)</f>
        <v>1345.077315</v>
      </c>
      <c r="H194" s="10">
        <f>+VLOOKUP(A194,'[4]Informe viabilidad 2022'!$A$4:$G$1105,6,0)</f>
        <v>2557.11739734</v>
      </c>
      <c r="I194" s="10" t="str">
        <f>+IFERROR(VLOOKUP($A194,#REF!,MATCH('Cálculo antigua metodología'!I$4,#REF!,0),0),"")</f>
        <v/>
      </c>
      <c r="J194" s="10" t="str">
        <f>+IFERROR(VLOOKUP($A194,#REF!,MATCH('Cálculo antigua metodología'!J$4,#REF!,0),0),"")</f>
        <v/>
      </c>
      <c r="K194" s="10" t="str">
        <f>+IFERROR(VLOOKUP($A194,#REF!,MATCH('Cálculo antigua metodología'!K$4,#REF!,0),0),"")</f>
        <v/>
      </c>
      <c r="L194" s="10" t="str">
        <f>+IFERROR(VLOOKUP($A194,#REF!,MATCH('Cálculo antigua metodología'!L$4,#REF!,0),0),"")</f>
        <v/>
      </c>
      <c r="M194" s="10" t="str">
        <f>+IFERROR(VLOOKUP($A194,#REF!,MATCH('Cálculo antigua metodología'!M$4,#REF!,0),0),"")</f>
        <v/>
      </c>
      <c r="N194" s="10" t="str">
        <f>+IFERROR(VLOOKUP($A194,#REF!,MATCH('Cálculo antigua metodología'!N$4,#REF!,0),0),"")</f>
        <v/>
      </c>
      <c r="O194" s="10" t="str">
        <f>+IFERROR(VLOOKUP($A194,#REF!,MATCH('Cálculo antigua metodología'!O$4,#REF!,0),0),"")</f>
        <v/>
      </c>
      <c r="P194" s="10" t="str">
        <f>+IFERROR(VLOOKUP($A194,#REF!,MATCH('Cálculo antigua metodología'!P$4,#REF!,0),0),"")</f>
        <v/>
      </c>
      <c r="Q194" s="10" t="str">
        <f>+IFERROR(VLOOKUP($A194,#REF!,MATCH('Cálculo antigua metodología'!Q$4,#REF!,0),0),"")</f>
        <v/>
      </c>
      <c r="R194" s="10" t="str">
        <f>+IFERROR(VLOOKUP($A194,#REF!,MATCH('Cálculo antigua metodología'!R$4,#REF!,0),0),"")</f>
        <v/>
      </c>
      <c r="S194" s="10" t="str">
        <f>+IFERROR(VLOOKUP($A194,#REF!,MATCH('Cálculo antigua metodología'!S$4,#REF!,0),0),"")</f>
        <v/>
      </c>
      <c r="T194" s="10">
        <f>+VLOOKUP(A194,'[5]Cálculo SGP'!$N$3:$P$1136,3,0)</f>
        <v>1095579732</v>
      </c>
      <c r="U194" s="10">
        <f>+VLOOKUP(A194,'[5]Cálculo SGP'!$N$3:$X$1137,11,0)</f>
        <v>2200128393</v>
      </c>
      <c r="V194" s="11">
        <f t="shared" si="24"/>
        <v>52.601312571694791</v>
      </c>
      <c r="W194" s="11">
        <f t="shared" si="31"/>
        <v>100</v>
      </c>
      <c r="X194" s="11">
        <f t="shared" si="25"/>
        <v>80</v>
      </c>
      <c r="Y194" s="11">
        <f t="shared" si="26"/>
        <v>100</v>
      </c>
      <c r="Z194" s="11">
        <f t="shared" si="32"/>
        <v>0</v>
      </c>
      <c r="AA194" s="11">
        <f t="shared" si="27"/>
        <v>100</v>
      </c>
      <c r="AB194" s="11">
        <f t="shared" si="33"/>
        <v>0</v>
      </c>
      <c r="AC194" s="11">
        <f t="shared" si="28"/>
        <v>0</v>
      </c>
      <c r="AD194" s="11">
        <f t="shared" si="29"/>
        <v>0</v>
      </c>
      <c r="AE194" s="11">
        <f t="shared" si="30"/>
        <v>0</v>
      </c>
      <c r="AF194" s="12">
        <f t="shared" si="34"/>
        <v>0</v>
      </c>
      <c r="AG194" s="31">
        <f t="shared" si="35"/>
        <v>16.666666666666668</v>
      </c>
    </row>
    <row r="195" spans="1:33" x14ac:dyDescent="0.35">
      <c r="A195" s="1" t="s">
        <v>420</v>
      </c>
      <c r="B195" s="1" t="s">
        <v>338</v>
      </c>
      <c r="C195" s="1" t="s">
        <v>421</v>
      </c>
      <c r="D195" s="4">
        <f>+VLOOKUP(A195,'[2]Categoría municipios 2023'!$B$2:$D$1103,3,0)</f>
        <v>6</v>
      </c>
      <c r="E195" s="1" t="str">
        <f>+VLOOKUP(A195,'[3]Nuevo IDF'!$B$5:$H$1106,7,0)</f>
        <v>G5</v>
      </c>
      <c r="F195" s="1"/>
      <c r="G195" s="10">
        <f>+VLOOKUP(A195,'[4]Informe viabilidad 2022'!$A$4:$G$1105,7,0)</f>
        <v>2110.6516099999999</v>
      </c>
      <c r="H195" s="10">
        <f>+VLOOKUP(A195,'[4]Informe viabilidad 2022'!$A$4:$G$1105,6,0)</f>
        <v>126.33844608</v>
      </c>
      <c r="I195" s="10" t="str">
        <f>+IFERROR(VLOOKUP($A195,#REF!,MATCH('Cálculo antigua metodología'!I$4,#REF!,0),0),"")</f>
        <v/>
      </c>
      <c r="J195" s="10" t="str">
        <f>+IFERROR(VLOOKUP($A195,#REF!,MATCH('Cálculo antigua metodología'!J$4,#REF!,0),0),"")</f>
        <v/>
      </c>
      <c r="K195" s="10" t="str">
        <f>+IFERROR(VLOOKUP($A195,#REF!,MATCH('Cálculo antigua metodología'!K$4,#REF!,0),0),"")</f>
        <v/>
      </c>
      <c r="L195" s="10" t="str">
        <f>+IFERROR(VLOOKUP($A195,#REF!,MATCH('Cálculo antigua metodología'!L$4,#REF!,0),0),"")</f>
        <v/>
      </c>
      <c r="M195" s="10" t="str">
        <f>+IFERROR(VLOOKUP($A195,#REF!,MATCH('Cálculo antigua metodología'!M$4,#REF!,0),0),"")</f>
        <v/>
      </c>
      <c r="N195" s="10" t="str">
        <f>+IFERROR(VLOOKUP($A195,#REF!,MATCH('Cálculo antigua metodología'!N$4,#REF!,0),0),"")</f>
        <v/>
      </c>
      <c r="O195" s="10" t="str">
        <f>+IFERROR(VLOOKUP($A195,#REF!,MATCH('Cálculo antigua metodología'!O$4,#REF!,0),0),"")</f>
        <v/>
      </c>
      <c r="P195" s="10" t="str">
        <f>+IFERROR(VLOOKUP($A195,#REF!,MATCH('Cálculo antigua metodología'!P$4,#REF!,0),0),"")</f>
        <v/>
      </c>
      <c r="Q195" s="10" t="str">
        <f>+IFERROR(VLOOKUP($A195,#REF!,MATCH('Cálculo antigua metodología'!Q$4,#REF!,0),0),"")</f>
        <v/>
      </c>
      <c r="R195" s="10" t="str">
        <f>+IFERROR(VLOOKUP($A195,#REF!,MATCH('Cálculo antigua metodología'!R$4,#REF!,0),0),"")</f>
        <v/>
      </c>
      <c r="S195" s="10" t="str">
        <f>+IFERROR(VLOOKUP($A195,#REF!,MATCH('Cálculo antigua metodología'!S$4,#REF!,0),0),"")</f>
        <v/>
      </c>
      <c r="T195" s="10">
        <f>+VLOOKUP(A195,'[5]Cálculo SGP'!$N$3:$P$1136,3,0)</f>
        <v>2157082110</v>
      </c>
      <c r="U195" s="10">
        <f>+VLOOKUP(A195,'[5]Cálculo SGP'!$N$3:$X$1137,11,0)</f>
        <v>4416250184</v>
      </c>
      <c r="V195" s="11">
        <f t="shared" si="24"/>
        <v>1670.6328718524003</v>
      </c>
      <c r="W195" s="11">
        <f t="shared" si="31"/>
        <v>0</v>
      </c>
      <c r="X195" s="11">
        <f t="shared" si="25"/>
        <v>80</v>
      </c>
      <c r="Y195" s="11">
        <f t="shared" si="26"/>
        <v>100</v>
      </c>
      <c r="Z195" s="11">
        <f t="shared" si="32"/>
        <v>0</v>
      </c>
      <c r="AA195" s="11">
        <f t="shared" si="27"/>
        <v>100</v>
      </c>
      <c r="AB195" s="11">
        <f t="shared" si="33"/>
        <v>0</v>
      </c>
      <c r="AC195" s="11">
        <f t="shared" si="28"/>
        <v>0</v>
      </c>
      <c r="AD195" s="11">
        <f t="shared" si="29"/>
        <v>0</v>
      </c>
      <c r="AE195" s="11">
        <f t="shared" si="30"/>
        <v>0</v>
      </c>
      <c r="AF195" s="12">
        <f t="shared" si="34"/>
        <v>0</v>
      </c>
      <c r="AG195" s="31">
        <f t="shared" si="35"/>
        <v>0</v>
      </c>
    </row>
    <row r="196" spans="1:33" x14ac:dyDescent="0.35">
      <c r="A196" s="1" t="s">
        <v>422</v>
      </c>
      <c r="B196" s="1" t="s">
        <v>338</v>
      </c>
      <c r="C196" s="1" t="s">
        <v>423</v>
      </c>
      <c r="D196" s="4">
        <f>+VLOOKUP(A196,'[2]Categoría municipios 2023'!$B$2:$D$1103,3,0)</f>
        <v>3</v>
      </c>
      <c r="E196" s="1" t="str">
        <f>+VLOOKUP(A196,'[3]Nuevo IDF'!$B$5:$H$1106,7,0)</f>
        <v>G1</v>
      </c>
      <c r="F196" s="1"/>
      <c r="G196" s="10">
        <f>+VLOOKUP(A196,'[4]Informe viabilidad 2022'!$A$4:$G$1105,7,0)</f>
        <v>14624.41266</v>
      </c>
      <c r="H196" s="10">
        <f>+VLOOKUP(A196,'[4]Informe viabilidad 2022'!$A$4:$G$1105,6,0)</f>
        <v>42296.443150999999</v>
      </c>
      <c r="I196" s="10" t="str">
        <f>+IFERROR(VLOOKUP($A196,#REF!,MATCH('Cálculo antigua metodología'!I$4,#REF!,0),0),"")</f>
        <v/>
      </c>
      <c r="J196" s="10" t="str">
        <f>+IFERROR(VLOOKUP($A196,#REF!,MATCH('Cálculo antigua metodología'!J$4,#REF!,0),0),"")</f>
        <v/>
      </c>
      <c r="K196" s="10" t="str">
        <f>+IFERROR(VLOOKUP($A196,#REF!,MATCH('Cálculo antigua metodología'!K$4,#REF!,0),0),"")</f>
        <v/>
      </c>
      <c r="L196" s="10" t="str">
        <f>+IFERROR(VLOOKUP($A196,#REF!,MATCH('Cálculo antigua metodología'!L$4,#REF!,0),0),"")</f>
        <v/>
      </c>
      <c r="M196" s="10" t="str">
        <f>+IFERROR(VLOOKUP($A196,#REF!,MATCH('Cálculo antigua metodología'!M$4,#REF!,0),0),"")</f>
        <v/>
      </c>
      <c r="N196" s="10" t="str">
        <f>+IFERROR(VLOOKUP($A196,#REF!,MATCH('Cálculo antigua metodología'!N$4,#REF!,0),0),"")</f>
        <v/>
      </c>
      <c r="O196" s="10" t="str">
        <f>+IFERROR(VLOOKUP($A196,#REF!,MATCH('Cálculo antigua metodología'!O$4,#REF!,0),0),"")</f>
        <v/>
      </c>
      <c r="P196" s="10" t="str">
        <f>+IFERROR(VLOOKUP($A196,#REF!,MATCH('Cálculo antigua metodología'!P$4,#REF!,0),0),"")</f>
        <v/>
      </c>
      <c r="Q196" s="10" t="str">
        <f>+IFERROR(VLOOKUP($A196,#REF!,MATCH('Cálculo antigua metodología'!Q$4,#REF!,0),0),"")</f>
        <v/>
      </c>
      <c r="R196" s="10" t="str">
        <f>+IFERROR(VLOOKUP($A196,#REF!,MATCH('Cálculo antigua metodología'!R$4,#REF!,0),0),"")</f>
        <v/>
      </c>
      <c r="S196" s="10" t="str">
        <f>+IFERROR(VLOOKUP($A196,#REF!,MATCH('Cálculo antigua metodología'!S$4,#REF!,0),0),"")</f>
        <v/>
      </c>
      <c r="T196" s="10">
        <f>+VLOOKUP(A196,'[5]Cálculo SGP'!$N$3:$P$1136,3,0)</f>
        <v>6255549264</v>
      </c>
      <c r="U196" s="10">
        <f>+VLOOKUP(A196,'[5]Cálculo SGP'!$N$3:$X$1137,11,0)</f>
        <v>2592522203</v>
      </c>
      <c r="V196" s="11">
        <f t="shared" si="24"/>
        <v>34.575986940060801</v>
      </c>
      <c r="W196" s="11">
        <f t="shared" si="31"/>
        <v>100</v>
      </c>
      <c r="X196" s="11">
        <f t="shared" si="25"/>
        <v>70</v>
      </c>
      <c r="Y196" s="11">
        <f t="shared" si="26"/>
        <v>100</v>
      </c>
      <c r="Z196" s="11">
        <f t="shared" si="32"/>
        <v>0</v>
      </c>
      <c r="AA196" s="11">
        <f t="shared" si="27"/>
        <v>100</v>
      </c>
      <c r="AB196" s="11">
        <f t="shared" si="33"/>
        <v>0</v>
      </c>
      <c r="AC196" s="11">
        <f t="shared" si="28"/>
        <v>0</v>
      </c>
      <c r="AD196" s="11">
        <f t="shared" si="29"/>
        <v>0</v>
      </c>
      <c r="AE196" s="11">
        <f t="shared" si="30"/>
        <v>0</v>
      </c>
      <c r="AF196" s="12">
        <f t="shared" si="34"/>
        <v>0</v>
      </c>
      <c r="AG196" s="31">
        <f t="shared" si="35"/>
        <v>16.666666666666668</v>
      </c>
    </row>
    <row r="197" spans="1:33" x14ac:dyDescent="0.35">
      <c r="A197" s="1" t="s">
        <v>424</v>
      </c>
      <c r="B197" s="1" t="s">
        <v>338</v>
      </c>
      <c r="C197" s="1" t="s">
        <v>425</v>
      </c>
      <c r="D197" s="4">
        <f>+VLOOKUP(A197,'[2]Categoría municipios 2023'!$B$2:$D$1103,3,0)</f>
        <v>6</v>
      </c>
      <c r="E197" s="1" t="str">
        <f>+VLOOKUP(A197,'[3]Nuevo IDF'!$B$5:$H$1106,7,0)</f>
        <v>G2</v>
      </c>
      <c r="F197" s="1"/>
      <c r="G197" s="10">
        <f>+VLOOKUP(A197,'[4]Informe viabilidad 2022'!$A$4:$G$1105,7,0)</f>
        <v>3232.4626499999999</v>
      </c>
      <c r="H197" s="10">
        <f>+VLOOKUP(A197,'[4]Informe viabilidad 2022'!$A$4:$G$1105,6,0)</f>
        <v>4763.8768220000002</v>
      </c>
      <c r="I197" s="10" t="str">
        <f>+IFERROR(VLOOKUP($A197,#REF!,MATCH('Cálculo antigua metodología'!I$4,#REF!,0),0),"")</f>
        <v/>
      </c>
      <c r="J197" s="10" t="str">
        <f>+IFERROR(VLOOKUP($A197,#REF!,MATCH('Cálculo antigua metodología'!J$4,#REF!,0),0),"")</f>
        <v/>
      </c>
      <c r="K197" s="10" t="str">
        <f>+IFERROR(VLOOKUP($A197,#REF!,MATCH('Cálculo antigua metodología'!K$4,#REF!,0),0),"")</f>
        <v/>
      </c>
      <c r="L197" s="10" t="str">
        <f>+IFERROR(VLOOKUP($A197,#REF!,MATCH('Cálculo antigua metodología'!L$4,#REF!,0),0),"")</f>
        <v/>
      </c>
      <c r="M197" s="10" t="str">
        <f>+IFERROR(VLOOKUP($A197,#REF!,MATCH('Cálculo antigua metodología'!M$4,#REF!,0),0),"")</f>
        <v/>
      </c>
      <c r="N197" s="10" t="str">
        <f>+IFERROR(VLOOKUP($A197,#REF!,MATCH('Cálculo antigua metodología'!N$4,#REF!,0),0),"")</f>
        <v/>
      </c>
      <c r="O197" s="10" t="str">
        <f>+IFERROR(VLOOKUP($A197,#REF!,MATCH('Cálculo antigua metodología'!O$4,#REF!,0),0),"")</f>
        <v/>
      </c>
      <c r="P197" s="10" t="str">
        <f>+IFERROR(VLOOKUP($A197,#REF!,MATCH('Cálculo antigua metodología'!P$4,#REF!,0),0),"")</f>
        <v/>
      </c>
      <c r="Q197" s="10" t="str">
        <f>+IFERROR(VLOOKUP($A197,#REF!,MATCH('Cálculo antigua metodología'!Q$4,#REF!,0),0),"")</f>
        <v/>
      </c>
      <c r="R197" s="10" t="str">
        <f>+IFERROR(VLOOKUP($A197,#REF!,MATCH('Cálculo antigua metodología'!R$4,#REF!,0),0),"")</f>
        <v/>
      </c>
      <c r="S197" s="10" t="str">
        <f>+IFERROR(VLOOKUP($A197,#REF!,MATCH('Cálculo antigua metodología'!S$4,#REF!,0),0),"")</f>
        <v/>
      </c>
      <c r="T197" s="10">
        <f>+VLOOKUP(A197,'[5]Cálculo SGP'!$N$3:$P$1136,3,0)</f>
        <v>1844134117</v>
      </c>
      <c r="U197" s="10">
        <f>+VLOOKUP(A197,'[5]Cálculo SGP'!$N$3:$X$1137,11,0)</f>
        <v>3651456429</v>
      </c>
      <c r="V197" s="11">
        <f t="shared" ref="V197:V260" si="36">IFERROR(G197/H197*100,"ND")</f>
        <v>67.853615254538155</v>
      </c>
      <c r="W197" s="11">
        <f t="shared" si="31"/>
        <v>100</v>
      </c>
      <c r="X197" s="11">
        <f t="shared" ref="X197:X260" si="37">IF(D197="ESP",50,IF(D197=1,65,IF(D197=2,70,IF(D197=3,70,IF(D197=4,80,IF(D197=5,80,IF(D197=6,80,0)))))))</f>
        <v>80</v>
      </c>
      <c r="Y197" s="11">
        <f t="shared" ref="Y197:Y260" si="38">+IFERROR((P197+R197)*100/(J197+M197+T197+U197),100)</f>
        <v>100</v>
      </c>
      <c r="Z197" s="11">
        <f t="shared" si="32"/>
        <v>0</v>
      </c>
      <c r="AA197" s="11">
        <f t="shared" ref="AA197:AA260" si="39">+IFERROR((L197+N197+M197)*100/(I197),100)</f>
        <v>100</v>
      </c>
      <c r="AB197" s="11">
        <f t="shared" si="33"/>
        <v>0</v>
      </c>
      <c r="AC197" s="11">
        <f t="shared" ref="AC197:AC260" si="40">IFERROR(((K197)/J197*100),0)</f>
        <v>0</v>
      </c>
      <c r="AD197" s="11">
        <f t="shared" ref="AD197:AD260" si="41">IFERROR((Q197/O197*100),0)</f>
        <v>0</v>
      </c>
      <c r="AE197" s="11">
        <f t="shared" ref="AE197:AE260" si="42">IFERROR((S197/J197*100),0)</f>
        <v>0</v>
      </c>
      <c r="AF197" s="12">
        <f t="shared" si="34"/>
        <v>0</v>
      </c>
      <c r="AG197" s="31">
        <f t="shared" si="35"/>
        <v>16.666666666666668</v>
      </c>
    </row>
    <row r="198" spans="1:33" x14ac:dyDescent="0.35">
      <c r="A198" s="1" t="s">
        <v>426</v>
      </c>
      <c r="B198" s="1" t="s">
        <v>338</v>
      </c>
      <c r="C198" s="1" t="s">
        <v>427</v>
      </c>
      <c r="D198" s="4">
        <f>+VLOOKUP(A198,'[2]Categoría municipios 2023'!$B$2:$D$1103,3,0)</f>
        <v>6</v>
      </c>
      <c r="E198" s="1" t="str">
        <f>+VLOOKUP(A198,'[3]Nuevo IDF'!$B$5:$H$1106,7,0)</f>
        <v>G3</v>
      </c>
      <c r="F198" s="1"/>
      <c r="G198" s="10">
        <f>+VLOOKUP(A198,'[4]Informe viabilidad 2022'!$A$4:$G$1105,7,0)</f>
        <v>1677.1418659999999</v>
      </c>
      <c r="H198" s="10">
        <f>+VLOOKUP(A198,'[4]Informe viabilidad 2022'!$A$4:$G$1105,6,0)</f>
        <v>2380.4122815000001</v>
      </c>
      <c r="I198" s="10" t="str">
        <f>+IFERROR(VLOOKUP($A198,#REF!,MATCH('Cálculo antigua metodología'!I$4,#REF!,0),0),"")</f>
        <v/>
      </c>
      <c r="J198" s="10" t="str">
        <f>+IFERROR(VLOOKUP($A198,#REF!,MATCH('Cálculo antigua metodología'!J$4,#REF!,0),0),"")</f>
        <v/>
      </c>
      <c r="K198" s="10" t="str">
        <f>+IFERROR(VLOOKUP($A198,#REF!,MATCH('Cálculo antigua metodología'!K$4,#REF!,0),0),"")</f>
        <v/>
      </c>
      <c r="L198" s="10" t="str">
        <f>+IFERROR(VLOOKUP($A198,#REF!,MATCH('Cálculo antigua metodología'!L$4,#REF!,0),0),"")</f>
        <v/>
      </c>
      <c r="M198" s="10" t="str">
        <f>+IFERROR(VLOOKUP($A198,#REF!,MATCH('Cálculo antigua metodología'!M$4,#REF!,0),0),"")</f>
        <v/>
      </c>
      <c r="N198" s="10" t="str">
        <f>+IFERROR(VLOOKUP($A198,#REF!,MATCH('Cálculo antigua metodología'!N$4,#REF!,0),0),"")</f>
        <v/>
      </c>
      <c r="O198" s="10" t="str">
        <f>+IFERROR(VLOOKUP($A198,#REF!,MATCH('Cálculo antigua metodología'!O$4,#REF!,0),0),"")</f>
        <v/>
      </c>
      <c r="P198" s="10" t="str">
        <f>+IFERROR(VLOOKUP($A198,#REF!,MATCH('Cálculo antigua metodología'!P$4,#REF!,0),0),"")</f>
        <v/>
      </c>
      <c r="Q198" s="10" t="str">
        <f>+IFERROR(VLOOKUP($A198,#REF!,MATCH('Cálculo antigua metodología'!Q$4,#REF!,0),0),"")</f>
        <v/>
      </c>
      <c r="R198" s="10" t="str">
        <f>+IFERROR(VLOOKUP($A198,#REF!,MATCH('Cálculo antigua metodología'!R$4,#REF!,0),0),"")</f>
        <v/>
      </c>
      <c r="S198" s="10" t="str">
        <f>+IFERROR(VLOOKUP($A198,#REF!,MATCH('Cálculo antigua metodología'!S$4,#REF!,0),0),"")</f>
        <v/>
      </c>
      <c r="T198" s="10">
        <f>+VLOOKUP(A198,'[5]Cálculo SGP'!$N$3:$P$1136,3,0)</f>
        <v>2268280878</v>
      </c>
      <c r="U198" s="10">
        <f>+VLOOKUP(A198,'[5]Cálculo SGP'!$N$3:$X$1137,11,0)</f>
        <v>2002908002</v>
      </c>
      <c r="V198" s="11">
        <f t="shared" si="36"/>
        <v>70.455940722300454</v>
      </c>
      <c r="W198" s="11">
        <f t="shared" ref="W198:W261" si="43">+IF(V198&lt;=X198,100,IF(AND(V198&gt;X198,V198&lt;100),(100-V198)/(100-X198)*100,0))</f>
        <v>100</v>
      </c>
      <c r="X198" s="11">
        <f t="shared" si="37"/>
        <v>80</v>
      </c>
      <c r="Y198" s="11">
        <f t="shared" si="38"/>
        <v>100</v>
      </c>
      <c r="Z198" s="11">
        <f t="shared" ref="Z198:Z261" si="44">IF(100-Y198&lt;0,0,100-Y198)</f>
        <v>0</v>
      </c>
      <c r="AA198" s="11">
        <f t="shared" si="39"/>
        <v>100</v>
      </c>
      <c r="AB198" s="11">
        <f t="shared" ref="AB198:AB261" si="45">100-AA198</f>
        <v>0</v>
      </c>
      <c r="AC198" s="11">
        <f t="shared" si="40"/>
        <v>0</v>
      </c>
      <c r="AD198" s="11">
        <f t="shared" si="41"/>
        <v>0</v>
      </c>
      <c r="AE198" s="11">
        <f t="shared" si="42"/>
        <v>0</v>
      </c>
      <c r="AF198" s="12">
        <f t="shared" ref="AF198:AF261" si="46">IFERROR((IF(AE198&lt;0,0,AE198)),0)</f>
        <v>0</v>
      </c>
      <c r="AG198" s="31">
        <f t="shared" ref="AG198:AG261" si="47">+AVERAGE(W198,Z198,AB198,AC198,AD198,AF198)</f>
        <v>16.666666666666668</v>
      </c>
    </row>
    <row r="199" spans="1:33" x14ac:dyDescent="0.35">
      <c r="A199" s="1" t="s">
        <v>428</v>
      </c>
      <c r="B199" s="1" t="s">
        <v>338</v>
      </c>
      <c r="C199" s="1" t="s">
        <v>429</v>
      </c>
      <c r="D199" s="4">
        <f>+VLOOKUP(A199,'[2]Categoría municipios 2023'!$B$2:$D$1103,3,0)</f>
        <v>6</v>
      </c>
      <c r="E199" s="1" t="str">
        <f>+VLOOKUP(A199,'[3]Nuevo IDF'!$B$5:$H$1106,7,0)</f>
        <v>G3</v>
      </c>
      <c r="F199" s="1"/>
      <c r="G199" s="10">
        <f>+VLOOKUP(A199,'[4]Informe viabilidad 2022'!$A$4:$G$1105,7,0)</f>
        <v>2134.9559559999998</v>
      </c>
      <c r="H199" s="10">
        <f>+VLOOKUP(A199,'[4]Informe viabilidad 2022'!$A$4:$G$1105,6,0)</f>
        <v>3263.4413589999999</v>
      </c>
      <c r="I199" s="10" t="str">
        <f>+IFERROR(VLOOKUP($A199,#REF!,MATCH('Cálculo antigua metodología'!I$4,#REF!,0),0),"")</f>
        <v/>
      </c>
      <c r="J199" s="10" t="str">
        <f>+IFERROR(VLOOKUP($A199,#REF!,MATCH('Cálculo antigua metodología'!J$4,#REF!,0),0),"")</f>
        <v/>
      </c>
      <c r="K199" s="10" t="str">
        <f>+IFERROR(VLOOKUP($A199,#REF!,MATCH('Cálculo antigua metodología'!K$4,#REF!,0),0),"")</f>
        <v/>
      </c>
      <c r="L199" s="10" t="str">
        <f>+IFERROR(VLOOKUP($A199,#REF!,MATCH('Cálculo antigua metodología'!L$4,#REF!,0),0),"")</f>
        <v/>
      </c>
      <c r="M199" s="10" t="str">
        <f>+IFERROR(VLOOKUP($A199,#REF!,MATCH('Cálculo antigua metodología'!M$4,#REF!,0),0),"")</f>
        <v/>
      </c>
      <c r="N199" s="10" t="str">
        <f>+IFERROR(VLOOKUP($A199,#REF!,MATCH('Cálculo antigua metodología'!N$4,#REF!,0),0),"")</f>
        <v/>
      </c>
      <c r="O199" s="10" t="str">
        <f>+IFERROR(VLOOKUP($A199,#REF!,MATCH('Cálculo antigua metodología'!O$4,#REF!,0),0),"")</f>
        <v/>
      </c>
      <c r="P199" s="10" t="str">
        <f>+IFERROR(VLOOKUP($A199,#REF!,MATCH('Cálculo antigua metodología'!P$4,#REF!,0),0),"")</f>
        <v/>
      </c>
      <c r="Q199" s="10" t="str">
        <f>+IFERROR(VLOOKUP($A199,#REF!,MATCH('Cálculo antigua metodología'!Q$4,#REF!,0),0),"")</f>
        <v/>
      </c>
      <c r="R199" s="10" t="str">
        <f>+IFERROR(VLOOKUP($A199,#REF!,MATCH('Cálculo antigua metodología'!R$4,#REF!,0),0),"")</f>
        <v/>
      </c>
      <c r="S199" s="10" t="str">
        <f>+IFERROR(VLOOKUP($A199,#REF!,MATCH('Cálculo antigua metodología'!S$4,#REF!,0),0),"")</f>
        <v/>
      </c>
      <c r="T199" s="10">
        <f>+VLOOKUP(A199,'[5]Cálculo SGP'!$N$3:$P$1136,3,0)</f>
        <v>1321040558</v>
      </c>
      <c r="U199" s="10">
        <f>+VLOOKUP(A199,'[5]Cálculo SGP'!$N$3:$X$1137,11,0)</f>
        <v>3131506411</v>
      </c>
      <c r="V199" s="11">
        <f t="shared" si="36"/>
        <v>65.420386675929237</v>
      </c>
      <c r="W199" s="11">
        <f t="shared" si="43"/>
        <v>100</v>
      </c>
      <c r="X199" s="11">
        <f t="shared" si="37"/>
        <v>80</v>
      </c>
      <c r="Y199" s="11">
        <f t="shared" si="38"/>
        <v>100</v>
      </c>
      <c r="Z199" s="11">
        <f t="shared" si="44"/>
        <v>0</v>
      </c>
      <c r="AA199" s="11">
        <f t="shared" si="39"/>
        <v>100</v>
      </c>
      <c r="AB199" s="11">
        <f t="shared" si="45"/>
        <v>0</v>
      </c>
      <c r="AC199" s="11">
        <f t="shared" si="40"/>
        <v>0</v>
      </c>
      <c r="AD199" s="11">
        <f t="shared" si="41"/>
        <v>0</v>
      </c>
      <c r="AE199" s="11">
        <f t="shared" si="42"/>
        <v>0</v>
      </c>
      <c r="AF199" s="12">
        <f t="shared" si="46"/>
        <v>0</v>
      </c>
      <c r="AG199" s="31">
        <f t="shared" si="47"/>
        <v>16.666666666666668</v>
      </c>
    </row>
    <row r="200" spans="1:33" x14ac:dyDescent="0.35">
      <c r="A200" s="1" t="s">
        <v>430</v>
      </c>
      <c r="B200" s="1" t="s">
        <v>431</v>
      </c>
      <c r="C200" s="1" t="s">
        <v>432</v>
      </c>
      <c r="D200" s="4">
        <f>+VLOOKUP(A200,'[2]Categoría municipios 2023'!$B$2:$D$1103,3,0)</f>
        <v>1</v>
      </c>
      <c r="E200" s="1" t="str">
        <f>+VLOOKUP(A200,'[3]Nuevo IDF'!$B$5:$H$1106,7,0)</f>
        <v>G1</v>
      </c>
      <c r="F200" s="4">
        <v>1</v>
      </c>
      <c r="G200" s="10">
        <f>+VLOOKUP(A200,'[4]Informe viabilidad 2022'!$A$4:$G$1105,7,0)</f>
        <v>55562.764502999999</v>
      </c>
      <c r="H200" s="10">
        <f>+VLOOKUP(A200,'[4]Informe viabilidad 2022'!$A$4:$G$1105,6,0)</f>
        <v>135571.3860155</v>
      </c>
      <c r="I200" s="10" t="str">
        <f>+IFERROR(VLOOKUP($A200,#REF!,MATCH('Cálculo antigua metodología'!I$4,#REF!,0),0),"")</f>
        <v/>
      </c>
      <c r="J200" s="10" t="str">
        <f>+IFERROR(VLOOKUP($A200,#REF!,MATCH('Cálculo antigua metodología'!J$4,#REF!,0),0),"")</f>
        <v/>
      </c>
      <c r="K200" s="10" t="str">
        <f>+IFERROR(VLOOKUP($A200,#REF!,MATCH('Cálculo antigua metodología'!K$4,#REF!,0),0),"")</f>
        <v/>
      </c>
      <c r="L200" s="10" t="str">
        <f>+IFERROR(VLOOKUP($A200,#REF!,MATCH('Cálculo antigua metodología'!L$4,#REF!,0),0),"")</f>
        <v/>
      </c>
      <c r="M200" s="10" t="str">
        <f>+IFERROR(VLOOKUP($A200,#REF!,MATCH('Cálculo antigua metodología'!M$4,#REF!,0),0),"")</f>
        <v/>
      </c>
      <c r="N200" s="10" t="str">
        <f>+IFERROR(VLOOKUP($A200,#REF!,MATCH('Cálculo antigua metodología'!N$4,#REF!,0),0),"")</f>
        <v/>
      </c>
      <c r="O200" s="10" t="str">
        <f>+IFERROR(VLOOKUP($A200,#REF!,MATCH('Cálculo antigua metodología'!O$4,#REF!,0),0),"")</f>
        <v/>
      </c>
      <c r="P200" s="10" t="str">
        <f>+IFERROR(VLOOKUP($A200,#REF!,MATCH('Cálculo antigua metodología'!P$4,#REF!,0),0),"")</f>
        <v/>
      </c>
      <c r="Q200" s="10" t="str">
        <f>+IFERROR(VLOOKUP($A200,#REF!,MATCH('Cálculo antigua metodología'!Q$4,#REF!,0),0),"")</f>
        <v/>
      </c>
      <c r="R200" s="10" t="str">
        <f>+IFERROR(VLOOKUP($A200,#REF!,MATCH('Cálculo antigua metodología'!R$4,#REF!,0),0),"")</f>
        <v/>
      </c>
      <c r="S200" s="10" t="str">
        <f>+IFERROR(VLOOKUP($A200,#REF!,MATCH('Cálculo antigua metodología'!S$4,#REF!,0),0),"")</f>
        <v/>
      </c>
      <c r="T200" s="10">
        <f>+VLOOKUP(A200,'[5]Cálculo SGP'!$N$3:$P$1136,3,0)</f>
        <v>2912586312</v>
      </c>
      <c r="U200" s="10">
        <f>+VLOOKUP(A200,'[5]Cálculo SGP'!$N$3:$X$1137,11,0)</f>
        <v>5799977465</v>
      </c>
      <c r="V200" s="11">
        <f t="shared" si="36"/>
        <v>40.984138420365092</v>
      </c>
      <c r="W200" s="11">
        <f t="shared" si="43"/>
        <v>100</v>
      </c>
      <c r="X200" s="11">
        <f t="shared" si="37"/>
        <v>65</v>
      </c>
      <c r="Y200" s="11">
        <f t="shared" si="38"/>
        <v>100</v>
      </c>
      <c r="Z200" s="11">
        <f t="shared" si="44"/>
        <v>0</v>
      </c>
      <c r="AA200" s="11">
        <f t="shared" si="39"/>
        <v>100</v>
      </c>
      <c r="AB200" s="11">
        <f t="shared" si="45"/>
        <v>0</v>
      </c>
      <c r="AC200" s="11">
        <f t="shared" si="40"/>
        <v>0</v>
      </c>
      <c r="AD200" s="11">
        <f t="shared" si="41"/>
        <v>0</v>
      </c>
      <c r="AE200" s="11">
        <f t="shared" si="42"/>
        <v>0</v>
      </c>
      <c r="AF200" s="12">
        <f t="shared" si="46"/>
        <v>0</v>
      </c>
      <c r="AG200" s="31">
        <f t="shared" si="47"/>
        <v>16.666666666666668</v>
      </c>
    </row>
    <row r="201" spans="1:33" x14ac:dyDescent="0.35">
      <c r="A201" s="1" t="s">
        <v>433</v>
      </c>
      <c r="B201" s="1" t="s">
        <v>431</v>
      </c>
      <c r="C201" s="1" t="s">
        <v>434</v>
      </c>
      <c r="D201" s="4">
        <f>+VLOOKUP(A201,'[2]Categoría municipios 2023'!$B$2:$D$1103,3,0)</f>
        <v>6</v>
      </c>
      <c r="E201" s="1" t="str">
        <f>+VLOOKUP(A201,'[3]Nuevo IDF'!$B$5:$H$1106,7,0)</f>
        <v>G4</v>
      </c>
      <c r="F201" s="1"/>
      <c r="G201" s="10">
        <f>+VLOOKUP(A201,'[4]Informe viabilidad 2022'!$A$4:$G$1105,7,0)</f>
        <v>609.733833</v>
      </c>
      <c r="H201" s="10">
        <f>+VLOOKUP(A201,'[4]Informe viabilidad 2022'!$A$4:$G$1105,6,0)</f>
        <v>1127.5540980000001</v>
      </c>
      <c r="I201" s="10" t="str">
        <f>+IFERROR(VLOOKUP($A201,#REF!,MATCH('Cálculo antigua metodología'!I$4,#REF!,0),0),"")</f>
        <v/>
      </c>
      <c r="J201" s="10" t="str">
        <f>+IFERROR(VLOOKUP($A201,#REF!,MATCH('Cálculo antigua metodología'!J$4,#REF!,0),0),"")</f>
        <v/>
      </c>
      <c r="K201" s="10" t="str">
        <f>+IFERROR(VLOOKUP($A201,#REF!,MATCH('Cálculo antigua metodología'!K$4,#REF!,0),0),"")</f>
        <v/>
      </c>
      <c r="L201" s="10" t="str">
        <f>+IFERROR(VLOOKUP($A201,#REF!,MATCH('Cálculo antigua metodología'!L$4,#REF!,0),0),"")</f>
        <v/>
      </c>
      <c r="M201" s="10" t="str">
        <f>+IFERROR(VLOOKUP($A201,#REF!,MATCH('Cálculo antigua metodología'!M$4,#REF!,0),0),"")</f>
        <v/>
      </c>
      <c r="N201" s="10" t="str">
        <f>+IFERROR(VLOOKUP($A201,#REF!,MATCH('Cálculo antigua metodología'!N$4,#REF!,0),0),"")</f>
        <v/>
      </c>
      <c r="O201" s="10" t="str">
        <f>+IFERROR(VLOOKUP($A201,#REF!,MATCH('Cálculo antigua metodología'!O$4,#REF!,0),0),"")</f>
        <v/>
      </c>
      <c r="P201" s="10" t="str">
        <f>+IFERROR(VLOOKUP($A201,#REF!,MATCH('Cálculo antigua metodología'!P$4,#REF!,0),0),"")</f>
        <v/>
      </c>
      <c r="Q201" s="10" t="str">
        <f>+IFERROR(VLOOKUP($A201,#REF!,MATCH('Cálculo antigua metodología'!Q$4,#REF!,0),0),"")</f>
        <v/>
      </c>
      <c r="R201" s="10" t="str">
        <f>+IFERROR(VLOOKUP($A201,#REF!,MATCH('Cálculo antigua metodología'!R$4,#REF!,0),0),"")</f>
        <v/>
      </c>
      <c r="S201" s="10" t="str">
        <f>+IFERROR(VLOOKUP($A201,#REF!,MATCH('Cálculo antigua metodología'!S$4,#REF!,0),0),"")</f>
        <v/>
      </c>
      <c r="T201" s="10">
        <f>+VLOOKUP(A201,'[5]Cálculo SGP'!$N$3:$P$1136,3,0)</f>
        <v>479357733</v>
      </c>
      <c r="U201" s="10">
        <f>+VLOOKUP(A201,'[5]Cálculo SGP'!$N$3:$X$1137,11,0)</f>
        <v>865711431</v>
      </c>
      <c r="V201" s="11">
        <f t="shared" si="36"/>
        <v>54.075794153159997</v>
      </c>
      <c r="W201" s="11">
        <f t="shared" si="43"/>
        <v>100</v>
      </c>
      <c r="X201" s="11">
        <f t="shared" si="37"/>
        <v>80</v>
      </c>
      <c r="Y201" s="11">
        <f t="shared" si="38"/>
        <v>100</v>
      </c>
      <c r="Z201" s="11">
        <f t="shared" si="44"/>
        <v>0</v>
      </c>
      <c r="AA201" s="11">
        <f t="shared" si="39"/>
        <v>100</v>
      </c>
      <c r="AB201" s="11">
        <f t="shared" si="45"/>
        <v>0</v>
      </c>
      <c r="AC201" s="11">
        <f t="shared" si="40"/>
        <v>0</v>
      </c>
      <c r="AD201" s="11">
        <f t="shared" si="41"/>
        <v>0</v>
      </c>
      <c r="AE201" s="11">
        <f t="shared" si="42"/>
        <v>0</v>
      </c>
      <c r="AF201" s="12">
        <f t="shared" si="46"/>
        <v>0</v>
      </c>
      <c r="AG201" s="31">
        <f t="shared" si="47"/>
        <v>16.666666666666668</v>
      </c>
    </row>
    <row r="202" spans="1:33" x14ac:dyDescent="0.35">
      <c r="A202" s="1" t="s">
        <v>435</v>
      </c>
      <c r="B202" s="1" t="s">
        <v>431</v>
      </c>
      <c r="C202" s="1" t="s">
        <v>436</v>
      </c>
      <c r="D202" s="4">
        <f>+VLOOKUP(A202,'[2]Categoría municipios 2023'!$B$2:$D$1103,3,0)</f>
        <v>6</v>
      </c>
      <c r="E202" s="1" t="str">
        <f>+VLOOKUP(A202,'[3]Nuevo IDF'!$B$5:$H$1106,7,0)</f>
        <v>G2</v>
      </c>
      <c r="F202" s="1"/>
      <c r="G202" s="10">
        <f>+VLOOKUP(A202,'[4]Informe viabilidad 2022'!$A$4:$G$1105,7,0)</f>
        <v>2077.801293</v>
      </c>
      <c r="H202" s="10">
        <f>+VLOOKUP(A202,'[4]Informe viabilidad 2022'!$A$4:$G$1105,6,0)</f>
        <v>3978.5032430000001</v>
      </c>
      <c r="I202" s="10" t="str">
        <f>+IFERROR(VLOOKUP($A202,#REF!,MATCH('Cálculo antigua metodología'!I$4,#REF!,0),0),"")</f>
        <v/>
      </c>
      <c r="J202" s="10" t="str">
        <f>+IFERROR(VLOOKUP($A202,#REF!,MATCH('Cálculo antigua metodología'!J$4,#REF!,0),0),"")</f>
        <v/>
      </c>
      <c r="K202" s="10" t="str">
        <f>+IFERROR(VLOOKUP($A202,#REF!,MATCH('Cálculo antigua metodología'!K$4,#REF!,0),0),"")</f>
        <v/>
      </c>
      <c r="L202" s="10" t="str">
        <f>+IFERROR(VLOOKUP($A202,#REF!,MATCH('Cálculo antigua metodología'!L$4,#REF!,0),0),"")</f>
        <v/>
      </c>
      <c r="M202" s="10" t="str">
        <f>+IFERROR(VLOOKUP($A202,#REF!,MATCH('Cálculo antigua metodología'!M$4,#REF!,0),0),"")</f>
        <v/>
      </c>
      <c r="N202" s="10" t="str">
        <f>+IFERROR(VLOOKUP($A202,#REF!,MATCH('Cálculo antigua metodología'!N$4,#REF!,0),0),"")</f>
        <v/>
      </c>
      <c r="O202" s="10" t="str">
        <f>+IFERROR(VLOOKUP($A202,#REF!,MATCH('Cálculo antigua metodología'!O$4,#REF!,0),0),"")</f>
        <v/>
      </c>
      <c r="P202" s="10" t="str">
        <f>+IFERROR(VLOOKUP($A202,#REF!,MATCH('Cálculo antigua metodología'!P$4,#REF!,0),0),"")</f>
        <v/>
      </c>
      <c r="Q202" s="10" t="str">
        <f>+IFERROR(VLOOKUP($A202,#REF!,MATCH('Cálculo antigua metodología'!Q$4,#REF!,0),0),"")</f>
        <v/>
      </c>
      <c r="R202" s="10" t="str">
        <f>+IFERROR(VLOOKUP($A202,#REF!,MATCH('Cálculo antigua metodología'!R$4,#REF!,0),0),"")</f>
        <v/>
      </c>
      <c r="S202" s="10" t="str">
        <f>+IFERROR(VLOOKUP($A202,#REF!,MATCH('Cálculo antigua metodología'!S$4,#REF!,0),0),"")</f>
        <v/>
      </c>
      <c r="T202" s="10">
        <f>+VLOOKUP(A202,'[5]Cálculo SGP'!$N$3:$P$1136,3,0)</f>
        <v>1116993390</v>
      </c>
      <c r="U202" s="10">
        <f>+VLOOKUP(A202,'[5]Cálculo SGP'!$N$3:$X$1137,11,0)</f>
        <v>1665201081</v>
      </c>
      <c r="V202" s="11">
        <f t="shared" si="36"/>
        <v>52.225703137374566</v>
      </c>
      <c r="W202" s="11">
        <f t="shared" si="43"/>
        <v>100</v>
      </c>
      <c r="X202" s="11">
        <f t="shared" si="37"/>
        <v>80</v>
      </c>
      <c r="Y202" s="11">
        <f t="shared" si="38"/>
        <v>100</v>
      </c>
      <c r="Z202" s="11">
        <f t="shared" si="44"/>
        <v>0</v>
      </c>
      <c r="AA202" s="11">
        <f t="shared" si="39"/>
        <v>100</v>
      </c>
      <c r="AB202" s="11">
        <f t="shared" si="45"/>
        <v>0</v>
      </c>
      <c r="AC202" s="11">
        <f t="shared" si="40"/>
        <v>0</v>
      </c>
      <c r="AD202" s="11">
        <f t="shared" si="41"/>
        <v>0</v>
      </c>
      <c r="AE202" s="11">
        <f t="shared" si="42"/>
        <v>0</v>
      </c>
      <c r="AF202" s="12">
        <f t="shared" si="46"/>
        <v>0</v>
      </c>
      <c r="AG202" s="31">
        <f t="shared" si="47"/>
        <v>16.666666666666668</v>
      </c>
    </row>
    <row r="203" spans="1:33" x14ac:dyDescent="0.35">
      <c r="A203" s="1" t="s">
        <v>437</v>
      </c>
      <c r="B203" s="1" t="s">
        <v>431</v>
      </c>
      <c r="C203" s="1" t="s">
        <v>438</v>
      </c>
      <c r="D203" s="4">
        <f>+VLOOKUP(A203,'[2]Categoría municipios 2023'!$B$2:$D$1103,3,0)</f>
        <v>6</v>
      </c>
      <c r="E203" s="1" t="str">
        <f>+VLOOKUP(A203,'[3]Nuevo IDF'!$B$5:$H$1106,7,0)</f>
        <v>G2</v>
      </c>
      <c r="F203" s="1"/>
      <c r="G203" s="10">
        <f>+VLOOKUP(A203,'[4]Informe viabilidad 2022'!$A$4:$G$1105,7,0)</f>
        <v>1155.894454</v>
      </c>
      <c r="H203" s="10">
        <f>+VLOOKUP(A203,'[4]Informe viabilidad 2022'!$A$4:$G$1105,6,0)</f>
        <v>2485.5333701999998</v>
      </c>
      <c r="I203" s="10" t="str">
        <f>+IFERROR(VLOOKUP($A203,#REF!,MATCH('Cálculo antigua metodología'!I$4,#REF!,0),0),"")</f>
        <v/>
      </c>
      <c r="J203" s="10" t="str">
        <f>+IFERROR(VLOOKUP($A203,#REF!,MATCH('Cálculo antigua metodología'!J$4,#REF!,0),0),"")</f>
        <v/>
      </c>
      <c r="K203" s="10" t="str">
        <f>+IFERROR(VLOOKUP($A203,#REF!,MATCH('Cálculo antigua metodología'!K$4,#REF!,0),0),"")</f>
        <v/>
      </c>
      <c r="L203" s="10" t="str">
        <f>+IFERROR(VLOOKUP($A203,#REF!,MATCH('Cálculo antigua metodología'!L$4,#REF!,0),0),"")</f>
        <v/>
      </c>
      <c r="M203" s="10" t="str">
        <f>+IFERROR(VLOOKUP($A203,#REF!,MATCH('Cálculo antigua metodología'!M$4,#REF!,0),0),"")</f>
        <v/>
      </c>
      <c r="N203" s="10" t="str">
        <f>+IFERROR(VLOOKUP($A203,#REF!,MATCH('Cálculo antigua metodología'!N$4,#REF!,0),0),"")</f>
        <v/>
      </c>
      <c r="O203" s="10" t="str">
        <f>+IFERROR(VLOOKUP($A203,#REF!,MATCH('Cálculo antigua metodología'!O$4,#REF!,0),0),"")</f>
        <v/>
      </c>
      <c r="P203" s="10" t="str">
        <f>+IFERROR(VLOOKUP($A203,#REF!,MATCH('Cálculo antigua metodología'!P$4,#REF!,0),0),"")</f>
        <v/>
      </c>
      <c r="Q203" s="10" t="str">
        <f>+IFERROR(VLOOKUP($A203,#REF!,MATCH('Cálculo antigua metodología'!Q$4,#REF!,0),0),"")</f>
        <v/>
      </c>
      <c r="R203" s="10" t="str">
        <f>+IFERROR(VLOOKUP($A203,#REF!,MATCH('Cálculo antigua metodología'!R$4,#REF!,0),0),"")</f>
        <v/>
      </c>
      <c r="S203" s="10" t="str">
        <f>+IFERROR(VLOOKUP($A203,#REF!,MATCH('Cálculo antigua metodología'!S$4,#REF!,0),0),"")</f>
        <v/>
      </c>
      <c r="T203" s="10">
        <f>+VLOOKUP(A203,'[5]Cálculo SGP'!$N$3:$P$1136,3,0)</f>
        <v>658627172</v>
      </c>
      <c r="U203" s="10">
        <f>+VLOOKUP(A203,'[5]Cálculo SGP'!$N$3:$X$1137,11,0)</f>
        <v>1225438878</v>
      </c>
      <c r="V203" s="11">
        <f t="shared" si="36"/>
        <v>46.504885746393754</v>
      </c>
      <c r="W203" s="11">
        <f t="shared" si="43"/>
        <v>100</v>
      </c>
      <c r="X203" s="11">
        <f t="shared" si="37"/>
        <v>80</v>
      </c>
      <c r="Y203" s="11">
        <f t="shared" si="38"/>
        <v>100</v>
      </c>
      <c r="Z203" s="11">
        <f t="shared" si="44"/>
        <v>0</v>
      </c>
      <c r="AA203" s="11">
        <f t="shared" si="39"/>
        <v>100</v>
      </c>
      <c r="AB203" s="11">
        <f t="shared" si="45"/>
        <v>0</v>
      </c>
      <c r="AC203" s="11">
        <f t="shared" si="40"/>
        <v>0</v>
      </c>
      <c r="AD203" s="11">
        <f t="shared" si="41"/>
        <v>0</v>
      </c>
      <c r="AE203" s="11">
        <f t="shared" si="42"/>
        <v>0</v>
      </c>
      <c r="AF203" s="12">
        <f t="shared" si="46"/>
        <v>0</v>
      </c>
      <c r="AG203" s="31">
        <f t="shared" si="47"/>
        <v>16.666666666666668</v>
      </c>
    </row>
    <row r="204" spans="1:33" x14ac:dyDescent="0.35">
      <c r="A204" s="1" t="s">
        <v>439</v>
      </c>
      <c r="B204" s="1" t="s">
        <v>431</v>
      </c>
      <c r="C204" s="1" t="s">
        <v>440</v>
      </c>
      <c r="D204" s="4">
        <f>+VLOOKUP(A204,'[2]Categoría municipios 2023'!$B$2:$D$1103,3,0)</f>
        <v>6</v>
      </c>
      <c r="E204" s="1" t="str">
        <f>+VLOOKUP(A204,'[3]Nuevo IDF'!$B$5:$H$1106,7,0)</f>
        <v>G2</v>
      </c>
      <c r="F204" s="1"/>
      <c r="G204" s="10">
        <f>+VLOOKUP(A204,'[4]Informe viabilidad 2022'!$A$4:$G$1105,7,0)</f>
        <v>1489.535781</v>
      </c>
      <c r="H204" s="10">
        <f>+VLOOKUP(A204,'[4]Informe viabilidad 2022'!$A$4:$G$1105,6,0)</f>
        <v>2933.0757010000002</v>
      </c>
      <c r="I204" s="10" t="str">
        <f>+IFERROR(VLOOKUP($A204,#REF!,MATCH('Cálculo antigua metodología'!I$4,#REF!,0),0),"")</f>
        <v/>
      </c>
      <c r="J204" s="10" t="str">
        <f>+IFERROR(VLOOKUP($A204,#REF!,MATCH('Cálculo antigua metodología'!J$4,#REF!,0),0),"")</f>
        <v/>
      </c>
      <c r="K204" s="10" t="str">
        <f>+IFERROR(VLOOKUP($A204,#REF!,MATCH('Cálculo antigua metodología'!K$4,#REF!,0),0),"")</f>
        <v/>
      </c>
      <c r="L204" s="10" t="str">
        <f>+IFERROR(VLOOKUP($A204,#REF!,MATCH('Cálculo antigua metodología'!L$4,#REF!,0),0),"")</f>
        <v/>
      </c>
      <c r="M204" s="10" t="str">
        <f>+IFERROR(VLOOKUP($A204,#REF!,MATCH('Cálculo antigua metodología'!M$4,#REF!,0),0),"")</f>
        <v/>
      </c>
      <c r="N204" s="10" t="str">
        <f>+IFERROR(VLOOKUP($A204,#REF!,MATCH('Cálculo antigua metodología'!N$4,#REF!,0),0),"")</f>
        <v/>
      </c>
      <c r="O204" s="10" t="str">
        <f>+IFERROR(VLOOKUP($A204,#REF!,MATCH('Cálculo antigua metodología'!O$4,#REF!,0),0),"")</f>
        <v/>
      </c>
      <c r="P204" s="10" t="str">
        <f>+IFERROR(VLOOKUP($A204,#REF!,MATCH('Cálculo antigua metodología'!P$4,#REF!,0),0),"")</f>
        <v/>
      </c>
      <c r="Q204" s="10" t="str">
        <f>+IFERROR(VLOOKUP($A204,#REF!,MATCH('Cálculo antigua metodología'!Q$4,#REF!,0),0),"")</f>
        <v/>
      </c>
      <c r="R204" s="10" t="str">
        <f>+IFERROR(VLOOKUP($A204,#REF!,MATCH('Cálculo antigua metodología'!R$4,#REF!,0),0),"")</f>
        <v/>
      </c>
      <c r="S204" s="10" t="str">
        <f>+IFERROR(VLOOKUP($A204,#REF!,MATCH('Cálculo antigua metodología'!S$4,#REF!,0),0),"")</f>
        <v/>
      </c>
      <c r="T204" s="10">
        <f>+VLOOKUP(A204,'[5]Cálculo SGP'!$N$3:$P$1136,3,0)</f>
        <v>551533331</v>
      </c>
      <c r="U204" s="10">
        <f>+VLOOKUP(A204,'[5]Cálculo SGP'!$N$3:$X$1137,11,0)</f>
        <v>1256718173</v>
      </c>
      <c r="V204" s="11">
        <f t="shared" si="36"/>
        <v>50.784089223887378</v>
      </c>
      <c r="W204" s="11">
        <f t="shared" si="43"/>
        <v>100</v>
      </c>
      <c r="X204" s="11">
        <f t="shared" si="37"/>
        <v>80</v>
      </c>
      <c r="Y204" s="11">
        <f t="shared" si="38"/>
        <v>100</v>
      </c>
      <c r="Z204" s="11">
        <f t="shared" si="44"/>
        <v>0</v>
      </c>
      <c r="AA204" s="11">
        <f t="shared" si="39"/>
        <v>100</v>
      </c>
      <c r="AB204" s="11">
        <f t="shared" si="45"/>
        <v>0</v>
      </c>
      <c r="AC204" s="11">
        <f t="shared" si="40"/>
        <v>0</v>
      </c>
      <c r="AD204" s="11">
        <f t="shared" si="41"/>
        <v>0</v>
      </c>
      <c r="AE204" s="11">
        <f t="shared" si="42"/>
        <v>0</v>
      </c>
      <c r="AF204" s="12">
        <f t="shared" si="46"/>
        <v>0</v>
      </c>
      <c r="AG204" s="31">
        <f t="shared" si="47"/>
        <v>16.666666666666668</v>
      </c>
    </row>
    <row r="205" spans="1:33" x14ac:dyDescent="0.35">
      <c r="A205" s="1" t="s">
        <v>441</v>
      </c>
      <c r="B205" s="1" t="s">
        <v>431</v>
      </c>
      <c r="C205" s="1" t="s">
        <v>442</v>
      </c>
      <c r="D205" s="4">
        <f>+VLOOKUP(A205,'[2]Categoría municipios 2023'!$B$2:$D$1103,3,0)</f>
        <v>6</v>
      </c>
      <c r="E205" s="1" t="str">
        <f>+VLOOKUP(A205,'[3]Nuevo IDF'!$B$5:$H$1106,7,0)</f>
        <v>G2</v>
      </c>
      <c r="F205" s="1"/>
      <c r="G205" s="10">
        <f>+VLOOKUP(A205,'[4]Informe viabilidad 2022'!$A$4:$G$1105,7,0)</f>
        <v>727.43631500000004</v>
      </c>
      <c r="H205" s="10">
        <f>+VLOOKUP(A205,'[4]Informe viabilidad 2022'!$A$4:$G$1105,6,0)</f>
        <v>1380.1076399999999</v>
      </c>
      <c r="I205" s="10" t="str">
        <f>+IFERROR(VLOOKUP($A205,#REF!,MATCH('Cálculo antigua metodología'!I$4,#REF!,0),0),"")</f>
        <v/>
      </c>
      <c r="J205" s="10" t="str">
        <f>+IFERROR(VLOOKUP($A205,#REF!,MATCH('Cálculo antigua metodología'!J$4,#REF!,0),0),"")</f>
        <v/>
      </c>
      <c r="K205" s="10" t="str">
        <f>+IFERROR(VLOOKUP($A205,#REF!,MATCH('Cálculo antigua metodología'!K$4,#REF!,0),0),"")</f>
        <v/>
      </c>
      <c r="L205" s="10" t="str">
        <f>+IFERROR(VLOOKUP($A205,#REF!,MATCH('Cálculo antigua metodología'!L$4,#REF!,0),0),"")</f>
        <v/>
      </c>
      <c r="M205" s="10" t="str">
        <f>+IFERROR(VLOOKUP($A205,#REF!,MATCH('Cálculo antigua metodología'!M$4,#REF!,0),0),"")</f>
        <v/>
      </c>
      <c r="N205" s="10" t="str">
        <f>+IFERROR(VLOOKUP($A205,#REF!,MATCH('Cálculo antigua metodología'!N$4,#REF!,0),0),"")</f>
        <v/>
      </c>
      <c r="O205" s="10" t="str">
        <f>+IFERROR(VLOOKUP($A205,#REF!,MATCH('Cálculo antigua metodología'!O$4,#REF!,0),0),"")</f>
        <v/>
      </c>
      <c r="P205" s="10" t="str">
        <f>+IFERROR(VLOOKUP($A205,#REF!,MATCH('Cálculo antigua metodología'!P$4,#REF!,0),0),"")</f>
        <v/>
      </c>
      <c r="Q205" s="10" t="str">
        <f>+IFERROR(VLOOKUP($A205,#REF!,MATCH('Cálculo antigua metodología'!Q$4,#REF!,0),0),"")</f>
        <v/>
      </c>
      <c r="R205" s="10" t="str">
        <f>+IFERROR(VLOOKUP($A205,#REF!,MATCH('Cálculo antigua metodología'!R$4,#REF!,0),0),"")</f>
        <v/>
      </c>
      <c r="S205" s="10" t="str">
        <f>+IFERROR(VLOOKUP($A205,#REF!,MATCH('Cálculo antigua metodología'!S$4,#REF!,0),0),"")</f>
        <v/>
      </c>
      <c r="T205" s="10">
        <f>+VLOOKUP(A205,'[5]Cálculo SGP'!$N$3:$P$1136,3,0)</f>
        <v>445563468</v>
      </c>
      <c r="U205" s="10">
        <f>+VLOOKUP(A205,'[5]Cálculo SGP'!$N$3:$X$1137,11,0)</f>
        <v>1388413584</v>
      </c>
      <c r="V205" s="11">
        <f t="shared" si="36"/>
        <v>52.708665173391843</v>
      </c>
      <c r="W205" s="11">
        <f t="shared" si="43"/>
        <v>100</v>
      </c>
      <c r="X205" s="11">
        <f t="shared" si="37"/>
        <v>80</v>
      </c>
      <c r="Y205" s="11">
        <f t="shared" si="38"/>
        <v>100</v>
      </c>
      <c r="Z205" s="11">
        <f t="shared" si="44"/>
        <v>0</v>
      </c>
      <c r="AA205" s="11">
        <f t="shared" si="39"/>
        <v>100</v>
      </c>
      <c r="AB205" s="11">
        <f t="shared" si="45"/>
        <v>0</v>
      </c>
      <c r="AC205" s="11">
        <f t="shared" si="40"/>
        <v>0</v>
      </c>
      <c r="AD205" s="11">
        <f t="shared" si="41"/>
        <v>0</v>
      </c>
      <c r="AE205" s="11">
        <f t="shared" si="42"/>
        <v>0</v>
      </c>
      <c r="AF205" s="12">
        <f t="shared" si="46"/>
        <v>0</v>
      </c>
      <c r="AG205" s="31">
        <f t="shared" si="47"/>
        <v>16.666666666666668</v>
      </c>
    </row>
    <row r="206" spans="1:33" x14ac:dyDescent="0.35">
      <c r="A206" s="1" t="s">
        <v>443</v>
      </c>
      <c r="B206" s="1" t="s">
        <v>431</v>
      </c>
      <c r="C206" s="1" t="s">
        <v>444</v>
      </c>
      <c r="D206" s="4">
        <f>+VLOOKUP(A206,'[2]Categoría municipios 2023'!$B$2:$D$1103,3,0)</f>
        <v>6</v>
      </c>
      <c r="E206" s="1" t="str">
        <f>+VLOOKUP(A206,'[3]Nuevo IDF'!$B$5:$H$1106,7,0)</f>
        <v>G4</v>
      </c>
      <c r="F206" s="1"/>
      <c r="G206" s="10">
        <f>+VLOOKUP(A206,'[4]Informe viabilidad 2022'!$A$4:$G$1105,7,0)</f>
        <v>763.14186400000006</v>
      </c>
      <c r="H206" s="10">
        <f>+VLOOKUP(A206,'[4]Informe viabilidad 2022'!$A$4:$G$1105,6,0)</f>
        <v>1648.9788243</v>
      </c>
      <c r="I206" s="10" t="str">
        <f>+IFERROR(VLOOKUP($A206,#REF!,MATCH('Cálculo antigua metodología'!I$4,#REF!,0),0),"")</f>
        <v/>
      </c>
      <c r="J206" s="10" t="str">
        <f>+IFERROR(VLOOKUP($A206,#REF!,MATCH('Cálculo antigua metodología'!J$4,#REF!,0),0),"")</f>
        <v/>
      </c>
      <c r="K206" s="10" t="str">
        <f>+IFERROR(VLOOKUP($A206,#REF!,MATCH('Cálculo antigua metodología'!K$4,#REF!,0),0),"")</f>
        <v/>
      </c>
      <c r="L206" s="10" t="str">
        <f>+IFERROR(VLOOKUP($A206,#REF!,MATCH('Cálculo antigua metodología'!L$4,#REF!,0),0),"")</f>
        <v/>
      </c>
      <c r="M206" s="10" t="str">
        <f>+IFERROR(VLOOKUP($A206,#REF!,MATCH('Cálculo antigua metodología'!M$4,#REF!,0),0),"")</f>
        <v/>
      </c>
      <c r="N206" s="10" t="str">
        <f>+IFERROR(VLOOKUP($A206,#REF!,MATCH('Cálculo antigua metodología'!N$4,#REF!,0),0),"")</f>
        <v/>
      </c>
      <c r="O206" s="10" t="str">
        <f>+IFERROR(VLOOKUP($A206,#REF!,MATCH('Cálculo antigua metodología'!O$4,#REF!,0),0),"")</f>
        <v/>
      </c>
      <c r="P206" s="10" t="str">
        <f>+IFERROR(VLOOKUP($A206,#REF!,MATCH('Cálculo antigua metodología'!P$4,#REF!,0),0),"")</f>
        <v/>
      </c>
      <c r="Q206" s="10" t="str">
        <f>+IFERROR(VLOOKUP($A206,#REF!,MATCH('Cálculo antigua metodología'!Q$4,#REF!,0),0),"")</f>
        <v/>
      </c>
      <c r="R206" s="10" t="str">
        <f>+IFERROR(VLOOKUP($A206,#REF!,MATCH('Cálculo antigua metodología'!R$4,#REF!,0),0),"")</f>
        <v/>
      </c>
      <c r="S206" s="10" t="str">
        <f>+IFERROR(VLOOKUP($A206,#REF!,MATCH('Cálculo antigua metodología'!S$4,#REF!,0),0),"")</f>
        <v/>
      </c>
      <c r="T206" s="10">
        <f>+VLOOKUP(A206,'[5]Cálculo SGP'!$N$3:$P$1136,3,0)</f>
        <v>578311196</v>
      </c>
      <c r="U206" s="10">
        <f>+VLOOKUP(A206,'[5]Cálculo SGP'!$N$3:$X$1137,11,0)</f>
        <v>1783016798</v>
      </c>
      <c r="V206" s="11">
        <f t="shared" si="36"/>
        <v>46.279664283982399</v>
      </c>
      <c r="W206" s="11">
        <f t="shared" si="43"/>
        <v>100</v>
      </c>
      <c r="X206" s="11">
        <f t="shared" si="37"/>
        <v>80</v>
      </c>
      <c r="Y206" s="11">
        <f t="shared" si="38"/>
        <v>100</v>
      </c>
      <c r="Z206" s="11">
        <f t="shared" si="44"/>
        <v>0</v>
      </c>
      <c r="AA206" s="11">
        <f t="shared" si="39"/>
        <v>100</v>
      </c>
      <c r="AB206" s="11">
        <f t="shared" si="45"/>
        <v>0</v>
      </c>
      <c r="AC206" s="11">
        <f t="shared" si="40"/>
        <v>0</v>
      </c>
      <c r="AD206" s="11">
        <f t="shared" si="41"/>
        <v>0</v>
      </c>
      <c r="AE206" s="11">
        <f t="shared" si="42"/>
        <v>0</v>
      </c>
      <c r="AF206" s="12">
        <f t="shared" si="46"/>
        <v>0</v>
      </c>
      <c r="AG206" s="31">
        <f t="shared" si="47"/>
        <v>16.666666666666668</v>
      </c>
    </row>
    <row r="207" spans="1:33" x14ac:dyDescent="0.35">
      <c r="A207" s="1" t="s">
        <v>445</v>
      </c>
      <c r="B207" s="1" t="s">
        <v>431</v>
      </c>
      <c r="C207" s="1" t="s">
        <v>446</v>
      </c>
      <c r="D207" s="4">
        <f>+VLOOKUP(A207,'[2]Categoría municipios 2023'!$B$2:$D$1103,3,0)</f>
        <v>6</v>
      </c>
      <c r="E207" s="1" t="str">
        <f>+VLOOKUP(A207,'[3]Nuevo IDF'!$B$5:$H$1106,7,0)</f>
        <v>G3</v>
      </c>
      <c r="F207" s="1"/>
      <c r="G207" s="10">
        <f>+VLOOKUP(A207,'[4]Informe viabilidad 2022'!$A$4:$G$1105,7,0)</f>
        <v>1112.787008</v>
      </c>
      <c r="H207" s="10">
        <f>+VLOOKUP(A207,'[4]Informe viabilidad 2022'!$A$4:$G$1105,6,0)</f>
        <v>2019.32840835</v>
      </c>
      <c r="I207" s="10" t="str">
        <f>+IFERROR(VLOOKUP($A207,#REF!,MATCH('Cálculo antigua metodología'!I$4,#REF!,0),0),"")</f>
        <v/>
      </c>
      <c r="J207" s="10" t="str">
        <f>+IFERROR(VLOOKUP($A207,#REF!,MATCH('Cálculo antigua metodología'!J$4,#REF!,0),0),"")</f>
        <v/>
      </c>
      <c r="K207" s="10" t="str">
        <f>+IFERROR(VLOOKUP($A207,#REF!,MATCH('Cálculo antigua metodología'!K$4,#REF!,0),0),"")</f>
        <v/>
      </c>
      <c r="L207" s="10" t="str">
        <f>+IFERROR(VLOOKUP($A207,#REF!,MATCH('Cálculo antigua metodología'!L$4,#REF!,0),0),"")</f>
        <v/>
      </c>
      <c r="M207" s="10" t="str">
        <f>+IFERROR(VLOOKUP($A207,#REF!,MATCH('Cálculo antigua metodología'!M$4,#REF!,0),0),"")</f>
        <v/>
      </c>
      <c r="N207" s="10" t="str">
        <f>+IFERROR(VLOOKUP($A207,#REF!,MATCH('Cálculo antigua metodología'!N$4,#REF!,0),0),"")</f>
        <v/>
      </c>
      <c r="O207" s="10" t="str">
        <f>+IFERROR(VLOOKUP($A207,#REF!,MATCH('Cálculo antigua metodología'!O$4,#REF!,0),0),"")</f>
        <v/>
      </c>
      <c r="P207" s="10" t="str">
        <f>+IFERROR(VLOOKUP($A207,#REF!,MATCH('Cálculo antigua metodología'!P$4,#REF!,0),0),"")</f>
        <v/>
      </c>
      <c r="Q207" s="10" t="str">
        <f>+IFERROR(VLOOKUP($A207,#REF!,MATCH('Cálculo antigua metodología'!Q$4,#REF!,0),0),"")</f>
        <v/>
      </c>
      <c r="R207" s="10" t="str">
        <f>+IFERROR(VLOOKUP($A207,#REF!,MATCH('Cálculo antigua metodología'!R$4,#REF!,0),0),"")</f>
        <v/>
      </c>
      <c r="S207" s="10" t="str">
        <f>+IFERROR(VLOOKUP($A207,#REF!,MATCH('Cálculo antigua metodología'!S$4,#REF!,0),0),"")</f>
        <v/>
      </c>
      <c r="T207" s="10">
        <f>+VLOOKUP(A207,'[5]Cálculo SGP'!$N$3:$P$1136,3,0)</f>
        <v>761263595</v>
      </c>
      <c r="U207" s="10">
        <f>+VLOOKUP(A207,'[5]Cálculo SGP'!$N$3:$X$1137,11,0)</f>
        <v>1819155801</v>
      </c>
      <c r="V207" s="11">
        <f t="shared" si="36"/>
        <v>55.106787157481833</v>
      </c>
      <c r="W207" s="11">
        <f t="shared" si="43"/>
        <v>100</v>
      </c>
      <c r="X207" s="11">
        <f t="shared" si="37"/>
        <v>80</v>
      </c>
      <c r="Y207" s="11">
        <f t="shared" si="38"/>
        <v>100</v>
      </c>
      <c r="Z207" s="11">
        <f t="shared" si="44"/>
        <v>0</v>
      </c>
      <c r="AA207" s="11">
        <f t="shared" si="39"/>
        <v>100</v>
      </c>
      <c r="AB207" s="11">
        <f t="shared" si="45"/>
        <v>0</v>
      </c>
      <c r="AC207" s="11">
        <f t="shared" si="40"/>
        <v>0</v>
      </c>
      <c r="AD207" s="11">
        <f t="shared" si="41"/>
        <v>0</v>
      </c>
      <c r="AE207" s="11">
        <f t="shared" si="42"/>
        <v>0</v>
      </c>
      <c r="AF207" s="12">
        <f t="shared" si="46"/>
        <v>0</v>
      </c>
      <c r="AG207" s="31">
        <f t="shared" si="47"/>
        <v>16.666666666666668</v>
      </c>
    </row>
    <row r="208" spans="1:33" x14ac:dyDescent="0.35">
      <c r="A208" s="1" t="s">
        <v>447</v>
      </c>
      <c r="B208" s="1" t="s">
        <v>431</v>
      </c>
      <c r="C208" s="1" t="s">
        <v>431</v>
      </c>
      <c r="D208" s="4">
        <f>+VLOOKUP(A208,'[2]Categoría municipios 2023'!$B$2:$D$1103,3,0)</f>
        <v>6</v>
      </c>
      <c r="E208" s="1" t="str">
        <f>+VLOOKUP(A208,'[3]Nuevo IDF'!$B$5:$H$1106,7,0)</f>
        <v>G2</v>
      </c>
      <c r="F208" s="1"/>
      <c r="G208" s="10">
        <f>+VLOOKUP(A208,'[4]Informe viabilidad 2022'!$A$4:$G$1105,7,0)</f>
        <v>1008.3309850000001</v>
      </c>
      <c r="H208" s="10">
        <f>+VLOOKUP(A208,'[4]Informe viabilidad 2022'!$A$4:$G$1105,6,0)</f>
        <v>1739.7166447</v>
      </c>
      <c r="I208" s="10" t="str">
        <f>+IFERROR(VLOOKUP($A208,#REF!,MATCH('Cálculo antigua metodología'!I$4,#REF!,0),0),"")</f>
        <v/>
      </c>
      <c r="J208" s="10" t="str">
        <f>+IFERROR(VLOOKUP($A208,#REF!,MATCH('Cálculo antigua metodología'!J$4,#REF!,0),0),"")</f>
        <v/>
      </c>
      <c r="K208" s="10" t="str">
        <f>+IFERROR(VLOOKUP($A208,#REF!,MATCH('Cálculo antigua metodología'!K$4,#REF!,0),0),"")</f>
        <v/>
      </c>
      <c r="L208" s="10" t="str">
        <f>+IFERROR(VLOOKUP($A208,#REF!,MATCH('Cálculo antigua metodología'!L$4,#REF!,0),0),"")</f>
        <v/>
      </c>
      <c r="M208" s="10" t="str">
        <f>+IFERROR(VLOOKUP($A208,#REF!,MATCH('Cálculo antigua metodología'!M$4,#REF!,0),0),"")</f>
        <v/>
      </c>
      <c r="N208" s="10" t="str">
        <f>+IFERROR(VLOOKUP($A208,#REF!,MATCH('Cálculo antigua metodología'!N$4,#REF!,0),0),"")</f>
        <v/>
      </c>
      <c r="O208" s="10" t="str">
        <f>+IFERROR(VLOOKUP($A208,#REF!,MATCH('Cálculo antigua metodología'!O$4,#REF!,0),0),"")</f>
        <v/>
      </c>
      <c r="P208" s="10" t="str">
        <f>+IFERROR(VLOOKUP($A208,#REF!,MATCH('Cálculo antigua metodología'!P$4,#REF!,0),0),"")</f>
        <v/>
      </c>
      <c r="Q208" s="10" t="str">
        <f>+IFERROR(VLOOKUP($A208,#REF!,MATCH('Cálculo antigua metodología'!Q$4,#REF!,0),0),"")</f>
        <v/>
      </c>
      <c r="R208" s="10" t="str">
        <f>+IFERROR(VLOOKUP($A208,#REF!,MATCH('Cálculo antigua metodología'!R$4,#REF!,0),0),"")</f>
        <v/>
      </c>
      <c r="S208" s="10" t="str">
        <f>+IFERROR(VLOOKUP($A208,#REF!,MATCH('Cálculo antigua metodología'!S$4,#REF!,0),0),"")</f>
        <v/>
      </c>
      <c r="T208" s="10">
        <f>+VLOOKUP(A208,'[5]Cálculo SGP'!$N$3:$P$1136,3,0)</f>
        <v>709365627</v>
      </c>
      <c r="U208" s="10">
        <f>+VLOOKUP(A208,'[5]Cálculo SGP'!$N$3:$X$1137,11,0)</f>
        <v>1274364416</v>
      </c>
      <c r="V208" s="11">
        <f t="shared" si="36"/>
        <v>57.959495189739854</v>
      </c>
      <c r="W208" s="11">
        <f t="shared" si="43"/>
        <v>100</v>
      </c>
      <c r="X208" s="11">
        <f t="shared" si="37"/>
        <v>80</v>
      </c>
      <c r="Y208" s="11">
        <f t="shared" si="38"/>
        <v>100</v>
      </c>
      <c r="Z208" s="11">
        <f t="shared" si="44"/>
        <v>0</v>
      </c>
      <c r="AA208" s="11">
        <f t="shared" si="39"/>
        <v>100</v>
      </c>
      <c r="AB208" s="11">
        <f t="shared" si="45"/>
        <v>0</v>
      </c>
      <c r="AC208" s="11">
        <f t="shared" si="40"/>
        <v>0</v>
      </c>
      <c r="AD208" s="11">
        <f t="shared" si="41"/>
        <v>0</v>
      </c>
      <c r="AE208" s="11">
        <f t="shared" si="42"/>
        <v>0</v>
      </c>
      <c r="AF208" s="12">
        <f t="shared" si="46"/>
        <v>0</v>
      </c>
      <c r="AG208" s="31">
        <f t="shared" si="47"/>
        <v>16.666666666666668</v>
      </c>
    </row>
    <row r="209" spans="1:33" x14ac:dyDescent="0.35">
      <c r="A209" s="1" t="s">
        <v>448</v>
      </c>
      <c r="B209" s="1" t="s">
        <v>431</v>
      </c>
      <c r="C209" s="1" t="s">
        <v>449</v>
      </c>
      <c r="D209" s="4">
        <f>+VLOOKUP(A209,'[2]Categoría municipios 2023'!$B$2:$D$1103,3,0)</f>
        <v>6</v>
      </c>
      <c r="E209" s="1" t="str">
        <f>+VLOOKUP(A209,'[3]Nuevo IDF'!$B$5:$H$1106,7,0)</f>
        <v>G2</v>
      </c>
      <c r="F209" s="1"/>
      <c r="G209" s="10">
        <f>+VLOOKUP(A209,'[4]Informe viabilidad 2022'!$A$4:$G$1105,7,0)</f>
        <v>729.21484799999996</v>
      </c>
      <c r="H209" s="10">
        <f>+VLOOKUP(A209,'[4]Informe viabilidad 2022'!$A$4:$G$1105,6,0)</f>
        <v>1517.0178820000001</v>
      </c>
      <c r="I209" s="10" t="str">
        <f>+IFERROR(VLOOKUP($A209,#REF!,MATCH('Cálculo antigua metodología'!I$4,#REF!,0),0),"")</f>
        <v/>
      </c>
      <c r="J209" s="10" t="str">
        <f>+IFERROR(VLOOKUP($A209,#REF!,MATCH('Cálculo antigua metodología'!J$4,#REF!,0),0),"")</f>
        <v/>
      </c>
      <c r="K209" s="10" t="str">
        <f>+IFERROR(VLOOKUP($A209,#REF!,MATCH('Cálculo antigua metodología'!K$4,#REF!,0),0),"")</f>
        <v/>
      </c>
      <c r="L209" s="10" t="str">
        <f>+IFERROR(VLOOKUP($A209,#REF!,MATCH('Cálculo antigua metodología'!L$4,#REF!,0),0),"")</f>
        <v/>
      </c>
      <c r="M209" s="10" t="str">
        <f>+IFERROR(VLOOKUP($A209,#REF!,MATCH('Cálculo antigua metodología'!M$4,#REF!,0),0),"")</f>
        <v/>
      </c>
      <c r="N209" s="10" t="str">
        <f>+IFERROR(VLOOKUP($A209,#REF!,MATCH('Cálculo antigua metodología'!N$4,#REF!,0),0),"")</f>
        <v/>
      </c>
      <c r="O209" s="10" t="str">
        <f>+IFERROR(VLOOKUP($A209,#REF!,MATCH('Cálculo antigua metodología'!O$4,#REF!,0),0),"")</f>
        <v/>
      </c>
      <c r="P209" s="10" t="str">
        <f>+IFERROR(VLOOKUP($A209,#REF!,MATCH('Cálculo antigua metodología'!P$4,#REF!,0),0),"")</f>
        <v/>
      </c>
      <c r="Q209" s="10" t="str">
        <f>+IFERROR(VLOOKUP($A209,#REF!,MATCH('Cálculo antigua metodología'!Q$4,#REF!,0),0),"")</f>
        <v/>
      </c>
      <c r="R209" s="10" t="str">
        <f>+IFERROR(VLOOKUP($A209,#REF!,MATCH('Cálculo antigua metodología'!R$4,#REF!,0),0),"")</f>
        <v/>
      </c>
      <c r="S209" s="10" t="str">
        <f>+IFERROR(VLOOKUP($A209,#REF!,MATCH('Cálculo antigua metodología'!S$4,#REF!,0),0),"")</f>
        <v/>
      </c>
      <c r="T209" s="10">
        <f>+VLOOKUP(A209,'[5]Cálculo SGP'!$N$3:$P$1136,3,0)</f>
        <v>556048729</v>
      </c>
      <c r="U209" s="10">
        <f>+VLOOKUP(A209,'[5]Cálculo SGP'!$N$3:$X$1137,11,0)</f>
        <v>1513402359</v>
      </c>
      <c r="V209" s="11">
        <f t="shared" si="36"/>
        <v>48.068968510682325</v>
      </c>
      <c r="W209" s="11">
        <f t="shared" si="43"/>
        <v>100</v>
      </c>
      <c r="X209" s="11">
        <f t="shared" si="37"/>
        <v>80</v>
      </c>
      <c r="Y209" s="11">
        <f t="shared" si="38"/>
        <v>100</v>
      </c>
      <c r="Z209" s="11">
        <f t="shared" si="44"/>
        <v>0</v>
      </c>
      <c r="AA209" s="11">
        <f t="shared" si="39"/>
        <v>100</v>
      </c>
      <c r="AB209" s="11">
        <f t="shared" si="45"/>
        <v>0</v>
      </c>
      <c r="AC209" s="11">
        <f t="shared" si="40"/>
        <v>0</v>
      </c>
      <c r="AD209" s="11">
        <f t="shared" si="41"/>
        <v>0</v>
      </c>
      <c r="AE209" s="11">
        <f t="shared" si="42"/>
        <v>0</v>
      </c>
      <c r="AF209" s="12">
        <f t="shared" si="46"/>
        <v>0</v>
      </c>
      <c r="AG209" s="31">
        <f t="shared" si="47"/>
        <v>16.666666666666668</v>
      </c>
    </row>
    <row r="210" spans="1:33" x14ac:dyDescent="0.35">
      <c r="A210" s="1" t="s">
        <v>450</v>
      </c>
      <c r="B210" s="1" t="s">
        <v>431</v>
      </c>
      <c r="C210" s="1" t="s">
        <v>451</v>
      </c>
      <c r="D210" s="4">
        <f>+VLOOKUP(A210,'[2]Categoría municipios 2023'!$B$2:$D$1103,3,0)</f>
        <v>6</v>
      </c>
      <c r="E210" s="1" t="str">
        <f>+VLOOKUP(A210,'[3]Nuevo IDF'!$B$5:$H$1106,7,0)</f>
        <v>G4</v>
      </c>
      <c r="F210" s="1"/>
      <c r="G210" s="10">
        <f>+VLOOKUP(A210,'[4]Informe viabilidad 2022'!$A$4:$G$1105,7,0)</f>
        <v>902.51874899999996</v>
      </c>
      <c r="H210" s="10">
        <f>+VLOOKUP(A210,'[4]Informe viabilidad 2022'!$A$4:$G$1105,6,0)</f>
        <v>1662.5785007699999</v>
      </c>
      <c r="I210" s="10" t="str">
        <f>+IFERROR(VLOOKUP($A210,#REF!,MATCH('Cálculo antigua metodología'!I$4,#REF!,0),0),"")</f>
        <v/>
      </c>
      <c r="J210" s="10" t="str">
        <f>+IFERROR(VLOOKUP($A210,#REF!,MATCH('Cálculo antigua metodología'!J$4,#REF!,0),0),"")</f>
        <v/>
      </c>
      <c r="K210" s="10" t="str">
        <f>+IFERROR(VLOOKUP($A210,#REF!,MATCH('Cálculo antigua metodología'!K$4,#REF!,0),0),"")</f>
        <v/>
      </c>
      <c r="L210" s="10" t="str">
        <f>+IFERROR(VLOOKUP($A210,#REF!,MATCH('Cálculo antigua metodología'!L$4,#REF!,0),0),"")</f>
        <v/>
      </c>
      <c r="M210" s="10" t="str">
        <f>+IFERROR(VLOOKUP($A210,#REF!,MATCH('Cálculo antigua metodología'!M$4,#REF!,0),0),"")</f>
        <v/>
      </c>
      <c r="N210" s="10" t="str">
        <f>+IFERROR(VLOOKUP($A210,#REF!,MATCH('Cálculo antigua metodología'!N$4,#REF!,0),0),"")</f>
        <v/>
      </c>
      <c r="O210" s="10" t="str">
        <f>+IFERROR(VLOOKUP($A210,#REF!,MATCH('Cálculo antigua metodología'!O$4,#REF!,0),0),"")</f>
        <v/>
      </c>
      <c r="P210" s="10" t="str">
        <f>+IFERROR(VLOOKUP($A210,#REF!,MATCH('Cálculo antigua metodología'!P$4,#REF!,0),0),"")</f>
        <v/>
      </c>
      <c r="Q210" s="10" t="str">
        <f>+IFERROR(VLOOKUP($A210,#REF!,MATCH('Cálculo antigua metodología'!Q$4,#REF!,0),0),"")</f>
        <v/>
      </c>
      <c r="R210" s="10" t="str">
        <f>+IFERROR(VLOOKUP($A210,#REF!,MATCH('Cálculo antigua metodología'!R$4,#REF!,0),0),"")</f>
        <v/>
      </c>
      <c r="S210" s="10" t="str">
        <f>+IFERROR(VLOOKUP($A210,#REF!,MATCH('Cálculo antigua metodología'!S$4,#REF!,0),0),"")</f>
        <v/>
      </c>
      <c r="T210" s="10">
        <f>+VLOOKUP(A210,'[5]Cálculo SGP'!$N$3:$P$1136,3,0)</f>
        <v>631624659</v>
      </c>
      <c r="U210" s="10">
        <f>+VLOOKUP(A210,'[5]Cálculo SGP'!$N$3:$X$1137,11,0)</f>
        <v>1462310908</v>
      </c>
      <c r="V210" s="11">
        <f t="shared" si="36"/>
        <v>54.284278822444243</v>
      </c>
      <c r="W210" s="11">
        <f t="shared" si="43"/>
        <v>100</v>
      </c>
      <c r="X210" s="11">
        <f t="shared" si="37"/>
        <v>80</v>
      </c>
      <c r="Y210" s="11">
        <f t="shared" si="38"/>
        <v>100</v>
      </c>
      <c r="Z210" s="11">
        <f t="shared" si="44"/>
        <v>0</v>
      </c>
      <c r="AA210" s="11">
        <f t="shared" si="39"/>
        <v>100</v>
      </c>
      <c r="AB210" s="11">
        <f t="shared" si="45"/>
        <v>0</v>
      </c>
      <c r="AC210" s="11">
        <f t="shared" si="40"/>
        <v>0</v>
      </c>
      <c r="AD210" s="11">
        <f t="shared" si="41"/>
        <v>0</v>
      </c>
      <c r="AE210" s="11">
        <f t="shared" si="42"/>
        <v>0</v>
      </c>
      <c r="AF210" s="12">
        <f t="shared" si="46"/>
        <v>0</v>
      </c>
      <c r="AG210" s="31">
        <f t="shared" si="47"/>
        <v>16.666666666666668</v>
      </c>
    </row>
    <row r="211" spans="1:33" x14ac:dyDescent="0.35">
      <c r="A211" s="1" t="s">
        <v>452</v>
      </c>
      <c r="B211" s="1" t="s">
        <v>431</v>
      </c>
      <c r="C211" s="1" t="s">
        <v>453</v>
      </c>
      <c r="D211" s="4">
        <f>+VLOOKUP(A211,'[2]Categoría municipios 2023'!$B$2:$D$1103,3,0)</f>
        <v>6</v>
      </c>
      <c r="E211" s="1" t="str">
        <f>+VLOOKUP(A211,'[3]Nuevo IDF'!$B$5:$H$1106,7,0)</f>
        <v>G1</v>
      </c>
      <c r="F211" s="1"/>
      <c r="G211" s="10">
        <f>+VLOOKUP(A211,'[4]Informe viabilidad 2022'!$A$4:$G$1105,7,0)</f>
        <v>553.49250600000005</v>
      </c>
      <c r="H211" s="10">
        <f>+VLOOKUP(A211,'[4]Informe viabilidad 2022'!$A$4:$G$1105,6,0)</f>
        <v>1333.4869339110001</v>
      </c>
      <c r="I211" s="10" t="str">
        <f>+IFERROR(VLOOKUP($A211,#REF!,MATCH('Cálculo antigua metodología'!I$4,#REF!,0),0),"")</f>
        <v/>
      </c>
      <c r="J211" s="10" t="str">
        <f>+IFERROR(VLOOKUP($A211,#REF!,MATCH('Cálculo antigua metodología'!J$4,#REF!,0),0),"")</f>
        <v/>
      </c>
      <c r="K211" s="10" t="str">
        <f>+IFERROR(VLOOKUP($A211,#REF!,MATCH('Cálculo antigua metodología'!K$4,#REF!,0),0),"")</f>
        <v/>
      </c>
      <c r="L211" s="10" t="str">
        <f>+IFERROR(VLOOKUP($A211,#REF!,MATCH('Cálculo antigua metodología'!L$4,#REF!,0),0),"")</f>
        <v/>
      </c>
      <c r="M211" s="10" t="str">
        <f>+IFERROR(VLOOKUP($A211,#REF!,MATCH('Cálculo antigua metodología'!M$4,#REF!,0),0),"")</f>
        <v/>
      </c>
      <c r="N211" s="10" t="str">
        <f>+IFERROR(VLOOKUP($A211,#REF!,MATCH('Cálculo antigua metodología'!N$4,#REF!,0),0),"")</f>
        <v/>
      </c>
      <c r="O211" s="10" t="str">
        <f>+IFERROR(VLOOKUP($A211,#REF!,MATCH('Cálculo antigua metodología'!O$4,#REF!,0),0),"")</f>
        <v/>
      </c>
      <c r="P211" s="10" t="str">
        <f>+IFERROR(VLOOKUP($A211,#REF!,MATCH('Cálculo antigua metodología'!P$4,#REF!,0),0),"")</f>
        <v/>
      </c>
      <c r="Q211" s="10" t="str">
        <f>+IFERROR(VLOOKUP($A211,#REF!,MATCH('Cálculo antigua metodología'!Q$4,#REF!,0),0),"")</f>
        <v/>
      </c>
      <c r="R211" s="10" t="str">
        <f>+IFERROR(VLOOKUP($A211,#REF!,MATCH('Cálculo antigua metodología'!R$4,#REF!,0),0),"")</f>
        <v/>
      </c>
      <c r="S211" s="10" t="str">
        <f>+IFERROR(VLOOKUP($A211,#REF!,MATCH('Cálculo antigua metodología'!S$4,#REF!,0),0),"")</f>
        <v/>
      </c>
      <c r="T211" s="10">
        <f>+VLOOKUP(A211,'[5]Cálculo SGP'!$N$3:$P$1136,3,0)</f>
        <v>552144579</v>
      </c>
      <c r="U211" s="10">
        <f>+VLOOKUP(A211,'[5]Cálculo SGP'!$N$3:$X$1137,11,0)</f>
        <v>1261497762</v>
      </c>
      <c r="V211" s="11">
        <f t="shared" si="36"/>
        <v>41.507156307610387</v>
      </c>
      <c r="W211" s="11">
        <f t="shared" si="43"/>
        <v>100</v>
      </c>
      <c r="X211" s="11">
        <f t="shared" si="37"/>
        <v>80</v>
      </c>
      <c r="Y211" s="11">
        <f t="shared" si="38"/>
        <v>100</v>
      </c>
      <c r="Z211" s="11">
        <f t="shared" si="44"/>
        <v>0</v>
      </c>
      <c r="AA211" s="11">
        <f t="shared" si="39"/>
        <v>100</v>
      </c>
      <c r="AB211" s="11">
        <f t="shared" si="45"/>
        <v>0</v>
      </c>
      <c r="AC211" s="11">
        <f t="shared" si="40"/>
        <v>0</v>
      </c>
      <c r="AD211" s="11">
        <f t="shared" si="41"/>
        <v>0</v>
      </c>
      <c r="AE211" s="11">
        <f t="shared" si="42"/>
        <v>0</v>
      </c>
      <c r="AF211" s="12">
        <f t="shared" si="46"/>
        <v>0</v>
      </c>
      <c r="AG211" s="31">
        <f t="shared" si="47"/>
        <v>16.666666666666668</v>
      </c>
    </row>
    <row r="212" spans="1:33" x14ac:dyDescent="0.35">
      <c r="A212" s="1" t="s">
        <v>454</v>
      </c>
      <c r="B212" s="1" t="s">
        <v>431</v>
      </c>
      <c r="C212" s="1" t="s">
        <v>455</v>
      </c>
      <c r="D212" s="4">
        <f>+VLOOKUP(A212,'[2]Categoría municipios 2023'!$B$2:$D$1103,3,0)</f>
        <v>6</v>
      </c>
      <c r="E212" s="1" t="str">
        <f>+VLOOKUP(A212,'[3]Nuevo IDF'!$B$5:$H$1106,7,0)</f>
        <v>G3</v>
      </c>
      <c r="F212" s="1"/>
      <c r="G212" s="10">
        <f>+VLOOKUP(A212,'[4]Informe viabilidad 2022'!$A$4:$G$1105,7,0)</f>
        <v>763.37829199999999</v>
      </c>
      <c r="H212" s="10">
        <f>+VLOOKUP(A212,'[4]Informe viabilidad 2022'!$A$4:$G$1105,6,0)</f>
        <v>1674.7323249999999</v>
      </c>
      <c r="I212" s="10" t="str">
        <f>+IFERROR(VLOOKUP($A212,#REF!,MATCH('Cálculo antigua metodología'!I$4,#REF!,0),0),"")</f>
        <v/>
      </c>
      <c r="J212" s="10" t="str">
        <f>+IFERROR(VLOOKUP($A212,#REF!,MATCH('Cálculo antigua metodología'!J$4,#REF!,0),0),"")</f>
        <v/>
      </c>
      <c r="K212" s="10" t="str">
        <f>+IFERROR(VLOOKUP($A212,#REF!,MATCH('Cálculo antigua metodología'!K$4,#REF!,0),0),"")</f>
        <v/>
      </c>
      <c r="L212" s="10" t="str">
        <f>+IFERROR(VLOOKUP($A212,#REF!,MATCH('Cálculo antigua metodología'!L$4,#REF!,0),0),"")</f>
        <v/>
      </c>
      <c r="M212" s="10" t="str">
        <f>+IFERROR(VLOOKUP($A212,#REF!,MATCH('Cálculo antigua metodología'!M$4,#REF!,0),0),"")</f>
        <v/>
      </c>
      <c r="N212" s="10" t="str">
        <f>+IFERROR(VLOOKUP($A212,#REF!,MATCH('Cálculo antigua metodología'!N$4,#REF!,0),0),"")</f>
        <v/>
      </c>
      <c r="O212" s="10" t="str">
        <f>+IFERROR(VLOOKUP($A212,#REF!,MATCH('Cálculo antigua metodología'!O$4,#REF!,0),0),"")</f>
        <v/>
      </c>
      <c r="P212" s="10" t="str">
        <f>+IFERROR(VLOOKUP($A212,#REF!,MATCH('Cálculo antigua metodología'!P$4,#REF!,0),0),"")</f>
        <v/>
      </c>
      <c r="Q212" s="10" t="str">
        <f>+IFERROR(VLOOKUP($A212,#REF!,MATCH('Cálculo antigua metodología'!Q$4,#REF!,0),0),"")</f>
        <v/>
      </c>
      <c r="R212" s="10" t="str">
        <f>+IFERROR(VLOOKUP($A212,#REF!,MATCH('Cálculo antigua metodología'!R$4,#REF!,0),0),"")</f>
        <v/>
      </c>
      <c r="S212" s="10" t="str">
        <f>+IFERROR(VLOOKUP($A212,#REF!,MATCH('Cálculo antigua metodología'!S$4,#REF!,0),0),"")</f>
        <v/>
      </c>
      <c r="T212" s="10">
        <f>+VLOOKUP(A212,'[5]Cálculo SGP'!$N$3:$P$1136,3,0)</f>
        <v>487101125</v>
      </c>
      <c r="U212" s="10">
        <f>+VLOOKUP(A212,'[5]Cálculo SGP'!$N$3:$X$1137,11,0)</f>
        <v>1261578552</v>
      </c>
      <c r="V212" s="11">
        <f t="shared" si="36"/>
        <v>45.582107695926872</v>
      </c>
      <c r="W212" s="11">
        <f t="shared" si="43"/>
        <v>100</v>
      </c>
      <c r="X212" s="11">
        <f t="shared" si="37"/>
        <v>80</v>
      </c>
      <c r="Y212" s="11">
        <f t="shared" si="38"/>
        <v>100</v>
      </c>
      <c r="Z212" s="11">
        <f t="shared" si="44"/>
        <v>0</v>
      </c>
      <c r="AA212" s="11">
        <f t="shared" si="39"/>
        <v>100</v>
      </c>
      <c r="AB212" s="11">
        <f t="shared" si="45"/>
        <v>0</v>
      </c>
      <c r="AC212" s="11">
        <f t="shared" si="40"/>
        <v>0</v>
      </c>
      <c r="AD212" s="11">
        <f t="shared" si="41"/>
        <v>0</v>
      </c>
      <c r="AE212" s="11">
        <f t="shared" si="42"/>
        <v>0</v>
      </c>
      <c r="AF212" s="12">
        <f t="shared" si="46"/>
        <v>0</v>
      </c>
      <c r="AG212" s="31">
        <f t="shared" si="47"/>
        <v>16.666666666666668</v>
      </c>
    </row>
    <row r="213" spans="1:33" x14ac:dyDescent="0.35">
      <c r="A213" s="1" t="s">
        <v>456</v>
      </c>
      <c r="B213" s="1" t="s">
        <v>431</v>
      </c>
      <c r="C213" s="1" t="s">
        <v>457</v>
      </c>
      <c r="D213" s="4">
        <f>+VLOOKUP(A213,'[2]Categoría municipios 2023'!$B$2:$D$1103,3,0)</f>
        <v>6</v>
      </c>
      <c r="E213" s="1" t="str">
        <f>+VLOOKUP(A213,'[3]Nuevo IDF'!$B$5:$H$1106,7,0)</f>
        <v>G1</v>
      </c>
      <c r="F213" s="1"/>
      <c r="G213" s="10">
        <f>+VLOOKUP(A213,'[4]Informe viabilidad 2022'!$A$4:$G$1105,7,0)</f>
        <v>891.01550499999996</v>
      </c>
      <c r="H213" s="10">
        <f>+VLOOKUP(A213,'[4]Informe viabilidad 2022'!$A$4:$G$1105,6,0)</f>
        <v>1796.6937840000001</v>
      </c>
      <c r="I213" s="10" t="str">
        <f>+IFERROR(VLOOKUP($A213,#REF!,MATCH('Cálculo antigua metodología'!I$4,#REF!,0),0),"")</f>
        <v/>
      </c>
      <c r="J213" s="10" t="str">
        <f>+IFERROR(VLOOKUP($A213,#REF!,MATCH('Cálculo antigua metodología'!J$4,#REF!,0),0),"")</f>
        <v/>
      </c>
      <c r="K213" s="10" t="str">
        <f>+IFERROR(VLOOKUP($A213,#REF!,MATCH('Cálculo antigua metodología'!K$4,#REF!,0),0),"")</f>
        <v/>
      </c>
      <c r="L213" s="10" t="str">
        <f>+IFERROR(VLOOKUP($A213,#REF!,MATCH('Cálculo antigua metodología'!L$4,#REF!,0),0),"")</f>
        <v/>
      </c>
      <c r="M213" s="10" t="str">
        <f>+IFERROR(VLOOKUP($A213,#REF!,MATCH('Cálculo antigua metodología'!M$4,#REF!,0),0),"")</f>
        <v/>
      </c>
      <c r="N213" s="10" t="str">
        <f>+IFERROR(VLOOKUP($A213,#REF!,MATCH('Cálculo antigua metodología'!N$4,#REF!,0),0),"")</f>
        <v/>
      </c>
      <c r="O213" s="10" t="str">
        <f>+IFERROR(VLOOKUP($A213,#REF!,MATCH('Cálculo antigua metodología'!O$4,#REF!,0),0),"")</f>
        <v/>
      </c>
      <c r="P213" s="10" t="str">
        <f>+IFERROR(VLOOKUP($A213,#REF!,MATCH('Cálculo antigua metodología'!P$4,#REF!,0),0),"")</f>
        <v/>
      </c>
      <c r="Q213" s="10" t="str">
        <f>+IFERROR(VLOOKUP($A213,#REF!,MATCH('Cálculo antigua metodología'!Q$4,#REF!,0),0),"")</f>
        <v/>
      </c>
      <c r="R213" s="10" t="str">
        <f>+IFERROR(VLOOKUP($A213,#REF!,MATCH('Cálculo antigua metodología'!R$4,#REF!,0),0),"")</f>
        <v/>
      </c>
      <c r="S213" s="10" t="str">
        <f>+IFERROR(VLOOKUP($A213,#REF!,MATCH('Cálculo antigua metodología'!S$4,#REF!,0),0),"")</f>
        <v/>
      </c>
      <c r="T213" s="10">
        <f>+VLOOKUP(A213,'[5]Cálculo SGP'!$N$3:$P$1136,3,0)</f>
        <v>701672552</v>
      </c>
      <c r="U213" s="10">
        <f>+VLOOKUP(A213,'[5]Cálculo SGP'!$N$3:$X$1137,11,0)</f>
        <v>1664146490</v>
      </c>
      <c r="V213" s="11">
        <f t="shared" si="36"/>
        <v>49.591951223670506</v>
      </c>
      <c r="W213" s="11">
        <f t="shared" si="43"/>
        <v>100</v>
      </c>
      <c r="X213" s="11">
        <f t="shared" si="37"/>
        <v>80</v>
      </c>
      <c r="Y213" s="11">
        <f t="shared" si="38"/>
        <v>100</v>
      </c>
      <c r="Z213" s="11">
        <f t="shared" si="44"/>
        <v>0</v>
      </c>
      <c r="AA213" s="11">
        <f t="shared" si="39"/>
        <v>100</v>
      </c>
      <c r="AB213" s="11">
        <f t="shared" si="45"/>
        <v>0</v>
      </c>
      <c r="AC213" s="11">
        <f t="shared" si="40"/>
        <v>0</v>
      </c>
      <c r="AD213" s="11">
        <f t="shared" si="41"/>
        <v>0</v>
      </c>
      <c r="AE213" s="11">
        <f t="shared" si="42"/>
        <v>0</v>
      </c>
      <c r="AF213" s="12">
        <f t="shared" si="46"/>
        <v>0</v>
      </c>
      <c r="AG213" s="31">
        <f t="shared" si="47"/>
        <v>16.666666666666668</v>
      </c>
    </row>
    <row r="214" spans="1:33" x14ac:dyDescent="0.35">
      <c r="A214" s="1" t="s">
        <v>458</v>
      </c>
      <c r="B214" s="1" t="s">
        <v>431</v>
      </c>
      <c r="C214" s="1" t="s">
        <v>459</v>
      </c>
      <c r="D214" s="4">
        <f>+VLOOKUP(A214,'[2]Categoría municipios 2023'!$B$2:$D$1103,3,0)</f>
        <v>6</v>
      </c>
      <c r="E214" s="1" t="str">
        <f>+VLOOKUP(A214,'[3]Nuevo IDF'!$B$5:$H$1106,7,0)</f>
        <v>G3</v>
      </c>
      <c r="F214" s="1"/>
      <c r="G214" s="10">
        <f>+VLOOKUP(A214,'[4]Informe viabilidad 2022'!$A$4:$G$1105,7,0)</f>
        <v>454.93625700000001</v>
      </c>
      <c r="H214" s="10">
        <f>+VLOOKUP(A214,'[4]Informe viabilidad 2022'!$A$4:$G$1105,6,0)</f>
        <v>889.56887975999996</v>
      </c>
      <c r="I214" s="10" t="str">
        <f>+IFERROR(VLOOKUP($A214,#REF!,MATCH('Cálculo antigua metodología'!I$4,#REF!,0),0),"")</f>
        <v/>
      </c>
      <c r="J214" s="10" t="str">
        <f>+IFERROR(VLOOKUP($A214,#REF!,MATCH('Cálculo antigua metodología'!J$4,#REF!,0),0),"")</f>
        <v/>
      </c>
      <c r="K214" s="10" t="str">
        <f>+IFERROR(VLOOKUP($A214,#REF!,MATCH('Cálculo antigua metodología'!K$4,#REF!,0),0),"")</f>
        <v/>
      </c>
      <c r="L214" s="10" t="str">
        <f>+IFERROR(VLOOKUP($A214,#REF!,MATCH('Cálculo antigua metodología'!L$4,#REF!,0),0),"")</f>
        <v/>
      </c>
      <c r="M214" s="10" t="str">
        <f>+IFERROR(VLOOKUP($A214,#REF!,MATCH('Cálculo antigua metodología'!M$4,#REF!,0),0),"")</f>
        <v/>
      </c>
      <c r="N214" s="10" t="str">
        <f>+IFERROR(VLOOKUP($A214,#REF!,MATCH('Cálculo antigua metodología'!N$4,#REF!,0),0),"")</f>
        <v/>
      </c>
      <c r="O214" s="10" t="str">
        <f>+IFERROR(VLOOKUP($A214,#REF!,MATCH('Cálculo antigua metodología'!O$4,#REF!,0),0),"")</f>
        <v/>
      </c>
      <c r="P214" s="10" t="str">
        <f>+IFERROR(VLOOKUP($A214,#REF!,MATCH('Cálculo antigua metodología'!P$4,#REF!,0),0),"")</f>
        <v/>
      </c>
      <c r="Q214" s="10" t="str">
        <f>+IFERROR(VLOOKUP($A214,#REF!,MATCH('Cálculo antigua metodología'!Q$4,#REF!,0),0),"")</f>
        <v/>
      </c>
      <c r="R214" s="10" t="str">
        <f>+IFERROR(VLOOKUP($A214,#REF!,MATCH('Cálculo antigua metodología'!R$4,#REF!,0),0),"")</f>
        <v/>
      </c>
      <c r="S214" s="10" t="str">
        <f>+IFERROR(VLOOKUP($A214,#REF!,MATCH('Cálculo antigua metodología'!S$4,#REF!,0),0),"")</f>
        <v/>
      </c>
      <c r="T214" s="10">
        <f>+VLOOKUP(A214,'[5]Cálculo SGP'!$N$3:$P$1136,3,0)</f>
        <v>517941474</v>
      </c>
      <c r="U214" s="10">
        <f>+VLOOKUP(A214,'[5]Cálculo SGP'!$N$3:$X$1137,11,0)</f>
        <v>871045793</v>
      </c>
      <c r="V214" s="11">
        <f t="shared" si="36"/>
        <v>51.141206414812856</v>
      </c>
      <c r="W214" s="11">
        <f t="shared" si="43"/>
        <v>100</v>
      </c>
      <c r="X214" s="11">
        <f t="shared" si="37"/>
        <v>80</v>
      </c>
      <c r="Y214" s="11">
        <f t="shared" si="38"/>
        <v>100</v>
      </c>
      <c r="Z214" s="11">
        <f t="shared" si="44"/>
        <v>0</v>
      </c>
      <c r="AA214" s="11">
        <f t="shared" si="39"/>
        <v>100</v>
      </c>
      <c r="AB214" s="11">
        <f t="shared" si="45"/>
        <v>0</v>
      </c>
      <c r="AC214" s="11">
        <f t="shared" si="40"/>
        <v>0</v>
      </c>
      <c r="AD214" s="11">
        <f t="shared" si="41"/>
        <v>0</v>
      </c>
      <c r="AE214" s="11">
        <f t="shared" si="42"/>
        <v>0</v>
      </c>
      <c r="AF214" s="12">
        <f t="shared" si="46"/>
        <v>0</v>
      </c>
      <c r="AG214" s="31">
        <f t="shared" si="47"/>
        <v>16.666666666666668</v>
      </c>
    </row>
    <row r="215" spans="1:33" x14ac:dyDescent="0.35">
      <c r="A215" s="1" t="s">
        <v>460</v>
      </c>
      <c r="B215" s="1" t="s">
        <v>431</v>
      </c>
      <c r="C215" s="1" t="s">
        <v>461</v>
      </c>
      <c r="D215" s="4">
        <f>+VLOOKUP(A215,'[2]Categoría municipios 2023'!$B$2:$D$1103,3,0)</f>
        <v>6</v>
      </c>
      <c r="E215" s="1" t="str">
        <f>+VLOOKUP(A215,'[3]Nuevo IDF'!$B$5:$H$1106,7,0)</f>
        <v>G3</v>
      </c>
      <c r="F215" s="1"/>
      <c r="G215" s="10">
        <f>+VLOOKUP(A215,'[4]Informe viabilidad 2022'!$A$4:$G$1105,7,0)</f>
        <v>782.73724100000004</v>
      </c>
      <c r="H215" s="10">
        <f>+VLOOKUP(A215,'[4]Informe viabilidad 2022'!$A$4:$G$1105,6,0)</f>
        <v>1578.2884486380001</v>
      </c>
      <c r="I215" s="10" t="str">
        <f>+IFERROR(VLOOKUP($A215,#REF!,MATCH('Cálculo antigua metodología'!I$4,#REF!,0),0),"")</f>
        <v/>
      </c>
      <c r="J215" s="10" t="str">
        <f>+IFERROR(VLOOKUP($A215,#REF!,MATCH('Cálculo antigua metodología'!J$4,#REF!,0),0),"")</f>
        <v/>
      </c>
      <c r="K215" s="10" t="str">
        <f>+IFERROR(VLOOKUP($A215,#REF!,MATCH('Cálculo antigua metodología'!K$4,#REF!,0),0),"")</f>
        <v/>
      </c>
      <c r="L215" s="10" t="str">
        <f>+IFERROR(VLOOKUP($A215,#REF!,MATCH('Cálculo antigua metodología'!L$4,#REF!,0),0),"")</f>
        <v/>
      </c>
      <c r="M215" s="10" t="str">
        <f>+IFERROR(VLOOKUP($A215,#REF!,MATCH('Cálculo antigua metodología'!M$4,#REF!,0),0),"")</f>
        <v/>
      </c>
      <c r="N215" s="10" t="str">
        <f>+IFERROR(VLOOKUP($A215,#REF!,MATCH('Cálculo antigua metodología'!N$4,#REF!,0),0),"")</f>
        <v/>
      </c>
      <c r="O215" s="10" t="str">
        <f>+IFERROR(VLOOKUP($A215,#REF!,MATCH('Cálculo antigua metodología'!O$4,#REF!,0),0),"")</f>
        <v/>
      </c>
      <c r="P215" s="10" t="str">
        <f>+IFERROR(VLOOKUP($A215,#REF!,MATCH('Cálculo antigua metodología'!P$4,#REF!,0),0),"")</f>
        <v/>
      </c>
      <c r="Q215" s="10" t="str">
        <f>+IFERROR(VLOOKUP($A215,#REF!,MATCH('Cálculo antigua metodología'!Q$4,#REF!,0),0),"")</f>
        <v/>
      </c>
      <c r="R215" s="10" t="str">
        <f>+IFERROR(VLOOKUP($A215,#REF!,MATCH('Cálculo antigua metodología'!R$4,#REF!,0),0),"")</f>
        <v/>
      </c>
      <c r="S215" s="10" t="str">
        <f>+IFERROR(VLOOKUP($A215,#REF!,MATCH('Cálculo antigua metodología'!S$4,#REF!,0),0),"")</f>
        <v/>
      </c>
      <c r="T215" s="10">
        <f>+VLOOKUP(A215,'[5]Cálculo SGP'!$N$3:$P$1136,3,0)</f>
        <v>545616167</v>
      </c>
      <c r="U215" s="10">
        <f>+VLOOKUP(A215,'[5]Cálculo SGP'!$N$3:$X$1137,11,0)</f>
        <v>1191577296</v>
      </c>
      <c r="V215" s="11">
        <f t="shared" si="36"/>
        <v>49.594054982501525</v>
      </c>
      <c r="W215" s="11">
        <f t="shared" si="43"/>
        <v>100</v>
      </c>
      <c r="X215" s="11">
        <f t="shared" si="37"/>
        <v>80</v>
      </c>
      <c r="Y215" s="11">
        <f t="shared" si="38"/>
        <v>100</v>
      </c>
      <c r="Z215" s="11">
        <f t="shared" si="44"/>
        <v>0</v>
      </c>
      <c r="AA215" s="11">
        <f t="shared" si="39"/>
        <v>100</v>
      </c>
      <c r="AB215" s="11">
        <f t="shared" si="45"/>
        <v>0</v>
      </c>
      <c r="AC215" s="11">
        <f t="shared" si="40"/>
        <v>0</v>
      </c>
      <c r="AD215" s="11">
        <f t="shared" si="41"/>
        <v>0</v>
      </c>
      <c r="AE215" s="11">
        <f t="shared" si="42"/>
        <v>0</v>
      </c>
      <c r="AF215" s="12">
        <f t="shared" si="46"/>
        <v>0</v>
      </c>
      <c r="AG215" s="31">
        <f t="shared" si="47"/>
        <v>16.666666666666668</v>
      </c>
    </row>
    <row r="216" spans="1:33" x14ac:dyDescent="0.35">
      <c r="A216" s="1" t="s">
        <v>462</v>
      </c>
      <c r="B216" s="1" t="s">
        <v>431</v>
      </c>
      <c r="C216" s="1" t="s">
        <v>463</v>
      </c>
      <c r="D216" s="4">
        <f>+VLOOKUP(A216,'[2]Categoría municipios 2023'!$B$2:$D$1103,3,0)</f>
        <v>5</v>
      </c>
      <c r="E216" s="1" t="str">
        <f>+VLOOKUP(A216,'[3]Nuevo IDF'!$B$5:$H$1106,7,0)</f>
        <v>G1</v>
      </c>
      <c r="F216" s="1"/>
      <c r="G216" s="10">
        <f>+VLOOKUP(A216,'[4]Informe viabilidad 2022'!$A$4:$G$1105,7,0)</f>
        <v>7771.3075859999999</v>
      </c>
      <c r="H216" s="10">
        <f>+VLOOKUP(A216,'[4]Informe viabilidad 2022'!$A$4:$G$1105,6,0)</f>
        <v>16691.802018309001</v>
      </c>
      <c r="I216" s="10" t="str">
        <f>+IFERROR(VLOOKUP($A216,#REF!,MATCH('Cálculo antigua metodología'!I$4,#REF!,0),0),"")</f>
        <v/>
      </c>
      <c r="J216" s="10" t="str">
        <f>+IFERROR(VLOOKUP($A216,#REF!,MATCH('Cálculo antigua metodología'!J$4,#REF!,0),0),"")</f>
        <v/>
      </c>
      <c r="K216" s="10" t="str">
        <f>+IFERROR(VLOOKUP($A216,#REF!,MATCH('Cálculo antigua metodología'!K$4,#REF!,0),0),"")</f>
        <v/>
      </c>
      <c r="L216" s="10" t="str">
        <f>+IFERROR(VLOOKUP($A216,#REF!,MATCH('Cálculo antigua metodología'!L$4,#REF!,0),0),"")</f>
        <v/>
      </c>
      <c r="M216" s="10" t="str">
        <f>+IFERROR(VLOOKUP($A216,#REF!,MATCH('Cálculo antigua metodología'!M$4,#REF!,0),0),"")</f>
        <v/>
      </c>
      <c r="N216" s="10" t="str">
        <f>+IFERROR(VLOOKUP($A216,#REF!,MATCH('Cálculo antigua metodología'!N$4,#REF!,0),0),"")</f>
        <v/>
      </c>
      <c r="O216" s="10" t="str">
        <f>+IFERROR(VLOOKUP($A216,#REF!,MATCH('Cálculo antigua metodología'!O$4,#REF!,0),0),"")</f>
        <v/>
      </c>
      <c r="P216" s="10" t="str">
        <f>+IFERROR(VLOOKUP($A216,#REF!,MATCH('Cálculo antigua metodología'!P$4,#REF!,0),0),"")</f>
        <v/>
      </c>
      <c r="Q216" s="10" t="str">
        <f>+IFERROR(VLOOKUP($A216,#REF!,MATCH('Cálculo antigua metodología'!Q$4,#REF!,0),0),"")</f>
        <v/>
      </c>
      <c r="R216" s="10" t="str">
        <f>+IFERROR(VLOOKUP($A216,#REF!,MATCH('Cálculo antigua metodología'!R$4,#REF!,0),0),"")</f>
        <v/>
      </c>
      <c r="S216" s="10" t="str">
        <f>+IFERROR(VLOOKUP($A216,#REF!,MATCH('Cálculo antigua metodología'!S$4,#REF!,0),0),"")</f>
        <v/>
      </c>
      <c r="T216" s="10">
        <f>+VLOOKUP(A216,'[5]Cálculo SGP'!$N$3:$P$1136,3,0)</f>
        <v>2125744126</v>
      </c>
      <c r="U216" s="10">
        <f>+VLOOKUP(A216,'[5]Cálculo SGP'!$N$3:$X$1137,11,0)</f>
        <v>1352229560</v>
      </c>
      <c r="V216" s="11">
        <f t="shared" si="36"/>
        <v>46.55763097043544</v>
      </c>
      <c r="W216" s="11">
        <f t="shared" si="43"/>
        <v>100</v>
      </c>
      <c r="X216" s="11">
        <f t="shared" si="37"/>
        <v>80</v>
      </c>
      <c r="Y216" s="11">
        <f t="shared" si="38"/>
        <v>100</v>
      </c>
      <c r="Z216" s="11">
        <f t="shared" si="44"/>
        <v>0</v>
      </c>
      <c r="AA216" s="11">
        <f t="shared" si="39"/>
        <v>100</v>
      </c>
      <c r="AB216" s="11">
        <f t="shared" si="45"/>
        <v>0</v>
      </c>
      <c r="AC216" s="11">
        <f t="shared" si="40"/>
        <v>0</v>
      </c>
      <c r="AD216" s="11">
        <f t="shared" si="41"/>
        <v>0</v>
      </c>
      <c r="AE216" s="11">
        <f t="shared" si="42"/>
        <v>0</v>
      </c>
      <c r="AF216" s="12">
        <f t="shared" si="46"/>
        <v>0</v>
      </c>
      <c r="AG216" s="31">
        <f t="shared" si="47"/>
        <v>16.666666666666668</v>
      </c>
    </row>
    <row r="217" spans="1:33" x14ac:dyDescent="0.35">
      <c r="A217" s="1" t="s">
        <v>464</v>
      </c>
      <c r="B217" s="1" t="s">
        <v>431</v>
      </c>
      <c r="C217" s="1" t="s">
        <v>465</v>
      </c>
      <c r="D217" s="4">
        <f>+VLOOKUP(A217,'[2]Categoría municipios 2023'!$B$2:$D$1103,3,0)</f>
        <v>6</v>
      </c>
      <c r="E217" s="1" t="str">
        <f>+VLOOKUP(A217,'[3]Nuevo IDF'!$B$5:$H$1106,7,0)</f>
        <v>G4</v>
      </c>
      <c r="F217" s="1"/>
      <c r="G217" s="10">
        <f>+VLOOKUP(A217,'[4]Informe viabilidad 2022'!$A$4:$G$1105,7,0)</f>
        <v>885.72710900000004</v>
      </c>
      <c r="H217" s="10">
        <f>+VLOOKUP(A217,'[4]Informe viabilidad 2022'!$A$4:$G$1105,6,0)</f>
        <v>1903.2986810999998</v>
      </c>
      <c r="I217" s="10" t="str">
        <f>+IFERROR(VLOOKUP($A217,#REF!,MATCH('Cálculo antigua metodología'!I$4,#REF!,0),0),"")</f>
        <v/>
      </c>
      <c r="J217" s="10" t="str">
        <f>+IFERROR(VLOOKUP($A217,#REF!,MATCH('Cálculo antigua metodología'!J$4,#REF!,0),0),"")</f>
        <v/>
      </c>
      <c r="K217" s="10" t="str">
        <f>+IFERROR(VLOOKUP($A217,#REF!,MATCH('Cálculo antigua metodología'!K$4,#REF!,0),0),"")</f>
        <v/>
      </c>
      <c r="L217" s="10" t="str">
        <f>+IFERROR(VLOOKUP($A217,#REF!,MATCH('Cálculo antigua metodología'!L$4,#REF!,0),0),"")</f>
        <v/>
      </c>
      <c r="M217" s="10" t="str">
        <f>+IFERROR(VLOOKUP($A217,#REF!,MATCH('Cálculo antigua metodología'!M$4,#REF!,0),0),"")</f>
        <v/>
      </c>
      <c r="N217" s="10" t="str">
        <f>+IFERROR(VLOOKUP($A217,#REF!,MATCH('Cálculo antigua metodología'!N$4,#REF!,0),0),"")</f>
        <v/>
      </c>
      <c r="O217" s="10" t="str">
        <f>+IFERROR(VLOOKUP($A217,#REF!,MATCH('Cálculo antigua metodología'!O$4,#REF!,0),0),"")</f>
        <v/>
      </c>
      <c r="P217" s="10" t="str">
        <f>+IFERROR(VLOOKUP($A217,#REF!,MATCH('Cálculo antigua metodología'!P$4,#REF!,0),0),"")</f>
        <v/>
      </c>
      <c r="Q217" s="10" t="str">
        <f>+IFERROR(VLOOKUP($A217,#REF!,MATCH('Cálculo antigua metodología'!Q$4,#REF!,0),0),"")</f>
        <v/>
      </c>
      <c r="R217" s="10" t="str">
        <f>+IFERROR(VLOOKUP($A217,#REF!,MATCH('Cálculo antigua metodología'!R$4,#REF!,0),0),"")</f>
        <v/>
      </c>
      <c r="S217" s="10" t="str">
        <f>+IFERROR(VLOOKUP($A217,#REF!,MATCH('Cálculo antigua metodología'!S$4,#REF!,0),0),"")</f>
        <v/>
      </c>
      <c r="T217" s="10">
        <f>+VLOOKUP(A217,'[5]Cálculo SGP'!$N$3:$P$1136,3,0)</f>
        <v>851672261</v>
      </c>
      <c r="U217" s="10">
        <f>+VLOOKUP(A217,'[5]Cálculo SGP'!$N$3:$X$1137,11,0)</f>
        <v>1966119211</v>
      </c>
      <c r="V217" s="11">
        <f t="shared" si="36"/>
        <v>46.536422149365407</v>
      </c>
      <c r="W217" s="11">
        <f t="shared" si="43"/>
        <v>100</v>
      </c>
      <c r="X217" s="11">
        <f t="shared" si="37"/>
        <v>80</v>
      </c>
      <c r="Y217" s="11">
        <f t="shared" si="38"/>
        <v>100</v>
      </c>
      <c r="Z217" s="11">
        <f t="shared" si="44"/>
        <v>0</v>
      </c>
      <c r="AA217" s="11">
        <f t="shared" si="39"/>
        <v>100</v>
      </c>
      <c r="AB217" s="11">
        <f t="shared" si="45"/>
        <v>0</v>
      </c>
      <c r="AC217" s="11">
        <f t="shared" si="40"/>
        <v>0</v>
      </c>
      <c r="AD217" s="11">
        <f t="shared" si="41"/>
        <v>0</v>
      </c>
      <c r="AE217" s="11">
        <f t="shared" si="42"/>
        <v>0</v>
      </c>
      <c r="AF217" s="12">
        <f t="shared" si="46"/>
        <v>0</v>
      </c>
      <c r="AG217" s="31">
        <f t="shared" si="47"/>
        <v>16.666666666666668</v>
      </c>
    </row>
    <row r="218" spans="1:33" x14ac:dyDescent="0.35">
      <c r="A218" s="1" t="s">
        <v>466</v>
      </c>
      <c r="B218" s="1" t="s">
        <v>431</v>
      </c>
      <c r="C218" s="1" t="s">
        <v>467</v>
      </c>
      <c r="D218" s="4">
        <f>+VLOOKUP(A218,'[2]Categoría municipios 2023'!$B$2:$D$1103,3,0)</f>
        <v>6</v>
      </c>
      <c r="E218" s="1" t="str">
        <f>+VLOOKUP(A218,'[3]Nuevo IDF'!$B$5:$H$1106,7,0)</f>
        <v>G4</v>
      </c>
      <c r="F218" s="1"/>
      <c r="G218" s="10">
        <f>+VLOOKUP(A218,'[4]Informe viabilidad 2022'!$A$4:$G$1105,7,0)</f>
        <v>1074.7229400000001</v>
      </c>
      <c r="H218" s="10">
        <f>+VLOOKUP(A218,'[4]Informe viabilidad 2022'!$A$4:$G$1105,6,0)</f>
        <v>3546.6205344999998</v>
      </c>
      <c r="I218" s="10" t="str">
        <f>+IFERROR(VLOOKUP($A218,#REF!,MATCH('Cálculo antigua metodología'!I$4,#REF!,0),0),"")</f>
        <v/>
      </c>
      <c r="J218" s="10" t="str">
        <f>+IFERROR(VLOOKUP($A218,#REF!,MATCH('Cálculo antigua metodología'!J$4,#REF!,0),0),"")</f>
        <v/>
      </c>
      <c r="K218" s="10" t="str">
        <f>+IFERROR(VLOOKUP($A218,#REF!,MATCH('Cálculo antigua metodología'!K$4,#REF!,0),0),"")</f>
        <v/>
      </c>
      <c r="L218" s="10" t="str">
        <f>+IFERROR(VLOOKUP($A218,#REF!,MATCH('Cálculo antigua metodología'!L$4,#REF!,0),0),"")</f>
        <v/>
      </c>
      <c r="M218" s="10" t="str">
        <f>+IFERROR(VLOOKUP($A218,#REF!,MATCH('Cálculo antigua metodología'!M$4,#REF!,0),0),"")</f>
        <v/>
      </c>
      <c r="N218" s="10" t="str">
        <f>+IFERROR(VLOOKUP($A218,#REF!,MATCH('Cálculo antigua metodología'!N$4,#REF!,0),0),"")</f>
        <v/>
      </c>
      <c r="O218" s="10" t="str">
        <f>+IFERROR(VLOOKUP($A218,#REF!,MATCH('Cálculo antigua metodología'!O$4,#REF!,0),0),"")</f>
        <v/>
      </c>
      <c r="P218" s="10" t="str">
        <f>+IFERROR(VLOOKUP($A218,#REF!,MATCH('Cálculo antigua metodología'!P$4,#REF!,0),0),"")</f>
        <v/>
      </c>
      <c r="Q218" s="10" t="str">
        <f>+IFERROR(VLOOKUP($A218,#REF!,MATCH('Cálculo antigua metodología'!Q$4,#REF!,0),0),"")</f>
        <v/>
      </c>
      <c r="R218" s="10" t="str">
        <f>+IFERROR(VLOOKUP($A218,#REF!,MATCH('Cálculo antigua metodología'!R$4,#REF!,0),0),"")</f>
        <v/>
      </c>
      <c r="S218" s="10" t="str">
        <f>+IFERROR(VLOOKUP($A218,#REF!,MATCH('Cálculo antigua metodología'!S$4,#REF!,0),0),"")</f>
        <v/>
      </c>
      <c r="T218" s="10">
        <f>+VLOOKUP(A218,'[5]Cálculo SGP'!$N$3:$P$1136,3,0)</f>
        <v>1328474674</v>
      </c>
      <c r="U218" s="10">
        <f>+VLOOKUP(A218,'[5]Cálculo SGP'!$N$3:$X$1137,11,0)</f>
        <v>3120630569</v>
      </c>
      <c r="V218" s="11">
        <f t="shared" si="36"/>
        <v>30.302732687231615</v>
      </c>
      <c r="W218" s="11">
        <f t="shared" si="43"/>
        <v>100</v>
      </c>
      <c r="X218" s="11">
        <f t="shared" si="37"/>
        <v>80</v>
      </c>
      <c r="Y218" s="11">
        <f t="shared" si="38"/>
        <v>100</v>
      </c>
      <c r="Z218" s="11">
        <f t="shared" si="44"/>
        <v>0</v>
      </c>
      <c r="AA218" s="11">
        <f t="shared" si="39"/>
        <v>100</v>
      </c>
      <c r="AB218" s="11">
        <f t="shared" si="45"/>
        <v>0</v>
      </c>
      <c r="AC218" s="11">
        <f t="shared" si="40"/>
        <v>0</v>
      </c>
      <c r="AD218" s="11">
        <f t="shared" si="41"/>
        <v>0</v>
      </c>
      <c r="AE218" s="11">
        <f t="shared" si="42"/>
        <v>0</v>
      </c>
      <c r="AF218" s="12">
        <f t="shared" si="46"/>
        <v>0</v>
      </c>
      <c r="AG218" s="31">
        <f t="shared" si="47"/>
        <v>16.666666666666668</v>
      </c>
    </row>
    <row r="219" spans="1:33" x14ac:dyDescent="0.35">
      <c r="A219" s="1" t="s">
        <v>468</v>
      </c>
      <c r="B219" s="1" t="s">
        <v>431</v>
      </c>
      <c r="C219" s="1" t="s">
        <v>469</v>
      </c>
      <c r="D219" s="4">
        <f>+VLOOKUP(A219,'[2]Categoría municipios 2023'!$B$2:$D$1103,3,0)</f>
        <v>6</v>
      </c>
      <c r="E219" s="1" t="str">
        <f>+VLOOKUP(A219,'[3]Nuevo IDF'!$B$5:$H$1106,7,0)</f>
        <v>G4</v>
      </c>
      <c r="F219" s="1"/>
      <c r="G219" s="10">
        <f>+VLOOKUP(A219,'[4]Informe viabilidad 2022'!$A$4:$G$1105,7,0)</f>
        <v>1220.428054</v>
      </c>
      <c r="H219" s="10">
        <f>+VLOOKUP(A219,'[4]Informe viabilidad 2022'!$A$4:$G$1105,6,0)</f>
        <v>2050.7781423000001</v>
      </c>
      <c r="I219" s="10" t="str">
        <f>+IFERROR(VLOOKUP($A219,#REF!,MATCH('Cálculo antigua metodología'!I$4,#REF!,0),0),"")</f>
        <v/>
      </c>
      <c r="J219" s="10" t="str">
        <f>+IFERROR(VLOOKUP($A219,#REF!,MATCH('Cálculo antigua metodología'!J$4,#REF!,0),0),"")</f>
        <v/>
      </c>
      <c r="K219" s="10" t="str">
        <f>+IFERROR(VLOOKUP($A219,#REF!,MATCH('Cálculo antigua metodología'!K$4,#REF!,0),0),"")</f>
        <v/>
      </c>
      <c r="L219" s="10" t="str">
        <f>+IFERROR(VLOOKUP($A219,#REF!,MATCH('Cálculo antigua metodología'!L$4,#REF!,0),0),"")</f>
        <v/>
      </c>
      <c r="M219" s="10" t="str">
        <f>+IFERROR(VLOOKUP($A219,#REF!,MATCH('Cálculo antigua metodología'!M$4,#REF!,0),0),"")</f>
        <v/>
      </c>
      <c r="N219" s="10" t="str">
        <f>+IFERROR(VLOOKUP($A219,#REF!,MATCH('Cálculo antigua metodología'!N$4,#REF!,0),0),"")</f>
        <v/>
      </c>
      <c r="O219" s="10" t="str">
        <f>+IFERROR(VLOOKUP($A219,#REF!,MATCH('Cálculo antigua metodología'!O$4,#REF!,0),0),"")</f>
        <v/>
      </c>
      <c r="P219" s="10" t="str">
        <f>+IFERROR(VLOOKUP($A219,#REF!,MATCH('Cálculo antigua metodología'!P$4,#REF!,0),0),"")</f>
        <v/>
      </c>
      <c r="Q219" s="10" t="str">
        <f>+IFERROR(VLOOKUP($A219,#REF!,MATCH('Cálculo antigua metodología'!Q$4,#REF!,0),0),"")</f>
        <v/>
      </c>
      <c r="R219" s="10" t="str">
        <f>+IFERROR(VLOOKUP($A219,#REF!,MATCH('Cálculo antigua metodología'!R$4,#REF!,0),0),"")</f>
        <v/>
      </c>
      <c r="S219" s="10" t="str">
        <f>+IFERROR(VLOOKUP($A219,#REF!,MATCH('Cálculo antigua metodología'!S$4,#REF!,0),0),"")</f>
        <v/>
      </c>
      <c r="T219" s="10">
        <f>+VLOOKUP(A219,'[5]Cálculo SGP'!$N$3:$P$1136,3,0)</f>
        <v>833709903</v>
      </c>
      <c r="U219" s="10">
        <f>+VLOOKUP(A219,'[5]Cálculo SGP'!$N$3:$X$1137,11,0)</f>
        <v>1647778348</v>
      </c>
      <c r="V219" s="11">
        <f t="shared" si="36"/>
        <v>59.51048671853205</v>
      </c>
      <c r="W219" s="11">
        <f t="shared" si="43"/>
        <v>100</v>
      </c>
      <c r="X219" s="11">
        <f t="shared" si="37"/>
        <v>80</v>
      </c>
      <c r="Y219" s="11">
        <f t="shared" si="38"/>
        <v>100</v>
      </c>
      <c r="Z219" s="11">
        <f t="shared" si="44"/>
        <v>0</v>
      </c>
      <c r="AA219" s="11">
        <f t="shared" si="39"/>
        <v>100</v>
      </c>
      <c r="AB219" s="11">
        <f t="shared" si="45"/>
        <v>0</v>
      </c>
      <c r="AC219" s="11">
        <f t="shared" si="40"/>
        <v>0</v>
      </c>
      <c r="AD219" s="11">
        <f t="shared" si="41"/>
        <v>0</v>
      </c>
      <c r="AE219" s="11">
        <f t="shared" si="42"/>
        <v>0</v>
      </c>
      <c r="AF219" s="12">
        <f t="shared" si="46"/>
        <v>0</v>
      </c>
      <c r="AG219" s="31">
        <f t="shared" si="47"/>
        <v>16.666666666666668</v>
      </c>
    </row>
    <row r="220" spans="1:33" x14ac:dyDescent="0.35">
      <c r="A220" s="1" t="s">
        <v>470</v>
      </c>
      <c r="B220" s="1" t="s">
        <v>431</v>
      </c>
      <c r="C220" s="1" t="s">
        <v>471</v>
      </c>
      <c r="D220" s="4">
        <f>+VLOOKUP(A220,'[2]Categoría municipios 2023'!$B$2:$D$1103,3,0)</f>
        <v>6</v>
      </c>
      <c r="E220" s="1" t="str">
        <f>+VLOOKUP(A220,'[3]Nuevo IDF'!$B$5:$H$1106,7,0)</f>
        <v>G2</v>
      </c>
      <c r="F220" s="1"/>
      <c r="G220" s="10">
        <f>+VLOOKUP(A220,'[4]Informe viabilidad 2022'!$A$4:$G$1105,7,0)</f>
        <v>1157.910083</v>
      </c>
      <c r="H220" s="10">
        <f>+VLOOKUP(A220,'[4]Informe viabilidad 2022'!$A$4:$G$1105,6,0)</f>
        <v>2574.8761625000002</v>
      </c>
      <c r="I220" s="10" t="str">
        <f>+IFERROR(VLOOKUP($A220,#REF!,MATCH('Cálculo antigua metodología'!I$4,#REF!,0),0),"")</f>
        <v/>
      </c>
      <c r="J220" s="10" t="str">
        <f>+IFERROR(VLOOKUP($A220,#REF!,MATCH('Cálculo antigua metodología'!J$4,#REF!,0),0),"")</f>
        <v/>
      </c>
      <c r="K220" s="10" t="str">
        <f>+IFERROR(VLOOKUP($A220,#REF!,MATCH('Cálculo antigua metodología'!K$4,#REF!,0),0),"")</f>
        <v/>
      </c>
      <c r="L220" s="10" t="str">
        <f>+IFERROR(VLOOKUP($A220,#REF!,MATCH('Cálculo antigua metodología'!L$4,#REF!,0),0),"")</f>
        <v/>
      </c>
      <c r="M220" s="10" t="str">
        <f>+IFERROR(VLOOKUP($A220,#REF!,MATCH('Cálculo antigua metodología'!M$4,#REF!,0),0),"")</f>
        <v/>
      </c>
      <c r="N220" s="10" t="str">
        <f>+IFERROR(VLOOKUP($A220,#REF!,MATCH('Cálculo antigua metodología'!N$4,#REF!,0),0),"")</f>
        <v/>
      </c>
      <c r="O220" s="10" t="str">
        <f>+IFERROR(VLOOKUP($A220,#REF!,MATCH('Cálculo antigua metodología'!O$4,#REF!,0),0),"")</f>
        <v/>
      </c>
      <c r="P220" s="10" t="str">
        <f>+IFERROR(VLOOKUP($A220,#REF!,MATCH('Cálculo antigua metodología'!P$4,#REF!,0),0),"")</f>
        <v/>
      </c>
      <c r="Q220" s="10" t="str">
        <f>+IFERROR(VLOOKUP($A220,#REF!,MATCH('Cálculo antigua metodología'!Q$4,#REF!,0),0),"")</f>
        <v/>
      </c>
      <c r="R220" s="10" t="str">
        <f>+IFERROR(VLOOKUP($A220,#REF!,MATCH('Cálculo antigua metodología'!R$4,#REF!,0),0),"")</f>
        <v/>
      </c>
      <c r="S220" s="10" t="str">
        <f>+IFERROR(VLOOKUP($A220,#REF!,MATCH('Cálculo antigua metodología'!S$4,#REF!,0),0),"")</f>
        <v/>
      </c>
      <c r="T220" s="10">
        <f>+VLOOKUP(A220,'[5]Cálculo SGP'!$N$3:$P$1136,3,0)</f>
        <v>782490821</v>
      </c>
      <c r="U220" s="10">
        <f>+VLOOKUP(A220,'[5]Cálculo SGP'!$N$3:$X$1137,11,0)</f>
        <v>1963400459</v>
      </c>
      <c r="V220" s="11">
        <f t="shared" si="36"/>
        <v>44.969544549892497</v>
      </c>
      <c r="W220" s="11">
        <f t="shared" si="43"/>
        <v>100</v>
      </c>
      <c r="X220" s="11">
        <f t="shared" si="37"/>
        <v>80</v>
      </c>
      <c r="Y220" s="11">
        <f t="shared" si="38"/>
        <v>100</v>
      </c>
      <c r="Z220" s="11">
        <f t="shared" si="44"/>
        <v>0</v>
      </c>
      <c r="AA220" s="11">
        <f t="shared" si="39"/>
        <v>100</v>
      </c>
      <c r="AB220" s="11">
        <f t="shared" si="45"/>
        <v>0</v>
      </c>
      <c r="AC220" s="11">
        <f t="shared" si="40"/>
        <v>0</v>
      </c>
      <c r="AD220" s="11">
        <f t="shared" si="41"/>
        <v>0</v>
      </c>
      <c r="AE220" s="11">
        <f t="shared" si="42"/>
        <v>0</v>
      </c>
      <c r="AF220" s="12">
        <f t="shared" si="46"/>
        <v>0</v>
      </c>
      <c r="AG220" s="31">
        <f t="shared" si="47"/>
        <v>16.666666666666668</v>
      </c>
    </row>
    <row r="221" spans="1:33" x14ac:dyDescent="0.35">
      <c r="A221" s="1" t="s">
        <v>472</v>
      </c>
      <c r="B221" s="1" t="s">
        <v>431</v>
      </c>
      <c r="C221" s="1" t="s">
        <v>473</v>
      </c>
      <c r="D221" s="4">
        <f>+VLOOKUP(A221,'[2]Categoría municipios 2023'!$B$2:$D$1103,3,0)</f>
        <v>6</v>
      </c>
      <c r="E221" s="1" t="str">
        <f>+VLOOKUP(A221,'[3]Nuevo IDF'!$B$5:$H$1106,7,0)</f>
        <v>G3</v>
      </c>
      <c r="F221" s="1"/>
      <c r="G221" s="10">
        <f>+VLOOKUP(A221,'[4]Informe viabilidad 2022'!$A$4:$G$1105,7,0)</f>
        <v>913.178361</v>
      </c>
      <c r="H221" s="10">
        <f>+VLOOKUP(A221,'[4]Informe viabilidad 2022'!$A$4:$G$1105,6,0)</f>
        <v>1452.8883542000001</v>
      </c>
      <c r="I221" s="10" t="str">
        <f>+IFERROR(VLOOKUP($A221,#REF!,MATCH('Cálculo antigua metodología'!I$4,#REF!,0),0),"")</f>
        <v/>
      </c>
      <c r="J221" s="10" t="str">
        <f>+IFERROR(VLOOKUP($A221,#REF!,MATCH('Cálculo antigua metodología'!J$4,#REF!,0),0),"")</f>
        <v/>
      </c>
      <c r="K221" s="10" t="str">
        <f>+IFERROR(VLOOKUP($A221,#REF!,MATCH('Cálculo antigua metodología'!K$4,#REF!,0),0),"")</f>
        <v/>
      </c>
      <c r="L221" s="10" t="str">
        <f>+IFERROR(VLOOKUP($A221,#REF!,MATCH('Cálculo antigua metodología'!L$4,#REF!,0),0),"")</f>
        <v/>
      </c>
      <c r="M221" s="10" t="str">
        <f>+IFERROR(VLOOKUP($A221,#REF!,MATCH('Cálculo antigua metodología'!M$4,#REF!,0),0),"")</f>
        <v/>
      </c>
      <c r="N221" s="10" t="str">
        <f>+IFERROR(VLOOKUP($A221,#REF!,MATCH('Cálculo antigua metodología'!N$4,#REF!,0),0),"")</f>
        <v/>
      </c>
      <c r="O221" s="10" t="str">
        <f>+IFERROR(VLOOKUP($A221,#REF!,MATCH('Cálculo antigua metodología'!O$4,#REF!,0),0),"")</f>
        <v/>
      </c>
      <c r="P221" s="10" t="str">
        <f>+IFERROR(VLOOKUP($A221,#REF!,MATCH('Cálculo antigua metodología'!P$4,#REF!,0),0),"")</f>
        <v/>
      </c>
      <c r="Q221" s="10" t="str">
        <f>+IFERROR(VLOOKUP($A221,#REF!,MATCH('Cálculo antigua metodología'!Q$4,#REF!,0),0),"")</f>
        <v/>
      </c>
      <c r="R221" s="10" t="str">
        <f>+IFERROR(VLOOKUP($A221,#REF!,MATCH('Cálculo antigua metodología'!R$4,#REF!,0),0),"")</f>
        <v/>
      </c>
      <c r="S221" s="10" t="str">
        <f>+IFERROR(VLOOKUP($A221,#REF!,MATCH('Cálculo antigua metodología'!S$4,#REF!,0),0),"")</f>
        <v/>
      </c>
      <c r="T221" s="10">
        <f>+VLOOKUP(A221,'[5]Cálculo SGP'!$N$3:$P$1136,3,0)</f>
        <v>536157317</v>
      </c>
      <c r="U221" s="10">
        <f>+VLOOKUP(A221,'[5]Cálculo SGP'!$N$3:$X$1137,11,0)</f>
        <v>1180659722</v>
      </c>
      <c r="V221" s="11">
        <f t="shared" si="36"/>
        <v>62.852617571074198</v>
      </c>
      <c r="W221" s="11">
        <f t="shared" si="43"/>
        <v>100</v>
      </c>
      <c r="X221" s="11">
        <f t="shared" si="37"/>
        <v>80</v>
      </c>
      <c r="Y221" s="11">
        <f t="shared" si="38"/>
        <v>100</v>
      </c>
      <c r="Z221" s="11">
        <f t="shared" si="44"/>
        <v>0</v>
      </c>
      <c r="AA221" s="11">
        <f t="shared" si="39"/>
        <v>100</v>
      </c>
      <c r="AB221" s="11">
        <f t="shared" si="45"/>
        <v>0</v>
      </c>
      <c r="AC221" s="11">
        <f t="shared" si="40"/>
        <v>0</v>
      </c>
      <c r="AD221" s="11">
        <f t="shared" si="41"/>
        <v>0</v>
      </c>
      <c r="AE221" s="11">
        <f t="shared" si="42"/>
        <v>0</v>
      </c>
      <c r="AF221" s="12">
        <f t="shared" si="46"/>
        <v>0</v>
      </c>
      <c r="AG221" s="31">
        <f t="shared" si="47"/>
        <v>16.666666666666668</v>
      </c>
    </row>
    <row r="222" spans="1:33" x14ac:dyDescent="0.35">
      <c r="A222" s="1" t="s">
        <v>474</v>
      </c>
      <c r="B222" s="1" t="s">
        <v>431</v>
      </c>
      <c r="C222" s="1" t="s">
        <v>475</v>
      </c>
      <c r="D222" s="4">
        <f>+VLOOKUP(A222,'[2]Categoría municipios 2023'!$B$2:$D$1103,3,0)</f>
        <v>6</v>
      </c>
      <c r="E222" s="1" t="str">
        <f>+VLOOKUP(A222,'[3]Nuevo IDF'!$B$5:$H$1106,7,0)</f>
        <v>G3</v>
      </c>
      <c r="F222" s="1"/>
      <c r="G222" s="10">
        <f>+VLOOKUP(A222,'[4]Informe viabilidad 2022'!$A$4:$G$1105,7,0)</f>
        <v>2510.0216639999999</v>
      </c>
      <c r="H222" s="10">
        <f>+VLOOKUP(A222,'[4]Informe viabilidad 2022'!$A$4:$G$1105,6,0)</f>
        <v>4958.1475535</v>
      </c>
      <c r="I222" s="10" t="str">
        <f>+IFERROR(VLOOKUP($A222,#REF!,MATCH('Cálculo antigua metodología'!I$4,#REF!,0),0),"")</f>
        <v/>
      </c>
      <c r="J222" s="10" t="str">
        <f>+IFERROR(VLOOKUP($A222,#REF!,MATCH('Cálculo antigua metodología'!J$4,#REF!,0),0),"")</f>
        <v/>
      </c>
      <c r="K222" s="10" t="str">
        <f>+IFERROR(VLOOKUP($A222,#REF!,MATCH('Cálculo antigua metodología'!K$4,#REF!,0),0),"")</f>
        <v/>
      </c>
      <c r="L222" s="10" t="str">
        <f>+IFERROR(VLOOKUP($A222,#REF!,MATCH('Cálculo antigua metodología'!L$4,#REF!,0),0),"")</f>
        <v/>
      </c>
      <c r="M222" s="10" t="str">
        <f>+IFERROR(VLOOKUP($A222,#REF!,MATCH('Cálculo antigua metodología'!M$4,#REF!,0),0),"")</f>
        <v/>
      </c>
      <c r="N222" s="10" t="str">
        <f>+IFERROR(VLOOKUP($A222,#REF!,MATCH('Cálculo antigua metodología'!N$4,#REF!,0),0),"")</f>
        <v/>
      </c>
      <c r="O222" s="10" t="str">
        <f>+IFERROR(VLOOKUP($A222,#REF!,MATCH('Cálculo antigua metodología'!O$4,#REF!,0),0),"")</f>
        <v/>
      </c>
      <c r="P222" s="10" t="str">
        <f>+IFERROR(VLOOKUP($A222,#REF!,MATCH('Cálculo antigua metodología'!P$4,#REF!,0),0),"")</f>
        <v/>
      </c>
      <c r="Q222" s="10" t="str">
        <f>+IFERROR(VLOOKUP($A222,#REF!,MATCH('Cálculo antigua metodología'!Q$4,#REF!,0),0),"")</f>
        <v/>
      </c>
      <c r="R222" s="10" t="str">
        <f>+IFERROR(VLOOKUP($A222,#REF!,MATCH('Cálculo antigua metodología'!R$4,#REF!,0),0),"")</f>
        <v/>
      </c>
      <c r="S222" s="10" t="str">
        <f>+IFERROR(VLOOKUP($A222,#REF!,MATCH('Cálculo antigua metodología'!S$4,#REF!,0),0),"")</f>
        <v/>
      </c>
      <c r="T222" s="10">
        <f>+VLOOKUP(A222,'[5]Cálculo SGP'!$N$3:$P$1136,3,0)</f>
        <v>846885742</v>
      </c>
      <c r="U222" s="10">
        <f>+VLOOKUP(A222,'[5]Cálculo SGP'!$N$3:$X$1137,11,0)</f>
        <v>1818350334</v>
      </c>
      <c r="V222" s="11">
        <f t="shared" si="36"/>
        <v>50.624182457582435</v>
      </c>
      <c r="W222" s="11">
        <f t="shared" si="43"/>
        <v>100</v>
      </c>
      <c r="X222" s="11">
        <f t="shared" si="37"/>
        <v>80</v>
      </c>
      <c r="Y222" s="11">
        <f t="shared" si="38"/>
        <v>100</v>
      </c>
      <c r="Z222" s="11">
        <f t="shared" si="44"/>
        <v>0</v>
      </c>
      <c r="AA222" s="11">
        <f t="shared" si="39"/>
        <v>100</v>
      </c>
      <c r="AB222" s="11">
        <f t="shared" si="45"/>
        <v>0</v>
      </c>
      <c r="AC222" s="11">
        <f t="shared" si="40"/>
        <v>0</v>
      </c>
      <c r="AD222" s="11">
        <f t="shared" si="41"/>
        <v>0</v>
      </c>
      <c r="AE222" s="11">
        <f t="shared" si="42"/>
        <v>0</v>
      </c>
      <c r="AF222" s="12">
        <f t="shared" si="46"/>
        <v>0</v>
      </c>
      <c r="AG222" s="31">
        <f t="shared" si="47"/>
        <v>16.666666666666668</v>
      </c>
    </row>
    <row r="223" spans="1:33" x14ac:dyDescent="0.35">
      <c r="A223" s="1" t="s">
        <v>476</v>
      </c>
      <c r="B223" s="1" t="s">
        <v>431</v>
      </c>
      <c r="C223" s="1" t="s">
        <v>477</v>
      </c>
      <c r="D223" s="4">
        <f>+VLOOKUP(A223,'[2]Categoría municipios 2023'!$B$2:$D$1103,3,0)</f>
        <v>6</v>
      </c>
      <c r="E223" s="1" t="str">
        <f>+VLOOKUP(A223,'[3]Nuevo IDF'!$B$5:$H$1106,7,0)</f>
        <v>G4</v>
      </c>
      <c r="F223" s="1"/>
      <c r="G223" s="10">
        <f>+VLOOKUP(A223,'[4]Informe viabilidad 2022'!$A$4:$G$1105,7,0)</f>
        <v>865.777828</v>
      </c>
      <c r="H223" s="10">
        <f>+VLOOKUP(A223,'[4]Informe viabilidad 2022'!$A$4:$G$1105,6,0)</f>
        <v>1495.7856830000001</v>
      </c>
      <c r="I223" s="10" t="str">
        <f>+IFERROR(VLOOKUP($A223,#REF!,MATCH('Cálculo antigua metodología'!I$4,#REF!,0),0),"")</f>
        <v/>
      </c>
      <c r="J223" s="10" t="str">
        <f>+IFERROR(VLOOKUP($A223,#REF!,MATCH('Cálculo antigua metodología'!J$4,#REF!,0),0),"")</f>
        <v/>
      </c>
      <c r="K223" s="10" t="str">
        <f>+IFERROR(VLOOKUP($A223,#REF!,MATCH('Cálculo antigua metodología'!K$4,#REF!,0),0),"")</f>
        <v/>
      </c>
      <c r="L223" s="10" t="str">
        <f>+IFERROR(VLOOKUP($A223,#REF!,MATCH('Cálculo antigua metodología'!L$4,#REF!,0),0),"")</f>
        <v/>
      </c>
      <c r="M223" s="10" t="str">
        <f>+IFERROR(VLOOKUP($A223,#REF!,MATCH('Cálculo antigua metodología'!M$4,#REF!,0),0),"")</f>
        <v/>
      </c>
      <c r="N223" s="10" t="str">
        <f>+IFERROR(VLOOKUP($A223,#REF!,MATCH('Cálculo antigua metodología'!N$4,#REF!,0),0),"")</f>
        <v/>
      </c>
      <c r="O223" s="10" t="str">
        <f>+IFERROR(VLOOKUP($A223,#REF!,MATCH('Cálculo antigua metodología'!O$4,#REF!,0),0),"")</f>
        <v/>
      </c>
      <c r="P223" s="10" t="str">
        <f>+IFERROR(VLOOKUP($A223,#REF!,MATCH('Cálculo antigua metodología'!P$4,#REF!,0),0),"")</f>
        <v/>
      </c>
      <c r="Q223" s="10" t="str">
        <f>+IFERROR(VLOOKUP($A223,#REF!,MATCH('Cálculo antigua metodología'!Q$4,#REF!,0),0),"")</f>
        <v/>
      </c>
      <c r="R223" s="10" t="str">
        <f>+IFERROR(VLOOKUP($A223,#REF!,MATCH('Cálculo antigua metodología'!R$4,#REF!,0),0),"")</f>
        <v/>
      </c>
      <c r="S223" s="10" t="str">
        <f>+IFERROR(VLOOKUP($A223,#REF!,MATCH('Cálculo antigua metodología'!S$4,#REF!,0),0),"")</f>
        <v/>
      </c>
      <c r="T223" s="10">
        <f>+VLOOKUP(A223,'[5]Cálculo SGP'!$N$3:$P$1136,3,0)</f>
        <v>597838342</v>
      </c>
      <c r="U223" s="10">
        <f>+VLOOKUP(A223,'[5]Cálculo SGP'!$N$3:$X$1137,11,0)</f>
        <v>1357017127</v>
      </c>
      <c r="V223" s="11">
        <f t="shared" si="36"/>
        <v>57.881141519122295</v>
      </c>
      <c r="W223" s="11">
        <f t="shared" si="43"/>
        <v>100</v>
      </c>
      <c r="X223" s="11">
        <f t="shared" si="37"/>
        <v>80</v>
      </c>
      <c r="Y223" s="11">
        <f t="shared" si="38"/>
        <v>100</v>
      </c>
      <c r="Z223" s="11">
        <f t="shared" si="44"/>
        <v>0</v>
      </c>
      <c r="AA223" s="11">
        <f t="shared" si="39"/>
        <v>100</v>
      </c>
      <c r="AB223" s="11">
        <f t="shared" si="45"/>
        <v>0</v>
      </c>
      <c r="AC223" s="11">
        <f t="shared" si="40"/>
        <v>0</v>
      </c>
      <c r="AD223" s="11">
        <f t="shared" si="41"/>
        <v>0</v>
      </c>
      <c r="AE223" s="11">
        <f t="shared" si="42"/>
        <v>0</v>
      </c>
      <c r="AF223" s="12">
        <f t="shared" si="46"/>
        <v>0</v>
      </c>
      <c r="AG223" s="31">
        <f t="shared" si="47"/>
        <v>16.666666666666668</v>
      </c>
    </row>
    <row r="224" spans="1:33" x14ac:dyDescent="0.35">
      <c r="A224" s="1" t="s">
        <v>478</v>
      </c>
      <c r="B224" s="1" t="s">
        <v>431</v>
      </c>
      <c r="C224" s="1" t="s">
        <v>479</v>
      </c>
      <c r="D224" s="4">
        <f>+VLOOKUP(A224,'[2]Categoría municipios 2023'!$B$2:$D$1103,3,0)</f>
        <v>6</v>
      </c>
      <c r="E224" s="1" t="str">
        <f>+VLOOKUP(A224,'[3]Nuevo IDF'!$B$5:$H$1106,7,0)</f>
        <v>G1</v>
      </c>
      <c r="F224" s="1"/>
      <c r="G224" s="10">
        <f>+VLOOKUP(A224,'[4]Informe viabilidad 2022'!$A$4:$G$1105,7,0)</f>
        <v>555.93284400000005</v>
      </c>
      <c r="H224" s="10">
        <f>+VLOOKUP(A224,'[4]Informe viabilidad 2022'!$A$4:$G$1105,6,0)</f>
        <v>1798.5878797999999</v>
      </c>
      <c r="I224" s="10" t="str">
        <f>+IFERROR(VLOOKUP($A224,#REF!,MATCH('Cálculo antigua metodología'!I$4,#REF!,0),0),"")</f>
        <v/>
      </c>
      <c r="J224" s="10" t="str">
        <f>+IFERROR(VLOOKUP($A224,#REF!,MATCH('Cálculo antigua metodología'!J$4,#REF!,0),0),"")</f>
        <v/>
      </c>
      <c r="K224" s="10" t="str">
        <f>+IFERROR(VLOOKUP($A224,#REF!,MATCH('Cálculo antigua metodología'!K$4,#REF!,0),0),"")</f>
        <v/>
      </c>
      <c r="L224" s="10" t="str">
        <f>+IFERROR(VLOOKUP($A224,#REF!,MATCH('Cálculo antigua metodología'!L$4,#REF!,0),0),"")</f>
        <v/>
      </c>
      <c r="M224" s="10" t="str">
        <f>+IFERROR(VLOOKUP($A224,#REF!,MATCH('Cálculo antigua metodología'!M$4,#REF!,0),0),"")</f>
        <v/>
      </c>
      <c r="N224" s="10" t="str">
        <f>+IFERROR(VLOOKUP($A224,#REF!,MATCH('Cálculo antigua metodología'!N$4,#REF!,0),0),"")</f>
        <v/>
      </c>
      <c r="O224" s="10" t="str">
        <f>+IFERROR(VLOOKUP($A224,#REF!,MATCH('Cálculo antigua metodología'!O$4,#REF!,0),0),"")</f>
        <v/>
      </c>
      <c r="P224" s="10" t="str">
        <f>+IFERROR(VLOOKUP($A224,#REF!,MATCH('Cálculo antigua metodología'!P$4,#REF!,0),0),"")</f>
        <v/>
      </c>
      <c r="Q224" s="10" t="str">
        <f>+IFERROR(VLOOKUP($A224,#REF!,MATCH('Cálculo antigua metodología'!Q$4,#REF!,0),0),"")</f>
        <v/>
      </c>
      <c r="R224" s="10" t="str">
        <f>+IFERROR(VLOOKUP($A224,#REF!,MATCH('Cálculo antigua metodología'!R$4,#REF!,0),0),"")</f>
        <v/>
      </c>
      <c r="S224" s="10" t="str">
        <f>+IFERROR(VLOOKUP($A224,#REF!,MATCH('Cálculo antigua metodología'!S$4,#REF!,0),0),"")</f>
        <v/>
      </c>
      <c r="T224" s="10">
        <f>+VLOOKUP(A224,'[5]Cálculo SGP'!$N$3:$P$1136,3,0)</f>
        <v>538625287</v>
      </c>
      <c r="U224" s="10">
        <f>+VLOOKUP(A224,'[5]Cálculo SGP'!$N$3:$X$1137,11,0)</f>
        <v>1069274604</v>
      </c>
      <c r="V224" s="11">
        <f t="shared" si="36"/>
        <v>30.909406776488389</v>
      </c>
      <c r="W224" s="11">
        <f t="shared" si="43"/>
        <v>100</v>
      </c>
      <c r="X224" s="11">
        <f t="shared" si="37"/>
        <v>80</v>
      </c>
      <c r="Y224" s="11">
        <f t="shared" si="38"/>
        <v>100</v>
      </c>
      <c r="Z224" s="11">
        <f t="shared" si="44"/>
        <v>0</v>
      </c>
      <c r="AA224" s="11">
        <f t="shared" si="39"/>
        <v>100</v>
      </c>
      <c r="AB224" s="11">
        <f t="shared" si="45"/>
        <v>0</v>
      </c>
      <c r="AC224" s="11">
        <f t="shared" si="40"/>
        <v>0</v>
      </c>
      <c r="AD224" s="11">
        <f t="shared" si="41"/>
        <v>0</v>
      </c>
      <c r="AE224" s="11">
        <f t="shared" si="42"/>
        <v>0</v>
      </c>
      <c r="AF224" s="12">
        <f t="shared" si="46"/>
        <v>0</v>
      </c>
      <c r="AG224" s="31">
        <f t="shared" si="47"/>
        <v>16.666666666666668</v>
      </c>
    </row>
    <row r="225" spans="1:33" x14ac:dyDescent="0.35">
      <c r="A225" s="1" t="s">
        <v>480</v>
      </c>
      <c r="B225" s="1" t="s">
        <v>431</v>
      </c>
      <c r="C225" s="1" t="s">
        <v>481</v>
      </c>
      <c r="D225" s="4">
        <f>+VLOOKUP(A225,'[2]Categoría municipios 2023'!$B$2:$D$1103,3,0)</f>
        <v>6</v>
      </c>
      <c r="E225" s="1" t="str">
        <f>+VLOOKUP(A225,'[3]Nuevo IDF'!$B$5:$H$1106,7,0)</f>
        <v>G3</v>
      </c>
      <c r="F225" s="1"/>
      <c r="G225" s="10">
        <f>+VLOOKUP(A225,'[4]Informe viabilidad 2022'!$A$4:$G$1105,7,0)</f>
        <v>812.32984199999999</v>
      </c>
      <c r="H225" s="10">
        <f>+VLOOKUP(A225,'[4]Informe viabilidad 2022'!$A$4:$G$1105,6,0)</f>
        <v>2008.9992906</v>
      </c>
      <c r="I225" s="10" t="str">
        <f>+IFERROR(VLOOKUP($A225,#REF!,MATCH('Cálculo antigua metodología'!I$4,#REF!,0),0),"")</f>
        <v/>
      </c>
      <c r="J225" s="10" t="str">
        <f>+IFERROR(VLOOKUP($A225,#REF!,MATCH('Cálculo antigua metodología'!J$4,#REF!,0),0),"")</f>
        <v/>
      </c>
      <c r="K225" s="10" t="str">
        <f>+IFERROR(VLOOKUP($A225,#REF!,MATCH('Cálculo antigua metodología'!K$4,#REF!,0),0),"")</f>
        <v/>
      </c>
      <c r="L225" s="10" t="str">
        <f>+IFERROR(VLOOKUP($A225,#REF!,MATCH('Cálculo antigua metodología'!L$4,#REF!,0),0),"")</f>
        <v/>
      </c>
      <c r="M225" s="10" t="str">
        <f>+IFERROR(VLOOKUP($A225,#REF!,MATCH('Cálculo antigua metodología'!M$4,#REF!,0),0),"")</f>
        <v/>
      </c>
      <c r="N225" s="10" t="str">
        <f>+IFERROR(VLOOKUP($A225,#REF!,MATCH('Cálculo antigua metodología'!N$4,#REF!,0),0),"")</f>
        <v/>
      </c>
      <c r="O225" s="10" t="str">
        <f>+IFERROR(VLOOKUP($A225,#REF!,MATCH('Cálculo antigua metodología'!O$4,#REF!,0),0),"")</f>
        <v/>
      </c>
      <c r="P225" s="10" t="str">
        <f>+IFERROR(VLOOKUP($A225,#REF!,MATCH('Cálculo antigua metodología'!P$4,#REF!,0),0),"")</f>
        <v/>
      </c>
      <c r="Q225" s="10" t="str">
        <f>+IFERROR(VLOOKUP($A225,#REF!,MATCH('Cálculo antigua metodología'!Q$4,#REF!,0),0),"")</f>
        <v/>
      </c>
      <c r="R225" s="10" t="str">
        <f>+IFERROR(VLOOKUP($A225,#REF!,MATCH('Cálculo antigua metodología'!R$4,#REF!,0),0),"")</f>
        <v/>
      </c>
      <c r="S225" s="10" t="str">
        <f>+IFERROR(VLOOKUP($A225,#REF!,MATCH('Cálculo antigua metodología'!S$4,#REF!,0),0),"")</f>
        <v/>
      </c>
      <c r="T225" s="10">
        <f>+VLOOKUP(A225,'[5]Cálculo SGP'!$N$3:$P$1136,3,0)</f>
        <v>652980012</v>
      </c>
      <c r="U225" s="10">
        <f>+VLOOKUP(A225,'[5]Cálculo SGP'!$N$3:$X$1137,11,0)</f>
        <v>2227768347</v>
      </c>
      <c r="V225" s="11">
        <f t="shared" si="36"/>
        <v>40.434550962802611</v>
      </c>
      <c r="W225" s="11">
        <f t="shared" si="43"/>
        <v>100</v>
      </c>
      <c r="X225" s="11">
        <f t="shared" si="37"/>
        <v>80</v>
      </c>
      <c r="Y225" s="11">
        <f t="shared" si="38"/>
        <v>100</v>
      </c>
      <c r="Z225" s="11">
        <f t="shared" si="44"/>
        <v>0</v>
      </c>
      <c r="AA225" s="11">
        <f t="shared" si="39"/>
        <v>100</v>
      </c>
      <c r="AB225" s="11">
        <f t="shared" si="45"/>
        <v>0</v>
      </c>
      <c r="AC225" s="11">
        <f t="shared" si="40"/>
        <v>0</v>
      </c>
      <c r="AD225" s="11">
        <f t="shared" si="41"/>
        <v>0</v>
      </c>
      <c r="AE225" s="11">
        <f t="shared" si="42"/>
        <v>0</v>
      </c>
      <c r="AF225" s="12">
        <f t="shared" si="46"/>
        <v>0</v>
      </c>
      <c r="AG225" s="31">
        <f t="shared" si="47"/>
        <v>16.666666666666668</v>
      </c>
    </row>
    <row r="226" spans="1:33" x14ac:dyDescent="0.35">
      <c r="A226" s="1" t="s">
        <v>482</v>
      </c>
      <c r="B226" s="1" t="s">
        <v>431</v>
      </c>
      <c r="C226" s="1" t="s">
        <v>483</v>
      </c>
      <c r="D226" s="4">
        <f>+VLOOKUP(A226,'[2]Categoría municipios 2023'!$B$2:$D$1103,3,0)</f>
        <v>6</v>
      </c>
      <c r="E226" s="1" t="str">
        <f>+VLOOKUP(A226,'[3]Nuevo IDF'!$B$5:$H$1106,7,0)</f>
        <v>G4</v>
      </c>
      <c r="F226" s="1"/>
      <c r="G226" s="10">
        <f>+VLOOKUP(A226,'[4]Informe viabilidad 2022'!$A$4:$G$1105,7,0)</f>
        <v>1589.609132</v>
      </c>
      <c r="H226" s="10">
        <f>+VLOOKUP(A226,'[4]Informe viabilidad 2022'!$A$4:$G$1105,6,0)</f>
        <v>5506.6962819999999</v>
      </c>
      <c r="I226" s="10" t="str">
        <f>+IFERROR(VLOOKUP($A226,#REF!,MATCH('Cálculo antigua metodología'!I$4,#REF!,0),0),"")</f>
        <v/>
      </c>
      <c r="J226" s="10" t="str">
        <f>+IFERROR(VLOOKUP($A226,#REF!,MATCH('Cálculo antigua metodología'!J$4,#REF!,0),0),"")</f>
        <v/>
      </c>
      <c r="K226" s="10" t="str">
        <f>+IFERROR(VLOOKUP($A226,#REF!,MATCH('Cálculo antigua metodología'!K$4,#REF!,0),0),"")</f>
        <v/>
      </c>
      <c r="L226" s="10" t="str">
        <f>+IFERROR(VLOOKUP($A226,#REF!,MATCH('Cálculo antigua metodología'!L$4,#REF!,0),0),"")</f>
        <v/>
      </c>
      <c r="M226" s="10" t="str">
        <f>+IFERROR(VLOOKUP($A226,#REF!,MATCH('Cálculo antigua metodología'!M$4,#REF!,0),0),"")</f>
        <v/>
      </c>
      <c r="N226" s="10" t="str">
        <f>+IFERROR(VLOOKUP($A226,#REF!,MATCH('Cálculo antigua metodología'!N$4,#REF!,0),0),"")</f>
        <v/>
      </c>
      <c r="O226" s="10" t="str">
        <f>+IFERROR(VLOOKUP($A226,#REF!,MATCH('Cálculo antigua metodología'!O$4,#REF!,0),0),"")</f>
        <v/>
      </c>
      <c r="P226" s="10" t="str">
        <f>+IFERROR(VLOOKUP($A226,#REF!,MATCH('Cálculo antigua metodología'!P$4,#REF!,0),0),"")</f>
        <v/>
      </c>
      <c r="Q226" s="10" t="str">
        <f>+IFERROR(VLOOKUP($A226,#REF!,MATCH('Cálculo antigua metodología'!Q$4,#REF!,0),0),"")</f>
        <v/>
      </c>
      <c r="R226" s="10" t="str">
        <f>+IFERROR(VLOOKUP($A226,#REF!,MATCH('Cálculo antigua metodología'!R$4,#REF!,0),0),"")</f>
        <v/>
      </c>
      <c r="S226" s="10" t="str">
        <f>+IFERROR(VLOOKUP($A226,#REF!,MATCH('Cálculo antigua metodología'!S$4,#REF!,0),0),"")</f>
        <v/>
      </c>
      <c r="T226" s="10">
        <f>+VLOOKUP(A226,'[5]Cálculo SGP'!$N$3:$P$1136,3,0)</f>
        <v>1774016063</v>
      </c>
      <c r="U226" s="10">
        <f>+VLOOKUP(A226,'[5]Cálculo SGP'!$N$3:$X$1137,11,0)</f>
        <v>5090196661</v>
      </c>
      <c r="V226" s="11">
        <f t="shared" si="36"/>
        <v>28.866838674143537</v>
      </c>
      <c r="W226" s="11">
        <f t="shared" si="43"/>
        <v>100</v>
      </c>
      <c r="X226" s="11">
        <f t="shared" si="37"/>
        <v>80</v>
      </c>
      <c r="Y226" s="11">
        <f t="shared" si="38"/>
        <v>100</v>
      </c>
      <c r="Z226" s="11">
        <f t="shared" si="44"/>
        <v>0</v>
      </c>
      <c r="AA226" s="11">
        <f t="shared" si="39"/>
        <v>100</v>
      </c>
      <c r="AB226" s="11">
        <f t="shared" si="45"/>
        <v>0</v>
      </c>
      <c r="AC226" s="11">
        <f t="shared" si="40"/>
        <v>0</v>
      </c>
      <c r="AD226" s="11">
        <f t="shared" si="41"/>
        <v>0</v>
      </c>
      <c r="AE226" s="11">
        <f t="shared" si="42"/>
        <v>0</v>
      </c>
      <c r="AF226" s="12">
        <f t="shared" si="46"/>
        <v>0</v>
      </c>
      <c r="AG226" s="31">
        <f t="shared" si="47"/>
        <v>16.666666666666668</v>
      </c>
    </row>
    <row r="227" spans="1:33" x14ac:dyDescent="0.35">
      <c r="A227" s="1" t="s">
        <v>484</v>
      </c>
      <c r="B227" s="1" t="s">
        <v>431</v>
      </c>
      <c r="C227" s="1" t="s">
        <v>485</v>
      </c>
      <c r="D227" s="4">
        <f>+VLOOKUP(A227,'[2]Categoría municipios 2023'!$B$2:$D$1103,3,0)</f>
        <v>6</v>
      </c>
      <c r="E227" s="1" t="str">
        <f>+VLOOKUP(A227,'[3]Nuevo IDF'!$B$5:$H$1106,7,0)</f>
        <v>G2</v>
      </c>
      <c r="F227" s="1"/>
      <c r="G227" s="10">
        <f>+VLOOKUP(A227,'[4]Informe viabilidad 2022'!$A$4:$G$1105,7,0)</f>
        <v>1097.486433</v>
      </c>
      <c r="H227" s="10">
        <f>+VLOOKUP(A227,'[4]Informe viabilidad 2022'!$A$4:$G$1105,6,0)</f>
        <v>2412.3194903610001</v>
      </c>
      <c r="I227" s="10" t="str">
        <f>+IFERROR(VLOOKUP($A227,#REF!,MATCH('Cálculo antigua metodología'!I$4,#REF!,0),0),"")</f>
        <v/>
      </c>
      <c r="J227" s="10" t="str">
        <f>+IFERROR(VLOOKUP($A227,#REF!,MATCH('Cálculo antigua metodología'!J$4,#REF!,0),0),"")</f>
        <v/>
      </c>
      <c r="K227" s="10" t="str">
        <f>+IFERROR(VLOOKUP($A227,#REF!,MATCH('Cálculo antigua metodología'!K$4,#REF!,0),0),"")</f>
        <v/>
      </c>
      <c r="L227" s="10" t="str">
        <f>+IFERROR(VLOOKUP($A227,#REF!,MATCH('Cálculo antigua metodología'!L$4,#REF!,0),0),"")</f>
        <v/>
      </c>
      <c r="M227" s="10" t="str">
        <f>+IFERROR(VLOOKUP($A227,#REF!,MATCH('Cálculo antigua metodología'!M$4,#REF!,0),0),"")</f>
        <v/>
      </c>
      <c r="N227" s="10" t="str">
        <f>+IFERROR(VLOOKUP($A227,#REF!,MATCH('Cálculo antigua metodología'!N$4,#REF!,0),0),"")</f>
        <v/>
      </c>
      <c r="O227" s="10" t="str">
        <f>+IFERROR(VLOOKUP($A227,#REF!,MATCH('Cálculo antigua metodología'!O$4,#REF!,0),0),"")</f>
        <v/>
      </c>
      <c r="P227" s="10" t="str">
        <f>+IFERROR(VLOOKUP($A227,#REF!,MATCH('Cálculo antigua metodología'!P$4,#REF!,0),0),"")</f>
        <v/>
      </c>
      <c r="Q227" s="10" t="str">
        <f>+IFERROR(VLOOKUP($A227,#REF!,MATCH('Cálculo antigua metodología'!Q$4,#REF!,0),0),"")</f>
        <v/>
      </c>
      <c r="R227" s="10" t="str">
        <f>+IFERROR(VLOOKUP($A227,#REF!,MATCH('Cálculo antigua metodología'!R$4,#REF!,0),0),"")</f>
        <v/>
      </c>
      <c r="S227" s="10" t="str">
        <f>+IFERROR(VLOOKUP($A227,#REF!,MATCH('Cálculo antigua metodología'!S$4,#REF!,0),0),"")</f>
        <v/>
      </c>
      <c r="T227" s="10">
        <f>+VLOOKUP(A227,'[5]Cálculo SGP'!$N$3:$P$1136,3,0)</f>
        <v>571687031</v>
      </c>
      <c r="U227" s="10">
        <f>+VLOOKUP(A227,'[5]Cálculo SGP'!$N$3:$X$1137,11,0)</f>
        <v>1442033482</v>
      </c>
      <c r="V227" s="11">
        <f t="shared" si="36"/>
        <v>45.495069678177771</v>
      </c>
      <c r="W227" s="11">
        <f t="shared" si="43"/>
        <v>100</v>
      </c>
      <c r="X227" s="11">
        <f t="shared" si="37"/>
        <v>80</v>
      </c>
      <c r="Y227" s="11">
        <f t="shared" si="38"/>
        <v>100</v>
      </c>
      <c r="Z227" s="11">
        <f t="shared" si="44"/>
        <v>0</v>
      </c>
      <c r="AA227" s="11">
        <f t="shared" si="39"/>
        <v>100</v>
      </c>
      <c r="AB227" s="11">
        <f t="shared" si="45"/>
        <v>0</v>
      </c>
      <c r="AC227" s="11">
        <f t="shared" si="40"/>
        <v>0</v>
      </c>
      <c r="AD227" s="11">
        <f t="shared" si="41"/>
        <v>0</v>
      </c>
      <c r="AE227" s="11">
        <f t="shared" si="42"/>
        <v>0</v>
      </c>
      <c r="AF227" s="12">
        <f t="shared" si="46"/>
        <v>0</v>
      </c>
      <c r="AG227" s="31">
        <f t="shared" si="47"/>
        <v>16.666666666666668</v>
      </c>
    </row>
    <row r="228" spans="1:33" x14ac:dyDescent="0.35">
      <c r="A228" s="1" t="s">
        <v>486</v>
      </c>
      <c r="B228" s="1" t="s">
        <v>431</v>
      </c>
      <c r="C228" s="1" t="s">
        <v>487</v>
      </c>
      <c r="D228" s="4">
        <f>+VLOOKUP(A228,'[2]Categoría municipios 2023'!$B$2:$D$1103,3,0)</f>
        <v>6</v>
      </c>
      <c r="E228" s="1" t="str">
        <f>+VLOOKUP(A228,'[3]Nuevo IDF'!$B$5:$H$1106,7,0)</f>
        <v>G3</v>
      </c>
      <c r="F228" s="1"/>
      <c r="G228" s="10">
        <f>+VLOOKUP(A228,'[4]Informe viabilidad 2022'!$A$4:$G$1105,7,0)</f>
        <v>516.12339099999997</v>
      </c>
      <c r="H228" s="10">
        <f>+VLOOKUP(A228,'[4]Informe viabilidad 2022'!$A$4:$G$1105,6,0)</f>
        <v>1455.375348</v>
      </c>
      <c r="I228" s="10" t="str">
        <f>+IFERROR(VLOOKUP($A228,#REF!,MATCH('Cálculo antigua metodología'!I$4,#REF!,0),0),"")</f>
        <v/>
      </c>
      <c r="J228" s="10" t="str">
        <f>+IFERROR(VLOOKUP($A228,#REF!,MATCH('Cálculo antigua metodología'!J$4,#REF!,0),0),"")</f>
        <v/>
      </c>
      <c r="K228" s="10" t="str">
        <f>+IFERROR(VLOOKUP($A228,#REF!,MATCH('Cálculo antigua metodología'!K$4,#REF!,0),0),"")</f>
        <v/>
      </c>
      <c r="L228" s="10" t="str">
        <f>+IFERROR(VLOOKUP($A228,#REF!,MATCH('Cálculo antigua metodología'!L$4,#REF!,0),0),"")</f>
        <v/>
      </c>
      <c r="M228" s="10" t="str">
        <f>+IFERROR(VLOOKUP($A228,#REF!,MATCH('Cálculo antigua metodología'!M$4,#REF!,0),0),"")</f>
        <v/>
      </c>
      <c r="N228" s="10" t="str">
        <f>+IFERROR(VLOOKUP($A228,#REF!,MATCH('Cálculo antigua metodología'!N$4,#REF!,0),0),"")</f>
        <v/>
      </c>
      <c r="O228" s="10" t="str">
        <f>+IFERROR(VLOOKUP($A228,#REF!,MATCH('Cálculo antigua metodología'!O$4,#REF!,0),0),"")</f>
        <v/>
      </c>
      <c r="P228" s="10" t="str">
        <f>+IFERROR(VLOOKUP($A228,#REF!,MATCH('Cálculo antigua metodología'!P$4,#REF!,0),0),"")</f>
        <v/>
      </c>
      <c r="Q228" s="10" t="str">
        <f>+IFERROR(VLOOKUP($A228,#REF!,MATCH('Cálculo antigua metodología'!Q$4,#REF!,0),0),"")</f>
        <v/>
      </c>
      <c r="R228" s="10" t="str">
        <f>+IFERROR(VLOOKUP($A228,#REF!,MATCH('Cálculo antigua metodología'!R$4,#REF!,0),0),"")</f>
        <v/>
      </c>
      <c r="S228" s="10" t="str">
        <f>+IFERROR(VLOOKUP($A228,#REF!,MATCH('Cálculo antigua metodología'!S$4,#REF!,0),0),"")</f>
        <v/>
      </c>
      <c r="T228" s="10">
        <f>+VLOOKUP(A228,'[5]Cálculo SGP'!$N$3:$P$1136,3,0)</f>
        <v>485725568</v>
      </c>
      <c r="U228" s="10">
        <f>+VLOOKUP(A228,'[5]Cálculo SGP'!$N$3:$X$1137,11,0)</f>
        <v>1285657087</v>
      </c>
      <c r="V228" s="11">
        <f t="shared" si="36"/>
        <v>35.463249512180134</v>
      </c>
      <c r="W228" s="11">
        <f t="shared" si="43"/>
        <v>100</v>
      </c>
      <c r="X228" s="11">
        <f t="shared" si="37"/>
        <v>80</v>
      </c>
      <c r="Y228" s="11">
        <f t="shared" si="38"/>
        <v>100</v>
      </c>
      <c r="Z228" s="11">
        <f t="shared" si="44"/>
        <v>0</v>
      </c>
      <c r="AA228" s="11">
        <f t="shared" si="39"/>
        <v>100</v>
      </c>
      <c r="AB228" s="11">
        <f t="shared" si="45"/>
        <v>0</v>
      </c>
      <c r="AC228" s="11">
        <f t="shared" si="40"/>
        <v>0</v>
      </c>
      <c r="AD228" s="11">
        <f t="shared" si="41"/>
        <v>0</v>
      </c>
      <c r="AE228" s="11">
        <f t="shared" si="42"/>
        <v>0</v>
      </c>
      <c r="AF228" s="12">
        <f t="shared" si="46"/>
        <v>0</v>
      </c>
      <c r="AG228" s="31">
        <f t="shared" si="47"/>
        <v>16.666666666666668</v>
      </c>
    </row>
    <row r="229" spans="1:33" x14ac:dyDescent="0.35">
      <c r="A229" s="1" t="s">
        <v>488</v>
      </c>
      <c r="B229" s="1" t="s">
        <v>431</v>
      </c>
      <c r="C229" s="1" t="s">
        <v>489</v>
      </c>
      <c r="D229" s="4">
        <f>+VLOOKUP(A229,'[2]Categoría municipios 2023'!$B$2:$D$1103,3,0)</f>
        <v>6</v>
      </c>
      <c r="E229" s="1" t="str">
        <f>+VLOOKUP(A229,'[3]Nuevo IDF'!$B$5:$H$1106,7,0)</f>
        <v>G3</v>
      </c>
      <c r="F229" s="1"/>
      <c r="G229" s="10">
        <f>+VLOOKUP(A229,'[4]Informe viabilidad 2022'!$A$4:$G$1105,7,0)</f>
        <v>912.03403900000001</v>
      </c>
      <c r="H229" s="10">
        <f>+VLOOKUP(A229,'[4]Informe viabilidad 2022'!$A$4:$G$1105,6,0)</f>
        <v>1623.8077047000002</v>
      </c>
      <c r="I229" s="10" t="str">
        <f>+IFERROR(VLOOKUP($A229,#REF!,MATCH('Cálculo antigua metodología'!I$4,#REF!,0),0),"")</f>
        <v/>
      </c>
      <c r="J229" s="10" t="str">
        <f>+IFERROR(VLOOKUP($A229,#REF!,MATCH('Cálculo antigua metodología'!J$4,#REF!,0),0),"")</f>
        <v/>
      </c>
      <c r="K229" s="10" t="str">
        <f>+IFERROR(VLOOKUP($A229,#REF!,MATCH('Cálculo antigua metodología'!K$4,#REF!,0),0),"")</f>
        <v/>
      </c>
      <c r="L229" s="10" t="str">
        <f>+IFERROR(VLOOKUP($A229,#REF!,MATCH('Cálculo antigua metodología'!L$4,#REF!,0),0),"")</f>
        <v/>
      </c>
      <c r="M229" s="10" t="str">
        <f>+IFERROR(VLOOKUP($A229,#REF!,MATCH('Cálculo antigua metodología'!M$4,#REF!,0),0),"")</f>
        <v/>
      </c>
      <c r="N229" s="10" t="str">
        <f>+IFERROR(VLOOKUP($A229,#REF!,MATCH('Cálculo antigua metodología'!N$4,#REF!,0),0),"")</f>
        <v/>
      </c>
      <c r="O229" s="10" t="str">
        <f>+IFERROR(VLOOKUP($A229,#REF!,MATCH('Cálculo antigua metodología'!O$4,#REF!,0),0),"")</f>
        <v/>
      </c>
      <c r="P229" s="10" t="str">
        <f>+IFERROR(VLOOKUP($A229,#REF!,MATCH('Cálculo antigua metodología'!P$4,#REF!,0),0),"")</f>
        <v/>
      </c>
      <c r="Q229" s="10" t="str">
        <f>+IFERROR(VLOOKUP($A229,#REF!,MATCH('Cálculo antigua metodología'!Q$4,#REF!,0),0),"")</f>
        <v/>
      </c>
      <c r="R229" s="10" t="str">
        <f>+IFERROR(VLOOKUP($A229,#REF!,MATCH('Cálculo antigua metodología'!R$4,#REF!,0),0),"")</f>
        <v/>
      </c>
      <c r="S229" s="10" t="str">
        <f>+IFERROR(VLOOKUP($A229,#REF!,MATCH('Cálculo antigua metodología'!S$4,#REF!,0),0),"")</f>
        <v/>
      </c>
      <c r="T229" s="10">
        <f>+VLOOKUP(A229,'[5]Cálculo SGP'!$N$3:$P$1136,3,0)</f>
        <v>746796915</v>
      </c>
      <c r="U229" s="10">
        <f>+VLOOKUP(A229,'[5]Cálculo SGP'!$N$3:$X$1137,11,0)</f>
        <v>1472217107</v>
      </c>
      <c r="V229" s="11">
        <f t="shared" si="36"/>
        <v>56.166382038968031</v>
      </c>
      <c r="W229" s="11">
        <f t="shared" si="43"/>
        <v>100</v>
      </c>
      <c r="X229" s="11">
        <f t="shared" si="37"/>
        <v>80</v>
      </c>
      <c r="Y229" s="11">
        <f t="shared" si="38"/>
        <v>100</v>
      </c>
      <c r="Z229" s="11">
        <f t="shared" si="44"/>
        <v>0</v>
      </c>
      <c r="AA229" s="11">
        <f t="shared" si="39"/>
        <v>100</v>
      </c>
      <c r="AB229" s="11">
        <f t="shared" si="45"/>
        <v>0</v>
      </c>
      <c r="AC229" s="11">
        <f t="shared" si="40"/>
        <v>0</v>
      </c>
      <c r="AD229" s="11">
        <f t="shared" si="41"/>
        <v>0</v>
      </c>
      <c r="AE229" s="11">
        <f t="shared" si="42"/>
        <v>0</v>
      </c>
      <c r="AF229" s="12">
        <f t="shared" si="46"/>
        <v>0</v>
      </c>
      <c r="AG229" s="31">
        <f t="shared" si="47"/>
        <v>16.666666666666668</v>
      </c>
    </row>
    <row r="230" spans="1:33" x14ac:dyDescent="0.35">
      <c r="A230" s="1" t="s">
        <v>490</v>
      </c>
      <c r="B230" s="1" t="s">
        <v>431</v>
      </c>
      <c r="C230" s="1" t="s">
        <v>491</v>
      </c>
      <c r="D230" s="4">
        <f>+VLOOKUP(A230,'[2]Categoría municipios 2023'!$B$2:$D$1103,3,0)</f>
        <v>6</v>
      </c>
      <c r="E230" s="1" t="str">
        <f>+VLOOKUP(A230,'[3]Nuevo IDF'!$B$5:$H$1106,7,0)</f>
        <v>G3</v>
      </c>
      <c r="F230" s="1"/>
      <c r="G230" s="10">
        <f>+VLOOKUP(A230,'[4]Informe viabilidad 2022'!$A$4:$G$1105,7,0)</f>
        <v>861.71686399999999</v>
      </c>
      <c r="H230" s="10">
        <f>+VLOOKUP(A230,'[4]Informe viabilidad 2022'!$A$4:$G$1105,6,0)</f>
        <v>1947.3490189000001</v>
      </c>
      <c r="I230" s="10" t="str">
        <f>+IFERROR(VLOOKUP($A230,#REF!,MATCH('Cálculo antigua metodología'!I$4,#REF!,0),0),"")</f>
        <v/>
      </c>
      <c r="J230" s="10" t="str">
        <f>+IFERROR(VLOOKUP($A230,#REF!,MATCH('Cálculo antigua metodología'!J$4,#REF!,0),0),"")</f>
        <v/>
      </c>
      <c r="K230" s="10" t="str">
        <f>+IFERROR(VLOOKUP($A230,#REF!,MATCH('Cálculo antigua metodología'!K$4,#REF!,0),0),"")</f>
        <v/>
      </c>
      <c r="L230" s="10" t="str">
        <f>+IFERROR(VLOOKUP($A230,#REF!,MATCH('Cálculo antigua metodología'!L$4,#REF!,0),0),"")</f>
        <v/>
      </c>
      <c r="M230" s="10" t="str">
        <f>+IFERROR(VLOOKUP($A230,#REF!,MATCH('Cálculo antigua metodología'!M$4,#REF!,0),0),"")</f>
        <v/>
      </c>
      <c r="N230" s="10" t="str">
        <f>+IFERROR(VLOOKUP($A230,#REF!,MATCH('Cálculo antigua metodología'!N$4,#REF!,0),0),"")</f>
        <v/>
      </c>
      <c r="O230" s="10" t="str">
        <f>+IFERROR(VLOOKUP($A230,#REF!,MATCH('Cálculo antigua metodología'!O$4,#REF!,0),0),"")</f>
        <v/>
      </c>
      <c r="P230" s="10" t="str">
        <f>+IFERROR(VLOOKUP($A230,#REF!,MATCH('Cálculo antigua metodología'!P$4,#REF!,0),0),"")</f>
        <v/>
      </c>
      <c r="Q230" s="10" t="str">
        <f>+IFERROR(VLOOKUP($A230,#REF!,MATCH('Cálculo antigua metodología'!Q$4,#REF!,0),0),"")</f>
        <v/>
      </c>
      <c r="R230" s="10" t="str">
        <f>+IFERROR(VLOOKUP($A230,#REF!,MATCH('Cálculo antigua metodología'!R$4,#REF!,0),0),"")</f>
        <v/>
      </c>
      <c r="S230" s="10" t="str">
        <f>+IFERROR(VLOOKUP($A230,#REF!,MATCH('Cálculo antigua metodología'!S$4,#REF!,0),0),"")</f>
        <v/>
      </c>
      <c r="T230" s="10">
        <f>+VLOOKUP(A230,'[5]Cálculo SGP'!$N$3:$P$1136,3,0)</f>
        <v>486488366</v>
      </c>
      <c r="U230" s="10">
        <f>+VLOOKUP(A230,'[5]Cálculo SGP'!$N$3:$X$1137,11,0)</f>
        <v>1689827250</v>
      </c>
      <c r="V230" s="11">
        <f t="shared" si="36"/>
        <v>44.250766330873667</v>
      </c>
      <c r="W230" s="11">
        <f t="shared" si="43"/>
        <v>100</v>
      </c>
      <c r="X230" s="11">
        <f t="shared" si="37"/>
        <v>80</v>
      </c>
      <c r="Y230" s="11">
        <f t="shared" si="38"/>
        <v>100</v>
      </c>
      <c r="Z230" s="11">
        <f t="shared" si="44"/>
        <v>0</v>
      </c>
      <c r="AA230" s="11">
        <f t="shared" si="39"/>
        <v>100</v>
      </c>
      <c r="AB230" s="11">
        <f t="shared" si="45"/>
        <v>0</v>
      </c>
      <c r="AC230" s="11">
        <f t="shared" si="40"/>
        <v>0</v>
      </c>
      <c r="AD230" s="11">
        <f t="shared" si="41"/>
        <v>0</v>
      </c>
      <c r="AE230" s="11">
        <f t="shared" si="42"/>
        <v>0</v>
      </c>
      <c r="AF230" s="12">
        <f t="shared" si="46"/>
        <v>0</v>
      </c>
      <c r="AG230" s="31">
        <f t="shared" si="47"/>
        <v>16.666666666666668</v>
      </c>
    </row>
    <row r="231" spans="1:33" x14ac:dyDescent="0.35">
      <c r="A231" s="1" t="s">
        <v>492</v>
      </c>
      <c r="B231" s="1" t="s">
        <v>431</v>
      </c>
      <c r="C231" s="1" t="s">
        <v>493</v>
      </c>
      <c r="D231" s="4">
        <f>+VLOOKUP(A231,'[2]Categoría municipios 2023'!$B$2:$D$1103,3,0)</f>
        <v>3</v>
      </c>
      <c r="E231" s="1" t="str">
        <f>+VLOOKUP(A231,'[3]Nuevo IDF'!$B$5:$H$1106,7,0)</f>
        <v>G1</v>
      </c>
      <c r="F231" s="1"/>
      <c r="G231" s="10">
        <f>+VLOOKUP(A231,'[4]Informe viabilidad 2022'!$A$4:$G$1105,7,0)</f>
        <v>20786.289335000001</v>
      </c>
      <c r="H231" s="10">
        <f>+VLOOKUP(A231,'[4]Informe viabilidad 2022'!$A$4:$G$1105,6,0)</f>
        <v>43585.255861400001</v>
      </c>
      <c r="I231" s="10" t="str">
        <f>+IFERROR(VLOOKUP($A231,#REF!,MATCH('Cálculo antigua metodología'!I$4,#REF!,0),0),"")</f>
        <v/>
      </c>
      <c r="J231" s="10" t="str">
        <f>+IFERROR(VLOOKUP($A231,#REF!,MATCH('Cálculo antigua metodología'!J$4,#REF!,0),0),"")</f>
        <v/>
      </c>
      <c r="K231" s="10" t="str">
        <f>+IFERROR(VLOOKUP($A231,#REF!,MATCH('Cálculo antigua metodología'!K$4,#REF!,0),0),"")</f>
        <v/>
      </c>
      <c r="L231" s="10" t="str">
        <f>+IFERROR(VLOOKUP($A231,#REF!,MATCH('Cálculo antigua metodología'!L$4,#REF!,0),0),"")</f>
        <v/>
      </c>
      <c r="M231" s="10" t="str">
        <f>+IFERROR(VLOOKUP($A231,#REF!,MATCH('Cálculo antigua metodología'!M$4,#REF!,0),0),"")</f>
        <v/>
      </c>
      <c r="N231" s="10" t="str">
        <f>+IFERROR(VLOOKUP($A231,#REF!,MATCH('Cálculo antigua metodología'!N$4,#REF!,0),0),"")</f>
        <v/>
      </c>
      <c r="O231" s="10" t="str">
        <f>+IFERROR(VLOOKUP($A231,#REF!,MATCH('Cálculo antigua metodología'!O$4,#REF!,0),0),"")</f>
        <v/>
      </c>
      <c r="P231" s="10" t="str">
        <f>+IFERROR(VLOOKUP($A231,#REF!,MATCH('Cálculo antigua metodología'!P$4,#REF!,0),0),"")</f>
        <v/>
      </c>
      <c r="Q231" s="10" t="str">
        <f>+IFERROR(VLOOKUP($A231,#REF!,MATCH('Cálculo antigua metodología'!Q$4,#REF!,0),0),"")</f>
        <v/>
      </c>
      <c r="R231" s="10" t="str">
        <f>+IFERROR(VLOOKUP($A231,#REF!,MATCH('Cálculo antigua metodología'!R$4,#REF!,0),0),"")</f>
        <v/>
      </c>
      <c r="S231" s="10" t="str">
        <f>+IFERROR(VLOOKUP($A231,#REF!,MATCH('Cálculo antigua metodología'!S$4,#REF!,0),0),"")</f>
        <v/>
      </c>
      <c r="T231" s="10">
        <f>+VLOOKUP(A231,'[5]Cálculo SGP'!$N$3:$P$1136,3,0)</f>
        <v>3165897078</v>
      </c>
      <c r="U231" s="10">
        <f>+VLOOKUP(A231,'[5]Cálculo SGP'!$N$3:$X$1137,11,0)</f>
        <v>4913721538</v>
      </c>
      <c r="V231" s="11">
        <f t="shared" si="36"/>
        <v>47.691103159058812</v>
      </c>
      <c r="W231" s="11">
        <f t="shared" si="43"/>
        <v>100</v>
      </c>
      <c r="X231" s="11">
        <f t="shared" si="37"/>
        <v>70</v>
      </c>
      <c r="Y231" s="11">
        <f t="shared" si="38"/>
        <v>100</v>
      </c>
      <c r="Z231" s="11">
        <f t="shared" si="44"/>
        <v>0</v>
      </c>
      <c r="AA231" s="11">
        <f t="shared" si="39"/>
        <v>100</v>
      </c>
      <c r="AB231" s="11">
        <f t="shared" si="45"/>
        <v>0</v>
      </c>
      <c r="AC231" s="11">
        <f t="shared" si="40"/>
        <v>0</v>
      </c>
      <c r="AD231" s="11">
        <f t="shared" si="41"/>
        <v>0</v>
      </c>
      <c r="AE231" s="11">
        <f t="shared" si="42"/>
        <v>0</v>
      </c>
      <c r="AF231" s="12">
        <f t="shared" si="46"/>
        <v>0</v>
      </c>
      <c r="AG231" s="31">
        <f t="shared" si="47"/>
        <v>16.666666666666668</v>
      </c>
    </row>
    <row r="232" spans="1:33" x14ac:dyDescent="0.35">
      <c r="A232" s="1" t="s">
        <v>494</v>
      </c>
      <c r="B232" s="1" t="s">
        <v>431</v>
      </c>
      <c r="C232" s="1" t="s">
        <v>495</v>
      </c>
      <c r="D232" s="4">
        <f>+VLOOKUP(A232,'[2]Categoría municipios 2023'!$B$2:$D$1103,3,0)</f>
        <v>6</v>
      </c>
      <c r="E232" s="1" t="str">
        <f>+VLOOKUP(A232,'[3]Nuevo IDF'!$B$5:$H$1106,7,0)</f>
        <v>G3</v>
      </c>
      <c r="F232" s="1"/>
      <c r="G232" s="10">
        <f>+VLOOKUP(A232,'[4]Informe viabilidad 2022'!$A$4:$G$1105,7,0)</f>
        <v>995.56951000000004</v>
      </c>
      <c r="H232" s="10">
        <f>+VLOOKUP(A232,'[4]Informe viabilidad 2022'!$A$4:$G$1105,6,0)</f>
        <v>2345.7367448</v>
      </c>
      <c r="I232" s="10" t="str">
        <f>+IFERROR(VLOOKUP($A232,#REF!,MATCH('Cálculo antigua metodología'!I$4,#REF!,0),0),"")</f>
        <v/>
      </c>
      <c r="J232" s="10" t="str">
        <f>+IFERROR(VLOOKUP($A232,#REF!,MATCH('Cálculo antigua metodología'!J$4,#REF!,0),0),"")</f>
        <v/>
      </c>
      <c r="K232" s="10" t="str">
        <f>+IFERROR(VLOOKUP($A232,#REF!,MATCH('Cálculo antigua metodología'!K$4,#REF!,0),0),"")</f>
        <v/>
      </c>
      <c r="L232" s="10" t="str">
        <f>+IFERROR(VLOOKUP($A232,#REF!,MATCH('Cálculo antigua metodología'!L$4,#REF!,0),0),"")</f>
        <v/>
      </c>
      <c r="M232" s="10" t="str">
        <f>+IFERROR(VLOOKUP($A232,#REF!,MATCH('Cálculo antigua metodología'!M$4,#REF!,0),0),"")</f>
        <v/>
      </c>
      <c r="N232" s="10" t="str">
        <f>+IFERROR(VLOOKUP($A232,#REF!,MATCH('Cálculo antigua metodología'!N$4,#REF!,0),0),"")</f>
        <v/>
      </c>
      <c r="O232" s="10" t="str">
        <f>+IFERROR(VLOOKUP($A232,#REF!,MATCH('Cálculo antigua metodología'!O$4,#REF!,0),0),"")</f>
        <v/>
      </c>
      <c r="P232" s="10" t="str">
        <f>+IFERROR(VLOOKUP($A232,#REF!,MATCH('Cálculo antigua metodología'!P$4,#REF!,0),0),"")</f>
        <v/>
      </c>
      <c r="Q232" s="10" t="str">
        <f>+IFERROR(VLOOKUP($A232,#REF!,MATCH('Cálculo antigua metodología'!Q$4,#REF!,0),0),"")</f>
        <v/>
      </c>
      <c r="R232" s="10" t="str">
        <f>+IFERROR(VLOOKUP($A232,#REF!,MATCH('Cálculo antigua metodología'!R$4,#REF!,0),0),"")</f>
        <v/>
      </c>
      <c r="S232" s="10" t="str">
        <f>+IFERROR(VLOOKUP($A232,#REF!,MATCH('Cálculo antigua metodología'!S$4,#REF!,0),0),"")</f>
        <v/>
      </c>
      <c r="T232" s="10">
        <f>+VLOOKUP(A232,'[5]Cálculo SGP'!$N$3:$P$1136,3,0)</f>
        <v>861577353</v>
      </c>
      <c r="U232" s="10">
        <f>+VLOOKUP(A232,'[5]Cálculo SGP'!$N$3:$X$1137,11,0)</f>
        <v>2143506993</v>
      </c>
      <c r="V232" s="11">
        <f t="shared" si="36"/>
        <v>42.441655578230005</v>
      </c>
      <c r="W232" s="11">
        <f t="shared" si="43"/>
        <v>100</v>
      </c>
      <c r="X232" s="11">
        <f t="shared" si="37"/>
        <v>80</v>
      </c>
      <c r="Y232" s="11">
        <f t="shared" si="38"/>
        <v>100</v>
      </c>
      <c r="Z232" s="11">
        <f t="shared" si="44"/>
        <v>0</v>
      </c>
      <c r="AA232" s="11">
        <f t="shared" si="39"/>
        <v>100</v>
      </c>
      <c r="AB232" s="11">
        <f t="shared" si="45"/>
        <v>0</v>
      </c>
      <c r="AC232" s="11">
        <f t="shared" si="40"/>
        <v>0</v>
      </c>
      <c r="AD232" s="11">
        <f t="shared" si="41"/>
        <v>0</v>
      </c>
      <c r="AE232" s="11">
        <f t="shared" si="42"/>
        <v>0</v>
      </c>
      <c r="AF232" s="12">
        <f t="shared" si="46"/>
        <v>0</v>
      </c>
      <c r="AG232" s="31">
        <f t="shared" si="47"/>
        <v>16.666666666666668</v>
      </c>
    </row>
    <row r="233" spans="1:33" x14ac:dyDescent="0.35">
      <c r="A233" s="1" t="s">
        <v>496</v>
      </c>
      <c r="B233" s="1" t="s">
        <v>431</v>
      </c>
      <c r="C233" s="1" t="s">
        <v>497</v>
      </c>
      <c r="D233" s="4">
        <f>+VLOOKUP(A233,'[2]Categoría municipios 2023'!$B$2:$D$1103,3,0)</f>
        <v>6</v>
      </c>
      <c r="E233" s="1" t="str">
        <f>+VLOOKUP(A233,'[3]Nuevo IDF'!$B$5:$H$1106,7,0)</f>
        <v>G3</v>
      </c>
      <c r="F233" s="1"/>
      <c r="G233" s="10">
        <f>+VLOOKUP(A233,'[4]Informe viabilidad 2022'!$A$4:$G$1105,7,0)</f>
        <v>936.16175899999996</v>
      </c>
      <c r="H233" s="10">
        <f>+VLOOKUP(A233,'[4]Informe viabilidad 2022'!$A$4:$G$1105,6,0)</f>
        <v>1586.747955177</v>
      </c>
      <c r="I233" s="10" t="str">
        <f>+IFERROR(VLOOKUP($A233,#REF!,MATCH('Cálculo antigua metodología'!I$4,#REF!,0),0),"")</f>
        <v/>
      </c>
      <c r="J233" s="10" t="str">
        <f>+IFERROR(VLOOKUP($A233,#REF!,MATCH('Cálculo antigua metodología'!J$4,#REF!,0),0),"")</f>
        <v/>
      </c>
      <c r="K233" s="10" t="str">
        <f>+IFERROR(VLOOKUP($A233,#REF!,MATCH('Cálculo antigua metodología'!K$4,#REF!,0),0),"")</f>
        <v/>
      </c>
      <c r="L233" s="10" t="str">
        <f>+IFERROR(VLOOKUP($A233,#REF!,MATCH('Cálculo antigua metodología'!L$4,#REF!,0),0),"")</f>
        <v/>
      </c>
      <c r="M233" s="10" t="str">
        <f>+IFERROR(VLOOKUP($A233,#REF!,MATCH('Cálculo antigua metodología'!M$4,#REF!,0),0),"")</f>
        <v/>
      </c>
      <c r="N233" s="10" t="str">
        <f>+IFERROR(VLOOKUP($A233,#REF!,MATCH('Cálculo antigua metodología'!N$4,#REF!,0),0),"")</f>
        <v/>
      </c>
      <c r="O233" s="10" t="str">
        <f>+IFERROR(VLOOKUP($A233,#REF!,MATCH('Cálculo antigua metodología'!O$4,#REF!,0),0),"")</f>
        <v/>
      </c>
      <c r="P233" s="10" t="str">
        <f>+IFERROR(VLOOKUP($A233,#REF!,MATCH('Cálculo antigua metodología'!P$4,#REF!,0),0),"")</f>
        <v/>
      </c>
      <c r="Q233" s="10" t="str">
        <f>+IFERROR(VLOOKUP($A233,#REF!,MATCH('Cálculo antigua metodología'!Q$4,#REF!,0),0),"")</f>
        <v/>
      </c>
      <c r="R233" s="10" t="str">
        <f>+IFERROR(VLOOKUP($A233,#REF!,MATCH('Cálculo antigua metodología'!R$4,#REF!,0),0),"")</f>
        <v/>
      </c>
      <c r="S233" s="10" t="str">
        <f>+IFERROR(VLOOKUP($A233,#REF!,MATCH('Cálculo antigua metodología'!S$4,#REF!,0),0),"")</f>
        <v/>
      </c>
      <c r="T233" s="10">
        <f>+VLOOKUP(A233,'[5]Cálculo SGP'!$N$3:$P$1136,3,0)</f>
        <v>653591806</v>
      </c>
      <c r="U233" s="10">
        <f>+VLOOKUP(A233,'[5]Cálculo SGP'!$N$3:$X$1137,11,0)</f>
        <v>1475063575</v>
      </c>
      <c r="V233" s="11">
        <f t="shared" si="36"/>
        <v>58.998768893675503</v>
      </c>
      <c r="W233" s="11">
        <f t="shared" si="43"/>
        <v>100</v>
      </c>
      <c r="X233" s="11">
        <f t="shared" si="37"/>
        <v>80</v>
      </c>
      <c r="Y233" s="11">
        <f t="shared" si="38"/>
        <v>100</v>
      </c>
      <c r="Z233" s="11">
        <f t="shared" si="44"/>
        <v>0</v>
      </c>
      <c r="AA233" s="11">
        <f t="shared" si="39"/>
        <v>100</v>
      </c>
      <c r="AB233" s="11">
        <f t="shared" si="45"/>
        <v>0</v>
      </c>
      <c r="AC233" s="11">
        <f t="shared" si="40"/>
        <v>0</v>
      </c>
      <c r="AD233" s="11">
        <f t="shared" si="41"/>
        <v>0</v>
      </c>
      <c r="AE233" s="11">
        <f t="shared" si="42"/>
        <v>0</v>
      </c>
      <c r="AF233" s="12">
        <f t="shared" si="46"/>
        <v>0</v>
      </c>
      <c r="AG233" s="31">
        <f t="shared" si="47"/>
        <v>16.666666666666668</v>
      </c>
    </row>
    <row r="234" spans="1:33" x14ac:dyDescent="0.35">
      <c r="A234" s="1" t="s">
        <v>498</v>
      </c>
      <c r="B234" s="1" t="s">
        <v>431</v>
      </c>
      <c r="C234" s="1" t="s">
        <v>499</v>
      </c>
      <c r="D234" s="4">
        <f>+VLOOKUP(A234,'[2]Categoría municipios 2023'!$B$2:$D$1103,3,0)</f>
        <v>6</v>
      </c>
      <c r="E234" s="1" t="str">
        <f>+VLOOKUP(A234,'[3]Nuevo IDF'!$B$5:$H$1106,7,0)</f>
        <v>G2</v>
      </c>
      <c r="F234" s="1"/>
      <c r="G234" s="10">
        <f>+VLOOKUP(A234,'[4]Informe viabilidad 2022'!$A$4:$G$1105,7,0)</f>
        <v>1164.339273</v>
      </c>
      <c r="H234" s="10">
        <f>+VLOOKUP(A234,'[4]Informe viabilidad 2022'!$A$4:$G$1105,6,0)</f>
        <v>2850.7110455339998</v>
      </c>
      <c r="I234" s="10" t="str">
        <f>+IFERROR(VLOOKUP($A234,#REF!,MATCH('Cálculo antigua metodología'!I$4,#REF!,0),0),"")</f>
        <v/>
      </c>
      <c r="J234" s="10" t="str">
        <f>+IFERROR(VLOOKUP($A234,#REF!,MATCH('Cálculo antigua metodología'!J$4,#REF!,0),0),"")</f>
        <v/>
      </c>
      <c r="K234" s="10" t="str">
        <f>+IFERROR(VLOOKUP($A234,#REF!,MATCH('Cálculo antigua metodología'!K$4,#REF!,0),0),"")</f>
        <v/>
      </c>
      <c r="L234" s="10" t="str">
        <f>+IFERROR(VLOOKUP($A234,#REF!,MATCH('Cálculo antigua metodología'!L$4,#REF!,0),0),"")</f>
        <v/>
      </c>
      <c r="M234" s="10" t="str">
        <f>+IFERROR(VLOOKUP($A234,#REF!,MATCH('Cálculo antigua metodología'!M$4,#REF!,0),0),"")</f>
        <v/>
      </c>
      <c r="N234" s="10" t="str">
        <f>+IFERROR(VLOOKUP($A234,#REF!,MATCH('Cálculo antigua metodología'!N$4,#REF!,0),0),"")</f>
        <v/>
      </c>
      <c r="O234" s="10" t="str">
        <f>+IFERROR(VLOOKUP($A234,#REF!,MATCH('Cálculo antigua metodología'!O$4,#REF!,0),0),"")</f>
        <v/>
      </c>
      <c r="P234" s="10" t="str">
        <f>+IFERROR(VLOOKUP($A234,#REF!,MATCH('Cálculo antigua metodología'!P$4,#REF!,0),0),"")</f>
        <v/>
      </c>
      <c r="Q234" s="10" t="str">
        <f>+IFERROR(VLOOKUP($A234,#REF!,MATCH('Cálculo antigua metodología'!Q$4,#REF!,0),0),"")</f>
        <v/>
      </c>
      <c r="R234" s="10" t="str">
        <f>+IFERROR(VLOOKUP($A234,#REF!,MATCH('Cálculo antigua metodología'!R$4,#REF!,0),0),"")</f>
        <v/>
      </c>
      <c r="S234" s="10" t="str">
        <f>+IFERROR(VLOOKUP($A234,#REF!,MATCH('Cálculo antigua metodología'!S$4,#REF!,0),0),"")</f>
        <v/>
      </c>
      <c r="T234" s="10">
        <f>+VLOOKUP(A234,'[5]Cálculo SGP'!$N$3:$P$1136,3,0)</f>
        <v>565822019</v>
      </c>
      <c r="U234" s="10">
        <f>+VLOOKUP(A234,'[5]Cálculo SGP'!$N$3:$X$1137,11,0)</f>
        <v>1008292179</v>
      </c>
      <c r="V234" s="11">
        <f t="shared" si="36"/>
        <v>40.843819468272144</v>
      </c>
      <c r="W234" s="11">
        <f t="shared" si="43"/>
        <v>100</v>
      </c>
      <c r="X234" s="11">
        <f t="shared" si="37"/>
        <v>80</v>
      </c>
      <c r="Y234" s="11">
        <f t="shared" si="38"/>
        <v>100</v>
      </c>
      <c r="Z234" s="11">
        <f t="shared" si="44"/>
        <v>0</v>
      </c>
      <c r="AA234" s="11">
        <f t="shared" si="39"/>
        <v>100</v>
      </c>
      <c r="AB234" s="11">
        <f t="shared" si="45"/>
        <v>0</v>
      </c>
      <c r="AC234" s="11">
        <f t="shared" si="40"/>
        <v>0</v>
      </c>
      <c r="AD234" s="11">
        <f t="shared" si="41"/>
        <v>0</v>
      </c>
      <c r="AE234" s="11">
        <f t="shared" si="42"/>
        <v>0</v>
      </c>
      <c r="AF234" s="12">
        <f t="shared" si="46"/>
        <v>0</v>
      </c>
      <c r="AG234" s="31">
        <f t="shared" si="47"/>
        <v>16.666666666666668</v>
      </c>
    </row>
    <row r="235" spans="1:33" x14ac:dyDescent="0.35">
      <c r="A235" s="1" t="s">
        <v>500</v>
      </c>
      <c r="B235" s="1" t="s">
        <v>431</v>
      </c>
      <c r="C235" s="1" t="s">
        <v>501</v>
      </c>
      <c r="D235" s="4">
        <f>+VLOOKUP(A235,'[2]Categoría municipios 2023'!$B$2:$D$1103,3,0)</f>
        <v>6</v>
      </c>
      <c r="E235" s="1" t="str">
        <f>+VLOOKUP(A235,'[3]Nuevo IDF'!$B$5:$H$1106,7,0)</f>
        <v>G4</v>
      </c>
      <c r="F235" s="1"/>
      <c r="G235" s="10">
        <f>+VLOOKUP(A235,'[4]Informe viabilidad 2022'!$A$4:$G$1105,7,0)</f>
        <v>706.14007800000002</v>
      </c>
      <c r="H235" s="10">
        <f>+VLOOKUP(A235,'[4]Informe viabilidad 2022'!$A$4:$G$1105,6,0)</f>
        <v>1479.0452728</v>
      </c>
      <c r="I235" s="10" t="str">
        <f>+IFERROR(VLOOKUP($A235,#REF!,MATCH('Cálculo antigua metodología'!I$4,#REF!,0),0),"")</f>
        <v/>
      </c>
      <c r="J235" s="10" t="str">
        <f>+IFERROR(VLOOKUP($A235,#REF!,MATCH('Cálculo antigua metodología'!J$4,#REF!,0),0),"")</f>
        <v/>
      </c>
      <c r="K235" s="10" t="str">
        <f>+IFERROR(VLOOKUP($A235,#REF!,MATCH('Cálculo antigua metodología'!K$4,#REF!,0),0),"")</f>
        <v/>
      </c>
      <c r="L235" s="10" t="str">
        <f>+IFERROR(VLOOKUP($A235,#REF!,MATCH('Cálculo antigua metodología'!L$4,#REF!,0),0),"")</f>
        <v/>
      </c>
      <c r="M235" s="10" t="str">
        <f>+IFERROR(VLOOKUP($A235,#REF!,MATCH('Cálculo antigua metodología'!M$4,#REF!,0),0),"")</f>
        <v/>
      </c>
      <c r="N235" s="10" t="str">
        <f>+IFERROR(VLOOKUP($A235,#REF!,MATCH('Cálculo antigua metodología'!N$4,#REF!,0),0),"")</f>
        <v/>
      </c>
      <c r="O235" s="10" t="str">
        <f>+IFERROR(VLOOKUP($A235,#REF!,MATCH('Cálculo antigua metodología'!O$4,#REF!,0),0),"")</f>
        <v/>
      </c>
      <c r="P235" s="10" t="str">
        <f>+IFERROR(VLOOKUP($A235,#REF!,MATCH('Cálculo antigua metodología'!P$4,#REF!,0),0),"")</f>
        <v/>
      </c>
      <c r="Q235" s="10" t="str">
        <f>+IFERROR(VLOOKUP($A235,#REF!,MATCH('Cálculo antigua metodología'!Q$4,#REF!,0),0),"")</f>
        <v/>
      </c>
      <c r="R235" s="10" t="str">
        <f>+IFERROR(VLOOKUP($A235,#REF!,MATCH('Cálculo antigua metodología'!R$4,#REF!,0),0),"")</f>
        <v/>
      </c>
      <c r="S235" s="10" t="str">
        <f>+IFERROR(VLOOKUP($A235,#REF!,MATCH('Cálculo antigua metodología'!S$4,#REF!,0),0),"")</f>
        <v/>
      </c>
      <c r="T235" s="10">
        <f>+VLOOKUP(A235,'[5]Cálculo SGP'!$N$3:$P$1136,3,0)</f>
        <v>560776457</v>
      </c>
      <c r="U235" s="10">
        <f>+VLOOKUP(A235,'[5]Cálculo SGP'!$N$3:$X$1137,11,0)</f>
        <v>1466010958</v>
      </c>
      <c r="V235" s="11">
        <f t="shared" si="36"/>
        <v>47.742965748654669</v>
      </c>
      <c r="W235" s="11">
        <f t="shared" si="43"/>
        <v>100</v>
      </c>
      <c r="X235" s="11">
        <f t="shared" si="37"/>
        <v>80</v>
      </c>
      <c r="Y235" s="11">
        <f t="shared" si="38"/>
        <v>100</v>
      </c>
      <c r="Z235" s="11">
        <f t="shared" si="44"/>
        <v>0</v>
      </c>
      <c r="AA235" s="11">
        <f t="shared" si="39"/>
        <v>100</v>
      </c>
      <c r="AB235" s="11">
        <f t="shared" si="45"/>
        <v>0</v>
      </c>
      <c r="AC235" s="11">
        <f t="shared" si="40"/>
        <v>0</v>
      </c>
      <c r="AD235" s="11">
        <f t="shared" si="41"/>
        <v>0</v>
      </c>
      <c r="AE235" s="11">
        <f t="shared" si="42"/>
        <v>0</v>
      </c>
      <c r="AF235" s="12">
        <f t="shared" si="46"/>
        <v>0</v>
      </c>
      <c r="AG235" s="31">
        <f t="shared" si="47"/>
        <v>16.666666666666668</v>
      </c>
    </row>
    <row r="236" spans="1:33" x14ac:dyDescent="0.35">
      <c r="A236" s="1" t="s">
        <v>502</v>
      </c>
      <c r="B236" s="1" t="s">
        <v>431</v>
      </c>
      <c r="C236" s="1" t="s">
        <v>503</v>
      </c>
      <c r="D236" s="4">
        <f>+VLOOKUP(A236,'[2]Categoría municipios 2023'!$B$2:$D$1103,3,0)</f>
        <v>6</v>
      </c>
      <c r="E236" s="1" t="str">
        <f>+VLOOKUP(A236,'[3]Nuevo IDF'!$B$5:$H$1106,7,0)</f>
        <v>G3</v>
      </c>
      <c r="F236" s="1"/>
      <c r="G236" s="10">
        <f>+VLOOKUP(A236,'[4]Informe viabilidad 2022'!$A$4:$G$1105,7,0)</f>
        <v>916.09567100000004</v>
      </c>
      <c r="H236" s="10">
        <f>+VLOOKUP(A236,'[4]Informe viabilidad 2022'!$A$4:$G$1105,6,0)</f>
        <v>1931.1348746250001</v>
      </c>
      <c r="I236" s="10" t="str">
        <f>+IFERROR(VLOOKUP($A236,#REF!,MATCH('Cálculo antigua metodología'!I$4,#REF!,0),0),"")</f>
        <v/>
      </c>
      <c r="J236" s="10" t="str">
        <f>+IFERROR(VLOOKUP($A236,#REF!,MATCH('Cálculo antigua metodología'!J$4,#REF!,0),0),"")</f>
        <v/>
      </c>
      <c r="K236" s="10" t="str">
        <f>+IFERROR(VLOOKUP($A236,#REF!,MATCH('Cálculo antigua metodología'!K$4,#REF!,0),0),"")</f>
        <v/>
      </c>
      <c r="L236" s="10" t="str">
        <f>+IFERROR(VLOOKUP($A236,#REF!,MATCH('Cálculo antigua metodología'!L$4,#REF!,0),0),"")</f>
        <v/>
      </c>
      <c r="M236" s="10" t="str">
        <f>+IFERROR(VLOOKUP($A236,#REF!,MATCH('Cálculo antigua metodología'!M$4,#REF!,0),0),"")</f>
        <v/>
      </c>
      <c r="N236" s="10" t="str">
        <f>+IFERROR(VLOOKUP($A236,#REF!,MATCH('Cálculo antigua metodología'!N$4,#REF!,0),0),"")</f>
        <v/>
      </c>
      <c r="O236" s="10" t="str">
        <f>+IFERROR(VLOOKUP($A236,#REF!,MATCH('Cálculo antigua metodología'!O$4,#REF!,0),0),"")</f>
        <v/>
      </c>
      <c r="P236" s="10" t="str">
        <f>+IFERROR(VLOOKUP($A236,#REF!,MATCH('Cálculo antigua metodología'!P$4,#REF!,0),0),"")</f>
        <v/>
      </c>
      <c r="Q236" s="10" t="str">
        <f>+IFERROR(VLOOKUP($A236,#REF!,MATCH('Cálculo antigua metodología'!Q$4,#REF!,0),0),"")</f>
        <v/>
      </c>
      <c r="R236" s="10" t="str">
        <f>+IFERROR(VLOOKUP($A236,#REF!,MATCH('Cálculo antigua metodología'!R$4,#REF!,0),0),"")</f>
        <v/>
      </c>
      <c r="S236" s="10" t="str">
        <f>+IFERROR(VLOOKUP($A236,#REF!,MATCH('Cálculo antigua metodología'!S$4,#REF!,0),0),"")</f>
        <v/>
      </c>
      <c r="T236" s="10">
        <f>+VLOOKUP(A236,'[5]Cálculo SGP'!$N$3:$P$1136,3,0)</f>
        <v>672437412</v>
      </c>
      <c r="U236" s="10">
        <f>+VLOOKUP(A236,'[5]Cálculo SGP'!$N$3:$X$1137,11,0)</f>
        <v>1690793203</v>
      </c>
      <c r="V236" s="11">
        <f t="shared" si="36"/>
        <v>47.438202428915965</v>
      </c>
      <c r="W236" s="11">
        <f t="shared" si="43"/>
        <v>100</v>
      </c>
      <c r="X236" s="11">
        <f t="shared" si="37"/>
        <v>80</v>
      </c>
      <c r="Y236" s="11">
        <f t="shared" si="38"/>
        <v>100</v>
      </c>
      <c r="Z236" s="11">
        <f t="shared" si="44"/>
        <v>0</v>
      </c>
      <c r="AA236" s="11">
        <f t="shared" si="39"/>
        <v>100</v>
      </c>
      <c r="AB236" s="11">
        <f t="shared" si="45"/>
        <v>0</v>
      </c>
      <c r="AC236" s="11">
        <f t="shared" si="40"/>
        <v>0</v>
      </c>
      <c r="AD236" s="11">
        <f t="shared" si="41"/>
        <v>0</v>
      </c>
      <c r="AE236" s="11">
        <f t="shared" si="42"/>
        <v>0</v>
      </c>
      <c r="AF236" s="12">
        <f t="shared" si="46"/>
        <v>0</v>
      </c>
      <c r="AG236" s="31">
        <f t="shared" si="47"/>
        <v>16.666666666666668</v>
      </c>
    </row>
    <row r="237" spans="1:33" x14ac:dyDescent="0.35">
      <c r="A237" s="1" t="s">
        <v>504</v>
      </c>
      <c r="B237" s="1" t="s">
        <v>431</v>
      </c>
      <c r="C237" s="1" t="s">
        <v>505</v>
      </c>
      <c r="D237" s="4">
        <f>+VLOOKUP(A237,'[2]Categoría municipios 2023'!$B$2:$D$1103,3,0)</f>
        <v>6</v>
      </c>
      <c r="E237" s="1" t="str">
        <f>+VLOOKUP(A237,'[3]Nuevo IDF'!$B$5:$H$1106,7,0)</f>
        <v>G4</v>
      </c>
      <c r="F237" s="1"/>
      <c r="G237" s="10">
        <f>+VLOOKUP(A237,'[4]Informe viabilidad 2022'!$A$4:$G$1105,7,0)</f>
        <v>503.24463500000002</v>
      </c>
      <c r="H237" s="10">
        <f>+VLOOKUP(A237,'[4]Informe viabilidad 2022'!$A$4:$G$1105,6,0)</f>
        <v>1347.790368078</v>
      </c>
      <c r="I237" s="10" t="str">
        <f>+IFERROR(VLOOKUP($A237,#REF!,MATCH('Cálculo antigua metodología'!I$4,#REF!,0),0),"")</f>
        <v/>
      </c>
      <c r="J237" s="10" t="str">
        <f>+IFERROR(VLOOKUP($A237,#REF!,MATCH('Cálculo antigua metodología'!J$4,#REF!,0),0),"")</f>
        <v/>
      </c>
      <c r="K237" s="10" t="str">
        <f>+IFERROR(VLOOKUP($A237,#REF!,MATCH('Cálculo antigua metodología'!K$4,#REF!,0),0),"")</f>
        <v/>
      </c>
      <c r="L237" s="10" t="str">
        <f>+IFERROR(VLOOKUP($A237,#REF!,MATCH('Cálculo antigua metodología'!L$4,#REF!,0),0),"")</f>
        <v/>
      </c>
      <c r="M237" s="10" t="str">
        <f>+IFERROR(VLOOKUP($A237,#REF!,MATCH('Cálculo antigua metodología'!M$4,#REF!,0),0),"")</f>
        <v/>
      </c>
      <c r="N237" s="10" t="str">
        <f>+IFERROR(VLOOKUP($A237,#REF!,MATCH('Cálculo antigua metodología'!N$4,#REF!,0),0),"")</f>
        <v/>
      </c>
      <c r="O237" s="10" t="str">
        <f>+IFERROR(VLOOKUP($A237,#REF!,MATCH('Cálculo antigua metodología'!O$4,#REF!,0),0),"")</f>
        <v/>
      </c>
      <c r="P237" s="10" t="str">
        <f>+IFERROR(VLOOKUP($A237,#REF!,MATCH('Cálculo antigua metodología'!P$4,#REF!,0),0),"")</f>
        <v/>
      </c>
      <c r="Q237" s="10" t="str">
        <f>+IFERROR(VLOOKUP($A237,#REF!,MATCH('Cálculo antigua metodología'!Q$4,#REF!,0),0),"")</f>
        <v/>
      </c>
      <c r="R237" s="10" t="str">
        <f>+IFERROR(VLOOKUP($A237,#REF!,MATCH('Cálculo antigua metodología'!R$4,#REF!,0),0),"")</f>
        <v/>
      </c>
      <c r="S237" s="10" t="str">
        <f>+IFERROR(VLOOKUP($A237,#REF!,MATCH('Cálculo antigua metodología'!S$4,#REF!,0),0),"")</f>
        <v/>
      </c>
      <c r="T237" s="10">
        <f>+VLOOKUP(A237,'[5]Cálculo SGP'!$N$3:$P$1136,3,0)</f>
        <v>591371722</v>
      </c>
      <c r="U237" s="10">
        <f>+VLOOKUP(A237,'[5]Cálculo SGP'!$N$3:$X$1137,11,0)</f>
        <v>1371460196</v>
      </c>
      <c r="V237" s="11">
        <f t="shared" si="36"/>
        <v>37.338494688728623</v>
      </c>
      <c r="W237" s="11">
        <f t="shared" si="43"/>
        <v>100</v>
      </c>
      <c r="X237" s="11">
        <f t="shared" si="37"/>
        <v>80</v>
      </c>
      <c r="Y237" s="11">
        <f t="shared" si="38"/>
        <v>100</v>
      </c>
      <c r="Z237" s="11">
        <f t="shared" si="44"/>
        <v>0</v>
      </c>
      <c r="AA237" s="11">
        <f t="shared" si="39"/>
        <v>100</v>
      </c>
      <c r="AB237" s="11">
        <f t="shared" si="45"/>
        <v>0</v>
      </c>
      <c r="AC237" s="11">
        <f t="shared" si="40"/>
        <v>0</v>
      </c>
      <c r="AD237" s="11">
        <f t="shared" si="41"/>
        <v>0</v>
      </c>
      <c r="AE237" s="11">
        <f t="shared" si="42"/>
        <v>0</v>
      </c>
      <c r="AF237" s="12">
        <f t="shared" si="46"/>
        <v>0</v>
      </c>
      <c r="AG237" s="31">
        <f t="shared" si="47"/>
        <v>16.666666666666668</v>
      </c>
    </row>
    <row r="238" spans="1:33" x14ac:dyDescent="0.35">
      <c r="A238" s="1" t="s">
        <v>506</v>
      </c>
      <c r="B238" s="1" t="s">
        <v>431</v>
      </c>
      <c r="C238" s="1" t="s">
        <v>507</v>
      </c>
      <c r="D238" s="4">
        <f>+VLOOKUP(A238,'[2]Categoría municipios 2023'!$B$2:$D$1103,3,0)</f>
        <v>6</v>
      </c>
      <c r="E238" s="1" t="str">
        <f>+VLOOKUP(A238,'[3]Nuevo IDF'!$B$5:$H$1106,7,0)</f>
        <v>G2</v>
      </c>
      <c r="F238" s="1"/>
      <c r="G238" s="10">
        <f>+VLOOKUP(A238,'[4]Informe viabilidad 2022'!$A$4:$G$1105,7,0)</f>
        <v>2687.789753</v>
      </c>
      <c r="H238" s="10">
        <f>+VLOOKUP(A238,'[4]Informe viabilidad 2022'!$A$4:$G$1105,6,0)</f>
        <v>4802.6951415000003</v>
      </c>
      <c r="I238" s="10" t="str">
        <f>+IFERROR(VLOOKUP($A238,#REF!,MATCH('Cálculo antigua metodología'!I$4,#REF!,0),0),"")</f>
        <v/>
      </c>
      <c r="J238" s="10" t="str">
        <f>+IFERROR(VLOOKUP($A238,#REF!,MATCH('Cálculo antigua metodología'!J$4,#REF!,0),0),"")</f>
        <v/>
      </c>
      <c r="K238" s="10" t="str">
        <f>+IFERROR(VLOOKUP($A238,#REF!,MATCH('Cálculo antigua metodología'!K$4,#REF!,0),0),"")</f>
        <v/>
      </c>
      <c r="L238" s="10" t="str">
        <f>+IFERROR(VLOOKUP($A238,#REF!,MATCH('Cálculo antigua metodología'!L$4,#REF!,0),0),"")</f>
        <v/>
      </c>
      <c r="M238" s="10" t="str">
        <f>+IFERROR(VLOOKUP($A238,#REF!,MATCH('Cálculo antigua metodología'!M$4,#REF!,0),0),"")</f>
        <v/>
      </c>
      <c r="N238" s="10" t="str">
        <f>+IFERROR(VLOOKUP($A238,#REF!,MATCH('Cálculo antigua metodología'!N$4,#REF!,0),0),"")</f>
        <v/>
      </c>
      <c r="O238" s="10" t="str">
        <f>+IFERROR(VLOOKUP($A238,#REF!,MATCH('Cálculo antigua metodología'!O$4,#REF!,0),0),"")</f>
        <v/>
      </c>
      <c r="P238" s="10" t="str">
        <f>+IFERROR(VLOOKUP($A238,#REF!,MATCH('Cálculo antigua metodología'!P$4,#REF!,0),0),"")</f>
        <v/>
      </c>
      <c r="Q238" s="10" t="str">
        <f>+IFERROR(VLOOKUP($A238,#REF!,MATCH('Cálculo antigua metodología'!Q$4,#REF!,0),0),"")</f>
        <v/>
      </c>
      <c r="R238" s="10" t="str">
        <f>+IFERROR(VLOOKUP($A238,#REF!,MATCH('Cálculo antigua metodología'!R$4,#REF!,0),0),"")</f>
        <v/>
      </c>
      <c r="S238" s="10" t="str">
        <f>+IFERROR(VLOOKUP($A238,#REF!,MATCH('Cálculo antigua metodología'!S$4,#REF!,0),0),"")</f>
        <v/>
      </c>
      <c r="T238" s="10">
        <f>+VLOOKUP(A238,'[5]Cálculo SGP'!$N$3:$P$1136,3,0)</f>
        <v>1024254308</v>
      </c>
      <c r="U238" s="10">
        <f>+VLOOKUP(A238,'[5]Cálculo SGP'!$N$3:$X$1137,11,0)</f>
        <v>1655939535</v>
      </c>
      <c r="V238" s="11">
        <f t="shared" si="36"/>
        <v>55.964196639817054</v>
      </c>
      <c r="W238" s="11">
        <f t="shared" si="43"/>
        <v>100</v>
      </c>
      <c r="X238" s="11">
        <f t="shared" si="37"/>
        <v>80</v>
      </c>
      <c r="Y238" s="11">
        <f t="shared" si="38"/>
        <v>100</v>
      </c>
      <c r="Z238" s="11">
        <f t="shared" si="44"/>
        <v>0</v>
      </c>
      <c r="AA238" s="11">
        <f t="shared" si="39"/>
        <v>100</v>
      </c>
      <c r="AB238" s="11">
        <f t="shared" si="45"/>
        <v>0</v>
      </c>
      <c r="AC238" s="11">
        <f t="shared" si="40"/>
        <v>0</v>
      </c>
      <c r="AD238" s="11">
        <f t="shared" si="41"/>
        <v>0</v>
      </c>
      <c r="AE238" s="11">
        <f t="shared" si="42"/>
        <v>0</v>
      </c>
      <c r="AF238" s="12">
        <f t="shared" si="46"/>
        <v>0</v>
      </c>
      <c r="AG238" s="31">
        <f t="shared" si="47"/>
        <v>16.666666666666668</v>
      </c>
    </row>
    <row r="239" spans="1:33" x14ac:dyDescent="0.35">
      <c r="A239" s="1" t="s">
        <v>508</v>
      </c>
      <c r="B239" s="1" t="s">
        <v>431</v>
      </c>
      <c r="C239" s="1" t="s">
        <v>509</v>
      </c>
      <c r="D239" s="4">
        <f>+VLOOKUP(A239,'[2]Categoría municipios 2023'!$B$2:$D$1103,3,0)</f>
        <v>6</v>
      </c>
      <c r="E239" s="1" t="str">
        <f>+VLOOKUP(A239,'[3]Nuevo IDF'!$B$5:$H$1106,7,0)</f>
        <v>G4</v>
      </c>
      <c r="F239" s="1"/>
      <c r="G239" s="10">
        <f>+VLOOKUP(A239,'[4]Informe viabilidad 2022'!$A$4:$G$1105,7,0)</f>
        <v>495.300433</v>
      </c>
      <c r="H239" s="10">
        <f>+VLOOKUP(A239,'[4]Informe viabilidad 2022'!$A$4:$G$1105,6,0)</f>
        <v>1361.6862478</v>
      </c>
      <c r="I239" s="10" t="str">
        <f>+IFERROR(VLOOKUP($A239,#REF!,MATCH('Cálculo antigua metodología'!I$4,#REF!,0),0),"")</f>
        <v/>
      </c>
      <c r="J239" s="10" t="str">
        <f>+IFERROR(VLOOKUP($A239,#REF!,MATCH('Cálculo antigua metodología'!J$4,#REF!,0),0),"")</f>
        <v/>
      </c>
      <c r="K239" s="10" t="str">
        <f>+IFERROR(VLOOKUP($A239,#REF!,MATCH('Cálculo antigua metodología'!K$4,#REF!,0),0),"")</f>
        <v/>
      </c>
      <c r="L239" s="10" t="str">
        <f>+IFERROR(VLOOKUP($A239,#REF!,MATCH('Cálculo antigua metodología'!L$4,#REF!,0),0),"")</f>
        <v/>
      </c>
      <c r="M239" s="10" t="str">
        <f>+IFERROR(VLOOKUP($A239,#REF!,MATCH('Cálculo antigua metodología'!M$4,#REF!,0),0),"")</f>
        <v/>
      </c>
      <c r="N239" s="10" t="str">
        <f>+IFERROR(VLOOKUP($A239,#REF!,MATCH('Cálculo antigua metodología'!N$4,#REF!,0),0),"")</f>
        <v/>
      </c>
      <c r="O239" s="10" t="str">
        <f>+IFERROR(VLOOKUP($A239,#REF!,MATCH('Cálculo antigua metodología'!O$4,#REF!,0),0),"")</f>
        <v/>
      </c>
      <c r="P239" s="10" t="str">
        <f>+IFERROR(VLOOKUP($A239,#REF!,MATCH('Cálculo antigua metodología'!P$4,#REF!,0),0),"")</f>
        <v/>
      </c>
      <c r="Q239" s="10" t="str">
        <f>+IFERROR(VLOOKUP($A239,#REF!,MATCH('Cálculo antigua metodología'!Q$4,#REF!,0),0),"")</f>
        <v/>
      </c>
      <c r="R239" s="10" t="str">
        <f>+IFERROR(VLOOKUP($A239,#REF!,MATCH('Cálculo antigua metodología'!R$4,#REF!,0),0),"")</f>
        <v/>
      </c>
      <c r="S239" s="10" t="str">
        <f>+IFERROR(VLOOKUP($A239,#REF!,MATCH('Cálculo antigua metodología'!S$4,#REF!,0),0),"")</f>
        <v/>
      </c>
      <c r="T239" s="10">
        <f>+VLOOKUP(A239,'[5]Cálculo SGP'!$N$3:$P$1136,3,0)</f>
        <v>576404314</v>
      </c>
      <c r="U239" s="10">
        <f>+VLOOKUP(A239,'[5]Cálculo SGP'!$N$3:$X$1137,11,0)</f>
        <v>1423015656</v>
      </c>
      <c r="V239" s="11">
        <f t="shared" si="36"/>
        <v>36.374049734307668</v>
      </c>
      <c r="W239" s="11">
        <f t="shared" si="43"/>
        <v>100</v>
      </c>
      <c r="X239" s="11">
        <f t="shared" si="37"/>
        <v>80</v>
      </c>
      <c r="Y239" s="11">
        <f t="shared" si="38"/>
        <v>100</v>
      </c>
      <c r="Z239" s="11">
        <f t="shared" si="44"/>
        <v>0</v>
      </c>
      <c r="AA239" s="11">
        <f t="shared" si="39"/>
        <v>100</v>
      </c>
      <c r="AB239" s="11">
        <f t="shared" si="45"/>
        <v>0</v>
      </c>
      <c r="AC239" s="11">
        <f t="shared" si="40"/>
        <v>0</v>
      </c>
      <c r="AD239" s="11">
        <f t="shared" si="41"/>
        <v>0</v>
      </c>
      <c r="AE239" s="11">
        <f t="shared" si="42"/>
        <v>0</v>
      </c>
      <c r="AF239" s="12">
        <f t="shared" si="46"/>
        <v>0</v>
      </c>
      <c r="AG239" s="31">
        <f t="shared" si="47"/>
        <v>16.666666666666668</v>
      </c>
    </row>
    <row r="240" spans="1:33" x14ac:dyDescent="0.35">
      <c r="A240" s="1" t="s">
        <v>510</v>
      </c>
      <c r="B240" s="1" t="s">
        <v>431</v>
      </c>
      <c r="C240" s="1" t="s">
        <v>511</v>
      </c>
      <c r="D240" s="4">
        <f>+VLOOKUP(A240,'[2]Categoría municipios 2023'!$B$2:$D$1103,3,0)</f>
        <v>6</v>
      </c>
      <c r="E240" s="1" t="str">
        <f>+VLOOKUP(A240,'[3]Nuevo IDF'!$B$5:$H$1106,7,0)</f>
        <v>G2</v>
      </c>
      <c r="F240" s="1"/>
      <c r="G240" s="10">
        <f>+VLOOKUP(A240,'[4]Informe viabilidad 2022'!$A$4:$G$1105,7,0)</f>
        <v>2223.0646320000001</v>
      </c>
      <c r="H240" s="10">
        <f>+VLOOKUP(A240,'[4]Informe viabilidad 2022'!$A$4:$G$1105,6,0)</f>
        <v>4874.4400599999999</v>
      </c>
      <c r="I240" s="10" t="str">
        <f>+IFERROR(VLOOKUP($A240,#REF!,MATCH('Cálculo antigua metodología'!I$4,#REF!,0),0),"")</f>
        <v/>
      </c>
      <c r="J240" s="10" t="str">
        <f>+IFERROR(VLOOKUP($A240,#REF!,MATCH('Cálculo antigua metodología'!J$4,#REF!,0),0),"")</f>
        <v/>
      </c>
      <c r="K240" s="10" t="str">
        <f>+IFERROR(VLOOKUP($A240,#REF!,MATCH('Cálculo antigua metodología'!K$4,#REF!,0),0),"")</f>
        <v/>
      </c>
      <c r="L240" s="10" t="str">
        <f>+IFERROR(VLOOKUP($A240,#REF!,MATCH('Cálculo antigua metodología'!L$4,#REF!,0),0),"")</f>
        <v/>
      </c>
      <c r="M240" s="10" t="str">
        <f>+IFERROR(VLOOKUP($A240,#REF!,MATCH('Cálculo antigua metodología'!M$4,#REF!,0),0),"")</f>
        <v/>
      </c>
      <c r="N240" s="10" t="str">
        <f>+IFERROR(VLOOKUP($A240,#REF!,MATCH('Cálculo antigua metodología'!N$4,#REF!,0),0),"")</f>
        <v/>
      </c>
      <c r="O240" s="10" t="str">
        <f>+IFERROR(VLOOKUP($A240,#REF!,MATCH('Cálculo antigua metodología'!O$4,#REF!,0),0),"")</f>
        <v/>
      </c>
      <c r="P240" s="10" t="str">
        <f>+IFERROR(VLOOKUP($A240,#REF!,MATCH('Cálculo antigua metodología'!P$4,#REF!,0),0),"")</f>
        <v/>
      </c>
      <c r="Q240" s="10" t="str">
        <f>+IFERROR(VLOOKUP($A240,#REF!,MATCH('Cálculo antigua metodología'!Q$4,#REF!,0),0),"")</f>
        <v/>
      </c>
      <c r="R240" s="10" t="str">
        <f>+IFERROR(VLOOKUP($A240,#REF!,MATCH('Cálculo antigua metodología'!R$4,#REF!,0),0),"")</f>
        <v/>
      </c>
      <c r="S240" s="10" t="str">
        <f>+IFERROR(VLOOKUP($A240,#REF!,MATCH('Cálculo antigua metodología'!S$4,#REF!,0),0),"")</f>
        <v/>
      </c>
      <c r="T240" s="10">
        <f>+VLOOKUP(A240,'[5]Cálculo SGP'!$N$3:$P$1136,3,0)</f>
        <v>778165751</v>
      </c>
      <c r="U240" s="10">
        <f>+VLOOKUP(A240,'[5]Cálculo SGP'!$N$3:$X$1137,11,0)</f>
        <v>1414074332</v>
      </c>
      <c r="V240" s="11">
        <f t="shared" si="36"/>
        <v>45.606564131183511</v>
      </c>
      <c r="W240" s="11">
        <f t="shared" si="43"/>
        <v>100</v>
      </c>
      <c r="X240" s="11">
        <f t="shared" si="37"/>
        <v>80</v>
      </c>
      <c r="Y240" s="11">
        <f t="shared" si="38"/>
        <v>100</v>
      </c>
      <c r="Z240" s="11">
        <f t="shared" si="44"/>
        <v>0</v>
      </c>
      <c r="AA240" s="11">
        <f t="shared" si="39"/>
        <v>100</v>
      </c>
      <c r="AB240" s="11">
        <f t="shared" si="45"/>
        <v>0</v>
      </c>
      <c r="AC240" s="11">
        <f t="shared" si="40"/>
        <v>0</v>
      </c>
      <c r="AD240" s="11">
        <f t="shared" si="41"/>
        <v>0</v>
      </c>
      <c r="AE240" s="11">
        <f t="shared" si="42"/>
        <v>0</v>
      </c>
      <c r="AF240" s="12">
        <f t="shared" si="46"/>
        <v>0</v>
      </c>
      <c r="AG240" s="31">
        <f t="shared" si="47"/>
        <v>16.666666666666668</v>
      </c>
    </row>
    <row r="241" spans="1:33" x14ac:dyDescent="0.35">
      <c r="A241" s="1" t="s">
        <v>512</v>
      </c>
      <c r="B241" s="1" t="s">
        <v>431</v>
      </c>
      <c r="C241" s="1" t="s">
        <v>513</v>
      </c>
      <c r="D241" s="4">
        <f>+VLOOKUP(A241,'[2]Categoría municipios 2023'!$B$2:$D$1103,3,0)</f>
        <v>6</v>
      </c>
      <c r="E241" s="1" t="str">
        <f>+VLOOKUP(A241,'[3]Nuevo IDF'!$B$5:$H$1106,7,0)</f>
        <v>G2</v>
      </c>
      <c r="F241" s="1"/>
      <c r="G241" s="10">
        <f>+VLOOKUP(A241,'[4]Informe viabilidad 2022'!$A$4:$G$1105,7,0)</f>
        <v>1036.0446240000001</v>
      </c>
      <c r="H241" s="10">
        <f>+VLOOKUP(A241,'[4]Informe viabilidad 2022'!$A$4:$G$1105,6,0)</f>
        <v>1875.4223986</v>
      </c>
      <c r="I241" s="10" t="str">
        <f>+IFERROR(VLOOKUP($A241,#REF!,MATCH('Cálculo antigua metodología'!I$4,#REF!,0),0),"")</f>
        <v/>
      </c>
      <c r="J241" s="10" t="str">
        <f>+IFERROR(VLOOKUP($A241,#REF!,MATCH('Cálculo antigua metodología'!J$4,#REF!,0),0),"")</f>
        <v/>
      </c>
      <c r="K241" s="10" t="str">
        <f>+IFERROR(VLOOKUP($A241,#REF!,MATCH('Cálculo antigua metodología'!K$4,#REF!,0),0),"")</f>
        <v/>
      </c>
      <c r="L241" s="10" t="str">
        <f>+IFERROR(VLOOKUP($A241,#REF!,MATCH('Cálculo antigua metodología'!L$4,#REF!,0),0),"")</f>
        <v/>
      </c>
      <c r="M241" s="10" t="str">
        <f>+IFERROR(VLOOKUP($A241,#REF!,MATCH('Cálculo antigua metodología'!M$4,#REF!,0),0),"")</f>
        <v/>
      </c>
      <c r="N241" s="10" t="str">
        <f>+IFERROR(VLOOKUP($A241,#REF!,MATCH('Cálculo antigua metodología'!N$4,#REF!,0),0),"")</f>
        <v/>
      </c>
      <c r="O241" s="10" t="str">
        <f>+IFERROR(VLOOKUP($A241,#REF!,MATCH('Cálculo antigua metodología'!O$4,#REF!,0),0),"")</f>
        <v/>
      </c>
      <c r="P241" s="10" t="str">
        <f>+IFERROR(VLOOKUP($A241,#REF!,MATCH('Cálculo antigua metodología'!P$4,#REF!,0),0),"")</f>
        <v/>
      </c>
      <c r="Q241" s="10" t="str">
        <f>+IFERROR(VLOOKUP($A241,#REF!,MATCH('Cálculo antigua metodología'!Q$4,#REF!,0),0),"")</f>
        <v/>
      </c>
      <c r="R241" s="10" t="str">
        <f>+IFERROR(VLOOKUP($A241,#REF!,MATCH('Cálculo antigua metodología'!R$4,#REF!,0),0),"")</f>
        <v/>
      </c>
      <c r="S241" s="10" t="str">
        <f>+IFERROR(VLOOKUP($A241,#REF!,MATCH('Cálculo antigua metodología'!S$4,#REF!,0),0),"")</f>
        <v/>
      </c>
      <c r="T241" s="10">
        <f>+VLOOKUP(A241,'[5]Cálculo SGP'!$N$3:$P$1136,3,0)</f>
        <v>572871048</v>
      </c>
      <c r="U241" s="10">
        <f>+VLOOKUP(A241,'[5]Cálculo SGP'!$N$3:$X$1137,11,0)</f>
        <v>1458492263</v>
      </c>
      <c r="V241" s="11">
        <f t="shared" si="36"/>
        <v>55.243268117806736</v>
      </c>
      <c r="W241" s="11">
        <f t="shared" si="43"/>
        <v>100</v>
      </c>
      <c r="X241" s="11">
        <f t="shared" si="37"/>
        <v>80</v>
      </c>
      <c r="Y241" s="11">
        <f t="shared" si="38"/>
        <v>100</v>
      </c>
      <c r="Z241" s="11">
        <f t="shared" si="44"/>
        <v>0</v>
      </c>
      <c r="AA241" s="11">
        <f t="shared" si="39"/>
        <v>100</v>
      </c>
      <c r="AB241" s="11">
        <f t="shared" si="45"/>
        <v>0</v>
      </c>
      <c r="AC241" s="11">
        <f t="shared" si="40"/>
        <v>0</v>
      </c>
      <c r="AD241" s="11">
        <f t="shared" si="41"/>
        <v>0</v>
      </c>
      <c r="AE241" s="11">
        <f t="shared" si="42"/>
        <v>0</v>
      </c>
      <c r="AF241" s="12">
        <f t="shared" si="46"/>
        <v>0</v>
      </c>
      <c r="AG241" s="31">
        <f t="shared" si="47"/>
        <v>16.666666666666668</v>
      </c>
    </row>
    <row r="242" spans="1:33" x14ac:dyDescent="0.35">
      <c r="A242" s="1" t="s">
        <v>514</v>
      </c>
      <c r="B242" s="1" t="s">
        <v>431</v>
      </c>
      <c r="C242" s="1" t="s">
        <v>515</v>
      </c>
      <c r="D242" s="4">
        <f>+VLOOKUP(A242,'[2]Categoría municipios 2023'!$B$2:$D$1103,3,0)</f>
        <v>6</v>
      </c>
      <c r="E242" s="1" t="str">
        <f>+VLOOKUP(A242,'[3]Nuevo IDF'!$B$5:$H$1106,7,0)</f>
        <v>G4</v>
      </c>
      <c r="F242" s="1"/>
      <c r="G242" s="10">
        <f>+VLOOKUP(A242,'[4]Informe viabilidad 2022'!$A$4:$G$1105,7,0)</f>
        <v>1373.467844</v>
      </c>
      <c r="H242" s="10">
        <f>+VLOOKUP(A242,'[4]Informe viabilidad 2022'!$A$4:$G$1105,6,0)</f>
        <v>2457.7064205000001</v>
      </c>
      <c r="I242" s="10" t="str">
        <f>+IFERROR(VLOOKUP($A242,#REF!,MATCH('Cálculo antigua metodología'!I$4,#REF!,0),0),"")</f>
        <v/>
      </c>
      <c r="J242" s="10" t="str">
        <f>+IFERROR(VLOOKUP($A242,#REF!,MATCH('Cálculo antigua metodología'!J$4,#REF!,0),0),"")</f>
        <v/>
      </c>
      <c r="K242" s="10" t="str">
        <f>+IFERROR(VLOOKUP($A242,#REF!,MATCH('Cálculo antigua metodología'!K$4,#REF!,0),0),"")</f>
        <v/>
      </c>
      <c r="L242" s="10" t="str">
        <f>+IFERROR(VLOOKUP($A242,#REF!,MATCH('Cálculo antigua metodología'!L$4,#REF!,0),0),"")</f>
        <v/>
      </c>
      <c r="M242" s="10" t="str">
        <f>+IFERROR(VLOOKUP($A242,#REF!,MATCH('Cálculo antigua metodología'!M$4,#REF!,0),0),"")</f>
        <v/>
      </c>
      <c r="N242" s="10" t="str">
        <f>+IFERROR(VLOOKUP($A242,#REF!,MATCH('Cálculo antigua metodología'!N$4,#REF!,0),0),"")</f>
        <v/>
      </c>
      <c r="O242" s="10" t="str">
        <f>+IFERROR(VLOOKUP($A242,#REF!,MATCH('Cálculo antigua metodología'!O$4,#REF!,0),0),"")</f>
        <v/>
      </c>
      <c r="P242" s="10" t="str">
        <f>+IFERROR(VLOOKUP($A242,#REF!,MATCH('Cálculo antigua metodología'!P$4,#REF!,0),0),"")</f>
        <v/>
      </c>
      <c r="Q242" s="10" t="str">
        <f>+IFERROR(VLOOKUP($A242,#REF!,MATCH('Cálculo antigua metodología'!Q$4,#REF!,0),0),"")</f>
        <v/>
      </c>
      <c r="R242" s="10" t="str">
        <f>+IFERROR(VLOOKUP($A242,#REF!,MATCH('Cálculo antigua metodología'!R$4,#REF!,0),0),"")</f>
        <v/>
      </c>
      <c r="S242" s="10" t="str">
        <f>+IFERROR(VLOOKUP($A242,#REF!,MATCH('Cálculo antigua metodología'!S$4,#REF!,0),0),"")</f>
        <v/>
      </c>
      <c r="T242" s="10">
        <f>+VLOOKUP(A242,'[5]Cálculo SGP'!$N$3:$P$1136,3,0)</f>
        <v>882404775</v>
      </c>
      <c r="U242" s="10">
        <f>+VLOOKUP(A242,'[5]Cálculo SGP'!$N$3:$X$1137,11,0)</f>
        <v>2671164889</v>
      </c>
      <c r="V242" s="11">
        <f t="shared" si="36"/>
        <v>55.884129713124132</v>
      </c>
      <c r="W242" s="11">
        <f t="shared" si="43"/>
        <v>100</v>
      </c>
      <c r="X242" s="11">
        <f t="shared" si="37"/>
        <v>80</v>
      </c>
      <c r="Y242" s="11">
        <f t="shared" si="38"/>
        <v>100</v>
      </c>
      <c r="Z242" s="11">
        <f t="shared" si="44"/>
        <v>0</v>
      </c>
      <c r="AA242" s="11">
        <f t="shared" si="39"/>
        <v>100</v>
      </c>
      <c r="AB242" s="11">
        <f t="shared" si="45"/>
        <v>0</v>
      </c>
      <c r="AC242" s="11">
        <f t="shared" si="40"/>
        <v>0</v>
      </c>
      <c r="AD242" s="11">
        <f t="shared" si="41"/>
        <v>0</v>
      </c>
      <c r="AE242" s="11">
        <f t="shared" si="42"/>
        <v>0</v>
      </c>
      <c r="AF242" s="12">
        <f t="shared" si="46"/>
        <v>0</v>
      </c>
      <c r="AG242" s="31">
        <f t="shared" si="47"/>
        <v>16.666666666666668</v>
      </c>
    </row>
    <row r="243" spans="1:33" x14ac:dyDescent="0.35">
      <c r="A243" s="1" t="s">
        <v>516</v>
      </c>
      <c r="B243" s="1" t="s">
        <v>431</v>
      </c>
      <c r="C243" s="1" t="s">
        <v>517</v>
      </c>
      <c r="D243" s="4">
        <f>+VLOOKUP(A243,'[2]Categoría municipios 2023'!$B$2:$D$1103,3,0)</f>
        <v>6</v>
      </c>
      <c r="E243" s="1" t="str">
        <f>+VLOOKUP(A243,'[3]Nuevo IDF'!$B$5:$H$1106,7,0)</f>
        <v>G1</v>
      </c>
      <c r="F243" s="1"/>
      <c r="G243" s="10">
        <f>+VLOOKUP(A243,'[4]Informe viabilidad 2022'!$A$4:$G$1105,7,0)</f>
        <v>584.47779400000002</v>
      </c>
      <c r="H243" s="10">
        <f>+VLOOKUP(A243,'[4]Informe viabilidad 2022'!$A$4:$G$1105,6,0)</f>
        <v>2380.1990793570003</v>
      </c>
      <c r="I243" s="10" t="str">
        <f>+IFERROR(VLOOKUP($A243,#REF!,MATCH('Cálculo antigua metodología'!I$4,#REF!,0),0),"")</f>
        <v/>
      </c>
      <c r="J243" s="10" t="str">
        <f>+IFERROR(VLOOKUP($A243,#REF!,MATCH('Cálculo antigua metodología'!J$4,#REF!,0),0),"")</f>
        <v/>
      </c>
      <c r="K243" s="10" t="str">
        <f>+IFERROR(VLOOKUP($A243,#REF!,MATCH('Cálculo antigua metodología'!K$4,#REF!,0),0),"")</f>
        <v/>
      </c>
      <c r="L243" s="10" t="str">
        <f>+IFERROR(VLOOKUP($A243,#REF!,MATCH('Cálculo antigua metodología'!L$4,#REF!,0),0),"")</f>
        <v/>
      </c>
      <c r="M243" s="10" t="str">
        <f>+IFERROR(VLOOKUP($A243,#REF!,MATCH('Cálculo antigua metodología'!M$4,#REF!,0),0),"")</f>
        <v/>
      </c>
      <c r="N243" s="10" t="str">
        <f>+IFERROR(VLOOKUP($A243,#REF!,MATCH('Cálculo antigua metodología'!N$4,#REF!,0),0),"")</f>
        <v/>
      </c>
      <c r="O243" s="10" t="str">
        <f>+IFERROR(VLOOKUP($A243,#REF!,MATCH('Cálculo antigua metodología'!O$4,#REF!,0),0),"")</f>
        <v/>
      </c>
      <c r="P243" s="10" t="str">
        <f>+IFERROR(VLOOKUP($A243,#REF!,MATCH('Cálculo antigua metodología'!P$4,#REF!,0),0),"")</f>
        <v/>
      </c>
      <c r="Q243" s="10" t="str">
        <f>+IFERROR(VLOOKUP($A243,#REF!,MATCH('Cálculo antigua metodología'!Q$4,#REF!,0),0),"")</f>
        <v/>
      </c>
      <c r="R243" s="10" t="str">
        <f>+IFERROR(VLOOKUP($A243,#REF!,MATCH('Cálculo antigua metodología'!R$4,#REF!,0),0),"")</f>
        <v/>
      </c>
      <c r="S243" s="10" t="str">
        <f>+IFERROR(VLOOKUP($A243,#REF!,MATCH('Cálculo antigua metodología'!S$4,#REF!,0),0),"")</f>
        <v/>
      </c>
      <c r="T243" s="10">
        <f>+VLOOKUP(A243,'[5]Cálculo SGP'!$N$3:$P$1136,3,0)</f>
        <v>407584175</v>
      </c>
      <c r="U243" s="10">
        <f>+VLOOKUP(A243,'[5]Cálculo SGP'!$N$3:$X$1137,11,0)</f>
        <v>776735965</v>
      </c>
      <c r="V243" s="11">
        <f t="shared" si="36"/>
        <v>24.555836487336762</v>
      </c>
      <c r="W243" s="11">
        <f t="shared" si="43"/>
        <v>100</v>
      </c>
      <c r="X243" s="11">
        <f t="shared" si="37"/>
        <v>80</v>
      </c>
      <c r="Y243" s="11">
        <f t="shared" si="38"/>
        <v>100</v>
      </c>
      <c r="Z243" s="11">
        <f t="shared" si="44"/>
        <v>0</v>
      </c>
      <c r="AA243" s="11">
        <f t="shared" si="39"/>
        <v>100</v>
      </c>
      <c r="AB243" s="11">
        <f t="shared" si="45"/>
        <v>0</v>
      </c>
      <c r="AC243" s="11">
        <f t="shared" si="40"/>
        <v>0</v>
      </c>
      <c r="AD243" s="11">
        <f t="shared" si="41"/>
        <v>0</v>
      </c>
      <c r="AE243" s="11">
        <f t="shared" si="42"/>
        <v>0</v>
      </c>
      <c r="AF243" s="12">
        <f t="shared" si="46"/>
        <v>0</v>
      </c>
      <c r="AG243" s="31">
        <f t="shared" si="47"/>
        <v>16.666666666666668</v>
      </c>
    </row>
    <row r="244" spans="1:33" x14ac:dyDescent="0.35">
      <c r="A244" s="1" t="s">
        <v>518</v>
      </c>
      <c r="B244" s="1" t="s">
        <v>431</v>
      </c>
      <c r="C244" s="1" t="s">
        <v>519</v>
      </c>
      <c r="D244" s="4">
        <f>+VLOOKUP(A244,'[2]Categoría municipios 2023'!$B$2:$D$1103,3,0)</f>
        <v>6</v>
      </c>
      <c r="E244" s="1" t="str">
        <f>+VLOOKUP(A244,'[3]Nuevo IDF'!$B$5:$H$1106,7,0)</f>
        <v>G1</v>
      </c>
      <c r="F244" s="1"/>
      <c r="G244" s="10">
        <f>+VLOOKUP(A244,'[4]Informe viabilidad 2022'!$A$4:$G$1105,7,0)</f>
        <v>2327.4826589999998</v>
      </c>
      <c r="H244" s="10">
        <f>+VLOOKUP(A244,'[4]Informe viabilidad 2022'!$A$4:$G$1105,6,0)</f>
        <v>3328.7479578000002</v>
      </c>
      <c r="I244" s="10" t="str">
        <f>+IFERROR(VLOOKUP($A244,#REF!,MATCH('Cálculo antigua metodología'!I$4,#REF!,0),0),"")</f>
        <v/>
      </c>
      <c r="J244" s="10" t="str">
        <f>+IFERROR(VLOOKUP($A244,#REF!,MATCH('Cálculo antigua metodología'!J$4,#REF!,0),0),"")</f>
        <v/>
      </c>
      <c r="K244" s="10" t="str">
        <f>+IFERROR(VLOOKUP($A244,#REF!,MATCH('Cálculo antigua metodología'!K$4,#REF!,0),0),"")</f>
        <v/>
      </c>
      <c r="L244" s="10" t="str">
        <f>+IFERROR(VLOOKUP($A244,#REF!,MATCH('Cálculo antigua metodología'!L$4,#REF!,0),0),"")</f>
        <v/>
      </c>
      <c r="M244" s="10" t="str">
        <f>+IFERROR(VLOOKUP($A244,#REF!,MATCH('Cálculo antigua metodología'!M$4,#REF!,0),0),"")</f>
        <v/>
      </c>
      <c r="N244" s="10" t="str">
        <f>+IFERROR(VLOOKUP($A244,#REF!,MATCH('Cálculo antigua metodología'!N$4,#REF!,0),0),"")</f>
        <v/>
      </c>
      <c r="O244" s="10" t="str">
        <f>+IFERROR(VLOOKUP($A244,#REF!,MATCH('Cálculo antigua metodología'!O$4,#REF!,0),0),"")</f>
        <v/>
      </c>
      <c r="P244" s="10" t="str">
        <f>+IFERROR(VLOOKUP($A244,#REF!,MATCH('Cálculo antigua metodología'!P$4,#REF!,0),0),"")</f>
        <v/>
      </c>
      <c r="Q244" s="10" t="str">
        <f>+IFERROR(VLOOKUP($A244,#REF!,MATCH('Cálculo antigua metodología'!Q$4,#REF!,0),0),"")</f>
        <v/>
      </c>
      <c r="R244" s="10" t="str">
        <f>+IFERROR(VLOOKUP($A244,#REF!,MATCH('Cálculo antigua metodología'!R$4,#REF!,0),0),"")</f>
        <v/>
      </c>
      <c r="S244" s="10" t="str">
        <f>+IFERROR(VLOOKUP($A244,#REF!,MATCH('Cálculo antigua metodología'!S$4,#REF!,0),0),"")</f>
        <v/>
      </c>
      <c r="T244" s="10">
        <f>+VLOOKUP(A244,'[5]Cálculo SGP'!$N$3:$P$1136,3,0)</f>
        <v>743783076</v>
      </c>
      <c r="U244" s="10">
        <f>+VLOOKUP(A244,'[5]Cálculo SGP'!$N$3:$X$1137,11,0)</f>
        <v>1451575289</v>
      </c>
      <c r="V244" s="11">
        <f t="shared" si="36"/>
        <v>69.920663519933612</v>
      </c>
      <c r="W244" s="11">
        <f t="shared" si="43"/>
        <v>100</v>
      </c>
      <c r="X244" s="11">
        <f t="shared" si="37"/>
        <v>80</v>
      </c>
      <c r="Y244" s="11">
        <f t="shared" si="38"/>
        <v>100</v>
      </c>
      <c r="Z244" s="11">
        <f t="shared" si="44"/>
        <v>0</v>
      </c>
      <c r="AA244" s="11">
        <f t="shared" si="39"/>
        <v>100</v>
      </c>
      <c r="AB244" s="11">
        <f t="shared" si="45"/>
        <v>0</v>
      </c>
      <c r="AC244" s="11">
        <f t="shared" si="40"/>
        <v>0</v>
      </c>
      <c r="AD244" s="11">
        <f t="shared" si="41"/>
        <v>0</v>
      </c>
      <c r="AE244" s="11">
        <f t="shared" si="42"/>
        <v>0</v>
      </c>
      <c r="AF244" s="12">
        <f t="shared" si="46"/>
        <v>0</v>
      </c>
      <c r="AG244" s="31">
        <f t="shared" si="47"/>
        <v>16.666666666666668</v>
      </c>
    </row>
    <row r="245" spans="1:33" x14ac:dyDescent="0.35">
      <c r="A245" s="1" t="s">
        <v>520</v>
      </c>
      <c r="B245" s="1" t="s">
        <v>431</v>
      </c>
      <c r="C245" s="1" t="s">
        <v>521</v>
      </c>
      <c r="D245" s="4">
        <f>+VLOOKUP(A245,'[2]Categoría municipios 2023'!$B$2:$D$1103,3,0)</f>
        <v>6</v>
      </c>
      <c r="E245" s="1" t="str">
        <f>+VLOOKUP(A245,'[3]Nuevo IDF'!$B$5:$H$1106,7,0)</f>
        <v>G3</v>
      </c>
      <c r="F245" s="1"/>
      <c r="G245" s="10">
        <f>+VLOOKUP(A245,'[4]Informe viabilidad 2022'!$A$4:$G$1105,7,0)</f>
        <v>1100.0170869999999</v>
      </c>
      <c r="H245" s="10">
        <f>+VLOOKUP(A245,'[4]Informe viabilidad 2022'!$A$4:$G$1105,6,0)</f>
        <v>2210.0585424390001</v>
      </c>
      <c r="I245" s="10" t="str">
        <f>+IFERROR(VLOOKUP($A245,#REF!,MATCH('Cálculo antigua metodología'!I$4,#REF!,0),0),"")</f>
        <v/>
      </c>
      <c r="J245" s="10" t="str">
        <f>+IFERROR(VLOOKUP($A245,#REF!,MATCH('Cálculo antigua metodología'!J$4,#REF!,0),0),"")</f>
        <v/>
      </c>
      <c r="K245" s="10" t="str">
        <f>+IFERROR(VLOOKUP($A245,#REF!,MATCH('Cálculo antigua metodología'!K$4,#REF!,0),0),"")</f>
        <v/>
      </c>
      <c r="L245" s="10" t="str">
        <f>+IFERROR(VLOOKUP($A245,#REF!,MATCH('Cálculo antigua metodología'!L$4,#REF!,0),0),"")</f>
        <v/>
      </c>
      <c r="M245" s="10" t="str">
        <f>+IFERROR(VLOOKUP($A245,#REF!,MATCH('Cálculo antigua metodología'!M$4,#REF!,0),0),"")</f>
        <v/>
      </c>
      <c r="N245" s="10" t="str">
        <f>+IFERROR(VLOOKUP($A245,#REF!,MATCH('Cálculo antigua metodología'!N$4,#REF!,0),0),"")</f>
        <v/>
      </c>
      <c r="O245" s="10" t="str">
        <f>+IFERROR(VLOOKUP($A245,#REF!,MATCH('Cálculo antigua metodología'!O$4,#REF!,0),0),"")</f>
        <v/>
      </c>
      <c r="P245" s="10" t="str">
        <f>+IFERROR(VLOOKUP($A245,#REF!,MATCH('Cálculo antigua metodología'!P$4,#REF!,0),0),"")</f>
        <v/>
      </c>
      <c r="Q245" s="10" t="str">
        <f>+IFERROR(VLOOKUP($A245,#REF!,MATCH('Cálculo antigua metodología'!Q$4,#REF!,0),0),"")</f>
        <v/>
      </c>
      <c r="R245" s="10" t="str">
        <f>+IFERROR(VLOOKUP($A245,#REF!,MATCH('Cálculo antigua metodología'!R$4,#REF!,0),0),"")</f>
        <v/>
      </c>
      <c r="S245" s="10" t="str">
        <f>+IFERROR(VLOOKUP($A245,#REF!,MATCH('Cálculo antigua metodología'!S$4,#REF!,0),0),"")</f>
        <v/>
      </c>
      <c r="T245" s="10">
        <f>+VLOOKUP(A245,'[5]Cálculo SGP'!$N$3:$P$1136,3,0)</f>
        <v>927610553</v>
      </c>
      <c r="U245" s="10">
        <f>+VLOOKUP(A245,'[5]Cálculo SGP'!$N$3:$X$1137,11,0)</f>
        <v>2425025788</v>
      </c>
      <c r="V245" s="11">
        <f t="shared" si="36"/>
        <v>49.773210341570014</v>
      </c>
      <c r="W245" s="11">
        <f t="shared" si="43"/>
        <v>100</v>
      </c>
      <c r="X245" s="11">
        <f t="shared" si="37"/>
        <v>80</v>
      </c>
      <c r="Y245" s="11">
        <f t="shared" si="38"/>
        <v>100</v>
      </c>
      <c r="Z245" s="11">
        <f t="shared" si="44"/>
        <v>0</v>
      </c>
      <c r="AA245" s="11">
        <f t="shared" si="39"/>
        <v>100</v>
      </c>
      <c r="AB245" s="11">
        <f t="shared" si="45"/>
        <v>0</v>
      </c>
      <c r="AC245" s="11">
        <f t="shared" si="40"/>
        <v>0</v>
      </c>
      <c r="AD245" s="11">
        <f t="shared" si="41"/>
        <v>0</v>
      </c>
      <c r="AE245" s="11">
        <f t="shared" si="42"/>
        <v>0</v>
      </c>
      <c r="AF245" s="12">
        <f t="shared" si="46"/>
        <v>0</v>
      </c>
      <c r="AG245" s="31">
        <f t="shared" si="47"/>
        <v>16.666666666666668</v>
      </c>
    </row>
    <row r="246" spans="1:33" x14ac:dyDescent="0.35">
      <c r="A246" s="1" t="s">
        <v>522</v>
      </c>
      <c r="B246" s="1" t="s">
        <v>431</v>
      </c>
      <c r="C246" s="1" t="s">
        <v>523</v>
      </c>
      <c r="D246" s="4">
        <f>+VLOOKUP(A246,'[2]Categoría municipios 2023'!$B$2:$D$1103,3,0)</f>
        <v>6</v>
      </c>
      <c r="E246" s="1" t="str">
        <f>+VLOOKUP(A246,'[3]Nuevo IDF'!$B$5:$H$1106,7,0)</f>
        <v>G3</v>
      </c>
      <c r="F246" s="1"/>
      <c r="G246" s="10">
        <f>+VLOOKUP(A246,'[4]Informe viabilidad 2022'!$A$4:$G$1105,7,0)</f>
        <v>1023.969301</v>
      </c>
      <c r="H246" s="10">
        <f>+VLOOKUP(A246,'[4]Informe viabilidad 2022'!$A$4:$G$1105,6,0)</f>
        <v>2925.0679491000001</v>
      </c>
      <c r="I246" s="10" t="str">
        <f>+IFERROR(VLOOKUP($A246,#REF!,MATCH('Cálculo antigua metodología'!I$4,#REF!,0),0),"")</f>
        <v/>
      </c>
      <c r="J246" s="10" t="str">
        <f>+IFERROR(VLOOKUP($A246,#REF!,MATCH('Cálculo antigua metodología'!J$4,#REF!,0),0),"")</f>
        <v/>
      </c>
      <c r="K246" s="10" t="str">
        <f>+IFERROR(VLOOKUP($A246,#REF!,MATCH('Cálculo antigua metodología'!K$4,#REF!,0),0),"")</f>
        <v/>
      </c>
      <c r="L246" s="10" t="str">
        <f>+IFERROR(VLOOKUP($A246,#REF!,MATCH('Cálculo antigua metodología'!L$4,#REF!,0),0),"")</f>
        <v/>
      </c>
      <c r="M246" s="10" t="str">
        <f>+IFERROR(VLOOKUP($A246,#REF!,MATCH('Cálculo antigua metodología'!M$4,#REF!,0),0),"")</f>
        <v/>
      </c>
      <c r="N246" s="10" t="str">
        <f>+IFERROR(VLOOKUP($A246,#REF!,MATCH('Cálculo antigua metodología'!N$4,#REF!,0),0),"")</f>
        <v/>
      </c>
      <c r="O246" s="10" t="str">
        <f>+IFERROR(VLOOKUP($A246,#REF!,MATCH('Cálculo antigua metodología'!O$4,#REF!,0),0),"")</f>
        <v/>
      </c>
      <c r="P246" s="10" t="str">
        <f>+IFERROR(VLOOKUP($A246,#REF!,MATCH('Cálculo antigua metodología'!P$4,#REF!,0),0),"")</f>
        <v/>
      </c>
      <c r="Q246" s="10" t="str">
        <f>+IFERROR(VLOOKUP($A246,#REF!,MATCH('Cálculo antigua metodología'!Q$4,#REF!,0),0),"")</f>
        <v/>
      </c>
      <c r="R246" s="10" t="str">
        <f>+IFERROR(VLOOKUP($A246,#REF!,MATCH('Cálculo antigua metodología'!R$4,#REF!,0),0),"")</f>
        <v/>
      </c>
      <c r="S246" s="10" t="str">
        <f>+IFERROR(VLOOKUP($A246,#REF!,MATCH('Cálculo antigua metodología'!S$4,#REF!,0),0),"")</f>
        <v/>
      </c>
      <c r="T246" s="10">
        <f>+VLOOKUP(A246,'[5]Cálculo SGP'!$N$3:$P$1136,3,0)</f>
        <v>934405195</v>
      </c>
      <c r="U246" s="10">
        <f>+VLOOKUP(A246,'[5]Cálculo SGP'!$N$3:$X$1137,11,0)</f>
        <v>3104221727</v>
      </c>
      <c r="V246" s="11">
        <f t="shared" si="36"/>
        <v>35.006684248653443</v>
      </c>
      <c r="W246" s="11">
        <f t="shared" si="43"/>
        <v>100</v>
      </c>
      <c r="X246" s="11">
        <f t="shared" si="37"/>
        <v>80</v>
      </c>
      <c r="Y246" s="11">
        <f t="shared" si="38"/>
        <v>100</v>
      </c>
      <c r="Z246" s="11">
        <f t="shared" si="44"/>
        <v>0</v>
      </c>
      <c r="AA246" s="11">
        <f t="shared" si="39"/>
        <v>100</v>
      </c>
      <c r="AB246" s="11">
        <f t="shared" si="45"/>
        <v>0</v>
      </c>
      <c r="AC246" s="11">
        <f t="shared" si="40"/>
        <v>0</v>
      </c>
      <c r="AD246" s="11">
        <f t="shared" si="41"/>
        <v>0</v>
      </c>
      <c r="AE246" s="11">
        <f t="shared" si="42"/>
        <v>0</v>
      </c>
      <c r="AF246" s="12">
        <f t="shared" si="46"/>
        <v>0</v>
      </c>
      <c r="AG246" s="31">
        <f t="shared" si="47"/>
        <v>16.666666666666668</v>
      </c>
    </row>
    <row r="247" spans="1:33" x14ac:dyDescent="0.35">
      <c r="A247" s="1" t="s">
        <v>524</v>
      </c>
      <c r="B247" s="1" t="s">
        <v>431</v>
      </c>
      <c r="C247" s="1" t="s">
        <v>525</v>
      </c>
      <c r="D247" s="4">
        <f>+VLOOKUP(A247,'[2]Categoría municipios 2023'!$B$2:$D$1103,3,0)</f>
        <v>6</v>
      </c>
      <c r="E247" s="1" t="str">
        <f>+VLOOKUP(A247,'[3]Nuevo IDF'!$B$5:$H$1106,7,0)</f>
        <v>G2</v>
      </c>
      <c r="F247" s="1"/>
      <c r="G247" s="10">
        <f>+VLOOKUP(A247,'[4]Informe viabilidad 2022'!$A$4:$G$1105,7,0)</f>
        <v>663.30503899999997</v>
      </c>
      <c r="H247" s="10">
        <f>+VLOOKUP(A247,'[4]Informe viabilidad 2022'!$A$4:$G$1105,6,0)</f>
        <v>1124.873527</v>
      </c>
      <c r="I247" s="10" t="str">
        <f>+IFERROR(VLOOKUP($A247,#REF!,MATCH('Cálculo antigua metodología'!I$4,#REF!,0),0),"")</f>
        <v/>
      </c>
      <c r="J247" s="10" t="str">
        <f>+IFERROR(VLOOKUP($A247,#REF!,MATCH('Cálculo antigua metodología'!J$4,#REF!,0),0),"")</f>
        <v/>
      </c>
      <c r="K247" s="10" t="str">
        <f>+IFERROR(VLOOKUP($A247,#REF!,MATCH('Cálculo antigua metodología'!K$4,#REF!,0),0),"")</f>
        <v/>
      </c>
      <c r="L247" s="10" t="str">
        <f>+IFERROR(VLOOKUP($A247,#REF!,MATCH('Cálculo antigua metodología'!L$4,#REF!,0),0),"")</f>
        <v/>
      </c>
      <c r="M247" s="10" t="str">
        <f>+IFERROR(VLOOKUP($A247,#REF!,MATCH('Cálculo antigua metodología'!M$4,#REF!,0),0),"")</f>
        <v/>
      </c>
      <c r="N247" s="10" t="str">
        <f>+IFERROR(VLOOKUP($A247,#REF!,MATCH('Cálculo antigua metodología'!N$4,#REF!,0),0),"")</f>
        <v/>
      </c>
      <c r="O247" s="10" t="str">
        <f>+IFERROR(VLOOKUP($A247,#REF!,MATCH('Cálculo antigua metodología'!O$4,#REF!,0),0),"")</f>
        <v/>
      </c>
      <c r="P247" s="10" t="str">
        <f>+IFERROR(VLOOKUP($A247,#REF!,MATCH('Cálculo antigua metodología'!P$4,#REF!,0),0),"")</f>
        <v/>
      </c>
      <c r="Q247" s="10" t="str">
        <f>+IFERROR(VLOOKUP($A247,#REF!,MATCH('Cálculo antigua metodología'!Q$4,#REF!,0),0),"")</f>
        <v/>
      </c>
      <c r="R247" s="10" t="str">
        <f>+IFERROR(VLOOKUP($A247,#REF!,MATCH('Cálculo antigua metodología'!R$4,#REF!,0),0),"")</f>
        <v/>
      </c>
      <c r="S247" s="10" t="str">
        <f>+IFERROR(VLOOKUP($A247,#REF!,MATCH('Cálculo antigua metodología'!S$4,#REF!,0),0),"")</f>
        <v/>
      </c>
      <c r="T247" s="10">
        <f>+VLOOKUP(A247,'[5]Cálculo SGP'!$N$3:$P$1136,3,0)</f>
        <v>451833992</v>
      </c>
      <c r="U247" s="10">
        <f>+VLOOKUP(A247,'[5]Cálculo SGP'!$N$3:$X$1137,11,0)</f>
        <v>825914057</v>
      </c>
      <c r="V247" s="11">
        <f t="shared" si="36"/>
        <v>58.967077016116853</v>
      </c>
      <c r="W247" s="11">
        <f t="shared" si="43"/>
        <v>100</v>
      </c>
      <c r="X247" s="11">
        <f t="shared" si="37"/>
        <v>80</v>
      </c>
      <c r="Y247" s="11">
        <f t="shared" si="38"/>
        <v>100</v>
      </c>
      <c r="Z247" s="11">
        <f t="shared" si="44"/>
        <v>0</v>
      </c>
      <c r="AA247" s="11">
        <f t="shared" si="39"/>
        <v>100</v>
      </c>
      <c r="AB247" s="11">
        <f t="shared" si="45"/>
        <v>0</v>
      </c>
      <c r="AC247" s="11">
        <f t="shared" si="40"/>
        <v>0</v>
      </c>
      <c r="AD247" s="11">
        <f t="shared" si="41"/>
        <v>0</v>
      </c>
      <c r="AE247" s="11">
        <f t="shared" si="42"/>
        <v>0</v>
      </c>
      <c r="AF247" s="12">
        <f t="shared" si="46"/>
        <v>0</v>
      </c>
      <c r="AG247" s="31">
        <f t="shared" si="47"/>
        <v>16.666666666666668</v>
      </c>
    </row>
    <row r="248" spans="1:33" x14ac:dyDescent="0.35">
      <c r="A248" s="1" t="s">
        <v>526</v>
      </c>
      <c r="B248" s="1" t="s">
        <v>431</v>
      </c>
      <c r="C248" s="1" t="s">
        <v>527</v>
      </c>
      <c r="D248" s="4">
        <f>+VLOOKUP(A248,'[2]Categoría municipios 2023'!$B$2:$D$1103,3,0)</f>
        <v>6</v>
      </c>
      <c r="E248" s="1" t="str">
        <f>+VLOOKUP(A248,'[3]Nuevo IDF'!$B$5:$H$1106,7,0)</f>
        <v>G2</v>
      </c>
      <c r="F248" s="1"/>
      <c r="G248" s="10">
        <f>+VLOOKUP(A248,'[4]Informe viabilidad 2022'!$A$4:$G$1105,7,0)</f>
        <v>715.90947000000006</v>
      </c>
      <c r="H248" s="10">
        <f>+VLOOKUP(A248,'[4]Informe viabilidad 2022'!$A$4:$G$1105,6,0)</f>
        <v>1237.9937460000001</v>
      </c>
      <c r="I248" s="10" t="str">
        <f>+IFERROR(VLOOKUP($A248,#REF!,MATCH('Cálculo antigua metodología'!I$4,#REF!,0),0),"")</f>
        <v/>
      </c>
      <c r="J248" s="10" t="str">
        <f>+IFERROR(VLOOKUP($A248,#REF!,MATCH('Cálculo antigua metodología'!J$4,#REF!,0),0),"")</f>
        <v/>
      </c>
      <c r="K248" s="10" t="str">
        <f>+IFERROR(VLOOKUP($A248,#REF!,MATCH('Cálculo antigua metodología'!K$4,#REF!,0),0),"")</f>
        <v/>
      </c>
      <c r="L248" s="10" t="str">
        <f>+IFERROR(VLOOKUP($A248,#REF!,MATCH('Cálculo antigua metodología'!L$4,#REF!,0),0),"")</f>
        <v/>
      </c>
      <c r="M248" s="10" t="str">
        <f>+IFERROR(VLOOKUP($A248,#REF!,MATCH('Cálculo antigua metodología'!M$4,#REF!,0),0),"")</f>
        <v/>
      </c>
      <c r="N248" s="10" t="str">
        <f>+IFERROR(VLOOKUP($A248,#REF!,MATCH('Cálculo antigua metodología'!N$4,#REF!,0),0),"")</f>
        <v/>
      </c>
      <c r="O248" s="10" t="str">
        <f>+IFERROR(VLOOKUP($A248,#REF!,MATCH('Cálculo antigua metodología'!O$4,#REF!,0),0),"")</f>
        <v/>
      </c>
      <c r="P248" s="10" t="str">
        <f>+IFERROR(VLOOKUP($A248,#REF!,MATCH('Cálculo antigua metodología'!P$4,#REF!,0),0),"")</f>
        <v/>
      </c>
      <c r="Q248" s="10" t="str">
        <f>+IFERROR(VLOOKUP($A248,#REF!,MATCH('Cálculo antigua metodología'!Q$4,#REF!,0),0),"")</f>
        <v/>
      </c>
      <c r="R248" s="10" t="str">
        <f>+IFERROR(VLOOKUP($A248,#REF!,MATCH('Cálculo antigua metodología'!R$4,#REF!,0),0),"")</f>
        <v/>
      </c>
      <c r="S248" s="10" t="str">
        <f>+IFERROR(VLOOKUP($A248,#REF!,MATCH('Cálculo antigua metodología'!S$4,#REF!,0),0),"")</f>
        <v/>
      </c>
      <c r="T248" s="10">
        <f>+VLOOKUP(A248,'[5]Cálculo SGP'!$N$3:$P$1136,3,0)</f>
        <v>552946842</v>
      </c>
      <c r="U248" s="10">
        <f>+VLOOKUP(A248,'[5]Cálculo SGP'!$N$3:$X$1137,11,0)</f>
        <v>1259668118</v>
      </c>
      <c r="V248" s="11">
        <f t="shared" si="36"/>
        <v>57.828197623221278</v>
      </c>
      <c r="W248" s="11">
        <f t="shared" si="43"/>
        <v>100</v>
      </c>
      <c r="X248" s="11">
        <f t="shared" si="37"/>
        <v>80</v>
      </c>
      <c r="Y248" s="11">
        <f t="shared" si="38"/>
        <v>100</v>
      </c>
      <c r="Z248" s="11">
        <f t="shared" si="44"/>
        <v>0</v>
      </c>
      <c r="AA248" s="11">
        <f t="shared" si="39"/>
        <v>100</v>
      </c>
      <c r="AB248" s="11">
        <f t="shared" si="45"/>
        <v>0</v>
      </c>
      <c r="AC248" s="11">
        <f t="shared" si="40"/>
        <v>0</v>
      </c>
      <c r="AD248" s="11">
        <f t="shared" si="41"/>
        <v>0</v>
      </c>
      <c r="AE248" s="11">
        <f t="shared" si="42"/>
        <v>0</v>
      </c>
      <c r="AF248" s="12">
        <f t="shared" si="46"/>
        <v>0</v>
      </c>
      <c r="AG248" s="31">
        <f t="shared" si="47"/>
        <v>16.666666666666668</v>
      </c>
    </row>
    <row r="249" spans="1:33" x14ac:dyDescent="0.35">
      <c r="A249" s="1" t="s">
        <v>528</v>
      </c>
      <c r="B249" s="1" t="s">
        <v>431</v>
      </c>
      <c r="C249" s="1" t="s">
        <v>529</v>
      </c>
      <c r="D249" s="4">
        <f>+VLOOKUP(A249,'[2]Categoría municipios 2023'!$B$2:$D$1103,3,0)</f>
        <v>6</v>
      </c>
      <c r="E249" s="1" t="str">
        <f>+VLOOKUP(A249,'[3]Nuevo IDF'!$B$5:$H$1106,7,0)</f>
        <v>G3</v>
      </c>
      <c r="F249" s="1"/>
      <c r="G249" s="10">
        <f>+VLOOKUP(A249,'[4]Informe viabilidad 2022'!$A$4:$G$1105,7,0)</f>
        <v>945.64931999999999</v>
      </c>
      <c r="H249" s="10">
        <f>+VLOOKUP(A249,'[4]Informe viabilidad 2022'!$A$4:$G$1105,6,0)</f>
        <v>1715.3326691</v>
      </c>
      <c r="I249" s="10" t="str">
        <f>+IFERROR(VLOOKUP($A249,#REF!,MATCH('Cálculo antigua metodología'!I$4,#REF!,0),0),"")</f>
        <v/>
      </c>
      <c r="J249" s="10" t="str">
        <f>+IFERROR(VLOOKUP($A249,#REF!,MATCH('Cálculo antigua metodología'!J$4,#REF!,0),0),"")</f>
        <v/>
      </c>
      <c r="K249" s="10" t="str">
        <f>+IFERROR(VLOOKUP($A249,#REF!,MATCH('Cálculo antigua metodología'!K$4,#REF!,0),0),"")</f>
        <v/>
      </c>
      <c r="L249" s="10" t="str">
        <f>+IFERROR(VLOOKUP($A249,#REF!,MATCH('Cálculo antigua metodología'!L$4,#REF!,0),0),"")</f>
        <v/>
      </c>
      <c r="M249" s="10" t="str">
        <f>+IFERROR(VLOOKUP($A249,#REF!,MATCH('Cálculo antigua metodología'!M$4,#REF!,0),0),"")</f>
        <v/>
      </c>
      <c r="N249" s="10" t="str">
        <f>+IFERROR(VLOOKUP($A249,#REF!,MATCH('Cálculo antigua metodología'!N$4,#REF!,0),0),"")</f>
        <v/>
      </c>
      <c r="O249" s="10" t="str">
        <f>+IFERROR(VLOOKUP($A249,#REF!,MATCH('Cálculo antigua metodología'!O$4,#REF!,0),0),"")</f>
        <v/>
      </c>
      <c r="P249" s="10" t="str">
        <f>+IFERROR(VLOOKUP($A249,#REF!,MATCH('Cálculo antigua metodología'!P$4,#REF!,0),0),"")</f>
        <v/>
      </c>
      <c r="Q249" s="10" t="str">
        <f>+IFERROR(VLOOKUP($A249,#REF!,MATCH('Cálculo antigua metodología'!Q$4,#REF!,0),0),"")</f>
        <v/>
      </c>
      <c r="R249" s="10" t="str">
        <f>+IFERROR(VLOOKUP($A249,#REF!,MATCH('Cálculo antigua metodología'!R$4,#REF!,0),0),"")</f>
        <v/>
      </c>
      <c r="S249" s="10" t="str">
        <f>+IFERROR(VLOOKUP($A249,#REF!,MATCH('Cálculo antigua metodología'!S$4,#REF!,0),0),"")</f>
        <v/>
      </c>
      <c r="T249" s="10">
        <f>+VLOOKUP(A249,'[5]Cálculo SGP'!$N$3:$P$1136,3,0)</f>
        <v>528361725</v>
      </c>
      <c r="U249" s="10">
        <f>+VLOOKUP(A249,'[5]Cálculo SGP'!$N$3:$X$1137,11,0)</f>
        <v>1439241349</v>
      </c>
      <c r="V249" s="11">
        <f t="shared" si="36"/>
        <v>55.129208289151457</v>
      </c>
      <c r="W249" s="11">
        <f t="shared" si="43"/>
        <v>100</v>
      </c>
      <c r="X249" s="11">
        <f t="shared" si="37"/>
        <v>80</v>
      </c>
      <c r="Y249" s="11">
        <f t="shared" si="38"/>
        <v>100</v>
      </c>
      <c r="Z249" s="11">
        <f t="shared" si="44"/>
        <v>0</v>
      </c>
      <c r="AA249" s="11">
        <f t="shared" si="39"/>
        <v>100</v>
      </c>
      <c r="AB249" s="11">
        <f t="shared" si="45"/>
        <v>0</v>
      </c>
      <c r="AC249" s="11">
        <f t="shared" si="40"/>
        <v>0</v>
      </c>
      <c r="AD249" s="11">
        <f t="shared" si="41"/>
        <v>0</v>
      </c>
      <c r="AE249" s="11">
        <f t="shared" si="42"/>
        <v>0</v>
      </c>
      <c r="AF249" s="12">
        <f t="shared" si="46"/>
        <v>0</v>
      </c>
      <c r="AG249" s="31">
        <f t="shared" si="47"/>
        <v>16.666666666666668</v>
      </c>
    </row>
    <row r="250" spans="1:33" x14ac:dyDescent="0.35">
      <c r="A250" s="1" t="s">
        <v>530</v>
      </c>
      <c r="B250" s="1" t="s">
        <v>431</v>
      </c>
      <c r="C250" s="1" t="s">
        <v>531</v>
      </c>
      <c r="D250" s="4">
        <f>+VLOOKUP(A250,'[2]Categoría municipios 2023'!$B$2:$D$1103,3,0)</f>
        <v>6</v>
      </c>
      <c r="E250" s="1" t="str">
        <f>+VLOOKUP(A250,'[3]Nuevo IDF'!$B$5:$H$1106,7,0)</f>
        <v>G1</v>
      </c>
      <c r="F250" s="1"/>
      <c r="G250" s="10">
        <f>+VLOOKUP(A250,'[4]Informe viabilidad 2022'!$A$4:$G$1105,7,0)</f>
        <v>4224.3981469999999</v>
      </c>
      <c r="H250" s="10">
        <f>+VLOOKUP(A250,'[4]Informe viabilidad 2022'!$A$4:$G$1105,6,0)</f>
        <v>12080.1764265</v>
      </c>
      <c r="I250" s="10" t="str">
        <f>+IFERROR(VLOOKUP($A250,#REF!,MATCH('Cálculo antigua metodología'!I$4,#REF!,0),0),"")</f>
        <v/>
      </c>
      <c r="J250" s="10" t="str">
        <f>+IFERROR(VLOOKUP($A250,#REF!,MATCH('Cálculo antigua metodología'!J$4,#REF!,0),0),"")</f>
        <v/>
      </c>
      <c r="K250" s="10" t="str">
        <f>+IFERROR(VLOOKUP($A250,#REF!,MATCH('Cálculo antigua metodología'!K$4,#REF!,0),0),"")</f>
        <v/>
      </c>
      <c r="L250" s="10" t="str">
        <f>+IFERROR(VLOOKUP($A250,#REF!,MATCH('Cálculo antigua metodología'!L$4,#REF!,0),0),"")</f>
        <v/>
      </c>
      <c r="M250" s="10" t="str">
        <f>+IFERROR(VLOOKUP($A250,#REF!,MATCH('Cálculo antigua metodología'!M$4,#REF!,0),0),"")</f>
        <v/>
      </c>
      <c r="N250" s="10" t="str">
        <f>+IFERROR(VLOOKUP($A250,#REF!,MATCH('Cálculo antigua metodología'!N$4,#REF!,0),0),"")</f>
        <v/>
      </c>
      <c r="O250" s="10" t="str">
        <f>+IFERROR(VLOOKUP($A250,#REF!,MATCH('Cálculo antigua metodología'!O$4,#REF!,0),0),"")</f>
        <v/>
      </c>
      <c r="P250" s="10" t="str">
        <f>+IFERROR(VLOOKUP($A250,#REF!,MATCH('Cálculo antigua metodología'!P$4,#REF!,0),0),"")</f>
        <v/>
      </c>
      <c r="Q250" s="10" t="str">
        <f>+IFERROR(VLOOKUP($A250,#REF!,MATCH('Cálculo antigua metodología'!Q$4,#REF!,0),0),"")</f>
        <v/>
      </c>
      <c r="R250" s="10" t="str">
        <f>+IFERROR(VLOOKUP($A250,#REF!,MATCH('Cálculo antigua metodología'!R$4,#REF!,0),0),"")</f>
        <v/>
      </c>
      <c r="S250" s="10" t="str">
        <f>+IFERROR(VLOOKUP($A250,#REF!,MATCH('Cálculo antigua metodología'!S$4,#REF!,0),0),"")</f>
        <v/>
      </c>
      <c r="T250" s="10">
        <f>+VLOOKUP(A250,'[5]Cálculo SGP'!$N$3:$P$1136,3,0)</f>
        <v>886013239</v>
      </c>
      <c r="U250" s="10">
        <f>+VLOOKUP(A250,'[5]Cálculo SGP'!$N$3:$X$1137,11,0)</f>
        <v>1896307204</v>
      </c>
      <c r="V250" s="11">
        <f t="shared" si="36"/>
        <v>34.969672609524451</v>
      </c>
      <c r="W250" s="11">
        <f t="shared" si="43"/>
        <v>100</v>
      </c>
      <c r="X250" s="11">
        <f t="shared" si="37"/>
        <v>80</v>
      </c>
      <c r="Y250" s="11">
        <f t="shared" si="38"/>
        <v>100</v>
      </c>
      <c r="Z250" s="11">
        <f t="shared" si="44"/>
        <v>0</v>
      </c>
      <c r="AA250" s="11">
        <f t="shared" si="39"/>
        <v>100</v>
      </c>
      <c r="AB250" s="11">
        <f t="shared" si="45"/>
        <v>0</v>
      </c>
      <c r="AC250" s="11">
        <f t="shared" si="40"/>
        <v>0</v>
      </c>
      <c r="AD250" s="11">
        <f t="shared" si="41"/>
        <v>0</v>
      </c>
      <c r="AE250" s="11">
        <f t="shared" si="42"/>
        <v>0</v>
      </c>
      <c r="AF250" s="12">
        <f t="shared" si="46"/>
        <v>0</v>
      </c>
      <c r="AG250" s="31">
        <f t="shared" si="47"/>
        <v>16.666666666666668</v>
      </c>
    </row>
    <row r="251" spans="1:33" x14ac:dyDescent="0.35">
      <c r="A251" s="1" t="s">
        <v>532</v>
      </c>
      <c r="B251" s="1" t="s">
        <v>431</v>
      </c>
      <c r="C251" s="1" t="s">
        <v>533</v>
      </c>
      <c r="D251" s="4">
        <f>+VLOOKUP(A251,'[2]Categoría municipios 2023'!$B$2:$D$1103,3,0)</f>
        <v>6</v>
      </c>
      <c r="E251" s="1" t="str">
        <f>+VLOOKUP(A251,'[3]Nuevo IDF'!$B$5:$H$1106,7,0)</f>
        <v>G2</v>
      </c>
      <c r="F251" s="1"/>
      <c r="G251" s="10">
        <f>+VLOOKUP(A251,'[4]Informe viabilidad 2022'!$A$4:$G$1105,7,0)</f>
        <v>1199.9196790000001</v>
      </c>
      <c r="H251" s="10">
        <f>+VLOOKUP(A251,'[4]Informe viabilidad 2022'!$A$4:$G$1105,6,0)</f>
        <v>2399.6505314000001</v>
      </c>
      <c r="I251" s="10" t="str">
        <f>+IFERROR(VLOOKUP($A251,#REF!,MATCH('Cálculo antigua metodología'!I$4,#REF!,0),0),"")</f>
        <v/>
      </c>
      <c r="J251" s="10" t="str">
        <f>+IFERROR(VLOOKUP($A251,#REF!,MATCH('Cálculo antigua metodología'!J$4,#REF!,0),0),"")</f>
        <v/>
      </c>
      <c r="K251" s="10" t="str">
        <f>+IFERROR(VLOOKUP($A251,#REF!,MATCH('Cálculo antigua metodología'!K$4,#REF!,0),0),"")</f>
        <v/>
      </c>
      <c r="L251" s="10" t="str">
        <f>+IFERROR(VLOOKUP($A251,#REF!,MATCH('Cálculo antigua metodología'!L$4,#REF!,0),0),"")</f>
        <v/>
      </c>
      <c r="M251" s="10" t="str">
        <f>+IFERROR(VLOOKUP($A251,#REF!,MATCH('Cálculo antigua metodología'!M$4,#REF!,0),0),"")</f>
        <v/>
      </c>
      <c r="N251" s="10" t="str">
        <f>+IFERROR(VLOOKUP($A251,#REF!,MATCH('Cálculo antigua metodología'!N$4,#REF!,0),0),"")</f>
        <v/>
      </c>
      <c r="O251" s="10" t="str">
        <f>+IFERROR(VLOOKUP($A251,#REF!,MATCH('Cálculo antigua metodología'!O$4,#REF!,0),0),"")</f>
        <v/>
      </c>
      <c r="P251" s="10" t="str">
        <f>+IFERROR(VLOOKUP($A251,#REF!,MATCH('Cálculo antigua metodología'!P$4,#REF!,0),0),"")</f>
        <v/>
      </c>
      <c r="Q251" s="10" t="str">
        <f>+IFERROR(VLOOKUP($A251,#REF!,MATCH('Cálculo antigua metodología'!Q$4,#REF!,0),0),"")</f>
        <v/>
      </c>
      <c r="R251" s="10" t="str">
        <f>+IFERROR(VLOOKUP($A251,#REF!,MATCH('Cálculo antigua metodología'!R$4,#REF!,0),0),"")</f>
        <v/>
      </c>
      <c r="S251" s="10" t="str">
        <f>+IFERROR(VLOOKUP($A251,#REF!,MATCH('Cálculo antigua metodología'!S$4,#REF!,0),0),"")</f>
        <v/>
      </c>
      <c r="T251" s="10">
        <f>+VLOOKUP(A251,'[5]Cálculo SGP'!$N$3:$P$1136,3,0)</f>
        <v>599276941</v>
      </c>
      <c r="U251" s="10">
        <f>+VLOOKUP(A251,'[5]Cálculo SGP'!$N$3:$X$1137,11,0)</f>
        <v>1218139777</v>
      </c>
      <c r="V251" s="11">
        <f t="shared" si="36"/>
        <v>50.003934460404324</v>
      </c>
      <c r="W251" s="11">
        <f t="shared" si="43"/>
        <v>100</v>
      </c>
      <c r="X251" s="11">
        <f t="shared" si="37"/>
        <v>80</v>
      </c>
      <c r="Y251" s="11">
        <f t="shared" si="38"/>
        <v>100</v>
      </c>
      <c r="Z251" s="11">
        <f t="shared" si="44"/>
        <v>0</v>
      </c>
      <c r="AA251" s="11">
        <f t="shared" si="39"/>
        <v>100</v>
      </c>
      <c r="AB251" s="11">
        <f t="shared" si="45"/>
        <v>0</v>
      </c>
      <c r="AC251" s="11">
        <f t="shared" si="40"/>
        <v>0</v>
      </c>
      <c r="AD251" s="11">
        <f t="shared" si="41"/>
        <v>0</v>
      </c>
      <c r="AE251" s="11">
        <f t="shared" si="42"/>
        <v>0</v>
      </c>
      <c r="AF251" s="12">
        <f t="shared" si="46"/>
        <v>0</v>
      </c>
      <c r="AG251" s="31">
        <f t="shared" si="47"/>
        <v>16.666666666666668</v>
      </c>
    </row>
    <row r="252" spans="1:33" x14ac:dyDescent="0.35">
      <c r="A252" s="1" t="s">
        <v>534</v>
      </c>
      <c r="B252" s="1" t="s">
        <v>431</v>
      </c>
      <c r="C252" s="1" t="s">
        <v>535</v>
      </c>
      <c r="D252" s="4">
        <f>+VLOOKUP(A252,'[2]Categoría municipios 2023'!$B$2:$D$1103,3,0)</f>
        <v>6</v>
      </c>
      <c r="E252" s="1" t="str">
        <f>+VLOOKUP(A252,'[3]Nuevo IDF'!$B$5:$H$1106,7,0)</f>
        <v>G4</v>
      </c>
      <c r="F252" s="1"/>
      <c r="G252" s="10">
        <f>+VLOOKUP(A252,'[4]Informe viabilidad 2022'!$A$4:$G$1105,7,0)</f>
        <v>967.49193400000001</v>
      </c>
      <c r="H252" s="10">
        <f>+VLOOKUP(A252,'[4]Informe viabilidad 2022'!$A$4:$G$1105,6,0)</f>
        <v>2327.11979346</v>
      </c>
      <c r="I252" s="10" t="str">
        <f>+IFERROR(VLOOKUP($A252,#REF!,MATCH('Cálculo antigua metodología'!I$4,#REF!,0),0),"")</f>
        <v/>
      </c>
      <c r="J252" s="10" t="str">
        <f>+IFERROR(VLOOKUP($A252,#REF!,MATCH('Cálculo antigua metodología'!J$4,#REF!,0),0),"")</f>
        <v/>
      </c>
      <c r="K252" s="10" t="str">
        <f>+IFERROR(VLOOKUP($A252,#REF!,MATCH('Cálculo antigua metodología'!K$4,#REF!,0),0),"")</f>
        <v/>
      </c>
      <c r="L252" s="10" t="str">
        <f>+IFERROR(VLOOKUP($A252,#REF!,MATCH('Cálculo antigua metodología'!L$4,#REF!,0),0),"")</f>
        <v/>
      </c>
      <c r="M252" s="10" t="str">
        <f>+IFERROR(VLOOKUP($A252,#REF!,MATCH('Cálculo antigua metodología'!M$4,#REF!,0),0),"")</f>
        <v/>
      </c>
      <c r="N252" s="10" t="str">
        <f>+IFERROR(VLOOKUP($A252,#REF!,MATCH('Cálculo antigua metodología'!N$4,#REF!,0),0),"")</f>
        <v/>
      </c>
      <c r="O252" s="10" t="str">
        <f>+IFERROR(VLOOKUP($A252,#REF!,MATCH('Cálculo antigua metodología'!O$4,#REF!,0),0),"")</f>
        <v/>
      </c>
      <c r="P252" s="10" t="str">
        <f>+IFERROR(VLOOKUP($A252,#REF!,MATCH('Cálculo antigua metodología'!P$4,#REF!,0),0),"")</f>
        <v/>
      </c>
      <c r="Q252" s="10" t="str">
        <f>+IFERROR(VLOOKUP($A252,#REF!,MATCH('Cálculo antigua metodología'!Q$4,#REF!,0),0),"")</f>
        <v/>
      </c>
      <c r="R252" s="10" t="str">
        <f>+IFERROR(VLOOKUP($A252,#REF!,MATCH('Cálculo antigua metodología'!R$4,#REF!,0),0),"")</f>
        <v/>
      </c>
      <c r="S252" s="10" t="str">
        <f>+IFERROR(VLOOKUP($A252,#REF!,MATCH('Cálculo antigua metodología'!S$4,#REF!,0),0),"")</f>
        <v/>
      </c>
      <c r="T252" s="10">
        <f>+VLOOKUP(A252,'[5]Cálculo SGP'!$N$3:$P$1136,3,0)</f>
        <v>1019359066</v>
      </c>
      <c r="U252" s="10">
        <f>+VLOOKUP(A252,'[5]Cálculo SGP'!$N$3:$X$1137,11,0)</f>
        <v>2362441950</v>
      </c>
      <c r="V252" s="11">
        <f t="shared" si="36"/>
        <v>41.574651065191496</v>
      </c>
      <c r="W252" s="11">
        <f t="shared" si="43"/>
        <v>100</v>
      </c>
      <c r="X252" s="11">
        <f t="shared" si="37"/>
        <v>80</v>
      </c>
      <c r="Y252" s="11">
        <f t="shared" si="38"/>
        <v>100</v>
      </c>
      <c r="Z252" s="11">
        <f t="shared" si="44"/>
        <v>0</v>
      </c>
      <c r="AA252" s="11">
        <f t="shared" si="39"/>
        <v>100</v>
      </c>
      <c r="AB252" s="11">
        <f t="shared" si="45"/>
        <v>0</v>
      </c>
      <c r="AC252" s="11">
        <f t="shared" si="40"/>
        <v>0</v>
      </c>
      <c r="AD252" s="11">
        <f t="shared" si="41"/>
        <v>0</v>
      </c>
      <c r="AE252" s="11">
        <f t="shared" si="42"/>
        <v>0</v>
      </c>
      <c r="AF252" s="12">
        <f t="shared" si="46"/>
        <v>0</v>
      </c>
      <c r="AG252" s="31">
        <f t="shared" si="47"/>
        <v>16.666666666666668</v>
      </c>
    </row>
    <row r="253" spans="1:33" x14ac:dyDescent="0.35">
      <c r="A253" s="1" t="s">
        <v>536</v>
      </c>
      <c r="B253" s="1" t="s">
        <v>431</v>
      </c>
      <c r="C253" s="1" t="s">
        <v>537</v>
      </c>
      <c r="D253" s="4">
        <f>+VLOOKUP(A253,'[2]Categoría municipios 2023'!$B$2:$D$1103,3,0)</f>
        <v>6</v>
      </c>
      <c r="E253" s="1" t="str">
        <f>+VLOOKUP(A253,'[3]Nuevo IDF'!$B$5:$H$1106,7,0)</f>
        <v>G1</v>
      </c>
      <c r="F253" s="1"/>
      <c r="G253" s="10">
        <f>+VLOOKUP(A253,'[4]Informe viabilidad 2022'!$A$4:$G$1105,7,0)</f>
        <v>1857.926199</v>
      </c>
      <c r="H253" s="10">
        <f>+VLOOKUP(A253,'[4]Informe viabilidad 2022'!$A$4:$G$1105,6,0)</f>
        <v>2884.0441969000003</v>
      </c>
      <c r="I253" s="10" t="str">
        <f>+IFERROR(VLOOKUP($A253,#REF!,MATCH('Cálculo antigua metodología'!I$4,#REF!,0),0),"")</f>
        <v/>
      </c>
      <c r="J253" s="10" t="str">
        <f>+IFERROR(VLOOKUP($A253,#REF!,MATCH('Cálculo antigua metodología'!J$4,#REF!,0),0),"")</f>
        <v/>
      </c>
      <c r="K253" s="10" t="str">
        <f>+IFERROR(VLOOKUP($A253,#REF!,MATCH('Cálculo antigua metodología'!K$4,#REF!,0),0),"")</f>
        <v/>
      </c>
      <c r="L253" s="10" t="str">
        <f>+IFERROR(VLOOKUP($A253,#REF!,MATCH('Cálculo antigua metodología'!L$4,#REF!,0),0),"")</f>
        <v/>
      </c>
      <c r="M253" s="10" t="str">
        <f>+IFERROR(VLOOKUP($A253,#REF!,MATCH('Cálculo antigua metodología'!M$4,#REF!,0),0),"")</f>
        <v/>
      </c>
      <c r="N253" s="10" t="str">
        <f>+IFERROR(VLOOKUP($A253,#REF!,MATCH('Cálculo antigua metodología'!N$4,#REF!,0),0),"")</f>
        <v/>
      </c>
      <c r="O253" s="10" t="str">
        <f>+IFERROR(VLOOKUP($A253,#REF!,MATCH('Cálculo antigua metodología'!O$4,#REF!,0),0),"")</f>
        <v/>
      </c>
      <c r="P253" s="10" t="str">
        <f>+IFERROR(VLOOKUP($A253,#REF!,MATCH('Cálculo antigua metodología'!P$4,#REF!,0),0),"")</f>
        <v/>
      </c>
      <c r="Q253" s="10" t="str">
        <f>+IFERROR(VLOOKUP($A253,#REF!,MATCH('Cálculo antigua metodología'!Q$4,#REF!,0),0),"")</f>
        <v/>
      </c>
      <c r="R253" s="10" t="str">
        <f>+IFERROR(VLOOKUP($A253,#REF!,MATCH('Cálculo antigua metodología'!R$4,#REF!,0),0),"")</f>
        <v/>
      </c>
      <c r="S253" s="10" t="str">
        <f>+IFERROR(VLOOKUP($A253,#REF!,MATCH('Cálculo antigua metodología'!S$4,#REF!,0),0),"")</f>
        <v/>
      </c>
      <c r="T253" s="10">
        <f>+VLOOKUP(A253,'[5]Cálculo SGP'!$N$3:$P$1136,3,0)</f>
        <v>773830385</v>
      </c>
      <c r="U253" s="10">
        <f>+VLOOKUP(A253,'[5]Cálculo SGP'!$N$3:$X$1137,11,0)</f>
        <v>1100573999</v>
      </c>
      <c r="V253" s="11">
        <f t="shared" si="36"/>
        <v>64.420864319522096</v>
      </c>
      <c r="W253" s="11">
        <f t="shared" si="43"/>
        <v>100</v>
      </c>
      <c r="X253" s="11">
        <f t="shared" si="37"/>
        <v>80</v>
      </c>
      <c r="Y253" s="11">
        <f t="shared" si="38"/>
        <v>100</v>
      </c>
      <c r="Z253" s="11">
        <f t="shared" si="44"/>
        <v>0</v>
      </c>
      <c r="AA253" s="11">
        <f t="shared" si="39"/>
        <v>100</v>
      </c>
      <c r="AB253" s="11">
        <f t="shared" si="45"/>
        <v>0</v>
      </c>
      <c r="AC253" s="11">
        <f t="shared" si="40"/>
        <v>0</v>
      </c>
      <c r="AD253" s="11">
        <f t="shared" si="41"/>
        <v>0</v>
      </c>
      <c r="AE253" s="11">
        <f t="shared" si="42"/>
        <v>0</v>
      </c>
      <c r="AF253" s="12">
        <f t="shared" si="46"/>
        <v>0</v>
      </c>
      <c r="AG253" s="31">
        <f t="shared" si="47"/>
        <v>16.666666666666668</v>
      </c>
    </row>
    <row r="254" spans="1:33" x14ac:dyDescent="0.35">
      <c r="A254" s="1" t="s">
        <v>538</v>
      </c>
      <c r="B254" s="1" t="s">
        <v>431</v>
      </c>
      <c r="C254" s="1" t="s">
        <v>539</v>
      </c>
      <c r="D254" s="4">
        <f>+VLOOKUP(A254,'[2]Categoría municipios 2023'!$B$2:$D$1103,3,0)</f>
        <v>6</v>
      </c>
      <c r="E254" s="1" t="str">
        <f>+VLOOKUP(A254,'[3]Nuevo IDF'!$B$5:$H$1106,7,0)</f>
        <v>G4</v>
      </c>
      <c r="F254" s="1"/>
      <c r="G254" s="10">
        <f>+VLOOKUP(A254,'[4]Informe viabilidad 2022'!$A$4:$G$1105,7,0)</f>
        <v>570.91734399999996</v>
      </c>
      <c r="H254" s="10">
        <f>+VLOOKUP(A254,'[4]Informe viabilidad 2022'!$A$4:$G$1105,6,0)</f>
        <v>1745.6703391999999</v>
      </c>
      <c r="I254" s="10" t="str">
        <f>+IFERROR(VLOOKUP($A254,#REF!,MATCH('Cálculo antigua metodología'!I$4,#REF!,0),0),"")</f>
        <v/>
      </c>
      <c r="J254" s="10" t="str">
        <f>+IFERROR(VLOOKUP($A254,#REF!,MATCH('Cálculo antigua metodología'!J$4,#REF!,0),0),"")</f>
        <v/>
      </c>
      <c r="K254" s="10" t="str">
        <f>+IFERROR(VLOOKUP($A254,#REF!,MATCH('Cálculo antigua metodología'!K$4,#REF!,0),0),"")</f>
        <v/>
      </c>
      <c r="L254" s="10" t="str">
        <f>+IFERROR(VLOOKUP($A254,#REF!,MATCH('Cálculo antigua metodología'!L$4,#REF!,0),0),"")</f>
        <v/>
      </c>
      <c r="M254" s="10" t="str">
        <f>+IFERROR(VLOOKUP($A254,#REF!,MATCH('Cálculo antigua metodología'!M$4,#REF!,0),0),"")</f>
        <v/>
      </c>
      <c r="N254" s="10" t="str">
        <f>+IFERROR(VLOOKUP($A254,#REF!,MATCH('Cálculo antigua metodología'!N$4,#REF!,0),0),"")</f>
        <v/>
      </c>
      <c r="O254" s="10" t="str">
        <f>+IFERROR(VLOOKUP($A254,#REF!,MATCH('Cálculo antigua metodología'!O$4,#REF!,0),0),"")</f>
        <v/>
      </c>
      <c r="P254" s="10" t="str">
        <f>+IFERROR(VLOOKUP($A254,#REF!,MATCH('Cálculo antigua metodología'!P$4,#REF!,0),0),"")</f>
        <v/>
      </c>
      <c r="Q254" s="10" t="str">
        <f>+IFERROR(VLOOKUP($A254,#REF!,MATCH('Cálculo antigua metodología'!Q$4,#REF!,0),0),"")</f>
        <v/>
      </c>
      <c r="R254" s="10" t="str">
        <f>+IFERROR(VLOOKUP($A254,#REF!,MATCH('Cálculo antigua metodología'!R$4,#REF!,0),0),"")</f>
        <v/>
      </c>
      <c r="S254" s="10" t="str">
        <f>+IFERROR(VLOOKUP($A254,#REF!,MATCH('Cálculo antigua metodología'!S$4,#REF!,0),0),"")</f>
        <v/>
      </c>
      <c r="T254" s="10">
        <f>+VLOOKUP(A254,'[5]Cálculo SGP'!$N$3:$P$1136,3,0)</f>
        <v>673697521</v>
      </c>
      <c r="U254" s="10">
        <f>+VLOOKUP(A254,'[5]Cálculo SGP'!$N$3:$X$1137,11,0)</f>
        <v>1771072481</v>
      </c>
      <c r="V254" s="11">
        <f t="shared" si="36"/>
        <v>32.704762816880887</v>
      </c>
      <c r="W254" s="11">
        <f t="shared" si="43"/>
        <v>100</v>
      </c>
      <c r="X254" s="11">
        <f t="shared" si="37"/>
        <v>80</v>
      </c>
      <c r="Y254" s="11">
        <f t="shared" si="38"/>
        <v>100</v>
      </c>
      <c r="Z254" s="11">
        <f t="shared" si="44"/>
        <v>0</v>
      </c>
      <c r="AA254" s="11">
        <f t="shared" si="39"/>
        <v>100</v>
      </c>
      <c r="AB254" s="11">
        <f t="shared" si="45"/>
        <v>0</v>
      </c>
      <c r="AC254" s="11">
        <f t="shared" si="40"/>
        <v>0</v>
      </c>
      <c r="AD254" s="11">
        <f t="shared" si="41"/>
        <v>0</v>
      </c>
      <c r="AE254" s="11">
        <f t="shared" si="42"/>
        <v>0</v>
      </c>
      <c r="AF254" s="12">
        <f t="shared" si="46"/>
        <v>0</v>
      </c>
      <c r="AG254" s="31">
        <f t="shared" si="47"/>
        <v>16.666666666666668</v>
      </c>
    </row>
    <row r="255" spans="1:33" x14ac:dyDescent="0.35">
      <c r="A255" s="1" t="s">
        <v>540</v>
      </c>
      <c r="B255" s="1" t="s">
        <v>431</v>
      </c>
      <c r="C255" s="1" t="s">
        <v>541</v>
      </c>
      <c r="D255" s="4">
        <f>+VLOOKUP(A255,'[2]Categoría municipios 2023'!$B$2:$D$1103,3,0)</f>
        <v>6</v>
      </c>
      <c r="E255" s="1" t="str">
        <f>+VLOOKUP(A255,'[3]Nuevo IDF'!$B$5:$H$1106,7,0)</f>
        <v>G3</v>
      </c>
      <c r="F255" s="1"/>
      <c r="G255" s="10">
        <f>+VLOOKUP(A255,'[4]Informe viabilidad 2022'!$A$4:$G$1105,7,0)</f>
        <v>616.31590700000004</v>
      </c>
      <c r="H255" s="10">
        <f>+VLOOKUP(A255,'[4]Informe viabilidad 2022'!$A$4:$G$1105,6,0)</f>
        <v>1414.1943454319999</v>
      </c>
      <c r="I255" s="10" t="str">
        <f>+IFERROR(VLOOKUP($A255,#REF!,MATCH('Cálculo antigua metodología'!I$4,#REF!,0),0),"")</f>
        <v/>
      </c>
      <c r="J255" s="10" t="str">
        <f>+IFERROR(VLOOKUP($A255,#REF!,MATCH('Cálculo antigua metodología'!J$4,#REF!,0),0),"")</f>
        <v/>
      </c>
      <c r="K255" s="10" t="str">
        <f>+IFERROR(VLOOKUP($A255,#REF!,MATCH('Cálculo antigua metodología'!K$4,#REF!,0),0),"")</f>
        <v/>
      </c>
      <c r="L255" s="10" t="str">
        <f>+IFERROR(VLOOKUP($A255,#REF!,MATCH('Cálculo antigua metodología'!L$4,#REF!,0),0),"")</f>
        <v/>
      </c>
      <c r="M255" s="10" t="str">
        <f>+IFERROR(VLOOKUP($A255,#REF!,MATCH('Cálculo antigua metodología'!M$4,#REF!,0),0),"")</f>
        <v/>
      </c>
      <c r="N255" s="10" t="str">
        <f>+IFERROR(VLOOKUP($A255,#REF!,MATCH('Cálculo antigua metodología'!N$4,#REF!,0),0),"")</f>
        <v/>
      </c>
      <c r="O255" s="10" t="str">
        <f>+IFERROR(VLOOKUP($A255,#REF!,MATCH('Cálculo antigua metodología'!O$4,#REF!,0),0),"")</f>
        <v/>
      </c>
      <c r="P255" s="10" t="str">
        <f>+IFERROR(VLOOKUP($A255,#REF!,MATCH('Cálculo antigua metodología'!P$4,#REF!,0),0),"")</f>
        <v/>
      </c>
      <c r="Q255" s="10" t="str">
        <f>+IFERROR(VLOOKUP($A255,#REF!,MATCH('Cálculo antigua metodología'!Q$4,#REF!,0),0),"")</f>
        <v/>
      </c>
      <c r="R255" s="10" t="str">
        <f>+IFERROR(VLOOKUP($A255,#REF!,MATCH('Cálculo antigua metodología'!R$4,#REF!,0),0),"")</f>
        <v/>
      </c>
      <c r="S255" s="10" t="str">
        <f>+IFERROR(VLOOKUP($A255,#REF!,MATCH('Cálculo antigua metodología'!S$4,#REF!,0),0),"")</f>
        <v/>
      </c>
      <c r="T255" s="10">
        <f>+VLOOKUP(A255,'[5]Cálculo SGP'!$N$3:$P$1136,3,0)</f>
        <v>463797717</v>
      </c>
      <c r="U255" s="10">
        <f>+VLOOKUP(A255,'[5]Cálculo SGP'!$N$3:$X$1137,11,0)</f>
        <v>1289985958</v>
      </c>
      <c r="V255" s="11">
        <f t="shared" si="36"/>
        <v>43.580707912654781</v>
      </c>
      <c r="W255" s="11">
        <f t="shared" si="43"/>
        <v>100</v>
      </c>
      <c r="X255" s="11">
        <f t="shared" si="37"/>
        <v>80</v>
      </c>
      <c r="Y255" s="11">
        <f t="shared" si="38"/>
        <v>100</v>
      </c>
      <c r="Z255" s="11">
        <f t="shared" si="44"/>
        <v>0</v>
      </c>
      <c r="AA255" s="11">
        <f t="shared" si="39"/>
        <v>100</v>
      </c>
      <c r="AB255" s="11">
        <f t="shared" si="45"/>
        <v>0</v>
      </c>
      <c r="AC255" s="11">
        <f t="shared" si="40"/>
        <v>0</v>
      </c>
      <c r="AD255" s="11">
        <f t="shared" si="41"/>
        <v>0</v>
      </c>
      <c r="AE255" s="11">
        <f t="shared" si="42"/>
        <v>0</v>
      </c>
      <c r="AF255" s="12">
        <f t="shared" si="46"/>
        <v>0</v>
      </c>
      <c r="AG255" s="31">
        <f t="shared" si="47"/>
        <v>16.666666666666668</v>
      </c>
    </row>
    <row r="256" spans="1:33" x14ac:dyDescent="0.35">
      <c r="A256" s="1" t="s">
        <v>542</v>
      </c>
      <c r="B256" s="1" t="s">
        <v>431</v>
      </c>
      <c r="C256" s="1" t="s">
        <v>543</v>
      </c>
      <c r="D256" s="4">
        <f>+VLOOKUP(A256,'[2]Categoría municipios 2023'!$B$2:$D$1103,3,0)</f>
        <v>6</v>
      </c>
      <c r="E256" s="1" t="str">
        <f>+VLOOKUP(A256,'[3]Nuevo IDF'!$B$5:$H$1106,7,0)</f>
        <v>G2</v>
      </c>
      <c r="F256" s="1"/>
      <c r="G256" s="10">
        <f>+VLOOKUP(A256,'[4]Informe viabilidad 2022'!$A$4:$G$1105,7,0)</f>
        <v>3503.740288</v>
      </c>
      <c r="H256" s="10">
        <f>+VLOOKUP(A256,'[4]Informe viabilidad 2022'!$A$4:$G$1105,6,0)</f>
        <v>7106.2919278999998</v>
      </c>
      <c r="I256" s="10" t="str">
        <f>+IFERROR(VLOOKUP($A256,#REF!,MATCH('Cálculo antigua metodología'!I$4,#REF!,0),0),"")</f>
        <v/>
      </c>
      <c r="J256" s="10" t="str">
        <f>+IFERROR(VLOOKUP($A256,#REF!,MATCH('Cálculo antigua metodología'!J$4,#REF!,0),0),"")</f>
        <v/>
      </c>
      <c r="K256" s="10" t="str">
        <f>+IFERROR(VLOOKUP($A256,#REF!,MATCH('Cálculo antigua metodología'!K$4,#REF!,0),0),"")</f>
        <v/>
      </c>
      <c r="L256" s="10" t="str">
        <f>+IFERROR(VLOOKUP($A256,#REF!,MATCH('Cálculo antigua metodología'!L$4,#REF!,0),0),"")</f>
        <v/>
      </c>
      <c r="M256" s="10" t="str">
        <f>+IFERROR(VLOOKUP($A256,#REF!,MATCH('Cálculo antigua metodología'!M$4,#REF!,0),0),"")</f>
        <v/>
      </c>
      <c r="N256" s="10" t="str">
        <f>+IFERROR(VLOOKUP($A256,#REF!,MATCH('Cálculo antigua metodología'!N$4,#REF!,0),0),"")</f>
        <v/>
      </c>
      <c r="O256" s="10" t="str">
        <f>+IFERROR(VLOOKUP($A256,#REF!,MATCH('Cálculo antigua metodología'!O$4,#REF!,0),0),"")</f>
        <v/>
      </c>
      <c r="P256" s="10" t="str">
        <f>+IFERROR(VLOOKUP($A256,#REF!,MATCH('Cálculo antigua metodología'!P$4,#REF!,0),0),"")</f>
        <v/>
      </c>
      <c r="Q256" s="10" t="str">
        <f>+IFERROR(VLOOKUP($A256,#REF!,MATCH('Cálculo antigua metodología'!Q$4,#REF!,0),0),"")</f>
        <v/>
      </c>
      <c r="R256" s="10" t="str">
        <f>+IFERROR(VLOOKUP($A256,#REF!,MATCH('Cálculo antigua metodología'!R$4,#REF!,0),0),"")</f>
        <v/>
      </c>
      <c r="S256" s="10" t="str">
        <f>+IFERROR(VLOOKUP($A256,#REF!,MATCH('Cálculo antigua metodología'!S$4,#REF!,0),0),"")</f>
        <v/>
      </c>
      <c r="T256" s="10">
        <f>+VLOOKUP(A256,'[5]Cálculo SGP'!$N$3:$P$1136,3,0)</f>
        <v>1203662307</v>
      </c>
      <c r="U256" s="10">
        <f>+VLOOKUP(A256,'[5]Cálculo SGP'!$N$3:$X$1137,11,0)</f>
        <v>1994861622</v>
      </c>
      <c r="V256" s="11">
        <f t="shared" si="36"/>
        <v>49.304761520476973</v>
      </c>
      <c r="W256" s="11">
        <f t="shared" si="43"/>
        <v>100</v>
      </c>
      <c r="X256" s="11">
        <f t="shared" si="37"/>
        <v>80</v>
      </c>
      <c r="Y256" s="11">
        <f t="shared" si="38"/>
        <v>100</v>
      </c>
      <c r="Z256" s="11">
        <f t="shared" si="44"/>
        <v>0</v>
      </c>
      <c r="AA256" s="11">
        <f t="shared" si="39"/>
        <v>100</v>
      </c>
      <c r="AB256" s="11">
        <f t="shared" si="45"/>
        <v>0</v>
      </c>
      <c r="AC256" s="11">
        <f t="shared" si="40"/>
        <v>0</v>
      </c>
      <c r="AD256" s="11">
        <f t="shared" si="41"/>
        <v>0</v>
      </c>
      <c r="AE256" s="11">
        <f t="shared" si="42"/>
        <v>0</v>
      </c>
      <c r="AF256" s="12">
        <f t="shared" si="46"/>
        <v>0</v>
      </c>
      <c r="AG256" s="31">
        <f t="shared" si="47"/>
        <v>16.666666666666668</v>
      </c>
    </row>
    <row r="257" spans="1:33" x14ac:dyDescent="0.35">
      <c r="A257" s="1" t="s">
        <v>544</v>
      </c>
      <c r="B257" s="1" t="s">
        <v>431</v>
      </c>
      <c r="C257" s="1" t="s">
        <v>545</v>
      </c>
      <c r="D257" s="4">
        <f>+VLOOKUP(A257,'[2]Categoría municipios 2023'!$B$2:$D$1103,3,0)</f>
        <v>6</v>
      </c>
      <c r="E257" s="1" t="str">
        <f>+VLOOKUP(A257,'[3]Nuevo IDF'!$B$5:$H$1106,7,0)</f>
        <v>G3</v>
      </c>
      <c r="F257" s="1"/>
      <c r="G257" s="10">
        <f>+VLOOKUP(A257,'[4]Informe viabilidad 2022'!$A$4:$G$1105,7,0)</f>
        <v>1458.0359330000001</v>
      </c>
      <c r="H257" s="10">
        <f>+VLOOKUP(A257,'[4]Informe viabilidad 2022'!$A$4:$G$1105,6,0)</f>
        <v>2634.7758691999998</v>
      </c>
      <c r="I257" s="10" t="str">
        <f>+IFERROR(VLOOKUP($A257,#REF!,MATCH('Cálculo antigua metodología'!I$4,#REF!,0),0),"")</f>
        <v/>
      </c>
      <c r="J257" s="10" t="str">
        <f>+IFERROR(VLOOKUP($A257,#REF!,MATCH('Cálculo antigua metodología'!J$4,#REF!,0),0),"")</f>
        <v/>
      </c>
      <c r="K257" s="10" t="str">
        <f>+IFERROR(VLOOKUP($A257,#REF!,MATCH('Cálculo antigua metodología'!K$4,#REF!,0),0),"")</f>
        <v/>
      </c>
      <c r="L257" s="10" t="str">
        <f>+IFERROR(VLOOKUP($A257,#REF!,MATCH('Cálculo antigua metodología'!L$4,#REF!,0),0),"")</f>
        <v/>
      </c>
      <c r="M257" s="10" t="str">
        <f>+IFERROR(VLOOKUP($A257,#REF!,MATCH('Cálculo antigua metodología'!M$4,#REF!,0),0),"")</f>
        <v/>
      </c>
      <c r="N257" s="10" t="str">
        <f>+IFERROR(VLOOKUP($A257,#REF!,MATCH('Cálculo antigua metodología'!N$4,#REF!,0),0),"")</f>
        <v/>
      </c>
      <c r="O257" s="10" t="str">
        <f>+IFERROR(VLOOKUP($A257,#REF!,MATCH('Cálculo antigua metodología'!O$4,#REF!,0),0),"")</f>
        <v/>
      </c>
      <c r="P257" s="10" t="str">
        <f>+IFERROR(VLOOKUP($A257,#REF!,MATCH('Cálculo antigua metodología'!P$4,#REF!,0),0),"")</f>
        <v/>
      </c>
      <c r="Q257" s="10" t="str">
        <f>+IFERROR(VLOOKUP($A257,#REF!,MATCH('Cálculo antigua metodología'!Q$4,#REF!,0),0),"")</f>
        <v/>
      </c>
      <c r="R257" s="10" t="str">
        <f>+IFERROR(VLOOKUP($A257,#REF!,MATCH('Cálculo antigua metodología'!R$4,#REF!,0),0),"")</f>
        <v/>
      </c>
      <c r="S257" s="10" t="str">
        <f>+IFERROR(VLOOKUP($A257,#REF!,MATCH('Cálculo antigua metodología'!S$4,#REF!,0),0),"")</f>
        <v/>
      </c>
      <c r="T257" s="10">
        <f>+VLOOKUP(A257,'[5]Cálculo SGP'!$N$3:$P$1136,3,0)</f>
        <v>644321565</v>
      </c>
      <c r="U257" s="10">
        <f>+VLOOKUP(A257,'[5]Cálculo SGP'!$N$3:$X$1137,11,0)</f>
        <v>1713419248</v>
      </c>
      <c r="V257" s="11">
        <f t="shared" si="36"/>
        <v>55.338139006211009</v>
      </c>
      <c r="W257" s="11">
        <f t="shared" si="43"/>
        <v>100</v>
      </c>
      <c r="X257" s="11">
        <f t="shared" si="37"/>
        <v>80</v>
      </c>
      <c r="Y257" s="11">
        <f t="shared" si="38"/>
        <v>100</v>
      </c>
      <c r="Z257" s="11">
        <f t="shared" si="44"/>
        <v>0</v>
      </c>
      <c r="AA257" s="11">
        <f t="shared" si="39"/>
        <v>100</v>
      </c>
      <c r="AB257" s="11">
        <f t="shared" si="45"/>
        <v>0</v>
      </c>
      <c r="AC257" s="11">
        <f t="shared" si="40"/>
        <v>0</v>
      </c>
      <c r="AD257" s="11">
        <f t="shared" si="41"/>
        <v>0</v>
      </c>
      <c r="AE257" s="11">
        <f t="shared" si="42"/>
        <v>0</v>
      </c>
      <c r="AF257" s="12">
        <f t="shared" si="46"/>
        <v>0</v>
      </c>
      <c r="AG257" s="31">
        <f t="shared" si="47"/>
        <v>16.666666666666668</v>
      </c>
    </row>
    <row r="258" spans="1:33" x14ac:dyDescent="0.35">
      <c r="A258" s="1" t="s">
        <v>546</v>
      </c>
      <c r="B258" s="1" t="s">
        <v>431</v>
      </c>
      <c r="C258" s="1" t="s">
        <v>547</v>
      </c>
      <c r="D258" s="4">
        <f>+VLOOKUP(A258,'[2]Categoría municipios 2023'!$B$2:$D$1103,3,0)</f>
        <v>6</v>
      </c>
      <c r="E258" s="1" t="str">
        <f>+VLOOKUP(A258,'[3]Nuevo IDF'!$B$5:$H$1106,7,0)</f>
        <v>G2</v>
      </c>
      <c r="F258" s="1"/>
      <c r="G258" s="10">
        <f>+VLOOKUP(A258,'[4]Informe viabilidad 2022'!$A$4:$G$1105,7,0)</f>
        <v>1954.8696190000001</v>
      </c>
      <c r="H258" s="10">
        <f>+VLOOKUP(A258,'[4]Informe viabilidad 2022'!$A$4:$G$1105,6,0)</f>
        <v>4445.6372027099997</v>
      </c>
      <c r="I258" s="10" t="str">
        <f>+IFERROR(VLOOKUP($A258,#REF!,MATCH('Cálculo antigua metodología'!I$4,#REF!,0),0),"")</f>
        <v/>
      </c>
      <c r="J258" s="10" t="str">
        <f>+IFERROR(VLOOKUP($A258,#REF!,MATCH('Cálculo antigua metodología'!J$4,#REF!,0),0),"")</f>
        <v/>
      </c>
      <c r="K258" s="10" t="str">
        <f>+IFERROR(VLOOKUP($A258,#REF!,MATCH('Cálculo antigua metodología'!K$4,#REF!,0),0),"")</f>
        <v/>
      </c>
      <c r="L258" s="10" t="str">
        <f>+IFERROR(VLOOKUP($A258,#REF!,MATCH('Cálculo antigua metodología'!L$4,#REF!,0),0),"")</f>
        <v/>
      </c>
      <c r="M258" s="10" t="str">
        <f>+IFERROR(VLOOKUP($A258,#REF!,MATCH('Cálculo antigua metodología'!M$4,#REF!,0),0),"")</f>
        <v/>
      </c>
      <c r="N258" s="10" t="str">
        <f>+IFERROR(VLOOKUP($A258,#REF!,MATCH('Cálculo antigua metodología'!N$4,#REF!,0),0),"")</f>
        <v/>
      </c>
      <c r="O258" s="10" t="str">
        <f>+IFERROR(VLOOKUP($A258,#REF!,MATCH('Cálculo antigua metodología'!O$4,#REF!,0),0),"")</f>
        <v/>
      </c>
      <c r="P258" s="10" t="str">
        <f>+IFERROR(VLOOKUP($A258,#REF!,MATCH('Cálculo antigua metodología'!P$4,#REF!,0),0),"")</f>
        <v/>
      </c>
      <c r="Q258" s="10" t="str">
        <f>+IFERROR(VLOOKUP($A258,#REF!,MATCH('Cálculo antigua metodología'!Q$4,#REF!,0),0),"")</f>
        <v/>
      </c>
      <c r="R258" s="10" t="str">
        <f>+IFERROR(VLOOKUP($A258,#REF!,MATCH('Cálculo antigua metodología'!R$4,#REF!,0),0),"")</f>
        <v/>
      </c>
      <c r="S258" s="10" t="str">
        <f>+IFERROR(VLOOKUP($A258,#REF!,MATCH('Cálculo antigua metodología'!S$4,#REF!,0),0),"")</f>
        <v/>
      </c>
      <c r="T258" s="10">
        <f>+VLOOKUP(A258,'[5]Cálculo SGP'!$N$3:$P$1136,3,0)</f>
        <v>983697799</v>
      </c>
      <c r="U258" s="10">
        <f>+VLOOKUP(A258,'[5]Cálculo SGP'!$N$3:$X$1137,11,0)</f>
        <v>1878817811</v>
      </c>
      <c r="V258" s="11">
        <f t="shared" si="36"/>
        <v>43.972765429629263</v>
      </c>
      <c r="W258" s="11">
        <f t="shared" si="43"/>
        <v>100</v>
      </c>
      <c r="X258" s="11">
        <f t="shared" si="37"/>
        <v>80</v>
      </c>
      <c r="Y258" s="11">
        <f t="shared" si="38"/>
        <v>100</v>
      </c>
      <c r="Z258" s="11">
        <f t="shared" si="44"/>
        <v>0</v>
      </c>
      <c r="AA258" s="11">
        <f t="shared" si="39"/>
        <v>100</v>
      </c>
      <c r="AB258" s="11">
        <f t="shared" si="45"/>
        <v>0</v>
      </c>
      <c r="AC258" s="11">
        <f t="shared" si="40"/>
        <v>0</v>
      </c>
      <c r="AD258" s="11">
        <f t="shared" si="41"/>
        <v>0</v>
      </c>
      <c r="AE258" s="11">
        <f t="shared" si="42"/>
        <v>0</v>
      </c>
      <c r="AF258" s="12">
        <f t="shared" si="46"/>
        <v>0</v>
      </c>
      <c r="AG258" s="31">
        <f t="shared" si="47"/>
        <v>16.666666666666668</v>
      </c>
    </row>
    <row r="259" spans="1:33" x14ac:dyDescent="0.35">
      <c r="A259" s="1" t="s">
        <v>548</v>
      </c>
      <c r="B259" s="1" t="s">
        <v>431</v>
      </c>
      <c r="C259" s="1" t="s">
        <v>549</v>
      </c>
      <c r="D259" s="4">
        <f>+VLOOKUP(A259,'[2]Categoría municipios 2023'!$B$2:$D$1103,3,0)</f>
        <v>4</v>
      </c>
      <c r="E259" s="1" t="str">
        <f>+VLOOKUP(A259,'[3]Nuevo IDF'!$B$5:$H$1106,7,0)</f>
        <v>G1</v>
      </c>
      <c r="F259" s="1"/>
      <c r="G259" s="10">
        <f>+VLOOKUP(A259,'[4]Informe viabilidad 2022'!$A$4:$G$1105,7,0)</f>
        <v>6689.9315999999999</v>
      </c>
      <c r="H259" s="10">
        <f>+VLOOKUP(A259,'[4]Informe viabilidad 2022'!$A$4:$G$1105,6,0)</f>
        <v>24035.053789000001</v>
      </c>
      <c r="I259" s="10" t="str">
        <f>+IFERROR(VLOOKUP($A259,#REF!,MATCH('Cálculo antigua metodología'!I$4,#REF!,0),0),"")</f>
        <v/>
      </c>
      <c r="J259" s="10" t="str">
        <f>+IFERROR(VLOOKUP($A259,#REF!,MATCH('Cálculo antigua metodología'!J$4,#REF!,0),0),"")</f>
        <v/>
      </c>
      <c r="K259" s="10" t="str">
        <f>+IFERROR(VLOOKUP($A259,#REF!,MATCH('Cálculo antigua metodología'!K$4,#REF!,0),0),"")</f>
        <v/>
      </c>
      <c r="L259" s="10" t="str">
        <f>+IFERROR(VLOOKUP($A259,#REF!,MATCH('Cálculo antigua metodología'!L$4,#REF!,0),0),"")</f>
        <v/>
      </c>
      <c r="M259" s="10" t="str">
        <f>+IFERROR(VLOOKUP($A259,#REF!,MATCH('Cálculo antigua metodología'!M$4,#REF!,0),0),"")</f>
        <v/>
      </c>
      <c r="N259" s="10" t="str">
        <f>+IFERROR(VLOOKUP($A259,#REF!,MATCH('Cálculo antigua metodología'!N$4,#REF!,0),0),"")</f>
        <v/>
      </c>
      <c r="O259" s="10" t="str">
        <f>+IFERROR(VLOOKUP($A259,#REF!,MATCH('Cálculo antigua metodología'!O$4,#REF!,0),0),"")</f>
        <v/>
      </c>
      <c r="P259" s="10" t="str">
        <f>+IFERROR(VLOOKUP($A259,#REF!,MATCH('Cálculo antigua metodología'!P$4,#REF!,0),0),"")</f>
        <v/>
      </c>
      <c r="Q259" s="10" t="str">
        <f>+IFERROR(VLOOKUP($A259,#REF!,MATCH('Cálculo antigua metodología'!Q$4,#REF!,0),0),"")</f>
        <v/>
      </c>
      <c r="R259" s="10" t="str">
        <f>+IFERROR(VLOOKUP($A259,#REF!,MATCH('Cálculo antigua metodología'!R$4,#REF!,0),0),"")</f>
        <v/>
      </c>
      <c r="S259" s="10" t="str">
        <f>+IFERROR(VLOOKUP($A259,#REF!,MATCH('Cálculo antigua metodología'!S$4,#REF!,0),0),"")</f>
        <v/>
      </c>
      <c r="T259" s="10">
        <f>+VLOOKUP(A259,'[5]Cálculo SGP'!$N$3:$P$1136,3,0)</f>
        <v>793915152</v>
      </c>
      <c r="U259" s="10">
        <f>+VLOOKUP(A259,'[5]Cálculo SGP'!$N$3:$X$1137,11,0)</f>
        <v>1395242833</v>
      </c>
      <c r="V259" s="11">
        <f t="shared" si="36"/>
        <v>27.834061278705128</v>
      </c>
      <c r="W259" s="11">
        <f t="shared" si="43"/>
        <v>100</v>
      </c>
      <c r="X259" s="11">
        <f t="shared" si="37"/>
        <v>80</v>
      </c>
      <c r="Y259" s="11">
        <f t="shared" si="38"/>
        <v>100</v>
      </c>
      <c r="Z259" s="11">
        <f t="shared" si="44"/>
        <v>0</v>
      </c>
      <c r="AA259" s="11">
        <f t="shared" si="39"/>
        <v>100</v>
      </c>
      <c r="AB259" s="11">
        <f t="shared" si="45"/>
        <v>0</v>
      </c>
      <c r="AC259" s="11">
        <f t="shared" si="40"/>
        <v>0</v>
      </c>
      <c r="AD259" s="11">
        <f t="shared" si="41"/>
        <v>0</v>
      </c>
      <c r="AE259" s="11">
        <f t="shared" si="42"/>
        <v>0</v>
      </c>
      <c r="AF259" s="12">
        <f t="shared" si="46"/>
        <v>0</v>
      </c>
      <c r="AG259" s="31">
        <f t="shared" si="47"/>
        <v>16.666666666666668</v>
      </c>
    </row>
    <row r="260" spans="1:33" x14ac:dyDescent="0.35">
      <c r="A260" s="1" t="s">
        <v>550</v>
      </c>
      <c r="B260" s="1" t="s">
        <v>431</v>
      </c>
      <c r="C260" s="1" t="s">
        <v>551</v>
      </c>
      <c r="D260" s="4">
        <f>+VLOOKUP(A260,'[2]Categoría municipios 2023'!$B$2:$D$1103,3,0)</f>
        <v>6</v>
      </c>
      <c r="E260" s="1" t="str">
        <f>+VLOOKUP(A260,'[3]Nuevo IDF'!$B$5:$H$1106,7,0)</f>
        <v>G2</v>
      </c>
      <c r="F260" s="1"/>
      <c r="G260" s="10">
        <f>+VLOOKUP(A260,'[4]Informe viabilidad 2022'!$A$4:$G$1105,7,0)</f>
        <v>882.39106000000004</v>
      </c>
      <c r="H260" s="10">
        <f>+VLOOKUP(A260,'[4]Informe viabilidad 2022'!$A$4:$G$1105,6,0)</f>
        <v>2185.3303219999998</v>
      </c>
      <c r="I260" s="10" t="str">
        <f>+IFERROR(VLOOKUP($A260,#REF!,MATCH('Cálculo antigua metodología'!I$4,#REF!,0),0),"")</f>
        <v/>
      </c>
      <c r="J260" s="10" t="str">
        <f>+IFERROR(VLOOKUP($A260,#REF!,MATCH('Cálculo antigua metodología'!J$4,#REF!,0),0),"")</f>
        <v/>
      </c>
      <c r="K260" s="10" t="str">
        <f>+IFERROR(VLOOKUP($A260,#REF!,MATCH('Cálculo antigua metodología'!K$4,#REF!,0),0),"")</f>
        <v/>
      </c>
      <c r="L260" s="10" t="str">
        <f>+IFERROR(VLOOKUP($A260,#REF!,MATCH('Cálculo antigua metodología'!L$4,#REF!,0),0),"")</f>
        <v/>
      </c>
      <c r="M260" s="10" t="str">
        <f>+IFERROR(VLOOKUP($A260,#REF!,MATCH('Cálculo antigua metodología'!M$4,#REF!,0),0),"")</f>
        <v/>
      </c>
      <c r="N260" s="10" t="str">
        <f>+IFERROR(VLOOKUP($A260,#REF!,MATCH('Cálculo antigua metodología'!N$4,#REF!,0),0),"")</f>
        <v/>
      </c>
      <c r="O260" s="10" t="str">
        <f>+IFERROR(VLOOKUP($A260,#REF!,MATCH('Cálculo antigua metodología'!O$4,#REF!,0),0),"")</f>
        <v/>
      </c>
      <c r="P260" s="10" t="str">
        <f>+IFERROR(VLOOKUP($A260,#REF!,MATCH('Cálculo antigua metodología'!P$4,#REF!,0),0),"")</f>
        <v/>
      </c>
      <c r="Q260" s="10" t="str">
        <f>+IFERROR(VLOOKUP($A260,#REF!,MATCH('Cálculo antigua metodología'!Q$4,#REF!,0),0),"")</f>
        <v/>
      </c>
      <c r="R260" s="10" t="str">
        <f>+IFERROR(VLOOKUP($A260,#REF!,MATCH('Cálculo antigua metodología'!R$4,#REF!,0),0),"")</f>
        <v/>
      </c>
      <c r="S260" s="10" t="str">
        <f>+IFERROR(VLOOKUP($A260,#REF!,MATCH('Cálculo antigua metodología'!S$4,#REF!,0),0),"")</f>
        <v/>
      </c>
      <c r="T260" s="10">
        <f>+VLOOKUP(A260,'[5]Cálculo SGP'!$N$3:$P$1136,3,0)</f>
        <v>682590629</v>
      </c>
      <c r="U260" s="10">
        <f>+VLOOKUP(A260,'[5]Cálculo SGP'!$N$3:$X$1137,11,0)</f>
        <v>1625139676</v>
      </c>
      <c r="V260" s="11">
        <f t="shared" si="36"/>
        <v>40.377925987520349</v>
      </c>
      <c r="W260" s="11">
        <f t="shared" si="43"/>
        <v>100</v>
      </c>
      <c r="X260" s="11">
        <f t="shared" si="37"/>
        <v>80</v>
      </c>
      <c r="Y260" s="11">
        <f t="shared" si="38"/>
        <v>100</v>
      </c>
      <c r="Z260" s="11">
        <f t="shared" si="44"/>
        <v>0</v>
      </c>
      <c r="AA260" s="11">
        <f t="shared" si="39"/>
        <v>100</v>
      </c>
      <c r="AB260" s="11">
        <f t="shared" si="45"/>
        <v>0</v>
      </c>
      <c r="AC260" s="11">
        <f t="shared" si="40"/>
        <v>0</v>
      </c>
      <c r="AD260" s="11">
        <f t="shared" si="41"/>
        <v>0</v>
      </c>
      <c r="AE260" s="11">
        <f t="shared" si="42"/>
        <v>0</v>
      </c>
      <c r="AF260" s="12">
        <f t="shared" si="46"/>
        <v>0</v>
      </c>
      <c r="AG260" s="31">
        <f t="shared" si="47"/>
        <v>16.666666666666668</v>
      </c>
    </row>
    <row r="261" spans="1:33" x14ac:dyDescent="0.35">
      <c r="A261" s="1" t="s">
        <v>552</v>
      </c>
      <c r="B261" s="1" t="s">
        <v>431</v>
      </c>
      <c r="C261" s="1" t="s">
        <v>553</v>
      </c>
      <c r="D261" s="4">
        <f>+VLOOKUP(A261,'[2]Categoría municipios 2023'!$B$2:$D$1103,3,0)</f>
        <v>6</v>
      </c>
      <c r="E261" s="1" t="str">
        <f>+VLOOKUP(A261,'[3]Nuevo IDF'!$B$5:$H$1106,7,0)</f>
        <v>G1</v>
      </c>
      <c r="F261" s="1"/>
      <c r="G261" s="10">
        <f>+VLOOKUP(A261,'[4]Informe viabilidad 2022'!$A$4:$G$1105,7,0)</f>
        <v>1270.8231290000001</v>
      </c>
      <c r="H261" s="10">
        <f>+VLOOKUP(A261,'[4]Informe viabilidad 2022'!$A$4:$G$1105,6,0)</f>
        <v>2316.426093</v>
      </c>
      <c r="I261" s="10" t="str">
        <f>+IFERROR(VLOOKUP($A261,#REF!,MATCH('Cálculo antigua metodología'!I$4,#REF!,0),0),"")</f>
        <v/>
      </c>
      <c r="J261" s="10" t="str">
        <f>+IFERROR(VLOOKUP($A261,#REF!,MATCH('Cálculo antigua metodología'!J$4,#REF!,0),0),"")</f>
        <v/>
      </c>
      <c r="K261" s="10" t="str">
        <f>+IFERROR(VLOOKUP($A261,#REF!,MATCH('Cálculo antigua metodología'!K$4,#REF!,0),0),"")</f>
        <v/>
      </c>
      <c r="L261" s="10" t="str">
        <f>+IFERROR(VLOOKUP($A261,#REF!,MATCH('Cálculo antigua metodología'!L$4,#REF!,0),0),"")</f>
        <v/>
      </c>
      <c r="M261" s="10" t="str">
        <f>+IFERROR(VLOOKUP($A261,#REF!,MATCH('Cálculo antigua metodología'!M$4,#REF!,0),0),"")</f>
        <v/>
      </c>
      <c r="N261" s="10" t="str">
        <f>+IFERROR(VLOOKUP($A261,#REF!,MATCH('Cálculo antigua metodología'!N$4,#REF!,0),0),"")</f>
        <v/>
      </c>
      <c r="O261" s="10" t="str">
        <f>+IFERROR(VLOOKUP($A261,#REF!,MATCH('Cálculo antigua metodología'!O$4,#REF!,0),0),"")</f>
        <v/>
      </c>
      <c r="P261" s="10" t="str">
        <f>+IFERROR(VLOOKUP($A261,#REF!,MATCH('Cálculo antigua metodología'!P$4,#REF!,0),0),"")</f>
        <v/>
      </c>
      <c r="Q261" s="10" t="str">
        <f>+IFERROR(VLOOKUP($A261,#REF!,MATCH('Cálculo antigua metodología'!Q$4,#REF!,0),0),"")</f>
        <v/>
      </c>
      <c r="R261" s="10" t="str">
        <f>+IFERROR(VLOOKUP($A261,#REF!,MATCH('Cálculo antigua metodología'!R$4,#REF!,0),0),"")</f>
        <v/>
      </c>
      <c r="S261" s="10" t="str">
        <f>+IFERROR(VLOOKUP($A261,#REF!,MATCH('Cálculo antigua metodología'!S$4,#REF!,0),0),"")</f>
        <v/>
      </c>
      <c r="T261" s="10">
        <f>+VLOOKUP(A261,'[5]Cálculo SGP'!$N$3:$P$1136,3,0)</f>
        <v>478872203</v>
      </c>
      <c r="U261" s="10">
        <f>+VLOOKUP(A261,'[5]Cálculo SGP'!$N$3:$X$1137,11,0)</f>
        <v>1125292157</v>
      </c>
      <c r="V261" s="11">
        <f t="shared" ref="V261:V324" si="48">IFERROR(G261/H261*100,"ND")</f>
        <v>54.861371698423532</v>
      </c>
      <c r="W261" s="11">
        <f t="shared" si="43"/>
        <v>100</v>
      </c>
      <c r="X261" s="11">
        <f t="shared" ref="X261:X324" si="49">IF(D261="ESP",50,IF(D261=1,65,IF(D261=2,70,IF(D261=3,70,IF(D261=4,80,IF(D261=5,80,IF(D261=6,80,0)))))))</f>
        <v>80</v>
      </c>
      <c r="Y261" s="11">
        <f t="shared" ref="Y261:Y324" si="50">+IFERROR((P261+R261)*100/(J261+M261+T261+U261),100)</f>
        <v>100</v>
      </c>
      <c r="Z261" s="11">
        <f t="shared" si="44"/>
        <v>0</v>
      </c>
      <c r="AA261" s="11">
        <f t="shared" ref="AA261:AA324" si="51">+IFERROR((L261+N261+M261)*100/(I261),100)</f>
        <v>100</v>
      </c>
      <c r="AB261" s="11">
        <f t="shared" si="45"/>
        <v>0</v>
      </c>
      <c r="AC261" s="11">
        <f t="shared" ref="AC261:AC324" si="52">IFERROR(((K261)/J261*100),0)</f>
        <v>0</v>
      </c>
      <c r="AD261" s="11">
        <f t="shared" ref="AD261:AD324" si="53">IFERROR((Q261/O261*100),0)</f>
        <v>0</v>
      </c>
      <c r="AE261" s="11">
        <f t="shared" ref="AE261:AE324" si="54">IFERROR((S261/J261*100),0)</f>
        <v>0</v>
      </c>
      <c r="AF261" s="12">
        <f t="shared" si="46"/>
        <v>0</v>
      </c>
      <c r="AG261" s="31">
        <f t="shared" si="47"/>
        <v>16.666666666666668</v>
      </c>
    </row>
    <row r="262" spans="1:33" x14ac:dyDescent="0.35">
      <c r="A262" s="1" t="s">
        <v>554</v>
      </c>
      <c r="B262" s="1" t="s">
        <v>431</v>
      </c>
      <c r="C262" s="1" t="s">
        <v>555</v>
      </c>
      <c r="D262" s="4">
        <f>+VLOOKUP(A262,'[2]Categoría municipios 2023'!$B$2:$D$1103,3,0)</f>
        <v>6</v>
      </c>
      <c r="E262" s="1" t="str">
        <f>+VLOOKUP(A262,'[3]Nuevo IDF'!$B$5:$H$1106,7,0)</f>
        <v>G1</v>
      </c>
      <c r="F262" s="1"/>
      <c r="G262" s="10">
        <f>+VLOOKUP(A262,'[4]Informe viabilidad 2022'!$A$4:$G$1105,7,0)</f>
        <v>1042.235917</v>
      </c>
      <c r="H262" s="10">
        <f>+VLOOKUP(A262,'[4]Informe viabilidad 2022'!$A$4:$G$1105,6,0)</f>
        <v>2644.3076982299999</v>
      </c>
      <c r="I262" s="10" t="str">
        <f>+IFERROR(VLOOKUP($A262,#REF!,MATCH('Cálculo antigua metodología'!I$4,#REF!,0),0),"")</f>
        <v/>
      </c>
      <c r="J262" s="10" t="str">
        <f>+IFERROR(VLOOKUP($A262,#REF!,MATCH('Cálculo antigua metodología'!J$4,#REF!,0),0),"")</f>
        <v/>
      </c>
      <c r="K262" s="10" t="str">
        <f>+IFERROR(VLOOKUP($A262,#REF!,MATCH('Cálculo antigua metodología'!K$4,#REF!,0),0),"")</f>
        <v/>
      </c>
      <c r="L262" s="10" t="str">
        <f>+IFERROR(VLOOKUP($A262,#REF!,MATCH('Cálculo antigua metodología'!L$4,#REF!,0),0),"")</f>
        <v/>
      </c>
      <c r="M262" s="10" t="str">
        <f>+IFERROR(VLOOKUP($A262,#REF!,MATCH('Cálculo antigua metodología'!M$4,#REF!,0),0),"")</f>
        <v/>
      </c>
      <c r="N262" s="10" t="str">
        <f>+IFERROR(VLOOKUP($A262,#REF!,MATCH('Cálculo antigua metodología'!N$4,#REF!,0),0),"")</f>
        <v/>
      </c>
      <c r="O262" s="10" t="str">
        <f>+IFERROR(VLOOKUP($A262,#REF!,MATCH('Cálculo antigua metodología'!O$4,#REF!,0),0),"")</f>
        <v/>
      </c>
      <c r="P262" s="10" t="str">
        <f>+IFERROR(VLOOKUP($A262,#REF!,MATCH('Cálculo antigua metodología'!P$4,#REF!,0),0),"")</f>
        <v/>
      </c>
      <c r="Q262" s="10" t="str">
        <f>+IFERROR(VLOOKUP($A262,#REF!,MATCH('Cálculo antigua metodología'!Q$4,#REF!,0),0),"")</f>
        <v/>
      </c>
      <c r="R262" s="10" t="str">
        <f>+IFERROR(VLOOKUP($A262,#REF!,MATCH('Cálculo antigua metodología'!R$4,#REF!,0),0),"")</f>
        <v/>
      </c>
      <c r="S262" s="10" t="str">
        <f>+IFERROR(VLOOKUP($A262,#REF!,MATCH('Cálculo antigua metodología'!S$4,#REF!,0),0),"")</f>
        <v/>
      </c>
      <c r="T262" s="10">
        <f>+VLOOKUP(A262,'[5]Cálculo SGP'!$N$3:$P$1136,3,0)</f>
        <v>1072017253</v>
      </c>
      <c r="U262" s="10">
        <f>+VLOOKUP(A262,'[5]Cálculo SGP'!$N$3:$X$1137,11,0)</f>
        <v>2569468052</v>
      </c>
      <c r="V262" s="11">
        <f t="shared" si="48"/>
        <v>39.4143207198479</v>
      </c>
      <c r="W262" s="11">
        <f t="shared" ref="W262:W325" si="55">+IF(V262&lt;=X262,100,IF(AND(V262&gt;X262,V262&lt;100),(100-V262)/(100-X262)*100,0))</f>
        <v>100</v>
      </c>
      <c r="X262" s="11">
        <f t="shared" si="49"/>
        <v>80</v>
      </c>
      <c r="Y262" s="11">
        <f t="shared" si="50"/>
        <v>100</v>
      </c>
      <c r="Z262" s="11">
        <f t="shared" ref="Z262:Z325" si="56">IF(100-Y262&lt;0,0,100-Y262)</f>
        <v>0</v>
      </c>
      <c r="AA262" s="11">
        <f t="shared" si="51"/>
        <v>100</v>
      </c>
      <c r="AB262" s="11">
        <f t="shared" ref="AB262:AB325" si="57">100-AA262</f>
        <v>0</v>
      </c>
      <c r="AC262" s="11">
        <f t="shared" si="52"/>
        <v>0</v>
      </c>
      <c r="AD262" s="11">
        <f t="shared" si="53"/>
        <v>0</v>
      </c>
      <c r="AE262" s="11">
        <f t="shared" si="54"/>
        <v>0</v>
      </c>
      <c r="AF262" s="12">
        <f t="shared" ref="AF262:AF325" si="58">IFERROR((IF(AE262&lt;0,0,AE262)),0)</f>
        <v>0</v>
      </c>
      <c r="AG262" s="31">
        <f t="shared" ref="AG262:AG325" si="59">+AVERAGE(W262,Z262,AB262,AC262,AD262,AF262)</f>
        <v>16.666666666666668</v>
      </c>
    </row>
    <row r="263" spans="1:33" x14ac:dyDescent="0.35">
      <c r="A263" s="1" t="s">
        <v>556</v>
      </c>
      <c r="B263" s="1" t="s">
        <v>431</v>
      </c>
      <c r="C263" s="1" t="s">
        <v>557</v>
      </c>
      <c r="D263" s="4">
        <f>+VLOOKUP(A263,'[2]Categoría municipios 2023'!$B$2:$D$1103,3,0)</f>
        <v>6</v>
      </c>
      <c r="E263" s="1" t="str">
        <f>+VLOOKUP(A263,'[3]Nuevo IDF'!$B$5:$H$1106,7,0)</f>
        <v>G2</v>
      </c>
      <c r="F263" s="1"/>
      <c r="G263" s="10">
        <f>+VLOOKUP(A263,'[4]Informe viabilidad 2022'!$A$4:$G$1105,7,0)</f>
        <v>805.50369799999999</v>
      </c>
      <c r="H263" s="10">
        <f>+VLOOKUP(A263,'[4]Informe viabilidad 2022'!$A$4:$G$1105,6,0)</f>
        <v>1410.9887567999999</v>
      </c>
      <c r="I263" s="10" t="str">
        <f>+IFERROR(VLOOKUP($A263,#REF!,MATCH('Cálculo antigua metodología'!I$4,#REF!,0),0),"")</f>
        <v/>
      </c>
      <c r="J263" s="10" t="str">
        <f>+IFERROR(VLOOKUP($A263,#REF!,MATCH('Cálculo antigua metodología'!J$4,#REF!,0),0),"")</f>
        <v/>
      </c>
      <c r="K263" s="10" t="str">
        <f>+IFERROR(VLOOKUP($A263,#REF!,MATCH('Cálculo antigua metodología'!K$4,#REF!,0),0),"")</f>
        <v/>
      </c>
      <c r="L263" s="10" t="str">
        <f>+IFERROR(VLOOKUP($A263,#REF!,MATCH('Cálculo antigua metodología'!L$4,#REF!,0),0),"")</f>
        <v/>
      </c>
      <c r="M263" s="10" t="str">
        <f>+IFERROR(VLOOKUP($A263,#REF!,MATCH('Cálculo antigua metodología'!M$4,#REF!,0),0),"")</f>
        <v/>
      </c>
      <c r="N263" s="10" t="str">
        <f>+IFERROR(VLOOKUP($A263,#REF!,MATCH('Cálculo antigua metodología'!N$4,#REF!,0),0),"")</f>
        <v/>
      </c>
      <c r="O263" s="10" t="str">
        <f>+IFERROR(VLOOKUP($A263,#REF!,MATCH('Cálculo antigua metodología'!O$4,#REF!,0),0),"")</f>
        <v/>
      </c>
      <c r="P263" s="10" t="str">
        <f>+IFERROR(VLOOKUP($A263,#REF!,MATCH('Cálculo antigua metodología'!P$4,#REF!,0),0),"")</f>
        <v/>
      </c>
      <c r="Q263" s="10" t="str">
        <f>+IFERROR(VLOOKUP($A263,#REF!,MATCH('Cálculo antigua metodología'!Q$4,#REF!,0),0),"")</f>
        <v/>
      </c>
      <c r="R263" s="10" t="str">
        <f>+IFERROR(VLOOKUP($A263,#REF!,MATCH('Cálculo antigua metodología'!R$4,#REF!,0),0),"")</f>
        <v/>
      </c>
      <c r="S263" s="10" t="str">
        <f>+IFERROR(VLOOKUP($A263,#REF!,MATCH('Cálculo antigua metodología'!S$4,#REF!,0),0),"")</f>
        <v/>
      </c>
      <c r="T263" s="10">
        <f>+VLOOKUP(A263,'[5]Cálculo SGP'!$N$3:$P$1136,3,0)</f>
        <v>471423884</v>
      </c>
      <c r="U263" s="10">
        <f>+VLOOKUP(A263,'[5]Cálculo SGP'!$N$3:$X$1137,11,0)</f>
        <v>1095457121</v>
      </c>
      <c r="V263" s="11">
        <f t="shared" si="48"/>
        <v>57.087889192456252</v>
      </c>
      <c r="W263" s="11">
        <f t="shared" si="55"/>
        <v>100</v>
      </c>
      <c r="X263" s="11">
        <f t="shared" si="49"/>
        <v>80</v>
      </c>
      <c r="Y263" s="11">
        <f t="shared" si="50"/>
        <v>100</v>
      </c>
      <c r="Z263" s="11">
        <f t="shared" si="56"/>
        <v>0</v>
      </c>
      <c r="AA263" s="11">
        <f t="shared" si="51"/>
        <v>100</v>
      </c>
      <c r="AB263" s="11">
        <f t="shared" si="57"/>
        <v>0</v>
      </c>
      <c r="AC263" s="11">
        <f t="shared" si="52"/>
        <v>0</v>
      </c>
      <c r="AD263" s="11">
        <f t="shared" si="53"/>
        <v>0</v>
      </c>
      <c r="AE263" s="11">
        <f t="shared" si="54"/>
        <v>0</v>
      </c>
      <c r="AF263" s="12">
        <f t="shared" si="58"/>
        <v>0</v>
      </c>
      <c r="AG263" s="31">
        <f t="shared" si="59"/>
        <v>16.666666666666668</v>
      </c>
    </row>
    <row r="264" spans="1:33" x14ac:dyDescent="0.35">
      <c r="A264" s="1" t="s">
        <v>558</v>
      </c>
      <c r="B264" s="1" t="s">
        <v>431</v>
      </c>
      <c r="C264" s="1" t="s">
        <v>559</v>
      </c>
      <c r="D264" s="4">
        <f>+VLOOKUP(A264,'[2]Categoría municipios 2023'!$B$2:$D$1103,3,0)</f>
        <v>6</v>
      </c>
      <c r="E264" s="1" t="str">
        <f>+VLOOKUP(A264,'[3]Nuevo IDF'!$B$5:$H$1106,7,0)</f>
        <v>G1</v>
      </c>
      <c r="F264" s="1"/>
      <c r="G264" s="10">
        <f>+VLOOKUP(A264,'[4]Informe viabilidad 2022'!$A$4:$G$1105,7,0)</f>
        <v>985.42113700000004</v>
      </c>
      <c r="H264" s="10">
        <f>+VLOOKUP(A264,'[4]Informe viabilidad 2022'!$A$4:$G$1105,6,0)</f>
        <v>1581.2175015</v>
      </c>
      <c r="I264" s="10" t="str">
        <f>+IFERROR(VLOOKUP($A264,#REF!,MATCH('Cálculo antigua metodología'!I$4,#REF!,0),0),"")</f>
        <v/>
      </c>
      <c r="J264" s="10" t="str">
        <f>+IFERROR(VLOOKUP($A264,#REF!,MATCH('Cálculo antigua metodología'!J$4,#REF!,0),0),"")</f>
        <v/>
      </c>
      <c r="K264" s="10" t="str">
        <f>+IFERROR(VLOOKUP($A264,#REF!,MATCH('Cálculo antigua metodología'!K$4,#REF!,0),0),"")</f>
        <v/>
      </c>
      <c r="L264" s="10" t="str">
        <f>+IFERROR(VLOOKUP($A264,#REF!,MATCH('Cálculo antigua metodología'!L$4,#REF!,0),0),"")</f>
        <v/>
      </c>
      <c r="M264" s="10" t="str">
        <f>+IFERROR(VLOOKUP($A264,#REF!,MATCH('Cálculo antigua metodología'!M$4,#REF!,0),0),"")</f>
        <v/>
      </c>
      <c r="N264" s="10" t="str">
        <f>+IFERROR(VLOOKUP($A264,#REF!,MATCH('Cálculo antigua metodología'!N$4,#REF!,0),0),"")</f>
        <v/>
      </c>
      <c r="O264" s="10" t="str">
        <f>+IFERROR(VLOOKUP($A264,#REF!,MATCH('Cálculo antigua metodología'!O$4,#REF!,0),0),"")</f>
        <v/>
      </c>
      <c r="P264" s="10" t="str">
        <f>+IFERROR(VLOOKUP($A264,#REF!,MATCH('Cálculo antigua metodología'!P$4,#REF!,0),0),"")</f>
        <v/>
      </c>
      <c r="Q264" s="10" t="str">
        <f>+IFERROR(VLOOKUP($A264,#REF!,MATCH('Cálculo antigua metodología'!Q$4,#REF!,0),0),"")</f>
        <v/>
      </c>
      <c r="R264" s="10" t="str">
        <f>+IFERROR(VLOOKUP($A264,#REF!,MATCH('Cálculo antigua metodología'!R$4,#REF!,0),0),"")</f>
        <v/>
      </c>
      <c r="S264" s="10" t="str">
        <f>+IFERROR(VLOOKUP($A264,#REF!,MATCH('Cálculo antigua metodología'!S$4,#REF!,0),0),"")</f>
        <v/>
      </c>
      <c r="T264" s="10">
        <f>+VLOOKUP(A264,'[5]Cálculo SGP'!$N$3:$P$1136,3,0)</f>
        <v>656481819</v>
      </c>
      <c r="U264" s="10">
        <f>+VLOOKUP(A264,'[5]Cálculo SGP'!$N$3:$X$1137,11,0)</f>
        <v>1049768418</v>
      </c>
      <c r="V264" s="11">
        <f t="shared" si="48"/>
        <v>62.320404123100957</v>
      </c>
      <c r="W264" s="11">
        <f t="shared" si="55"/>
        <v>100</v>
      </c>
      <c r="X264" s="11">
        <f t="shared" si="49"/>
        <v>80</v>
      </c>
      <c r="Y264" s="11">
        <f t="shared" si="50"/>
        <v>100</v>
      </c>
      <c r="Z264" s="11">
        <f t="shared" si="56"/>
        <v>0</v>
      </c>
      <c r="AA264" s="11">
        <f t="shared" si="51"/>
        <v>100</v>
      </c>
      <c r="AB264" s="11">
        <f t="shared" si="57"/>
        <v>0</v>
      </c>
      <c r="AC264" s="11">
        <f t="shared" si="52"/>
        <v>0</v>
      </c>
      <c r="AD264" s="11">
        <f t="shared" si="53"/>
        <v>0</v>
      </c>
      <c r="AE264" s="11">
        <f t="shared" si="54"/>
        <v>0</v>
      </c>
      <c r="AF264" s="12">
        <f t="shared" si="58"/>
        <v>0</v>
      </c>
      <c r="AG264" s="31">
        <f t="shared" si="59"/>
        <v>16.666666666666668</v>
      </c>
    </row>
    <row r="265" spans="1:33" x14ac:dyDescent="0.35">
      <c r="A265" s="1" t="s">
        <v>560</v>
      </c>
      <c r="B265" s="1" t="s">
        <v>431</v>
      </c>
      <c r="C265" s="1" t="s">
        <v>561</v>
      </c>
      <c r="D265" s="4">
        <f>+VLOOKUP(A265,'[2]Categoría municipios 2023'!$B$2:$D$1103,3,0)</f>
        <v>5</v>
      </c>
      <c r="E265" s="1" t="str">
        <f>+VLOOKUP(A265,'[3]Nuevo IDF'!$B$5:$H$1106,7,0)</f>
        <v>G1</v>
      </c>
      <c r="F265" s="1"/>
      <c r="G265" s="10">
        <f>+VLOOKUP(A265,'[4]Informe viabilidad 2022'!$A$4:$G$1105,7,0)</f>
        <v>9421.8055459999996</v>
      </c>
      <c r="H265" s="10">
        <f>+VLOOKUP(A265,'[4]Informe viabilidad 2022'!$A$4:$G$1105,6,0)</f>
        <v>19077.948869066997</v>
      </c>
      <c r="I265" s="10" t="str">
        <f>+IFERROR(VLOOKUP($A265,#REF!,MATCH('Cálculo antigua metodología'!I$4,#REF!,0),0),"")</f>
        <v/>
      </c>
      <c r="J265" s="10" t="str">
        <f>+IFERROR(VLOOKUP($A265,#REF!,MATCH('Cálculo antigua metodología'!J$4,#REF!,0),0),"")</f>
        <v/>
      </c>
      <c r="K265" s="10" t="str">
        <f>+IFERROR(VLOOKUP($A265,#REF!,MATCH('Cálculo antigua metodología'!K$4,#REF!,0),0),"")</f>
        <v/>
      </c>
      <c r="L265" s="10" t="str">
        <f>+IFERROR(VLOOKUP($A265,#REF!,MATCH('Cálculo antigua metodología'!L$4,#REF!,0),0),"")</f>
        <v/>
      </c>
      <c r="M265" s="10" t="str">
        <f>+IFERROR(VLOOKUP($A265,#REF!,MATCH('Cálculo antigua metodología'!M$4,#REF!,0),0),"")</f>
        <v/>
      </c>
      <c r="N265" s="10" t="str">
        <f>+IFERROR(VLOOKUP($A265,#REF!,MATCH('Cálculo antigua metodología'!N$4,#REF!,0),0),"")</f>
        <v/>
      </c>
      <c r="O265" s="10" t="str">
        <f>+IFERROR(VLOOKUP($A265,#REF!,MATCH('Cálculo antigua metodología'!O$4,#REF!,0),0),"")</f>
        <v/>
      </c>
      <c r="P265" s="10" t="str">
        <f>+IFERROR(VLOOKUP($A265,#REF!,MATCH('Cálculo antigua metodología'!P$4,#REF!,0),0),"")</f>
        <v/>
      </c>
      <c r="Q265" s="10" t="str">
        <f>+IFERROR(VLOOKUP($A265,#REF!,MATCH('Cálculo antigua metodología'!Q$4,#REF!,0),0),"")</f>
        <v/>
      </c>
      <c r="R265" s="10" t="str">
        <f>+IFERROR(VLOOKUP($A265,#REF!,MATCH('Cálculo antigua metodología'!R$4,#REF!,0),0),"")</f>
        <v/>
      </c>
      <c r="S265" s="10" t="str">
        <f>+IFERROR(VLOOKUP($A265,#REF!,MATCH('Cálculo antigua metodología'!S$4,#REF!,0),0),"")</f>
        <v/>
      </c>
      <c r="T265" s="10">
        <f>+VLOOKUP(A265,'[5]Cálculo SGP'!$N$3:$P$1136,3,0)</f>
        <v>1382400427</v>
      </c>
      <c r="U265" s="10">
        <f>+VLOOKUP(A265,'[5]Cálculo SGP'!$N$3:$X$1137,11,0)</f>
        <v>1097462813</v>
      </c>
      <c r="V265" s="11">
        <f t="shared" si="48"/>
        <v>49.385841269742173</v>
      </c>
      <c r="W265" s="11">
        <f t="shared" si="55"/>
        <v>100</v>
      </c>
      <c r="X265" s="11">
        <f t="shared" si="49"/>
        <v>80</v>
      </c>
      <c r="Y265" s="11">
        <f t="shared" si="50"/>
        <v>100</v>
      </c>
      <c r="Z265" s="11">
        <f t="shared" si="56"/>
        <v>0</v>
      </c>
      <c r="AA265" s="11">
        <f t="shared" si="51"/>
        <v>100</v>
      </c>
      <c r="AB265" s="11">
        <f t="shared" si="57"/>
        <v>0</v>
      </c>
      <c r="AC265" s="11">
        <f t="shared" si="52"/>
        <v>0</v>
      </c>
      <c r="AD265" s="11">
        <f t="shared" si="53"/>
        <v>0</v>
      </c>
      <c r="AE265" s="11">
        <f t="shared" si="54"/>
        <v>0</v>
      </c>
      <c r="AF265" s="12">
        <f t="shared" si="58"/>
        <v>0</v>
      </c>
      <c r="AG265" s="31">
        <f t="shared" si="59"/>
        <v>16.666666666666668</v>
      </c>
    </row>
    <row r="266" spans="1:33" x14ac:dyDescent="0.35">
      <c r="A266" s="1" t="s">
        <v>562</v>
      </c>
      <c r="B266" s="1" t="s">
        <v>431</v>
      </c>
      <c r="C266" s="1" t="s">
        <v>563</v>
      </c>
      <c r="D266" s="4">
        <f>+VLOOKUP(A266,'[2]Categoría municipios 2023'!$B$2:$D$1103,3,0)</f>
        <v>6</v>
      </c>
      <c r="E266" s="1" t="str">
        <f>+VLOOKUP(A266,'[3]Nuevo IDF'!$B$5:$H$1106,7,0)</f>
        <v>G2</v>
      </c>
      <c r="F266" s="1"/>
      <c r="G266" s="10">
        <f>+VLOOKUP(A266,'[4]Informe viabilidad 2022'!$A$4:$G$1105,7,0)</f>
        <v>702.789221</v>
      </c>
      <c r="H266" s="10">
        <f>+VLOOKUP(A266,'[4]Informe viabilidad 2022'!$A$4:$G$1105,6,0)</f>
        <v>1302.2864484300001</v>
      </c>
      <c r="I266" s="10" t="str">
        <f>+IFERROR(VLOOKUP($A266,#REF!,MATCH('Cálculo antigua metodología'!I$4,#REF!,0),0),"")</f>
        <v/>
      </c>
      <c r="J266" s="10" t="str">
        <f>+IFERROR(VLOOKUP($A266,#REF!,MATCH('Cálculo antigua metodología'!J$4,#REF!,0),0),"")</f>
        <v/>
      </c>
      <c r="K266" s="10" t="str">
        <f>+IFERROR(VLOOKUP($A266,#REF!,MATCH('Cálculo antigua metodología'!K$4,#REF!,0),0),"")</f>
        <v/>
      </c>
      <c r="L266" s="10" t="str">
        <f>+IFERROR(VLOOKUP($A266,#REF!,MATCH('Cálculo antigua metodología'!L$4,#REF!,0),0),"")</f>
        <v/>
      </c>
      <c r="M266" s="10" t="str">
        <f>+IFERROR(VLOOKUP($A266,#REF!,MATCH('Cálculo antigua metodología'!M$4,#REF!,0),0),"")</f>
        <v/>
      </c>
      <c r="N266" s="10" t="str">
        <f>+IFERROR(VLOOKUP($A266,#REF!,MATCH('Cálculo antigua metodología'!N$4,#REF!,0),0),"")</f>
        <v/>
      </c>
      <c r="O266" s="10" t="str">
        <f>+IFERROR(VLOOKUP($A266,#REF!,MATCH('Cálculo antigua metodología'!O$4,#REF!,0),0),"")</f>
        <v/>
      </c>
      <c r="P266" s="10" t="str">
        <f>+IFERROR(VLOOKUP($A266,#REF!,MATCH('Cálculo antigua metodología'!P$4,#REF!,0),0),"")</f>
        <v/>
      </c>
      <c r="Q266" s="10" t="str">
        <f>+IFERROR(VLOOKUP($A266,#REF!,MATCH('Cálculo antigua metodología'!Q$4,#REF!,0),0),"")</f>
        <v/>
      </c>
      <c r="R266" s="10" t="str">
        <f>+IFERROR(VLOOKUP($A266,#REF!,MATCH('Cálculo antigua metodología'!R$4,#REF!,0),0),"")</f>
        <v/>
      </c>
      <c r="S266" s="10" t="str">
        <f>+IFERROR(VLOOKUP($A266,#REF!,MATCH('Cálculo antigua metodología'!S$4,#REF!,0),0),"")</f>
        <v/>
      </c>
      <c r="T266" s="10">
        <f>+VLOOKUP(A266,'[5]Cálculo SGP'!$N$3:$P$1136,3,0)</f>
        <v>558105232</v>
      </c>
      <c r="U266" s="10">
        <f>+VLOOKUP(A266,'[5]Cálculo SGP'!$N$3:$X$1137,11,0)</f>
        <v>1019545907</v>
      </c>
      <c r="V266" s="11">
        <f t="shared" si="48"/>
        <v>53.965793919399452</v>
      </c>
      <c r="W266" s="11">
        <f t="shared" si="55"/>
        <v>100</v>
      </c>
      <c r="X266" s="11">
        <f t="shared" si="49"/>
        <v>80</v>
      </c>
      <c r="Y266" s="11">
        <f t="shared" si="50"/>
        <v>100</v>
      </c>
      <c r="Z266" s="11">
        <f t="shared" si="56"/>
        <v>0</v>
      </c>
      <c r="AA266" s="11">
        <f t="shared" si="51"/>
        <v>100</v>
      </c>
      <c r="AB266" s="11">
        <f t="shared" si="57"/>
        <v>0</v>
      </c>
      <c r="AC266" s="11">
        <f t="shared" si="52"/>
        <v>0</v>
      </c>
      <c r="AD266" s="11">
        <f t="shared" si="53"/>
        <v>0</v>
      </c>
      <c r="AE266" s="11">
        <f t="shared" si="54"/>
        <v>0</v>
      </c>
      <c r="AF266" s="12">
        <f t="shared" si="58"/>
        <v>0</v>
      </c>
      <c r="AG266" s="31">
        <f t="shared" si="59"/>
        <v>16.666666666666668</v>
      </c>
    </row>
    <row r="267" spans="1:33" x14ac:dyDescent="0.35">
      <c r="A267" s="1" t="s">
        <v>564</v>
      </c>
      <c r="B267" s="1" t="s">
        <v>431</v>
      </c>
      <c r="C267" s="1" t="s">
        <v>565</v>
      </c>
      <c r="D267" s="4">
        <f>+VLOOKUP(A267,'[2]Categoría municipios 2023'!$B$2:$D$1103,3,0)</f>
        <v>6</v>
      </c>
      <c r="E267" s="1" t="str">
        <f>+VLOOKUP(A267,'[3]Nuevo IDF'!$B$5:$H$1106,7,0)</f>
        <v>G3</v>
      </c>
      <c r="F267" s="1"/>
      <c r="G267" s="10">
        <f>+VLOOKUP(A267,'[4]Informe viabilidad 2022'!$A$4:$G$1105,7,0)</f>
        <v>568.48267099999998</v>
      </c>
      <c r="H267" s="10">
        <f>+VLOOKUP(A267,'[4]Informe viabilidad 2022'!$A$4:$G$1105,6,0)</f>
        <v>1453.6794812999999</v>
      </c>
      <c r="I267" s="10" t="str">
        <f>+IFERROR(VLOOKUP($A267,#REF!,MATCH('Cálculo antigua metodología'!I$4,#REF!,0),0),"")</f>
        <v/>
      </c>
      <c r="J267" s="10" t="str">
        <f>+IFERROR(VLOOKUP($A267,#REF!,MATCH('Cálculo antigua metodología'!J$4,#REF!,0),0),"")</f>
        <v/>
      </c>
      <c r="K267" s="10" t="str">
        <f>+IFERROR(VLOOKUP($A267,#REF!,MATCH('Cálculo antigua metodología'!K$4,#REF!,0),0),"")</f>
        <v/>
      </c>
      <c r="L267" s="10" t="str">
        <f>+IFERROR(VLOOKUP($A267,#REF!,MATCH('Cálculo antigua metodología'!L$4,#REF!,0),0),"")</f>
        <v/>
      </c>
      <c r="M267" s="10" t="str">
        <f>+IFERROR(VLOOKUP($A267,#REF!,MATCH('Cálculo antigua metodología'!M$4,#REF!,0),0),"")</f>
        <v/>
      </c>
      <c r="N267" s="10" t="str">
        <f>+IFERROR(VLOOKUP($A267,#REF!,MATCH('Cálculo antigua metodología'!N$4,#REF!,0),0),"")</f>
        <v/>
      </c>
      <c r="O267" s="10" t="str">
        <f>+IFERROR(VLOOKUP($A267,#REF!,MATCH('Cálculo antigua metodología'!O$4,#REF!,0),0),"")</f>
        <v/>
      </c>
      <c r="P267" s="10" t="str">
        <f>+IFERROR(VLOOKUP($A267,#REF!,MATCH('Cálculo antigua metodología'!P$4,#REF!,0),0),"")</f>
        <v/>
      </c>
      <c r="Q267" s="10" t="str">
        <f>+IFERROR(VLOOKUP($A267,#REF!,MATCH('Cálculo antigua metodología'!Q$4,#REF!,0),0),"")</f>
        <v/>
      </c>
      <c r="R267" s="10" t="str">
        <f>+IFERROR(VLOOKUP($A267,#REF!,MATCH('Cálculo antigua metodología'!R$4,#REF!,0),0),"")</f>
        <v/>
      </c>
      <c r="S267" s="10" t="str">
        <f>+IFERROR(VLOOKUP($A267,#REF!,MATCH('Cálculo antigua metodología'!S$4,#REF!,0),0),"")</f>
        <v/>
      </c>
      <c r="T267" s="10">
        <f>+VLOOKUP(A267,'[5]Cálculo SGP'!$N$3:$P$1136,3,0)</f>
        <v>551458034</v>
      </c>
      <c r="U267" s="10">
        <f>+VLOOKUP(A267,'[5]Cálculo SGP'!$N$3:$X$1137,11,0)</f>
        <v>1440953515</v>
      </c>
      <c r="V267" s="11">
        <f t="shared" si="48"/>
        <v>39.106465924084993</v>
      </c>
      <c r="W267" s="11">
        <f t="shared" si="55"/>
        <v>100</v>
      </c>
      <c r="X267" s="11">
        <f t="shared" si="49"/>
        <v>80</v>
      </c>
      <c r="Y267" s="11">
        <f t="shared" si="50"/>
        <v>100</v>
      </c>
      <c r="Z267" s="11">
        <f t="shared" si="56"/>
        <v>0</v>
      </c>
      <c r="AA267" s="11">
        <f t="shared" si="51"/>
        <v>100</v>
      </c>
      <c r="AB267" s="11">
        <f t="shared" si="57"/>
        <v>0</v>
      </c>
      <c r="AC267" s="11">
        <f t="shared" si="52"/>
        <v>0</v>
      </c>
      <c r="AD267" s="11">
        <f t="shared" si="53"/>
        <v>0</v>
      </c>
      <c r="AE267" s="11">
        <f t="shared" si="54"/>
        <v>0</v>
      </c>
      <c r="AF267" s="12">
        <f t="shared" si="58"/>
        <v>0</v>
      </c>
      <c r="AG267" s="31">
        <f t="shared" si="59"/>
        <v>16.666666666666668</v>
      </c>
    </row>
    <row r="268" spans="1:33" x14ac:dyDescent="0.35">
      <c r="A268" s="1" t="s">
        <v>566</v>
      </c>
      <c r="B268" s="1" t="s">
        <v>431</v>
      </c>
      <c r="C268" s="1" t="s">
        <v>567</v>
      </c>
      <c r="D268" s="4">
        <f>+VLOOKUP(A268,'[2]Categoría municipios 2023'!$B$2:$D$1103,3,0)</f>
        <v>6</v>
      </c>
      <c r="E268" s="1" t="str">
        <f>+VLOOKUP(A268,'[3]Nuevo IDF'!$B$5:$H$1106,7,0)</f>
        <v>G3</v>
      </c>
      <c r="F268" s="1"/>
      <c r="G268" s="10">
        <f>+VLOOKUP(A268,'[4]Informe viabilidad 2022'!$A$4:$G$1105,7,0)</f>
        <v>1742.5397419999999</v>
      </c>
      <c r="H268" s="10">
        <f>+VLOOKUP(A268,'[4]Informe viabilidad 2022'!$A$4:$G$1105,6,0)</f>
        <v>3079.3602289999999</v>
      </c>
      <c r="I268" s="10" t="str">
        <f>+IFERROR(VLOOKUP($A268,#REF!,MATCH('Cálculo antigua metodología'!I$4,#REF!,0),0),"")</f>
        <v/>
      </c>
      <c r="J268" s="10" t="str">
        <f>+IFERROR(VLOOKUP($A268,#REF!,MATCH('Cálculo antigua metodología'!J$4,#REF!,0),0),"")</f>
        <v/>
      </c>
      <c r="K268" s="10" t="str">
        <f>+IFERROR(VLOOKUP($A268,#REF!,MATCH('Cálculo antigua metodología'!K$4,#REF!,0),0),"")</f>
        <v/>
      </c>
      <c r="L268" s="10" t="str">
        <f>+IFERROR(VLOOKUP($A268,#REF!,MATCH('Cálculo antigua metodología'!L$4,#REF!,0),0),"")</f>
        <v/>
      </c>
      <c r="M268" s="10" t="str">
        <f>+IFERROR(VLOOKUP($A268,#REF!,MATCH('Cálculo antigua metodología'!M$4,#REF!,0),0),"")</f>
        <v/>
      </c>
      <c r="N268" s="10" t="str">
        <f>+IFERROR(VLOOKUP($A268,#REF!,MATCH('Cálculo antigua metodología'!N$4,#REF!,0),0),"")</f>
        <v/>
      </c>
      <c r="O268" s="10" t="str">
        <f>+IFERROR(VLOOKUP($A268,#REF!,MATCH('Cálculo antigua metodología'!O$4,#REF!,0),0),"")</f>
        <v/>
      </c>
      <c r="P268" s="10" t="str">
        <f>+IFERROR(VLOOKUP($A268,#REF!,MATCH('Cálculo antigua metodología'!P$4,#REF!,0),0),"")</f>
        <v/>
      </c>
      <c r="Q268" s="10" t="str">
        <f>+IFERROR(VLOOKUP($A268,#REF!,MATCH('Cálculo antigua metodología'!Q$4,#REF!,0),0),"")</f>
        <v/>
      </c>
      <c r="R268" s="10" t="str">
        <f>+IFERROR(VLOOKUP($A268,#REF!,MATCH('Cálculo antigua metodología'!R$4,#REF!,0),0),"")</f>
        <v/>
      </c>
      <c r="S268" s="10" t="str">
        <f>+IFERROR(VLOOKUP($A268,#REF!,MATCH('Cálculo antigua metodología'!S$4,#REF!,0),0),"")</f>
        <v/>
      </c>
      <c r="T268" s="10">
        <f>+VLOOKUP(A268,'[5]Cálculo SGP'!$N$3:$P$1136,3,0)</f>
        <v>1047721868</v>
      </c>
      <c r="U268" s="10">
        <f>+VLOOKUP(A268,'[5]Cálculo SGP'!$N$3:$X$1137,11,0)</f>
        <v>2621175060</v>
      </c>
      <c r="V268" s="11">
        <f t="shared" si="48"/>
        <v>56.587719929274961</v>
      </c>
      <c r="W268" s="11">
        <f t="shared" si="55"/>
        <v>100</v>
      </c>
      <c r="X268" s="11">
        <f t="shared" si="49"/>
        <v>80</v>
      </c>
      <c r="Y268" s="11">
        <f t="shared" si="50"/>
        <v>100</v>
      </c>
      <c r="Z268" s="11">
        <f t="shared" si="56"/>
        <v>0</v>
      </c>
      <c r="AA268" s="11">
        <f t="shared" si="51"/>
        <v>100</v>
      </c>
      <c r="AB268" s="11">
        <f t="shared" si="57"/>
        <v>0</v>
      </c>
      <c r="AC268" s="11">
        <f t="shared" si="52"/>
        <v>0</v>
      </c>
      <c r="AD268" s="11">
        <f t="shared" si="53"/>
        <v>0</v>
      </c>
      <c r="AE268" s="11">
        <f t="shared" si="54"/>
        <v>0</v>
      </c>
      <c r="AF268" s="12">
        <f t="shared" si="58"/>
        <v>0</v>
      </c>
      <c r="AG268" s="31">
        <f t="shared" si="59"/>
        <v>16.666666666666668</v>
      </c>
    </row>
    <row r="269" spans="1:33" x14ac:dyDescent="0.35">
      <c r="A269" s="1" t="s">
        <v>568</v>
      </c>
      <c r="B269" s="1" t="s">
        <v>431</v>
      </c>
      <c r="C269" s="1" t="s">
        <v>569</v>
      </c>
      <c r="D269" s="4">
        <f>+VLOOKUP(A269,'[2]Categoría municipios 2023'!$B$2:$D$1103,3,0)</f>
        <v>6</v>
      </c>
      <c r="E269" s="1" t="str">
        <f>+VLOOKUP(A269,'[3]Nuevo IDF'!$B$5:$H$1106,7,0)</f>
        <v>G4</v>
      </c>
      <c r="F269" s="1"/>
      <c r="G269" s="10">
        <f>+VLOOKUP(A269,'[4]Informe viabilidad 2022'!$A$4:$G$1105,7,0)</f>
        <v>901.41369099999997</v>
      </c>
      <c r="H269" s="10">
        <f>+VLOOKUP(A269,'[4]Informe viabilidad 2022'!$A$4:$G$1105,6,0)</f>
        <v>3716.4351529999999</v>
      </c>
      <c r="I269" s="10" t="str">
        <f>+IFERROR(VLOOKUP($A269,#REF!,MATCH('Cálculo antigua metodología'!I$4,#REF!,0),0),"")</f>
        <v/>
      </c>
      <c r="J269" s="10" t="str">
        <f>+IFERROR(VLOOKUP($A269,#REF!,MATCH('Cálculo antigua metodología'!J$4,#REF!,0),0),"")</f>
        <v/>
      </c>
      <c r="K269" s="10" t="str">
        <f>+IFERROR(VLOOKUP($A269,#REF!,MATCH('Cálculo antigua metodología'!K$4,#REF!,0),0),"")</f>
        <v/>
      </c>
      <c r="L269" s="10" t="str">
        <f>+IFERROR(VLOOKUP($A269,#REF!,MATCH('Cálculo antigua metodología'!L$4,#REF!,0),0),"")</f>
        <v/>
      </c>
      <c r="M269" s="10" t="str">
        <f>+IFERROR(VLOOKUP($A269,#REF!,MATCH('Cálculo antigua metodología'!M$4,#REF!,0),0),"")</f>
        <v/>
      </c>
      <c r="N269" s="10" t="str">
        <f>+IFERROR(VLOOKUP($A269,#REF!,MATCH('Cálculo antigua metodología'!N$4,#REF!,0),0),"")</f>
        <v/>
      </c>
      <c r="O269" s="10" t="str">
        <f>+IFERROR(VLOOKUP($A269,#REF!,MATCH('Cálculo antigua metodología'!O$4,#REF!,0),0),"")</f>
        <v/>
      </c>
      <c r="P269" s="10" t="str">
        <f>+IFERROR(VLOOKUP($A269,#REF!,MATCH('Cálculo antigua metodología'!P$4,#REF!,0),0),"")</f>
        <v/>
      </c>
      <c r="Q269" s="10" t="str">
        <f>+IFERROR(VLOOKUP($A269,#REF!,MATCH('Cálculo antigua metodología'!Q$4,#REF!,0),0),"")</f>
        <v/>
      </c>
      <c r="R269" s="10" t="str">
        <f>+IFERROR(VLOOKUP($A269,#REF!,MATCH('Cálculo antigua metodología'!R$4,#REF!,0),0),"")</f>
        <v/>
      </c>
      <c r="S269" s="10" t="str">
        <f>+IFERROR(VLOOKUP($A269,#REF!,MATCH('Cálculo antigua metodología'!S$4,#REF!,0),0),"")</f>
        <v/>
      </c>
      <c r="T269" s="10">
        <f>+VLOOKUP(A269,'[5]Cálculo SGP'!$N$3:$P$1136,3,0)</f>
        <v>1315634726</v>
      </c>
      <c r="U269" s="10">
        <f>+VLOOKUP(A269,'[5]Cálculo SGP'!$N$3:$X$1137,11,0)</f>
        <v>4268378249</v>
      </c>
      <c r="V269" s="11">
        <f t="shared" si="48"/>
        <v>24.254794013353258</v>
      </c>
      <c r="W269" s="11">
        <f t="shared" si="55"/>
        <v>100</v>
      </c>
      <c r="X269" s="11">
        <f t="shared" si="49"/>
        <v>80</v>
      </c>
      <c r="Y269" s="11">
        <f t="shared" si="50"/>
        <v>100</v>
      </c>
      <c r="Z269" s="11">
        <f t="shared" si="56"/>
        <v>0</v>
      </c>
      <c r="AA269" s="11">
        <f t="shared" si="51"/>
        <v>100</v>
      </c>
      <c r="AB269" s="11">
        <f t="shared" si="57"/>
        <v>0</v>
      </c>
      <c r="AC269" s="11">
        <f t="shared" si="52"/>
        <v>0</v>
      </c>
      <c r="AD269" s="11">
        <f t="shared" si="53"/>
        <v>0</v>
      </c>
      <c r="AE269" s="11">
        <f t="shared" si="54"/>
        <v>0</v>
      </c>
      <c r="AF269" s="12">
        <f t="shared" si="58"/>
        <v>0</v>
      </c>
      <c r="AG269" s="31">
        <f t="shared" si="59"/>
        <v>16.666666666666668</v>
      </c>
    </row>
    <row r="270" spans="1:33" x14ac:dyDescent="0.35">
      <c r="A270" s="1" t="s">
        <v>570</v>
      </c>
      <c r="B270" s="1" t="s">
        <v>431</v>
      </c>
      <c r="C270" s="1" t="s">
        <v>571</v>
      </c>
      <c r="D270" s="4">
        <f>+VLOOKUP(A270,'[2]Categoría municipios 2023'!$B$2:$D$1103,3,0)</f>
        <v>6</v>
      </c>
      <c r="E270" s="1" t="str">
        <f>+VLOOKUP(A270,'[3]Nuevo IDF'!$B$5:$H$1106,7,0)</f>
        <v>G2</v>
      </c>
      <c r="F270" s="1"/>
      <c r="G270" s="10">
        <f>+VLOOKUP(A270,'[4]Informe viabilidad 2022'!$A$4:$G$1105,7,0)</f>
        <v>1160.6930809999999</v>
      </c>
      <c r="H270" s="10">
        <f>+VLOOKUP(A270,'[4]Informe viabilidad 2022'!$A$4:$G$1105,6,0)</f>
        <v>1550.2693542929999</v>
      </c>
      <c r="I270" s="10" t="str">
        <f>+IFERROR(VLOOKUP($A270,#REF!,MATCH('Cálculo antigua metodología'!I$4,#REF!,0),0),"")</f>
        <v/>
      </c>
      <c r="J270" s="10" t="str">
        <f>+IFERROR(VLOOKUP($A270,#REF!,MATCH('Cálculo antigua metodología'!J$4,#REF!,0),0),"")</f>
        <v/>
      </c>
      <c r="K270" s="10" t="str">
        <f>+IFERROR(VLOOKUP($A270,#REF!,MATCH('Cálculo antigua metodología'!K$4,#REF!,0),0),"")</f>
        <v/>
      </c>
      <c r="L270" s="10" t="str">
        <f>+IFERROR(VLOOKUP($A270,#REF!,MATCH('Cálculo antigua metodología'!L$4,#REF!,0),0),"")</f>
        <v/>
      </c>
      <c r="M270" s="10" t="str">
        <f>+IFERROR(VLOOKUP($A270,#REF!,MATCH('Cálculo antigua metodología'!M$4,#REF!,0),0),"")</f>
        <v/>
      </c>
      <c r="N270" s="10" t="str">
        <f>+IFERROR(VLOOKUP($A270,#REF!,MATCH('Cálculo antigua metodología'!N$4,#REF!,0),0),"")</f>
        <v/>
      </c>
      <c r="O270" s="10" t="str">
        <f>+IFERROR(VLOOKUP($A270,#REF!,MATCH('Cálculo antigua metodología'!O$4,#REF!,0),0),"")</f>
        <v/>
      </c>
      <c r="P270" s="10" t="str">
        <f>+IFERROR(VLOOKUP($A270,#REF!,MATCH('Cálculo antigua metodología'!P$4,#REF!,0),0),"")</f>
        <v/>
      </c>
      <c r="Q270" s="10" t="str">
        <f>+IFERROR(VLOOKUP($A270,#REF!,MATCH('Cálculo antigua metodología'!Q$4,#REF!,0),0),"")</f>
        <v/>
      </c>
      <c r="R270" s="10" t="str">
        <f>+IFERROR(VLOOKUP($A270,#REF!,MATCH('Cálculo antigua metodología'!R$4,#REF!,0),0),"")</f>
        <v/>
      </c>
      <c r="S270" s="10" t="str">
        <f>+IFERROR(VLOOKUP($A270,#REF!,MATCH('Cálculo antigua metodología'!S$4,#REF!,0),0),"")</f>
        <v/>
      </c>
      <c r="T270" s="10">
        <f>+VLOOKUP(A270,'[5]Cálculo SGP'!$N$3:$P$1136,3,0)</f>
        <v>528390389</v>
      </c>
      <c r="U270" s="10">
        <f>+VLOOKUP(A270,'[5]Cálculo SGP'!$N$3:$X$1137,11,0)</f>
        <v>809409660</v>
      </c>
      <c r="V270" s="11">
        <f t="shared" si="48"/>
        <v>74.870413827494758</v>
      </c>
      <c r="W270" s="11">
        <f t="shared" si="55"/>
        <v>100</v>
      </c>
      <c r="X270" s="11">
        <f t="shared" si="49"/>
        <v>80</v>
      </c>
      <c r="Y270" s="11">
        <f t="shared" si="50"/>
        <v>100</v>
      </c>
      <c r="Z270" s="11">
        <f t="shared" si="56"/>
        <v>0</v>
      </c>
      <c r="AA270" s="11">
        <f t="shared" si="51"/>
        <v>100</v>
      </c>
      <c r="AB270" s="11">
        <f t="shared" si="57"/>
        <v>0</v>
      </c>
      <c r="AC270" s="11">
        <f t="shared" si="52"/>
        <v>0</v>
      </c>
      <c r="AD270" s="11">
        <f t="shared" si="53"/>
        <v>0</v>
      </c>
      <c r="AE270" s="11">
        <f t="shared" si="54"/>
        <v>0</v>
      </c>
      <c r="AF270" s="12">
        <f t="shared" si="58"/>
        <v>0</v>
      </c>
      <c r="AG270" s="31">
        <f t="shared" si="59"/>
        <v>16.666666666666668</v>
      </c>
    </row>
    <row r="271" spans="1:33" x14ac:dyDescent="0.35">
      <c r="A271" s="1" t="s">
        <v>572</v>
      </c>
      <c r="B271" s="1" t="s">
        <v>431</v>
      </c>
      <c r="C271" s="1" t="s">
        <v>573</v>
      </c>
      <c r="D271" s="4">
        <f>+VLOOKUP(A271,'[2]Categoría municipios 2023'!$B$2:$D$1103,3,0)</f>
        <v>6</v>
      </c>
      <c r="E271" s="1" t="str">
        <f>+VLOOKUP(A271,'[3]Nuevo IDF'!$B$5:$H$1106,7,0)</f>
        <v>G4</v>
      </c>
      <c r="F271" s="1"/>
      <c r="G271" s="10">
        <f>+VLOOKUP(A271,'[4]Informe viabilidad 2022'!$A$4:$G$1105,7,0)</f>
        <v>957.41353100000003</v>
      </c>
      <c r="H271" s="10">
        <f>+VLOOKUP(A271,'[4]Informe viabilidad 2022'!$A$4:$G$1105,6,0)</f>
        <v>2578.7676839999999</v>
      </c>
      <c r="I271" s="10" t="str">
        <f>+IFERROR(VLOOKUP($A271,#REF!,MATCH('Cálculo antigua metodología'!I$4,#REF!,0),0),"")</f>
        <v/>
      </c>
      <c r="J271" s="10" t="str">
        <f>+IFERROR(VLOOKUP($A271,#REF!,MATCH('Cálculo antigua metodología'!J$4,#REF!,0),0),"")</f>
        <v/>
      </c>
      <c r="K271" s="10" t="str">
        <f>+IFERROR(VLOOKUP($A271,#REF!,MATCH('Cálculo antigua metodología'!K$4,#REF!,0),0),"")</f>
        <v/>
      </c>
      <c r="L271" s="10" t="str">
        <f>+IFERROR(VLOOKUP($A271,#REF!,MATCH('Cálculo antigua metodología'!L$4,#REF!,0),0),"")</f>
        <v/>
      </c>
      <c r="M271" s="10" t="str">
        <f>+IFERROR(VLOOKUP($A271,#REF!,MATCH('Cálculo antigua metodología'!M$4,#REF!,0),0),"")</f>
        <v/>
      </c>
      <c r="N271" s="10" t="str">
        <f>+IFERROR(VLOOKUP($A271,#REF!,MATCH('Cálculo antigua metodología'!N$4,#REF!,0),0),"")</f>
        <v/>
      </c>
      <c r="O271" s="10" t="str">
        <f>+IFERROR(VLOOKUP($A271,#REF!,MATCH('Cálculo antigua metodología'!O$4,#REF!,0),0),"")</f>
        <v/>
      </c>
      <c r="P271" s="10" t="str">
        <f>+IFERROR(VLOOKUP($A271,#REF!,MATCH('Cálculo antigua metodología'!P$4,#REF!,0),0),"")</f>
        <v/>
      </c>
      <c r="Q271" s="10" t="str">
        <f>+IFERROR(VLOOKUP($A271,#REF!,MATCH('Cálculo antigua metodología'!Q$4,#REF!,0),0),"")</f>
        <v/>
      </c>
      <c r="R271" s="10" t="str">
        <f>+IFERROR(VLOOKUP($A271,#REF!,MATCH('Cálculo antigua metodología'!R$4,#REF!,0),0),"")</f>
        <v/>
      </c>
      <c r="S271" s="10" t="str">
        <f>+IFERROR(VLOOKUP($A271,#REF!,MATCH('Cálculo antigua metodología'!S$4,#REF!,0),0),"")</f>
        <v/>
      </c>
      <c r="T271" s="10">
        <f>+VLOOKUP(A271,'[5]Cálculo SGP'!$N$3:$P$1136,3,0)</f>
        <v>641998387</v>
      </c>
      <c r="U271" s="10">
        <f>+VLOOKUP(A271,'[5]Cálculo SGP'!$N$3:$X$1137,11,0)</f>
        <v>1676612466</v>
      </c>
      <c r="V271" s="11">
        <f t="shared" si="48"/>
        <v>37.126784895757986</v>
      </c>
      <c r="W271" s="11">
        <f t="shared" si="55"/>
        <v>100</v>
      </c>
      <c r="X271" s="11">
        <f t="shared" si="49"/>
        <v>80</v>
      </c>
      <c r="Y271" s="11">
        <f t="shared" si="50"/>
        <v>100</v>
      </c>
      <c r="Z271" s="11">
        <f t="shared" si="56"/>
        <v>0</v>
      </c>
      <c r="AA271" s="11">
        <f t="shared" si="51"/>
        <v>100</v>
      </c>
      <c r="AB271" s="11">
        <f t="shared" si="57"/>
        <v>0</v>
      </c>
      <c r="AC271" s="11">
        <f t="shared" si="52"/>
        <v>0</v>
      </c>
      <c r="AD271" s="11">
        <f t="shared" si="53"/>
        <v>0</v>
      </c>
      <c r="AE271" s="11">
        <f t="shared" si="54"/>
        <v>0</v>
      </c>
      <c r="AF271" s="12">
        <f t="shared" si="58"/>
        <v>0</v>
      </c>
      <c r="AG271" s="31">
        <f t="shared" si="59"/>
        <v>16.666666666666668</v>
      </c>
    </row>
    <row r="272" spans="1:33" x14ac:dyDescent="0.35">
      <c r="A272" s="1" t="s">
        <v>574</v>
      </c>
      <c r="B272" s="1" t="s">
        <v>431</v>
      </c>
      <c r="C272" s="1" t="s">
        <v>575</v>
      </c>
      <c r="D272" s="4">
        <f>+VLOOKUP(A272,'[2]Categoría municipios 2023'!$B$2:$D$1103,3,0)</f>
        <v>6</v>
      </c>
      <c r="E272" s="1" t="str">
        <f>+VLOOKUP(A272,'[3]Nuevo IDF'!$B$5:$H$1106,7,0)</f>
        <v>G2</v>
      </c>
      <c r="F272" s="1"/>
      <c r="G272" s="10">
        <f>+VLOOKUP(A272,'[4]Informe viabilidad 2022'!$A$4:$G$1105,7,0)</f>
        <v>761.39262799999995</v>
      </c>
      <c r="H272" s="10">
        <f>+VLOOKUP(A272,'[4]Informe viabilidad 2022'!$A$4:$G$1105,6,0)</f>
        <v>2090.5880499999998</v>
      </c>
      <c r="I272" s="10" t="str">
        <f>+IFERROR(VLOOKUP($A272,#REF!,MATCH('Cálculo antigua metodología'!I$4,#REF!,0),0),"")</f>
        <v/>
      </c>
      <c r="J272" s="10" t="str">
        <f>+IFERROR(VLOOKUP($A272,#REF!,MATCH('Cálculo antigua metodología'!J$4,#REF!,0),0),"")</f>
        <v/>
      </c>
      <c r="K272" s="10" t="str">
        <f>+IFERROR(VLOOKUP($A272,#REF!,MATCH('Cálculo antigua metodología'!K$4,#REF!,0),0),"")</f>
        <v/>
      </c>
      <c r="L272" s="10" t="str">
        <f>+IFERROR(VLOOKUP($A272,#REF!,MATCH('Cálculo antigua metodología'!L$4,#REF!,0),0),"")</f>
        <v/>
      </c>
      <c r="M272" s="10" t="str">
        <f>+IFERROR(VLOOKUP($A272,#REF!,MATCH('Cálculo antigua metodología'!M$4,#REF!,0),0),"")</f>
        <v/>
      </c>
      <c r="N272" s="10" t="str">
        <f>+IFERROR(VLOOKUP($A272,#REF!,MATCH('Cálculo antigua metodología'!N$4,#REF!,0),0),"")</f>
        <v/>
      </c>
      <c r="O272" s="10" t="str">
        <f>+IFERROR(VLOOKUP($A272,#REF!,MATCH('Cálculo antigua metodología'!O$4,#REF!,0),0),"")</f>
        <v/>
      </c>
      <c r="P272" s="10" t="str">
        <f>+IFERROR(VLOOKUP($A272,#REF!,MATCH('Cálculo antigua metodología'!P$4,#REF!,0),0),"")</f>
        <v/>
      </c>
      <c r="Q272" s="10" t="str">
        <f>+IFERROR(VLOOKUP($A272,#REF!,MATCH('Cálculo antigua metodología'!Q$4,#REF!,0),0),"")</f>
        <v/>
      </c>
      <c r="R272" s="10" t="str">
        <f>+IFERROR(VLOOKUP($A272,#REF!,MATCH('Cálculo antigua metodología'!R$4,#REF!,0),0),"")</f>
        <v/>
      </c>
      <c r="S272" s="10" t="str">
        <f>+IFERROR(VLOOKUP($A272,#REF!,MATCH('Cálculo antigua metodología'!S$4,#REF!,0),0),"")</f>
        <v/>
      </c>
      <c r="T272" s="10">
        <f>+VLOOKUP(A272,'[5]Cálculo SGP'!$N$3:$P$1136,3,0)</f>
        <v>810479155</v>
      </c>
      <c r="U272" s="10">
        <f>+VLOOKUP(A272,'[5]Cálculo SGP'!$N$3:$X$1137,11,0)</f>
        <v>2284587686</v>
      </c>
      <c r="V272" s="11">
        <f t="shared" si="48"/>
        <v>36.420022012466781</v>
      </c>
      <c r="W272" s="11">
        <f t="shared" si="55"/>
        <v>100</v>
      </c>
      <c r="X272" s="11">
        <f t="shared" si="49"/>
        <v>80</v>
      </c>
      <c r="Y272" s="11">
        <f t="shared" si="50"/>
        <v>100</v>
      </c>
      <c r="Z272" s="11">
        <f t="shared" si="56"/>
        <v>0</v>
      </c>
      <c r="AA272" s="11">
        <f t="shared" si="51"/>
        <v>100</v>
      </c>
      <c r="AB272" s="11">
        <f t="shared" si="57"/>
        <v>0</v>
      </c>
      <c r="AC272" s="11">
        <f t="shared" si="52"/>
        <v>0</v>
      </c>
      <c r="AD272" s="11">
        <f t="shared" si="53"/>
        <v>0</v>
      </c>
      <c r="AE272" s="11">
        <f t="shared" si="54"/>
        <v>0</v>
      </c>
      <c r="AF272" s="12">
        <f t="shared" si="58"/>
        <v>0</v>
      </c>
      <c r="AG272" s="31">
        <f t="shared" si="59"/>
        <v>16.666666666666668</v>
      </c>
    </row>
    <row r="273" spans="1:33" x14ac:dyDescent="0.35">
      <c r="A273" s="1" t="s">
        <v>576</v>
      </c>
      <c r="B273" s="1" t="s">
        <v>431</v>
      </c>
      <c r="C273" s="1" t="s">
        <v>577</v>
      </c>
      <c r="D273" s="4">
        <f>+VLOOKUP(A273,'[2]Categoría municipios 2023'!$B$2:$D$1103,3,0)</f>
        <v>3</v>
      </c>
      <c r="E273" s="1" t="str">
        <f>+VLOOKUP(A273,'[3]Nuevo IDF'!$B$5:$H$1106,7,0)</f>
        <v>G1</v>
      </c>
      <c r="F273" s="1"/>
      <c r="G273" s="10">
        <f>+VLOOKUP(A273,'[4]Informe viabilidad 2022'!$A$4:$G$1105,7,0)</f>
        <v>14919.876855</v>
      </c>
      <c r="H273" s="10">
        <f>+VLOOKUP(A273,'[4]Informe viabilidad 2022'!$A$4:$G$1105,6,0)</f>
        <v>50345.235676889999</v>
      </c>
      <c r="I273" s="10" t="str">
        <f>+IFERROR(VLOOKUP($A273,#REF!,MATCH('Cálculo antigua metodología'!I$4,#REF!,0),0),"")</f>
        <v/>
      </c>
      <c r="J273" s="10" t="str">
        <f>+IFERROR(VLOOKUP($A273,#REF!,MATCH('Cálculo antigua metodología'!J$4,#REF!,0),0),"")</f>
        <v/>
      </c>
      <c r="K273" s="10" t="str">
        <f>+IFERROR(VLOOKUP($A273,#REF!,MATCH('Cálculo antigua metodología'!K$4,#REF!,0),0),"")</f>
        <v/>
      </c>
      <c r="L273" s="10" t="str">
        <f>+IFERROR(VLOOKUP($A273,#REF!,MATCH('Cálculo antigua metodología'!L$4,#REF!,0),0),"")</f>
        <v/>
      </c>
      <c r="M273" s="10" t="str">
        <f>+IFERROR(VLOOKUP($A273,#REF!,MATCH('Cálculo antigua metodología'!M$4,#REF!,0),0),"")</f>
        <v/>
      </c>
      <c r="N273" s="10" t="str">
        <f>+IFERROR(VLOOKUP($A273,#REF!,MATCH('Cálculo antigua metodología'!N$4,#REF!,0),0),"")</f>
        <v/>
      </c>
      <c r="O273" s="10" t="str">
        <f>+IFERROR(VLOOKUP($A273,#REF!,MATCH('Cálculo antigua metodología'!O$4,#REF!,0),0),"")</f>
        <v/>
      </c>
      <c r="P273" s="10" t="str">
        <f>+IFERROR(VLOOKUP($A273,#REF!,MATCH('Cálculo antigua metodología'!P$4,#REF!,0),0),"")</f>
        <v/>
      </c>
      <c r="Q273" s="10" t="str">
        <f>+IFERROR(VLOOKUP($A273,#REF!,MATCH('Cálculo antigua metodología'!Q$4,#REF!,0),0),"")</f>
        <v/>
      </c>
      <c r="R273" s="10" t="str">
        <f>+IFERROR(VLOOKUP($A273,#REF!,MATCH('Cálculo antigua metodología'!R$4,#REF!,0),0),"")</f>
        <v/>
      </c>
      <c r="S273" s="10" t="str">
        <f>+IFERROR(VLOOKUP($A273,#REF!,MATCH('Cálculo antigua metodología'!S$4,#REF!,0),0),"")</f>
        <v/>
      </c>
      <c r="T273" s="10">
        <f>+VLOOKUP(A273,'[5]Cálculo SGP'!$N$3:$P$1136,3,0)</f>
        <v>2322170423</v>
      </c>
      <c r="U273" s="10">
        <f>+VLOOKUP(A273,'[5]Cálculo SGP'!$N$3:$X$1137,11,0)</f>
        <v>1953335986</v>
      </c>
      <c r="V273" s="11">
        <f t="shared" si="48"/>
        <v>29.635131615539699</v>
      </c>
      <c r="W273" s="11">
        <f t="shared" si="55"/>
        <v>100</v>
      </c>
      <c r="X273" s="11">
        <f t="shared" si="49"/>
        <v>70</v>
      </c>
      <c r="Y273" s="11">
        <f t="shared" si="50"/>
        <v>100</v>
      </c>
      <c r="Z273" s="11">
        <f t="shared" si="56"/>
        <v>0</v>
      </c>
      <c r="AA273" s="11">
        <f t="shared" si="51"/>
        <v>100</v>
      </c>
      <c r="AB273" s="11">
        <f t="shared" si="57"/>
        <v>0</v>
      </c>
      <c r="AC273" s="11">
        <f t="shared" si="52"/>
        <v>0</v>
      </c>
      <c r="AD273" s="11">
        <f t="shared" si="53"/>
        <v>0</v>
      </c>
      <c r="AE273" s="11">
        <f t="shared" si="54"/>
        <v>0</v>
      </c>
      <c r="AF273" s="12">
        <f t="shared" si="58"/>
        <v>0</v>
      </c>
      <c r="AG273" s="31">
        <f t="shared" si="59"/>
        <v>16.666666666666668</v>
      </c>
    </row>
    <row r="274" spans="1:33" x14ac:dyDescent="0.35">
      <c r="A274" s="1" t="s">
        <v>578</v>
      </c>
      <c r="B274" s="1" t="s">
        <v>431</v>
      </c>
      <c r="C274" s="1" t="s">
        <v>579</v>
      </c>
      <c r="D274" s="4">
        <f>+VLOOKUP(A274,'[2]Categoría municipios 2023'!$B$2:$D$1103,3,0)</f>
        <v>6</v>
      </c>
      <c r="E274" s="1" t="str">
        <f>+VLOOKUP(A274,'[3]Nuevo IDF'!$B$5:$H$1106,7,0)</f>
        <v>G3</v>
      </c>
      <c r="F274" s="1"/>
      <c r="G274" s="10">
        <f>+VLOOKUP(A274,'[4]Informe viabilidad 2022'!$A$4:$G$1105,7,0)</f>
        <v>1064.7630300000001</v>
      </c>
      <c r="H274" s="10">
        <f>+VLOOKUP(A274,'[4]Informe viabilidad 2022'!$A$4:$G$1105,6,0)</f>
        <v>3356.18221554</v>
      </c>
      <c r="I274" s="10" t="str">
        <f>+IFERROR(VLOOKUP($A274,#REF!,MATCH('Cálculo antigua metodología'!I$4,#REF!,0),0),"")</f>
        <v/>
      </c>
      <c r="J274" s="10" t="str">
        <f>+IFERROR(VLOOKUP($A274,#REF!,MATCH('Cálculo antigua metodología'!J$4,#REF!,0),0),"")</f>
        <v/>
      </c>
      <c r="K274" s="10" t="str">
        <f>+IFERROR(VLOOKUP($A274,#REF!,MATCH('Cálculo antigua metodología'!K$4,#REF!,0),0),"")</f>
        <v/>
      </c>
      <c r="L274" s="10" t="str">
        <f>+IFERROR(VLOOKUP($A274,#REF!,MATCH('Cálculo antigua metodología'!L$4,#REF!,0),0),"")</f>
        <v/>
      </c>
      <c r="M274" s="10" t="str">
        <f>+IFERROR(VLOOKUP($A274,#REF!,MATCH('Cálculo antigua metodología'!M$4,#REF!,0),0),"")</f>
        <v/>
      </c>
      <c r="N274" s="10" t="str">
        <f>+IFERROR(VLOOKUP($A274,#REF!,MATCH('Cálculo antigua metodología'!N$4,#REF!,0),0),"")</f>
        <v/>
      </c>
      <c r="O274" s="10" t="str">
        <f>+IFERROR(VLOOKUP($A274,#REF!,MATCH('Cálculo antigua metodología'!O$4,#REF!,0),0),"")</f>
        <v/>
      </c>
      <c r="P274" s="10" t="str">
        <f>+IFERROR(VLOOKUP($A274,#REF!,MATCH('Cálculo antigua metodología'!P$4,#REF!,0),0),"")</f>
        <v/>
      </c>
      <c r="Q274" s="10" t="str">
        <f>+IFERROR(VLOOKUP($A274,#REF!,MATCH('Cálculo antigua metodología'!Q$4,#REF!,0),0),"")</f>
        <v/>
      </c>
      <c r="R274" s="10" t="str">
        <f>+IFERROR(VLOOKUP($A274,#REF!,MATCH('Cálculo antigua metodología'!R$4,#REF!,0),0),"")</f>
        <v/>
      </c>
      <c r="S274" s="10" t="str">
        <f>+IFERROR(VLOOKUP($A274,#REF!,MATCH('Cálculo antigua metodología'!S$4,#REF!,0),0),"")</f>
        <v/>
      </c>
      <c r="T274" s="10">
        <f>+VLOOKUP(A274,'[5]Cálculo SGP'!$N$3:$P$1136,3,0)</f>
        <v>1116953983</v>
      </c>
      <c r="U274" s="10">
        <f>+VLOOKUP(A274,'[5]Cálculo SGP'!$N$3:$X$1137,11,0)</f>
        <v>2863786281</v>
      </c>
      <c r="V274" s="11">
        <f t="shared" si="48"/>
        <v>31.725423758873077</v>
      </c>
      <c r="W274" s="11">
        <f t="shared" si="55"/>
        <v>100</v>
      </c>
      <c r="X274" s="11">
        <f t="shared" si="49"/>
        <v>80</v>
      </c>
      <c r="Y274" s="11">
        <f t="shared" si="50"/>
        <v>100</v>
      </c>
      <c r="Z274" s="11">
        <f t="shared" si="56"/>
        <v>0</v>
      </c>
      <c r="AA274" s="11">
        <f t="shared" si="51"/>
        <v>100</v>
      </c>
      <c r="AB274" s="11">
        <f t="shared" si="57"/>
        <v>0</v>
      </c>
      <c r="AC274" s="11">
        <f t="shared" si="52"/>
        <v>0</v>
      </c>
      <c r="AD274" s="11">
        <f t="shared" si="53"/>
        <v>0</v>
      </c>
      <c r="AE274" s="11">
        <f t="shared" si="54"/>
        <v>0</v>
      </c>
      <c r="AF274" s="12">
        <f t="shared" si="58"/>
        <v>0</v>
      </c>
      <c r="AG274" s="31">
        <f t="shared" si="59"/>
        <v>16.666666666666668</v>
      </c>
    </row>
    <row r="275" spans="1:33" x14ac:dyDescent="0.35">
      <c r="A275" s="1" t="s">
        <v>580</v>
      </c>
      <c r="B275" s="1" t="s">
        <v>431</v>
      </c>
      <c r="C275" s="1" t="s">
        <v>581</v>
      </c>
      <c r="D275" s="4">
        <f>+VLOOKUP(A275,'[2]Categoría municipios 2023'!$B$2:$D$1103,3,0)</f>
        <v>6</v>
      </c>
      <c r="E275" s="1" t="str">
        <f>+VLOOKUP(A275,'[3]Nuevo IDF'!$B$5:$H$1106,7,0)</f>
        <v>G1</v>
      </c>
      <c r="F275" s="1"/>
      <c r="G275" s="10">
        <f>+VLOOKUP(A275,'[4]Informe viabilidad 2022'!$A$4:$G$1105,7,0)</f>
        <v>2500.5148949999998</v>
      </c>
      <c r="H275" s="10">
        <f>+VLOOKUP(A275,'[4]Informe viabilidad 2022'!$A$4:$G$1105,6,0)</f>
        <v>3890.4089236</v>
      </c>
      <c r="I275" s="10" t="str">
        <f>+IFERROR(VLOOKUP($A275,#REF!,MATCH('Cálculo antigua metodología'!I$4,#REF!,0),0),"")</f>
        <v/>
      </c>
      <c r="J275" s="10" t="str">
        <f>+IFERROR(VLOOKUP($A275,#REF!,MATCH('Cálculo antigua metodología'!J$4,#REF!,0),0),"")</f>
        <v/>
      </c>
      <c r="K275" s="10" t="str">
        <f>+IFERROR(VLOOKUP($A275,#REF!,MATCH('Cálculo antigua metodología'!K$4,#REF!,0),0),"")</f>
        <v/>
      </c>
      <c r="L275" s="10" t="str">
        <f>+IFERROR(VLOOKUP($A275,#REF!,MATCH('Cálculo antigua metodología'!L$4,#REF!,0),0),"")</f>
        <v/>
      </c>
      <c r="M275" s="10" t="str">
        <f>+IFERROR(VLOOKUP($A275,#REF!,MATCH('Cálculo antigua metodología'!M$4,#REF!,0),0),"")</f>
        <v/>
      </c>
      <c r="N275" s="10" t="str">
        <f>+IFERROR(VLOOKUP($A275,#REF!,MATCH('Cálculo antigua metodología'!N$4,#REF!,0),0),"")</f>
        <v/>
      </c>
      <c r="O275" s="10" t="str">
        <f>+IFERROR(VLOOKUP($A275,#REF!,MATCH('Cálculo antigua metodología'!O$4,#REF!,0),0),"")</f>
        <v/>
      </c>
      <c r="P275" s="10" t="str">
        <f>+IFERROR(VLOOKUP($A275,#REF!,MATCH('Cálculo antigua metodología'!P$4,#REF!,0),0),"")</f>
        <v/>
      </c>
      <c r="Q275" s="10" t="str">
        <f>+IFERROR(VLOOKUP($A275,#REF!,MATCH('Cálculo antigua metodología'!Q$4,#REF!,0),0),"")</f>
        <v/>
      </c>
      <c r="R275" s="10" t="str">
        <f>+IFERROR(VLOOKUP($A275,#REF!,MATCH('Cálculo antigua metodología'!R$4,#REF!,0),0),"")</f>
        <v/>
      </c>
      <c r="S275" s="10" t="str">
        <f>+IFERROR(VLOOKUP($A275,#REF!,MATCH('Cálculo antigua metodología'!S$4,#REF!,0),0),"")</f>
        <v/>
      </c>
      <c r="T275" s="10">
        <f>+VLOOKUP(A275,'[5]Cálculo SGP'!$N$3:$P$1136,3,0)</f>
        <v>729406207</v>
      </c>
      <c r="U275" s="10">
        <f>+VLOOKUP(A275,'[5]Cálculo SGP'!$N$3:$X$1137,11,0)</f>
        <v>1565895520</v>
      </c>
      <c r="V275" s="11">
        <f t="shared" si="48"/>
        <v>64.273831982837976</v>
      </c>
      <c r="W275" s="11">
        <f t="shared" si="55"/>
        <v>100</v>
      </c>
      <c r="X275" s="11">
        <f t="shared" si="49"/>
        <v>80</v>
      </c>
      <c r="Y275" s="11">
        <f t="shared" si="50"/>
        <v>100</v>
      </c>
      <c r="Z275" s="11">
        <f t="shared" si="56"/>
        <v>0</v>
      </c>
      <c r="AA275" s="11">
        <f t="shared" si="51"/>
        <v>100</v>
      </c>
      <c r="AB275" s="11">
        <f t="shared" si="57"/>
        <v>0</v>
      </c>
      <c r="AC275" s="11">
        <f t="shared" si="52"/>
        <v>0</v>
      </c>
      <c r="AD275" s="11">
        <f t="shared" si="53"/>
        <v>0</v>
      </c>
      <c r="AE275" s="11">
        <f t="shared" si="54"/>
        <v>0</v>
      </c>
      <c r="AF275" s="12">
        <f t="shared" si="58"/>
        <v>0</v>
      </c>
      <c r="AG275" s="31">
        <f t="shared" si="59"/>
        <v>16.666666666666668</v>
      </c>
    </row>
    <row r="276" spans="1:33" x14ac:dyDescent="0.35">
      <c r="A276" s="1" t="s">
        <v>582</v>
      </c>
      <c r="B276" s="1" t="s">
        <v>431</v>
      </c>
      <c r="C276" s="1" t="s">
        <v>583</v>
      </c>
      <c r="D276" s="4">
        <f>+VLOOKUP(A276,'[2]Categoría municipios 2023'!$B$2:$D$1103,3,0)</f>
        <v>6</v>
      </c>
      <c r="E276" s="1" t="str">
        <f>+VLOOKUP(A276,'[3]Nuevo IDF'!$B$5:$H$1106,7,0)</f>
        <v>G3</v>
      </c>
      <c r="F276" s="1"/>
      <c r="G276" s="10">
        <f>+VLOOKUP(A276,'[4]Informe viabilidad 2022'!$A$4:$G$1105,7,0)</f>
        <v>1187.7698580000001</v>
      </c>
      <c r="H276" s="10">
        <f>+VLOOKUP(A276,'[4]Informe viabilidad 2022'!$A$4:$G$1105,6,0)</f>
        <v>2751.9507600000002</v>
      </c>
      <c r="I276" s="10" t="str">
        <f>+IFERROR(VLOOKUP($A276,#REF!,MATCH('Cálculo antigua metodología'!I$4,#REF!,0),0),"")</f>
        <v/>
      </c>
      <c r="J276" s="10" t="str">
        <f>+IFERROR(VLOOKUP($A276,#REF!,MATCH('Cálculo antigua metodología'!J$4,#REF!,0),0),"")</f>
        <v/>
      </c>
      <c r="K276" s="10" t="str">
        <f>+IFERROR(VLOOKUP($A276,#REF!,MATCH('Cálculo antigua metodología'!K$4,#REF!,0),0),"")</f>
        <v/>
      </c>
      <c r="L276" s="10" t="str">
        <f>+IFERROR(VLOOKUP($A276,#REF!,MATCH('Cálculo antigua metodología'!L$4,#REF!,0),0),"")</f>
        <v/>
      </c>
      <c r="M276" s="10" t="str">
        <f>+IFERROR(VLOOKUP($A276,#REF!,MATCH('Cálculo antigua metodología'!M$4,#REF!,0),0),"")</f>
        <v/>
      </c>
      <c r="N276" s="10" t="str">
        <f>+IFERROR(VLOOKUP($A276,#REF!,MATCH('Cálculo antigua metodología'!N$4,#REF!,0),0),"")</f>
        <v/>
      </c>
      <c r="O276" s="10" t="str">
        <f>+IFERROR(VLOOKUP($A276,#REF!,MATCH('Cálculo antigua metodología'!O$4,#REF!,0),0),"")</f>
        <v/>
      </c>
      <c r="P276" s="10" t="str">
        <f>+IFERROR(VLOOKUP($A276,#REF!,MATCH('Cálculo antigua metodología'!P$4,#REF!,0),0),"")</f>
        <v/>
      </c>
      <c r="Q276" s="10" t="str">
        <f>+IFERROR(VLOOKUP($A276,#REF!,MATCH('Cálculo antigua metodología'!Q$4,#REF!,0),0),"")</f>
        <v/>
      </c>
      <c r="R276" s="10" t="str">
        <f>+IFERROR(VLOOKUP($A276,#REF!,MATCH('Cálculo antigua metodología'!R$4,#REF!,0),0),"")</f>
        <v/>
      </c>
      <c r="S276" s="10" t="str">
        <f>+IFERROR(VLOOKUP($A276,#REF!,MATCH('Cálculo antigua metodología'!S$4,#REF!,0),0),"")</f>
        <v/>
      </c>
      <c r="T276" s="10">
        <f>+VLOOKUP(A276,'[5]Cálculo SGP'!$N$3:$P$1136,3,0)</f>
        <v>883744836</v>
      </c>
      <c r="U276" s="10">
        <f>+VLOOKUP(A276,'[5]Cálculo SGP'!$N$3:$X$1137,11,0)</f>
        <v>1907839736</v>
      </c>
      <c r="V276" s="11">
        <f t="shared" si="48"/>
        <v>43.161014189076553</v>
      </c>
      <c r="W276" s="11">
        <f t="shared" si="55"/>
        <v>100</v>
      </c>
      <c r="X276" s="11">
        <f t="shared" si="49"/>
        <v>80</v>
      </c>
      <c r="Y276" s="11">
        <f t="shared" si="50"/>
        <v>100</v>
      </c>
      <c r="Z276" s="11">
        <f t="shared" si="56"/>
        <v>0</v>
      </c>
      <c r="AA276" s="11">
        <f t="shared" si="51"/>
        <v>100</v>
      </c>
      <c r="AB276" s="11">
        <f t="shared" si="57"/>
        <v>0</v>
      </c>
      <c r="AC276" s="11">
        <f t="shared" si="52"/>
        <v>0</v>
      </c>
      <c r="AD276" s="11">
        <f t="shared" si="53"/>
        <v>0</v>
      </c>
      <c r="AE276" s="11">
        <f t="shared" si="54"/>
        <v>0</v>
      </c>
      <c r="AF276" s="12">
        <f t="shared" si="58"/>
        <v>0</v>
      </c>
      <c r="AG276" s="31">
        <f t="shared" si="59"/>
        <v>16.666666666666668</v>
      </c>
    </row>
    <row r="277" spans="1:33" x14ac:dyDescent="0.35">
      <c r="A277" s="1" t="s">
        <v>584</v>
      </c>
      <c r="B277" s="1" t="s">
        <v>431</v>
      </c>
      <c r="C277" s="1" t="s">
        <v>585</v>
      </c>
      <c r="D277" s="4">
        <f>+VLOOKUP(A277,'[2]Categoría municipios 2023'!$B$2:$D$1103,3,0)</f>
        <v>6</v>
      </c>
      <c r="E277" s="1" t="str">
        <f>+VLOOKUP(A277,'[3]Nuevo IDF'!$B$5:$H$1106,7,0)</f>
        <v>G4</v>
      </c>
      <c r="F277" s="1"/>
      <c r="G277" s="10">
        <f>+VLOOKUP(A277,'[4]Informe viabilidad 2022'!$A$4:$G$1105,7,0)</f>
        <v>714.51583400000004</v>
      </c>
      <c r="H277" s="10">
        <f>+VLOOKUP(A277,'[4]Informe viabilidad 2022'!$A$4:$G$1105,6,0)</f>
        <v>1129.746253</v>
      </c>
      <c r="I277" s="10" t="str">
        <f>+IFERROR(VLOOKUP($A277,#REF!,MATCH('Cálculo antigua metodología'!I$4,#REF!,0),0),"")</f>
        <v/>
      </c>
      <c r="J277" s="10" t="str">
        <f>+IFERROR(VLOOKUP($A277,#REF!,MATCH('Cálculo antigua metodología'!J$4,#REF!,0),0),"")</f>
        <v/>
      </c>
      <c r="K277" s="10" t="str">
        <f>+IFERROR(VLOOKUP($A277,#REF!,MATCH('Cálculo antigua metodología'!K$4,#REF!,0),0),"")</f>
        <v/>
      </c>
      <c r="L277" s="10" t="str">
        <f>+IFERROR(VLOOKUP($A277,#REF!,MATCH('Cálculo antigua metodología'!L$4,#REF!,0),0),"")</f>
        <v/>
      </c>
      <c r="M277" s="10" t="str">
        <f>+IFERROR(VLOOKUP($A277,#REF!,MATCH('Cálculo antigua metodología'!M$4,#REF!,0),0),"")</f>
        <v/>
      </c>
      <c r="N277" s="10" t="str">
        <f>+IFERROR(VLOOKUP($A277,#REF!,MATCH('Cálculo antigua metodología'!N$4,#REF!,0),0),"")</f>
        <v/>
      </c>
      <c r="O277" s="10" t="str">
        <f>+IFERROR(VLOOKUP($A277,#REF!,MATCH('Cálculo antigua metodología'!O$4,#REF!,0),0),"")</f>
        <v/>
      </c>
      <c r="P277" s="10" t="str">
        <f>+IFERROR(VLOOKUP($A277,#REF!,MATCH('Cálculo antigua metodología'!P$4,#REF!,0),0),"")</f>
        <v/>
      </c>
      <c r="Q277" s="10" t="str">
        <f>+IFERROR(VLOOKUP($A277,#REF!,MATCH('Cálculo antigua metodología'!Q$4,#REF!,0),0),"")</f>
        <v/>
      </c>
      <c r="R277" s="10" t="str">
        <f>+IFERROR(VLOOKUP($A277,#REF!,MATCH('Cálculo antigua metodología'!R$4,#REF!,0),0),"")</f>
        <v/>
      </c>
      <c r="S277" s="10" t="str">
        <f>+IFERROR(VLOOKUP($A277,#REF!,MATCH('Cálculo antigua metodología'!S$4,#REF!,0),0),"")</f>
        <v/>
      </c>
      <c r="T277" s="10">
        <f>+VLOOKUP(A277,'[5]Cálculo SGP'!$N$3:$P$1136,3,0)</f>
        <v>556705137</v>
      </c>
      <c r="U277" s="10">
        <f>+VLOOKUP(A277,'[5]Cálculo SGP'!$N$3:$X$1137,11,0)</f>
        <v>1032136362</v>
      </c>
      <c r="V277" s="11">
        <f t="shared" si="48"/>
        <v>63.245691862454002</v>
      </c>
      <c r="W277" s="11">
        <f t="shared" si="55"/>
        <v>100</v>
      </c>
      <c r="X277" s="11">
        <f t="shared" si="49"/>
        <v>80</v>
      </c>
      <c r="Y277" s="11">
        <f t="shared" si="50"/>
        <v>100</v>
      </c>
      <c r="Z277" s="11">
        <f t="shared" si="56"/>
        <v>0</v>
      </c>
      <c r="AA277" s="11">
        <f t="shared" si="51"/>
        <v>100</v>
      </c>
      <c r="AB277" s="11">
        <f t="shared" si="57"/>
        <v>0</v>
      </c>
      <c r="AC277" s="11">
        <f t="shared" si="52"/>
        <v>0</v>
      </c>
      <c r="AD277" s="11">
        <f t="shared" si="53"/>
        <v>0</v>
      </c>
      <c r="AE277" s="11">
        <f t="shared" si="54"/>
        <v>0</v>
      </c>
      <c r="AF277" s="12">
        <f t="shared" si="58"/>
        <v>0</v>
      </c>
      <c r="AG277" s="31">
        <f t="shared" si="59"/>
        <v>16.666666666666668</v>
      </c>
    </row>
    <row r="278" spans="1:33" x14ac:dyDescent="0.35">
      <c r="A278" s="1" t="s">
        <v>586</v>
      </c>
      <c r="B278" s="1" t="s">
        <v>431</v>
      </c>
      <c r="C278" s="1" t="s">
        <v>587</v>
      </c>
      <c r="D278" s="4">
        <f>+VLOOKUP(A278,'[2]Categoría municipios 2023'!$B$2:$D$1103,3,0)</f>
        <v>6</v>
      </c>
      <c r="E278" s="1" t="str">
        <f>+VLOOKUP(A278,'[3]Nuevo IDF'!$B$5:$H$1106,7,0)</f>
        <v>G3</v>
      </c>
      <c r="F278" s="1"/>
      <c r="G278" s="10">
        <f>+VLOOKUP(A278,'[4]Informe viabilidad 2022'!$A$4:$G$1105,7,0)</f>
        <v>1516.6596</v>
      </c>
      <c r="H278" s="10">
        <f>+VLOOKUP(A278,'[4]Informe viabilidad 2022'!$A$4:$G$1105,6,0)</f>
        <v>3029.7529280700001</v>
      </c>
      <c r="I278" s="10" t="str">
        <f>+IFERROR(VLOOKUP($A278,#REF!,MATCH('Cálculo antigua metodología'!I$4,#REF!,0),0),"")</f>
        <v/>
      </c>
      <c r="J278" s="10" t="str">
        <f>+IFERROR(VLOOKUP($A278,#REF!,MATCH('Cálculo antigua metodología'!J$4,#REF!,0),0),"")</f>
        <v/>
      </c>
      <c r="K278" s="10" t="str">
        <f>+IFERROR(VLOOKUP($A278,#REF!,MATCH('Cálculo antigua metodología'!K$4,#REF!,0),0),"")</f>
        <v/>
      </c>
      <c r="L278" s="10" t="str">
        <f>+IFERROR(VLOOKUP($A278,#REF!,MATCH('Cálculo antigua metodología'!L$4,#REF!,0),0),"")</f>
        <v/>
      </c>
      <c r="M278" s="10" t="str">
        <f>+IFERROR(VLOOKUP($A278,#REF!,MATCH('Cálculo antigua metodología'!M$4,#REF!,0),0),"")</f>
        <v/>
      </c>
      <c r="N278" s="10" t="str">
        <f>+IFERROR(VLOOKUP($A278,#REF!,MATCH('Cálculo antigua metodología'!N$4,#REF!,0),0),"")</f>
        <v/>
      </c>
      <c r="O278" s="10" t="str">
        <f>+IFERROR(VLOOKUP($A278,#REF!,MATCH('Cálculo antigua metodología'!O$4,#REF!,0),0),"")</f>
        <v/>
      </c>
      <c r="P278" s="10" t="str">
        <f>+IFERROR(VLOOKUP($A278,#REF!,MATCH('Cálculo antigua metodología'!P$4,#REF!,0),0),"")</f>
        <v/>
      </c>
      <c r="Q278" s="10" t="str">
        <f>+IFERROR(VLOOKUP($A278,#REF!,MATCH('Cálculo antigua metodología'!Q$4,#REF!,0),0),"")</f>
        <v/>
      </c>
      <c r="R278" s="10" t="str">
        <f>+IFERROR(VLOOKUP($A278,#REF!,MATCH('Cálculo antigua metodología'!R$4,#REF!,0),0),"")</f>
        <v/>
      </c>
      <c r="S278" s="10" t="str">
        <f>+IFERROR(VLOOKUP($A278,#REF!,MATCH('Cálculo antigua metodología'!S$4,#REF!,0),0),"")</f>
        <v/>
      </c>
      <c r="T278" s="10">
        <f>+VLOOKUP(A278,'[5]Cálculo SGP'!$N$3:$P$1136,3,0)</f>
        <v>1147962307</v>
      </c>
      <c r="U278" s="10">
        <f>+VLOOKUP(A278,'[5]Cálculo SGP'!$N$3:$X$1137,11,0)</f>
        <v>1756483119</v>
      </c>
      <c r="V278" s="11">
        <f t="shared" si="48"/>
        <v>50.058854170862567</v>
      </c>
      <c r="W278" s="11">
        <f t="shared" si="55"/>
        <v>100</v>
      </c>
      <c r="X278" s="11">
        <f t="shared" si="49"/>
        <v>80</v>
      </c>
      <c r="Y278" s="11">
        <f t="shared" si="50"/>
        <v>100</v>
      </c>
      <c r="Z278" s="11">
        <f t="shared" si="56"/>
        <v>0</v>
      </c>
      <c r="AA278" s="11">
        <f t="shared" si="51"/>
        <v>100</v>
      </c>
      <c r="AB278" s="11">
        <f t="shared" si="57"/>
        <v>0</v>
      </c>
      <c r="AC278" s="11">
        <f t="shared" si="52"/>
        <v>0</v>
      </c>
      <c r="AD278" s="11">
        <f t="shared" si="53"/>
        <v>0</v>
      </c>
      <c r="AE278" s="11">
        <f t="shared" si="54"/>
        <v>0</v>
      </c>
      <c r="AF278" s="12">
        <f t="shared" si="58"/>
        <v>0</v>
      </c>
      <c r="AG278" s="31">
        <f t="shared" si="59"/>
        <v>16.666666666666668</v>
      </c>
    </row>
    <row r="279" spans="1:33" x14ac:dyDescent="0.35">
      <c r="A279" s="1" t="s">
        <v>588</v>
      </c>
      <c r="B279" s="1" t="s">
        <v>431</v>
      </c>
      <c r="C279" s="1" t="s">
        <v>589</v>
      </c>
      <c r="D279" s="4">
        <f>+VLOOKUP(A279,'[2]Categoría municipios 2023'!$B$2:$D$1103,3,0)</f>
        <v>6</v>
      </c>
      <c r="E279" s="1" t="str">
        <f>+VLOOKUP(A279,'[3]Nuevo IDF'!$B$5:$H$1106,7,0)</f>
        <v>G1</v>
      </c>
      <c r="F279" s="1"/>
      <c r="G279" s="10">
        <f>+VLOOKUP(A279,'[4]Informe viabilidad 2022'!$A$4:$G$1105,7,0)</f>
        <v>1081.81457</v>
      </c>
      <c r="H279" s="10">
        <f>+VLOOKUP(A279,'[4]Informe viabilidad 2022'!$A$4:$G$1105,6,0)</f>
        <v>2140.0963409999999</v>
      </c>
      <c r="I279" s="10" t="str">
        <f>+IFERROR(VLOOKUP($A279,#REF!,MATCH('Cálculo antigua metodología'!I$4,#REF!,0),0),"")</f>
        <v/>
      </c>
      <c r="J279" s="10" t="str">
        <f>+IFERROR(VLOOKUP($A279,#REF!,MATCH('Cálculo antigua metodología'!J$4,#REF!,0),0),"")</f>
        <v/>
      </c>
      <c r="K279" s="10" t="str">
        <f>+IFERROR(VLOOKUP($A279,#REF!,MATCH('Cálculo antigua metodología'!K$4,#REF!,0),0),"")</f>
        <v/>
      </c>
      <c r="L279" s="10" t="str">
        <f>+IFERROR(VLOOKUP($A279,#REF!,MATCH('Cálculo antigua metodología'!L$4,#REF!,0),0),"")</f>
        <v/>
      </c>
      <c r="M279" s="10" t="str">
        <f>+IFERROR(VLOOKUP($A279,#REF!,MATCH('Cálculo antigua metodología'!M$4,#REF!,0),0),"")</f>
        <v/>
      </c>
      <c r="N279" s="10" t="str">
        <f>+IFERROR(VLOOKUP($A279,#REF!,MATCH('Cálculo antigua metodología'!N$4,#REF!,0),0),"")</f>
        <v/>
      </c>
      <c r="O279" s="10" t="str">
        <f>+IFERROR(VLOOKUP($A279,#REF!,MATCH('Cálculo antigua metodología'!O$4,#REF!,0),0),"")</f>
        <v/>
      </c>
      <c r="P279" s="10" t="str">
        <f>+IFERROR(VLOOKUP($A279,#REF!,MATCH('Cálculo antigua metodología'!P$4,#REF!,0),0),"")</f>
        <v/>
      </c>
      <c r="Q279" s="10" t="str">
        <f>+IFERROR(VLOOKUP($A279,#REF!,MATCH('Cálculo antigua metodología'!Q$4,#REF!,0),0),"")</f>
        <v/>
      </c>
      <c r="R279" s="10" t="str">
        <f>+IFERROR(VLOOKUP($A279,#REF!,MATCH('Cálculo antigua metodología'!R$4,#REF!,0),0),"")</f>
        <v/>
      </c>
      <c r="S279" s="10" t="str">
        <f>+IFERROR(VLOOKUP($A279,#REF!,MATCH('Cálculo antigua metodología'!S$4,#REF!,0),0),"")</f>
        <v/>
      </c>
      <c r="T279" s="10">
        <f>+VLOOKUP(A279,'[5]Cálculo SGP'!$N$3:$P$1136,3,0)</f>
        <v>548231099</v>
      </c>
      <c r="U279" s="10">
        <f>+VLOOKUP(A279,'[5]Cálculo SGP'!$N$3:$X$1137,11,0)</f>
        <v>1129125528</v>
      </c>
      <c r="V279" s="11">
        <f t="shared" si="48"/>
        <v>50.549807000487746</v>
      </c>
      <c r="W279" s="11">
        <f t="shared" si="55"/>
        <v>100</v>
      </c>
      <c r="X279" s="11">
        <f t="shared" si="49"/>
        <v>80</v>
      </c>
      <c r="Y279" s="11">
        <f t="shared" si="50"/>
        <v>100</v>
      </c>
      <c r="Z279" s="11">
        <f t="shared" si="56"/>
        <v>0</v>
      </c>
      <c r="AA279" s="11">
        <f t="shared" si="51"/>
        <v>100</v>
      </c>
      <c r="AB279" s="11">
        <f t="shared" si="57"/>
        <v>0</v>
      </c>
      <c r="AC279" s="11">
        <f t="shared" si="52"/>
        <v>0</v>
      </c>
      <c r="AD279" s="11">
        <f t="shared" si="53"/>
        <v>0</v>
      </c>
      <c r="AE279" s="11">
        <f t="shared" si="54"/>
        <v>0</v>
      </c>
      <c r="AF279" s="12">
        <f t="shared" si="58"/>
        <v>0</v>
      </c>
      <c r="AG279" s="31">
        <f t="shared" si="59"/>
        <v>16.666666666666668</v>
      </c>
    </row>
    <row r="280" spans="1:33" x14ac:dyDescent="0.35">
      <c r="A280" s="1" t="s">
        <v>590</v>
      </c>
      <c r="B280" s="1" t="s">
        <v>431</v>
      </c>
      <c r="C280" s="1" t="s">
        <v>591</v>
      </c>
      <c r="D280" s="4">
        <f>+VLOOKUP(A280,'[2]Categoría municipios 2023'!$B$2:$D$1103,3,0)</f>
        <v>6</v>
      </c>
      <c r="E280" s="1" t="str">
        <f>+VLOOKUP(A280,'[3]Nuevo IDF'!$B$5:$H$1106,7,0)</f>
        <v>G1</v>
      </c>
      <c r="F280" s="1"/>
      <c r="G280" s="10">
        <f>+VLOOKUP(A280,'[4]Informe viabilidad 2022'!$A$4:$G$1105,7,0)</f>
        <v>2001.413417</v>
      </c>
      <c r="H280" s="10">
        <f>+VLOOKUP(A280,'[4]Informe viabilidad 2022'!$A$4:$G$1105,6,0)</f>
        <v>7425.9989208900006</v>
      </c>
      <c r="I280" s="10" t="str">
        <f>+IFERROR(VLOOKUP($A280,#REF!,MATCH('Cálculo antigua metodología'!I$4,#REF!,0),0),"")</f>
        <v/>
      </c>
      <c r="J280" s="10" t="str">
        <f>+IFERROR(VLOOKUP($A280,#REF!,MATCH('Cálculo antigua metodología'!J$4,#REF!,0),0),"")</f>
        <v/>
      </c>
      <c r="K280" s="10" t="str">
        <f>+IFERROR(VLOOKUP($A280,#REF!,MATCH('Cálculo antigua metodología'!K$4,#REF!,0),0),"")</f>
        <v/>
      </c>
      <c r="L280" s="10" t="str">
        <f>+IFERROR(VLOOKUP($A280,#REF!,MATCH('Cálculo antigua metodología'!L$4,#REF!,0),0),"")</f>
        <v/>
      </c>
      <c r="M280" s="10" t="str">
        <f>+IFERROR(VLOOKUP($A280,#REF!,MATCH('Cálculo antigua metodología'!M$4,#REF!,0),0),"")</f>
        <v/>
      </c>
      <c r="N280" s="10" t="str">
        <f>+IFERROR(VLOOKUP($A280,#REF!,MATCH('Cálculo antigua metodología'!N$4,#REF!,0),0),"")</f>
        <v/>
      </c>
      <c r="O280" s="10" t="str">
        <f>+IFERROR(VLOOKUP($A280,#REF!,MATCH('Cálculo antigua metodología'!O$4,#REF!,0),0),"")</f>
        <v/>
      </c>
      <c r="P280" s="10" t="str">
        <f>+IFERROR(VLOOKUP($A280,#REF!,MATCH('Cálculo antigua metodología'!P$4,#REF!,0),0),"")</f>
        <v/>
      </c>
      <c r="Q280" s="10" t="str">
        <f>+IFERROR(VLOOKUP($A280,#REF!,MATCH('Cálculo antigua metodología'!Q$4,#REF!,0),0),"")</f>
        <v/>
      </c>
      <c r="R280" s="10" t="str">
        <f>+IFERROR(VLOOKUP($A280,#REF!,MATCH('Cálculo antigua metodología'!R$4,#REF!,0),0),"")</f>
        <v/>
      </c>
      <c r="S280" s="10" t="str">
        <f>+IFERROR(VLOOKUP($A280,#REF!,MATCH('Cálculo antigua metodología'!S$4,#REF!,0),0),"")</f>
        <v/>
      </c>
      <c r="T280" s="10">
        <f>+VLOOKUP(A280,'[5]Cálculo SGP'!$N$3:$P$1136,3,0)</f>
        <v>1670976680</v>
      </c>
      <c r="U280" s="10">
        <f>+VLOOKUP(A280,'[5]Cálculo SGP'!$N$3:$X$1137,11,0)</f>
        <v>1959774783</v>
      </c>
      <c r="V280" s="11">
        <f t="shared" si="48"/>
        <v>26.951436949039202</v>
      </c>
      <c r="W280" s="11">
        <f t="shared" si="55"/>
        <v>100</v>
      </c>
      <c r="X280" s="11">
        <f t="shared" si="49"/>
        <v>80</v>
      </c>
      <c r="Y280" s="11">
        <f t="shared" si="50"/>
        <v>100</v>
      </c>
      <c r="Z280" s="11">
        <f t="shared" si="56"/>
        <v>0</v>
      </c>
      <c r="AA280" s="11">
        <f t="shared" si="51"/>
        <v>100</v>
      </c>
      <c r="AB280" s="11">
        <f t="shared" si="57"/>
        <v>0</v>
      </c>
      <c r="AC280" s="11">
        <f t="shared" si="52"/>
        <v>0</v>
      </c>
      <c r="AD280" s="11">
        <f t="shared" si="53"/>
        <v>0</v>
      </c>
      <c r="AE280" s="11">
        <f t="shared" si="54"/>
        <v>0</v>
      </c>
      <c r="AF280" s="12">
        <f t="shared" si="58"/>
        <v>0</v>
      </c>
      <c r="AG280" s="31">
        <f t="shared" si="59"/>
        <v>16.666666666666668</v>
      </c>
    </row>
    <row r="281" spans="1:33" x14ac:dyDescent="0.35">
      <c r="A281" s="1" t="s">
        <v>592</v>
      </c>
      <c r="B281" s="1" t="s">
        <v>431</v>
      </c>
      <c r="C281" s="1" t="s">
        <v>593</v>
      </c>
      <c r="D281" s="4">
        <f>+VLOOKUP(A281,'[2]Categoría municipios 2023'!$B$2:$D$1103,3,0)</f>
        <v>6</v>
      </c>
      <c r="E281" s="1" t="str">
        <f>+VLOOKUP(A281,'[3]Nuevo IDF'!$B$5:$H$1106,7,0)</f>
        <v>G2</v>
      </c>
      <c r="F281" s="1"/>
      <c r="G281" s="10">
        <f>+VLOOKUP(A281,'[4]Informe viabilidad 2022'!$A$4:$G$1105,7,0)</f>
        <v>561.22618299999999</v>
      </c>
      <c r="H281" s="10">
        <f>+VLOOKUP(A281,'[4]Informe viabilidad 2022'!$A$4:$G$1105,6,0)</f>
        <v>1463.5987729999999</v>
      </c>
      <c r="I281" s="10" t="str">
        <f>+IFERROR(VLOOKUP($A281,#REF!,MATCH('Cálculo antigua metodología'!I$4,#REF!,0),0),"")</f>
        <v/>
      </c>
      <c r="J281" s="10" t="str">
        <f>+IFERROR(VLOOKUP($A281,#REF!,MATCH('Cálculo antigua metodología'!J$4,#REF!,0),0),"")</f>
        <v/>
      </c>
      <c r="K281" s="10" t="str">
        <f>+IFERROR(VLOOKUP($A281,#REF!,MATCH('Cálculo antigua metodología'!K$4,#REF!,0),0),"")</f>
        <v/>
      </c>
      <c r="L281" s="10" t="str">
        <f>+IFERROR(VLOOKUP($A281,#REF!,MATCH('Cálculo antigua metodología'!L$4,#REF!,0),0),"")</f>
        <v/>
      </c>
      <c r="M281" s="10" t="str">
        <f>+IFERROR(VLOOKUP($A281,#REF!,MATCH('Cálculo antigua metodología'!M$4,#REF!,0),0),"")</f>
        <v/>
      </c>
      <c r="N281" s="10" t="str">
        <f>+IFERROR(VLOOKUP($A281,#REF!,MATCH('Cálculo antigua metodología'!N$4,#REF!,0),0),"")</f>
        <v/>
      </c>
      <c r="O281" s="10" t="str">
        <f>+IFERROR(VLOOKUP($A281,#REF!,MATCH('Cálculo antigua metodología'!O$4,#REF!,0),0),"")</f>
        <v/>
      </c>
      <c r="P281" s="10" t="str">
        <f>+IFERROR(VLOOKUP($A281,#REF!,MATCH('Cálculo antigua metodología'!P$4,#REF!,0),0),"")</f>
        <v/>
      </c>
      <c r="Q281" s="10" t="str">
        <f>+IFERROR(VLOOKUP($A281,#REF!,MATCH('Cálculo antigua metodología'!Q$4,#REF!,0),0),"")</f>
        <v/>
      </c>
      <c r="R281" s="10" t="str">
        <f>+IFERROR(VLOOKUP($A281,#REF!,MATCH('Cálculo antigua metodología'!R$4,#REF!,0),0),"")</f>
        <v/>
      </c>
      <c r="S281" s="10" t="str">
        <f>+IFERROR(VLOOKUP($A281,#REF!,MATCH('Cálculo antigua metodología'!S$4,#REF!,0),0),"")</f>
        <v/>
      </c>
      <c r="T281" s="10">
        <f>+VLOOKUP(A281,'[5]Cálculo SGP'!$N$3:$P$1136,3,0)</f>
        <v>411955237</v>
      </c>
      <c r="U281" s="10">
        <f>+VLOOKUP(A281,'[5]Cálculo SGP'!$N$3:$X$1137,11,0)</f>
        <v>1161281243</v>
      </c>
      <c r="V281" s="11">
        <f t="shared" si="48"/>
        <v>38.345630875983247</v>
      </c>
      <c r="W281" s="11">
        <f t="shared" si="55"/>
        <v>100</v>
      </c>
      <c r="X281" s="11">
        <f t="shared" si="49"/>
        <v>80</v>
      </c>
      <c r="Y281" s="11">
        <f t="shared" si="50"/>
        <v>100</v>
      </c>
      <c r="Z281" s="11">
        <f t="shared" si="56"/>
        <v>0</v>
      </c>
      <c r="AA281" s="11">
        <f t="shared" si="51"/>
        <v>100</v>
      </c>
      <c r="AB281" s="11">
        <f t="shared" si="57"/>
        <v>0</v>
      </c>
      <c r="AC281" s="11">
        <f t="shared" si="52"/>
        <v>0</v>
      </c>
      <c r="AD281" s="11">
        <f t="shared" si="53"/>
        <v>0</v>
      </c>
      <c r="AE281" s="11">
        <f t="shared" si="54"/>
        <v>0</v>
      </c>
      <c r="AF281" s="12">
        <f t="shared" si="58"/>
        <v>0</v>
      </c>
      <c r="AG281" s="31">
        <f t="shared" si="59"/>
        <v>16.666666666666668</v>
      </c>
    </row>
    <row r="282" spans="1:33" x14ac:dyDescent="0.35">
      <c r="A282" s="1" t="s">
        <v>594</v>
      </c>
      <c r="B282" s="1" t="s">
        <v>431</v>
      </c>
      <c r="C282" s="1" t="s">
        <v>595</v>
      </c>
      <c r="D282" s="4">
        <f>+VLOOKUP(A282,'[2]Categoría municipios 2023'!$B$2:$D$1103,3,0)</f>
        <v>6</v>
      </c>
      <c r="E282" s="1" t="str">
        <f>+VLOOKUP(A282,'[3]Nuevo IDF'!$B$5:$H$1106,7,0)</f>
        <v>G3</v>
      </c>
      <c r="F282" s="1"/>
      <c r="G282" s="10">
        <f>+VLOOKUP(A282,'[4]Informe viabilidad 2022'!$A$4:$G$1105,7,0)</f>
        <v>1139.2419729999999</v>
      </c>
      <c r="H282" s="10">
        <f>+VLOOKUP(A282,'[4]Informe viabilidad 2022'!$A$4:$G$1105,6,0)</f>
        <v>2038.2888266</v>
      </c>
      <c r="I282" s="10" t="str">
        <f>+IFERROR(VLOOKUP($A282,#REF!,MATCH('Cálculo antigua metodología'!I$4,#REF!,0),0),"")</f>
        <v/>
      </c>
      <c r="J282" s="10" t="str">
        <f>+IFERROR(VLOOKUP($A282,#REF!,MATCH('Cálculo antigua metodología'!J$4,#REF!,0),0),"")</f>
        <v/>
      </c>
      <c r="K282" s="10" t="str">
        <f>+IFERROR(VLOOKUP($A282,#REF!,MATCH('Cálculo antigua metodología'!K$4,#REF!,0),0),"")</f>
        <v/>
      </c>
      <c r="L282" s="10" t="str">
        <f>+IFERROR(VLOOKUP($A282,#REF!,MATCH('Cálculo antigua metodología'!L$4,#REF!,0),0),"")</f>
        <v/>
      </c>
      <c r="M282" s="10" t="str">
        <f>+IFERROR(VLOOKUP($A282,#REF!,MATCH('Cálculo antigua metodología'!M$4,#REF!,0),0),"")</f>
        <v/>
      </c>
      <c r="N282" s="10" t="str">
        <f>+IFERROR(VLOOKUP($A282,#REF!,MATCH('Cálculo antigua metodología'!N$4,#REF!,0),0),"")</f>
        <v/>
      </c>
      <c r="O282" s="10" t="str">
        <f>+IFERROR(VLOOKUP($A282,#REF!,MATCH('Cálculo antigua metodología'!O$4,#REF!,0),0),"")</f>
        <v/>
      </c>
      <c r="P282" s="10" t="str">
        <f>+IFERROR(VLOOKUP($A282,#REF!,MATCH('Cálculo antigua metodología'!P$4,#REF!,0),0),"")</f>
        <v/>
      </c>
      <c r="Q282" s="10" t="str">
        <f>+IFERROR(VLOOKUP($A282,#REF!,MATCH('Cálculo antigua metodología'!Q$4,#REF!,0),0),"")</f>
        <v/>
      </c>
      <c r="R282" s="10" t="str">
        <f>+IFERROR(VLOOKUP($A282,#REF!,MATCH('Cálculo antigua metodología'!R$4,#REF!,0),0),"")</f>
        <v/>
      </c>
      <c r="S282" s="10" t="str">
        <f>+IFERROR(VLOOKUP($A282,#REF!,MATCH('Cálculo antigua metodología'!S$4,#REF!,0),0),"")</f>
        <v/>
      </c>
      <c r="T282" s="10">
        <f>+VLOOKUP(A282,'[5]Cálculo SGP'!$N$3:$P$1136,3,0)</f>
        <v>659588693</v>
      </c>
      <c r="U282" s="10">
        <f>+VLOOKUP(A282,'[5]Cálculo SGP'!$N$3:$X$1137,11,0)</f>
        <v>1525398855</v>
      </c>
      <c r="V282" s="11">
        <f t="shared" si="48"/>
        <v>55.892077615925054</v>
      </c>
      <c r="W282" s="11">
        <f t="shared" si="55"/>
        <v>100</v>
      </c>
      <c r="X282" s="11">
        <f t="shared" si="49"/>
        <v>80</v>
      </c>
      <c r="Y282" s="11">
        <f t="shared" si="50"/>
        <v>100</v>
      </c>
      <c r="Z282" s="11">
        <f t="shared" si="56"/>
        <v>0</v>
      </c>
      <c r="AA282" s="11">
        <f t="shared" si="51"/>
        <v>100</v>
      </c>
      <c r="AB282" s="11">
        <f t="shared" si="57"/>
        <v>0</v>
      </c>
      <c r="AC282" s="11">
        <f t="shared" si="52"/>
        <v>0</v>
      </c>
      <c r="AD282" s="11">
        <f t="shared" si="53"/>
        <v>0</v>
      </c>
      <c r="AE282" s="11">
        <f t="shared" si="54"/>
        <v>0</v>
      </c>
      <c r="AF282" s="12">
        <f t="shared" si="58"/>
        <v>0</v>
      </c>
      <c r="AG282" s="31">
        <f t="shared" si="59"/>
        <v>16.666666666666668</v>
      </c>
    </row>
    <row r="283" spans="1:33" x14ac:dyDescent="0.35">
      <c r="A283" s="1" t="s">
        <v>596</v>
      </c>
      <c r="B283" s="1" t="s">
        <v>431</v>
      </c>
      <c r="C283" s="1" t="s">
        <v>597</v>
      </c>
      <c r="D283" s="4">
        <f>+VLOOKUP(A283,'[2]Categoría municipios 2023'!$B$2:$D$1103,3,0)</f>
        <v>6</v>
      </c>
      <c r="E283" s="1" t="str">
        <f>+VLOOKUP(A283,'[3]Nuevo IDF'!$B$5:$H$1106,7,0)</f>
        <v>G2</v>
      </c>
      <c r="F283" s="1"/>
      <c r="G283" s="10">
        <f>+VLOOKUP(A283,'[4]Informe viabilidad 2022'!$A$4:$G$1105,7,0)</f>
        <v>1800.2913450000001</v>
      </c>
      <c r="H283" s="10">
        <f>+VLOOKUP(A283,'[4]Informe viabilidad 2022'!$A$4:$G$1105,6,0)</f>
        <v>2613.4492059999998</v>
      </c>
      <c r="I283" s="10" t="str">
        <f>+IFERROR(VLOOKUP($A283,#REF!,MATCH('Cálculo antigua metodología'!I$4,#REF!,0),0),"")</f>
        <v/>
      </c>
      <c r="J283" s="10" t="str">
        <f>+IFERROR(VLOOKUP($A283,#REF!,MATCH('Cálculo antigua metodología'!J$4,#REF!,0),0),"")</f>
        <v/>
      </c>
      <c r="K283" s="10" t="str">
        <f>+IFERROR(VLOOKUP($A283,#REF!,MATCH('Cálculo antigua metodología'!K$4,#REF!,0),0),"")</f>
        <v/>
      </c>
      <c r="L283" s="10" t="str">
        <f>+IFERROR(VLOOKUP($A283,#REF!,MATCH('Cálculo antigua metodología'!L$4,#REF!,0),0),"")</f>
        <v/>
      </c>
      <c r="M283" s="10" t="str">
        <f>+IFERROR(VLOOKUP($A283,#REF!,MATCH('Cálculo antigua metodología'!M$4,#REF!,0),0),"")</f>
        <v/>
      </c>
      <c r="N283" s="10" t="str">
        <f>+IFERROR(VLOOKUP($A283,#REF!,MATCH('Cálculo antigua metodología'!N$4,#REF!,0),0),"")</f>
        <v/>
      </c>
      <c r="O283" s="10" t="str">
        <f>+IFERROR(VLOOKUP($A283,#REF!,MATCH('Cálculo antigua metodología'!O$4,#REF!,0),0),"")</f>
        <v/>
      </c>
      <c r="P283" s="10" t="str">
        <f>+IFERROR(VLOOKUP($A283,#REF!,MATCH('Cálculo antigua metodología'!P$4,#REF!,0),0),"")</f>
        <v/>
      </c>
      <c r="Q283" s="10" t="str">
        <f>+IFERROR(VLOOKUP($A283,#REF!,MATCH('Cálculo antigua metodología'!Q$4,#REF!,0),0),"")</f>
        <v/>
      </c>
      <c r="R283" s="10" t="str">
        <f>+IFERROR(VLOOKUP($A283,#REF!,MATCH('Cálculo antigua metodología'!R$4,#REF!,0),0),"")</f>
        <v/>
      </c>
      <c r="S283" s="10" t="str">
        <f>+IFERROR(VLOOKUP($A283,#REF!,MATCH('Cálculo antigua metodología'!S$4,#REF!,0),0),"")</f>
        <v/>
      </c>
      <c r="T283" s="10">
        <f>+VLOOKUP(A283,'[5]Cálculo SGP'!$N$3:$P$1136,3,0)</f>
        <v>688083739</v>
      </c>
      <c r="U283" s="10">
        <f>+VLOOKUP(A283,'[5]Cálculo SGP'!$N$3:$X$1137,11,0)</f>
        <v>1520738047</v>
      </c>
      <c r="V283" s="11">
        <f t="shared" si="48"/>
        <v>68.885645103293442</v>
      </c>
      <c r="W283" s="11">
        <f t="shared" si="55"/>
        <v>100</v>
      </c>
      <c r="X283" s="11">
        <f t="shared" si="49"/>
        <v>80</v>
      </c>
      <c r="Y283" s="11">
        <f t="shared" si="50"/>
        <v>100</v>
      </c>
      <c r="Z283" s="11">
        <f t="shared" si="56"/>
        <v>0</v>
      </c>
      <c r="AA283" s="11">
        <f t="shared" si="51"/>
        <v>100</v>
      </c>
      <c r="AB283" s="11">
        <f t="shared" si="57"/>
        <v>0</v>
      </c>
      <c r="AC283" s="11">
        <f t="shared" si="52"/>
        <v>0</v>
      </c>
      <c r="AD283" s="11">
        <f t="shared" si="53"/>
        <v>0</v>
      </c>
      <c r="AE283" s="11">
        <f t="shared" si="54"/>
        <v>0</v>
      </c>
      <c r="AF283" s="12">
        <f t="shared" si="58"/>
        <v>0</v>
      </c>
      <c r="AG283" s="31">
        <f t="shared" si="59"/>
        <v>16.666666666666668</v>
      </c>
    </row>
    <row r="284" spans="1:33" x14ac:dyDescent="0.35">
      <c r="A284" s="1" t="s">
        <v>598</v>
      </c>
      <c r="B284" s="1" t="s">
        <v>431</v>
      </c>
      <c r="C284" s="1" t="s">
        <v>599</v>
      </c>
      <c r="D284" s="4">
        <f>+VLOOKUP(A284,'[2]Categoría municipios 2023'!$B$2:$D$1103,3,0)</f>
        <v>6</v>
      </c>
      <c r="E284" s="1" t="str">
        <f>+VLOOKUP(A284,'[3]Nuevo IDF'!$B$5:$H$1106,7,0)</f>
        <v>G3</v>
      </c>
      <c r="F284" s="1"/>
      <c r="G284" s="10">
        <f>+VLOOKUP(A284,'[4]Informe viabilidad 2022'!$A$4:$G$1105,7,0)</f>
        <v>922.29775900000004</v>
      </c>
      <c r="H284" s="10">
        <f>+VLOOKUP(A284,'[4]Informe viabilidad 2022'!$A$4:$G$1105,6,0)</f>
        <v>1402.9852262580002</v>
      </c>
      <c r="I284" s="10" t="str">
        <f>+IFERROR(VLOOKUP($A284,#REF!,MATCH('Cálculo antigua metodología'!I$4,#REF!,0),0),"")</f>
        <v/>
      </c>
      <c r="J284" s="10" t="str">
        <f>+IFERROR(VLOOKUP($A284,#REF!,MATCH('Cálculo antigua metodología'!J$4,#REF!,0),0),"")</f>
        <v/>
      </c>
      <c r="K284" s="10" t="str">
        <f>+IFERROR(VLOOKUP($A284,#REF!,MATCH('Cálculo antigua metodología'!K$4,#REF!,0),0),"")</f>
        <v/>
      </c>
      <c r="L284" s="10" t="str">
        <f>+IFERROR(VLOOKUP($A284,#REF!,MATCH('Cálculo antigua metodología'!L$4,#REF!,0),0),"")</f>
        <v/>
      </c>
      <c r="M284" s="10" t="str">
        <f>+IFERROR(VLOOKUP($A284,#REF!,MATCH('Cálculo antigua metodología'!M$4,#REF!,0),0),"")</f>
        <v/>
      </c>
      <c r="N284" s="10" t="str">
        <f>+IFERROR(VLOOKUP($A284,#REF!,MATCH('Cálculo antigua metodología'!N$4,#REF!,0),0),"")</f>
        <v/>
      </c>
      <c r="O284" s="10" t="str">
        <f>+IFERROR(VLOOKUP($A284,#REF!,MATCH('Cálculo antigua metodología'!O$4,#REF!,0),0),"")</f>
        <v/>
      </c>
      <c r="P284" s="10" t="str">
        <f>+IFERROR(VLOOKUP($A284,#REF!,MATCH('Cálculo antigua metodología'!P$4,#REF!,0),0),"")</f>
        <v/>
      </c>
      <c r="Q284" s="10" t="str">
        <f>+IFERROR(VLOOKUP($A284,#REF!,MATCH('Cálculo antigua metodología'!Q$4,#REF!,0),0),"")</f>
        <v/>
      </c>
      <c r="R284" s="10" t="str">
        <f>+IFERROR(VLOOKUP($A284,#REF!,MATCH('Cálculo antigua metodología'!R$4,#REF!,0),0),"")</f>
        <v/>
      </c>
      <c r="S284" s="10" t="str">
        <f>+IFERROR(VLOOKUP($A284,#REF!,MATCH('Cálculo antigua metodología'!S$4,#REF!,0),0),"")</f>
        <v/>
      </c>
      <c r="T284" s="10">
        <f>+VLOOKUP(A284,'[5]Cálculo SGP'!$N$3:$P$1136,3,0)</f>
        <v>601282150</v>
      </c>
      <c r="U284" s="10">
        <f>+VLOOKUP(A284,'[5]Cálculo SGP'!$N$3:$X$1137,11,0)</f>
        <v>1506723498</v>
      </c>
      <c r="V284" s="11">
        <f t="shared" si="48"/>
        <v>65.738237419643013</v>
      </c>
      <c r="W284" s="11">
        <f t="shared" si="55"/>
        <v>100</v>
      </c>
      <c r="X284" s="11">
        <f t="shared" si="49"/>
        <v>80</v>
      </c>
      <c r="Y284" s="11">
        <f t="shared" si="50"/>
        <v>100</v>
      </c>
      <c r="Z284" s="11">
        <f t="shared" si="56"/>
        <v>0</v>
      </c>
      <c r="AA284" s="11">
        <f t="shared" si="51"/>
        <v>100</v>
      </c>
      <c r="AB284" s="11">
        <f t="shared" si="57"/>
        <v>0</v>
      </c>
      <c r="AC284" s="11">
        <f t="shared" si="52"/>
        <v>0</v>
      </c>
      <c r="AD284" s="11">
        <f t="shared" si="53"/>
        <v>0</v>
      </c>
      <c r="AE284" s="11">
        <f t="shared" si="54"/>
        <v>0</v>
      </c>
      <c r="AF284" s="12">
        <f t="shared" si="58"/>
        <v>0</v>
      </c>
      <c r="AG284" s="31">
        <f t="shared" si="59"/>
        <v>16.666666666666668</v>
      </c>
    </row>
    <row r="285" spans="1:33" x14ac:dyDescent="0.35">
      <c r="A285" s="1" t="s">
        <v>600</v>
      </c>
      <c r="B285" s="1" t="s">
        <v>431</v>
      </c>
      <c r="C285" s="1" t="s">
        <v>601</v>
      </c>
      <c r="D285" s="4">
        <f>+VLOOKUP(A285,'[2]Categoría municipios 2023'!$B$2:$D$1103,3,0)</f>
        <v>6</v>
      </c>
      <c r="E285" s="1" t="str">
        <f>+VLOOKUP(A285,'[3]Nuevo IDF'!$B$5:$H$1106,7,0)</f>
        <v>G2</v>
      </c>
      <c r="F285" s="1"/>
      <c r="G285" s="10">
        <f>+VLOOKUP(A285,'[4]Informe viabilidad 2022'!$A$4:$G$1105,7,0)</f>
        <v>878.58390199999997</v>
      </c>
      <c r="H285" s="10">
        <f>+VLOOKUP(A285,'[4]Informe viabilidad 2022'!$A$4:$G$1105,6,0)</f>
        <v>1884.9784628069999</v>
      </c>
      <c r="I285" s="10" t="str">
        <f>+IFERROR(VLOOKUP($A285,#REF!,MATCH('Cálculo antigua metodología'!I$4,#REF!,0),0),"")</f>
        <v/>
      </c>
      <c r="J285" s="10" t="str">
        <f>+IFERROR(VLOOKUP($A285,#REF!,MATCH('Cálculo antigua metodología'!J$4,#REF!,0),0),"")</f>
        <v/>
      </c>
      <c r="K285" s="10" t="str">
        <f>+IFERROR(VLOOKUP($A285,#REF!,MATCH('Cálculo antigua metodología'!K$4,#REF!,0),0),"")</f>
        <v/>
      </c>
      <c r="L285" s="10" t="str">
        <f>+IFERROR(VLOOKUP($A285,#REF!,MATCH('Cálculo antigua metodología'!L$4,#REF!,0),0),"")</f>
        <v/>
      </c>
      <c r="M285" s="10" t="str">
        <f>+IFERROR(VLOOKUP($A285,#REF!,MATCH('Cálculo antigua metodología'!M$4,#REF!,0),0),"")</f>
        <v/>
      </c>
      <c r="N285" s="10" t="str">
        <f>+IFERROR(VLOOKUP($A285,#REF!,MATCH('Cálculo antigua metodología'!N$4,#REF!,0),0),"")</f>
        <v/>
      </c>
      <c r="O285" s="10" t="str">
        <f>+IFERROR(VLOOKUP($A285,#REF!,MATCH('Cálculo antigua metodología'!O$4,#REF!,0),0),"")</f>
        <v/>
      </c>
      <c r="P285" s="10" t="str">
        <f>+IFERROR(VLOOKUP($A285,#REF!,MATCH('Cálculo antigua metodología'!P$4,#REF!,0),0),"")</f>
        <v/>
      </c>
      <c r="Q285" s="10" t="str">
        <f>+IFERROR(VLOOKUP($A285,#REF!,MATCH('Cálculo antigua metodología'!Q$4,#REF!,0),0),"")</f>
        <v/>
      </c>
      <c r="R285" s="10" t="str">
        <f>+IFERROR(VLOOKUP($A285,#REF!,MATCH('Cálculo antigua metodología'!R$4,#REF!,0),0),"")</f>
        <v/>
      </c>
      <c r="S285" s="10" t="str">
        <f>+IFERROR(VLOOKUP($A285,#REF!,MATCH('Cálculo antigua metodología'!S$4,#REF!,0),0),"")</f>
        <v/>
      </c>
      <c r="T285" s="10">
        <f>+VLOOKUP(A285,'[5]Cálculo SGP'!$N$3:$P$1136,3,0)</f>
        <v>520808825</v>
      </c>
      <c r="U285" s="10">
        <f>+VLOOKUP(A285,'[5]Cálculo SGP'!$N$3:$X$1137,11,0)</f>
        <v>1007528739</v>
      </c>
      <c r="V285" s="11">
        <f t="shared" si="48"/>
        <v>46.609758113186295</v>
      </c>
      <c r="W285" s="11">
        <f t="shared" si="55"/>
        <v>100</v>
      </c>
      <c r="X285" s="11">
        <f t="shared" si="49"/>
        <v>80</v>
      </c>
      <c r="Y285" s="11">
        <f t="shared" si="50"/>
        <v>100</v>
      </c>
      <c r="Z285" s="11">
        <f t="shared" si="56"/>
        <v>0</v>
      </c>
      <c r="AA285" s="11">
        <f t="shared" si="51"/>
        <v>100</v>
      </c>
      <c r="AB285" s="11">
        <f t="shared" si="57"/>
        <v>0</v>
      </c>
      <c r="AC285" s="11">
        <f t="shared" si="52"/>
        <v>0</v>
      </c>
      <c r="AD285" s="11">
        <f t="shared" si="53"/>
        <v>0</v>
      </c>
      <c r="AE285" s="11">
        <f t="shared" si="54"/>
        <v>0</v>
      </c>
      <c r="AF285" s="12">
        <f t="shared" si="58"/>
        <v>0</v>
      </c>
      <c r="AG285" s="31">
        <f t="shared" si="59"/>
        <v>16.666666666666668</v>
      </c>
    </row>
    <row r="286" spans="1:33" x14ac:dyDescent="0.35">
      <c r="A286" s="1" t="s">
        <v>602</v>
      </c>
      <c r="B286" s="1" t="s">
        <v>431</v>
      </c>
      <c r="C286" s="1" t="s">
        <v>603</v>
      </c>
      <c r="D286" s="4">
        <f>+VLOOKUP(A286,'[2]Categoría municipios 2023'!$B$2:$D$1103,3,0)</f>
        <v>6</v>
      </c>
      <c r="E286" s="1" t="str">
        <f>+VLOOKUP(A286,'[3]Nuevo IDF'!$B$5:$H$1106,7,0)</f>
        <v>G4</v>
      </c>
      <c r="F286" s="1"/>
      <c r="G286" s="10">
        <f>+VLOOKUP(A286,'[4]Informe viabilidad 2022'!$A$4:$G$1105,7,0)</f>
        <v>1467.4891459999999</v>
      </c>
      <c r="H286" s="10">
        <f>+VLOOKUP(A286,'[4]Informe viabilidad 2022'!$A$4:$G$1105,6,0)</f>
        <v>2902.8098820599998</v>
      </c>
      <c r="I286" s="10" t="str">
        <f>+IFERROR(VLOOKUP($A286,#REF!,MATCH('Cálculo antigua metodología'!I$4,#REF!,0),0),"")</f>
        <v/>
      </c>
      <c r="J286" s="10" t="str">
        <f>+IFERROR(VLOOKUP($A286,#REF!,MATCH('Cálculo antigua metodología'!J$4,#REF!,0),0),"")</f>
        <v/>
      </c>
      <c r="K286" s="10" t="str">
        <f>+IFERROR(VLOOKUP($A286,#REF!,MATCH('Cálculo antigua metodología'!K$4,#REF!,0),0),"")</f>
        <v/>
      </c>
      <c r="L286" s="10" t="str">
        <f>+IFERROR(VLOOKUP($A286,#REF!,MATCH('Cálculo antigua metodología'!L$4,#REF!,0),0),"")</f>
        <v/>
      </c>
      <c r="M286" s="10" t="str">
        <f>+IFERROR(VLOOKUP($A286,#REF!,MATCH('Cálculo antigua metodología'!M$4,#REF!,0),0),"")</f>
        <v/>
      </c>
      <c r="N286" s="10" t="str">
        <f>+IFERROR(VLOOKUP($A286,#REF!,MATCH('Cálculo antigua metodología'!N$4,#REF!,0),0),"")</f>
        <v/>
      </c>
      <c r="O286" s="10" t="str">
        <f>+IFERROR(VLOOKUP($A286,#REF!,MATCH('Cálculo antigua metodología'!O$4,#REF!,0),0),"")</f>
        <v/>
      </c>
      <c r="P286" s="10" t="str">
        <f>+IFERROR(VLOOKUP($A286,#REF!,MATCH('Cálculo antigua metodología'!P$4,#REF!,0),0),"")</f>
        <v/>
      </c>
      <c r="Q286" s="10" t="str">
        <f>+IFERROR(VLOOKUP($A286,#REF!,MATCH('Cálculo antigua metodología'!Q$4,#REF!,0),0),"")</f>
        <v/>
      </c>
      <c r="R286" s="10" t="str">
        <f>+IFERROR(VLOOKUP($A286,#REF!,MATCH('Cálculo antigua metodología'!R$4,#REF!,0),0),"")</f>
        <v/>
      </c>
      <c r="S286" s="10" t="str">
        <f>+IFERROR(VLOOKUP($A286,#REF!,MATCH('Cálculo antigua metodología'!S$4,#REF!,0),0),"")</f>
        <v/>
      </c>
      <c r="T286" s="10">
        <f>+VLOOKUP(A286,'[5]Cálculo SGP'!$N$3:$P$1136,3,0)</f>
        <v>960712748</v>
      </c>
      <c r="U286" s="10">
        <f>+VLOOKUP(A286,'[5]Cálculo SGP'!$N$3:$X$1137,11,0)</f>
        <v>2183619738</v>
      </c>
      <c r="V286" s="11">
        <f t="shared" si="48"/>
        <v>50.554090885159376</v>
      </c>
      <c r="W286" s="11">
        <f t="shared" si="55"/>
        <v>100</v>
      </c>
      <c r="X286" s="11">
        <f t="shared" si="49"/>
        <v>80</v>
      </c>
      <c r="Y286" s="11">
        <f t="shared" si="50"/>
        <v>100</v>
      </c>
      <c r="Z286" s="11">
        <f t="shared" si="56"/>
        <v>0</v>
      </c>
      <c r="AA286" s="11">
        <f t="shared" si="51"/>
        <v>100</v>
      </c>
      <c r="AB286" s="11">
        <f t="shared" si="57"/>
        <v>0</v>
      </c>
      <c r="AC286" s="11">
        <f t="shared" si="52"/>
        <v>0</v>
      </c>
      <c r="AD286" s="11">
        <f t="shared" si="53"/>
        <v>0</v>
      </c>
      <c r="AE286" s="11">
        <f t="shared" si="54"/>
        <v>0</v>
      </c>
      <c r="AF286" s="12">
        <f t="shared" si="58"/>
        <v>0</v>
      </c>
      <c r="AG286" s="31">
        <f t="shared" si="59"/>
        <v>16.666666666666668</v>
      </c>
    </row>
    <row r="287" spans="1:33" x14ac:dyDescent="0.35">
      <c r="A287" s="1" t="s">
        <v>604</v>
      </c>
      <c r="B287" s="1" t="s">
        <v>431</v>
      </c>
      <c r="C287" s="1" t="s">
        <v>605</v>
      </c>
      <c r="D287" s="4">
        <f>+VLOOKUP(A287,'[2]Categoría municipios 2023'!$B$2:$D$1103,3,0)</f>
        <v>6</v>
      </c>
      <c r="E287" s="1" t="str">
        <f>+VLOOKUP(A287,'[3]Nuevo IDF'!$B$5:$H$1106,7,0)</f>
        <v>G3</v>
      </c>
      <c r="F287" s="1"/>
      <c r="G287" s="10">
        <f>+VLOOKUP(A287,'[4]Informe viabilidad 2022'!$A$4:$G$1105,7,0)</f>
        <v>1272.3290959999999</v>
      </c>
      <c r="H287" s="10">
        <f>+VLOOKUP(A287,'[4]Informe viabilidad 2022'!$A$4:$G$1105,6,0)</f>
        <v>2708.4072145999999</v>
      </c>
      <c r="I287" s="10" t="str">
        <f>+IFERROR(VLOOKUP($A287,#REF!,MATCH('Cálculo antigua metodología'!I$4,#REF!,0),0),"")</f>
        <v/>
      </c>
      <c r="J287" s="10" t="str">
        <f>+IFERROR(VLOOKUP($A287,#REF!,MATCH('Cálculo antigua metodología'!J$4,#REF!,0),0),"")</f>
        <v/>
      </c>
      <c r="K287" s="10" t="str">
        <f>+IFERROR(VLOOKUP($A287,#REF!,MATCH('Cálculo antigua metodología'!K$4,#REF!,0),0),"")</f>
        <v/>
      </c>
      <c r="L287" s="10" t="str">
        <f>+IFERROR(VLOOKUP($A287,#REF!,MATCH('Cálculo antigua metodología'!L$4,#REF!,0),0),"")</f>
        <v/>
      </c>
      <c r="M287" s="10" t="str">
        <f>+IFERROR(VLOOKUP($A287,#REF!,MATCH('Cálculo antigua metodología'!M$4,#REF!,0),0),"")</f>
        <v/>
      </c>
      <c r="N287" s="10" t="str">
        <f>+IFERROR(VLOOKUP($A287,#REF!,MATCH('Cálculo antigua metodología'!N$4,#REF!,0),0),"")</f>
        <v/>
      </c>
      <c r="O287" s="10" t="str">
        <f>+IFERROR(VLOOKUP($A287,#REF!,MATCH('Cálculo antigua metodología'!O$4,#REF!,0),0),"")</f>
        <v/>
      </c>
      <c r="P287" s="10" t="str">
        <f>+IFERROR(VLOOKUP($A287,#REF!,MATCH('Cálculo antigua metodología'!P$4,#REF!,0),0),"")</f>
        <v/>
      </c>
      <c r="Q287" s="10" t="str">
        <f>+IFERROR(VLOOKUP($A287,#REF!,MATCH('Cálculo antigua metodología'!Q$4,#REF!,0),0),"")</f>
        <v/>
      </c>
      <c r="R287" s="10" t="str">
        <f>+IFERROR(VLOOKUP($A287,#REF!,MATCH('Cálculo antigua metodología'!R$4,#REF!,0),0),"")</f>
        <v/>
      </c>
      <c r="S287" s="10" t="str">
        <f>+IFERROR(VLOOKUP($A287,#REF!,MATCH('Cálculo antigua metodología'!S$4,#REF!,0),0),"")</f>
        <v/>
      </c>
      <c r="T287" s="10">
        <f>+VLOOKUP(A287,'[5]Cálculo SGP'!$N$3:$P$1136,3,0)</f>
        <v>780900552</v>
      </c>
      <c r="U287" s="10">
        <f>+VLOOKUP(A287,'[5]Cálculo SGP'!$N$3:$X$1137,11,0)</f>
        <v>1722621273</v>
      </c>
      <c r="V287" s="11">
        <f t="shared" si="48"/>
        <v>46.977023585720588</v>
      </c>
      <c r="W287" s="11">
        <f t="shared" si="55"/>
        <v>100</v>
      </c>
      <c r="X287" s="11">
        <f t="shared" si="49"/>
        <v>80</v>
      </c>
      <c r="Y287" s="11">
        <f t="shared" si="50"/>
        <v>100</v>
      </c>
      <c r="Z287" s="11">
        <f t="shared" si="56"/>
        <v>0</v>
      </c>
      <c r="AA287" s="11">
        <f t="shared" si="51"/>
        <v>100</v>
      </c>
      <c r="AB287" s="11">
        <f t="shared" si="57"/>
        <v>0</v>
      </c>
      <c r="AC287" s="11">
        <f t="shared" si="52"/>
        <v>0</v>
      </c>
      <c r="AD287" s="11">
        <f t="shared" si="53"/>
        <v>0</v>
      </c>
      <c r="AE287" s="11">
        <f t="shared" si="54"/>
        <v>0</v>
      </c>
      <c r="AF287" s="12">
        <f t="shared" si="58"/>
        <v>0</v>
      </c>
      <c r="AG287" s="31">
        <f t="shared" si="59"/>
        <v>16.666666666666668</v>
      </c>
    </row>
    <row r="288" spans="1:33" x14ac:dyDescent="0.35">
      <c r="A288" s="1" t="s">
        <v>606</v>
      </c>
      <c r="B288" s="1" t="s">
        <v>431</v>
      </c>
      <c r="C288" s="1" t="s">
        <v>607</v>
      </c>
      <c r="D288" s="4">
        <f>+VLOOKUP(A288,'[2]Categoría municipios 2023'!$B$2:$D$1103,3,0)</f>
        <v>6</v>
      </c>
      <c r="E288" s="1" t="str">
        <f>+VLOOKUP(A288,'[3]Nuevo IDF'!$B$5:$H$1106,7,0)</f>
        <v>G1</v>
      </c>
      <c r="F288" s="1"/>
      <c r="G288" s="10">
        <f>+VLOOKUP(A288,'[4]Informe viabilidad 2022'!$A$4:$G$1105,7,0)</f>
        <v>1627.6666760000001</v>
      </c>
      <c r="H288" s="10">
        <f>+VLOOKUP(A288,'[4]Informe viabilidad 2022'!$A$4:$G$1105,6,0)</f>
        <v>4415.4267838999995</v>
      </c>
      <c r="I288" s="10" t="str">
        <f>+IFERROR(VLOOKUP($A288,#REF!,MATCH('Cálculo antigua metodología'!I$4,#REF!,0),0),"")</f>
        <v/>
      </c>
      <c r="J288" s="10" t="str">
        <f>+IFERROR(VLOOKUP($A288,#REF!,MATCH('Cálculo antigua metodología'!J$4,#REF!,0),0),"")</f>
        <v/>
      </c>
      <c r="K288" s="10" t="str">
        <f>+IFERROR(VLOOKUP($A288,#REF!,MATCH('Cálculo antigua metodología'!K$4,#REF!,0),0),"")</f>
        <v/>
      </c>
      <c r="L288" s="10" t="str">
        <f>+IFERROR(VLOOKUP($A288,#REF!,MATCH('Cálculo antigua metodología'!L$4,#REF!,0),0),"")</f>
        <v/>
      </c>
      <c r="M288" s="10" t="str">
        <f>+IFERROR(VLOOKUP($A288,#REF!,MATCH('Cálculo antigua metodología'!M$4,#REF!,0),0),"")</f>
        <v/>
      </c>
      <c r="N288" s="10" t="str">
        <f>+IFERROR(VLOOKUP($A288,#REF!,MATCH('Cálculo antigua metodología'!N$4,#REF!,0),0),"")</f>
        <v/>
      </c>
      <c r="O288" s="10" t="str">
        <f>+IFERROR(VLOOKUP($A288,#REF!,MATCH('Cálculo antigua metodología'!O$4,#REF!,0),0),"")</f>
        <v/>
      </c>
      <c r="P288" s="10" t="str">
        <f>+IFERROR(VLOOKUP($A288,#REF!,MATCH('Cálculo antigua metodología'!P$4,#REF!,0),0),"")</f>
        <v/>
      </c>
      <c r="Q288" s="10" t="str">
        <f>+IFERROR(VLOOKUP($A288,#REF!,MATCH('Cálculo antigua metodología'!Q$4,#REF!,0),0),"")</f>
        <v/>
      </c>
      <c r="R288" s="10" t="str">
        <f>+IFERROR(VLOOKUP($A288,#REF!,MATCH('Cálculo antigua metodología'!R$4,#REF!,0),0),"")</f>
        <v/>
      </c>
      <c r="S288" s="10" t="str">
        <f>+IFERROR(VLOOKUP($A288,#REF!,MATCH('Cálculo antigua metodología'!S$4,#REF!,0),0),"")</f>
        <v/>
      </c>
      <c r="T288" s="10">
        <f>+VLOOKUP(A288,'[5]Cálculo SGP'!$N$3:$P$1136,3,0)</f>
        <v>597108053</v>
      </c>
      <c r="U288" s="10">
        <f>+VLOOKUP(A288,'[5]Cálculo SGP'!$N$3:$X$1137,11,0)</f>
        <v>1180752400</v>
      </c>
      <c r="V288" s="11">
        <f t="shared" si="48"/>
        <v>36.863178932894371</v>
      </c>
      <c r="W288" s="11">
        <f t="shared" si="55"/>
        <v>100</v>
      </c>
      <c r="X288" s="11">
        <f t="shared" si="49"/>
        <v>80</v>
      </c>
      <c r="Y288" s="11">
        <f t="shared" si="50"/>
        <v>100</v>
      </c>
      <c r="Z288" s="11">
        <f t="shared" si="56"/>
        <v>0</v>
      </c>
      <c r="AA288" s="11">
        <f t="shared" si="51"/>
        <v>100</v>
      </c>
      <c r="AB288" s="11">
        <f t="shared" si="57"/>
        <v>0</v>
      </c>
      <c r="AC288" s="11">
        <f t="shared" si="52"/>
        <v>0</v>
      </c>
      <c r="AD288" s="11">
        <f t="shared" si="53"/>
        <v>0</v>
      </c>
      <c r="AE288" s="11">
        <f t="shared" si="54"/>
        <v>0</v>
      </c>
      <c r="AF288" s="12">
        <f t="shared" si="58"/>
        <v>0</v>
      </c>
      <c r="AG288" s="31">
        <f t="shared" si="59"/>
        <v>16.666666666666668</v>
      </c>
    </row>
    <row r="289" spans="1:33" x14ac:dyDescent="0.35">
      <c r="A289" s="1" t="s">
        <v>608</v>
      </c>
      <c r="B289" s="1" t="s">
        <v>431</v>
      </c>
      <c r="C289" s="1" t="s">
        <v>609</v>
      </c>
      <c r="D289" s="4">
        <f>+VLOOKUP(A289,'[2]Categoría municipios 2023'!$B$2:$D$1103,3,0)</f>
        <v>6</v>
      </c>
      <c r="E289" s="1" t="str">
        <f>+VLOOKUP(A289,'[3]Nuevo IDF'!$B$5:$H$1106,7,0)</f>
        <v>G4</v>
      </c>
      <c r="F289" s="1"/>
      <c r="G289" s="10">
        <f>+VLOOKUP(A289,'[4]Informe viabilidad 2022'!$A$4:$G$1105,7,0)</f>
        <v>1375.5127669999999</v>
      </c>
      <c r="H289" s="10">
        <f>+VLOOKUP(A289,'[4]Informe viabilidad 2022'!$A$4:$G$1105,6,0)</f>
        <v>2857.6351601000001</v>
      </c>
      <c r="I289" s="10" t="str">
        <f>+IFERROR(VLOOKUP($A289,#REF!,MATCH('Cálculo antigua metodología'!I$4,#REF!,0),0),"")</f>
        <v/>
      </c>
      <c r="J289" s="10" t="str">
        <f>+IFERROR(VLOOKUP($A289,#REF!,MATCH('Cálculo antigua metodología'!J$4,#REF!,0),0),"")</f>
        <v/>
      </c>
      <c r="K289" s="10" t="str">
        <f>+IFERROR(VLOOKUP($A289,#REF!,MATCH('Cálculo antigua metodología'!K$4,#REF!,0),0),"")</f>
        <v/>
      </c>
      <c r="L289" s="10" t="str">
        <f>+IFERROR(VLOOKUP($A289,#REF!,MATCH('Cálculo antigua metodología'!L$4,#REF!,0),0),"")</f>
        <v/>
      </c>
      <c r="M289" s="10" t="str">
        <f>+IFERROR(VLOOKUP($A289,#REF!,MATCH('Cálculo antigua metodología'!M$4,#REF!,0),0),"")</f>
        <v/>
      </c>
      <c r="N289" s="10" t="str">
        <f>+IFERROR(VLOOKUP($A289,#REF!,MATCH('Cálculo antigua metodología'!N$4,#REF!,0),0),"")</f>
        <v/>
      </c>
      <c r="O289" s="10" t="str">
        <f>+IFERROR(VLOOKUP($A289,#REF!,MATCH('Cálculo antigua metodología'!O$4,#REF!,0),0),"")</f>
        <v/>
      </c>
      <c r="P289" s="10" t="str">
        <f>+IFERROR(VLOOKUP($A289,#REF!,MATCH('Cálculo antigua metodología'!P$4,#REF!,0),0),"")</f>
        <v/>
      </c>
      <c r="Q289" s="10" t="str">
        <f>+IFERROR(VLOOKUP($A289,#REF!,MATCH('Cálculo antigua metodología'!Q$4,#REF!,0),0),"")</f>
        <v/>
      </c>
      <c r="R289" s="10" t="str">
        <f>+IFERROR(VLOOKUP($A289,#REF!,MATCH('Cálculo antigua metodología'!R$4,#REF!,0),0),"")</f>
        <v/>
      </c>
      <c r="S289" s="10" t="str">
        <f>+IFERROR(VLOOKUP($A289,#REF!,MATCH('Cálculo antigua metodología'!S$4,#REF!,0),0),"")</f>
        <v/>
      </c>
      <c r="T289" s="10">
        <f>+VLOOKUP(A289,'[5]Cálculo SGP'!$N$3:$P$1136,3,0)</f>
        <v>700112418</v>
      </c>
      <c r="U289" s="10">
        <f>+VLOOKUP(A289,'[5]Cálculo SGP'!$N$3:$X$1137,11,0)</f>
        <v>1117341132</v>
      </c>
      <c r="V289" s="11">
        <f t="shared" si="48"/>
        <v>48.134652953803425</v>
      </c>
      <c r="W289" s="11">
        <f t="shared" si="55"/>
        <v>100</v>
      </c>
      <c r="X289" s="11">
        <f t="shared" si="49"/>
        <v>80</v>
      </c>
      <c r="Y289" s="11">
        <f t="shared" si="50"/>
        <v>100</v>
      </c>
      <c r="Z289" s="11">
        <f t="shared" si="56"/>
        <v>0</v>
      </c>
      <c r="AA289" s="11">
        <f t="shared" si="51"/>
        <v>100</v>
      </c>
      <c r="AB289" s="11">
        <f t="shared" si="57"/>
        <v>0</v>
      </c>
      <c r="AC289" s="11">
        <f t="shared" si="52"/>
        <v>0</v>
      </c>
      <c r="AD289" s="11">
        <f t="shared" si="53"/>
        <v>0</v>
      </c>
      <c r="AE289" s="11">
        <f t="shared" si="54"/>
        <v>0</v>
      </c>
      <c r="AF289" s="12">
        <f t="shared" si="58"/>
        <v>0</v>
      </c>
      <c r="AG289" s="31">
        <f t="shared" si="59"/>
        <v>16.666666666666668</v>
      </c>
    </row>
    <row r="290" spans="1:33" x14ac:dyDescent="0.35">
      <c r="A290" s="1" t="s">
        <v>610</v>
      </c>
      <c r="B290" s="1" t="s">
        <v>431</v>
      </c>
      <c r="C290" s="1" t="s">
        <v>611</v>
      </c>
      <c r="D290" s="4">
        <f>+VLOOKUP(A290,'[2]Categoría municipios 2023'!$B$2:$D$1103,3,0)</f>
        <v>6</v>
      </c>
      <c r="E290" s="1" t="str">
        <f>+VLOOKUP(A290,'[3]Nuevo IDF'!$B$5:$H$1106,7,0)</f>
        <v>G1</v>
      </c>
      <c r="F290" s="1"/>
      <c r="G290" s="10">
        <f>+VLOOKUP(A290,'[4]Informe viabilidad 2022'!$A$4:$G$1105,7,0)</f>
        <v>850.66643699999997</v>
      </c>
      <c r="H290" s="10">
        <f>+VLOOKUP(A290,'[4]Informe viabilidad 2022'!$A$4:$G$1105,6,0)</f>
        <v>1249.24044</v>
      </c>
      <c r="I290" s="10" t="str">
        <f>+IFERROR(VLOOKUP($A290,#REF!,MATCH('Cálculo antigua metodología'!I$4,#REF!,0),0),"")</f>
        <v/>
      </c>
      <c r="J290" s="10" t="str">
        <f>+IFERROR(VLOOKUP($A290,#REF!,MATCH('Cálculo antigua metodología'!J$4,#REF!,0),0),"")</f>
        <v/>
      </c>
      <c r="K290" s="10" t="str">
        <f>+IFERROR(VLOOKUP($A290,#REF!,MATCH('Cálculo antigua metodología'!K$4,#REF!,0),0),"")</f>
        <v/>
      </c>
      <c r="L290" s="10" t="str">
        <f>+IFERROR(VLOOKUP($A290,#REF!,MATCH('Cálculo antigua metodología'!L$4,#REF!,0),0),"")</f>
        <v/>
      </c>
      <c r="M290" s="10" t="str">
        <f>+IFERROR(VLOOKUP($A290,#REF!,MATCH('Cálculo antigua metodología'!M$4,#REF!,0),0),"")</f>
        <v/>
      </c>
      <c r="N290" s="10" t="str">
        <f>+IFERROR(VLOOKUP($A290,#REF!,MATCH('Cálculo antigua metodología'!N$4,#REF!,0),0),"")</f>
        <v/>
      </c>
      <c r="O290" s="10" t="str">
        <f>+IFERROR(VLOOKUP($A290,#REF!,MATCH('Cálculo antigua metodología'!O$4,#REF!,0),0),"")</f>
        <v/>
      </c>
      <c r="P290" s="10" t="str">
        <f>+IFERROR(VLOOKUP($A290,#REF!,MATCH('Cálculo antigua metodología'!P$4,#REF!,0),0),"")</f>
        <v/>
      </c>
      <c r="Q290" s="10" t="str">
        <f>+IFERROR(VLOOKUP($A290,#REF!,MATCH('Cálculo antigua metodología'!Q$4,#REF!,0),0),"")</f>
        <v/>
      </c>
      <c r="R290" s="10" t="str">
        <f>+IFERROR(VLOOKUP($A290,#REF!,MATCH('Cálculo antigua metodología'!R$4,#REF!,0),0),"")</f>
        <v/>
      </c>
      <c r="S290" s="10" t="str">
        <f>+IFERROR(VLOOKUP($A290,#REF!,MATCH('Cálculo antigua metodología'!S$4,#REF!,0),0),"")</f>
        <v/>
      </c>
      <c r="T290" s="10">
        <f>+VLOOKUP(A290,'[5]Cálculo SGP'!$N$3:$P$1136,3,0)</f>
        <v>539753400</v>
      </c>
      <c r="U290" s="10">
        <f>+VLOOKUP(A290,'[5]Cálculo SGP'!$N$3:$X$1137,11,0)</f>
        <v>1048634690</v>
      </c>
      <c r="V290" s="11">
        <f t="shared" si="48"/>
        <v>68.094692563746975</v>
      </c>
      <c r="W290" s="11">
        <f t="shared" si="55"/>
        <v>100</v>
      </c>
      <c r="X290" s="11">
        <f t="shared" si="49"/>
        <v>80</v>
      </c>
      <c r="Y290" s="11">
        <f t="shared" si="50"/>
        <v>100</v>
      </c>
      <c r="Z290" s="11">
        <f t="shared" si="56"/>
        <v>0</v>
      </c>
      <c r="AA290" s="11">
        <f t="shared" si="51"/>
        <v>100</v>
      </c>
      <c r="AB290" s="11">
        <f t="shared" si="57"/>
        <v>0</v>
      </c>
      <c r="AC290" s="11">
        <f t="shared" si="52"/>
        <v>0</v>
      </c>
      <c r="AD290" s="11">
        <f t="shared" si="53"/>
        <v>0</v>
      </c>
      <c r="AE290" s="11">
        <f t="shared" si="54"/>
        <v>0</v>
      </c>
      <c r="AF290" s="12">
        <f t="shared" si="58"/>
        <v>0</v>
      </c>
      <c r="AG290" s="31">
        <f t="shared" si="59"/>
        <v>16.666666666666668</v>
      </c>
    </row>
    <row r="291" spans="1:33" x14ac:dyDescent="0.35">
      <c r="A291" s="1" t="s">
        <v>612</v>
      </c>
      <c r="B291" s="1" t="s">
        <v>431</v>
      </c>
      <c r="C291" s="1" t="s">
        <v>613</v>
      </c>
      <c r="D291" s="4">
        <f>+VLOOKUP(A291,'[2]Categoría municipios 2023'!$B$2:$D$1103,3,0)</f>
        <v>6</v>
      </c>
      <c r="E291" s="1" t="str">
        <f>+VLOOKUP(A291,'[3]Nuevo IDF'!$B$5:$H$1106,7,0)</f>
        <v>G3</v>
      </c>
      <c r="F291" s="1"/>
      <c r="G291" s="10">
        <f>+VLOOKUP(A291,'[4]Informe viabilidad 2022'!$A$4:$G$1105,7,0)</f>
        <v>896.340059</v>
      </c>
      <c r="H291" s="10">
        <f>+VLOOKUP(A291,'[4]Informe viabilidad 2022'!$A$4:$G$1105,6,0)</f>
        <v>1405.9026721</v>
      </c>
      <c r="I291" s="10" t="str">
        <f>+IFERROR(VLOOKUP($A291,#REF!,MATCH('Cálculo antigua metodología'!I$4,#REF!,0),0),"")</f>
        <v/>
      </c>
      <c r="J291" s="10" t="str">
        <f>+IFERROR(VLOOKUP($A291,#REF!,MATCH('Cálculo antigua metodología'!J$4,#REF!,0),0),"")</f>
        <v/>
      </c>
      <c r="K291" s="10" t="str">
        <f>+IFERROR(VLOOKUP($A291,#REF!,MATCH('Cálculo antigua metodología'!K$4,#REF!,0),0),"")</f>
        <v/>
      </c>
      <c r="L291" s="10" t="str">
        <f>+IFERROR(VLOOKUP($A291,#REF!,MATCH('Cálculo antigua metodología'!L$4,#REF!,0),0),"")</f>
        <v/>
      </c>
      <c r="M291" s="10" t="str">
        <f>+IFERROR(VLOOKUP($A291,#REF!,MATCH('Cálculo antigua metodología'!M$4,#REF!,0),0),"")</f>
        <v/>
      </c>
      <c r="N291" s="10" t="str">
        <f>+IFERROR(VLOOKUP($A291,#REF!,MATCH('Cálculo antigua metodología'!N$4,#REF!,0),0),"")</f>
        <v/>
      </c>
      <c r="O291" s="10" t="str">
        <f>+IFERROR(VLOOKUP($A291,#REF!,MATCH('Cálculo antigua metodología'!O$4,#REF!,0),0),"")</f>
        <v/>
      </c>
      <c r="P291" s="10" t="str">
        <f>+IFERROR(VLOOKUP($A291,#REF!,MATCH('Cálculo antigua metodología'!P$4,#REF!,0),0),"")</f>
        <v/>
      </c>
      <c r="Q291" s="10" t="str">
        <f>+IFERROR(VLOOKUP($A291,#REF!,MATCH('Cálculo antigua metodología'!Q$4,#REF!,0),0),"")</f>
        <v/>
      </c>
      <c r="R291" s="10" t="str">
        <f>+IFERROR(VLOOKUP($A291,#REF!,MATCH('Cálculo antigua metodología'!R$4,#REF!,0),0),"")</f>
        <v/>
      </c>
      <c r="S291" s="10" t="str">
        <f>+IFERROR(VLOOKUP($A291,#REF!,MATCH('Cálculo antigua metodología'!S$4,#REF!,0),0),"")</f>
        <v/>
      </c>
      <c r="T291" s="10">
        <f>+VLOOKUP(A291,'[5]Cálculo SGP'!$N$3:$P$1136,3,0)</f>
        <v>651137300</v>
      </c>
      <c r="U291" s="10">
        <f>+VLOOKUP(A291,'[5]Cálculo SGP'!$N$3:$X$1137,11,0)</f>
        <v>1498549692</v>
      </c>
      <c r="V291" s="11">
        <f t="shared" si="48"/>
        <v>63.755484414944227</v>
      </c>
      <c r="W291" s="11">
        <f t="shared" si="55"/>
        <v>100</v>
      </c>
      <c r="X291" s="11">
        <f t="shared" si="49"/>
        <v>80</v>
      </c>
      <c r="Y291" s="11">
        <f t="shared" si="50"/>
        <v>100</v>
      </c>
      <c r="Z291" s="11">
        <f t="shared" si="56"/>
        <v>0</v>
      </c>
      <c r="AA291" s="11">
        <f t="shared" si="51"/>
        <v>100</v>
      </c>
      <c r="AB291" s="11">
        <f t="shared" si="57"/>
        <v>0</v>
      </c>
      <c r="AC291" s="11">
        <f t="shared" si="52"/>
        <v>0</v>
      </c>
      <c r="AD291" s="11">
        <f t="shared" si="53"/>
        <v>0</v>
      </c>
      <c r="AE291" s="11">
        <f t="shared" si="54"/>
        <v>0</v>
      </c>
      <c r="AF291" s="12">
        <f t="shared" si="58"/>
        <v>0</v>
      </c>
      <c r="AG291" s="31">
        <f t="shared" si="59"/>
        <v>16.666666666666668</v>
      </c>
    </row>
    <row r="292" spans="1:33" x14ac:dyDescent="0.35">
      <c r="A292" s="1" t="s">
        <v>614</v>
      </c>
      <c r="B292" s="1" t="s">
        <v>431</v>
      </c>
      <c r="C292" s="1" t="s">
        <v>615</v>
      </c>
      <c r="D292" s="4">
        <f>+VLOOKUP(A292,'[2]Categoría municipios 2023'!$B$2:$D$1103,3,0)</f>
        <v>6</v>
      </c>
      <c r="E292" s="1" t="str">
        <f>+VLOOKUP(A292,'[3]Nuevo IDF'!$B$5:$H$1106,7,0)</f>
        <v>G2</v>
      </c>
      <c r="F292" s="1"/>
      <c r="G292" s="10">
        <f>+VLOOKUP(A292,'[4]Informe viabilidad 2022'!$A$4:$G$1105,7,0)</f>
        <v>779.13955399999998</v>
      </c>
      <c r="H292" s="10">
        <f>+VLOOKUP(A292,'[4]Informe viabilidad 2022'!$A$4:$G$1105,6,0)</f>
        <v>1024.07616828</v>
      </c>
      <c r="I292" s="10" t="str">
        <f>+IFERROR(VLOOKUP($A292,#REF!,MATCH('Cálculo antigua metodología'!I$4,#REF!,0),0),"")</f>
        <v/>
      </c>
      <c r="J292" s="10" t="str">
        <f>+IFERROR(VLOOKUP($A292,#REF!,MATCH('Cálculo antigua metodología'!J$4,#REF!,0),0),"")</f>
        <v/>
      </c>
      <c r="K292" s="10" t="str">
        <f>+IFERROR(VLOOKUP($A292,#REF!,MATCH('Cálculo antigua metodología'!K$4,#REF!,0),0),"")</f>
        <v/>
      </c>
      <c r="L292" s="10" t="str">
        <f>+IFERROR(VLOOKUP($A292,#REF!,MATCH('Cálculo antigua metodología'!L$4,#REF!,0),0),"")</f>
        <v/>
      </c>
      <c r="M292" s="10" t="str">
        <f>+IFERROR(VLOOKUP($A292,#REF!,MATCH('Cálculo antigua metodología'!M$4,#REF!,0),0),"")</f>
        <v/>
      </c>
      <c r="N292" s="10" t="str">
        <f>+IFERROR(VLOOKUP($A292,#REF!,MATCH('Cálculo antigua metodología'!N$4,#REF!,0),0),"")</f>
        <v/>
      </c>
      <c r="O292" s="10" t="str">
        <f>+IFERROR(VLOOKUP($A292,#REF!,MATCH('Cálculo antigua metodología'!O$4,#REF!,0),0),"")</f>
        <v/>
      </c>
      <c r="P292" s="10" t="str">
        <f>+IFERROR(VLOOKUP($A292,#REF!,MATCH('Cálculo antigua metodología'!P$4,#REF!,0),0),"")</f>
        <v/>
      </c>
      <c r="Q292" s="10" t="str">
        <f>+IFERROR(VLOOKUP($A292,#REF!,MATCH('Cálculo antigua metodología'!Q$4,#REF!,0),0),"")</f>
        <v/>
      </c>
      <c r="R292" s="10" t="str">
        <f>+IFERROR(VLOOKUP($A292,#REF!,MATCH('Cálculo antigua metodología'!R$4,#REF!,0),0),"")</f>
        <v/>
      </c>
      <c r="S292" s="10" t="str">
        <f>+IFERROR(VLOOKUP($A292,#REF!,MATCH('Cálculo antigua metodología'!S$4,#REF!,0),0),"")</f>
        <v/>
      </c>
      <c r="T292" s="10">
        <f>+VLOOKUP(A292,'[5]Cálculo SGP'!$N$3:$P$1136,3,0)</f>
        <v>526142752</v>
      </c>
      <c r="U292" s="10">
        <f>+VLOOKUP(A292,'[5]Cálculo SGP'!$N$3:$X$1137,11,0)</f>
        <v>1168320902</v>
      </c>
      <c r="V292" s="11">
        <f t="shared" si="48"/>
        <v>76.082187842395896</v>
      </c>
      <c r="W292" s="11">
        <f t="shared" si="55"/>
        <v>100</v>
      </c>
      <c r="X292" s="11">
        <f t="shared" si="49"/>
        <v>80</v>
      </c>
      <c r="Y292" s="11">
        <f t="shared" si="50"/>
        <v>100</v>
      </c>
      <c r="Z292" s="11">
        <f t="shared" si="56"/>
        <v>0</v>
      </c>
      <c r="AA292" s="11">
        <f t="shared" si="51"/>
        <v>100</v>
      </c>
      <c r="AB292" s="11">
        <f t="shared" si="57"/>
        <v>0</v>
      </c>
      <c r="AC292" s="11">
        <f t="shared" si="52"/>
        <v>0</v>
      </c>
      <c r="AD292" s="11">
        <f t="shared" si="53"/>
        <v>0</v>
      </c>
      <c r="AE292" s="11">
        <f t="shared" si="54"/>
        <v>0</v>
      </c>
      <c r="AF292" s="12">
        <f t="shared" si="58"/>
        <v>0</v>
      </c>
      <c r="AG292" s="31">
        <f t="shared" si="59"/>
        <v>16.666666666666668</v>
      </c>
    </row>
    <row r="293" spans="1:33" x14ac:dyDescent="0.35">
      <c r="A293" s="1" t="s">
        <v>616</v>
      </c>
      <c r="B293" s="1" t="s">
        <v>431</v>
      </c>
      <c r="C293" s="1" t="s">
        <v>617</v>
      </c>
      <c r="D293" s="4">
        <f>+VLOOKUP(A293,'[2]Categoría municipios 2023'!$B$2:$D$1103,3,0)</f>
        <v>6</v>
      </c>
      <c r="E293" s="1" t="str">
        <f>+VLOOKUP(A293,'[3]Nuevo IDF'!$B$5:$H$1106,7,0)</f>
        <v>G3</v>
      </c>
      <c r="F293" s="1"/>
      <c r="G293" s="10">
        <f>+VLOOKUP(A293,'[4]Informe viabilidad 2022'!$A$4:$G$1105,7,0)</f>
        <v>1261.8911250000001</v>
      </c>
      <c r="H293" s="10">
        <f>+VLOOKUP(A293,'[4]Informe viabilidad 2022'!$A$4:$G$1105,6,0)</f>
        <v>2541.731661711</v>
      </c>
      <c r="I293" s="10" t="str">
        <f>+IFERROR(VLOOKUP($A293,#REF!,MATCH('Cálculo antigua metodología'!I$4,#REF!,0),0),"")</f>
        <v/>
      </c>
      <c r="J293" s="10" t="str">
        <f>+IFERROR(VLOOKUP($A293,#REF!,MATCH('Cálculo antigua metodología'!J$4,#REF!,0),0),"")</f>
        <v/>
      </c>
      <c r="K293" s="10" t="str">
        <f>+IFERROR(VLOOKUP($A293,#REF!,MATCH('Cálculo antigua metodología'!K$4,#REF!,0),0),"")</f>
        <v/>
      </c>
      <c r="L293" s="10" t="str">
        <f>+IFERROR(VLOOKUP($A293,#REF!,MATCH('Cálculo antigua metodología'!L$4,#REF!,0),0),"")</f>
        <v/>
      </c>
      <c r="M293" s="10" t="str">
        <f>+IFERROR(VLOOKUP($A293,#REF!,MATCH('Cálculo antigua metodología'!M$4,#REF!,0),0),"")</f>
        <v/>
      </c>
      <c r="N293" s="10" t="str">
        <f>+IFERROR(VLOOKUP($A293,#REF!,MATCH('Cálculo antigua metodología'!N$4,#REF!,0),0),"")</f>
        <v/>
      </c>
      <c r="O293" s="10" t="str">
        <f>+IFERROR(VLOOKUP($A293,#REF!,MATCH('Cálculo antigua metodología'!O$4,#REF!,0),0),"")</f>
        <v/>
      </c>
      <c r="P293" s="10" t="str">
        <f>+IFERROR(VLOOKUP($A293,#REF!,MATCH('Cálculo antigua metodología'!P$4,#REF!,0),0),"")</f>
        <v/>
      </c>
      <c r="Q293" s="10" t="str">
        <f>+IFERROR(VLOOKUP($A293,#REF!,MATCH('Cálculo antigua metodología'!Q$4,#REF!,0),0),"")</f>
        <v/>
      </c>
      <c r="R293" s="10" t="str">
        <f>+IFERROR(VLOOKUP($A293,#REF!,MATCH('Cálculo antigua metodología'!R$4,#REF!,0),0),"")</f>
        <v/>
      </c>
      <c r="S293" s="10" t="str">
        <f>+IFERROR(VLOOKUP($A293,#REF!,MATCH('Cálculo antigua metodología'!S$4,#REF!,0),0),"")</f>
        <v/>
      </c>
      <c r="T293" s="10">
        <f>+VLOOKUP(A293,'[5]Cálculo SGP'!$N$3:$P$1136,3,0)</f>
        <v>875378901</v>
      </c>
      <c r="U293" s="10">
        <f>+VLOOKUP(A293,'[5]Cálculo SGP'!$N$3:$X$1137,11,0)</f>
        <v>1798807705</v>
      </c>
      <c r="V293" s="11">
        <f t="shared" si="48"/>
        <v>49.646905848060356</v>
      </c>
      <c r="W293" s="11">
        <f t="shared" si="55"/>
        <v>100</v>
      </c>
      <c r="X293" s="11">
        <f t="shared" si="49"/>
        <v>80</v>
      </c>
      <c r="Y293" s="11">
        <f t="shared" si="50"/>
        <v>100</v>
      </c>
      <c r="Z293" s="11">
        <f t="shared" si="56"/>
        <v>0</v>
      </c>
      <c r="AA293" s="11">
        <f t="shared" si="51"/>
        <v>100</v>
      </c>
      <c r="AB293" s="11">
        <f t="shared" si="57"/>
        <v>0</v>
      </c>
      <c r="AC293" s="11">
        <f t="shared" si="52"/>
        <v>0</v>
      </c>
      <c r="AD293" s="11">
        <f t="shared" si="53"/>
        <v>0</v>
      </c>
      <c r="AE293" s="11">
        <f t="shared" si="54"/>
        <v>0</v>
      </c>
      <c r="AF293" s="12">
        <f t="shared" si="58"/>
        <v>0</v>
      </c>
      <c r="AG293" s="31">
        <f t="shared" si="59"/>
        <v>16.666666666666668</v>
      </c>
    </row>
    <row r="294" spans="1:33" x14ac:dyDescent="0.35">
      <c r="A294" s="1" t="s">
        <v>618</v>
      </c>
      <c r="B294" s="1" t="s">
        <v>431</v>
      </c>
      <c r="C294" s="1" t="s">
        <v>619</v>
      </c>
      <c r="D294" s="4">
        <f>+VLOOKUP(A294,'[2]Categoría municipios 2023'!$B$2:$D$1103,3,0)</f>
        <v>6</v>
      </c>
      <c r="E294" s="1" t="str">
        <f>+VLOOKUP(A294,'[3]Nuevo IDF'!$B$5:$H$1106,7,0)</f>
        <v>G3</v>
      </c>
      <c r="F294" s="1"/>
      <c r="G294" s="10">
        <f>+VLOOKUP(A294,'[4]Informe viabilidad 2022'!$A$4:$G$1105,7,0)</f>
        <v>1280.169234</v>
      </c>
      <c r="H294" s="10">
        <f>+VLOOKUP(A294,'[4]Informe viabilidad 2022'!$A$4:$G$1105,6,0)</f>
        <v>2932.5068525000002</v>
      </c>
      <c r="I294" s="10" t="str">
        <f>+IFERROR(VLOOKUP($A294,#REF!,MATCH('Cálculo antigua metodología'!I$4,#REF!,0),0),"")</f>
        <v/>
      </c>
      <c r="J294" s="10" t="str">
        <f>+IFERROR(VLOOKUP($A294,#REF!,MATCH('Cálculo antigua metodología'!J$4,#REF!,0),0),"")</f>
        <v/>
      </c>
      <c r="K294" s="10" t="str">
        <f>+IFERROR(VLOOKUP($A294,#REF!,MATCH('Cálculo antigua metodología'!K$4,#REF!,0),0),"")</f>
        <v/>
      </c>
      <c r="L294" s="10" t="str">
        <f>+IFERROR(VLOOKUP($A294,#REF!,MATCH('Cálculo antigua metodología'!L$4,#REF!,0),0),"")</f>
        <v/>
      </c>
      <c r="M294" s="10" t="str">
        <f>+IFERROR(VLOOKUP($A294,#REF!,MATCH('Cálculo antigua metodología'!M$4,#REF!,0),0),"")</f>
        <v/>
      </c>
      <c r="N294" s="10" t="str">
        <f>+IFERROR(VLOOKUP($A294,#REF!,MATCH('Cálculo antigua metodología'!N$4,#REF!,0),0),"")</f>
        <v/>
      </c>
      <c r="O294" s="10" t="str">
        <f>+IFERROR(VLOOKUP($A294,#REF!,MATCH('Cálculo antigua metodología'!O$4,#REF!,0),0),"")</f>
        <v/>
      </c>
      <c r="P294" s="10" t="str">
        <f>+IFERROR(VLOOKUP($A294,#REF!,MATCH('Cálculo antigua metodología'!P$4,#REF!,0),0),"")</f>
        <v/>
      </c>
      <c r="Q294" s="10" t="str">
        <f>+IFERROR(VLOOKUP($A294,#REF!,MATCH('Cálculo antigua metodología'!Q$4,#REF!,0),0),"")</f>
        <v/>
      </c>
      <c r="R294" s="10" t="str">
        <f>+IFERROR(VLOOKUP($A294,#REF!,MATCH('Cálculo antigua metodología'!R$4,#REF!,0),0),"")</f>
        <v/>
      </c>
      <c r="S294" s="10" t="str">
        <f>+IFERROR(VLOOKUP($A294,#REF!,MATCH('Cálculo antigua metodología'!S$4,#REF!,0),0),"")</f>
        <v/>
      </c>
      <c r="T294" s="10">
        <f>+VLOOKUP(A294,'[5]Cálculo SGP'!$N$3:$P$1136,3,0)</f>
        <v>743121646</v>
      </c>
      <c r="U294" s="10">
        <f>+VLOOKUP(A294,'[5]Cálculo SGP'!$N$3:$X$1137,11,0)</f>
        <v>1513350016</v>
      </c>
      <c r="V294" s="11">
        <f t="shared" si="48"/>
        <v>43.65443282455211</v>
      </c>
      <c r="W294" s="11">
        <f t="shared" si="55"/>
        <v>100</v>
      </c>
      <c r="X294" s="11">
        <f t="shared" si="49"/>
        <v>80</v>
      </c>
      <c r="Y294" s="11">
        <f t="shared" si="50"/>
        <v>100</v>
      </c>
      <c r="Z294" s="11">
        <f t="shared" si="56"/>
        <v>0</v>
      </c>
      <c r="AA294" s="11">
        <f t="shared" si="51"/>
        <v>100</v>
      </c>
      <c r="AB294" s="11">
        <f t="shared" si="57"/>
        <v>0</v>
      </c>
      <c r="AC294" s="11">
        <f t="shared" si="52"/>
        <v>0</v>
      </c>
      <c r="AD294" s="11">
        <f t="shared" si="53"/>
        <v>0</v>
      </c>
      <c r="AE294" s="11">
        <f t="shared" si="54"/>
        <v>0</v>
      </c>
      <c r="AF294" s="12">
        <f t="shared" si="58"/>
        <v>0</v>
      </c>
      <c r="AG294" s="31">
        <f t="shared" si="59"/>
        <v>16.666666666666668</v>
      </c>
    </row>
    <row r="295" spans="1:33" x14ac:dyDescent="0.35">
      <c r="A295" s="1" t="s">
        <v>620</v>
      </c>
      <c r="B295" s="1" t="s">
        <v>431</v>
      </c>
      <c r="C295" s="1" t="s">
        <v>621</v>
      </c>
      <c r="D295" s="4">
        <f>+VLOOKUP(A295,'[2]Categoría municipios 2023'!$B$2:$D$1103,3,0)</f>
        <v>6</v>
      </c>
      <c r="E295" s="1" t="str">
        <f>+VLOOKUP(A295,'[3]Nuevo IDF'!$B$5:$H$1106,7,0)</f>
        <v>G3</v>
      </c>
      <c r="F295" s="1"/>
      <c r="G295" s="10">
        <f>+VLOOKUP(A295,'[4]Informe viabilidad 2022'!$A$4:$G$1105,7,0)</f>
        <v>1160.1554940000001</v>
      </c>
      <c r="H295" s="10">
        <f>+VLOOKUP(A295,'[4]Informe viabilidad 2022'!$A$4:$G$1105,6,0)</f>
        <v>2367.3593090999998</v>
      </c>
      <c r="I295" s="10" t="str">
        <f>+IFERROR(VLOOKUP($A295,#REF!,MATCH('Cálculo antigua metodología'!I$4,#REF!,0),0),"")</f>
        <v/>
      </c>
      <c r="J295" s="10" t="str">
        <f>+IFERROR(VLOOKUP($A295,#REF!,MATCH('Cálculo antigua metodología'!J$4,#REF!,0),0),"")</f>
        <v/>
      </c>
      <c r="K295" s="10" t="str">
        <f>+IFERROR(VLOOKUP($A295,#REF!,MATCH('Cálculo antigua metodología'!K$4,#REF!,0),0),"")</f>
        <v/>
      </c>
      <c r="L295" s="10" t="str">
        <f>+IFERROR(VLOOKUP($A295,#REF!,MATCH('Cálculo antigua metodología'!L$4,#REF!,0),0),"")</f>
        <v/>
      </c>
      <c r="M295" s="10" t="str">
        <f>+IFERROR(VLOOKUP($A295,#REF!,MATCH('Cálculo antigua metodología'!M$4,#REF!,0),0),"")</f>
        <v/>
      </c>
      <c r="N295" s="10" t="str">
        <f>+IFERROR(VLOOKUP($A295,#REF!,MATCH('Cálculo antigua metodología'!N$4,#REF!,0),0),"")</f>
        <v/>
      </c>
      <c r="O295" s="10" t="str">
        <f>+IFERROR(VLOOKUP($A295,#REF!,MATCH('Cálculo antigua metodología'!O$4,#REF!,0),0),"")</f>
        <v/>
      </c>
      <c r="P295" s="10" t="str">
        <f>+IFERROR(VLOOKUP($A295,#REF!,MATCH('Cálculo antigua metodología'!P$4,#REF!,0),0),"")</f>
        <v/>
      </c>
      <c r="Q295" s="10" t="str">
        <f>+IFERROR(VLOOKUP($A295,#REF!,MATCH('Cálculo antigua metodología'!Q$4,#REF!,0),0),"")</f>
        <v/>
      </c>
      <c r="R295" s="10" t="str">
        <f>+IFERROR(VLOOKUP($A295,#REF!,MATCH('Cálculo antigua metodología'!R$4,#REF!,0),0),"")</f>
        <v/>
      </c>
      <c r="S295" s="10" t="str">
        <f>+IFERROR(VLOOKUP($A295,#REF!,MATCH('Cálculo antigua metodología'!S$4,#REF!,0),0),"")</f>
        <v/>
      </c>
      <c r="T295" s="10">
        <f>+VLOOKUP(A295,'[5]Cálculo SGP'!$N$3:$P$1136,3,0)</f>
        <v>911226369</v>
      </c>
      <c r="U295" s="10">
        <f>+VLOOKUP(A295,'[5]Cálculo SGP'!$N$3:$X$1137,11,0)</f>
        <v>2054285161</v>
      </c>
      <c r="V295" s="11">
        <f t="shared" si="48"/>
        <v>49.006312203661935</v>
      </c>
      <c r="W295" s="11">
        <f t="shared" si="55"/>
        <v>100</v>
      </c>
      <c r="X295" s="11">
        <f t="shared" si="49"/>
        <v>80</v>
      </c>
      <c r="Y295" s="11">
        <f t="shared" si="50"/>
        <v>100</v>
      </c>
      <c r="Z295" s="11">
        <f t="shared" si="56"/>
        <v>0</v>
      </c>
      <c r="AA295" s="11">
        <f t="shared" si="51"/>
        <v>100</v>
      </c>
      <c r="AB295" s="11">
        <f t="shared" si="57"/>
        <v>0</v>
      </c>
      <c r="AC295" s="11">
        <f t="shared" si="52"/>
        <v>0</v>
      </c>
      <c r="AD295" s="11">
        <f t="shared" si="53"/>
        <v>0</v>
      </c>
      <c r="AE295" s="11">
        <f t="shared" si="54"/>
        <v>0</v>
      </c>
      <c r="AF295" s="12">
        <f t="shared" si="58"/>
        <v>0</v>
      </c>
      <c r="AG295" s="31">
        <f t="shared" si="59"/>
        <v>16.666666666666668</v>
      </c>
    </row>
    <row r="296" spans="1:33" x14ac:dyDescent="0.35">
      <c r="A296" s="1" t="s">
        <v>622</v>
      </c>
      <c r="B296" s="1" t="s">
        <v>431</v>
      </c>
      <c r="C296" s="1" t="s">
        <v>623</v>
      </c>
      <c r="D296" s="4">
        <f>+VLOOKUP(A296,'[2]Categoría municipios 2023'!$B$2:$D$1103,3,0)</f>
        <v>6</v>
      </c>
      <c r="E296" s="1" t="str">
        <f>+VLOOKUP(A296,'[3]Nuevo IDF'!$B$5:$H$1106,7,0)</f>
        <v>G2</v>
      </c>
      <c r="F296" s="1"/>
      <c r="G296" s="10">
        <f>+VLOOKUP(A296,'[4]Informe viabilidad 2022'!$A$4:$G$1105,7,0)</f>
        <v>1359.3398890000001</v>
      </c>
      <c r="H296" s="10">
        <f>+VLOOKUP(A296,'[4]Informe viabilidad 2022'!$A$4:$G$1105,6,0)</f>
        <v>3326.329677231</v>
      </c>
      <c r="I296" s="10" t="str">
        <f>+IFERROR(VLOOKUP($A296,#REF!,MATCH('Cálculo antigua metodología'!I$4,#REF!,0),0),"")</f>
        <v/>
      </c>
      <c r="J296" s="10" t="str">
        <f>+IFERROR(VLOOKUP($A296,#REF!,MATCH('Cálculo antigua metodología'!J$4,#REF!,0),0),"")</f>
        <v/>
      </c>
      <c r="K296" s="10" t="str">
        <f>+IFERROR(VLOOKUP($A296,#REF!,MATCH('Cálculo antigua metodología'!K$4,#REF!,0),0),"")</f>
        <v/>
      </c>
      <c r="L296" s="10" t="str">
        <f>+IFERROR(VLOOKUP($A296,#REF!,MATCH('Cálculo antigua metodología'!L$4,#REF!,0),0),"")</f>
        <v/>
      </c>
      <c r="M296" s="10" t="str">
        <f>+IFERROR(VLOOKUP($A296,#REF!,MATCH('Cálculo antigua metodología'!M$4,#REF!,0),0),"")</f>
        <v/>
      </c>
      <c r="N296" s="10" t="str">
        <f>+IFERROR(VLOOKUP($A296,#REF!,MATCH('Cálculo antigua metodología'!N$4,#REF!,0),0),"")</f>
        <v/>
      </c>
      <c r="O296" s="10" t="str">
        <f>+IFERROR(VLOOKUP($A296,#REF!,MATCH('Cálculo antigua metodología'!O$4,#REF!,0),0),"")</f>
        <v/>
      </c>
      <c r="P296" s="10" t="str">
        <f>+IFERROR(VLOOKUP($A296,#REF!,MATCH('Cálculo antigua metodología'!P$4,#REF!,0),0),"")</f>
        <v/>
      </c>
      <c r="Q296" s="10" t="str">
        <f>+IFERROR(VLOOKUP($A296,#REF!,MATCH('Cálculo antigua metodología'!Q$4,#REF!,0),0),"")</f>
        <v/>
      </c>
      <c r="R296" s="10" t="str">
        <f>+IFERROR(VLOOKUP($A296,#REF!,MATCH('Cálculo antigua metodología'!R$4,#REF!,0),0),"")</f>
        <v/>
      </c>
      <c r="S296" s="10" t="str">
        <f>+IFERROR(VLOOKUP($A296,#REF!,MATCH('Cálculo antigua metodología'!S$4,#REF!,0),0),"")</f>
        <v/>
      </c>
      <c r="T296" s="10">
        <f>+VLOOKUP(A296,'[5]Cálculo SGP'!$N$3:$P$1136,3,0)</f>
        <v>676168511</v>
      </c>
      <c r="U296" s="10">
        <f>+VLOOKUP(A296,'[5]Cálculo SGP'!$N$3:$X$1137,11,0)</f>
        <v>1357415636</v>
      </c>
      <c r="V296" s="11">
        <f t="shared" si="48"/>
        <v>40.866060219610624</v>
      </c>
      <c r="W296" s="11">
        <f t="shared" si="55"/>
        <v>100</v>
      </c>
      <c r="X296" s="11">
        <f t="shared" si="49"/>
        <v>80</v>
      </c>
      <c r="Y296" s="11">
        <f t="shared" si="50"/>
        <v>100</v>
      </c>
      <c r="Z296" s="11">
        <f t="shared" si="56"/>
        <v>0</v>
      </c>
      <c r="AA296" s="11">
        <f t="shared" si="51"/>
        <v>100</v>
      </c>
      <c r="AB296" s="11">
        <f t="shared" si="57"/>
        <v>0</v>
      </c>
      <c r="AC296" s="11">
        <f t="shared" si="52"/>
        <v>0</v>
      </c>
      <c r="AD296" s="11">
        <f t="shared" si="53"/>
        <v>0</v>
      </c>
      <c r="AE296" s="11">
        <f t="shared" si="54"/>
        <v>0</v>
      </c>
      <c r="AF296" s="12">
        <f t="shared" si="58"/>
        <v>0</v>
      </c>
      <c r="AG296" s="31">
        <f t="shared" si="59"/>
        <v>16.666666666666668</v>
      </c>
    </row>
    <row r="297" spans="1:33" x14ac:dyDescent="0.35">
      <c r="A297" s="1" t="s">
        <v>624</v>
      </c>
      <c r="B297" s="1" t="s">
        <v>431</v>
      </c>
      <c r="C297" s="1" t="s">
        <v>625</v>
      </c>
      <c r="D297" s="4">
        <f>+VLOOKUP(A297,'[2]Categoría municipios 2023'!$B$2:$D$1103,3,0)</f>
        <v>2</v>
      </c>
      <c r="E297" s="1" t="str">
        <f>+VLOOKUP(A297,'[3]Nuevo IDF'!$B$5:$H$1106,7,0)</f>
        <v>G1</v>
      </c>
      <c r="F297" s="1"/>
      <c r="G297" s="10">
        <f>+VLOOKUP(A297,'[4]Informe viabilidad 2022'!$A$4:$G$1105,7,0)</f>
        <v>24633.605490000002</v>
      </c>
      <c r="H297" s="10">
        <f>+VLOOKUP(A297,'[4]Informe viabilidad 2022'!$A$4:$G$1105,6,0)</f>
        <v>53249.395352699998</v>
      </c>
      <c r="I297" s="10" t="str">
        <f>+IFERROR(VLOOKUP($A297,#REF!,MATCH('Cálculo antigua metodología'!I$4,#REF!,0),0),"")</f>
        <v/>
      </c>
      <c r="J297" s="10" t="str">
        <f>+IFERROR(VLOOKUP($A297,#REF!,MATCH('Cálculo antigua metodología'!J$4,#REF!,0),0),"")</f>
        <v/>
      </c>
      <c r="K297" s="10" t="str">
        <f>+IFERROR(VLOOKUP($A297,#REF!,MATCH('Cálculo antigua metodología'!K$4,#REF!,0),0),"")</f>
        <v/>
      </c>
      <c r="L297" s="10" t="str">
        <f>+IFERROR(VLOOKUP($A297,#REF!,MATCH('Cálculo antigua metodología'!L$4,#REF!,0),0),"")</f>
        <v/>
      </c>
      <c r="M297" s="10" t="str">
        <f>+IFERROR(VLOOKUP($A297,#REF!,MATCH('Cálculo antigua metodología'!M$4,#REF!,0),0),"")</f>
        <v/>
      </c>
      <c r="N297" s="10" t="str">
        <f>+IFERROR(VLOOKUP($A297,#REF!,MATCH('Cálculo antigua metodología'!N$4,#REF!,0),0),"")</f>
        <v/>
      </c>
      <c r="O297" s="10" t="str">
        <f>+IFERROR(VLOOKUP($A297,#REF!,MATCH('Cálculo antigua metodología'!O$4,#REF!,0),0),"")</f>
        <v/>
      </c>
      <c r="P297" s="10" t="str">
        <f>+IFERROR(VLOOKUP($A297,#REF!,MATCH('Cálculo antigua metodología'!P$4,#REF!,0),0),"")</f>
        <v/>
      </c>
      <c r="Q297" s="10" t="str">
        <f>+IFERROR(VLOOKUP($A297,#REF!,MATCH('Cálculo antigua metodología'!Q$4,#REF!,0),0),"")</f>
        <v/>
      </c>
      <c r="R297" s="10" t="str">
        <f>+IFERROR(VLOOKUP($A297,#REF!,MATCH('Cálculo antigua metodología'!R$4,#REF!,0),0),"")</f>
        <v/>
      </c>
      <c r="S297" s="10" t="str">
        <f>+IFERROR(VLOOKUP($A297,#REF!,MATCH('Cálculo antigua metodología'!S$4,#REF!,0),0),"")</f>
        <v/>
      </c>
      <c r="T297" s="10">
        <f>+VLOOKUP(A297,'[5]Cálculo SGP'!$N$3:$P$1136,3,0)</f>
        <v>3321740937</v>
      </c>
      <c r="U297" s="10">
        <f>+VLOOKUP(A297,'[5]Cálculo SGP'!$N$3:$X$1137,11,0)</f>
        <v>4983938322</v>
      </c>
      <c r="V297" s="11">
        <f t="shared" si="48"/>
        <v>46.260817285976863</v>
      </c>
      <c r="W297" s="11">
        <f t="shared" si="55"/>
        <v>100</v>
      </c>
      <c r="X297" s="11">
        <f t="shared" si="49"/>
        <v>70</v>
      </c>
      <c r="Y297" s="11">
        <f t="shared" si="50"/>
        <v>100</v>
      </c>
      <c r="Z297" s="11">
        <f t="shared" si="56"/>
        <v>0</v>
      </c>
      <c r="AA297" s="11">
        <f t="shared" si="51"/>
        <v>100</v>
      </c>
      <c r="AB297" s="11">
        <f t="shared" si="57"/>
        <v>0</v>
      </c>
      <c r="AC297" s="11">
        <f t="shared" si="52"/>
        <v>0</v>
      </c>
      <c r="AD297" s="11">
        <f t="shared" si="53"/>
        <v>0</v>
      </c>
      <c r="AE297" s="11">
        <f t="shared" si="54"/>
        <v>0</v>
      </c>
      <c r="AF297" s="12">
        <f t="shared" si="58"/>
        <v>0</v>
      </c>
      <c r="AG297" s="31">
        <f t="shared" si="59"/>
        <v>16.666666666666668</v>
      </c>
    </row>
    <row r="298" spans="1:33" x14ac:dyDescent="0.35">
      <c r="A298" s="1" t="s">
        <v>626</v>
      </c>
      <c r="B298" s="1" t="s">
        <v>431</v>
      </c>
      <c r="C298" s="1" t="s">
        <v>627</v>
      </c>
      <c r="D298" s="4">
        <f>+VLOOKUP(A298,'[2]Categoría municipios 2023'!$B$2:$D$1103,3,0)</f>
        <v>6</v>
      </c>
      <c r="E298" s="1" t="str">
        <f>+VLOOKUP(A298,'[3]Nuevo IDF'!$B$5:$H$1106,7,0)</f>
        <v>G3</v>
      </c>
      <c r="F298" s="1"/>
      <c r="G298" s="10">
        <f>+VLOOKUP(A298,'[4]Informe viabilidad 2022'!$A$4:$G$1105,7,0)</f>
        <v>844.53370299999995</v>
      </c>
      <c r="H298" s="10">
        <f>+VLOOKUP(A298,'[4]Informe viabilidad 2022'!$A$4:$G$1105,6,0)</f>
        <v>1373.4342240000001</v>
      </c>
      <c r="I298" s="10" t="str">
        <f>+IFERROR(VLOOKUP($A298,#REF!,MATCH('Cálculo antigua metodología'!I$4,#REF!,0),0),"")</f>
        <v/>
      </c>
      <c r="J298" s="10" t="str">
        <f>+IFERROR(VLOOKUP($A298,#REF!,MATCH('Cálculo antigua metodología'!J$4,#REF!,0),0),"")</f>
        <v/>
      </c>
      <c r="K298" s="10" t="str">
        <f>+IFERROR(VLOOKUP($A298,#REF!,MATCH('Cálculo antigua metodología'!K$4,#REF!,0),0),"")</f>
        <v/>
      </c>
      <c r="L298" s="10" t="str">
        <f>+IFERROR(VLOOKUP($A298,#REF!,MATCH('Cálculo antigua metodología'!L$4,#REF!,0),0),"")</f>
        <v/>
      </c>
      <c r="M298" s="10" t="str">
        <f>+IFERROR(VLOOKUP($A298,#REF!,MATCH('Cálculo antigua metodología'!M$4,#REF!,0),0),"")</f>
        <v/>
      </c>
      <c r="N298" s="10" t="str">
        <f>+IFERROR(VLOOKUP($A298,#REF!,MATCH('Cálculo antigua metodología'!N$4,#REF!,0),0),"")</f>
        <v/>
      </c>
      <c r="O298" s="10" t="str">
        <f>+IFERROR(VLOOKUP($A298,#REF!,MATCH('Cálculo antigua metodología'!O$4,#REF!,0),0),"")</f>
        <v/>
      </c>
      <c r="P298" s="10" t="str">
        <f>+IFERROR(VLOOKUP($A298,#REF!,MATCH('Cálculo antigua metodología'!P$4,#REF!,0),0),"")</f>
        <v/>
      </c>
      <c r="Q298" s="10" t="str">
        <f>+IFERROR(VLOOKUP($A298,#REF!,MATCH('Cálculo antigua metodología'!Q$4,#REF!,0),0),"")</f>
        <v/>
      </c>
      <c r="R298" s="10" t="str">
        <f>+IFERROR(VLOOKUP($A298,#REF!,MATCH('Cálculo antigua metodología'!R$4,#REF!,0),0),"")</f>
        <v/>
      </c>
      <c r="S298" s="10" t="str">
        <f>+IFERROR(VLOOKUP($A298,#REF!,MATCH('Cálculo antigua metodología'!S$4,#REF!,0),0),"")</f>
        <v/>
      </c>
      <c r="T298" s="10">
        <f>+VLOOKUP(A298,'[5]Cálculo SGP'!$N$3:$P$1136,3,0)</f>
        <v>478947266</v>
      </c>
      <c r="U298" s="10">
        <f>+VLOOKUP(A298,'[5]Cálculo SGP'!$N$3:$X$1137,11,0)</f>
        <v>1132335027</v>
      </c>
      <c r="V298" s="11">
        <f t="shared" si="48"/>
        <v>61.49065519427451</v>
      </c>
      <c r="W298" s="11">
        <f t="shared" si="55"/>
        <v>100</v>
      </c>
      <c r="X298" s="11">
        <f t="shared" si="49"/>
        <v>80</v>
      </c>
      <c r="Y298" s="11">
        <f t="shared" si="50"/>
        <v>100</v>
      </c>
      <c r="Z298" s="11">
        <f t="shared" si="56"/>
        <v>0</v>
      </c>
      <c r="AA298" s="11">
        <f t="shared" si="51"/>
        <v>100</v>
      </c>
      <c r="AB298" s="11">
        <f t="shared" si="57"/>
        <v>0</v>
      </c>
      <c r="AC298" s="11">
        <f t="shared" si="52"/>
        <v>0</v>
      </c>
      <c r="AD298" s="11">
        <f t="shared" si="53"/>
        <v>0</v>
      </c>
      <c r="AE298" s="11">
        <f t="shared" si="54"/>
        <v>0</v>
      </c>
      <c r="AF298" s="12">
        <f t="shared" si="58"/>
        <v>0</v>
      </c>
      <c r="AG298" s="31">
        <f t="shared" si="59"/>
        <v>16.666666666666668</v>
      </c>
    </row>
    <row r="299" spans="1:33" x14ac:dyDescent="0.35">
      <c r="A299" s="1" t="s">
        <v>628</v>
      </c>
      <c r="B299" s="1" t="s">
        <v>431</v>
      </c>
      <c r="C299" s="1" t="s">
        <v>629</v>
      </c>
      <c r="D299" s="4">
        <f>+VLOOKUP(A299,'[2]Categoría municipios 2023'!$B$2:$D$1103,3,0)</f>
        <v>6</v>
      </c>
      <c r="E299" s="1" t="str">
        <f>+VLOOKUP(A299,'[3]Nuevo IDF'!$B$5:$H$1106,7,0)</f>
        <v>G4</v>
      </c>
      <c r="F299" s="1"/>
      <c r="G299" s="10">
        <f>+VLOOKUP(A299,'[4]Informe viabilidad 2022'!$A$4:$G$1105,7,0)</f>
        <v>618.19122000000004</v>
      </c>
      <c r="H299" s="10">
        <f>+VLOOKUP(A299,'[4]Informe viabilidad 2022'!$A$4:$G$1105,6,0)</f>
        <v>1378.0116043</v>
      </c>
      <c r="I299" s="10" t="str">
        <f>+IFERROR(VLOOKUP($A299,#REF!,MATCH('Cálculo antigua metodología'!I$4,#REF!,0),0),"")</f>
        <v/>
      </c>
      <c r="J299" s="10" t="str">
        <f>+IFERROR(VLOOKUP($A299,#REF!,MATCH('Cálculo antigua metodología'!J$4,#REF!,0),0),"")</f>
        <v/>
      </c>
      <c r="K299" s="10" t="str">
        <f>+IFERROR(VLOOKUP($A299,#REF!,MATCH('Cálculo antigua metodología'!K$4,#REF!,0),0),"")</f>
        <v/>
      </c>
      <c r="L299" s="10" t="str">
        <f>+IFERROR(VLOOKUP($A299,#REF!,MATCH('Cálculo antigua metodología'!L$4,#REF!,0),0),"")</f>
        <v/>
      </c>
      <c r="M299" s="10" t="str">
        <f>+IFERROR(VLOOKUP($A299,#REF!,MATCH('Cálculo antigua metodología'!M$4,#REF!,0),0),"")</f>
        <v/>
      </c>
      <c r="N299" s="10" t="str">
        <f>+IFERROR(VLOOKUP($A299,#REF!,MATCH('Cálculo antigua metodología'!N$4,#REF!,0),0),"")</f>
        <v/>
      </c>
      <c r="O299" s="10" t="str">
        <f>+IFERROR(VLOOKUP($A299,#REF!,MATCH('Cálculo antigua metodología'!O$4,#REF!,0),0),"")</f>
        <v/>
      </c>
      <c r="P299" s="10" t="str">
        <f>+IFERROR(VLOOKUP($A299,#REF!,MATCH('Cálculo antigua metodología'!P$4,#REF!,0),0),"")</f>
        <v/>
      </c>
      <c r="Q299" s="10" t="str">
        <f>+IFERROR(VLOOKUP($A299,#REF!,MATCH('Cálculo antigua metodología'!Q$4,#REF!,0),0),"")</f>
        <v/>
      </c>
      <c r="R299" s="10" t="str">
        <f>+IFERROR(VLOOKUP($A299,#REF!,MATCH('Cálculo antigua metodología'!R$4,#REF!,0),0),"")</f>
        <v/>
      </c>
      <c r="S299" s="10" t="str">
        <f>+IFERROR(VLOOKUP($A299,#REF!,MATCH('Cálculo antigua metodología'!S$4,#REF!,0),0),"")</f>
        <v/>
      </c>
      <c r="T299" s="10">
        <f>+VLOOKUP(A299,'[5]Cálculo SGP'!$N$3:$P$1136,3,0)</f>
        <v>550190068</v>
      </c>
      <c r="U299" s="10">
        <f>+VLOOKUP(A299,'[5]Cálculo SGP'!$N$3:$X$1137,11,0)</f>
        <v>1230194063</v>
      </c>
      <c r="V299" s="11">
        <f t="shared" si="48"/>
        <v>44.861104077133497</v>
      </c>
      <c r="W299" s="11">
        <f t="shared" si="55"/>
        <v>100</v>
      </c>
      <c r="X299" s="11">
        <f t="shared" si="49"/>
        <v>80</v>
      </c>
      <c r="Y299" s="11">
        <f t="shared" si="50"/>
        <v>100</v>
      </c>
      <c r="Z299" s="11">
        <f t="shared" si="56"/>
        <v>0</v>
      </c>
      <c r="AA299" s="11">
        <f t="shared" si="51"/>
        <v>100</v>
      </c>
      <c r="AB299" s="11">
        <f t="shared" si="57"/>
        <v>0</v>
      </c>
      <c r="AC299" s="11">
        <f t="shared" si="52"/>
        <v>0</v>
      </c>
      <c r="AD299" s="11">
        <f t="shared" si="53"/>
        <v>0</v>
      </c>
      <c r="AE299" s="11">
        <f t="shared" si="54"/>
        <v>0</v>
      </c>
      <c r="AF299" s="12">
        <f t="shared" si="58"/>
        <v>0</v>
      </c>
      <c r="AG299" s="31">
        <f t="shared" si="59"/>
        <v>16.666666666666668</v>
      </c>
    </row>
    <row r="300" spans="1:33" x14ac:dyDescent="0.35">
      <c r="A300" s="1" t="s">
        <v>630</v>
      </c>
      <c r="B300" s="1" t="s">
        <v>431</v>
      </c>
      <c r="C300" s="1" t="s">
        <v>631</v>
      </c>
      <c r="D300" s="4">
        <f>+VLOOKUP(A300,'[2]Categoría municipios 2023'!$B$2:$D$1103,3,0)</f>
        <v>6</v>
      </c>
      <c r="E300" s="1" t="str">
        <f>+VLOOKUP(A300,'[3]Nuevo IDF'!$B$5:$H$1106,7,0)</f>
        <v>G2</v>
      </c>
      <c r="F300" s="1"/>
      <c r="G300" s="10">
        <f>+VLOOKUP(A300,'[4]Informe viabilidad 2022'!$A$4:$G$1105,7,0)</f>
        <v>2116.8240500000002</v>
      </c>
      <c r="H300" s="10">
        <f>+VLOOKUP(A300,'[4]Informe viabilidad 2022'!$A$4:$G$1105,6,0)</f>
        <v>5006.448526266</v>
      </c>
      <c r="I300" s="10" t="str">
        <f>+IFERROR(VLOOKUP($A300,#REF!,MATCH('Cálculo antigua metodología'!I$4,#REF!,0),0),"")</f>
        <v/>
      </c>
      <c r="J300" s="10" t="str">
        <f>+IFERROR(VLOOKUP($A300,#REF!,MATCH('Cálculo antigua metodología'!J$4,#REF!,0),0),"")</f>
        <v/>
      </c>
      <c r="K300" s="10" t="str">
        <f>+IFERROR(VLOOKUP($A300,#REF!,MATCH('Cálculo antigua metodología'!K$4,#REF!,0),0),"")</f>
        <v/>
      </c>
      <c r="L300" s="10" t="str">
        <f>+IFERROR(VLOOKUP($A300,#REF!,MATCH('Cálculo antigua metodología'!L$4,#REF!,0),0),"")</f>
        <v/>
      </c>
      <c r="M300" s="10" t="str">
        <f>+IFERROR(VLOOKUP($A300,#REF!,MATCH('Cálculo antigua metodología'!M$4,#REF!,0),0),"")</f>
        <v/>
      </c>
      <c r="N300" s="10" t="str">
        <f>+IFERROR(VLOOKUP($A300,#REF!,MATCH('Cálculo antigua metodología'!N$4,#REF!,0),0),"")</f>
        <v/>
      </c>
      <c r="O300" s="10" t="str">
        <f>+IFERROR(VLOOKUP($A300,#REF!,MATCH('Cálculo antigua metodología'!O$4,#REF!,0),0),"")</f>
        <v/>
      </c>
      <c r="P300" s="10" t="str">
        <f>+IFERROR(VLOOKUP($A300,#REF!,MATCH('Cálculo antigua metodología'!P$4,#REF!,0),0),"")</f>
        <v/>
      </c>
      <c r="Q300" s="10" t="str">
        <f>+IFERROR(VLOOKUP($A300,#REF!,MATCH('Cálculo antigua metodología'!Q$4,#REF!,0),0),"")</f>
        <v/>
      </c>
      <c r="R300" s="10" t="str">
        <f>+IFERROR(VLOOKUP($A300,#REF!,MATCH('Cálculo antigua metodología'!R$4,#REF!,0),0),"")</f>
        <v/>
      </c>
      <c r="S300" s="10" t="str">
        <f>+IFERROR(VLOOKUP($A300,#REF!,MATCH('Cálculo antigua metodología'!S$4,#REF!,0),0),"")</f>
        <v/>
      </c>
      <c r="T300" s="10">
        <f>+VLOOKUP(A300,'[5]Cálculo SGP'!$N$3:$P$1136,3,0)</f>
        <v>747570025</v>
      </c>
      <c r="U300" s="10">
        <f>+VLOOKUP(A300,'[5]Cálculo SGP'!$N$3:$X$1137,11,0)</f>
        <v>1753903719</v>
      </c>
      <c r="V300" s="11">
        <f t="shared" si="48"/>
        <v>42.281949747295378</v>
      </c>
      <c r="W300" s="11">
        <f t="shared" si="55"/>
        <v>100</v>
      </c>
      <c r="X300" s="11">
        <f t="shared" si="49"/>
        <v>80</v>
      </c>
      <c r="Y300" s="11">
        <f t="shared" si="50"/>
        <v>100</v>
      </c>
      <c r="Z300" s="11">
        <f t="shared" si="56"/>
        <v>0</v>
      </c>
      <c r="AA300" s="11">
        <f t="shared" si="51"/>
        <v>100</v>
      </c>
      <c r="AB300" s="11">
        <f t="shared" si="57"/>
        <v>0</v>
      </c>
      <c r="AC300" s="11">
        <f t="shared" si="52"/>
        <v>0</v>
      </c>
      <c r="AD300" s="11">
        <f t="shared" si="53"/>
        <v>0</v>
      </c>
      <c r="AE300" s="11">
        <f t="shared" si="54"/>
        <v>0</v>
      </c>
      <c r="AF300" s="12">
        <f t="shared" si="58"/>
        <v>0</v>
      </c>
      <c r="AG300" s="31">
        <f t="shared" si="59"/>
        <v>16.666666666666668</v>
      </c>
    </row>
    <row r="301" spans="1:33" x14ac:dyDescent="0.35">
      <c r="A301" s="1" t="s">
        <v>632</v>
      </c>
      <c r="B301" s="1" t="s">
        <v>431</v>
      </c>
      <c r="C301" s="1" t="s">
        <v>633</v>
      </c>
      <c r="D301" s="4">
        <f>+VLOOKUP(A301,'[2]Categoría municipios 2023'!$B$2:$D$1103,3,0)</f>
        <v>6</v>
      </c>
      <c r="E301" s="1" t="str">
        <f>+VLOOKUP(A301,'[3]Nuevo IDF'!$B$5:$H$1106,7,0)</f>
        <v>G2</v>
      </c>
      <c r="F301" s="1"/>
      <c r="G301" s="10">
        <f>+VLOOKUP(A301,'[4]Informe viabilidad 2022'!$A$4:$G$1105,7,0)</f>
        <v>899.03595399999995</v>
      </c>
      <c r="H301" s="10">
        <f>+VLOOKUP(A301,'[4]Informe viabilidad 2022'!$A$4:$G$1105,6,0)</f>
        <v>2646.6651121</v>
      </c>
      <c r="I301" s="10" t="str">
        <f>+IFERROR(VLOOKUP($A301,#REF!,MATCH('Cálculo antigua metodología'!I$4,#REF!,0),0),"")</f>
        <v/>
      </c>
      <c r="J301" s="10" t="str">
        <f>+IFERROR(VLOOKUP($A301,#REF!,MATCH('Cálculo antigua metodología'!J$4,#REF!,0),0),"")</f>
        <v/>
      </c>
      <c r="K301" s="10" t="str">
        <f>+IFERROR(VLOOKUP($A301,#REF!,MATCH('Cálculo antigua metodología'!K$4,#REF!,0),0),"")</f>
        <v/>
      </c>
      <c r="L301" s="10" t="str">
        <f>+IFERROR(VLOOKUP($A301,#REF!,MATCH('Cálculo antigua metodología'!L$4,#REF!,0),0),"")</f>
        <v/>
      </c>
      <c r="M301" s="10" t="str">
        <f>+IFERROR(VLOOKUP($A301,#REF!,MATCH('Cálculo antigua metodología'!M$4,#REF!,0),0),"")</f>
        <v/>
      </c>
      <c r="N301" s="10" t="str">
        <f>+IFERROR(VLOOKUP($A301,#REF!,MATCH('Cálculo antigua metodología'!N$4,#REF!,0),0),"")</f>
        <v/>
      </c>
      <c r="O301" s="10" t="str">
        <f>+IFERROR(VLOOKUP($A301,#REF!,MATCH('Cálculo antigua metodología'!O$4,#REF!,0),0),"")</f>
        <v/>
      </c>
      <c r="P301" s="10" t="str">
        <f>+IFERROR(VLOOKUP($A301,#REF!,MATCH('Cálculo antigua metodología'!P$4,#REF!,0),0),"")</f>
        <v/>
      </c>
      <c r="Q301" s="10" t="str">
        <f>+IFERROR(VLOOKUP($A301,#REF!,MATCH('Cálculo antigua metodología'!Q$4,#REF!,0),0),"")</f>
        <v/>
      </c>
      <c r="R301" s="10" t="str">
        <f>+IFERROR(VLOOKUP($A301,#REF!,MATCH('Cálculo antigua metodología'!R$4,#REF!,0),0),"")</f>
        <v/>
      </c>
      <c r="S301" s="10" t="str">
        <f>+IFERROR(VLOOKUP($A301,#REF!,MATCH('Cálculo antigua metodología'!S$4,#REF!,0),0),"")</f>
        <v/>
      </c>
      <c r="T301" s="10">
        <f>+VLOOKUP(A301,'[5]Cálculo SGP'!$N$3:$P$1136,3,0)</f>
        <v>648307114</v>
      </c>
      <c r="U301" s="10">
        <f>+VLOOKUP(A301,'[5]Cálculo SGP'!$N$3:$X$1137,11,0)</f>
        <v>1567941393</v>
      </c>
      <c r="V301" s="11">
        <f t="shared" si="48"/>
        <v>33.968632823616232</v>
      </c>
      <c r="W301" s="11">
        <f t="shared" si="55"/>
        <v>100</v>
      </c>
      <c r="X301" s="11">
        <f t="shared" si="49"/>
        <v>80</v>
      </c>
      <c r="Y301" s="11">
        <f t="shared" si="50"/>
        <v>100</v>
      </c>
      <c r="Z301" s="11">
        <f t="shared" si="56"/>
        <v>0</v>
      </c>
      <c r="AA301" s="11">
        <f t="shared" si="51"/>
        <v>100</v>
      </c>
      <c r="AB301" s="11">
        <f t="shared" si="57"/>
        <v>0</v>
      </c>
      <c r="AC301" s="11">
        <f t="shared" si="52"/>
        <v>0</v>
      </c>
      <c r="AD301" s="11">
        <f t="shared" si="53"/>
        <v>0</v>
      </c>
      <c r="AE301" s="11">
        <f t="shared" si="54"/>
        <v>0</v>
      </c>
      <c r="AF301" s="12">
        <f t="shared" si="58"/>
        <v>0</v>
      </c>
      <c r="AG301" s="31">
        <f t="shared" si="59"/>
        <v>16.666666666666668</v>
      </c>
    </row>
    <row r="302" spans="1:33" x14ac:dyDescent="0.35">
      <c r="A302" s="1" t="s">
        <v>634</v>
      </c>
      <c r="B302" s="1" t="s">
        <v>431</v>
      </c>
      <c r="C302" s="1" t="s">
        <v>635</v>
      </c>
      <c r="D302" s="4">
        <f>+VLOOKUP(A302,'[2]Categoría municipios 2023'!$B$2:$D$1103,3,0)</f>
        <v>6</v>
      </c>
      <c r="E302" s="1" t="str">
        <f>+VLOOKUP(A302,'[3]Nuevo IDF'!$B$5:$H$1106,7,0)</f>
        <v>G5</v>
      </c>
      <c r="F302" s="1"/>
      <c r="G302" s="10">
        <f>+VLOOKUP(A302,'[4]Informe viabilidad 2022'!$A$4:$G$1105,7,0)</f>
        <v>789.83223399999997</v>
      </c>
      <c r="H302" s="10">
        <f>+VLOOKUP(A302,'[4]Informe viabilidad 2022'!$A$4:$G$1105,6,0)</f>
        <v>1434.4692585999999</v>
      </c>
      <c r="I302" s="10" t="str">
        <f>+IFERROR(VLOOKUP($A302,#REF!,MATCH('Cálculo antigua metodología'!I$4,#REF!,0),0),"")</f>
        <v/>
      </c>
      <c r="J302" s="10" t="str">
        <f>+IFERROR(VLOOKUP($A302,#REF!,MATCH('Cálculo antigua metodología'!J$4,#REF!,0),0),"")</f>
        <v/>
      </c>
      <c r="K302" s="10" t="str">
        <f>+IFERROR(VLOOKUP($A302,#REF!,MATCH('Cálculo antigua metodología'!K$4,#REF!,0),0),"")</f>
        <v/>
      </c>
      <c r="L302" s="10" t="str">
        <f>+IFERROR(VLOOKUP($A302,#REF!,MATCH('Cálculo antigua metodología'!L$4,#REF!,0),0),"")</f>
        <v/>
      </c>
      <c r="M302" s="10" t="str">
        <f>+IFERROR(VLOOKUP($A302,#REF!,MATCH('Cálculo antigua metodología'!M$4,#REF!,0),0),"")</f>
        <v/>
      </c>
      <c r="N302" s="10" t="str">
        <f>+IFERROR(VLOOKUP($A302,#REF!,MATCH('Cálculo antigua metodología'!N$4,#REF!,0),0),"")</f>
        <v/>
      </c>
      <c r="O302" s="10" t="str">
        <f>+IFERROR(VLOOKUP($A302,#REF!,MATCH('Cálculo antigua metodología'!O$4,#REF!,0),0),"")</f>
        <v/>
      </c>
      <c r="P302" s="10" t="str">
        <f>+IFERROR(VLOOKUP($A302,#REF!,MATCH('Cálculo antigua metodología'!P$4,#REF!,0),0),"")</f>
        <v/>
      </c>
      <c r="Q302" s="10" t="str">
        <f>+IFERROR(VLOOKUP($A302,#REF!,MATCH('Cálculo antigua metodología'!Q$4,#REF!,0),0),"")</f>
        <v/>
      </c>
      <c r="R302" s="10" t="str">
        <f>+IFERROR(VLOOKUP($A302,#REF!,MATCH('Cálculo antigua metodología'!R$4,#REF!,0),0),"")</f>
        <v/>
      </c>
      <c r="S302" s="10" t="str">
        <f>+IFERROR(VLOOKUP($A302,#REF!,MATCH('Cálculo antigua metodología'!S$4,#REF!,0),0),"")</f>
        <v/>
      </c>
      <c r="T302" s="10">
        <f>+VLOOKUP(A302,'[5]Cálculo SGP'!$N$3:$P$1136,3,0)</f>
        <v>628336537</v>
      </c>
      <c r="U302" s="10">
        <f>+VLOOKUP(A302,'[5]Cálculo SGP'!$N$3:$X$1137,11,0)</f>
        <v>1316138414</v>
      </c>
      <c r="V302" s="11">
        <f t="shared" si="48"/>
        <v>55.060938341115317</v>
      </c>
      <c r="W302" s="11">
        <f t="shared" si="55"/>
        <v>100</v>
      </c>
      <c r="X302" s="11">
        <f t="shared" si="49"/>
        <v>80</v>
      </c>
      <c r="Y302" s="11">
        <f t="shared" si="50"/>
        <v>100</v>
      </c>
      <c r="Z302" s="11">
        <f t="shared" si="56"/>
        <v>0</v>
      </c>
      <c r="AA302" s="11">
        <f t="shared" si="51"/>
        <v>100</v>
      </c>
      <c r="AB302" s="11">
        <f t="shared" si="57"/>
        <v>0</v>
      </c>
      <c r="AC302" s="11">
        <f t="shared" si="52"/>
        <v>0</v>
      </c>
      <c r="AD302" s="11">
        <f t="shared" si="53"/>
        <v>0</v>
      </c>
      <c r="AE302" s="11">
        <f t="shared" si="54"/>
        <v>0</v>
      </c>
      <c r="AF302" s="12">
        <f t="shared" si="58"/>
        <v>0</v>
      </c>
      <c r="AG302" s="31">
        <f t="shared" si="59"/>
        <v>16.666666666666668</v>
      </c>
    </row>
    <row r="303" spans="1:33" x14ac:dyDescent="0.35">
      <c r="A303" s="1" t="s">
        <v>636</v>
      </c>
      <c r="B303" s="1" t="s">
        <v>431</v>
      </c>
      <c r="C303" s="1" t="s">
        <v>637</v>
      </c>
      <c r="D303" s="4">
        <f>+VLOOKUP(A303,'[2]Categoría municipios 2023'!$B$2:$D$1103,3,0)</f>
        <v>6</v>
      </c>
      <c r="E303" s="1" t="str">
        <f>+VLOOKUP(A303,'[3]Nuevo IDF'!$B$5:$H$1106,7,0)</f>
        <v>G2</v>
      </c>
      <c r="F303" s="1"/>
      <c r="G303" s="10">
        <f>+VLOOKUP(A303,'[4]Informe viabilidad 2022'!$A$4:$G$1105,7,0)</f>
        <v>808.23255099999994</v>
      </c>
      <c r="H303" s="10">
        <f>+VLOOKUP(A303,'[4]Informe viabilidad 2022'!$A$4:$G$1105,6,0)</f>
        <v>2375.6275896999996</v>
      </c>
      <c r="I303" s="10" t="str">
        <f>+IFERROR(VLOOKUP($A303,#REF!,MATCH('Cálculo antigua metodología'!I$4,#REF!,0),0),"")</f>
        <v/>
      </c>
      <c r="J303" s="10" t="str">
        <f>+IFERROR(VLOOKUP($A303,#REF!,MATCH('Cálculo antigua metodología'!J$4,#REF!,0),0),"")</f>
        <v/>
      </c>
      <c r="K303" s="10" t="str">
        <f>+IFERROR(VLOOKUP($A303,#REF!,MATCH('Cálculo antigua metodología'!K$4,#REF!,0),0),"")</f>
        <v/>
      </c>
      <c r="L303" s="10" t="str">
        <f>+IFERROR(VLOOKUP($A303,#REF!,MATCH('Cálculo antigua metodología'!L$4,#REF!,0),0),"")</f>
        <v/>
      </c>
      <c r="M303" s="10" t="str">
        <f>+IFERROR(VLOOKUP($A303,#REF!,MATCH('Cálculo antigua metodología'!M$4,#REF!,0),0),"")</f>
        <v/>
      </c>
      <c r="N303" s="10" t="str">
        <f>+IFERROR(VLOOKUP($A303,#REF!,MATCH('Cálculo antigua metodología'!N$4,#REF!,0),0),"")</f>
        <v/>
      </c>
      <c r="O303" s="10" t="str">
        <f>+IFERROR(VLOOKUP($A303,#REF!,MATCH('Cálculo antigua metodología'!O$4,#REF!,0),0),"")</f>
        <v/>
      </c>
      <c r="P303" s="10" t="str">
        <f>+IFERROR(VLOOKUP($A303,#REF!,MATCH('Cálculo antigua metodología'!P$4,#REF!,0),0),"")</f>
        <v/>
      </c>
      <c r="Q303" s="10" t="str">
        <f>+IFERROR(VLOOKUP($A303,#REF!,MATCH('Cálculo antigua metodología'!Q$4,#REF!,0),0),"")</f>
        <v/>
      </c>
      <c r="R303" s="10" t="str">
        <f>+IFERROR(VLOOKUP($A303,#REF!,MATCH('Cálculo antigua metodología'!R$4,#REF!,0),0),"")</f>
        <v/>
      </c>
      <c r="S303" s="10" t="str">
        <f>+IFERROR(VLOOKUP($A303,#REF!,MATCH('Cálculo antigua metodología'!S$4,#REF!,0),0),"")</f>
        <v/>
      </c>
      <c r="T303" s="10">
        <f>+VLOOKUP(A303,'[5]Cálculo SGP'!$N$3:$P$1136,3,0)</f>
        <v>684443694</v>
      </c>
      <c r="U303" s="10">
        <f>+VLOOKUP(A303,'[5]Cálculo SGP'!$N$3:$X$1137,11,0)</f>
        <v>1379412942</v>
      </c>
      <c r="V303" s="11">
        <f t="shared" si="48"/>
        <v>34.02185403571886</v>
      </c>
      <c r="W303" s="11">
        <f t="shared" si="55"/>
        <v>100</v>
      </c>
      <c r="X303" s="11">
        <f t="shared" si="49"/>
        <v>80</v>
      </c>
      <c r="Y303" s="11">
        <f t="shared" si="50"/>
        <v>100</v>
      </c>
      <c r="Z303" s="11">
        <f t="shared" si="56"/>
        <v>0</v>
      </c>
      <c r="AA303" s="11">
        <f t="shared" si="51"/>
        <v>100</v>
      </c>
      <c r="AB303" s="11">
        <f t="shared" si="57"/>
        <v>0</v>
      </c>
      <c r="AC303" s="11">
        <f t="shared" si="52"/>
        <v>0</v>
      </c>
      <c r="AD303" s="11">
        <f t="shared" si="53"/>
        <v>0</v>
      </c>
      <c r="AE303" s="11">
        <f t="shared" si="54"/>
        <v>0</v>
      </c>
      <c r="AF303" s="12">
        <f t="shared" si="58"/>
        <v>0</v>
      </c>
      <c r="AG303" s="31">
        <f t="shared" si="59"/>
        <v>16.666666666666668</v>
      </c>
    </row>
    <row r="304" spans="1:33" x14ac:dyDescent="0.35">
      <c r="A304" s="1" t="s">
        <v>638</v>
      </c>
      <c r="B304" s="1" t="s">
        <v>431</v>
      </c>
      <c r="C304" s="1" t="s">
        <v>639</v>
      </c>
      <c r="D304" s="4">
        <f>+VLOOKUP(A304,'[2]Categoría municipios 2023'!$B$2:$D$1103,3,0)</f>
        <v>6</v>
      </c>
      <c r="E304" s="1" t="str">
        <f>+VLOOKUP(A304,'[3]Nuevo IDF'!$B$5:$H$1106,7,0)</f>
        <v>G2</v>
      </c>
      <c r="F304" s="1"/>
      <c r="G304" s="10">
        <f>+VLOOKUP(A304,'[4]Informe viabilidad 2022'!$A$4:$G$1105,7,0)</f>
        <v>1142.641067</v>
      </c>
      <c r="H304" s="10">
        <f>+VLOOKUP(A304,'[4]Informe viabilidad 2022'!$A$4:$G$1105,6,0)</f>
        <v>2224.2207039999998</v>
      </c>
      <c r="I304" s="10" t="str">
        <f>+IFERROR(VLOOKUP($A304,#REF!,MATCH('Cálculo antigua metodología'!I$4,#REF!,0),0),"")</f>
        <v/>
      </c>
      <c r="J304" s="10" t="str">
        <f>+IFERROR(VLOOKUP($A304,#REF!,MATCH('Cálculo antigua metodología'!J$4,#REF!,0),0),"")</f>
        <v/>
      </c>
      <c r="K304" s="10" t="str">
        <f>+IFERROR(VLOOKUP($A304,#REF!,MATCH('Cálculo antigua metodología'!K$4,#REF!,0),0),"")</f>
        <v/>
      </c>
      <c r="L304" s="10" t="str">
        <f>+IFERROR(VLOOKUP($A304,#REF!,MATCH('Cálculo antigua metodología'!L$4,#REF!,0),0),"")</f>
        <v/>
      </c>
      <c r="M304" s="10" t="str">
        <f>+IFERROR(VLOOKUP($A304,#REF!,MATCH('Cálculo antigua metodología'!M$4,#REF!,0),0),"")</f>
        <v/>
      </c>
      <c r="N304" s="10" t="str">
        <f>+IFERROR(VLOOKUP($A304,#REF!,MATCH('Cálculo antigua metodología'!N$4,#REF!,0),0),"")</f>
        <v/>
      </c>
      <c r="O304" s="10" t="str">
        <f>+IFERROR(VLOOKUP($A304,#REF!,MATCH('Cálculo antigua metodología'!O$4,#REF!,0),0),"")</f>
        <v/>
      </c>
      <c r="P304" s="10" t="str">
        <f>+IFERROR(VLOOKUP($A304,#REF!,MATCH('Cálculo antigua metodología'!P$4,#REF!,0),0),"")</f>
        <v/>
      </c>
      <c r="Q304" s="10" t="str">
        <f>+IFERROR(VLOOKUP($A304,#REF!,MATCH('Cálculo antigua metodología'!Q$4,#REF!,0),0),"")</f>
        <v/>
      </c>
      <c r="R304" s="10" t="str">
        <f>+IFERROR(VLOOKUP($A304,#REF!,MATCH('Cálculo antigua metodología'!R$4,#REF!,0),0),"")</f>
        <v/>
      </c>
      <c r="S304" s="10" t="str">
        <f>+IFERROR(VLOOKUP($A304,#REF!,MATCH('Cálculo antigua metodología'!S$4,#REF!,0),0),"")</f>
        <v/>
      </c>
      <c r="T304" s="10">
        <f>+VLOOKUP(A304,'[5]Cálculo SGP'!$N$3:$P$1136,3,0)</f>
        <v>709015774</v>
      </c>
      <c r="U304" s="10">
        <f>+VLOOKUP(A304,'[5]Cálculo SGP'!$N$3:$X$1137,11,0)</f>
        <v>1830374743</v>
      </c>
      <c r="V304" s="11">
        <f t="shared" si="48"/>
        <v>51.372647729836082</v>
      </c>
      <c r="W304" s="11">
        <f t="shared" si="55"/>
        <v>100</v>
      </c>
      <c r="X304" s="11">
        <f t="shared" si="49"/>
        <v>80</v>
      </c>
      <c r="Y304" s="11">
        <f t="shared" si="50"/>
        <v>100</v>
      </c>
      <c r="Z304" s="11">
        <f t="shared" si="56"/>
        <v>0</v>
      </c>
      <c r="AA304" s="11">
        <f t="shared" si="51"/>
        <v>100</v>
      </c>
      <c r="AB304" s="11">
        <f t="shared" si="57"/>
        <v>0</v>
      </c>
      <c r="AC304" s="11">
        <f t="shared" si="52"/>
        <v>0</v>
      </c>
      <c r="AD304" s="11">
        <f t="shared" si="53"/>
        <v>0</v>
      </c>
      <c r="AE304" s="11">
        <f t="shared" si="54"/>
        <v>0</v>
      </c>
      <c r="AF304" s="12">
        <f t="shared" si="58"/>
        <v>0</v>
      </c>
      <c r="AG304" s="31">
        <f t="shared" si="59"/>
        <v>16.666666666666668</v>
      </c>
    </row>
    <row r="305" spans="1:33" x14ac:dyDescent="0.35">
      <c r="A305" s="1" t="s">
        <v>640</v>
      </c>
      <c r="B305" s="1" t="s">
        <v>431</v>
      </c>
      <c r="C305" s="1" t="s">
        <v>641</v>
      </c>
      <c r="D305" s="4">
        <f>+VLOOKUP(A305,'[2]Categoría municipios 2023'!$B$2:$D$1103,3,0)</f>
        <v>6</v>
      </c>
      <c r="E305" s="1" t="str">
        <f>+VLOOKUP(A305,'[3]Nuevo IDF'!$B$5:$H$1106,7,0)</f>
        <v>G4</v>
      </c>
      <c r="F305" s="1"/>
      <c r="G305" s="10">
        <f>+VLOOKUP(A305,'[4]Informe viabilidad 2022'!$A$4:$G$1105,7,0)</f>
        <v>881.80423900000005</v>
      </c>
      <c r="H305" s="10">
        <f>+VLOOKUP(A305,'[4]Informe viabilidad 2022'!$A$4:$G$1105,6,0)</f>
        <v>1623.1830059000001</v>
      </c>
      <c r="I305" s="10" t="str">
        <f>+IFERROR(VLOOKUP($A305,#REF!,MATCH('Cálculo antigua metodología'!I$4,#REF!,0),0),"")</f>
        <v/>
      </c>
      <c r="J305" s="10" t="str">
        <f>+IFERROR(VLOOKUP($A305,#REF!,MATCH('Cálculo antigua metodología'!J$4,#REF!,0),0),"")</f>
        <v/>
      </c>
      <c r="K305" s="10" t="str">
        <f>+IFERROR(VLOOKUP($A305,#REF!,MATCH('Cálculo antigua metodología'!K$4,#REF!,0),0),"")</f>
        <v/>
      </c>
      <c r="L305" s="10" t="str">
        <f>+IFERROR(VLOOKUP($A305,#REF!,MATCH('Cálculo antigua metodología'!L$4,#REF!,0),0),"")</f>
        <v/>
      </c>
      <c r="M305" s="10" t="str">
        <f>+IFERROR(VLOOKUP($A305,#REF!,MATCH('Cálculo antigua metodología'!M$4,#REF!,0),0),"")</f>
        <v/>
      </c>
      <c r="N305" s="10" t="str">
        <f>+IFERROR(VLOOKUP($A305,#REF!,MATCH('Cálculo antigua metodología'!N$4,#REF!,0),0),"")</f>
        <v/>
      </c>
      <c r="O305" s="10" t="str">
        <f>+IFERROR(VLOOKUP($A305,#REF!,MATCH('Cálculo antigua metodología'!O$4,#REF!,0),0),"")</f>
        <v/>
      </c>
      <c r="P305" s="10" t="str">
        <f>+IFERROR(VLOOKUP($A305,#REF!,MATCH('Cálculo antigua metodología'!P$4,#REF!,0),0),"")</f>
        <v/>
      </c>
      <c r="Q305" s="10" t="str">
        <f>+IFERROR(VLOOKUP($A305,#REF!,MATCH('Cálculo antigua metodología'!Q$4,#REF!,0),0),"")</f>
        <v/>
      </c>
      <c r="R305" s="10" t="str">
        <f>+IFERROR(VLOOKUP($A305,#REF!,MATCH('Cálculo antigua metodología'!R$4,#REF!,0),0),"")</f>
        <v/>
      </c>
      <c r="S305" s="10" t="str">
        <f>+IFERROR(VLOOKUP($A305,#REF!,MATCH('Cálculo antigua metodología'!S$4,#REF!,0),0),"")</f>
        <v/>
      </c>
      <c r="T305" s="10">
        <f>+VLOOKUP(A305,'[5]Cálculo SGP'!$N$3:$P$1136,3,0)</f>
        <v>609173927</v>
      </c>
      <c r="U305" s="10">
        <f>+VLOOKUP(A305,'[5]Cálculo SGP'!$N$3:$X$1137,11,0)</f>
        <v>1376570278</v>
      </c>
      <c r="V305" s="11">
        <f t="shared" si="48"/>
        <v>54.32562045036132</v>
      </c>
      <c r="W305" s="11">
        <f t="shared" si="55"/>
        <v>100</v>
      </c>
      <c r="X305" s="11">
        <f t="shared" si="49"/>
        <v>80</v>
      </c>
      <c r="Y305" s="11">
        <f t="shared" si="50"/>
        <v>100</v>
      </c>
      <c r="Z305" s="11">
        <f t="shared" si="56"/>
        <v>0</v>
      </c>
      <c r="AA305" s="11">
        <f t="shared" si="51"/>
        <v>100</v>
      </c>
      <c r="AB305" s="11">
        <f t="shared" si="57"/>
        <v>0</v>
      </c>
      <c r="AC305" s="11">
        <f t="shared" si="52"/>
        <v>0</v>
      </c>
      <c r="AD305" s="11">
        <f t="shared" si="53"/>
        <v>0</v>
      </c>
      <c r="AE305" s="11">
        <f t="shared" si="54"/>
        <v>0</v>
      </c>
      <c r="AF305" s="12">
        <f t="shared" si="58"/>
        <v>0</v>
      </c>
      <c r="AG305" s="31">
        <f t="shared" si="59"/>
        <v>16.666666666666668</v>
      </c>
    </row>
    <row r="306" spans="1:33" x14ac:dyDescent="0.35">
      <c r="A306" s="1" t="s">
        <v>642</v>
      </c>
      <c r="B306" s="1" t="s">
        <v>431</v>
      </c>
      <c r="C306" s="1" t="s">
        <v>643</v>
      </c>
      <c r="D306" s="4">
        <f>+VLOOKUP(A306,'[2]Categoría municipios 2023'!$B$2:$D$1103,3,0)</f>
        <v>6</v>
      </c>
      <c r="E306" s="1" t="str">
        <f>+VLOOKUP(A306,'[3]Nuevo IDF'!$B$5:$H$1106,7,0)</f>
        <v>G2</v>
      </c>
      <c r="F306" s="1"/>
      <c r="G306" s="10">
        <f>+VLOOKUP(A306,'[4]Informe viabilidad 2022'!$A$4:$G$1105,7,0)</f>
        <v>825.66242899999997</v>
      </c>
      <c r="H306" s="10">
        <f>+VLOOKUP(A306,'[4]Informe viabilidad 2022'!$A$4:$G$1105,6,0)</f>
        <v>1536.7966663</v>
      </c>
      <c r="I306" s="10" t="str">
        <f>+IFERROR(VLOOKUP($A306,#REF!,MATCH('Cálculo antigua metodología'!I$4,#REF!,0),0),"")</f>
        <v/>
      </c>
      <c r="J306" s="10" t="str">
        <f>+IFERROR(VLOOKUP($A306,#REF!,MATCH('Cálculo antigua metodología'!J$4,#REF!,0),0),"")</f>
        <v/>
      </c>
      <c r="K306" s="10" t="str">
        <f>+IFERROR(VLOOKUP($A306,#REF!,MATCH('Cálculo antigua metodología'!K$4,#REF!,0),0),"")</f>
        <v/>
      </c>
      <c r="L306" s="10" t="str">
        <f>+IFERROR(VLOOKUP($A306,#REF!,MATCH('Cálculo antigua metodología'!L$4,#REF!,0),0),"")</f>
        <v/>
      </c>
      <c r="M306" s="10" t="str">
        <f>+IFERROR(VLOOKUP($A306,#REF!,MATCH('Cálculo antigua metodología'!M$4,#REF!,0),0),"")</f>
        <v/>
      </c>
      <c r="N306" s="10" t="str">
        <f>+IFERROR(VLOOKUP($A306,#REF!,MATCH('Cálculo antigua metodología'!N$4,#REF!,0),0),"")</f>
        <v/>
      </c>
      <c r="O306" s="10" t="str">
        <f>+IFERROR(VLOOKUP($A306,#REF!,MATCH('Cálculo antigua metodología'!O$4,#REF!,0),0),"")</f>
        <v/>
      </c>
      <c r="P306" s="10" t="str">
        <f>+IFERROR(VLOOKUP($A306,#REF!,MATCH('Cálculo antigua metodología'!P$4,#REF!,0),0),"")</f>
        <v/>
      </c>
      <c r="Q306" s="10" t="str">
        <f>+IFERROR(VLOOKUP($A306,#REF!,MATCH('Cálculo antigua metodología'!Q$4,#REF!,0),0),"")</f>
        <v/>
      </c>
      <c r="R306" s="10" t="str">
        <f>+IFERROR(VLOOKUP($A306,#REF!,MATCH('Cálculo antigua metodología'!R$4,#REF!,0),0),"")</f>
        <v/>
      </c>
      <c r="S306" s="10" t="str">
        <f>+IFERROR(VLOOKUP($A306,#REF!,MATCH('Cálculo antigua metodología'!S$4,#REF!,0),0),"")</f>
        <v/>
      </c>
      <c r="T306" s="10">
        <f>+VLOOKUP(A306,'[5]Cálculo SGP'!$N$3:$P$1136,3,0)</f>
        <v>515210029</v>
      </c>
      <c r="U306" s="10">
        <f>+VLOOKUP(A306,'[5]Cálculo SGP'!$N$3:$X$1137,11,0)</f>
        <v>927485137</v>
      </c>
      <c r="V306" s="11">
        <f t="shared" si="48"/>
        <v>53.726198599055351</v>
      </c>
      <c r="W306" s="11">
        <f t="shared" si="55"/>
        <v>100</v>
      </c>
      <c r="X306" s="11">
        <f t="shared" si="49"/>
        <v>80</v>
      </c>
      <c r="Y306" s="11">
        <f t="shared" si="50"/>
        <v>100</v>
      </c>
      <c r="Z306" s="11">
        <f t="shared" si="56"/>
        <v>0</v>
      </c>
      <c r="AA306" s="11">
        <f t="shared" si="51"/>
        <v>100</v>
      </c>
      <c r="AB306" s="11">
        <f t="shared" si="57"/>
        <v>0</v>
      </c>
      <c r="AC306" s="11">
        <f t="shared" si="52"/>
        <v>0</v>
      </c>
      <c r="AD306" s="11">
        <f t="shared" si="53"/>
        <v>0</v>
      </c>
      <c r="AE306" s="11">
        <f t="shared" si="54"/>
        <v>0</v>
      </c>
      <c r="AF306" s="12">
        <f t="shared" si="58"/>
        <v>0</v>
      </c>
      <c r="AG306" s="31">
        <f t="shared" si="59"/>
        <v>16.666666666666668</v>
      </c>
    </row>
    <row r="307" spans="1:33" x14ac:dyDescent="0.35">
      <c r="A307" s="1" t="s">
        <v>644</v>
      </c>
      <c r="B307" s="1" t="s">
        <v>431</v>
      </c>
      <c r="C307" s="1" t="s">
        <v>645</v>
      </c>
      <c r="D307" s="4">
        <f>+VLOOKUP(A307,'[2]Categoría municipios 2023'!$B$2:$D$1103,3,0)</f>
        <v>6</v>
      </c>
      <c r="E307" s="1" t="str">
        <f>+VLOOKUP(A307,'[3]Nuevo IDF'!$B$5:$H$1106,7,0)</f>
        <v>G3</v>
      </c>
      <c r="F307" s="1"/>
      <c r="G307" s="10">
        <f>+VLOOKUP(A307,'[4]Informe viabilidad 2022'!$A$4:$G$1105,7,0)</f>
        <v>1084.6307099999999</v>
      </c>
      <c r="H307" s="10">
        <f>+VLOOKUP(A307,'[4]Informe viabilidad 2022'!$A$4:$G$1105,6,0)</f>
        <v>2672.1824697810002</v>
      </c>
      <c r="I307" s="10" t="str">
        <f>+IFERROR(VLOOKUP($A307,#REF!,MATCH('Cálculo antigua metodología'!I$4,#REF!,0),0),"")</f>
        <v/>
      </c>
      <c r="J307" s="10" t="str">
        <f>+IFERROR(VLOOKUP($A307,#REF!,MATCH('Cálculo antigua metodología'!J$4,#REF!,0),0),"")</f>
        <v/>
      </c>
      <c r="K307" s="10" t="str">
        <f>+IFERROR(VLOOKUP($A307,#REF!,MATCH('Cálculo antigua metodología'!K$4,#REF!,0),0),"")</f>
        <v/>
      </c>
      <c r="L307" s="10" t="str">
        <f>+IFERROR(VLOOKUP($A307,#REF!,MATCH('Cálculo antigua metodología'!L$4,#REF!,0),0),"")</f>
        <v/>
      </c>
      <c r="M307" s="10" t="str">
        <f>+IFERROR(VLOOKUP($A307,#REF!,MATCH('Cálculo antigua metodología'!M$4,#REF!,0),0),"")</f>
        <v/>
      </c>
      <c r="N307" s="10" t="str">
        <f>+IFERROR(VLOOKUP($A307,#REF!,MATCH('Cálculo antigua metodología'!N$4,#REF!,0),0),"")</f>
        <v/>
      </c>
      <c r="O307" s="10" t="str">
        <f>+IFERROR(VLOOKUP($A307,#REF!,MATCH('Cálculo antigua metodología'!O$4,#REF!,0),0),"")</f>
        <v/>
      </c>
      <c r="P307" s="10" t="str">
        <f>+IFERROR(VLOOKUP($A307,#REF!,MATCH('Cálculo antigua metodología'!P$4,#REF!,0),0),"")</f>
        <v/>
      </c>
      <c r="Q307" s="10" t="str">
        <f>+IFERROR(VLOOKUP($A307,#REF!,MATCH('Cálculo antigua metodología'!Q$4,#REF!,0),0),"")</f>
        <v/>
      </c>
      <c r="R307" s="10" t="str">
        <f>+IFERROR(VLOOKUP($A307,#REF!,MATCH('Cálculo antigua metodología'!R$4,#REF!,0),0),"")</f>
        <v/>
      </c>
      <c r="S307" s="10" t="str">
        <f>+IFERROR(VLOOKUP($A307,#REF!,MATCH('Cálculo antigua metodología'!S$4,#REF!,0),0),"")</f>
        <v/>
      </c>
      <c r="T307" s="10">
        <f>+VLOOKUP(A307,'[5]Cálculo SGP'!$N$3:$P$1136,3,0)</f>
        <v>982347793</v>
      </c>
      <c r="U307" s="10">
        <f>+VLOOKUP(A307,'[5]Cálculo SGP'!$N$3:$X$1137,11,0)</f>
        <v>1861673517</v>
      </c>
      <c r="V307" s="11">
        <f t="shared" si="48"/>
        <v>40.58969483805091</v>
      </c>
      <c r="W307" s="11">
        <f t="shared" si="55"/>
        <v>100</v>
      </c>
      <c r="X307" s="11">
        <f t="shared" si="49"/>
        <v>80</v>
      </c>
      <c r="Y307" s="11">
        <f t="shared" si="50"/>
        <v>100</v>
      </c>
      <c r="Z307" s="11">
        <f t="shared" si="56"/>
        <v>0</v>
      </c>
      <c r="AA307" s="11">
        <f t="shared" si="51"/>
        <v>100</v>
      </c>
      <c r="AB307" s="11">
        <f t="shared" si="57"/>
        <v>0</v>
      </c>
      <c r="AC307" s="11">
        <f t="shared" si="52"/>
        <v>0</v>
      </c>
      <c r="AD307" s="11">
        <f t="shared" si="53"/>
        <v>0</v>
      </c>
      <c r="AE307" s="11">
        <f t="shared" si="54"/>
        <v>0</v>
      </c>
      <c r="AF307" s="12">
        <f t="shared" si="58"/>
        <v>0</v>
      </c>
      <c r="AG307" s="31">
        <f t="shared" si="59"/>
        <v>16.666666666666668</v>
      </c>
    </row>
    <row r="308" spans="1:33" x14ac:dyDescent="0.35">
      <c r="A308" s="1" t="s">
        <v>646</v>
      </c>
      <c r="B308" s="1" t="s">
        <v>431</v>
      </c>
      <c r="C308" s="1" t="s">
        <v>647</v>
      </c>
      <c r="D308" s="4">
        <f>+VLOOKUP(A308,'[2]Categoría municipios 2023'!$B$2:$D$1103,3,0)</f>
        <v>6</v>
      </c>
      <c r="E308" s="1" t="str">
        <f>+VLOOKUP(A308,'[3]Nuevo IDF'!$B$5:$H$1106,7,0)</f>
        <v>G1</v>
      </c>
      <c r="F308" s="1"/>
      <c r="G308" s="10">
        <f>+VLOOKUP(A308,'[4]Informe viabilidad 2022'!$A$4:$G$1105,7,0)</f>
        <v>3718.0286580000002</v>
      </c>
      <c r="H308" s="10">
        <f>+VLOOKUP(A308,'[4]Informe viabilidad 2022'!$A$4:$G$1105,6,0)</f>
        <v>15377.05293498</v>
      </c>
      <c r="I308" s="10" t="str">
        <f>+IFERROR(VLOOKUP($A308,#REF!,MATCH('Cálculo antigua metodología'!I$4,#REF!,0),0),"")</f>
        <v/>
      </c>
      <c r="J308" s="10" t="str">
        <f>+IFERROR(VLOOKUP($A308,#REF!,MATCH('Cálculo antigua metodología'!J$4,#REF!,0),0),"")</f>
        <v/>
      </c>
      <c r="K308" s="10" t="str">
        <f>+IFERROR(VLOOKUP($A308,#REF!,MATCH('Cálculo antigua metodología'!K$4,#REF!,0),0),"")</f>
        <v/>
      </c>
      <c r="L308" s="10" t="str">
        <f>+IFERROR(VLOOKUP($A308,#REF!,MATCH('Cálculo antigua metodología'!L$4,#REF!,0),0),"")</f>
        <v/>
      </c>
      <c r="M308" s="10" t="str">
        <f>+IFERROR(VLOOKUP($A308,#REF!,MATCH('Cálculo antigua metodología'!M$4,#REF!,0),0),"")</f>
        <v/>
      </c>
      <c r="N308" s="10" t="str">
        <f>+IFERROR(VLOOKUP($A308,#REF!,MATCH('Cálculo antigua metodología'!N$4,#REF!,0),0),"")</f>
        <v/>
      </c>
      <c r="O308" s="10" t="str">
        <f>+IFERROR(VLOOKUP($A308,#REF!,MATCH('Cálculo antigua metodología'!O$4,#REF!,0),0),"")</f>
        <v/>
      </c>
      <c r="P308" s="10" t="str">
        <f>+IFERROR(VLOOKUP($A308,#REF!,MATCH('Cálculo antigua metodología'!P$4,#REF!,0),0),"")</f>
        <v/>
      </c>
      <c r="Q308" s="10" t="str">
        <f>+IFERROR(VLOOKUP($A308,#REF!,MATCH('Cálculo antigua metodología'!Q$4,#REF!,0),0),"")</f>
        <v/>
      </c>
      <c r="R308" s="10" t="str">
        <f>+IFERROR(VLOOKUP($A308,#REF!,MATCH('Cálculo antigua metodología'!R$4,#REF!,0),0),"")</f>
        <v/>
      </c>
      <c r="S308" s="10" t="str">
        <f>+IFERROR(VLOOKUP($A308,#REF!,MATCH('Cálculo antigua metodología'!S$4,#REF!,0),0),"")</f>
        <v/>
      </c>
      <c r="T308" s="10">
        <f>+VLOOKUP(A308,'[5]Cálculo SGP'!$N$3:$P$1136,3,0)</f>
        <v>760017926</v>
      </c>
      <c r="U308" s="10">
        <f>+VLOOKUP(A308,'[5]Cálculo SGP'!$N$3:$X$1137,11,0)</f>
        <v>1459669164</v>
      </c>
      <c r="V308" s="11">
        <f t="shared" si="48"/>
        <v>24.179071722788709</v>
      </c>
      <c r="W308" s="11">
        <f t="shared" si="55"/>
        <v>100</v>
      </c>
      <c r="X308" s="11">
        <f t="shared" si="49"/>
        <v>80</v>
      </c>
      <c r="Y308" s="11">
        <f t="shared" si="50"/>
        <v>100</v>
      </c>
      <c r="Z308" s="11">
        <f t="shared" si="56"/>
        <v>0</v>
      </c>
      <c r="AA308" s="11">
        <f t="shared" si="51"/>
        <v>100</v>
      </c>
      <c r="AB308" s="11">
        <f t="shared" si="57"/>
        <v>0</v>
      </c>
      <c r="AC308" s="11">
        <f t="shared" si="52"/>
        <v>0</v>
      </c>
      <c r="AD308" s="11">
        <f t="shared" si="53"/>
        <v>0</v>
      </c>
      <c r="AE308" s="11">
        <f t="shared" si="54"/>
        <v>0</v>
      </c>
      <c r="AF308" s="12">
        <f t="shared" si="58"/>
        <v>0</v>
      </c>
      <c r="AG308" s="31">
        <f t="shared" si="59"/>
        <v>16.666666666666668</v>
      </c>
    </row>
    <row r="309" spans="1:33" x14ac:dyDescent="0.35">
      <c r="A309" s="1" t="s">
        <v>648</v>
      </c>
      <c r="B309" s="1" t="s">
        <v>431</v>
      </c>
      <c r="C309" s="1" t="s">
        <v>649</v>
      </c>
      <c r="D309" s="4">
        <f>+VLOOKUP(A309,'[2]Categoría municipios 2023'!$B$2:$D$1103,3,0)</f>
        <v>6</v>
      </c>
      <c r="E309" s="1" t="str">
        <f>+VLOOKUP(A309,'[3]Nuevo IDF'!$B$5:$H$1106,7,0)</f>
        <v>G3</v>
      </c>
      <c r="F309" s="1"/>
      <c r="G309" s="10">
        <f>+VLOOKUP(A309,'[4]Informe viabilidad 2022'!$A$4:$G$1105,7,0)</f>
        <v>932.93822399999999</v>
      </c>
      <c r="H309" s="10">
        <f>+VLOOKUP(A309,'[4]Informe viabilidad 2022'!$A$4:$G$1105,6,0)</f>
        <v>1984.2439945000001</v>
      </c>
      <c r="I309" s="10" t="str">
        <f>+IFERROR(VLOOKUP($A309,#REF!,MATCH('Cálculo antigua metodología'!I$4,#REF!,0),0),"")</f>
        <v/>
      </c>
      <c r="J309" s="10" t="str">
        <f>+IFERROR(VLOOKUP($A309,#REF!,MATCH('Cálculo antigua metodología'!J$4,#REF!,0),0),"")</f>
        <v/>
      </c>
      <c r="K309" s="10" t="str">
        <f>+IFERROR(VLOOKUP($A309,#REF!,MATCH('Cálculo antigua metodología'!K$4,#REF!,0),0),"")</f>
        <v/>
      </c>
      <c r="L309" s="10" t="str">
        <f>+IFERROR(VLOOKUP($A309,#REF!,MATCH('Cálculo antigua metodología'!L$4,#REF!,0),0),"")</f>
        <v/>
      </c>
      <c r="M309" s="10" t="str">
        <f>+IFERROR(VLOOKUP($A309,#REF!,MATCH('Cálculo antigua metodología'!M$4,#REF!,0),0),"")</f>
        <v/>
      </c>
      <c r="N309" s="10" t="str">
        <f>+IFERROR(VLOOKUP($A309,#REF!,MATCH('Cálculo antigua metodología'!N$4,#REF!,0),0),"")</f>
        <v/>
      </c>
      <c r="O309" s="10" t="str">
        <f>+IFERROR(VLOOKUP($A309,#REF!,MATCH('Cálculo antigua metodología'!O$4,#REF!,0),0),"")</f>
        <v/>
      </c>
      <c r="P309" s="10" t="str">
        <f>+IFERROR(VLOOKUP($A309,#REF!,MATCH('Cálculo antigua metodología'!P$4,#REF!,0),0),"")</f>
        <v/>
      </c>
      <c r="Q309" s="10" t="str">
        <f>+IFERROR(VLOOKUP($A309,#REF!,MATCH('Cálculo antigua metodología'!Q$4,#REF!,0),0),"")</f>
        <v/>
      </c>
      <c r="R309" s="10" t="str">
        <f>+IFERROR(VLOOKUP($A309,#REF!,MATCH('Cálculo antigua metodología'!R$4,#REF!,0),0),"")</f>
        <v/>
      </c>
      <c r="S309" s="10" t="str">
        <f>+IFERROR(VLOOKUP($A309,#REF!,MATCH('Cálculo antigua metodología'!S$4,#REF!,0),0),"")</f>
        <v/>
      </c>
      <c r="T309" s="10">
        <f>+VLOOKUP(A309,'[5]Cálculo SGP'!$N$3:$P$1136,3,0)</f>
        <v>613394077</v>
      </c>
      <c r="U309" s="10">
        <f>+VLOOKUP(A309,'[5]Cálculo SGP'!$N$3:$X$1137,11,0)</f>
        <v>1331969224</v>
      </c>
      <c r="V309" s="11">
        <f t="shared" si="48"/>
        <v>47.017313726837642</v>
      </c>
      <c r="W309" s="11">
        <f t="shared" si="55"/>
        <v>100</v>
      </c>
      <c r="X309" s="11">
        <f t="shared" si="49"/>
        <v>80</v>
      </c>
      <c r="Y309" s="11">
        <f t="shared" si="50"/>
        <v>100</v>
      </c>
      <c r="Z309" s="11">
        <f t="shared" si="56"/>
        <v>0</v>
      </c>
      <c r="AA309" s="11">
        <f t="shared" si="51"/>
        <v>100</v>
      </c>
      <c r="AB309" s="11">
        <f t="shared" si="57"/>
        <v>0</v>
      </c>
      <c r="AC309" s="11">
        <f t="shared" si="52"/>
        <v>0</v>
      </c>
      <c r="AD309" s="11">
        <f t="shared" si="53"/>
        <v>0</v>
      </c>
      <c r="AE309" s="11">
        <f t="shared" si="54"/>
        <v>0</v>
      </c>
      <c r="AF309" s="12">
        <f t="shared" si="58"/>
        <v>0</v>
      </c>
      <c r="AG309" s="31">
        <f t="shared" si="59"/>
        <v>16.666666666666668</v>
      </c>
    </row>
    <row r="310" spans="1:33" x14ac:dyDescent="0.35">
      <c r="A310" s="1" t="s">
        <v>650</v>
      </c>
      <c r="B310" s="1" t="s">
        <v>431</v>
      </c>
      <c r="C310" s="1" t="s">
        <v>651</v>
      </c>
      <c r="D310" s="4">
        <f>+VLOOKUP(A310,'[2]Categoría municipios 2023'!$B$2:$D$1103,3,0)</f>
        <v>6</v>
      </c>
      <c r="E310" s="1" t="str">
        <f>+VLOOKUP(A310,'[3]Nuevo IDF'!$B$5:$H$1106,7,0)</f>
        <v>G4</v>
      </c>
      <c r="F310" s="1"/>
      <c r="G310" s="10">
        <f>+VLOOKUP(A310,'[4]Informe viabilidad 2022'!$A$4:$G$1105,7,0)</f>
        <v>1044.045513</v>
      </c>
      <c r="H310" s="10">
        <f>+VLOOKUP(A310,'[4]Informe viabilidad 2022'!$A$4:$G$1105,6,0)</f>
        <v>1715.1652291949999</v>
      </c>
      <c r="I310" s="10" t="str">
        <f>+IFERROR(VLOOKUP($A310,#REF!,MATCH('Cálculo antigua metodología'!I$4,#REF!,0),0),"")</f>
        <v/>
      </c>
      <c r="J310" s="10" t="str">
        <f>+IFERROR(VLOOKUP($A310,#REF!,MATCH('Cálculo antigua metodología'!J$4,#REF!,0),0),"")</f>
        <v/>
      </c>
      <c r="K310" s="10" t="str">
        <f>+IFERROR(VLOOKUP($A310,#REF!,MATCH('Cálculo antigua metodología'!K$4,#REF!,0),0),"")</f>
        <v/>
      </c>
      <c r="L310" s="10" t="str">
        <f>+IFERROR(VLOOKUP($A310,#REF!,MATCH('Cálculo antigua metodología'!L$4,#REF!,0),0),"")</f>
        <v/>
      </c>
      <c r="M310" s="10" t="str">
        <f>+IFERROR(VLOOKUP($A310,#REF!,MATCH('Cálculo antigua metodología'!M$4,#REF!,0),0),"")</f>
        <v/>
      </c>
      <c r="N310" s="10" t="str">
        <f>+IFERROR(VLOOKUP($A310,#REF!,MATCH('Cálculo antigua metodología'!N$4,#REF!,0),0),"")</f>
        <v/>
      </c>
      <c r="O310" s="10" t="str">
        <f>+IFERROR(VLOOKUP($A310,#REF!,MATCH('Cálculo antigua metodología'!O$4,#REF!,0),0),"")</f>
        <v/>
      </c>
      <c r="P310" s="10" t="str">
        <f>+IFERROR(VLOOKUP($A310,#REF!,MATCH('Cálculo antigua metodología'!P$4,#REF!,0),0),"")</f>
        <v/>
      </c>
      <c r="Q310" s="10" t="str">
        <f>+IFERROR(VLOOKUP($A310,#REF!,MATCH('Cálculo antigua metodología'!Q$4,#REF!,0),0),"")</f>
        <v/>
      </c>
      <c r="R310" s="10" t="str">
        <f>+IFERROR(VLOOKUP($A310,#REF!,MATCH('Cálculo antigua metodología'!R$4,#REF!,0),0),"")</f>
        <v/>
      </c>
      <c r="S310" s="10" t="str">
        <f>+IFERROR(VLOOKUP($A310,#REF!,MATCH('Cálculo antigua metodología'!S$4,#REF!,0),0),"")</f>
        <v/>
      </c>
      <c r="T310" s="10">
        <f>+VLOOKUP(A310,'[5]Cálculo SGP'!$N$3:$P$1136,3,0)</f>
        <v>791378119</v>
      </c>
      <c r="U310" s="10">
        <f>+VLOOKUP(A310,'[5]Cálculo SGP'!$N$3:$X$1137,11,0)</f>
        <v>1699290003</v>
      </c>
      <c r="V310" s="11">
        <f t="shared" si="48"/>
        <v>60.871424818354967</v>
      </c>
      <c r="W310" s="11">
        <f t="shared" si="55"/>
        <v>100</v>
      </c>
      <c r="X310" s="11">
        <f t="shared" si="49"/>
        <v>80</v>
      </c>
      <c r="Y310" s="11">
        <f t="shared" si="50"/>
        <v>100</v>
      </c>
      <c r="Z310" s="11">
        <f t="shared" si="56"/>
        <v>0</v>
      </c>
      <c r="AA310" s="11">
        <f t="shared" si="51"/>
        <v>100</v>
      </c>
      <c r="AB310" s="11">
        <f t="shared" si="57"/>
        <v>0</v>
      </c>
      <c r="AC310" s="11">
        <f t="shared" si="52"/>
        <v>0</v>
      </c>
      <c r="AD310" s="11">
        <f t="shared" si="53"/>
        <v>0</v>
      </c>
      <c r="AE310" s="11">
        <f t="shared" si="54"/>
        <v>0</v>
      </c>
      <c r="AF310" s="12">
        <f t="shared" si="58"/>
        <v>0</v>
      </c>
      <c r="AG310" s="31">
        <f t="shared" si="59"/>
        <v>16.666666666666668</v>
      </c>
    </row>
    <row r="311" spans="1:33" x14ac:dyDescent="0.35">
      <c r="A311" s="1" t="s">
        <v>652</v>
      </c>
      <c r="B311" s="1" t="s">
        <v>431</v>
      </c>
      <c r="C311" s="1" t="s">
        <v>653</v>
      </c>
      <c r="D311" s="4">
        <f>+VLOOKUP(A311,'[2]Categoría municipios 2023'!$B$2:$D$1103,3,0)</f>
        <v>6</v>
      </c>
      <c r="E311" s="1" t="str">
        <f>+VLOOKUP(A311,'[3]Nuevo IDF'!$B$5:$H$1106,7,0)</f>
        <v>G2</v>
      </c>
      <c r="F311" s="1"/>
      <c r="G311" s="10">
        <f>+VLOOKUP(A311,'[4]Informe viabilidad 2022'!$A$4:$G$1105,7,0)</f>
        <v>902.36986400000001</v>
      </c>
      <c r="H311" s="10">
        <f>+VLOOKUP(A311,'[4]Informe viabilidad 2022'!$A$4:$G$1105,6,0)</f>
        <v>3175.2068530050001</v>
      </c>
      <c r="I311" s="10" t="str">
        <f>+IFERROR(VLOOKUP($A311,#REF!,MATCH('Cálculo antigua metodología'!I$4,#REF!,0),0),"")</f>
        <v/>
      </c>
      <c r="J311" s="10" t="str">
        <f>+IFERROR(VLOOKUP($A311,#REF!,MATCH('Cálculo antigua metodología'!J$4,#REF!,0),0),"")</f>
        <v/>
      </c>
      <c r="K311" s="10" t="str">
        <f>+IFERROR(VLOOKUP($A311,#REF!,MATCH('Cálculo antigua metodología'!K$4,#REF!,0),0),"")</f>
        <v/>
      </c>
      <c r="L311" s="10" t="str">
        <f>+IFERROR(VLOOKUP($A311,#REF!,MATCH('Cálculo antigua metodología'!L$4,#REF!,0),0),"")</f>
        <v/>
      </c>
      <c r="M311" s="10" t="str">
        <f>+IFERROR(VLOOKUP($A311,#REF!,MATCH('Cálculo antigua metodología'!M$4,#REF!,0),0),"")</f>
        <v/>
      </c>
      <c r="N311" s="10" t="str">
        <f>+IFERROR(VLOOKUP($A311,#REF!,MATCH('Cálculo antigua metodología'!N$4,#REF!,0),0),"")</f>
        <v/>
      </c>
      <c r="O311" s="10" t="str">
        <f>+IFERROR(VLOOKUP($A311,#REF!,MATCH('Cálculo antigua metodología'!O$4,#REF!,0),0),"")</f>
        <v/>
      </c>
      <c r="P311" s="10" t="str">
        <f>+IFERROR(VLOOKUP($A311,#REF!,MATCH('Cálculo antigua metodología'!P$4,#REF!,0),0),"")</f>
        <v/>
      </c>
      <c r="Q311" s="10" t="str">
        <f>+IFERROR(VLOOKUP($A311,#REF!,MATCH('Cálculo antigua metodología'!Q$4,#REF!,0),0),"")</f>
        <v/>
      </c>
      <c r="R311" s="10" t="str">
        <f>+IFERROR(VLOOKUP($A311,#REF!,MATCH('Cálculo antigua metodología'!R$4,#REF!,0),0),"")</f>
        <v/>
      </c>
      <c r="S311" s="10" t="str">
        <f>+IFERROR(VLOOKUP($A311,#REF!,MATCH('Cálculo antigua metodología'!S$4,#REF!,0),0),"")</f>
        <v/>
      </c>
      <c r="T311" s="10">
        <f>+VLOOKUP(A311,'[5]Cálculo SGP'!$N$3:$P$1136,3,0)</f>
        <v>773949389</v>
      </c>
      <c r="U311" s="10">
        <f>+VLOOKUP(A311,'[5]Cálculo SGP'!$N$3:$X$1137,11,0)</f>
        <v>1694885369</v>
      </c>
      <c r="V311" s="11">
        <f t="shared" si="48"/>
        <v>28.419246549118576</v>
      </c>
      <c r="W311" s="11">
        <f t="shared" si="55"/>
        <v>100</v>
      </c>
      <c r="X311" s="11">
        <f t="shared" si="49"/>
        <v>80</v>
      </c>
      <c r="Y311" s="11">
        <f t="shared" si="50"/>
        <v>100</v>
      </c>
      <c r="Z311" s="11">
        <f t="shared" si="56"/>
        <v>0</v>
      </c>
      <c r="AA311" s="11">
        <f t="shared" si="51"/>
        <v>100</v>
      </c>
      <c r="AB311" s="11">
        <f t="shared" si="57"/>
        <v>0</v>
      </c>
      <c r="AC311" s="11">
        <f t="shared" si="52"/>
        <v>0</v>
      </c>
      <c r="AD311" s="11">
        <f t="shared" si="53"/>
        <v>0</v>
      </c>
      <c r="AE311" s="11">
        <f t="shared" si="54"/>
        <v>0</v>
      </c>
      <c r="AF311" s="12">
        <f t="shared" si="58"/>
        <v>0</v>
      </c>
      <c r="AG311" s="31">
        <f t="shared" si="59"/>
        <v>16.666666666666668</v>
      </c>
    </row>
    <row r="312" spans="1:33" x14ac:dyDescent="0.35">
      <c r="A312" s="1" t="s">
        <v>654</v>
      </c>
      <c r="B312" s="1" t="s">
        <v>431</v>
      </c>
      <c r="C312" s="1" t="s">
        <v>655</v>
      </c>
      <c r="D312" s="4">
        <f>+VLOOKUP(A312,'[2]Categoría municipios 2023'!$B$2:$D$1103,3,0)</f>
        <v>6</v>
      </c>
      <c r="E312" s="1" t="str">
        <f>+VLOOKUP(A312,'[3]Nuevo IDF'!$B$5:$H$1106,7,0)</f>
        <v>G4</v>
      </c>
      <c r="F312" s="1"/>
      <c r="G312" s="10">
        <f>+VLOOKUP(A312,'[4]Informe viabilidad 2022'!$A$4:$G$1105,7,0)</f>
        <v>831.79640800000004</v>
      </c>
      <c r="H312" s="10">
        <f>+VLOOKUP(A312,'[4]Informe viabilidad 2022'!$A$4:$G$1105,6,0)</f>
        <v>2372.3499522689999</v>
      </c>
      <c r="I312" s="10" t="str">
        <f>+IFERROR(VLOOKUP($A312,#REF!,MATCH('Cálculo antigua metodología'!I$4,#REF!,0),0),"")</f>
        <v/>
      </c>
      <c r="J312" s="10" t="str">
        <f>+IFERROR(VLOOKUP($A312,#REF!,MATCH('Cálculo antigua metodología'!J$4,#REF!,0),0),"")</f>
        <v/>
      </c>
      <c r="K312" s="10" t="str">
        <f>+IFERROR(VLOOKUP($A312,#REF!,MATCH('Cálculo antigua metodología'!K$4,#REF!,0),0),"")</f>
        <v/>
      </c>
      <c r="L312" s="10" t="str">
        <f>+IFERROR(VLOOKUP($A312,#REF!,MATCH('Cálculo antigua metodología'!L$4,#REF!,0),0),"")</f>
        <v/>
      </c>
      <c r="M312" s="10" t="str">
        <f>+IFERROR(VLOOKUP($A312,#REF!,MATCH('Cálculo antigua metodología'!M$4,#REF!,0),0),"")</f>
        <v/>
      </c>
      <c r="N312" s="10" t="str">
        <f>+IFERROR(VLOOKUP($A312,#REF!,MATCH('Cálculo antigua metodología'!N$4,#REF!,0),0),"")</f>
        <v/>
      </c>
      <c r="O312" s="10" t="str">
        <f>+IFERROR(VLOOKUP($A312,#REF!,MATCH('Cálculo antigua metodología'!O$4,#REF!,0),0),"")</f>
        <v/>
      </c>
      <c r="P312" s="10" t="str">
        <f>+IFERROR(VLOOKUP($A312,#REF!,MATCH('Cálculo antigua metodología'!P$4,#REF!,0),0),"")</f>
        <v/>
      </c>
      <c r="Q312" s="10" t="str">
        <f>+IFERROR(VLOOKUP($A312,#REF!,MATCH('Cálculo antigua metodología'!Q$4,#REF!,0),0),"")</f>
        <v/>
      </c>
      <c r="R312" s="10" t="str">
        <f>+IFERROR(VLOOKUP($A312,#REF!,MATCH('Cálculo antigua metodología'!R$4,#REF!,0),0),"")</f>
        <v/>
      </c>
      <c r="S312" s="10" t="str">
        <f>+IFERROR(VLOOKUP($A312,#REF!,MATCH('Cálculo antigua metodología'!S$4,#REF!,0),0),"")</f>
        <v/>
      </c>
      <c r="T312" s="10">
        <f>+VLOOKUP(A312,'[5]Cálculo SGP'!$N$3:$P$1136,3,0)</f>
        <v>749529776</v>
      </c>
      <c r="U312" s="10">
        <f>+VLOOKUP(A312,'[5]Cálculo SGP'!$N$3:$X$1137,11,0)</f>
        <v>2324923651</v>
      </c>
      <c r="V312" s="11">
        <f t="shared" si="48"/>
        <v>35.062129312095813</v>
      </c>
      <c r="W312" s="11">
        <f t="shared" si="55"/>
        <v>100</v>
      </c>
      <c r="X312" s="11">
        <f t="shared" si="49"/>
        <v>80</v>
      </c>
      <c r="Y312" s="11">
        <f t="shared" si="50"/>
        <v>100</v>
      </c>
      <c r="Z312" s="11">
        <f t="shared" si="56"/>
        <v>0</v>
      </c>
      <c r="AA312" s="11">
        <f t="shared" si="51"/>
        <v>100</v>
      </c>
      <c r="AB312" s="11">
        <f t="shared" si="57"/>
        <v>0</v>
      </c>
      <c r="AC312" s="11">
        <f t="shared" si="52"/>
        <v>0</v>
      </c>
      <c r="AD312" s="11">
        <f t="shared" si="53"/>
        <v>0</v>
      </c>
      <c r="AE312" s="11">
        <f t="shared" si="54"/>
        <v>0</v>
      </c>
      <c r="AF312" s="12">
        <f t="shared" si="58"/>
        <v>0</v>
      </c>
      <c r="AG312" s="31">
        <f t="shared" si="59"/>
        <v>16.666666666666668</v>
      </c>
    </row>
    <row r="313" spans="1:33" x14ac:dyDescent="0.35">
      <c r="A313" s="1" t="s">
        <v>656</v>
      </c>
      <c r="B313" s="1" t="s">
        <v>431</v>
      </c>
      <c r="C313" s="1" t="s">
        <v>657</v>
      </c>
      <c r="D313" s="4">
        <f>+VLOOKUP(A313,'[2]Categoría municipios 2023'!$B$2:$D$1103,3,0)</f>
        <v>6</v>
      </c>
      <c r="E313" s="1" t="str">
        <f>+VLOOKUP(A313,'[3]Nuevo IDF'!$B$5:$H$1106,7,0)</f>
        <v>G2</v>
      </c>
      <c r="F313" s="1"/>
      <c r="G313" s="10">
        <f>+VLOOKUP(A313,'[4]Informe viabilidad 2022'!$A$4:$G$1105,7,0)</f>
        <v>631.52726800000005</v>
      </c>
      <c r="H313" s="10">
        <f>+VLOOKUP(A313,'[4]Informe viabilidad 2022'!$A$4:$G$1105,6,0)</f>
        <v>1602.8513585999999</v>
      </c>
      <c r="I313" s="10" t="str">
        <f>+IFERROR(VLOOKUP($A313,#REF!,MATCH('Cálculo antigua metodología'!I$4,#REF!,0),0),"")</f>
        <v/>
      </c>
      <c r="J313" s="10" t="str">
        <f>+IFERROR(VLOOKUP($A313,#REF!,MATCH('Cálculo antigua metodología'!J$4,#REF!,0),0),"")</f>
        <v/>
      </c>
      <c r="K313" s="10" t="str">
        <f>+IFERROR(VLOOKUP($A313,#REF!,MATCH('Cálculo antigua metodología'!K$4,#REF!,0),0),"")</f>
        <v/>
      </c>
      <c r="L313" s="10" t="str">
        <f>+IFERROR(VLOOKUP($A313,#REF!,MATCH('Cálculo antigua metodología'!L$4,#REF!,0),0),"")</f>
        <v/>
      </c>
      <c r="M313" s="10" t="str">
        <f>+IFERROR(VLOOKUP($A313,#REF!,MATCH('Cálculo antigua metodología'!M$4,#REF!,0),0),"")</f>
        <v/>
      </c>
      <c r="N313" s="10" t="str">
        <f>+IFERROR(VLOOKUP($A313,#REF!,MATCH('Cálculo antigua metodología'!N$4,#REF!,0),0),"")</f>
        <v/>
      </c>
      <c r="O313" s="10" t="str">
        <f>+IFERROR(VLOOKUP($A313,#REF!,MATCH('Cálculo antigua metodología'!O$4,#REF!,0),0),"")</f>
        <v/>
      </c>
      <c r="P313" s="10" t="str">
        <f>+IFERROR(VLOOKUP($A313,#REF!,MATCH('Cálculo antigua metodología'!P$4,#REF!,0),0),"")</f>
        <v/>
      </c>
      <c r="Q313" s="10" t="str">
        <f>+IFERROR(VLOOKUP($A313,#REF!,MATCH('Cálculo antigua metodología'!Q$4,#REF!,0),0),"")</f>
        <v/>
      </c>
      <c r="R313" s="10" t="str">
        <f>+IFERROR(VLOOKUP($A313,#REF!,MATCH('Cálculo antigua metodología'!R$4,#REF!,0),0),"")</f>
        <v/>
      </c>
      <c r="S313" s="10" t="str">
        <f>+IFERROR(VLOOKUP($A313,#REF!,MATCH('Cálculo antigua metodología'!S$4,#REF!,0),0),"")</f>
        <v/>
      </c>
      <c r="T313" s="10">
        <f>+VLOOKUP(A313,'[5]Cálculo SGP'!$N$3:$P$1136,3,0)</f>
        <v>561713842</v>
      </c>
      <c r="U313" s="10">
        <f>+VLOOKUP(A313,'[5]Cálculo SGP'!$N$3:$X$1137,11,0)</f>
        <v>1282699382</v>
      </c>
      <c r="V313" s="11">
        <f t="shared" si="48"/>
        <v>39.400239118342419</v>
      </c>
      <c r="W313" s="11">
        <f t="shared" si="55"/>
        <v>100</v>
      </c>
      <c r="X313" s="11">
        <f t="shared" si="49"/>
        <v>80</v>
      </c>
      <c r="Y313" s="11">
        <f t="shared" si="50"/>
        <v>100</v>
      </c>
      <c r="Z313" s="11">
        <f t="shared" si="56"/>
        <v>0</v>
      </c>
      <c r="AA313" s="11">
        <f t="shared" si="51"/>
        <v>100</v>
      </c>
      <c r="AB313" s="11">
        <f t="shared" si="57"/>
        <v>0</v>
      </c>
      <c r="AC313" s="11">
        <f t="shared" si="52"/>
        <v>0</v>
      </c>
      <c r="AD313" s="11">
        <f t="shared" si="53"/>
        <v>0</v>
      </c>
      <c r="AE313" s="11">
        <f t="shared" si="54"/>
        <v>0</v>
      </c>
      <c r="AF313" s="12">
        <f t="shared" si="58"/>
        <v>0</v>
      </c>
      <c r="AG313" s="31">
        <f t="shared" si="59"/>
        <v>16.666666666666668</v>
      </c>
    </row>
    <row r="314" spans="1:33" x14ac:dyDescent="0.35">
      <c r="A314" s="1" t="s">
        <v>658</v>
      </c>
      <c r="B314" s="1" t="s">
        <v>431</v>
      </c>
      <c r="C314" s="1" t="s">
        <v>659</v>
      </c>
      <c r="D314" s="4">
        <f>+VLOOKUP(A314,'[2]Categoría municipios 2023'!$B$2:$D$1103,3,0)</f>
        <v>6</v>
      </c>
      <c r="E314" s="1" t="str">
        <f>+VLOOKUP(A314,'[3]Nuevo IDF'!$B$5:$H$1106,7,0)</f>
        <v>G4</v>
      </c>
      <c r="F314" s="1"/>
      <c r="G314" s="10">
        <f>+VLOOKUP(A314,'[4]Informe viabilidad 2022'!$A$4:$G$1105,7,0)</f>
        <v>694.06846599999994</v>
      </c>
      <c r="H314" s="10">
        <f>+VLOOKUP(A314,'[4]Informe viabilidad 2022'!$A$4:$G$1105,6,0)</f>
        <v>2237.166424</v>
      </c>
      <c r="I314" s="10" t="str">
        <f>+IFERROR(VLOOKUP($A314,#REF!,MATCH('Cálculo antigua metodología'!I$4,#REF!,0),0),"")</f>
        <v/>
      </c>
      <c r="J314" s="10" t="str">
        <f>+IFERROR(VLOOKUP($A314,#REF!,MATCH('Cálculo antigua metodología'!J$4,#REF!,0),0),"")</f>
        <v/>
      </c>
      <c r="K314" s="10" t="str">
        <f>+IFERROR(VLOOKUP($A314,#REF!,MATCH('Cálculo antigua metodología'!K$4,#REF!,0),0),"")</f>
        <v/>
      </c>
      <c r="L314" s="10" t="str">
        <f>+IFERROR(VLOOKUP($A314,#REF!,MATCH('Cálculo antigua metodología'!L$4,#REF!,0),0),"")</f>
        <v/>
      </c>
      <c r="M314" s="10" t="str">
        <f>+IFERROR(VLOOKUP($A314,#REF!,MATCH('Cálculo antigua metodología'!M$4,#REF!,0),0),"")</f>
        <v/>
      </c>
      <c r="N314" s="10" t="str">
        <f>+IFERROR(VLOOKUP($A314,#REF!,MATCH('Cálculo antigua metodología'!N$4,#REF!,0),0),"")</f>
        <v/>
      </c>
      <c r="O314" s="10" t="str">
        <f>+IFERROR(VLOOKUP($A314,#REF!,MATCH('Cálculo antigua metodología'!O$4,#REF!,0),0),"")</f>
        <v/>
      </c>
      <c r="P314" s="10" t="str">
        <f>+IFERROR(VLOOKUP($A314,#REF!,MATCH('Cálculo antigua metodología'!P$4,#REF!,0),0),"")</f>
        <v/>
      </c>
      <c r="Q314" s="10" t="str">
        <f>+IFERROR(VLOOKUP($A314,#REF!,MATCH('Cálculo antigua metodología'!Q$4,#REF!,0),0),"")</f>
        <v/>
      </c>
      <c r="R314" s="10" t="str">
        <f>+IFERROR(VLOOKUP($A314,#REF!,MATCH('Cálculo antigua metodología'!R$4,#REF!,0),0),"")</f>
        <v/>
      </c>
      <c r="S314" s="10" t="str">
        <f>+IFERROR(VLOOKUP($A314,#REF!,MATCH('Cálculo antigua metodología'!S$4,#REF!,0),0),"")</f>
        <v/>
      </c>
      <c r="T314" s="10">
        <f>+VLOOKUP(A314,'[5]Cálculo SGP'!$N$3:$P$1136,3,0)</f>
        <v>686580497</v>
      </c>
      <c r="U314" s="10">
        <f>+VLOOKUP(A314,'[5]Cálculo SGP'!$N$3:$X$1137,11,0)</f>
        <v>1787928685</v>
      </c>
      <c r="V314" s="11">
        <f t="shared" si="48"/>
        <v>31.024444965476555</v>
      </c>
      <c r="W314" s="11">
        <f t="shared" si="55"/>
        <v>100</v>
      </c>
      <c r="X314" s="11">
        <f t="shared" si="49"/>
        <v>80</v>
      </c>
      <c r="Y314" s="11">
        <f t="shared" si="50"/>
        <v>100</v>
      </c>
      <c r="Z314" s="11">
        <f t="shared" si="56"/>
        <v>0</v>
      </c>
      <c r="AA314" s="11">
        <f t="shared" si="51"/>
        <v>100</v>
      </c>
      <c r="AB314" s="11">
        <f t="shared" si="57"/>
        <v>0</v>
      </c>
      <c r="AC314" s="11">
        <f t="shared" si="52"/>
        <v>0</v>
      </c>
      <c r="AD314" s="11">
        <f t="shared" si="53"/>
        <v>0</v>
      </c>
      <c r="AE314" s="11">
        <f t="shared" si="54"/>
        <v>0</v>
      </c>
      <c r="AF314" s="12">
        <f t="shared" si="58"/>
        <v>0</v>
      </c>
      <c r="AG314" s="31">
        <f t="shared" si="59"/>
        <v>16.666666666666668</v>
      </c>
    </row>
    <row r="315" spans="1:33" x14ac:dyDescent="0.35">
      <c r="A315" s="1" t="s">
        <v>660</v>
      </c>
      <c r="B315" s="1" t="s">
        <v>431</v>
      </c>
      <c r="C315" s="1" t="s">
        <v>661</v>
      </c>
      <c r="D315" s="4">
        <f>+VLOOKUP(A315,'[2]Categoría municipios 2023'!$B$2:$D$1103,3,0)</f>
        <v>6</v>
      </c>
      <c r="E315" s="1" t="str">
        <f>+VLOOKUP(A315,'[3]Nuevo IDF'!$B$5:$H$1106,7,0)</f>
        <v>G1</v>
      </c>
      <c r="F315" s="1"/>
      <c r="G315" s="10">
        <f>+VLOOKUP(A315,'[4]Informe viabilidad 2022'!$A$4:$G$1105,7,0)</f>
        <v>597.53478500000006</v>
      </c>
      <c r="H315" s="10">
        <f>+VLOOKUP(A315,'[4]Informe viabilidad 2022'!$A$4:$G$1105,6,0)</f>
        <v>1353.16833597</v>
      </c>
      <c r="I315" s="10" t="str">
        <f>+IFERROR(VLOOKUP($A315,#REF!,MATCH('Cálculo antigua metodología'!I$4,#REF!,0),0),"")</f>
        <v/>
      </c>
      <c r="J315" s="10" t="str">
        <f>+IFERROR(VLOOKUP($A315,#REF!,MATCH('Cálculo antigua metodología'!J$4,#REF!,0),0),"")</f>
        <v/>
      </c>
      <c r="K315" s="10" t="str">
        <f>+IFERROR(VLOOKUP($A315,#REF!,MATCH('Cálculo antigua metodología'!K$4,#REF!,0),0),"")</f>
        <v/>
      </c>
      <c r="L315" s="10" t="str">
        <f>+IFERROR(VLOOKUP($A315,#REF!,MATCH('Cálculo antigua metodología'!L$4,#REF!,0),0),"")</f>
        <v/>
      </c>
      <c r="M315" s="10" t="str">
        <f>+IFERROR(VLOOKUP($A315,#REF!,MATCH('Cálculo antigua metodología'!M$4,#REF!,0),0),"")</f>
        <v/>
      </c>
      <c r="N315" s="10" t="str">
        <f>+IFERROR(VLOOKUP($A315,#REF!,MATCH('Cálculo antigua metodología'!N$4,#REF!,0),0),"")</f>
        <v/>
      </c>
      <c r="O315" s="10" t="str">
        <f>+IFERROR(VLOOKUP($A315,#REF!,MATCH('Cálculo antigua metodología'!O$4,#REF!,0),0),"")</f>
        <v/>
      </c>
      <c r="P315" s="10" t="str">
        <f>+IFERROR(VLOOKUP($A315,#REF!,MATCH('Cálculo antigua metodología'!P$4,#REF!,0),0),"")</f>
        <v/>
      </c>
      <c r="Q315" s="10" t="str">
        <f>+IFERROR(VLOOKUP($A315,#REF!,MATCH('Cálculo antigua metodología'!Q$4,#REF!,0),0),"")</f>
        <v/>
      </c>
      <c r="R315" s="10" t="str">
        <f>+IFERROR(VLOOKUP($A315,#REF!,MATCH('Cálculo antigua metodología'!R$4,#REF!,0),0),"")</f>
        <v/>
      </c>
      <c r="S315" s="10" t="str">
        <f>+IFERROR(VLOOKUP($A315,#REF!,MATCH('Cálculo antigua metodología'!S$4,#REF!,0),0),"")</f>
        <v/>
      </c>
      <c r="T315" s="10">
        <f>+VLOOKUP(A315,'[5]Cálculo SGP'!$N$3:$P$1136,3,0)</f>
        <v>1302249075</v>
      </c>
      <c r="U315" s="10">
        <f>+VLOOKUP(A315,'[5]Cálculo SGP'!$N$3:$X$1137,11,0)</f>
        <v>1518076748</v>
      </c>
      <c r="V315" s="11">
        <f t="shared" si="48"/>
        <v>44.15820035957799</v>
      </c>
      <c r="W315" s="11">
        <f t="shared" si="55"/>
        <v>100</v>
      </c>
      <c r="X315" s="11">
        <f t="shared" si="49"/>
        <v>80</v>
      </c>
      <c r="Y315" s="11">
        <f t="shared" si="50"/>
        <v>100</v>
      </c>
      <c r="Z315" s="11">
        <f t="shared" si="56"/>
        <v>0</v>
      </c>
      <c r="AA315" s="11">
        <f t="shared" si="51"/>
        <v>100</v>
      </c>
      <c r="AB315" s="11">
        <f t="shared" si="57"/>
        <v>0</v>
      </c>
      <c r="AC315" s="11">
        <f t="shared" si="52"/>
        <v>0</v>
      </c>
      <c r="AD315" s="11">
        <f t="shared" si="53"/>
        <v>0</v>
      </c>
      <c r="AE315" s="11">
        <f t="shared" si="54"/>
        <v>0</v>
      </c>
      <c r="AF315" s="12">
        <f t="shared" si="58"/>
        <v>0</v>
      </c>
      <c r="AG315" s="31">
        <f t="shared" si="59"/>
        <v>16.666666666666668</v>
      </c>
    </row>
    <row r="316" spans="1:33" x14ac:dyDescent="0.35">
      <c r="A316" s="1" t="s">
        <v>662</v>
      </c>
      <c r="B316" s="1" t="s">
        <v>431</v>
      </c>
      <c r="C316" s="1" t="s">
        <v>663</v>
      </c>
      <c r="D316" s="4">
        <f>+VLOOKUP(A316,'[2]Categoría municipios 2023'!$B$2:$D$1103,3,0)</f>
        <v>6</v>
      </c>
      <c r="E316" s="1" t="str">
        <f>+VLOOKUP(A316,'[3]Nuevo IDF'!$B$5:$H$1106,7,0)</f>
        <v>G3</v>
      </c>
      <c r="F316" s="1"/>
      <c r="G316" s="10">
        <f>+VLOOKUP(A316,'[4]Informe viabilidad 2022'!$A$4:$G$1105,7,0)</f>
        <v>937.12481300000002</v>
      </c>
      <c r="H316" s="10">
        <f>+VLOOKUP(A316,'[4]Informe viabilidad 2022'!$A$4:$G$1105,6,0)</f>
        <v>1739.3339410000001</v>
      </c>
      <c r="I316" s="10" t="str">
        <f>+IFERROR(VLOOKUP($A316,#REF!,MATCH('Cálculo antigua metodología'!I$4,#REF!,0),0),"")</f>
        <v/>
      </c>
      <c r="J316" s="10" t="str">
        <f>+IFERROR(VLOOKUP($A316,#REF!,MATCH('Cálculo antigua metodología'!J$4,#REF!,0),0),"")</f>
        <v/>
      </c>
      <c r="K316" s="10" t="str">
        <f>+IFERROR(VLOOKUP($A316,#REF!,MATCH('Cálculo antigua metodología'!K$4,#REF!,0),0),"")</f>
        <v/>
      </c>
      <c r="L316" s="10" t="str">
        <f>+IFERROR(VLOOKUP($A316,#REF!,MATCH('Cálculo antigua metodología'!L$4,#REF!,0),0),"")</f>
        <v/>
      </c>
      <c r="M316" s="10" t="str">
        <f>+IFERROR(VLOOKUP($A316,#REF!,MATCH('Cálculo antigua metodología'!M$4,#REF!,0),0),"")</f>
        <v/>
      </c>
      <c r="N316" s="10" t="str">
        <f>+IFERROR(VLOOKUP($A316,#REF!,MATCH('Cálculo antigua metodología'!N$4,#REF!,0),0),"")</f>
        <v/>
      </c>
      <c r="O316" s="10" t="str">
        <f>+IFERROR(VLOOKUP($A316,#REF!,MATCH('Cálculo antigua metodología'!O$4,#REF!,0),0),"")</f>
        <v/>
      </c>
      <c r="P316" s="10" t="str">
        <f>+IFERROR(VLOOKUP($A316,#REF!,MATCH('Cálculo antigua metodología'!P$4,#REF!,0),0),"")</f>
        <v/>
      </c>
      <c r="Q316" s="10" t="str">
        <f>+IFERROR(VLOOKUP($A316,#REF!,MATCH('Cálculo antigua metodología'!Q$4,#REF!,0),0),"")</f>
        <v/>
      </c>
      <c r="R316" s="10" t="str">
        <f>+IFERROR(VLOOKUP($A316,#REF!,MATCH('Cálculo antigua metodología'!R$4,#REF!,0),0),"")</f>
        <v/>
      </c>
      <c r="S316" s="10" t="str">
        <f>+IFERROR(VLOOKUP($A316,#REF!,MATCH('Cálculo antigua metodología'!S$4,#REF!,0),0),"")</f>
        <v/>
      </c>
      <c r="T316" s="10">
        <f>+VLOOKUP(A316,'[5]Cálculo SGP'!$N$3:$P$1136,3,0)</f>
        <v>632109342</v>
      </c>
      <c r="U316" s="10">
        <f>+VLOOKUP(A316,'[5]Cálculo SGP'!$N$3:$X$1137,11,0)</f>
        <v>1188251694</v>
      </c>
      <c r="V316" s="11">
        <f t="shared" si="48"/>
        <v>53.878372111868075</v>
      </c>
      <c r="W316" s="11">
        <f t="shared" si="55"/>
        <v>100</v>
      </c>
      <c r="X316" s="11">
        <f t="shared" si="49"/>
        <v>80</v>
      </c>
      <c r="Y316" s="11">
        <f t="shared" si="50"/>
        <v>100</v>
      </c>
      <c r="Z316" s="11">
        <f t="shared" si="56"/>
        <v>0</v>
      </c>
      <c r="AA316" s="11">
        <f t="shared" si="51"/>
        <v>100</v>
      </c>
      <c r="AB316" s="11">
        <f t="shared" si="57"/>
        <v>0</v>
      </c>
      <c r="AC316" s="11">
        <f t="shared" si="52"/>
        <v>0</v>
      </c>
      <c r="AD316" s="11">
        <f t="shared" si="53"/>
        <v>0</v>
      </c>
      <c r="AE316" s="11">
        <f t="shared" si="54"/>
        <v>0</v>
      </c>
      <c r="AF316" s="12">
        <f t="shared" si="58"/>
        <v>0</v>
      </c>
      <c r="AG316" s="31">
        <f t="shared" si="59"/>
        <v>16.666666666666668</v>
      </c>
    </row>
    <row r="317" spans="1:33" x14ac:dyDescent="0.35">
      <c r="A317" s="1" t="s">
        <v>664</v>
      </c>
      <c r="B317" s="1" t="s">
        <v>431</v>
      </c>
      <c r="C317" s="1" t="s">
        <v>665</v>
      </c>
      <c r="D317" s="4">
        <f>+VLOOKUP(A317,'[2]Categoría municipios 2023'!$B$2:$D$1103,3,0)</f>
        <v>6</v>
      </c>
      <c r="E317" s="1" t="str">
        <f>+VLOOKUP(A317,'[3]Nuevo IDF'!$B$5:$H$1106,7,0)</f>
        <v>G1</v>
      </c>
      <c r="F317" s="1"/>
      <c r="G317" s="10">
        <f>+VLOOKUP(A317,'[4]Informe viabilidad 2022'!$A$4:$G$1105,7,0)</f>
        <v>2239.9143359999998</v>
      </c>
      <c r="H317" s="10">
        <f>+VLOOKUP(A317,'[4]Informe viabilidad 2022'!$A$4:$G$1105,6,0)</f>
        <v>9884.5250192999993</v>
      </c>
      <c r="I317" s="10" t="str">
        <f>+IFERROR(VLOOKUP($A317,#REF!,MATCH('Cálculo antigua metodología'!I$4,#REF!,0),0),"")</f>
        <v/>
      </c>
      <c r="J317" s="10" t="str">
        <f>+IFERROR(VLOOKUP($A317,#REF!,MATCH('Cálculo antigua metodología'!J$4,#REF!,0),0),"")</f>
        <v/>
      </c>
      <c r="K317" s="10" t="str">
        <f>+IFERROR(VLOOKUP($A317,#REF!,MATCH('Cálculo antigua metodología'!K$4,#REF!,0),0),"")</f>
        <v/>
      </c>
      <c r="L317" s="10" t="str">
        <f>+IFERROR(VLOOKUP($A317,#REF!,MATCH('Cálculo antigua metodología'!L$4,#REF!,0),0),"")</f>
        <v/>
      </c>
      <c r="M317" s="10" t="str">
        <f>+IFERROR(VLOOKUP($A317,#REF!,MATCH('Cálculo antigua metodología'!M$4,#REF!,0),0),"")</f>
        <v/>
      </c>
      <c r="N317" s="10" t="str">
        <f>+IFERROR(VLOOKUP($A317,#REF!,MATCH('Cálculo antigua metodología'!N$4,#REF!,0),0),"")</f>
        <v/>
      </c>
      <c r="O317" s="10" t="str">
        <f>+IFERROR(VLOOKUP($A317,#REF!,MATCH('Cálculo antigua metodología'!O$4,#REF!,0),0),"")</f>
        <v/>
      </c>
      <c r="P317" s="10" t="str">
        <f>+IFERROR(VLOOKUP($A317,#REF!,MATCH('Cálculo antigua metodología'!P$4,#REF!,0),0),"")</f>
        <v/>
      </c>
      <c r="Q317" s="10" t="str">
        <f>+IFERROR(VLOOKUP($A317,#REF!,MATCH('Cálculo antigua metodología'!Q$4,#REF!,0),0),"")</f>
        <v/>
      </c>
      <c r="R317" s="10" t="str">
        <f>+IFERROR(VLOOKUP($A317,#REF!,MATCH('Cálculo antigua metodología'!R$4,#REF!,0),0),"")</f>
        <v/>
      </c>
      <c r="S317" s="10" t="str">
        <f>+IFERROR(VLOOKUP($A317,#REF!,MATCH('Cálculo antigua metodología'!S$4,#REF!,0),0),"")</f>
        <v/>
      </c>
      <c r="T317" s="10">
        <f>+VLOOKUP(A317,'[5]Cálculo SGP'!$N$3:$P$1136,3,0)</f>
        <v>0</v>
      </c>
      <c r="U317" s="10">
        <f>+VLOOKUP(A317,'[5]Cálculo SGP'!$N$3:$X$1137,11,0)</f>
        <v>1567757261</v>
      </c>
      <c r="V317" s="11">
        <f t="shared" si="48"/>
        <v>22.660819125111846</v>
      </c>
      <c r="W317" s="11">
        <f t="shared" si="55"/>
        <v>100</v>
      </c>
      <c r="X317" s="11">
        <f t="shared" si="49"/>
        <v>80</v>
      </c>
      <c r="Y317" s="11">
        <f t="shared" si="50"/>
        <v>100</v>
      </c>
      <c r="Z317" s="11">
        <f t="shared" si="56"/>
        <v>0</v>
      </c>
      <c r="AA317" s="11">
        <f t="shared" si="51"/>
        <v>100</v>
      </c>
      <c r="AB317" s="11">
        <f t="shared" si="57"/>
        <v>0</v>
      </c>
      <c r="AC317" s="11">
        <f t="shared" si="52"/>
        <v>0</v>
      </c>
      <c r="AD317" s="11">
        <f t="shared" si="53"/>
        <v>0</v>
      </c>
      <c r="AE317" s="11">
        <f t="shared" si="54"/>
        <v>0</v>
      </c>
      <c r="AF317" s="12">
        <f t="shared" si="58"/>
        <v>0</v>
      </c>
      <c r="AG317" s="31">
        <f t="shared" si="59"/>
        <v>16.666666666666668</v>
      </c>
    </row>
    <row r="318" spans="1:33" x14ac:dyDescent="0.35">
      <c r="A318" s="1" t="s">
        <v>666</v>
      </c>
      <c r="B318" s="1" t="s">
        <v>431</v>
      </c>
      <c r="C318" s="1" t="s">
        <v>667</v>
      </c>
      <c r="D318" s="4">
        <f>+VLOOKUP(A318,'[2]Categoría municipios 2023'!$B$2:$D$1103,3,0)</f>
        <v>6</v>
      </c>
      <c r="E318" s="1" t="str">
        <f>+VLOOKUP(A318,'[3]Nuevo IDF'!$B$5:$H$1106,7,0)</f>
        <v>G2</v>
      </c>
      <c r="F318" s="1"/>
      <c r="G318" s="10">
        <f>+VLOOKUP(A318,'[4]Informe viabilidad 2022'!$A$4:$G$1105,7,0)</f>
        <v>658.15202399999998</v>
      </c>
      <c r="H318" s="10">
        <f>+VLOOKUP(A318,'[4]Informe viabilidad 2022'!$A$4:$G$1105,6,0)</f>
        <v>1130.6923716330002</v>
      </c>
      <c r="I318" s="10" t="str">
        <f>+IFERROR(VLOOKUP($A318,#REF!,MATCH('Cálculo antigua metodología'!I$4,#REF!,0),0),"")</f>
        <v/>
      </c>
      <c r="J318" s="10" t="str">
        <f>+IFERROR(VLOOKUP($A318,#REF!,MATCH('Cálculo antigua metodología'!J$4,#REF!,0),0),"")</f>
        <v/>
      </c>
      <c r="K318" s="10" t="str">
        <f>+IFERROR(VLOOKUP($A318,#REF!,MATCH('Cálculo antigua metodología'!K$4,#REF!,0),0),"")</f>
        <v/>
      </c>
      <c r="L318" s="10" t="str">
        <f>+IFERROR(VLOOKUP($A318,#REF!,MATCH('Cálculo antigua metodología'!L$4,#REF!,0),0),"")</f>
        <v/>
      </c>
      <c r="M318" s="10" t="str">
        <f>+IFERROR(VLOOKUP($A318,#REF!,MATCH('Cálculo antigua metodología'!M$4,#REF!,0),0),"")</f>
        <v/>
      </c>
      <c r="N318" s="10" t="str">
        <f>+IFERROR(VLOOKUP($A318,#REF!,MATCH('Cálculo antigua metodología'!N$4,#REF!,0),0),"")</f>
        <v/>
      </c>
      <c r="O318" s="10" t="str">
        <f>+IFERROR(VLOOKUP($A318,#REF!,MATCH('Cálculo antigua metodología'!O$4,#REF!,0),0),"")</f>
        <v/>
      </c>
      <c r="P318" s="10" t="str">
        <f>+IFERROR(VLOOKUP($A318,#REF!,MATCH('Cálculo antigua metodología'!P$4,#REF!,0),0),"")</f>
        <v/>
      </c>
      <c r="Q318" s="10" t="str">
        <f>+IFERROR(VLOOKUP($A318,#REF!,MATCH('Cálculo antigua metodología'!Q$4,#REF!,0),0),"")</f>
        <v/>
      </c>
      <c r="R318" s="10" t="str">
        <f>+IFERROR(VLOOKUP($A318,#REF!,MATCH('Cálculo antigua metodología'!R$4,#REF!,0),0),"")</f>
        <v/>
      </c>
      <c r="S318" s="10" t="str">
        <f>+IFERROR(VLOOKUP($A318,#REF!,MATCH('Cálculo antigua metodología'!S$4,#REF!,0),0),"")</f>
        <v/>
      </c>
      <c r="T318" s="10">
        <f>+VLOOKUP(A318,'[5]Cálculo SGP'!$N$3:$P$1136,3,0)</f>
        <v>547213295</v>
      </c>
      <c r="U318" s="10">
        <f>+VLOOKUP(A318,'[5]Cálculo SGP'!$N$3:$X$1137,11,0)</f>
        <v>1182275548</v>
      </c>
      <c r="V318" s="11">
        <f t="shared" si="48"/>
        <v>58.207876917880427</v>
      </c>
      <c r="W318" s="11">
        <f t="shared" si="55"/>
        <v>100</v>
      </c>
      <c r="X318" s="11">
        <f t="shared" si="49"/>
        <v>80</v>
      </c>
      <c r="Y318" s="11">
        <f t="shared" si="50"/>
        <v>100</v>
      </c>
      <c r="Z318" s="11">
        <f t="shared" si="56"/>
        <v>0</v>
      </c>
      <c r="AA318" s="11">
        <f t="shared" si="51"/>
        <v>100</v>
      </c>
      <c r="AB318" s="11">
        <f t="shared" si="57"/>
        <v>0</v>
      </c>
      <c r="AC318" s="11">
        <f t="shared" si="52"/>
        <v>0</v>
      </c>
      <c r="AD318" s="11">
        <f t="shared" si="53"/>
        <v>0</v>
      </c>
      <c r="AE318" s="11">
        <f t="shared" si="54"/>
        <v>0</v>
      </c>
      <c r="AF318" s="12">
        <f t="shared" si="58"/>
        <v>0</v>
      </c>
      <c r="AG318" s="31">
        <f t="shared" si="59"/>
        <v>16.666666666666668</v>
      </c>
    </row>
    <row r="319" spans="1:33" x14ac:dyDescent="0.35">
      <c r="A319" s="1" t="s">
        <v>668</v>
      </c>
      <c r="B319" s="1" t="s">
        <v>431</v>
      </c>
      <c r="C319" s="1" t="s">
        <v>669</v>
      </c>
      <c r="D319" s="4">
        <f>+VLOOKUP(A319,'[2]Categoría municipios 2023'!$B$2:$D$1103,3,0)</f>
        <v>6</v>
      </c>
      <c r="E319" s="1" t="str">
        <f>+VLOOKUP(A319,'[3]Nuevo IDF'!$B$5:$H$1106,7,0)</f>
        <v>G4</v>
      </c>
      <c r="F319" s="1"/>
      <c r="G319" s="10">
        <f>+VLOOKUP(A319,'[4]Informe viabilidad 2022'!$A$4:$G$1105,7,0)</f>
        <v>844.042238</v>
      </c>
      <c r="H319" s="10">
        <f>+VLOOKUP(A319,'[4]Informe viabilidad 2022'!$A$4:$G$1105,6,0)</f>
        <v>2121.2738740710001</v>
      </c>
      <c r="I319" s="10" t="str">
        <f>+IFERROR(VLOOKUP($A319,#REF!,MATCH('Cálculo antigua metodología'!I$4,#REF!,0),0),"")</f>
        <v/>
      </c>
      <c r="J319" s="10" t="str">
        <f>+IFERROR(VLOOKUP($A319,#REF!,MATCH('Cálculo antigua metodología'!J$4,#REF!,0),0),"")</f>
        <v/>
      </c>
      <c r="K319" s="10" t="str">
        <f>+IFERROR(VLOOKUP($A319,#REF!,MATCH('Cálculo antigua metodología'!K$4,#REF!,0),0),"")</f>
        <v/>
      </c>
      <c r="L319" s="10" t="str">
        <f>+IFERROR(VLOOKUP($A319,#REF!,MATCH('Cálculo antigua metodología'!L$4,#REF!,0),0),"")</f>
        <v/>
      </c>
      <c r="M319" s="10" t="str">
        <f>+IFERROR(VLOOKUP($A319,#REF!,MATCH('Cálculo antigua metodología'!M$4,#REF!,0),0),"")</f>
        <v/>
      </c>
      <c r="N319" s="10" t="str">
        <f>+IFERROR(VLOOKUP($A319,#REF!,MATCH('Cálculo antigua metodología'!N$4,#REF!,0),0),"")</f>
        <v/>
      </c>
      <c r="O319" s="10" t="str">
        <f>+IFERROR(VLOOKUP($A319,#REF!,MATCH('Cálculo antigua metodología'!O$4,#REF!,0),0),"")</f>
        <v/>
      </c>
      <c r="P319" s="10" t="str">
        <f>+IFERROR(VLOOKUP($A319,#REF!,MATCH('Cálculo antigua metodología'!P$4,#REF!,0),0),"")</f>
        <v/>
      </c>
      <c r="Q319" s="10" t="str">
        <f>+IFERROR(VLOOKUP($A319,#REF!,MATCH('Cálculo antigua metodología'!Q$4,#REF!,0),0),"")</f>
        <v/>
      </c>
      <c r="R319" s="10" t="str">
        <f>+IFERROR(VLOOKUP($A319,#REF!,MATCH('Cálculo antigua metodología'!R$4,#REF!,0),0),"")</f>
        <v/>
      </c>
      <c r="S319" s="10" t="str">
        <f>+IFERROR(VLOOKUP($A319,#REF!,MATCH('Cálculo antigua metodología'!S$4,#REF!,0),0),"")</f>
        <v/>
      </c>
      <c r="T319" s="10">
        <f>+VLOOKUP(A319,'[5]Cálculo SGP'!$N$3:$P$1136,3,0)</f>
        <v>793617295</v>
      </c>
      <c r="U319" s="10">
        <f>+VLOOKUP(A319,'[5]Cálculo SGP'!$N$3:$X$1137,11,0)</f>
        <v>1680318579</v>
      </c>
      <c r="V319" s="11">
        <f t="shared" si="48"/>
        <v>39.789404296964889</v>
      </c>
      <c r="W319" s="11">
        <f t="shared" si="55"/>
        <v>100</v>
      </c>
      <c r="X319" s="11">
        <f t="shared" si="49"/>
        <v>80</v>
      </c>
      <c r="Y319" s="11">
        <f t="shared" si="50"/>
        <v>100</v>
      </c>
      <c r="Z319" s="11">
        <f t="shared" si="56"/>
        <v>0</v>
      </c>
      <c r="AA319" s="11">
        <f t="shared" si="51"/>
        <v>100</v>
      </c>
      <c r="AB319" s="11">
        <f t="shared" si="57"/>
        <v>0</v>
      </c>
      <c r="AC319" s="11">
        <f t="shared" si="52"/>
        <v>0</v>
      </c>
      <c r="AD319" s="11">
        <f t="shared" si="53"/>
        <v>0</v>
      </c>
      <c r="AE319" s="11">
        <f t="shared" si="54"/>
        <v>0</v>
      </c>
      <c r="AF319" s="12">
        <f t="shared" si="58"/>
        <v>0</v>
      </c>
      <c r="AG319" s="31">
        <f t="shared" si="59"/>
        <v>16.666666666666668</v>
      </c>
    </row>
    <row r="320" spans="1:33" x14ac:dyDescent="0.35">
      <c r="A320" s="1" t="s">
        <v>670</v>
      </c>
      <c r="B320" s="1" t="s">
        <v>431</v>
      </c>
      <c r="C320" s="1" t="s">
        <v>671</v>
      </c>
      <c r="D320" s="4">
        <f>+VLOOKUP(A320,'[2]Categoría municipios 2023'!$B$2:$D$1103,3,0)</f>
        <v>6</v>
      </c>
      <c r="E320" s="1" t="str">
        <f>+VLOOKUP(A320,'[3]Nuevo IDF'!$B$5:$H$1106,7,0)</f>
        <v>G2</v>
      </c>
      <c r="F320" s="1"/>
      <c r="G320" s="10">
        <f>+VLOOKUP(A320,'[4]Informe viabilidad 2022'!$A$4:$G$1105,7,0)</f>
        <v>1978.235727</v>
      </c>
      <c r="H320" s="10">
        <f>+VLOOKUP(A320,'[4]Informe viabilidad 2022'!$A$4:$G$1105,6,0)</f>
        <v>5167.2055965749996</v>
      </c>
      <c r="I320" s="10" t="str">
        <f>+IFERROR(VLOOKUP($A320,#REF!,MATCH('Cálculo antigua metodología'!I$4,#REF!,0),0),"")</f>
        <v/>
      </c>
      <c r="J320" s="10" t="str">
        <f>+IFERROR(VLOOKUP($A320,#REF!,MATCH('Cálculo antigua metodología'!J$4,#REF!,0),0),"")</f>
        <v/>
      </c>
      <c r="K320" s="10" t="str">
        <f>+IFERROR(VLOOKUP($A320,#REF!,MATCH('Cálculo antigua metodología'!K$4,#REF!,0),0),"")</f>
        <v/>
      </c>
      <c r="L320" s="10" t="str">
        <f>+IFERROR(VLOOKUP($A320,#REF!,MATCH('Cálculo antigua metodología'!L$4,#REF!,0),0),"")</f>
        <v/>
      </c>
      <c r="M320" s="10" t="str">
        <f>+IFERROR(VLOOKUP($A320,#REF!,MATCH('Cálculo antigua metodología'!M$4,#REF!,0),0),"")</f>
        <v/>
      </c>
      <c r="N320" s="10" t="str">
        <f>+IFERROR(VLOOKUP($A320,#REF!,MATCH('Cálculo antigua metodología'!N$4,#REF!,0),0),"")</f>
        <v/>
      </c>
      <c r="O320" s="10" t="str">
        <f>+IFERROR(VLOOKUP($A320,#REF!,MATCH('Cálculo antigua metodología'!O$4,#REF!,0),0),"")</f>
        <v/>
      </c>
      <c r="P320" s="10" t="str">
        <f>+IFERROR(VLOOKUP($A320,#REF!,MATCH('Cálculo antigua metodología'!P$4,#REF!,0),0),"")</f>
        <v/>
      </c>
      <c r="Q320" s="10" t="str">
        <f>+IFERROR(VLOOKUP($A320,#REF!,MATCH('Cálculo antigua metodología'!Q$4,#REF!,0),0),"")</f>
        <v/>
      </c>
      <c r="R320" s="10" t="str">
        <f>+IFERROR(VLOOKUP($A320,#REF!,MATCH('Cálculo antigua metodología'!R$4,#REF!,0),0),"")</f>
        <v/>
      </c>
      <c r="S320" s="10" t="str">
        <f>+IFERROR(VLOOKUP($A320,#REF!,MATCH('Cálculo antigua metodología'!S$4,#REF!,0),0),"")</f>
        <v/>
      </c>
      <c r="T320" s="10">
        <f>+VLOOKUP(A320,'[5]Cálculo SGP'!$N$3:$P$1136,3,0)</f>
        <v>915746126</v>
      </c>
      <c r="U320" s="10">
        <f>+VLOOKUP(A320,'[5]Cálculo SGP'!$N$3:$X$1137,11,0)</f>
        <v>1415940447</v>
      </c>
      <c r="V320" s="11">
        <f t="shared" si="48"/>
        <v>38.284440013597333</v>
      </c>
      <c r="W320" s="11">
        <f t="shared" si="55"/>
        <v>100</v>
      </c>
      <c r="X320" s="11">
        <f t="shared" si="49"/>
        <v>80</v>
      </c>
      <c r="Y320" s="11">
        <f t="shared" si="50"/>
        <v>100</v>
      </c>
      <c r="Z320" s="11">
        <f t="shared" si="56"/>
        <v>0</v>
      </c>
      <c r="AA320" s="11">
        <f t="shared" si="51"/>
        <v>100</v>
      </c>
      <c r="AB320" s="11">
        <f t="shared" si="57"/>
        <v>0</v>
      </c>
      <c r="AC320" s="11">
        <f t="shared" si="52"/>
        <v>0</v>
      </c>
      <c r="AD320" s="11">
        <f t="shared" si="53"/>
        <v>0</v>
      </c>
      <c r="AE320" s="11">
        <f t="shared" si="54"/>
        <v>0</v>
      </c>
      <c r="AF320" s="12">
        <f t="shared" si="58"/>
        <v>0</v>
      </c>
      <c r="AG320" s="31">
        <f t="shared" si="59"/>
        <v>16.666666666666668</v>
      </c>
    </row>
    <row r="321" spans="1:33" x14ac:dyDescent="0.35">
      <c r="A321" s="1" t="s">
        <v>672</v>
      </c>
      <c r="B321" s="1" t="s">
        <v>431</v>
      </c>
      <c r="C321" s="1" t="s">
        <v>673</v>
      </c>
      <c r="D321" s="4">
        <f>+VLOOKUP(A321,'[2]Categoría municipios 2023'!$B$2:$D$1103,3,0)</f>
        <v>6</v>
      </c>
      <c r="E321" s="1" t="str">
        <f>+VLOOKUP(A321,'[3]Nuevo IDF'!$B$5:$H$1106,7,0)</f>
        <v>G4</v>
      </c>
      <c r="F321" s="1"/>
      <c r="G321" s="10">
        <f>+VLOOKUP(A321,'[4]Informe viabilidad 2022'!$A$4:$G$1105,7,0)</f>
        <v>793.47182599999996</v>
      </c>
      <c r="H321" s="10">
        <f>+VLOOKUP(A321,'[4]Informe viabilidad 2022'!$A$4:$G$1105,6,0)</f>
        <v>1412.3070908</v>
      </c>
      <c r="I321" s="10" t="str">
        <f>+IFERROR(VLOOKUP($A321,#REF!,MATCH('Cálculo antigua metodología'!I$4,#REF!,0),0),"")</f>
        <v/>
      </c>
      <c r="J321" s="10" t="str">
        <f>+IFERROR(VLOOKUP($A321,#REF!,MATCH('Cálculo antigua metodología'!J$4,#REF!,0),0),"")</f>
        <v/>
      </c>
      <c r="K321" s="10" t="str">
        <f>+IFERROR(VLOOKUP($A321,#REF!,MATCH('Cálculo antigua metodología'!K$4,#REF!,0),0),"")</f>
        <v/>
      </c>
      <c r="L321" s="10" t="str">
        <f>+IFERROR(VLOOKUP($A321,#REF!,MATCH('Cálculo antigua metodología'!L$4,#REF!,0),0),"")</f>
        <v/>
      </c>
      <c r="M321" s="10" t="str">
        <f>+IFERROR(VLOOKUP($A321,#REF!,MATCH('Cálculo antigua metodología'!M$4,#REF!,0),0),"")</f>
        <v/>
      </c>
      <c r="N321" s="10" t="str">
        <f>+IFERROR(VLOOKUP($A321,#REF!,MATCH('Cálculo antigua metodología'!N$4,#REF!,0),0),"")</f>
        <v/>
      </c>
      <c r="O321" s="10" t="str">
        <f>+IFERROR(VLOOKUP($A321,#REF!,MATCH('Cálculo antigua metodología'!O$4,#REF!,0),0),"")</f>
        <v/>
      </c>
      <c r="P321" s="10" t="str">
        <f>+IFERROR(VLOOKUP($A321,#REF!,MATCH('Cálculo antigua metodología'!P$4,#REF!,0),0),"")</f>
        <v/>
      </c>
      <c r="Q321" s="10" t="str">
        <f>+IFERROR(VLOOKUP($A321,#REF!,MATCH('Cálculo antigua metodología'!Q$4,#REF!,0),0),"")</f>
        <v/>
      </c>
      <c r="R321" s="10" t="str">
        <f>+IFERROR(VLOOKUP($A321,#REF!,MATCH('Cálculo antigua metodología'!R$4,#REF!,0),0),"")</f>
        <v/>
      </c>
      <c r="S321" s="10" t="str">
        <f>+IFERROR(VLOOKUP($A321,#REF!,MATCH('Cálculo antigua metodología'!S$4,#REF!,0),0),"")</f>
        <v/>
      </c>
      <c r="T321" s="10">
        <f>+VLOOKUP(A321,'[5]Cálculo SGP'!$N$3:$P$1136,3,0)</f>
        <v>614426488</v>
      </c>
      <c r="U321" s="10">
        <f>+VLOOKUP(A321,'[5]Cálculo SGP'!$N$3:$X$1137,11,0)</f>
        <v>1241827202</v>
      </c>
      <c r="V321" s="11">
        <f t="shared" si="48"/>
        <v>56.182669560239809</v>
      </c>
      <c r="W321" s="11">
        <f t="shared" si="55"/>
        <v>100</v>
      </c>
      <c r="X321" s="11">
        <f t="shared" si="49"/>
        <v>80</v>
      </c>
      <c r="Y321" s="11">
        <f t="shared" si="50"/>
        <v>100</v>
      </c>
      <c r="Z321" s="11">
        <f t="shared" si="56"/>
        <v>0</v>
      </c>
      <c r="AA321" s="11">
        <f t="shared" si="51"/>
        <v>100</v>
      </c>
      <c r="AB321" s="11">
        <f t="shared" si="57"/>
        <v>0</v>
      </c>
      <c r="AC321" s="11">
        <f t="shared" si="52"/>
        <v>0</v>
      </c>
      <c r="AD321" s="11">
        <f t="shared" si="53"/>
        <v>0</v>
      </c>
      <c r="AE321" s="11">
        <f t="shared" si="54"/>
        <v>0</v>
      </c>
      <c r="AF321" s="12">
        <f t="shared" si="58"/>
        <v>0</v>
      </c>
      <c r="AG321" s="31">
        <f t="shared" si="59"/>
        <v>16.666666666666668</v>
      </c>
    </row>
    <row r="322" spans="1:33" x14ac:dyDescent="0.35">
      <c r="A322" s="1" t="s">
        <v>674</v>
      </c>
      <c r="B322" s="1" t="s">
        <v>431</v>
      </c>
      <c r="C322" s="1" t="s">
        <v>675</v>
      </c>
      <c r="D322" s="4">
        <f>+VLOOKUP(A322,'[2]Categoría municipios 2023'!$B$2:$D$1103,3,0)</f>
        <v>6</v>
      </c>
      <c r="E322" s="1" t="str">
        <f>+VLOOKUP(A322,'[3]Nuevo IDF'!$B$5:$H$1106,7,0)</f>
        <v>G1</v>
      </c>
      <c r="F322" s="1"/>
      <c r="G322" s="10">
        <f>+VLOOKUP(A322,'[4]Informe viabilidad 2022'!$A$4:$G$1105,7,0)</f>
        <v>1177.6288500000001</v>
      </c>
      <c r="H322" s="10">
        <f>+VLOOKUP(A322,'[4]Informe viabilidad 2022'!$A$4:$G$1105,6,0)</f>
        <v>2390.5963000000002</v>
      </c>
      <c r="I322" s="10" t="str">
        <f>+IFERROR(VLOOKUP($A322,#REF!,MATCH('Cálculo antigua metodología'!I$4,#REF!,0),0),"")</f>
        <v/>
      </c>
      <c r="J322" s="10" t="str">
        <f>+IFERROR(VLOOKUP($A322,#REF!,MATCH('Cálculo antigua metodología'!J$4,#REF!,0),0),"")</f>
        <v/>
      </c>
      <c r="K322" s="10" t="str">
        <f>+IFERROR(VLOOKUP($A322,#REF!,MATCH('Cálculo antigua metodología'!K$4,#REF!,0),0),"")</f>
        <v/>
      </c>
      <c r="L322" s="10" t="str">
        <f>+IFERROR(VLOOKUP($A322,#REF!,MATCH('Cálculo antigua metodología'!L$4,#REF!,0),0),"")</f>
        <v/>
      </c>
      <c r="M322" s="10" t="str">
        <f>+IFERROR(VLOOKUP($A322,#REF!,MATCH('Cálculo antigua metodología'!M$4,#REF!,0),0),"")</f>
        <v/>
      </c>
      <c r="N322" s="10" t="str">
        <f>+IFERROR(VLOOKUP($A322,#REF!,MATCH('Cálculo antigua metodología'!N$4,#REF!,0),0),"")</f>
        <v/>
      </c>
      <c r="O322" s="10" t="str">
        <f>+IFERROR(VLOOKUP($A322,#REF!,MATCH('Cálculo antigua metodología'!O$4,#REF!,0),0),"")</f>
        <v/>
      </c>
      <c r="P322" s="10" t="str">
        <f>+IFERROR(VLOOKUP($A322,#REF!,MATCH('Cálculo antigua metodología'!P$4,#REF!,0),0),"")</f>
        <v/>
      </c>
      <c r="Q322" s="10" t="str">
        <f>+IFERROR(VLOOKUP($A322,#REF!,MATCH('Cálculo antigua metodología'!Q$4,#REF!,0),0),"")</f>
        <v/>
      </c>
      <c r="R322" s="10" t="str">
        <f>+IFERROR(VLOOKUP($A322,#REF!,MATCH('Cálculo antigua metodología'!R$4,#REF!,0),0),"")</f>
        <v/>
      </c>
      <c r="S322" s="10" t="str">
        <f>+IFERROR(VLOOKUP($A322,#REF!,MATCH('Cálculo antigua metodología'!S$4,#REF!,0),0),"")</f>
        <v/>
      </c>
      <c r="T322" s="10">
        <f>+VLOOKUP(A322,'[5]Cálculo SGP'!$N$3:$P$1136,3,0)</f>
        <v>707932842</v>
      </c>
      <c r="U322" s="10">
        <f>+VLOOKUP(A322,'[5]Cálculo SGP'!$N$3:$X$1137,11,0)</f>
        <v>1557195378</v>
      </c>
      <c r="V322" s="11">
        <f t="shared" si="48"/>
        <v>49.260883152876964</v>
      </c>
      <c r="W322" s="11">
        <f t="shared" si="55"/>
        <v>100</v>
      </c>
      <c r="X322" s="11">
        <f t="shared" si="49"/>
        <v>80</v>
      </c>
      <c r="Y322" s="11">
        <f t="shared" si="50"/>
        <v>100</v>
      </c>
      <c r="Z322" s="11">
        <f t="shared" si="56"/>
        <v>0</v>
      </c>
      <c r="AA322" s="11">
        <f t="shared" si="51"/>
        <v>100</v>
      </c>
      <c r="AB322" s="11">
        <f t="shared" si="57"/>
        <v>0</v>
      </c>
      <c r="AC322" s="11">
        <f t="shared" si="52"/>
        <v>0</v>
      </c>
      <c r="AD322" s="11">
        <f t="shared" si="53"/>
        <v>0</v>
      </c>
      <c r="AE322" s="11">
        <f t="shared" si="54"/>
        <v>0</v>
      </c>
      <c r="AF322" s="12">
        <f t="shared" si="58"/>
        <v>0</v>
      </c>
      <c r="AG322" s="31">
        <f t="shared" si="59"/>
        <v>16.666666666666668</v>
      </c>
    </row>
    <row r="323" spans="1:33" x14ac:dyDescent="0.35">
      <c r="A323" s="1" t="s">
        <v>676</v>
      </c>
      <c r="B323" s="1" t="s">
        <v>677</v>
      </c>
      <c r="C323" s="1" t="s">
        <v>678</v>
      </c>
      <c r="D323" s="4">
        <f>+VLOOKUP(A323,'[2]Categoría municipios 2023'!$B$2:$D$1103,3,0)</f>
        <v>1</v>
      </c>
      <c r="E323" s="1" t="str">
        <f>+VLOOKUP(A323,'[3]Nuevo IDF'!$B$5:$H$1106,7,0)</f>
        <v>C</v>
      </c>
      <c r="F323" s="4">
        <v>1</v>
      </c>
      <c r="G323" s="10">
        <f>+VLOOKUP(A323,'[4]Informe viabilidad 2022'!$A$4:$G$1105,7,0)</f>
        <v>61166.268538999997</v>
      </c>
      <c r="H323" s="10">
        <f>+VLOOKUP(A323,'[4]Informe viabilidad 2022'!$A$4:$G$1105,6,0)</f>
        <v>215233.30179500001</v>
      </c>
      <c r="I323" s="10" t="str">
        <f>+IFERROR(VLOOKUP($A323,#REF!,MATCH('Cálculo antigua metodología'!I$4,#REF!,0),0),"")</f>
        <v/>
      </c>
      <c r="J323" s="10" t="str">
        <f>+IFERROR(VLOOKUP($A323,#REF!,MATCH('Cálculo antigua metodología'!J$4,#REF!,0),0),"")</f>
        <v/>
      </c>
      <c r="K323" s="10" t="str">
        <f>+IFERROR(VLOOKUP($A323,#REF!,MATCH('Cálculo antigua metodología'!K$4,#REF!,0),0),"")</f>
        <v/>
      </c>
      <c r="L323" s="10" t="str">
        <f>+IFERROR(VLOOKUP($A323,#REF!,MATCH('Cálculo antigua metodología'!L$4,#REF!,0),0),"")</f>
        <v/>
      </c>
      <c r="M323" s="10" t="str">
        <f>+IFERROR(VLOOKUP($A323,#REF!,MATCH('Cálculo antigua metodología'!M$4,#REF!,0),0),"")</f>
        <v/>
      </c>
      <c r="N323" s="10" t="str">
        <f>+IFERROR(VLOOKUP($A323,#REF!,MATCH('Cálculo antigua metodología'!N$4,#REF!,0),0),"")</f>
        <v/>
      </c>
      <c r="O323" s="10" t="str">
        <f>+IFERROR(VLOOKUP($A323,#REF!,MATCH('Cálculo antigua metodología'!O$4,#REF!,0),0),"")</f>
        <v/>
      </c>
      <c r="P323" s="10" t="str">
        <f>+IFERROR(VLOOKUP($A323,#REF!,MATCH('Cálculo antigua metodología'!P$4,#REF!,0),0),"")</f>
        <v/>
      </c>
      <c r="Q323" s="10" t="str">
        <f>+IFERROR(VLOOKUP($A323,#REF!,MATCH('Cálculo antigua metodología'!Q$4,#REF!,0),0),"")</f>
        <v/>
      </c>
      <c r="R323" s="10" t="str">
        <f>+IFERROR(VLOOKUP($A323,#REF!,MATCH('Cálculo antigua metodología'!R$4,#REF!,0),0),"")</f>
        <v/>
      </c>
      <c r="S323" s="10" t="str">
        <f>+IFERROR(VLOOKUP($A323,#REF!,MATCH('Cálculo antigua metodología'!S$4,#REF!,0),0),"")</f>
        <v/>
      </c>
      <c r="T323" s="10">
        <f>+VLOOKUP(A323,'[5]Cálculo SGP'!$N$3:$P$1136,3,0)</f>
        <v>5196044700</v>
      </c>
      <c r="U323" s="10">
        <f>+VLOOKUP(A323,'[5]Cálculo SGP'!$N$3:$X$1137,11,0)</f>
        <v>13561198826</v>
      </c>
      <c r="V323" s="11">
        <f t="shared" si="48"/>
        <v>28.418589516067595</v>
      </c>
      <c r="W323" s="11">
        <f t="shared" si="55"/>
        <v>100</v>
      </c>
      <c r="X323" s="11">
        <f t="shared" si="49"/>
        <v>65</v>
      </c>
      <c r="Y323" s="11">
        <f t="shared" si="50"/>
        <v>100</v>
      </c>
      <c r="Z323" s="11">
        <f t="shared" si="56"/>
        <v>0</v>
      </c>
      <c r="AA323" s="11">
        <f t="shared" si="51"/>
        <v>100</v>
      </c>
      <c r="AB323" s="11">
        <f t="shared" si="57"/>
        <v>0</v>
      </c>
      <c r="AC323" s="11">
        <f t="shared" si="52"/>
        <v>0</v>
      </c>
      <c r="AD323" s="11">
        <f t="shared" si="53"/>
        <v>0</v>
      </c>
      <c r="AE323" s="11">
        <f t="shared" si="54"/>
        <v>0</v>
      </c>
      <c r="AF323" s="12">
        <f t="shared" si="58"/>
        <v>0</v>
      </c>
      <c r="AG323" s="31">
        <f t="shared" si="59"/>
        <v>16.666666666666668</v>
      </c>
    </row>
    <row r="324" spans="1:33" x14ac:dyDescent="0.35">
      <c r="A324" s="1" t="s">
        <v>679</v>
      </c>
      <c r="B324" s="1" t="s">
        <v>677</v>
      </c>
      <c r="C324" s="1" t="s">
        <v>680</v>
      </c>
      <c r="D324" s="4">
        <f>+VLOOKUP(A324,'[2]Categoría municipios 2023'!$B$2:$D$1103,3,0)</f>
        <v>6</v>
      </c>
      <c r="E324" s="1" t="str">
        <f>+VLOOKUP(A324,'[3]Nuevo IDF'!$B$5:$H$1106,7,0)</f>
        <v>G3</v>
      </c>
      <c r="F324" s="1"/>
      <c r="G324" s="10">
        <f>+VLOOKUP(A324,'[4]Informe viabilidad 2022'!$A$4:$G$1105,7,0)</f>
        <v>1720.9410909999999</v>
      </c>
      <c r="H324" s="10">
        <f>+VLOOKUP(A324,'[4]Informe viabilidad 2022'!$A$4:$G$1105,6,0)</f>
        <v>5334.0767439300007</v>
      </c>
      <c r="I324" s="10" t="str">
        <f>+IFERROR(VLOOKUP($A324,#REF!,MATCH('Cálculo antigua metodología'!I$4,#REF!,0),0),"")</f>
        <v/>
      </c>
      <c r="J324" s="10" t="str">
        <f>+IFERROR(VLOOKUP($A324,#REF!,MATCH('Cálculo antigua metodología'!J$4,#REF!,0),0),"")</f>
        <v/>
      </c>
      <c r="K324" s="10" t="str">
        <f>+IFERROR(VLOOKUP($A324,#REF!,MATCH('Cálculo antigua metodología'!K$4,#REF!,0),0),"")</f>
        <v/>
      </c>
      <c r="L324" s="10" t="str">
        <f>+IFERROR(VLOOKUP($A324,#REF!,MATCH('Cálculo antigua metodología'!L$4,#REF!,0),0),"")</f>
        <v/>
      </c>
      <c r="M324" s="10" t="str">
        <f>+IFERROR(VLOOKUP($A324,#REF!,MATCH('Cálculo antigua metodología'!M$4,#REF!,0),0),"")</f>
        <v/>
      </c>
      <c r="N324" s="10" t="str">
        <f>+IFERROR(VLOOKUP($A324,#REF!,MATCH('Cálculo antigua metodología'!N$4,#REF!,0),0),"")</f>
        <v/>
      </c>
      <c r="O324" s="10" t="str">
        <f>+IFERROR(VLOOKUP($A324,#REF!,MATCH('Cálculo antigua metodología'!O$4,#REF!,0),0),"")</f>
        <v/>
      </c>
      <c r="P324" s="10" t="str">
        <f>+IFERROR(VLOOKUP($A324,#REF!,MATCH('Cálculo antigua metodología'!P$4,#REF!,0),0),"")</f>
        <v/>
      </c>
      <c r="Q324" s="10" t="str">
        <f>+IFERROR(VLOOKUP($A324,#REF!,MATCH('Cálculo antigua metodología'!Q$4,#REF!,0),0),"")</f>
        <v/>
      </c>
      <c r="R324" s="10" t="str">
        <f>+IFERROR(VLOOKUP($A324,#REF!,MATCH('Cálculo antigua metodología'!R$4,#REF!,0),0),"")</f>
        <v/>
      </c>
      <c r="S324" s="10" t="str">
        <f>+IFERROR(VLOOKUP($A324,#REF!,MATCH('Cálculo antigua metodología'!S$4,#REF!,0),0),"")</f>
        <v/>
      </c>
      <c r="T324" s="10">
        <f>+VLOOKUP(A324,'[5]Cálculo SGP'!$N$3:$P$1136,3,0)</f>
        <v>1197238023</v>
      </c>
      <c r="U324" s="10">
        <f>+VLOOKUP(A324,'[5]Cálculo SGP'!$N$3:$X$1137,11,0)</f>
        <v>1814504532</v>
      </c>
      <c r="V324" s="11">
        <f t="shared" si="48"/>
        <v>32.263148312561732</v>
      </c>
      <c r="W324" s="11">
        <f t="shared" si="55"/>
        <v>100</v>
      </c>
      <c r="X324" s="11">
        <f t="shared" si="49"/>
        <v>80</v>
      </c>
      <c r="Y324" s="11">
        <f t="shared" si="50"/>
        <v>100</v>
      </c>
      <c r="Z324" s="11">
        <f t="shared" si="56"/>
        <v>0</v>
      </c>
      <c r="AA324" s="11">
        <f t="shared" si="51"/>
        <v>100</v>
      </c>
      <c r="AB324" s="11">
        <f t="shared" si="57"/>
        <v>0</v>
      </c>
      <c r="AC324" s="11">
        <f t="shared" si="52"/>
        <v>0</v>
      </c>
      <c r="AD324" s="11">
        <f t="shared" si="53"/>
        <v>0</v>
      </c>
      <c r="AE324" s="11">
        <f t="shared" si="54"/>
        <v>0</v>
      </c>
      <c r="AF324" s="12">
        <f t="shared" si="58"/>
        <v>0</v>
      </c>
      <c r="AG324" s="31">
        <f t="shared" si="59"/>
        <v>16.666666666666668</v>
      </c>
    </row>
    <row r="325" spans="1:33" x14ac:dyDescent="0.35">
      <c r="A325" s="1" t="s">
        <v>681</v>
      </c>
      <c r="B325" s="1" t="s">
        <v>677</v>
      </c>
      <c r="C325" s="1" t="s">
        <v>682</v>
      </c>
      <c r="D325" s="4">
        <f>+VLOOKUP(A325,'[2]Categoría municipios 2023'!$B$2:$D$1103,3,0)</f>
        <v>6</v>
      </c>
      <c r="E325" s="1" t="str">
        <f>+VLOOKUP(A325,'[3]Nuevo IDF'!$B$5:$H$1106,7,0)</f>
        <v>G3</v>
      </c>
      <c r="F325" s="1"/>
      <c r="G325" s="10">
        <f>+VLOOKUP(A325,'[4]Informe viabilidad 2022'!$A$4:$G$1105,7,0)</f>
        <v>5074.7871949999999</v>
      </c>
      <c r="H325" s="10">
        <f>+VLOOKUP(A325,'[4]Informe viabilidad 2022'!$A$4:$G$1105,6,0)</f>
        <v>7730.2997990000003</v>
      </c>
      <c r="I325" s="10" t="str">
        <f>+IFERROR(VLOOKUP($A325,#REF!,MATCH('Cálculo antigua metodología'!I$4,#REF!,0),0),"")</f>
        <v/>
      </c>
      <c r="J325" s="10" t="str">
        <f>+IFERROR(VLOOKUP($A325,#REF!,MATCH('Cálculo antigua metodología'!J$4,#REF!,0),0),"")</f>
        <v/>
      </c>
      <c r="K325" s="10" t="str">
        <f>+IFERROR(VLOOKUP($A325,#REF!,MATCH('Cálculo antigua metodología'!K$4,#REF!,0),0),"")</f>
        <v/>
      </c>
      <c r="L325" s="10" t="str">
        <f>+IFERROR(VLOOKUP($A325,#REF!,MATCH('Cálculo antigua metodología'!L$4,#REF!,0),0),"")</f>
        <v/>
      </c>
      <c r="M325" s="10" t="str">
        <f>+IFERROR(VLOOKUP($A325,#REF!,MATCH('Cálculo antigua metodología'!M$4,#REF!,0),0),"")</f>
        <v/>
      </c>
      <c r="N325" s="10" t="str">
        <f>+IFERROR(VLOOKUP($A325,#REF!,MATCH('Cálculo antigua metodología'!N$4,#REF!,0),0),"")</f>
        <v/>
      </c>
      <c r="O325" s="10" t="str">
        <f>+IFERROR(VLOOKUP($A325,#REF!,MATCH('Cálculo antigua metodología'!O$4,#REF!,0),0),"")</f>
        <v/>
      </c>
      <c r="P325" s="10" t="str">
        <f>+IFERROR(VLOOKUP($A325,#REF!,MATCH('Cálculo antigua metodología'!P$4,#REF!,0),0),"")</f>
        <v/>
      </c>
      <c r="Q325" s="10" t="str">
        <f>+IFERROR(VLOOKUP($A325,#REF!,MATCH('Cálculo antigua metodología'!Q$4,#REF!,0),0),"")</f>
        <v/>
      </c>
      <c r="R325" s="10" t="str">
        <f>+IFERROR(VLOOKUP($A325,#REF!,MATCH('Cálculo antigua metodología'!R$4,#REF!,0),0),"")</f>
        <v/>
      </c>
      <c r="S325" s="10" t="str">
        <f>+IFERROR(VLOOKUP($A325,#REF!,MATCH('Cálculo antigua metodología'!S$4,#REF!,0),0),"")</f>
        <v/>
      </c>
      <c r="T325" s="10">
        <f>+VLOOKUP(A325,'[5]Cálculo SGP'!$N$3:$P$1136,3,0)</f>
        <v>1843128768</v>
      </c>
      <c r="U325" s="10">
        <f>+VLOOKUP(A325,'[5]Cálculo SGP'!$N$3:$X$1137,11,0)</f>
        <v>1058679531</v>
      </c>
      <c r="V325" s="11">
        <f t="shared" ref="V325:V388" si="60">IFERROR(G325/H325*100,"ND")</f>
        <v>65.647999779471419</v>
      </c>
      <c r="W325" s="11">
        <f t="shared" si="55"/>
        <v>100</v>
      </c>
      <c r="X325" s="11">
        <f t="shared" ref="X325:X388" si="61">IF(D325="ESP",50,IF(D325=1,65,IF(D325=2,70,IF(D325=3,70,IF(D325=4,80,IF(D325=5,80,IF(D325=6,80,0)))))))</f>
        <v>80</v>
      </c>
      <c r="Y325" s="11">
        <f t="shared" ref="Y325:Y388" si="62">+IFERROR((P325+R325)*100/(J325+M325+T325+U325),100)</f>
        <v>100</v>
      </c>
      <c r="Z325" s="11">
        <f t="shared" si="56"/>
        <v>0</v>
      </c>
      <c r="AA325" s="11">
        <f t="shared" ref="AA325:AA388" si="63">+IFERROR((L325+N325+M325)*100/(I325),100)</f>
        <v>100</v>
      </c>
      <c r="AB325" s="11">
        <f t="shared" si="57"/>
        <v>0</v>
      </c>
      <c r="AC325" s="11">
        <f t="shared" ref="AC325:AC388" si="64">IFERROR(((K325)/J325*100),0)</f>
        <v>0</v>
      </c>
      <c r="AD325" s="11">
        <f t="shared" ref="AD325:AD388" si="65">IFERROR((Q325/O325*100),0)</f>
        <v>0</v>
      </c>
      <c r="AE325" s="11">
        <f t="shared" ref="AE325:AE388" si="66">IFERROR((S325/J325*100),0)</f>
        <v>0</v>
      </c>
      <c r="AF325" s="12">
        <f t="shared" si="58"/>
        <v>0</v>
      </c>
      <c r="AG325" s="31">
        <f t="shared" si="59"/>
        <v>16.666666666666668</v>
      </c>
    </row>
    <row r="326" spans="1:33" x14ac:dyDescent="0.35">
      <c r="A326" s="1" t="s">
        <v>683</v>
      </c>
      <c r="B326" s="1" t="s">
        <v>677</v>
      </c>
      <c r="C326" s="1" t="s">
        <v>684</v>
      </c>
      <c r="D326" s="4">
        <f>+VLOOKUP(A326,'[2]Categoría municipios 2023'!$B$2:$D$1103,3,0)</f>
        <v>6</v>
      </c>
      <c r="E326" s="1" t="str">
        <f>+VLOOKUP(A326,'[3]Nuevo IDF'!$B$5:$H$1106,7,0)</f>
        <v>G3</v>
      </c>
      <c r="F326" s="1"/>
      <c r="G326" s="10">
        <f>+VLOOKUP(A326,'[4]Informe viabilidad 2022'!$A$4:$G$1105,7,0)</f>
        <v>1419.6239820000001</v>
      </c>
      <c r="H326" s="10">
        <f>+VLOOKUP(A326,'[4]Informe viabilidad 2022'!$A$4:$G$1105,6,0)</f>
        <v>2497.7478630000001</v>
      </c>
      <c r="I326" s="10" t="str">
        <f>+IFERROR(VLOOKUP($A326,#REF!,MATCH('Cálculo antigua metodología'!I$4,#REF!,0),0),"")</f>
        <v/>
      </c>
      <c r="J326" s="10" t="str">
        <f>+IFERROR(VLOOKUP($A326,#REF!,MATCH('Cálculo antigua metodología'!J$4,#REF!,0),0),"")</f>
        <v/>
      </c>
      <c r="K326" s="10" t="str">
        <f>+IFERROR(VLOOKUP($A326,#REF!,MATCH('Cálculo antigua metodología'!K$4,#REF!,0),0),"")</f>
        <v/>
      </c>
      <c r="L326" s="10" t="str">
        <f>+IFERROR(VLOOKUP($A326,#REF!,MATCH('Cálculo antigua metodología'!L$4,#REF!,0),0),"")</f>
        <v/>
      </c>
      <c r="M326" s="10" t="str">
        <f>+IFERROR(VLOOKUP($A326,#REF!,MATCH('Cálculo antigua metodología'!M$4,#REF!,0),0),"")</f>
        <v/>
      </c>
      <c r="N326" s="10" t="str">
        <f>+IFERROR(VLOOKUP($A326,#REF!,MATCH('Cálculo antigua metodología'!N$4,#REF!,0),0),"")</f>
        <v/>
      </c>
      <c r="O326" s="10" t="str">
        <f>+IFERROR(VLOOKUP($A326,#REF!,MATCH('Cálculo antigua metodología'!O$4,#REF!,0),0),"")</f>
        <v/>
      </c>
      <c r="P326" s="10" t="str">
        <f>+IFERROR(VLOOKUP($A326,#REF!,MATCH('Cálculo antigua metodología'!P$4,#REF!,0),0),"")</f>
        <v/>
      </c>
      <c r="Q326" s="10" t="str">
        <f>+IFERROR(VLOOKUP($A326,#REF!,MATCH('Cálculo antigua metodología'!Q$4,#REF!,0),0),"")</f>
        <v/>
      </c>
      <c r="R326" s="10" t="str">
        <f>+IFERROR(VLOOKUP($A326,#REF!,MATCH('Cálculo antigua metodología'!R$4,#REF!,0),0),"")</f>
        <v/>
      </c>
      <c r="S326" s="10" t="str">
        <f>+IFERROR(VLOOKUP($A326,#REF!,MATCH('Cálculo antigua metodología'!S$4,#REF!,0),0),"")</f>
        <v/>
      </c>
      <c r="T326" s="10">
        <f>+VLOOKUP(A326,'[5]Cálculo SGP'!$N$3:$P$1136,3,0)</f>
        <v>736359995</v>
      </c>
      <c r="U326" s="10">
        <f>+VLOOKUP(A326,'[5]Cálculo SGP'!$N$3:$X$1137,11,0)</f>
        <v>1189393180</v>
      </c>
      <c r="V326" s="11">
        <f t="shared" si="60"/>
        <v>56.836160407917049</v>
      </c>
      <c r="W326" s="11">
        <f t="shared" ref="W326:W389" si="67">+IF(V326&lt;=X326,100,IF(AND(V326&gt;X326,V326&lt;100),(100-V326)/(100-X326)*100,0))</f>
        <v>100</v>
      </c>
      <c r="X326" s="11">
        <f t="shared" si="61"/>
        <v>80</v>
      </c>
      <c r="Y326" s="11">
        <f t="shared" si="62"/>
        <v>100</v>
      </c>
      <c r="Z326" s="11">
        <f t="shared" ref="Z326:Z389" si="68">IF(100-Y326&lt;0,0,100-Y326)</f>
        <v>0</v>
      </c>
      <c r="AA326" s="11">
        <f t="shared" si="63"/>
        <v>100</v>
      </c>
      <c r="AB326" s="11">
        <f t="shared" ref="AB326:AB389" si="69">100-AA326</f>
        <v>0</v>
      </c>
      <c r="AC326" s="11">
        <f t="shared" si="64"/>
        <v>0</v>
      </c>
      <c r="AD326" s="11">
        <f t="shared" si="65"/>
        <v>0</v>
      </c>
      <c r="AE326" s="11">
        <f t="shared" si="66"/>
        <v>0</v>
      </c>
      <c r="AF326" s="12">
        <f t="shared" ref="AF326:AF389" si="70">IFERROR((IF(AE326&lt;0,0,AE326)),0)</f>
        <v>0</v>
      </c>
      <c r="AG326" s="31">
        <f t="shared" ref="AG326:AG389" si="71">+AVERAGE(W326,Z326,AB326,AC326,AD326,AF326)</f>
        <v>16.666666666666668</v>
      </c>
    </row>
    <row r="327" spans="1:33" x14ac:dyDescent="0.35">
      <c r="A327" s="1" t="s">
        <v>685</v>
      </c>
      <c r="B327" s="1" t="s">
        <v>677</v>
      </c>
      <c r="C327" s="1" t="s">
        <v>686</v>
      </c>
      <c r="D327" s="4">
        <f>+VLOOKUP(A327,'[2]Categoría municipios 2023'!$B$2:$D$1103,3,0)</f>
        <v>6</v>
      </c>
      <c r="E327" s="1" t="str">
        <f>+VLOOKUP(A327,'[3]Nuevo IDF'!$B$5:$H$1106,7,0)</f>
        <v>G2</v>
      </c>
      <c r="F327" s="1"/>
      <c r="G327" s="10">
        <f>+VLOOKUP(A327,'[4]Informe viabilidad 2022'!$A$4:$G$1105,7,0)</f>
        <v>1464.0335930000001</v>
      </c>
      <c r="H327" s="10">
        <f>+VLOOKUP(A327,'[4]Informe viabilidad 2022'!$A$4:$G$1105,6,0)</f>
        <v>3677.3853770000001</v>
      </c>
      <c r="I327" s="10" t="str">
        <f>+IFERROR(VLOOKUP($A327,#REF!,MATCH('Cálculo antigua metodología'!I$4,#REF!,0),0),"")</f>
        <v/>
      </c>
      <c r="J327" s="10" t="str">
        <f>+IFERROR(VLOOKUP($A327,#REF!,MATCH('Cálculo antigua metodología'!J$4,#REF!,0),0),"")</f>
        <v/>
      </c>
      <c r="K327" s="10" t="str">
        <f>+IFERROR(VLOOKUP($A327,#REF!,MATCH('Cálculo antigua metodología'!K$4,#REF!,0),0),"")</f>
        <v/>
      </c>
      <c r="L327" s="10" t="str">
        <f>+IFERROR(VLOOKUP($A327,#REF!,MATCH('Cálculo antigua metodología'!L$4,#REF!,0),0),"")</f>
        <v/>
      </c>
      <c r="M327" s="10" t="str">
        <f>+IFERROR(VLOOKUP($A327,#REF!,MATCH('Cálculo antigua metodología'!M$4,#REF!,0),0),"")</f>
        <v/>
      </c>
      <c r="N327" s="10" t="str">
        <f>+IFERROR(VLOOKUP($A327,#REF!,MATCH('Cálculo antigua metodología'!N$4,#REF!,0),0),"")</f>
        <v/>
      </c>
      <c r="O327" s="10" t="str">
        <f>+IFERROR(VLOOKUP($A327,#REF!,MATCH('Cálculo antigua metodología'!O$4,#REF!,0),0),"")</f>
        <v/>
      </c>
      <c r="P327" s="10" t="str">
        <f>+IFERROR(VLOOKUP($A327,#REF!,MATCH('Cálculo antigua metodología'!P$4,#REF!,0),0),"")</f>
        <v/>
      </c>
      <c r="Q327" s="10" t="str">
        <f>+IFERROR(VLOOKUP($A327,#REF!,MATCH('Cálculo antigua metodología'!Q$4,#REF!,0),0),"")</f>
        <v/>
      </c>
      <c r="R327" s="10" t="str">
        <f>+IFERROR(VLOOKUP($A327,#REF!,MATCH('Cálculo antigua metodología'!R$4,#REF!,0),0),"")</f>
        <v/>
      </c>
      <c r="S327" s="10" t="str">
        <f>+IFERROR(VLOOKUP($A327,#REF!,MATCH('Cálculo antigua metodología'!S$4,#REF!,0),0),"")</f>
        <v/>
      </c>
      <c r="T327" s="10">
        <f>+VLOOKUP(A327,'[5]Cálculo SGP'!$N$3:$P$1136,3,0)</f>
        <v>1039456898</v>
      </c>
      <c r="U327" s="10">
        <f>+VLOOKUP(A327,'[5]Cálculo SGP'!$N$3:$X$1137,11,0)</f>
        <v>1744334275</v>
      </c>
      <c r="V327" s="11">
        <f t="shared" si="60"/>
        <v>39.81180765433821</v>
      </c>
      <c r="W327" s="11">
        <f t="shared" si="67"/>
        <v>100</v>
      </c>
      <c r="X327" s="11">
        <f t="shared" si="61"/>
        <v>80</v>
      </c>
      <c r="Y327" s="11">
        <f t="shared" si="62"/>
        <v>100</v>
      </c>
      <c r="Z327" s="11">
        <f t="shared" si="68"/>
        <v>0</v>
      </c>
      <c r="AA327" s="11">
        <f t="shared" si="63"/>
        <v>100</v>
      </c>
      <c r="AB327" s="11">
        <f t="shared" si="69"/>
        <v>0</v>
      </c>
      <c r="AC327" s="11">
        <f t="shared" si="64"/>
        <v>0</v>
      </c>
      <c r="AD327" s="11">
        <f t="shared" si="65"/>
        <v>0</v>
      </c>
      <c r="AE327" s="11">
        <f t="shared" si="66"/>
        <v>0</v>
      </c>
      <c r="AF327" s="12">
        <f t="shared" si="70"/>
        <v>0</v>
      </c>
      <c r="AG327" s="31">
        <f t="shared" si="71"/>
        <v>16.666666666666668</v>
      </c>
    </row>
    <row r="328" spans="1:33" x14ac:dyDescent="0.35">
      <c r="A328" s="1" t="s">
        <v>687</v>
      </c>
      <c r="B328" s="1" t="s">
        <v>677</v>
      </c>
      <c r="C328" s="1" t="s">
        <v>688</v>
      </c>
      <c r="D328" s="4">
        <f>+VLOOKUP(A328,'[2]Categoría municipios 2023'!$B$2:$D$1103,3,0)</f>
        <v>5</v>
      </c>
      <c r="E328" s="1" t="str">
        <f>+VLOOKUP(A328,'[3]Nuevo IDF'!$B$5:$H$1106,7,0)</f>
        <v>G1</v>
      </c>
      <c r="F328" s="1"/>
      <c r="G328" s="10">
        <f>+VLOOKUP(A328,'[4]Informe viabilidad 2022'!$A$4:$G$1105,7,0)</f>
        <v>6353.9597089999997</v>
      </c>
      <c r="H328" s="10">
        <f>+VLOOKUP(A328,'[4]Informe viabilidad 2022'!$A$4:$G$1105,6,0)</f>
        <v>18701.728376999999</v>
      </c>
      <c r="I328" s="10" t="str">
        <f>+IFERROR(VLOOKUP($A328,#REF!,MATCH('Cálculo antigua metodología'!I$4,#REF!,0),0),"")</f>
        <v/>
      </c>
      <c r="J328" s="10" t="str">
        <f>+IFERROR(VLOOKUP($A328,#REF!,MATCH('Cálculo antigua metodología'!J$4,#REF!,0),0),"")</f>
        <v/>
      </c>
      <c r="K328" s="10" t="str">
        <f>+IFERROR(VLOOKUP($A328,#REF!,MATCH('Cálculo antigua metodología'!K$4,#REF!,0),0),"")</f>
        <v/>
      </c>
      <c r="L328" s="10" t="str">
        <f>+IFERROR(VLOOKUP($A328,#REF!,MATCH('Cálculo antigua metodología'!L$4,#REF!,0),0),"")</f>
        <v/>
      </c>
      <c r="M328" s="10" t="str">
        <f>+IFERROR(VLOOKUP($A328,#REF!,MATCH('Cálculo antigua metodología'!M$4,#REF!,0),0),"")</f>
        <v/>
      </c>
      <c r="N328" s="10" t="str">
        <f>+IFERROR(VLOOKUP($A328,#REF!,MATCH('Cálculo antigua metodología'!N$4,#REF!,0),0),"")</f>
        <v/>
      </c>
      <c r="O328" s="10" t="str">
        <f>+IFERROR(VLOOKUP($A328,#REF!,MATCH('Cálculo antigua metodología'!O$4,#REF!,0),0),"")</f>
        <v/>
      </c>
      <c r="P328" s="10" t="str">
        <f>+IFERROR(VLOOKUP($A328,#REF!,MATCH('Cálculo antigua metodología'!P$4,#REF!,0),0),"")</f>
        <v/>
      </c>
      <c r="Q328" s="10" t="str">
        <f>+IFERROR(VLOOKUP($A328,#REF!,MATCH('Cálculo antigua metodología'!Q$4,#REF!,0),0),"")</f>
        <v/>
      </c>
      <c r="R328" s="10" t="str">
        <f>+IFERROR(VLOOKUP($A328,#REF!,MATCH('Cálculo antigua metodología'!R$4,#REF!,0),0),"")</f>
        <v/>
      </c>
      <c r="S328" s="10" t="str">
        <f>+IFERROR(VLOOKUP($A328,#REF!,MATCH('Cálculo antigua metodología'!S$4,#REF!,0),0),"")</f>
        <v/>
      </c>
      <c r="T328" s="10">
        <f>+VLOOKUP(A328,'[5]Cálculo SGP'!$N$3:$P$1136,3,0)</f>
        <v>1538322700</v>
      </c>
      <c r="U328" s="10">
        <f>+VLOOKUP(A328,'[5]Cálculo SGP'!$N$3:$X$1137,11,0)</f>
        <v>1326362729</v>
      </c>
      <c r="V328" s="11">
        <f t="shared" si="60"/>
        <v>33.975253949331808</v>
      </c>
      <c r="W328" s="11">
        <f t="shared" si="67"/>
        <v>100</v>
      </c>
      <c r="X328" s="11">
        <f t="shared" si="61"/>
        <v>80</v>
      </c>
      <c r="Y328" s="11">
        <f t="shared" si="62"/>
        <v>100</v>
      </c>
      <c r="Z328" s="11">
        <f t="shared" si="68"/>
        <v>0</v>
      </c>
      <c r="AA328" s="11">
        <f t="shared" si="63"/>
        <v>100</v>
      </c>
      <c r="AB328" s="11">
        <f t="shared" si="69"/>
        <v>0</v>
      </c>
      <c r="AC328" s="11">
        <f t="shared" si="64"/>
        <v>0</v>
      </c>
      <c r="AD328" s="11">
        <f t="shared" si="65"/>
        <v>0</v>
      </c>
      <c r="AE328" s="11">
        <f t="shared" si="66"/>
        <v>0</v>
      </c>
      <c r="AF328" s="12">
        <f t="shared" si="70"/>
        <v>0</v>
      </c>
      <c r="AG328" s="31">
        <f t="shared" si="71"/>
        <v>16.666666666666668</v>
      </c>
    </row>
    <row r="329" spans="1:33" x14ac:dyDescent="0.35">
      <c r="A329" s="1" t="s">
        <v>689</v>
      </c>
      <c r="B329" s="1" t="s">
        <v>677</v>
      </c>
      <c r="C329" s="1" t="s">
        <v>690</v>
      </c>
      <c r="D329" s="4">
        <f>+VLOOKUP(A329,'[2]Categoría municipios 2023'!$B$2:$D$1103,3,0)</f>
        <v>6</v>
      </c>
      <c r="E329" s="1" t="str">
        <f>+VLOOKUP(A329,'[3]Nuevo IDF'!$B$5:$H$1106,7,0)</f>
        <v>G4</v>
      </c>
      <c r="F329" s="1"/>
      <c r="G329" s="10">
        <f>+VLOOKUP(A329,'[4]Informe viabilidad 2022'!$A$4:$G$1105,7,0)</f>
        <v>1436.986484</v>
      </c>
      <c r="H329" s="10">
        <f>+VLOOKUP(A329,'[4]Informe viabilidad 2022'!$A$4:$G$1105,6,0)</f>
        <v>2255.0335749999999</v>
      </c>
      <c r="I329" s="10" t="str">
        <f>+IFERROR(VLOOKUP($A329,#REF!,MATCH('Cálculo antigua metodología'!I$4,#REF!,0),0),"")</f>
        <v/>
      </c>
      <c r="J329" s="10" t="str">
        <f>+IFERROR(VLOOKUP($A329,#REF!,MATCH('Cálculo antigua metodología'!J$4,#REF!,0),0),"")</f>
        <v/>
      </c>
      <c r="K329" s="10" t="str">
        <f>+IFERROR(VLOOKUP($A329,#REF!,MATCH('Cálculo antigua metodología'!K$4,#REF!,0),0),"")</f>
        <v/>
      </c>
      <c r="L329" s="10" t="str">
        <f>+IFERROR(VLOOKUP($A329,#REF!,MATCH('Cálculo antigua metodología'!L$4,#REF!,0),0),"")</f>
        <v/>
      </c>
      <c r="M329" s="10" t="str">
        <f>+IFERROR(VLOOKUP($A329,#REF!,MATCH('Cálculo antigua metodología'!M$4,#REF!,0),0),"")</f>
        <v/>
      </c>
      <c r="N329" s="10" t="str">
        <f>+IFERROR(VLOOKUP($A329,#REF!,MATCH('Cálculo antigua metodología'!N$4,#REF!,0),0),"")</f>
        <v/>
      </c>
      <c r="O329" s="10" t="str">
        <f>+IFERROR(VLOOKUP($A329,#REF!,MATCH('Cálculo antigua metodología'!O$4,#REF!,0),0),"")</f>
        <v/>
      </c>
      <c r="P329" s="10" t="str">
        <f>+IFERROR(VLOOKUP($A329,#REF!,MATCH('Cálculo antigua metodología'!P$4,#REF!,0),0),"")</f>
        <v/>
      </c>
      <c r="Q329" s="10" t="str">
        <f>+IFERROR(VLOOKUP($A329,#REF!,MATCH('Cálculo antigua metodología'!Q$4,#REF!,0),0),"")</f>
        <v/>
      </c>
      <c r="R329" s="10" t="str">
        <f>+IFERROR(VLOOKUP($A329,#REF!,MATCH('Cálculo antigua metodología'!R$4,#REF!,0),0),"")</f>
        <v/>
      </c>
      <c r="S329" s="10" t="str">
        <f>+IFERROR(VLOOKUP($A329,#REF!,MATCH('Cálculo antigua metodología'!S$4,#REF!,0),0),"")</f>
        <v/>
      </c>
      <c r="T329" s="10">
        <f>+VLOOKUP(A329,'[5]Cálculo SGP'!$N$3:$P$1136,3,0)</f>
        <v>887254857</v>
      </c>
      <c r="U329" s="10">
        <f>+VLOOKUP(A329,'[5]Cálculo SGP'!$N$3:$X$1137,11,0)</f>
        <v>1543312446</v>
      </c>
      <c r="V329" s="11">
        <f t="shared" si="60"/>
        <v>63.723507265296483</v>
      </c>
      <c r="W329" s="11">
        <f t="shared" si="67"/>
        <v>100</v>
      </c>
      <c r="X329" s="11">
        <f t="shared" si="61"/>
        <v>80</v>
      </c>
      <c r="Y329" s="11">
        <f t="shared" si="62"/>
        <v>100</v>
      </c>
      <c r="Z329" s="11">
        <f t="shared" si="68"/>
        <v>0</v>
      </c>
      <c r="AA329" s="11">
        <f t="shared" si="63"/>
        <v>100</v>
      </c>
      <c r="AB329" s="11">
        <f t="shared" si="69"/>
        <v>0</v>
      </c>
      <c r="AC329" s="11">
        <f t="shared" si="64"/>
        <v>0</v>
      </c>
      <c r="AD329" s="11">
        <f t="shared" si="65"/>
        <v>0</v>
      </c>
      <c r="AE329" s="11">
        <f t="shared" si="66"/>
        <v>0</v>
      </c>
      <c r="AF329" s="12">
        <f t="shared" si="70"/>
        <v>0</v>
      </c>
      <c r="AG329" s="31">
        <f t="shared" si="71"/>
        <v>16.666666666666668</v>
      </c>
    </row>
    <row r="330" spans="1:33" x14ac:dyDescent="0.35">
      <c r="A330" s="1" t="s">
        <v>691</v>
      </c>
      <c r="B330" s="1" t="s">
        <v>677</v>
      </c>
      <c r="C330" s="1" t="s">
        <v>692</v>
      </c>
      <c r="D330" s="4">
        <f>+VLOOKUP(A330,'[2]Categoría municipios 2023'!$B$2:$D$1103,3,0)</f>
        <v>5</v>
      </c>
      <c r="E330" s="1" t="str">
        <f>+VLOOKUP(A330,'[3]Nuevo IDF'!$B$5:$H$1106,7,0)</f>
        <v>G1</v>
      </c>
      <c r="F330" s="1"/>
      <c r="G330" s="10">
        <f>+VLOOKUP(A330,'[4]Informe viabilidad 2022'!$A$4:$G$1105,7,0)</f>
        <v>14726.48619</v>
      </c>
      <c r="H330" s="10">
        <f>+VLOOKUP(A330,'[4]Informe viabilidad 2022'!$A$4:$G$1105,6,0)</f>
        <v>24052.310629</v>
      </c>
      <c r="I330" s="10" t="str">
        <f>+IFERROR(VLOOKUP($A330,#REF!,MATCH('Cálculo antigua metodología'!I$4,#REF!,0),0),"")</f>
        <v/>
      </c>
      <c r="J330" s="10" t="str">
        <f>+IFERROR(VLOOKUP($A330,#REF!,MATCH('Cálculo antigua metodología'!J$4,#REF!,0),0),"")</f>
        <v/>
      </c>
      <c r="K330" s="10" t="str">
        <f>+IFERROR(VLOOKUP($A330,#REF!,MATCH('Cálculo antigua metodología'!K$4,#REF!,0),0),"")</f>
        <v/>
      </c>
      <c r="L330" s="10" t="str">
        <f>+IFERROR(VLOOKUP($A330,#REF!,MATCH('Cálculo antigua metodología'!L$4,#REF!,0),0),"")</f>
        <v/>
      </c>
      <c r="M330" s="10" t="str">
        <f>+IFERROR(VLOOKUP($A330,#REF!,MATCH('Cálculo antigua metodología'!M$4,#REF!,0),0),"")</f>
        <v/>
      </c>
      <c r="N330" s="10" t="str">
        <f>+IFERROR(VLOOKUP($A330,#REF!,MATCH('Cálculo antigua metodología'!N$4,#REF!,0),0),"")</f>
        <v/>
      </c>
      <c r="O330" s="10" t="str">
        <f>+IFERROR(VLOOKUP($A330,#REF!,MATCH('Cálculo antigua metodología'!O$4,#REF!,0),0),"")</f>
        <v/>
      </c>
      <c r="P330" s="10" t="str">
        <f>+IFERROR(VLOOKUP($A330,#REF!,MATCH('Cálculo antigua metodología'!P$4,#REF!,0),0),"")</f>
        <v/>
      </c>
      <c r="Q330" s="10" t="str">
        <f>+IFERROR(VLOOKUP($A330,#REF!,MATCH('Cálculo antigua metodología'!Q$4,#REF!,0),0),"")</f>
        <v/>
      </c>
      <c r="R330" s="10" t="str">
        <f>+IFERROR(VLOOKUP($A330,#REF!,MATCH('Cálculo antigua metodología'!R$4,#REF!,0),0),"")</f>
        <v/>
      </c>
      <c r="S330" s="10" t="str">
        <f>+IFERROR(VLOOKUP($A330,#REF!,MATCH('Cálculo antigua metodología'!S$4,#REF!,0),0),"")</f>
        <v/>
      </c>
      <c r="T330" s="10">
        <f>+VLOOKUP(A330,'[5]Cálculo SGP'!$N$3:$P$1136,3,0)</f>
        <v>2464407411</v>
      </c>
      <c r="U330" s="10">
        <f>+VLOOKUP(A330,'[5]Cálculo SGP'!$N$3:$X$1137,11,0)</f>
        <v>1605602787</v>
      </c>
      <c r="V330" s="11">
        <f t="shared" si="60"/>
        <v>61.22690837130714</v>
      </c>
      <c r="W330" s="11">
        <f t="shared" si="67"/>
        <v>100</v>
      </c>
      <c r="X330" s="11">
        <f t="shared" si="61"/>
        <v>80</v>
      </c>
      <c r="Y330" s="11">
        <f t="shared" si="62"/>
        <v>100</v>
      </c>
      <c r="Z330" s="11">
        <f t="shared" si="68"/>
        <v>0</v>
      </c>
      <c r="AA330" s="11">
        <f t="shared" si="63"/>
        <v>100</v>
      </c>
      <c r="AB330" s="11">
        <f t="shared" si="69"/>
        <v>0</v>
      </c>
      <c r="AC330" s="11">
        <f t="shared" si="64"/>
        <v>0</v>
      </c>
      <c r="AD330" s="11">
        <f t="shared" si="65"/>
        <v>0</v>
      </c>
      <c r="AE330" s="11">
        <f t="shared" si="66"/>
        <v>0</v>
      </c>
      <c r="AF330" s="12">
        <f t="shared" si="70"/>
        <v>0</v>
      </c>
      <c r="AG330" s="31">
        <f t="shared" si="71"/>
        <v>16.666666666666668</v>
      </c>
    </row>
    <row r="331" spans="1:33" x14ac:dyDescent="0.35">
      <c r="A331" s="1" t="s">
        <v>693</v>
      </c>
      <c r="B331" s="1" t="s">
        <v>677</v>
      </c>
      <c r="C331" s="1" t="s">
        <v>694</v>
      </c>
      <c r="D331" s="4">
        <f>+VLOOKUP(A331,'[2]Categoría municipios 2023'!$B$2:$D$1103,3,0)</f>
        <v>6</v>
      </c>
      <c r="E331" s="1" t="str">
        <f>+VLOOKUP(A331,'[3]Nuevo IDF'!$B$5:$H$1106,7,0)</f>
        <v>G4</v>
      </c>
      <c r="F331" s="1"/>
      <c r="G331" s="10">
        <f>+VLOOKUP(A331,'[4]Informe viabilidad 2022'!$A$4:$G$1105,7,0)</f>
        <v>770.84485099999995</v>
      </c>
      <c r="H331" s="10">
        <f>+VLOOKUP(A331,'[4]Informe viabilidad 2022'!$A$4:$G$1105,6,0)</f>
        <v>1385.87754</v>
      </c>
      <c r="I331" s="10" t="str">
        <f>+IFERROR(VLOOKUP($A331,#REF!,MATCH('Cálculo antigua metodología'!I$4,#REF!,0),0),"")</f>
        <v/>
      </c>
      <c r="J331" s="10" t="str">
        <f>+IFERROR(VLOOKUP($A331,#REF!,MATCH('Cálculo antigua metodología'!J$4,#REF!,0),0),"")</f>
        <v/>
      </c>
      <c r="K331" s="10" t="str">
        <f>+IFERROR(VLOOKUP($A331,#REF!,MATCH('Cálculo antigua metodología'!K$4,#REF!,0),0),"")</f>
        <v/>
      </c>
      <c r="L331" s="10" t="str">
        <f>+IFERROR(VLOOKUP($A331,#REF!,MATCH('Cálculo antigua metodología'!L$4,#REF!,0),0),"")</f>
        <v/>
      </c>
      <c r="M331" s="10" t="str">
        <f>+IFERROR(VLOOKUP($A331,#REF!,MATCH('Cálculo antigua metodología'!M$4,#REF!,0),0),"")</f>
        <v/>
      </c>
      <c r="N331" s="10" t="str">
        <f>+IFERROR(VLOOKUP($A331,#REF!,MATCH('Cálculo antigua metodología'!N$4,#REF!,0),0),"")</f>
        <v/>
      </c>
      <c r="O331" s="10" t="str">
        <f>+IFERROR(VLOOKUP($A331,#REF!,MATCH('Cálculo antigua metodología'!O$4,#REF!,0),0),"")</f>
        <v/>
      </c>
      <c r="P331" s="10" t="str">
        <f>+IFERROR(VLOOKUP($A331,#REF!,MATCH('Cálculo antigua metodología'!P$4,#REF!,0),0),"")</f>
        <v/>
      </c>
      <c r="Q331" s="10" t="str">
        <f>+IFERROR(VLOOKUP($A331,#REF!,MATCH('Cálculo antigua metodología'!Q$4,#REF!,0),0),"")</f>
        <v/>
      </c>
      <c r="R331" s="10" t="str">
        <f>+IFERROR(VLOOKUP($A331,#REF!,MATCH('Cálculo antigua metodología'!R$4,#REF!,0),0),"")</f>
        <v/>
      </c>
      <c r="S331" s="10" t="str">
        <f>+IFERROR(VLOOKUP($A331,#REF!,MATCH('Cálculo antigua metodología'!S$4,#REF!,0),0),"")</f>
        <v/>
      </c>
      <c r="T331" s="10">
        <f>+VLOOKUP(A331,'[5]Cálculo SGP'!$N$3:$P$1136,3,0)</f>
        <v>658132750</v>
      </c>
      <c r="U331" s="10">
        <f>+VLOOKUP(A331,'[5]Cálculo SGP'!$N$3:$X$1137,11,0)</f>
        <v>1121016767</v>
      </c>
      <c r="V331" s="11">
        <f t="shared" si="60"/>
        <v>55.621426046055987</v>
      </c>
      <c r="W331" s="11">
        <f t="shared" si="67"/>
        <v>100</v>
      </c>
      <c r="X331" s="11">
        <f t="shared" si="61"/>
        <v>80</v>
      </c>
      <c r="Y331" s="11">
        <f t="shared" si="62"/>
        <v>100</v>
      </c>
      <c r="Z331" s="11">
        <f t="shared" si="68"/>
        <v>0</v>
      </c>
      <c r="AA331" s="11">
        <f t="shared" si="63"/>
        <v>100</v>
      </c>
      <c r="AB331" s="11">
        <f t="shared" si="69"/>
        <v>0</v>
      </c>
      <c r="AC331" s="11">
        <f t="shared" si="64"/>
        <v>0</v>
      </c>
      <c r="AD331" s="11">
        <f t="shared" si="65"/>
        <v>0</v>
      </c>
      <c r="AE331" s="11">
        <f t="shared" si="66"/>
        <v>0</v>
      </c>
      <c r="AF331" s="12">
        <f t="shared" si="70"/>
        <v>0</v>
      </c>
      <c r="AG331" s="31">
        <f t="shared" si="71"/>
        <v>16.666666666666668</v>
      </c>
    </row>
    <row r="332" spans="1:33" x14ac:dyDescent="0.35">
      <c r="A332" s="1" t="s">
        <v>695</v>
      </c>
      <c r="B332" s="1" t="s">
        <v>677</v>
      </c>
      <c r="C332" s="1" t="s">
        <v>696</v>
      </c>
      <c r="D332" s="4">
        <f>+VLOOKUP(A332,'[2]Categoría municipios 2023'!$B$2:$D$1103,3,0)</f>
        <v>6</v>
      </c>
      <c r="E332" s="1" t="str">
        <f>+VLOOKUP(A332,'[3]Nuevo IDF'!$B$5:$H$1106,7,0)</f>
        <v>G4</v>
      </c>
      <c r="F332" s="1"/>
      <c r="G332" s="10">
        <f>+VLOOKUP(A332,'[4]Informe viabilidad 2022'!$A$4:$G$1105,7,0)</f>
        <v>1886.994895</v>
      </c>
      <c r="H332" s="10">
        <f>+VLOOKUP(A332,'[4]Informe viabilidad 2022'!$A$4:$G$1105,6,0)</f>
        <v>3488.259043</v>
      </c>
      <c r="I332" s="10" t="str">
        <f>+IFERROR(VLOOKUP($A332,#REF!,MATCH('Cálculo antigua metodología'!I$4,#REF!,0),0),"")</f>
        <v/>
      </c>
      <c r="J332" s="10" t="str">
        <f>+IFERROR(VLOOKUP($A332,#REF!,MATCH('Cálculo antigua metodología'!J$4,#REF!,0),0),"")</f>
        <v/>
      </c>
      <c r="K332" s="10" t="str">
        <f>+IFERROR(VLOOKUP($A332,#REF!,MATCH('Cálculo antigua metodología'!K$4,#REF!,0),0),"")</f>
        <v/>
      </c>
      <c r="L332" s="10" t="str">
        <f>+IFERROR(VLOOKUP($A332,#REF!,MATCH('Cálculo antigua metodología'!L$4,#REF!,0),0),"")</f>
        <v/>
      </c>
      <c r="M332" s="10" t="str">
        <f>+IFERROR(VLOOKUP($A332,#REF!,MATCH('Cálculo antigua metodología'!M$4,#REF!,0),0),"")</f>
        <v/>
      </c>
      <c r="N332" s="10" t="str">
        <f>+IFERROR(VLOOKUP($A332,#REF!,MATCH('Cálculo antigua metodología'!N$4,#REF!,0),0),"")</f>
        <v/>
      </c>
      <c r="O332" s="10" t="str">
        <f>+IFERROR(VLOOKUP($A332,#REF!,MATCH('Cálculo antigua metodología'!O$4,#REF!,0),0),"")</f>
        <v/>
      </c>
      <c r="P332" s="10" t="str">
        <f>+IFERROR(VLOOKUP($A332,#REF!,MATCH('Cálculo antigua metodología'!P$4,#REF!,0),0),"")</f>
        <v/>
      </c>
      <c r="Q332" s="10" t="str">
        <f>+IFERROR(VLOOKUP($A332,#REF!,MATCH('Cálculo antigua metodología'!Q$4,#REF!,0),0),"")</f>
        <v/>
      </c>
      <c r="R332" s="10" t="str">
        <f>+IFERROR(VLOOKUP($A332,#REF!,MATCH('Cálculo antigua metodología'!R$4,#REF!,0),0),"")</f>
        <v/>
      </c>
      <c r="S332" s="10" t="str">
        <f>+IFERROR(VLOOKUP($A332,#REF!,MATCH('Cálculo antigua metodología'!S$4,#REF!,0),0),"")</f>
        <v/>
      </c>
      <c r="T332" s="10">
        <f>+VLOOKUP(A332,'[5]Cálculo SGP'!$N$3:$P$1136,3,0)</f>
        <v>1206365306</v>
      </c>
      <c r="U332" s="10">
        <f>+VLOOKUP(A332,'[5]Cálculo SGP'!$N$3:$X$1137,11,0)</f>
        <v>2172525582</v>
      </c>
      <c r="V332" s="11">
        <f t="shared" si="60"/>
        <v>54.095606769419625</v>
      </c>
      <c r="W332" s="11">
        <f t="shared" si="67"/>
        <v>100</v>
      </c>
      <c r="X332" s="11">
        <f t="shared" si="61"/>
        <v>80</v>
      </c>
      <c r="Y332" s="11">
        <f t="shared" si="62"/>
        <v>100</v>
      </c>
      <c r="Z332" s="11">
        <f t="shared" si="68"/>
        <v>0</v>
      </c>
      <c r="AA332" s="11">
        <f t="shared" si="63"/>
        <v>100</v>
      </c>
      <c r="AB332" s="11">
        <f t="shared" si="69"/>
        <v>0</v>
      </c>
      <c r="AC332" s="11">
        <f t="shared" si="64"/>
        <v>0</v>
      </c>
      <c r="AD332" s="11">
        <f t="shared" si="65"/>
        <v>0</v>
      </c>
      <c r="AE332" s="11">
        <f t="shared" si="66"/>
        <v>0</v>
      </c>
      <c r="AF332" s="12">
        <f t="shared" si="70"/>
        <v>0</v>
      </c>
      <c r="AG332" s="31">
        <f t="shared" si="71"/>
        <v>16.666666666666668</v>
      </c>
    </row>
    <row r="333" spans="1:33" x14ac:dyDescent="0.35">
      <c r="A333" s="1" t="s">
        <v>697</v>
      </c>
      <c r="B333" s="1" t="s">
        <v>677</v>
      </c>
      <c r="C333" s="1" t="s">
        <v>698</v>
      </c>
      <c r="D333" s="4">
        <f>+VLOOKUP(A333,'[2]Categoría municipios 2023'!$B$2:$D$1103,3,0)</f>
        <v>6</v>
      </c>
      <c r="E333" s="1" t="str">
        <f>+VLOOKUP(A333,'[3]Nuevo IDF'!$B$5:$H$1106,7,0)</f>
        <v>G3</v>
      </c>
      <c r="F333" s="1"/>
      <c r="G333" s="10">
        <f>+VLOOKUP(A333,'[4]Informe viabilidad 2022'!$A$4:$G$1105,7,0)</f>
        <v>1561.0778640000001</v>
      </c>
      <c r="H333" s="10">
        <f>+VLOOKUP(A333,'[4]Informe viabilidad 2022'!$A$4:$G$1105,6,0)</f>
        <v>4231.1655730000002</v>
      </c>
      <c r="I333" s="10" t="str">
        <f>+IFERROR(VLOOKUP($A333,#REF!,MATCH('Cálculo antigua metodología'!I$4,#REF!,0),0),"")</f>
        <v/>
      </c>
      <c r="J333" s="10" t="str">
        <f>+IFERROR(VLOOKUP($A333,#REF!,MATCH('Cálculo antigua metodología'!J$4,#REF!,0),0),"")</f>
        <v/>
      </c>
      <c r="K333" s="10" t="str">
        <f>+IFERROR(VLOOKUP($A333,#REF!,MATCH('Cálculo antigua metodología'!K$4,#REF!,0),0),"")</f>
        <v/>
      </c>
      <c r="L333" s="10" t="str">
        <f>+IFERROR(VLOOKUP($A333,#REF!,MATCH('Cálculo antigua metodología'!L$4,#REF!,0),0),"")</f>
        <v/>
      </c>
      <c r="M333" s="10" t="str">
        <f>+IFERROR(VLOOKUP($A333,#REF!,MATCH('Cálculo antigua metodología'!M$4,#REF!,0),0),"")</f>
        <v/>
      </c>
      <c r="N333" s="10" t="str">
        <f>+IFERROR(VLOOKUP($A333,#REF!,MATCH('Cálculo antigua metodología'!N$4,#REF!,0),0),"")</f>
        <v/>
      </c>
      <c r="O333" s="10" t="str">
        <f>+IFERROR(VLOOKUP($A333,#REF!,MATCH('Cálculo antigua metodología'!O$4,#REF!,0),0),"")</f>
        <v/>
      </c>
      <c r="P333" s="10" t="str">
        <f>+IFERROR(VLOOKUP($A333,#REF!,MATCH('Cálculo antigua metodología'!P$4,#REF!,0),0),"")</f>
        <v/>
      </c>
      <c r="Q333" s="10" t="str">
        <f>+IFERROR(VLOOKUP($A333,#REF!,MATCH('Cálculo antigua metodología'!Q$4,#REF!,0),0),"")</f>
        <v/>
      </c>
      <c r="R333" s="10" t="str">
        <f>+IFERROR(VLOOKUP($A333,#REF!,MATCH('Cálculo antigua metodología'!R$4,#REF!,0),0),"")</f>
        <v/>
      </c>
      <c r="S333" s="10" t="str">
        <f>+IFERROR(VLOOKUP($A333,#REF!,MATCH('Cálculo antigua metodología'!S$4,#REF!,0),0),"")</f>
        <v/>
      </c>
      <c r="T333" s="10">
        <f>+VLOOKUP(A333,'[5]Cálculo SGP'!$N$3:$P$1136,3,0)</f>
        <v>856032105</v>
      </c>
      <c r="U333" s="10">
        <f>+VLOOKUP(A333,'[5]Cálculo SGP'!$N$3:$X$1137,11,0)</f>
        <v>1719942886</v>
      </c>
      <c r="V333" s="11">
        <f t="shared" si="60"/>
        <v>36.894747725345042</v>
      </c>
      <c r="W333" s="11">
        <f t="shared" si="67"/>
        <v>100</v>
      </c>
      <c r="X333" s="11">
        <f t="shared" si="61"/>
        <v>80</v>
      </c>
      <c r="Y333" s="11">
        <f t="shared" si="62"/>
        <v>100</v>
      </c>
      <c r="Z333" s="11">
        <f t="shared" si="68"/>
        <v>0</v>
      </c>
      <c r="AA333" s="11">
        <f t="shared" si="63"/>
        <v>100</v>
      </c>
      <c r="AB333" s="11">
        <f t="shared" si="69"/>
        <v>0</v>
      </c>
      <c r="AC333" s="11">
        <f t="shared" si="64"/>
        <v>0</v>
      </c>
      <c r="AD333" s="11">
        <f t="shared" si="65"/>
        <v>0</v>
      </c>
      <c r="AE333" s="11">
        <f t="shared" si="66"/>
        <v>0</v>
      </c>
      <c r="AF333" s="12">
        <f t="shared" si="70"/>
        <v>0</v>
      </c>
      <c r="AG333" s="31">
        <f t="shared" si="71"/>
        <v>16.666666666666668</v>
      </c>
    </row>
    <row r="334" spans="1:33" x14ac:dyDescent="0.35">
      <c r="A334" s="1" t="s">
        <v>699</v>
      </c>
      <c r="B334" s="1" t="s">
        <v>677</v>
      </c>
      <c r="C334" s="1" t="s">
        <v>700</v>
      </c>
      <c r="D334" s="4">
        <f>+VLOOKUP(A334,'[2]Categoría municipios 2023'!$B$2:$D$1103,3,0)</f>
        <v>6</v>
      </c>
      <c r="E334" s="1" t="str">
        <f>+VLOOKUP(A334,'[3]Nuevo IDF'!$B$5:$H$1106,7,0)</f>
        <v>G4</v>
      </c>
      <c r="F334" s="1"/>
      <c r="G334" s="10">
        <f>+VLOOKUP(A334,'[4]Informe viabilidad 2022'!$A$4:$G$1105,7,0)</f>
        <v>1286.497316</v>
      </c>
      <c r="H334" s="10">
        <f>+VLOOKUP(A334,'[4]Informe viabilidad 2022'!$A$4:$G$1105,6,0)</f>
        <v>2593.6894742220002</v>
      </c>
      <c r="I334" s="10" t="str">
        <f>+IFERROR(VLOOKUP($A334,#REF!,MATCH('Cálculo antigua metodología'!I$4,#REF!,0),0),"")</f>
        <v/>
      </c>
      <c r="J334" s="10" t="str">
        <f>+IFERROR(VLOOKUP($A334,#REF!,MATCH('Cálculo antigua metodología'!J$4,#REF!,0),0),"")</f>
        <v/>
      </c>
      <c r="K334" s="10" t="str">
        <f>+IFERROR(VLOOKUP($A334,#REF!,MATCH('Cálculo antigua metodología'!K$4,#REF!,0),0),"")</f>
        <v/>
      </c>
      <c r="L334" s="10" t="str">
        <f>+IFERROR(VLOOKUP($A334,#REF!,MATCH('Cálculo antigua metodología'!L$4,#REF!,0),0),"")</f>
        <v/>
      </c>
      <c r="M334" s="10" t="str">
        <f>+IFERROR(VLOOKUP($A334,#REF!,MATCH('Cálculo antigua metodología'!M$4,#REF!,0),0),"")</f>
        <v/>
      </c>
      <c r="N334" s="10" t="str">
        <f>+IFERROR(VLOOKUP($A334,#REF!,MATCH('Cálculo antigua metodología'!N$4,#REF!,0),0),"")</f>
        <v/>
      </c>
      <c r="O334" s="10" t="str">
        <f>+IFERROR(VLOOKUP($A334,#REF!,MATCH('Cálculo antigua metodología'!O$4,#REF!,0),0),"")</f>
        <v/>
      </c>
      <c r="P334" s="10" t="str">
        <f>+IFERROR(VLOOKUP($A334,#REF!,MATCH('Cálculo antigua metodología'!P$4,#REF!,0),0),"")</f>
        <v/>
      </c>
      <c r="Q334" s="10" t="str">
        <f>+IFERROR(VLOOKUP($A334,#REF!,MATCH('Cálculo antigua metodología'!Q$4,#REF!,0),0),"")</f>
        <v/>
      </c>
      <c r="R334" s="10" t="str">
        <f>+IFERROR(VLOOKUP($A334,#REF!,MATCH('Cálculo antigua metodología'!R$4,#REF!,0),0),"")</f>
        <v/>
      </c>
      <c r="S334" s="10" t="str">
        <f>+IFERROR(VLOOKUP($A334,#REF!,MATCH('Cálculo antigua metodología'!S$4,#REF!,0),0),"")</f>
        <v/>
      </c>
      <c r="T334" s="10">
        <f>+VLOOKUP(A334,'[5]Cálculo SGP'!$N$3:$P$1136,3,0)</f>
        <v>1081524472</v>
      </c>
      <c r="U334" s="10">
        <f>+VLOOKUP(A334,'[5]Cálculo SGP'!$N$3:$X$1137,11,0)</f>
        <v>1493750175</v>
      </c>
      <c r="V334" s="11">
        <f t="shared" si="60"/>
        <v>49.601053972966291</v>
      </c>
      <c r="W334" s="11">
        <f t="shared" si="67"/>
        <v>100</v>
      </c>
      <c r="X334" s="11">
        <f t="shared" si="61"/>
        <v>80</v>
      </c>
      <c r="Y334" s="11">
        <f t="shared" si="62"/>
        <v>100</v>
      </c>
      <c r="Z334" s="11">
        <f t="shared" si="68"/>
        <v>0</v>
      </c>
      <c r="AA334" s="11">
        <f t="shared" si="63"/>
        <v>100</v>
      </c>
      <c r="AB334" s="11">
        <f t="shared" si="69"/>
        <v>0</v>
      </c>
      <c r="AC334" s="11">
        <f t="shared" si="64"/>
        <v>0</v>
      </c>
      <c r="AD334" s="11">
        <f t="shared" si="65"/>
        <v>0</v>
      </c>
      <c r="AE334" s="11">
        <f t="shared" si="66"/>
        <v>0</v>
      </c>
      <c r="AF334" s="12">
        <f t="shared" si="70"/>
        <v>0</v>
      </c>
      <c r="AG334" s="31">
        <f t="shared" si="71"/>
        <v>16.666666666666668</v>
      </c>
    </row>
    <row r="335" spans="1:33" x14ac:dyDescent="0.35">
      <c r="A335" s="1" t="s">
        <v>701</v>
      </c>
      <c r="B335" s="1" t="s">
        <v>677</v>
      </c>
      <c r="C335" s="1" t="s">
        <v>702</v>
      </c>
      <c r="D335" s="4">
        <f>+VLOOKUP(A335,'[2]Categoría municipios 2023'!$B$2:$D$1103,3,0)</f>
        <v>6</v>
      </c>
      <c r="E335" s="1" t="str">
        <f>+VLOOKUP(A335,'[3]Nuevo IDF'!$B$5:$H$1106,7,0)</f>
        <v>G3</v>
      </c>
      <c r="F335" s="1"/>
      <c r="G335" s="10">
        <f>+VLOOKUP(A335,'[4]Informe viabilidad 2022'!$A$4:$G$1105,7,0)</f>
        <v>837.373152</v>
      </c>
      <c r="H335" s="10">
        <f>+VLOOKUP(A335,'[4]Informe viabilidad 2022'!$A$4:$G$1105,6,0)</f>
        <v>1058.6442830000001</v>
      </c>
      <c r="I335" s="10" t="str">
        <f>+IFERROR(VLOOKUP($A335,#REF!,MATCH('Cálculo antigua metodología'!I$4,#REF!,0),0),"")</f>
        <v/>
      </c>
      <c r="J335" s="10" t="str">
        <f>+IFERROR(VLOOKUP($A335,#REF!,MATCH('Cálculo antigua metodología'!J$4,#REF!,0),0),"")</f>
        <v/>
      </c>
      <c r="K335" s="10" t="str">
        <f>+IFERROR(VLOOKUP($A335,#REF!,MATCH('Cálculo antigua metodología'!K$4,#REF!,0),0),"")</f>
        <v/>
      </c>
      <c r="L335" s="10" t="str">
        <f>+IFERROR(VLOOKUP($A335,#REF!,MATCH('Cálculo antigua metodología'!L$4,#REF!,0),0),"")</f>
        <v/>
      </c>
      <c r="M335" s="10" t="str">
        <f>+IFERROR(VLOOKUP($A335,#REF!,MATCH('Cálculo antigua metodología'!M$4,#REF!,0),0),"")</f>
        <v/>
      </c>
      <c r="N335" s="10" t="str">
        <f>+IFERROR(VLOOKUP($A335,#REF!,MATCH('Cálculo antigua metodología'!N$4,#REF!,0),0),"")</f>
        <v/>
      </c>
      <c r="O335" s="10" t="str">
        <f>+IFERROR(VLOOKUP($A335,#REF!,MATCH('Cálculo antigua metodología'!O$4,#REF!,0),0),"")</f>
        <v/>
      </c>
      <c r="P335" s="10" t="str">
        <f>+IFERROR(VLOOKUP($A335,#REF!,MATCH('Cálculo antigua metodología'!P$4,#REF!,0),0),"")</f>
        <v/>
      </c>
      <c r="Q335" s="10" t="str">
        <f>+IFERROR(VLOOKUP($A335,#REF!,MATCH('Cálculo antigua metodología'!Q$4,#REF!,0),0),"")</f>
        <v/>
      </c>
      <c r="R335" s="10" t="str">
        <f>+IFERROR(VLOOKUP($A335,#REF!,MATCH('Cálculo antigua metodología'!R$4,#REF!,0),0),"")</f>
        <v/>
      </c>
      <c r="S335" s="10" t="str">
        <f>+IFERROR(VLOOKUP($A335,#REF!,MATCH('Cálculo antigua metodología'!S$4,#REF!,0),0),"")</f>
        <v/>
      </c>
      <c r="T335" s="10">
        <f>+VLOOKUP(A335,'[5]Cálculo SGP'!$N$3:$P$1136,3,0)</f>
        <v>510710924</v>
      </c>
      <c r="U335" s="10">
        <f>+VLOOKUP(A335,'[5]Cálculo SGP'!$N$3:$X$1137,11,0)</f>
        <v>831110609</v>
      </c>
      <c r="V335" s="11">
        <f t="shared" si="60"/>
        <v>79.098632604621542</v>
      </c>
      <c r="W335" s="11">
        <f t="shared" si="67"/>
        <v>100</v>
      </c>
      <c r="X335" s="11">
        <f t="shared" si="61"/>
        <v>80</v>
      </c>
      <c r="Y335" s="11">
        <f t="shared" si="62"/>
        <v>100</v>
      </c>
      <c r="Z335" s="11">
        <f t="shared" si="68"/>
        <v>0</v>
      </c>
      <c r="AA335" s="11">
        <f t="shared" si="63"/>
        <v>100</v>
      </c>
      <c r="AB335" s="11">
        <f t="shared" si="69"/>
        <v>0</v>
      </c>
      <c r="AC335" s="11">
        <f t="shared" si="64"/>
        <v>0</v>
      </c>
      <c r="AD335" s="11">
        <f t="shared" si="65"/>
        <v>0</v>
      </c>
      <c r="AE335" s="11">
        <f t="shared" si="66"/>
        <v>0</v>
      </c>
      <c r="AF335" s="12">
        <f t="shared" si="70"/>
        <v>0</v>
      </c>
      <c r="AG335" s="31">
        <f t="shared" si="71"/>
        <v>16.666666666666668</v>
      </c>
    </row>
    <row r="336" spans="1:33" x14ac:dyDescent="0.35">
      <c r="A336" s="1" t="s">
        <v>703</v>
      </c>
      <c r="B336" s="1" t="s">
        <v>677</v>
      </c>
      <c r="C336" s="1" t="s">
        <v>704</v>
      </c>
      <c r="D336" s="4">
        <f>+VLOOKUP(A336,'[2]Categoría municipios 2023'!$B$2:$D$1103,3,0)</f>
        <v>6</v>
      </c>
      <c r="E336" s="1" t="str">
        <f>+VLOOKUP(A336,'[3]Nuevo IDF'!$B$5:$H$1106,7,0)</f>
        <v>G3</v>
      </c>
      <c r="F336" s="1"/>
      <c r="G336" s="10">
        <f>+VLOOKUP(A336,'[4]Informe viabilidad 2022'!$A$4:$G$1105,7,0)</f>
        <v>2735.5038669999999</v>
      </c>
      <c r="H336" s="10">
        <f>+VLOOKUP(A336,'[4]Informe viabilidad 2022'!$A$4:$G$1105,6,0)</f>
        <v>6688.6370930000003</v>
      </c>
      <c r="I336" s="10" t="str">
        <f>+IFERROR(VLOOKUP($A336,#REF!,MATCH('Cálculo antigua metodología'!I$4,#REF!,0),0),"")</f>
        <v/>
      </c>
      <c r="J336" s="10" t="str">
        <f>+IFERROR(VLOOKUP($A336,#REF!,MATCH('Cálculo antigua metodología'!J$4,#REF!,0),0),"")</f>
        <v/>
      </c>
      <c r="K336" s="10" t="str">
        <f>+IFERROR(VLOOKUP($A336,#REF!,MATCH('Cálculo antigua metodología'!K$4,#REF!,0),0),"")</f>
        <v/>
      </c>
      <c r="L336" s="10" t="str">
        <f>+IFERROR(VLOOKUP($A336,#REF!,MATCH('Cálculo antigua metodología'!L$4,#REF!,0),0),"")</f>
        <v/>
      </c>
      <c r="M336" s="10" t="str">
        <f>+IFERROR(VLOOKUP($A336,#REF!,MATCH('Cálculo antigua metodología'!M$4,#REF!,0),0),"")</f>
        <v/>
      </c>
      <c r="N336" s="10" t="str">
        <f>+IFERROR(VLOOKUP($A336,#REF!,MATCH('Cálculo antigua metodología'!N$4,#REF!,0),0),"")</f>
        <v/>
      </c>
      <c r="O336" s="10" t="str">
        <f>+IFERROR(VLOOKUP($A336,#REF!,MATCH('Cálculo antigua metodología'!O$4,#REF!,0),0),"")</f>
        <v/>
      </c>
      <c r="P336" s="10" t="str">
        <f>+IFERROR(VLOOKUP($A336,#REF!,MATCH('Cálculo antigua metodología'!P$4,#REF!,0),0),"")</f>
        <v/>
      </c>
      <c r="Q336" s="10" t="str">
        <f>+IFERROR(VLOOKUP($A336,#REF!,MATCH('Cálculo antigua metodología'!Q$4,#REF!,0),0),"")</f>
        <v/>
      </c>
      <c r="R336" s="10" t="str">
        <f>+IFERROR(VLOOKUP($A336,#REF!,MATCH('Cálculo antigua metodología'!R$4,#REF!,0),0),"")</f>
        <v/>
      </c>
      <c r="S336" s="10" t="str">
        <f>+IFERROR(VLOOKUP($A336,#REF!,MATCH('Cálculo antigua metodología'!S$4,#REF!,0),0),"")</f>
        <v/>
      </c>
      <c r="T336" s="10">
        <f>+VLOOKUP(A336,'[5]Cálculo SGP'!$N$3:$P$1136,3,0)</f>
        <v>1133317304</v>
      </c>
      <c r="U336" s="10">
        <f>+VLOOKUP(A336,'[5]Cálculo SGP'!$N$3:$X$1137,11,0)</f>
        <v>2243429514</v>
      </c>
      <c r="V336" s="11">
        <f t="shared" si="60"/>
        <v>40.897776766253983</v>
      </c>
      <c r="W336" s="11">
        <f t="shared" si="67"/>
        <v>100</v>
      </c>
      <c r="X336" s="11">
        <f t="shared" si="61"/>
        <v>80</v>
      </c>
      <c r="Y336" s="11">
        <f t="shared" si="62"/>
        <v>100</v>
      </c>
      <c r="Z336" s="11">
        <f t="shared" si="68"/>
        <v>0</v>
      </c>
      <c r="AA336" s="11">
        <f t="shared" si="63"/>
        <v>100</v>
      </c>
      <c r="AB336" s="11">
        <f t="shared" si="69"/>
        <v>0</v>
      </c>
      <c r="AC336" s="11">
        <f t="shared" si="64"/>
        <v>0</v>
      </c>
      <c r="AD336" s="11">
        <f t="shared" si="65"/>
        <v>0</v>
      </c>
      <c r="AE336" s="11">
        <f t="shared" si="66"/>
        <v>0</v>
      </c>
      <c r="AF336" s="12">
        <f t="shared" si="70"/>
        <v>0</v>
      </c>
      <c r="AG336" s="31">
        <f t="shared" si="71"/>
        <v>16.666666666666668</v>
      </c>
    </row>
    <row r="337" spans="1:33" x14ac:dyDescent="0.35">
      <c r="A337" s="1" t="s">
        <v>705</v>
      </c>
      <c r="B337" s="1" t="s">
        <v>677</v>
      </c>
      <c r="C337" s="1" t="s">
        <v>706</v>
      </c>
      <c r="D337" s="4">
        <f>+VLOOKUP(A337,'[2]Categoría municipios 2023'!$B$2:$D$1103,3,0)</f>
        <v>6</v>
      </c>
      <c r="E337" s="1" t="str">
        <f>+VLOOKUP(A337,'[3]Nuevo IDF'!$B$5:$H$1106,7,0)</f>
        <v>G2</v>
      </c>
      <c r="F337" s="1"/>
      <c r="G337" s="10">
        <f>+VLOOKUP(A337,'[4]Informe viabilidad 2022'!$A$4:$G$1105,7,0)</f>
        <v>1860.466858</v>
      </c>
      <c r="H337" s="10">
        <f>+VLOOKUP(A337,'[4]Informe viabilidad 2022'!$A$4:$G$1105,6,0)</f>
        <v>3131.697705</v>
      </c>
      <c r="I337" s="10" t="str">
        <f>+IFERROR(VLOOKUP($A337,#REF!,MATCH('Cálculo antigua metodología'!I$4,#REF!,0),0),"")</f>
        <v/>
      </c>
      <c r="J337" s="10" t="str">
        <f>+IFERROR(VLOOKUP($A337,#REF!,MATCH('Cálculo antigua metodología'!J$4,#REF!,0),0),"")</f>
        <v/>
      </c>
      <c r="K337" s="10" t="str">
        <f>+IFERROR(VLOOKUP($A337,#REF!,MATCH('Cálculo antigua metodología'!K$4,#REF!,0),0),"")</f>
        <v/>
      </c>
      <c r="L337" s="10" t="str">
        <f>+IFERROR(VLOOKUP($A337,#REF!,MATCH('Cálculo antigua metodología'!L$4,#REF!,0),0),"")</f>
        <v/>
      </c>
      <c r="M337" s="10" t="str">
        <f>+IFERROR(VLOOKUP($A337,#REF!,MATCH('Cálculo antigua metodología'!M$4,#REF!,0),0),"")</f>
        <v/>
      </c>
      <c r="N337" s="10" t="str">
        <f>+IFERROR(VLOOKUP($A337,#REF!,MATCH('Cálculo antigua metodología'!N$4,#REF!,0),0),"")</f>
        <v/>
      </c>
      <c r="O337" s="10" t="str">
        <f>+IFERROR(VLOOKUP($A337,#REF!,MATCH('Cálculo antigua metodología'!O$4,#REF!,0),0),"")</f>
        <v/>
      </c>
      <c r="P337" s="10" t="str">
        <f>+IFERROR(VLOOKUP($A337,#REF!,MATCH('Cálculo antigua metodología'!P$4,#REF!,0),0),"")</f>
        <v/>
      </c>
      <c r="Q337" s="10" t="str">
        <f>+IFERROR(VLOOKUP($A337,#REF!,MATCH('Cálculo antigua metodología'!Q$4,#REF!,0),0),"")</f>
        <v/>
      </c>
      <c r="R337" s="10" t="str">
        <f>+IFERROR(VLOOKUP($A337,#REF!,MATCH('Cálculo antigua metodología'!R$4,#REF!,0),0),"")</f>
        <v/>
      </c>
      <c r="S337" s="10" t="str">
        <f>+IFERROR(VLOOKUP($A337,#REF!,MATCH('Cálculo antigua metodología'!S$4,#REF!,0),0),"")</f>
        <v/>
      </c>
      <c r="T337" s="10">
        <f>+VLOOKUP(A337,'[5]Cálculo SGP'!$N$3:$P$1136,3,0)</f>
        <v>814382351</v>
      </c>
      <c r="U337" s="10">
        <f>+VLOOKUP(A337,'[5]Cálculo SGP'!$N$3:$X$1137,11,0)</f>
        <v>1546724637</v>
      </c>
      <c r="V337" s="11">
        <f t="shared" si="60"/>
        <v>59.40761316233106</v>
      </c>
      <c r="W337" s="11">
        <f t="shared" si="67"/>
        <v>100</v>
      </c>
      <c r="X337" s="11">
        <f t="shared" si="61"/>
        <v>80</v>
      </c>
      <c r="Y337" s="11">
        <f t="shared" si="62"/>
        <v>100</v>
      </c>
      <c r="Z337" s="11">
        <f t="shared" si="68"/>
        <v>0</v>
      </c>
      <c r="AA337" s="11">
        <f t="shared" si="63"/>
        <v>100</v>
      </c>
      <c r="AB337" s="11">
        <f t="shared" si="69"/>
        <v>0</v>
      </c>
      <c r="AC337" s="11">
        <f t="shared" si="64"/>
        <v>0</v>
      </c>
      <c r="AD337" s="11">
        <f t="shared" si="65"/>
        <v>0</v>
      </c>
      <c r="AE337" s="11">
        <f t="shared" si="66"/>
        <v>0</v>
      </c>
      <c r="AF337" s="12">
        <f t="shared" si="70"/>
        <v>0</v>
      </c>
      <c r="AG337" s="31">
        <f t="shared" si="71"/>
        <v>16.666666666666668</v>
      </c>
    </row>
    <row r="338" spans="1:33" x14ac:dyDescent="0.35">
      <c r="A338" s="1" t="s">
        <v>707</v>
      </c>
      <c r="B338" s="1" t="s">
        <v>677</v>
      </c>
      <c r="C338" s="1" t="s">
        <v>708</v>
      </c>
      <c r="D338" s="4">
        <f>+VLOOKUP(A338,'[2]Categoría municipios 2023'!$B$2:$D$1103,3,0)</f>
        <v>6</v>
      </c>
      <c r="E338" s="1" t="str">
        <f>+VLOOKUP(A338,'[3]Nuevo IDF'!$B$5:$H$1106,7,0)</f>
        <v>G3</v>
      </c>
      <c r="F338" s="1"/>
      <c r="G338" s="10">
        <f>+VLOOKUP(A338,'[4]Informe viabilidad 2022'!$A$4:$G$1105,7,0)</f>
        <v>1406.5479319999999</v>
      </c>
      <c r="H338" s="10">
        <f>+VLOOKUP(A338,'[4]Informe viabilidad 2022'!$A$4:$G$1105,6,0)</f>
        <v>2971.202996</v>
      </c>
      <c r="I338" s="10" t="str">
        <f>+IFERROR(VLOOKUP($A338,#REF!,MATCH('Cálculo antigua metodología'!I$4,#REF!,0),0),"")</f>
        <v/>
      </c>
      <c r="J338" s="10" t="str">
        <f>+IFERROR(VLOOKUP($A338,#REF!,MATCH('Cálculo antigua metodología'!J$4,#REF!,0),0),"")</f>
        <v/>
      </c>
      <c r="K338" s="10" t="str">
        <f>+IFERROR(VLOOKUP($A338,#REF!,MATCH('Cálculo antigua metodología'!K$4,#REF!,0),0),"")</f>
        <v/>
      </c>
      <c r="L338" s="10" t="str">
        <f>+IFERROR(VLOOKUP($A338,#REF!,MATCH('Cálculo antigua metodología'!L$4,#REF!,0),0),"")</f>
        <v/>
      </c>
      <c r="M338" s="10" t="str">
        <f>+IFERROR(VLOOKUP($A338,#REF!,MATCH('Cálculo antigua metodología'!M$4,#REF!,0),0),"")</f>
        <v/>
      </c>
      <c r="N338" s="10" t="str">
        <f>+IFERROR(VLOOKUP($A338,#REF!,MATCH('Cálculo antigua metodología'!N$4,#REF!,0),0),"")</f>
        <v/>
      </c>
      <c r="O338" s="10" t="str">
        <f>+IFERROR(VLOOKUP($A338,#REF!,MATCH('Cálculo antigua metodología'!O$4,#REF!,0),0),"")</f>
        <v/>
      </c>
      <c r="P338" s="10" t="str">
        <f>+IFERROR(VLOOKUP($A338,#REF!,MATCH('Cálculo antigua metodología'!P$4,#REF!,0),0),"")</f>
        <v/>
      </c>
      <c r="Q338" s="10" t="str">
        <f>+IFERROR(VLOOKUP($A338,#REF!,MATCH('Cálculo antigua metodología'!Q$4,#REF!,0),0),"")</f>
        <v/>
      </c>
      <c r="R338" s="10" t="str">
        <f>+IFERROR(VLOOKUP($A338,#REF!,MATCH('Cálculo antigua metodología'!R$4,#REF!,0),0),"")</f>
        <v/>
      </c>
      <c r="S338" s="10" t="str">
        <f>+IFERROR(VLOOKUP($A338,#REF!,MATCH('Cálculo antigua metodología'!S$4,#REF!,0),0),"")</f>
        <v/>
      </c>
      <c r="T338" s="10">
        <f>+VLOOKUP(A338,'[5]Cálculo SGP'!$N$3:$P$1136,3,0)</f>
        <v>984438590</v>
      </c>
      <c r="U338" s="10">
        <f>+VLOOKUP(A338,'[5]Cálculo SGP'!$N$3:$X$1137,11,0)</f>
        <v>1637741141</v>
      </c>
      <c r="V338" s="11">
        <f t="shared" si="60"/>
        <v>47.339341468542322</v>
      </c>
      <c r="W338" s="11">
        <f t="shared" si="67"/>
        <v>100</v>
      </c>
      <c r="X338" s="11">
        <f t="shared" si="61"/>
        <v>80</v>
      </c>
      <c r="Y338" s="11">
        <f t="shared" si="62"/>
        <v>100</v>
      </c>
      <c r="Z338" s="11">
        <f t="shared" si="68"/>
        <v>0</v>
      </c>
      <c r="AA338" s="11">
        <f t="shared" si="63"/>
        <v>100</v>
      </c>
      <c r="AB338" s="11">
        <f t="shared" si="69"/>
        <v>0</v>
      </c>
      <c r="AC338" s="11">
        <f t="shared" si="64"/>
        <v>0</v>
      </c>
      <c r="AD338" s="11">
        <f t="shared" si="65"/>
        <v>0</v>
      </c>
      <c r="AE338" s="11">
        <f t="shared" si="66"/>
        <v>0</v>
      </c>
      <c r="AF338" s="12">
        <f t="shared" si="70"/>
        <v>0</v>
      </c>
      <c r="AG338" s="31">
        <f t="shared" si="71"/>
        <v>16.666666666666668</v>
      </c>
    </row>
    <row r="339" spans="1:33" x14ac:dyDescent="0.35">
      <c r="A339" s="1" t="s">
        <v>709</v>
      </c>
      <c r="B339" s="1" t="s">
        <v>677</v>
      </c>
      <c r="C339" s="1" t="s">
        <v>710</v>
      </c>
      <c r="D339" s="4">
        <f>+VLOOKUP(A339,'[2]Categoría municipios 2023'!$B$2:$D$1103,3,0)</f>
        <v>6</v>
      </c>
      <c r="E339" s="1" t="str">
        <f>+VLOOKUP(A339,'[3]Nuevo IDF'!$B$5:$H$1106,7,0)</f>
        <v>G2</v>
      </c>
      <c r="F339" s="1"/>
      <c r="G339" s="10">
        <f>+VLOOKUP(A339,'[4]Informe viabilidad 2022'!$A$4:$G$1105,7,0)</f>
        <v>3346.5476309999999</v>
      </c>
      <c r="H339" s="10">
        <f>+VLOOKUP(A339,'[4]Informe viabilidad 2022'!$A$4:$G$1105,6,0)</f>
        <v>5768.0106349999996</v>
      </c>
      <c r="I339" s="10" t="str">
        <f>+IFERROR(VLOOKUP($A339,#REF!,MATCH('Cálculo antigua metodología'!I$4,#REF!,0),0),"")</f>
        <v/>
      </c>
      <c r="J339" s="10" t="str">
        <f>+IFERROR(VLOOKUP($A339,#REF!,MATCH('Cálculo antigua metodología'!J$4,#REF!,0),0),"")</f>
        <v/>
      </c>
      <c r="K339" s="10" t="str">
        <f>+IFERROR(VLOOKUP($A339,#REF!,MATCH('Cálculo antigua metodología'!K$4,#REF!,0),0),"")</f>
        <v/>
      </c>
      <c r="L339" s="10" t="str">
        <f>+IFERROR(VLOOKUP($A339,#REF!,MATCH('Cálculo antigua metodología'!L$4,#REF!,0),0),"")</f>
        <v/>
      </c>
      <c r="M339" s="10" t="str">
        <f>+IFERROR(VLOOKUP($A339,#REF!,MATCH('Cálculo antigua metodología'!M$4,#REF!,0),0),"")</f>
        <v/>
      </c>
      <c r="N339" s="10" t="str">
        <f>+IFERROR(VLOOKUP($A339,#REF!,MATCH('Cálculo antigua metodología'!N$4,#REF!,0),0),"")</f>
        <v/>
      </c>
      <c r="O339" s="10" t="str">
        <f>+IFERROR(VLOOKUP($A339,#REF!,MATCH('Cálculo antigua metodología'!O$4,#REF!,0),0),"")</f>
        <v/>
      </c>
      <c r="P339" s="10" t="str">
        <f>+IFERROR(VLOOKUP($A339,#REF!,MATCH('Cálculo antigua metodología'!P$4,#REF!,0),0),"")</f>
        <v/>
      </c>
      <c r="Q339" s="10" t="str">
        <f>+IFERROR(VLOOKUP($A339,#REF!,MATCH('Cálculo antigua metodología'!Q$4,#REF!,0),0),"")</f>
        <v/>
      </c>
      <c r="R339" s="10" t="str">
        <f>+IFERROR(VLOOKUP($A339,#REF!,MATCH('Cálculo antigua metodología'!R$4,#REF!,0),0),"")</f>
        <v/>
      </c>
      <c r="S339" s="10" t="str">
        <f>+IFERROR(VLOOKUP($A339,#REF!,MATCH('Cálculo antigua metodología'!S$4,#REF!,0),0),"")</f>
        <v/>
      </c>
      <c r="T339" s="10">
        <f>+VLOOKUP(A339,'[5]Cálculo SGP'!$N$3:$P$1136,3,0)</f>
        <v>810380496</v>
      </c>
      <c r="U339" s="10">
        <f>+VLOOKUP(A339,'[5]Cálculo SGP'!$N$3:$X$1137,11,0)</f>
        <v>1583316141</v>
      </c>
      <c r="V339" s="11">
        <f t="shared" si="60"/>
        <v>58.019096058757526</v>
      </c>
      <c r="W339" s="11">
        <f t="shared" si="67"/>
        <v>100</v>
      </c>
      <c r="X339" s="11">
        <f t="shared" si="61"/>
        <v>80</v>
      </c>
      <c r="Y339" s="11">
        <f t="shared" si="62"/>
        <v>100</v>
      </c>
      <c r="Z339" s="11">
        <f t="shared" si="68"/>
        <v>0</v>
      </c>
      <c r="AA339" s="11">
        <f t="shared" si="63"/>
        <v>100</v>
      </c>
      <c r="AB339" s="11">
        <f t="shared" si="69"/>
        <v>0</v>
      </c>
      <c r="AC339" s="11">
        <f t="shared" si="64"/>
        <v>0</v>
      </c>
      <c r="AD339" s="11">
        <f t="shared" si="65"/>
        <v>0</v>
      </c>
      <c r="AE339" s="11">
        <f t="shared" si="66"/>
        <v>0</v>
      </c>
      <c r="AF339" s="12">
        <f t="shared" si="70"/>
        <v>0</v>
      </c>
      <c r="AG339" s="31">
        <f t="shared" si="71"/>
        <v>16.666666666666668</v>
      </c>
    </row>
    <row r="340" spans="1:33" x14ac:dyDescent="0.35">
      <c r="A340" s="1" t="s">
        <v>711</v>
      </c>
      <c r="B340" s="1" t="s">
        <v>677</v>
      </c>
      <c r="C340" s="1" t="s">
        <v>712</v>
      </c>
      <c r="D340" s="4">
        <f>+VLOOKUP(A340,'[2]Categoría municipios 2023'!$B$2:$D$1103,3,0)</f>
        <v>6</v>
      </c>
      <c r="E340" s="1" t="str">
        <f>+VLOOKUP(A340,'[3]Nuevo IDF'!$B$5:$H$1106,7,0)</f>
        <v>G4</v>
      </c>
      <c r="F340" s="1"/>
      <c r="G340" s="10">
        <f>+VLOOKUP(A340,'[4]Informe viabilidad 2022'!$A$4:$G$1105,7,0)</f>
        <v>1875.237259</v>
      </c>
      <c r="H340" s="10">
        <f>+VLOOKUP(A340,'[4]Informe viabilidad 2022'!$A$4:$G$1105,6,0)</f>
        <v>3898.1080149999998</v>
      </c>
      <c r="I340" s="10" t="str">
        <f>+IFERROR(VLOOKUP($A340,#REF!,MATCH('Cálculo antigua metodología'!I$4,#REF!,0),0),"")</f>
        <v/>
      </c>
      <c r="J340" s="10" t="str">
        <f>+IFERROR(VLOOKUP($A340,#REF!,MATCH('Cálculo antigua metodología'!J$4,#REF!,0),0),"")</f>
        <v/>
      </c>
      <c r="K340" s="10" t="str">
        <f>+IFERROR(VLOOKUP($A340,#REF!,MATCH('Cálculo antigua metodología'!K$4,#REF!,0),0),"")</f>
        <v/>
      </c>
      <c r="L340" s="10" t="str">
        <f>+IFERROR(VLOOKUP($A340,#REF!,MATCH('Cálculo antigua metodología'!L$4,#REF!,0),0),"")</f>
        <v/>
      </c>
      <c r="M340" s="10" t="str">
        <f>+IFERROR(VLOOKUP($A340,#REF!,MATCH('Cálculo antigua metodología'!M$4,#REF!,0),0),"")</f>
        <v/>
      </c>
      <c r="N340" s="10" t="str">
        <f>+IFERROR(VLOOKUP($A340,#REF!,MATCH('Cálculo antigua metodología'!N$4,#REF!,0),0),"")</f>
        <v/>
      </c>
      <c r="O340" s="10" t="str">
        <f>+IFERROR(VLOOKUP($A340,#REF!,MATCH('Cálculo antigua metodología'!O$4,#REF!,0),0),"")</f>
        <v/>
      </c>
      <c r="P340" s="10" t="str">
        <f>+IFERROR(VLOOKUP($A340,#REF!,MATCH('Cálculo antigua metodología'!P$4,#REF!,0),0),"")</f>
        <v/>
      </c>
      <c r="Q340" s="10" t="str">
        <f>+IFERROR(VLOOKUP($A340,#REF!,MATCH('Cálculo antigua metodología'!Q$4,#REF!,0),0),"")</f>
        <v/>
      </c>
      <c r="R340" s="10" t="str">
        <f>+IFERROR(VLOOKUP($A340,#REF!,MATCH('Cálculo antigua metodología'!R$4,#REF!,0),0),"")</f>
        <v/>
      </c>
      <c r="S340" s="10" t="str">
        <f>+IFERROR(VLOOKUP($A340,#REF!,MATCH('Cálculo antigua metodología'!S$4,#REF!,0),0),"")</f>
        <v/>
      </c>
      <c r="T340" s="10">
        <f>+VLOOKUP(A340,'[5]Cálculo SGP'!$N$3:$P$1136,3,0)</f>
        <v>1334935004</v>
      </c>
      <c r="U340" s="10">
        <f>+VLOOKUP(A340,'[5]Cálculo SGP'!$N$3:$X$1137,11,0)</f>
        <v>1927486831</v>
      </c>
      <c r="V340" s="11">
        <f t="shared" si="60"/>
        <v>48.106344200418469</v>
      </c>
      <c r="W340" s="11">
        <f t="shared" si="67"/>
        <v>100</v>
      </c>
      <c r="X340" s="11">
        <f t="shared" si="61"/>
        <v>80</v>
      </c>
      <c r="Y340" s="11">
        <f t="shared" si="62"/>
        <v>100</v>
      </c>
      <c r="Z340" s="11">
        <f t="shared" si="68"/>
        <v>0</v>
      </c>
      <c r="AA340" s="11">
        <f t="shared" si="63"/>
        <v>100</v>
      </c>
      <c r="AB340" s="11">
        <f t="shared" si="69"/>
        <v>0</v>
      </c>
      <c r="AC340" s="11">
        <f t="shared" si="64"/>
        <v>0</v>
      </c>
      <c r="AD340" s="11">
        <f t="shared" si="65"/>
        <v>0</v>
      </c>
      <c r="AE340" s="11">
        <f t="shared" si="66"/>
        <v>0</v>
      </c>
      <c r="AF340" s="12">
        <f t="shared" si="70"/>
        <v>0</v>
      </c>
      <c r="AG340" s="31">
        <f t="shared" si="71"/>
        <v>16.666666666666668</v>
      </c>
    </row>
    <row r="341" spans="1:33" x14ac:dyDescent="0.35">
      <c r="A341" s="1" t="s">
        <v>713</v>
      </c>
      <c r="B341" s="1" t="s">
        <v>677</v>
      </c>
      <c r="C341" s="1" t="s">
        <v>714</v>
      </c>
      <c r="D341" s="4">
        <f>+VLOOKUP(A341,'[2]Categoría municipios 2023'!$B$2:$D$1103,3,0)</f>
        <v>6</v>
      </c>
      <c r="E341" s="1" t="str">
        <f>+VLOOKUP(A341,'[3]Nuevo IDF'!$B$5:$H$1106,7,0)</f>
        <v>G4</v>
      </c>
      <c r="F341" s="1"/>
      <c r="G341" s="10">
        <f>+VLOOKUP(A341,'[4]Informe viabilidad 2022'!$A$4:$G$1105,7,0)</f>
        <v>3066.6772169999999</v>
      </c>
      <c r="H341" s="10">
        <f>+VLOOKUP(A341,'[4]Informe viabilidad 2022'!$A$4:$G$1105,6,0)</f>
        <v>6685.6245644000001</v>
      </c>
      <c r="I341" s="10" t="str">
        <f>+IFERROR(VLOOKUP($A341,#REF!,MATCH('Cálculo antigua metodología'!I$4,#REF!,0),0),"")</f>
        <v/>
      </c>
      <c r="J341" s="10" t="str">
        <f>+IFERROR(VLOOKUP($A341,#REF!,MATCH('Cálculo antigua metodología'!J$4,#REF!,0),0),"")</f>
        <v/>
      </c>
      <c r="K341" s="10" t="str">
        <f>+IFERROR(VLOOKUP($A341,#REF!,MATCH('Cálculo antigua metodología'!K$4,#REF!,0),0),"")</f>
        <v/>
      </c>
      <c r="L341" s="10" t="str">
        <f>+IFERROR(VLOOKUP($A341,#REF!,MATCH('Cálculo antigua metodología'!L$4,#REF!,0),0),"")</f>
        <v/>
      </c>
      <c r="M341" s="10" t="str">
        <f>+IFERROR(VLOOKUP($A341,#REF!,MATCH('Cálculo antigua metodología'!M$4,#REF!,0),0),"")</f>
        <v/>
      </c>
      <c r="N341" s="10" t="str">
        <f>+IFERROR(VLOOKUP($A341,#REF!,MATCH('Cálculo antigua metodología'!N$4,#REF!,0),0),"")</f>
        <v/>
      </c>
      <c r="O341" s="10" t="str">
        <f>+IFERROR(VLOOKUP($A341,#REF!,MATCH('Cálculo antigua metodología'!O$4,#REF!,0),0),"")</f>
        <v/>
      </c>
      <c r="P341" s="10" t="str">
        <f>+IFERROR(VLOOKUP($A341,#REF!,MATCH('Cálculo antigua metodología'!P$4,#REF!,0),0),"")</f>
        <v/>
      </c>
      <c r="Q341" s="10" t="str">
        <f>+IFERROR(VLOOKUP($A341,#REF!,MATCH('Cálculo antigua metodología'!Q$4,#REF!,0),0),"")</f>
        <v/>
      </c>
      <c r="R341" s="10" t="str">
        <f>+IFERROR(VLOOKUP($A341,#REF!,MATCH('Cálculo antigua metodología'!R$4,#REF!,0),0),"")</f>
        <v/>
      </c>
      <c r="S341" s="10" t="str">
        <f>+IFERROR(VLOOKUP($A341,#REF!,MATCH('Cálculo antigua metodología'!S$4,#REF!,0),0),"")</f>
        <v/>
      </c>
      <c r="T341" s="10">
        <f>+VLOOKUP(A341,'[5]Cálculo SGP'!$N$3:$P$1136,3,0)</f>
        <v>2648821380</v>
      </c>
      <c r="U341" s="10">
        <f>+VLOOKUP(A341,'[5]Cálculo SGP'!$N$3:$X$1137,11,0)</f>
        <v>2069122260</v>
      </c>
      <c r="V341" s="11">
        <f t="shared" si="60"/>
        <v>45.869719238044269</v>
      </c>
      <c r="W341" s="11">
        <f t="shared" si="67"/>
        <v>100</v>
      </c>
      <c r="X341" s="11">
        <f t="shared" si="61"/>
        <v>80</v>
      </c>
      <c r="Y341" s="11">
        <f t="shared" si="62"/>
        <v>100</v>
      </c>
      <c r="Z341" s="11">
        <f t="shared" si="68"/>
        <v>0</v>
      </c>
      <c r="AA341" s="11">
        <f t="shared" si="63"/>
        <v>100</v>
      </c>
      <c r="AB341" s="11">
        <f t="shared" si="69"/>
        <v>0</v>
      </c>
      <c r="AC341" s="11">
        <f t="shared" si="64"/>
        <v>0</v>
      </c>
      <c r="AD341" s="11">
        <f t="shared" si="65"/>
        <v>0</v>
      </c>
      <c r="AE341" s="11">
        <f t="shared" si="66"/>
        <v>0</v>
      </c>
      <c r="AF341" s="12">
        <f t="shared" si="70"/>
        <v>0</v>
      </c>
      <c r="AG341" s="31">
        <f t="shared" si="71"/>
        <v>16.666666666666668</v>
      </c>
    </row>
    <row r="342" spans="1:33" x14ac:dyDescent="0.35">
      <c r="A342" s="1" t="s">
        <v>715</v>
      </c>
      <c r="B342" s="1" t="s">
        <v>677</v>
      </c>
      <c r="C342" s="1" t="s">
        <v>716</v>
      </c>
      <c r="D342" s="4">
        <f>+VLOOKUP(A342,'[2]Categoría municipios 2023'!$B$2:$D$1103,3,0)</f>
        <v>6</v>
      </c>
      <c r="E342" s="1" t="str">
        <f>+VLOOKUP(A342,'[3]Nuevo IDF'!$B$5:$H$1106,7,0)</f>
        <v>G3</v>
      </c>
      <c r="F342" s="1"/>
      <c r="G342" s="10">
        <f>+VLOOKUP(A342,'[4]Informe viabilidad 2022'!$A$4:$G$1105,7,0)</f>
        <v>1262.9781210000001</v>
      </c>
      <c r="H342" s="10">
        <f>+VLOOKUP(A342,'[4]Informe viabilidad 2022'!$A$4:$G$1105,6,0)</f>
        <v>2662.4360620000002</v>
      </c>
      <c r="I342" s="10" t="str">
        <f>+IFERROR(VLOOKUP($A342,#REF!,MATCH('Cálculo antigua metodología'!I$4,#REF!,0),0),"")</f>
        <v/>
      </c>
      <c r="J342" s="10" t="str">
        <f>+IFERROR(VLOOKUP($A342,#REF!,MATCH('Cálculo antigua metodología'!J$4,#REF!,0),0),"")</f>
        <v/>
      </c>
      <c r="K342" s="10" t="str">
        <f>+IFERROR(VLOOKUP($A342,#REF!,MATCH('Cálculo antigua metodología'!K$4,#REF!,0),0),"")</f>
        <v/>
      </c>
      <c r="L342" s="10" t="str">
        <f>+IFERROR(VLOOKUP($A342,#REF!,MATCH('Cálculo antigua metodología'!L$4,#REF!,0),0),"")</f>
        <v/>
      </c>
      <c r="M342" s="10" t="str">
        <f>+IFERROR(VLOOKUP($A342,#REF!,MATCH('Cálculo antigua metodología'!M$4,#REF!,0),0),"")</f>
        <v/>
      </c>
      <c r="N342" s="10" t="str">
        <f>+IFERROR(VLOOKUP($A342,#REF!,MATCH('Cálculo antigua metodología'!N$4,#REF!,0),0),"")</f>
        <v/>
      </c>
      <c r="O342" s="10" t="str">
        <f>+IFERROR(VLOOKUP($A342,#REF!,MATCH('Cálculo antigua metodología'!O$4,#REF!,0),0),"")</f>
        <v/>
      </c>
      <c r="P342" s="10" t="str">
        <f>+IFERROR(VLOOKUP($A342,#REF!,MATCH('Cálculo antigua metodología'!P$4,#REF!,0),0),"")</f>
        <v/>
      </c>
      <c r="Q342" s="10" t="str">
        <f>+IFERROR(VLOOKUP($A342,#REF!,MATCH('Cálculo antigua metodología'!Q$4,#REF!,0),0),"")</f>
        <v/>
      </c>
      <c r="R342" s="10" t="str">
        <f>+IFERROR(VLOOKUP($A342,#REF!,MATCH('Cálculo antigua metodología'!R$4,#REF!,0),0),"")</f>
        <v/>
      </c>
      <c r="S342" s="10" t="str">
        <f>+IFERROR(VLOOKUP($A342,#REF!,MATCH('Cálculo antigua metodología'!S$4,#REF!,0),0),"")</f>
        <v/>
      </c>
      <c r="T342" s="10">
        <f>+VLOOKUP(A342,'[5]Cálculo SGP'!$N$3:$P$1136,3,0)</f>
        <v>1009159330</v>
      </c>
      <c r="U342" s="10">
        <f>+VLOOKUP(A342,'[5]Cálculo SGP'!$N$3:$X$1137,11,0)</f>
        <v>1577513915</v>
      </c>
      <c r="V342" s="11">
        <f t="shared" si="60"/>
        <v>47.436937135356452</v>
      </c>
      <c r="W342" s="11">
        <f t="shared" si="67"/>
        <v>100</v>
      </c>
      <c r="X342" s="11">
        <f t="shared" si="61"/>
        <v>80</v>
      </c>
      <c r="Y342" s="11">
        <f t="shared" si="62"/>
        <v>100</v>
      </c>
      <c r="Z342" s="11">
        <f t="shared" si="68"/>
        <v>0</v>
      </c>
      <c r="AA342" s="11">
        <f t="shared" si="63"/>
        <v>100</v>
      </c>
      <c r="AB342" s="11">
        <f t="shared" si="69"/>
        <v>0</v>
      </c>
      <c r="AC342" s="11">
        <f t="shared" si="64"/>
        <v>0</v>
      </c>
      <c r="AD342" s="11">
        <f t="shared" si="65"/>
        <v>0</v>
      </c>
      <c r="AE342" s="11">
        <f t="shared" si="66"/>
        <v>0</v>
      </c>
      <c r="AF342" s="12">
        <f t="shared" si="70"/>
        <v>0</v>
      </c>
      <c r="AG342" s="31">
        <f t="shared" si="71"/>
        <v>16.666666666666668</v>
      </c>
    </row>
    <row r="343" spans="1:33" x14ac:dyDescent="0.35">
      <c r="A343" s="1" t="s">
        <v>717</v>
      </c>
      <c r="B343" s="1" t="s">
        <v>677</v>
      </c>
      <c r="C343" s="1" t="s">
        <v>718</v>
      </c>
      <c r="D343" s="4">
        <f>+VLOOKUP(A343,'[2]Categoría municipios 2023'!$B$2:$D$1103,3,0)</f>
        <v>6</v>
      </c>
      <c r="E343" s="1" t="str">
        <f>+VLOOKUP(A343,'[3]Nuevo IDF'!$B$5:$H$1106,7,0)</f>
        <v>G3</v>
      </c>
      <c r="F343" s="1"/>
      <c r="G343" s="10">
        <f>+VLOOKUP(A343,'[4]Informe viabilidad 2022'!$A$4:$G$1105,7,0)</f>
        <v>1746.387041</v>
      </c>
      <c r="H343" s="10">
        <f>+VLOOKUP(A343,'[4]Informe viabilidad 2022'!$A$4:$G$1105,6,0)</f>
        <v>3624.2704570000001</v>
      </c>
      <c r="I343" s="10" t="str">
        <f>+IFERROR(VLOOKUP($A343,#REF!,MATCH('Cálculo antigua metodología'!I$4,#REF!,0),0),"")</f>
        <v/>
      </c>
      <c r="J343" s="10" t="str">
        <f>+IFERROR(VLOOKUP($A343,#REF!,MATCH('Cálculo antigua metodología'!J$4,#REF!,0),0),"")</f>
        <v/>
      </c>
      <c r="K343" s="10" t="str">
        <f>+IFERROR(VLOOKUP($A343,#REF!,MATCH('Cálculo antigua metodología'!K$4,#REF!,0),0),"")</f>
        <v/>
      </c>
      <c r="L343" s="10" t="str">
        <f>+IFERROR(VLOOKUP($A343,#REF!,MATCH('Cálculo antigua metodología'!L$4,#REF!,0),0),"")</f>
        <v/>
      </c>
      <c r="M343" s="10" t="str">
        <f>+IFERROR(VLOOKUP($A343,#REF!,MATCH('Cálculo antigua metodología'!M$4,#REF!,0),0),"")</f>
        <v/>
      </c>
      <c r="N343" s="10" t="str">
        <f>+IFERROR(VLOOKUP($A343,#REF!,MATCH('Cálculo antigua metodología'!N$4,#REF!,0),0),"")</f>
        <v/>
      </c>
      <c r="O343" s="10" t="str">
        <f>+IFERROR(VLOOKUP($A343,#REF!,MATCH('Cálculo antigua metodología'!O$4,#REF!,0),0),"")</f>
        <v/>
      </c>
      <c r="P343" s="10" t="str">
        <f>+IFERROR(VLOOKUP($A343,#REF!,MATCH('Cálculo antigua metodología'!P$4,#REF!,0),0),"")</f>
        <v/>
      </c>
      <c r="Q343" s="10" t="str">
        <f>+IFERROR(VLOOKUP($A343,#REF!,MATCH('Cálculo antigua metodología'!Q$4,#REF!,0),0),"")</f>
        <v/>
      </c>
      <c r="R343" s="10" t="str">
        <f>+IFERROR(VLOOKUP($A343,#REF!,MATCH('Cálculo antigua metodología'!R$4,#REF!,0),0),"")</f>
        <v/>
      </c>
      <c r="S343" s="10" t="str">
        <f>+IFERROR(VLOOKUP($A343,#REF!,MATCH('Cálculo antigua metodología'!S$4,#REF!,0),0),"")</f>
        <v/>
      </c>
      <c r="T343" s="10">
        <f>+VLOOKUP(A343,'[5]Cálculo SGP'!$N$3:$P$1136,3,0)</f>
        <v>1097919215</v>
      </c>
      <c r="U343" s="10">
        <f>+VLOOKUP(A343,'[5]Cálculo SGP'!$N$3:$X$1137,11,0)</f>
        <v>1693924702</v>
      </c>
      <c r="V343" s="11">
        <f t="shared" si="60"/>
        <v>48.185891801396544</v>
      </c>
      <c r="W343" s="11">
        <f t="shared" si="67"/>
        <v>100</v>
      </c>
      <c r="X343" s="11">
        <f t="shared" si="61"/>
        <v>80</v>
      </c>
      <c r="Y343" s="11">
        <f t="shared" si="62"/>
        <v>100</v>
      </c>
      <c r="Z343" s="11">
        <f t="shared" si="68"/>
        <v>0</v>
      </c>
      <c r="AA343" s="11">
        <f t="shared" si="63"/>
        <v>100</v>
      </c>
      <c r="AB343" s="11">
        <f t="shared" si="69"/>
        <v>0</v>
      </c>
      <c r="AC343" s="11">
        <f t="shared" si="64"/>
        <v>0</v>
      </c>
      <c r="AD343" s="11">
        <f t="shared" si="65"/>
        <v>0</v>
      </c>
      <c r="AE343" s="11">
        <f t="shared" si="66"/>
        <v>0</v>
      </c>
      <c r="AF343" s="12">
        <f t="shared" si="70"/>
        <v>0</v>
      </c>
      <c r="AG343" s="31">
        <f t="shared" si="71"/>
        <v>16.666666666666668</v>
      </c>
    </row>
    <row r="344" spans="1:33" x14ac:dyDescent="0.35">
      <c r="A344" s="1" t="s">
        <v>719</v>
      </c>
      <c r="B344" s="1" t="s">
        <v>677</v>
      </c>
      <c r="C344" s="1" t="s">
        <v>720</v>
      </c>
      <c r="D344" s="4">
        <f>+VLOOKUP(A344,'[2]Categoría municipios 2023'!$B$2:$D$1103,3,0)</f>
        <v>6</v>
      </c>
      <c r="E344" s="1" t="str">
        <f>+VLOOKUP(A344,'[3]Nuevo IDF'!$B$5:$H$1106,7,0)</f>
        <v>G4</v>
      </c>
      <c r="F344" s="1"/>
      <c r="G344" s="10">
        <f>+VLOOKUP(A344,'[4]Informe viabilidad 2022'!$A$4:$G$1105,7,0)</f>
        <v>1840.908475</v>
      </c>
      <c r="H344" s="10">
        <f>+VLOOKUP(A344,'[4]Informe viabilidad 2022'!$A$4:$G$1105,6,0)</f>
        <v>3332.3275619999999</v>
      </c>
      <c r="I344" s="10" t="str">
        <f>+IFERROR(VLOOKUP($A344,#REF!,MATCH('Cálculo antigua metodología'!I$4,#REF!,0),0),"")</f>
        <v/>
      </c>
      <c r="J344" s="10" t="str">
        <f>+IFERROR(VLOOKUP($A344,#REF!,MATCH('Cálculo antigua metodología'!J$4,#REF!,0),0),"")</f>
        <v/>
      </c>
      <c r="K344" s="10" t="str">
        <f>+IFERROR(VLOOKUP($A344,#REF!,MATCH('Cálculo antigua metodología'!K$4,#REF!,0),0),"")</f>
        <v/>
      </c>
      <c r="L344" s="10" t="str">
        <f>+IFERROR(VLOOKUP($A344,#REF!,MATCH('Cálculo antigua metodología'!L$4,#REF!,0),0),"")</f>
        <v/>
      </c>
      <c r="M344" s="10" t="str">
        <f>+IFERROR(VLOOKUP($A344,#REF!,MATCH('Cálculo antigua metodología'!M$4,#REF!,0),0),"")</f>
        <v/>
      </c>
      <c r="N344" s="10" t="str">
        <f>+IFERROR(VLOOKUP($A344,#REF!,MATCH('Cálculo antigua metodología'!N$4,#REF!,0),0),"")</f>
        <v/>
      </c>
      <c r="O344" s="10" t="str">
        <f>+IFERROR(VLOOKUP($A344,#REF!,MATCH('Cálculo antigua metodología'!O$4,#REF!,0),0),"")</f>
        <v/>
      </c>
      <c r="P344" s="10" t="str">
        <f>+IFERROR(VLOOKUP($A344,#REF!,MATCH('Cálculo antigua metodología'!P$4,#REF!,0),0),"")</f>
        <v/>
      </c>
      <c r="Q344" s="10" t="str">
        <f>+IFERROR(VLOOKUP($A344,#REF!,MATCH('Cálculo antigua metodología'!Q$4,#REF!,0),0),"")</f>
        <v/>
      </c>
      <c r="R344" s="10" t="str">
        <f>+IFERROR(VLOOKUP($A344,#REF!,MATCH('Cálculo antigua metodología'!R$4,#REF!,0),0),"")</f>
        <v/>
      </c>
      <c r="S344" s="10" t="str">
        <f>+IFERROR(VLOOKUP($A344,#REF!,MATCH('Cálculo antigua metodología'!S$4,#REF!,0),0),"")</f>
        <v/>
      </c>
      <c r="T344" s="10">
        <f>+VLOOKUP(A344,'[5]Cálculo SGP'!$N$3:$P$1136,3,0)</f>
        <v>1353494226</v>
      </c>
      <c r="U344" s="10">
        <f>+VLOOKUP(A344,'[5]Cálculo SGP'!$N$3:$X$1137,11,0)</f>
        <v>1875439504</v>
      </c>
      <c r="V344" s="11">
        <f t="shared" si="60"/>
        <v>55.243923076251292</v>
      </c>
      <c r="W344" s="11">
        <f t="shared" si="67"/>
        <v>100</v>
      </c>
      <c r="X344" s="11">
        <f t="shared" si="61"/>
        <v>80</v>
      </c>
      <c r="Y344" s="11">
        <f t="shared" si="62"/>
        <v>100</v>
      </c>
      <c r="Z344" s="11">
        <f t="shared" si="68"/>
        <v>0</v>
      </c>
      <c r="AA344" s="11">
        <f t="shared" si="63"/>
        <v>100</v>
      </c>
      <c r="AB344" s="11">
        <f t="shared" si="69"/>
        <v>0</v>
      </c>
      <c r="AC344" s="11">
        <f t="shared" si="64"/>
        <v>0</v>
      </c>
      <c r="AD344" s="11">
        <f t="shared" si="65"/>
        <v>0</v>
      </c>
      <c r="AE344" s="11">
        <f t="shared" si="66"/>
        <v>0</v>
      </c>
      <c r="AF344" s="12">
        <f t="shared" si="70"/>
        <v>0</v>
      </c>
      <c r="AG344" s="31">
        <f t="shared" si="71"/>
        <v>16.666666666666668</v>
      </c>
    </row>
    <row r="345" spans="1:33" x14ac:dyDescent="0.35">
      <c r="A345" s="1" t="s">
        <v>721</v>
      </c>
      <c r="B345" s="1" t="s">
        <v>677</v>
      </c>
      <c r="C345" s="1" t="s">
        <v>722</v>
      </c>
      <c r="D345" s="4">
        <f>+VLOOKUP(A345,'[2]Categoría municipios 2023'!$B$2:$D$1103,3,0)</f>
        <v>6</v>
      </c>
      <c r="E345" s="1" t="str">
        <f>+VLOOKUP(A345,'[3]Nuevo IDF'!$B$5:$H$1106,7,0)</f>
        <v>G2</v>
      </c>
      <c r="F345" s="1"/>
      <c r="G345" s="10">
        <f>+VLOOKUP(A345,'[4]Informe viabilidad 2022'!$A$4:$G$1105,7,0)</f>
        <v>1119.6698980000001</v>
      </c>
      <c r="H345" s="10">
        <f>+VLOOKUP(A345,'[4]Informe viabilidad 2022'!$A$4:$G$1105,6,0)</f>
        <v>2499.5170429999998</v>
      </c>
      <c r="I345" s="10" t="str">
        <f>+IFERROR(VLOOKUP($A345,#REF!,MATCH('Cálculo antigua metodología'!I$4,#REF!,0),0),"")</f>
        <v/>
      </c>
      <c r="J345" s="10" t="str">
        <f>+IFERROR(VLOOKUP($A345,#REF!,MATCH('Cálculo antigua metodología'!J$4,#REF!,0),0),"")</f>
        <v/>
      </c>
      <c r="K345" s="10" t="str">
        <f>+IFERROR(VLOOKUP($A345,#REF!,MATCH('Cálculo antigua metodología'!K$4,#REF!,0),0),"")</f>
        <v/>
      </c>
      <c r="L345" s="10" t="str">
        <f>+IFERROR(VLOOKUP($A345,#REF!,MATCH('Cálculo antigua metodología'!L$4,#REF!,0),0),"")</f>
        <v/>
      </c>
      <c r="M345" s="10" t="str">
        <f>+IFERROR(VLOOKUP($A345,#REF!,MATCH('Cálculo antigua metodología'!M$4,#REF!,0),0),"")</f>
        <v/>
      </c>
      <c r="N345" s="10" t="str">
        <f>+IFERROR(VLOOKUP($A345,#REF!,MATCH('Cálculo antigua metodología'!N$4,#REF!,0),0),"")</f>
        <v/>
      </c>
      <c r="O345" s="10" t="str">
        <f>+IFERROR(VLOOKUP($A345,#REF!,MATCH('Cálculo antigua metodología'!O$4,#REF!,0),0),"")</f>
        <v/>
      </c>
      <c r="P345" s="10" t="str">
        <f>+IFERROR(VLOOKUP($A345,#REF!,MATCH('Cálculo antigua metodología'!P$4,#REF!,0),0),"")</f>
        <v/>
      </c>
      <c r="Q345" s="10" t="str">
        <f>+IFERROR(VLOOKUP($A345,#REF!,MATCH('Cálculo antigua metodología'!Q$4,#REF!,0),0),"")</f>
        <v/>
      </c>
      <c r="R345" s="10" t="str">
        <f>+IFERROR(VLOOKUP($A345,#REF!,MATCH('Cálculo antigua metodología'!R$4,#REF!,0),0),"")</f>
        <v/>
      </c>
      <c r="S345" s="10" t="str">
        <f>+IFERROR(VLOOKUP($A345,#REF!,MATCH('Cálculo antigua metodología'!S$4,#REF!,0),0),"")</f>
        <v/>
      </c>
      <c r="T345" s="10">
        <f>+VLOOKUP(A345,'[5]Cálculo SGP'!$N$3:$P$1136,3,0)</f>
        <v>824615662</v>
      </c>
      <c r="U345" s="10">
        <f>+VLOOKUP(A345,'[5]Cálculo SGP'!$N$3:$X$1137,11,0)</f>
        <v>1622508265</v>
      </c>
      <c r="V345" s="11">
        <f t="shared" si="60"/>
        <v>44.795449630386862</v>
      </c>
      <c r="W345" s="11">
        <f t="shared" si="67"/>
        <v>100</v>
      </c>
      <c r="X345" s="11">
        <f t="shared" si="61"/>
        <v>80</v>
      </c>
      <c r="Y345" s="11">
        <f t="shared" si="62"/>
        <v>100</v>
      </c>
      <c r="Z345" s="11">
        <f t="shared" si="68"/>
        <v>0</v>
      </c>
      <c r="AA345" s="11">
        <f t="shared" si="63"/>
        <v>100</v>
      </c>
      <c r="AB345" s="11">
        <f t="shared" si="69"/>
        <v>0</v>
      </c>
      <c r="AC345" s="11">
        <f t="shared" si="64"/>
        <v>0</v>
      </c>
      <c r="AD345" s="11">
        <f t="shared" si="65"/>
        <v>0</v>
      </c>
      <c r="AE345" s="11">
        <f t="shared" si="66"/>
        <v>0</v>
      </c>
      <c r="AF345" s="12">
        <f t="shared" si="70"/>
        <v>0</v>
      </c>
      <c r="AG345" s="31">
        <f t="shared" si="71"/>
        <v>16.666666666666668</v>
      </c>
    </row>
    <row r="346" spans="1:33" x14ac:dyDescent="0.35">
      <c r="A346" s="1" t="s">
        <v>723</v>
      </c>
      <c r="B346" s="1" t="s">
        <v>677</v>
      </c>
      <c r="C346" s="1" t="s">
        <v>724</v>
      </c>
      <c r="D346" s="4">
        <f>+VLOOKUP(A346,'[2]Categoría municipios 2023'!$B$2:$D$1103,3,0)</f>
        <v>6</v>
      </c>
      <c r="E346" s="1" t="str">
        <f>+VLOOKUP(A346,'[3]Nuevo IDF'!$B$5:$H$1106,7,0)</f>
        <v>G3</v>
      </c>
      <c r="F346" s="1"/>
      <c r="G346" s="10">
        <f>+VLOOKUP(A346,'[4]Informe viabilidad 2022'!$A$4:$G$1105,7,0)</f>
        <v>3132.5696429999998</v>
      </c>
      <c r="H346" s="10">
        <f>+VLOOKUP(A346,'[4]Informe viabilidad 2022'!$A$4:$G$1105,6,0)</f>
        <v>5697.9497659999997</v>
      </c>
      <c r="I346" s="10" t="str">
        <f>+IFERROR(VLOOKUP($A346,#REF!,MATCH('Cálculo antigua metodología'!I$4,#REF!,0),0),"")</f>
        <v/>
      </c>
      <c r="J346" s="10" t="str">
        <f>+IFERROR(VLOOKUP($A346,#REF!,MATCH('Cálculo antigua metodología'!J$4,#REF!,0),0),"")</f>
        <v/>
      </c>
      <c r="K346" s="10" t="str">
        <f>+IFERROR(VLOOKUP($A346,#REF!,MATCH('Cálculo antigua metodología'!K$4,#REF!,0),0),"")</f>
        <v/>
      </c>
      <c r="L346" s="10" t="str">
        <f>+IFERROR(VLOOKUP($A346,#REF!,MATCH('Cálculo antigua metodología'!L$4,#REF!,0),0),"")</f>
        <v/>
      </c>
      <c r="M346" s="10" t="str">
        <f>+IFERROR(VLOOKUP($A346,#REF!,MATCH('Cálculo antigua metodología'!M$4,#REF!,0),0),"")</f>
        <v/>
      </c>
      <c r="N346" s="10" t="str">
        <f>+IFERROR(VLOOKUP($A346,#REF!,MATCH('Cálculo antigua metodología'!N$4,#REF!,0),0),"")</f>
        <v/>
      </c>
      <c r="O346" s="10" t="str">
        <f>+IFERROR(VLOOKUP($A346,#REF!,MATCH('Cálculo antigua metodología'!O$4,#REF!,0),0),"")</f>
        <v/>
      </c>
      <c r="P346" s="10" t="str">
        <f>+IFERROR(VLOOKUP($A346,#REF!,MATCH('Cálculo antigua metodología'!P$4,#REF!,0),0),"")</f>
        <v/>
      </c>
      <c r="Q346" s="10" t="str">
        <f>+IFERROR(VLOOKUP($A346,#REF!,MATCH('Cálculo antigua metodología'!Q$4,#REF!,0),0),"")</f>
        <v/>
      </c>
      <c r="R346" s="10" t="str">
        <f>+IFERROR(VLOOKUP($A346,#REF!,MATCH('Cálculo antigua metodología'!R$4,#REF!,0),0),"")</f>
        <v/>
      </c>
      <c r="S346" s="10" t="str">
        <f>+IFERROR(VLOOKUP($A346,#REF!,MATCH('Cálculo antigua metodología'!S$4,#REF!,0),0),"")</f>
        <v/>
      </c>
      <c r="T346" s="10">
        <f>+VLOOKUP(A346,'[5]Cálculo SGP'!$N$3:$P$1136,3,0)</f>
        <v>1468818481</v>
      </c>
      <c r="U346" s="10">
        <f>+VLOOKUP(A346,'[5]Cálculo SGP'!$N$3:$X$1137,11,0)</f>
        <v>1278317557</v>
      </c>
      <c r="V346" s="11">
        <f t="shared" si="60"/>
        <v>54.977136893909218</v>
      </c>
      <c r="W346" s="11">
        <f t="shared" si="67"/>
        <v>100</v>
      </c>
      <c r="X346" s="11">
        <f t="shared" si="61"/>
        <v>80</v>
      </c>
      <c r="Y346" s="11">
        <f t="shared" si="62"/>
        <v>100</v>
      </c>
      <c r="Z346" s="11">
        <f t="shared" si="68"/>
        <v>0</v>
      </c>
      <c r="AA346" s="11">
        <f t="shared" si="63"/>
        <v>100</v>
      </c>
      <c r="AB346" s="11">
        <f t="shared" si="69"/>
        <v>0</v>
      </c>
      <c r="AC346" s="11">
        <f t="shared" si="64"/>
        <v>0</v>
      </c>
      <c r="AD346" s="11">
        <f t="shared" si="65"/>
        <v>0</v>
      </c>
      <c r="AE346" s="11">
        <f t="shared" si="66"/>
        <v>0</v>
      </c>
      <c r="AF346" s="12">
        <f t="shared" si="70"/>
        <v>0</v>
      </c>
      <c r="AG346" s="31">
        <f t="shared" si="71"/>
        <v>16.666666666666668</v>
      </c>
    </row>
    <row r="347" spans="1:33" x14ac:dyDescent="0.35">
      <c r="A347" s="1" t="s">
        <v>725</v>
      </c>
      <c r="B347" s="1" t="s">
        <v>677</v>
      </c>
      <c r="C347" s="1" t="s">
        <v>726</v>
      </c>
      <c r="D347" s="4">
        <f>+VLOOKUP(A347,'[2]Categoría municipios 2023'!$B$2:$D$1103,3,0)</f>
        <v>6</v>
      </c>
      <c r="E347" s="1" t="str">
        <f>+VLOOKUP(A347,'[3]Nuevo IDF'!$B$5:$H$1106,7,0)</f>
        <v>G3</v>
      </c>
      <c r="F347" s="1"/>
      <c r="G347" s="10">
        <f>+VLOOKUP(A347,'[4]Informe viabilidad 2022'!$A$4:$G$1105,7,0)</f>
        <v>2126.802181</v>
      </c>
      <c r="H347" s="10">
        <f>+VLOOKUP(A347,'[4]Informe viabilidad 2022'!$A$4:$G$1105,6,0)</f>
        <v>3410.4048469999998</v>
      </c>
      <c r="I347" s="10" t="str">
        <f>+IFERROR(VLOOKUP($A347,#REF!,MATCH('Cálculo antigua metodología'!I$4,#REF!,0),0),"")</f>
        <v/>
      </c>
      <c r="J347" s="10" t="str">
        <f>+IFERROR(VLOOKUP($A347,#REF!,MATCH('Cálculo antigua metodología'!J$4,#REF!,0),0),"")</f>
        <v/>
      </c>
      <c r="K347" s="10" t="str">
        <f>+IFERROR(VLOOKUP($A347,#REF!,MATCH('Cálculo antigua metodología'!K$4,#REF!,0),0),"")</f>
        <v/>
      </c>
      <c r="L347" s="10" t="str">
        <f>+IFERROR(VLOOKUP($A347,#REF!,MATCH('Cálculo antigua metodología'!L$4,#REF!,0),0),"")</f>
        <v/>
      </c>
      <c r="M347" s="10" t="str">
        <f>+IFERROR(VLOOKUP($A347,#REF!,MATCH('Cálculo antigua metodología'!M$4,#REF!,0),0),"")</f>
        <v/>
      </c>
      <c r="N347" s="10" t="str">
        <f>+IFERROR(VLOOKUP($A347,#REF!,MATCH('Cálculo antigua metodología'!N$4,#REF!,0),0),"")</f>
        <v/>
      </c>
      <c r="O347" s="10" t="str">
        <f>+IFERROR(VLOOKUP($A347,#REF!,MATCH('Cálculo antigua metodología'!O$4,#REF!,0),0),"")</f>
        <v/>
      </c>
      <c r="P347" s="10" t="str">
        <f>+IFERROR(VLOOKUP($A347,#REF!,MATCH('Cálculo antigua metodología'!P$4,#REF!,0),0),"")</f>
        <v/>
      </c>
      <c r="Q347" s="10" t="str">
        <f>+IFERROR(VLOOKUP($A347,#REF!,MATCH('Cálculo antigua metodología'!Q$4,#REF!,0),0),"")</f>
        <v/>
      </c>
      <c r="R347" s="10" t="str">
        <f>+IFERROR(VLOOKUP($A347,#REF!,MATCH('Cálculo antigua metodología'!R$4,#REF!,0),0),"")</f>
        <v/>
      </c>
      <c r="S347" s="10" t="str">
        <f>+IFERROR(VLOOKUP($A347,#REF!,MATCH('Cálculo antigua metodología'!S$4,#REF!,0),0),"")</f>
        <v/>
      </c>
      <c r="T347" s="10">
        <f>+VLOOKUP(A347,'[5]Cálculo SGP'!$N$3:$P$1136,3,0)</f>
        <v>944733720</v>
      </c>
      <c r="U347" s="10">
        <f>+VLOOKUP(A347,'[5]Cálculo SGP'!$N$3:$X$1137,11,0)</f>
        <v>1374125019</v>
      </c>
      <c r="V347" s="11">
        <f t="shared" si="60"/>
        <v>62.362161573599252</v>
      </c>
      <c r="W347" s="11">
        <f t="shared" si="67"/>
        <v>100</v>
      </c>
      <c r="X347" s="11">
        <f t="shared" si="61"/>
        <v>80</v>
      </c>
      <c r="Y347" s="11">
        <f t="shared" si="62"/>
        <v>100</v>
      </c>
      <c r="Z347" s="11">
        <f t="shared" si="68"/>
        <v>0</v>
      </c>
      <c r="AA347" s="11">
        <f t="shared" si="63"/>
        <v>100</v>
      </c>
      <c r="AB347" s="11">
        <f t="shared" si="69"/>
        <v>0</v>
      </c>
      <c r="AC347" s="11">
        <f t="shared" si="64"/>
        <v>0</v>
      </c>
      <c r="AD347" s="11">
        <f t="shared" si="65"/>
        <v>0</v>
      </c>
      <c r="AE347" s="11">
        <f t="shared" si="66"/>
        <v>0</v>
      </c>
      <c r="AF347" s="12">
        <f t="shared" si="70"/>
        <v>0</v>
      </c>
      <c r="AG347" s="31">
        <f t="shared" si="71"/>
        <v>16.666666666666668</v>
      </c>
    </row>
    <row r="348" spans="1:33" x14ac:dyDescent="0.35">
      <c r="A348" s="1" t="s">
        <v>727</v>
      </c>
      <c r="B348" s="1" t="s">
        <v>677</v>
      </c>
      <c r="C348" s="1" t="s">
        <v>728</v>
      </c>
      <c r="D348" s="4">
        <f>+VLOOKUP(A348,'[2]Categoría municipios 2023'!$B$2:$D$1103,3,0)</f>
        <v>5</v>
      </c>
      <c r="E348" s="1" t="str">
        <f>+VLOOKUP(A348,'[3]Nuevo IDF'!$B$5:$H$1106,7,0)</f>
        <v>G2</v>
      </c>
      <c r="F348" s="1"/>
      <c r="G348" s="10">
        <f>+VLOOKUP(A348,'[4]Informe viabilidad 2022'!$A$4:$G$1105,7,0)</f>
        <v>6225.9045779999997</v>
      </c>
      <c r="H348" s="10">
        <f>+VLOOKUP(A348,'[4]Informe viabilidad 2022'!$A$4:$G$1105,6,0)</f>
        <v>17599.508234000001</v>
      </c>
      <c r="I348" s="10" t="str">
        <f>+IFERROR(VLOOKUP($A348,#REF!,MATCH('Cálculo antigua metodología'!I$4,#REF!,0),0),"")</f>
        <v/>
      </c>
      <c r="J348" s="10" t="str">
        <f>+IFERROR(VLOOKUP($A348,#REF!,MATCH('Cálculo antigua metodología'!J$4,#REF!,0),0),"")</f>
        <v/>
      </c>
      <c r="K348" s="10" t="str">
        <f>+IFERROR(VLOOKUP($A348,#REF!,MATCH('Cálculo antigua metodología'!K$4,#REF!,0),0),"")</f>
        <v/>
      </c>
      <c r="L348" s="10" t="str">
        <f>+IFERROR(VLOOKUP($A348,#REF!,MATCH('Cálculo antigua metodología'!L$4,#REF!,0),0),"")</f>
        <v/>
      </c>
      <c r="M348" s="10" t="str">
        <f>+IFERROR(VLOOKUP($A348,#REF!,MATCH('Cálculo antigua metodología'!M$4,#REF!,0),0),"")</f>
        <v/>
      </c>
      <c r="N348" s="10" t="str">
        <f>+IFERROR(VLOOKUP($A348,#REF!,MATCH('Cálculo antigua metodología'!N$4,#REF!,0),0),"")</f>
        <v/>
      </c>
      <c r="O348" s="10" t="str">
        <f>+IFERROR(VLOOKUP($A348,#REF!,MATCH('Cálculo antigua metodología'!O$4,#REF!,0),0),"")</f>
        <v/>
      </c>
      <c r="P348" s="10" t="str">
        <f>+IFERROR(VLOOKUP($A348,#REF!,MATCH('Cálculo antigua metodología'!P$4,#REF!,0),0),"")</f>
        <v/>
      </c>
      <c r="Q348" s="10" t="str">
        <f>+IFERROR(VLOOKUP($A348,#REF!,MATCH('Cálculo antigua metodología'!Q$4,#REF!,0),0),"")</f>
        <v/>
      </c>
      <c r="R348" s="10" t="str">
        <f>+IFERROR(VLOOKUP($A348,#REF!,MATCH('Cálculo antigua metodología'!R$4,#REF!,0),0),"")</f>
        <v/>
      </c>
      <c r="S348" s="10" t="str">
        <f>+IFERROR(VLOOKUP($A348,#REF!,MATCH('Cálculo antigua metodología'!S$4,#REF!,0),0),"")</f>
        <v/>
      </c>
      <c r="T348" s="10">
        <f>+VLOOKUP(A348,'[5]Cálculo SGP'!$N$3:$P$1136,3,0)</f>
        <v>1990819316</v>
      </c>
      <c r="U348" s="10">
        <f>+VLOOKUP(A348,'[5]Cálculo SGP'!$N$3:$X$1137,11,0)</f>
        <v>1677201039</v>
      </c>
      <c r="V348" s="11">
        <f t="shared" si="60"/>
        <v>35.375446263733366</v>
      </c>
      <c r="W348" s="11">
        <f t="shared" si="67"/>
        <v>100</v>
      </c>
      <c r="X348" s="11">
        <f t="shared" si="61"/>
        <v>80</v>
      </c>
      <c r="Y348" s="11">
        <f t="shared" si="62"/>
        <v>100</v>
      </c>
      <c r="Z348" s="11">
        <f t="shared" si="68"/>
        <v>0</v>
      </c>
      <c r="AA348" s="11">
        <f t="shared" si="63"/>
        <v>100</v>
      </c>
      <c r="AB348" s="11">
        <f t="shared" si="69"/>
        <v>0</v>
      </c>
      <c r="AC348" s="11">
        <f t="shared" si="64"/>
        <v>0</v>
      </c>
      <c r="AD348" s="11">
        <f t="shared" si="65"/>
        <v>0</v>
      </c>
      <c r="AE348" s="11">
        <f t="shared" si="66"/>
        <v>0</v>
      </c>
      <c r="AF348" s="12">
        <f t="shared" si="70"/>
        <v>0</v>
      </c>
      <c r="AG348" s="31">
        <f t="shared" si="71"/>
        <v>16.666666666666668</v>
      </c>
    </row>
    <row r="349" spans="1:33" x14ac:dyDescent="0.35">
      <c r="A349" s="1" t="s">
        <v>729</v>
      </c>
      <c r="B349" s="1" t="s">
        <v>677</v>
      </c>
      <c r="C349" s="1" t="s">
        <v>730</v>
      </c>
      <c r="D349" s="4">
        <f>+VLOOKUP(A349,'[2]Categoría municipios 2023'!$B$2:$D$1103,3,0)</f>
        <v>6</v>
      </c>
      <c r="E349" s="1" t="str">
        <f>+VLOOKUP(A349,'[3]Nuevo IDF'!$B$5:$H$1106,7,0)</f>
        <v>G2</v>
      </c>
      <c r="F349" s="1"/>
      <c r="G349" s="10">
        <f>+VLOOKUP(A349,'[4]Informe viabilidad 2022'!$A$4:$G$1105,7,0)</f>
        <v>2355.9136749999998</v>
      </c>
      <c r="H349" s="10">
        <f>+VLOOKUP(A349,'[4]Informe viabilidad 2022'!$A$4:$G$1105,6,0)</f>
        <v>3840.9372750000002</v>
      </c>
      <c r="I349" s="10" t="str">
        <f>+IFERROR(VLOOKUP($A349,#REF!,MATCH('Cálculo antigua metodología'!I$4,#REF!,0),0),"")</f>
        <v/>
      </c>
      <c r="J349" s="10" t="str">
        <f>+IFERROR(VLOOKUP($A349,#REF!,MATCH('Cálculo antigua metodología'!J$4,#REF!,0),0),"")</f>
        <v/>
      </c>
      <c r="K349" s="10" t="str">
        <f>+IFERROR(VLOOKUP($A349,#REF!,MATCH('Cálculo antigua metodología'!K$4,#REF!,0),0),"")</f>
        <v/>
      </c>
      <c r="L349" s="10" t="str">
        <f>+IFERROR(VLOOKUP($A349,#REF!,MATCH('Cálculo antigua metodología'!L$4,#REF!,0),0),"")</f>
        <v/>
      </c>
      <c r="M349" s="10" t="str">
        <f>+IFERROR(VLOOKUP($A349,#REF!,MATCH('Cálculo antigua metodología'!M$4,#REF!,0),0),"")</f>
        <v/>
      </c>
      <c r="N349" s="10" t="str">
        <f>+IFERROR(VLOOKUP($A349,#REF!,MATCH('Cálculo antigua metodología'!N$4,#REF!,0),0),"")</f>
        <v/>
      </c>
      <c r="O349" s="10" t="str">
        <f>+IFERROR(VLOOKUP($A349,#REF!,MATCH('Cálculo antigua metodología'!O$4,#REF!,0),0),"")</f>
        <v/>
      </c>
      <c r="P349" s="10" t="str">
        <f>+IFERROR(VLOOKUP($A349,#REF!,MATCH('Cálculo antigua metodología'!P$4,#REF!,0),0),"")</f>
        <v/>
      </c>
      <c r="Q349" s="10" t="str">
        <f>+IFERROR(VLOOKUP($A349,#REF!,MATCH('Cálculo antigua metodología'!Q$4,#REF!,0),0),"")</f>
        <v/>
      </c>
      <c r="R349" s="10" t="str">
        <f>+IFERROR(VLOOKUP($A349,#REF!,MATCH('Cálculo antigua metodología'!R$4,#REF!,0),0),"")</f>
        <v/>
      </c>
      <c r="S349" s="10" t="str">
        <f>+IFERROR(VLOOKUP($A349,#REF!,MATCH('Cálculo antigua metodología'!S$4,#REF!,0),0),"")</f>
        <v/>
      </c>
      <c r="T349" s="10">
        <f>+VLOOKUP(A349,'[5]Cálculo SGP'!$N$3:$P$1136,3,0)</f>
        <v>823105275</v>
      </c>
      <c r="U349" s="10">
        <f>+VLOOKUP(A349,'[5]Cálculo SGP'!$N$3:$X$1137,11,0)</f>
        <v>1285171505</v>
      </c>
      <c r="V349" s="11">
        <f t="shared" si="60"/>
        <v>61.336947373086161</v>
      </c>
      <c r="W349" s="11">
        <f t="shared" si="67"/>
        <v>100</v>
      </c>
      <c r="X349" s="11">
        <f t="shared" si="61"/>
        <v>80</v>
      </c>
      <c r="Y349" s="11">
        <f t="shared" si="62"/>
        <v>100</v>
      </c>
      <c r="Z349" s="11">
        <f t="shared" si="68"/>
        <v>0</v>
      </c>
      <c r="AA349" s="11">
        <f t="shared" si="63"/>
        <v>100</v>
      </c>
      <c r="AB349" s="11">
        <f t="shared" si="69"/>
        <v>0</v>
      </c>
      <c r="AC349" s="11">
        <f t="shared" si="64"/>
        <v>0</v>
      </c>
      <c r="AD349" s="11">
        <f t="shared" si="65"/>
        <v>0</v>
      </c>
      <c r="AE349" s="11">
        <f t="shared" si="66"/>
        <v>0</v>
      </c>
      <c r="AF349" s="12">
        <f t="shared" si="70"/>
        <v>0</v>
      </c>
      <c r="AG349" s="31">
        <f t="shared" si="71"/>
        <v>16.666666666666668</v>
      </c>
    </row>
    <row r="350" spans="1:33" x14ac:dyDescent="0.35">
      <c r="A350" s="1" t="s">
        <v>731</v>
      </c>
      <c r="B350" s="1" t="s">
        <v>732</v>
      </c>
      <c r="C350" s="1" t="s">
        <v>733</v>
      </c>
      <c r="D350" s="4">
        <f>+VLOOKUP(A350,'[2]Categoría municipios 2023'!$B$2:$D$1103,3,0)</f>
        <v>3</v>
      </c>
      <c r="E350" s="1" t="str">
        <f>+VLOOKUP(A350,'[3]Nuevo IDF'!$B$5:$H$1106,7,0)</f>
        <v>G1</v>
      </c>
      <c r="F350" s="4">
        <v>1</v>
      </c>
      <c r="G350" s="10">
        <f>+VLOOKUP(A350,'[4]Informe viabilidad 2022'!$A$4:$G$1105,7,0)</f>
        <v>26646.609132000001</v>
      </c>
      <c r="H350" s="10">
        <f>+VLOOKUP(A350,'[4]Informe viabilidad 2022'!$A$4:$G$1105,6,0)</f>
        <v>50420.284012999997</v>
      </c>
      <c r="I350" s="10" t="str">
        <f>+IFERROR(VLOOKUP($A350,#REF!,MATCH('Cálculo antigua metodología'!I$4,#REF!,0),0),"")</f>
        <v/>
      </c>
      <c r="J350" s="10" t="str">
        <f>+IFERROR(VLOOKUP($A350,#REF!,MATCH('Cálculo antigua metodología'!J$4,#REF!,0),0),"")</f>
        <v/>
      </c>
      <c r="K350" s="10" t="str">
        <f>+IFERROR(VLOOKUP($A350,#REF!,MATCH('Cálculo antigua metodología'!K$4,#REF!,0),0),"")</f>
        <v/>
      </c>
      <c r="L350" s="10" t="str">
        <f>+IFERROR(VLOOKUP($A350,#REF!,MATCH('Cálculo antigua metodología'!L$4,#REF!,0),0),"")</f>
        <v/>
      </c>
      <c r="M350" s="10" t="str">
        <f>+IFERROR(VLOOKUP($A350,#REF!,MATCH('Cálculo antigua metodología'!M$4,#REF!,0),0),"")</f>
        <v/>
      </c>
      <c r="N350" s="10" t="str">
        <f>+IFERROR(VLOOKUP($A350,#REF!,MATCH('Cálculo antigua metodología'!N$4,#REF!,0),0),"")</f>
        <v/>
      </c>
      <c r="O350" s="10" t="str">
        <f>+IFERROR(VLOOKUP($A350,#REF!,MATCH('Cálculo antigua metodología'!O$4,#REF!,0),0),"")</f>
        <v/>
      </c>
      <c r="P350" s="10" t="str">
        <f>+IFERROR(VLOOKUP($A350,#REF!,MATCH('Cálculo antigua metodología'!P$4,#REF!,0),0),"")</f>
        <v/>
      </c>
      <c r="Q350" s="10" t="str">
        <f>+IFERROR(VLOOKUP($A350,#REF!,MATCH('Cálculo antigua metodología'!Q$4,#REF!,0),0),"")</f>
        <v/>
      </c>
      <c r="R350" s="10" t="str">
        <f>+IFERROR(VLOOKUP($A350,#REF!,MATCH('Cálculo antigua metodología'!R$4,#REF!,0),0),"")</f>
        <v/>
      </c>
      <c r="S350" s="10" t="str">
        <f>+IFERROR(VLOOKUP($A350,#REF!,MATCH('Cálculo antigua metodología'!S$4,#REF!,0),0),"")</f>
        <v/>
      </c>
      <c r="T350" s="10">
        <f>+VLOOKUP(A350,'[5]Cálculo SGP'!$N$3:$P$1136,3,0)</f>
        <v>7162142958</v>
      </c>
      <c r="U350" s="10">
        <f>+VLOOKUP(A350,'[5]Cálculo SGP'!$N$3:$X$1137,11,0)</f>
        <v>6342026950</v>
      </c>
      <c r="V350" s="11">
        <f t="shared" si="60"/>
        <v>52.848986580737304</v>
      </c>
      <c r="W350" s="11">
        <f t="shared" si="67"/>
        <v>100</v>
      </c>
      <c r="X350" s="11">
        <f t="shared" si="61"/>
        <v>70</v>
      </c>
      <c r="Y350" s="11">
        <f t="shared" si="62"/>
        <v>100</v>
      </c>
      <c r="Z350" s="11">
        <f t="shared" si="68"/>
        <v>0</v>
      </c>
      <c r="AA350" s="11">
        <f t="shared" si="63"/>
        <v>100</v>
      </c>
      <c r="AB350" s="11">
        <f t="shared" si="69"/>
        <v>0</v>
      </c>
      <c r="AC350" s="11">
        <f t="shared" si="64"/>
        <v>0</v>
      </c>
      <c r="AD350" s="11">
        <f t="shared" si="65"/>
        <v>0</v>
      </c>
      <c r="AE350" s="11">
        <f t="shared" si="66"/>
        <v>0</v>
      </c>
      <c r="AF350" s="12">
        <f t="shared" si="70"/>
        <v>0</v>
      </c>
      <c r="AG350" s="31">
        <f t="shared" si="71"/>
        <v>16.666666666666668</v>
      </c>
    </row>
    <row r="351" spans="1:33" x14ac:dyDescent="0.35">
      <c r="A351" s="1" t="s">
        <v>734</v>
      </c>
      <c r="B351" s="1" t="s">
        <v>732</v>
      </c>
      <c r="C351" s="1" t="s">
        <v>735</v>
      </c>
      <c r="D351" s="4">
        <f>+VLOOKUP(A351,'[2]Categoría municipios 2023'!$B$2:$D$1103,3,0)</f>
        <v>6</v>
      </c>
      <c r="E351" s="1" t="str">
        <f>+VLOOKUP(A351,'[3]Nuevo IDF'!$B$5:$H$1106,7,0)</f>
        <v>G3</v>
      </c>
      <c r="F351" s="1"/>
      <c r="G351" s="10">
        <f>+VLOOKUP(A351,'[4]Informe viabilidad 2022'!$A$4:$G$1105,7,0)</f>
        <v>1100.0790239999999</v>
      </c>
      <c r="H351" s="10">
        <f>+VLOOKUP(A351,'[4]Informe viabilidad 2022'!$A$4:$G$1105,6,0)</f>
        <v>1533.006842</v>
      </c>
      <c r="I351" s="10" t="str">
        <f>+IFERROR(VLOOKUP($A351,#REF!,MATCH('Cálculo antigua metodología'!I$4,#REF!,0),0),"")</f>
        <v/>
      </c>
      <c r="J351" s="10" t="str">
        <f>+IFERROR(VLOOKUP($A351,#REF!,MATCH('Cálculo antigua metodología'!J$4,#REF!,0),0),"")</f>
        <v/>
      </c>
      <c r="K351" s="10" t="str">
        <f>+IFERROR(VLOOKUP($A351,#REF!,MATCH('Cálculo antigua metodología'!K$4,#REF!,0),0),"")</f>
        <v/>
      </c>
      <c r="L351" s="10" t="str">
        <f>+IFERROR(VLOOKUP($A351,#REF!,MATCH('Cálculo antigua metodología'!L$4,#REF!,0),0),"")</f>
        <v/>
      </c>
      <c r="M351" s="10" t="str">
        <f>+IFERROR(VLOOKUP($A351,#REF!,MATCH('Cálculo antigua metodología'!M$4,#REF!,0),0),"")</f>
        <v/>
      </c>
      <c r="N351" s="10" t="str">
        <f>+IFERROR(VLOOKUP($A351,#REF!,MATCH('Cálculo antigua metodología'!N$4,#REF!,0),0),"")</f>
        <v/>
      </c>
      <c r="O351" s="10" t="str">
        <f>+IFERROR(VLOOKUP($A351,#REF!,MATCH('Cálculo antigua metodología'!O$4,#REF!,0),0),"")</f>
        <v/>
      </c>
      <c r="P351" s="10" t="str">
        <f>+IFERROR(VLOOKUP($A351,#REF!,MATCH('Cálculo antigua metodología'!P$4,#REF!,0),0),"")</f>
        <v/>
      </c>
      <c r="Q351" s="10" t="str">
        <f>+IFERROR(VLOOKUP($A351,#REF!,MATCH('Cálculo antigua metodología'!Q$4,#REF!,0),0),"")</f>
        <v/>
      </c>
      <c r="R351" s="10" t="str">
        <f>+IFERROR(VLOOKUP($A351,#REF!,MATCH('Cálculo antigua metodología'!R$4,#REF!,0),0),"")</f>
        <v/>
      </c>
      <c r="S351" s="10" t="str">
        <f>+IFERROR(VLOOKUP($A351,#REF!,MATCH('Cálculo antigua metodología'!S$4,#REF!,0),0),"")</f>
        <v/>
      </c>
      <c r="T351" s="10">
        <f>+VLOOKUP(A351,'[5]Cálculo SGP'!$N$3:$P$1136,3,0)</f>
        <v>689743998</v>
      </c>
      <c r="U351" s="10">
        <f>+VLOOKUP(A351,'[5]Cálculo SGP'!$N$3:$X$1137,11,0)</f>
        <v>1447699328</v>
      </c>
      <c r="V351" s="11">
        <f t="shared" si="60"/>
        <v>71.759563875449416</v>
      </c>
      <c r="W351" s="11">
        <f t="shared" si="67"/>
        <v>100</v>
      </c>
      <c r="X351" s="11">
        <f t="shared" si="61"/>
        <v>80</v>
      </c>
      <c r="Y351" s="11">
        <f t="shared" si="62"/>
        <v>100</v>
      </c>
      <c r="Z351" s="11">
        <f t="shared" si="68"/>
        <v>0</v>
      </c>
      <c r="AA351" s="11">
        <f t="shared" si="63"/>
        <v>100</v>
      </c>
      <c r="AB351" s="11">
        <f t="shared" si="69"/>
        <v>0</v>
      </c>
      <c r="AC351" s="11">
        <f t="shared" si="64"/>
        <v>0</v>
      </c>
      <c r="AD351" s="11">
        <f t="shared" si="65"/>
        <v>0</v>
      </c>
      <c r="AE351" s="11">
        <f t="shared" si="66"/>
        <v>0</v>
      </c>
      <c r="AF351" s="12">
        <f t="shared" si="70"/>
        <v>0</v>
      </c>
      <c r="AG351" s="31">
        <f t="shared" si="71"/>
        <v>16.666666666666668</v>
      </c>
    </row>
    <row r="352" spans="1:33" x14ac:dyDescent="0.35">
      <c r="A352" s="1" t="s">
        <v>736</v>
      </c>
      <c r="B352" s="1" t="s">
        <v>732</v>
      </c>
      <c r="C352" s="1" t="s">
        <v>737</v>
      </c>
      <c r="D352" s="4">
        <f>+VLOOKUP(A352,'[2]Categoría municipios 2023'!$B$2:$D$1103,3,0)</f>
        <v>6</v>
      </c>
      <c r="E352" s="1" t="str">
        <f>+VLOOKUP(A352,'[3]Nuevo IDF'!$B$5:$H$1106,7,0)</f>
        <v>G3</v>
      </c>
      <c r="F352" s="1"/>
      <c r="G352" s="10">
        <f>+VLOOKUP(A352,'[4]Informe viabilidad 2022'!$A$4:$G$1105,7,0)</f>
        <v>1594.6633200000001</v>
      </c>
      <c r="H352" s="10">
        <f>+VLOOKUP(A352,'[4]Informe viabilidad 2022'!$A$4:$G$1105,6,0)</f>
        <v>3323.1643490000001</v>
      </c>
      <c r="I352" s="10" t="str">
        <f>+IFERROR(VLOOKUP($A352,#REF!,MATCH('Cálculo antigua metodología'!I$4,#REF!,0),0),"")</f>
        <v/>
      </c>
      <c r="J352" s="10" t="str">
        <f>+IFERROR(VLOOKUP($A352,#REF!,MATCH('Cálculo antigua metodología'!J$4,#REF!,0),0),"")</f>
        <v/>
      </c>
      <c r="K352" s="10" t="str">
        <f>+IFERROR(VLOOKUP($A352,#REF!,MATCH('Cálculo antigua metodología'!K$4,#REF!,0),0),"")</f>
        <v/>
      </c>
      <c r="L352" s="10" t="str">
        <f>+IFERROR(VLOOKUP($A352,#REF!,MATCH('Cálculo antigua metodología'!L$4,#REF!,0),0),"")</f>
        <v/>
      </c>
      <c r="M352" s="10" t="str">
        <f>+IFERROR(VLOOKUP($A352,#REF!,MATCH('Cálculo antigua metodología'!M$4,#REF!,0),0),"")</f>
        <v/>
      </c>
      <c r="N352" s="10" t="str">
        <f>+IFERROR(VLOOKUP($A352,#REF!,MATCH('Cálculo antigua metodología'!N$4,#REF!,0),0),"")</f>
        <v/>
      </c>
      <c r="O352" s="10" t="str">
        <f>+IFERROR(VLOOKUP($A352,#REF!,MATCH('Cálculo antigua metodología'!O$4,#REF!,0),0),"")</f>
        <v/>
      </c>
      <c r="P352" s="10" t="str">
        <f>+IFERROR(VLOOKUP($A352,#REF!,MATCH('Cálculo antigua metodología'!P$4,#REF!,0),0),"")</f>
        <v/>
      </c>
      <c r="Q352" s="10" t="str">
        <f>+IFERROR(VLOOKUP($A352,#REF!,MATCH('Cálculo antigua metodología'!Q$4,#REF!,0),0),"")</f>
        <v/>
      </c>
      <c r="R352" s="10" t="str">
        <f>+IFERROR(VLOOKUP($A352,#REF!,MATCH('Cálculo antigua metodología'!R$4,#REF!,0),0),"")</f>
        <v/>
      </c>
      <c r="S352" s="10" t="str">
        <f>+IFERROR(VLOOKUP($A352,#REF!,MATCH('Cálculo antigua metodología'!S$4,#REF!,0),0),"")</f>
        <v/>
      </c>
      <c r="T352" s="10">
        <f>+VLOOKUP(A352,'[5]Cálculo SGP'!$N$3:$P$1136,3,0)</f>
        <v>1062756432</v>
      </c>
      <c r="U352" s="10">
        <f>+VLOOKUP(A352,'[5]Cálculo SGP'!$N$3:$X$1137,11,0)</f>
        <v>2290348509</v>
      </c>
      <c r="V352" s="11">
        <f t="shared" si="60"/>
        <v>47.986291152884533</v>
      </c>
      <c r="W352" s="11">
        <f t="shared" si="67"/>
        <v>100</v>
      </c>
      <c r="X352" s="11">
        <f t="shared" si="61"/>
        <v>80</v>
      </c>
      <c r="Y352" s="11">
        <f t="shared" si="62"/>
        <v>100</v>
      </c>
      <c r="Z352" s="11">
        <f t="shared" si="68"/>
        <v>0</v>
      </c>
      <c r="AA352" s="11">
        <f t="shared" si="63"/>
        <v>100</v>
      </c>
      <c r="AB352" s="11">
        <f t="shared" si="69"/>
        <v>0</v>
      </c>
      <c r="AC352" s="11">
        <f t="shared" si="64"/>
        <v>0</v>
      </c>
      <c r="AD352" s="11">
        <f t="shared" si="65"/>
        <v>0</v>
      </c>
      <c r="AE352" s="11">
        <f t="shared" si="66"/>
        <v>0</v>
      </c>
      <c r="AF352" s="12">
        <f t="shared" si="70"/>
        <v>0</v>
      </c>
      <c r="AG352" s="31">
        <f t="shared" si="71"/>
        <v>16.666666666666668</v>
      </c>
    </row>
    <row r="353" spans="1:33" x14ac:dyDescent="0.35">
      <c r="A353" s="1" t="s">
        <v>738</v>
      </c>
      <c r="B353" s="1" t="s">
        <v>732</v>
      </c>
      <c r="C353" s="1" t="s">
        <v>739</v>
      </c>
      <c r="D353" s="4">
        <f>+VLOOKUP(A353,'[2]Categoría municipios 2023'!$B$2:$D$1103,3,0)</f>
        <v>6</v>
      </c>
      <c r="E353" s="1" t="str">
        <f>+VLOOKUP(A353,'[3]Nuevo IDF'!$B$5:$H$1106,7,0)</f>
        <v>G4</v>
      </c>
      <c r="F353" s="1"/>
      <c r="G353" s="10">
        <f>+VLOOKUP(A353,'[4]Informe viabilidad 2022'!$A$4:$G$1105,7,0)</f>
        <v>3303.2386769999998</v>
      </c>
      <c r="H353" s="10">
        <f>+VLOOKUP(A353,'[4]Informe viabilidad 2022'!$A$4:$G$1105,6,0)</f>
        <v>7132.0807235699995</v>
      </c>
      <c r="I353" s="10" t="str">
        <f>+IFERROR(VLOOKUP($A353,#REF!,MATCH('Cálculo antigua metodología'!I$4,#REF!,0),0),"")</f>
        <v/>
      </c>
      <c r="J353" s="10" t="str">
        <f>+IFERROR(VLOOKUP($A353,#REF!,MATCH('Cálculo antigua metodología'!J$4,#REF!,0),0),"")</f>
        <v/>
      </c>
      <c r="K353" s="10" t="str">
        <f>+IFERROR(VLOOKUP($A353,#REF!,MATCH('Cálculo antigua metodología'!K$4,#REF!,0),0),"")</f>
        <v/>
      </c>
      <c r="L353" s="10" t="str">
        <f>+IFERROR(VLOOKUP($A353,#REF!,MATCH('Cálculo antigua metodología'!L$4,#REF!,0),0),"")</f>
        <v/>
      </c>
      <c r="M353" s="10" t="str">
        <f>+IFERROR(VLOOKUP($A353,#REF!,MATCH('Cálculo antigua metodología'!M$4,#REF!,0),0),"")</f>
        <v/>
      </c>
      <c r="N353" s="10" t="str">
        <f>+IFERROR(VLOOKUP($A353,#REF!,MATCH('Cálculo antigua metodología'!N$4,#REF!,0),0),"")</f>
        <v/>
      </c>
      <c r="O353" s="10" t="str">
        <f>+IFERROR(VLOOKUP($A353,#REF!,MATCH('Cálculo antigua metodología'!O$4,#REF!,0),0),"")</f>
        <v/>
      </c>
      <c r="P353" s="10" t="str">
        <f>+IFERROR(VLOOKUP($A353,#REF!,MATCH('Cálculo antigua metodología'!P$4,#REF!,0),0),"")</f>
        <v/>
      </c>
      <c r="Q353" s="10" t="str">
        <f>+IFERROR(VLOOKUP($A353,#REF!,MATCH('Cálculo antigua metodología'!Q$4,#REF!,0),0),"")</f>
        <v/>
      </c>
      <c r="R353" s="10" t="str">
        <f>+IFERROR(VLOOKUP($A353,#REF!,MATCH('Cálculo antigua metodología'!R$4,#REF!,0),0),"")</f>
        <v/>
      </c>
      <c r="S353" s="10" t="str">
        <f>+IFERROR(VLOOKUP($A353,#REF!,MATCH('Cálculo antigua metodología'!S$4,#REF!,0),0),"")</f>
        <v/>
      </c>
      <c r="T353" s="10">
        <f>+VLOOKUP(A353,'[5]Cálculo SGP'!$N$3:$P$1136,3,0)</f>
        <v>2557157755</v>
      </c>
      <c r="U353" s="10">
        <f>+VLOOKUP(A353,'[5]Cálculo SGP'!$N$3:$X$1137,11,0)</f>
        <v>2044548476</v>
      </c>
      <c r="V353" s="11">
        <f t="shared" si="60"/>
        <v>46.315217185967953</v>
      </c>
      <c r="W353" s="11">
        <f t="shared" si="67"/>
        <v>100</v>
      </c>
      <c r="X353" s="11">
        <f t="shared" si="61"/>
        <v>80</v>
      </c>
      <c r="Y353" s="11">
        <f t="shared" si="62"/>
        <v>100</v>
      </c>
      <c r="Z353" s="11">
        <f t="shared" si="68"/>
        <v>0</v>
      </c>
      <c r="AA353" s="11">
        <f t="shared" si="63"/>
        <v>100</v>
      </c>
      <c r="AB353" s="11">
        <f t="shared" si="69"/>
        <v>0</v>
      </c>
      <c r="AC353" s="11">
        <f t="shared" si="64"/>
        <v>0</v>
      </c>
      <c r="AD353" s="11">
        <f t="shared" si="65"/>
        <v>0</v>
      </c>
      <c r="AE353" s="11">
        <f t="shared" si="66"/>
        <v>0</v>
      </c>
      <c r="AF353" s="12">
        <f t="shared" si="70"/>
        <v>0</v>
      </c>
      <c r="AG353" s="31">
        <f t="shared" si="71"/>
        <v>16.666666666666668</v>
      </c>
    </row>
    <row r="354" spans="1:33" x14ac:dyDescent="0.35">
      <c r="A354" s="1" t="s">
        <v>740</v>
      </c>
      <c r="B354" s="1" t="s">
        <v>732</v>
      </c>
      <c r="C354" s="1" t="s">
        <v>741</v>
      </c>
      <c r="D354" s="4">
        <f>+VLOOKUP(A354,'[2]Categoría municipios 2023'!$B$2:$D$1103,3,0)</f>
        <v>6</v>
      </c>
      <c r="E354" s="1" t="str">
        <f>+VLOOKUP(A354,'[3]Nuevo IDF'!$B$5:$H$1106,7,0)</f>
        <v>G3</v>
      </c>
      <c r="F354" s="1"/>
      <c r="G354" s="10">
        <f>+VLOOKUP(A354,'[4]Informe viabilidad 2022'!$A$4:$G$1105,7,0)</f>
        <v>1495.1621110000001</v>
      </c>
      <c r="H354" s="10">
        <f>+VLOOKUP(A354,'[4]Informe viabilidad 2022'!$A$4:$G$1105,6,0)</f>
        <v>2563.93339092</v>
      </c>
      <c r="I354" s="10" t="str">
        <f>+IFERROR(VLOOKUP($A354,#REF!,MATCH('Cálculo antigua metodología'!I$4,#REF!,0),0),"")</f>
        <v/>
      </c>
      <c r="J354" s="10" t="str">
        <f>+IFERROR(VLOOKUP($A354,#REF!,MATCH('Cálculo antigua metodología'!J$4,#REF!,0),0),"")</f>
        <v/>
      </c>
      <c r="K354" s="10" t="str">
        <f>+IFERROR(VLOOKUP($A354,#REF!,MATCH('Cálculo antigua metodología'!K$4,#REF!,0),0),"")</f>
        <v/>
      </c>
      <c r="L354" s="10" t="str">
        <f>+IFERROR(VLOOKUP($A354,#REF!,MATCH('Cálculo antigua metodología'!L$4,#REF!,0),0),"")</f>
        <v/>
      </c>
      <c r="M354" s="10" t="str">
        <f>+IFERROR(VLOOKUP($A354,#REF!,MATCH('Cálculo antigua metodología'!M$4,#REF!,0),0),"")</f>
        <v/>
      </c>
      <c r="N354" s="10" t="str">
        <f>+IFERROR(VLOOKUP($A354,#REF!,MATCH('Cálculo antigua metodología'!N$4,#REF!,0),0),"")</f>
        <v/>
      </c>
      <c r="O354" s="10" t="str">
        <f>+IFERROR(VLOOKUP($A354,#REF!,MATCH('Cálculo antigua metodología'!O$4,#REF!,0),0),"")</f>
        <v/>
      </c>
      <c r="P354" s="10" t="str">
        <f>+IFERROR(VLOOKUP($A354,#REF!,MATCH('Cálculo antigua metodología'!P$4,#REF!,0),0),"")</f>
        <v/>
      </c>
      <c r="Q354" s="10" t="str">
        <f>+IFERROR(VLOOKUP($A354,#REF!,MATCH('Cálculo antigua metodología'!Q$4,#REF!,0),0),"")</f>
        <v/>
      </c>
      <c r="R354" s="10" t="str">
        <f>+IFERROR(VLOOKUP($A354,#REF!,MATCH('Cálculo antigua metodología'!R$4,#REF!,0),0),"")</f>
        <v/>
      </c>
      <c r="S354" s="10" t="str">
        <f>+IFERROR(VLOOKUP($A354,#REF!,MATCH('Cálculo antigua metodología'!S$4,#REF!,0),0),"")</f>
        <v/>
      </c>
      <c r="T354" s="10">
        <f>+VLOOKUP(A354,'[5]Cálculo SGP'!$N$3:$P$1136,3,0)</f>
        <v>1092743176</v>
      </c>
      <c r="U354" s="10">
        <f>+VLOOKUP(A354,'[5]Cálculo SGP'!$N$3:$X$1137,11,0)</f>
        <v>1740063014</v>
      </c>
      <c r="V354" s="11">
        <f t="shared" si="60"/>
        <v>58.315169820519422</v>
      </c>
      <c r="W354" s="11">
        <f t="shared" si="67"/>
        <v>100</v>
      </c>
      <c r="X354" s="11">
        <f t="shared" si="61"/>
        <v>80</v>
      </c>
      <c r="Y354" s="11">
        <f t="shared" si="62"/>
        <v>100</v>
      </c>
      <c r="Z354" s="11">
        <f t="shared" si="68"/>
        <v>0</v>
      </c>
      <c r="AA354" s="11">
        <f t="shared" si="63"/>
        <v>100</v>
      </c>
      <c r="AB354" s="11">
        <f t="shared" si="69"/>
        <v>0</v>
      </c>
      <c r="AC354" s="11">
        <f t="shared" si="64"/>
        <v>0</v>
      </c>
      <c r="AD354" s="11">
        <f t="shared" si="65"/>
        <v>0</v>
      </c>
      <c r="AE354" s="11">
        <f t="shared" si="66"/>
        <v>0</v>
      </c>
      <c r="AF354" s="12">
        <f t="shared" si="70"/>
        <v>0</v>
      </c>
      <c r="AG354" s="31">
        <f t="shared" si="71"/>
        <v>16.666666666666668</v>
      </c>
    </row>
    <row r="355" spans="1:33" x14ac:dyDescent="0.35">
      <c r="A355" s="1" t="s">
        <v>742</v>
      </c>
      <c r="B355" s="1" t="s">
        <v>732</v>
      </c>
      <c r="C355" s="1" t="s">
        <v>743</v>
      </c>
      <c r="D355" s="4">
        <f>+VLOOKUP(A355,'[2]Categoría municipios 2023'!$B$2:$D$1103,3,0)</f>
        <v>6</v>
      </c>
      <c r="E355" s="1" t="str">
        <f>+VLOOKUP(A355,'[3]Nuevo IDF'!$B$5:$H$1106,7,0)</f>
        <v>G3</v>
      </c>
      <c r="F355" s="1"/>
      <c r="G355" s="10">
        <f>+VLOOKUP(A355,'[4]Informe viabilidad 2022'!$A$4:$G$1105,7,0)</f>
        <v>2700.7042289999999</v>
      </c>
      <c r="H355" s="10">
        <f>+VLOOKUP(A355,'[4]Informe viabilidad 2022'!$A$4:$G$1105,6,0)</f>
        <v>4437.3770880000002</v>
      </c>
      <c r="I355" s="10" t="str">
        <f>+IFERROR(VLOOKUP($A355,#REF!,MATCH('Cálculo antigua metodología'!I$4,#REF!,0),0),"")</f>
        <v/>
      </c>
      <c r="J355" s="10" t="str">
        <f>+IFERROR(VLOOKUP($A355,#REF!,MATCH('Cálculo antigua metodología'!J$4,#REF!,0),0),"")</f>
        <v/>
      </c>
      <c r="K355" s="10" t="str">
        <f>+IFERROR(VLOOKUP($A355,#REF!,MATCH('Cálculo antigua metodología'!K$4,#REF!,0),0),"")</f>
        <v/>
      </c>
      <c r="L355" s="10" t="str">
        <f>+IFERROR(VLOOKUP($A355,#REF!,MATCH('Cálculo antigua metodología'!L$4,#REF!,0),0),"")</f>
        <v/>
      </c>
      <c r="M355" s="10" t="str">
        <f>+IFERROR(VLOOKUP($A355,#REF!,MATCH('Cálculo antigua metodología'!M$4,#REF!,0),0),"")</f>
        <v/>
      </c>
      <c r="N355" s="10" t="str">
        <f>+IFERROR(VLOOKUP($A355,#REF!,MATCH('Cálculo antigua metodología'!N$4,#REF!,0),0),"")</f>
        <v/>
      </c>
      <c r="O355" s="10" t="str">
        <f>+IFERROR(VLOOKUP($A355,#REF!,MATCH('Cálculo antigua metodología'!O$4,#REF!,0),0),"")</f>
        <v/>
      </c>
      <c r="P355" s="10" t="str">
        <f>+IFERROR(VLOOKUP($A355,#REF!,MATCH('Cálculo antigua metodología'!P$4,#REF!,0),0),"")</f>
        <v/>
      </c>
      <c r="Q355" s="10" t="str">
        <f>+IFERROR(VLOOKUP($A355,#REF!,MATCH('Cálculo antigua metodología'!Q$4,#REF!,0),0),"")</f>
        <v/>
      </c>
      <c r="R355" s="10" t="str">
        <f>+IFERROR(VLOOKUP($A355,#REF!,MATCH('Cálculo antigua metodología'!R$4,#REF!,0),0),"")</f>
        <v/>
      </c>
      <c r="S355" s="10" t="str">
        <f>+IFERROR(VLOOKUP($A355,#REF!,MATCH('Cálculo antigua metodología'!S$4,#REF!,0),0),"")</f>
        <v/>
      </c>
      <c r="T355" s="10">
        <f>+VLOOKUP(A355,'[5]Cálculo SGP'!$N$3:$P$1136,3,0)</f>
        <v>1404702455</v>
      </c>
      <c r="U355" s="10">
        <f>+VLOOKUP(A355,'[5]Cálculo SGP'!$N$3:$X$1137,11,0)</f>
        <v>2701326662</v>
      </c>
      <c r="V355" s="11">
        <f t="shared" si="60"/>
        <v>60.86262617399624</v>
      </c>
      <c r="W355" s="11">
        <f t="shared" si="67"/>
        <v>100</v>
      </c>
      <c r="X355" s="11">
        <f t="shared" si="61"/>
        <v>80</v>
      </c>
      <c r="Y355" s="11">
        <f t="shared" si="62"/>
        <v>100</v>
      </c>
      <c r="Z355" s="11">
        <f t="shared" si="68"/>
        <v>0</v>
      </c>
      <c r="AA355" s="11">
        <f t="shared" si="63"/>
        <v>100</v>
      </c>
      <c r="AB355" s="11">
        <f t="shared" si="69"/>
        <v>0</v>
      </c>
      <c r="AC355" s="11">
        <f t="shared" si="64"/>
        <v>0</v>
      </c>
      <c r="AD355" s="11">
        <f t="shared" si="65"/>
        <v>0</v>
      </c>
      <c r="AE355" s="11">
        <f t="shared" si="66"/>
        <v>0</v>
      </c>
      <c r="AF355" s="12">
        <f t="shared" si="70"/>
        <v>0</v>
      </c>
      <c r="AG355" s="31">
        <f t="shared" si="71"/>
        <v>16.666666666666668</v>
      </c>
    </row>
    <row r="356" spans="1:33" x14ac:dyDescent="0.35">
      <c r="A356" s="1" t="s">
        <v>744</v>
      </c>
      <c r="B356" s="1" t="s">
        <v>732</v>
      </c>
      <c r="C356" s="1" t="s">
        <v>745</v>
      </c>
      <c r="D356" s="4">
        <f>+VLOOKUP(A356,'[2]Categoría municipios 2023'!$B$2:$D$1103,3,0)</f>
        <v>6</v>
      </c>
      <c r="E356" s="1" t="str">
        <f>+VLOOKUP(A356,'[3]Nuevo IDF'!$B$5:$H$1106,7,0)</f>
        <v>G4</v>
      </c>
      <c r="F356" s="1"/>
      <c r="G356" s="10">
        <f>+VLOOKUP(A356,'[4]Informe viabilidad 2022'!$A$4:$G$1105,7,0)</f>
        <v>1813.7205530000001</v>
      </c>
      <c r="H356" s="10">
        <f>+VLOOKUP(A356,'[4]Informe viabilidad 2022'!$A$4:$G$1105,6,0)</f>
        <v>3527.471153</v>
      </c>
      <c r="I356" s="10" t="str">
        <f>+IFERROR(VLOOKUP($A356,#REF!,MATCH('Cálculo antigua metodología'!I$4,#REF!,0),0),"")</f>
        <v/>
      </c>
      <c r="J356" s="10" t="str">
        <f>+IFERROR(VLOOKUP($A356,#REF!,MATCH('Cálculo antigua metodología'!J$4,#REF!,0),0),"")</f>
        <v/>
      </c>
      <c r="K356" s="10" t="str">
        <f>+IFERROR(VLOOKUP($A356,#REF!,MATCH('Cálculo antigua metodología'!K$4,#REF!,0),0),"")</f>
        <v/>
      </c>
      <c r="L356" s="10" t="str">
        <f>+IFERROR(VLOOKUP($A356,#REF!,MATCH('Cálculo antigua metodología'!L$4,#REF!,0),0),"")</f>
        <v/>
      </c>
      <c r="M356" s="10" t="str">
        <f>+IFERROR(VLOOKUP($A356,#REF!,MATCH('Cálculo antigua metodología'!M$4,#REF!,0),0),"")</f>
        <v/>
      </c>
      <c r="N356" s="10" t="str">
        <f>+IFERROR(VLOOKUP($A356,#REF!,MATCH('Cálculo antigua metodología'!N$4,#REF!,0),0),"")</f>
        <v/>
      </c>
      <c r="O356" s="10" t="str">
        <f>+IFERROR(VLOOKUP($A356,#REF!,MATCH('Cálculo antigua metodología'!O$4,#REF!,0),0),"")</f>
        <v/>
      </c>
      <c r="P356" s="10" t="str">
        <f>+IFERROR(VLOOKUP($A356,#REF!,MATCH('Cálculo antigua metodología'!P$4,#REF!,0),0),"")</f>
        <v/>
      </c>
      <c r="Q356" s="10" t="str">
        <f>+IFERROR(VLOOKUP($A356,#REF!,MATCH('Cálculo antigua metodología'!Q$4,#REF!,0),0),"")</f>
        <v/>
      </c>
      <c r="R356" s="10" t="str">
        <f>+IFERROR(VLOOKUP($A356,#REF!,MATCH('Cálculo antigua metodología'!R$4,#REF!,0),0),"")</f>
        <v/>
      </c>
      <c r="S356" s="10" t="str">
        <f>+IFERROR(VLOOKUP($A356,#REF!,MATCH('Cálculo antigua metodología'!S$4,#REF!,0),0),"")</f>
        <v/>
      </c>
      <c r="T356" s="10">
        <f>+VLOOKUP(A356,'[5]Cálculo SGP'!$N$3:$P$1136,3,0)</f>
        <v>1553666958</v>
      </c>
      <c r="U356" s="10">
        <f>+VLOOKUP(A356,'[5]Cálculo SGP'!$N$3:$X$1137,11,0)</f>
        <v>2373996037</v>
      </c>
      <c r="V356" s="11">
        <f t="shared" si="60"/>
        <v>51.41702013516084</v>
      </c>
      <c r="W356" s="11">
        <f t="shared" si="67"/>
        <v>100</v>
      </c>
      <c r="X356" s="11">
        <f t="shared" si="61"/>
        <v>80</v>
      </c>
      <c r="Y356" s="11">
        <f t="shared" si="62"/>
        <v>100</v>
      </c>
      <c r="Z356" s="11">
        <f t="shared" si="68"/>
        <v>0</v>
      </c>
      <c r="AA356" s="11">
        <f t="shared" si="63"/>
        <v>100</v>
      </c>
      <c r="AB356" s="11">
        <f t="shared" si="69"/>
        <v>0</v>
      </c>
      <c r="AC356" s="11">
        <f t="shared" si="64"/>
        <v>0</v>
      </c>
      <c r="AD356" s="11">
        <f t="shared" si="65"/>
        <v>0</v>
      </c>
      <c r="AE356" s="11">
        <f t="shared" si="66"/>
        <v>0</v>
      </c>
      <c r="AF356" s="12">
        <f t="shared" si="70"/>
        <v>0</v>
      </c>
      <c r="AG356" s="31">
        <f t="shared" si="71"/>
        <v>16.666666666666668</v>
      </c>
    </row>
    <row r="357" spans="1:33" x14ac:dyDescent="0.35">
      <c r="A357" s="1" t="s">
        <v>746</v>
      </c>
      <c r="B357" s="1" t="s">
        <v>732</v>
      </c>
      <c r="C357" s="1" t="s">
        <v>747</v>
      </c>
      <c r="D357" s="4">
        <f>+VLOOKUP(A357,'[2]Categoría municipios 2023'!$B$2:$D$1103,3,0)</f>
        <v>6</v>
      </c>
      <c r="E357" s="1" t="str">
        <f>+VLOOKUP(A357,'[3]Nuevo IDF'!$B$5:$H$1106,7,0)</f>
        <v>G5</v>
      </c>
      <c r="F357" s="1"/>
      <c r="G357" s="10">
        <f>+VLOOKUP(A357,'[4]Informe viabilidad 2022'!$A$4:$G$1105,7,0)</f>
        <v>2288.2855749999999</v>
      </c>
      <c r="H357" s="10">
        <f>+VLOOKUP(A357,'[4]Informe viabilidad 2022'!$A$4:$G$1105,6,0)</f>
        <v>3568.6187799999998</v>
      </c>
      <c r="I357" s="10" t="str">
        <f>+IFERROR(VLOOKUP($A357,#REF!,MATCH('Cálculo antigua metodología'!I$4,#REF!,0),0),"")</f>
        <v/>
      </c>
      <c r="J357" s="10" t="str">
        <f>+IFERROR(VLOOKUP($A357,#REF!,MATCH('Cálculo antigua metodología'!J$4,#REF!,0),0),"")</f>
        <v/>
      </c>
      <c r="K357" s="10" t="str">
        <f>+IFERROR(VLOOKUP($A357,#REF!,MATCH('Cálculo antigua metodología'!K$4,#REF!,0),0),"")</f>
        <v/>
      </c>
      <c r="L357" s="10" t="str">
        <f>+IFERROR(VLOOKUP($A357,#REF!,MATCH('Cálculo antigua metodología'!L$4,#REF!,0),0),"")</f>
        <v/>
      </c>
      <c r="M357" s="10" t="str">
        <f>+IFERROR(VLOOKUP($A357,#REF!,MATCH('Cálculo antigua metodología'!M$4,#REF!,0),0),"")</f>
        <v/>
      </c>
      <c r="N357" s="10" t="str">
        <f>+IFERROR(VLOOKUP($A357,#REF!,MATCH('Cálculo antigua metodología'!N$4,#REF!,0),0),"")</f>
        <v/>
      </c>
      <c r="O357" s="10" t="str">
        <f>+IFERROR(VLOOKUP($A357,#REF!,MATCH('Cálculo antigua metodología'!O$4,#REF!,0),0),"")</f>
        <v/>
      </c>
      <c r="P357" s="10" t="str">
        <f>+IFERROR(VLOOKUP($A357,#REF!,MATCH('Cálculo antigua metodología'!P$4,#REF!,0),0),"")</f>
        <v/>
      </c>
      <c r="Q357" s="10" t="str">
        <f>+IFERROR(VLOOKUP($A357,#REF!,MATCH('Cálculo antigua metodología'!Q$4,#REF!,0),0),"")</f>
        <v/>
      </c>
      <c r="R357" s="10" t="str">
        <f>+IFERROR(VLOOKUP($A357,#REF!,MATCH('Cálculo antigua metodología'!R$4,#REF!,0),0),"")</f>
        <v/>
      </c>
      <c r="S357" s="10" t="str">
        <f>+IFERROR(VLOOKUP($A357,#REF!,MATCH('Cálculo antigua metodología'!S$4,#REF!,0),0),"")</f>
        <v/>
      </c>
      <c r="T357" s="10">
        <f>+VLOOKUP(A357,'[5]Cálculo SGP'!$N$3:$P$1136,3,0)</f>
        <v>1624830130</v>
      </c>
      <c r="U357" s="10">
        <f>+VLOOKUP(A357,'[5]Cálculo SGP'!$N$3:$X$1137,11,0)</f>
        <v>2879474535</v>
      </c>
      <c r="V357" s="11">
        <f t="shared" si="60"/>
        <v>64.12244389410516</v>
      </c>
      <c r="W357" s="11">
        <f t="shared" si="67"/>
        <v>100</v>
      </c>
      <c r="X357" s="11">
        <f t="shared" si="61"/>
        <v>80</v>
      </c>
      <c r="Y357" s="11">
        <f t="shared" si="62"/>
        <v>100</v>
      </c>
      <c r="Z357" s="11">
        <f t="shared" si="68"/>
        <v>0</v>
      </c>
      <c r="AA357" s="11">
        <f t="shared" si="63"/>
        <v>100</v>
      </c>
      <c r="AB357" s="11">
        <f t="shared" si="69"/>
        <v>0</v>
      </c>
      <c r="AC357" s="11">
        <f t="shared" si="64"/>
        <v>0</v>
      </c>
      <c r="AD357" s="11">
        <f t="shared" si="65"/>
        <v>0</v>
      </c>
      <c r="AE357" s="11">
        <f t="shared" si="66"/>
        <v>0</v>
      </c>
      <c r="AF357" s="12">
        <f t="shared" si="70"/>
        <v>0</v>
      </c>
      <c r="AG357" s="31">
        <f t="shared" si="71"/>
        <v>16.666666666666668</v>
      </c>
    </row>
    <row r="358" spans="1:33" x14ac:dyDescent="0.35">
      <c r="A358" s="1" t="s">
        <v>748</v>
      </c>
      <c r="B358" s="1" t="s">
        <v>732</v>
      </c>
      <c r="C358" s="1" t="s">
        <v>749</v>
      </c>
      <c r="D358" s="4">
        <f>+VLOOKUP(A358,'[2]Categoría municipios 2023'!$B$2:$D$1103,3,0)</f>
        <v>6</v>
      </c>
      <c r="E358" s="1" t="str">
        <f>+VLOOKUP(A358,'[3]Nuevo IDF'!$B$5:$H$1106,7,0)</f>
        <v>G5</v>
      </c>
      <c r="F358" s="1"/>
      <c r="G358" s="10">
        <f>+VLOOKUP(A358,'[4]Informe viabilidad 2022'!$A$4:$G$1105,7,0)</f>
        <v>1974.538501</v>
      </c>
      <c r="H358" s="10">
        <f>+VLOOKUP(A358,'[4]Informe viabilidad 2022'!$A$4:$G$1105,6,0)</f>
        <v>4339.84501</v>
      </c>
      <c r="I358" s="10" t="str">
        <f>+IFERROR(VLOOKUP($A358,#REF!,MATCH('Cálculo antigua metodología'!I$4,#REF!,0),0),"")</f>
        <v/>
      </c>
      <c r="J358" s="10" t="str">
        <f>+IFERROR(VLOOKUP($A358,#REF!,MATCH('Cálculo antigua metodología'!J$4,#REF!,0),0),"")</f>
        <v/>
      </c>
      <c r="K358" s="10" t="str">
        <f>+IFERROR(VLOOKUP($A358,#REF!,MATCH('Cálculo antigua metodología'!K$4,#REF!,0),0),"")</f>
        <v/>
      </c>
      <c r="L358" s="10" t="str">
        <f>+IFERROR(VLOOKUP($A358,#REF!,MATCH('Cálculo antigua metodología'!L$4,#REF!,0),0),"")</f>
        <v/>
      </c>
      <c r="M358" s="10" t="str">
        <f>+IFERROR(VLOOKUP($A358,#REF!,MATCH('Cálculo antigua metodología'!M$4,#REF!,0),0),"")</f>
        <v/>
      </c>
      <c r="N358" s="10" t="str">
        <f>+IFERROR(VLOOKUP($A358,#REF!,MATCH('Cálculo antigua metodología'!N$4,#REF!,0),0),"")</f>
        <v/>
      </c>
      <c r="O358" s="10" t="str">
        <f>+IFERROR(VLOOKUP($A358,#REF!,MATCH('Cálculo antigua metodología'!O$4,#REF!,0),0),"")</f>
        <v/>
      </c>
      <c r="P358" s="10" t="str">
        <f>+IFERROR(VLOOKUP($A358,#REF!,MATCH('Cálculo antigua metodología'!P$4,#REF!,0),0),"")</f>
        <v/>
      </c>
      <c r="Q358" s="10" t="str">
        <f>+IFERROR(VLOOKUP($A358,#REF!,MATCH('Cálculo antigua metodología'!Q$4,#REF!,0),0),"")</f>
        <v/>
      </c>
      <c r="R358" s="10" t="str">
        <f>+IFERROR(VLOOKUP($A358,#REF!,MATCH('Cálculo antigua metodología'!R$4,#REF!,0),0),"")</f>
        <v/>
      </c>
      <c r="S358" s="10" t="str">
        <f>+IFERROR(VLOOKUP($A358,#REF!,MATCH('Cálculo antigua metodología'!S$4,#REF!,0),0),"")</f>
        <v/>
      </c>
      <c r="T358" s="10">
        <f>+VLOOKUP(A358,'[5]Cálculo SGP'!$N$3:$P$1136,3,0)</f>
        <v>1556593905</v>
      </c>
      <c r="U358" s="10">
        <f>+VLOOKUP(A358,'[5]Cálculo SGP'!$N$3:$X$1137,11,0)</f>
        <v>4073400086</v>
      </c>
      <c r="V358" s="11">
        <f t="shared" si="60"/>
        <v>45.497903645181097</v>
      </c>
      <c r="W358" s="11">
        <f t="shared" si="67"/>
        <v>100</v>
      </c>
      <c r="X358" s="11">
        <f t="shared" si="61"/>
        <v>80</v>
      </c>
      <c r="Y358" s="11">
        <f t="shared" si="62"/>
        <v>100</v>
      </c>
      <c r="Z358" s="11">
        <f t="shared" si="68"/>
        <v>0</v>
      </c>
      <c r="AA358" s="11">
        <f t="shared" si="63"/>
        <v>100</v>
      </c>
      <c r="AB358" s="11">
        <f t="shared" si="69"/>
        <v>0</v>
      </c>
      <c r="AC358" s="11">
        <f t="shared" si="64"/>
        <v>0</v>
      </c>
      <c r="AD358" s="11">
        <f t="shared" si="65"/>
        <v>0</v>
      </c>
      <c r="AE358" s="11">
        <f t="shared" si="66"/>
        <v>0</v>
      </c>
      <c r="AF358" s="12">
        <f t="shared" si="70"/>
        <v>0</v>
      </c>
      <c r="AG358" s="31">
        <f t="shared" si="71"/>
        <v>16.666666666666668</v>
      </c>
    </row>
    <row r="359" spans="1:33" x14ac:dyDescent="0.35">
      <c r="A359" s="1" t="s">
        <v>750</v>
      </c>
      <c r="B359" s="1" t="s">
        <v>732</v>
      </c>
      <c r="C359" s="1" t="s">
        <v>751</v>
      </c>
      <c r="D359" s="4">
        <f>+VLOOKUP(A359,'[2]Categoría municipios 2023'!$B$2:$D$1103,3,0)</f>
        <v>6</v>
      </c>
      <c r="E359" s="1" t="str">
        <f>+VLOOKUP(A359,'[3]Nuevo IDF'!$B$5:$H$1106,7,0)</f>
        <v>G3</v>
      </c>
      <c r="F359" s="1"/>
      <c r="G359" s="10">
        <f>+VLOOKUP(A359,'[4]Informe viabilidad 2022'!$A$4:$G$1105,7,0)</f>
        <v>1265.3448760000001</v>
      </c>
      <c r="H359" s="10">
        <f>+VLOOKUP(A359,'[4]Informe viabilidad 2022'!$A$4:$G$1105,6,0)</f>
        <v>2010.7341750000001</v>
      </c>
      <c r="I359" s="10" t="str">
        <f>+IFERROR(VLOOKUP($A359,#REF!,MATCH('Cálculo antigua metodología'!I$4,#REF!,0),0),"")</f>
        <v/>
      </c>
      <c r="J359" s="10" t="str">
        <f>+IFERROR(VLOOKUP($A359,#REF!,MATCH('Cálculo antigua metodología'!J$4,#REF!,0),0),"")</f>
        <v/>
      </c>
      <c r="K359" s="10" t="str">
        <f>+IFERROR(VLOOKUP($A359,#REF!,MATCH('Cálculo antigua metodología'!K$4,#REF!,0),0),"")</f>
        <v/>
      </c>
      <c r="L359" s="10" t="str">
        <f>+IFERROR(VLOOKUP($A359,#REF!,MATCH('Cálculo antigua metodología'!L$4,#REF!,0),0),"")</f>
        <v/>
      </c>
      <c r="M359" s="10" t="str">
        <f>+IFERROR(VLOOKUP($A359,#REF!,MATCH('Cálculo antigua metodología'!M$4,#REF!,0),0),"")</f>
        <v/>
      </c>
      <c r="N359" s="10" t="str">
        <f>+IFERROR(VLOOKUP($A359,#REF!,MATCH('Cálculo antigua metodología'!N$4,#REF!,0),0),"")</f>
        <v/>
      </c>
      <c r="O359" s="10" t="str">
        <f>+IFERROR(VLOOKUP($A359,#REF!,MATCH('Cálculo antigua metodología'!O$4,#REF!,0),0),"")</f>
        <v/>
      </c>
      <c r="P359" s="10" t="str">
        <f>+IFERROR(VLOOKUP($A359,#REF!,MATCH('Cálculo antigua metodología'!P$4,#REF!,0),0),"")</f>
        <v/>
      </c>
      <c r="Q359" s="10" t="str">
        <f>+IFERROR(VLOOKUP($A359,#REF!,MATCH('Cálculo antigua metodología'!Q$4,#REF!,0),0),"")</f>
        <v/>
      </c>
      <c r="R359" s="10" t="str">
        <f>+IFERROR(VLOOKUP($A359,#REF!,MATCH('Cálculo antigua metodología'!R$4,#REF!,0),0),"")</f>
        <v/>
      </c>
      <c r="S359" s="10" t="str">
        <f>+IFERROR(VLOOKUP($A359,#REF!,MATCH('Cálculo antigua metodología'!S$4,#REF!,0),0),"")</f>
        <v/>
      </c>
      <c r="T359" s="10">
        <f>+VLOOKUP(A359,'[5]Cálculo SGP'!$N$3:$P$1136,3,0)</f>
        <v>781525698</v>
      </c>
      <c r="U359" s="10">
        <f>+VLOOKUP(A359,'[5]Cálculo SGP'!$N$3:$X$1137,11,0)</f>
        <v>1879335392</v>
      </c>
      <c r="V359" s="11">
        <f t="shared" si="60"/>
        <v>62.929495690299298</v>
      </c>
      <c r="W359" s="11">
        <f t="shared" si="67"/>
        <v>100</v>
      </c>
      <c r="X359" s="11">
        <f t="shared" si="61"/>
        <v>80</v>
      </c>
      <c r="Y359" s="11">
        <f t="shared" si="62"/>
        <v>100</v>
      </c>
      <c r="Z359" s="11">
        <f t="shared" si="68"/>
        <v>0</v>
      </c>
      <c r="AA359" s="11">
        <f t="shared" si="63"/>
        <v>100</v>
      </c>
      <c r="AB359" s="11">
        <f t="shared" si="69"/>
        <v>0</v>
      </c>
      <c r="AC359" s="11">
        <f t="shared" si="64"/>
        <v>0</v>
      </c>
      <c r="AD359" s="11">
        <f t="shared" si="65"/>
        <v>0</v>
      </c>
      <c r="AE359" s="11">
        <f t="shared" si="66"/>
        <v>0</v>
      </c>
      <c r="AF359" s="12">
        <f t="shared" si="70"/>
        <v>0</v>
      </c>
      <c r="AG359" s="31">
        <f t="shared" si="71"/>
        <v>16.666666666666668</v>
      </c>
    </row>
    <row r="360" spans="1:33" x14ac:dyDescent="0.35">
      <c r="A360" s="1" t="s">
        <v>752</v>
      </c>
      <c r="B360" s="1" t="s">
        <v>732</v>
      </c>
      <c r="C360" s="1" t="s">
        <v>753</v>
      </c>
      <c r="D360" s="4">
        <f>+VLOOKUP(A360,'[2]Categoría municipios 2023'!$B$2:$D$1103,3,0)</f>
        <v>6</v>
      </c>
      <c r="E360" s="1" t="str">
        <f>+VLOOKUP(A360,'[3]Nuevo IDF'!$B$5:$H$1106,7,0)</f>
        <v>G4</v>
      </c>
      <c r="F360" s="1"/>
      <c r="G360" s="10">
        <f>+VLOOKUP(A360,'[4]Informe viabilidad 2022'!$A$4:$G$1105,7,0)</f>
        <v>2246.2255650000002</v>
      </c>
      <c r="H360" s="10">
        <f>+VLOOKUP(A360,'[4]Informe viabilidad 2022'!$A$4:$G$1105,6,0)</f>
        <v>4174.4552110000004</v>
      </c>
      <c r="I360" s="10" t="str">
        <f>+IFERROR(VLOOKUP($A360,#REF!,MATCH('Cálculo antigua metodología'!I$4,#REF!,0),0),"")</f>
        <v/>
      </c>
      <c r="J360" s="10" t="str">
        <f>+IFERROR(VLOOKUP($A360,#REF!,MATCH('Cálculo antigua metodología'!J$4,#REF!,0),0),"")</f>
        <v/>
      </c>
      <c r="K360" s="10" t="str">
        <f>+IFERROR(VLOOKUP($A360,#REF!,MATCH('Cálculo antigua metodología'!K$4,#REF!,0),0),"")</f>
        <v/>
      </c>
      <c r="L360" s="10" t="str">
        <f>+IFERROR(VLOOKUP($A360,#REF!,MATCH('Cálculo antigua metodología'!L$4,#REF!,0),0),"")</f>
        <v/>
      </c>
      <c r="M360" s="10" t="str">
        <f>+IFERROR(VLOOKUP($A360,#REF!,MATCH('Cálculo antigua metodología'!M$4,#REF!,0),0),"")</f>
        <v/>
      </c>
      <c r="N360" s="10" t="str">
        <f>+IFERROR(VLOOKUP($A360,#REF!,MATCH('Cálculo antigua metodología'!N$4,#REF!,0),0),"")</f>
        <v/>
      </c>
      <c r="O360" s="10" t="str">
        <f>+IFERROR(VLOOKUP($A360,#REF!,MATCH('Cálculo antigua metodología'!O$4,#REF!,0),0),"")</f>
        <v/>
      </c>
      <c r="P360" s="10" t="str">
        <f>+IFERROR(VLOOKUP($A360,#REF!,MATCH('Cálculo antigua metodología'!P$4,#REF!,0),0),"")</f>
        <v/>
      </c>
      <c r="Q360" s="10" t="str">
        <f>+IFERROR(VLOOKUP($A360,#REF!,MATCH('Cálculo antigua metodología'!Q$4,#REF!,0),0),"")</f>
        <v/>
      </c>
      <c r="R360" s="10" t="str">
        <f>+IFERROR(VLOOKUP($A360,#REF!,MATCH('Cálculo antigua metodología'!R$4,#REF!,0),0),"")</f>
        <v/>
      </c>
      <c r="S360" s="10" t="str">
        <f>+IFERROR(VLOOKUP($A360,#REF!,MATCH('Cálculo antigua metodología'!S$4,#REF!,0),0),"")</f>
        <v/>
      </c>
      <c r="T360" s="10">
        <f>+VLOOKUP(A360,'[5]Cálculo SGP'!$N$3:$P$1136,3,0)</f>
        <v>2209370485</v>
      </c>
      <c r="U360" s="10">
        <f>+VLOOKUP(A360,'[5]Cálculo SGP'!$N$3:$X$1137,11,0)</f>
        <v>1907933698</v>
      </c>
      <c r="V360" s="11">
        <f t="shared" si="60"/>
        <v>53.808831367528597</v>
      </c>
      <c r="W360" s="11">
        <f t="shared" si="67"/>
        <v>100</v>
      </c>
      <c r="X360" s="11">
        <f t="shared" si="61"/>
        <v>80</v>
      </c>
      <c r="Y360" s="11">
        <f t="shared" si="62"/>
        <v>100</v>
      </c>
      <c r="Z360" s="11">
        <f t="shared" si="68"/>
        <v>0</v>
      </c>
      <c r="AA360" s="11">
        <f t="shared" si="63"/>
        <v>100</v>
      </c>
      <c r="AB360" s="11">
        <f t="shared" si="69"/>
        <v>0</v>
      </c>
      <c r="AC360" s="11">
        <f t="shared" si="64"/>
        <v>0</v>
      </c>
      <c r="AD360" s="11">
        <f t="shared" si="65"/>
        <v>0</v>
      </c>
      <c r="AE360" s="11">
        <f t="shared" si="66"/>
        <v>0</v>
      </c>
      <c r="AF360" s="12">
        <f t="shared" si="70"/>
        <v>0</v>
      </c>
      <c r="AG360" s="31">
        <f t="shared" si="71"/>
        <v>16.666666666666668</v>
      </c>
    </row>
    <row r="361" spans="1:33" x14ac:dyDescent="0.35">
      <c r="A361" s="1" t="s">
        <v>754</v>
      </c>
      <c r="B361" s="1" t="s">
        <v>732</v>
      </c>
      <c r="C361" s="1" t="s">
        <v>755</v>
      </c>
      <c r="D361" s="4">
        <f>+VLOOKUP(A361,'[2]Categoría municipios 2023'!$B$2:$D$1103,3,0)</f>
        <v>6</v>
      </c>
      <c r="E361" s="1" t="str">
        <f>+VLOOKUP(A361,'[3]Nuevo IDF'!$B$5:$H$1106,7,0)</f>
        <v>G4</v>
      </c>
      <c r="F361" s="1"/>
      <c r="G361" s="10">
        <f>+VLOOKUP(A361,'[4]Informe viabilidad 2022'!$A$4:$G$1105,7,0)</f>
        <v>1924.730589</v>
      </c>
      <c r="H361" s="10">
        <f>+VLOOKUP(A361,'[4]Informe viabilidad 2022'!$A$4:$G$1105,6,0)</f>
        <v>3258.5076180000001</v>
      </c>
      <c r="I361" s="10" t="str">
        <f>+IFERROR(VLOOKUP($A361,#REF!,MATCH('Cálculo antigua metodología'!I$4,#REF!,0),0),"")</f>
        <v/>
      </c>
      <c r="J361" s="10" t="str">
        <f>+IFERROR(VLOOKUP($A361,#REF!,MATCH('Cálculo antigua metodología'!J$4,#REF!,0),0),"")</f>
        <v/>
      </c>
      <c r="K361" s="10" t="str">
        <f>+IFERROR(VLOOKUP($A361,#REF!,MATCH('Cálculo antigua metodología'!K$4,#REF!,0),0),"")</f>
        <v/>
      </c>
      <c r="L361" s="10" t="str">
        <f>+IFERROR(VLOOKUP($A361,#REF!,MATCH('Cálculo antigua metodología'!L$4,#REF!,0),0),"")</f>
        <v/>
      </c>
      <c r="M361" s="10" t="str">
        <f>+IFERROR(VLOOKUP($A361,#REF!,MATCH('Cálculo antigua metodología'!M$4,#REF!,0),0),"")</f>
        <v/>
      </c>
      <c r="N361" s="10" t="str">
        <f>+IFERROR(VLOOKUP($A361,#REF!,MATCH('Cálculo antigua metodología'!N$4,#REF!,0),0),"")</f>
        <v/>
      </c>
      <c r="O361" s="10" t="str">
        <f>+IFERROR(VLOOKUP($A361,#REF!,MATCH('Cálculo antigua metodología'!O$4,#REF!,0),0),"")</f>
        <v/>
      </c>
      <c r="P361" s="10" t="str">
        <f>+IFERROR(VLOOKUP($A361,#REF!,MATCH('Cálculo antigua metodología'!P$4,#REF!,0),0),"")</f>
        <v/>
      </c>
      <c r="Q361" s="10" t="str">
        <f>+IFERROR(VLOOKUP($A361,#REF!,MATCH('Cálculo antigua metodología'!Q$4,#REF!,0),0),"")</f>
        <v/>
      </c>
      <c r="R361" s="10" t="str">
        <f>+IFERROR(VLOOKUP($A361,#REF!,MATCH('Cálculo antigua metodología'!R$4,#REF!,0),0),"")</f>
        <v/>
      </c>
      <c r="S361" s="10" t="str">
        <f>+IFERROR(VLOOKUP($A361,#REF!,MATCH('Cálculo antigua metodología'!S$4,#REF!,0),0),"")</f>
        <v/>
      </c>
      <c r="T361" s="10">
        <f>+VLOOKUP(A361,'[5]Cálculo SGP'!$N$3:$P$1136,3,0)</f>
        <v>1254559139</v>
      </c>
      <c r="U361" s="10">
        <f>+VLOOKUP(A361,'[5]Cálculo SGP'!$N$3:$X$1137,11,0)</f>
        <v>2293606099</v>
      </c>
      <c r="V361" s="11">
        <f t="shared" si="60"/>
        <v>59.067856044521292</v>
      </c>
      <c r="W361" s="11">
        <f t="shared" si="67"/>
        <v>100</v>
      </c>
      <c r="X361" s="11">
        <f t="shared" si="61"/>
        <v>80</v>
      </c>
      <c r="Y361" s="11">
        <f t="shared" si="62"/>
        <v>100</v>
      </c>
      <c r="Z361" s="11">
        <f t="shared" si="68"/>
        <v>0</v>
      </c>
      <c r="AA361" s="11">
        <f t="shared" si="63"/>
        <v>100</v>
      </c>
      <c r="AB361" s="11">
        <f t="shared" si="69"/>
        <v>0</v>
      </c>
      <c r="AC361" s="11">
        <f t="shared" si="64"/>
        <v>0</v>
      </c>
      <c r="AD361" s="11">
        <f t="shared" si="65"/>
        <v>0</v>
      </c>
      <c r="AE361" s="11">
        <f t="shared" si="66"/>
        <v>0</v>
      </c>
      <c r="AF361" s="12">
        <f t="shared" si="70"/>
        <v>0</v>
      </c>
      <c r="AG361" s="31">
        <f t="shared" si="71"/>
        <v>16.666666666666668</v>
      </c>
    </row>
    <row r="362" spans="1:33" x14ac:dyDescent="0.35">
      <c r="A362" s="1" t="s">
        <v>756</v>
      </c>
      <c r="B362" s="1" t="s">
        <v>732</v>
      </c>
      <c r="C362" s="1" t="s">
        <v>757</v>
      </c>
      <c r="D362" s="4">
        <f>+VLOOKUP(A362,'[2]Categoría municipios 2023'!$B$2:$D$1103,3,0)</f>
        <v>6</v>
      </c>
      <c r="E362" s="1" t="str">
        <f>+VLOOKUP(A362,'[3]Nuevo IDF'!$B$5:$H$1106,7,0)</f>
        <v>G3</v>
      </c>
      <c r="F362" s="1"/>
      <c r="G362" s="10">
        <f>+VLOOKUP(A362,'[4]Informe viabilidad 2022'!$A$4:$G$1105,7,0)</f>
        <v>5058.5072810000001</v>
      </c>
      <c r="H362" s="10">
        <f>+VLOOKUP(A362,'[4]Informe viabilidad 2022'!$A$4:$G$1105,6,0)</f>
        <v>9471.9306940000006</v>
      </c>
      <c r="I362" s="10" t="str">
        <f>+IFERROR(VLOOKUP($A362,#REF!,MATCH('Cálculo antigua metodología'!I$4,#REF!,0),0),"")</f>
        <v/>
      </c>
      <c r="J362" s="10" t="str">
        <f>+IFERROR(VLOOKUP($A362,#REF!,MATCH('Cálculo antigua metodología'!J$4,#REF!,0),0),"")</f>
        <v/>
      </c>
      <c r="K362" s="10" t="str">
        <f>+IFERROR(VLOOKUP($A362,#REF!,MATCH('Cálculo antigua metodología'!K$4,#REF!,0),0),"")</f>
        <v/>
      </c>
      <c r="L362" s="10" t="str">
        <f>+IFERROR(VLOOKUP($A362,#REF!,MATCH('Cálculo antigua metodología'!L$4,#REF!,0),0),"")</f>
        <v/>
      </c>
      <c r="M362" s="10" t="str">
        <f>+IFERROR(VLOOKUP($A362,#REF!,MATCH('Cálculo antigua metodología'!M$4,#REF!,0),0),"")</f>
        <v/>
      </c>
      <c r="N362" s="10" t="str">
        <f>+IFERROR(VLOOKUP($A362,#REF!,MATCH('Cálculo antigua metodología'!N$4,#REF!,0),0),"")</f>
        <v/>
      </c>
      <c r="O362" s="10" t="str">
        <f>+IFERROR(VLOOKUP($A362,#REF!,MATCH('Cálculo antigua metodología'!O$4,#REF!,0),0),"")</f>
        <v/>
      </c>
      <c r="P362" s="10" t="str">
        <f>+IFERROR(VLOOKUP($A362,#REF!,MATCH('Cálculo antigua metodología'!P$4,#REF!,0),0),"")</f>
        <v/>
      </c>
      <c r="Q362" s="10" t="str">
        <f>+IFERROR(VLOOKUP($A362,#REF!,MATCH('Cálculo antigua metodología'!Q$4,#REF!,0),0),"")</f>
        <v/>
      </c>
      <c r="R362" s="10" t="str">
        <f>+IFERROR(VLOOKUP($A362,#REF!,MATCH('Cálculo antigua metodología'!R$4,#REF!,0),0),"")</f>
        <v/>
      </c>
      <c r="S362" s="10" t="str">
        <f>+IFERROR(VLOOKUP($A362,#REF!,MATCH('Cálculo antigua metodología'!S$4,#REF!,0),0),"")</f>
        <v/>
      </c>
      <c r="T362" s="10">
        <f>+VLOOKUP(A362,'[5]Cálculo SGP'!$N$3:$P$1136,3,0)</f>
        <v>3828539522</v>
      </c>
      <c r="U362" s="10">
        <f>+VLOOKUP(A362,'[5]Cálculo SGP'!$N$3:$X$1137,11,0)</f>
        <v>2151102712</v>
      </c>
      <c r="V362" s="11">
        <f t="shared" si="60"/>
        <v>53.405239590744834</v>
      </c>
      <c r="W362" s="11">
        <f t="shared" si="67"/>
        <v>100</v>
      </c>
      <c r="X362" s="11">
        <f t="shared" si="61"/>
        <v>80</v>
      </c>
      <c r="Y362" s="11">
        <f t="shared" si="62"/>
        <v>100</v>
      </c>
      <c r="Z362" s="11">
        <f t="shared" si="68"/>
        <v>0</v>
      </c>
      <c r="AA362" s="11">
        <f t="shared" si="63"/>
        <v>100</v>
      </c>
      <c r="AB362" s="11">
        <f t="shared" si="69"/>
        <v>0</v>
      </c>
      <c r="AC362" s="11">
        <f t="shared" si="64"/>
        <v>0</v>
      </c>
      <c r="AD362" s="11">
        <f t="shared" si="65"/>
        <v>0</v>
      </c>
      <c r="AE362" s="11">
        <f t="shared" si="66"/>
        <v>0</v>
      </c>
      <c r="AF362" s="12">
        <f t="shared" si="70"/>
        <v>0</v>
      </c>
      <c r="AG362" s="31">
        <f t="shared" si="71"/>
        <v>16.666666666666668</v>
      </c>
    </row>
    <row r="363" spans="1:33" x14ac:dyDescent="0.35">
      <c r="A363" s="1" t="s">
        <v>758</v>
      </c>
      <c r="B363" s="1" t="s">
        <v>732</v>
      </c>
      <c r="C363" s="1" t="s">
        <v>759</v>
      </c>
      <c r="D363" s="4">
        <f>+VLOOKUP(A363,'[2]Categoría municipios 2023'!$B$2:$D$1103,3,0)</f>
        <v>6</v>
      </c>
      <c r="E363" s="1" t="str">
        <f>+VLOOKUP(A363,'[3]Nuevo IDF'!$B$5:$H$1106,7,0)</f>
        <v>G5</v>
      </c>
      <c r="F363" s="1"/>
      <c r="G363" s="10">
        <f>+VLOOKUP(A363,'[4]Informe viabilidad 2022'!$A$4:$G$1105,7,0)</f>
        <v>2098.1902479999999</v>
      </c>
      <c r="H363" s="10">
        <f>+VLOOKUP(A363,'[4]Informe viabilidad 2022'!$A$4:$G$1105,6,0)</f>
        <v>4505.4055349999999</v>
      </c>
      <c r="I363" s="10" t="str">
        <f>+IFERROR(VLOOKUP($A363,#REF!,MATCH('Cálculo antigua metodología'!I$4,#REF!,0),0),"")</f>
        <v/>
      </c>
      <c r="J363" s="10" t="str">
        <f>+IFERROR(VLOOKUP($A363,#REF!,MATCH('Cálculo antigua metodología'!J$4,#REF!,0),0),"")</f>
        <v/>
      </c>
      <c r="K363" s="10" t="str">
        <f>+IFERROR(VLOOKUP($A363,#REF!,MATCH('Cálculo antigua metodología'!K$4,#REF!,0),0),"")</f>
        <v/>
      </c>
      <c r="L363" s="10" t="str">
        <f>+IFERROR(VLOOKUP($A363,#REF!,MATCH('Cálculo antigua metodología'!L$4,#REF!,0),0),"")</f>
        <v/>
      </c>
      <c r="M363" s="10" t="str">
        <f>+IFERROR(VLOOKUP($A363,#REF!,MATCH('Cálculo antigua metodología'!M$4,#REF!,0),0),"")</f>
        <v/>
      </c>
      <c r="N363" s="10" t="str">
        <f>+IFERROR(VLOOKUP($A363,#REF!,MATCH('Cálculo antigua metodología'!N$4,#REF!,0),0),"")</f>
        <v/>
      </c>
      <c r="O363" s="10" t="str">
        <f>+IFERROR(VLOOKUP($A363,#REF!,MATCH('Cálculo antigua metodología'!O$4,#REF!,0),0),"")</f>
        <v/>
      </c>
      <c r="P363" s="10" t="str">
        <f>+IFERROR(VLOOKUP($A363,#REF!,MATCH('Cálculo antigua metodología'!P$4,#REF!,0),0),"")</f>
        <v/>
      </c>
      <c r="Q363" s="10" t="str">
        <f>+IFERROR(VLOOKUP($A363,#REF!,MATCH('Cálculo antigua metodología'!Q$4,#REF!,0),0),"")</f>
        <v/>
      </c>
      <c r="R363" s="10" t="str">
        <f>+IFERROR(VLOOKUP($A363,#REF!,MATCH('Cálculo antigua metodología'!R$4,#REF!,0),0),"")</f>
        <v/>
      </c>
      <c r="S363" s="10" t="str">
        <f>+IFERROR(VLOOKUP($A363,#REF!,MATCH('Cálculo antigua metodología'!S$4,#REF!,0),0),"")</f>
        <v/>
      </c>
      <c r="T363" s="10">
        <f>+VLOOKUP(A363,'[5]Cálculo SGP'!$N$3:$P$1136,3,0)</f>
        <v>1922144009</v>
      </c>
      <c r="U363" s="10">
        <f>+VLOOKUP(A363,'[5]Cálculo SGP'!$N$3:$X$1137,11,0)</f>
        <v>4205750033</v>
      </c>
      <c r="V363" s="11">
        <f t="shared" si="60"/>
        <v>46.57050806415365</v>
      </c>
      <c r="W363" s="11">
        <f t="shared" si="67"/>
        <v>100</v>
      </c>
      <c r="X363" s="11">
        <f t="shared" si="61"/>
        <v>80</v>
      </c>
      <c r="Y363" s="11">
        <f t="shared" si="62"/>
        <v>100</v>
      </c>
      <c r="Z363" s="11">
        <f t="shared" si="68"/>
        <v>0</v>
      </c>
      <c r="AA363" s="11">
        <f t="shared" si="63"/>
        <v>100</v>
      </c>
      <c r="AB363" s="11">
        <f t="shared" si="69"/>
        <v>0</v>
      </c>
      <c r="AC363" s="11">
        <f t="shared" si="64"/>
        <v>0</v>
      </c>
      <c r="AD363" s="11">
        <f t="shared" si="65"/>
        <v>0</v>
      </c>
      <c r="AE363" s="11">
        <f t="shared" si="66"/>
        <v>0</v>
      </c>
      <c r="AF363" s="12">
        <f t="shared" si="70"/>
        <v>0</v>
      </c>
      <c r="AG363" s="31">
        <f t="shared" si="71"/>
        <v>16.666666666666668</v>
      </c>
    </row>
    <row r="364" spans="1:33" x14ac:dyDescent="0.35">
      <c r="A364" s="1" t="s">
        <v>760</v>
      </c>
      <c r="B364" s="1" t="s">
        <v>732</v>
      </c>
      <c r="C364" s="1" t="s">
        <v>761</v>
      </c>
      <c r="D364" s="4">
        <f>+VLOOKUP(A364,'[2]Categoría municipios 2023'!$B$2:$D$1103,3,0)</f>
        <v>6</v>
      </c>
      <c r="E364" s="1" t="str">
        <f>+VLOOKUP(A364,'[3]Nuevo IDF'!$B$5:$H$1106,7,0)</f>
        <v>G4</v>
      </c>
      <c r="F364" s="1"/>
      <c r="G364" s="10">
        <f>+VLOOKUP(A364,'[4]Informe viabilidad 2022'!$A$4:$G$1105,7,0)</f>
        <v>1980.4046390000001</v>
      </c>
      <c r="H364" s="10">
        <f>+VLOOKUP(A364,'[4]Informe viabilidad 2022'!$A$4:$G$1105,6,0)</f>
        <v>2906.8767280000002</v>
      </c>
      <c r="I364" s="10" t="str">
        <f>+IFERROR(VLOOKUP($A364,#REF!,MATCH('Cálculo antigua metodología'!I$4,#REF!,0),0),"")</f>
        <v/>
      </c>
      <c r="J364" s="10" t="str">
        <f>+IFERROR(VLOOKUP($A364,#REF!,MATCH('Cálculo antigua metodología'!J$4,#REF!,0),0),"")</f>
        <v/>
      </c>
      <c r="K364" s="10" t="str">
        <f>+IFERROR(VLOOKUP($A364,#REF!,MATCH('Cálculo antigua metodología'!K$4,#REF!,0),0),"")</f>
        <v/>
      </c>
      <c r="L364" s="10" t="str">
        <f>+IFERROR(VLOOKUP($A364,#REF!,MATCH('Cálculo antigua metodología'!L$4,#REF!,0),0),"")</f>
        <v/>
      </c>
      <c r="M364" s="10" t="str">
        <f>+IFERROR(VLOOKUP($A364,#REF!,MATCH('Cálculo antigua metodología'!M$4,#REF!,0),0),"")</f>
        <v/>
      </c>
      <c r="N364" s="10" t="str">
        <f>+IFERROR(VLOOKUP($A364,#REF!,MATCH('Cálculo antigua metodología'!N$4,#REF!,0),0),"")</f>
        <v/>
      </c>
      <c r="O364" s="10" t="str">
        <f>+IFERROR(VLOOKUP($A364,#REF!,MATCH('Cálculo antigua metodología'!O$4,#REF!,0),0),"")</f>
        <v/>
      </c>
      <c r="P364" s="10" t="str">
        <f>+IFERROR(VLOOKUP($A364,#REF!,MATCH('Cálculo antigua metodología'!P$4,#REF!,0),0),"")</f>
        <v/>
      </c>
      <c r="Q364" s="10" t="str">
        <f>+IFERROR(VLOOKUP($A364,#REF!,MATCH('Cálculo antigua metodología'!Q$4,#REF!,0),0),"")</f>
        <v/>
      </c>
      <c r="R364" s="10" t="str">
        <f>+IFERROR(VLOOKUP($A364,#REF!,MATCH('Cálculo antigua metodología'!R$4,#REF!,0),0),"")</f>
        <v/>
      </c>
      <c r="S364" s="10" t="str">
        <f>+IFERROR(VLOOKUP($A364,#REF!,MATCH('Cálculo antigua metodología'!S$4,#REF!,0),0),"")</f>
        <v/>
      </c>
      <c r="T364" s="10">
        <f>+VLOOKUP(A364,'[5]Cálculo SGP'!$N$3:$P$1136,3,0)</f>
        <v>986135119</v>
      </c>
      <c r="U364" s="10">
        <f>+VLOOKUP(A364,'[5]Cálculo SGP'!$N$3:$X$1137,11,0)</f>
        <v>2403601350</v>
      </c>
      <c r="V364" s="11">
        <f t="shared" si="60"/>
        <v>68.128263573205089</v>
      </c>
      <c r="W364" s="11">
        <f t="shared" si="67"/>
        <v>100</v>
      </c>
      <c r="X364" s="11">
        <f t="shared" si="61"/>
        <v>80</v>
      </c>
      <c r="Y364" s="11">
        <f t="shared" si="62"/>
        <v>100</v>
      </c>
      <c r="Z364" s="11">
        <f t="shared" si="68"/>
        <v>0</v>
      </c>
      <c r="AA364" s="11">
        <f t="shared" si="63"/>
        <v>100</v>
      </c>
      <c r="AB364" s="11">
        <f t="shared" si="69"/>
        <v>0</v>
      </c>
      <c r="AC364" s="11">
        <f t="shared" si="64"/>
        <v>0</v>
      </c>
      <c r="AD364" s="11">
        <f t="shared" si="65"/>
        <v>0</v>
      </c>
      <c r="AE364" s="11">
        <f t="shared" si="66"/>
        <v>0</v>
      </c>
      <c r="AF364" s="12">
        <f t="shared" si="70"/>
        <v>0</v>
      </c>
      <c r="AG364" s="31">
        <f t="shared" si="71"/>
        <v>16.666666666666668</v>
      </c>
    </row>
    <row r="365" spans="1:33" x14ac:dyDescent="0.35">
      <c r="A365" s="1" t="s">
        <v>762</v>
      </c>
      <c r="B365" s="1" t="s">
        <v>732</v>
      </c>
      <c r="C365" s="1" t="s">
        <v>763</v>
      </c>
      <c r="D365" s="4">
        <f>+VLOOKUP(A365,'[2]Categoría municipios 2023'!$B$2:$D$1103,3,0)</f>
        <v>6</v>
      </c>
      <c r="E365" s="1" t="str">
        <f>+VLOOKUP(A365,'[3]Nuevo IDF'!$B$5:$H$1106,7,0)</f>
        <v>G4</v>
      </c>
      <c r="F365" s="1"/>
      <c r="G365" s="10">
        <f>+VLOOKUP(A365,'[4]Informe viabilidad 2022'!$A$4:$G$1105,7,0)</f>
        <v>1487.1816309999999</v>
      </c>
      <c r="H365" s="10">
        <f>+VLOOKUP(A365,'[4]Informe viabilidad 2022'!$A$4:$G$1105,6,0)</f>
        <v>2825.7723019999999</v>
      </c>
      <c r="I365" s="10" t="str">
        <f>+IFERROR(VLOOKUP($A365,#REF!,MATCH('Cálculo antigua metodología'!I$4,#REF!,0),0),"")</f>
        <v/>
      </c>
      <c r="J365" s="10" t="str">
        <f>+IFERROR(VLOOKUP($A365,#REF!,MATCH('Cálculo antigua metodología'!J$4,#REF!,0),0),"")</f>
        <v/>
      </c>
      <c r="K365" s="10" t="str">
        <f>+IFERROR(VLOOKUP($A365,#REF!,MATCH('Cálculo antigua metodología'!K$4,#REF!,0),0),"")</f>
        <v/>
      </c>
      <c r="L365" s="10" t="str">
        <f>+IFERROR(VLOOKUP($A365,#REF!,MATCH('Cálculo antigua metodología'!L$4,#REF!,0),0),"")</f>
        <v/>
      </c>
      <c r="M365" s="10" t="str">
        <f>+IFERROR(VLOOKUP($A365,#REF!,MATCH('Cálculo antigua metodología'!M$4,#REF!,0),0),"")</f>
        <v/>
      </c>
      <c r="N365" s="10" t="str">
        <f>+IFERROR(VLOOKUP($A365,#REF!,MATCH('Cálculo antigua metodología'!N$4,#REF!,0),0),"")</f>
        <v/>
      </c>
      <c r="O365" s="10" t="str">
        <f>+IFERROR(VLOOKUP($A365,#REF!,MATCH('Cálculo antigua metodología'!O$4,#REF!,0),0),"")</f>
        <v/>
      </c>
      <c r="P365" s="10" t="str">
        <f>+IFERROR(VLOOKUP($A365,#REF!,MATCH('Cálculo antigua metodología'!P$4,#REF!,0),0),"")</f>
        <v/>
      </c>
      <c r="Q365" s="10" t="str">
        <f>+IFERROR(VLOOKUP($A365,#REF!,MATCH('Cálculo antigua metodología'!Q$4,#REF!,0),0),"")</f>
        <v/>
      </c>
      <c r="R365" s="10" t="str">
        <f>+IFERROR(VLOOKUP($A365,#REF!,MATCH('Cálculo antigua metodología'!R$4,#REF!,0),0),"")</f>
        <v/>
      </c>
      <c r="S365" s="10" t="str">
        <f>+IFERROR(VLOOKUP($A365,#REF!,MATCH('Cálculo antigua metodología'!S$4,#REF!,0),0),"")</f>
        <v/>
      </c>
      <c r="T365" s="10">
        <f>+VLOOKUP(A365,'[5]Cálculo SGP'!$N$3:$P$1136,3,0)</f>
        <v>1028940491</v>
      </c>
      <c r="U365" s="10">
        <f>+VLOOKUP(A365,'[5]Cálculo SGP'!$N$3:$X$1137,11,0)</f>
        <v>2037555368</v>
      </c>
      <c r="V365" s="11">
        <f t="shared" si="60"/>
        <v>52.629209718964823</v>
      </c>
      <c r="W365" s="11">
        <f t="shared" si="67"/>
        <v>100</v>
      </c>
      <c r="X365" s="11">
        <f t="shared" si="61"/>
        <v>80</v>
      </c>
      <c r="Y365" s="11">
        <f t="shared" si="62"/>
        <v>100</v>
      </c>
      <c r="Z365" s="11">
        <f t="shared" si="68"/>
        <v>0</v>
      </c>
      <c r="AA365" s="11">
        <f t="shared" si="63"/>
        <v>100</v>
      </c>
      <c r="AB365" s="11">
        <f t="shared" si="69"/>
        <v>0</v>
      </c>
      <c r="AC365" s="11">
        <f t="shared" si="64"/>
        <v>0</v>
      </c>
      <c r="AD365" s="11">
        <f t="shared" si="65"/>
        <v>0</v>
      </c>
      <c r="AE365" s="11">
        <f t="shared" si="66"/>
        <v>0</v>
      </c>
      <c r="AF365" s="12">
        <f t="shared" si="70"/>
        <v>0</v>
      </c>
      <c r="AG365" s="31">
        <f t="shared" si="71"/>
        <v>16.666666666666668</v>
      </c>
    </row>
    <row r="366" spans="1:33" x14ac:dyDescent="0.35">
      <c r="A366" s="1" t="s">
        <v>764</v>
      </c>
      <c r="B366" s="1" t="s">
        <v>765</v>
      </c>
      <c r="C366" s="1" t="s">
        <v>766</v>
      </c>
      <c r="D366" s="4">
        <f>+VLOOKUP(A366,'[2]Categoría municipios 2023'!$B$2:$D$1103,3,0)</f>
        <v>1</v>
      </c>
      <c r="E366" s="1" t="str">
        <f>+VLOOKUP(A366,'[3]Nuevo IDF'!$B$5:$H$1106,7,0)</f>
        <v>G1</v>
      </c>
      <c r="F366" s="4">
        <v>1</v>
      </c>
      <c r="G366" s="10">
        <f>+VLOOKUP(A366,'[4]Informe viabilidad 2022'!$A$4:$G$1105,7,0)</f>
        <v>36065.677220999998</v>
      </c>
      <c r="H366" s="10">
        <f>+VLOOKUP(A366,'[4]Informe viabilidad 2022'!$A$4:$G$1105,6,0)</f>
        <v>104355.896003</v>
      </c>
      <c r="I366" s="10" t="str">
        <f>+IFERROR(VLOOKUP($A366,#REF!,MATCH('Cálculo antigua metodología'!I$4,#REF!,0),0),"")</f>
        <v/>
      </c>
      <c r="J366" s="10" t="str">
        <f>+IFERROR(VLOOKUP($A366,#REF!,MATCH('Cálculo antigua metodología'!J$4,#REF!,0),0),"")</f>
        <v/>
      </c>
      <c r="K366" s="10" t="str">
        <f>+IFERROR(VLOOKUP($A366,#REF!,MATCH('Cálculo antigua metodología'!K$4,#REF!,0),0),"")</f>
        <v/>
      </c>
      <c r="L366" s="10" t="str">
        <f>+IFERROR(VLOOKUP($A366,#REF!,MATCH('Cálculo antigua metodología'!L$4,#REF!,0),0),"")</f>
        <v/>
      </c>
      <c r="M366" s="10" t="str">
        <f>+IFERROR(VLOOKUP($A366,#REF!,MATCH('Cálculo antigua metodología'!M$4,#REF!,0),0),"")</f>
        <v/>
      </c>
      <c r="N366" s="10" t="str">
        <f>+IFERROR(VLOOKUP($A366,#REF!,MATCH('Cálculo antigua metodología'!N$4,#REF!,0),0),"")</f>
        <v/>
      </c>
      <c r="O366" s="10" t="str">
        <f>+IFERROR(VLOOKUP($A366,#REF!,MATCH('Cálculo antigua metodología'!O$4,#REF!,0),0),"")</f>
        <v/>
      </c>
      <c r="P366" s="10" t="str">
        <f>+IFERROR(VLOOKUP($A366,#REF!,MATCH('Cálculo antigua metodología'!P$4,#REF!,0),0),"")</f>
        <v/>
      </c>
      <c r="Q366" s="10" t="str">
        <f>+IFERROR(VLOOKUP($A366,#REF!,MATCH('Cálculo antigua metodología'!Q$4,#REF!,0),0),"")</f>
        <v/>
      </c>
      <c r="R366" s="10" t="str">
        <f>+IFERROR(VLOOKUP($A366,#REF!,MATCH('Cálculo antigua metodología'!R$4,#REF!,0),0),"")</f>
        <v/>
      </c>
      <c r="S366" s="10" t="str">
        <f>+IFERROR(VLOOKUP($A366,#REF!,MATCH('Cálculo antigua metodología'!S$4,#REF!,0),0),"")</f>
        <v/>
      </c>
      <c r="T366" s="10">
        <f>+VLOOKUP(A366,'[5]Cálculo SGP'!$N$3:$P$1136,3,0)</f>
        <v>8255782809</v>
      </c>
      <c r="U366" s="10">
        <f>+VLOOKUP(A366,'[5]Cálculo SGP'!$N$3:$X$1137,11,0)</f>
        <v>10065662500</v>
      </c>
      <c r="V366" s="11">
        <f t="shared" si="60"/>
        <v>34.560267893213421</v>
      </c>
      <c r="W366" s="11">
        <f t="shared" si="67"/>
        <v>100</v>
      </c>
      <c r="X366" s="11">
        <f t="shared" si="61"/>
        <v>65</v>
      </c>
      <c r="Y366" s="11">
        <f t="shared" si="62"/>
        <v>100</v>
      </c>
      <c r="Z366" s="11">
        <f t="shared" si="68"/>
        <v>0</v>
      </c>
      <c r="AA366" s="11">
        <f t="shared" si="63"/>
        <v>100</v>
      </c>
      <c r="AB366" s="11">
        <f t="shared" si="69"/>
        <v>0</v>
      </c>
      <c r="AC366" s="11">
        <f t="shared" si="64"/>
        <v>0</v>
      </c>
      <c r="AD366" s="11">
        <f t="shared" si="65"/>
        <v>0</v>
      </c>
      <c r="AE366" s="11">
        <f t="shared" si="66"/>
        <v>0</v>
      </c>
      <c r="AF366" s="12">
        <f t="shared" si="70"/>
        <v>0</v>
      </c>
      <c r="AG366" s="31">
        <f t="shared" si="71"/>
        <v>16.666666666666668</v>
      </c>
    </row>
    <row r="367" spans="1:33" x14ac:dyDescent="0.35">
      <c r="A367" s="1" t="s">
        <v>767</v>
      </c>
      <c r="B367" s="1" t="s">
        <v>765</v>
      </c>
      <c r="C367" s="1" t="s">
        <v>768</v>
      </c>
      <c r="D367" s="4">
        <f>+VLOOKUP(A367,'[2]Categoría municipios 2023'!$B$2:$D$1103,3,0)</f>
        <v>6</v>
      </c>
      <c r="E367" s="1" t="str">
        <f>+VLOOKUP(A367,'[3]Nuevo IDF'!$B$5:$H$1106,7,0)</f>
        <v>G5</v>
      </c>
      <c r="F367" s="1"/>
      <c r="G367" s="10">
        <f>+VLOOKUP(A367,'[4]Informe viabilidad 2022'!$A$4:$G$1105,7,0)</f>
        <v>1859.351913</v>
      </c>
      <c r="H367" s="10">
        <f>+VLOOKUP(A367,'[4]Informe viabilidad 2022'!$A$4:$G$1105,6,0)</f>
        <v>3223.008988</v>
      </c>
      <c r="I367" s="10" t="str">
        <f>+IFERROR(VLOOKUP($A367,#REF!,MATCH('Cálculo antigua metodología'!I$4,#REF!,0),0),"")</f>
        <v/>
      </c>
      <c r="J367" s="10" t="str">
        <f>+IFERROR(VLOOKUP($A367,#REF!,MATCH('Cálculo antigua metodología'!J$4,#REF!,0),0),"")</f>
        <v/>
      </c>
      <c r="K367" s="10" t="str">
        <f>+IFERROR(VLOOKUP($A367,#REF!,MATCH('Cálculo antigua metodología'!K$4,#REF!,0),0),"")</f>
        <v/>
      </c>
      <c r="L367" s="10" t="str">
        <f>+IFERROR(VLOOKUP($A367,#REF!,MATCH('Cálculo antigua metodología'!L$4,#REF!,0),0),"")</f>
        <v/>
      </c>
      <c r="M367" s="10" t="str">
        <f>+IFERROR(VLOOKUP($A367,#REF!,MATCH('Cálculo antigua metodología'!M$4,#REF!,0),0),"")</f>
        <v/>
      </c>
      <c r="N367" s="10" t="str">
        <f>+IFERROR(VLOOKUP($A367,#REF!,MATCH('Cálculo antigua metodología'!N$4,#REF!,0),0),"")</f>
        <v/>
      </c>
      <c r="O367" s="10" t="str">
        <f>+IFERROR(VLOOKUP($A367,#REF!,MATCH('Cálculo antigua metodología'!O$4,#REF!,0),0),"")</f>
        <v/>
      </c>
      <c r="P367" s="10" t="str">
        <f>+IFERROR(VLOOKUP($A367,#REF!,MATCH('Cálculo antigua metodología'!P$4,#REF!,0),0),"")</f>
        <v/>
      </c>
      <c r="Q367" s="10" t="str">
        <f>+IFERROR(VLOOKUP($A367,#REF!,MATCH('Cálculo antigua metodología'!Q$4,#REF!,0),0),"")</f>
        <v/>
      </c>
      <c r="R367" s="10" t="str">
        <f>+IFERROR(VLOOKUP($A367,#REF!,MATCH('Cálculo antigua metodología'!R$4,#REF!,0),0),"")</f>
        <v/>
      </c>
      <c r="S367" s="10" t="str">
        <f>+IFERROR(VLOOKUP($A367,#REF!,MATCH('Cálculo antigua metodología'!S$4,#REF!,0),0),"")</f>
        <v/>
      </c>
      <c r="T367" s="10">
        <f>+VLOOKUP(A367,'[5]Cálculo SGP'!$N$3:$P$1136,3,0)</f>
        <v>1802094258</v>
      </c>
      <c r="U367" s="10">
        <f>+VLOOKUP(A367,'[5]Cálculo SGP'!$N$3:$X$1137,11,0)</f>
        <v>3414181427</v>
      </c>
      <c r="V367" s="11">
        <f t="shared" si="60"/>
        <v>57.689938809441507</v>
      </c>
      <c r="W367" s="11">
        <f t="shared" si="67"/>
        <v>100</v>
      </c>
      <c r="X367" s="11">
        <f t="shared" si="61"/>
        <v>80</v>
      </c>
      <c r="Y367" s="11">
        <f t="shared" si="62"/>
        <v>100</v>
      </c>
      <c r="Z367" s="11">
        <f t="shared" si="68"/>
        <v>0</v>
      </c>
      <c r="AA367" s="11">
        <f t="shared" si="63"/>
        <v>100</v>
      </c>
      <c r="AB367" s="11">
        <f t="shared" si="69"/>
        <v>0</v>
      </c>
      <c r="AC367" s="11">
        <f t="shared" si="64"/>
        <v>0</v>
      </c>
      <c r="AD367" s="11">
        <f t="shared" si="65"/>
        <v>0</v>
      </c>
      <c r="AE367" s="11">
        <f t="shared" si="66"/>
        <v>0</v>
      </c>
      <c r="AF367" s="12">
        <f t="shared" si="70"/>
        <v>0</v>
      </c>
      <c r="AG367" s="31">
        <f t="shared" si="71"/>
        <v>16.666666666666668</v>
      </c>
    </row>
    <row r="368" spans="1:33" x14ac:dyDescent="0.35">
      <c r="A368" s="1" t="s">
        <v>769</v>
      </c>
      <c r="B368" s="1" t="s">
        <v>765</v>
      </c>
      <c r="C368" s="1" t="s">
        <v>770</v>
      </c>
      <c r="D368" s="4">
        <f>+VLOOKUP(A368,'[2]Categoría municipios 2023'!$B$2:$D$1103,3,0)</f>
        <v>6</v>
      </c>
      <c r="E368" s="1" t="str">
        <f>+VLOOKUP(A368,'[3]Nuevo IDF'!$B$5:$H$1106,7,0)</f>
        <v>G5</v>
      </c>
      <c r="F368" s="1"/>
      <c r="G368" s="10">
        <f>+VLOOKUP(A368,'[4]Informe viabilidad 2022'!$A$4:$G$1105,7,0)</f>
        <v>3068.8215078799999</v>
      </c>
      <c r="H368" s="10">
        <f>+VLOOKUP(A368,'[4]Informe viabilidad 2022'!$A$4:$G$1105,6,0)</f>
        <v>5907.7577490000003</v>
      </c>
      <c r="I368" s="10" t="str">
        <f>+IFERROR(VLOOKUP($A368,#REF!,MATCH('Cálculo antigua metodología'!I$4,#REF!,0),0),"")</f>
        <v/>
      </c>
      <c r="J368" s="10" t="str">
        <f>+IFERROR(VLOOKUP($A368,#REF!,MATCH('Cálculo antigua metodología'!J$4,#REF!,0),0),"")</f>
        <v/>
      </c>
      <c r="K368" s="10" t="str">
        <f>+IFERROR(VLOOKUP($A368,#REF!,MATCH('Cálculo antigua metodología'!K$4,#REF!,0),0),"")</f>
        <v/>
      </c>
      <c r="L368" s="10" t="str">
        <f>+IFERROR(VLOOKUP($A368,#REF!,MATCH('Cálculo antigua metodología'!L$4,#REF!,0),0),"")</f>
        <v/>
      </c>
      <c r="M368" s="10" t="str">
        <f>+IFERROR(VLOOKUP($A368,#REF!,MATCH('Cálculo antigua metodología'!M$4,#REF!,0),0),"")</f>
        <v/>
      </c>
      <c r="N368" s="10" t="str">
        <f>+IFERROR(VLOOKUP($A368,#REF!,MATCH('Cálculo antigua metodología'!N$4,#REF!,0),0),"")</f>
        <v/>
      </c>
      <c r="O368" s="10" t="str">
        <f>+IFERROR(VLOOKUP($A368,#REF!,MATCH('Cálculo antigua metodología'!O$4,#REF!,0),0),"")</f>
        <v/>
      </c>
      <c r="P368" s="10" t="str">
        <f>+IFERROR(VLOOKUP($A368,#REF!,MATCH('Cálculo antigua metodología'!P$4,#REF!,0),0),"")</f>
        <v/>
      </c>
      <c r="Q368" s="10" t="str">
        <f>+IFERROR(VLOOKUP($A368,#REF!,MATCH('Cálculo antigua metodología'!Q$4,#REF!,0),0),"")</f>
        <v/>
      </c>
      <c r="R368" s="10" t="str">
        <f>+IFERROR(VLOOKUP($A368,#REF!,MATCH('Cálculo antigua metodología'!R$4,#REF!,0),0),"")</f>
        <v/>
      </c>
      <c r="S368" s="10" t="str">
        <f>+IFERROR(VLOOKUP($A368,#REF!,MATCH('Cálculo antigua metodología'!S$4,#REF!,0),0),"")</f>
        <v/>
      </c>
      <c r="T368" s="10">
        <f>+VLOOKUP(A368,'[5]Cálculo SGP'!$N$3:$P$1136,3,0)</f>
        <v>2364022863</v>
      </c>
      <c r="U368" s="10">
        <f>+VLOOKUP(A368,'[5]Cálculo SGP'!$N$3:$X$1137,11,0)</f>
        <v>2144204755</v>
      </c>
      <c r="V368" s="11">
        <f t="shared" si="60"/>
        <v>51.945621981528546</v>
      </c>
      <c r="W368" s="11">
        <f t="shared" si="67"/>
        <v>100</v>
      </c>
      <c r="X368" s="11">
        <f t="shared" si="61"/>
        <v>80</v>
      </c>
      <c r="Y368" s="11">
        <f t="shared" si="62"/>
        <v>100</v>
      </c>
      <c r="Z368" s="11">
        <f t="shared" si="68"/>
        <v>0</v>
      </c>
      <c r="AA368" s="11">
        <f t="shared" si="63"/>
        <v>100</v>
      </c>
      <c r="AB368" s="11">
        <f t="shared" si="69"/>
        <v>0</v>
      </c>
      <c r="AC368" s="11">
        <f t="shared" si="64"/>
        <v>0</v>
      </c>
      <c r="AD368" s="11">
        <f t="shared" si="65"/>
        <v>0</v>
      </c>
      <c r="AE368" s="11">
        <f t="shared" si="66"/>
        <v>0</v>
      </c>
      <c r="AF368" s="12">
        <f t="shared" si="70"/>
        <v>0</v>
      </c>
      <c r="AG368" s="31">
        <f t="shared" si="71"/>
        <v>16.666666666666668</v>
      </c>
    </row>
    <row r="369" spans="1:33" x14ac:dyDescent="0.35">
      <c r="A369" s="1" t="s">
        <v>771</v>
      </c>
      <c r="B369" s="1" t="s">
        <v>765</v>
      </c>
      <c r="C369" s="1" t="s">
        <v>772</v>
      </c>
      <c r="D369" s="4">
        <f>+VLOOKUP(A369,'[2]Categoría municipios 2023'!$B$2:$D$1103,3,0)</f>
        <v>6</v>
      </c>
      <c r="E369" s="1" t="str">
        <f>+VLOOKUP(A369,'[3]Nuevo IDF'!$B$5:$H$1106,7,0)</f>
        <v>G5</v>
      </c>
      <c r="F369" s="1"/>
      <c r="G369" s="10">
        <f>+VLOOKUP(A369,'[4]Informe viabilidad 2022'!$A$4:$G$1105,7,0)</f>
        <v>2189.1238039999998</v>
      </c>
      <c r="H369" s="10">
        <f>+VLOOKUP(A369,'[4]Informe viabilidad 2022'!$A$4:$G$1105,6,0)</f>
        <v>3188.6218050000002</v>
      </c>
      <c r="I369" s="10" t="str">
        <f>+IFERROR(VLOOKUP($A369,#REF!,MATCH('Cálculo antigua metodología'!I$4,#REF!,0),0),"")</f>
        <v/>
      </c>
      <c r="J369" s="10" t="str">
        <f>+IFERROR(VLOOKUP($A369,#REF!,MATCH('Cálculo antigua metodología'!J$4,#REF!,0),0),"")</f>
        <v/>
      </c>
      <c r="K369" s="10" t="str">
        <f>+IFERROR(VLOOKUP($A369,#REF!,MATCH('Cálculo antigua metodología'!K$4,#REF!,0),0),"")</f>
        <v/>
      </c>
      <c r="L369" s="10" t="str">
        <f>+IFERROR(VLOOKUP($A369,#REF!,MATCH('Cálculo antigua metodología'!L$4,#REF!,0),0),"")</f>
        <v/>
      </c>
      <c r="M369" s="10" t="str">
        <f>+IFERROR(VLOOKUP($A369,#REF!,MATCH('Cálculo antigua metodología'!M$4,#REF!,0),0),"")</f>
        <v/>
      </c>
      <c r="N369" s="10" t="str">
        <f>+IFERROR(VLOOKUP($A369,#REF!,MATCH('Cálculo antigua metodología'!N$4,#REF!,0),0),"")</f>
        <v/>
      </c>
      <c r="O369" s="10" t="str">
        <f>+IFERROR(VLOOKUP($A369,#REF!,MATCH('Cálculo antigua metodología'!O$4,#REF!,0),0),"")</f>
        <v/>
      </c>
      <c r="P369" s="10" t="str">
        <f>+IFERROR(VLOOKUP($A369,#REF!,MATCH('Cálculo antigua metodología'!P$4,#REF!,0),0),"")</f>
        <v/>
      </c>
      <c r="Q369" s="10" t="str">
        <f>+IFERROR(VLOOKUP($A369,#REF!,MATCH('Cálculo antigua metodología'!Q$4,#REF!,0),0),"")</f>
        <v/>
      </c>
      <c r="R369" s="10" t="str">
        <f>+IFERROR(VLOOKUP($A369,#REF!,MATCH('Cálculo antigua metodología'!R$4,#REF!,0),0),"")</f>
        <v/>
      </c>
      <c r="S369" s="10" t="str">
        <f>+IFERROR(VLOOKUP($A369,#REF!,MATCH('Cálculo antigua metodología'!S$4,#REF!,0),0),"")</f>
        <v/>
      </c>
      <c r="T369" s="10">
        <f>+VLOOKUP(A369,'[5]Cálculo SGP'!$N$3:$P$1136,3,0)</f>
        <v>1639542670</v>
      </c>
      <c r="U369" s="10">
        <f>+VLOOKUP(A369,'[5]Cálculo SGP'!$N$3:$X$1137,11,0)</f>
        <v>2237313540</v>
      </c>
      <c r="V369" s="11">
        <f t="shared" si="60"/>
        <v>68.654231761423958</v>
      </c>
      <c r="W369" s="11">
        <f t="shared" si="67"/>
        <v>100</v>
      </c>
      <c r="X369" s="11">
        <f t="shared" si="61"/>
        <v>80</v>
      </c>
      <c r="Y369" s="11">
        <f t="shared" si="62"/>
        <v>100</v>
      </c>
      <c r="Z369" s="11">
        <f t="shared" si="68"/>
        <v>0</v>
      </c>
      <c r="AA369" s="11">
        <f t="shared" si="63"/>
        <v>100</v>
      </c>
      <c r="AB369" s="11">
        <f t="shared" si="69"/>
        <v>0</v>
      </c>
      <c r="AC369" s="11">
        <f t="shared" si="64"/>
        <v>0</v>
      </c>
      <c r="AD369" s="11">
        <f t="shared" si="65"/>
        <v>0</v>
      </c>
      <c r="AE369" s="11">
        <f t="shared" si="66"/>
        <v>0</v>
      </c>
      <c r="AF369" s="12">
        <f t="shared" si="70"/>
        <v>0</v>
      </c>
      <c r="AG369" s="31">
        <f t="shared" si="71"/>
        <v>16.666666666666668</v>
      </c>
    </row>
    <row r="370" spans="1:33" x14ac:dyDescent="0.35">
      <c r="A370" s="1" t="s">
        <v>773</v>
      </c>
      <c r="B370" s="1" t="s">
        <v>765</v>
      </c>
      <c r="C370" s="1" t="s">
        <v>774</v>
      </c>
      <c r="D370" s="4">
        <f>+VLOOKUP(A370,'[2]Categoría municipios 2023'!$B$2:$D$1103,3,0)</f>
        <v>6</v>
      </c>
      <c r="E370" s="1" t="str">
        <f>+VLOOKUP(A370,'[3]Nuevo IDF'!$B$5:$H$1106,7,0)</f>
        <v>G5</v>
      </c>
      <c r="F370" s="1"/>
      <c r="G370" s="10">
        <f>+VLOOKUP(A370,'[4]Informe viabilidad 2022'!$A$4:$G$1105,7,0)</f>
        <v>1906.601379</v>
      </c>
      <c r="H370" s="10">
        <f>+VLOOKUP(A370,'[4]Informe viabilidad 2022'!$A$4:$G$1105,6,0)</f>
        <v>3439.1871820000001</v>
      </c>
      <c r="I370" s="10" t="str">
        <f>+IFERROR(VLOOKUP($A370,#REF!,MATCH('Cálculo antigua metodología'!I$4,#REF!,0),0),"")</f>
        <v/>
      </c>
      <c r="J370" s="10" t="str">
        <f>+IFERROR(VLOOKUP($A370,#REF!,MATCH('Cálculo antigua metodología'!J$4,#REF!,0),0),"")</f>
        <v/>
      </c>
      <c r="K370" s="10" t="str">
        <f>+IFERROR(VLOOKUP($A370,#REF!,MATCH('Cálculo antigua metodología'!K$4,#REF!,0),0),"")</f>
        <v/>
      </c>
      <c r="L370" s="10" t="str">
        <f>+IFERROR(VLOOKUP($A370,#REF!,MATCH('Cálculo antigua metodología'!L$4,#REF!,0),0),"")</f>
        <v/>
      </c>
      <c r="M370" s="10" t="str">
        <f>+IFERROR(VLOOKUP($A370,#REF!,MATCH('Cálculo antigua metodología'!M$4,#REF!,0),0),"")</f>
        <v/>
      </c>
      <c r="N370" s="10" t="str">
        <f>+IFERROR(VLOOKUP($A370,#REF!,MATCH('Cálculo antigua metodología'!N$4,#REF!,0),0),"")</f>
        <v/>
      </c>
      <c r="O370" s="10" t="str">
        <f>+IFERROR(VLOOKUP($A370,#REF!,MATCH('Cálculo antigua metodología'!O$4,#REF!,0),0),"")</f>
        <v/>
      </c>
      <c r="P370" s="10" t="str">
        <f>+IFERROR(VLOOKUP($A370,#REF!,MATCH('Cálculo antigua metodología'!P$4,#REF!,0),0),"")</f>
        <v/>
      </c>
      <c r="Q370" s="10" t="str">
        <f>+IFERROR(VLOOKUP($A370,#REF!,MATCH('Cálculo antigua metodología'!Q$4,#REF!,0),0),"")</f>
        <v/>
      </c>
      <c r="R370" s="10" t="str">
        <f>+IFERROR(VLOOKUP($A370,#REF!,MATCH('Cálculo antigua metodología'!R$4,#REF!,0),0),"")</f>
        <v/>
      </c>
      <c r="S370" s="10" t="str">
        <f>+IFERROR(VLOOKUP($A370,#REF!,MATCH('Cálculo antigua metodología'!S$4,#REF!,0),0),"")</f>
        <v/>
      </c>
      <c r="T370" s="10">
        <f>+VLOOKUP(A370,'[5]Cálculo SGP'!$N$3:$P$1136,3,0)</f>
        <v>2725074967</v>
      </c>
      <c r="U370" s="10">
        <f>+VLOOKUP(A370,'[5]Cálculo SGP'!$N$3:$X$1137,11,0)</f>
        <v>1636798473</v>
      </c>
      <c r="V370" s="11">
        <f t="shared" si="60"/>
        <v>55.437557716508145</v>
      </c>
      <c r="W370" s="11">
        <f t="shared" si="67"/>
        <v>100</v>
      </c>
      <c r="X370" s="11">
        <f t="shared" si="61"/>
        <v>80</v>
      </c>
      <c r="Y370" s="11">
        <f t="shared" si="62"/>
        <v>100</v>
      </c>
      <c r="Z370" s="11">
        <f t="shared" si="68"/>
        <v>0</v>
      </c>
      <c r="AA370" s="11">
        <f t="shared" si="63"/>
        <v>100</v>
      </c>
      <c r="AB370" s="11">
        <f t="shared" si="69"/>
        <v>0</v>
      </c>
      <c r="AC370" s="11">
        <f t="shared" si="64"/>
        <v>0</v>
      </c>
      <c r="AD370" s="11">
        <f t="shared" si="65"/>
        <v>0</v>
      </c>
      <c r="AE370" s="11">
        <f t="shared" si="66"/>
        <v>0</v>
      </c>
      <c r="AF370" s="12">
        <f t="shared" si="70"/>
        <v>0</v>
      </c>
      <c r="AG370" s="31">
        <f t="shared" si="71"/>
        <v>16.666666666666668</v>
      </c>
    </row>
    <row r="371" spans="1:33" x14ac:dyDescent="0.35">
      <c r="A371" s="1" t="s">
        <v>775</v>
      </c>
      <c r="B371" s="1" t="s">
        <v>765</v>
      </c>
      <c r="C371" s="1" t="s">
        <v>776</v>
      </c>
      <c r="D371" s="4">
        <f>+VLOOKUP(A371,'[2]Categoría municipios 2023'!$B$2:$D$1103,3,0)</f>
        <v>6</v>
      </c>
      <c r="E371" s="1" t="str">
        <f>+VLOOKUP(A371,'[3]Nuevo IDF'!$B$5:$H$1106,7,0)</f>
        <v>G5</v>
      </c>
      <c r="F371" s="1"/>
      <c r="G371" s="10">
        <f>+VLOOKUP(A371,'[4]Informe viabilidad 2022'!$A$4:$G$1105,7,0)</f>
        <v>1873.3570540000001</v>
      </c>
      <c r="H371" s="10">
        <f>+VLOOKUP(A371,'[4]Informe viabilidad 2022'!$A$4:$G$1105,6,0)</f>
        <v>3770.9578280000001</v>
      </c>
      <c r="I371" s="10" t="str">
        <f>+IFERROR(VLOOKUP($A371,#REF!,MATCH('Cálculo antigua metodología'!I$4,#REF!,0),0),"")</f>
        <v/>
      </c>
      <c r="J371" s="10" t="str">
        <f>+IFERROR(VLOOKUP($A371,#REF!,MATCH('Cálculo antigua metodología'!J$4,#REF!,0),0),"")</f>
        <v/>
      </c>
      <c r="K371" s="10" t="str">
        <f>+IFERROR(VLOOKUP($A371,#REF!,MATCH('Cálculo antigua metodología'!K$4,#REF!,0),0),"")</f>
        <v/>
      </c>
      <c r="L371" s="10" t="str">
        <f>+IFERROR(VLOOKUP($A371,#REF!,MATCH('Cálculo antigua metodología'!L$4,#REF!,0),0),"")</f>
        <v/>
      </c>
      <c r="M371" s="10" t="str">
        <f>+IFERROR(VLOOKUP($A371,#REF!,MATCH('Cálculo antigua metodología'!M$4,#REF!,0),0),"")</f>
        <v/>
      </c>
      <c r="N371" s="10" t="str">
        <f>+IFERROR(VLOOKUP($A371,#REF!,MATCH('Cálculo antigua metodología'!N$4,#REF!,0),0),"")</f>
        <v/>
      </c>
      <c r="O371" s="10" t="str">
        <f>+IFERROR(VLOOKUP($A371,#REF!,MATCH('Cálculo antigua metodología'!O$4,#REF!,0),0),"")</f>
        <v/>
      </c>
      <c r="P371" s="10" t="str">
        <f>+IFERROR(VLOOKUP($A371,#REF!,MATCH('Cálculo antigua metodología'!P$4,#REF!,0),0),"")</f>
        <v/>
      </c>
      <c r="Q371" s="10" t="str">
        <f>+IFERROR(VLOOKUP($A371,#REF!,MATCH('Cálculo antigua metodología'!Q$4,#REF!,0),0),"")</f>
        <v/>
      </c>
      <c r="R371" s="10" t="str">
        <f>+IFERROR(VLOOKUP($A371,#REF!,MATCH('Cálculo antigua metodología'!R$4,#REF!,0),0),"")</f>
        <v/>
      </c>
      <c r="S371" s="10" t="str">
        <f>+IFERROR(VLOOKUP($A371,#REF!,MATCH('Cálculo antigua metodología'!S$4,#REF!,0),0),"")</f>
        <v/>
      </c>
      <c r="T371" s="10">
        <f>+VLOOKUP(A371,'[5]Cálculo SGP'!$N$3:$P$1136,3,0)</f>
        <v>2004002753</v>
      </c>
      <c r="U371" s="10">
        <f>+VLOOKUP(A371,'[5]Cálculo SGP'!$N$3:$X$1137,11,0)</f>
        <v>1920512930</v>
      </c>
      <c r="V371" s="11">
        <f t="shared" si="60"/>
        <v>49.67854692221713</v>
      </c>
      <c r="W371" s="11">
        <f t="shared" si="67"/>
        <v>100</v>
      </c>
      <c r="X371" s="11">
        <f t="shared" si="61"/>
        <v>80</v>
      </c>
      <c r="Y371" s="11">
        <f t="shared" si="62"/>
        <v>100</v>
      </c>
      <c r="Z371" s="11">
        <f t="shared" si="68"/>
        <v>0</v>
      </c>
      <c r="AA371" s="11">
        <f t="shared" si="63"/>
        <v>100</v>
      </c>
      <c r="AB371" s="11">
        <f t="shared" si="69"/>
        <v>0</v>
      </c>
      <c r="AC371" s="11">
        <f t="shared" si="64"/>
        <v>0</v>
      </c>
      <c r="AD371" s="11">
        <f t="shared" si="65"/>
        <v>0</v>
      </c>
      <c r="AE371" s="11">
        <f t="shared" si="66"/>
        <v>0</v>
      </c>
      <c r="AF371" s="12">
        <f t="shared" si="70"/>
        <v>0</v>
      </c>
      <c r="AG371" s="31">
        <f t="shared" si="71"/>
        <v>16.666666666666668</v>
      </c>
    </row>
    <row r="372" spans="1:33" x14ac:dyDescent="0.35">
      <c r="A372" s="1" t="s">
        <v>777</v>
      </c>
      <c r="B372" s="1" t="s">
        <v>765</v>
      </c>
      <c r="C372" s="1" t="s">
        <v>778</v>
      </c>
      <c r="D372" s="4">
        <f>+VLOOKUP(A372,'[2]Categoría municipios 2023'!$B$2:$D$1103,3,0)</f>
        <v>6</v>
      </c>
      <c r="E372" s="1" t="str">
        <f>+VLOOKUP(A372,'[3]Nuevo IDF'!$B$5:$H$1106,7,0)</f>
        <v>G5</v>
      </c>
      <c r="F372" s="1"/>
      <c r="G372" s="10">
        <f>+VLOOKUP(A372,'[4]Informe viabilidad 2022'!$A$4:$G$1105,7,0)</f>
        <v>2421.4794299999999</v>
      </c>
      <c r="H372" s="10">
        <f>+VLOOKUP(A372,'[4]Informe viabilidad 2022'!$A$4:$G$1105,6,0)</f>
        <v>5308.1472889999995</v>
      </c>
      <c r="I372" s="10" t="str">
        <f>+IFERROR(VLOOKUP($A372,#REF!,MATCH('Cálculo antigua metodología'!I$4,#REF!,0),0),"")</f>
        <v/>
      </c>
      <c r="J372" s="10" t="str">
        <f>+IFERROR(VLOOKUP($A372,#REF!,MATCH('Cálculo antigua metodología'!J$4,#REF!,0),0),"")</f>
        <v/>
      </c>
      <c r="K372" s="10" t="str">
        <f>+IFERROR(VLOOKUP($A372,#REF!,MATCH('Cálculo antigua metodología'!K$4,#REF!,0),0),"")</f>
        <v/>
      </c>
      <c r="L372" s="10" t="str">
        <f>+IFERROR(VLOOKUP($A372,#REF!,MATCH('Cálculo antigua metodología'!L$4,#REF!,0),0),"")</f>
        <v/>
      </c>
      <c r="M372" s="10" t="str">
        <f>+IFERROR(VLOOKUP($A372,#REF!,MATCH('Cálculo antigua metodología'!M$4,#REF!,0),0),"")</f>
        <v/>
      </c>
      <c r="N372" s="10" t="str">
        <f>+IFERROR(VLOOKUP($A372,#REF!,MATCH('Cálculo antigua metodología'!N$4,#REF!,0),0),"")</f>
        <v/>
      </c>
      <c r="O372" s="10" t="str">
        <f>+IFERROR(VLOOKUP($A372,#REF!,MATCH('Cálculo antigua metodología'!O$4,#REF!,0),0),"")</f>
        <v/>
      </c>
      <c r="P372" s="10" t="str">
        <f>+IFERROR(VLOOKUP($A372,#REF!,MATCH('Cálculo antigua metodología'!P$4,#REF!,0),0),"")</f>
        <v/>
      </c>
      <c r="Q372" s="10" t="str">
        <f>+IFERROR(VLOOKUP($A372,#REF!,MATCH('Cálculo antigua metodología'!Q$4,#REF!,0),0),"")</f>
        <v/>
      </c>
      <c r="R372" s="10" t="str">
        <f>+IFERROR(VLOOKUP($A372,#REF!,MATCH('Cálculo antigua metodología'!R$4,#REF!,0),0),"")</f>
        <v/>
      </c>
      <c r="S372" s="10" t="str">
        <f>+IFERROR(VLOOKUP($A372,#REF!,MATCH('Cálculo antigua metodología'!S$4,#REF!,0),0),"")</f>
        <v/>
      </c>
      <c r="T372" s="10">
        <f>+VLOOKUP(A372,'[5]Cálculo SGP'!$N$3:$P$1136,3,0)</f>
        <v>2848875738</v>
      </c>
      <c r="U372" s="10">
        <f>+VLOOKUP(A372,'[5]Cálculo SGP'!$N$3:$X$1137,11,0)</f>
        <v>1906903965</v>
      </c>
      <c r="V372" s="11">
        <f t="shared" si="60"/>
        <v>45.618165777313649</v>
      </c>
      <c r="W372" s="11">
        <f t="shared" si="67"/>
        <v>100</v>
      </c>
      <c r="X372" s="11">
        <f t="shared" si="61"/>
        <v>80</v>
      </c>
      <c r="Y372" s="11">
        <f t="shared" si="62"/>
        <v>100</v>
      </c>
      <c r="Z372" s="11">
        <f t="shared" si="68"/>
        <v>0</v>
      </c>
      <c r="AA372" s="11">
        <f t="shared" si="63"/>
        <v>100</v>
      </c>
      <c r="AB372" s="11">
        <f t="shared" si="69"/>
        <v>0</v>
      </c>
      <c r="AC372" s="11">
        <f t="shared" si="64"/>
        <v>0</v>
      </c>
      <c r="AD372" s="11">
        <f t="shared" si="65"/>
        <v>0</v>
      </c>
      <c r="AE372" s="11">
        <f t="shared" si="66"/>
        <v>0</v>
      </c>
      <c r="AF372" s="12">
        <f t="shared" si="70"/>
        <v>0</v>
      </c>
      <c r="AG372" s="31">
        <f t="shared" si="71"/>
        <v>16.666666666666668</v>
      </c>
    </row>
    <row r="373" spans="1:33" x14ac:dyDescent="0.35">
      <c r="A373" s="1" t="s">
        <v>779</v>
      </c>
      <c r="B373" s="1" t="s">
        <v>765</v>
      </c>
      <c r="C373" s="1" t="s">
        <v>780</v>
      </c>
      <c r="D373" s="4">
        <f>+VLOOKUP(A373,'[2]Categoría municipios 2023'!$B$2:$D$1103,3,0)</f>
        <v>6</v>
      </c>
      <c r="E373" s="1" t="str">
        <f>+VLOOKUP(A373,'[3]Nuevo IDF'!$B$5:$H$1106,7,0)</f>
        <v>G5</v>
      </c>
      <c r="F373" s="1"/>
      <c r="G373" s="10">
        <f>+VLOOKUP(A373,'[4]Informe viabilidad 2022'!$A$4:$G$1105,7,0)</f>
        <v>1707.4226880000001</v>
      </c>
      <c r="H373" s="10">
        <f>+VLOOKUP(A373,'[4]Informe viabilidad 2022'!$A$4:$G$1105,6,0)</f>
        <v>2712.4765510000002</v>
      </c>
      <c r="I373" s="10" t="str">
        <f>+IFERROR(VLOOKUP($A373,#REF!,MATCH('Cálculo antigua metodología'!I$4,#REF!,0),0),"")</f>
        <v/>
      </c>
      <c r="J373" s="10" t="str">
        <f>+IFERROR(VLOOKUP($A373,#REF!,MATCH('Cálculo antigua metodología'!J$4,#REF!,0),0),"")</f>
        <v/>
      </c>
      <c r="K373" s="10" t="str">
        <f>+IFERROR(VLOOKUP($A373,#REF!,MATCH('Cálculo antigua metodología'!K$4,#REF!,0),0),"")</f>
        <v/>
      </c>
      <c r="L373" s="10" t="str">
        <f>+IFERROR(VLOOKUP($A373,#REF!,MATCH('Cálculo antigua metodología'!L$4,#REF!,0),0),"")</f>
        <v/>
      </c>
      <c r="M373" s="10" t="str">
        <f>+IFERROR(VLOOKUP($A373,#REF!,MATCH('Cálculo antigua metodología'!M$4,#REF!,0),0),"")</f>
        <v/>
      </c>
      <c r="N373" s="10" t="str">
        <f>+IFERROR(VLOOKUP($A373,#REF!,MATCH('Cálculo antigua metodología'!N$4,#REF!,0),0),"")</f>
        <v/>
      </c>
      <c r="O373" s="10" t="str">
        <f>+IFERROR(VLOOKUP($A373,#REF!,MATCH('Cálculo antigua metodología'!O$4,#REF!,0),0),"")</f>
        <v/>
      </c>
      <c r="P373" s="10" t="str">
        <f>+IFERROR(VLOOKUP($A373,#REF!,MATCH('Cálculo antigua metodología'!P$4,#REF!,0),0),"")</f>
        <v/>
      </c>
      <c r="Q373" s="10" t="str">
        <f>+IFERROR(VLOOKUP($A373,#REF!,MATCH('Cálculo antigua metodología'!Q$4,#REF!,0),0),"")</f>
        <v/>
      </c>
      <c r="R373" s="10" t="str">
        <f>+IFERROR(VLOOKUP($A373,#REF!,MATCH('Cálculo antigua metodología'!R$4,#REF!,0),0),"")</f>
        <v/>
      </c>
      <c r="S373" s="10" t="str">
        <f>+IFERROR(VLOOKUP($A373,#REF!,MATCH('Cálculo antigua metodología'!S$4,#REF!,0),0),"")</f>
        <v/>
      </c>
      <c r="T373" s="10">
        <f>+VLOOKUP(A373,'[5]Cálculo SGP'!$N$3:$P$1136,3,0)</f>
        <v>2166807699</v>
      </c>
      <c r="U373" s="10">
        <f>+VLOOKUP(A373,'[5]Cálculo SGP'!$N$3:$X$1137,11,0)</f>
        <v>1450505075</v>
      </c>
      <c r="V373" s="11">
        <f t="shared" si="60"/>
        <v>62.947002707563684</v>
      </c>
      <c r="W373" s="11">
        <f t="shared" si="67"/>
        <v>100</v>
      </c>
      <c r="X373" s="11">
        <f t="shared" si="61"/>
        <v>80</v>
      </c>
      <c r="Y373" s="11">
        <f t="shared" si="62"/>
        <v>100</v>
      </c>
      <c r="Z373" s="11">
        <f t="shared" si="68"/>
        <v>0</v>
      </c>
      <c r="AA373" s="11">
        <f t="shared" si="63"/>
        <v>100</v>
      </c>
      <c r="AB373" s="11">
        <f t="shared" si="69"/>
        <v>0</v>
      </c>
      <c r="AC373" s="11">
        <f t="shared" si="64"/>
        <v>0</v>
      </c>
      <c r="AD373" s="11">
        <f t="shared" si="65"/>
        <v>0</v>
      </c>
      <c r="AE373" s="11">
        <f t="shared" si="66"/>
        <v>0</v>
      </c>
      <c r="AF373" s="12">
        <f t="shared" si="70"/>
        <v>0</v>
      </c>
      <c r="AG373" s="31">
        <f t="shared" si="71"/>
        <v>16.666666666666668</v>
      </c>
    </row>
    <row r="374" spans="1:33" x14ac:dyDescent="0.35">
      <c r="A374" s="1" t="s">
        <v>781</v>
      </c>
      <c r="B374" s="1" t="s">
        <v>765</v>
      </c>
      <c r="C374" s="1" t="s">
        <v>782</v>
      </c>
      <c r="D374" s="4">
        <f>+VLOOKUP(A374,'[2]Categoría municipios 2023'!$B$2:$D$1103,3,0)</f>
        <v>6</v>
      </c>
      <c r="E374" s="1" t="str">
        <f>+VLOOKUP(A374,'[3]Nuevo IDF'!$B$5:$H$1106,7,0)</f>
        <v>G2</v>
      </c>
      <c r="F374" s="1"/>
      <c r="G374" s="10">
        <f>+VLOOKUP(A374,'[4]Informe viabilidad 2022'!$A$4:$G$1105,7,0)</f>
        <v>10705.223201000001</v>
      </c>
      <c r="H374" s="10">
        <f>+VLOOKUP(A374,'[4]Informe viabilidad 2022'!$A$4:$G$1105,6,0)</f>
        <v>15277.662340000001</v>
      </c>
      <c r="I374" s="10" t="str">
        <f>+IFERROR(VLOOKUP($A374,#REF!,MATCH('Cálculo antigua metodología'!I$4,#REF!,0),0),"")</f>
        <v/>
      </c>
      <c r="J374" s="10" t="str">
        <f>+IFERROR(VLOOKUP($A374,#REF!,MATCH('Cálculo antigua metodología'!J$4,#REF!,0),0),"")</f>
        <v/>
      </c>
      <c r="K374" s="10" t="str">
        <f>+IFERROR(VLOOKUP($A374,#REF!,MATCH('Cálculo antigua metodología'!K$4,#REF!,0),0),"")</f>
        <v/>
      </c>
      <c r="L374" s="10" t="str">
        <f>+IFERROR(VLOOKUP($A374,#REF!,MATCH('Cálculo antigua metodología'!L$4,#REF!,0),0),"")</f>
        <v/>
      </c>
      <c r="M374" s="10" t="str">
        <f>+IFERROR(VLOOKUP($A374,#REF!,MATCH('Cálculo antigua metodología'!M$4,#REF!,0),0),"")</f>
        <v/>
      </c>
      <c r="N374" s="10" t="str">
        <f>+IFERROR(VLOOKUP($A374,#REF!,MATCH('Cálculo antigua metodología'!N$4,#REF!,0),0),"")</f>
        <v/>
      </c>
      <c r="O374" s="10" t="str">
        <f>+IFERROR(VLOOKUP($A374,#REF!,MATCH('Cálculo antigua metodología'!O$4,#REF!,0),0),"")</f>
        <v/>
      </c>
      <c r="P374" s="10" t="str">
        <f>+IFERROR(VLOOKUP($A374,#REF!,MATCH('Cálculo antigua metodología'!P$4,#REF!,0),0),"")</f>
        <v/>
      </c>
      <c r="Q374" s="10" t="str">
        <f>+IFERROR(VLOOKUP($A374,#REF!,MATCH('Cálculo antigua metodología'!Q$4,#REF!,0),0),"")</f>
        <v/>
      </c>
      <c r="R374" s="10" t="str">
        <f>+IFERROR(VLOOKUP($A374,#REF!,MATCH('Cálculo antigua metodología'!R$4,#REF!,0),0),"")</f>
        <v/>
      </c>
      <c r="S374" s="10" t="str">
        <f>+IFERROR(VLOOKUP($A374,#REF!,MATCH('Cálculo antigua metodología'!S$4,#REF!,0),0),"")</f>
        <v/>
      </c>
      <c r="T374" s="10">
        <f>+VLOOKUP(A374,'[5]Cálculo SGP'!$N$3:$P$1136,3,0)</f>
        <v>1952485594</v>
      </c>
      <c r="U374" s="10">
        <f>+VLOOKUP(A374,'[5]Cálculo SGP'!$N$3:$X$1137,11,0)</f>
        <v>1419380095</v>
      </c>
      <c r="V374" s="11">
        <f t="shared" si="60"/>
        <v>70.071081313085244</v>
      </c>
      <c r="W374" s="11">
        <f t="shared" si="67"/>
        <v>100</v>
      </c>
      <c r="X374" s="11">
        <f t="shared" si="61"/>
        <v>80</v>
      </c>
      <c r="Y374" s="11">
        <f t="shared" si="62"/>
        <v>100</v>
      </c>
      <c r="Z374" s="11">
        <f t="shared" si="68"/>
        <v>0</v>
      </c>
      <c r="AA374" s="11">
        <f t="shared" si="63"/>
        <v>100</v>
      </c>
      <c r="AB374" s="11">
        <f t="shared" si="69"/>
        <v>0</v>
      </c>
      <c r="AC374" s="11">
        <f t="shared" si="64"/>
        <v>0</v>
      </c>
      <c r="AD374" s="11">
        <f t="shared" si="65"/>
        <v>0</v>
      </c>
      <c r="AE374" s="11">
        <f t="shared" si="66"/>
        <v>0</v>
      </c>
      <c r="AF374" s="12">
        <f t="shared" si="70"/>
        <v>0</v>
      </c>
      <c r="AG374" s="31">
        <f t="shared" si="71"/>
        <v>16.666666666666668</v>
      </c>
    </row>
    <row r="375" spans="1:33" x14ac:dyDescent="0.35">
      <c r="A375" s="1" t="s">
        <v>783</v>
      </c>
      <c r="B375" s="1" t="s">
        <v>765</v>
      </c>
      <c r="C375" s="1" t="s">
        <v>784</v>
      </c>
      <c r="D375" s="4">
        <f>+VLOOKUP(A375,'[2]Categoría municipios 2023'!$B$2:$D$1103,3,0)</f>
        <v>6</v>
      </c>
      <c r="E375" s="1" t="str">
        <f>+VLOOKUP(A375,'[3]Nuevo IDF'!$B$5:$H$1106,7,0)</f>
        <v>G4</v>
      </c>
      <c r="F375" s="1"/>
      <c r="G375" s="10">
        <f>+VLOOKUP(A375,'[4]Informe viabilidad 2022'!$A$4:$G$1105,7,0)</f>
        <v>2624.5723400000002</v>
      </c>
      <c r="H375" s="10">
        <f>+VLOOKUP(A375,'[4]Informe viabilidad 2022'!$A$4:$G$1105,6,0)</f>
        <v>4826.8962009999996</v>
      </c>
      <c r="I375" s="10" t="str">
        <f>+IFERROR(VLOOKUP($A375,#REF!,MATCH('Cálculo antigua metodología'!I$4,#REF!,0),0),"")</f>
        <v/>
      </c>
      <c r="J375" s="10" t="str">
        <f>+IFERROR(VLOOKUP($A375,#REF!,MATCH('Cálculo antigua metodología'!J$4,#REF!,0),0),"")</f>
        <v/>
      </c>
      <c r="K375" s="10" t="str">
        <f>+IFERROR(VLOOKUP($A375,#REF!,MATCH('Cálculo antigua metodología'!K$4,#REF!,0),0),"")</f>
        <v/>
      </c>
      <c r="L375" s="10" t="str">
        <f>+IFERROR(VLOOKUP($A375,#REF!,MATCH('Cálculo antigua metodología'!L$4,#REF!,0),0),"")</f>
        <v/>
      </c>
      <c r="M375" s="10" t="str">
        <f>+IFERROR(VLOOKUP($A375,#REF!,MATCH('Cálculo antigua metodología'!M$4,#REF!,0),0),"")</f>
        <v/>
      </c>
      <c r="N375" s="10" t="str">
        <f>+IFERROR(VLOOKUP($A375,#REF!,MATCH('Cálculo antigua metodología'!N$4,#REF!,0),0),"")</f>
        <v/>
      </c>
      <c r="O375" s="10" t="str">
        <f>+IFERROR(VLOOKUP($A375,#REF!,MATCH('Cálculo antigua metodología'!O$4,#REF!,0),0),"")</f>
        <v/>
      </c>
      <c r="P375" s="10" t="str">
        <f>+IFERROR(VLOOKUP($A375,#REF!,MATCH('Cálculo antigua metodología'!P$4,#REF!,0),0),"")</f>
        <v/>
      </c>
      <c r="Q375" s="10" t="str">
        <f>+IFERROR(VLOOKUP($A375,#REF!,MATCH('Cálculo antigua metodología'!Q$4,#REF!,0),0),"")</f>
        <v/>
      </c>
      <c r="R375" s="10" t="str">
        <f>+IFERROR(VLOOKUP($A375,#REF!,MATCH('Cálculo antigua metodología'!R$4,#REF!,0),0),"")</f>
        <v/>
      </c>
      <c r="S375" s="10" t="str">
        <f>+IFERROR(VLOOKUP($A375,#REF!,MATCH('Cálculo antigua metodología'!S$4,#REF!,0),0),"")</f>
        <v/>
      </c>
      <c r="T375" s="10">
        <f>+VLOOKUP(A375,'[5]Cálculo SGP'!$N$3:$P$1136,3,0)</f>
        <v>1984893357</v>
      </c>
      <c r="U375" s="10">
        <f>+VLOOKUP(A375,'[5]Cálculo SGP'!$N$3:$X$1137,11,0)</f>
        <v>1695061082</v>
      </c>
      <c r="V375" s="11">
        <f t="shared" si="60"/>
        <v>54.373912980690598</v>
      </c>
      <c r="W375" s="11">
        <f t="shared" si="67"/>
        <v>100</v>
      </c>
      <c r="X375" s="11">
        <f t="shared" si="61"/>
        <v>80</v>
      </c>
      <c r="Y375" s="11">
        <f t="shared" si="62"/>
        <v>100</v>
      </c>
      <c r="Z375" s="11">
        <f t="shared" si="68"/>
        <v>0</v>
      </c>
      <c r="AA375" s="11">
        <f t="shared" si="63"/>
        <v>100</v>
      </c>
      <c r="AB375" s="11">
        <f t="shared" si="69"/>
        <v>0</v>
      </c>
      <c r="AC375" s="11">
        <f t="shared" si="64"/>
        <v>0</v>
      </c>
      <c r="AD375" s="11">
        <f t="shared" si="65"/>
        <v>0</v>
      </c>
      <c r="AE375" s="11">
        <f t="shared" si="66"/>
        <v>0</v>
      </c>
      <c r="AF375" s="12">
        <f t="shared" si="70"/>
        <v>0</v>
      </c>
      <c r="AG375" s="31">
        <f t="shared" si="71"/>
        <v>16.666666666666668</v>
      </c>
    </row>
    <row r="376" spans="1:33" x14ac:dyDescent="0.35">
      <c r="A376" s="1" t="s">
        <v>785</v>
      </c>
      <c r="B376" s="1" t="s">
        <v>765</v>
      </c>
      <c r="C376" s="1" t="s">
        <v>786</v>
      </c>
      <c r="D376" s="4">
        <f>+VLOOKUP(A376,'[2]Categoría municipios 2023'!$B$2:$D$1103,3,0)</f>
        <v>6</v>
      </c>
      <c r="E376" s="1" t="str">
        <f>+VLOOKUP(A376,'[3]Nuevo IDF'!$B$5:$H$1106,7,0)</f>
        <v>G5</v>
      </c>
      <c r="F376" s="1"/>
      <c r="G376" s="10">
        <f>+VLOOKUP(A376,'[4]Informe viabilidad 2022'!$A$4:$G$1105,7,0)</f>
        <v>2156.6018359999998</v>
      </c>
      <c r="H376" s="10">
        <f>+VLOOKUP(A376,'[4]Informe viabilidad 2022'!$A$4:$G$1105,6,0)</f>
        <v>4130.6411969999999</v>
      </c>
      <c r="I376" s="10" t="str">
        <f>+IFERROR(VLOOKUP($A376,#REF!,MATCH('Cálculo antigua metodología'!I$4,#REF!,0),0),"")</f>
        <v/>
      </c>
      <c r="J376" s="10" t="str">
        <f>+IFERROR(VLOOKUP($A376,#REF!,MATCH('Cálculo antigua metodología'!J$4,#REF!,0),0),"")</f>
        <v/>
      </c>
      <c r="K376" s="10" t="str">
        <f>+IFERROR(VLOOKUP($A376,#REF!,MATCH('Cálculo antigua metodología'!K$4,#REF!,0),0),"")</f>
        <v/>
      </c>
      <c r="L376" s="10" t="str">
        <f>+IFERROR(VLOOKUP($A376,#REF!,MATCH('Cálculo antigua metodología'!L$4,#REF!,0),0),"")</f>
        <v/>
      </c>
      <c r="M376" s="10" t="str">
        <f>+IFERROR(VLOOKUP($A376,#REF!,MATCH('Cálculo antigua metodología'!M$4,#REF!,0),0),"")</f>
        <v/>
      </c>
      <c r="N376" s="10" t="str">
        <f>+IFERROR(VLOOKUP($A376,#REF!,MATCH('Cálculo antigua metodología'!N$4,#REF!,0),0),"")</f>
        <v/>
      </c>
      <c r="O376" s="10" t="str">
        <f>+IFERROR(VLOOKUP($A376,#REF!,MATCH('Cálculo antigua metodología'!O$4,#REF!,0),0),"")</f>
        <v/>
      </c>
      <c r="P376" s="10" t="str">
        <f>+IFERROR(VLOOKUP($A376,#REF!,MATCH('Cálculo antigua metodología'!P$4,#REF!,0),0),"")</f>
        <v/>
      </c>
      <c r="Q376" s="10" t="str">
        <f>+IFERROR(VLOOKUP($A376,#REF!,MATCH('Cálculo antigua metodología'!Q$4,#REF!,0),0),"")</f>
        <v/>
      </c>
      <c r="R376" s="10" t="str">
        <f>+IFERROR(VLOOKUP($A376,#REF!,MATCH('Cálculo antigua metodología'!R$4,#REF!,0),0),"")</f>
        <v/>
      </c>
      <c r="S376" s="10" t="str">
        <f>+IFERROR(VLOOKUP($A376,#REF!,MATCH('Cálculo antigua metodología'!S$4,#REF!,0),0),"")</f>
        <v/>
      </c>
      <c r="T376" s="10">
        <f>+VLOOKUP(A376,'[5]Cálculo SGP'!$N$3:$P$1136,3,0)</f>
        <v>3189544410</v>
      </c>
      <c r="U376" s="10">
        <f>+VLOOKUP(A376,'[5]Cálculo SGP'!$N$3:$X$1137,11,0)</f>
        <v>1794569787</v>
      </c>
      <c r="V376" s="11">
        <f t="shared" si="60"/>
        <v>52.209856367246218</v>
      </c>
      <c r="W376" s="11">
        <f t="shared" si="67"/>
        <v>100</v>
      </c>
      <c r="X376" s="11">
        <f t="shared" si="61"/>
        <v>80</v>
      </c>
      <c r="Y376" s="11">
        <f t="shared" si="62"/>
        <v>100</v>
      </c>
      <c r="Z376" s="11">
        <f t="shared" si="68"/>
        <v>0</v>
      </c>
      <c r="AA376" s="11">
        <f t="shared" si="63"/>
        <v>100</v>
      </c>
      <c r="AB376" s="11">
        <f t="shared" si="69"/>
        <v>0</v>
      </c>
      <c r="AC376" s="11">
        <f t="shared" si="64"/>
        <v>0</v>
      </c>
      <c r="AD376" s="11">
        <f t="shared" si="65"/>
        <v>0</v>
      </c>
      <c r="AE376" s="11">
        <f t="shared" si="66"/>
        <v>0</v>
      </c>
      <c r="AF376" s="12">
        <f t="shared" si="70"/>
        <v>0</v>
      </c>
      <c r="AG376" s="31">
        <f t="shared" si="71"/>
        <v>16.666666666666668</v>
      </c>
    </row>
    <row r="377" spans="1:33" x14ac:dyDescent="0.35">
      <c r="A377" s="1" t="s">
        <v>787</v>
      </c>
      <c r="B377" s="1" t="s">
        <v>765</v>
      </c>
      <c r="C377" s="1" t="s">
        <v>788</v>
      </c>
      <c r="D377" s="4">
        <f>+VLOOKUP(A377,'[2]Categoría municipios 2023'!$B$2:$D$1103,3,0)</f>
        <v>6</v>
      </c>
      <c r="E377" s="1" t="str">
        <f>+VLOOKUP(A377,'[3]Nuevo IDF'!$B$5:$H$1106,7,0)</f>
        <v>G5</v>
      </c>
      <c r="F377" s="1"/>
      <c r="G377" s="10">
        <f>+VLOOKUP(A377,'[4]Informe viabilidad 2022'!$A$4:$G$1105,7,0)</f>
        <v>630.915796</v>
      </c>
      <c r="H377" s="10">
        <f>+VLOOKUP(A377,'[4]Informe viabilidad 2022'!$A$4:$G$1105,6,0)</f>
        <v>1215.358682</v>
      </c>
      <c r="I377" s="10" t="str">
        <f>+IFERROR(VLOOKUP($A377,#REF!,MATCH('Cálculo antigua metodología'!I$4,#REF!,0),0),"")</f>
        <v/>
      </c>
      <c r="J377" s="10" t="str">
        <f>+IFERROR(VLOOKUP($A377,#REF!,MATCH('Cálculo antigua metodología'!J$4,#REF!,0),0),"")</f>
        <v/>
      </c>
      <c r="K377" s="10" t="str">
        <f>+IFERROR(VLOOKUP($A377,#REF!,MATCH('Cálculo antigua metodología'!K$4,#REF!,0),0),"")</f>
        <v/>
      </c>
      <c r="L377" s="10" t="str">
        <f>+IFERROR(VLOOKUP($A377,#REF!,MATCH('Cálculo antigua metodología'!L$4,#REF!,0),0),"")</f>
        <v/>
      </c>
      <c r="M377" s="10" t="str">
        <f>+IFERROR(VLOOKUP($A377,#REF!,MATCH('Cálculo antigua metodología'!M$4,#REF!,0),0),"")</f>
        <v/>
      </c>
      <c r="N377" s="10" t="str">
        <f>+IFERROR(VLOOKUP($A377,#REF!,MATCH('Cálculo antigua metodología'!N$4,#REF!,0),0),"")</f>
        <v/>
      </c>
      <c r="O377" s="10" t="str">
        <f>+IFERROR(VLOOKUP($A377,#REF!,MATCH('Cálculo antigua metodología'!O$4,#REF!,0),0),"")</f>
        <v/>
      </c>
      <c r="P377" s="10" t="str">
        <f>+IFERROR(VLOOKUP($A377,#REF!,MATCH('Cálculo antigua metodología'!P$4,#REF!,0),0),"")</f>
        <v/>
      </c>
      <c r="Q377" s="10" t="str">
        <f>+IFERROR(VLOOKUP($A377,#REF!,MATCH('Cálculo antigua metodología'!Q$4,#REF!,0),0),"")</f>
        <v/>
      </c>
      <c r="R377" s="10" t="str">
        <f>+IFERROR(VLOOKUP($A377,#REF!,MATCH('Cálculo antigua metodología'!R$4,#REF!,0),0),"")</f>
        <v/>
      </c>
      <c r="S377" s="10" t="str">
        <f>+IFERROR(VLOOKUP($A377,#REF!,MATCH('Cálculo antigua metodología'!S$4,#REF!,0),0),"")</f>
        <v/>
      </c>
      <c r="T377" s="10">
        <f>+VLOOKUP(A377,'[5]Cálculo SGP'!$N$3:$P$1136,3,0)</f>
        <v>649287707</v>
      </c>
      <c r="U377" s="10">
        <f>+VLOOKUP(A377,'[5]Cálculo SGP'!$N$3:$X$1137,11,0)</f>
        <v>1111775465</v>
      </c>
      <c r="V377" s="11">
        <f t="shared" si="60"/>
        <v>51.911901016888443</v>
      </c>
      <c r="W377" s="11">
        <f t="shared" si="67"/>
        <v>100</v>
      </c>
      <c r="X377" s="11">
        <f t="shared" si="61"/>
        <v>80</v>
      </c>
      <c r="Y377" s="11">
        <f t="shared" si="62"/>
        <v>100</v>
      </c>
      <c r="Z377" s="11">
        <f t="shared" si="68"/>
        <v>0</v>
      </c>
      <c r="AA377" s="11">
        <f t="shared" si="63"/>
        <v>100</v>
      </c>
      <c r="AB377" s="11">
        <f t="shared" si="69"/>
        <v>0</v>
      </c>
      <c r="AC377" s="11">
        <f t="shared" si="64"/>
        <v>0</v>
      </c>
      <c r="AD377" s="11">
        <f t="shared" si="65"/>
        <v>0</v>
      </c>
      <c r="AE377" s="11">
        <f t="shared" si="66"/>
        <v>0</v>
      </c>
      <c r="AF377" s="12">
        <f t="shared" si="70"/>
        <v>0</v>
      </c>
      <c r="AG377" s="31">
        <f t="shared" si="71"/>
        <v>16.666666666666668</v>
      </c>
    </row>
    <row r="378" spans="1:33" x14ac:dyDescent="0.35">
      <c r="A378" s="1" t="s">
        <v>789</v>
      </c>
      <c r="B378" s="1" t="s">
        <v>765</v>
      </c>
      <c r="C378" s="1" t="s">
        <v>790</v>
      </c>
      <c r="D378" s="4">
        <f>+VLOOKUP(A378,'[2]Categoría municipios 2023'!$B$2:$D$1103,3,0)</f>
        <v>5</v>
      </c>
      <c r="E378" s="1" t="str">
        <f>+VLOOKUP(A378,'[3]Nuevo IDF'!$B$5:$H$1106,7,0)</f>
        <v>G1</v>
      </c>
      <c r="F378" s="1"/>
      <c r="G378" s="10">
        <f>+VLOOKUP(A378,'[4]Informe viabilidad 2022'!$A$4:$G$1105,7,0)</f>
        <v>8816.4410129999997</v>
      </c>
      <c r="H378" s="10">
        <f>+VLOOKUP(A378,'[4]Informe viabilidad 2022'!$A$4:$G$1105,6,0)</f>
        <v>26654.027341000001</v>
      </c>
      <c r="I378" s="10" t="str">
        <f>+IFERROR(VLOOKUP($A378,#REF!,MATCH('Cálculo antigua metodología'!I$4,#REF!,0),0),"")</f>
        <v/>
      </c>
      <c r="J378" s="10" t="str">
        <f>+IFERROR(VLOOKUP($A378,#REF!,MATCH('Cálculo antigua metodología'!J$4,#REF!,0),0),"")</f>
        <v/>
      </c>
      <c r="K378" s="10" t="str">
        <f>+IFERROR(VLOOKUP($A378,#REF!,MATCH('Cálculo antigua metodología'!K$4,#REF!,0),0),"")</f>
        <v/>
      </c>
      <c r="L378" s="10" t="str">
        <f>+IFERROR(VLOOKUP($A378,#REF!,MATCH('Cálculo antigua metodología'!L$4,#REF!,0),0),"")</f>
        <v/>
      </c>
      <c r="M378" s="10" t="str">
        <f>+IFERROR(VLOOKUP($A378,#REF!,MATCH('Cálculo antigua metodología'!M$4,#REF!,0),0),"")</f>
        <v/>
      </c>
      <c r="N378" s="10" t="str">
        <f>+IFERROR(VLOOKUP($A378,#REF!,MATCH('Cálculo antigua metodología'!N$4,#REF!,0),0),"")</f>
        <v/>
      </c>
      <c r="O378" s="10" t="str">
        <f>+IFERROR(VLOOKUP($A378,#REF!,MATCH('Cálculo antigua metodología'!O$4,#REF!,0),0),"")</f>
        <v/>
      </c>
      <c r="P378" s="10" t="str">
        <f>+IFERROR(VLOOKUP($A378,#REF!,MATCH('Cálculo antigua metodología'!P$4,#REF!,0),0),"")</f>
        <v/>
      </c>
      <c r="Q378" s="10" t="str">
        <f>+IFERROR(VLOOKUP($A378,#REF!,MATCH('Cálculo antigua metodología'!Q$4,#REF!,0),0),"")</f>
        <v/>
      </c>
      <c r="R378" s="10" t="str">
        <f>+IFERROR(VLOOKUP($A378,#REF!,MATCH('Cálculo antigua metodología'!R$4,#REF!,0),0),"")</f>
        <v/>
      </c>
      <c r="S378" s="10" t="str">
        <f>+IFERROR(VLOOKUP($A378,#REF!,MATCH('Cálculo antigua metodología'!S$4,#REF!,0),0),"")</f>
        <v/>
      </c>
      <c r="T378" s="10">
        <f>+VLOOKUP(A378,'[5]Cálculo SGP'!$N$3:$P$1136,3,0)</f>
        <v>1082219436</v>
      </c>
      <c r="U378" s="10">
        <f>+VLOOKUP(A378,'[5]Cálculo SGP'!$N$3:$X$1137,11,0)</f>
        <v>1799474768</v>
      </c>
      <c r="V378" s="11">
        <f t="shared" si="60"/>
        <v>33.07733161749367</v>
      </c>
      <c r="W378" s="11">
        <f t="shared" si="67"/>
        <v>100</v>
      </c>
      <c r="X378" s="11">
        <f t="shared" si="61"/>
        <v>80</v>
      </c>
      <c r="Y378" s="11">
        <f t="shared" si="62"/>
        <v>100</v>
      </c>
      <c r="Z378" s="11">
        <f t="shared" si="68"/>
        <v>0</v>
      </c>
      <c r="AA378" s="11">
        <f t="shared" si="63"/>
        <v>100</v>
      </c>
      <c r="AB378" s="11">
        <f t="shared" si="69"/>
        <v>0</v>
      </c>
      <c r="AC378" s="11">
        <f t="shared" si="64"/>
        <v>0</v>
      </c>
      <c r="AD378" s="11">
        <f t="shared" si="65"/>
        <v>0</v>
      </c>
      <c r="AE378" s="11">
        <f t="shared" si="66"/>
        <v>0</v>
      </c>
      <c r="AF378" s="12">
        <f t="shared" si="70"/>
        <v>0</v>
      </c>
      <c r="AG378" s="31">
        <f t="shared" si="71"/>
        <v>16.666666666666668</v>
      </c>
    </row>
    <row r="379" spans="1:33" x14ac:dyDescent="0.35">
      <c r="A379" s="1" t="s">
        <v>791</v>
      </c>
      <c r="B379" s="1" t="s">
        <v>765</v>
      </c>
      <c r="C379" s="1" t="s">
        <v>792</v>
      </c>
      <c r="D379" s="4">
        <f>+VLOOKUP(A379,'[2]Categoría municipios 2023'!$B$2:$D$1103,3,0)</f>
        <v>6</v>
      </c>
      <c r="E379" s="1" t="str">
        <f>+VLOOKUP(A379,'[3]Nuevo IDF'!$B$5:$H$1106,7,0)</f>
        <v>G4</v>
      </c>
      <c r="F379" s="1"/>
      <c r="G379" s="10">
        <f>+VLOOKUP(A379,'[4]Informe viabilidad 2022'!$A$4:$G$1105,7,0)</f>
        <v>3147.009716</v>
      </c>
      <c r="H379" s="10">
        <f>+VLOOKUP(A379,'[4]Informe viabilidad 2022'!$A$4:$G$1105,6,0)</f>
        <v>6528.5833739999998</v>
      </c>
      <c r="I379" s="10" t="str">
        <f>+IFERROR(VLOOKUP($A379,#REF!,MATCH('Cálculo antigua metodología'!I$4,#REF!,0),0),"")</f>
        <v/>
      </c>
      <c r="J379" s="10" t="str">
        <f>+IFERROR(VLOOKUP($A379,#REF!,MATCH('Cálculo antigua metodología'!J$4,#REF!,0),0),"")</f>
        <v/>
      </c>
      <c r="K379" s="10" t="str">
        <f>+IFERROR(VLOOKUP($A379,#REF!,MATCH('Cálculo antigua metodología'!K$4,#REF!,0),0),"")</f>
        <v/>
      </c>
      <c r="L379" s="10" t="str">
        <f>+IFERROR(VLOOKUP($A379,#REF!,MATCH('Cálculo antigua metodología'!L$4,#REF!,0),0),"")</f>
        <v/>
      </c>
      <c r="M379" s="10" t="str">
        <f>+IFERROR(VLOOKUP($A379,#REF!,MATCH('Cálculo antigua metodología'!M$4,#REF!,0),0),"")</f>
        <v/>
      </c>
      <c r="N379" s="10" t="str">
        <f>+IFERROR(VLOOKUP($A379,#REF!,MATCH('Cálculo antigua metodología'!N$4,#REF!,0),0),"")</f>
        <v/>
      </c>
      <c r="O379" s="10" t="str">
        <f>+IFERROR(VLOOKUP($A379,#REF!,MATCH('Cálculo antigua metodología'!O$4,#REF!,0),0),"")</f>
        <v/>
      </c>
      <c r="P379" s="10" t="str">
        <f>+IFERROR(VLOOKUP($A379,#REF!,MATCH('Cálculo antigua metodología'!P$4,#REF!,0),0),"")</f>
        <v/>
      </c>
      <c r="Q379" s="10" t="str">
        <f>+IFERROR(VLOOKUP($A379,#REF!,MATCH('Cálculo antigua metodología'!Q$4,#REF!,0),0),"")</f>
        <v/>
      </c>
      <c r="R379" s="10" t="str">
        <f>+IFERROR(VLOOKUP($A379,#REF!,MATCH('Cálculo antigua metodología'!R$4,#REF!,0),0),"")</f>
        <v/>
      </c>
      <c r="S379" s="10" t="str">
        <f>+IFERROR(VLOOKUP($A379,#REF!,MATCH('Cálculo antigua metodología'!S$4,#REF!,0),0),"")</f>
        <v/>
      </c>
      <c r="T379" s="10">
        <f>+VLOOKUP(A379,'[5]Cálculo SGP'!$N$3:$P$1136,3,0)</f>
        <v>3287705166</v>
      </c>
      <c r="U379" s="10">
        <f>+VLOOKUP(A379,'[5]Cálculo SGP'!$N$3:$X$1137,11,0)</f>
        <v>4566889346</v>
      </c>
      <c r="V379" s="11">
        <f t="shared" si="60"/>
        <v>48.203561718043247</v>
      </c>
      <c r="W379" s="11">
        <f t="shared" si="67"/>
        <v>100</v>
      </c>
      <c r="X379" s="11">
        <f t="shared" si="61"/>
        <v>80</v>
      </c>
      <c r="Y379" s="11">
        <f t="shared" si="62"/>
        <v>100</v>
      </c>
      <c r="Z379" s="11">
        <f t="shared" si="68"/>
        <v>0</v>
      </c>
      <c r="AA379" s="11">
        <f t="shared" si="63"/>
        <v>100</v>
      </c>
      <c r="AB379" s="11">
        <f t="shared" si="69"/>
        <v>0</v>
      </c>
      <c r="AC379" s="11">
        <f t="shared" si="64"/>
        <v>0</v>
      </c>
      <c r="AD379" s="11">
        <f t="shared" si="65"/>
        <v>0</v>
      </c>
      <c r="AE379" s="11">
        <f t="shared" si="66"/>
        <v>0</v>
      </c>
      <c r="AF379" s="12">
        <f t="shared" si="70"/>
        <v>0</v>
      </c>
      <c r="AG379" s="31">
        <f t="shared" si="71"/>
        <v>16.666666666666668</v>
      </c>
    </row>
    <row r="380" spans="1:33" x14ac:dyDescent="0.35">
      <c r="A380" s="1" t="s">
        <v>793</v>
      </c>
      <c r="B380" s="1" t="s">
        <v>765</v>
      </c>
      <c r="C380" s="1" t="s">
        <v>794</v>
      </c>
      <c r="D380" s="4">
        <f>+VLOOKUP(A380,'[2]Categoría municipios 2023'!$B$2:$D$1103,3,0)</f>
        <v>6</v>
      </c>
      <c r="E380" s="1" t="str">
        <f>+VLOOKUP(A380,'[3]Nuevo IDF'!$B$5:$H$1106,7,0)</f>
        <v>G5</v>
      </c>
      <c r="F380" s="1"/>
      <c r="G380" s="10">
        <f>+VLOOKUP(A380,'[4]Informe viabilidad 2022'!$A$4:$G$1105,7,0)</f>
        <v>2376.0206480000002</v>
      </c>
      <c r="H380" s="10">
        <f>+VLOOKUP(A380,'[4]Informe viabilidad 2022'!$A$4:$G$1105,6,0)</f>
        <v>3723.5322590000001</v>
      </c>
      <c r="I380" s="10" t="str">
        <f>+IFERROR(VLOOKUP($A380,#REF!,MATCH('Cálculo antigua metodología'!I$4,#REF!,0),0),"")</f>
        <v/>
      </c>
      <c r="J380" s="10" t="str">
        <f>+IFERROR(VLOOKUP($A380,#REF!,MATCH('Cálculo antigua metodología'!J$4,#REF!,0),0),"")</f>
        <v/>
      </c>
      <c r="K380" s="10" t="str">
        <f>+IFERROR(VLOOKUP($A380,#REF!,MATCH('Cálculo antigua metodología'!K$4,#REF!,0),0),"")</f>
        <v/>
      </c>
      <c r="L380" s="10" t="str">
        <f>+IFERROR(VLOOKUP($A380,#REF!,MATCH('Cálculo antigua metodología'!L$4,#REF!,0),0),"")</f>
        <v/>
      </c>
      <c r="M380" s="10" t="str">
        <f>+IFERROR(VLOOKUP($A380,#REF!,MATCH('Cálculo antigua metodología'!M$4,#REF!,0),0),"")</f>
        <v/>
      </c>
      <c r="N380" s="10" t="str">
        <f>+IFERROR(VLOOKUP($A380,#REF!,MATCH('Cálculo antigua metodología'!N$4,#REF!,0),0),"")</f>
        <v/>
      </c>
      <c r="O380" s="10" t="str">
        <f>+IFERROR(VLOOKUP($A380,#REF!,MATCH('Cálculo antigua metodología'!O$4,#REF!,0),0),"")</f>
        <v/>
      </c>
      <c r="P380" s="10" t="str">
        <f>+IFERROR(VLOOKUP($A380,#REF!,MATCH('Cálculo antigua metodología'!P$4,#REF!,0),0),"")</f>
        <v/>
      </c>
      <c r="Q380" s="10" t="str">
        <f>+IFERROR(VLOOKUP($A380,#REF!,MATCH('Cálculo antigua metodología'!Q$4,#REF!,0),0),"")</f>
        <v/>
      </c>
      <c r="R380" s="10" t="str">
        <f>+IFERROR(VLOOKUP($A380,#REF!,MATCH('Cálculo antigua metodología'!R$4,#REF!,0),0),"")</f>
        <v/>
      </c>
      <c r="S380" s="10" t="str">
        <f>+IFERROR(VLOOKUP($A380,#REF!,MATCH('Cálculo antigua metodología'!S$4,#REF!,0),0),"")</f>
        <v/>
      </c>
      <c r="T380" s="10">
        <f>+VLOOKUP(A380,'[5]Cálculo SGP'!$N$3:$P$1136,3,0)</f>
        <v>2309880168</v>
      </c>
      <c r="U380" s="10">
        <f>+VLOOKUP(A380,'[5]Cálculo SGP'!$N$3:$X$1137,11,0)</f>
        <v>1364926580</v>
      </c>
      <c r="V380" s="11">
        <f t="shared" si="60"/>
        <v>63.810932274240841</v>
      </c>
      <c r="W380" s="11">
        <f t="shared" si="67"/>
        <v>100</v>
      </c>
      <c r="X380" s="11">
        <f t="shared" si="61"/>
        <v>80</v>
      </c>
      <c r="Y380" s="11">
        <f t="shared" si="62"/>
        <v>100</v>
      </c>
      <c r="Z380" s="11">
        <f t="shared" si="68"/>
        <v>0</v>
      </c>
      <c r="AA380" s="11">
        <f t="shared" si="63"/>
        <v>100</v>
      </c>
      <c r="AB380" s="11">
        <f t="shared" si="69"/>
        <v>0</v>
      </c>
      <c r="AC380" s="11">
        <f t="shared" si="64"/>
        <v>0</v>
      </c>
      <c r="AD380" s="11">
        <f t="shared" si="65"/>
        <v>0</v>
      </c>
      <c r="AE380" s="11">
        <f t="shared" si="66"/>
        <v>0</v>
      </c>
      <c r="AF380" s="12">
        <f t="shared" si="70"/>
        <v>0</v>
      </c>
      <c r="AG380" s="31">
        <f t="shared" si="71"/>
        <v>16.666666666666668</v>
      </c>
    </row>
    <row r="381" spans="1:33" x14ac:dyDescent="0.35">
      <c r="A381" s="1" t="s">
        <v>795</v>
      </c>
      <c r="B381" s="1" t="s">
        <v>765</v>
      </c>
      <c r="C381" s="1" t="s">
        <v>796</v>
      </c>
      <c r="D381" s="4">
        <f>+VLOOKUP(A381,'[2]Categoría municipios 2023'!$B$2:$D$1103,3,0)</f>
        <v>6</v>
      </c>
      <c r="E381" s="1" t="str">
        <f>+VLOOKUP(A381,'[3]Nuevo IDF'!$B$5:$H$1106,7,0)</f>
        <v>G5</v>
      </c>
      <c r="F381" s="1"/>
      <c r="G381" s="10">
        <f>+VLOOKUP(A381,'[4]Informe viabilidad 2022'!$A$4:$G$1105,7,0)</f>
        <v>1825.3307830000001</v>
      </c>
      <c r="H381" s="10">
        <f>+VLOOKUP(A381,'[4]Informe viabilidad 2022'!$A$4:$G$1105,6,0)</f>
        <v>2597.269718</v>
      </c>
      <c r="I381" s="10" t="str">
        <f>+IFERROR(VLOOKUP($A381,#REF!,MATCH('Cálculo antigua metodología'!I$4,#REF!,0),0),"")</f>
        <v/>
      </c>
      <c r="J381" s="10" t="str">
        <f>+IFERROR(VLOOKUP($A381,#REF!,MATCH('Cálculo antigua metodología'!J$4,#REF!,0),0),"")</f>
        <v/>
      </c>
      <c r="K381" s="10" t="str">
        <f>+IFERROR(VLOOKUP($A381,#REF!,MATCH('Cálculo antigua metodología'!K$4,#REF!,0),0),"")</f>
        <v/>
      </c>
      <c r="L381" s="10" t="str">
        <f>+IFERROR(VLOOKUP($A381,#REF!,MATCH('Cálculo antigua metodología'!L$4,#REF!,0),0),"")</f>
        <v/>
      </c>
      <c r="M381" s="10" t="str">
        <f>+IFERROR(VLOOKUP($A381,#REF!,MATCH('Cálculo antigua metodología'!M$4,#REF!,0),0),"")</f>
        <v/>
      </c>
      <c r="N381" s="10" t="str">
        <f>+IFERROR(VLOOKUP($A381,#REF!,MATCH('Cálculo antigua metodología'!N$4,#REF!,0),0),"")</f>
        <v/>
      </c>
      <c r="O381" s="10" t="str">
        <f>+IFERROR(VLOOKUP($A381,#REF!,MATCH('Cálculo antigua metodología'!O$4,#REF!,0),0),"")</f>
        <v/>
      </c>
      <c r="P381" s="10" t="str">
        <f>+IFERROR(VLOOKUP($A381,#REF!,MATCH('Cálculo antigua metodología'!P$4,#REF!,0),0),"")</f>
        <v/>
      </c>
      <c r="Q381" s="10" t="str">
        <f>+IFERROR(VLOOKUP($A381,#REF!,MATCH('Cálculo antigua metodología'!Q$4,#REF!,0),0),"")</f>
        <v/>
      </c>
      <c r="R381" s="10" t="str">
        <f>+IFERROR(VLOOKUP($A381,#REF!,MATCH('Cálculo antigua metodología'!R$4,#REF!,0),0),"")</f>
        <v/>
      </c>
      <c r="S381" s="10" t="str">
        <f>+IFERROR(VLOOKUP($A381,#REF!,MATCH('Cálculo antigua metodología'!S$4,#REF!,0),0),"")</f>
        <v/>
      </c>
      <c r="T381" s="10">
        <f>+VLOOKUP(A381,'[5]Cálculo SGP'!$N$3:$P$1136,3,0)</f>
        <v>1520437794</v>
      </c>
      <c r="U381" s="10">
        <f>+VLOOKUP(A381,'[5]Cálculo SGP'!$N$3:$X$1137,11,0)</f>
        <v>2308332379</v>
      </c>
      <c r="V381" s="11">
        <f t="shared" si="60"/>
        <v>70.278830509970163</v>
      </c>
      <c r="W381" s="11">
        <f t="shared" si="67"/>
        <v>100</v>
      </c>
      <c r="X381" s="11">
        <f t="shared" si="61"/>
        <v>80</v>
      </c>
      <c r="Y381" s="11">
        <f t="shared" si="62"/>
        <v>100</v>
      </c>
      <c r="Z381" s="11">
        <f t="shared" si="68"/>
        <v>0</v>
      </c>
      <c r="AA381" s="11">
        <f t="shared" si="63"/>
        <v>100</v>
      </c>
      <c r="AB381" s="11">
        <f t="shared" si="69"/>
        <v>0</v>
      </c>
      <c r="AC381" s="11">
        <f t="shared" si="64"/>
        <v>0</v>
      </c>
      <c r="AD381" s="11">
        <f t="shared" si="65"/>
        <v>0</v>
      </c>
      <c r="AE381" s="11">
        <f t="shared" si="66"/>
        <v>0</v>
      </c>
      <c r="AF381" s="12">
        <f t="shared" si="70"/>
        <v>0</v>
      </c>
      <c r="AG381" s="31">
        <f t="shared" si="71"/>
        <v>16.666666666666668</v>
      </c>
    </row>
    <row r="382" spans="1:33" x14ac:dyDescent="0.35">
      <c r="A382" s="1" t="s">
        <v>797</v>
      </c>
      <c r="B382" s="1" t="s">
        <v>765</v>
      </c>
      <c r="C382" s="1" t="s">
        <v>798</v>
      </c>
      <c r="D382" s="4">
        <f>+VLOOKUP(A382,'[2]Categoría municipios 2023'!$B$2:$D$1103,3,0)</f>
        <v>6</v>
      </c>
      <c r="E382" s="1" t="str">
        <f>+VLOOKUP(A382,'[3]Nuevo IDF'!$B$5:$H$1106,7,0)</f>
        <v>G5</v>
      </c>
      <c r="F382" s="1"/>
      <c r="G382" s="10">
        <f>+VLOOKUP(A382,'[4]Informe viabilidad 2022'!$A$4:$G$1105,7,0)</f>
        <v>1445.7556930000001</v>
      </c>
      <c r="H382" s="10">
        <f>+VLOOKUP(A382,'[4]Informe viabilidad 2022'!$A$4:$G$1105,6,0)</f>
        <v>2301.016615</v>
      </c>
      <c r="I382" s="10" t="str">
        <f>+IFERROR(VLOOKUP($A382,#REF!,MATCH('Cálculo antigua metodología'!I$4,#REF!,0),0),"")</f>
        <v/>
      </c>
      <c r="J382" s="10" t="str">
        <f>+IFERROR(VLOOKUP($A382,#REF!,MATCH('Cálculo antigua metodología'!J$4,#REF!,0),0),"")</f>
        <v/>
      </c>
      <c r="K382" s="10" t="str">
        <f>+IFERROR(VLOOKUP($A382,#REF!,MATCH('Cálculo antigua metodología'!K$4,#REF!,0),0),"")</f>
        <v/>
      </c>
      <c r="L382" s="10" t="str">
        <f>+IFERROR(VLOOKUP($A382,#REF!,MATCH('Cálculo antigua metodología'!L$4,#REF!,0),0),"")</f>
        <v/>
      </c>
      <c r="M382" s="10" t="str">
        <f>+IFERROR(VLOOKUP($A382,#REF!,MATCH('Cálculo antigua metodología'!M$4,#REF!,0),0),"")</f>
        <v/>
      </c>
      <c r="N382" s="10" t="str">
        <f>+IFERROR(VLOOKUP($A382,#REF!,MATCH('Cálculo antigua metodología'!N$4,#REF!,0),0),"")</f>
        <v/>
      </c>
      <c r="O382" s="10" t="str">
        <f>+IFERROR(VLOOKUP($A382,#REF!,MATCH('Cálculo antigua metodología'!O$4,#REF!,0),0),"")</f>
        <v/>
      </c>
      <c r="P382" s="10" t="str">
        <f>+IFERROR(VLOOKUP($A382,#REF!,MATCH('Cálculo antigua metodología'!P$4,#REF!,0),0),"")</f>
        <v/>
      </c>
      <c r="Q382" s="10" t="str">
        <f>+IFERROR(VLOOKUP($A382,#REF!,MATCH('Cálculo antigua metodología'!Q$4,#REF!,0),0),"")</f>
        <v/>
      </c>
      <c r="R382" s="10" t="str">
        <f>+IFERROR(VLOOKUP($A382,#REF!,MATCH('Cálculo antigua metodología'!R$4,#REF!,0),0),"")</f>
        <v/>
      </c>
      <c r="S382" s="10" t="str">
        <f>+IFERROR(VLOOKUP($A382,#REF!,MATCH('Cálculo antigua metodología'!S$4,#REF!,0),0),"")</f>
        <v/>
      </c>
      <c r="T382" s="10">
        <f>+VLOOKUP(A382,'[5]Cálculo SGP'!$N$3:$P$1136,3,0)</f>
        <v>431355841</v>
      </c>
      <c r="U382" s="10">
        <f>+VLOOKUP(A382,'[5]Cálculo SGP'!$N$3:$X$1137,11,0)</f>
        <v>2229379121</v>
      </c>
      <c r="V382" s="11">
        <f t="shared" si="60"/>
        <v>62.831171386391752</v>
      </c>
      <c r="W382" s="11">
        <f t="shared" si="67"/>
        <v>100</v>
      </c>
      <c r="X382" s="11">
        <f t="shared" si="61"/>
        <v>80</v>
      </c>
      <c r="Y382" s="11">
        <f t="shared" si="62"/>
        <v>100</v>
      </c>
      <c r="Z382" s="11">
        <f t="shared" si="68"/>
        <v>0</v>
      </c>
      <c r="AA382" s="11">
        <f t="shared" si="63"/>
        <v>100</v>
      </c>
      <c r="AB382" s="11">
        <f t="shared" si="69"/>
        <v>0</v>
      </c>
      <c r="AC382" s="11">
        <f t="shared" si="64"/>
        <v>0</v>
      </c>
      <c r="AD382" s="11">
        <f t="shared" si="65"/>
        <v>0</v>
      </c>
      <c r="AE382" s="11">
        <f t="shared" si="66"/>
        <v>0</v>
      </c>
      <c r="AF382" s="12">
        <f t="shared" si="70"/>
        <v>0</v>
      </c>
      <c r="AG382" s="31">
        <f t="shared" si="71"/>
        <v>16.666666666666668</v>
      </c>
    </row>
    <row r="383" spans="1:33" x14ac:dyDescent="0.35">
      <c r="A383" s="1" t="s">
        <v>799</v>
      </c>
      <c r="B383" s="1" t="s">
        <v>765</v>
      </c>
      <c r="C383" s="1" t="s">
        <v>800</v>
      </c>
      <c r="D383" s="4">
        <f>+VLOOKUP(A383,'[2]Categoría municipios 2023'!$B$2:$D$1103,3,0)</f>
        <v>6</v>
      </c>
      <c r="E383" s="1" t="str">
        <f>+VLOOKUP(A383,'[3]Nuevo IDF'!$B$5:$H$1106,7,0)</f>
        <v>G5</v>
      </c>
      <c r="F383" s="1"/>
      <c r="G383" s="10">
        <f>+VLOOKUP(A383,'[4]Informe viabilidad 2022'!$A$4:$G$1105,7,0)</f>
        <v>1357.326118</v>
      </c>
      <c r="H383" s="10">
        <f>+VLOOKUP(A383,'[4]Informe viabilidad 2022'!$A$4:$G$1105,6,0)</f>
        <v>1977.4744430000001</v>
      </c>
      <c r="I383" s="10" t="str">
        <f>+IFERROR(VLOOKUP($A383,#REF!,MATCH('Cálculo antigua metodología'!I$4,#REF!,0),0),"")</f>
        <v/>
      </c>
      <c r="J383" s="10" t="str">
        <f>+IFERROR(VLOOKUP($A383,#REF!,MATCH('Cálculo antigua metodología'!J$4,#REF!,0),0),"")</f>
        <v/>
      </c>
      <c r="K383" s="10" t="str">
        <f>+IFERROR(VLOOKUP($A383,#REF!,MATCH('Cálculo antigua metodología'!K$4,#REF!,0),0),"")</f>
        <v/>
      </c>
      <c r="L383" s="10" t="str">
        <f>+IFERROR(VLOOKUP($A383,#REF!,MATCH('Cálculo antigua metodología'!L$4,#REF!,0),0),"")</f>
        <v/>
      </c>
      <c r="M383" s="10" t="str">
        <f>+IFERROR(VLOOKUP($A383,#REF!,MATCH('Cálculo antigua metodología'!M$4,#REF!,0),0),"")</f>
        <v/>
      </c>
      <c r="N383" s="10" t="str">
        <f>+IFERROR(VLOOKUP($A383,#REF!,MATCH('Cálculo antigua metodología'!N$4,#REF!,0),0),"")</f>
        <v/>
      </c>
      <c r="O383" s="10" t="str">
        <f>+IFERROR(VLOOKUP($A383,#REF!,MATCH('Cálculo antigua metodología'!O$4,#REF!,0),0),"")</f>
        <v/>
      </c>
      <c r="P383" s="10" t="str">
        <f>+IFERROR(VLOOKUP($A383,#REF!,MATCH('Cálculo antigua metodología'!P$4,#REF!,0),0),"")</f>
        <v/>
      </c>
      <c r="Q383" s="10" t="str">
        <f>+IFERROR(VLOOKUP($A383,#REF!,MATCH('Cálculo antigua metodología'!Q$4,#REF!,0),0),"")</f>
        <v/>
      </c>
      <c r="R383" s="10" t="str">
        <f>+IFERROR(VLOOKUP($A383,#REF!,MATCH('Cálculo antigua metodología'!R$4,#REF!,0),0),"")</f>
        <v/>
      </c>
      <c r="S383" s="10" t="str">
        <f>+IFERROR(VLOOKUP($A383,#REF!,MATCH('Cálculo antigua metodología'!S$4,#REF!,0),0),"")</f>
        <v/>
      </c>
      <c r="T383" s="10">
        <f>+VLOOKUP(A383,'[5]Cálculo SGP'!$N$3:$P$1136,3,0)</f>
        <v>2273434725</v>
      </c>
      <c r="U383" s="10">
        <f>+VLOOKUP(A383,'[5]Cálculo SGP'!$N$3:$X$1137,11,0)</f>
        <v>2061316103</v>
      </c>
      <c r="V383" s="11">
        <f t="shared" si="60"/>
        <v>68.639375988132556</v>
      </c>
      <c r="W383" s="11">
        <f t="shared" si="67"/>
        <v>100</v>
      </c>
      <c r="X383" s="11">
        <f t="shared" si="61"/>
        <v>80</v>
      </c>
      <c r="Y383" s="11">
        <f t="shared" si="62"/>
        <v>100</v>
      </c>
      <c r="Z383" s="11">
        <f t="shared" si="68"/>
        <v>0</v>
      </c>
      <c r="AA383" s="11">
        <f t="shared" si="63"/>
        <v>100</v>
      </c>
      <c r="AB383" s="11">
        <f t="shared" si="69"/>
        <v>0</v>
      </c>
      <c r="AC383" s="11">
        <f t="shared" si="64"/>
        <v>0</v>
      </c>
      <c r="AD383" s="11">
        <f t="shared" si="65"/>
        <v>0</v>
      </c>
      <c r="AE383" s="11">
        <f t="shared" si="66"/>
        <v>0</v>
      </c>
      <c r="AF383" s="12">
        <f t="shared" si="70"/>
        <v>0</v>
      </c>
      <c r="AG383" s="31">
        <f t="shared" si="71"/>
        <v>16.666666666666668</v>
      </c>
    </row>
    <row r="384" spans="1:33" x14ac:dyDescent="0.35">
      <c r="A384" s="1" t="s">
        <v>801</v>
      </c>
      <c r="B384" s="1" t="s">
        <v>765</v>
      </c>
      <c r="C384" s="1" t="s">
        <v>802</v>
      </c>
      <c r="D384" s="4">
        <f>+VLOOKUP(A384,'[2]Categoría municipios 2023'!$B$2:$D$1103,3,0)</f>
        <v>6</v>
      </c>
      <c r="E384" s="1" t="str">
        <f>+VLOOKUP(A384,'[3]Nuevo IDF'!$B$5:$H$1106,7,0)</f>
        <v>G5</v>
      </c>
      <c r="F384" s="1"/>
      <c r="G384" s="10">
        <f>+VLOOKUP(A384,'[4]Informe viabilidad 2022'!$A$4:$G$1105,7,0)</f>
        <v>3573.9406640000002</v>
      </c>
      <c r="H384" s="10">
        <f>+VLOOKUP(A384,'[4]Informe viabilidad 2022'!$A$4:$G$1105,6,0)</f>
        <v>5297.3795120000004</v>
      </c>
      <c r="I384" s="10" t="str">
        <f>+IFERROR(VLOOKUP($A384,#REF!,MATCH('Cálculo antigua metodología'!I$4,#REF!,0),0),"")</f>
        <v/>
      </c>
      <c r="J384" s="10" t="str">
        <f>+IFERROR(VLOOKUP($A384,#REF!,MATCH('Cálculo antigua metodología'!J$4,#REF!,0),0),"")</f>
        <v/>
      </c>
      <c r="K384" s="10" t="str">
        <f>+IFERROR(VLOOKUP($A384,#REF!,MATCH('Cálculo antigua metodología'!K$4,#REF!,0),0),"")</f>
        <v/>
      </c>
      <c r="L384" s="10" t="str">
        <f>+IFERROR(VLOOKUP($A384,#REF!,MATCH('Cálculo antigua metodología'!L$4,#REF!,0),0),"")</f>
        <v/>
      </c>
      <c r="M384" s="10" t="str">
        <f>+IFERROR(VLOOKUP($A384,#REF!,MATCH('Cálculo antigua metodología'!M$4,#REF!,0),0),"")</f>
        <v/>
      </c>
      <c r="N384" s="10" t="str">
        <f>+IFERROR(VLOOKUP($A384,#REF!,MATCH('Cálculo antigua metodología'!N$4,#REF!,0),0),"")</f>
        <v/>
      </c>
      <c r="O384" s="10" t="str">
        <f>+IFERROR(VLOOKUP($A384,#REF!,MATCH('Cálculo antigua metodología'!O$4,#REF!,0),0),"")</f>
        <v/>
      </c>
      <c r="P384" s="10" t="str">
        <f>+IFERROR(VLOOKUP($A384,#REF!,MATCH('Cálculo antigua metodología'!P$4,#REF!,0),0),"")</f>
        <v/>
      </c>
      <c r="Q384" s="10" t="str">
        <f>+IFERROR(VLOOKUP($A384,#REF!,MATCH('Cálculo antigua metodología'!Q$4,#REF!,0),0),"")</f>
        <v/>
      </c>
      <c r="R384" s="10" t="str">
        <f>+IFERROR(VLOOKUP($A384,#REF!,MATCH('Cálculo antigua metodología'!R$4,#REF!,0),0),"")</f>
        <v/>
      </c>
      <c r="S384" s="10" t="str">
        <f>+IFERROR(VLOOKUP($A384,#REF!,MATCH('Cálculo antigua metodología'!S$4,#REF!,0),0),"")</f>
        <v/>
      </c>
      <c r="T384" s="10">
        <f>+VLOOKUP(A384,'[5]Cálculo SGP'!$N$3:$P$1136,3,0)</f>
        <v>2091833614</v>
      </c>
      <c r="U384" s="10">
        <f>+VLOOKUP(A384,'[5]Cálculo SGP'!$N$3:$X$1137,11,0)</f>
        <v>4388053847</v>
      </c>
      <c r="V384" s="11">
        <f t="shared" si="60"/>
        <v>67.466200144884013</v>
      </c>
      <c r="W384" s="11">
        <f t="shared" si="67"/>
        <v>100</v>
      </c>
      <c r="X384" s="11">
        <f t="shared" si="61"/>
        <v>80</v>
      </c>
      <c r="Y384" s="11">
        <f t="shared" si="62"/>
        <v>100</v>
      </c>
      <c r="Z384" s="11">
        <f t="shared" si="68"/>
        <v>0</v>
      </c>
      <c r="AA384" s="11">
        <f t="shared" si="63"/>
        <v>100</v>
      </c>
      <c r="AB384" s="11">
        <f t="shared" si="69"/>
        <v>0</v>
      </c>
      <c r="AC384" s="11">
        <f t="shared" si="64"/>
        <v>0</v>
      </c>
      <c r="AD384" s="11">
        <f t="shared" si="65"/>
        <v>0</v>
      </c>
      <c r="AE384" s="11">
        <f t="shared" si="66"/>
        <v>0</v>
      </c>
      <c r="AF384" s="12">
        <f t="shared" si="70"/>
        <v>0</v>
      </c>
      <c r="AG384" s="31">
        <f t="shared" si="71"/>
        <v>16.666666666666668</v>
      </c>
    </row>
    <row r="385" spans="1:33" x14ac:dyDescent="0.35">
      <c r="A385" s="1" t="s">
        <v>803</v>
      </c>
      <c r="B385" s="1" t="s">
        <v>765</v>
      </c>
      <c r="C385" s="1" t="s">
        <v>804</v>
      </c>
      <c r="D385" s="4">
        <f>+VLOOKUP(A385,'[2]Categoría municipios 2023'!$B$2:$D$1103,3,0)</f>
        <v>6</v>
      </c>
      <c r="E385" s="1" t="str">
        <f>+VLOOKUP(A385,'[3]Nuevo IDF'!$B$5:$H$1106,7,0)</f>
        <v>G5</v>
      </c>
      <c r="F385" s="1"/>
      <c r="G385" s="10">
        <f>+VLOOKUP(A385,'[4]Informe viabilidad 2022'!$A$4:$G$1105,7,0)</f>
        <v>1652.1409020000001</v>
      </c>
      <c r="H385" s="10">
        <f>+VLOOKUP(A385,'[4]Informe viabilidad 2022'!$A$4:$G$1105,6,0)</f>
        <v>2484.7254469999998</v>
      </c>
      <c r="I385" s="10" t="str">
        <f>+IFERROR(VLOOKUP($A385,#REF!,MATCH('Cálculo antigua metodología'!I$4,#REF!,0),0),"")</f>
        <v/>
      </c>
      <c r="J385" s="10" t="str">
        <f>+IFERROR(VLOOKUP($A385,#REF!,MATCH('Cálculo antigua metodología'!J$4,#REF!,0),0),"")</f>
        <v/>
      </c>
      <c r="K385" s="10" t="str">
        <f>+IFERROR(VLOOKUP($A385,#REF!,MATCH('Cálculo antigua metodología'!K$4,#REF!,0),0),"")</f>
        <v/>
      </c>
      <c r="L385" s="10" t="str">
        <f>+IFERROR(VLOOKUP($A385,#REF!,MATCH('Cálculo antigua metodología'!L$4,#REF!,0),0),"")</f>
        <v/>
      </c>
      <c r="M385" s="10" t="str">
        <f>+IFERROR(VLOOKUP($A385,#REF!,MATCH('Cálculo antigua metodología'!M$4,#REF!,0),0),"")</f>
        <v/>
      </c>
      <c r="N385" s="10" t="str">
        <f>+IFERROR(VLOOKUP($A385,#REF!,MATCH('Cálculo antigua metodología'!N$4,#REF!,0),0),"")</f>
        <v/>
      </c>
      <c r="O385" s="10" t="str">
        <f>+IFERROR(VLOOKUP($A385,#REF!,MATCH('Cálculo antigua metodología'!O$4,#REF!,0),0),"")</f>
        <v/>
      </c>
      <c r="P385" s="10" t="str">
        <f>+IFERROR(VLOOKUP($A385,#REF!,MATCH('Cálculo antigua metodología'!P$4,#REF!,0),0),"")</f>
        <v/>
      </c>
      <c r="Q385" s="10" t="str">
        <f>+IFERROR(VLOOKUP($A385,#REF!,MATCH('Cálculo antigua metodología'!Q$4,#REF!,0),0),"")</f>
        <v/>
      </c>
      <c r="R385" s="10" t="str">
        <f>+IFERROR(VLOOKUP($A385,#REF!,MATCH('Cálculo antigua metodología'!R$4,#REF!,0),0),"")</f>
        <v/>
      </c>
      <c r="S385" s="10" t="str">
        <f>+IFERROR(VLOOKUP($A385,#REF!,MATCH('Cálculo antigua metodología'!S$4,#REF!,0),0),"")</f>
        <v/>
      </c>
      <c r="T385" s="10">
        <f>+VLOOKUP(A385,'[5]Cálculo SGP'!$N$3:$P$1136,3,0)</f>
        <v>1685635076</v>
      </c>
      <c r="U385" s="10">
        <f>+VLOOKUP(A385,'[5]Cálculo SGP'!$N$3:$X$1137,11,0)</f>
        <v>2704801734</v>
      </c>
      <c r="V385" s="11">
        <f t="shared" si="60"/>
        <v>66.491889636931802</v>
      </c>
      <c r="W385" s="11">
        <f t="shared" si="67"/>
        <v>100</v>
      </c>
      <c r="X385" s="11">
        <f t="shared" si="61"/>
        <v>80</v>
      </c>
      <c r="Y385" s="11">
        <f t="shared" si="62"/>
        <v>100</v>
      </c>
      <c r="Z385" s="11">
        <f t="shared" si="68"/>
        <v>0</v>
      </c>
      <c r="AA385" s="11">
        <f t="shared" si="63"/>
        <v>100</v>
      </c>
      <c r="AB385" s="11">
        <f t="shared" si="69"/>
        <v>0</v>
      </c>
      <c r="AC385" s="11">
        <f t="shared" si="64"/>
        <v>0</v>
      </c>
      <c r="AD385" s="11">
        <f t="shared" si="65"/>
        <v>0</v>
      </c>
      <c r="AE385" s="11">
        <f t="shared" si="66"/>
        <v>0</v>
      </c>
      <c r="AF385" s="12">
        <f t="shared" si="70"/>
        <v>0</v>
      </c>
      <c r="AG385" s="31">
        <f t="shared" si="71"/>
        <v>16.666666666666668</v>
      </c>
    </row>
    <row r="386" spans="1:33" x14ac:dyDescent="0.35">
      <c r="A386" s="1" t="s">
        <v>805</v>
      </c>
      <c r="B386" s="1" t="s">
        <v>765</v>
      </c>
      <c r="C386" s="1" t="s">
        <v>806</v>
      </c>
      <c r="D386" s="4">
        <f>+VLOOKUP(A386,'[2]Categoría municipios 2023'!$B$2:$D$1103,3,0)</f>
        <v>5</v>
      </c>
      <c r="E386" s="1" t="str">
        <f>+VLOOKUP(A386,'[3]Nuevo IDF'!$B$5:$H$1106,7,0)</f>
        <v>G1</v>
      </c>
      <c r="F386" s="1"/>
      <c r="G386" s="10">
        <f>+VLOOKUP(A386,'[4]Informe viabilidad 2022'!$A$4:$G$1105,7,0)</f>
        <v>8276.2082279999995</v>
      </c>
      <c r="H386" s="10">
        <f>+VLOOKUP(A386,'[4]Informe viabilidad 2022'!$A$4:$G$1105,6,0)</f>
        <v>15287.684525000001</v>
      </c>
      <c r="I386" s="10" t="str">
        <f>+IFERROR(VLOOKUP($A386,#REF!,MATCH('Cálculo antigua metodología'!I$4,#REF!,0),0),"")</f>
        <v/>
      </c>
      <c r="J386" s="10" t="str">
        <f>+IFERROR(VLOOKUP($A386,#REF!,MATCH('Cálculo antigua metodología'!J$4,#REF!,0),0),"")</f>
        <v/>
      </c>
      <c r="K386" s="10" t="str">
        <f>+IFERROR(VLOOKUP($A386,#REF!,MATCH('Cálculo antigua metodología'!K$4,#REF!,0),0),"")</f>
        <v/>
      </c>
      <c r="L386" s="10" t="str">
        <f>+IFERROR(VLOOKUP($A386,#REF!,MATCH('Cálculo antigua metodología'!L$4,#REF!,0),0),"")</f>
        <v/>
      </c>
      <c r="M386" s="10" t="str">
        <f>+IFERROR(VLOOKUP($A386,#REF!,MATCH('Cálculo antigua metodología'!M$4,#REF!,0),0),"")</f>
        <v/>
      </c>
      <c r="N386" s="10" t="str">
        <f>+IFERROR(VLOOKUP($A386,#REF!,MATCH('Cálculo antigua metodología'!N$4,#REF!,0),0),"")</f>
        <v/>
      </c>
      <c r="O386" s="10" t="str">
        <f>+IFERROR(VLOOKUP($A386,#REF!,MATCH('Cálculo antigua metodología'!O$4,#REF!,0),0),"")</f>
        <v/>
      </c>
      <c r="P386" s="10" t="str">
        <f>+IFERROR(VLOOKUP($A386,#REF!,MATCH('Cálculo antigua metodología'!P$4,#REF!,0),0),"")</f>
        <v/>
      </c>
      <c r="Q386" s="10" t="str">
        <f>+IFERROR(VLOOKUP($A386,#REF!,MATCH('Cálculo antigua metodología'!Q$4,#REF!,0),0),"")</f>
        <v/>
      </c>
      <c r="R386" s="10" t="str">
        <f>+IFERROR(VLOOKUP($A386,#REF!,MATCH('Cálculo antigua metodología'!R$4,#REF!,0),0),"")</f>
        <v/>
      </c>
      <c r="S386" s="10" t="str">
        <f>+IFERROR(VLOOKUP($A386,#REF!,MATCH('Cálculo antigua metodología'!S$4,#REF!,0),0),"")</f>
        <v/>
      </c>
      <c r="T386" s="10">
        <f>+VLOOKUP(A386,'[5]Cálculo SGP'!$N$3:$P$1136,3,0)</f>
        <v>2049067692</v>
      </c>
      <c r="U386" s="10">
        <f>+VLOOKUP(A386,'[5]Cálculo SGP'!$N$3:$X$1137,11,0)</f>
        <v>1230034175</v>
      </c>
      <c r="V386" s="11">
        <f t="shared" si="60"/>
        <v>54.136440443063108</v>
      </c>
      <c r="W386" s="11">
        <f t="shared" si="67"/>
        <v>100</v>
      </c>
      <c r="X386" s="11">
        <f t="shared" si="61"/>
        <v>80</v>
      </c>
      <c r="Y386" s="11">
        <f t="shared" si="62"/>
        <v>100</v>
      </c>
      <c r="Z386" s="11">
        <f t="shared" si="68"/>
        <v>0</v>
      </c>
      <c r="AA386" s="11">
        <f t="shared" si="63"/>
        <v>100</v>
      </c>
      <c r="AB386" s="11">
        <f t="shared" si="69"/>
        <v>0</v>
      </c>
      <c r="AC386" s="11">
        <f t="shared" si="64"/>
        <v>0</v>
      </c>
      <c r="AD386" s="11">
        <f t="shared" si="65"/>
        <v>0</v>
      </c>
      <c r="AE386" s="11">
        <f t="shared" si="66"/>
        <v>0</v>
      </c>
      <c r="AF386" s="12">
        <f t="shared" si="70"/>
        <v>0</v>
      </c>
      <c r="AG386" s="31">
        <f t="shared" si="71"/>
        <v>16.666666666666668</v>
      </c>
    </row>
    <row r="387" spans="1:33" x14ac:dyDescent="0.35">
      <c r="A387" s="1" t="s">
        <v>807</v>
      </c>
      <c r="B387" s="1" t="s">
        <v>765</v>
      </c>
      <c r="C387" s="1" t="s">
        <v>808</v>
      </c>
      <c r="D387" s="4">
        <f>+VLOOKUP(A387,'[2]Categoría municipios 2023'!$B$2:$D$1103,3,0)</f>
        <v>6</v>
      </c>
      <c r="E387" s="1" t="str">
        <f>+VLOOKUP(A387,'[3]Nuevo IDF'!$B$5:$H$1106,7,0)</f>
        <v>G5</v>
      </c>
      <c r="F387" s="1"/>
      <c r="G387" s="10">
        <f>+VLOOKUP(A387,'[4]Informe viabilidad 2022'!$A$4:$G$1105,7,0)</f>
        <v>2675.5862229999998</v>
      </c>
      <c r="H387" s="10">
        <f>+VLOOKUP(A387,'[4]Informe viabilidad 2022'!$A$4:$G$1105,6,0)</f>
        <v>5102.2144559999997</v>
      </c>
      <c r="I387" s="10" t="str">
        <f>+IFERROR(VLOOKUP($A387,#REF!,MATCH('Cálculo antigua metodología'!I$4,#REF!,0),0),"")</f>
        <v/>
      </c>
      <c r="J387" s="10" t="str">
        <f>+IFERROR(VLOOKUP($A387,#REF!,MATCH('Cálculo antigua metodología'!J$4,#REF!,0),0),"")</f>
        <v/>
      </c>
      <c r="K387" s="10" t="str">
        <f>+IFERROR(VLOOKUP($A387,#REF!,MATCH('Cálculo antigua metodología'!K$4,#REF!,0),0),"")</f>
        <v/>
      </c>
      <c r="L387" s="10" t="str">
        <f>+IFERROR(VLOOKUP($A387,#REF!,MATCH('Cálculo antigua metodología'!L$4,#REF!,0),0),"")</f>
        <v/>
      </c>
      <c r="M387" s="10" t="str">
        <f>+IFERROR(VLOOKUP($A387,#REF!,MATCH('Cálculo antigua metodología'!M$4,#REF!,0),0),"")</f>
        <v/>
      </c>
      <c r="N387" s="10" t="str">
        <f>+IFERROR(VLOOKUP($A387,#REF!,MATCH('Cálculo antigua metodología'!N$4,#REF!,0),0),"")</f>
        <v/>
      </c>
      <c r="O387" s="10" t="str">
        <f>+IFERROR(VLOOKUP($A387,#REF!,MATCH('Cálculo antigua metodología'!O$4,#REF!,0),0),"")</f>
        <v/>
      </c>
      <c r="P387" s="10" t="str">
        <f>+IFERROR(VLOOKUP($A387,#REF!,MATCH('Cálculo antigua metodología'!P$4,#REF!,0),0),"")</f>
        <v/>
      </c>
      <c r="Q387" s="10" t="str">
        <f>+IFERROR(VLOOKUP($A387,#REF!,MATCH('Cálculo antigua metodología'!Q$4,#REF!,0),0),"")</f>
        <v/>
      </c>
      <c r="R387" s="10" t="str">
        <f>+IFERROR(VLOOKUP($A387,#REF!,MATCH('Cálculo antigua metodología'!R$4,#REF!,0),0),"")</f>
        <v/>
      </c>
      <c r="S387" s="10" t="str">
        <f>+IFERROR(VLOOKUP($A387,#REF!,MATCH('Cálculo antigua metodología'!S$4,#REF!,0),0),"")</f>
        <v/>
      </c>
      <c r="T387" s="10">
        <f>+VLOOKUP(A387,'[5]Cálculo SGP'!$N$3:$P$1136,3,0)</f>
        <v>2535881119</v>
      </c>
      <c r="U387" s="10">
        <f>+VLOOKUP(A387,'[5]Cálculo SGP'!$N$3:$X$1137,11,0)</f>
        <v>2111981488</v>
      </c>
      <c r="V387" s="11">
        <f t="shared" si="60"/>
        <v>52.439705270593194</v>
      </c>
      <c r="W387" s="11">
        <f t="shared" si="67"/>
        <v>100</v>
      </c>
      <c r="X387" s="11">
        <f t="shared" si="61"/>
        <v>80</v>
      </c>
      <c r="Y387" s="11">
        <f t="shared" si="62"/>
        <v>100</v>
      </c>
      <c r="Z387" s="11">
        <f t="shared" si="68"/>
        <v>0</v>
      </c>
      <c r="AA387" s="11">
        <f t="shared" si="63"/>
        <v>100</v>
      </c>
      <c r="AB387" s="11">
        <f t="shared" si="69"/>
        <v>0</v>
      </c>
      <c r="AC387" s="11">
        <f t="shared" si="64"/>
        <v>0</v>
      </c>
      <c r="AD387" s="11">
        <f t="shared" si="65"/>
        <v>0</v>
      </c>
      <c r="AE387" s="11">
        <f t="shared" si="66"/>
        <v>0</v>
      </c>
      <c r="AF387" s="12">
        <f t="shared" si="70"/>
        <v>0</v>
      </c>
      <c r="AG387" s="31">
        <f t="shared" si="71"/>
        <v>16.666666666666668</v>
      </c>
    </row>
    <row r="388" spans="1:33" x14ac:dyDescent="0.35">
      <c r="A388" s="1" t="s">
        <v>809</v>
      </c>
      <c r="B388" s="1" t="s">
        <v>765</v>
      </c>
      <c r="C388" s="1" t="s">
        <v>810</v>
      </c>
      <c r="D388" s="4">
        <f>+VLOOKUP(A388,'[2]Categoría municipios 2023'!$B$2:$D$1103,3,0)</f>
        <v>6</v>
      </c>
      <c r="E388" s="1" t="str">
        <f>+VLOOKUP(A388,'[3]Nuevo IDF'!$B$5:$H$1106,7,0)</f>
        <v>G2</v>
      </c>
      <c r="F388" s="1"/>
      <c r="G388" s="10">
        <f>+VLOOKUP(A388,'[4]Informe viabilidad 2022'!$A$4:$G$1105,7,0)</f>
        <v>1330.1258909999999</v>
      </c>
      <c r="H388" s="10">
        <f>+VLOOKUP(A388,'[4]Informe viabilidad 2022'!$A$4:$G$1105,6,0)</f>
        <v>2046.2731450000001</v>
      </c>
      <c r="I388" s="10" t="str">
        <f>+IFERROR(VLOOKUP($A388,#REF!,MATCH('Cálculo antigua metodología'!I$4,#REF!,0),0),"")</f>
        <v/>
      </c>
      <c r="J388" s="10" t="str">
        <f>+IFERROR(VLOOKUP($A388,#REF!,MATCH('Cálculo antigua metodología'!J$4,#REF!,0),0),"")</f>
        <v/>
      </c>
      <c r="K388" s="10" t="str">
        <f>+IFERROR(VLOOKUP($A388,#REF!,MATCH('Cálculo antigua metodología'!K$4,#REF!,0),0),"")</f>
        <v/>
      </c>
      <c r="L388" s="10" t="str">
        <f>+IFERROR(VLOOKUP($A388,#REF!,MATCH('Cálculo antigua metodología'!L$4,#REF!,0),0),"")</f>
        <v/>
      </c>
      <c r="M388" s="10" t="str">
        <f>+IFERROR(VLOOKUP($A388,#REF!,MATCH('Cálculo antigua metodología'!M$4,#REF!,0),0),"")</f>
        <v/>
      </c>
      <c r="N388" s="10" t="str">
        <f>+IFERROR(VLOOKUP($A388,#REF!,MATCH('Cálculo antigua metodología'!N$4,#REF!,0),0),"")</f>
        <v/>
      </c>
      <c r="O388" s="10" t="str">
        <f>+IFERROR(VLOOKUP($A388,#REF!,MATCH('Cálculo antigua metodología'!O$4,#REF!,0),0),"")</f>
        <v/>
      </c>
      <c r="P388" s="10" t="str">
        <f>+IFERROR(VLOOKUP($A388,#REF!,MATCH('Cálculo antigua metodología'!P$4,#REF!,0),0),"")</f>
        <v/>
      </c>
      <c r="Q388" s="10" t="str">
        <f>+IFERROR(VLOOKUP($A388,#REF!,MATCH('Cálculo antigua metodología'!Q$4,#REF!,0),0),"")</f>
        <v/>
      </c>
      <c r="R388" s="10" t="str">
        <f>+IFERROR(VLOOKUP($A388,#REF!,MATCH('Cálculo antigua metodología'!R$4,#REF!,0),0),"")</f>
        <v/>
      </c>
      <c r="S388" s="10" t="str">
        <f>+IFERROR(VLOOKUP($A388,#REF!,MATCH('Cálculo antigua metodología'!S$4,#REF!,0),0),"")</f>
        <v/>
      </c>
      <c r="T388" s="10">
        <f>+VLOOKUP(A388,'[5]Cálculo SGP'!$N$3:$P$1136,3,0)</f>
        <v>766449916</v>
      </c>
      <c r="U388" s="10">
        <f>+VLOOKUP(A388,'[5]Cálculo SGP'!$N$3:$X$1137,11,0)</f>
        <v>1029552563</v>
      </c>
      <c r="V388" s="11">
        <f t="shared" si="60"/>
        <v>65.002362673337032</v>
      </c>
      <c r="W388" s="11">
        <f t="shared" si="67"/>
        <v>100</v>
      </c>
      <c r="X388" s="11">
        <f t="shared" si="61"/>
        <v>80</v>
      </c>
      <c r="Y388" s="11">
        <f t="shared" si="62"/>
        <v>100</v>
      </c>
      <c r="Z388" s="11">
        <f t="shared" si="68"/>
        <v>0</v>
      </c>
      <c r="AA388" s="11">
        <f t="shared" si="63"/>
        <v>100</v>
      </c>
      <c r="AB388" s="11">
        <f t="shared" si="69"/>
        <v>0</v>
      </c>
      <c r="AC388" s="11">
        <f t="shared" si="64"/>
        <v>0</v>
      </c>
      <c r="AD388" s="11">
        <f t="shared" si="65"/>
        <v>0</v>
      </c>
      <c r="AE388" s="11">
        <f t="shared" si="66"/>
        <v>0</v>
      </c>
      <c r="AF388" s="12">
        <f t="shared" si="70"/>
        <v>0</v>
      </c>
      <c r="AG388" s="31">
        <f t="shared" si="71"/>
        <v>16.666666666666668</v>
      </c>
    </row>
    <row r="389" spans="1:33" x14ac:dyDescent="0.35">
      <c r="A389" s="1" t="s">
        <v>811</v>
      </c>
      <c r="B389" s="1" t="s">
        <v>765</v>
      </c>
      <c r="C389" s="1" t="s">
        <v>812</v>
      </c>
      <c r="D389" s="4">
        <f>+VLOOKUP(A389,'[2]Categoría municipios 2023'!$B$2:$D$1103,3,0)</f>
        <v>6</v>
      </c>
      <c r="E389" s="1" t="str">
        <f>+VLOOKUP(A389,'[3]Nuevo IDF'!$B$5:$H$1106,7,0)</f>
        <v>G5</v>
      </c>
      <c r="F389" s="1"/>
      <c r="G389" s="10">
        <f>+VLOOKUP(A389,'[4]Informe viabilidad 2022'!$A$4:$G$1105,7,0)</f>
        <v>2061.4809519999999</v>
      </c>
      <c r="H389" s="10">
        <f>+VLOOKUP(A389,'[4]Informe viabilidad 2022'!$A$4:$G$1105,6,0)</f>
        <v>3386.3762099999999</v>
      </c>
      <c r="I389" s="10" t="str">
        <f>+IFERROR(VLOOKUP($A389,#REF!,MATCH('Cálculo antigua metodología'!I$4,#REF!,0),0),"")</f>
        <v/>
      </c>
      <c r="J389" s="10" t="str">
        <f>+IFERROR(VLOOKUP($A389,#REF!,MATCH('Cálculo antigua metodología'!J$4,#REF!,0),0),"")</f>
        <v/>
      </c>
      <c r="K389" s="10" t="str">
        <f>+IFERROR(VLOOKUP($A389,#REF!,MATCH('Cálculo antigua metodología'!K$4,#REF!,0),0),"")</f>
        <v/>
      </c>
      <c r="L389" s="10" t="str">
        <f>+IFERROR(VLOOKUP($A389,#REF!,MATCH('Cálculo antigua metodología'!L$4,#REF!,0),0),"")</f>
        <v/>
      </c>
      <c r="M389" s="10" t="str">
        <f>+IFERROR(VLOOKUP($A389,#REF!,MATCH('Cálculo antigua metodología'!M$4,#REF!,0),0),"")</f>
        <v/>
      </c>
      <c r="N389" s="10" t="str">
        <f>+IFERROR(VLOOKUP($A389,#REF!,MATCH('Cálculo antigua metodología'!N$4,#REF!,0),0),"")</f>
        <v/>
      </c>
      <c r="O389" s="10" t="str">
        <f>+IFERROR(VLOOKUP($A389,#REF!,MATCH('Cálculo antigua metodología'!O$4,#REF!,0),0),"")</f>
        <v/>
      </c>
      <c r="P389" s="10" t="str">
        <f>+IFERROR(VLOOKUP($A389,#REF!,MATCH('Cálculo antigua metodología'!P$4,#REF!,0),0),"")</f>
        <v/>
      </c>
      <c r="Q389" s="10" t="str">
        <f>+IFERROR(VLOOKUP($A389,#REF!,MATCH('Cálculo antigua metodología'!Q$4,#REF!,0),0),"")</f>
        <v/>
      </c>
      <c r="R389" s="10" t="str">
        <f>+IFERROR(VLOOKUP($A389,#REF!,MATCH('Cálculo antigua metodología'!R$4,#REF!,0),0),"")</f>
        <v/>
      </c>
      <c r="S389" s="10" t="str">
        <f>+IFERROR(VLOOKUP($A389,#REF!,MATCH('Cálculo antigua metodología'!S$4,#REF!,0),0),"")</f>
        <v/>
      </c>
      <c r="T389" s="10">
        <f>+VLOOKUP(A389,'[5]Cálculo SGP'!$N$3:$P$1136,3,0)</f>
        <v>3488394095</v>
      </c>
      <c r="U389" s="10">
        <f>+VLOOKUP(A389,'[5]Cálculo SGP'!$N$3:$X$1137,11,0)</f>
        <v>2127074569</v>
      </c>
      <c r="V389" s="11">
        <f t="shared" ref="V389:V452" si="72">IFERROR(G389/H389*100,"ND")</f>
        <v>60.87572154305915</v>
      </c>
      <c r="W389" s="11">
        <f t="shared" si="67"/>
        <v>100</v>
      </c>
      <c r="X389" s="11">
        <f t="shared" ref="X389:X452" si="73">IF(D389="ESP",50,IF(D389=1,65,IF(D389=2,70,IF(D389=3,70,IF(D389=4,80,IF(D389=5,80,IF(D389=6,80,0)))))))</f>
        <v>80</v>
      </c>
      <c r="Y389" s="11">
        <f t="shared" ref="Y389:Y452" si="74">+IFERROR((P389+R389)*100/(J389+M389+T389+U389),100)</f>
        <v>100</v>
      </c>
      <c r="Z389" s="11">
        <f t="shared" si="68"/>
        <v>0</v>
      </c>
      <c r="AA389" s="11">
        <f t="shared" ref="AA389:AA452" si="75">+IFERROR((L389+N389+M389)*100/(I389),100)</f>
        <v>100</v>
      </c>
      <c r="AB389" s="11">
        <f t="shared" si="69"/>
        <v>0</v>
      </c>
      <c r="AC389" s="11">
        <f t="shared" ref="AC389:AC452" si="76">IFERROR(((K389)/J389*100),0)</f>
        <v>0</v>
      </c>
      <c r="AD389" s="11">
        <f t="shared" ref="AD389:AD452" si="77">IFERROR((Q389/O389*100),0)</f>
        <v>0</v>
      </c>
      <c r="AE389" s="11">
        <f t="shared" ref="AE389:AE452" si="78">IFERROR((S389/J389*100),0)</f>
        <v>0</v>
      </c>
      <c r="AF389" s="12">
        <f t="shared" si="70"/>
        <v>0</v>
      </c>
      <c r="AG389" s="31">
        <f t="shared" si="71"/>
        <v>16.666666666666668</v>
      </c>
    </row>
    <row r="390" spans="1:33" x14ac:dyDescent="0.35">
      <c r="A390" s="1" t="s">
        <v>813</v>
      </c>
      <c r="B390" s="1" t="s">
        <v>765</v>
      </c>
      <c r="C390" s="1" t="s">
        <v>814</v>
      </c>
      <c r="D390" s="4">
        <f>+VLOOKUP(A390,'[2]Categoría municipios 2023'!$B$2:$D$1103,3,0)</f>
        <v>6</v>
      </c>
      <c r="E390" s="1" t="str">
        <f>+VLOOKUP(A390,'[3]Nuevo IDF'!$B$5:$H$1106,7,0)</f>
        <v>G5</v>
      </c>
      <c r="F390" s="1"/>
      <c r="G390" s="10">
        <f>+VLOOKUP(A390,'[4]Informe viabilidad 2022'!$A$4:$G$1105,7,0)</f>
        <v>3290.5046849999999</v>
      </c>
      <c r="H390" s="10">
        <f>+VLOOKUP(A390,'[4]Informe viabilidad 2022'!$A$4:$G$1105,6,0)</f>
        <v>6126.1610360000004</v>
      </c>
      <c r="I390" s="10" t="str">
        <f>+IFERROR(VLOOKUP($A390,#REF!,MATCH('Cálculo antigua metodología'!I$4,#REF!,0),0),"")</f>
        <v/>
      </c>
      <c r="J390" s="10" t="str">
        <f>+IFERROR(VLOOKUP($A390,#REF!,MATCH('Cálculo antigua metodología'!J$4,#REF!,0),0),"")</f>
        <v/>
      </c>
      <c r="K390" s="10" t="str">
        <f>+IFERROR(VLOOKUP($A390,#REF!,MATCH('Cálculo antigua metodología'!K$4,#REF!,0),0),"")</f>
        <v/>
      </c>
      <c r="L390" s="10" t="str">
        <f>+IFERROR(VLOOKUP($A390,#REF!,MATCH('Cálculo antigua metodología'!L$4,#REF!,0),0),"")</f>
        <v/>
      </c>
      <c r="M390" s="10" t="str">
        <f>+IFERROR(VLOOKUP($A390,#REF!,MATCH('Cálculo antigua metodología'!M$4,#REF!,0),0),"")</f>
        <v/>
      </c>
      <c r="N390" s="10" t="str">
        <f>+IFERROR(VLOOKUP($A390,#REF!,MATCH('Cálculo antigua metodología'!N$4,#REF!,0),0),"")</f>
        <v/>
      </c>
      <c r="O390" s="10" t="str">
        <f>+IFERROR(VLOOKUP($A390,#REF!,MATCH('Cálculo antigua metodología'!O$4,#REF!,0),0),"")</f>
        <v/>
      </c>
      <c r="P390" s="10" t="str">
        <f>+IFERROR(VLOOKUP($A390,#REF!,MATCH('Cálculo antigua metodología'!P$4,#REF!,0),0),"")</f>
        <v/>
      </c>
      <c r="Q390" s="10" t="str">
        <f>+IFERROR(VLOOKUP($A390,#REF!,MATCH('Cálculo antigua metodología'!Q$4,#REF!,0),0),"")</f>
        <v/>
      </c>
      <c r="R390" s="10" t="str">
        <f>+IFERROR(VLOOKUP($A390,#REF!,MATCH('Cálculo antigua metodología'!R$4,#REF!,0),0),"")</f>
        <v/>
      </c>
      <c r="S390" s="10" t="str">
        <f>+IFERROR(VLOOKUP($A390,#REF!,MATCH('Cálculo antigua metodología'!S$4,#REF!,0),0),"")</f>
        <v/>
      </c>
      <c r="T390" s="10">
        <f>+VLOOKUP(A390,'[5]Cálculo SGP'!$N$3:$P$1136,3,0)</f>
        <v>2779612918</v>
      </c>
      <c r="U390" s="10">
        <f>+VLOOKUP(A390,'[5]Cálculo SGP'!$N$3:$X$1137,11,0)</f>
        <v>1410768907</v>
      </c>
      <c r="V390" s="11">
        <f t="shared" si="72"/>
        <v>53.712343924091378</v>
      </c>
      <c r="W390" s="11">
        <f t="shared" ref="W390:W453" si="79">+IF(V390&lt;=X390,100,IF(AND(V390&gt;X390,V390&lt;100),(100-V390)/(100-X390)*100,0))</f>
        <v>100</v>
      </c>
      <c r="X390" s="11">
        <f t="shared" si="73"/>
        <v>80</v>
      </c>
      <c r="Y390" s="11">
        <f t="shared" si="74"/>
        <v>100</v>
      </c>
      <c r="Z390" s="11">
        <f t="shared" ref="Z390:Z453" si="80">IF(100-Y390&lt;0,0,100-Y390)</f>
        <v>0</v>
      </c>
      <c r="AA390" s="11">
        <f t="shared" si="75"/>
        <v>100</v>
      </c>
      <c r="AB390" s="11">
        <f t="shared" ref="AB390:AB453" si="81">100-AA390</f>
        <v>0</v>
      </c>
      <c r="AC390" s="11">
        <f t="shared" si="76"/>
        <v>0</v>
      </c>
      <c r="AD390" s="11">
        <f t="shared" si="77"/>
        <v>0</v>
      </c>
      <c r="AE390" s="11">
        <f t="shared" si="78"/>
        <v>0</v>
      </c>
      <c r="AF390" s="12">
        <f t="shared" ref="AF390:AF453" si="82">IFERROR((IF(AE390&lt;0,0,AE390)),0)</f>
        <v>0</v>
      </c>
      <c r="AG390" s="31">
        <f t="shared" ref="AG390:AG453" si="83">+AVERAGE(W390,Z390,AB390,AC390,AD390,AF390)</f>
        <v>16.666666666666668</v>
      </c>
    </row>
    <row r="391" spans="1:33" x14ac:dyDescent="0.35">
      <c r="A391" s="1" t="s">
        <v>815</v>
      </c>
      <c r="B391" s="1" t="s">
        <v>765</v>
      </c>
      <c r="C391" s="1" t="s">
        <v>816</v>
      </c>
      <c r="D391" s="4">
        <f>+VLOOKUP(A391,'[2]Categoría municipios 2023'!$B$2:$D$1103,3,0)</f>
        <v>6</v>
      </c>
      <c r="E391" s="1" t="str">
        <f>+VLOOKUP(A391,'[3]Nuevo IDF'!$B$5:$H$1106,7,0)</f>
        <v>G5</v>
      </c>
      <c r="F391" s="1"/>
      <c r="G391" s="10">
        <f>+VLOOKUP(A391,'[4]Informe viabilidad 2022'!$A$4:$G$1105,7,0)</f>
        <v>1633.271182</v>
      </c>
      <c r="H391" s="10">
        <f>+VLOOKUP(A391,'[4]Informe viabilidad 2022'!$A$4:$G$1105,6,0)</f>
        <v>2739.2952580000001</v>
      </c>
      <c r="I391" s="10" t="str">
        <f>+IFERROR(VLOOKUP($A391,#REF!,MATCH('Cálculo antigua metodología'!I$4,#REF!,0),0),"")</f>
        <v/>
      </c>
      <c r="J391" s="10" t="str">
        <f>+IFERROR(VLOOKUP($A391,#REF!,MATCH('Cálculo antigua metodología'!J$4,#REF!,0),0),"")</f>
        <v/>
      </c>
      <c r="K391" s="10" t="str">
        <f>+IFERROR(VLOOKUP($A391,#REF!,MATCH('Cálculo antigua metodología'!K$4,#REF!,0),0),"")</f>
        <v/>
      </c>
      <c r="L391" s="10" t="str">
        <f>+IFERROR(VLOOKUP($A391,#REF!,MATCH('Cálculo antigua metodología'!L$4,#REF!,0),0),"")</f>
        <v/>
      </c>
      <c r="M391" s="10" t="str">
        <f>+IFERROR(VLOOKUP($A391,#REF!,MATCH('Cálculo antigua metodología'!M$4,#REF!,0),0),"")</f>
        <v/>
      </c>
      <c r="N391" s="10" t="str">
        <f>+IFERROR(VLOOKUP($A391,#REF!,MATCH('Cálculo antigua metodología'!N$4,#REF!,0),0),"")</f>
        <v/>
      </c>
      <c r="O391" s="10" t="str">
        <f>+IFERROR(VLOOKUP($A391,#REF!,MATCH('Cálculo antigua metodología'!O$4,#REF!,0),0),"")</f>
        <v/>
      </c>
      <c r="P391" s="10" t="str">
        <f>+IFERROR(VLOOKUP($A391,#REF!,MATCH('Cálculo antigua metodología'!P$4,#REF!,0),0),"")</f>
        <v/>
      </c>
      <c r="Q391" s="10" t="str">
        <f>+IFERROR(VLOOKUP($A391,#REF!,MATCH('Cálculo antigua metodología'!Q$4,#REF!,0),0),"")</f>
        <v/>
      </c>
      <c r="R391" s="10" t="str">
        <f>+IFERROR(VLOOKUP($A391,#REF!,MATCH('Cálculo antigua metodología'!R$4,#REF!,0),0),"")</f>
        <v/>
      </c>
      <c r="S391" s="10" t="str">
        <f>+IFERROR(VLOOKUP($A391,#REF!,MATCH('Cálculo antigua metodología'!S$4,#REF!,0),0),"")</f>
        <v/>
      </c>
      <c r="T391" s="10">
        <f>+VLOOKUP(A391,'[5]Cálculo SGP'!$N$3:$P$1136,3,0)</f>
        <v>1277784576</v>
      </c>
      <c r="U391" s="10">
        <f>+VLOOKUP(A391,'[5]Cálculo SGP'!$N$3:$X$1137,11,0)</f>
        <v>2421039434</v>
      </c>
      <c r="V391" s="11">
        <f t="shared" si="72"/>
        <v>59.623772838291089</v>
      </c>
      <c r="W391" s="11">
        <f t="shared" si="79"/>
        <v>100</v>
      </c>
      <c r="X391" s="11">
        <f t="shared" si="73"/>
        <v>80</v>
      </c>
      <c r="Y391" s="11">
        <f t="shared" si="74"/>
        <v>100</v>
      </c>
      <c r="Z391" s="11">
        <f t="shared" si="80"/>
        <v>0</v>
      </c>
      <c r="AA391" s="11">
        <f t="shared" si="75"/>
        <v>100</v>
      </c>
      <c r="AB391" s="11">
        <f t="shared" si="81"/>
        <v>0</v>
      </c>
      <c r="AC391" s="11">
        <f t="shared" si="76"/>
        <v>0</v>
      </c>
      <c r="AD391" s="11">
        <f t="shared" si="77"/>
        <v>0</v>
      </c>
      <c r="AE391" s="11">
        <f t="shared" si="78"/>
        <v>0</v>
      </c>
      <c r="AF391" s="12">
        <f t="shared" si="82"/>
        <v>0</v>
      </c>
      <c r="AG391" s="31">
        <f t="shared" si="83"/>
        <v>16.666666666666668</v>
      </c>
    </row>
    <row r="392" spans="1:33" x14ac:dyDescent="0.35">
      <c r="A392" s="1" t="s">
        <v>817</v>
      </c>
      <c r="B392" s="1" t="s">
        <v>765</v>
      </c>
      <c r="C392" s="1" t="s">
        <v>818</v>
      </c>
      <c r="D392" s="4">
        <f>+VLOOKUP(A392,'[2]Categoría municipios 2023'!$B$2:$D$1103,3,0)</f>
        <v>6</v>
      </c>
      <c r="E392" s="1" t="str">
        <f>+VLOOKUP(A392,'[3]Nuevo IDF'!$B$5:$H$1106,7,0)</f>
        <v>G4</v>
      </c>
      <c r="F392" s="1"/>
      <c r="G392" s="10">
        <f>+VLOOKUP(A392,'[4]Informe viabilidad 2022'!$A$4:$G$1105,7,0)</f>
        <v>3620.1076320000002</v>
      </c>
      <c r="H392" s="10">
        <f>+VLOOKUP(A392,'[4]Informe viabilidad 2022'!$A$4:$G$1105,6,0)</f>
        <v>6116.9848060000004</v>
      </c>
      <c r="I392" s="10" t="str">
        <f>+IFERROR(VLOOKUP($A392,#REF!,MATCH('Cálculo antigua metodología'!I$4,#REF!,0),0),"")</f>
        <v/>
      </c>
      <c r="J392" s="10" t="str">
        <f>+IFERROR(VLOOKUP($A392,#REF!,MATCH('Cálculo antigua metodología'!J$4,#REF!,0),0),"")</f>
        <v/>
      </c>
      <c r="K392" s="10" t="str">
        <f>+IFERROR(VLOOKUP($A392,#REF!,MATCH('Cálculo antigua metodología'!K$4,#REF!,0),0),"")</f>
        <v/>
      </c>
      <c r="L392" s="10" t="str">
        <f>+IFERROR(VLOOKUP($A392,#REF!,MATCH('Cálculo antigua metodología'!L$4,#REF!,0),0),"")</f>
        <v/>
      </c>
      <c r="M392" s="10" t="str">
        <f>+IFERROR(VLOOKUP($A392,#REF!,MATCH('Cálculo antigua metodología'!M$4,#REF!,0),0),"")</f>
        <v/>
      </c>
      <c r="N392" s="10" t="str">
        <f>+IFERROR(VLOOKUP($A392,#REF!,MATCH('Cálculo antigua metodología'!N$4,#REF!,0),0),"")</f>
        <v/>
      </c>
      <c r="O392" s="10" t="str">
        <f>+IFERROR(VLOOKUP($A392,#REF!,MATCH('Cálculo antigua metodología'!O$4,#REF!,0),0),"")</f>
        <v/>
      </c>
      <c r="P392" s="10" t="str">
        <f>+IFERROR(VLOOKUP($A392,#REF!,MATCH('Cálculo antigua metodología'!P$4,#REF!,0),0),"")</f>
        <v/>
      </c>
      <c r="Q392" s="10" t="str">
        <f>+IFERROR(VLOOKUP($A392,#REF!,MATCH('Cálculo antigua metodología'!Q$4,#REF!,0),0),"")</f>
        <v/>
      </c>
      <c r="R392" s="10" t="str">
        <f>+IFERROR(VLOOKUP($A392,#REF!,MATCH('Cálculo antigua metodología'!R$4,#REF!,0),0),"")</f>
        <v/>
      </c>
      <c r="S392" s="10" t="str">
        <f>+IFERROR(VLOOKUP($A392,#REF!,MATCH('Cálculo antigua metodología'!S$4,#REF!,0),0),"")</f>
        <v/>
      </c>
      <c r="T392" s="10">
        <f>+VLOOKUP(A392,'[5]Cálculo SGP'!$N$3:$P$1136,3,0)</f>
        <v>2061580700</v>
      </c>
      <c r="U392" s="10">
        <f>+VLOOKUP(A392,'[5]Cálculo SGP'!$N$3:$X$1137,11,0)</f>
        <v>1284943577</v>
      </c>
      <c r="V392" s="11">
        <f t="shared" si="72"/>
        <v>59.181242831421223</v>
      </c>
      <c r="W392" s="11">
        <f t="shared" si="79"/>
        <v>100</v>
      </c>
      <c r="X392" s="11">
        <f t="shared" si="73"/>
        <v>80</v>
      </c>
      <c r="Y392" s="11">
        <f t="shared" si="74"/>
        <v>100</v>
      </c>
      <c r="Z392" s="11">
        <f t="shared" si="80"/>
        <v>0</v>
      </c>
      <c r="AA392" s="11">
        <f t="shared" si="75"/>
        <v>100</v>
      </c>
      <c r="AB392" s="11">
        <f t="shared" si="81"/>
        <v>0</v>
      </c>
      <c r="AC392" s="11">
        <f t="shared" si="76"/>
        <v>0</v>
      </c>
      <c r="AD392" s="11">
        <f t="shared" si="77"/>
        <v>0</v>
      </c>
      <c r="AE392" s="11">
        <f t="shared" si="78"/>
        <v>0</v>
      </c>
      <c r="AF392" s="12">
        <f t="shared" si="82"/>
        <v>0</v>
      </c>
      <c r="AG392" s="31">
        <f t="shared" si="83"/>
        <v>16.666666666666668</v>
      </c>
    </row>
    <row r="393" spans="1:33" x14ac:dyDescent="0.35">
      <c r="A393" s="1" t="s">
        <v>819</v>
      </c>
      <c r="B393" s="1" t="s">
        <v>765</v>
      </c>
      <c r="C393" s="1" t="s">
        <v>820</v>
      </c>
      <c r="D393" s="4">
        <f>+VLOOKUP(A393,'[2]Categoría municipios 2023'!$B$2:$D$1103,3,0)</f>
        <v>5</v>
      </c>
      <c r="E393" s="1" t="str">
        <f>+VLOOKUP(A393,'[3]Nuevo IDF'!$B$5:$H$1106,7,0)</f>
        <v>G1</v>
      </c>
      <c r="F393" s="1"/>
      <c r="G393" s="10">
        <f>+VLOOKUP(A393,'[4]Informe viabilidad 2022'!$A$4:$G$1105,7,0)</f>
        <v>9902.4740619999993</v>
      </c>
      <c r="H393" s="10">
        <f>+VLOOKUP(A393,'[4]Informe viabilidad 2022'!$A$4:$G$1105,6,0)</f>
        <v>17802.346108000002</v>
      </c>
      <c r="I393" s="10" t="str">
        <f>+IFERROR(VLOOKUP($A393,#REF!,MATCH('Cálculo antigua metodología'!I$4,#REF!,0),0),"")</f>
        <v/>
      </c>
      <c r="J393" s="10" t="str">
        <f>+IFERROR(VLOOKUP($A393,#REF!,MATCH('Cálculo antigua metodología'!J$4,#REF!,0),0),"")</f>
        <v/>
      </c>
      <c r="K393" s="10" t="str">
        <f>+IFERROR(VLOOKUP($A393,#REF!,MATCH('Cálculo antigua metodología'!K$4,#REF!,0),0),"")</f>
        <v/>
      </c>
      <c r="L393" s="10" t="str">
        <f>+IFERROR(VLOOKUP($A393,#REF!,MATCH('Cálculo antigua metodología'!L$4,#REF!,0),0),"")</f>
        <v/>
      </c>
      <c r="M393" s="10" t="str">
        <f>+IFERROR(VLOOKUP($A393,#REF!,MATCH('Cálculo antigua metodología'!M$4,#REF!,0),0),"")</f>
        <v/>
      </c>
      <c r="N393" s="10" t="str">
        <f>+IFERROR(VLOOKUP($A393,#REF!,MATCH('Cálculo antigua metodología'!N$4,#REF!,0),0),"")</f>
        <v/>
      </c>
      <c r="O393" s="10" t="str">
        <f>+IFERROR(VLOOKUP($A393,#REF!,MATCH('Cálculo antigua metodología'!O$4,#REF!,0),0),"")</f>
        <v/>
      </c>
      <c r="P393" s="10" t="str">
        <f>+IFERROR(VLOOKUP($A393,#REF!,MATCH('Cálculo antigua metodología'!P$4,#REF!,0),0),"")</f>
        <v/>
      </c>
      <c r="Q393" s="10" t="str">
        <f>+IFERROR(VLOOKUP($A393,#REF!,MATCH('Cálculo antigua metodología'!Q$4,#REF!,0),0),"")</f>
        <v/>
      </c>
      <c r="R393" s="10" t="str">
        <f>+IFERROR(VLOOKUP($A393,#REF!,MATCH('Cálculo antigua metodología'!R$4,#REF!,0),0),"")</f>
        <v/>
      </c>
      <c r="S393" s="10" t="str">
        <f>+IFERROR(VLOOKUP($A393,#REF!,MATCH('Cálculo antigua metodología'!S$4,#REF!,0),0),"")</f>
        <v/>
      </c>
      <c r="T393" s="10">
        <f>+VLOOKUP(A393,'[5]Cálculo SGP'!$N$3:$P$1136,3,0)</f>
        <v>1412883029</v>
      </c>
      <c r="U393" s="10">
        <f>+VLOOKUP(A393,'[5]Cálculo SGP'!$N$3:$X$1137,11,0)</f>
        <v>1339219807</v>
      </c>
      <c r="V393" s="11">
        <f t="shared" si="72"/>
        <v>55.624545225250031</v>
      </c>
      <c r="W393" s="11">
        <f t="shared" si="79"/>
        <v>100</v>
      </c>
      <c r="X393" s="11">
        <f t="shared" si="73"/>
        <v>80</v>
      </c>
      <c r="Y393" s="11">
        <f t="shared" si="74"/>
        <v>100</v>
      </c>
      <c r="Z393" s="11">
        <f t="shared" si="80"/>
        <v>0</v>
      </c>
      <c r="AA393" s="11">
        <f t="shared" si="75"/>
        <v>100</v>
      </c>
      <c r="AB393" s="11">
        <f t="shared" si="81"/>
        <v>0</v>
      </c>
      <c r="AC393" s="11">
        <f t="shared" si="76"/>
        <v>0</v>
      </c>
      <c r="AD393" s="11">
        <f t="shared" si="77"/>
        <v>0</v>
      </c>
      <c r="AE393" s="11">
        <f t="shared" si="78"/>
        <v>0</v>
      </c>
      <c r="AF393" s="12">
        <f t="shared" si="82"/>
        <v>0</v>
      </c>
      <c r="AG393" s="31">
        <f t="shared" si="83"/>
        <v>16.666666666666668</v>
      </c>
    </row>
    <row r="394" spans="1:33" x14ac:dyDescent="0.35">
      <c r="A394" s="1" t="s">
        <v>821</v>
      </c>
      <c r="B394" s="1" t="s">
        <v>765</v>
      </c>
      <c r="C394" s="1" t="s">
        <v>822</v>
      </c>
      <c r="D394" s="4">
        <f>+VLOOKUP(A394,'[2]Categoría municipios 2023'!$B$2:$D$1103,3,0)</f>
        <v>6</v>
      </c>
      <c r="E394" s="1" t="str">
        <f>+VLOOKUP(A394,'[3]Nuevo IDF'!$B$5:$H$1106,7,0)</f>
        <v>G5</v>
      </c>
      <c r="F394" s="1"/>
      <c r="G394" s="10">
        <f>+VLOOKUP(A394,'[4]Informe viabilidad 2022'!$A$4:$G$1105,7,0)</f>
        <v>1315.5367040000001</v>
      </c>
      <c r="H394" s="10">
        <f>+VLOOKUP(A394,'[4]Informe viabilidad 2022'!$A$4:$G$1105,6,0)</f>
        <v>2277.749186</v>
      </c>
      <c r="I394" s="10" t="str">
        <f>+IFERROR(VLOOKUP($A394,#REF!,MATCH('Cálculo antigua metodología'!I$4,#REF!,0),0),"")</f>
        <v/>
      </c>
      <c r="J394" s="10" t="str">
        <f>+IFERROR(VLOOKUP($A394,#REF!,MATCH('Cálculo antigua metodología'!J$4,#REF!,0),0),"")</f>
        <v/>
      </c>
      <c r="K394" s="10" t="str">
        <f>+IFERROR(VLOOKUP($A394,#REF!,MATCH('Cálculo antigua metodología'!K$4,#REF!,0),0),"")</f>
        <v/>
      </c>
      <c r="L394" s="10" t="str">
        <f>+IFERROR(VLOOKUP($A394,#REF!,MATCH('Cálculo antigua metodología'!L$4,#REF!,0),0),"")</f>
        <v/>
      </c>
      <c r="M394" s="10" t="str">
        <f>+IFERROR(VLOOKUP($A394,#REF!,MATCH('Cálculo antigua metodología'!M$4,#REF!,0),0),"")</f>
        <v/>
      </c>
      <c r="N394" s="10" t="str">
        <f>+IFERROR(VLOOKUP($A394,#REF!,MATCH('Cálculo antigua metodología'!N$4,#REF!,0),0),"")</f>
        <v/>
      </c>
      <c r="O394" s="10" t="str">
        <f>+IFERROR(VLOOKUP($A394,#REF!,MATCH('Cálculo antigua metodología'!O$4,#REF!,0),0),"")</f>
        <v/>
      </c>
      <c r="P394" s="10" t="str">
        <f>+IFERROR(VLOOKUP($A394,#REF!,MATCH('Cálculo antigua metodología'!P$4,#REF!,0),0),"")</f>
        <v/>
      </c>
      <c r="Q394" s="10" t="str">
        <f>+IFERROR(VLOOKUP($A394,#REF!,MATCH('Cálculo antigua metodología'!Q$4,#REF!,0),0),"")</f>
        <v/>
      </c>
      <c r="R394" s="10" t="str">
        <f>+IFERROR(VLOOKUP($A394,#REF!,MATCH('Cálculo antigua metodología'!R$4,#REF!,0),0),"")</f>
        <v/>
      </c>
      <c r="S394" s="10" t="str">
        <f>+IFERROR(VLOOKUP($A394,#REF!,MATCH('Cálculo antigua metodología'!S$4,#REF!,0),0),"")</f>
        <v/>
      </c>
      <c r="T394" s="10">
        <f>+VLOOKUP(A394,'[5]Cálculo SGP'!$N$3:$P$1136,3,0)</f>
        <v>1619336910</v>
      </c>
      <c r="U394" s="10">
        <f>+VLOOKUP(A394,'[5]Cálculo SGP'!$N$3:$X$1137,11,0)</f>
        <v>2248400368</v>
      </c>
      <c r="V394" s="11">
        <f t="shared" si="72"/>
        <v>57.755994913129129</v>
      </c>
      <c r="W394" s="11">
        <f t="shared" si="79"/>
        <v>100</v>
      </c>
      <c r="X394" s="11">
        <f t="shared" si="73"/>
        <v>80</v>
      </c>
      <c r="Y394" s="11">
        <f t="shared" si="74"/>
        <v>100</v>
      </c>
      <c r="Z394" s="11">
        <f t="shared" si="80"/>
        <v>0</v>
      </c>
      <c r="AA394" s="11">
        <f t="shared" si="75"/>
        <v>100</v>
      </c>
      <c r="AB394" s="11">
        <f t="shared" si="81"/>
        <v>0</v>
      </c>
      <c r="AC394" s="11">
        <f t="shared" si="76"/>
        <v>0</v>
      </c>
      <c r="AD394" s="11">
        <f t="shared" si="77"/>
        <v>0</v>
      </c>
      <c r="AE394" s="11">
        <f t="shared" si="78"/>
        <v>0</v>
      </c>
      <c r="AF394" s="12">
        <f t="shared" si="82"/>
        <v>0</v>
      </c>
      <c r="AG394" s="31">
        <f t="shared" si="83"/>
        <v>16.666666666666668</v>
      </c>
    </row>
    <row r="395" spans="1:33" x14ac:dyDescent="0.35">
      <c r="A395" s="1" t="s">
        <v>823</v>
      </c>
      <c r="B395" s="1" t="s">
        <v>765</v>
      </c>
      <c r="C395" s="1" t="s">
        <v>824</v>
      </c>
      <c r="D395" s="4">
        <f>+VLOOKUP(A395,'[2]Categoría municipios 2023'!$B$2:$D$1103,3,0)</f>
        <v>6</v>
      </c>
      <c r="E395" s="1" t="str">
        <f>+VLOOKUP(A395,'[3]Nuevo IDF'!$B$5:$H$1106,7,0)</f>
        <v>G5</v>
      </c>
      <c r="F395" s="1"/>
      <c r="G395" s="10">
        <f>+VLOOKUP(A395,'[4]Informe viabilidad 2022'!$A$4:$G$1105,7,0)</f>
        <v>1330.5402429999999</v>
      </c>
      <c r="H395" s="10">
        <f>+VLOOKUP(A395,'[4]Informe viabilidad 2022'!$A$4:$G$1105,6,0)</f>
        <v>2515.0139709999999</v>
      </c>
      <c r="I395" s="10" t="str">
        <f>+IFERROR(VLOOKUP($A395,#REF!,MATCH('Cálculo antigua metodología'!I$4,#REF!,0),0),"")</f>
        <v/>
      </c>
      <c r="J395" s="10" t="str">
        <f>+IFERROR(VLOOKUP($A395,#REF!,MATCH('Cálculo antigua metodología'!J$4,#REF!,0),0),"")</f>
        <v/>
      </c>
      <c r="K395" s="10" t="str">
        <f>+IFERROR(VLOOKUP($A395,#REF!,MATCH('Cálculo antigua metodología'!K$4,#REF!,0),0),"")</f>
        <v/>
      </c>
      <c r="L395" s="10" t="str">
        <f>+IFERROR(VLOOKUP($A395,#REF!,MATCH('Cálculo antigua metodología'!L$4,#REF!,0),0),"")</f>
        <v/>
      </c>
      <c r="M395" s="10" t="str">
        <f>+IFERROR(VLOOKUP($A395,#REF!,MATCH('Cálculo antigua metodología'!M$4,#REF!,0),0),"")</f>
        <v/>
      </c>
      <c r="N395" s="10" t="str">
        <f>+IFERROR(VLOOKUP($A395,#REF!,MATCH('Cálculo antigua metodología'!N$4,#REF!,0),0),"")</f>
        <v/>
      </c>
      <c r="O395" s="10" t="str">
        <f>+IFERROR(VLOOKUP($A395,#REF!,MATCH('Cálculo antigua metodología'!O$4,#REF!,0),0),"")</f>
        <v/>
      </c>
      <c r="P395" s="10" t="str">
        <f>+IFERROR(VLOOKUP($A395,#REF!,MATCH('Cálculo antigua metodología'!P$4,#REF!,0),0),"")</f>
        <v/>
      </c>
      <c r="Q395" s="10" t="str">
        <f>+IFERROR(VLOOKUP($A395,#REF!,MATCH('Cálculo antigua metodología'!Q$4,#REF!,0),0),"")</f>
        <v/>
      </c>
      <c r="R395" s="10" t="str">
        <f>+IFERROR(VLOOKUP($A395,#REF!,MATCH('Cálculo antigua metodología'!R$4,#REF!,0),0),"")</f>
        <v/>
      </c>
      <c r="S395" s="10" t="str">
        <f>+IFERROR(VLOOKUP($A395,#REF!,MATCH('Cálculo antigua metodología'!S$4,#REF!,0),0),"")</f>
        <v/>
      </c>
      <c r="T395" s="10">
        <f>+VLOOKUP(A395,'[5]Cálculo SGP'!$N$3:$P$1136,3,0)</f>
        <v>1163660515</v>
      </c>
      <c r="U395" s="10">
        <f>+VLOOKUP(A395,'[5]Cálculo SGP'!$N$3:$X$1137,11,0)</f>
        <v>2197015209</v>
      </c>
      <c r="V395" s="11">
        <f t="shared" si="72"/>
        <v>52.903890727531866</v>
      </c>
      <c r="W395" s="11">
        <f t="shared" si="79"/>
        <v>100</v>
      </c>
      <c r="X395" s="11">
        <f t="shared" si="73"/>
        <v>80</v>
      </c>
      <c r="Y395" s="11">
        <f t="shared" si="74"/>
        <v>100</v>
      </c>
      <c r="Z395" s="11">
        <f t="shared" si="80"/>
        <v>0</v>
      </c>
      <c r="AA395" s="11">
        <f t="shared" si="75"/>
        <v>100</v>
      </c>
      <c r="AB395" s="11">
        <f t="shared" si="81"/>
        <v>0</v>
      </c>
      <c r="AC395" s="11">
        <f t="shared" si="76"/>
        <v>0</v>
      </c>
      <c r="AD395" s="11">
        <f t="shared" si="77"/>
        <v>0</v>
      </c>
      <c r="AE395" s="11">
        <f t="shared" si="78"/>
        <v>0</v>
      </c>
      <c r="AF395" s="12">
        <f t="shared" si="82"/>
        <v>0</v>
      </c>
      <c r="AG395" s="31">
        <f t="shared" si="83"/>
        <v>16.666666666666668</v>
      </c>
    </row>
    <row r="396" spans="1:33" x14ac:dyDescent="0.35">
      <c r="A396" s="1" t="s">
        <v>825</v>
      </c>
      <c r="B396" s="1" t="s">
        <v>765</v>
      </c>
      <c r="C396" s="1" t="s">
        <v>826</v>
      </c>
      <c r="D396" s="4">
        <f>+VLOOKUP(A396,'[2]Categoría municipios 2023'!$B$2:$D$1103,3,0)</f>
        <v>6</v>
      </c>
      <c r="E396" s="1" t="str">
        <f>+VLOOKUP(A396,'[3]Nuevo IDF'!$B$5:$H$1106,7,0)</f>
        <v>G5</v>
      </c>
      <c r="F396" s="1"/>
      <c r="G396" s="10">
        <f>+VLOOKUP(A396,'[4]Informe viabilidad 2022'!$A$4:$G$1105,7,0)</f>
        <v>1811.5369659999999</v>
      </c>
      <c r="H396" s="10">
        <f>+VLOOKUP(A396,'[4]Informe viabilidad 2022'!$A$4:$G$1105,6,0)</f>
        <v>3511.202726</v>
      </c>
      <c r="I396" s="10" t="str">
        <f>+IFERROR(VLOOKUP($A396,#REF!,MATCH('Cálculo antigua metodología'!I$4,#REF!,0),0),"")</f>
        <v/>
      </c>
      <c r="J396" s="10" t="str">
        <f>+IFERROR(VLOOKUP($A396,#REF!,MATCH('Cálculo antigua metodología'!J$4,#REF!,0),0),"")</f>
        <v/>
      </c>
      <c r="K396" s="10" t="str">
        <f>+IFERROR(VLOOKUP($A396,#REF!,MATCH('Cálculo antigua metodología'!K$4,#REF!,0),0),"")</f>
        <v/>
      </c>
      <c r="L396" s="10" t="str">
        <f>+IFERROR(VLOOKUP($A396,#REF!,MATCH('Cálculo antigua metodología'!L$4,#REF!,0),0),"")</f>
        <v/>
      </c>
      <c r="M396" s="10" t="str">
        <f>+IFERROR(VLOOKUP($A396,#REF!,MATCH('Cálculo antigua metodología'!M$4,#REF!,0),0),"")</f>
        <v/>
      </c>
      <c r="N396" s="10" t="str">
        <f>+IFERROR(VLOOKUP($A396,#REF!,MATCH('Cálculo antigua metodología'!N$4,#REF!,0),0),"")</f>
        <v/>
      </c>
      <c r="O396" s="10" t="str">
        <f>+IFERROR(VLOOKUP($A396,#REF!,MATCH('Cálculo antigua metodología'!O$4,#REF!,0),0),"")</f>
        <v/>
      </c>
      <c r="P396" s="10" t="str">
        <f>+IFERROR(VLOOKUP($A396,#REF!,MATCH('Cálculo antigua metodología'!P$4,#REF!,0),0),"")</f>
        <v/>
      </c>
      <c r="Q396" s="10" t="str">
        <f>+IFERROR(VLOOKUP($A396,#REF!,MATCH('Cálculo antigua metodología'!Q$4,#REF!,0),0),"")</f>
        <v/>
      </c>
      <c r="R396" s="10" t="str">
        <f>+IFERROR(VLOOKUP($A396,#REF!,MATCH('Cálculo antigua metodología'!R$4,#REF!,0),0),"")</f>
        <v/>
      </c>
      <c r="S396" s="10" t="str">
        <f>+IFERROR(VLOOKUP($A396,#REF!,MATCH('Cálculo antigua metodología'!S$4,#REF!,0),0),"")</f>
        <v/>
      </c>
      <c r="T396" s="10">
        <f>+VLOOKUP(A396,'[5]Cálculo SGP'!$N$3:$P$1136,3,0)</f>
        <v>1031298588</v>
      </c>
      <c r="U396" s="10">
        <f>+VLOOKUP(A396,'[5]Cálculo SGP'!$N$3:$X$1137,11,0)</f>
        <v>1956914263</v>
      </c>
      <c r="V396" s="11">
        <f t="shared" si="72"/>
        <v>51.59306104958862</v>
      </c>
      <c r="W396" s="11">
        <f t="shared" si="79"/>
        <v>100</v>
      </c>
      <c r="X396" s="11">
        <f t="shared" si="73"/>
        <v>80</v>
      </c>
      <c r="Y396" s="11">
        <f t="shared" si="74"/>
        <v>100</v>
      </c>
      <c r="Z396" s="11">
        <f t="shared" si="80"/>
        <v>0</v>
      </c>
      <c r="AA396" s="11">
        <f t="shared" si="75"/>
        <v>100</v>
      </c>
      <c r="AB396" s="11">
        <f t="shared" si="81"/>
        <v>0</v>
      </c>
      <c r="AC396" s="11">
        <f t="shared" si="76"/>
        <v>0</v>
      </c>
      <c r="AD396" s="11">
        <f t="shared" si="77"/>
        <v>0</v>
      </c>
      <c r="AE396" s="11">
        <f t="shared" si="78"/>
        <v>0</v>
      </c>
      <c r="AF396" s="12">
        <f t="shared" si="82"/>
        <v>0</v>
      </c>
      <c r="AG396" s="31">
        <f t="shared" si="83"/>
        <v>16.666666666666668</v>
      </c>
    </row>
    <row r="397" spans="1:33" x14ac:dyDescent="0.35">
      <c r="A397" s="1" t="s">
        <v>827</v>
      </c>
      <c r="B397" s="1" t="s">
        <v>765</v>
      </c>
      <c r="C397" s="1" t="s">
        <v>828</v>
      </c>
      <c r="D397" s="4">
        <f>+VLOOKUP(A397,'[2]Categoría municipios 2023'!$B$2:$D$1103,3,0)</f>
        <v>5</v>
      </c>
      <c r="E397" s="1" t="str">
        <f>+VLOOKUP(A397,'[3]Nuevo IDF'!$B$5:$H$1106,7,0)</f>
        <v>G3</v>
      </c>
      <c r="F397" s="1"/>
      <c r="G397" s="10">
        <f>+VLOOKUP(A397,'[4]Informe viabilidad 2022'!$A$4:$G$1105,7,0)</f>
        <v>13385.658044</v>
      </c>
      <c r="H397" s="10">
        <f>+VLOOKUP(A397,'[4]Informe viabilidad 2022'!$A$4:$G$1105,6,0)</f>
        <v>27636.120234000002</v>
      </c>
      <c r="I397" s="10" t="str">
        <f>+IFERROR(VLOOKUP($A397,#REF!,MATCH('Cálculo antigua metodología'!I$4,#REF!,0),0),"")</f>
        <v/>
      </c>
      <c r="J397" s="10" t="str">
        <f>+IFERROR(VLOOKUP($A397,#REF!,MATCH('Cálculo antigua metodología'!J$4,#REF!,0),0),"")</f>
        <v/>
      </c>
      <c r="K397" s="10" t="str">
        <f>+IFERROR(VLOOKUP($A397,#REF!,MATCH('Cálculo antigua metodología'!K$4,#REF!,0),0),"")</f>
        <v/>
      </c>
      <c r="L397" s="10" t="str">
        <f>+IFERROR(VLOOKUP($A397,#REF!,MATCH('Cálculo antigua metodología'!L$4,#REF!,0),0),"")</f>
        <v/>
      </c>
      <c r="M397" s="10" t="str">
        <f>+IFERROR(VLOOKUP($A397,#REF!,MATCH('Cálculo antigua metodología'!M$4,#REF!,0),0),"")</f>
        <v/>
      </c>
      <c r="N397" s="10" t="str">
        <f>+IFERROR(VLOOKUP($A397,#REF!,MATCH('Cálculo antigua metodología'!N$4,#REF!,0),0),"")</f>
        <v/>
      </c>
      <c r="O397" s="10" t="str">
        <f>+IFERROR(VLOOKUP($A397,#REF!,MATCH('Cálculo antigua metodología'!O$4,#REF!,0),0),"")</f>
        <v/>
      </c>
      <c r="P397" s="10" t="str">
        <f>+IFERROR(VLOOKUP($A397,#REF!,MATCH('Cálculo antigua metodología'!P$4,#REF!,0),0),"")</f>
        <v/>
      </c>
      <c r="Q397" s="10" t="str">
        <f>+IFERROR(VLOOKUP($A397,#REF!,MATCH('Cálculo antigua metodología'!Q$4,#REF!,0),0),"")</f>
        <v/>
      </c>
      <c r="R397" s="10" t="str">
        <f>+IFERROR(VLOOKUP($A397,#REF!,MATCH('Cálculo antigua metodología'!R$4,#REF!,0),0),"")</f>
        <v/>
      </c>
      <c r="S397" s="10" t="str">
        <f>+IFERROR(VLOOKUP($A397,#REF!,MATCH('Cálculo antigua metodología'!S$4,#REF!,0),0),"")</f>
        <v/>
      </c>
      <c r="T397" s="10">
        <f>+VLOOKUP(A397,'[5]Cálculo SGP'!$N$3:$P$1136,3,0)</f>
        <v>4601260942</v>
      </c>
      <c r="U397" s="10">
        <f>+VLOOKUP(A397,'[5]Cálculo SGP'!$N$3:$X$1137,11,0)</f>
        <v>2318610417</v>
      </c>
      <c r="V397" s="11">
        <f t="shared" si="72"/>
        <v>48.435373455684896</v>
      </c>
      <c r="W397" s="11">
        <f t="shared" si="79"/>
        <v>100</v>
      </c>
      <c r="X397" s="11">
        <f t="shared" si="73"/>
        <v>80</v>
      </c>
      <c r="Y397" s="11">
        <f t="shared" si="74"/>
        <v>100</v>
      </c>
      <c r="Z397" s="11">
        <f t="shared" si="80"/>
        <v>0</v>
      </c>
      <c r="AA397" s="11">
        <f t="shared" si="75"/>
        <v>100</v>
      </c>
      <c r="AB397" s="11">
        <f t="shared" si="81"/>
        <v>0</v>
      </c>
      <c r="AC397" s="11">
        <f t="shared" si="76"/>
        <v>0</v>
      </c>
      <c r="AD397" s="11">
        <f t="shared" si="77"/>
        <v>0</v>
      </c>
      <c r="AE397" s="11">
        <f t="shared" si="78"/>
        <v>0</v>
      </c>
      <c r="AF397" s="12">
        <f t="shared" si="82"/>
        <v>0</v>
      </c>
      <c r="AG397" s="31">
        <f t="shared" si="83"/>
        <v>16.666666666666668</v>
      </c>
    </row>
    <row r="398" spans="1:33" x14ac:dyDescent="0.35">
      <c r="A398" s="1" t="s">
        <v>829</v>
      </c>
      <c r="B398" s="1" t="s">
        <v>765</v>
      </c>
      <c r="C398" s="1" t="s">
        <v>830</v>
      </c>
      <c r="D398" s="4">
        <f>+VLOOKUP(A398,'[2]Categoría municipios 2023'!$B$2:$D$1103,3,0)</f>
        <v>6</v>
      </c>
      <c r="E398" s="1" t="str">
        <f>+VLOOKUP(A398,'[3]Nuevo IDF'!$B$5:$H$1106,7,0)</f>
        <v>G5</v>
      </c>
      <c r="F398" s="1"/>
      <c r="G398" s="10">
        <f>+VLOOKUP(A398,'[4]Informe viabilidad 2022'!$A$4:$G$1105,7,0)</f>
        <v>1336.4218659999999</v>
      </c>
      <c r="H398" s="10">
        <f>+VLOOKUP(A398,'[4]Informe viabilidad 2022'!$A$4:$G$1105,6,0)</f>
        <v>2248.2806869999999</v>
      </c>
      <c r="I398" s="10" t="str">
        <f>+IFERROR(VLOOKUP($A398,#REF!,MATCH('Cálculo antigua metodología'!I$4,#REF!,0),0),"")</f>
        <v/>
      </c>
      <c r="J398" s="10" t="str">
        <f>+IFERROR(VLOOKUP($A398,#REF!,MATCH('Cálculo antigua metodología'!J$4,#REF!,0),0),"")</f>
        <v/>
      </c>
      <c r="K398" s="10" t="str">
        <f>+IFERROR(VLOOKUP($A398,#REF!,MATCH('Cálculo antigua metodología'!K$4,#REF!,0),0),"")</f>
        <v/>
      </c>
      <c r="L398" s="10" t="str">
        <f>+IFERROR(VLOOKUP($A398,#REF!,MATCH('Cálculo antigua metodología'!L$4,#REF!,0),0),"")</f>
        <v/>
      </c>
      <c r="M398" s="10" t="str">
        <f>+IFERROR(VLOOKUP($A398,#REF!,MATCH('Cálculo antigua metodología'!M$4,#REF!,0),0),"")</f>
        <v/>
      </c>
      <c r="N398" s="10" t="str">
        <f>+IFERROR(VLOOKUP($A398,#REF!,MATCH('Cálculo antigua metodología'!N$4,#REF!,0),0),"")</f>
        <v/>
      </c>
      <c r="O398" s="10" t="str">
        <f>+IFERROR(VLOOKUP($A398,#REF!,MATCH('Cálculo antigua metodología'!O$4,#REF!,0),0),"")</f>
        <v/>
      </c>
      <c r="P398" s="10" t="str">
        <f>+IFERROR(VLOOKUP($A398,#REF!,MATCH('Cálculo antigua metodología'!P$4,#REF!,0),0),"")</f>
        <v/>
      </c>
      <c r="Q398" s="10" t="str">
        <f>+IFERROR(VLOOKUP($A398,#REF!,MATCH('Cálculo antigua metodología'!Q$4,#REF!,0),0),"")</f>
        <v/>
      </c>
      <c r="R398" s="10" t="str">
        <f>+IFERROR(VLOOKUP($A398,#REF!,MATCH('Cálculo antigua metodología'!R$4,#REF!,0),0),"")</f>
        <v/>
      </c>
      <c r="S398" s="10" t="str">
        <f>+IFERROR(VLOOKUP($A398,#REF!,MATCH('Cálculo antigua metodología'!S$4,#REF!,0),0),"")</f>
        <v/>
      </c>
      <c r="T398" s="10">
        <f>+VLOOKUP(A398,'[5]Cálculo SGP'!$N$3:$P$1136,3,0)</f>
        <v>1107709244</v>
      </c>
      <c r="U398" s="10">
        <f>+VLOOKUP(A398,'[5]Cálculo SGP'!$N$3:$X$1137,11,0)</f>
        <v>2792105793</v>
      </c>
      <c r="V398" s="11">
        <f t="shared" si="72"/>
        <v>59.441949296075592</v>
      </c>
      <c r="W398" s="11">
        <f t="shared" si="79"/>
        <v>100</v>
      </c>
      <c r="X398" s="11">
        <f t="shared" si="73"/>
        <v>80</v>
      </c>
      <c r="Y398" s="11">
        <f t="shared" si="74"/>
        <v>100</v>
      </c>
      <c r="Z398" s="11">
        <f t="shared" si="80"/>
        <v>0</v>
      </c>
      <c r="AA398" s="11">
        <f t="shared" si="75"/>
        <v>100</v>
      </c>
      <c r="AB398" s="11">
        <f t="shared" si="81"/>
        <v>0</v>
      </c>
      <c r="AC398" s="11">
        <f t="shared" si="76"/>
        <v>0</v>
      </c>
      <c r="AD398" s="11">
        <f t="shared" si="77"/>
        <v>0</v>
      </c>
      <c r="AE398" s="11">
        <f t="shared" si="78"/>
        <v>0</v>
      </c>
      <c r="AF398" s="12">
        <f t="shared" si="82"/>
        <v>0</v>
      </c>
      <c r="AG398" s="31">
        <f t="shared" si="83"/>
        <v>16.666666666666668</v>
      </c>
    </row>
    <row r="399" spans="1:33" x14ac:dyDescent="0.35">
      <c r="A399" s="1" t="s">
        <v>831</v>
      </c>
      <c r="B399" s="1" t="s">
        <v>765</v>
      </c>
      <c r="C399" s="1" t="s">
        <v>832</v>
      </c>
      <c r="D399" s="4">
        <f>+VLOOKUP(A399,'[2]Categoría municipios 2023'!$B$2:$D$1103,3,0)</f>
        <v>6</v>
      </c>
      <c r="E399" s="1" t="str">
        <f>+VLOOKUP(A399,'[3]Nuevo IDF'!$B$5:$H$1106,7,0)</f>
        <v>G5</v>
      </c>
      <c r="F399" s="1"/>
      <c r="G399" s="10">
        <f>+VLOOKUP(A399,'[4]Informe viabilidad 2022'!$A$4:$G$1105,7,0)</f>
        <v>2105.675072</v>
      </c>
      <c r="H399" s="10">
        <f>+VLOOKUP(A399,'[4]Informe viabilidad 2022'!$A$4:$G$1105,6,0)</f>
        <v>2859.057906</v>
      </c>
      <c r="I399" s="10" t="str">
        <f>+IFERROR(VLOOKUP($A399,#REF!,MATCH('Cálculo antigua metodología'!I$4,#REF!,0),0),"")</f>
        <v/>
      </c>
      <c r="J399" s="10" t="str">
        <f>+IFERROR(VLOOKUP($A399,#REF!,MATCH('Cálculo antigua metodología'!J$4,#REF!,0),0),"")</f>
        <v/>
      </c>
      <c r="K399" s="10" t="str">
        <f>+IFERROR(VLOOKUP($A399,#REF!,MATCH('Cálculo antigua metodología'!K$4,#REF!,0),0),"")</f>
        <v/>
      </c>
      <c r="L399" s="10" t="str">
        <f>+IFERROR(VLOOKUP($A399,#REF!,MATCH('Cálculo antigua metodología'!L$4,#REF!,0),0),"")</f>
        <v/>
      </c>
      <c r="M399" s="10" t="str">
        <f>+IFERROR(VLOOKUP($A399,#REF!,MATCH('Cálculo antigua metodología'!M$4,#REF!,0),0),"")</f>
        <v/>
      </c>
      <c r="N399" s="10" t="str">
        <f>+IFERROR(VLOOKUP($A399,#REF!,MATCH('Cálculo antigua metodología'!N$4,#REF!,0),0),"")</f>
        <v/>
      </c>
      <c r="O399" s="10" t="str">
        <f>+IFERROR(VLOOKUP($A399,#REF!,MATCH('Cálculo antigua metodología'!O$4,#REF!,0),0),"")</f>
        <v/>
      </c>
      <c r="P399" s="10" t="str">
        <f>+IFERROR(VLOOKUP($A399,#REF!,MATCH('Cálculo antigua metodología'!P$4,#REF!,0),0),"")</f>
        <v/>
      </c>
      <c r="Q399" s="10" t="str">
        <f>+IFERROR(VLOOKUP($A399,#REF!,MATCH('Cálculo antigua metodología'!Q$4,#REF!,0),0),"")</f>
        <v/>
      </c>
      <c r="R399" s="10" t="str">
        <f>+IFERROR(VLOOKUP($A399,#REF!,MATCH('Cálculo antigua metodología'!R$4,#REF!,0),0),"")</f>
        <v/>
      </c>
      <c r="S399" s="10" t="str">
        <f>+IFERROR(VLOOKUP($A399,#REF!,MATCH('Cálculo antigua metodología'!S$4,#REF!,0),0),"")</f>
        <v/>
      </c>
      <c r="T399" s="10">
        <f>+VLOOKUP(A399,'[5]Cálculo SGP'!$N$3:$P$1136,3,0)</f>
        <v>2521244876</v>
      </c>
      <c r="U399" s="10">
        <f>+VLOOKUP(A399,'[5]Cálculo SGP'!$N$3:$X$1137,11,0)</f>
        <v>1953116294</v>
      </c>
      <c r="V399" s="11">
        <f t="shared" si="72"/>
        <v>73.649262842177635</v>
      </c>
      <c r="W399" s="11">
        <f t="shared" si="79"/>
        <v>100</v>
      </c>
      <c r="X399" s="11">
        <f t="shared" si="73"/>
        <v>80</v>
      </c>
      <c r="Y399" s="11">
        <f t="shared" si="74"/>
        <v>100</v>
      </c>
      <c r="Z399" s="11">
        <f t="shared" si="80"/>
        <v>0</v>
      </c>
      <c r="AA399" s="11">
        <f t="shared" si="75"/>
        <v>100</v>
      </c>
      <c r="AB399" s="11">
        <f t="shared" si="81"/>
        <v>0</v>
      </c>
      <c r="AC399" s="11">
        <f t="shared" si="76"/>
        <v>0</v>
      </c>
      <c r="AD399" s="11">
        <f t="shared" si="77"/>
        <v>0</v>
      </c>
      <c r="AE399" s="11">
        <f t="shared" si="78"/>
        <v>0</v>
      </c>
      <c r="AF399" s="12">
        <f t="shared" si="82"/>
        <v>0</v>
      </c>
      <c r="AG399" s="31">
        <f t="shared" si="83"/>
        <v>16.666666666666668</v>
      </c>
    </row>
    <row r="400" spans="1:33" x14ac:dyDescent="0.35">
      <c r="A400" s="1" t="s">
        <v>833</v>
      </c>
      <c r="B400" s="1" t="s">
        <v>765</v>
      </c>
      <c r="C400" s="1" t="s">
        <v>834</v>
      </c>
      <c r="D400" s="4">
        <f>+VLOOKUP(A400,'[2]Categoría municipios 2023'!$B$2:$D$1103,3,0)</f>
        <v>6</v>
      </c>
      <c r="E400" s="1" t="str">
        <f>+VLOOKUP(A400,'[3]Nuevo IDF'!$B$5:$H$1106,7,0)</f>
        <v>G5</v>
      </c>
      <c r="F400" s="1"/>
      <c r="G400" s="10">
        <f>+VLOOKUP(A400,'[4]Informe viabilidad 2022'!$A$4:$G$1105,7,0)</f>
        <v>1278.256543</v>
      </c>
      <c r="H400" s="10">
        <f>+VLOOKUP(A400,'[4]Informe viabilidad 2022'!$A$4:$G$1105,6,0)</f>
        <v>2093.2125329999999</v>
      </c>
      <c r="I400" s="10" t="str">
        <f>+IFERROR(VLOOKUP($A400,#REF!,MATCH('Cálculo antigua metodología'!I$4,#REF!,0),0),"")</f>
        <v/>
      </c>
      <c r="J400" s="10" t="str">
        <f>+IFERROR(VLOOKUP($A400,#REF!,MATCH('Cálculo antigua metodología'!J$4,#REF!,0),0),"")</f>
        <v/>
      </c>
      <c r="K400" s="10" t="str">
        <f>+IFERROR(VLOOKUP($A400,#REF!,MATCH('Cálculo antigua metodología'!K$4,#REF!,0),0),"")</f>
        <v/>
      </c>
      <c r="L400" s="10" t="str">
        <f>+IFERROR(VLOOKUP($A400,#REF!,MATCH('Cálculo antigua metodología'!L$4,#REF!,0),0),"")</f>
        <v/>
      </c>
      <c r="M400" s="10" t="str">
        <f>+IFERROR(VLOOKUP($A400,#REF!,MATCH('Cálculo antigua metodología'!M$4,#REF!,0),0),"")</f>
        <v/>
      </c>
      <c r="N400" s="10" t="str">
        <f>+IFERROR(VLOOKUP($A400,#REF!,MATCH('Cálculo antigua metodología'!N$4,#REF!,0),0),"")</f>
        <v/>
      </c>
      <c r="O400" s="10" t="str">
        <f>+IFERROR(VLOOKUP($A400,#REF!,MATCH('Cálculo antigua metodología'!O$4,#REF!,0),0),"")</f>
        <v/>
      </c>
      <c r="P400" s="10" t="str">
        <f>+IFERROR(VLOOKUP($A400,#REF!,MATCH('Cálculo antigua metodología'!P$4,#REF!,0),0),"")</f>
        <v/>
      </c>
      <c r="Q400" s="10" t="str">
        <f>+IFERROR(VLOOKUP($A400,#REF!,MATCH('Cálculo antigua metodología'!Q$4,#REF!,0),0),"")</f>
        <v/>
      </c>
      <c r="R400" s="10" t="str">
        <f>+IFERROR(VLOOKUP($A400,#REF!,MATCH('Cálculo antigua metodología'!R$4,#REF!,0),0),"")</f>
        <v/>
      </c>
      <c r="S400" s="10" t="str">
        <f>+IFERROR(VLOOKUP($A400,#REF!,MATCH('Cálculo antigua metodología'!S$4,#REF!,0),0),"")</f>
        <v/>
      </c>
      <c r="T400" s="10">
        <f>+VLOOKUP(A400,'[5]Cálculo SGP'!$N$3:$P$1136,3,0)</f>
        <v>1191713240</v>
      </c>
      <c r="U400" s="10">
        <f>+VLOOKUP(A400,'[5]Cálculo SGP'!$N$3:$X$1137,11,0)</f>
        <v>2047591318</v>
      </c>
      <c r="V400" s="11">
        <f t="shared" si="72"/>
        <v>61.06673464103514</v>
      </c>
      <c r="W400" s="11">
        <f t="shared" si="79"/>
        <v>100</v>
      </c>
      <c r="X400" s="11">
        <f t="shared" si="73"/>
        <v>80</v>
      </c>
      <c r="Y400" s="11">
        <f t="shared" si="74"/>
        <v>100</v>
      </c>
      <c r="Z400" s="11">
        <f t="shared" si="80"/>
        <v>0</v>
      </c>
      <c r="AA400" s="11">
        <f t="shared" si="75"/>
        <v>100</v>
      </c>
      <c r="AB400" s="11">
        <f t="shared" si="81"/>
        <v>0</v>
      </c>
      <c r="AC400" s="11">
        <f t="shared" si="76"/>
        <v>0</v>
      </c>
      <c r="AD400" s="11">
        <f t="shared" si="77"/>
        <v>0</v>
      </c>
      <c r="AE400" s="11">
        <f t="shared" si="78"/>
        <v>0</v>
      </c>
      <c r="AF400" s="12">
        <f t="shared" si="82"/>
        <v>0</v>
      </c>
      <c r="AG400" s="31">
        <f t="shared" si="83"/>
        <v>16.666666666666668</v>
      </c>
    </row>
    <row r="401" spans="1:33" x14ac:dyDescent="0.35">
      <c r="A401" s="1" t="s">
        <v>835</v>
      </c>
      <c r="B401" s="1" t="s">
        <v>765</v>
      </c>
      <c r="C401" s="1" t="s">
        <v>836</v>
      </c>
      <c r="D401" s="4">
        <f>+VLOOKUP(A401,'[2]Categoría municipios 2023'!$B$2:$D$1103,3,0)</f>
        <v>6</v>
      </c>
      <c r="E401" s="1" t="str">
        <f>+VLOOKUP(A401,'[3]Nuevo IDF'!$B$5:$H$1106,7,0)</f>
        <v>G5</v>
      </c>
      <c r="F401" s="1"/>
      <c r="G401" s="10">
        <f>+VLOOKUP(A401,'[4]Informe viabilidad 2022'!$A$4:$G$1105,7,0)</f>
        <v>2033.670603</v>
      </c>
      <c r="H401" s="10">
        <f>+VLOOKUP(A401,'[4]Informe viabilidad 2022'!$A$4:$G$1105,6,0)</f>
        <v>4833.3476360000004</v>
      </c>
      <c r="I401" s="10" t="str">
        <f>+IFERROR(VLOOKUP($A401,#REF!,MATCH('Cálculo antigua metodología'!I$4,#REF!,0),0),"")</f>
        <v/>
      </c>
      <c r="J401" s="10" t="str">
        <f>+IFERROR(VLOOKUP($A401,#REF!,MATCH('Cálculo antigua metodología'!J$4,#REF!,0),0),"")</f>
        <v/>
      </c>
      <c r="K401" s="10" t="str">
        <f>+IFERROR(VLOOKUP($A401,#REF!,MATCH('Cálculo antigua metodología'!K$4,#REF!,0),0),"")</f>
        <v/>
      </c>
      <c r="L401" s="10" t="str">
        <f>+IFERROR(VLOOKUP($A401,#REF!,MATCH('Cálculo antigua metodología'!L$4,#REF!,0),0),"")</f>
        <v/>
      </c>
      <c r="M401" s="10" t="str">
        <f>+IFERROR(VLOOKUP($A401,#REF!,MATCH('Cálculo antigua metodología'!M$4,#REF!,0),0),"")</f>
        <v/>
      </c>
      <c r="N401" s="10" t="str">
        <f>+IFERROR(VLOOKUP($A401,#REF!,MATCH('Cálculo antigua metodología'!N$4,#REF!,0),0),"")</f>
        <v/>
      </c>
      <c r="O401" s="10" t="str">
        <f>+IFERROR(VLOOKUP($A401,#REF!,MATCH('Cálculo antigua metodología'!O$4,#REF!,0),0),"")</f>
        <v/>
      </c>
      <c r="P401" s="10" t="str">
        <f>+IFERROR(VLOOKUP($A401,#REF!,MATCH('Cálculo antigua metodología'!P$4,#REF!,0),0),"")</f>
        <v/>
      </c>
      <c r="Q401" s="10" t="str">
        <f>+IFERROR(VLOOKUP($A401,#REF!,MATCH('Cálculo antigua metodología'!Q$4,#REF!,0),0),"")</f>
        <v/>
      </c>
      <c r="R401" s="10" t="str">
        <f>+IFERROR(VLOOKUP($A401,#REF!,MATCH('Cálculo antigua metodología'!R$4,#REF!,0),0),"")</f>
        <v/>
      </c>
      <c r="S401" s="10" t="str">
        <f>+IFERROR(VLOOKUP($A401,#REF!,MATCH('Cálculo antigua metodología'!S$4,#REF!,0),0),"")</f>
        <v/>
      </c>
      <c r="T401" s="10">
        <f>+VLOOKUP(A401,'[5]Cálculo SGP'!$N$3:$P$1136,3,0)</f>
        <v>2409055574</v>
      </c>
      <c r="U401" s="10">
        <f>+VLOOKUP(A401,'[5]Cálculo SGP'!$N$3:$X$1137,11,0)</f>
        <v>1631563492</v>
      </c>
      <c r="V401" s="11">
        <f t="shared" si="72"/>
        <v>42.075819000741951</v>
      </c>
      <c r="W401" s="11">
        <f t="shared" si="79"/>
        <v>100</v>
      </c>
      <c r="X401" s="11">
        <f t="shared" si="73"/>
        <v>80</v>
      </c>
      <c r="Y401" s="11">
        <f t="shared" si="74"/>
        <v>100</v>
      </c>
      <c r="Z401" s="11">
        <f t="shared" si="80"/>
        <v>0</v>
      </c>
      <c r="AA401" s="11">
        <f t="shared" si="75"/>
        <v>100</v>
      </c>
      <c r="AB401" s="11">
        <f t="shared" si="81"/>
        <v>0</v>
      </c>
      <c r="AC401" s="11">
        <f t="shared" si="76"/>
        <v>0</v>
      </c>
      <c r="AD401" s="11">
        <f t="shared" si="77"/>
        <v>0</v>
      </c>
      <c r="AE401" s="11">
        <f t="shared" si="78"/>
        <v>0</v>
      </c>
      <c r="AF401" s="12">
        <f t="shared" si="82"/>
        <v>0</v>
      </c>
      <c r="AG401" s="31">
        <f t="shared" si="83"/>
        <v>16.666666666666668</v>
      </c>
    </row>
    <row r="402" spans="1:33" x14ac:dyDescent="0.35">
      <c r="A402" s="1" t="s">
        <v>837</v>
      </c>
      <c r="B402" s="1" t="s">
        <v>765</v>
      </c>
      <c r="C402" s="1" t="s">
        <v>838</v>
      </c>
      <c r="D402" s="4">
        <f>+VLOOKUP(A402,'[2]Categoría municipios 2023'!$B$2:$D$1103,3,0)</f>
        <v>6</v>
      </c>
      <c r="E402" s="1" t="str">
        <f>+VLOOKUP(A402,'[3]Nuevo IDF'!$B$5:$H$1106,7,0)</f>
        <v>G5</v>
      </c>
      <c r="F402" s="1"/>
      <c r="G402" s="10">
        <f>+VLOOKUP(A402,'[4]Informe viabilidad 2022'!$A$4:$G$1105,7,0)</f>
        <v>1665.387232</v>
      </c>
      <c r="H402" s="10">
        <f>+VLOOKUP(A402,'[4]Informe viabilidad 2022'!$A$4:$G$1105,6,0)</f>
        <v>3104.1268399999999</v>
      </c>
      <c r="I402" s="10" t="str">
        <f>+IFERROR(VLOOKUP($A402,#REF!,MATCH('Cálculo antigua metodología'!I$4,#REF!,0),0),"")</f>
        <v/>
      </c>
      <c r="J402" s="10" t="str">
        <f>+IFERROR(VLOOKUP($A402,#REF!,MATCH('Cálculo antigua metodología'!J$4,#REF!,0),0),"")</f>
        <v/>
      </c>
      <c r="K402" s="10" t="str">
        <f>+IFERROR(VLOOKUP($A402,#REF!,MATCH('Cálculo antigua metodología'!K$4,#REF!,0),0),"")</f>
        <v/>
      </c>
      <c r="L402" s="10" t="str">
        <f>+IFERROR(VLOOKUP($A402,#REF!,MATCH('Cálculo antigua metodología'!L$4,#REF!,0),0),"")</f>
        <v/>
      </c>
      <c r="M402" s="10" t="str">
        <f>+IFERROR(VLOOKUP($A402,#REF!,MATCH('Cálculo antigua metodología'!M$4,#REF!,0),0),"")</f>
        <v/>
      </c>
      <c r="N402" s="10" t="str">
        <f>+IFERROR(VLOOKUP($A402,#REF!,MATCH('Cálculo antigua metodología'!N$4,#REF!,0),0),"")</f>
        <v/>
      </c>
      <c r="O402" s="10" t="str">
        <f>+IFERROR(VLOOKUP($A402,#REF!,MATCH('Cálculo antigua metodología'!O$4,#REF!,0),0),"")</f>
        <v/>
      </c>
      <c r="P402" s="10" t="str">
        <f>+IFERROR(VLOOKUP($A402,#REF!,MATCH('Cálculo antigua metodología'!P$4,#REF!,0),0),"")</f>
        <v/>
      </c>
      <c r="Q402" s="10" t="str">
        <f>+IFERROR(VLOOKUP($A402,#REF!,MATCH('Cálculo antigua metodología'!Q$4,#REF!,0),0),"")</f>
        <v/>
      </c>
      <c r="R402" s="10" t="str">
        <f>+IFERROR(VLOOKUP($A402,#REF!,MATCH('Cálculo antigua metodología'!R$4,#REF!,0),0),"")</f>
        <v/>
      </c>
      <c r="S402" s="10" t="str">
        <f>+IFERROR(VLOOKUP($A402,#REF!,MATCH('Cálculo antigua metodología'!S$4,#REF!,0),0),"")</f>
        <v/>
      </c>
      <c r="T402" s="10">
        <f>+VLOOKUP(A402,'[5]Cálculo SGP'!$N$3:$P$1136,3,0)</f>
        <v>1000714217</v>
      </c>
      <c r="U402" s="10">
        <f>+VLOOKUP(A402,'[5]Cálculo SGP'!$N$3:$X$1137,11,0)</f>
        <v>2461533533</v>
      </c>
      <c r="V402" s="11">
        <f t="shared" si="72"/>
        <v>53.650746823219379</v>
      </c>
      <c r="W402" s="11">
        <f t="shared" si="79"/>
        <v>100</v>
      </c>
      <c r="X402" s="11">
        <f t="shared" si="73"/>
        <v>80</v>
      </c>
      <c r="Y402" s="11">
        <f t="shared" si="74"/>
        <v>100</v>
      </c>
      <c r="Z402" s="11">
        <f t="shared" si="80"/>
        <v>0</v>
      </c>
      <c r="AA402" s="11">
        <f t="shared" si="75"/>
        <v>100</v>
      </c>
      <c r="AB402" s="11">
        <f t="shared" si="81"/>
        <v>0</v>
      </c>
      <c r="AC402" s="11">
        <f t="shared" si="76"/>
        <v>0</v>
      </c>
      <c r="AD402" s="11">
        <f t="shared" si="77"/>
        <v>0</v>
      </c>
      <c r="AE402" s="11">
        <f t="shared" si="78"/>
        <v>0</v>
      </c>
      <c r="AF402" s="12">
        <f t="shared" si="82"/>
        <v>0</v>
      </c>
      <c r="AG402" s="31">
        <f t="shared" si="83"/>
        <v>16.666666666666668</v>
      </c>
    </row>
    <row r="403" spans="1:33" x14ac:dyDescent="0.35">
      <c r="A403" s="1" t="s">
        <v>839</v>
      </c>
      <c r="B403" s="1" t="s">
        <v>765</v>
      </c>
      <c r="C403" s="1" t="s">
        <v>840</v>
      </c>
      <c r="D403" s="4">
        <f>+VLOOKUP(A403,'[2]Categoría municipios 2023'!$B$2:$D$1103,3,0)</f>
        <v>6</v>
      </c>
      <c r="E403" s="1" t="str">
        <f>+VLOOKUP(A403,'[3]Nuevo IDF'!$B$5:$H$1106,7,0)</f>
        <v>G4</v>
      </c>
      <c r="F403" s="1"/>
      <c r="G403" s="10">
        <f>+VLOOKUP(A403,'[4]Informe viabilidad 2022'!$A$4:$G$1105,7,0)</f>
        <v>3794.9635830000002</v>
      </c>
      <c r="H403" s="10">
        <f>+VLOOKUP(A403,'[4]Informe viabilidad 2022'!$A$4:$G$1105,6,0)</f>
        <v>5904.7398480000002</v>
      </c>
      <c r="I403" s="10" t="str">
        <f>+IFERROR(VLOOKUP($A403,#REF!,MATCH('Cálculo antigua metodología'!I$4,#REF!,0),0),"")</f>
        <v/>
      </c>
      <c r="J403" s="10" t="str">
        <f>+IFERROR(VLOOKUP($A403,#REF!,MATCH('Cálculo antigua metodología'!J$4,#REF!,0),0),"")</f>
        <v/>
      </c>
      <c r="K403" s="10" t="str">
        <f>+IFERROR(VLOOKUP($A403,#REF!,MATCH('Cálculo antigua metodología'!K$4,#REF!,0),0),"")</f>
        <v/>
      </c>
      <c r="L403" s="10" t="str">
        <f>+IFERROR(VLOOKUP($A403,#REF!,MATCH('Cálculo antigua metodología'!L$4,#REF!,0),0),"")</f>
        <v/>
      </c>
      <c r="M403" s="10" t="str">
        <f>+IFERROR(VLOOKUP($A403,#REF!,MATCH('Cálculo antigua metodología'!M$4,#REF!,0),0),"")</f>
        <v/>
      </c>
      <c r="N403" s="10" t="str">
        <f>+IFERROR(VLOOKUP($A403,#REF!,MATCH('Cálculo antigua metodología'!N$4,#REF!,0),0),"")</f>
        <v/>
      </c>
      <c r="O403" s="10" t="str">
        <f>+IFERROR(VLOOKUP($A403,#REF!,MATCH('Cálculo antigua metodología'!O$4,#REF!,0),0),"")</f>
        <v/>
      </c>
      <c r="P403" s="10" t="str">
        <f>+IFERROR(VLOOKUP($A403,#REF!,MATCH('Cálculo antigua metodología'!P$4,#REF!,0),0),"")</f>
        <v/>
      </c>
      <c r="Q403" s="10" t="str">
        <f>+IFERROR(VLOOKUP($A403,#REF!,MATCH('Cálculo antigua metodología'!Q$4,#REF!,0),0),"")</f>
        <v/>
      </c>
      <c r="R403" s="10" t="str">
        <f>+IFERROR(VLOOKUP($A403,#REF!,MATCH('Cálculo antigua metodología'!R$4,#REF!,0),0),"")</f>
        <v/>
      </c>
      <c r="S403" s="10" t="str">
        <f>+IFERROR(VLOOKUP($A403,#REF!,MATCH('Cálculo antigua metodología'!S$4,#REF!,0),0),"")</f>
        <v/>
      </c>
      <c r="T403" s="10">
        <f>+VLOOKUP(A403,'[5]Cálculo SGP'!$N$3:$P$1136,3,0)</f>
        <v>1832509434</v>
      </c>
      <c r="U403" s="10">
        <f>+VLOOKUP(A403,'[5]Cálculo SGP'!$N$3:$X$1137,11,0)</f>
        <v>1313245573</v>
      </c>
      <c r="V403" s="11">
        <f t="shared" si="72"/>
        <v>64.269784625403872</v>
      </c>
      <c r="W403" s="11">
        <f t="shared" si="79"/>
        <v>100</v>
      </c>
      <c r="X403" s="11">
        <f t="shared" si="73"/>
        <v>80</v>
      </c>
      <c r="Y403" s="11">
        <f t="shared" si="74"/>
        <v>100</v>
      </c>
      <c r="Z403" s="11">
        <f t="shared" si="80"/>
        <v>0</v>
      </c>
      <c r="AA403" s="11">
        <f t="shared" si="75"/>
        <v>100</v>
      </c>
      <c r="AB403" s="11">
        <f t="shared" si="81"/>
        <v>0</v>
      </c>
      <c r="AC403" s="11">
        <f t="shared" si="76"/>
        <v>0</v>
      </c>
      <c r="AD403" s="11">
        <f t="shared" si="77"/>
        <v>0</v>
      </c>
      <c r="AE403" s="11">
        <f t="shared" si="78"/>
        <v>0</v>
      </c>
      <c r="AF403" s="12">
        <f t="shared" si="82"/>
        <v>0</v>
      </c>
      <c r="AG403" s="31">
        <f t="shared" si="83"/>
        <v>16.666666666666668</v>
      </c>
    </row>
    <row r="404" spans="1:33" x14ac:dyDescent="0.35">
      <c r="A404" s="1" t="s">
        <v>841</v>
      </c>
      <c r="B404" s="1" t="s">
        <v>765</v>
      </c>
      <c r="C404" s="1" t="s">
        <v>842</v>
      </c>
      <c r="D404" s="4">
        <f>+VLOOKUP(A404,'[2]Categoría municipios 2023'!$B$2:$D$1103,3,0)</f>
        <v>6</v>
      </c>
      <c r="E404" s="1" t="str">
        <f>+VLOOKUP(A404,'[3]Nuevo IDF'!$B$5:$H$1106,7,0)</f>
        <v>G5</v>
      </c>
      <c r="F404" s="1"/>
      <c r="G404" s="10">
        <f>+VLOOKUP(A404,'[4]Informe viabilidad 2022'!$A$4:$G$1105,7,0)</f>
        <v>4467.7614510000003</v>
      </c>
      <c r="H404" s="10">
        <f>+VLOOKUP(A404,'[4]Informe viabilidad 2022'!$A$4:$G$1105,6,0)</f>
        <v>7674.202816</v>
      </c>
      <c r="I404" s="10" t="str">
        <f>+IFERROR(VLOOKUP($A404,#REF!,MATCH('Cálculo antigua metodología'!I$4,#REF!,0),0),"")</f>
        <v/>
      </c>
      <c r="J404" s="10" t="str">
        <f>+IFERROR(VLOOKUP($A404,#REF!,MATCH('Cálculo antigua metodología'!J$4,#REF!,0),0),"")</f>
        <v/>
      </c>
      <c r="K404" s="10" t="str">
        <f>+IFERROR(VLOOKUP($A404,#REF!,MATCH('Cálculo antigua metodología'!K$4,#REF!,0),0),"")</f>
        <v/>
      </c>
      <c r="L404" s="10" t="str">
        <f>+IFERROR(VLOOKUP($A404,#REF!,MATCH('Cálculo antigua metodología'!L$4,#REF!,0),0),"")</f>
        <v/>
      </c>
      <c r="M404" s="10" t="str">
        <f>+IFERROR(VLOOKUP($A404,#REF!,MATCH('Cálculo antigua metodología'!M$4,#REF!,0),0),"")</f>
        <v/>
      </c>
      <c r="N404" s="10" t="str">
        <f>+IFERROR(VLOOKUP($A404,#REF!,MATCH('Cálculo antigua metodología'!N$4,#REF!,0),0),"")</f>
        <v/>
      </c>
      <c r="O404" s="10" t="str">
        <f>+IFERROR(VLOOKUP($A404,#REF!,MATCH('Cálculo antigua metodología'!O$4,#REF!,0),0),"")</f>
        <v/>
      </c>
      <c r="P404" s="10" t="str">
        <f>+IFERROR(VLOOKUP($A404,#REF!,MATCH('Cálculo antigua metodología'!P$4,#REF!,0),0),"")</f>
        <v/>
      </c>
      <c r="Q404" s="10" t="str">
        <f>+IFERROR(VLOOKUP($A404,#REF!,MATCH('Cálculo antigua metodología'!Q$4,#REF!,0),0),"")</f>
        <v/>
      </c>
      <c r="R404" s="10" t="str">
        <f>+IFERROR(VLOOKUP($A404,#REF!,MATCH('Cálculo antigua metodología'!R$4,#REF!,0),0),"")</f>
        <v/>
      </c>
      <c r="S404" s="10" t="str">
        <f>+IFERROR(VLOOKUP($A404,#REF!,MATCH('Cálculo antigua metodología'!S$4,#REF!,0),0),"")</f>
        <v/>
      </c>
      <c r="T404" s="10">
        <f>+VLOOKUP(A404,'[5]Cálculo SGP'!$N$3:$P$1136,3,0)</f>
        <v>2829949440</v>
      </c>
      <c r="U404" s="10">
        <f>+VLOOKUP(A404,'[5]Cálculo SGP'!$N$3:$X$1137,11,0)</f>
        <v>2577713833</v>
      </c>
      <c r="V404" s="11">
        <f t="shared" si="72"/>
        <v>58.217922540242654</v>
      </c>
      <c r="W404" s="11">
        <f t="shared" si="79"/>
        <v>100</v>
      </c>
      <c r="X404" s="11">
        <f t="shared" si="73"/>
        <v>80</v>
      </c>
      <c r="Y404" s="11">
        <f t="shared" si="74"/>
        <v>100</v>
      </c>
      <c r="Z404" s="11">
        <f t="shared" si="80"/>
        <v>0</v>
      </c>
      <c r="AA404" s="11">
        <f t="shared" si="75"/>
        <v>100</v>
      </c>
      <c r="AB404" s="11">
        <f t="shared" si="81"/>
        <v>0</v>
      </c>
      <c r="AC404" s="11">
        <f t="shared" si="76"/>
        <v>0</v>
      </c>
      <c r="AD404" s="11">
        <f t="shared" si="77"/>
        <v>0</v>
      </c>
      <c r="AE404" s="11">
        <f t="shared" si="78"/>
        <v>0</v>
      </c>
      <c r="AF404" s="12">
        <f t="shared" si="82"/>
        <v>0</v>
      </c>
      <c r="AG404" s="31">
        <f t="shared" si="83"/>
        <v>16.666666666666668</v>
      </c>
    </row>
    <row r="405" spans="1:33" x14ac:dyDescent="0.35">
      <c r="A405" s="1" t="s">
        <v>843</v>
      </c>
      <c r="B405" s="1" t="s">
        <v>765</v>
      </c>
      <c r="C405" s="1" t="s">
        <v>844</v>
      </c>
      <c r="D405" s="4">
        <f>+VLOOKUP(A405,'[2]Categoría municipios 2023'!$B$2:$D$1103,3,0)</f>
        <v>6</v>
      </c>
      <c r="E405" s="1" t="str">
        <f>+VLOOKUP(A405,'[3]Nuevo IDF'!$B$5:$H$1106,7,0)</f>
        <v>G5</v>
      </c>
      <c r="F405" s="1"/>
      <c r="G405" s="10">
        <f>+VLOOKUP(A405,'[4]Informe viabilidad 2022'!$A$4:$G$1105,7,0)</f>
        <v>1717.4086500000001</v>
      </c>
      <c r="H405" s="10">
        <f>+VLOOKUP(A405,'[4]Informe viabilidad 2022'!$A$4:$G$1105,6,0)</f>
        <v>2734.9413</v>
      </c>
      <c r="I405" s="10" t="str">
        <f>+IFERROR(VLOOKUP($A405,#REF!,MATCH('Cálculo antigua metodología'!I$4,#REF!,0),0),"")</f>
        <v/>
      </c>
      <c r="J405" s="10" t="str">
        <f>+IFERROR(VLOOKUP($A405,#REF!,MATCH('Cálculo antigua metodología'!J$4,#REF!,0),0),"")</f>
        <v/>
      </c>
      <c r="K405" s="10" t="str">
        <f>+IFERROR(VLOOKUP($A405,#REF!,MATCH('Cálculo antigua metodología'!K$4,#REF!,0),0),"")</f>
        <v/>
      </c>
      <c r="L405" s="10" t="str">
        <f>+IFERROR(VLOOKUP($A405,#REF!,MATCH('Cálculo antigua metodología'!L$4,#REF!,0),0),"")</f>
        <v/>
      </c>
      <c r="M405" s="10" t="str">
        <f>+IFERROR(VLOOKUP($A405,#REF!,MATCH('Cálculo antigua metodología'!M$4,#REF!,0),0),"")</f>
        <v/>
      </c>
      <c r="N405" s="10" t="str">
        <f>+IFERROR(VLOOKUP($A405,#REF!,MATCH('Cálculo antigua metodología'!N$4,#REF!,0),0),"")</f>
        <v/>
      </c>
      <c r="O405" s="10" t="str">
        <f>+IFERROR(VLOOKUP($A405,#REF!,MATCH('Cálculo antigua metodología'!O$4,#REF!,0),0),"")</f>
        <v/>
      </c>
      <c r="P405" s="10" t="str">
        <f>+IFERROR(VLOOKUP($A405,#REF!,MATCH('Cálculo antigua metodología'!P$4,#REF!,0),0),"")</f>
        <v/>
      </c>
      <c r="Q405" s="10" t="str">
        <f>+IFERROR(VLOOKUP($A405,#REF!,MATCH('Cálculo antigua metodología'!Q$4,#REF!,0),0),"")</f>
        <v/>
      </c>
      <c r="R405" s="10" t="str">
        <f>+IFERROR(VLOOKUP($A405,#REF!,MATCH('Cálculo antigua metodología'!R$4,#REF!,0),0),"")</f>
        <v/>
      </c>
      <c r="S405" s="10" t="str">
        <f>+IFERROR(VLOOKUP($A405,#REF!,MATCH('Cálculo antigua metodología'!S$4,#REF!,0),0),"")</f>
        <v/>
      </c>
      <c r="T405" s="10">
        <f>+VLOOKUP(A405,'[5]Cálculo SGP'!$N$3:$P$1136,3,0)</f>
        <v>2165581440</v>
      </c>
      <c r="U405" s="10">
        <f>+VLOOKUP(A405,'[5]Cálculo SGP'!$N$3:$X$1137,11,0)</f>
        <v>1700775636</v>
      </c>
      <c r="V405" s="11">
        <f t="shared" si="72"/>
        <v>62.795082658629639</v>
      </c>
      <c r="W405" s="11">
        <f t="shared" si="79"/>
        <v>100</v>
      </c>
      <c r="X405" s="11">
        <f t="shared" si="73"/>
        <v>80</v>
      </c>
      <c r="Y405" s="11">
        <f t="shared" si="74"/>
        <v>100</v>
      </c>
      <c r="Z405" s="11">
        <f t="shared" si="80"/>
        <v>0</v>
      </c>
      <c r="AA405" s="11">
        <f t="shared" si="75"/>
        <v>100</v>
      </c>
      <c r="AB405" s="11">
        <f t="shared" si="81"/>
        <v>0</v>
      </c>
      <c r="AC405" s="11">
        <f t="shared" si="76"/>
        <v>0</v>
      </c>
      <c r="AD405" s="11">
        <f t="shared" si="77"/>
        <v>0</v>
      </c>
      <c r="AE405" s="11">
        <f t="shared" si="78"/>
        <v>0</v>
      </c>
      <c r="AF405" s="12">
        <f t="shared" si="82"/>
        <v>0</v>
      </c>
      <c r="AG405" s="31">
        <f t="shared" si="83"/>
        <v>16.666666666666668</v>
      </c>
    </row>
    <row r="406" spans="1:33" x14ac:dyDescent="0.35">
      <c r="A406" s="1" t="s">
        <v>845</v>
      </c>
      <c r="B406" s="1" t="s">
        <v>765</v>
      </c>
      <c r="C406" s="1" t="s">
        <v>846</v>
      </c>
      <c r="D406" s="4">
        <f>+VLOOKUP(A406,'[2]Categoría municipios 2023'!$B$2:$D$1103,3,0)</f>
        <v>6</v>
      </c>
      <c r="E406" s="1" t="str">
        <f>+VLOOKUP(A406,'[3]Nuevo IDF'!$B$5:$H$1106,7,0)</f>
        <v>G5</v>
      </c>
      <c r="F406" s="1"/>
      <c r="G406" s="10">
        <f>+VLOOKUP(A406,'[4]Informe viabilidad 2022'!$A$4:$G$1105,7,0)</f>
        <v>1682.73015498</v>
      </c>
      <c r="H406" s="10">
        <f>+VLOOKUP(A406,'[4]Informe viabilidad 2022'!$A$4:$G$1105,6,0)</f>
        <v>2162.4644170000001</v>
      </c>
      <c r="I406" s="10" t="str">
        <f>+IFERROR(VLOOKUP($A406,#REF!,MATCH('Cálculo antigua metodología'!I$4,#REF!,0),0),"")</f>
        <v/>
      </c>
      <c r="J406" s="10" t="str">
        <f>+IFERROR(VLOOKUP($A406,#REF!,MATCH('Cálculo antigua metodología'!J$4,#REF!,0),0),"")</f>
        <v/>
      </c>
      <c r="K406" s="10" t="str">
        <f>+IFERROR(VLOOKUP($A406,#REF!,MATCH('Cálculo antigua metodología'!K$4,#REF!,0),0),"")</f>
        <v/>
      </c>
      <c r="L406" s="10" t="str">
        <f>+IFERROR(VLOOKUP($A406,#REF!,MATCH('Cálculo antigua metodología'!L$4,#REF!,0),0),"")</f>
        <v/>
      </c>
      <c r="M406" s="10" t="str">
        <f>+IFERROR(VLOOKUP($A406,#REF!,MATCH('Cálculo antigua metodología'!M$4,#REF!,0),0),"")</f>
        <v/>
      </c>
      <c r="N406" s="10" t="str">
        <f>+IFERROR(VLOOKUP($A406,#REF!,MATCH('Cálculo antigua metodología'!N$4,#REF!,0),0),"")</f>
        <v/>
      </c>
      <c r="O406" s="10" t="str">
        <f>+IFERROR(VLOOKUP($A406,#REF!,MATCH('Cálculo antigua metodología'!O$4,#REF!,0),0),"")</f>
        <v/>
      </c>
      <c r="P406" s="10" t="str">
        <f>+IFERROR(VLOOKUP($A406,#REF!,MATCH('Cálculo antigua metodología'!P$4,#REF!,0),0),"")</f>
        <v/>
      </c>
      <c r="Q406" s="10" t="str">
        <f>+IFERROR(VLOOKUP($A406,#REF!,MATCH('Cálculo antigua metodología'!Q$4,#REF!,0),0),"")</f>
        <v/>
      </c>
      <c r="R406" s="10" t="str">
        <f>+IFERROR(VLOOKUP($A406,#REF!,MATCH('Cálculo antigua metodología'!R$4,#REF!,0),0),"")</f>
        <v/>
      </c>
      <c r="S406" s="10" t="str">
        <f>+IFERROR(VLOOKUP($A406,#REF!,MATCH('Cálculo antigua metodología'!S$4,#REF!,0),0),"")</f>
        <v/>
      </c>
      <c r="T406" s="10">
        <f>+VLOOKUP(A406,'[5]Cálculo SGP'!$N$3:$P$1136,3,0)</f>
        <v>2316234394</v>
      </c>
      <c r="U406" s="10">
        <f>+VLOOKUP(A406,'[5]Cálculo SGP'!$N$3:$X$1137,11,0)</f>
        <v>1256689696</v>
      </c>
      <c r="V406" s="11">
        <f t="shared" si="72"/>
        <v>77.815391631482271</v>
      </c>
      <c r="W406" s="11">
        <f t="shared" si="79"/>
        <v>100</v>
      </c>
      <c r="X406" s="11">
        <f t="shared" si="73"/>
        <v>80</v>
      </c>
      <c r="Y406" s="11">
        <f t="shared" si="74"/>
        <v>100</v>
      </c>
      <c r="Z406" s="11">
        <f t="shared" si="80"/>
        <v>0</v>
      </c>
      <c r="AA406" s="11">
        <f t="shared" si="75"/>
        <v>100</v>
      </c>
      <c r="AB406" s="11">
        <f t="shared" si="81"/>
        <v>0</v>
      </c>
      <c r="AC406" s="11">
        <f t="shared" si="76"/>
        <v>0</v>
      </c>
      <c r="AD406" s="11">
        <f t="shared" si="77"/>
        <v>0</v>
      </c>
      <c r="AE406" s="11">
        <f t="shared" si="78"/>
        <v>0</v>
      </c>
      <c r="AF406" s="12">
        <f t="shared" si="82"/>
        <v>0</v>
      </c>
      <c r="AG406" s="31">
        <f t="shared" si="83"/>
        <v>16.666666666666668</v>
      </c>
    </row>
    <row r="407" spans="1:33" x14ac:dyDescent="0.35">
      <c r="A407" s="1" t="s">
        <v>847</v>
      </c>
      <c r="B407" s="1" t="s">
        <v>765</v>
      </c>
      <c r="C407" s="1" t="s">
        <v>848</v>
      </c>
      <c r="D407" s="4">
        <f>+VLOOKUP(A407,'[2]Categoría municipios 2023'!$B$2:$D$1103,3,0)</f>
        <v>5</v>
      </c>
      <c r="E407" s="1" t="str">
        <f>+VLOOKUP(A407,'[3]Nuevo IDF'!$B$5:$H$1106,7,0)</f>
        <v>G1</v>
      </c>
      <c r="F407" s="1"/>
      <c r="G407" s="10">
        <f>+VLOOKUP(A407,'[4]Informe viabilidad 2022'!$A$4:$G$1105,7,0)</f>
        <v>8673.8666439999997</v>
      </c>
      <c r="H407" s="10">
        <f>+VLOOKUP(A407,'[4]Informe viabilidad 2022'!$A$4:$G$1105,6,0)</f>
        <v>21517.265459999999</v>
      </c>
      <c r="I407" s="10" t="str">
        <f>+IFERROR(VLOOKUP($A407,#REF!,MATCH('Cálculo antigua metodología'!I$4,#REF!,0),0),"")</f>
        <v/>
      </c>
      <c r="J407" s="10" t="str">
        <f>+IFERROR(VLOOKUP($A407,#REF!,MATCH('Cálculo antigua metodología'!J$4,#REF!,0),0),"")</f>
        <v/>
      </c>
      <c r="K407" s="10" t="str">
        <f>+IFERROR(VLOOKUP($A407,#REF!,MATCH('Cálculo antigua metodología'!K$4,#REF!,0),0),"")</f>
        <v/>
      </c>
      <c r="L407" s="10" t="str">
        <f>+IFERROR(VLOOKUP($A407,#REF!,MATCH('Cálculo antigua metodología'!L$4,#REF!,0),0),"")</f>
        <v/>
      </c>
      <c r="M407" s="10" t="str">
        <f>+IFERROR(VLOOKUP($A407,#REF!,MATCH('Cálculo antigua metodología'!M$4,#REF!,0),0),"")</f>
        <v/>
      </c>
      <c r="N407" s="10" t="str">
        <f>+IFERROR(VLOOKUP($A407,#REF!,MATCH('Cálculo antigua metodología'!N$4,#REF!,0),0),"")</f>
        <v/>
      </c>
      <c r="O407" s="10" t="str">
        <f>+IFERROR(VLOOKUP($A407,#REF!,MATCH('Cálculo antigua metodología'!O$4,#REF!,0),0),"")</f>
        <v/>
      </c>
      <c r="P407" s="10" t="str">
        <f>+IFERROR(VLOOKUP($A407,#REF!,MATCH('Cálculo antigua metodología'!P$4,#REF!,0),0),"")</f>
        <v/>
      </c>
      <c r="Q407" s="10" t="str">
        <f>+IFERROR(VLOOKUP($A407,#REF!,MATCH('Cálculo antigua metodología'!Q$4,#REF!,0),0),"")</f>
        <v/>
      </c>
      <c r="R407" s="10" t="str">
        <f>+IFERROR(VLOOKUP($A407,#REF!,MATCH('Cálculo antigua metodología'!R$4,#REF!,0),0),"")</f>
        <v/>
      </c>
      <c r="S407" s="10" t="str">
        <f>+IFERROR(VLOOKUP($A407,#REF!,MATCH('Cálculo antigua metodología'!S$4,#REF!,0),0),"")</f>
        <v/>
      </c>
      <c r="T407" s="10">
        <f>+VLOOKUP(A407,'[5]Cálculo SGP'!$N$3:$P$1136,3,0)</f>
        <v>1440762492</v>
      </c>
      <c r="U407" s="10">
        <f>+VLOOKUP(A407,'[5]Cálculo SGP'!$N$3:$X$1137,11,0)</f>
        <v>2159124101</v>
      </c>
      <c r="V407" s="11">
        <f t="shared" si="72"/>
        <v>40.311194097244737</v>
      </c>
      <c r="W407" s="11">
        <f t="shared" si="79"/>
        <v>100</v>
      </c>
      <c r="X407" s="11">
        <f t="shared" si="73"/>
        <v>80</v>
      </c>
      <c r="Y407" s="11">
        <f t="shared" si="74"/>
        <v>100</v>
      </c>
      <c r="Z407" s="11">
        <f t="shared" si="80"/>
        <v>0</v>
      </c>
      <c r="AA407" s="11">
        <f t="shared" si="75"/>
        <v>100</v>
      </c>
      <c r="AB407" s="11">
        <f t="shared" si="81"/>
        <v>0</v>
      </c>
      <c r="AC407" s="11">
        <f t="shared" si="76"/>
        <v>0</v>
      </c>
      <c r="AD407" s="11">
        <f t="shared" si="77"/>
        <v>0</v>
      </c>
      <c r="AE407" s="11">
        <f t="shared" si="78"/>
        <v>0</v>
      </c>
      <c r="AF407" s="12">
        <f t="shared" si="82"/>
        <v>0</v>
      </c>
      <c r="AG407" s="31">
        <f t="shared" si="83"/>
        <v>16.666666666666668</v>
      </c>
    </row>
    <row r="408" spans="1:33" x14ac:dyDescent="0.35">
      <c r="A408" s="1" t="s">
        <v>849</v>
      </c>
      <c r="B408" s="1" t="s">
        <v>850</v>
      </c>
      <c r="C408" s="1" t="s">
        <v>851</v>
      </c>
      <c r="D408" s="4">
        <f>+VLOOKUP(A408,'[2]Categoría municipios 2023'!$B$2:$D$1103,3,0)</f>
        <v>1</v>
      </c>
      <c r="E408" s="1" t="str">
        <f>+VLOOKUP(A408,'[3]Nuevo IDF'!$B$5:$H$1106,7,0)</f>
        <v>G1</v>
      </c>
      <c r="F408" s="4">
        <v>1</v>
      </c>
      <c r="G408" s="10">
        <f>+VLOOKUP(A408,'[4]Informe viabilidad 2022'!$A$4:$G$1105,7,0)</f>
        <v>53965.693313000003</v>
      </c>
      <c r="H408" s="10">
        <f>+VLOOKUP(A408,'[4]Informe viabilidad 2022'!$A$4:$G$1105,6,0)</f>
        <v>131783.82028000001</v>
      </c>
      <c r="I408" s="10" t="str">
        <f>+IFERROR(VLOOKUP($A408,#REF!,MATCH('Cálculo antigua metodología'!I$4,#REF!,0),0),"")</f>
        <v/>
      </c>
      <c r="J408" s="10" t="str">
        <f>+IFERROR(VLOOKUP($A408,#REF!,MATCH('Cálculo antigua metodología'!J$4,#REF!,0),0),"")</f>
        <v/>
      </c>
      <c r="K408" s="10" t="str">
        <f>+IFERROR(VLOOKUP($A408,#REF!,MATCH('Cálculo antigua metodología'!K$4,#REF!,0),0),"")</f>
        <v/>
      </c>
      <c r="L408" s="10" t="str">
        <f>+IFERROR(VLOOKUP($A408,#REF!,MATCH('Cálculo antigua metodología'!L$4,#REF!,0),0),"")</f>
        <v/>
      </c>
      <c r="M408" s="10" t="str">
        <f>+IFERROR(VLOOKUP($A408,#REF!,MATCH('Cálculo antigua metodología'!M$4,#REF!,0),0),"")</f>
        <v/>
      </c>
      <c r="N408" s="10" t="str">
        <f>+IFERROR(VLOOKUP($A408,#REF!,MATCH('Cálculo antigua metodología'!N$4,#REF!,0),0),"")</f>
        <v/>
      </c>
      <c r="O408" s="10" t="str">
        <f>+IFERROR(VLOOKUP($A408,#REF!,MATCH('Cálculo antigua metodología'!O$4,#REF!,0),0),"")</f>
        <v/>
      </c>
      <c r="P408" s="10" t="str">
        <f>+IFERROR(VLOOKUP($A408,#REF!,MATCH('Cálculo antigua metodología'!P$4,#REF!,0),0),"")</f>
        <v/>
      </c>
      <c r="Q408" s="10" t="str">
        <f>+IFERROR(VLOOKUP($A408,#REF!,MATCH('Cálculo antigua metodología'!Q$4,#REF!,0),0),"")</f>
        <v/>
      </c>
      <c r="R408" s="10" t="str">
        <f>+IFERROR(VLOOKUP($A408,#REF!,MATCH('Cálculo antigua metodología'!R$4,#REF!,0),0),"")</f>
        <v/>
      </c>
      <c r="S408" s="10" t="str">
        <f>+IFERROR(VLOOKUP($A408,#REF!,MATCH('Cálculo antigua metodología'!S$4,#REF!,0),0),"")</f>
        <v/>
      </c>
      <c r="T408" s="10">
        <f>+VLOOKUP(A408,'[5]Cálculo SGP'!$N$3:$P$1136,3,0)</f>
        <v>17597054263</v>
      </c>
      <c r="U408" s="10">
        <f>+VLOOKUP(A408,'[5]Cálculo SGP'!$N$3:$X$1137,11,0)</f>
        <v>19165772003</v>
      </c>
      <c r="V408" s="11">
        <f t="shared" si="72"/>
        <v>40.950166111696817</v>
      </c>
      <c r="W408" s="11">
        <f t="shared" si="79"/>
        <v>100</v>
      </c>
      <c r="X408" s="11">
        <f t="shared" si="73"/>
        <v>65</v>
      </c>
      <c r="Y408" s="11">
        <f t="shared" si="74"/>
        <v>100</v>
      </c>
      <c r="Z408" s="11">
        <f t="shared" si="80"/>
        <v>0</v>
      </c>
      <c r="AA408" s="11">
        <f t="shared" si="75"/>
        <v>100</v>
      </c>
      <c r="AB408" s="11">
        <f t="shared" si="81"/>
        <v>0</v>
      </c>
      <c r="AC408" s="11">
        <f t="shared" si="76"/>
        <v>0</v>
      </c>
      <c r="AD408" s="11">
        <f t="shared" si="77"/>
        <v>0</v>
      </c>
      <c r="AE408" s="11">
        <f t="shared" si="78"/>
        <v>0</v>
      </c>
      <c r="AF408" s="12">
        <f t="shared" si="82"/>
        <v>0</v>
      </c>
      <c r="AG408" s="31">
        <f t="shared" si="83"/>
        <v>16.666666666666668</v>
      </c>
    </row>
    <row r="409" spans="1:33" x14ac:dyDescent="0.35">
      <c r="A409" s="1" t="s">
        <v>852</v>
      </c>
      <c r="B409" s="1" t="s">
        <v>850</v>
      </c>
      <c r="C409" s="1" t="s">
        <v>853</v>
      </c>
      <c r="D409" s="4">
        <f>+VLOOKUP(A409,'[2]Categoría municipios 2023'!$B$2:$D$1103,3,0)</f>
        <v>6</v>
      </c>
      <c r="E409" s="1" t="str">
        <f>+VLOOKUP(A409,'[3]Nuevo IDF'!$B$5:$H$1106,7,0)</f>
        <v>G3</v>
      </c>
      <c r="F409" s="1"/>
      <c r="G409" s="10">
        <f>+VLOOKUP(A409,'[4]Informe viabilidad 2022'!$A$4:$G$1105,7,0)</f>
        <v>9000.5355099999997</v>
      </c>
      <c r="H409" s="10">
        <f>+VLOOKUP(A409,'[4]Informe viabilidad 2022'!$A$4:$G$1105,6,0)</f>
        <v>2424.6081089999998</v>
      </c>
      <c r="I409" s="10" t="str">
        <f>+IFERROR(VLOOKUP($A409,#REF!,MATCH('Cálculo antigua metodología'!I$4,#REF!,0),0),"")</f>
        <v/>
      </c>
      <c r="J409" s="10" t="str">
        <f>+IFERROR(VLOOKUP($A409,#REF!,MATCH('Cálculo antigua metodología'!J$4,#REF!,0),0),"")</f>
        <v/>
      </c>
      <c r="K409" s="10" t="str">
        <f>+IFERROR(VLOOKUP($A409,#REF!,MATCH('Cálculo antigua metodología'!K$4,#REF!,0),0),"")</f>
        <v/>
      </c>
      <c r="L409" s="10" t="str">
        <f>+IFERROR(VLOOKUP($A409,#REF!,MATCH('Cálculo antigua metodología'!L$4,#REF!,0),0),"")</f>
        <v/>
      </c>
      <c r="M409" s="10" t="str">
        <f>+IFERROR(VLOOKUP($A409,#REF!,MATCH('Cálculo antigua metodología'!M$4,#REF!,0),0),"")</f>
        <v/>
      </c>
      <c r="N409" s="10" t="str">
        <f>+IFERROR(VLOOKUP($A409,#REF!,MATCH('Cálculo antigua metodología'!N$4,#REF!,0),0),"")</f>
        <v/>
      </c>
      <c r="O409" s="10" t="str">
        <f>+IFERROR(VLOOKUP($A409,#REF!,MATCH('Cálculo antigua metodología'!O$4,#REF!,0),0),"")</f>
        <v/>
      </c>
      <c r="P409" s="10" t="str">
        <f>+IFERROR(VLOOKUP($A409,#REF!,MATCH('Cálculo antigua metodología'!P$4,#REF!,0),0),"")</f>
        <v/>
      </c>
      <c r="Q409" s="10" t="str">
        <f>+IFERROR(VLOOKUP($A409,#REF!,MATCH('Cálculo antigua metodología'!Q$4,#REF!,0),0),"")</f>
        <v/>
      </c>
      <c r="R409" s="10" t="str">
        <f>+IFERROR(VLOOKUP($A409,#REF!,MATCH('Cálculo antigua metodología'!R$4,#REF!,0),0),"")</f>
        <v/>
      </c>
      <c r="S409" s="10" t="str">
        <f>+IFERROR(VLOOKUP($A409,#REF!,MATCH('Cálculo antigua metodología'!S$4,#REF!,0),0),"")</f>
        <v/>
      </c>
      <c r="T409" s="10">
        <f>+VLOOKUP(A409,'[5]Cálculo SGP'!$N$3:$P$1136,3,0)</f>
        <v>4313048516</v>
      </c>
      <c r="U409" s="10">
        <f>+VLOOKUP(A409,'[5]Cálculo SGP'!$N$3:$X$1137,11,0)</f>
        <v>2570387817</v>
      </c>
      <c r="V409" s="11">
        <f t="shared" si="72"/>
        <v>371.21609370976495</v>
      </c>
      <c r="W409" s="11">
        <f t="shared" si="79"/>
        <v>0</v>
      </c>
      <c r="X409" s="11">
        <f t="shared" si="73"/>
        <v>80</v>
      </c>
      <c r="Y409" s="11">
        <f t="shared" si="74"/>
        <v>100</v>
      </c>
      <c r="Z409" s="11">
        <f t="shared" si="80"/>
        <v>0</v>
      </c>
      <c r="AA409" s="11">
        <f t="shared" si="75"/>
        <v>100</v>
      </c>
      <c r="AB409" s="11">
        <f t="shared" si="81"/>
        <v>0</v>
      </c>
      <c r="AC409" s="11">
        <f t="shared" si="76"/>
        <v>0</v>
      </c>
      <c r="AD409" s="11">
        <f t="shared" si="77"/>
        <v>0</v>
      </c>
      <c r="AE409" s="11">
        <f t="shared" si="78"/>
        <v>0</v>
      </c>
      <c r="AF409" s="12">
        <f t="shared" si="82"/>
        <v>0</v>
      </c>
      <c r="AG409" s="31">
        <f t="shared" si="83"/>
        <v>0</v>
      </c>
    </row>
    <row r="410" spans="1:33" x14ac:dyDescent="0.35">
      <c r="A410" s="1" t="s">
        <v>854</v>
      </c>
      <c r="B410" s="1" t="s">
        <v>850</v>
      </c>
      <c r="C410" s="1" t="s">
        <v>855</v>
      </c>
      <c r="D410" s="4">
        <f>+VLOOKUP(A410,'[2]Categoría municipios 2023'!$B$2:$D$1103,3,0)</f>
        <v>6</v>
      </c>
      <c r="E410" s="1" t="str">
        <f>+VLOOKUP(A410,'[3]Nuevo IDF'!$B$5:$H$1106,7,0)</f>
        <v>G2</v>
      </c>
      <c r="F410" s="1"/>
      <c r="G410" s="10">
        <f>+VLOOKUP(A410,'[4]Informe viabilidad 2022'!$A$4:$G$1105,7,0)</f>
        <v>8798.400678</v>
      </c>
      <c r="H410" s="10">
        <f>+VLOOKUP(A410,'[4]Informe viabilidad 2022'!$A$4:$G$1105,6,0)</f>
        <v>15839.48042523</v>
      </c>
      <c r="I410" s="10" t="str">
        <f>+IFERROR(VLOOKUP($A410,#REF!,MATCH('Cálculo antigua metodología'!I$4,#REF!,0),0),"")</f>
        <v/>
      </c>
      <c r="J410" s="10" t="str">
        <f>+IFERROR(VLOOKUP($A410,#REF!,MATCH('Cálculo antigua metodología'!J$4,#REF!,0),0),"")</f>
        <v/>
      </c>
      <c r="K410" s="10" t="str">
        <f>+IFERROR(VLOOKUP($A410,#REF!,MATCH('Cálculo antigua metodología'!K$4,#REF!,0),0),"")</f>
        <v/>
      </c>
      <c r="L410" s="10" t="str">
        <f>+IFERROR(VLOOKUP($A410,#REF!,MATCH('Cálculo antigua metodología'!L$4,#REF!,0),0),"")</f>
        <v/>
      </c>
      <c r="M410" s="10" t="str">
        <f>+IFERROR(VLOOKUP($A410,#REF!,MATCH('Cálculo antigua metodología'!M$4,#REF!,0),0),"")</f>
        <v/>
      </c>
      <c r="N410" s="10" t="str">
        <f>+IFERROR(VLOOKUP($A410,#REF!,MATCH('Cálculo antigua metodología'!N$4,#REF!,0),0),"")</f>
        <v/>
      </c>
      <c r="O410" s="10" t="str">
        <f>+IFERROR(VLOOKUP($A410,#REF!,MATCH('Cálculo antigua metodología'!O$4,#REF!,0),0),"")</f>
        <v/>
      </c>
      <c r="P410" s="10" t="str">
        <f>+IFERROR(VLOOKUP($A410,#REF!,MATCH('Cálculo antigua metodología'!P$4,#REF!,0),0),"")</f>
        <v/>
      </c>
      <c r="Q410" s="10" t="str">
        <f>+IFERROR(VLOOKUP($A410,#REF!,MATCH('Cálculo antigua metodología'!Q$4,#REF!,0),0),"")</f>
        <v/>
      </c>
      <c r="R410" s="10" t="str">
        <f>+IFERROR(VLOOKUP($A410,#REF!,MATCH('Cálculo antigua metodología'!R$4,#REF!,0),0),"")</f>
        <v/>
      </c>
      <c r="S410" s="10" t="str">
        <f>+IFERROR(VLOOKUP($A410,#REF!,MATCH('Cálculo antigua metodología'!S$4,#REF!,0),0),"")</f>
        <v/>
      </c>
      <c r="T410" s="10">
        <f>+VLOOKUP(A410,'[5]Cálculo SGP'!$N$3:$P$1136,3,0)</f>
        <v>3603302150</v>
      </c>
      <c r="U410" s="10">
        <f>+VLOOKUP(A410,'[5]Cálculo SGP'!$N$3:$X$1137,11,0)</f>
        <v>2002818776</v>
      </c>
      <c r="V410" s="11">
        <f t="shared" si="72"/>
        <v>55.54728085641888</v>
      </c>
      <c r="W410" s="11">
        <f t="shared" si="79"/>
        <v>100</v>
      </c>
      <c r="X410" s="11">
        <f t="shared" si="73"/>
        <v>80</v>
      </c>
      <c r="Y410" s="11">
        <f t="shared" si="74"/>
        <v>100</v>
      </c>
      <c r="Z410" s="11">
        <f t="shared" si="80"/>
        <v>0</v>
      </c>
      <c r="AA410" s="11">
        <f t="shared" si="75"/>
        <v>100</v>
      </c>
      <c r="AB410" s="11">
        <f t="shared" si="81"/>
        <v>0</v>
      </c>
      <c r="AC410" s="11">
        <f t="shared" si="76"/>
        <v>0</v>
      </c>
      <c r="AD410" s="11">
        <f t="shared" si="77"/>
        <v>0</v>
      </c>
      <c r="AE410" s="11">
        <f t="shared" si="78"/>
        <v>0</v>
      </c>
      <c r="AF410" s="12">
        <f t="shared" si="82"/>
        <v>0</v>
      </c>
      <c r="AG410" s="31">
        <f t="shared" si="83"/>
        <v>16.666666666666668</v>
      </c>
    </row>
    <row r="411" spans="1:33" x14ac:dyDescent="0.35">
      <c r="A411" s="1" t="s">
        <v>856</v>
      </c>
      <c r="B411" s="1" t="s">
        <v>850</v>
      </c>
      <c r="C411" s="1" t="s">
        <v>857</v>
      </c>
      <c r="D411" s="4">
        <f>+VLOOKUP(A411,'[2]Categoría municipios 2023'!$B$2:$D$1103,3,0)</f>
        <v>6</v>
      </c>
      <c r="E411" s="1" t="str">
        <f>+VLOOKUP(A411,'[3]Nuevo IDF'!$B$5:$H$1106,7,0)</f>
        <v>G5</v>
      </c>
      <c r="F411" s="1"/>
      <c r="G411" s="10">
        <f>+VLOOKUP(A411,'[4]Informe viabilidad 2022'!$A$4:$G$1105,7,0)</f>
        <v>2361.0200789999999</v>
      </c>
      <c r="H411" s="10">
        <f>+VLOOKUP(A411,'[4]Informe viabilidad 2022'!$A$4:$G$1105,6,0)</f>
        <v>3384.0726399999999</v>
      </c>
      <c r="I411" s="10" t="str">
        <f>+IFERROR(VLOOKUP($A411,#REF!,MATCH('Cálculo antigua metodología'!I$4,#REF!,0),0),"")</f>
        <v/>
      </c>
      <c r="J411" s="10" t="str">
        <f>+IFERROR(VLOOKUP($A411,#REF!,MATCH('Cálculo antigua metodología'!J$4,#REF!,0),0),"")</f>
        <v/>
      </c>
      <c r="K411" s="10" t="str">
        <f>+IFERROR(VLOOKUP($A411,#REF!,MATCH('Cálculo antigua metodología'!K$4,#REF!,0),0),"")</f>
        <v/>
      </c>
      <c r="L411" s="10" t="str">
        <f>+IFERROR(VLOOKUP($A411,#REF!,MATCH('Cálculo antigua metodología'!L$4,#REF!,0),0),"")</f>
        <v/>
      </c>
      <c r="M411" s="10" t="str">
        <f>+IFERROR(VLOOKUP($A411,#REF!,MATCH('Cálculo antigua metodología'!M$4,#REF!,0),0),"")</f>
        <v/>
      </c>
      <c r="N411" s="10" t="str">
        <f>+IFERROR(VLOOKUP($A411,#REF!,MATCH('Cálculo antigua metodología'!N$4,#REF!,0),0),"")</f>
        <v/>
      </c>
      <c r="O411" s="10" t="str">
        <f>+IFERROR(VLOOKUP($A411,#REF!,MATCH('Cálculo antigua metodología'!O$4,#REF!,0),0),"")</f>
        <v/>
      </c>
      <c r="P411" s="10" t="str">
        <f>+IFERROR(VLOOKUP($A411,#REF!,MATCH('Cálculo antigua metodología'!P$4,#REF!,0),0),"")</f>
        <v/>
      </c>
      <c r="Q411" s="10" t="str">
        <f>+IFERROR(VLOOKUP($A411,#REF!,MATCH('Cálculo antigua metodología'!Q$4,#REF!,0),0),"")</f>
        <v/>
      </c>
      <c r="R411" s="10" t="str">
        <f>+IFERROR(VLOOKUP($A411,#REF!,MATCH('Cálculo antigua metodología'!R$4,#REF!,0),0),"")</f>
        <v/>
      </c>
      <c r="S411" s="10" t="str">
        <f>+IFERROR(VLOOKUP($A411,#REF!,MATCH('Cálculo antigua metodología'!S$4,#REF!,0),0),"")</f>
        <v/>
      </c>
      <c r="T411" s="10">
        <f>+VLOOKUP(A411,'[5]Cálculo SGP'!$N$3:$P$1136,3,0)</f>
        <v>1764933533</v>
      </c>
      <c r="U411" s="10">
        <f>+VLOOKUP(A411,'[5]Cálculo SGP'!$N$3:$X$1137,11,0)</f>
        <v>3404936861</v>
      </c>
      <c r="V411" s="11">
        <f t="shared" si="72"/>
        <v>69.768599263873952</v>
      </c>
      <c r="W411" s="11">
        <f t="shared" si="79"/>
        <v>100</v>
      </c>
      <c r="X411" s="11">
        <f t="shared" si="73"/>
        <v>80</v>
      </c>
      <c r="Y411" s="11">
        <f t="shared" si="74"/>
        <v>100</v>
      </c>
      <c r="Z411" s="11">
        <f t="shared" si="80"/>
        <v>0</v>
      </c>
      <c r="AA411" s="11">
        <f t="shared" si="75"/>
        <v>100</v>
      </c>
      <c r="AB411" s="11">
        <f t="shared" si="81"/>
        <v>0</v>
      </c>
      <c r="AC411" s="11">
        <f t="shared" si="76"/>
        <v>0</v>
      </c>
      <c r="AD411" s="11">
        <f t="shared" si="77"/>
        <v>0</v>
      </c>
      <c r="AE411" s="11">
        <f t="shared" si="78"/>
        <v>0</v>
      </c>
      <c r="AF411" s="12">
        <f t="shared" si="82"/>
        <v>0</v>
      </c>
      <c r="AG411" s="31">
        <f t="shared" si="83"/>
        <v>16.666666666666668</v>
      </c>
    </row>
    <row r="412" spans="1:33" x14ac:dyDescent="0.35">
      <c r="A412" s="1" t="s">
        <v>858</v>
      </c>
      <c r="B412" s="1" t="s">
        <v>850</v>
      </c>
      <c r="C412" s="1" t="s">
        <v>859</v>
      </c>
      <c r="D412" s="4">
        <f>+VLOOKUP(A412,'[2]Categoría municipios 2023'!$B$2:$D$1103,3,0)</f>
        <v>6</v>
      </c>
      <c r="E412" s="1" t="str">
        <f>+VLOOKUP(A412,'[3]Nuevo IDF'!$B$5:$H$1106,7,0)</f>
        <v>G1</v>
      </c>
      <c r="F412" s="1"/>
      <c r="G412" s="10">
        <f>+VLOOKUP(A412,'[4]Informe viabilidad 2022'!$A$4:$G$1105,7,0)</f>
        <v>5442.3591560000004</v>
      </c>
      <c r="H412" s="10">
        <f>+VLOOKUP(A412,'[4]Informe viabilidad 2022'!$A$4:$G$1105,6,0)</f>
        <v>8993.9408010000006</v>
      </c>
      <c r="I412" s="10" t="str">
        <f>+IFERROR(VLOOKUP($A412,#REF!,MATCH('Cálculo antigua metodología'!I$4,#REF!,0),0),"")</f>
        <v/>
      </c>
      <c r="J412" s="10" t="str">
        <f>+IFERROR(VLOOKUP($A412,#REF!,MATCH('Cálculo antigua metodología'!J$4,#REF!,0),0),"")</f>
        <v/>
      </c>
      <c r="K412" s="10" t="str">
        <f>+IFERROR(VLOOKUP($A412,#REF!,MATCH('Cálculo antigua metodología'!K$4,#REF!,0),0),"")</f>
        <v/>
      </c>
      <c r="L412" s="10" t="str">
        <f>+IFERROR(VLOOKUP($A412,#REF!,MATCH('Cálculo antigua metodología'!L$4,#REF!,0),0),"")</f>
        <v/>
      </c>
      <c r="M412" s="10" t="str">
        <f>+IFERROR(VLOOKUP($A412,#REF!,MATCH('Cálculo antigua metodología'!M$4,#REF!,0),0),"")</f>
        <v/>
      </c>
      <c r="N412" s="10" t="str">
        <f>+IFERROR(VLOOKUP($A412,#REF!,MATCH('Cálculo antigua metodología'!N$4,#REF!,0),0),"")</f>
        <v/>
      </c>
      <c r="O412" s="10" t="str">
        <f>+IFERROR(VLOOKUP($A412,#REF!,MATCH('Cálculo antigua metodología'!O$4,#REF!,0),0),"")</f>
        <v/>
      </c>
      <c r="P412" s="10" t="str">
        <f>+IFERROR(VLOOKUP($A412,#REF!,MATCH('Cálculo antigua metodología'!P$4,#REF!,0),0),"")</f>
        <v/>
      </c>
      <c r="Q412" s="10" t="str">
        <f>+IFERROR(VLOOKUP($A412,#REF!,MATCH('Cálculo antigua metodología'!Q$4,#REF!,0),0),"")</f>
        <v/>
      </c>
      <c r="R412" s="10" t="str">
        <f>+IFERROR(VLOOKUP($A412,#REF!,MATCH('Cálculo antigua metodología'!R$4,#REF!,0),0),"")</f>
        <v/>
      </c>
      <c r="S412" s="10" t="str">
        <f>+IFERROR(VLOOKUP($A412,#REF!,MATCH('Cálculo antigua metodología'!S$4,#REF!,0),0),"")</f>
        <v/>
      </c>
      <c r="T412" s="10">
        <f>+VLOOKUP(A412,'[5]Cálculo SGP'!$N$3:$P$1136,3,0)</f>
        <v>1842894021</v>
      </c>
      <c r="U412" s="10">
        <f>+VLOOKUP(A412,'[5]Cálculo SGP'!$N$3:$X$1137,11,0)</f>
        <v>3187181781</v>
      </c>
      <c r="V412" s="11">
        <f t="shared" si="72"/>
        <v>60.511396243511918</v>
      </c>
      <c r="W412" s="11">
        <f t="shared" si="79"/>
        <v>100</v>
      </c>
      <c r="X412" s="11">
        <f t="shared" si="73"/>
        <v>80</v>
      </c>
      <c r="Y412" s="11">
        <f t="shared" si="74"/>
        <v>100</v>
      </c>
      <c r="Z412" s="11">
        <f t="shared" si="80"/>
        <v>0</v>
      </c>
      <c r="AA412" s="11">
        <f t="shared" si="75"/>
        <v>100</v>
      </c>
      <c r="AB412" s="11">
        <f t="shared" si="81"/>
        <v>0</v>
      </c>
      <c r="AC412" s="11">
        <f t="shared" si="76"/>
        <v>0</v>
      </c>
      <c r="AD412" s="11">
        <f t="shared" si="77"/>
        <v>0</v>
      </c>
      <c r="AE412" s="11">
        <f t="shared" si="78"/>
        <v>0</v>
      </c>
      <c r="AF412" s="12">
        <f t="shared" si="82"/>
        <v>0</v>
      </c>
      <c r="AG412" s="31">
        <f t="shared" si="83"/>
        <v>16.666666666666668</v>
      </c>
    </row>
    <row r="413" spans="1:33" x14ac:dyDescent="0.35">
      <c r="A413" s="1" t="s">
        <v>860</v>
      </c>
      <c r="B413" s="1" t="s">
        <v>850</v>
      </c>
      <c r="C413" s="1" t="s">
        <v>861</v>
      </c>
      <c r="D413" s="4">
        <f>+VLOOKUP(A413,'[2]Categoría municipios 2023'!$B$2:$D$1103,3,0)</f>
        <v>6</v>
      </c>
      <c r="E413" s="1" t="str">
        <f>+VLOOKUP(A413,'[3]Nuevo IDF'!$B$5:$H$1106,7,0)</f>
        <v>G3</v>
      </c>
      <c r="F413" s="1"/>
      <c r="G413" s="10">
        <f>+VLOOKUP(A413,'[4]Informe viabilidad 2022'!$A$4:$G$1105,7,0)</f>
        <v>6127.2968979999996</v>
      </c>
      <c r="H413" s="10">
        <f>+VLOOKUP(A413,'[4]Informe viabilidad 2022'!$A$4:$G$1105,6,0)</f>
        <v>9925.3759760100002</v>
      </c>
      <c r="I413" s="10" t="str">
        <f>+IFERROR(VLOOKUP($A413,#REF!,MATCH('Cálculo antigua metodología'!I$4,#REF!,0),0),"")</f>
        <v/>
      </c>
      <c r="J413" s="10" t="str">
        <f>+IFERROR(VLOOKUP($A413,#REF!,MATCH('Cálculo antigua metodología'!J$4,#REF!,0),0),"")</f>
        <v/>
      </c>
      <c r="K413" s="10" t="str">
        <f>+IFERROR(VLOOKUP($A413,#REF!,MATCH('Cálculo antigua metodología'!K$4,#REF!,0),0),"")</f>
        <v/>
      </c>
      <c r="L413" s="10" t="str">
        <f>+IFERROR(VLOOKUP($A413,#REF!,MATCH('Cálculo antigua metodología'!L$4,#REF!,0),0),"")</f>
        <v/>
      </c>
      <c r="M413" s="10" t="str">
        <f>+IFERROR(VLOOKUP($A413,#REF!,MATCH('Cálculo antigua metodología'!M$4,#REF!,0),0),"")</f>
        <v/>
      </c>
      <c r="N413" s="10" t="str">
        <f>+IFERROR(VLOOKUP($A413,#REF!,MATCH('Cálculo antigua metodología'!N$4,#REF!,0),0),"")</f>
        <v/>
      </c>
      <c r="O413" s="10" t="str">
        <f>+IFERROR(VLOOKUP($A413,#REF!,MATCH('Cálculo antigua metodología'!O$4,#REF!,0),0),"")</f>
        <v/>
      </c>
      <c r="P413" s="10" t="str">
        <f>+IFERROR(VLOOKUP($A413,#REF!,MATCH('Cálculo antigua metodología'!P$4,#REF!,0),0),"")</f>
        <v/>
      </c>
      <c r="Q413" s="10" t="str">
        <f>+IFERROR(VLOOKUP($A413,#REF!,MATCH('Cálculo antigua metodología'!Q$4,#REF!,0),0),"")</f>
        <v/>
      </c>
      <c r="R413" s="10" t="str">
        <f>+IFERROR(VLOOKUP($A413,#REF!,MATCH('Cálculo antigua metodología'!R$4,#REF!,0),0),"")</f>
        <v/>
      </c>
      <c r="S413" s="10" t="str">
        <f>+IFERROR(VLOOKUP($A413,#REF!,MATCH('Cálculo antigua metodología'!S$4,#REF!,0),0),"")</f>
        <v/>
      </c>
      <c r="T413" s="10">
        <f>+VLOOKUP(A413,'[5]Cálculo SGP'!$N$3:$P$1136,3,0)</f>
        <v>2879048799</v>
      </c>
      <c r="U413" s="10">
        <f>+VLOOKUP(A413,'[5]Cálculo SGP'!$N$3:$X$1137,11,0)</f>
        <v>2213281671</v>
      </c>
      <c r="V413" s="11">
        <f t="shared" si="72"/>
        <v>61.733650320248842</v>
      </c>
      <c r="W413" s="11">
        <f t="shared" si="79"/>
        <v>100</v>
      </c>
      <c r="X413" s="11">
        <f t="shared" si="73"/>
        <v>80</v>
      </c>
      <c r="Y413" s="11">
        <f t="shared" si="74"/>
        <v>100</v>
      </c>
      <c r="Z413" s="11">
        <f t="shared" si="80"/>
        <v>0</v>
      </c>
      <c r="AA413" s="11">
        <f t="shared" si="75"/>
        <v>100</v>
      </c>
      <c r="AB413" s="11">
        <f t="shared" si="81"/>
        <v>0</v>
      </c>
      <c r="AC413" s="11">
        <f t="shared" si="76"/>
        <v>0</v>
      </c>
      <c r="AD413" s="11">
        <f t="shared" si="77"/>
        <v>0</v>
      </c>
      <c r="AE413" s="11">
        <f t="shared" si="78"/>
        <v>0</v>
      </c>
      <c r="AF413" s="12">
        <f t="shared" si="82"/>
        <v>0</v>
      </c>
      <c r="AG413" s="31">
        <f t="shared" si="83"/>
        <v>16.666666666666668</v>
      </c>
    </row>
    <row r="414" spans="1:33" x14ac:dyDescent="0.35">
      <c r="A414" s="1" t="s">
        <v>862</v>
      </c>
      <c r="B414" s="1" t="s">
        <v>850</v>
      </c>
      <c r="C414" s="1" t="s">
        <v>863</v>
      </c>
      <c r="D414" s="4">
        <f>+VLOOKUP(A414,'[2]Categoría municipios 2023'!$B$2:$D$1103,3,0)</f>
        <v>6</v>
      </c>
      <c r="E414" s="1" t="str">
        <f>+VLOOKUP(A414,'[3]Nuevo IDF'!$B$5:$H$1106,7,0)</f>
        <v>G5</v>
      </c>
      <c r="F414" s="1"/>
      <c r="G414" s="10">
        <f>+VLOOKUP(A414,'[4]Informe viabilidad 2022'!$A$4:$G$1105,7,0)</f>
        <v>2034.412131</v>
      </c>
      <c r="H414" s="10">
        <f>+VLOOKUP(A414,'[4]Informe viabilidad 2022'!$A$4:$G$1105,6,0)</f>
        <v>3352.8596990000001</v>
      </c>
      <c r="I414" s="10" t="str">
        <f>+IFERROR(VLOOKUP($A414,#REF!,MATCH('Cálculo antigua metodología'!I$4,#REF!,0),0),"")</f>
        <v/>
      </c>
      <c r="J414" s="10" t="str">
        <f>+IFERROR(VLOOKUP($A414,#REF!,MATCH('Cálculo antigua metodología'!J$4,#REF!,0),0),"")</f>
        <v/>
      </c>
      <c r="K414" s="10" t="str">
        <f>+IFERROR(VLOOKUP($A414,#REF!,MATCH('Cálculo antigua metodología'!K$4,#REF!,0),0),"")</f>
        <v/>
      </c>
      <c r="L414" s="10" t="str">
        <f>+IFERROR(VLOOKUP($A414,#REF!,MATCH('Cálculo antigua metodología'!L$4,#REF!,0),0),"")</f>
        <v/>
      </c>
      <c r="M414" s="10" t="str">
        <f>+IFERROR(VLOOKUP($A414,#REF!,MATCH('Cálculo antigua metodología'!M$4,#REF!,0),0),"")</f>
        <v/>
      </c>
      <c r="N414" s="10" t="str">
        <f>+IFERROR(VLOOKUP($A414,#REF!,MATCH('Cálculo antigua metodología'!N$4,#REF!,0),0),"")</f>
        <v/>
      </c>
      <c r="O414" s="10" t="str">
        <f>+IFERROR(VLOOKUP($A414,#REF!,MATCH('Cálculo antigua metodología'!O$4,#REF!,0),0),"")</f>
        <v/>
      </c>
      <c r="P414" s="10" t="str">
        <f>+IFERROR(VLOOKUP($A414,#REF!,MATCH('Cálculo antigua metodología'!P$4,#REF!,0),0),"")</f>
        <v/>
      </c>
      <c r="Q414" s="10" t="str">
        <f>+IFERROR(VLOOKUP($A414,#REF!,MATCH('Cálculo antigua metodología'!Q$4,#REF!,0),0),"")</f>
        <v/>
      </c>
      <c r="R414" s="10" t="str">
        <f>+IFERROR(VLOOKUP($A414,#REF!,MATCH('Cálculo antigua metodología'!R$4,#REF!,0),0),"")</f>
        <v/>
      </c>
      <c r="S414" s="10" t="str">
        <f>+IFERROR(VLOOKUP($A414,#REF!,MATCH('Cálculo antigua metodología'!S$4,#REF!,0),0),"")</f>
        <v/>
      </c>
      <c r="T414" s="10">
        <f>+VLOOKUP(A414,'[5]Cálculo SGP'!$N$3:$P$1136,3,0)</f>
        <v>2251014770</v>
      </c>
      <c r="U414" s="10">
        <f>+VLOOKUP(A414,'[5]Cálculo SGP'!$N$3:$X$1137,11,0)</f>
        <v>1943475899</v>
      </c>
      <c r="V414" s="11">
        <f t="shared" si="72"/>
        <v>60.676923988402173</v>
      </c>
      <c r="W414" s="11">
        <f t="shared" si="79"/>
        <v>100</v>
      </c>
      <c r="X414" s="11">
        <f t="shared" si="73"/>
        <v>80</v>
      </c>
      <c r="Y414" s="11">
        <f t="shared" si="74"/>
        <v>100</v>
      </c>
      <c r="Z414" s="11">
        <f t="shared" si="80"/>
        <v>0</v>
      </c>
      <c r="AA414" s="11">
        <f t="shared" si="75"/>
        <v>100</v>
      </c>
      <c r="AB414" s="11">
        <f t="shared" si="81"/>
        <v>0</v>
      </c>
      <c r="AC414" s="11">
        <f t="shared" si="76"/>
        <v>0</v>
      </c>
      <c r="AD414" s="11">
        <f t="shared" si="77"/>
        <v>0</v>
      </c>
      <c r="AE414" s="11">
        <f t="shared" si="78"/>
        <v>0</v>
      </c>
      <c r="AF414" s="12">
        <f t="shared" si="82"/>
        <v>0</v>
      </c>
      <c r="AG414" s="31">
        <f t="shared" si="83"/>
        <v>16.666666666666668</v>
      </c>
    </row>
    <row r="415" spans="1:33" x14ac:dyDescent="0.35">
      <c r="A415" s="1" t="s">
        <v>864</v>
      </c>
      <c r="B415" s="1" t="s">
        <v>850</v>
      </c>
      <c r="C415" s="1" t="s">
        <v>865</v>
      </c>
      <c r="D415" s="4">
        <f>+VLOOKUP(A415,'[2]Categoría municipios 2023'!$B$2:$D$1103,3,0)</f>
        <v>6</v>
      </c>
      <c r="E415" s="1" t="str">
        <f>+VLOOKUP(A415,'[3]Nuevo IDF'!$B$5:$H$1106,7,0)</f>
        <v>G2</v>
      </c>
      <c r="F415" s="1"/>
      <c r="G415" s="10">
        <f>+VLOOKUP(A415,'[4]Informe viabilidad 2022'!$A$4:$G$1105,7,0)</f>
        <v>6557.523803</v>
      </c>
      <c r="H415" s="10">
        <f>+VLOOKUP(A415,'[4]Informe viabilidad 2022'!$A$4:$G$1105,6,0)</f>
        <v>9166.4442409999992</v>
      </c>
      <c r="I415" s="10" t="str">
        <f>+IFERROR(VLOOKUP($A415,#REF!,MATCH('Cálculo antigua metodología'!I$4,#REF!,0),0),"")</f>
        <v/>
      </c>
      <c r="J415" s="10" t="str">
        <f>+IFERROR(VLOOKUP($A415,#REF!,MATCH('Cálculo antigua metodología'!J$4,#REF!,0),0),"")</f>
        <v/>
      </c>
      <c r="K415" s="10" t="str">
        <f>+IFERROR(VLOOKUP($A415,#REF!,MATCH('Cálculo antigua metodología'!K$4,#REF!,0),0),"")</f>
        <v/>
      </c>
      <c r="L415" s="10" t="str">
        <f>+IFERROR(VLOOKUP($A415,#REF!,MATCH('Cálculo antigua metodología'!L$4,#REF!,0),0),"")</f>
        <v/>
      </c>
      <c r="M415" s="10" t="str">
        <f>+IFERROR(VLOOKUP($A415,#REF!,MATCH('Cálculo antigua metodología'!M$4,#REF!,0),0),"")</f>
        <v/>
      </c>
      <c r="N415" s="10" t="str">
        <f>+IFERROR(VLOOKUP($A415,#REF!,MATCH('Cálculo antigua metodología'!N$4,#REF!,0),0),"")</f>
        <v/>
      </c>
      <c r="O415" s="10" t="str">
        <f>+IFERROR(VLOOKUP($A415,#REF!,MATCH('Cálculo antigua metodología'!O$4,#REF!,0),0),"")</f>
        <v/>
      </c>
      <c r="P415" s="10" t="str">
        <f>+IFERROR(VLOOKUP($A415,#REF!,MATCH('Cálculo antigua metodología'!P$4,#REF!,0),0),"")</f>
        <v/>
      </c>
      <c r="Q415" s="10" t="str">
        <f>+IFERROR(VLOOKUP($A415,#REF!,MATCH('Cálculo antigua metodología'!Q$4,#REF!,0),0),"")</f>
        <v/>
      </c>
      <c r="R415" s="10" t="str">
        <f>+IFERROR(VLOOKUP($A415,#REF!,MATCH('Cálculo antigua metodología'!R$4,#REF!,0),0),"")</f>
        <v/>
      </c>
      <c r="S415" s="10" t="str">
        <f>+IFERROR(VLOOKUP($A415,#REF!,MATCH('Cálculo antigua metodología'!S$4,#REF!,0),0),"")</f>
        <v/>
      </c>
      <c r="T415" s="10">
        <f>+VLOOKUP(A415,'[5]Cálculo SGP'!$N$3:$P$1136,3,0)</f>
        <v>1884867545</v>
      </c>
      <c r="U415" s="10">
        <f>+VLOOKUP(A415,'[5]Cálculo SGP'!$N$3:$X$1137,11,0)</f>
        <v>1325425809</v>
      </c>
      <c r="V415" s="11">
        <f t="shared" si="72"/>
        <v>71.538359156424832</v>
      </c>
      <c r="W415" s="11">
        <f t="shared" si="79"/>
        <v>100</v>
      </c>
      <c r="X415" s="11">
        <f t="shared" si="73"/>
        <v>80</v>
      </c>
      <c r="Y415" s="11">
        <f t="shared" si="74"/>
        <v>100</v>
      </c>
      <c r="Z415" s="11">
        <f t="shared" si="80"/>
        <v>0</v>
      </c>
      <c r="AA415" s="11">
        <f t="shared" si="75"/>
        <v>100</v>
      </c>
      <c r="AB415" s="11">
        <f t="shared" si="81"/>
        <v>0</v>
      </c>
      <c r="AC415" s="11">
        <f t="shared" si="76"/>
        <v>0</v>
      </c>
      <c r="AD415" s="11">
        <f t="shared" si="77"/>
        <v>0</v>
      </c>
      <c r="AE415" s="11">
        <f t="shared" si="78"/>
        <v>0</v>
      </c>
      <c r="AF415" s="12">
        <f t="shared" si="82"/>
        <v>0</v>
      </c>
      <c r="AG415" s="31">
        <f t="shared" si="83"/>
        <v>16.666666666666668</v>
      </c>
    </row>
    <row r="416" spans="1:33" x14ac:dyDescent="0.35">
      <c r="A416" s="1" t="s">
        <v>866</v>
      </c>
      <c r="B416" s="1" t="s">
        <v>850</v>
      </c>
      <c r="C416" s="1" t="s">
        <v>867</v>
      </c>
      <c r="D416" s="4">
        <f>+VLOOKUP(A416,'[2]Categoría municipios 2023'!$B$2:$D$1103,3,0)</f>
        <v>6</v>
      </c>
      <c r="E416" s="1" t="str">
        <f>+VLOOKUP(A416,'[3]Nuevo IDF'!$B$5:$H$1106,7,0)</f>
        <v>G4</v>
      </c>
      <c r="F416" s="1"/>
      <c r="G416" s="10">
        <f>+VLOOKUP(A416,'[4]Informe viabilidad 2022'!$A$4:$G$1105,7,0)</f>
        <v>2363.0685170000002</v>
      </c>
      <c r="H416" s="10">
        <f>+VLOOKUP(A416,'[4]Informe viabilidad 2022'!$A$4:$G$1105,6,0)</f>
        <v>4026.676974</v>
      </c>
      <c r="I416" s="10" t="str">
        <f>+IFERROR(VLOOKUP($A416,#REF!,MATCH('Cálculo antigua metodología'!I$4,#REF!,0),0),"")</f>
        <v/>
      </c>
      <c r="J416" s="10" t="str">
        <f>+IFERROR(VLOOKUP($A416,#REF!,MATCH('Cálculo antigua metodología'!J$4,#REF!,0),0),"")</f>
        <v/>
      </c>
      <c r="K416" s="10" t="str">
        <f>+IFERROR(VLOOKUP($A416,#REF!,MATCH('Cálculo antigua metodología'!K$4,#REF!,0),0),"")</f>
        <v/>
      </c>
      <c r="L416" s="10" t="str">
        <f>+IFERROR(VLOOKUP($A416,#REF!,MATCH('Cálculo antigua metodología'!L$4,#REF!,0),0),"")</f>
        <v/>
      </c>
      <c r="M416" s="10" t="str">
        <f>+IFERROR(VLOOKUP($A416,#REF!,MATCH('Cálculo antigua metodología'!M$4,#REF!,0),0),"")</f>
        <v/>
      </c>
      <c r="N416" s="10" t="str">
        <f>+IFERROR(VLOOKUP($A416,#REF!,MATCH('Cálculo antigua metodología'!N$4,#REF!,0),0),"")</f>
        <v/>
      </c>
      <c r="O416" s="10" t="str">
        <f>+IFERROR(VLOOKUP($A416,#REF!,MATCH('Cálculo antigua metodología'!O$4,#REF!,0),0),"")</f>
        <v/>
      </c>
      <c r="P416" s="10" t="str">
        <f>+IFERROR(VLOOKUP($A416,#REF!,MATCH('Cálculo antigua metodología'!P$4,#REF!,0),0),"")</f>
        <v/>
      </c>
      <c r="Q416" s="10" t="str">
        <f>+IFERROR(VLOOKUP($A416,#REF!,MATCH('Cálculo antigua metodología'!Q$4,#REF!,0),0),"")</f>
        <v/>
      </c>
      <c r="R416" s="10" t="str">
        <f>+IFERROR(VLOOKUP($A416,#REF!,MATCH('Cálculo antigua metodología'!R$4,#REF!,0),0),"")</f>
        <v/>
      </c>
      <c r="S416" s="10" t="str">
        <f>+IFERROR(VLOOKUP($A416,#REF!,MATCH('Cálculo antigua metodología'!S$4,#REF!,0),0),"")</f>
        <v/>
      </c>
      <c r="T416" s="10">
        <f>+VLOOKUP(A416,'[5]Cálculo SGP'!$N$3:$P$1136,3,0)</f>
        <v>2426485103</v>
      </c>
      <c r="U416" s="10">
        <f>+VLOOKUP(A416,'[5]Cálculo SGP'!$N$3:$X$1137,11,0)</f>
        <v>1823622706</v>
      </c>
      <c r="V416" s="11">
        <f t="shared" si="72"/>
        <v>58.685326194730415</v>
      </c>
      <c r="W416" s="11">
        <f t="shared" si="79"/>
        <v>100</v>
      </c>
      <c r="X416" s="11">
        <f t="shared" si="73"/>
        <v>80</v>
      </c>
      <c r="Y416" s="11">
        <f t="shared" si="74"/>
        <v>100</v>
      </c>
      <c r="Z416" s="11">
        <f t="shared" si="80"/>
        <v>0</v>
      </c>
      <c r="AA416" s="11">
        <f t="shared" si="75"/>
        <v>100</v>
      </c>
      <c r="AB416" s="11">
        <f t="shared" si="81"/>
        <v>0</v>
      </c>
      <c r="AC416" s="11">
        <f t="shared" si="76"/>
        <v>0</v>
      </c>
      <c r="AD416" s="11">
        <f t="shared" si="77"/>
        <v>0</v>
      </c>
      <c r="AE416" s="11">
        <f t="shared" si="78"/>
        <v>0</v>
      </c>
      <c r="AF416" s="12">
        <f t="shared" si="82"/>
        <v>0</v>
      </c>
      <c r="AG416" s="31">
        <f t="shared" si="83"/>
        <v>16.666666666666668</v>
      </c>
    </row>
    <row r="417" spans="1:33" x14ac:dyDescent="0.35">
      <c r="A417" s="1" t="s">
        <v>868</v>
      </c>
      <c r="B417" s="1" t="s">
        <v>850</v>
      </c>
      <c r="C417" s="1" t="s">
        <v>869</v>
      </c>
      <c r="D417" s="4">
        <f>+VLOOKUP(A417,'[2]Categoría municipios 2023'!$B$2:$D$1103,3,0)</f>
        <v>6</v>
      </c>
      <c r="E417" s="1" t="str">
        <f>+VLOOKUP(A417,'[3]Nuevo IDF'!$B$5:$H$1106,7,0)</f>
        <v>G3</v>
      </c>
      <c r="F417" s="1"/>
      <c r="G417" s="10">
        <f>+VLOOKUP(A417,'[4]Informe viabilidad 2022'!$A$4:$G$1105,7,0)</f>
        <v>2788.8679659999998</v>
      </c>
      <c r="H417" s="10">
        <f>+VLOOKUP(A417,'[4]Informe viabilidad 2022'!$A$4:$G$1105,6,0)</f>
        <v>6813.8395870000004</v>
      </c>
      <c r="I417" s="10" t="str">
        <f>+IFERROR(VLOOKUP($A417,#REF!,MATCH('Cálculo antigua metodología'!I$4,#REF!,0),0),"")</f>
        <v/>
      </c>
      <c r="J417" s="10" t="str">
        <f>+IFERROR(VLOOKUP($A417,#REF!,MATCH('Cálculo antigua metodología'!J$4,#REF!,0),0),"")</f>
        <v/>
      </c>
      <c r="K417" s="10" t="str">
        <f>+IFERROR(VLOOKUP($A417,#REF!,MATCH('Cálculo antigua metodología'!K$4,#REF!,0),0),"")</f>
        <v/>
      </c>
      <c r="L417" s="10" t="str">
        <f>+IFERROR(VLOOKUP($A417,#REF!,MATCH('Cálculo antigua metodología'!L$4,#REF!,0),0),"")</f>
        <v/>
      </c>
      <c r="M417" s="10" t="str">
        <f>+IFERROR(VLOOKUP($A417,#REF!,MATCH('Cálculo antigua metodología'!M$4,#REF!,0),0),"")</f>
        <v/>
      </c>
      <c r="N417" s="10" t="str">
        <f>+IFERROR(VLOOKUP($A417,#REF!,MATCH('Cálculo antigua metodología'!N$4,#REF!,0),0),"")</f>
        <v/>
      </c>
      <c r="O417" s="10" t="str">
        <f>+IFERROR(VLOOKUP($A417,#REF!,MATCH('Cálculo antigua metodología'!O$4,#REF!,0),0),"")</f>
        <v/>
      </c>
      <c r="P417" s="10" t="str">
        <f>+IFERROR(VLOOKUP($A417,#REF!,MATCH('Cálculo antigua metodología'!P$4,#REF!,0),0),"")</f>
        <v/>
      </c>
      <c r="Q417" s="10" t="str">
        <f>+IFERROR(VLOOKUP($A417,#REF!,MATCH('Cálculo antigua metodología'!Q$4,#REF!,0),0),"")</f>
        <v/>
      </c>
      <c r="R417" s="10" t="str">
        <f>+IFERROR(VLOOKUP($A417,#REF!,MATCH('Cálculo antigua metodología'!R$4,#REF!,0),0),"")</f>
        <v/>
      </c>
      <c r="S417" s="10" t="str">
        <f>+IFERROR(VLOOKUP($A417,#REF!,MATCH('Cálculo antigua metodología'!S$4,#REF!,0),0),"")</f>
        <v/>
      </c>
      <c r="T417" s="10">
        <f>+VLOOKUP(A417,'[5]Cálculo SGP'!$N$3:$P$1136,3,0)</f>
        <v>2294450756</v>
      </c>
      <c r="U417" s="10">
        <f>+VLOOKUP(A417,'[5]Cálculo SGP'!$N$3:$X$1137,11,0)</f>
        <v>1541295461</v>
      </c>
      <c r="V417" s="11">
        <f t="shared" si="72"/>
        <v>40.929463196063928</v>
      </c>
      <c r="W417" s="11">
        <f t="shared" si="79"/>
        <v>100</v>
      </c>
      <c r="X417" s="11">
        <f t="shared" si="73"/>
        <v>80</v>
      </c>
      <c r="Y417" s="11">
        <f t="shared" si="74"/>
        <v>100</v>
      </c>
      <c r="Z417" s="11">
        <f t="shared" si="80"/>
        <v>0</v>
      </c>
      <c r="AA417" s="11">
        <f t="shared" si="75"/>
        <v>100</v>
      </c>
      <c r="AB417" s="11">
        <f t="shared" si="81"/>
        <v>0</v>
      </c>
      <c r="AC417" s="11">
        <f t="shared" si="76"/>
        <v>0</v>
      </c>
      <c r="AD417" s="11">
        <f t="shared" si="77"/>
        <v>0</v>
      </c>
      <c r="AE417" s="11">
        <f t="shared" si="78"/>
        <v>0</v>
      </c>
      <c r="AF417" s="12">
        <f t="shared" si="82"/>
        <v>0</v>
      </c>
      <c r="AG417" s="31">
        <f t="shared" si="83"/>
        <v>16.666666666666668</v>
      </c>
    </row>
    <row r="418" spans="1:33" x14ac:dyDescent="0.35">
      <c r="A418" s="1" t="s">
        <v>870</v>
      </c>
      <c r="B418" s="1" t="s">
        <v>850</v>
      </c>
      <c r="C418" s="1" t="s">
        <v>871</v>
      </c>
      <c r="D418" s="4">
        <f>+VLOOKUP(A418,'[2]Categoría municipios 2023'!$B$2:$D$1103,3,0)</f>
        <v>6</v>
      </c>
      <c r="E418" s="1" t="str">
        <f>+VLOOKUP(A418,'[3]Nuevo IDF'!$B$5:$H$1106,7,0)</f>
        <v>G2</v>
      </c>
      <c r="F418" s="1"/>
      <c r="G418" s="10">
        <f>+VLOOKUP(A418,'[4]Informe viabilidad 2022'!$A$4:$G$1105,7,0)</f>
        <v>5384.5437590000001</v>
      </c>
      <c r="H418" s="10">
        <f>+VLOOKUP(A418,'[4]Informe viabilidad 2022'!$A$4:$G$1105,6,0)</f>
        <v>9847.9544389999992</v>
      </c>
      <c r="I418" s="10" t="str">
        <f>+IFERROR(VLOOKUP($A418,#REF!,MATCH('Cálculo antigua metodología'!I$4,#REF!,0),0),"")</f>
        <v/>
      </c>
      <c r="J418" s="10" t="str">
        <f>+IFERROR(VLOOKUP($A418,#REF!,MATCH('Cálculo antigua metodología'!J$4,#REF!,0),0),"")</f>
        <v/>
      </c>
      <c r="K418" s="10" t="str">
        <f>+IFERROR(VLOOKUP($A418,#REF!,MATCH('Cálculo antigua metodología'!K$4,#REF!,0),0),"")</f>
        <v/>
      </c>
      <c r="L418" s="10" t="str">
        <f>+IFERROR(VLOOKUP($A418,#REF!,MATCH('Cálculo antigua metodología'!L$4,#REF!,0),0),"")</f>
        <v/>
      </c>
      <c r="M418" s="10" t="str">
        <f>+IFERROR(VLOOKUP($A418,#REF!,MATCH('Cálculo antigua metodología'!M$4,#REF!,0),0),"")</f>
        <v/>
      </c>
      <c r="N418" s="10" t="str">
        <f>+IFERROR(VLOOKUP($A418,#REF!,MATCH('Cálculo antigua metodología'!N$4,#REF!,0),0),"")</f>
        <v/>
      </c>
      <c r="O418" s="10" t="str">
        <f>+IFERROR(VLOOKUP($A418,#REF!,MATCH('Cálculo antigua metodología'!O$4,#REF!,0),0),"")</f>
        <v/>
      </c>
      <c r="P418" s="10" t="str">
        <f>+IFERROR(VLOOKUP($A418,#REF!,MATCH('Cálculo antigua metodología'!P$4,#REF!,0),0),"")</f>
        <v/>
      </c>
      <c r="Q418" s="10" t="str">
        <f>+IFERROR(VLOOKUP($A418,#REF!,MATCH('Cálculo antigua metodología'!Q$4,#REF!,0),0),"")</f>
        <v/>
      </c>
      <c r="R418" s="10" t="str">
        <f>+IFERROR(VLOOKUP($A418,#REF!,MATCH('Cálculo antigua metodología'!R$4,#REF!,0),0),"")</f>
        <v/>
      </c>
      <c r="S418" s="10" t="str">
        <f>+IFERROR(VLOOKUP($A418,#REF!,MATCH('Cálculo antigua metodología'!S$4,#REF!,0),0),"")</f>
        <v/>
      </c>
      <c r="T418" s="10">
        <f>+VLOOKUP(A418,'[5]Cálculo SGP'!$N$3:$P$1136,3,0)</f>
        <v>2359046383</v>
      </c>
      <c r="U418" s="10">
        <f>+VLOOKUP(A418,'[5]Cálculo SGP'!$N$3:$X$1137,11,0)</f>
        <v>1761344094</v>
      </c>
      <c r="V418" s="11">
        <f t="shared" si="72"/>
        <v>54.676773662518777</v>
      </c>
      <c r="W418" s="11">
        <f t="shared" si="79"/>
        <v>100</v>
      </c>
      <c r="X418" s="11">
        <f t="shared" si="73"/>
        <v>80</v>
      </c>
      <c r="Y418" s="11">
        <f t="shared" si="74"/>
        <v>100</v>
      </c>
      <c r="Z418" s="11">
        <f t="shared" si="80"/>
        <v>0</v>
      </c>
      <c r="AA418" s="11">
        <f t="shared" si="75"/>
        <v>100</v>
      </c>
      <c r="AB418" s="11">
        <f t="shared" si="81"/>
        <v>0</v>
      </c>
      <c r="AC418" s="11">
        <f t="shared" si="76"/>
        <v>0</v>
      </c>
      <c r="AD418" s="11">
        <f t="shared" si="77"/>
        <v>0</v>
      </c>
      <c r="AE418" s="11">
        <f t="shared" si="78"/>
        <v>0</v>
      </c>
      <c r="AF418" s="12">
        <f t="shared" si="82"/>
        <v>0</v>
      </c>
      <c r="AG418" s="31">
        <f t="shared" si="83"/>
        <v>16.666666666666668</v>
      </c>
    </row>
    <row r="419" spans="1:33" x14ac:dyDescent="0.35">
      <c r="A419" s="1" t="s">
        <v>872</v>
      </c>
      <c r="B419" s="1" t="s">
        <v>850</v>
      </c>
      <c r="C419" s="1" t="s">
        <v>873</v>
      </c>
      <c r="D419" s="4">
        <f>+VLOOKUP(A419,'[2]Categoría municipios 2023'!$B$2:$D$1103,3,0)</f>
        <v>6</v>
      </c>
      <c r="E419" s="1" t="str">
        <f>+VLOOKUP(A419,'[3]Nuevo IDF'!$B$5:$H$1106,7,0)</f>
        <v>G3</v>
      </c>
      <c r="F419" s="1"/>
      <c r="G419" s="10">
        <f>+VLOOKUP(A419,'[4]Informe viabilidad 2022'!$A$4:$G$1105,7,0)</f>
        <v>2117.0782020000001</v>
      </c>
      <c r="H419" s="10">
        <f>+VLOOKUP(A419,'[4]Informe viabilidad 2022'!$A$4:$G$1105,6,0)</f>
        <v>3136.2204499999998</v>
      </c>
      <c r="I419" s="10" t="str">
        <f>+IFERROR(VLOOKUP($A419,#REF!,MATCH('Cálculo antigua metodología'!I$4,#REF!,0),0),"")</f>
        <v/>
      </c>
      <c r="J419" s="10" t="str">
        <f>+IFERROR(VLOOKUP($A419,#REF!,MATCH('Cálculo antigua metodología'!J$4,#REF!,0),0),"")</f>
        <v/>
      </c>
      <c r="K419" s="10" t="str">
        <f>+IFERROR(VLOOKUP($A419,#REF!,MATCH('Cálculo antigua metodología'!K$4,#REF!,0),0),"")</f>
        <v/>
      </c>
      <c r="L419" s="10" t="str">
        <f>+IFERROR(VLOOKUP($A419,#REF!,MATCH('Cálculo antigua metodología'!L$4,#REF!,0),0),"")</f>
        <v/>
      </c>
      <c r="M419" s="10" t="str">
        <f>+IFERROR(VLOOKUP($A419,#REF!,MATCH('Cálculo antigua metodología'!M$4,#REF!,0),0),"")</f>
        <v/>
      </c>
      <c r="N419" s="10" t="str">
        <f>+IFERROR(VLOOKUP($A419,#REF!,MATCH('Cálculo antigua metodología'!N$4,#REF!,0),0),"")</f>
        <v/>
      </c>
      <c r="O419" s="10" t="str">
        <f>+IFERROR(VLOOKUP($A419,#REF!,MATCH('Cálculo antigua metodología'!O$4,#REF!,0),0),"")</f>
        <v/>
      </c>
      <c r="P419" s="10" t="str">
        <f>+IFERROR(VLOOKUP($A419,#REF!,MATCH('Cálculo antigua metodología'!P$4,#REF!,0),0),"")</f>
        <v/>
      </c>
      <c r="Q419" s="10" t="str">
        <f>+IFERROR(VLOOKUP($A419,#REF!,MATCH('Cálculo antigua metodología'!Q$4,#REF!,0),0),"")</f>
        <v/>
      </c>
      <c r="R419" s="10" t="str">
        <f>+IFERROR(VLOOKUP($A419,#REF!,MATCH('Cálculo antigua metodología'!R$4,#REF!,0),0),"")</f>
        <v/>
      </c>
      <c r="S419" s="10" t="str">
        <f>+IFERROR(VLOOKUP($A419,#REF!,MATCH('Cálculo antigua metodología'!S$4,#REF!,0),0),"")</f>
        <v/>
      </c>
      <c r="T419" s="10">
        <f>+VLOOKUP(A419,'[5]Cálculo SGP'!$N$3:$P$1136,3,0)</f>
        <v>1270636451</v>
      </c>
      <c r="U419" s="10">
        <f>+VLOOKUP(A419,'[5]Cálculo SGP'!$N$3:$X$1137,11,0)</f>
        <v>2190269302</v>
      </c>
      <c r="V419" s="11">
        <f t="shared" si="72"/>
        <v>67.504125929667993</v>
      </c>
      <c r="W419" s="11">
        <f t="shared" si="79"/>
        <v>100</v>
      </c>
      <c r="X419" s="11">
        <f t="shared" si="73"/>
        <v>80</v>
      </c>
      <c r="Y419" s="11">
        <f t="shared" si="74"/>
        <v>100</v>
      </c>
      <c r="Z419" s="11">
        <f t="shared" si="80"/>
        <v>0</v>
      </c>
      <c r="AA419" s="11">
        <f t="shared" si="75"/>
        <v>100</v>
      </c>
      <c r="AB419" s="11">
        <f t="shared" si="81"/>
        <v>0</v>
      </c>
      <c r="AC419" s="11">
        <f t="shared" si="76"/>
        <v>0</v>
      </c>
      <c r="AD419" s="11">
        <f t="shared" si="77"/>
        <v>0</v>
      </c>
      <c r="AE419" s="11">
        <f t="shared" si="78"/>
        <v>0</v>
      </c>
      <c r="AF419" s="12">
        <f t="shared" si="82"/>
        <v>0</v>
      </c>
      <c r="AG419" s="31">
        <f t="shared" si="83"/>
        <v>16.666666666666668</v>
      </c>
    </row>
    <row r="420" spans="1:33" x14ac:dyDescent="0.35">
      <c r="A420" s="1" t="s">
        <v>874</v>
      </c>
      <c r="B420" s="1" t="s">
        <v>850</v>
      </c>
      <c r="C420" s="1" t="s">
        <v>875</v>
      </c>
      <c r="D420" s="4">
        <f>+VLOOKUP(A420,'[2]Categoría municipios 2023'!$B$2:$D$1103,3,0)</f>
        <v>6</v>
      </c>
      <c r="E420" s="1" t="str">
        <f>+VLOOKUP(A420,'[3]Nuevo IDF'!$B$5:$H$1106,7,0)</f>
        <v>G5</v>
      </c>
      <c r="F420" s="1"/>
      <c r="G420" s="10">
        <f>+VLOOKUP(A420,'[4]Informe viabilidad 2022'!$A$4:$G$1105,7,0)</f>
        <v>1278.567082</v>
      </c>
      <c r="H420" s="10">
        <f>+VLOOKUP(A420,'[4]Informe viabilidad 2022'!$A$4:$G$1105,6,0)</f>
        <v>1765.206353</v>
      </c>
      <c r="I420" s="10" t="str">
        <f>+IFERROR(VLOOKUP($A420,#REF!,MATCH('Cálculo antigua metodología'!I$4,#REF!,0),0),"")</f>
        <v/>
      </c>
      <c r="J420" s="10" t="str">
        <f>+IFERROR(VLOOKUP($A420,#REF!,MATCH('Cálculo antigua metodología'!J$4,#REF!,0),0),"")</f>
        <v/>
      </c>
      <c r="K420" s="10" t="str">
        <f>+IFERROR(VLOOKUP($A420,#REF!,MATCH('Cálculo antigua metodología'!K$4,#REF!,0),0),"")</f>
        <v/>
      </c>
      <c r="L420" s="10" t="str">
        <f>+IFERROR(VLOOKUP($A420,#REF!,MATCH('Cálculo antigua metodología'!L$4,#REF!,0),0),"")</f>
        <v/>
      </c>
      <c r="M420" s="10" t="str">
        <f>+IFERROR(VLOOKUP($A420,#REF!,MATCH('Cálculo antigua metodología'!M$4,#REF!,0),0),"")</f>
        <v/>
      </c>
      <c r="N420" s="10" t="str">
        <f>+IFERROR(VLOOKUP($A420,#REF!,MATCH('Cálculo antigua metodología'!N$4,#REF!,0),0),"")</f>
        <v/>
      </c>
      <c r="O420" s="10" t="str">
        <f>+IFERROR(VLOOKUP($A420,#REF!,MATCH('Cálculo antigua metodología'!O$4,#REF!,0),0),"")</f>
        <v/>
      </c>
      <c r="P420" s="10" t="str">
        <f>+IFERROR(VLOOKUP($A420,#REF!,MATCH('Cálculo antigua metodología'!P$4,#REF!,0),0),"")</f>
        <v/>
      </c>
      <c r="Q420" s="10" t="str">
        <f>+IFERROR(VLOOKUP($A420,#REF!,MATCH('Cálculo antigua metodología'!Q$4,#REF!,0),0),"")</f>
        <v/>
      </c>
      <c r="R420" s="10" t="str">
        <f>+IFERROR(VLOOKUP($A420,#REF!,MATCH('Cálculo antigua metodología'!R$4,#REF!,0),0),"")</f>
        <v/>
      </c>
      <c r="S420" s="10" t="str">
        <f>+IFERROR(VLOOKUP($A420,#REF!,MATCH('Cálculo antigua metodología'!S$4,#REF!,0),0),"")</f>
        <v/>
      </c>
      <c r="T420" s="10">
        <f>+VLOOKUP(A420,'[5]Cálculo SGP'!$N$3:$P$1136,3,0)</f>
        <v>828499880</v>
      </c>
      <c r="U420" s="10">
        <f>+VLOOKUP(A420,'[5]Cálculo SGP'!$N$3:$X$1137,11,0)</f>
        <v>1983654399</v>
      </c>
      <c r="V420" s="11">
        <f t="shared" si="72"/>
        <v>72.431593044464876</v>
      </c>
      <c r="W420" s="11">
        <f t="shared" si="79"/>
        <v>100</v>
      </c>
      <c r="X420" s="11">
        <f t="shared" si="73"/>
        <v>80</v>
      </c>
      <c r="Y420" s="11">
        <f t="shared" si="74"/>
        <v>100</v>
      </c>
      <c r="Z420" s="11">
        <f t="shared" si="80"/>
        <v>0</v>
      </c>
      <c r="AA420" s="11">
        <f t="shared" si="75"/>
        <v>100</v>
      </c>
      <c r="AB420" s="11">
        <f t="shared" si="81"/>
        <v>0</v>
      </c>
      <c r="AC420" s="11">
        <f t="shared" si="76"/>
        <v>0</v>
      </c>
      <c r="AD420" s="11">
        <f t="shared" si="77"/>
        <v>0</v>
      </c>
      <c r="AE420" s="11">
        <f t="shared" si="78"/>
        <v>0</v>
      </c>
      <c r="AF420" s="12">
        <f t="shared" si="82"/>
        <v>0</v>
      </c>
      <c r="AG420" s="31">
        <f t="shared" si="83"/>
        <v>16.666666666666668</v>
      </c>
    </row>
    <row r="421" spans="1:33" x14ac:dyDescent="0.35">
      <c r="A421" s="1" t="s">
        <v>876</v>
      </c>
      <c r="B421" s="1" t="s">
        <v>850</v>
      </c>
      <c r="C421" s="1" t="s">
        <v>877</v>
      </c>
      <c r="D421" s="4">
        <f>+VLOOKUP(A421,'[2]Categoría municipios 2023'!$B$2:$D$1103,3,0)</f>
        <v>6</v>
      </c>
      <c r="E421" s="1" t="str">
        <f>+VLOOKUP(A421,'[3]Nuevo IDF'!$B$5:$H$1106,7,0)</f>
        <v>G2</v>
      </c>
      <c r="F421" s="1"/>
      <c r="G421" s="10">
        <f>+VLOOKUP(A421,'[4]Informe viabilidad 2022'!$A$4:$G$1105,7,0)</f>
        <v>3642.9111699999999</v>
      </c>
      <c r="H421" s="10">
        <f>+VLOOKUP(A421,'[4]Informe viabilidad 2022'!$A$4:$G$1105,6,0)</f>
        <v>6899.0816439999999</v>
      </c>
      <c r="I421" s="10" t="str">
        <f>+IFERROR(VLOOKUP($A421,#REF!,MATCH('Cálculo antigua metodología'!I$4,#REF!,0),0),"")</f>
        <v/>
      </c>
      <c r="J421" s="10" t="str">
        <f>+IFERROR(VLOOKUP($A421,#REF!,MATCH('Cálculo antigua metodología'!J$4,#REF!,0),0),"")</f>
        <v/>
      </c>
      <c r="K421" s="10" t="str">
        <f>+IFERROR(VLOOKUP($A421,#REF!,MATCH('Cálculo antigua metodología'!K$4,#REF!,0),0),"")</f>
        <v/>
      </c>
      <c r="L421" s="10" t="str">
        <f>+IFERROR(VLOOKUP($A421,#REF!,MATCH('Cálculo antigua metodología'!L$4,#REF!,0),0),"")</f>
        <v/>
      </c>
      <c r="M421" s="10" t="str">
        <f>+IFERROR(VLOOKUP($A421,#REF!,MATCH('Cálculo antigua metodología'!M$4,#REF!,0),0),"")</f>
        <v/>
      </c>
      <c r="N421" s="10" t="str">
        <f>+IFERROR(VLOOKUP($A421,#REF!,MATCH('Cálculo antigua metodología'!N$4,#REF!,0),0),"")</f>
        <v/>
      </c>
      <c r="O421" s="10" t="str">
        <f>+IFERROR(VLOOKUP($A421,#REF!,MATCH('Cálculo antigua metodología'!O$4,#REF!,0),0),"")</f>
        <v/>
      </c>
      <c r="P421" s="10" t="str">
        <f>+IFERROR(VLOOKUP($A421,#REF!,MATCH('Cálculo antigua metodología'!P$4,#REF!,0),0),"")</f>
        <v/>
      </c>
      <c r="Q421" s="10" t="str">
        <f>+IFERROR(VLOOKUP($A421,#REF!,MATCH('Cálculo antigua metodología'!Q$4,#REF!,0),0),"")</f>
        <v/>
      </c>
      <c r="R421" s="10" t="str">
        <f>+IFERROR(VLOOKUP($A421,#REF!,MATCH('Cálculo antigua metodología'!R$4,#REF!,0),0),"")</f>
        <v/>
      </c>
      <c r="S421" s="10" t="str">
        <f>+IFERROR(VLOOKUP($A421,#REF!,MATCH('Cálculo antigua metodología'!S$4,#REF!,0),0),"")</f>
        <v/>
      </c>
      <c r="T421" s="10">
        <f>+VLOOKUP(A421,'[5]Cálculo SGP'!$N$3:$P$1136,3,0)</f>
        <v>1485568198</v>
      </c>
      <c r="U421" s="10">
        <f>+VLOOKUP(A421,'[5]Cálculo SGP'!$N$3:$X$1137,11,0)</f>
        <v>2641244242</v>
      </c>
      <c r="V421" s="11">
        <f t="shared" si="72"/>
        <v>52.802841856034135</v>
      </c>
      <c r="W421" s="11">
        <f t="shared" si="79"/>
        <v>100</v>
      </c>
      <c r="X421" s="11">
        <f t="shared" si="73"/>
        <v>80</v>
      </c>
      <c r="Y421" s="11">
        <f t="shared" si="74"/>
        <v>100</v>
      </c>
      <c r="Z421" s="11">
        <f t="shared" si="80"/>
        <v>0</v>
      </c>
      <c r="AA421" s="11">
        <f t="shared" si="75"/>
        <v>100</v>
      </c>
      <c r="AB421" s="11">
        <f t="shared" si="81"/>
        <v>0</v>
      </c>
      <c r="AC421" s="11">
        <f t="shared" si="76"/>
        <v>0</v>
      </c>
      <c r="AD421" s="11">
        <f t="shared" si="77"/>
        <v>0</v>
      </c>
      <c r="AE421" s="11">
        <f t="shared" si="78"/>
        <v>0</v>
      </c>
      <c r="AF421" s="12">
        <f t="shared" si="82"/>
        <v>0</v>
      </c>
      <c r="AG421" s="31">
        <f t="shared" si="83"/>
        <v>16.666666666666668</v>
      </c>
    </row>
    <row r="422" spans="1:33" x14ac:dyDescent="0.35">
      <c r="A422" s="1" t="s">
        <v>878</v>
      </c>
      <c r="B422" s="1" t="s">
        <v>850</v>
      </c>
      <c r="C422" s="1" t="s">
        <v>879</v>
      </c>
      <c r="D422" s="4">
        <f>+VLOOKUP(A422,'[2]Categoría municipios 2023'!$B$2:$D$1103,3,0)</f>
        <v>6</v>
      </c>
      <c r="E422" s="1" t="str">
        <f>+VLOOKUP(A422,'[3]Nuevo IDF'!$B$5:$H$1106,7,0)</f>
        <v>G1</v>
      </c>
      <c r="F422" s="1"/>
      <c r="G422" s="10">
        <f>+VLOOKUP(A422,'[4]Informe viabilidad 2022'!$A$4:$G$1105,7,0)</f>
        <v>12436.314721999999</v>
      </c>
      <c r="H422" s="10">
        <f>+VLOOKUP(A422,'[4]Informe viabilidad 2022'!$A$4:$G$1105,6,0)</f>
        <v>18901.4225864</v>
      </c>
      <c r="I422" s="10" t="str">
        <f>+IFERROR(VLOOKUP($A422,#REF!,MATCH('Cálculo antigua metodología'!I$4,#REF!,0),0),"")</f>
        <v/>
      </c>
      <c r="J422" s="10" t="str">
        <f>+IFERROR(VLOOKUP($A422,#REF!,MATCH('Cálculo antigua metodología'!J$4,#REF!,0),0),"")</f>
        <v/>
      </c>
      <c r="K422" s="10" t="str">
        <f>+IFERROR(VLOOKUP($A422,#REF!,MATCH('Cálculo antigua metodología'!K$4,#REF!,0),0),"")</f>
        <v/>
      </c>
      <c r="L422" s="10" t="str">
        <f>+IFERROR(VLOOKUP($A422,#REF!,MATCH('Cálculo antigua metodología'!L$4,#REF!,0),0),"")</f>
        <v/>
      </c>
      <c r="M422" s="10" t="str">
        <f>+IFERROR(VLOOKUP($A422,#REF!,MATCH('Cálculo antigua metodología'!M$4,#REF!,0),0),"")</f>
        <v/>
      </c>
      <c r="N422" s="10" t="str">
        <f>+IFERROR(VLOOKUP($A422,#REF!,MATCH('Cálculo antigua metodología'!N$4,#REF!,0),0),"")</f>
        <v/>
      </c>
      <c r="O422" s="10" t="str">
        <f>+IFERROR(VLOOKUP($A422,#REF!,MATCH('Cálculo antigua metodología'!O$4,#REF!,0),0),"")</f>
        <v/>
      </c>
      <c r="P422" s="10" t="str">
        <f>+IFERROR(VLOOKUP($A422,#REF!,MATCH('Cálculo antigua metodología'!P$4,#REF!,0),0),"")</f>
        <v/>
      </c>
      <c r="Q422" s="10" t="str">
        <f>+IFERROR(VLOOKUP($A422,#REF!,MATCH('Cálculo antigua metodología'!Q$4,#REF!,0),0),"")</f>
        <v/>
      </c>
      <c r="R422" s="10" t="str">
        <f>+IFERROR(VLOOKUP($A422,#REF!,MATCH('Cálculo antigua metodología'!R$4,#REF!,0),0),"")</f>
        <v/>
      </c>
      <c r="S422" s="10" t="str">
        <f>+IFERROR(VLOOKUP($A422,#REF!,MATCH('Cálculo antigua metodología'!S$4,#REF!,0),0),"")</f>
        <v/>
      </c>
      <c r="T422" s="10">
        <f>+VLOOKUP(A422,'[5]Cálculo SGP'!$N$3:$P$1136,3,0)</f>
        <v>2744245555</v>
      </c>
      <c r="U422" s="10">
        <f>+VLOOKUP(A422,'[5]Cálculo SGP'!$N$3:$X$1137,11,0)</f>
        <v>1646160401</v>
      </c>
      <c r="V422" s="11">
        <f t="shared" si="72"/>
        <v>65.79565461357501</v>
      </c>
      <c r="W422" s="11">
        <f t="shared" si="79"/>
        <v>100</v>
      </c>
      <c r="X422" s="11">
        <f t="shared" si="73"/>
        <v>80</v>
      </c>
      <c r="Y422" s="11">
        <f t="shared" si="74"/>
        <v>100</v>
      </c>
      <c r="Z422" s="11">
        <f t="shared" si="80"/>
        <v>0</v>
      </c>
      <c r="AA422" s="11">
        <f t="shared" si="75"/>
        <v>100</v>
      </c>
      <c r="AB422" s="11">
        <f t="shared" si="81"/>
        <v>0</v>
      </c>
      <c r="AC422" s="11">
        <f t="shared" si="76"/>
        <v>0</v>
      </c>
      <c r="AD422" s="11">
        <f t="shared" si="77"/>
        <v>0</v>
      </c>
      <c r="AE422" s="11">
        <f t="shared" si="78"/>
        <v>0</v>
      </c>
      <c r="AF422" s="12">
        <f t="shared" si="82"/>
        <v>0</v>
      </c>
      <c r="AG422" s="31">
        <f t="shared" si="83"/>
        <v>16.666666666666668</v>
      </c>
    </row>
    <row r="423" spans="1:33" x14ac:dyDescent="0.35">
      <c r="A423" s="1" t="s">
        <v>880</v>
      </c>
      <c r="B423" s="1" t="s">
        <v>850</v>
      </c>
      <c r="C423" s="1" t="s">
        <v>881</v>
      </c>
      <c r="D423" s="4">
        <f>+VLOOKUP(A423,'[2]Categoría municipios 2023'!$B$2:$D$1103,3,0)</f>
        <v>6</v>
      </c>
      <c r="E423" s="1" t="str">
        <f>+VLOOKUP(A423,'[3]Nuevo IDF'!$B$5:$H$1106,7,0)</f>
        <v>G4</v>
      </c>
      <c r="F423" s="1"/>
      <c r="G423" s="10">
        <f>+VLOOKUP(A423,'[4]Informe viabilidad 2022'!$A$4:$G$1105,7,0)</f>
        <v>1808.5462419999999</v>
      </c>
      <c r="H423" s="10">
        <f>+VLOOKUP(A423,'[4]Informe viabilidad 2022'!$A$4:$G$1105,6,0)</f>
        <v>2468.16071865</v>
      </c>
      <c r="I423" s="10" t="str">
        <f>+IFERROR(VLOOKUP($A423,#REF!,MATCH('Cálculo antigua metodología'!I$4,#REF!,0),0),"")</f>
        <v/>
      </c>
      <c r="J423" s="10" t="str">
        <f>+IFERROR(VLOOKUP($A423,#REF!,MATCH('Cálculo antigua metodología'!J$4,#REF!,0),0),"")</f>
        <v/>
      </c>
      <c r="K423" s="10" t="str">
        <f>+IFERROR(VLOOKUP($A423,#REF!,MATCH('Cálculo antigua metodología'!K$4,#REF!,0),0),"")</f>
        <v/>
      </c>
      <c r="L423" s="10" t="str">
        <f>+IFERROR(VLOOKUP($A423,#REF!,MATCH('Cálculo antigua metodología'!L$4,#REF!,0),0),"")</f>
        <v/>
      </c>
      <c r="M423" s="10" t="str">
        <f>+IFERROR(VLOOKUP($A423,#REF!,MATCH('Cálculo antigua metodología'!M$4,#REF!,0),0),"")</f>
        <v/>
      </c>
      <c r="N423" s="10" t="str">
        <f>+IFERROR(VLOOKUP($A423,#REF!,MATCH('Cálculo antigua metodología'!N$4,#REF!,0),0),"")</f>
        <v/>
      </c>
      <c r="O423" s="10" t="str">
        <f>+IFERROR(VLOOKUP($A423,#REF!,MATCH('Cálculo antigua metodología'!O$4,#REF!,0),0),"")</f>
        <v/>
      </c>
      <c r="P423" s="10" t="str">
        <f>+IFERROR(VLOOKUP($A423,#REF!,MATCH('Cálculo antigua metodología'!P$4,#REF!,0),0),"")</f>
        <v/>
      </c>
      <c r="Q423" s="10" t="str">
        <f>+IFERROR(VLOOKUP($A423,#REF!,MATCH('Cálculo antigua metodología'!Q$4,#REF!,0),0),"")</f>
        <v/>
      </c>
      <c r="R423" s="10" t="str">
        <f>+IFERROR(VLOOKUP($A423,#REF!,MATCH('Cálculo antigua metodología'!R$4,#REF!,0),0),"")</f>
        <v/>
      </c>
      <c r="S423" s="10" t="str">
        <f>+IFERROR(VLOOKUP($A423,#REF!,MATCH('Cálculo antigua metodología'!S$4,#REF!,0),0),"")</f>
        <v/>
      </c>
      <c r="T423" s="10">
        <f>+VLOOKUP(A423,'[5]Cálculo SGP'!$N$3:$P$1136,3,0)</f>
        <v>1209255771</v>
      </c>
      <c r="U423" s="10">
        <f>+VLOOKUP(A423,'[5]Cálculo SGP'!$N$3:$X$1137,11,0)</f>
        <v>2222419850</v>
      </c>
      <c r="V423" s="11">
        <f t="shared" si="72"/>
        <v>73.275059777679843</v>
      </c>
      <c r="W423" s="11">
        <f t="shared" si="79"/>
        <v>100</v>
      </c>
      <c r="X423" s="11">
        <f t="shared" si="73"/>
        <v>80</v>
      </c>
      <c r="Y423" s="11">
        <f t="shared" si="74"/>
        <v>100</v>
      </c>
      <c r="Z423" s="11">
        <f t="shared" si="80"/>
        <v>0</v>
      </c>
      <c r="AA423" s="11">
        <f t="shared" si="75"/>
        <v>100</v>
      </c>
      <c r="AB423" s="11">
        <f t="shared" si="81"/>
        <v>0</v>
      </c>
      <c r="AC423" s="11">
        <f t="shared" si="76"/>
        <v>0</v>
      </c>
      <c r="AD423" s="11">
        <f t="shared" si="77"/>
        <v>0</v>
      </c>
      <c r="AE423" s="11">
        <f t="shared" si="78"/>
        <v>0</v>
      </c>
      <c r="AF423" s="12">
        <f t="shared" si="82"/>
        <v>0</v>
      </c>
      <c r="AG423" s="31">
        <f t="shared" si="83"/>
        <v>16.666666666666668</v>
      </c>
    </row>
    <row r="424" spans="1:33" x14ac:dyDescent="0.35">
      <c r="A424" s="1" t="s">
        <v>882</v>
      </c>
      <c r="B424" s="1" t="s">
        <v>850</v>
      </c>
      <c r="C424" s="1" t="s">
        <v>883</v>
      </c>
      <c r="D424" s="4">
        <f>+VLOOKUP(A424,'[2]Categoría municipios 2023'!$B$2:$D$1103,3,0)</f>
        <v>6</v>
      </c>
      <c r="E424" s="1" t="str">
        <f>+VLOOKUP(A424,'[3]Nuevo IDF'!$B$5:$H$1106,7,0)</f>
        <v>G4</v>
      </c>
      <c r="F424" s="1"/>
      <c r="G424" s="10">
        <f>+VLOOKUP(A424,'[4]Informe viabilidad 2022'!$A$4:$G$1105,7,0)</f>
        <v>2803.288826</v>
      </c>
      <c r="H424" s="10">
        <f>+VLOOKUP(A424,'[4]Informe viabilidad 2022'!$A$4:$G$1105,6,0)</f>
        <v>4105.4249045699999</v>
      </c>
      <c r="I424" s="10" t="str">
        <f>+IFERROR(VLOOKUP($A424,#REF!,MATCH('Cálculo antigua metodología'!I$4,#REF!,0),0),"")</f>
        <v/>
      </c>
      <c r="J424" s="10" t="str">
        <f>+IFERROR(VLOOKUP($A424,#REF!,MATCH('Cálculo antigua metodología'!J$4,#REF!,0),0),"")</f>
        <v/>
      </c>
      <c r="K424" s="10" t="str">
        <f>+IFERROR(VLOOKUP($A424,#REF!,MATCH('Cálculo antigua metodología'!K$4,#REF!,0),0),"")</f>
        <v/>
      </c>
      <c r="L424" s="10" t="str">
        <f>+IFERROR(VLOOKUP($A424,#REF!,MATCH('Cálculo antigua metodología'!L$4,#REF!,0),0),"")</f>
        <v/>
      </c>
      <c r="M424" s="10" t="str">
        <f>+IFERROR(VLOOKUP($A424,#REF!,MATCH('Cálculo antigua metodología'!M$4,#REF!,0),0),"")</f>
        <v/>
      </c>
      <c r="N424" s="10" t="str">
        <f>+IFERROR(VLOOKUP($A424,#REF!,MATCH('Cálculo antigua metodología'!N$4,#REF!,0),0),"")</f>
        <v/>
      </c>
      <c r="O424" s="10" t="str">
        <f>+IFERROR(VLOOKUP($A424,#REF!,MATCH('Cálculo antigua metodología'!O$4,#REF!,0),0),"")</f>
        <v/>
      </c>
      <c r="P424" s="10" t="str">
        <f>+IFERROR(VLOOKUP($A424,#REF!,MATCH('Cálculo antigua metodología'!P$4,#REF!,0),0),"")</f>
        <v/>
      </c>
      <c r="Q424" s="10" t="str">
        <f>+IFERROR(VLOOKUP($A424,#REF!,MATCH('Cálculo antigua metodología'!Q$4,#REF!,0),0),"")</f>
        <v/>
      </c>
      <c r="R424" s="10" t="str">
        <f>+IFERROR(VLOOKUP($A424,#REF!,MATCH('Cálculo antigua metodología'!R$4,#REF!,0),0),"")</f>
        <v/>
      </c>
      <c r="S424" s="10" t="str">
        <f>+IFERROR(VLOOKUP($A424,#REF!,MATCH('Cálculo antigua metodología'!S$4,#REF!,0),0),"")</f>
        <v/>
      </c>
      <c r="T424" s="10">
        <f>+VLOOKUP(A424,'[5]Cálculo SGP'!$N$3:$P$1136,3,0)</f>
        <v>1502642149</v>
      </c>
      <c r="U424" s="10">
        <f>+VLOOKUP(A424,'[5]Cálculo SGP'!$N$3:$X$1137,11,0)</f>
        <v>2640271842</v>
      </c>
      <c r="V424" s="11">
        <f t="shared" si="72"/>
        <v>68.28255031238028</v>
      </c>
      <c r="W424" s="11">
        <f t="shared" si="79"/>
        <v>100</v>
      </c>
      <c r="X424" s="11">
        <f t="shared" si="73"/>
        <v>80</v>
      </c>
      <c r="Y424" s="11">
        <f t="shared" si="74"/>
        <v>100</v>
      </c>
      <c r="Z424" s="11">
        <f t="shared" si="80"/>
        <v>0</v>
      </c>
      <c r="AA424" s="11">
        <f t="shared" si="75"/>
        <v>100</v>
      </c>
      <c r="AB424" s="11">
        <f t="shared" si="81"/>
        <v>0</v>
      </c>
      <c r="AC424" s="11">
        <f t="shared" si="76"/>
        <v>0</v>
      </c>
      <c r="AD424" s="11">
        <f t="shared" si="77"/>
        <v>0</v>
      </c>
      <c r="AE424" s="11">
        <f t="shared" si="78"/>
        <v>0</v>
      </c>
      <c r="AF424" s="12">
        <f t="shared" si="82"/>
        <v>0</v>
      </c>
      <c r="AG424" s="31">
        <f t="shared" si="83"/>
        <v>16.666666666666668</v>
      </c>
    </row>
    <row r="425" spans="1:33" x14ac:dyDescent="0.35">
      <c r="A425" s="1" t="s">
        <v>884</v>
      </c>
      <c r="B425" s="1" t="s">
        <v>850</v>
      </c>
      <c r="C425" s="1" t="s">
        <v>885</v>
      </c>
      <c r="D425" s="4">
        <f>+VLOOKUP(A425,'[2]Categoría municipios 2023'!$B$2:$D$1103,3,0)</f>
        <v>6</v>
      </c>
      <c r="E425" s="1" t="str">
        <f>+VLOOKUP(A425,'[3]Nuevo IDF'!$B$5:$H$1106,7,0)</f>
        <v>G3</v>
      </c>
      <c r="F425" s="1"/>
      <c r="G425" s="10">
        <f>+VLOOKUP(A425,'[4]Informe viabilidad 2022'!$A$4:$G$1105,7,0)</f>
        <v>2488.981049</v>
      </c>
      <c r="H425" s="10">
        <f>+VLOOKUP(A425,'[4]Informe viabilidad 2022'!$A$4:$G$1105,6,0)</f>
        <v>3711.6454220999999</v>
      </c>
      <c r="I425" s="10" t="str">
        <f>+IFERROR(VLOOKUP($A425,#REF!,MATCH('Cálculo antigua metodología'!I$4,#REF!,0),0),"")</f>
        <v/>
      </c>
      <c r="J425" s="10" t="str">
        <f>+IFERROR(VLOOKUP($A425,#REF!,MATCH('Cálculo antigua metodología'!J$4,#REF!,0),0),"")</f>
        <v/>
      </c>
      <c r="K425" s="10" t="str">
        <f>+IFERROR(VLOOKUP($A425,#REF!,MATCH('Cálculo antigua metodología'!K$4,#REF!,0),0),"")</f>
        <v/>
      </c>
      <c r="L425" s="10" t="str">
        <f>+IFERROR(VLOOKUP($A425,#REF!,MATCH('Cálculo antigua metodología'!L$4,#REF!,0),0),"")</f>
        <v/>
      </c>
      <c r="M425" s="10" t="str">
        <f>+IFERROR(VLOOKUP($A425,#REF!,MATCH('Cálculo antigua metodología'!M$4,#REF!,0),0),"")</f>
        <v/>
      </c>
      <c r="N425" s="10" t="str">
        <f>+IFERROR(VLOOKUP($A425,#REF!,MATCH('Cálculo antigua metodología'!N$4,#REF!,0),0),"")</f>
        <v/>
      </c>
      <c r="O425" s="10" t="str">
        <f>+IFERROR(VLOOKUP($A425,#REF!,MATCH('Cálculo antigua metodología'!O$4,#REF!,0),0),"")</f>
        <v/>
      </c>
      <c r="P425" s="10" t="str">
        <f>+IFERROR(VLOOKUP($A425,#REF!,MATCH('Cálculo antigua metodología'!P$4,#REF!,0),0),"")</f>
        <v/>
      </c>
      <c r="Q425" s="10" t="str">
        <f>+IFERROR(VLOOKUP($A425,#REF!,MATCH('Cálculo antigua metodología'!Q$4,#REF!,0),0),"")</f>
        <v/>
      </c>
      <c r="R425" s="10" t="str">
        <f>+IFERROR(VLOOKUP($A425,#REF!,MATCH('Cálculo antigua metodología'!R$4,#REF!,0),0),"")</f>
        <v/>
      </c>
      <c r="S425" s="10" t="str">
        <f>+IFERROR(VLOOKUP($A425,#REF!,MATCH('Cálculo antigua metodología'!S$4,#REF!,0),0),"")</f>
        <v/>
      </c>
      <c r="T425" s="10">
        <f>+VLOOKUP(A425,'[5]Cálculo SGP'!$N$3:$P$1136,3,0)</f>
        <v>1843683180</v>
      </c>
      <c r="U425" s="10">
        <f>+VLOOKUP(A425,'[5]Cálculo SGP'!$N$3:$X$1137,11,0)</f>
        <v>2633639520</v>
      </c>
      <c r="V425" s="11">
        <f t="shared" si="72"/>
        <v>67.058696775829603</v>
      </c>
      <c r="W425" s="11">
        <f t="shared" si="79"/>
        <v>100</v>
      </c>
      <c r="X425" s="11">
        <f t="shared" si="73"/>
        <v>80</v>
      </c>
      <c r="Y425" s="11">
        <f t="shared" si="74"/>
        <v>100</v>
      </c>
      <c r="Z425" s="11">
        <f t="shared" si="80"/>
        <v>0</v>
      </c>
      <c r="AA425" s="11">
        <f t="shared" si="75"/>
        <v>100</v>
      </c>
      <c r="AB425" s="11">
        <f t="shared" si="81"/>
        <v>0</v>
      </c>
      <c r="AC425" s="11">
        <f t="shared" si="76"/>
        <v>0</v>
      </c>
      <c r="AD425" s="11">
        <f t="shared" si="77"/>
        <v>0</v>
      </c>
      <c r="AE425" s="11">
        <f t="shared" si="78"/>
        <v>0</v>
      </c>
      <c r="AF425" s="12">
        <f t="shared" si="82"/>
        <v>0</v>
      </c>
      <c r="AG425" s="31">
        <f t="shared" si="83"/>
        <v>16.666666666666668</v>
      </c>
    </row>
    <row r="426" spans="1:33" x14ac:dyDescent="0.35">
      <c r="A426" s="1" t="s">
        <v>886</v>
      </c>
      <c r="B426" s="1" t="s">
        <v>850</v>
      </c>
      <c r="C426" s="1" t="s">
        <v>887</v>
      </c>
      <c r="D426" s="4">
        <f>+VLOOKUP(A426,'[2]Categoría municipios 2023'!$B$2:$D$1103,3,0)</f>
        <v>6</v>
      </c>
      <c r="E426" s="1" t="str">
        <f>+VLOOKUP(A426,'[3]Nuevo IDF'!$B$5:$H$1106,7,0)</f>
        <v>G5</v>
      </c>
      <c r="F426" s="1"/>
      <c r="G426" s="10">
        <f>+VLOOKUP(A426,'[4]Informe viabilidad 2022'!$A$4:$G$1105,7,0)</f>
        <v>2843.9324200000001</v>
      </c>
      <c r="H426" s="10">
        <f>+VLOOKUP(A426,'[4]Informe viabilidad 2022'!$A$4:$G$1105,6,0)</f>
        <v>4316.2657479999998</v>
      </c>
      <c r="I426" s="10" t="str">
        <f>+IFERROR(VLOOKUP($A426,#REF!,MATCH('Cálculo antigua metodología'!I$4,#REF!,0),0),"")</f>
        <v/>
      </c>
      <c r="J426" s="10" t="str">
        <f>+IFERROR(VLOOKUP($A426,#REF!,MATCH('Cálculo antigua metodología'!J$4,#REF!,0),0),"")</f>
        <v/>
      </c>
      <c r="K426" s="10" t="str">
        <f>+IFERROR(VLOOKUP($A426,#REF!,MATCH('Cálculo antigua metodología'!K$4,#REF!,0),0),"")</f>
        <v/>
      </c>
      <c r="L426" s="10" t="str">
        <f>+IFERROR(VLOOKUP($A426,#REF!,MATCH('Cálculo antigua metodología'!L$4,#REF!,0),0),"")</f>
        <v/>
      </c>
      <c r="M426" s="10" t="str">
        <f>+IFERROR(VLOOKUP($A426,#REF!,MATCH('Cálculo antigua metodología'!M$4,#REF!,0),0),"")</f>
        <v/>
      </c>
      <c r="N426" s="10" t="str">
        <f>+IFERROR(VLOOKUP($A426,#REF!,MATCH('Cálculo antigua metodología'!N$4,#REF!,0),0),"")</f>
        <v/>
      </c>
      <c r="O426" s="10" t="str">
        <f>+IFERROR(VLOOKUP($A426,#REF!,MATCH('Cálculo antigua metodología'!O$4,#REF!,0),0),"")</f>
        <v/>
      </c>
      <c r="P426" s="10" t="str">
        <f>+IFERROR(VLOOKUP($A426,#REF!,MATCH('Cálculo antigua metodología'!P$4,#REF!,0),0),"")</f>
        <v/>
      </c>
      <c r="Q426" s="10" t="str">
        <f>+IFERROR(VLOOKUP($A426,#REF!,MATCH('Cálculo antigua metodología'!Q$4,#REF!,0),0),"")</f>
        <v/>
      </c>
      <c r="R426" s="10" t="str">
        <f>+IFERROR(VLOOKUP($A426,#REF!,MATCH('Cálculo antigua metodología'!R$4,#REF!,0),0),"")</f>
        <v/>
      </c>
      <c r="S426" s="10" t="str">
        <f>+IFERROR(VLOOKUP($A426,#REF!,MATCH('Cálculo antigua metodología'!S$4,#REF!,0),0),"")</f>
        <v/>
      </c>
      <c r="T426" s="10">
        <f>+VLOOKUP(A426,'[5]Cálculo SGP'!$N$3:$P$1136,3,0)</f>
        <v>2787927180</v>
      </c>
      <c r="U426" s="10">
        <f>+VLOOKUP(A426,'[5]Cálculo SGP'!$N$3:$X$1137,11,0)</f>
        <v>3096968776</v>
      </c>
      <c r="V426" s="11">
        <f t="shared" si="72"/>
        <v>65.888723865479662</v>
      </c>
      <c r="W426" s="11">
        <f t="shared" si="79"/>
        <v>100</v>
      </c>
      <c r="X426" s="11">
        <f t="shared" si="73"/>
        <v>80</v>
      </c>
      <c r="Y426" s="11">
        <f t="shared" si="74"/>
        <v>100</v>
      </c>
      <c r="Z426" s="11">
        <f t="shared" si="80"/>
        <v>0</v>
      </c>
      <c r="AA426" s="11">
        <f t="shared" si="75"/>
        <v>100</v>
      </c>
      <c r="AB426" s="11">
        <f t="shared" si="81"/>
        <v>0</v>
      </c>
      <c r="AC426" s="11">
        <f t="shared" si="76"/>
        <v>0</v>
      </c>
      <c r="AD426" s="11">
        <f t="shared" si="77"/>
        <v>0</v>
      </c>
      <c r="AE426" s="11">
        <f t="shared" si="78"/>
        <v>0</v>
      </c>
      <c r="AF426" s="12">
        <f t="shared" si="82"/>
        <v>0</v>
      </c>
      <c r="AG426" s="31">
        <f t="shared" si="83"/>
        <v>16.666666666666668</v>
      </c>
    </row>
    <row r="427" spans="1:33" x14ac:dyDescent="0.35">
      <c r="A427" s="1" t="s">
        <v>888</v>
      </c>
      <c r="B427" s="1" t="s">
        <v>850</v>
      </c>
      <c r="C427" s="1" t="s">
        <v>889</v>
      </c>
      <c r="D427" s="4">
        <f>+VLOOKUP(A427,'[2]Categoría municipios 2023'!$B$2:$D$1103,3,0)</f>
        <v>6</v>
      </c>
      <c r="E427" s="1" t="str">
        <f>+VLOOKUP(A427,'[3]Nuevo IDF'!$B$5:$H$1106,7,0)</f>
        <v>G3</v>
      </c>
      <c r="F427" s="1"/>
      <c r="G427" s="10">
        <f>+VLOOKUP(A427,'[4]Informe viabilidad 2022'!$A$4:$G$1105,7,0)</f>
        <v>1882.6757700000001</v>
      </c>
      <c r="H427" s="10">
        <f>+VLOOKUP(A427,'[4]Informe viabilidad 2022'!$A$4:$G$1105,6,0)</f>
        <v>4029.866458</v>
      </c>
      <c r="I427" s="10" t="str">
        <f>+IFERROR(VLOOKUP($A427,#REF!,MATCH('Cálculo antigua metodología'!I$4,#REF!,0),0),"")</f>
        <v/>
      </c>
      <c r="J427" s="10" t="str">
        <f>+IFERROR(VLOOKUP($A427,#REF!,MATCH('Cálculo antigua metodología'!J$4,#REF!,0),0),"")</f>
        <v/>
      </c>
      <c r="K427" s="10" t="str">
        <f>+IFERROR(VLOOKUP($A427,#REF!,MATCH('Cálculo antigua metodología'!K$4,#REF!,0),0),"")</f>
        <v/>
      </c>
      <c r="L427" s="10" t="str">
        <f>+IFERROR(VLOOKUP($A427,#REF!,MATCH('Cálculo antigua metodología'!L$4,#REF!,0),0),"")</f>
        <v/>
      </c>
      <c r="M427" s="10" t="str">
        <f>+IFERROR(VLOOKUP($A427,#REF!,MATCH('Cálculo antigua metodología'!M$4,#REF!,0),0),"")</f>
        <v/>
      </c>
      <c r="N427" s="10" t="str">
        <f>+IFERROR(VLOOKUP($A427,#REF!,MATCH('Cálculo antigua metodología'!N$4,#REF!,0),0),"")</f>
        <v/>
      </c>
      <c r="O427" s="10" t="str">
        <f>+IFERROR(VLOOKUP($A427,#REF!,MATCH('Cálculo antigua metodología'!O$4,#REF!,0),0),"")</f>
        <v/>
      </c>
      <c r="P427" s="10" t="str">
        <f>+IFERROR(VLOOKUP($A427,#REF!,MATCH('Cálculo antigua metodología'!P$4,#REF!,0),0),"")</f>
        <v/>
      </c>
      <c r="Q427" s="10" t="str">
        <f>+IFERROR(VLOOKUP($A427,#REF!,MATCH('Cálculo antigua metodología'!Q$4,#REF!,0),0),"")</f>
        <v/>
      </c>
      <c r="R427" s="10" t="str">
        <f>+IFERROR(VLOOKUP($A427,#REF!,MATCH('Cálculo antigua metodología'!R$4,#REF!,0),0),"")</f>
        <v/>
      </c>
      <c r="S427" s="10" t="str">
        <f>+IFERROR(VLOOKUP($A427,#REF!,MATCH('Cálculo antigua metodología'!S$4,#REF!,0),0),"")</f>
        <v/>
      </c>
      <c r="T427" s="10">
        <f>+VLOOKUP(A427,'[5]Cálculo SGP'!$N$3:$P$1136,3,0)</f>
        <v>1385283949</v>
      </c>
      <c r="U427" s="10">
        <f>+VLOOKUP(A427,'[5]Cálculo SGP'!$N$3:$X$1137,11,0)</f>
        <v>2325690990</v>
      </c>
      <c r="V427" s="11">
        <f t="shared" si="72"/>
        <v>46.718068442753349</v>
      </c>
      <c r="W427" s="11">
        <f t="shared" si="79"/>
        <v>100</v>
      </c>
      <c r="X427" s="11">
        <f t="shared" si="73"/>
        <v>80</v>
      </c>
      <c r="Y427" s="11">
        <f t="shared" si="74"/>
        <v>100</v>
      </c>
      <c r="Z427" s="11">
        <f t="shared" si="80"/>
        <v>0</v>
      </c>
      <c r="AA427" s="11">
        <f t="shared" si="75"/>
        <v>100</v>
      </c>
      <c r="AB427" s="11">
        <f t="shared" si="81"/>
        <v>0</v>
      </c>
      <c r="AC427" s="11">
        <f t="shared" si="76"/>
        <v>0</v>
      </c>
      <c r="AD427" s="11">
        <f t="shared" si="77"/>
        <v>0</v>
      </c>
      <c r="AE427" s="11">
        <f t="shared" si="78"/>
        <v>0</v>
      </c>
      <c r="AF427" s="12">
        <f t="shared" si="82"/>
        <v>0</v>
      </c>
      <c r="AG427" s="31">
        <f t="shared" si="83"/>
        <v>16.666666666666668</v>
      </c>
    </row>
    <row r="428" spans="1:33" x14ac:dyDescent="0.35">
      <c r="A428" s="1" t="s">
        <v>890</v>
      </c>
      <c r="B428" s="1" t="s">
        <v>850</v>
      </c>
      <c r="C428" s="1" t="s">
        <v>891</v>
      </c>
      <c r="D428" s="4">
        <f>+VLOOKUP(A428,'[2]Categoría municipios 2023'!$B$2:$D$1103,3,0)</f>
        <v>6</v>
      </c>
      <c r="E428" s="1" t="str">
        <f>+VLOOKUP(A428,'[3]Nuevo IDF'!$B$5:$H$1106,7,0)</f>
        <v>G3</v>
      </c>
      <c r="F428" s="1"/>
      <c r="G428" s="10">
        <f>+VLOOKUP(A428,'[4]Informe viabilidad 2022'!$A$4:$G$1105,7,0)</f>
        <v>3504.9525010000002</v>
      </c>
      <c r="H428" s="10">
        <f>+VLOOKUP(A428,'[4]Informe viabilidad 2022'!$A$4:$G$1105,6,0)</f>
        <v>9062.7483609999999</v>
      </c>
      <c r="I428" s="10" t="str">
        <f>+IFERROR(VLOOKUP($A428,#REF!,MATCH('Cálculo antigua metodología'!I$4,#REF!,0),0),"")</f>
        <v/>
      </c>
      <c r="J428" s="10" t="str">
        <f>+IFERROR(VLOOKUP($A428,#REF!,MATCH('Cálculo antigua metodología'!J$4,#REF!,0),0),"")</f>
        <v/>
      </c>
      <c r="K428" s="10" t="str">
        <f>+IFERROR(VLOOKUP($A428,#REF!,MATCH('Cálculo antigua metodología'!K$4,#REF!,0),0),"")</f>
        <v/>
      </c>
      <c r="L428" s="10" t="str">
        <f>+IFERROR(VLOOKUP($A428,#REF!,MATCH('Cálculo antigua metodología'!L$4,#REF!,0),0),"")</f>
        <v/>
      </c>
      <c r="M428" s="10" t="str">
        <f>+IFERROR(VLOOKUP($A428,#REF!,MATCH('Cálculo antigua metodología'!M$4,#REF!,0),0),"")</f>
        <v/>
      </c>
      <c r="N428" s="10" t="str">
        <f>+IFERROR(VLOOKUP($A428,#REF!,MATCH('Cálculo antigua metodología'!N$4,#REF!,0),0),"")</f>
        <v/>
      </c>
      <c r="O428" s="10" t="str">
        <f>+IFERROR(VLOOKUP($A428,#REF!,MATCH('Cálculo antigua metodología'!O$4,#REF!,0),0),"")</f>
        <v/>
      </c>
      <c r="P428" s="10" t="str">
        <f>+IFERROR(VLOOKUP($A428,#REF!,MATCH('Cálculo antigua metodología'!P$4,#REF!,0),0),"")</f>
        <v/>
      </c>
      <c r="Q428" s="10" t="str">
        <f>+IFERROR(VLOOKUP($A428,#REF!,MATCH('Cálculo antigua metodología'!Q$4,#REF!,0),0),"")</f>
        <v/>
      </c>
      <c r="R428" s="10" t="str">
        <f>+IFERROR(VLOOKUP($A428,#REF!,MATCH('Cálculo antigua metodología'!R$4,#REF!,0),0),"")</f>
        <v/>
      </c>
      <c r="S428" s="10" t="str">
        <f>+IFERROR(VLOOKUP($A428,#REF!,MATCH('Cálculo antigua metodología'!S$4,#REF!,0),0),"")</f>
        <v/>
      </c>
      <c r="T428" s="10">
        <f>+VLOOKUP(A428,'[5]Cálculo SGP'!$N$3:$P$1136,3,0)</f>
        <v>1947830660</v>
      </c>
      <c r="U428" s="10">
        <f>+VLOOKUP(A428,'[5]Cálculo SGP'!$N$3:$X$1137,11,0)</f>
        <v>1523680148</v>
      </c>
      <c r="V428" s="11">
        <f t="shared" si="72"/>
        <v>38.674278059876059</v>
      </c>
      <c r="W428" s="11">
        <f t="shared" si="79"/>
        <v>100</v>
      </c>
      <c r="X428" s="11">
        <f t="shared" si="73"/>
        <v>80</v>
      </c>
      <c r="Y428" s="11">
        <f t="shared" si="74"/>
        <v>100</v>
      </c>
      <c r="Z428" s="11">
        <f t="shared" si="80"/>
        <v>0</v>
      </c>
      <c r="AA428" s="11">
        <f t="shared" si="75"/>
        <v>100</v>
      </c>
      <c r="AB428" s="11">
        <f t="shared" si="81"/>
        <v>0</v>
      </c>
      <c r="AC428" s="11">
        <f t="shared" si="76"/>
        <v>0</v>
      </c>
      <c r="AD428" s="11">
        <f t="shared" si="77"/>
        <v>0</v>
      </c>
      <c r="AE428" s="11">
        <f t="shared" si="78"/>
        <v>0</v>
      </c>
      <c r="AF428" s="12">
        <f t="shared" si="82"/>
        <v>0</v>
      </c>
      <c r="AG428" s="31">
        <f t="shared" si="83"/>
        <v>16.666666666666668</v>
      </c>
    </row>
    <row r="429" spans="1:33" x14ac:dyDescent="0.35">
      <c r="A429" s="1" t="s">
        <v>892</v>
      </c>
      <c r="B429" s="1" t="s">
        <v>850</v>
      </c>
      <c r="C429" s="1" t="s">
        <v>893</v>
      </c>
      <c r="D429" s="4">
        <f>+VLOOKUP(A429,'[2]Categoría municipios 2023'!$B$2:$D$1103,3,0)</f>
        <v>6</v>
      </c>
      <c r="E429" s="1" t="str">
        <f>+VLOOKUP(A429,'[3]Nuevo IDF'!$B$5:$H$1106,7,0)</f>
        <v>G1</v>
      </c>
      <c r="F429" s="1"/>
      <c r="G429" s="10">
        <f>+VLOOKUP(A429,'[4]Informe viabilidad 2022'!$A$4:$G$1105,7,0)</f>
        <v>3348.2530430000002</v>
      </c>
      <c r="H429" s="10">
        <f>+VLOOKUP(A429,'[4]Informe viabilidad 2022'!$A$4:$G$1105,6,0)</f>
        <v>8770.7116279999991</v>
      </c>
      <c r="I429" s="10" t="str">
        <f>+IFERROR(VLOOKUP($A429,#REF!,MATCH('Cálculo antigua metodología'!I$4,#REF!,0),0),"")</f>
        <v/>
      </c>
      <c r="J429" s="10" t="str">
        <f>+IFERROR(VLOOKUP($A429,#REF!,MATCH('Cálculo antigua metodología'!J$4,#REF!,0),0),"")</f>
        <v/>
      </c>
      <c r="K429" s="10" t="str">
        <f>+IFERROR(VLOOKUP($A429,#REF!,MATCH('Cálculo antigua metodología'!K$4,#REF!,0),0),"")</f>
        <v/>
      </c>
      <c r="L429" s="10" t="str">
        <f>+IFERROR(VLOOKUP($A429,#REF!,MATCH('Cálculo antigua metodología'!L$4,#REF!,0),0),"")</f>
        <v/>
      </c>
      <c r="M429" s="10" t="str">
        <f>+IFERROR(VLOOKUP($A429,#REF!,MATCH('Cálculo antigua metodología'!M$4,#REF!,0),0),"")</f>
        <v/>
      </c>
      <c r="N429" s="10" t="str">
        <f>+IFERROR(VLOOKUP($A429,#REF!,MATCH('Cálculo antigua metodología'!N$4,#REF!,0),0),"")</f>
        <v/>
      </c>
      <c r="O429" s="10" t="str">
        <f>+IFERROR(VLOOKUP($A429,#REF!,MATCH('Cálculo antigua metodología'!O$4,#REF!,0),0),"")</f>
        <v/>
      </c>
      <c r="P429" s="10" t="str">
        <f>+IFERROR(VLOOKUP($A429,#REF!,MATCH('Cálculo antigua metodología'!P$4,#REF!,0),0),"")</f>
        <v/>
      </c>
      <c r="Q429" s="10" t="str">
        <f>+IFERROR(VLOOKUP($A429,#REF!,MATCH('Cálculo antigua metodología'!Q$4,#REF!,0),0),"")</f>
        <v/>
      </c>
      <c r="R429" s="10" t="str">
        <f>+IFERROR(VLOOKUP($A429,#REF!,MATCH('Cálculo antigua metodología'!R$4,#REF!,0),0),"")</f>
        <v/>
      </c>
      <c r="S429" s="10" t="str">
        <f>+IFERROR(VLOOKUP($A429,#REF!,MATCH('Cálculo antigua metodología'!S$4,#REF!,0),0),"")</f>
        <v/>
      </c>
      <c r="T429" s="10">
        <f>+VLOOKUP(A429,'[5]Cálculo SGP'!$N$3:$P$1136,3,0)</f>
        <v>1667177938</v>
      </c>
      <c r="U429" s="10">
        <f>+VLOOKUP(A429,'[5]Cálculo SGP'!$N$3:$X$1137,11,0)</f>
        <v>937835528</v>
      </c>
      <c r="V429" s="11">
        <f t="shared" si="72"/>
        <v>38.175386274369025</v>
      </c>
      <c r="W429" s="11">
        <f t="shared" si="79"/>
        <v>100</v>
      </c>
      <c r="X429" s="11">
        <f t="shared" si="73"/>
        <v>80</v>
      </c>
      <c r="Y429" s="11">
        <f t="shared" si="74"/>
        <v>100</v>
      </c>
      <c r="Z429" s="11">
        <f t="shared" si="80"/>
        <v>0</v>
      </c>
      <c r="AA429" s="11">
        <f t="shared" si="75"/>
        <v>100</v>
      </c>
      <c r="AB429" s="11">
        <f t="shared" si="81"/>
        <v>0</v>
      </c>
      <c r="AC429" s="11">
        <f t="shared" si="76"/>
        <v>0</v>
      </c>
      <c r="AD429" s="11">
        <f t="shared" si="77"/>
        <v>0</v>
      </c>
      <c r="AE429" s="11">
        <f t="shared" si="78"/>
        <v>0</v>
      </c>
      <c r="AF429" s="12">
        <f t="shared" si="82"/>
        <v>0</v>
      </c>
      <c r="AG429" s="31">
        <f t="shared" si="83"/>
        <v>16.666666666666668</v>
      </c>
    </row>
    <row r="430" spans="1:33" x14ac:dyDescent="0.35">
      <c r="A430" s="1" t="s">
        <v>894</v>
      </c>
      <c r="B430" s="1" t="s">
        <v>850</v>
      </c>
      <c r="C430" s="1" t="s">
        <v>895</v>
      </c>
      <c r="D430" s="4">
        <f>+VLOOKUP(A430,'[2]Categoría municipios 2023'!$B$2:$D$1103,3,0)</f>
        <v>6</v>
      </c>
      <c r="E430" s="1" t="str">
        <f>+VLOOKUP(A430,'[3]Nuevo IDF'!$B$5:$H$1106,7,0)</f>
        <v>G4</v>
      </c>
      <c r="F430" s="1"/>
      <c r="G430" s="10">
        <f>+VLOOKUP(A430,'[4]Informe viabilidad 2022'!$A$4:$G$1105,7,0)</f>
        <v>2384.1606889999998</v>
      </c>
      <c r="H430" s="10">
        <f>+VLOOKUP(A430,'[4]Informe viabilidad 2022'!$A$4:$G$1105,6,0)</f>
        <v>3223.3601189999999</v>
      </c>
      <c r="I430" s="10" t="str">
        <f>+IFERROR(VLOOKUP($A430,#REF!,MATCH('Cálculo antigua metodología'!I$4,#REF!,0),0),"")</f>
        <v/>
      </c>
      <c r="J430" s="10" t="str">
        <f>+IFERROR(VLOOKUP($A430,#REF!,MATCH('Cálculo antigua metodología'!J$4,#REF!,0),0),"")</f>
        <v/>
      </c>
      <c r="K430" s="10" t="str">
        <f>+IFERROR(VLOOKUP($A430,#REF!,MATCH('Cálculo antigua metodología'!K$4,#REF!,0),0),"")</f>
        <v/>
      </c>
      <c r="L430" s="10" t="str">
        <f>+IFERROR(VLOOKUP($A430,#REF!,MATCH('Cálculo antigua metodología'!L$4,#REF!,0),0),"")</f>
        <v/>
      </c>
      <c r="M430" s="10" t="str">
        <f>+IFERROR(VLOOKUP($A430,#REF!,MATCH('Cálculo antigua metodología'!M$4,#REF!,0),0),"")</f>
        <v/>
      </c>
      <c r="N430" s="10" t="str">
        <f>+IFERROR(VLOOKUP($A430,#REF!,MATCH('Cálculo antigua metodología'!N$4,#REF!,0),0),"")</f>
        <v/>
      </c>
      <c r="O430" s="10" t="str">
        <f>+IFERROR(VLOOKUP($A430,#REF!,MATCH('Cálculo antigua metodología'!O$4,#REF!,0),0),"")</f>
        <v/>
      </c>
      <c r="P430" s="10" t="str">
        <f>+IFERROR(VLOOKUP($A430,#REF!,MATCH('Cálculo antigua metodología'!P$4,#REF!,0),0),"")</f>
        <v/>
      </c>
      <c r="Q430" s="10" t="str">
        <f>+IFERROR(VLOOKUP($A430,#REF!,MATCH('Cálculo antigua metodología'!Q$4,#REF!,0),0),"")</f>
        <v/>
      </c>
      <c r="R430" s="10" t="str">
        <f>+IFERROR(VLOOKUP($A430,#REF!,MATCH('Cálculo antigua metodología'!R$4,#REF!,0),0),"")</f>
        <v/>
      </c>
      <c r="S430" s="10" t="str">
        <f>+IFERROR(VLOOKUP($A430,#REF!,MATCH('Cálculo antigua metodología'!S$4,#REF!,0),0),"")</f>
        <v/>
      </c>
      <c r="T430" s="10">
        <f>+VLOOKUP(A430,'[5]Cálculo SGP'!$N$3:$P$1136,3,0)</f>
        <v>1424133013</v>
      </c>
      <c r="U430" s="10">
        <f>+VLOOKUP(A430,'[5]Cálculo SGP'!$N$3:$X$1137,11,0)</f>
        <v>2363529973</v>
      </c>
      <c r="V430" s="11">
        <f t="shared" si="72"/>
        <v>73.965073742354619</v>
      </c>
      <c r="W430" s="11">
        <f t="shared" si="79"/>
        <v>100</v>
      </c>
      <c r="X430" s="11">
        <f t="shared" si="73"/>
        <v>80</v>
      </c>
      <c r="Y430" s="11">
        <f t="shared" si="74"/>
        <v>100</v>
      </c>
      <c r="Z430" s="11">
        <f t="shared" si="80"/>
        <v>0</v>
      </c>
      <c r="AA430" s="11">
        <f t="shared" si="75"/>
        <v>100</v>
      </c>
      <c r="AB430" s="11">
        <f t="shared" si="81"/>
        <v>0</v>
      </c>
      <c r="AC430" s="11">
        <f t="shared" si="76"/>
        <v>0</v>
      </c>
      <c r="AD430" s="11">
        <f t="shared" si="77"/>
        <v>0</v>
      </c>
      <c r="AE430" s="11">
        <f t="shared" si="78"/>
        <v>0</v>
      </c>
      <c r="AF430" s="12">
        <f t="shared" si="82"/>
        <v>0</v>
      </c>
      <c r="AG430" s="31">
        <f t="shared" si="83"/>
        <v>16.666666666666668</v>
      </c>
    </row>
    <row r="431" spans="1:33" x14ac:dyDescent="0.35">
      <c r="A431" s="1" t="s">
        <v>896</v>
      </c>
      <c r="B431" s="1" t="s">
        <v>850</v>
      </c>
      <c r="C431" s="1" t="s">
        <v>897</v>
      </c>
      <c r="D431" s="4">
        <f>+VLOOKUP(A431,'[2]Categoría municipios 2023'!$B$2:$D$1103,3,0)</f>
        <v>6</v>
      </c>
      <c r="E431" s="1" t="str">
        <f>+VLOOKUP(A431,'[3]Nuevo IDF'!$B$5:$H$1106,7,0)</f>
        <v>G1</v>
      </c>
      <c r="F431" s="1"/>
      <c r="G431" s="10">
        <f>+VLOOKUP(A431,'[4]Informe viabilidad 2022'!$A$4:$G$1105,7,0)</f>
        <v>5286.2687569999998</v>
      </c>
      <c r="H431" s="10">
        <f>+VLOOKUP(A431,'[4]Informe viabilidad 2022'!$A$4:$G$1105,6,0)</f>
        <v>14769.854743</v>
      </c>
      <c r="I431" s="10" t="str">
        <f>+IFERROR(VLOOKUP($A431,#REF!,MATCH('Cálculo antigua metodología'!I$4,#REF!,0),0),"")</f>
        <v/>
      </c>
      <c r="J431" s="10" t="str">
        <f>+IFERROR(VLOOKUP($A431,#REF!,MATCH('Cálculo antigua metodología'!J$4,#REF!,0),0),"")</f>
        <v/>
      </c>
      <c r="K431" s="10" t="str">
        <f>+IFERROR(VLOOKUP($A431,#REF!,MATCH('Cálculo antigua metodología'!K$4,#REF!,0),0),"")</f>
        <v/>
      </c>
      <c r="L431" s="10" t="str">
        <f>+IFERROR(VLOOKUP($A431,#REF!,MATCH('Cálculo antigua metodología'!L$4,#REF!,0),0),"")</f>
        <v/>
      </c>
      <c r="M431" s="10" t="str">
        <f>+IFERROR(VLOOKUP($A431,#REF!,MATCH('Cálculo antigua metodología'!M$4,#REF!,0),0),"")</f>
        <v/>
      </c>
      <c r="N431" s="10" t="str">
        <f>+IFERROR(VLOOKUP($A431,#REF!,MATCH('Cálculo antigua metodología'!N$4,#REF!,0),0),"")</f>
        <v/>
      </c>
      <c r="O431" s="10" t="str">
        <f>+IFERROR(VLOOKUP($A431,#REF!,MATCH('Cálculo antigua metodología'!O$4,#REF!,0),0),"")</f>
        <v/>
      </c>
      <c r="P431" s="10" t="str">
        <f>+IFERROR(VLOOKUP($A431,#REF!,MATCH('Cálculo antigua metodología'!P$4,#REF!,0),0),"")</f>
        <v/>
      </c>
      <c r="Q431" s="10" t="str">
        <f>+IFERROR(VLOOKUP($A431,#REF!,MATCH('Cálculo antigua metodología'!Q$4,#REF!,0),0),"")</f>
        <v/>
      </c>
      <c r="R431" s="10" t="str">
        <f>+IFERROR(VLOOKUP($A431,#REF!,MATCH('Cálculo antigua metodología'!R$4,#REF!,0),0),"")</f>
        <v/>
      </c>
      <c r="S431" s="10" t="str">
        <f>+IFERROR(VLOOKUP($A431,#REF!,MATCH('Cálculo antigua metodología'!S$4,#REF!,0),0),"")</f>
        <v/>
      </c>
      <c r="T431" s="10">
        <f>+VLOOKUP(A431,'[5]Cálculo SGP'!$N$3:$P$1136,3,0)</f>
        <v>1812497228</v>
      </c>
      <c r="U431" s="10">
        <f>+VLOOKUP(A431,'[5]Cálculo SGP'!$N$3:$X$1137,11,0)</f>
        <v>1632578163</v>
      </c>
      <c r="V431" s="11">
        <f t="shared" si="72"/>
        <v>35.790932605517774</v>
      </c>
      <c r="W431" s="11">
        <f t="shared" si="79"/>
        <v>100</v>
      </c>
      <c r="X431" s="11">
        <f t="shared" si="73"/>
        <v>80</v>
      </c>
      <c r="Y431" s="11">
        <f t="shared" si="74"/>
        <v>100</v>
      </c>
      <c r="Z431" s="11">
        <f t="shared" si="80"/>
        <v>0</v>
      </c>
      <c r="AA431" s="11">
        <f t="shared" si="75"/>
        <v>100</v>
      </c>
      <c r="AB431" s="11">
        <f t="shared" si="81"/>
        <v>0</v>
      </c>
      <c r="AC431" s="11">
        <f t="shared" si="76"/>
        <v>0</v>
      </c>
      <c r="AD431" s="11">
        <f t="shared" si="77"/>
        <v>0</v>
      </c>
      <c r="AE431" s="11">
        <f t="shared" si="78"/>
        <v>0</v>
      </c>
      <c r="AF431" s="12">
        <f t="shared" si="82"/>
        <v>0</v>
      </c>
      <c r="AG431" s="31">
        <f t="shared" si="83"/>
        <v>16.666666666666668</v>
      </c>
    </row>
    <row r="432" spans="1:33" x14ac:dyDescent="0.35">
      <c r="A432" s="1" t="s">
        <v>898</v>
      </c>
      <c r="B432" s="1" t="s">
        <v>850</v>
      </c>
      <c r="C432" s="1" t="s">
        <v>899</v>
      </c>
      <c r="D432" s="4">
        <f>+VLOOKUP(A432,'[2]Categoría municipios 2023'!$B$2:$D$1103,3,0)</f>
        <v>6</v>
      </c>
      <c r="E432" s="1" t="str">
        <f>+VLOOKUP(A432,'[3]Nuevo IDF'!$B$5:$H$1106,7,0)</f>
        <v>G4</v>
      </c>
      <c r="F432" s="1"/>
      <c r="G432" s="10">
        <f>+VLOOKUP(A432,'[4]Informe viabilidad 2022'!$A$4:$G$1105,7,0)</f>
        <v>1319.78107</v>
      </c>
      <c r="H432" s="10">
        <f>+VLOOKUP(A432,'[4]Informe viabilidad 2022'!$A$4:$G$1105,6,0)</f>
        <v>3145.9746949999999</v>
      </c>
      <c r="I432" s="10" t="str">
        <f>+IFERROR(VLOOKUP($A432,#REF!,MATCH('Cálculo antigua metodología'!I$4,#REF!,0),0),"")</f>
        <v/>
      </c>
      <c r="J432" s="10" t="str">
        <f>+IFERROR(VLOOKUP($A432,#REF!,MATCH('Cálculo antigua metodología'!J$4,#REF!,0),0),"")</f>
        <v/>
      </c>
      <c r="K432" s="10" t="str">
        <f>+IFERROR(VLOOKUP($A432,#REF!,MATCH('Cálculo antigua metodología'!K$4,#REF!,0),0),"")</f>
        <v/>
      </c>
      <c r="L432" s="10" t="str">
        <f>+IFERROR(VLOOKUP($A432,#REF!,MATCH('Cálculo antigua metodología'!L$4,#REF!,0),0),"")</f>
        <v/>
      </c>
      <c r="M432" s="10" t="str">
        <f>+IFERROR(VLOOKUP($A432,#REF!,MATCH('Cálculo antigua metodología'!M$4,#REF!,0),0),"")</f>
        <v/>
      </c>
      <c r="N432" s="10" t="str">
        <f>+IFERROR(VLOOKUP($A432,#REF!,MATCH('Cálculo antigua metodología'!N$4,#REF!,0),0),"")</f>
        <v/>
      </c>
      <c r="O432" s="10" t="str">
        <f>+IFERROR(VLOOKUP($A432,#REF!,MATCH('Cálculo antigua metodología'!O$4,#REF!,0),0),"")</f>
        <v/>
      </c>
      <c r="P432" s="10" t="str">
        <f>+IFERROR(VLOOKUP($A432,#REF!,MATCH('Cálculo antigua metodología'!P$4,#REF!,0),0),"")</f>
        <v/>
      </c>
      <c r="Q432" s="10" t="str">
        <f>+IFERROR(VLOOKUP($A432,#REF!,MATCH('Cálculo antigua metodología'!Q$4,#REF!,0),0),"")</f>
        <v/>
      </c>
      <c r="R432" s="10" t="str">
        <f>+IFERROR(VLOOKUP($A432,#REF!,MATCH('Cálculo antigua metodología'!R$4,#REF!,0),0),"")</f>
        <v/>
      </c>
      <c r="S432" s="10" t="str">
        <f>+IFERROR(VLOOKUP($A432,#REF!,MATCH('Cálculo antigua metodología'!S$4,#REF!,0),0),"")</f>
        <v/>
      </c>
      <c r="T432" s="10">
        <f>+VLOOKUP(A432,'[5]Cálculo SGP'!$N$3:$P$1136,3,0)</f>
        <v>1370275964</v>
      </c>
      <c r="U432" s="10">
        <f>+VLOOKUP(A432,'[5]Cálculo SGP'!$N$3:$X$1137,11,0)</f>
        <v>3086080928</v>
      </c>
      <c r="V432" s="11">
        <f t="shared" si="72"/>
        <v>41.951420400728942</v>
      </c>
      <c r="W432" s="11">
        <f t="shared" si="79"/>
        <v>100</v>
      </c>
      <c r="X432" s="11">
        <f t="shared" si="73"/>
        <v>80</v>
      </c>
      <c r="Y432" s="11">
        <f t="shared" si="74"/>
        <v>100</v>
      </c>
      <c r="Z432" s="11">
        <f t="shared" si="80"/>
        <v>0</v>
      </c>
      <c r="AA432" s="11">
        <f t="shared" si="75"/>
        <v>100</v>
      </c>
      <c r="AB432" s="11">
        <f t="shared" si="81"/>
        <v>0</v>
      </c>
      <c r="AC432" s="11">
        <f t="shared" si="76"/>
        <v>0</v>
      </c>
      <c r="AD432" s="11">
        <f t="shared" si="77"/>
        <v>0</v>
      </c>
      <c r="AE432" s="11">
        <f t="shared" si="78"/>
        <v>0</v>
      </c>
      <c r="AF432" s="12">
        <f t="shared" si="82"/>
        <v>0</v>
      </c>
      <c r="AG432" s="31">
        <f t="shared" si="83"/>
        <v>16.666666666666668</v>
      </c>
    </row>
    <row r="433" spans="1:33" x14ac:dyDescent="0.35">
      <c r="A433" s="1" t="s">
        <v>900</v>
      </c>
      <c r="B433" s="1" t="s">
        <v>901</v>
      </c>
      <c r="C433" s="1" t="s">
        <v>902</v>
      </c>
      <c r="D433" s="4">
        <f>+VLOOKUP(A433,'[2]Categoría municipios 2023'!$B$2:$D$1103,3,0)</f>
        <v>1</v>
      </c>
      <c r="E433" s="1" t="str">
        <f>+VLOOKUP(A433,'[3]Nuevo IDF'!$B$5:$H$1106,7,0)</f>
        <v>C</v>
      </c>
      <c r="F433" s="4">
        <v>1</v>
      </c>
      <c r="G433" s="10">
        <f>+VLOOKUP(A433,'[4]Informe viabilidad 2022'!$A$4:$G$1105,7,0)</f>
        <v>45630.642744999997</v>
      </c>
      <c r="H433" s="10">
        <f>+VLOOKUP(A433,'[4]Informe viabilidad 2022'!$A$4:$G$1105,6,0)</f>
        <v>114554.42873622</v>
      </c>
      <c r="I433" s="10" t="str">
        <f>+IFERROR(VLOOKUP($A433,#REF!,MATCH('Cálculo antigua metodología'!I$4,#REF!,0),0),"")</f>
        <v/>
      </c>
      <c r="J433" s="10" t="str">
        <f>+IFERROR(VLOOKUP($A433,#REF!,MATCH('Cálculo antigua metodología'!J$4,#REF!,0),0),"")</f>
        <v/>
      </c>
      <c r="K433" s="10" t="str">
        <f>+IFERROR(VLOOKUP($A433,#REF!,MATCH('Cálculo antigua metodología'!K$4,#REF!,0),0),"")</f>
        <v/>
      </c>
      <c r="L433" s="10" t="str">
        <f>+IFERROR(VLOOKUP($A433,#REF!,MATCH('Cálculo antigua metodología'!L$4,#REF!,0),0),"")</f>
        <v/>
      </c>
      <c r="M433" s="10" t="str">
        <f>+IFERROR(VLOOKUP($A433,#REF!,MATCH('Cálculo antigua metodología'!M$4,#REF!,0),0),"")</f>
        <v/>
      </c>
      <c r="N433" s="10" t="str">
        <f>+IFERROR(VLOOKUP($A433,#REF!,MATCH('Cálculo antigua metodología'!N$4,#REF!,0),0),"")</f>
        <v/>
      </c>
      <c r="O433" s="10" t="str">
        <f>+IFERROR(VLOOKUP($A433,#REF!,MATCH('Cálculo antigua metodología'!O$4,#REF!,0),0),"")</f>
        <v/>
      </c>
      <c r="P433" s="10" t="str">
        <f>+IFERROR(VLOOKUP($A433,#REF!,MATCH('Cálculo antigua metodología'!P$4,#REF!,0),0),"")</f>
        <v/>
      </c>
      <c r="Q433" s="10" t="str">
        <f>+IFERROR(VLOOKUP($A433,#REF!,MATCH('Cálculo antigua metodología'!Q$4,#REF!,0),0),"")</f>
        <v/>
      </c>
      <c r="R433" s="10" t="str">
        <f>+IFERROR(VLOOKUP($A433,#REF!,MATCH('Cálculo antigua metodología'!R$4,#REF!,0),0),"")</f>
        <v/>
      </c>
      <c r="S433" s="10" t="str">
        <f>+IFERROR(VLOOKUP($A433,#REF!,MATCH('Cálculo antigua metodología'!S$4,#REF!,0),0),"")</f>
        <v/>
      </c>
      <c r="T433" s="10">
        <f>+VLOOKUP(A433,'[5]Cálculo SGP'!$N$3:$P$1136,3,0)</f>
        <v>25393762557</v>
      </c>
      <c r="U433" s="10">
        <f>+VLOOKUP(A433,'[5]Cálculo SGP'!$N$3:$X$1137,11,0)</f>
        <v>15531487226</v>
      </c>
      <c r="V433" s="11">
        <f t="shared" si="72"/>
        <v>39.83315463959223</v>
      </c>
      <c r="W433" s="11">
        <f t="shared" si="79"/>
        <v>100</v>
      </c>
      <c r="X433" s="11">
        <f t="shared" si="73"/>
        <v>65</v>
      </c>
      <c r="Y433" s="11">
        <f t="shared" si="74"/>
        <v>100</v>
      </c>
      <c r="Z433" s="11">
        <f t="shared" si="80"/>
        <v>0</v>
      </c>
      <c r="AA433" s="11">
        <f t="shared" si="75"/>
        <v>100</v>
      </c>
      <c r="AB433" s="11">
        <f t="shared" si="81"/>
        <v>0</v>
      </c>
      <c r="AC433" s="11">
        <f t="shared" si="76"/>
        <v>0</v>
      </c>
      <c r="AD433" s="11">
        <f t="shared" si="77"/>
        <v>0</v>
      </c>
      <c r="AE433" s="11">
        <f t="shared" si="78"/>
        <v>0</v>
      </c>
      <c r="AF433" s="12">
        <f t="shared" si="82"/>
        <v>0</v>
      </c>
      <c r="AG433" s="31">
        <f t="shared" si="83"/>
        <v>16.666666666666668</v>
      </c>
    </row>
    <row r="434" spans="1:33" x14ac:dyDescent="0.35">
      <c r="A434" s="1" t="s">
        <v>903</v>
      </c>
      <c r="B434" s="1" t="s">
        <v>901</v>
      </c>
      <c r="C434" s="1" t="s">
        <v>904</v>
      </c>
      <c r="D434" s="4">
        <f>+VLOOKUP(A434,'[2]Categoría municipios 2023'!$B$2:$D$1103,3,0)</f>
        <v>6</v>
      </c>
      <c r="E434" s="1" t="str">
        <f>+VLOOKUP(A434,'[3]Nuevo IDF'!$B$5:$H$1106,7,0)</f>
        <v>G4</v>
      </c>
      <c r="F434" s="1"/>
      <c r="G434" s="10">
        <f>+VLOOKUP(A434,'[4]Informe viabilidad 2022'!$A$4:$G$1105,7,0)</f>
        <v>3855.3562590000001</v>
      </c>
      <c r="H434" s="10">
        <f>+VLOOKUP(A434,'[4]Informe viabilidad 2022'!$A$4:$G$1105,6,0)</f>
        <v>7224.2526371399999</v>
      </c>
      <c r="I434" s="10" t="str">
        <f>+IFERROR(VLOOKUP($A434,#REF!,MATCH('Cálculo antigua metodología'!I$4,#REF!,0),0),"")</f>
        <v/>
      </c>
      <c r="J434" s="10" t="str">
        <f>+IFERROR(VLOOKUP($A434,#REF!,MATCH('Cálculo antigua metodología'!J$4,#REF!,0),0),"")</f>
        <v/>
      </c>
      <c r="K434" s="10" t="str">
        <f>+IFERROR(VLOOKUP($A434,#REF!,MATCH('Cálculo antigua metodología'!K$4,#REF!,0),0),"")</f>
        <v/>
      </c>
      <c r="L434" s="10" t="str">
        <f>+IFERROR(VLOOKUP($A434,#REF!,MATCH('Cálculo antigua metodología'!L$4,#REF!,0),0),"")</f>
        <v/>
      </c>
      <c r="M434" s="10" t="str">
        <f>+IFERROR(VLOOKUP($A434,#REF!,MATCH('Cálculo antigua metodología'!M$4,#REF!,0),0),"")</f>
        <v/>
      </c>
      <c r="N434" s="10" t="str">
        <f>+IFERROR(VLOOKUP($A434,#REF!,MATCH('Cálculo antigua metodología'!N$4,#REF!,0),0),"")</f>
        <v/>
      </c>
      <c r="O434" s="10" t="str">
        <f>+IFERROR(VLOOKUP($A434,#REF!,MATCH('Cálculo antigua metodología'!O$4,#REF!,0),0),"")</f>
        <v/>
      </c>
      <c r="P434" s="10" t="str">
        <f>+IFERROR(VLOOKUP($A434,#REF!,MATCH('Cálculo antigua metodología'!P$4,#REF!,0),0),"")</f>
        <v/>
      </c>
      <c r="Q434" s="10" t="str">
        <f>+IFERROR(VLOOKUP($A434,#REF!,MATCH('Cálculo antigua metodología'!Q$4,#REF!,0),0),"")</f>
        <v/>
      </c>
      <c r="R434" s="10" t="str">
        <f>+IFERROR(VLOOKUP($A434,#REF!,MATCH('Cálculo antigua metodología'!R$4,#REF!,0),0),"")</f>
        <v/>
      </c>
      <c r="S434" s="10" t="str">
        <f>+IFERROR(VLOOKUP($A434,#REF!,MATCH('Cálculo antigua metodología'!S$4,#REF!,0),0),"")</f>
        <v/>
      </c>
      <c r="T434" s="10">
        <f>+VLOOKUP(A434,'[5]Cálculo SGP'!$N$3:$P$1136,3,0)</f>
        <v>3942476485</v>
      </c>
      <c r="U434" s="10">
        <f>+VLOOKUP(A434,'[5]Cálculo SGP'!$N$3:$X$1137,11,0)</f>
        <v>3377116154</v>
      </c>
      <c r="V434" s="11">
        <f t="shared" si="72"/>
        <v>53.36685263717871</v>
      </c>
      <c r="W434" s="11">
        <f t="shared" si="79"/>
        <v>100</v>
      </c>
      <c r="X434" s="11">
        <f t="shared" si="73"/>
        <v>80</v>
      </c>
      <c r="Y434" s="11">
        <f t="shared" si="74"/>
        <v>100</v>
      </c>
      <c r="Z434" s="11">
        <f t="shared" si="80"/>
        <v>0</v>
      </c>
      <c r="AA434" s="11">
        <f t="shared" si="75"/>
        <v>100</v>
      </c>
      <c r="AB434" s="11">
        <f t="shared" si="81"/>
        <v>0</v>
      </c>
      <c r="AC434" s="11">
        <f t="shared" si="76"/>
        <v>0</v>
      </c>
      <c r="AD434" s="11">
        <f t="shared" si="77"/>
        <v>0</v>
      </c>
      <c r="AE434" s="11">
        <f t="shared" si="78"/>
        <v>0</v>
      </c>
      <c r="AF434" s="12">
        <f t="shared" si="82"/>
        <v>0</v>
      </c>
      <c r="AG434" s="31">
        <f t="shared" si="83"/>
        <v>16.666666666666668</v>
      </c>
    </row>
    <row r="435" spans="1:33" x14ac:dyDescent="0.35">
      <c r="A435" s="1" t="s">
        <v>905</v>
      </c>
      <c r="B435" s="1" t="s">
        <v>901</v>
      </c>
      <c r="C435" s="1" t="s">
        <v>906</v>
      </c>
      <c r="D435" s="4">
        <f>+VLOOKUP(A435,'[2]Categoría municipios 2023'!$B$2:$D$1103,3,0)</f>
        <v>6</v>
      </c>
      <c r="E435" s="1" t="str">
        <f>+VLOOKUP(A435,'[3]Nuevo IDF'!$B$5:$H$1106,7,0)</f>
        <v>G3</v>
      </c>
      <c r="F435" s="1"/>
      <c r="G435" s="10">
        <f>+VLOOKUP(A435,'[4]Informe viabilidad 2022'!$A$4:$G$1105,7,0)</f>
        <v>3050.7006900000001</v>
      </c>
      <c r="H435" s="10">
        <f>+VLOOKUP(A435,'[4]Informe viabilidad 2022'!$A$4:$G$1105,6,0)</f>
        <v>4755.675467</v>
      </c>
      <c r="I435" s="10" t="str">
        <f>+IFERROR(VLOOKUP($A435,#REF!,MATCH('Cálculo antigua metodología'!I$4,#REF!,0),0),"")</f>
        <v/>
      </c>
      <c r="J435" s="10" t="str">
        <f>+IFERROR(VLOOKUP($A435,#REF!,MATCH('Cálculo antigua metodología'!J$4,#REF!,0),0),"")</f>
        <v/>
      </c>
      <c r="K435" s="10" t="str">
        <f>+IFERROR(VLOOKUP($A435,#REF!,MATCH('Cálculo antigua metodología'!K$4,#REF!,0),0),"")</f>
        <v/>
      </c>
      <c r="L435" s="10" t="str">
        <f>+IFERROR(VLOOKUP($A435,#REF!,MATCH('Cálculo antigua metodología'!L$4,#REF!,0),0),"")</f>
        <v/>
      </c>
      <c r="M435" s="10" t="str">
        <f>+IFERROR(VLOOKUP($A435,#REF!,MATCH('Cálculo antigua metodología'!M$4,#REF!,0),0),"")</f>
        <v/>
      </c>
      <c r="N435" s="10" t="str">
        <f>+IFERROR(VLOOKUP($A435,#REF!,MATCH('Cálculo antigua metodología'!N$4,#REF!,0),0),"")</f>
        <v/>
      </c>
      <c r="O435" s="10" t="str">
        <f>+IFERROR(VLOOKUP($A435,#REF!,MATCH('Cálculo antigua metodología'!O$4,#REF!,0),0),"")</f>
        <v/>
      </c>
      <c r="P435" s="10" t="str">
        <f>+IFERROR(VLOOKUP($A435,#REF!,MATCH('Cálculo antigua metodología'!P$4,#REF!,0),0),"")</f>
        <v/>
      </c>
      <c r="Q435" s="10" t="str">
        <f>+IFERROR(VLOOKUP($A435,#REF!,MATCH('Cálculo antigua metodología'!Q$4,#REF!,0),0),"")</f>
        <v/>
      </c>
      <c r="R435" s="10" t="str">
        <f>+IFERROR(VLOOKUP($A435,#REF!,MATCH('Cálculo antigua metodología'!R$4,#REF!,0),0),"")</f>
        <v/>
      </c>
      <c r="S435" s="10" t="str">
        <f>+IFERROR(VLOOKUP($A435,#REF!,MATCH('Cálculo antigua metodología'!S$4,#REF!,0),0),"")</f>
        <v/>
      </c>
      <c r="T435" s="10">
        <f>+VLOOKUP(A435,'[5]Cálculo SGP'!$N$3:$P$1136,3,0)</f>
        <v>1853918301</v>
      </c>
      <c r="U435" s="10">
        <f>+VLOOKUP(A435,'[5]Cálculo SGP'!$N$3:$X$1137,11,0)</f>
        <v>3653289990</v>
      </c>
      <c r="V435" s="11">
        <f t="shared" si="72"/>
        <v>64.14863064498509</v>
      </c>
      <c r="W435" s="11">
        <f t="shared" si="79"/>
        <v>100</v>
      </c>
      <c r="X435" s="11">
        <f t="shared" si="73"/>
        <v>80</v>
      </c>
      <c r="Y435" s="11">
        <f t="shared" si="74"/>
        <v>100</v>
      </c>
      <c r="Z435" s="11">
        <f t="shared" si="80"/>
        <v>0</v>
      </c>
      <c r="AA435" s="11">
        <f t="shared" si="75"/>
        <v>100</v>
      </c>
      <c r="AB435" s="11">
        <f t="shared" si="81"/>
        <v>0</v>
      </c>
      <c r="AC435" s="11">
        <f t="shared" si="76"/>
        <v>0</v>
      </c>
      <c r="AD435" s="11">
        <f t="shared" si="77"/>
        <v>0</v>
      </c>
      <c r="AE435" s="11">
        <f t="shared" si="78"/>
        <v>0</v>
      </c>
      <c r="AF435" s="12">
        <f t="shared" si="82"/>
        <v>0</v>
      </c>
      <c r="AG435" s="31">
        <f t="shared" si="83"/>
        <v>16.666666666666668</v>
      </c>
    </row>
    <row r="436" spans="1:33" x14ac:dyDescent="0.35">
      <c r="A436" s="1" t="s">
        <v>907</v>
      </c>
      <c r="B436" s="1" t="s">
        <v>901</v>
      </c>
      <c r="C436" s="1" t="s">
        <v>908</v>
      </c>
      <c r="D436" s="4">
        <f>+VLOOKUP(A436,'[2]Categoría municipios 2023'!$B$2:$D$1103,3,0)</f>
        <v>6</v>
      </c>
      <c r="E436" s="1" t="str">
        <f>+VLOOKUP(A436,'[3]Nuevo IDF'!$B$5:$H$1106,7,0)</f>
        <v>G5</v>
      </c>
      <c r="F436" s="1"/>
      <c r="G436" s="10">
        <f>+VLOOKUP(A436,'[4]Informe viabilidad 2022'!$A$4:$G$1105,7,0)</f>
        <v>3926.6594359999999</v>
      </c>
      <c r="H436" s="10">
        <f>+VLOOKUP(A436,'[4]Informe viabilidad 2022'!$A$4:$G$1105,6,0)</f>
        <v>5706.8438500000002</v>
      </c>
      <c r="I436" s="10" t="str">
        <f>+IFERROR(VLOOKUP($A436,#REF!,MATCH('Cálculo antigua metodología'!I$4,#REF!,0),0),"")</f>
        <v/>
      </c>
      <c r="J436" s="10" t="str">
        <f>+IFERROR(VLOOKUP($A436,#REF!,MATCH('Cálculo antigua metodología'!J$4,#REF!,0),0),"")</f>
        <v/>
      </c>
      <c r="K436" s="10" t="str">
        <f>+IFERROR(VLOOKUP($A436,#REF!,MATCH('Cálculo antigua metodología'!K$4,#REF!,0),0),"")</f>
        <v/>
      </c>
      <c r="L436" s="10" t="str">
        <f>+IFERROR(VLOOKUP($A436,#REF!,MATCH('Cálculo antigua metodología'!L$4,#REF!,0),0),"")</f>
        <v/>
      </c>
      <c r="M436" s="10" t="str">
        <f>+IFERROR(VLOOKUP($A436,#REF!,MATCH('Cálculo antigua metodología'!M$4,#REF!,0),0),"")</f>
        <v/>
      </c>
      <c r="N436" s="10" t="str">
        <f>+IFERROR(VLOOKUP($A436,#REF!,MATCH('Cálculo antigua metodología'!N$4,#REF!,0),0),"")</f>
        <v/>
      </c>
      <c r="O436" s="10" t="str">
        <f>+IFERROR(VLOOKUP($A436,#REF!,MATCH('Cálculo antigua metodología'!O$4,#REF!,0),0),"")</f>
        <v/>
      </c>
      <c r="P436" s="10" t="str">
        <f>+IFERROR(VLOOKUP($A436,#REF!,MATCH('Cálculo antigua metodología'!P$4,#REF!,0),0),"")</f>
        <v/>
      </c>
      <c r="Q436" s="10" t="str">
        <f>+IFERROR(VLOOKUP($A436,#REF!,MATCH('Cálculo antigua metodología'!Q$4,#REF!,0),0),"")</f>
        <v/>
      </c>
      <c r="R436" s="10" t="str">
        <f>+IFERROR(VLOOKUP($A436,#REF!,MATCH('Cálculo antigua metodología'!R$4,#REF!,0),0),"")</f>
        <v/>
      </c>
      <c r="S436" s="10" t="str">
        <f>+IFERROR(VLOOKUP($A436,#REF!,MATCH('Cálculo antigua metodología'!S$4,#REF!,0),0),"")</f>
        <v/>
      </c>
      <c r="T436" s="10">
        <f>+VLOOKUP(A436,'[5]Cálculo SGP'!$N$3:$P$1136,3,0)</f>
        <v>2362161639</v>
      </c>
      <c r="U436" s="10">
        <f>+VLOOKUP(A436,'[5]Cálculo SGP'!$N$3:$X$1137,11,0)</f>
        <v>5591652148</v>
      </c>
      <c r="V436" s="11">
        <f t="shared" si="72"/>
        <v>68.806148182940035</v>
      </c>
      <c r="W436" s="11">
        <f t="shared" si="79"/>
        <v>100</v>
      </c>
      <c r="X436" s="11">
        <f t="shared" si="73"/>
        <v>80</v>
      </c>
      <c r="Y436" s="11">
        <f t="shared" si="74"/>
        <v>100</v>
      </c>
      <c r="Z436" s="11">
        <f t="shared" si="80"/>
        <v>0</v>
      </c>
      <c r="AA436" s="11">
        <f t="shared" si="75"/>
        <v>100</v>
      </c>
      <c r="AB436" s="11">
        <f t="shared" si="81"/>
        <v>0</v>
      </c>
      <c r="AC436" s="11">
        <f t="shared" si="76"/>
        <v>0</v>
      </c>
      <c r="AD436" s="11">
        <f t="shared" si="77"/>
        <v>0</v>
      </c>
      <c r="AE436" s="11">
        <f t="shared" si="78"/>
        <v>0</v>
      </c>
      <c r="AF436" s="12">
        <f t="shared" si="82"/>
        <v>0</v>
      </c>
      <c r="AG436" s="31">
        <f t="shared" si="83"/>
        <v>16.666666666666668</v>
      </c>
    </row>
    <row r="437" spans="1:33" x14ac:dyDescent="0.35">
      <c r="A437" s="1" t="s">
        <v>909</v>
      </c>
      <c r="B437" s="1" t="s">
        <v>901</v>
      </c>
      <c r="C437" s="1" t="s">
        <v>910</v>
      </c>
      <c r="D437" s="4">
        <f>+VLOOKUP(A437,'[2]Categoría municipios 2023'!$B$2:$D$1103,3,0)</f>
        <v>6</v>
      </c>
      <c r="E437" s="1" t="str">
        <f>+VLOOKUP(A437,'[3]Nuevo IDF'!$B$5:$H$1106,7,0)</f>
        <v>G3</v>
      </c>
      <c r="F437" s="1"/>
      <c r="G437" s="10">
        <f>+VLOOKUP(A437,'[4]Informe viabilidad 2022'!$A$4:$G$1105,7,0)</f>
        <v>7203.1360180000001</v>
      </c>
      <c r="H437" s="10">
        <f>+VLOOKUP(A437,'[4]Informe viabilidad 2022'!$A$4:$G$1105,6,0)</f>
        <v>15450.798914000001</v>
      </c>
      <c r="I437" s="10" t="str">
        <f>+IFERROR(VLOOKUP($A437,#REF!,MATCH('Cálculo antigua metodología'!I$4,#REF!,0),0),"")</f>
        <v/>
      </c>
      <c r="J437" s="10" t="str">
        <f>+IFERROR(VLOOKUP($A437,#REF!,MATCH('Cálculo antigua metodología'!J$4,#REF!,0),0),"")</f>
        <v/>
      </c>
      <c r="K437" s="10" t="str">
        <f>+IFERROR(VLOOKUP($A437,#REF!,MATCH('Cálculo antigua metodología'!K$4,#REF!,0),0),"")</f>
        <v/>
      </c>
      <c r="L437" s="10" t="str">
        <f>+IFERROR(VLOOKUP($A437,#REF!,MATCH('Cálculo antigua metodología'!L$4,#REF!,0),0),"")</f>
        <v/>
      </c>
      <c r="M437" s="10" t="str">
        <f>+IFERROR(VLOOKUP($A437,#REF!,MATCH('Cálculo antigua metodología'!M$4,#REF!,0),0),"")</f>
        <v/>
      </c>
      <c r="N437" s="10" t="str">
        <f>+IFERROR(VLOOKUP($A437,#REF!,MATCH('Cálculo antigua metodología'!N$4,#REF!,0),0),"")</f>
        <v/>
      </c>
      <c r="O437" s="10" t="str">
        <f>+IFERROR(VLOOKUP($A437,#REF!,MATCH('Cálculo antigua metodología'!O$4,#REF!,0),0),"")</f>
        <v/>
      </c>
      <c r="P437" s="10" t="str">
        <f>+IFERROR(VLOOKUP($A437,#REF!,MATCH('Cálculo antigua metodología'!P$4,#REF!,0),0),"")</f>
        <v/>
      </c>
      <c r="Q437" s="10" t="str">
        <f>+IFERROR(VLOOKUP($A437,#REF!,MATCH('Cálculo antigua metodología'!Q$4,#REF!,0),0),"")</f>
        <v/>
      </c>
      <c r="R437" s="10" t="str">
        <f>+IFERROR(VLOOKUP($A437,#REF!,MATCH('Cálculo antigua metodología'!R$4,#REF!,0),0),"")</f>
        <v/>
      </c>
      <c r="S437" s="10" t="str">
        <f>+IFERROR(VLOOKUP($A437,#REF!,MATCH('Cálculo antigua metodología'!S$4,#REF!,0),0),"")</f>
        <v/>
      </c>
      <c r="T437" s="10">
        <f>+VLOOKUP(A437,'[5]Cálculo SGP'!$N$3:$P$1136,3,0)</f>
        <v>4928311258</v>
      </c>
      <c r="U437" s="10">
        <f>+VLOOKUP(A437,'[5]Cálculo SGP'!$N$3:$X$1137,11,0)</f>
        <v>2786325725</v>
      </c>
      <c r="V437" s="11">
        <f t="shared" si="72"/>
        <v>46.619828903948935</v>
      </c>
      <c r="W437" s="11">
        <f t="shared" si="79"/>
        <v>100</v>
      </c>
      <c r="X437" s="11">
        <f t="shared" si="73"/>
        <v>80</v>
      </c>
      <c r="Y437" s="11">
        <f t="shared" si="74"/>
        <v>100</v>
      </c>
      <c r="Z437" s="11">
        <f t="shared" si="80"/>
        <v>0</v>
      </c>
      <c r="AA437" s="11">
        <f t="shared" si="75"/>
        <v>100</v>
      </c>
      <c r="AB437" s="11">
        <f t="shared" si="81"/>
        <v>0</v>
      </c>
      <c r="AC437" s="11">
        <f t="shared" si="76"/>
        <v>0</v>
      </c>
      <c r="AD437" s="11">
        <f t="shared" si="77"/>
        <v>0</v>
      </c>
      <c r="AE437" s="11">
        <f t="shared" si="78"/>
        <v>0</v>
      </c>
      <c r="AF437" s="12">
        <f t="shared" si="82"/>
        <v>0</v>
      </c>
      <c r="AG437" s="31">
        <f t="shared" si="83"/>
        <v>16.666666666666668</v>
      </c>
    </row>
    <row r="438" spans="1:33" x14ac:dyDescent="0.35">
      <c r="A438" s="1" t="s">
        <v>911</v>
      </c>
      <c r="B438" s="1" t="s">
        <v>901</v>
      </c>
      <c r="C438" s="1" t="s">
        <v>912</v>
      </c>
      <c r="D438" s="4">
        <f>+VLOOKUP(A438,'[2]Categoría municipios 2023'!$B$2:$D$1103,3,0)</f>
        <v>6</v>
      </c>
      <c r="E438" s="1" t="str">
        <f>+VLOOKUP(A438,'[3]Nuevo IDF'!$B$5:$H$1106,7,0)</f>
        <v>G5</v>
      </c>
      <c r="F438" s="1"/>
      <c r="G438" s="10">
        <f>+VLOOKUP(A438,'[4]Informe viabilidad 2022'!$A$4:$G$1105,7,0)</f>
        <v>2708.8818630000001</v>
      </c>
      <c r="H438" s="10">
        <f>+VLOOKUP(A438,'[4]Informe viabilidad 2022'!$A$4:$G$1105,6,0)</f>
        <v>4208.0745269999998</v>
      </c>
      <c r="I438" s="10" t="str">
        <f>+IFERROR(VLOOKUP($A438,#REF!,MATCH('Cálculo antigua metodología'!I$4,#REF!,0),0),"")</f>
        <v/>
      </c>
      <c r="J438" s="10" t="str">
        <f>+IFERROR(VLOOKUP($A438,#REF!,MATCH('Cálculo antigua metodología'!J$4,#REF!,0),0),"")</f>
        <v/>
      </c>
      <c r="K438" s="10" t="str">
        <f>+IFERROR(VLOOKUP($A438,#REF!,MATCH('Cálculo antigua metodología'!K$4,#REF!,0),0),"")</f>
        <v/>
      </c>
      <c r="L438" s="10" t="str">
        <f>+IFERROR(VLOOKUP($A438,#REF!,MATCH('Cálculo antigua metodología'!L$4,#REF!,0),0),"")</f>
        <v/>
      </c>
      <c r="M438" s="10" t="str">
        <f>+IFERROR(VLOOKUP($A438,#REF!,MATCH('Cálculo antigua metodología'!M$4,#REF!,0),0),"")</f>
        <v/>
      </c>
      <c r="N438" s="10" t="str">
        <f>+IFERROR(VLOOKUP($A438,#REF!,MATCH('Cálculo antigua metodología'!N$4,#REF!,0),0),"")</f>
        <v/>
      </c>
      <c r="O438" s="10" t="str">
        <f>+IFERROR(VLOOKUP($A438,#REF!,MATCH('Cálculo antigua metodología'!O$4,#REF!,0),0),"")</f>
        <v/>
      </c>
      <c r="P438" s="10" t="str">
        <f>+IFERROR(VLOOKUP($A438,#REF!,MATCH('Cálculo antigua metodología'!P$4,#REF!,0),0),"")</f>
        <v/>
      </c>
      <c r="Q438" s="10" t="str">
        <f>+IFERROR(VLOOKUP($A438,#REF!,MATCH('Cálculo antigua metodología'!Q$4,#REF!,0),0),"")</f>
        <v/>
      </c>
      <c r="R438" s="10" t="str">
        <f>+IFERROR(VLOOKUP($A438,#REF!,MATCH('Cálculo antigua metodología'!R$4,#REF!,0),0),"")</f>
        <v/>
      </c>
      <c r="S438" s="10" t="str">
        <f>+IFERROR(VLOOKUP($A438,#REF!,MATCH('Cálculo antigua metodología'!S$4,#REF!,0),0),"")</f>
        <v/>
      </c>
      <c r="T438" s="10">
        <f>+VLOOKUP(A438,'[5]Cálculo SGP'!$N$3:$P$1136,3,0)</f>
        <v>1755344562</v>
      </c>
      <c r="U438" s="10">
        <f>+VLOOKUP(A438,'[5]Cálculo SGP'!$N$3:$X$1137,11,0)</f>
        <v>3869529640</v>
      </c>
      <c r="V438" s="11">
        <f t="shared" si="72"/>
        <v>64.373428883428147</v>
      </c>
      <c r="W438" s="11">
        <f t="shared" si="79"/>
        <v>100</v>
      </c>
      <c r="X438" s="11">
        <f t="shared" si="73"/>
        <v>80</v>
      </c>
      <c r="Y438" s="11">
        <f t="shared" si="74"/>
        <v>100</v>
      </c>
      <c r="Z438" s="11">
        <f t="shared" si="80"/>
        <v>0</v>
      </c>
      <c r="AA438" s="11">
        <f t="shared" si="75"/>
        <v>100</v>
      </c>
      <c r="AB438" s="11">
        <f t="shared" si="81"/>
        <v>0</v>
      </c>
      <c r="AC438" s="11">
        <f t="shared" si="76"/>
        <v>0</v>
      </c>
      <c r="AD438" s="11">
        <f t="shared" si="77"/>
        <v>0</v>
      </c>
      <c r="AE438" s="11">
        <f t="shared" si="78"/>
        <v>0</v>
      </c>
      <c r="AF438" s="12">
        <f t="shared" si="82"/>
        <v>0</v>
      </c>
      <c r="AG438" s="31">
        <f t="shared" si="83"/>
        <v>16.666666666666668</v>
      </c>
    </row>
    <row r="439" spans="1:33" x14ac:dyDescent="0.35">
      <c r="A439" s="1" t="s">
        <v>913</v>
      </c>
      <c r="B439" s="1" t="s">
        <v>901</v>
      </c>
      <c r="C439" s="1" t="s">
        <v>914</v>
      </c>
      <c r="D439" s="4">
        <f>+VLOOKUP(A439,'[2]Categoría municipios 2023'!$B$2:$D$1103,3,0)</f>
        <v>6</v>
      </c>
      <c r="E439" s="1" t="str">
        <f>+VLOOKUP(A439,'[3]Nuevo IDF'!$B$5:$H$1106,7,0)</f>
        <v>G5</v>
      </c>
      <c r="F439" s="1"/>
      <c r="G439" s="10">
        <f>+VLOOKUP(A439,'[4]Informe viabilidad 2022'!$A$4:$G$1105,7,0)</f>
        <v>4318.5711140000003</v>
      </c>
      <c r="H439" s="10">
        <f>+VLOOKUP(A439,'[4]Informe viabilidad 2022'!$A$4:$G$1105,6,0)</f>
        <v>9539.6410840499993</v>
      </c>
      <c r="I439" s="10" t="str">
        <f>+IFERROR(VLOOKUP($A439,#REF!,MATCH('Cálculo antigua metodología'!I$4,#REF!,0),0),"")</f>
        <v/>
      </c>
      <c r="J439" s="10" t="str">
        <f>+IFERROR(VLOOKUP($A439,#REF!,MATCH('Cálculo antigua metodología'!J$4,#REF!,0),0),"")</f>
        <v/>
      </c>
      <c r="K439" s="10" t="str">
        <f>+IFERROR(VLOOKUP($A439,#REF!,MATCH('Cálculo antigua metodología'!K$4,#REF!,0),0),"")</f>
        <v/>
      </c>
      <c r="L439" s="10" t="str">
        <f>+IFERROR(VLOOKUP($A439,#REF!,MATCH('Cálculo antigua metodología'!L$4,#REF!,0),0),"")</f>
        <v/>
      </c>
      <c r="M439" s="10" t="str">
        <f>+IFERROR(VLOOKUP($A439,#REF!,MATCH('Cálculo antigua metodología'!M$4,#REF!,0),0),"")</f>
        <v/>
      </c>
      <c r="N439" s="10" t="str">
        <f>+IFERROR(VLOOKUP($A439,#REF!,MATCH('Cálculo antigua metodología'!N$4,#REF!,0),0),"")</f>
        <v/>
      </c>
      <c r="O439" s="10" t="str">
        <f>+IFERROR(VLOOKUP($A439,#REF!,MATCH('Cálculo antigua metodología'!O$4,#REF!,0),0),"")</f>
        <v/>
      </c>
      <c r="P439" s="10" t="str">
        <f>+IFERROR(VLOOKUP($A439,#REF!,MATCH('Cálculo antigua metodología'!P$4,#REF!,0),0),"")</f>
        <v/>
      </c>
      <c r="Q439" s="10" t="str">
        <f>+IFERROR(VLOOKUP($A439,#REF!,MATCH('Cálculo antigua metodología'!Q$4,#REF!,0),0),"")</f>
        <v/>
      </c>
      <c r="R439" s="10" t="str">
        <f>+IFERROR(VLOOKUP($A439,#REF!,MATCH('Cálculo antigua metodología'!R$4,#REF!,0),0),"")</f>
        <v/>
      </c>
      <c r="S439" s="10" t="str">
        <f>+IFERROR(VLOOKUP($A439,#REF!,MATCH('Cálculo antigua metodología'!S$4,#REF!,0),0),"")</f>
        <v/>
      </c>
      <c r="T439" s="10">
        <f>+VLOOKUP(A439,'[5]Cálculo SGP'!$N$3:$P$1136,3,0)</f>
        <v>2610648727</v>
      </c>
      <c r="U439" s="10">
        <f>+VLOOKUP(A439,'[5]Cálculo SGP'!$N$3:$X$1137,11,0)</f>
        <v>2266995649</v>
      </c>
      <c r="V439" s="11">
        <f t="shared" si="72"/>
        <v>45.269744175391722</v>
      </c>
      <c r="W439" s="11">
        <f t="shared" si="79"/>
        <v>100</v>
      </c>
      <c r="X439" s="11">
        <f t="shared" si="73"/>
        <v>80</v>
      </c>
      <c r="Y439" s="11">
        <f t="shared" si="74"/>
        <v>100</v>
      </c>
      <c r="Z439" s="11">
        <f t="shared" si="80"/>
        <v>0</v>
      </c>
      <c r="AA439" s="11">
        <f t="shared" si="75"/>
        <v>100</v>
      </c>
      <c r="AB439" s="11">
        <f t="shared" si="81"/>
        <v>0</v>
      </c>
      <c r="AC439" s="11">
        <f t="shared" si="76"/>
        <v>0</v>
      </c>
      <c r="AD439" s="11">
        <f t="shared" si="77"/>
        <v>0</v>
      </c>
      <c r="AE439" s="11">
        <f t="shared" si="78"/>
        <v>0</v>
      </c>
      <c r="AF439" s="12">
        <f t="shared" si="82"/>
        <v>0</v>
      </c>
      <c r="AG439" s="31">
        <f t="shared" si="83"/>
        <v>16.666666666666668</v>
      </c>
    </row>
    <row r="440" spans="1:33" x14ac:dyDescent="0.35">
      <c r="A440" s="1" t="s">
        <v>915</v>
      </c>
      <c r="B440" s="1" t="s">
        <v>901</v>
      </c>
      <c r="C440" s="1" t="s">
        <v>916</v>
      </c>
      <c r="D440" s="4">
        <f>+VLOOKUP(A440,'[2]Categoría municipios 2023'!$B$2:$D$1103,3,0)</f>
        <v>6</v>
      </c>
      <c r="E440" s="1" t="str">
        <f>+VLOOKUP(A440,'[3]Nuevo IDF'!$B$5:$H$1106,7,0)</f>
        <v>G3</v>
      </c>
      <c r="F440" s="1"/>
      <c r="G440" s="10">
        <f>+VLOOKUP(A440,'[4]Informe viabilidad 2022'!$A$4:$G$1105,7,0)</f>
        <v>5038.3192220000001</v>
      </c>
      <c r="H440" s="10">
        <f>+VLOOKUP(A440,'[4]Informe viabilidad 2022'!$A$4:$G$1105,6,0)</f>
        <v>10813.10738112</v>
      </c>
      <c r="I440" s="10" t="str">
        <f>+IFERROR(VLOOKUP($A440,#REF!,MATCH('Cálculo antigua metodología'!I$4,#REF!,0),0),"")</f>
        <v/>
      </c>
      <c r="J440" s="10" t="str">
        <f>+IFERROR(VLOOKUP($A440,#REF!,MATCH('Cálculo antigua metodología'!J$4,#REF!,0),0),"")</f>
        <v/>
      </c>
      <c r="K440" s="10" t="str">
        <f>+IFERROR(VLOOKUP($A440,#REF!,MATCH('Cálculo antigua metodología'!K$4,#REF!,0),0),"")</f>
        <v/>
      </c>
      <c r="L440" s="10" t="str">
        <f>+IFERROR(VLOOKUP($A440,#REF!,MATCH('Cálculo antigua metodología'!L$4,#REF!,0),0),"")</f>
        <v/>
      </c>
      <c r="M440" s="10" t="str">
        <f>+IFERROR(VLOOKUP($A440,#REF!,MATCH('Cálculo antigua metodología'!M$4,#REF!,0),0),"")</f>
        <v/>
      </c>
      <c r="N440" s="10" t="str">
        <f>+IFERROR(VLOOKUP($A440,#REF!,MATCH('Cálculo antigua metodología'!N$4,#REF!,0),0),"")</f>
        <v/>
      </c>
      <c r="O440" s="10" t="str">
        <f>+IFERROR(VLOOKUP($A440,#REF!,MATCH('Cálculo antigua metodología'!O$4,#REF!,0),0),"")</f>
        <v/>
      </c>
      <c r="P440" s="10" t="str">
        <f>+IFERROR(VLOOKUP($A440,#REF!,MATCH('Cálculo antigua metodología'!P$4,#REF!,0),0),"")</f>
        <v/>
      </c>
      <c r="Q440" s="10" t="str">
        <f>+IFERROR(VLOOKUP($A440,#REF!,MATCH('Cálculo antigua metodología'!Q$4,#REF!,0),0),"")</f>
        <v/>
      </c>
      <c r="R440" s="10" t="str">
        <f>+IFERROR(VLOOKUP($A440,#REF!,MATCH('Cálculo antigua metodología'!R$4,#REF!,0),0),"")</f>
        <v/>
      </c>
      <c r="S440" s="10" t="str">
        <f>+IFERROR(VLOOKUP($A440,#REF!,MATCH('Cálculo antigua metodología'!S$4,#REF!,0),0),"")</f>
        <v/>
      </c>
      <c r="T440" s="10">
        <f>+VLOOKUP(A440,'[5]Cálculo SGP'!$N$3:$P$1136,3,0)</f>
        <v>3682590210</v>
      </c>
      <c r="U440" s="10">
        <f>+VLOOKUP(A440,'[5]Cálculo SGP'!$N$3:$X$1137,11,0)</f>
        <v>3972954460</v>
      </c>
      <c r="V440" s="11">
        <f t="shared" si="72"/>
        <v>46.594554593964837</v>
      </c>
      <c r="W440" s="11">
        <f t="shared" si="79"/>
        <v>100</v>
      </c>
      <c r="X440" s="11">
        <f t="shared" si="73"/>
        <v>80</v>
      </c>
      <c r="Y440" s="11">
        <f t="shared" si="74"/>
        <v>100</v>
      </c>
      <c r="Z440" s="11">
        <f t="shared" si="80"/>
        <v>0</v>
      </c>
      <c r="AA440" s="11">
        <f t="shared" si="75"/>
        <v>100</v>
      </c>
      <c r="AB440" s="11">
        <f t="shared" si="81"/>
        <v>0</v>
      </c>
      <c r="AC440" s="11">
        <f t="shared" si="76"/>
        <v>0</v>
      </c>
      <c r="AD440" s="11">
        <f t="shared" si="77"/>
        <v>0</v>
      </c>
      <c r="AE440" s="11">
        <f t="shared" si="78"/>
        <v>0</v>
      </c>
      <c r="AF440" s="12">
        <f t="shared" si="82"/>
        <v>0</v>
      </c>
      <c r="AG440" s="31">
        <f t="shared" si="83"/>
        <v>16.666666666666668</v>
      </c>
    </row>
    <row r="441" spans="1:33" x14ac:dyDescent="0.35">
      <c r="A441" s="1" t="s">
        <v>917</v>
      </c>
      <c r="B441" s="1" t="s">
        <v>901</v>
      </c>
      <c r="C441" s="1" t="s">
        <v>918</v>
      </c>
      <c r="D441" s="4">
        <f>+VLOOKUP(A441,'[2]Categoría municipios 2023'!$B$2:$D$1103,3,0)</f>
        <v>6</v>
      </c>
      <c r="E441" s="1" t="str">
        <f>+VLOOKUP(A441,'[3]Nuevo IDF'!$B$5:$H$1106,7,0)</f>
        <v>G5</v>
      </c>
      <c r="F441" s="1"/>
      <c r="G441" s="10">
        <f>+VLOOKUP(A441,'[4]Informe viabilidad 2022'!$A$4:$G$1105,7,0)</f>
        <v>1994.9562490000001</v>
      </c>
      <c r="H441" s="10">
        <f>+VLOOKUP(A441,'[4]Informe viabilidad 2022'!$A$4:$G$1105,6,0)</f>
        <v>2843.4108324600002</v>
      </c>
      <c r="I441" s="10" t="str">
        <f>+IFERROR(VLOOKUP($A441,#REF!,MATCH('Cálculo antigua metodología'!I$4,#REF!,0),0),"")</f>
        <v/>
      </c>
      <c r="J441" s="10" t="str">
        <f>+IFERROR(VLOOKUP($A441,#REF!,MATCH('Cálculo antigua metodología'!J$4,#REF!,0),0),"")</f>
        <v/>
      </c>
      <c r="K441" s="10" t="str">
        <f>+IFERROR(VLOOKUP($A441,#REF!,MATCH('Cálculo antigua metodología'!K$4,#REF!,0),0),"")</f>
        <v/>
      </c>
      <c r="L441" s="10" t="str">
        <f>+IFERROR(VLOOKUP($A441,#REF!,MATCH('Cálculo antigua metodología'!L$4,#REF!,0),0),"")</f>
        <v/>
      </c>
      <c r="M441" s="10" t="str">
        <f>+IFERROR(VLOOKUP($A441,#REF!,MATCH('Cálculo antigua metodología'!M$4,#REF!,0),0),"")</f>
        <v/>
      </c>
      <c r="N441" s="10" t="str">
        <f>+IFERROR(VLOOKUP($A441,#REF!,MATCH('Cálculo antigua metodología'!N$4,#REF!,0),0),"")</f>
        <v/>
      </c>
      <c r="O441" s="10" t="str">
        <f>+IFERROR(VLOOKUP($A441,#REF!,MATCH('Cálculo antigua metodología'!O$4,#REF!,0),0),"")</f>
        <v/>
      </c>
      <c r="P441" s="10" t="str">
        <f>+IFERROR(VLOOKUP($A441,#REF!,MATCH('Cálculo antigua metodología'!P$4,#REF!,0),0),"")</f>
        <v/>
      </c>
      <c r="Q441" s="10" t="str">
        <f>+IFERROR(VLOOKUP($A441,#REF!,MATCH('Cálculo antigua metodología'!Q$4,#REF!,0),0),"")</f>
        <v/>
      </c>
      <c r="R441" s="10" t="str">
        <f>+IFERROR(VLOOKUP($A441,#REF!,MATCH('Cálculo antigua metodología'!R$4,#REF!,0),0),"")</f>
        <v/>
      </c>
      <c r="S441" s="10" t="str">
        <f>+IFERROR(VLOOKUP($A441,#REF!,MATCH('Cálculo antigua metodología'!S$4,#REF!,0),0),"")</f>
        <v/>
      </c>
      <c r="T441" s="10">
        <f>+VLOOKUP(A441,'[5]Cálculo SGP'!$N$3:$P$1136,3,0)</f>
        <v>1354111842</v>
      </c>
      <c r="U441" s="10">
        <f>+VLOOKUP(A441,'[5]Cálculo SGP'!$N$3:$X$1137,11,0)</f>
        <v>2336963975</v>
      </c>
      <c r="V441" s="11">
        <f t="shared" si="72"/>
        <v>70.16067555999453</v>
      </c>
      <c r="W441" s="11">
        <f t="shared" si="79"/>
        <v>100</v>
      </c>
      <c r="X441" s="11">
        <f t="shared" si="73"/>
        <v>80</v>
      </c>
      <c r="Y441" s="11">
        <f t="shared" si="74"/>
        <v>100</v>
      </c>
      <c r="Z441" s="11">
        <f t="shared" si="80"/>
        <v>0</v>
      </c>
      <c r="AA441" s="11">
        <f t="shared" si="75"/>
        <v>100</v>
      </c>
      <c r="AB441" s="11">
        <f t="shared" si="81"/>
        <v>0</v>
      </c>
      <c r="AC441" s="11">
        <f t="shared" si="76"/>
        <v>0</v>
      </c>
      <c r="AD441" s="11">
        <f t="shared" si="77"/>
        <v>0</v>
      </c>
      <c r="AE441" s="11">
        <f t="shared" si="78"/>
        <v>0</v>
      </c>
      <c r="AF441" s="12">
        <f t="shared" si="82"/>
        <v>0</v>
      </c>
      <c r="AG441" s="31">
        <f t="shared" si="83"/>
        <v>16.666666666666668</v>
      </c>
    </row>
    <row r="442" spans="1:33" x14ac:dyDescent="0.35">
      <c r="A442" s="1" t="s">
        <v>919</v>
      </c>
      <c r="B442" s="1" t="s">
        <v>901</v>
      </c>
      <c r="C442" s="1" t="s">
        <v>920</v>
      </c>
      <c r="D442" s="4">
        <f>+VLOOKUP(A442,'[2]Categoría municipios 2023'!$B$2:$D$1103,3,0)</f>
        <v>6</v>
      </c>
      <c r="E442" s="1" t="str">
        <f>+VLOOKUP(A442,'[3]Nuevo IDF'!$B$5:$H$1106,7,0)</f>
        <v>G3</v>
      </c>
      <c r="F442" s="1"/>
      <c r="G442" s="10">
        <f>+VLOOKUP(A442,'[4]Informe viabilidad 2022'!$A$4:$G$1105,7,0)</f>
        <v>3551.8019640000002</v>
      </c>
      <c r="H442" s="10">
        <f>+VLOOKUP(A442,'[4]Informe viabilidad 2022'!$A$4:$G$1105,6,0)</f>
        <v>5182.329506</v>
      </c>
      <c r="I442" s="10" t="str">
        <f>+IFERROR(VLOOKUP($A442,#REF!,MATCH('Cálculo antigua metodología'!I$4,#REF!,0),0),"")</f>
        <v/>
      </c>
      <c r="J442" s="10" t="str">
        <f>+IFERROR(VLOOKUP($A442,#REF!,MATCH('Cálculo antigua metodología'!J$4,#REF!,0),0),"")</f>
        <v/>
      </c>
      <c r="K442" s="10" t="str">
        <f>+IFERROR(VLOOKUP($A442,#REF!,MATCH('Cálculo antigua metodología'!K$4,#REF!,0),0),"")</f>
        <v/>
      </c>
      <c r="L442" s="10" t="str">
        <f>+IFERROR(VLOOKUP($A442,#REF!,MATCH('Cálculo antigua metodología'!L$4,#REF!,0),0),"")</f>
        <v/>
      </c>
      <c r="M442" s="10" t="str">
        <f>+IFERROR(VLOOKUP($A442,#REF!,MATCH('Cálculo antigua metodología'!M$4,#REF!,0),0),"")</f>
        <v/>
      </c>
      <c r="N442" s="10" t="str">
        <f>+IFERROR(VLOOKUP($A442,#REF!,MATCH('Cálculo antigua metodología'!N$4,#REF!,0),0),"")</f>
        <v/>
      </c>
      <c r="O442" s="10" t="str">
        <f>+IFERROR(VLOOKUP($A442,#REF!,MATCH('Cálculo antigua metodología'!O$4,#REF!,0),0),"")</f>
        <v/>
      </c>
      <c r="P442" s="10" t="str">
        <f>+IFERROR(VLOOKUP($A442,#REF!,MATCH('Cálculo antigua metodología'!P$4,#REF!,0),0),"")</f>
        <v/>
      </c>
      <c r="Q442" s="10" t="str">
        <f>+IFERROR(VLOOKUP($A442,#REF!,MATCH('Cálculo antigua metodología'!Q$4,#REF!,0),0),"")</f>
        <v/>
      </c>
      <c r="R442" s="10" t="str">
        <f>+IFERROR(VLOOKUP($A442,#REF!,MATCH('Cálculo antigua metodología'!R$4,#REF!,0),0),"")</f>
        <v/>
      </c>
      <c r="S442" s="10" t="str">
        <f>+IFERROR(VLOOKUP($A442,#REF!,MATCH('Cálculo antigua metodología'!S$4,#REF!,0),0),"")</f>
        <v/>
      </c>
      <c r="T442" s="10">
        <f>+VLOOKUP(A442,'[5]Cálculo SGP'!$N$3:$P$1136,3,0)</f>
        <v>1553310850</v>
      </c>
      <c r="U442" s="10">
        <f>+VLOOKUP(A442,'[5]Cálculo SGP'!$N$3:$X$1137,11,0)</f>
        <v>3012655614</v>
      </c>
      <c r="V442" s="11">
        <f t="shared" si="72"/>
        <v>68.536783697134524</v>
      </c>
      <c r="W442" s="11">
        <f t="shared" si="79"/>
        <v>100</v>
      </c>
      <c r="X442" s="11">
        <f t="shared" si="73"/>
        <v>80</v>
      </c>
      <c r="Y442" s="11">
        <f t="shared" si="74"/>
        <v>100</v>
      </c>
      <c r="Z442" s="11">
        <f t="shared" si="80"/>
        <v>0</v>
      </c>
      <c r="AA442" s="11">
        <f t="shared" si="75"/>
        <v>100</v>
      </c>
      <c r="AB442" s="11">
        <f t="shared" si="81"/>
        <v>0</v>
      </c>
      <c r="AC442" s="11">
        <f t="shared" si="76"/>
        <v>0</v>
      </c>
      <c r="AD442" s="11">
        <f t="shared" si="77"/>
        <v>0</v>
      </c>
      <c r="AE442" s="11">
        <f t="shared" si="78"/>
        <v>0</v>
      </c>
      <c r="AF442" s="12">
        <f t="shared" si="82"/>
        <v>0</v>
      </c>
      <c r="AG442" s="31">
        <f t="shared" si="83"/>
        <v>16.666666666666668</v>
      </c>
    </row>
    <row r="443" spans="1:33" x14ac:dyDescent="0.35">
      <c r="A443" s="1" t="s">
        <v>921</v>
      </c>
      <c r="B443" s="1" t="s">
        <v>901</v>
      </c>
      <c r="C443" s="1" t="s">
        <v>922</v>
      </c>
      <c r="D443" s="4">
        <f>+VLOOKUP(A443,'[2]Categoría municipios 2023'!$B$2:$D$1103,3,0)</f>
        <v>6</v>
      </c>
      <c r="E443" s="1" t="str">
        <f>+VLOOKUP(A443,'[3]Nuevo IDF'!$B$5:$H$1106,7,0)</f>
        <v>G4</v>
      </c>
      <c r="F443" s="1"/>
      <c r="G443" s="10">
        <f>+VLOOKUP(A443,'[4]Informe viabilidad 2022'!$A$4:$G$1105,7,0)</f>
        <v>9600.6692249999996</v>
      </c>
      <c r="H443" s="10">
        <f>+VLOOKUP(A443,'[4]Informe viabilidad 2022'!$A$4:$G$1105,6,0)</f>
        <v>13103.465673999999</v>
      </c>
      <c r="I443" s="10" t="str">
        <f>+IFERROR(VLOOKUP($A443,#REF!,MATCH('Cálculo antigua metodología'!I$4,#REF!,0),0),"")</f>
        <v/>
      </c>
      <c r="J443" s="10" t="str">
        <f>+IFERROR(VLOOKUP($A443,#REF!,MATCH('Cálculo antigua metodología'!J$4,#REF!,0),0),"")</f>
        <v/>
      </c>
      <c r="K443" s="10" t="str">
        <f>+IFERROR(VLOOKUP($A443,#REF!,MATCH('Cálculo antigua metodología'!K$4,#REF!,0),0),"")</f>
        <v/>
      </c>
      <c r="L443" s="10" t="str">
        <f>+IFERROR(VLOOKUP($A443,#REF!,MATCH('Cálculo antigua metodología'!L$4,#REF!,0),0),"")</f>
        <v/>
      </c>
      <c r="M443" s="10" t="str">
        <f>+IFERROR(VLOOKUP($A443,#REF!,MATCH('Cálculo antigua metodología'!M$4,#REF!,0),0),"")</f>
        <v/>
      </c>
      <c r="N443" s="10" t="str">
        <f>+IFERROR(VLOOKUP($A443,#REF!,MATCH('Cálculo antigua metodología'!N$4,#REF!,0),0),"")</f>
        <v/>
      </c>
      <c r="O443" s="10" t="str">
        <f>+IFERROR(VLOOKUP($A443,#REF!,MATCH('Cálculo antigua metodología'!O$4,#REF!,0),0),"")</f>
        <v/>
      </c>
      <c r="P443" s="10" t="str">
        <f>+IFERROR(VLOOKUP($A443,#REF!,MATCH('Cálculo antigua metodología'!P$4,#REF!,0),0),"")</f>
        <v/>
      </c>
      <c r="Q443" s="10" t="str">
        <f>+IFERROR(VLOOKUP($A443,#REF!,MATCH('Cálculo antigua metodología'!Q$4,#REF!,0),0),"")</f>
        <v/>
      </c>
      <c r="R443" s="10" t="str">
        <f>+IFERROR(VLOOKUP($A443,#REF!,MATCH('Cálculo antigua metodología'!R$4,#REF!,0),0),"")</f>
        <v/>
      </c>
      <c r="S443" s="10" t="str">
        <f>+IFERROR(VLOOKUP($A443,#REF!,MATCH('Cálculo antigua metodología'!S$4,#REF!,0),0),"")</f>
        <v/>
      </c>
      <c r="T443" s="10">
        <f>+VLOOKUP(A443,'[5]Cálculo SGP'!$N$3:$P$1136,3,0)</f>
        <v>5698914674</v>
      </c>
      <c r="U443" s="10">
        <f>+VLOOKUP(A443,'[5]Cálculo SGP'!$N$3:$X$1137,11,0)</f>
        <v>3004965115</v>
      </c>
      <c r="V443" s="11">
        <f t="shared" si="72"/>
        <v>73.268167856155216</v>
      </c>
      <c r="W443" s="11">
        <f t="shared" si="79"/>
        <v>100</v>
      </c>
      <c r="X443" s="11">
        <f t="shared" si="73"/>
        <v>80</v>
      </c>
      <c r="Y443" s="11">
        <f t="shared" si="74"/>
        <v>100</v>
      </c>
      <c r="Z443" s="11">
        <f t="shared" si="80"/>
        <v>0</v>
      </c>
      <c r="AA443" s="11">
        <f t="shared" si="75"/>
        <v>100</v>
      </c>
      <c r="AB443" s="11">
        <f t="shared" si="81"/>
        <v>0</v>
      </c>
      <c r="AC443" s="11">
        <f t="shared" si="76"/>
        <v>0</v>
      </c>
      <c r="AD443" s="11">
        <f t="shared" si="77"/>
        <v>0</v>
      </c>
      <c r="AE443" s="11">
        <f t="shared" si="78"/>
        <v>0</v>
      </c>
      <c r="AF443" s="12">
        <f t="shared" si="82"/>
        <v>0</v>
      </c>
      <c r="AG443" s="31">
        <f t="shared" si="83"/>
        <v>16.666666666666668</v>
      </c>
    </row>
    <row r="444" spans="1:33" x14ac:dyDescent="0.35">
      <c r="A444" s="1" t="s">
        <v>923</v>
      </c>
      <c r="B444" s="1" t="s">
        <v>901</v>
      </c>
      <c r="C444" s="1" t="s">
        <v>924</v>
      </c>
      <c r="D444" s="4">
        <f>+VLOOKUP(A444,'[2]Categoría municipios 2023'!$B$2:$D$1103,3,0)</f>
        <v>6</v>
      </c>
      <c r="E444" s="1" t="str">
        <f>+VLOOKUP(A444,'[3]Nuevo IDF'!$B$5:$H$1106,7,0)</f>
        <v>G5</v>
      </c>
      <c r="F444" s="1"/>
      <c r="G444" s="10">
        <f>+VLOOKUP(A444,'[4]Informe viabilidad 2022'!$A$4:$G$1105,7,0)</f>
        <v>3937.829283</v>
      </c>
      <c r="H444" s="10">
        <f>+VLOOKUP(A444,'[4]Informe viabilidad 2022'!$A$4:$G$1105,6,0)</f>
        <v>6339.6561949999996</v>
      </c>
      <c r="I444" s="10" t="str">
        <f>+IFERROR(VLOOKUP($A444,#REF!,MATCH('Cálculo antigua metodología'!I$4,#REF!,0),0),"")</f>
        <v/>
      </c>
      <c r="J444" s="10" t="str">
        <f>+IFERROR(VLOOKUP($A444,#REF!,MATCH('Cálculo antigua metodología'!J$4,#REF!,0),0),"")</f>
        <v/>
      </c>
      <c r="K444" s="10" t="str">
        <f>+IFERROR(VLOOKUP($A444,#REF!,MATCH('Cálculo antigua metodología'!K$4,#REF!,0),0),"")</f>
        <v/>
      </c>
      <c r="L444" s="10" t="str">
        <f>+IFERROR(VLOOKUP($A444,#REF!,MATCH('Cálculo antigua metodología'!L$4,#REF!,0),0),"")</f>
        <v/>
      </c>
      <c r="M444" s="10" t="str">
        <f>+IFERROR(VLOOKUP($A444,#REF!,MATCH('Cálculo antigua metodología'!M$4,#REF!,0),0),"")</f>
        <v/>
      </c>
      <c r="N444" s="10" t="str">
        <f>+IFERROR(VLOOKUP($A444,#REF!,MATCH('Cálculo antigua metodología'!N$4,#REF!,0),0),"")</f>
        <v/>
      </c>
      <c r="O444" s="10" t="str">
        <f>+IFERROR(VLOOKUP($A444,#REF!,MATCH('Cálculo antigua metodología'!O$4,#REF!,0),0),"")</f>
        <v/>
      </c>
      <c r="P444" s="10" t="str">
        <f>+IFERROR(VLOOKUP($A444,#REF!,MATCH('Cálculo antigua metodología'!P$4,#REF!,0),0),"")</f>
        <v/>
      </c>
      <c r="Q444" s="10" t="str">
        <f>+IFERROR(VLOOKUP($A444,#REF!,MATCH('Cálculo antigua metodología'!Q$4,#REF!,0),0),"")</f>
        <v/>
      </c>
      <c r="R444" s="10" t="str">
        <f>+IFERROR(VLOOKUP($A444,#REF!,MATCH('Cálculo antigua metodología'!R$4,#REF!,0),0),"")</f>
        <v/>
      </c>
      <c r="S444" s="10" t="str">
        <f>+IFERROR(VLOOKUP($A444,#REF!,MATCH('Cálculo antigua metodología'!S$4,#REF!,0),0),"")</f>
        <v/>
      </c>
      <c r="T444" s="10">
        <f>+VLOOKUP(A444,'[5]Cálculo SGP'!$N$3:$P$1136,3,0)</f>
        <v>2557700975</v>
      </c>
      <c r="U444" s="10">
        <f>+VLOOKUP(A444,'[5]Cálculo SGP'!$N$3:$X$1137,11,0)</f>
        <v>5082296852</v>
      </c>
      <c r="V444" s="11">
        <f t="shared" si="72"/>
        <v>62.114240297537151</v>
      </c>
      <c r="W444" s="11">
        <f t="shared" si="79"/>
        <v>100</v>
      </c>
      <c r="X444" s="11">
        <f t="shared" si="73"/>
        <v>80</v>
      </c>
      <c r="Y444" s="11">
        <f t="shared" si="74"/>
        <v>100</v>
      </c>
      <c r="Z444" s="11">
        <f t="shared" si="80"/>
        <v>0</v>
      </c>
      <c r="AA444" s="11">
        <f t="shared" si="75"/>
        <v>100</v>
      </c>
      <c r="AB444" s="11">
        <f t="shared" si="81"/>
        <v>0</v>
      </c>
      <c r="AC444" s="11">
        <f t="shared" si="76"/>
        <v>0</v>
      </c>
      <c r="AD444" s="11">
        <f t="shared" si="77"/>
        <v>0</v>
      </c>
      <c r="AE444" s="11">
        <f t="shared" si="78"/>
        <v>0</v>
      </c>
      <c r="AF444" s="12">
        <f t="shared" si="82"/>
        <v>0</v>
      </c>
      <c r="AG444" s="31">
        <f t="shared" si="83"/>
        <v>16.666666666666668</v>
      </c>
    </row>
    <row r="445" spans="1:33" x14ac:dyDescent="0.35">
      <c r="A445" s="1" t="s">
        <v>925</v>
      </c>
      <c r="B445" s="1" t="s">
        <v>901</v>
      </c>
      <c r="C445" s="1" t="s">
        <v>926</v>
      </c>
      <c r="D445" s="4">
        <f>+VLOOKUP(A445,'[2]Categoría municipios 2023'!$B$2:$D$1103,3,0)</f>
        <v>6</v>
      </c>
      <c r="E445" s="1" t="str">
        <f>+VLOOKUP(A445,'[3]Nuevo IDF'!$B$5:$H$1106,7,0)</f>
        <v>G5</v>
      </c>
      <c r="F445" s="1"/>
      <c r="G445" s="10">
        <f>+VLOOKUP(A445,'[4]Informe viabilidad 2022'!$A$4:$G$1105,7,0)</f>
        <v>1770.736089</v>
      </c>
      <c r="H445" s="10">
        <f>+VLOOKUP(A445,'[4]Informe viabilidad 2022'!$A$4:$G$1105,6,0)</f>
        <v>2750.8954899999999</v>
      </c>
      <c r="I445" s="10" t="str">
        <f>+IFERROR(VLOOKUP($A445,#REF!,MATCH('Cálculo antigua metodología'!I$4,#REF!,0),0),"")</f>
        <v/>
      </c>
      <c r="J445" s="10" t="str">
        <f>+IFERROR(VLOOKUP($A445,#REF!,MATCH('Cálculo antigua metodología'!J$4,#REF!,0),0),"")</f>
        <v/>
      </c>
      <c r="K445" s="10" t="str">
        <f>+IFERROR(VLOOKUP($A445,#REF!,MATCH('Cálculo antigua metodología'!K$4,#REF!,0),0),"")</f>
        <v/>
      </c>
      <c r="L445" s="10" t="str">
        <f>+IFERROR(VLOOKUP($A445,#REF!,MATCH('Cálculo antigua metodología'!L$4,#REF!,0),0),"")</f>
        <v/>
      </c>
      <c r="M445" s="10" t="str">
        <f>+IFERROR(VLOOKUP($A445,#REF!,MATCH('Cálculo antigua metodología'!M$4,#REF!,0),0),"")</f>
        <v/>
      </c>
      <c r="N445" s="10" t="str">
        <f>+IFERROR(VLOOKUP($A445,#REF!,MATCH('Cálculo antigua metodología'!N$4,#REF!,0),0),"")</f>
        <v/>
      </c>
      <c r="O445" s="10" t="str">
        <f>+IFERROR(VLOOKUP($A445,#REF!,MATCH('Cálculo antigua metodología'!O$4,#REF!,0),0),"")</f>
        <v/>
      </c>
      <c r="P445" s="10" t="str">
        <f>+IFERROR(VLOOKUP($A445,#REF!,MATCH('Cálculo antigua metodología'!P$4,#REF!,0),0),"")</f>
        <v/>
      </c>
      <c r="Q445" s="10" t="str">
        <f>+IFERROR(VLOOKUP($A445,#REF!,MATCH('Cálculo antigua metodología'!Q$4,#REF!,0),0),"")</f>
        <v/>
      </c>
      <c r="R445" s="10" t="str">
        <f>+IFERROR(VLOOKUP($A445,#REF!,MATCH('Cálculo antigua metodología'!R$4,#REF!,0),0),"")</f>
        <v/>
      </c>
      <c r="S445" s="10" t="str">
        <f>+IFERROR(VLOOKUP($A445,#REF!,MATCH('Cálculo antigua metodología'!S$4,#REF!,0),0),"")</f>
        <v/>
      </c>
      <c r="T445" s="10">
        <f>+VLOOKUP(A445,'[5]Cálculo SGP'!$N$3:$P$1136,3,0)</f>
        <v>1584266899</v>
      </c>
      <c r="U445" s="10">
        <f>+VLOOKUP(A445,'[5]Cálculo SGP'!$N$3:$X$1137,11,0)</f>
        <v>2494730538</v>
      </c>
      <c r="V445" s="11">
        <f t="shared" si="72"/>
        <v>64.369442439269122</v>
      </c>
      <c r="W445" s="11">
        <f t="shared" si="79"/>
        <v>100</v>
      </c>
      <c r="X445" s="11">
        <f t="shared" si="73"/>
        <v>80</v>
      </c>
      <c r="Y445" s="11">
        <f t="shared" si="74"/>
        <v>100</v>
      </c>
      <c r="Z445" s="11">
        <f t="shared" si="80"/>
        <v>0</v>
      </c>
      <c r="AA445" s="11">
        <f t="shared" si="75"/>
        <v>100</v>
      </c>
      <c r="AB445" s="11">
        <f t="shared" si="81"/>
        <v>0</v>
      </c>
      <c r="AC445" s="11">
        <f t="shared" si="76"/>
        <v>0</v>
      </c>
      <c r="AD445" s="11">
        <f t="shared" si="77"/>
        <v>0</v>
      </c>
      <c r="AE445" s="11">
        <f t="shared" si="78"/>
        <v>0</v>
      </c>
      <c r="AF445" s="12">
        <f t="shared" si="82"/>
        <v>0</v>
      </c>
      <c r="AG445" s="31">
        <f t="shared" si="83"/>
        <v>16.666666666666668</v>
      </c>
    </row>
    <row r="446" spans="1:33" x14ac:dyDescent="0.35">
      <c r="A446" s="1" t="s">
        <v>927</v>
      </c>
      <c r="B446" s="1" t="s">
        <v>901</v>
      </c>
      <c r="C446" s="1" t="s">
        <v>928</v>
      </c>
      <c r="D446" s="4">
        <f>+VLOOKUP(A446,'[2]Categoría municipios 2023'!$B$2:$D$1103,3,0)</f>
        <v>6</v>
      </c>
      <c r="E446" s="1" t="str">
        <f>+VLOOKUP(A446,'[3]Nuevo IDF'!$B$5:$H$1106,7,0)</f>
        <v>G2</v>
      </c>
      <c r="F446" s="1"/>
      <c r="G446" s="10">
        <f>+VLOOKUP(A446,'[4]Informe viabilidad 2022'!$A$4:$G$1105,7,0)</f>
        <v>10109.117727000001</v>
      </c>
      <c r="H446" s="10">
        <f>+VLOOKUP(A446,'[4]Informe viabilidad 2022'!$A$4:$G$1105,6,0)</f>
        <v>18530.197976070001</v>
      </c>
      <c r="I446" s="10" t="str">
        <f>+IFERROR(VLOOKUP($A446,#REF!,MATCH('Cálculo antigua metodología'!I$4,#REF!,0),0),"")</f>
        <v/>
      </c>
      <c r="J446" s="10" t="str">
        <f>+IFERROR(VLOOKUP($A446,#REF!,MATCH('Cálculo antigua metodología'!J$4,#REF!,0),0),"")</f>
        <v/>
      </c>
      <c r="K446" s="10" t="str">
        <f>+IFERROR(VLOOKUP($A446,#REF!,MATCH('Cálculo antigua metodología'!K$4,#REF!,0),0),"")</f>
        <v/>
      </c>
      <c r="L446" s="10" t="str">
        <f>+IFERROR(VLOOKUP($A446,#REF!,MATCH('Cálculo antigua metodología'!L$4,#REF!,0),0),"")</f>
        <v/>
      </c>
      <c r="M446" s="10" t="str">
        <f>+IFERROR(VLOOKUP($A446,#REF!,MATCH('Cálculo antigua metodología'!M$4,#REF!,0),0),"")</f>
        <v/>
      </c>
      <c r="N446" s="10" t="str">
        <f>+IFERROR(VLOOKUP($A446,#REF!,MATCH('Cálculo antigua metodología'!N$4,#REF!,0),0),"")</f>
        <v/>
      </c>
      <c r="O446" s="10" t="str">
        <f>+IFERROR(VLOOKUP($A446,#REF!,MATCH('Cálculo antigua metodología'!O$4,#REF!,0),0),"")</f>
        <v/>
      </c>
      <c r="P446" s="10" t="str">
        <f>+IFERROR(VLOOKUP($A446,#REF!,MATCH('Cálculo antigua metodología'!P$4,#REF!,0),0),"")</f>
        <v/>
      </c>
      <c r="Q446" s="10" t="str">
        <f>+IFERROR(VLOOKUP($A446,#REF!,MATCH('Cálculo antigua metodología'!Q$4,#REF!,0),0),"")</f>
        <v/>
      </c>
      <c r="R446" s="10" t="str">
        <f>+IFERROR(VLOOKUP($A446,#REF!,MATCH('Cálculo antigua metodología'!R$4,#REF!,0),0),"")</f>
        <v/>
      </c>
      <c r="S446" s="10" t="str">
        <f>+IFERROR(VLOOKUP($A446,#REF!,MATCH('Cálculo antigua metodología'!S$4,#REF!,0),0),"")</f>
        <v/>
      </c>
      <c r="T446" s="10">
        <f>+VLOOKUP(A446,'[5]Cálculo SGP'!$N$3:$P$1136,3,0)</f>
        <v>5048732776</v>
      </c>
      <c r="U446" s="10">
        <f>+VLOOKUP(A446,'[5]Cálculo SGP'!$N$3:$X$1137,11,0)</f>
        <v>2315331638</v>
      </c>
      <c r="V446" s="11">
        <f t="shared" si="72"/>
        <v>54.554828502398998</v>
      </c>
      <c r="W446" s="11">
        <f t="shared" si="79"/>
        <v>100</v>
      </c>
      <c r="X446" s="11">
        <f t="shared" si="73"/>
        <v>80</v>
      </c>
      <c r="Y446" s="11">
        <f t="shared" si="74"/>
        <v>100</v>
      </c>
      <c r="Z446" s="11">
        <f t="shared" si="80"/>
        <v>0</v>
      </c>
      <c r="AA446" s="11">
        <f t="shared" si="75"/>
        <v>100</v>
      </c>
      <c r="AB446" s="11">
        <f t="shared" si="81"/>
        <v>0</v>
      </c>
      <c r="AC446" s="11">
        <f t="shared" si="76"/>
        <v>0</v>
      </c>
      <c r="AD446" s="11">
        <f t="shared" si="77"/>
        <v>0</v>
      </c>
      <c r="AE446" s="11">
        <f t="shared" si="78"/>
        <v>0</v>
      </c>
      <c r="AF446" s="12">
        <f t="shared" si="82"/>
        <v>0</v>
      </c>
      <c r="AG446" s="31">
        <f t="shared" si="83"/>
        <v>16.666666666666668</v>
      </c>
    </row>
    <row r="447" spans="1:33" x14ac:dyDescent="0.35">
      <c r="A447" s="1" t="s">
        <v>929</v>
      </c>
      <c r="B447" s="1" t="s">
        <v>901</v>
      </c>
      <c r="C447" s="1" t="s">
        <v>930</v>
      </c>
      <c r="D447" s="4">
        <f>+VLOOKUP(A447,'[2]Categoría municipios 2023'!$B$2:$D$1103,3,0)</f>
        <v>6</v>
      </c>
      <c r="E447" s="1" t="str">
        <f>+VLOOKUP(A447,'[3]Nuevo IDF'!$B$5:$H$1106,7,0)</f>
        <v>G5</v>
      </c>
      <c r="F447" s="1"/>
      <c r="G447" s="10">
        <f>+VLOOKUP(A447,'[4]Informe viabilidad 2022'!$A$4:$G$1105,7,0)</f>
        <v>2149.0492610000001</v>
      </c>
      <c r="H447" s="10">
        <f>+VLOOKUP(A447,'[4]Informe viabilidad 2022'!$A$4:$G$1105,6,0)</f>
        <v>4663.2290621400007</v>
      </c>
      <c r="I447" s="10" t="str">
        <f>+IFERROR(VLOOKUP($A447,#REF!,MATCH('Cálculo antigua metodología'!I$4,#REF!,0),0),"")</f>
        <v/>
      </c>
      <c r="J447" s="10" t="str">
        <f>+IFERROR(VLOOKUP($A447,#REF!,MATCH('Cálculo antigua metodología'!J$4,#REF!,0),0),"")</f>
        <v/>
      </c>
      <c r="K447" s="10" t="str">
        <f>+IFERROR(VLOOKUP($A447,#REF!,MATCH('Cálculo antigua metodología'!K$4,#REF!,0),0),"")</f>
        <v/>
      </c>
      <c r="L447" s="10" t="str">
        <f>+IFERROR(VLOOKUP($A447,#REF!,MATCH('Cálculo antigua metodología'!L$4,#REF!,0),0),"")</f>
        <v/>
      </c>
      <c r="M447" s="10" t="str">
        <f>+IFERROR(VLOOKUP($A447,#REF!,MATCH('Cálculo antigua metodología'!M$4,#REF!,0),0),"")</f>
        <v/>
      </c>
      <c r="N447" s="10" t="str">
        <f>+IFERROR(VLOOKUP($A447,#REF!,MATCH('Cálculo antigua metodología'!N$4,#REF!,0),0),"")</f>
        <v/>
      </c>
      <c r="O447" s="10" t="str">
        <f>+IFERROR(VLOOKUP($A447,#REF!,MATCH('Cálculo antigua metodología'!O$4,#REF!,0),0),"")</f>
        <v/>
      </c>
      <c r="P447" s="10" t="str">
        <f>+IFERROR(VLOOKUP($A447,#REF!,MATCH('Cálculo antigua metodología'!P$4,#REF!,0),0),"")</f>
        <v/>
      </c>
      <c r="Q447" s="10" t="str">
        <f>+IFERROR(VLOOKUP($A447,#REF!,MATCH('Cálculo antigua metodología'!Q$4,#REF!,0),0),"")</f>
        <v/>
      </c>
      <c r="R447" s="10" t="str">
        <f>+IFERROR(VLOOKUP($A447,#REF!,MATCH('Cálculo antigua metodología'!R$4,#REF!,0),0),"")</f>
        <v/>
      </c>
      <c r="S447" s="10" t="str">
        <f>+IFERROR(VLOOKUP($A447,#REF!,MATCH('Cálculo antigua metodología'!S$4,#REF!,0),0),"")</f>
        <v/>
      </c>
      <c r="T447" s="10">
        <f>+VLOOKUP(A447,'[5]Cálculo SGP'!$N$3:$P$1136,3,0)</f>
        <v>2564192486</v>
      </c>
      <c r="U447" s="10">
        <f>+VLOOKUP(A447,'[5]Cálculo SGP'!$N$3:$X$1137,11,0)</f>
        <v>2495881217</v>
      </c>
      <c r="V447" s="11">
        <f t="shared" si="72"/>
        <v>46.085003167607226</v>
      </c>
      <c r="W447" s="11">
        <f t="shared" si="79"/>
        <v>100</v>
      </c>
      <c r="X447" s="11">
        <f t="shared" si="73"/>
        <v>80</v>
      </c>
      <c r="Y447" s="11">
        <f t="shared" si="74"/>
        <v>100</v>
      </c>
      <c r="Z447" s="11">
        <f t="shared" si="80"/>
        <v>0</v>
      </c>
      <c r="AA447" s="11">
        <f t="shared" si="75"/>
        <v>100</v>
      </c>
      <c r="AB447" s="11">
        <f t="shared" si="81"/>
        <v>0</v>
      </c>
      <c r="AC447" s="11">
        <f t="shared" si="76"/>
        <v>0</v>
      </c>
      <c r="AD447" s="11">
        <f t="shared" si="77"/>
        <v>0</v>
      </c>
      <c r="AE447" s="11">
        <f t="shared" si="78"/>
        <v>0</v>
      </c>
      <c r="AF447" s="12">
        <f t="shared" si="82"/>
        <v>0</v>
      </c>
      <c r="AG447" s="31">
        <f t="shared" si="83"/>
        <v>16.666666666666668</v>
      </c>
    </row>
    <row r="448" spans="1:33" x14ac:dyDescent="0.35">
      <c r="A448" s="1" t="s">
        <v>931</v>
      </c>
      <c r="B448" s="1" t="s">
        <v>901</v>
      </c>
      <c r="C448" s="1" t="s">
        <v>932</v>
      </c>
      <c r="D448" s="4">
        <f>+VLOOKUP(A448,'[2]Categoría municipios 2023'!$B$2:$D$1103,3,0)</f>
        <v>6</v>
      </c>
      <c r="E448" s="1" t="str">
        <f>+VLOOKUP(A448,'[3]Nuevo IDF'!$B$5:$H$1106,7,0)</f>
        <v>G3</v>
      </c>
      <c r="F448" s="1"/>
      <c r="G448" s="10">
        <f>+VLOOKUP(A448,'[4]Informe viabilidad 2022'!$A$4:$G$1105,7,0)</f>
        <v>6927.8224200000004</v>
      </c>
      <c r="H448" s="10">
        <f>+VLOOKUP(A448,'[4]Informe viabilidad 2022'!$A$4:$G$1105,6,0)</f>
        <v>14134.47580215</v>
      </c>
      <c r="I448" s="10" t="str">
        <f>+IFERROR(VLOOKUP($A448,#REF!,MATCH('Cálculo antigua metodología'!I$4,#REF!,0),0),"")</f>
        <v/>
      </c>
      <c r="J448" s="10" t="str">
        <f>+IFERROR(VLOOKUP($A448,#REF!,MATCH('Cálculo antigua metodología'!J$4,#REF!,0),0),"")</f>
        <v/>
      </c>
      <c r="K448" s="10" t="str">
        <f>+IFERROR(VLOOKUP($A448,#REF!,MATCH('Cálculo antigua metodología'!K$4,#REF!,0),0),"")</f>
        <v/>
      </c>
      <c r="L448" s="10" t="str">
        <f>+IFERROR(VLOOKUP($A448,#REF!,MATCH('Cálculo antigua metodología'!L$4,#REF!,0),0),"")</f>
        <v/>
      </c>
      <c r="M448" s="10" t="str">
        <f>+IFERROR(VLOOKUP($A448,#REF!,MATCH('Cálculo antigua metodología'!M$4,#REF!,0),0),"")</f>
        <v/>
      </c>
      <c r="N448" s="10" t="str">
        <f>+IFERROR(VLOOKUP($A448,#REF!,MATCH('Cálculo antigua metodología'!N$4,#REF!,0),0),"")</f>
        <v/>
      </c>
      <c r="O448" s="10" t="str">
        <f>+IFERROR(VLOOKUP($A448,#REF!,MATCH('Cálculo antigua metodología'!O$4,#REF!,0),0),"")</f>
        <v/>
      </c>
      <c r="P448" s="10" t="str">
        <f>+IFERROR(VLOOKUP($A448,#REF!,MATCH('Cálculo antigua metodología'!P$4,#REF!,0),0),"")</f>
        <v/>
      </c>
      <c r="Q448" s="10" t="str">
        <f>+IFERROR(VLOOKUP($A448,#REF!,MATCH('Cálculo antigua metodología'!Q$4,#REF!,0),0),"")</f>
        <v/>
      </c>
      <c r="R448" s="10" t="str">
        <f>+IFERROR(VLOOKUP($A448,#REF!,MATCH('Cálculo antigua metodología'!R$4,#REF!,0),0),"")</f>
        <v/>
      </c>
      <c r="S448" s="10" t="str">
        <f>+IFERROR(VLOOKUP($A448,#REF!,MATCH('Cálculo antigua metodología'!S$4,#REF!,0),0),"")</f>
        <v/>
      </c>
      <c r="T448" s="10">
        <f>+VLOOKUP(A448,'[5]Cálculo SGP'!$N$3:$P$1136,3,0)</f>
        <v>3673471288</v>
      </c>
      <c r="U448" s="10">
        <f>+VLOOKUP(A448,'[5]Cálculo SGP'!$N$3:$X$1137,11,0)</f>
        <v>2284791679</v>
      </c>
      <c r="V448" s="11">
        <f t="shared" si="72"/>
        <v>49.01364944107943</v>
      </c>
      <c r="W448" s="11">
        <f t="shared" si="79"/>
        <v>100</v>
      </c>
      <c r="X448" s="11">
        <f t="shared" si="73"/>
        <v>80</v>
      </c>
      <c r="Y448" s="11">
        <f t="shared" si="74"/>
        <v>100</v>
      </c>
      <c r="Z448" s="11">
        <f t="shared" si="80"/>
        <v>0</v>
      </c>
      <c r="AA448" s="11">
        <f t="shared" si="75"/>
        <v>100</v>
      </c>
      <c r="AB448" s="11">
        <f t="shared" si="81"/>
        <v>0</v>
      </c>
      <c r="AC448" s="11">
        <f t="shared" si="76"/>
        <v>0</v>
      </c>
      <c r="AD448" s="11">
        <f t="shared" si="77"/>
        <v>0</v>
      </c>
      <c r="AE448" s="11">
        <f t="shared" si="78"/>
        <v>0</v>
      </c>
      <c r="AF448" s="12">
        <f t="shared" si="82"/>
        <v>0</v>
      </c>
      <c r="AG448" s="31">
        <f t="shared" si="83"/>
        <v>16.666666666666668</v>
      </c>
    </row>
    <row r="449" spans="1:33" x14ac:dyDescent="0.35">
      <c r="A449" s="1" t="s">
        <v>933</v>
      </c>
      <c r="B449" s="1" t="s">
        <v>901</v>
      </c>
      <c r="C449" s="1" t="s">
        <v>934</v>
      </c>
      <c r="D449" s="4">
        <f>+VLOOKUP(A449,'[2]Categoría municipios 2023'!$B$2:$D$1103,3,0)</f>
        <v>6</v>
      </c>
      <c r="E449" s="1" t="str">
        <f>+VLOOKUP(A449,'[3]Nuevo IDF'!$B$5:$H$1106,7,0)</f>
        <v>G4</v>
      </c>
      <c r="F449" s="1"/>
      <c r="G449" s="10">
        <f>+VLOOKUP(A449,'[4]Informe viabilidad 2022'!$A$4:$G$1105,7,0)</f>
        <v>4182.0191409999998</v>
      </c>
      <c r="H449" s="10">
        <f>+VLOOKUP(A449,'[4]Informe viabilidad 2022'!$A$4:$G$1105,6,0)</f>
        <v>11423.646454299998</v>
      </c>
      <c r="I449" s="10" t="str">
        <f>+IFERROR(VLOOKUP($A449,#REF!,MATCH('Cálculo antigua metodología'!I$4,#REF!,0),0),"")</f>
        <v/>
      </c>
      <c r="J449" s="10" t="str">
        <f>+IFERROR(VLOOKUP($A449,#REF!,MATCH('Cálculo antigua metodología'!J$4,#REF!,0),0),"")</f>
        <v/>
      </c>
      <c r="K449" s="10" t="str">
        <f>+IFERROR(VLOOKUP($A449,#REF!,MATCH('Cálculo antigua metodología'!K$4,#REF!,0),0),"")</f>
        <v/>
      </c>
      <c r="L449" s="10" t="str">
        <f>+IFERROR(VLOOKUP($A449,#REF!,MATCH('Cálculo antigua metodología'!L$4,#REF!,0),0),"")</f>
        <v/>
      </c>
      <c r="M449" s="10" t="str">
        <f>+IFERROR(VLOOKUP($A449,#REF!,MATCH('Cálculo antigua metodología'!M$4,#REF!,0),0),"")</f>
        <v/>
      </c>
      <c r="N449" s="10" t="str">
        <f>+IFERROR(VLOOKUP($A449,#REF!,MATCH('Cálculo antigua metodología'!N$4,#REF!,0),0),"")</f>
        <v/>
      </c>
      <c r="O449" s="10" t="str">
        <f>+IFERROR(VLOOKUP($A449,#REF!,MATCH('Cálculo antigua metodología'!O$4,#REF!,0),0),"")</f>
        <v/>
      </c>
      <c r="P449" s="10" t="str">
        <f>+IFERROR(VLOOKUP($A449,#REF!,MATCH('Cálculo antigua metodología'!P$4,#REF!,0),0),"")</f>
        <v/>
      </c>
      <c r="Q449" s="10" t="str">
        <f>+IFERROR(VLOOKUP($A449,#REF!,MATCH('Cálculo antigua metodología'!Q$4,#REF!,0),0),"")</f>
        <v/>
      </c>
      <c r="R449" s="10" t="str">
        <f>+IFERROR(VLOOKUP($A449,#REF!,MATCH('Cálculo antigua metodología'!R$4,#REF!,0),0),"")</f>
        <v/>
      </c>
      <c r="S449" s="10" t="str">
        <f>+IFERROR(VLOOKUP($A449,#REF!,MATCH('Cálculo antigua metodología'!S$4,#REF!,0),0),"")</f>
        <v/>
      </c>
      <c r="T449" s="10">
        <f>+VLOOKUP(A449,'[5]Cálculo SGP'!$N$3:$P$1136,3,0)</f>
        <v>2545644380</v>
      </c>
      <c r="U449" s="10">
        <f>+VLOOKUP(A449,'[5]Cálculo SGP'!$N$3:$X$1137,11,0)</f>
        <v>2509498942</v>
      </c>
      <c r="V449" s="11">
        <f t="shared" si="72"/>
        <v>36.608443352392413</v>
      </c>
      <c r="W449" s="11">
        <f t="shared" si="79"/>
        <v>100</v>
      </c>
      <c r="X449" s="11">
        <f t="shared" si="73"/>
        <v>80</v>
      </c>
      <c r="Y449" s="11">
        <f t="shared" si="74"/>
        <v>100</v>
      </c>
      <c r="Z449" s="11">
        <f t="shared" si="80"/>
        <v>0</v>
      </c>
      <c r="AA449" s="11">
        <f t="shared" si="75"/>
        <v>100</v>
      </c>
      <c r="AB449" s="11">
        <f t="shared" si="81"/>
        <v>0</v>
      </c>
      <c r="AC449" s="11">
        <f t="shared" si="76"/>
        <v>0</v>
      </c>
      <c r="AD449" s="11">
        <f t="shared" si="77"/>
        <v>0</v>
      </c>
      <c r="AE449" s="11">
        <f t="shared" si="78"/>
        <v>0</v>
      </c>
      <c r="AF449" s="12">
        <f t="shared" si="82"/>
        <v>0</v>
      </c>
      <c r="AG449" s="31">
        <f t="shared" si="83"/>
        <v>16.666666666666668</v>
      </c>
    </row>
    <row r="450" spans="1:33" x14ac:dyDescent="0.35">
      <c r="A450" s="1" t="s">
        <v>935</v>
      </c>
      <c r="B450" s="1" t="s">
        <v>901</v>
      </c>
      <c r="C450" s="1" t="s">
        <v>936</v>
      </c>
      <c r="D450" s="4">
        <f>+VLOOKUP(A450,'[2]Categoría municipios 2023'!$B$2:$D$1103,3,0)</f>
        <v>6</v>
      </c>
      <c r="E450" s="1" t="str">
        <f>+VLOOKUP(A450,'[3]Nuevo IDF'!$B$5:$H$1106,7,0)</f>
        <v>G5</v>
      </c>
      <c r="F450" s="1"/>
      <c r="G450" s="10">
        <f>+VLOOKUP(A450,'[4]Informe viabilidad 2022'!$A$4:$G$1105,7,0)</f>
        <v>2991.7341759999999</v>
      </c>
      <c r="H450" s="10">
        <f>+VLOOKUP(A450,'[4]Informe viabilidad 2022'!$A$4:$G$1105,6,0)</f>
        <v>6520.5067969799993</v>
      </c>
      <c r="I450" s="10" t="str">
        <f>+IFERROR(VLOOKUP($A450,#REF!,MATCH('Cálculo antigua metodología'!I$4,#REF!,0),0),"")</f>
        <v/>
      </c>
      <c r="J450" s="10" t="str">
        <f>+IFERROR(VLOOKUP($A450,#REF!,MATCH('Cálculo antigua metodología'!J$4,#REF!,0),0),"")</f>
        <v/>
      </c>
      <c r="K450" s="10" t="str">
        <f>+IFERROR(VLOOKUP($A450,#REF!,MATCH('Cálculo antigua metodología'!K$4,#REF!,0),0),"")</f>
        <v/>
      </c>
      <c r="L450" s="10" t="str">
        <f>+IFERROR(VLOOKUP($A450,#REF!,MATCH('Cálculo antigua metodología'!L$4,#REF!,0),0),"")</f>
        <v/>
      </c>
      <c r="M450" s="10" t="str">
        <f>+IFERROR(VLOOKUP($A450,#REF!,MATCH('Cálculo antigua metodología'!M$4,#REF!,0),0),"")</f>
        <v/>
      </c>
      <c r="N450" s="10" t="str">
        <f>+IFERROR(VLOOKUP($A450,#REF!,MATCH('Cálculo antigua metodología'!N$4,#REF!,0),0),"")</f>
        <v/>
      </c>
      <c r="O450" s="10" t="str">
        <f>+IFERROR(VLOOKUP($A450,#REF!,MATCH('Cálculo antigua metodología'!O$4,#REF!,0),0),"")</f>
        <v/>
      </c>
      <c r="P450" s="10" t="str">
        <f>+IFERROR(VLOOKUP($A450,#REF!,MATCH('Cálculo antigua metodología'!P$4,#REF!,0),0),"")</f>
        <v/>
      </c>
      <c r="Q450" s="10" t="str">
        <f>+IFERROR(VLOOKUP($A450,#REF!,MATCH('Cálculo antigua metodología'!Q$4,#REF!,0),0),"")</f>
        <v/>
      </c>
      <c r="R450" s="10" t="str">
        <f>+IFERROR(VLOOKUP($A450,#REF!,MATCH('Cálculo antigua metodología'!R$4,#REF!,0),0),"")</f>
        <v/>
      </c>
      <c r="S450" s="10" t="str">
        <f>+IFERROR(VLOOKUP($A450,#REF!,MATCH('Cálculo antigua metodología'!S$4,#REF!,0),0),"")</f>
        <v/>
      </c>
      <c r="T450" s="10">
        <f>+VLOOKUP(A450,'[5]Cálculo SGP'!$N$3:$P$1136,3,0)</f>
        <v>2775946610</v>
      </c>
      <c r="U450" s="10">
        <f>+VLOOKUP(A450,'[5]Cálculo SGP'!$N$3:$X$1137,11,0)</f>
        <v>5739009762</v>
      </c>
      <c r="V450" s="11">
        <f t="shared" si="72"/>
        <v>45.88192711317523</v>
      </c>
      <c r="W450" s="11">
        <f t="shared" si="79"/>
        <v>100</v>
      </c>
      <c r="X450" s="11">
        <f t="shared" si="73"/>
        <v>80</v>
      </c>
      <c r="Y450" s="11">
        <f t="shared" si="74"/>
        <v>100</v>
      </c>
      <c r="Z450" s="11">
        <f t="shared" si="80"/>
        <v>0</v>
      </c>
      <c r="AA450" s="11">
        <f t="shared" si="75"/>
        <v>100</v>
      </c>
      <c r="AB450" s="11">
        <f t="shared" si="81"/>
        <v>0</v>
      </c>
      <c r="AC450" s="11">
        <f t="shared" si="76"/>
        <v>0</v>
      </c>
      <c r="AD450" s="11">
        <f t="shared" si="77"/>
        <v>0</v>
      </c>
      <c r="AE450" s="11">
        <f t="shared" si="78"/>
        <v>0</v>
      </c>
      <c r="AF450" s="12">
        <f t="shared" si="82"/>
        <v>0</v>
      </c>
      <c r="AG450" s="31">
        <f t="shared" si="83"/>
        <v>16.666666666666668</v>
      </c>
    </row>
    <row r="451" spans="1:33" x14ac:dyDescent="0.35">
      <c r="A451" s="1" t="s">
        <v>937</v>
      </c>
      <c r="B451" s="1" t="s">
        <v>901</v>
      </c>
      <c r="C451" s="1" t="s">
        <v>938</v>
      </c>
      <c r="D451" s="4">
        <f>+VLOOKUP(A451,'[2]Categoría municipios 2023'!$B$2:$D$1103,3,0)</f>
        <v>6</v>
      </c>
      <c r="E451" s="1" t="str">
        <f>+VLOOKUP(A451,'[3]Nuevo IDF'!$B$5:$H$1106,7,0)</f>
        <v>G4</v>
      </c>
      <c r="F451" s="1"/>
      <c r="G451" s="10">
        <f>+VLOOKUP(A451,'[4]Informe viabilidad 2022'!$A$4:$G$1105,7,0)</f>
        <v>5950.2703289999999</v>
      </c>
      <c r="H451" s="10">
        <f>+VLOOKUP(A451,'[4]Informe viabilidad 2022'!$A$4:$G$1105,6,0)</f>
        <v>11604.6316761</v>
      </c>
      <c r="I451" s="10" t="str">
        <f>+IFERROR(VLOOKUP($A451,#REF!,MATCH('Cálculo antigua metodología'!I$4,#REF!,0),0),"")</f>
        <v/>
      </c>
      <c r="J451" s="10" t="str">
        <f>+IFERROR(VLOOKUP($A451,#REF!,MATCH('Cálculo antigua metodología'!J$4,#REF!,0),0),"")</f>
        <v/>
      </c>
      <c r="K451" s="10" t="str">
        <f>+IFERROR(VLOOKUP($A451,#REF!,MATCH('Cálculo antigua metodología'!K$4,#REF!,0),0),"")</f>
        <v/>
      </c>
      <c r="L451" s="10" t="str">
        <f>+IFERROR(VLOOKUP($A451,#REF!,MATCH('Cálculo antigua metodología'!L$4,#REF!,0),0),"")</f>
        <v/>
      </c>
      <c r="M451" s="10" t="str">
        <f>+IFERROR(VLOOKUP($A451,#REF!,MATCH('Cálculo antigua metodología'!M$4,#REF!,0),0),"")</f>
        <v/>
      </c>
      <c r="N451" s="10" t="str">
        <f>+IFERROR(VLOOKUP($A451,#REF!,MATCH('Cálculo antigua metodología'!N$4,#REF!,0),0),"")</f>
        <v/>
      </c>
      <c r="O451" s="10" t="str">
        <f>+IFERROR(VLOOKUP($A451,#REF!,MATCH('Cálculo antigua metodología'!O$4,#REF!,0),0),"")</f>
        <v/>
      </c>
      <c r="P451" s="10" t="str">
        <f>+IFERROR(VLOOKUP($A451,#REF!,MATCH('Cálculo antigua metodología'!P$4,#REF!,0),0),"")</f>
        <v/>
      </c>
      <c r="Q451" s="10" t="str">
        <f>+IFERROR(VLOOKUP($A451,#REF!,MATCH('Cálculo antigua metodología'!Q$4,#REF!,0),0),"")</f>
        <v/>
      </c>
      <c r="R451" s="10" t="str">
        <f>+IFERROR(VLOOKUP($A451,#REF!,MATCH('Cálculo antigua metodología'!R$4,#REF!,0),0),"")</f>
        <v/>
      </c>
      <c r="S451" s="10" t="str">
        <f>+IFERROR(VLOOKUP($A451,#REF!,MATCH('Cálculo antigua metodología'!S$4,#REF!,0),0),"")</f>
        <v/>
      </c>
      <c r="T451" s="10">
        <f>+VLOOKUP(A451,'[5]Cálculo SGP'!$N$3:$P$1136,3,0)</f>
        <v>3468466461</v>
      </c>
      <c r="U451" s="10">
        <f>+VLOOKUP(A451,'[5]Cálculo SGP'!$N$3:$X$1137,11,0)</f>
        <v>3271904893</v>
      </c>
      <c r="V451" s="11">
        <f t="shared" si="72"/>
        <v>51.274960680180101</v>
      </c>
      <c r="W451" s="11">
        <f t="shared" si="79"/>
        <v>100</v>
      </c>
      <c r="X451" s="11">
        <f t="shared" si="73"/>
        <v>80</v>
      </c>
      <c r="Y451" s="11">
        <f t="shared" si="74"/>
        <v>100</v>
      </c>
      <c r="Z451" s="11">
        <f t="shared" si="80"/>
        <v>0</v>
      </c>
      <c r="AA451" s="11">
        <f t="shared" si="75"/>
        <v>100</v>
      </c>
      <c r="AB451" s="11">
        <f t="shared" si="81"/>
        <v>0</v>
      </c>
      <c r="AC451" s="11">
        <f t="shared" si="76"/>
        <v>0</v>
      </c>
      <c r="AD451" s="11">
        <f t="shared" si="77"/>
        <v>0</v>
      </c>
      <c r="AE451" s="11">
        <f t="shared" si="78"/>
        <v>0</v>
      </c>
      <c r="AF451" s="12">
        <f t="shared" si="82"/>
        <v>0</v>
      </c>
      <c r="AG451" s="31">
        <f t="shared" si="83"/>
        <v>16.666666666666668</v>
      </c>
    </row>
    <row r="452" spans="1:33" x14ac:dyDescent="0.35">
      <c r="A452" s="1" t="s">
        <v>939</v>
      </c>
      <c r="B452" s="1" t="s">
        <v>901</v>
      </c>
      <c r="C452" s="1" t="s">
        <v>940</v>
      </c>
      <c r="D452" s="4">
        <f>+VLOOKUP(A452,'[2]Categoría municipios 2023'!$B$2:$D$1103,3,0)</f>
        <v>6</v>
      </c>
      <c r="E452" s="1" t="str">
        <f>+VLOOKUP(A452,'[3]Nuevo IDF'!$B$5:$H$1106,7,0)</f>
        <v>G5</v>
      </c>
      <c r="F452" s="1"/>
      <c r="G452" s="10">
        <f>+VLOOKUP(A452,'[4]Informe viabilidad 2022'!$A$4:$G$1105,7,0)</f>
        <v>1691.236257</v>
      </c>
      <c r="H452" s="10">
        <f>+VLOOKUP(A452,'[4]Informe viabilidad 2022'!$A$4:$G$1105,6,0)</f>
        <v>2669.3290229999998</v>
      </c>
      <c r="I452" s="10" t="str">
        <f>+IFERROR(VLOOKUP($A452,#REF!,MATCH('Cálculo antigua metodología'!I$4,#REF!,0),0),"")</f>
        <v/>
      </c>
      <c r="J452" s="10" t="str">
        <f>+IFERROR(VLOOKUP($A452,#REF!,MATCH('Cálculo antigua metodología'!J$4,#REF!,0),0),"")</f>
        <v/>
      </c>
      <c r="K452" s="10" t="str">
        <f>+IFERROR(VLOOKUP($A452,#REF!,MATCH('Cálculo antigua metodología'!K$4,#REF!,0),0),"")</f>
        <v/>
      </c>
      <c r="L452" s="10" t="str">
        <f>+IFERROR(VLOOKUP($A452,#REF!,MATCH('Cálculo antigua metodología'!L$4,#REF!,0),0),"")</f>
        <v/>
      </c>
      <c r="M452" s="10" t="str">
        <f>+IFERROR(VLOOKUP($A452,#REF!,MATCH('Cálculo antigua metodología'!M$4,#REF!,0),0),"")</f>
        <v/>
      </c>
      <c r="N452" s="10" t="str">
        <f>+IFERROR(VLOOKUP($A452,#REF!,MATCH('Cálculo antigua metodología'!N$4,#REF!,0),0),"")</f>
        <v/>
      </c>
      <c r="O452" s="10" t="str">
        <f>+IFERROR(VLOOKUP($A452,#REF!,MATCH('Cálculo antigua metodología'!O$4,#REF!,0),0),"")</f>
        <v/>
      </c>
      <c r="P452" s="10" t="str">
        <f>+IFERROR(VLOOKUP($A452,#REF!,MATCH('Cálculo antigua metodología'!P$4,#REF!,0),0),"")</f>
        <v/>
      </c>
      <c r="Q452" s="10" t="str">
        <f>+IFERROR(VLOOKUP($A452,#REF!,MATCH('Cálculo antigua metodología'!Q$4,#REF!,0),0),"")</f>
        <v/>
      </c>
      <c r="R452" s="10" t="str">
        <f>+IFERROR(VLOOKUP($A452,#REF!,MATCH('Cálculo antigua metodología'!R$4,#REF!,0),0),"")</f>
        <v/>
      </c>
      <c r="S452" s="10" t="str">
        <f>+IFERROR(VLOOKUP($A452,#REF!,MATCH('Cálculo antigua metodología'!S$4,#REF!,0),0),"")</f>
        <v/>
      </c>
      <c r="T452" s="10">
        <f>+VLOOKUP(A452,'[5]Cálculo SGP'!$N$3:$P$1136,3,0)</f>
        <v>1625096445</v>
      </c>
      <c r="U452" s="10">
        <f>+VLOOKUP(A452,'[5]Cálculo SGP'!$N$3:$X$1137,11,0)</f>
        <v>2922187806</v>
      </c>
      <c r="V452" s="11">
        <f t="shared" si="72"/>
        <v>63.358103944011255</v>
      </c>
      <c r="W452" s="11">
        <f t="shared" si="79"/>
        <v>100</v>
      </c>
      <c r="X452" s="11">
        <f t="shared" si="73"/>
        <v>80</v>
      </c>
      <c r="Y452" s="11">
        <f t="shared" si="74"/>
        <v>100</v>
      </c>
      <c r="Z452" s="11">
        <f t="shared" si="80"/>
        <v>0</v>
      </c>
      <c r="AA452" s="11">
        <f t="shared" si="75"/>
        <v>100</v>
      </c>
      <c r="AB452" s="11">
        <f t="shared" si="81"/>
        <v>0</v>
      </c>
      <c r="AC452" s="11">
        <f t="shared" si="76"/>
        <v>0</v>
      </c>
      <c r="AD452" s="11">
        <f t="shared" si="77"/>
        <v>0</v>
      </c>
      <c r="AE452" s="11">
        <f t="shared" si="78"/>
        <v>0</v>
      </c>
      <c r="AF452" s="12">
        <f t="shared" si="82"/>
        <v>0</v>
      </c>
      <c r="AG452" s="31">
        <f t="shared" si="83"/>
        <v>16.666666666666668</v>
      </c>
    </row>
    <row r="453" spans="1:33" x14ac:dyDescent="0.35">
      <c r="A453" s="1" t="s">
        <v>941</v>
      </c>
      <c r="B453" s="1" t="s">
        <v>901</v>
      </c>
      <c r="C453" s="1" t="s">
        <v>942</v>
      </c>
      <c r="D453" s="4">
        <f>+VLOOKUP(A453,'[2]Categoría municipios 2023'!$B$2:$D$1103,3,0)</f>
        <v>5</v>
      </c>
      <c r="E453" s="1" t="str">
        <f>+VLOOKUP(A453,'[3]Nuevo IDF'!$B$5:$H$1106,7,0)</f>
        <v>G2</v>
      </c>
      <c r="F453" s="1"/>
      <c r="G453" s="10">
        <f>+VLOOKUP(A453,'[4]Informe viabilidad 2022'!$A$4:$G$1105,7,0)</f>
        <v>17618.306012000001</v>
      </c>
      <c r="H453" s="10">
        <f>+VLOOKUP(A453,'[4]Informe viabilidad 2022'!$A$4:$G$1105,6,0)</f>
        <v>19564.93419408</v>
      </c>
      <c r="I453" s="10" t="str">
        <f>+IFERROR(VLOOKUP($A453,#REF!,MATCH('Cálculo antigua metodología'!I$4,#REF!,0),0),"")</f>
        <v/>
      </c>
      <c r="J453" s="10" t="str">
        <f>+IFERROR(VLOOKUP($A453,#REF!,MATCH('Cálculo antigua metodología'!J$4,#REF!,0),0),"")</f>
        <v/>
      </c>
      <c r="K453" s="10" t="str">
        <f>+IFERROR(VLOOKUP($A453,#REF!,MATCH('Cálculo antigua metodología'!K$4,#REF!,0),0),"")</f>
        <v/>
      </c>
      <c r="L453" s="10" t="str">
        <f>+IFERROR(VLOOKUP($A453,#REF!,MATCH('Cálculo antigua metodología'!L$4,#REF!,0),0),"")</f>
        <v/>
      </c>
      <c r="M453" s="10" t="str">
        <f>+IFERROR(VLOOKUP($A453,#REF!,MATCH('Cálculo antigua metodología'!M$4,#REF!,0),0),"")</f>
        <v/>
      </c>
      <c r="N453" s="10" t="str">
        <f>+IFERROR(VLOOKUP($A453,#REF!,MATCH('Cálculo antigua metodología'!N$4,#REF!,0),0),"")</f>
        <v/>
      </c>
      <c r="O453" s="10" t="str">
        <f>+IFERROR(VLOOKUP($A453,#REF!,MATCH('Cálculo antigua metodología'!O$4,#REF!,0),0),"")</f>
        <v/>
      </c>
      <c r="P453" s="10" t="str">
        <f>+IFERROR(VLOOKUP($A453,#REF!,MATCH('Cálculo antigua metodología'!P$4,#REF!,0),0),"")</f>
        <v/>
      </c>
      <c r="Q453" s="10" t="str">
        <f>+IFERROR(VLOOKUP($A453,#REF!,MATCH('Cálculo antigua metodología'!Q$4,#REF!,0),0),"")</f>
        <v/>
      </c>
      <c r="R453" s="10" t="str">
        <f>+IFERROR(VLOOKUP($A453,#REF!,MATCH('Cálculo antigua metodología'!R$4,#REF!,0),0),"")</f>
        <v/>
      </c>
      <c r="S453" s="10" t="str">
        <f>+IFERROR(VLOOKUP($A453,#REF!,MATCH('Cálculo antigua metodología'!S$4,#REF!,0),0),"")</f>
        <v/>
      </c>
      <c r="T453" s="10">
        <f>+VLOOKUP(A453,'[5]Cálculo SGP'!$N$3:$P$1136,3,0)</f>
        <v>5121332474</v>
      </c>
      <c r="U453" s="10">
        <f>+VLOOKUP(A453,'[5]Cálculo SGP'!$N$3:$X$1137,11,0)</f>
        <v>2673441362</v>
      </c>
      <c r="V453" s="11">
        <f t="shared" ref="V453:V516" si="84">IFERROR(G453/H453*100,"ND")</f>
        <v>90.050423053970647</v>
      </c>
      <c r="W453" s="11">
        <f t="shared" si="79"/>
        <v>49.747884730146765</v>
      </c>
      <c r="X453" s="11">
        <f t="shared" ref="X453:X516" si="85">IF(D453="ESP",50,IF(D453=1,65,IF(D453=2,70,IF(D453=3,70,IF(D453=4,80,IF(D453=5,80,IF(D453=6,80,0)))))))</f>
        <v>80</v>
      </c>
      <c r="Y453" s="11">
        <f t="shared" ref="Y453:Y516" si="86">+IFERROR((P453+R453)*100/(J453+M453+T453+U453),100)</f>
        <v>100</v>
      </c>
      <c r="Z453" s="11">
        <f t="shared" si="80"/>
        <v>0</v>
      </c>
      <c r="AA453" s="11">
        <f t="shared" ref="AA453:AA516" si="87">+IFERROR((L453+N453+M453)*100/(I453),100)</f>
        <v>100</v>
      </c>
      <c r="AB453" s="11">
        <f t="shared" si="81"/>
        <v>0</v>
      </c>
      <c r="AC453" s="11">
        <f t="shared" ref="AC453:AC516" si="88">IFERROR(((K453)/J453*100),0)</f>
        <v>0</v>
      </c>
      <c r="AD453" s="11">
        <f t="shared" ref="AD453:AD516" si="89">IFERROR((Q453/O453*100),0)</f>
        <v>0</v>
      </c>
      <c r="AE453" s="11">
        <f t="shared" ref="AE453:AE516" si="90">IFERROR((S453/J453*100),0)</f>
        <v>0</v>
      </c>
      <c r="AF453" s="12">
        <f t="shared" si="82"/>
        <v>0</v>
      </c>
      <c r="AG453" s="31">
        <f t="shared" si="83"/>
        <v>8.2913141216911281</v>
      </c>
    </row>
    <row r="454" spans="1:33" x14ac:dyDescent="0.35">
      <c r="A454" s="1" t="s">
        <v>943</v>
      </c>
      <c r="B454" s="1" t="s">
        <v>901</v>
      </c>
      <c r="C454" s="1" t="s">
        <v>944</v>
      </c>
      <c r="D454" s="4">
        <f>+VLOOKUP(A454,'[2]Categoría municipios 2023'!$B$2:$D$1103,3,0)</f>
        <v>6</v>
      </c>
      <c r="E454" s="1" t="str">
        <f>+VLOOKUP(A454,'[3]Nuevo IDF'!$B$5:$H$1106,7,0)</f>
        <v>G5</v>
      </c>
      <c r="F454" s="1"/>
      <c r="G454" s="10">
        <f>+VLOOKUP(A454,'[4]Informe viabilidad 2022'!$A$4:$G$1105,7,0)</f>
        <v>2869.1823300000001</v>
      </c>
      <c r="H454" s="10">
        <f>+VLOOKUP(A454,'[4]Informe viabilidad 2022'!$A$4:$G$1105,6,0)</f>
        <v>4171.5168422400002</v>
      </c>
      <c r="I454" s="10" t="str">
        <f>+IFERROR(VLOOKUP($A454,#REF!,MATCH('Cálculo antigua metodología'!I$4,#REF!,0),0),"")</f>
        <v/>
      </c>
      <c r="J454" s="10" t="str">
        <f>+IFERROR(VLOOKUP($A454,#REF!,MATCH('Cálculo antigua metodología'!J$4,#REF!,0),0),"")</f>
        <v/>
      </c>
      <c r="K454" s="10" t="str">
        <f>+IFERROR(VLOOKUP($A454,#REF!,MATCH('Cálculo antigua metodología'!K$4,#REF!,0),0),"")</f>
        <v/>
      </c>
      <c r="L454" s="10" t="str">
        <f>+IFERROR(VLOOKUP($A454,#REF!,MATCH('Cálculo antigua metodología'!L$4,#REF!,0),0),"")</f>
        <v/>
      </c>
      <c r="M454" s="10" t="str">
        <f>+IFERROR(VLOOKUP($A454,#REF!,MATCH('Cálculo antigua metodología'!M$4,#REF!,0),0),"")</f>
        <v/>
      </c>
      <c r="N454" s="10" t="str">
        <f>+IFERROR(VLOOKUP($A454,#REF!,MATCH('Cálculo antigua metodología'!N$4,#REF!,0),0),"")</f>
        <v/>
      </c>
      <c r="O454" s="10" t="str">
        <f>+IFERROR(VLOOKUP($A454,#REF!,MATCH('Cálculo antigua metodología'!O$4,#REF!,0),0),"")</f>
        <v/>
      </c>
      <c r="P454" s="10" t="str">
        <f>+IFERROR(VLOOKUP($A454,#REF!,MATCH('Cálculo antigua metodología'!P$4,#REF!,0),0),"")</f>
        <v/>
      </c>
      <c r="Q454" s="10" t="str">
        <f>+IFERROR(VLOOKUP($A454,#REF!,MATCH('Cálculo antigua metodología'!Q$4,#REF!,0),0),"")</f>
        <v/>
      </c>
      <c r="R454" s="10" t="str">
        <f>+IFERROR(VLOOKUP($A454,#REF!,MATCH('Cálculo antigua metodología'!R$4,#REF!,0),0),"")</f>
        <v/>
      </c>
      <c r="S454" s="10" t="str">
        <f>+IFERROR(VLOOKUP($A454,#REF!,MATCH('Cálculo antigua metodología'!S$4,#REF!,0),0),"")</f>
        <v/>
      </c>
      <c r="T454" s="10">
        <f>+VLOOKUP(A454,'[5]Cálculo SGP'!$N$3:$P$1136,3,0)</f>
        <v>4281639290</v>
      </c>
      <c r="U454" s="10">
        <f>+VLOOKUP(A454,'[5]Cálculo SGP'!$N$3:$X$1137,11,0)</f>
        <v>3293164335</v>
      </c>
      <c r="V454" s="11">
        <f t="shared" si="84"/>
        <v>68.780312737735969</v>
      </c>
      <c r="W454" s="11">
        <f t="shared" ref="W454:W517" si="91">+IF(V454&lt;=X454,100,IF(AND(V454&gt;X454,V454&lt;100),(100-V454)/(100-X454)*100,0))</f>
        <v>100</v>
      </c>
      <c r="X454" s="11">
        <f t="shared" si="85"/>
        <v>80</v>
      </c>
      <c r="Y454" s="11">
        <f t="shared" si="86"/>
        <v>100</v>
      </c>
      <c r="Z454" s="11">
        <f t="shared" ref="Z454:Z517" si="92">IF(100-Y454&lt;0,0,100-Y454)</f>
        <v>0</v>
      </c>
      <c r="AA454" s="11">
        <f t="shared" si="87"/>
        <v>100</v>
      </c>
      <c r="AB454" s="11">
        <f t="shared" ref="AB454:AB517" si="93">100-AA454</f>
        <v>0</v>
      </c>
      <c r="AC454" s="11">
        <f t="shared" si="88"/>
        <v>0</v>
      </c>
      <c r="AD454" s="11">
        <f t="shared" si="89"/>
        <v>0</v>
      </c>
      <c r="AE454" s="11">
        <f t="shared" si="90"/>
        <v>0</v>
      </c>
      <c r="AF454" s="12">
        <f t="shared" ref="AF454:AF517" si="94">IFERROR((IF(AE454&lt;0,0,AE454)),0)</f>
        <v>0</v>
      </c>
      <c r="AG454" s="31">
        <f t="shared" ref="AG454:AG517" si="95">+AVERAGE(W454,Z454,AB454,AC454,AD454,AF454)</f>
        <v>16.666666666666668</v>
      </c>
    </row>
    <row r="455" spans="1:33" x14ac:dyDescent="0.35">
      <c r="A455" s="1" t="s">
        <v>945</v>
      </c>
      <c r="B455" s="1" t="s">
        <v>901</v>
      </c>
      <c r="C455" s="1" t="s">
        <v>946</v>
      </c>
      <c r="D455" s="4">
        <f>+VLOOKUP(A455,'[2]Categoría municipios 2023'!$B$2:$D$1103,3,0)</f>
        <v>6</v>
      </c>
      <c r="E455" s="1" t="str">
        <f>+VLOOKUP(A455,'[3]Nuevo IDF'!$B$5:$H$1106,7,0)</f>
        <v>G4</v>
      </c>
      <c r="F455" s="1"/>
      <c r="G455" s="10">
        <f>+VLOOKUP(A455,'[4]Informe viabilidad 2022'!$A$4:$G$1105,7,0)</f>
        <v>3621.3413129999999</v>
      </c>
      <c r="H455" s="10">
        <f>+VLOOKUP(A455,'[4]Informe viabilidad 2022'!$A$4:$G$1105,6,0)</f>
        <v>6995.8386920000003</v>
      </c>
      <c r="I455" s="10" t="str">
        <f>+IFERROR(VLOOKUP($A455,#REF!,MATCH('Cálculo antigua metodología'!I$4,#REF!,0),0),"")</f>
        <v/>
      </c>
      <c r="J455" s="10" t="str">
        <f>+IFERROR(VLOOKUP($A455,#REF!,MATCH('Cálculo antigua metodología'!J$4,#REF!,0),0),"")</f>
        <v/>
      </c>
      <c r="K455" s="10" t="str">
        <f>+IFERROR(VLOOKUP($A455,#REF!,MATCH('Cálculo antigua metodología'!K$4,#REF!,0),0),"")</f>
        <v/>
      </c>
      <c r="L455" s="10" t="str">
        <f>+IFERROR(VLOOKUP($A455,#REF!,MATCH('Cálculo antigua metodología'!L$4,#REF!,0),0),"")</f>
        <v/>
      </c>
      <c r="M455" s="10" t="str">
        <f>+IFERROR(VLOOKUP($A455,#REF!,MATCH('Cálculo antigua metodología'!M$4,#REF!,0),0),"")</f>
        <v/>
      </c>
      <c r="N455" s="10" t="str">
        <f>+IFERROR(VLOOKUP($A455,#REF!,MATCH('Cálculo antigua metodología'!N$4,#REF!,0),0),"")</f>
        <v/>
      </c>
      <c r="O455" s="10" t="str">
        <f>+IFERROR(VLOOKUP($A455,#REF!,MATCH('Cálculo antigua metodología'!O$4,#REF!,0),0),"")</f>
        <v/>
      </c>
      <c r="P455" s="10" t="str">
        <f>+IFERROR(VLOOKUP($A455,#REF!,MATCH('Cálculo antigua metodología'!P$4,#REF!,0),0),"")</f>
        <v/>
      </c>
      <c r="Q455" s="10" t="str">
        <f>+IFERROR(VLOOKUP($A455,#REF!,MATCH('Cálculo antigua metodología'!Q$4,#REF!,0),0),"")</f>
        <v/>
      </c>
      <c r="R455" s="10" t="str">
        <f>+IFERROR(VLOOKUP($A455,#REF!,MATCH('Cálculo antigua metodología'!R$4,#REF!,0),0),"")</f>
        <v/>
      </c>
      <c r="S455" s="10" t="str">
        <f>+IFERROR(VLOOKUP($A455,#REF!,MATCH('Cálculo antigua metodología'!S$4,#REF!,0),0),"")</f>
        <v/>
      </c>
      <c r="T455" s="10">
        <f>+VLOOKUP(A455,'[5]Cálculo SGP'!$N$3:$P$1136,3,0)</f>
        <v>2330099758</v>
      </c>
      <c r="U455" s="10">
        <f>+VLOOKUP(A455,'[5]Cálculo SGP'!$N$3:$X$1137,11,0)</f>
        <v>1804181143</v>
      </c>
      <c r="V455" s="11">
        <f t="shared" si="84"/>
        <v>51.764219737386711</v>
      </c>
      <c r="W455" s="11">
        <f t="shared" si="91"/>
        <v>100</v>
      </c>
      <c r="X455" s="11">
        <f t="shared" si="85"/>
        <v>80</v>
      </c>
      <c r="Y455" s="11">
        <f t="shared" si="86"/>
        <v>100</v>
      </c>
      <c r="Z455" s="11">
        <f t="shared" si="92"/>
        <v>0</v>
      </c>
      <c r="AA455" s="11">
        <f t="shared" si="87"/>
        <v>100</v>
      </c>
      <c r="AB455" s="11">
        <f t="shared" si="93"/>
        <v>0</v>
      </c>
      <c r="AC455" s="11">
        <f t="shared" si="88"/>
        <v>0</v>
      </c>
      <c r="AD455" s="11">
        <f t="shared" si="89"/>
        <v>0</v>
      </c>
      <c r="AE455" s="11">
        <f t="shared" si="90"/>
        <v>0</v>
      </c>
      <c r="AF455" s="12">
        <f t="shared" si="94"/>
        <v>0</v>
      </c>
      <c r="AG455" s="31">
        <f t="shared" si="95"/>
        <v>16.666666666666668</v>
      </c>
    </row>
    <row r="456" spans="1:33" x14ac:dyDescent="0.35">
      <c r="A456" s="1" t="s">
        <v>947</v>
      </c>
      <c r="B456" s="1" t="s">
        <v>901</v>
      </c>
      <c r="C456" s="1" t="s">
        <v>948</v>
      </c>
      <c r="D456" s="4">
        <f>+VLOOKUP(A456,'[2]Categoría municipios 2023'!$B$2:$D$1103,3,0)</f>
        <v>6</v>
      </c>
      <c r="E456" s="1" t="str">
        <f>+VLOOKUP(A456,'[3]Nuevo IDF'!$B$5:$H$1106,7,0)</f>
        <v>G5</v>
      </c>
      <c r="F456" s="1"/>
      <c r="G456" s="10">
        <f>+VLOOKUP(A456,'[4]Informe viabilidad 2022'!$A$4:$G$1105,7,0)</f>
        <v>2847.8315149999999</v>
      </c>
      <c r="H456" s="10">
        <f>+VLOOKUP(A456,'[4]Informe viabilidad 2022'!$A$4:$G$1105,6,0)</f>
        <v>3821.3711830000002</v>
      </c>
      <c r="I456" s="10" t="str">
        <f>+IFERROR(VLOOKUP($A456,#REF!,MATCH('Cálculo antigua metodología'!I$4,#REF!,0),0),"")</f>
        <v/>
      </c>
      <c r="J456" s="10" t="str">
        <f>+IFERROR(VLOOKUP($A456,#REF!,MATCH('Cálculo antigua metodología'!J$4,#REF!,0),0),"")</f>
        <v/>
      </c>
      <c r="K456" s="10" t="str">
        <f>+IFERROR(VLOOKUP($A456,#REF!,MATCH('Cálculo antigua metodología'!K$4,#REF!,0),0),"")</f>
        <v/>
      </c>
      <c r="L456" s="10" t="str">
        <f>+IFERROR(VLOOKUP($A456,#REF!,MATCH('Cálculo antigua metodología'!L$4,#REF!,0),0),"")</f>
        <v/>
      </c>
      <c r="M456" s="10" t="str">
        <f>+IFERROR(VLOOKUP($A456,#REF!,MATCH('Cálculo antigua metodología'!M$4,#REF!,0),0),"")</f>
        <v/>
      </c>
      <c r="N456" s="10" t="str">
        <f>+IFERROR(VLOOKUP($A456,#REF!,MATCH('Cálculo antigua metodología'!N$4,#REF!,0),0),"")</f>
        <v/>
      </c>
      <c r="O456" s="10" t="str">
        <f>+IFERROR(VLOOKUP($A456,#REF!,MATCH('Cálculo antigua metodología'!O$4,#REF!,0),0),"")</f>
        <v/>
      </c>
      <c r="P456" s="10" t="str">
        <f>+IFERROR(VLOOKUP($A456,#REF!,MATCH('Cálculo antigua metodología'!P$4,#REF!,0),0),"")</f>
        <v/>
      </c>
      <c r="Q456" s="10" t="str">
        <f>+IFERROR(VLOOKUP($A456,#REF!,MATCH('Cálculo antigua metodología'!Q$4,#REF!,0),0),"")</f>
        <v/>
      </c>
      <c r="R456" s="10" t="str">
        <f>+IFERROR(VLOOKUP($A456,#REF!,MATCH('Cálculo antigua metodología'!R$4,#REF!,0),0),"")</f>
        <v/>
      </c>
      <c r="S456" s="10" t="str">
        <f>+IFERROR(VLOOKUP($A456,#REF!,MATCH('Cálculo antigua metodología'!S$4,#REF!,0),0),"")</f>
        <v/>
      </c>
      <c r="T456" s="10">
        <f>+VLOOKUP(A456,'[5]Cálculo SGP'!$N$3:$P$1136,3,0)</f>
        <v>2661521916</v>
      </c>
      <c r="U456" s="10">
        <f>+VLOOKUP(A456,'[5]Cálculo SGP'!$N$3:$X$1137,11,0)</f>
        <v>2701587500</v>
      </c>
      <c r="V456" s="11">
        <f t="shared" si="84"/>
        <v>74.523813014266921</v>
      </c>
      <c r="W456" s="11">
        <f t="shared" si="91"/>
        <v>100</v>
      </c>
      <c r="X456" s="11">
        <f t="shared" si="85"/>
        <v>80</v>
      </c>
      <c r="Y456" s="11">
        <f t="shared" si="86"/>
        <v>100</v>
      </c>
      <c r="Z456" s="11">
        <f t="shared" si="92"/>
        <v>0</v>
      </c>
      <c r="AA456" s="11">
        <f t="shared" si="87"/>
        <v>100</v>
      </c>
      <c r="AB456" s="11">
        <f t="shared" si="93"/>
        <v>0</v>
      </c>
      <c r="AC456" s="11">
        <f t="shared" si="88"/>
        <v>0</v>
      </c>
      <c r="AD456" s="11">
        <f t="shared" si="89"/>
        <v>0</v>
      </c>
      <c r="AE456" s="11">
        <f t="shared" si="90"/>
        <v>0</v>
      </c>
      <c r="AF456" s="12">
        <f t="shared" si="94"/>
        <v>0</v>
      </c>
      <c r="AG456" s="31">
        <f t="shared" si="95"/>
        <v>16.666666666666668</v>
      </c>
    </row>
    <row r="457" spans="1:33" x14ac:dyDescent="0.35">
      <c r="A457" s="1" t="s">
        <v>949</v>
      </c>
      <c r="B457" s="1" t="s">
        <v>901</v>
      </c>
      <c r="C457" s="1" t="s">
        <v>950</v>
      </c>
      <c r="D457" s="4">
        <f>+VLOOKUP(A457,'[2]Categoría municipios 2023'!$B$2:$D$1103,3,0)</f>
        <v>6</v>
      </c>
      <c r="E457" s="1" t="str">
        <f>+VLOOKUP(A457,'[3]Nuevo IDF'!$B$5:$H$1106,7,0)</f>
        <v>G5</v>
      </c>
      <c r="F457" s="1"/>
      <c r="G457" s="10">
        <f>+VLOOKUP(A457,'[4]Informe viabilidad 2022'!$A$4:$G$1105,7,0)</f>
        <v>1684.2639220000001</v>
      </c>
      <c r="H457" s="10">
        <f>+VLOOKUP(A457,'[4]Informe viabilidad 2022'!$A$4:$G$1105,6,0)</f>
        <v>2741.7730497299999</v>
      </c>
      <c r="I457" s="10" t="str">
        <f>+IFERROR(VLOOKUP($A457,#REF!,MATCH('Cálculo antigua metodología'!I$4,#REF!,0),0),"")</f>
        <v/>
      </c>
      <c r="J457" s="10" t="str">
        <f>+IFERROR(VLOOKUP($A457,#REF!,MATCH('Cálculo antigua metodología'!J$4,#REF!,0),0),"")</f>
        <v/>
      </c>
      <c r="K457" s="10" t="str">
        <f>+IFERROR(VLOOKUP($A457,#REF!,MATCH('Cálculo antigua metodología'!K$4,#REF!,0),0),"")</f>
        <v/>
      </c>
      <c r="L457" s="10" t="str">
        <f>+IFERROR(VLOOKUP($A457,#REF!,MATCH('Cálculo antigua metodología'!L$4,#REF!,0),0),"")</f>
        <v/>
      </c>
      <c r="M457" s="10" t="str">
        <f>+IFERROR(VLOOKUP($A457,#REF!,MATCH('Cálculo antigua metodología'!M$4,#REF!,0),0),"")</f>
        <v/>
      </c>
      <c r="N457" s="10" t="str">
        <f>+IFERROR(VLOOKUP($A457,#REF!,MATCH('Cálculo antigua metodología'!N$4,#REF!,0),0),"")</f>
        <v/>
      </c>
      <c r="O457" s="10" t="str">
        <f>+IFERROR(VLOOKUP($A457,#REF!,MATCH('Cálculo antigua metodología'!O$4,#REF!,0),0),"")</f>
        <v/>
      </c>
      <c r="P457" s="10" t="str">
        <f>+IFERROR(VLOOKUP($A457,#REF!,MATCH('Cálculo antigua metodología'!P$4,#REF!,0),0),"")</f>
        <v/>
      </c>
      <c r="Q457" s="10" t="str">
        <f>+IFERROR(VLOOKUP($A457,#REF!,MATCH('Cálculo antigua metodología'!Q$4,#REF!,0),0),"")</f>
        <v/>
      </c>
      <c r="R457" s="10" t="str">
        <f>+IFERROR(VLOOKUP($A457,#REF!,MATCH('Cálculo antigua metodología'!R$4,#REF!,0),0),"")</f>
        <v/>
      </c>
      <c r="S457" s="10" t="str">
        <f>+IFERROR(VLOOKUP($A457,#REF!,MATCH('Cálculo antigua metodología'!S$4,#REF!,0),0),"")</f>
        <v/>
      </c>
      <c r="T457" s="10">
        <f>+VLOOKUP(A457,'[5]Cálculo SGP'!$N$3:$P$1136,3,0)</f>
        <v>2274176213</v>
      </c>
      <c r="U457" s="10">
        <f>+VLOOKUP(A457,'[5]Cálculo SGP'!$N$3:$X$1137,11,0)</f>
        <v>1789805978</v>
      </c>
      <c r="V457" s="11">
        <f t="shared" si="84"/>
        <v>61.429735118516113</v>
      </c>
      <c r="W457" s="11">
        <f t="shared" si="91"/>
        <v>100</v>
      </c>
      <c r="X457" s="11">
        <f t="shared" si="85"/>
        <v>80</v>
      </c>
      <c r="Y457" s="11">
        <f t="shared" si="86"/>
        <v>100</v>
      </c>
      <c r="Z457" s="11">
        <f t="shared" si="92"/>
        <v>0</v>
      </c>
      <c r="AA457" s="11">
        <f t="shared" si="87"/>
        <v>100</v>
      </c>
      <c r="AB457" s="11">
        <f t="shared" si="93"/>
        <v>0</v>
      </c>
      <c r="AC457" s="11">
        <f t="shared" si="88"/>
        <v>0</v>
      </c>
      <c r="AD457" s="11">
        <f t="shared" si="89"/>
        <v>0</v>
      </c>
      <c r="AE457" s="11">
        <f t="shared" si="90"/>
        <v>0</v>
      </c>
      <c r="AF457" s="12">
        <f t="shared" si="94"/>
        <v>0</v>
      </c>
      <c r="AG457" s="31">
        <f t="shared" si="95"/>
        <v>16.666666666666668</v>
      </c>
    </row>
    <row r="458" spans="1:33" x14ac:dyDescent="0.35">
      <c r="A458" s="1" t="s">
        <v>951</v>
      </c>
      <c r="B458" s="1" t="s">
        <v>901</v>
      </c>
      <c r="C458" s="1" t="s">
        <v>952</v>
      </c>
      <c r="D458" s="4">
        <f>+VLOOKUP(A458,'[2]Categoría municipios 2023'!$B$2:$D$1103,3,0)</f>
        <v>6</v>
      </c>
      <c r="E458" s="1" t="str">
        <f>+VLOOKUP(A458,'[3]Nuevo IDF'!$B$5:$H$1106,7,0)</f>
        <v>G5</v>
      </c>
      <c r="F458" s="1"/>
      <c r="G458" s="10">
        <f>+VLOOKUP(A458,'[4]Informe viabilidad 2022'!$A$4:$G$1105,7,0)</f>
        <v>2258.0354499999999</v>
      </c>
      <c r="H458" s="10">
        <f>+VLOOKUP(A458,'[4]Informe viabilidad 2022'!$A$4:$G$1105,6,0)</f>
        <v>4225.1170279999997</v>
      </c>
      <c r="I458" s="10" t="str">
        <f>+IFERROR(VLOOKUP($A458,#REF!,MATCH('Cálculo antigua metodología'!I$4,#REF!,0),0),"")</f>
        <v/>
      </c>
      <c r="J458" s="10" t="str">
        <f>+IFERROR(VLOOKUP($A458,#REF!,MATCH('Cálculo antigua metodología'!J$4,#REF!,0),0),"")</f>
        <v/>
      </c>
      <c r="K458" s="10" t="str">
        <f>+IFERROR(VLOOKUP($A458,#REF!,MATCH('Cálculo antigua metodología'!K$4,#REF!,0),0),"")</f>
        <v/>
      </c>
      <c r="L458" s="10" t="str">
        <f>+IFERROR(VLOOKUP($A458,#REF!,MATCH('Cálculo antigua metodología'!L$4,#REF!,0),0),"")</f>
        <v/>
      </c>
      <c r="M458" s="10" t="str">
        <f>+IFERROR(VLOOKUP($A458,#REF!,MATCH('Cálculo antigua metodología'!M$4,#REF!,0),0),"")</f>
        <v/>
      </c>
      <c r="N458" s="10" t="str">
        <f>+IFERROR(VLOOKUP($A458,#REF!,MATCH('Cálculo antigua metodología'!N$4,#REF!,0),0),"")</f>
        <v/>
      </c>
      <c r="O458" s="10" t="str">
        <f>+IFERROR(VLOOKUP($A458,#REF!,MATCH('Cálculo antigua metodología'!O$4,#REF!,0),0),"")</f>
        <v/>
      </c>
      <c r="P458" s="10" t="str">
        <f>+IFERROR(VLOOKUP($A458,#REF!,MATCH('Cálculo antigua metodología'!P$4,#REF!,0),0),"")</f>
        <v/>
      </c>
      <c r="Q458" s="10" t="str">
        <f>+IFERROR(VLOOKUP($A458,#REF!,MATCH('Cálculo antigua metodología'!Q$4,#REF!,0),0),"")</f>
        <v/>
      </c>
      <c r="R458" s="10" t="str">
        <f>+IFERROR(VLOOKUP($A458,#REF!,MATCH('Cálculo antigua metodología'!R$4,#REF!,0),0),"")</f>
        <v/>
      </c>
      <c r="S458" s="10" t="str">
        <f>+IFERROR(VLOOKUP($A458,#REF!,MATCH('Cálculo antigua metodología'!S$4,#REF!,0),0),"")</f>
        <v/>
      </c>
      <c r="T458" s="10">
        <f>+VLOOKUP(A458,'[5]Cálculo SGP'!$N$3:$P$1136,3,0)</f>
        <v>4729702531</v>
      </c>
      <c r="U458" s="10">
        <f>+VLOOKUP(A458,'[5]Cálculo SGP'!$N$3:$X$1137,11,0)</f>
        <v>4489007176</v>
      </c>
      <c r="V458" s="11">
        <f t="shared" si="84"/>
        <v>53.443145717288289</v>
      </c>
      <c r="W458" s="11">
        <f t="shared" si="91"/>
        <v>100</v>
      </c>
      <c r="X458" s="11">
        <f t="shared" si="85"/>
        <v>80</v>
      </c>
      <c r="Y458" s="11">
        <f t="shared" si="86"/>
        <v>100</v>
      </c>
      <c r="Z458" s="11">
        <f t="shared" si="92"/>
        <v>0</v>
      </c>
      <c r="AA458" s="11">
        <f t="shared" si="87"/>
        <v>100</v>
      </c>
      <c r="AB458" s="11">
        <f t="shared" si="93"/>
        <v>0</v>
      </c>
      <c r="AC458" s="11">
        <f t="shared" si="88"/>
        <v>0</v>
      </c>
      <c r="AD458" s="11">
        <f t="shared" si="89"/>
        <v>0</v>
      </c>
      <c r="AE458" s="11">
        <f t="shared" si="90"/>
        <v>0</v>
      </c>
      <c r="AF458" s="12">
        <f t="shared" si="94"/>
        <v>0</v>
      </c>
      <c r="AG458" s="31">
        <f t="shared" si="95"/>
        <v>16.666666666666668</v>
      </c>
    </row>
    <row r="459" spans="1:33" x14ac:dyDescent="0.35">
      <c r="A459" s="1" t="s">
        <v>953</v>
      </c>
      <c r="B459" s="1" t="s">
        <v>901</v>
      </c>
      <c r="C459" s="1" t="s">
        <v>954</v>
      </c>
      <c r="D459" s="4">
        <f>+VLOOKUP(A459,'[2]Categoría municipios 2023'!$B$2:$D$1103,3,0)</f>
        <v>6</v>
      </c>
      <c r="E459" s="1" t="str">
        <f>+VLOOKUP(A459,'[3]Nuevo IDF'!$B$5:$H$1106,7,0)</f>
        <v>G5</v>
      </c>
      <c r="F459" s="1"/>
      <c r="G459" s="10">
        <f>+VLOOKUP(A459,'[4]Informe viabilidad 2022'!$A$4:$G$1105,7,0)</f>
        <v>3195.8635899999999</v>
      </c>
      <c r="H459" s="10">
        <f>+VLOOKUP(A459,'[4]Informe viabilidad 2022'!$A$4:$G$1105,6,0)</f>
        <v>5389.8554020000001</v>
      </c>
      <c r="I459" s="10" t="str">
        <f>+IFERROR(VLOOKUP($A459,#REF!,MATCH('Cálculo antigua metodología'!I$4,#REF!,0),0),"")</f>
        <v/>
      </c>
      <c r="J459" s="10" t="str">
        <f>+IFERROR(VLOOKUP($A459,#REF!,MATCH('Cálculo antigua metodología'!J$4,#REF!,0),0),"")</f>
        <v/>
      </c>
      <c r="K459" s="10" t="str">
        <f>+IFERROR(VLOOKUP($A459,#REF!,MATCH('Cálculo antigua metodología'!K$4,#REF!,0),0),"")</f>
        <v/>
      </c>
      <c r="L459" s="10" t="str">
        <f>+IFERROR(VLOOKUP($A459,#REF!,MATCH('Cálculo antigua metodología'!L$4,#REF!,0),0),"")</f>
        <v/>
      </c>
      <c r="M459" s="10" t="str">
        <f>+IFERROR(VLOOKUP($A459,#REF!,MATCH('Cálculo antigua metodología'!M$4,#REF!,0),0),"")</f>
        <v/>
      </c>
      <c r="N459" s="10" t="str">
        <f>+IFERROR(VLOOKUP($A459,#REF!,MATCH('Cálculo antigua metodología'!N$4,#REF!,0),0),"")</f>
        <v/>
      </c>
      <c r="O459" s="10" t="str">
        <f>+IFERROR(VLOOKUP($A459,#REF!,MATCH('Cálculo antigua metodología'!O$4,#REF!,0),0),"")</f>
        <v/>
      </c>
      <c r="P459" s="10" t="str">
        <f>+IFERROR(VLOOKUP($A459,#REF!,MATCH('Cálculo antigua metodología'!P$4,#REF!,0),0),"")</f>
        <v/>
      </c>
      <c r="Q459" s="10" t="str">
        <f>+IFERROR(VLOOKUP($A459,#REF!,MATCH('Cálculo antigua metodología'!Q$4,#REF!,0),0),"")</f>
        <v/>
      </c>
      <c r="R459" s="10" t="str">
        <f>+IFERROR(VLOOKUP($A459,#REF!,MATCH('Cálculo antigua metodología'!R$4,#REF!,0),0),"")</f>
        <v/>
      </c>
      <c r="S459" s="10" t="str">
        <f>+IFERROR(VLOOKUP($A459,#REF!,MATCH('Cálculo antigua metodología'!S$4,#REF!,0),0),"")</f>
        <v/>
      </c>
      <c r="T459" s="10">
        <f>+VLOOKUP(A459,'[5]Cálculo SGP'!$N$3:$P$1136,3,0)</f>
        <v>3498054421</v>
      </c>
      <c r="U459" s="10">
        <f>+VLOOKUP(A459,'[5]Cálculo SGP'!$N$3:$X$1137,11,0)</f>
        <v>3031955628</v>
      </c>
      <c r="V459" s="11">
        <f t="shared" si="84"/>
        <v>59.294050612454626</v>
      </c>
      <c r="W459" s="11">
        <f t="shared" si="91"/>
        <v>100</v>
      </c>
      <c r="X459" s="11">
        <f t="shared" si="85"/>
        <v>80</v>
      </c>
      <c r="Y459" s="11">
        <f t="shared" si="86"/>
        <v>100</v>
      </c>
      <c r="Z459" s="11">
        <f t="shared" si="92"/>
        <v>0</v>
      </c>
      <c r="AA459" s="11">
        <f t="shared" si="87"/>
        <v>100</v>
      </c>
      <c r="AB459" s="11">
        <f t="shared" si="93"/>
        <v>0</v>
      </c>
      <c r="AC459" s="11">
        <f t="shared" si="88"/>
        <v>0</v>
      </c>
      <c r="AD459" s="11">
        <f t="shared" si="89"/>
        <v>0</v>
      </c>
      <c r="AE459" s="11">
        <f t="shared" si="90"/>
        <v>0</v>
      </c>
      <c r="AF459" s="12">
        <f t="shared" si="94"/>
        <v>0</v>
      </c>
      <c r="AG459" s="31">
        <f t="shared" si="95"/>
        <v>16.666666666666668</v>
      </c>
    </row>
    <row r="460" spans="1:33" x14ac:dyDescent="0.35">
      <c r="A460" s="1" t="s">
        <v>955</v>
      </c>
      <c r="B460" s="1" t="s">
        <v>901</v>
      </c>
      <c r="C460" s="1" t="s">
        <v>956</v>
      </c>
      <c r="D460" s="4">
        <f>+VLOOKUP(A460,'[2]Categoría municipios 2023'!$B$2:$D$1103,3,0)</f>
        <v>6</v>
      </c>
      <c r="E460" s="1" t="str">
        <f>+VLOOKUP(A460,'[3]Nuevo IDF'!$B$5:$H$1106,7,0)</f>
        <v>G4</v>
      </c>
      <c r="F460" s="1"/>
      <c r="G460" s="10">
        <f>+VLOOKUP(A460,'[4]Informe viabilidad 2022'!$A$4:$G$1105,7,0)</f>
        <v>5800.3365139999996</v>
      </c>
      <c r="H460" s="10">
        <f>+VLOOKUP(A460,'[4]Informe viabilidad 2022'!$A$4:$G$1105,6,0)</f>
        <v>9840.6429124410006</v>
      </c>
      <c r="I460" s="10" t="str">
        <f>+IFERROR(VLOOKUP($A460,#REF!,MATCH('Cálculo antigua metodología'!I$4,#REF!,0),0),"")</f>
        <v/>
      </c>
      <c r="J460" s="10" t="str">
        <f>+IFERROR(VLOOKUP($A460,#REF!,MATCH('Cálculo antigua metodología'!J$4,#REF!,0),0),"")</f>
        <v/>
      </c>
      <c r="K460" s="10" t="str">
        <f>+IFERROR(VLOOKUP($A460,#REF!,MATCH('Cálculo antigua metodología'!K$4,#REF!,0),0),"")</f>
        <v/>
      </c>
      <c r="L460" s="10" t="str">
        <f>+IFERROR(VLOOKUP($A460,#REF!,MATCH('Cálculo antigua metodología'!L$4,#REF!,0),0),"")</f>
        <v/>
      </c>
      <c r="M460" s="10" t="str">
        <f>+IFERROR(VLOOKUP($A460,#REF!,MATCH('Cálculo antigua metodología'!M$4,#REF!,0),0),"")</f>
        <v/>
      </c>
      <c r="N460" s="10" t="str">
        <f>+IFERROR(VLOOKUP($A460,#REF!,MATCH('Cálculo antigua metodología'!N$4,#REF!,0),0),"")</f>
        <v/>
      </c>
      <c r="O460" s="10" t="str">
        <f>+IFERROR(VLOOKUP($A460,#REF!,MATCH('Cálculo antigua metodología'!O$4,#REF!,0),0),"")</f>
        <v/>
      </c>
      <c r="P460" s="10" t="str">
        <f>+IFERROR(VLOOKUP($A460,#REF!,MATCH('Cálculo antigua metodología'!P$4,#REF!,0),0),"")</f>
        <v/>
      </c>
      <c r="Q460" s="10" t="str">
        <f>+IFERROR(VLOOKUP($A460,#REF!,MATCH('Cálculo antigua metodología'!Q$4,#REF!,0),0),"")</f>
        <v/>
      </c>
      <c r="R460" s="10" t="str">
        <f>+IFERROR(VLOOKUP($A460,#REF!,MATCH('Cálculo antigua metodología'!R$4,#REF!,0),0),"")</f>
        <v/>
      </c>
      <c r="S460" s="10" t="str">
        <f>+IFERROR(VLOOKUP($A460,#REF!,MATCH('Cálculo antigua metodología'!S$4,#REF!,0),0),"")</f>
        <v/>
      </c>
      <c r="T460" s="10">
        <f>+VLOOKUP(A460,'[5]Cálculo SGP'!$N$3:$P$1136,3,0)</f>
        <v>6508384413</v>
      </c>
      <c r="U460" s="10">
        <f>+VLOOKUP(A460,'[5]Cálculo SGP'!$N$3:$X$1137,11,0)</f>
        <v>3398782250</v>
      </c>
      <c r="V460" s="11">
        <f t="shared" si="84"/>
        <v>58.942658173958776</v>
      </c>
      <c r="W460" s="11">
        <f t="shared" si="91"/>
        <v>100</v>
      </c>
      <c r="X460" s="11">
        <f t="shared" si="85"/>
        <v>80</v>
      </c>
      <c r="Y460" s="11">
        <f t="shared" si="86"/>
        <v>100</v>
      </c>
      <c r="Z460" s="11">
        <f t="shared" si="92"/>
        <v>0</v>
      </c>
      <c r="AA460" s="11">
        <f t="shared" si="87"/>
        <v>100</v>
      </c>
      <c r="AB460" s="11">
        <f t="shared" si="93"/>
        <v>0</v>
      </c>
      <c r="AC460" s="11">
        <f t="shared" si="88"/>
        <v>0</v>
      </c>
      <c r="AD460" s="11">
        <f t="shared" si="89"/>
        <v>0</v>
      </c>
      <c r="AE460" s="11">
        <f t="shared" si="90"/>
        <v>0</v>
      </c>
      <c r="AF460" s="12">
        <f t="shared" si="94"/>
        <v>0</v>
      </c>
      <c r="AG460" s="31">
        <f t="shared" si="95"/>
        <v>16.666666666666668</v>
      </c>
    </row>
    <row r="461" spans="1:33" x14ac:dyDescent="0.35">
      <c r="A461" s="1" t="s">
        <v>957</v>
      </c>
      <c r="B461" s="1" t="s">
        <v>901</v>
      </c>
      <c r="C461" s="1" t="s">
        <v>958</v>
      </c>
      <c r="D461" s="4">
        <f>+VLOOKUP(A461,'[2]Categoría municipios 2023'!$B$2:$D$1103,3,0)</f>
        <v>6</v>
      </c>
      <c r="E461" s="1" t="str">
        <f>+VLOOKUP(A461,'[3]Nuevo IDF'!$B$5:$H$1106,7,0)</f>
        <v>G5</v>
      </c>
      <c r="F461" s="1"/>
      <c r="G461" s="10">
        <f>+VLOOKUP(A461,'[4]Informe viabilidad 2022'!$A$4:$G$1105,7,0)</f>
        <v>2170.501131</v>
      </c>
      <c r="H461" s="10">
        <f>+VLOOKUP(A461,'[4]Informe viabilidad 2022'!$A$4:$G$1105,6,0)</f>
        <v>4097.651433</v>
      </c>
      <c r="I461" s="10" t="str">
        <f>+IFERROR(VLOOKUP($A461,#REF!,MATCH('Cálculo antigua metodología'!I$4,#REF!,0),0),"")</f>
        <v/>
      </c>
      <c r="J461" s="10" t="str">
        <f>+IFERROR(VLOOKUP($A461,#REF!,MATCH('Cálculo antigua metodología'!J$4,#REF!,0),0),"")</f>
        <v/>
      </c>
      <c r="K461" s="10" t="str">
        <f>+IFERROR(VLOOKUP($A461,#REF!,MATCH('Cálculo antigua metodología'!K$4,#REF!,0),0),"")</f>
        <v/>
      </c>
      <c r="L461" s="10" t="str">
        <f>+IFERROR(VLOOKUP($A461,#REF!,MATCH('Cálculo antigua metodología'!L$4,#REF!,0),0),"")</f>
        <v/>
      </c>
      <c r="M461" s="10" t="str">
        <f>+IFERROR(VLOOKUP($A461,#REF!,MATCH('Cálculo antigua metodología'!M$4,#REF!,0),0),"")</f>
        <v/>
      </c>
      <c r="N461" s="10" t="str">
        <f>+IFERROR(VLOOKUP($A461,#REF!,MATCH('Cálculo antigua metodología'!N$4,#REF!,0),0),"")</f>
        <v/>
      </c>
      <c r="O461" s="10" t="str">
        <f>+IFERROR(VLOOKUP($A461,#REF!,MATCH('Cálculo antigua metodología'!O$4,#REF!,0),0),"")</f>
        <v/>
      </c>
      <c r="P461" s="10" t="str">
        <f>+IFERROR(VLOOKUP($A461,#REF!,MATCH('Cálculo antigua metodología'!P$4,#REF!,0),0),"")</f>
        <v/>
      </c>
      <c r="Q461" s="10" t="str">
        <f>+IFERROR(VLOOKUP($A461,#REF!,MATCH('Cálculo antigua metodología'!Q$4,#REF!,0),0),"")</f>
        <v/>
      </c>
      <c r="R461" s="10" t="str">
        <f>+IFERROR(VLOOKUP($A461,#REF!,MATCH('Cálculo antigua metodología'!R$4,#REF!,0),0),"")</f>
        <v/>
      </c>
      <c r="S461" s="10" t="str">
        <f>+IFERROR(VLOOKUP($A461,#REF!,MATCH('Cálculo antigua metodología'!S$4,#REF!,0),0),"")</f>
        <v/>
      </c>
      <c r="T461" s="10">
        <f>+VLOOKUP(A461,'[5]Cálculo SGP'!$N$3:$P$1136,3,0)</f>
        <v>4324317754</v>
      </c>
      <c r="U461" s="10">
        <f>+VLOOKUP(A461,'[5]Cálculo SGP'!$N$3:$X$1137,11,0)</f>
        <v>3903864833</v>
      </c>
      <c r="V461" s="11">
        <f t="shared" si="84"/>
        <v>52.969393968459585</v>
      </c>
      <c r="W461" s="11">
        <f t="shared" si="91"/>
        <v>100</v>
      </c>
      <c r="X461" s="11">
        <f t="shared" si="85"/>
        <v>80</v>
      </c>
      <c r="Y461" s="11">
        <f t="shared" si="86"/>
        <v>100</v>
      </c>
      <c r="Z461" s="11">
        <f t="shared" si="92"/>
        <v>0</v>
      </c>
      <c r="AA461" s="11">
        <f t="shared" si="87"/>
        <v>100</v>
      </c>
      <c r="AB461" s="11">
        <f t="shared" si="93"/>
        <v>0</v>
      </c>
      <c r="AC461" s="11">
        <f t="shared" si="88"/>
        <v>0</v>
      </c>
      <c r="AD461" s="11">
        <f t="shared" si="89"/>
        <v>0</v>
      </c>
      <c r="AE461" s="11">
        <f t="shared" si="90"/>
        <v>0</v>
      </c>
      <c r="AF461" s="12">
        <f t="shared" si="94"/>
        <v>0</v>
      </c>
      <c r="AG461" s="31">
        <f t="shared" si="95"/>
        <v>16.666666666666668</v>
      </c>
    </row>
    <row r="462" spans="1:33" x14ac:dyDescent="0.35">
      <c r="A462" s="1" t="s">
        <v>959</v>
      </c>
      <c r="B462" s="1" t="s">
        <v>901</v>
      </c>
      <c r="C462" s="1" t="s">
        <v>960</v>
      </c>
      <c r="D462" s="4">
        <f>+VLOOKUP(A462,'[2]Categoría municipios 2023'!$B$2:$D$1103,3,0)</f>
        <v>6</v>
      </c>
      <c r="E462" s="1" t="str">
        <f>+VLOOKUP(A462,'[3]Nuevo IDF'!$B$5:$H$1106,7,0)</f>
        <v>G5</v>
      </c>
      <c r="F462" s="1"/>
      <c r="G462" s="10">
        <f>+VLOOKUP(A462,'[4]Informe viabilidad 2022'!$A$4:$G$1105,7,0)</f>
        <v>3035.6682580000002</v>
      </c>
      <c r="H462" s="10">
        <f>+VLOOKUP(A462,'[4]Informe viabilidad 2022'!$A$4:$G$1105,6,0)</f>
        <v>4852.3993760000003</v>
      </c>
      <c r="I462" s="10" t="str">
        <f>+IFERROR(VLOOKUP($A462,#REF!,MATCH('Cálculo antigua metodología'!I$4,#REF!,0),0),"")</f>
        <v/>
      </c>
      <c r="J462" s="10" t="str">
        <f>+IFERROR(VLOOKUP($A462,#REF!,MATCH('Cálculo antigua metodología'!J$4,#REF!,0),0),"")</f>
        <v/>
      </c>
      <c r="K462" s="10" t="str">
        <f>+IFERROR(VLOOKUP($A462,#REF!,MATCH('Cálculo antigua metodología'!K$4,#REF!,0),0),"")</f>
        <v/>
      </c>
      <c r="L462" s="10" t="str">
        <f>+IFERROR(VLOOKUP($A462,#REF!,MATCH('Cálculo antigua metodología'!L$4,#REF!,0),0),"")</f>
        <v/>
      </c>
      <c r="M462" s="10" t="str">
        <f>+IFERROR(VLOOKUP($A462,#REF!,MATCH('Cálculo antigua metodología'!M$4,#REF!,0),0),"")</f>
        <v/>
      </c>
      <c r="N462" s="10" t="str">
        <f>+IFERROR(VLOOKUP($A462,#REF!,MATCH('Cálculo antigua metodología'!N$4,#REF!,0),0),"")</f>
        <v/>
      </c>
      <c r="O462" s="10" t="str">
        <f>+IFERROR(VLOOKUP($A462,#REF!,MATCH('Cálculo antigua metodología'!O$4,#REF!,0),0),"")</f>
        <v/>
      </c>
      <c r="P462" s="10" t="str">
        <f>+IFERROR(VLOOKUP($A462,#REF!,MATCH('Cálculo antigua metodología'!P$4,#REF!,0),0),"")</f>
        <v/>
      </c>
      <c r="Q462" s="10" t="str">
        <f>+IFERROR(VLOOKUP($A462,#REF!,MATCH('Cálculo antigua metodología'!Q$4,#REF!,0),0),"")</f>
        <v/>
      </c>
      <c r="R462" s="10" t="str">
        <f>+IFERROR(VLOOKUP($A462,#REF!,MATCH('Cálculo antigua metodología'!R$4,#REF!,0),0),"")</f>
        <v/>
      </c>
      <c r="S462" s="10" t="str">
        <f>+IFERROR(VLOOKUP($A462,#REF!,MATCH('Cálculo antigua metodología'!S$4,#REF!,0),0),"")</f>
        <v/>
      </c>
      <c r="T462" s="10">
        <f>+VLOOKUP(A462,'[5]Cálculo SGP'!$N$3:$P$1136,3,0)</f>
        <v>2966837425</v>
      </c>
      <c r="U462" s="10">
        <f>+VLOOKUP(A462,'[5]Cálculo SGP'!$N$3:$X$1137,11,0)</f>
        <v>2795775399</v>
      </c>
      <c r="V462" s="11">
        <f t="shared" si="84"/>
        <v>62.560148552784746</v>
      </c>
      <c r="W462" s="11">
        <f t="shared" si="91"/>
        <v>100</v>
      </c>
      <c r="X462" s="11">
        <f t="shared" si="85"/>
        <v>80</v>
      </c>
      <c r="Y462" s="11">
        <f t="shared" si="86"/>
        <v>100</v>
      </c>
      <c r="Z462" s="11">
        <f t="shared" si="92"/>
        <v>0</v>
      </c>
      <c r="AA462" s="11">
        <f t="shared" si="87"/>
        <v>100</v>
      </c>
      <c r="AB462" s="11">
        <f t="shared" si="93"/>
        <v>0</v>
      </c>
      <c r="AC462" s="11">
        <f t="shared" si="88"/>
        <v>0</v>
      </c>
      <c r="AD462" s="11">
        <f t="shared" si="89"/>
        <v>0</v>
      </c>
      <c r="AE462" s="11">
        <f t="shared" si="90"/>
        <v>0</v>
      </c>
      <c r="AF462" s="12">
        <f t="shared" si="94"/>
        <v>0</v>
      </c>
      <c r="AG462" s="31">
        <f t="shared" si="95"/>
        <v>16.666666666666668</v>
      </c>
    </row>
    <row r="463" spans="1:33" x14ac:dyDescent="0.35">
      <c r="A463" s="1" t="s">
        <v>961</v>
      </c>
      <c r="B463" s="1" t="s">
        <v>962</v>
      </c>
      <c r="C463" s="1" t="s">
        <v>963</v>
      </c>
      <c r="D463" s="4">
        <f>+VLOOKUP(A463,'[2]Categoría municipios 2023'!$B$2:$D$1103,3,0)</f>
        <v>6</v>
      </c>
      <c r="E463" s="1" t="str">
        <f>+VLOOKUP(A463,'[3]Nuevo IDF'!$B$5:$H$1106,7,0)</f>
        <v>G2</v>
      </c>
      <c r="F463" s="1"/>
      <c r="G463" s="10">
        <f>+VLOOKUP(A463,'[4]Informe viabilidad 2022'!$A$4:$G$1105,7,0)</f>
        <v>1844.6808080000001</v>
      </c>
      <c r="H463" s="10">
        <f>+VLOOKUP(A463,'[4]Informe viabilidad 2022'!$A$4:$G$1105,6,0)</f>
        <v>3998.0404749999998</v>
      </c>
      <c r="I463" s="10" t="str">
        <f>+IFERROR(VLOOKUP($A463,#REF!,MATCH('Cálculo antigua metodología'!I$4,#REF!,0),0),"")</f>
        <v/>
      </c>
      <c r="J463" s="10" t="str">
        <f>+IFERROR(VLOOKUP($A463,#REF!,MATCH('Cálculo antigua metodología'!J$4,#REF!,0),0),"")</f>
        <v/>
      </c>
      <c r="K463" s="10" t="str">
        <f>+IFERROR(VLOOKUP($A463,#REF!,MATCH('Cálculo antigua metodología'!K$4,#REF!,0),0),"")</f>
        <v/>
      </c>
      <c r="L463" s="10" t="str">
        <f>+IFERROR(VLOOKUP($A463,#REF!,MATCH('Cálculo antigua metodología'!L$4,#REF!,0),0),"")</f>
        <v/>
      </c>
      <c r="M463" s="10" t="str">
        <f>+IFERROR(VLOOKUP($A463,#REF!,MATCH('Cálculo antigua metodología'!M$4,#REF!,0),0),"")</f>
        <v/>
      </c>
      <c r="N463" s="10" t="str">
        <f>+IFERROR(VLOOKUP($A463,#REF!,MATCH('Cálculo antigua metodología'!N$4,#REF!,0),0),"")</f>
        <v/>
      </c>
      <c r="O463" s="10" t="str">
        <f>+IFERROR(VLOOKUP($A463,#REF!,MATCH('Cálculo antigua metodología'!O$4,#REF!,0),0),"")</f>
        <v/>
      </c>
      <c r="P463" s="10" t="str">
        <f>+IFERROR(VLOOKUP($A463,#REF!,MATCH('Cálculo antigua metodología'!P$4,#REF!,0),0),"")</f>
        <v/>
      </c>
      <c r="Q463" s="10" t="str">
        <f>+IFERROR(VLOOKUP($A463,#REF!,MATCH('Cálculo antigua metodología'!Q$4,#REF!,0),0),"")</f>
        <v/>
      </c>
      <c r="R463" s="10" t="str">
        <f>+IFERROR(VLOOKUP($A463,#REF!,MATCH('Cálculo antigua metodología'!R$4,#REF!,0),0),"")</f>
        <v/>
      </c>
      <c r="S463" s="10" t="str">
        <f>+IFERROR(VLOOKUP($A463,#REF!,MATCH('Cálculo antigua metodología'!S$4,#REF!,0),0),"")</f>
        <v/>
      </c>
      <c r="T463" s="10">
        <f>+VLOOKUP(A463,'[5]Cálculo SGP'!$N$3:$P$1136,3,0)</f>
        <v>860791475</v>
      </c>
      <c r="U463" s="10">
        <f>+VLOOKUP(A463,'[5]Cálculo SGP'!$N$3:$X$1137,11,0)</f>
        <v>1488540233</v>
      </c>
      <c r="V463" s="11">
        <f t="shared" si="84"/>
        <v>46.139623136256525</v>
      </c>
      <c r="W463" s="11">
        <f t="shared" si="91"/>
        <v>100</v>
      </c>
      <c r="X463" s="11">
        <f t="shared" si="85"/>
        <v>80</v>
      </c>
      <c r="Y463" s="11">
        <f t="shared" si="86"/>
        <v>100</v>
      </c>
      <c r="Z463" s="11">
        <f t="shared" si="92"/>
        <v>0</v>
      </c>
      <c r="AA463" s="11">
        <f t="shared" si="87"/>
        <v>100</v>
      </c>
      <c r="AB463" s="11">
        <f t="shared" si="93"/>
        <v>0</v>
      </c>
      <c r="AC463" s="11">
        <f t="shared" si="88"/>
        <v>0</v>
      </c>
      <c r="AD463" s="11">
        <f t="shared" si="89"/>
        <v>0</v>
      </c>
      <c r="AE463" s="11">
        <f t="shared" si="90"/>
        <v>0</v>
      </c>
      <c r="AF463" s="12">
        <f t="shared" si="94"/>
        <v>0</v>
      </c>
      <c r="AG463" s="31">
        <f t="shared" si="95"/>
        <v>16.666666666666668</v>
      </c>
    </row>
    <row r="464" spans="1:33" x14ac:dyDescent="0.35">
      <c r="A464" s="1" t="s">
        <v>964</v>
      </c>
      <c r="B464" s="1" t="s">
        <v>962</v>
      </c>
      <c r="C464" s="1" t="s">
        <v>965</v>
      </c>
      <c r="D464" s="4">
        <f>+VLOOKUP(A464,'[2]Categoría municipios 2023'!$B$2:$D$1103,3,0)</f>
        <v>6</v>
      </c>
      <c r="E464" s="1" t="str">
        <f>+VLOOKUP(A464,'[3]Nuevo IDF'!$B$5:$H$1106,7,0)</f>
        <v>G2</v>
      </c>
      <c r="F464" s="1"/>
      <c r="G464" s="10">
        <f>+VLOOKUP(A464,'[4]Informe viabilidad 2022'!$A$4:$G$1105,7,0)</f>
        <v>1254.2145350000001</v>
      </c>
      <c r="H464" s="10">
        <f>+VLOOKUP(A464,'[4]Informe viabilidad 2022'!$A$4:$G$1105,6,0)</f>
        <v>3363.04405</v>
      </c>
      <c r="I464" s="10" t="str">
        <f>+IFERROR(VLOOKUP($A464,#REF!,MATCH('Cálculo antigua metodología'!I$4,#REF!,0),0),"")</f>
        <v/>
      </c>
      <c r="J464" s="10" t="str">
        <f>+IFERROR(VLOOKUP($A464,#REF!,MATCH('Cálculo antigua metodología'!J$4,#REF!,0),0),"")</f>
        <v/>
      </c>
      <c r="K464" s="10" t="str">
        <f>+IFERROR(VLOOKUP($A464,#REF!,MATCH('Cálculo antigua metodología'!K$4,#REF!,0),0),"")</f>
        <v/>
      </c>
      <c r="L464" s="10" t="str">
        <f>+IFERROR(VLOOKUP($A464,#REF!,MATCH('Cálculo antigua metodología'!L$4,#REF!,0),0),"")</f>
        <v/>
      </c>
      <c r="M464" s="10" t="str">
        <f>+IFERROR(VLOOKUP($A464,#REF!,MATCH('Cálculo antigua metodología'!M$4,#REF!,0),0),"")</f>
        <v/>
      </c>
      <c r="N464" s="10" t="str">
        <f>+IFERROR(VLOOKUP($A464,#REF!,MATCH('Cálculo antigua metodología'!N$4,#REF!,0),0),"")</f>
        <v/>
      </c>
      <c r="O464" s="10" t="str">
        <f>+IFERROR(VLOOKUP($A464,#REF!,MATCH('Cálculo antigua metodología'!O$4,#REF!,0),0),"")</f>
        <v/>
      </c>
      <c r="P464" s="10" t="str">
        <f>+IFERROR(VLOOKUP($A464,#REF!,MATCH('Cálculo antigua metodología'!P$4,#REF!,0),0),"")</f>
        <v/>
      </c>
      <c r="Q464" s="10" t="str">
        <f>+IFERROR(VLOOKUP($A464,#REF!,MATCH('Cálculo antigua metodología'!Q$4,#REF!,0),0),"")</f>
        <v/>
      </c>
      <c r="R464" s="10" t="str">
        <f>+IFERROR(VLOOKUP($A464,#REF!,MATCH('Cálculo antigua metodología'!R$4,#REF!,0),0),"")</f>
        <v/>
      </c>
      <c r="S464" s="10" t="str">
        <f>+IFERROR(VLOOKUP($A464,#REF!,MATCH('Cálculo antigua metodología'!S$4,#REF!,0),0),"")</f>
        <v/>
      </c>
      <c r="T464" s="10">
        <f>+VLOOKUP(A464,'[5]Cálculo SGP'!$N$3:$P$1136,3,0)</f>
        <v>679744014</v>
      </c>
      <c r="U464" s="10">
        <f>+VLOOKUP(A464,'[5]Cálculo SGP'!$N$3:$X$1137,11,0)</f>
        <v>1328747321</v>
      </c>
      <c r="V464" s="11">
        <f t="shared" si="84"/>
        <v>37.294026374706576</v>
      </c>
      <c r="W464" s="11">
        <f t="shared" si="91"/>
        <v>100</v>
      </c>
      <c r="X464" s="11">
        <f t="shared" si="85"/>
        <v>80</v>
      </c>
      <c r="Y464" s="11">
        <f t="shared" si="86"/>
        <v>100</v>
      </c>
      <c r="Z464" s="11">
        <f t="shared" si="92"/>
        <v>0</v>
      </c>
      <c r="AA464" s="11">
        <f t="shared" si="87"/>
        <v>100</v>
      </c>
      <c r="AB464" s="11">
        <f t="shared" si="93"/>
        <v>0</v>
      </c>
      <c r="AC464" s="11">
        <f t="shared" si="88"/>
        <v>0</v>
      </c>
      <c r="AD464" s="11">
        <f t="shared" si="89"/>
        <v>0</v>
      </c>
      <c r="AE464" s="11">
        <f t="shared" si="90"/>
        <v>0</v>
      </c>
      <c r="AF464" s="12">
        <f t="shared" si="94"/>
        <v>0</v>
      </c>
      <c r="AG464" s="31">
        <f t="shared" si="95"/>
        <v>16.666666666666668</v>
      </c>
    </row>
    <row r="465" spans="1:33" x14ac:dyDescent="0.35">
      <c r="A465" s="1" t="s">
        <v>966</v>
      </c>
      <c r="B465" s="1" t="s">
        <v>962</v>
      </c>
      <c r="C465" s="1" t="s">
        <v>967</v>
      </c>
      <c r="D465" s="4">
        <f>+VLOOKUP(A465,'[2]Categoría municipios 2023'!$B$2:$D$1103,3,0)</f>
        <v>5</v>
      </c>
      <c r="E465" s="1" t="str">
        <f>+VLOOKUP(A465,'[3]Nuevo IDF'!$B$5:$H$1106,7,0)</f>
        <v>G1</v>
      </c>
      <c r="F465" s="1"/>
      <c r="G465" s="10">
        <f>+VLOOKUP(A465,'[4]Informe viabilidad 2022'!$A$4:$G$1105,7,0)</f>
        <v>8620.6022549999998</v>
      </c>
      <c r="H465" s="10">
        <f>+VLOOKUP(A465,'[4]Informe viabilidad 2022'!$A$4:$G$1105,6,0)</f>
        <v>26947.673612999999</v>
      </c>
      <c r="I465" s="10" t="str">
        <f>+IFERROR(VLOOKUP($A465,#REF!,MATCH('Cálculo antigua metodología'!I$4,#REF!,0),0),"")</f>
        <v/>
      </c>
      <c r="J465" s="10" t="str">
        <f>+IFERROR(VLOOKUP($A465,#REF!,MATCH('Cálculo antigua metodología'!J$4,#REF!,0),0),"")</f>
        <v/>
      </c>
      <c r="K465" s="10" t="str">
        <f>+IFERROR(VLOOKUP($A465,#REF!,MATCH('Cálculo antigua metodología'!K$4,#REF!,0),0),"")</f>
        <v/>
      </c>
      <c r="L465" s="10" t="str">
        <f>+IFERROR(VLOOKUP($A465,#REF!,MATCH('Cálculo antigua metodología'!L$4,#REF!,0),0),"")</f>
        <v/>
      </c>
      <c r="M465" s="10" t="str">
        <f>+IFERROR(VLOOKUP($A465,#REF!,MATCH('Cálculo antigua metodología'!M$4,#REF!,0),0),"")</f>
        <v/>
      </c>
      <c r="N465" s="10" t="str">
        <f>+IFERROR(VLOOKUP($A465,#REF!,MATCH('Cálculo antigua metodología'!N$4,#REF!,0),0),"")</f>
        <v/>
      </c>
      <c r="O465" s="10" t="str">
        <f>+IFERROR(VLOOKUP($A465,#REF!,MATCH('Cálculo antigua metodología'!O$4,#REF!,0),0),"")</f>
        <v/>
      </c>
      <c r="P465" s="10" t="str">
        <f>+IFERROR(VLOOKUP($A465,#REF!,MATCH('Cálculo antigua metodología'!P$4,#REF!,0),0),"")</f>
        <v/>
      </c>
      <c r="Q465" s="10" t="str">
        <f>+IFERROR(VLOOKUP($A465,#REF!,MATCH('Cálculo antigua metodología'!Q$4,#REF!,0),0),"")</f>
        <v/>
      </c>
      <c r="R465" s="10" t="str">
        <f>+IFERROR(VLOOKUP($A465,#REF!,MATCH('Cálculo antigua metodología'!R$4,#REF!,0),0),"")</f>
        <v/>
      </c>
      <c r="S465" s="10" t="str">
        <f>+IFERROR(VLOOKUP($A465,#REF!,MATCH('Cálculo antigua metodología'!S$4,#REF!,0),0),"")</f>
        <v/>
      </c>
      <c r="T465" s="10">
        <f>+VLOOKUP(A465,'[5]Cálculo SGP'!$N$3:$P$1136,3,0)</f>
        <v>725408668</v>
      </c>
      <c r="U465" s="10">
        <f>+VLOOKUP(A465,'[5]Cálculo SGP'!$N$3:$X$1137,11,0)</f>
        <v>1685661571</v>
      </c>
      <c r="V465" s="11">
        <f t="shared" si="84"/>
        <v>31.99015387673866</v>
      </c>
      <c r="W465" s="11">
        <f t="shared" si="91"/>
        <v>100</v>
      </c>
      <c r="X465" s="11">
        <f t="shared" si="85"/>
        <v>80</v>
      </c>
      <c r="Y465" s="11">
        <f t="shared" si="86"/>
        <v>100</v>
      </c>
      <c r="Z465" s="11">
        <f t="shared" si="92"/>
        <v>0</v>
      </c>
      <c r="AA465" s="11">
        <f t="shared" si="87"/>
        <v>100</v>
      </c>
      <c r="AB465" s="11">
        <f t="shared" si="93"/>
        <v>0</v>
      </c>
      <c r="AC465" s="11">
        <f t="shared" si="88"/>
        <v>0</v>
      </c>
      <c r="AD465" s="11">
        <f t="shared" si="89"/>
        <v>0</v>
      </c>
      <c r="AE465" s="11">
        <f t="shared" si="90"/>
        <v>0</v>
      </c>
      <c r="AF465" s="12">
        <f t="shared" si="94"/>
        <v>0</v>
      </c>
      <c r="AG465" s="31">
        <f t="shared" si="95"/>
        <v>16.666666666666668</v>
      </c>
    </row>
    <row r="466" spans="1:33" x14ac:dyDescent="0.35">
      <c r="A466" s="1" t="s">
        <v>968</v>
      </c>
      <c r="B466" s="1" t="s">
        <v>962</v>
      </c>
      <c r="C466" s="1" t="s">
        <v>969</v>
      </c>
      <c r="D466" s="4">
        <f>+VLOOKUP(A466,'[2]Categoría municipios 2023'!$B$2:$D$1103,3,0)</f>
        <v>6</v>
      </c>
      <c r="E466" s="1" t="str">
        <f>+VLOOKUP(A466,'[3]Nuevo IDF'!$B$5:$H$1106,7,0)</f>
        <v>G3</v>
      </c>
      <c r="F466" s="1"/>
      <c r="G466" s="10">
        <f>+VLOOKUP(A466,'[4]Informe viabilidad 2022'!$A$4:$G$1105,7,0)</f>
        <v>2679.923088</v>
      </c>
      <c r="H466" s="10">
        <f>+VLOOKUP(A466,'[4]Informe viabilidad 2022'!$A$4:$G$1105,6,0)</f>
        <v>5202.0150139999996</v>
      </c>
      <c r="I466" s="10" t="str">
        <f>+IFERROR(VLOOKUP($A466,#REF!,MATCH('Cálculo antigua metodología'!I$4,#REF!,0),0),"")</f>
        <v/>
      </c>
      <c r="J466" s="10" t="str">
        <f>+IFERROR(VLOOKUP($A466,#REF!,MATCH('Cálculo antigua metodología'!J$4,#REF!,0),0),"")</f>
        <v/>
      </c>
      <c r="K466" s="10" t="str">
        <f>+IFERROR(VLOOKUP($A466,#REF!,MATCH('Cálculo antigua metodología'!K$4,#REF!,0),0),"")</f>
        <v/>
      </c>
      <c r="L466" s="10" t="str">
        <f>+IFERROR(VLOOKUP($A466,#REF!,MATCH('Cálculo antigua metodología'!L$4,#REF!,0),0),"")</f>
        <v/>
      </c>
      <c r="M466" s="10" t="str">
        <f>+IFERROR(VLOOKUP($A466,#REF!,MATCH('Cálculo antigua metodología'!M$4,#REF!,0),0),"")</f>
        <v/>
      </c>
      <c r="N466" s="10" t="str">
        <f>+IFERROR(VLOOKUP($A466,#REF!,MATCH('Cálculo antigua metodología'!N$4,#REF!,0),0),"")</f>
        <v/>
      </c>
      <c r="O466" s="10" t="str">
        <f>+IFERROR(VLOOKUP($A466,#REF!,MATCH('Cálculo antigua metodología'!O$4,#REF!,0),0),"")</f>
        <v/>
      </c>
      <c r="P466" s="10" t="str">
        <f>+IFERROR(VLOOKUP($A466,#REF!,MATCH('Cálculo antigua metodología'!P$4,#REF!,0),0),"")</f>
        <v/>
      </c>
      <c r="Q466" s="10" t="str">
        <f>+IFERROR(VLOOKUP($A466,#REF!,MATCH('Cálculo antigua metodología'!Q$4,#REF!,0),0),"")</f>
        <v/>
      </c>
      <c r="R466" s="10" t="str">
        <f>+IFERROR(VLOOKUP($A466,#REF!,MATCH('Cálculo antigua metodología'!R$4,#REF!,0),0),"")</f>
        <v/>
      </c>
      <c r="S466" s="10" t="str">
        <f>+IFERROR(VLOOKUP($A466,#REF!,MATCH('Cálculo antigua metodología'!S$4,#REF!,0),0),"")</f>
        <v/>
      </c>
      <c r="T466" s="10">
        <f>+VLOOKUP(A466,'[5]Cálculo SGP'!$N$3:$P$1136,3,0)</f>
        <v>773748289</v>
      </c>
      <c r="U466" s="10">
        <f>+VLOOKUP(A466,'[5]Cálculo SGP'!$N$3:$X$1137,11,0)</f>
        <v>1558831463</v>
      </c>
      <c r="V466" s="11">
        <f t="shared" si="84"/>
        <v>51.517019477791152</v>
      </c>
      <c r="W466" s="11">
        <f t="shared" si="91"/>
        <v>100</v>
      </c>
      <c r="X466" s="11">
        <f t="shared" si="85"/>
        <v>80</v>
      </c>
      <c r="Y466" s="11">
        <f t="shared" si="86"/>
        <v>100</v>
      </c>
      <c r="Z466" s="11">
        <f t="shared" si="92"/>
        <v>0</v>
      </c>
      <c r="AA466" s="11">
        <f t="shared" si="87"/>
        <v>100</v>
      </c>
      <c r="AB466" s="11">
        <f t="shared" si="93"/>
        <v>0</v>
      </c>
      <c r="AC466" s="11">
        <f t="shared" si="88"/>
        <v>0</v>
      </c>
      <c r="AD466" s="11">
        <f t="shared" si="89"/>
        <v>0</v>
      </c>
      <c r="AE466" s="11">
        <f t="shared" si="90"/>
        <v>0</v>
      </c>
      <c r="AF466" s="12">
        <f t="shared" si="94"/>
        <v>0</v>
      </c>
      <c r="AG466" s="31">
        <f t="shared" si="95"/>
        <v>16.666666666666668</v>
      </c>
    </row>
    <row r="467" spans="1:33" x14ac:dyDescent="0.35">
      <c r="A467" s="1" t="s">
        <v>970</v>
      </c>
      <c r="B467" s="1" t="s">
        <v>962</v>
      </c>
      <c r="C467" s="1" t="s">
        <v>971</v>
      </c>
      <c r="D467" s="4">
        <f>+VLOOKUP(A467,'[2]Categoría municipios 2023'!$B$2:$D$1103,3,0)</f>
        <v>6</v>
      </c>
      <c r="E467" s="1" t="str">
        <f>+VLOOKUP(A467,'[3]Nuevo IDF'!$B$5:$H$1106,7,0)</f>
        <v>G2</v>
      </c>
      <c r="F467" s="1"/>
      <c r="G467" s="10">
        <f>+VLOOKUP(A467,'[4]Informe viabilidad 2022'!$A$4:$G$1105,7,0)</f>
        <v>2163.925307</v>
      </c>
      <c r="H467" s="10">
        <f>+VLOOKUP(A467,'[4]Informe viabilidad 2022'!$A$4:$G$1105,6,0)</f>
        <v>3894.1830580000001</v>
      </c>
      <c r="I467" s="10" t="str">
        <f>+IFERROR(VLOOKUP($A467,#REF!,MATCH('Cálculo antigua metodología'!I$4,#REF!,0),0),"")</f>
        <v/>
      </c>
      <c r="J467" s="10" t="str">
        <f>+IFERROR(VLOOKUP($A467,#REF!,MATCH('Cálculo antigua metodología'!J$4,#REF!,0),0),"")</f>
        <v/>
      </c>
      <c r="K467" s="10" t="str">
        <f>+IFERROR(VLOOKUP($A467,#REF!,MATCH('Cálculo antigua metodología'!K$4,#REF!,0),0),"")</f>
        <v/>
      </c>
      <c r="L467" s="10" t="str">
        <f>+IFERROR(VLOOKUP($A467,#REF!,MATCH('Cálculo antigua metodología'!L$4,#REF!,0),0),"")</f>
        <v/>
      </c>
      <c r="M467" s="10" t="str">
        <f>+IFERROR(VLOOKUP($A467,#REF!,MATCH('Cálculo antigua metodología'!M$4,#REF!,0),0),"")</f>
        <v/>
      </c>
      <c r="N467" s="10" t="str">
        <f>+IFERROR(VLOOKUP($A467,#REF!,MATCH('Cálculo antigua metodología'!N$4,#REF!,0),0),"")</f>
        <v/>
      </c>
      <c r="O467" s="10" t="str">
        <f>+IFERROR(VLOOKUP($A467,#REF!,MATCH('Cálculo antigua metodología'!O$4,#REF!,0),0),"")</f>
        <v/>
      </c>
      <c r="P467" s="10" t="str">
        <f>+IFERROR(VLOOKUP($A467,#REF!,MATCH('Cálculo antigua metodología'!P$4,#REF!,0),0),"")</f>
        <v/>
      </c>
      <c r="Q467" s="10" t="str">
        <f>+IFERROR(VLOOKUP($A467,#REF!,MATCH('Cálculo antigua metodología'!Q$4,#REF!,0),0),"")</f>
        <v/>
      </c>
      <c r="R467" s="10" t="str">
        <f>+IFERROR(VLOOKUP($A467,#REF!,MATCH('Cálculo antigua metodología'!R$4,#REF!,0),0),"")</f>
        <v/>
      </c>
      <c r="S467" s="10" t="str">
        <f>+IFERROR(VLOOKUP($A467,#REF!,MATCH('Cálculo antigua metodología'!S$4,#REF!,0),0),"")</f>
        <v/>
      </c>
      <c r="T467" s="10">
        <f>+VLOOKUP(A467,'[5]Cálculo SGP'!$N$3:$P$1136,3,0)</f>
        <v>622798194</v>
      </c>
      <c r="U467" s="10">
        <f>+VLOOKUP(A467,'[5]Cálculo SGP'!$N$3:$X$1137,11,0)</f>
        <v>1247040139</v>
      </c>
      <c r="V467" s="11">
        <f t="shared" si="84"/>
        <v>55.568145481875796</v>
      </c>
      <c r="W467" s="11">
        <f t="shared" si="91"/>
        <v>100</v>
      </c>
      <c r="X467" s="11">
        <f t="shared" si="85"/>
        <v>80</v>
      </c>
      <c r="Y467" s="11">
        <f t="shared" si="86"/>
        <v>100</v>
      </c>
      <c r="Z467" s="11">
        <f t="shared" si="92"/>
        <v>0</v>
      </c>
      <c r="AA467" s="11">
        <f t="shared" si="87"/>
        <v>100</v>
      </c>
      <c r="AB467" s="11">
        <f t="shared" si="93"/>
        <v>0</v>
      </c>
      <c r="AC467" s="11">
        <f t="shared" si="88"/>
        <v>0</v>
      </c>
      <c r="AD467" s="11">
        <f t="shared" si="89"/>
        <v>0</v>
      </c>
      <c r="AE467" s="11">
        <f t="shared" si="90"/>
        <v>0</v>
      </c>
      <c r="AF467" s="12">
        <f t="shared" si="94"/>
        <v>0</v>
      </c>
      <c r="AG467" s="31">
        <f t="shared" si="95"/>
        <v>16.666666666666668</v>
      </c>
    </row>
    <row r="468" spans="1:33" x14ac:dyDescent="0.35">
      <c r="A468" s="1" t="s">
        <v>972</v>
      </c>
      <c r="B468" s="1" t="s">
        <v>962</v>
      </c>
      <c r="C468" s="1" t="s">
        <v>973</v>
      </c>
      <c r="D468" s="4">
        <f>+VLOOKUP(A468,'[2]Categoría municipios 2023'!$B$2:$D$1103,3,0)</f>
        <v>6</v>
      </c>
      <c r="E468" s="1" t="str">
        <f>+VLOOKUP(A468,'[3]Nuevo IDF'!$B$5:$H$1106,7,0)</f>
        <v>G1</v>
      </c>
      <c r="F468" s="1"/>
      <c r="G468" s="10">
        <f>+VLOOKUP(A468,'[4]Informe viabilidad 2022'!$A$4:$G$1105,7,0)</f>
        <v>1027.1865600000001</v>
      </c>
      <c r="H468" s="10">
        <f>+VLOOKUP(A468,'[4]Informe viabilidad 2022'!$A$4:$G$1105,6,0)</f>
        <v>1488.764508</v>
      </c>
      <c r="I468" s="10" t="str">
        <f>+IFERROR(VLOOKUP($A468,#REF!,MATCH('Cálculo antigua metodología'!I$4,#REF!,0),0),"")</f>
        <v/>
      </c>
      <c r="J468" s="10" t="str">
        <f>+IFERROR(VLOOKUP($A468,#REF!,MATCH('Cálculo antigua metodología'!J$4,#REF!,0),0),"")</f>
        <v/>
      </c>
      <c r="K468" s="10" t="str">
        <f>+IFERROR(VLOOKUP($A468,#REF!,MATCH('Cálculo antigua metodología'!K$4,#REF!,0),0),"")</f>
        <v/>
      </c>
      <c r="L468" s="10" t="str">
        <f>+IFERROR(VLOOKUP($A468,#REF!,MATCH('Cálculo antigua metodología'!L$4,#REF!,0),0),"")</f>
        <v/>
      </c>
      <c r="M468" s="10" t="str">
        <f>+IFERROR(VLOOKUP($A468,#REF!,MATCH('Cálculo antigua metodología'!M$4,#REF!,0),0),"")</f>
        <v/>
      </c>
      <c r="N468" s="10" t="str">
        <f>+IFERROR(VLOOKUP($A468,#REF!,MATCH('Cálculo antigua metodología'!N$4,#REF!,0),0),"")</f>
        <v/>
      </c>
      <c r="O468" s="10" t="str">
        <f>+IFERROR(VLOOKUP($A468,#REF!,MATCH('Cálculo antigua metodología'!O$4,#REF!,0),0),"")</f>
        <v/>
      </c>
      <c r="P468" s="10" t="str">
        <f>+IFERROR(VLOOKUP($A468,#REF!,MATCH('Cálculo antigua metodología'!P$4,#REF!,0),0),"")</f>
        <v/>
      </c>
      <c r="Q468" s="10" t="str">
        <f>+IFERROR(VLOOKUP($A468,#REF!,MATCH('Cálculo antigua metodología'!Q$4,#REF!,0),0),"")</f>
        <v/>
      </c>
      <c r="R468" s="10" t="str">
        <f>+IFERROR(VLOOKUP($A468,#REF!,MATCH('Cálculo antigua metodología'!R$4,#REF!,0),0),"")</f>
        <v/>
      </c>
      <c r="S468" s="10" t="str">
        <f>+IFERROR(VLOOKUP($A468,#REF!,MATCH('Cálculo antigua metodología'!S$4,#REF!,0),0),"")</f>
        <v/>
      </c>
      <c r="T468" s="10">
        <f>+VLOOKUP(A468,'[5]Cálculo SGP'!$N$3:$P$1136,3,0)</f>
        <v>440206012</v>
      </c>
      <c r="U468" s="10">
        <f>+VLOOKUP(A468,'[5]Cálculo SGP'!$N$3:$X$1137,11,0)</f>
        <v>873993832</v>
      </c>
      <c r="V468" s="11">
        <f t="shared" si="84"/>
        <v>68.995905966345092</v>
      </c>
      <c r="W468" s="11">
        <f t="shared" si="91"/>
        <v>100</v>
      </c>
      <c r="X468" s="11">
        <f t="shared" si="85"/>
        <v>80</v>
      </c>
      <c r="Y468" s="11">
        <f t="shared" si="86"/>
        <v>100</v>
      </c>
      <c r="Z468" s="11">
        <f t="shared" si="92"/>
        <v>0</v>
      </c>
      <c r="AA468" s="11">
        <f t="shared" si="87"/>
        <v>100</v>
      </c>
      <c r="AB468" s="11">
        <f t="shared" si="93"/>
        <v>0</v>
      </c>
      <c r="AC468" s="11">
        <f t="shared" si="88"/>
        <v>0</v>
      </c>
      <c r="AD468" s="11">
        <f t="shared" si="89"/>
        <v>0</v>
      </c>
      <c r="AE468" s="11">
        <f t="shared" si="90"/>
        <v>0</v>
      </c>
      <c r="AF468" s="12">
        <f t="shared" si="94"/>
        <v>0</v>
      </c>
      <c r="AG468" s="31">
        <f t="shared" si="95"/>
        <v>16.666666666666668</v>
      </c>
    </row>
    <row r="469" spans="1:33" x14ac:dyDescent="0.35">
      <c r="A469" s="1" t="s">
        <v>974</v>
      </c>
      <c r="B469" s="1" t="s">
        <v>962</v>
      </c>
      <c r="C469" s="1" t="s">
        <v>975</v>
      </c>
      <c r="D469" s="4">
        <f>+VLOOKUP(A469,'[2]Categoría municipios 2023'!$B$2:$D$1103,3,0)</f>
        <v>6</v>
      </c>
      <c r="E469" s="1" t="str">
        <f>+VLOOKUP(A469,'[3]Nuevo IDF'!$B$5:$H$1106,7,0)</f>
        <v>G2</v>
      </c>
      <c r="F469" s="1"/>
      <c r="G469" s="10">
        <f>+VLOOKUP(A469,'[4]Informe viabilidad 2022'!$A$4:$G$1105,7,0)</f>
        <v>803.069796</v>
      </c>
      <c r="H469" s="10">
        <f>+VLOOKUP(A469,'[4]Informe viabilidad 2022'!$A$4:$G$1105,6,0)</f>
        <v>1404.813251</v>
      </c>
      <c r="I469" s="10" t="str">
        <f>+IFERROR(VLOOKUP($A469,#REF!,MATCH('Cálculo antigua metodología'!I$4,#REF!,0),0),"")</f>
        <v/>
      </c>
      <c r="J469" s="10" t="str">
        <f>+IFERROR(VLOOKUP($A469,#REF!,MATCH('Cálculo antigua metodología'!J$4,#REF!,0),0),"")</f>
        <v/>
      </c>
      <c r="K469" s="10" t="str">
        <f>+IFERROR(VLOOKUP($A469,#REF!,MATCH('Cálculo antigua metodología'!K$4,#REF!,0),0),"")</f>
        <v/>
      </c>
      <c r="L469" s="10" t="str">
        <f>+IFERROR(VLOOKUP($A469,#REF!,MATCH('Cálculo antigua metodología'!L$4,#REF!,0),0),"")</f>
        <v/>
      </c>
      <c r="M469" s="10" t="str">
        <f>+IFERROR(VLOOKUP($A469,#REF!,MATCH('Cálculo antigua metodología'!M$4,#REF!,0),0),"")</f>
        <v/>
      </c>
      <c r="N469" s="10" t="str">
        <f>+IFERROR(VLOOKUP($A469,#REF!,MATCH('Cálculo antigua metodología'!N$4,#REF!,0),0),"")</f>
        <v/>
      </c>
      <c r="O469" s="10" t="str">
        <f>+IFERROR(VLOOKUP($A469,#REF!,MATCH('Cálculo antigua metodología'!O$4,#REF!,0),0),"")</f>
        <v/>
      </c>
      <c r="P469" s="10" t="str">
        <f>+IFERROR(VLOOKUP($A469,#REF!,MATCH('Cálculo antigua metodología'!P$4,#REF!,0),0),"")</f>
        <v/>
      </c>
      <c r="Q469" s="10" t="str">
        <f>+IFERROR(VLOOKUP($A469,#REF!,MATCH('Cálculo antigua metodología'!Q$4,#REF!,0),0),"")</f>
        <v/>
      </c>
      <c r="R469" s="10" t="str">
        <f>+IFERROR(VLOOKUP($A469,#REF!,MATCH('Cálculo antigua metodología'!R$4,#REF!,0),0),"")</f>
        <v/>
      </c>
      <c r="S469" s="10" t="str">
        <f>+IFERROR(VLOOKUP($A469,#REF!,MATCH('Cálculo antigua metodología'!S$4,#REF!,0),0),"")</f>
        <v/>
      </c>
      <c r="T469" s="10">
        <f>+VLOOKUP(A469,'[5]Cálculo SGP'!$N$3:$P$1136,3,0)</f>
        <v>483520914</v>
      </c>
      <c r="U469" s="10">
        <f>+VLOOKUP(A469,'[5]Cálculo SGP'!$N$3:$X$1137,11,0)</f>
        <v>1076124798</v>
      </c>
      <c r="V469" s="11">
        <f t="shared" si="84"/>
        <v>57.16559090173331</v>
      </c>
      <c r="W469" s="11">
        <f t="shared" si="91"/>
        <v>100</v>
      </c>
      <c r="X469" s="11">
        <f t="shared" si="85"/>
        <v>80</v>
      </c>
      <c r="Y469" s="11">
        <f t="shared" si="86"/>
        <v>100</v>
      </c>
      <c r="Z469" s="11">
        <f t="shared" si="92"/>
        <v>0</v>
      </c>
      <c r="AA469" s="11">
        <f t="shared" si="87"/>
        <v>100</v>
      </c>
      <c r="AB469" s="11">
        <f t="shared" si="93"/>
        <v>0</v>
      </c>
      <c r="AC469" s="11">
        <f t="shared" si="88"/>
        <v>0</v>
      </c>
      <c r="AD469" s="11">
        <f t="shared" si="89"/>
        <v>0</v>
      </c>
      <c r="AE469" s="11">
        <f t="shared" si="90"/>
        <v>0</v>
      </c>
      <c r="AF469" s="12">
        <f t="shared" si="94"/>
        <v>0</v>
      </c>
      <c r="AG469" s="31">
        <f t="shared" si="95"/>
        <v>16.666666666666668</v>
      </c>
    </row>
    <row r="470" spans="1:33" x14ac:dyDescent="0.35">
      <c r="A470" s="1" t="s">
        <v>976</v>
      </c>
      <c r="B470" s="1" t="s">
        <v>962</v>
      </c>
      <c r="C470" s="1" t="s">
        <v>977</v>
      </c>
      <c r="D470" s="4">
        <f>+VLOOKUP(A470,'[2]Categoría municipios 2023'!$B$2:$D$1103,3,0)</f>
        <v>6</v>
      </c>
      <c r="E470" s="1" t="str">
        <f>+VLOOKUP(A470,'[3]Nuevo IDF'!$B$5:$H$1106,7,0)</f>
        <v>G1</v>
      </c>
      <c r="F470" s="1"/>
      <c r="G470" s="10">
        <f>+VLOOKUP(A470,'[4]Informe viabilidad 2022'!$A$4:$G$1105,7,0)</f>
        <v>3062.2995139999998</v>
      </c>
      <c r="H470" s="10">
        <f>+VLOOKUP(A470,'[4]Informe viabilidad 2022'!$A$4:$G$1105,6,0)</f>
        <v>6527.8553389999997</v>
      </c>
      <c r="I470" s="10" t="str">
        <f>+IFERROR(VLOOKUP($A470,#REF!,MATCH('Cálculo antigua metodología'!I$4,#REF!,0),0),"")</f>
        <v/>
      </c>
      <c r="J470" s="10" t="str">
        <f>+IFERROR(VLOOKUP($A470,#REF!,MATCH('Cálculo antigua metodología'!J$4,#REF!,0),0),"")</f>
        <v/>
      </c>
      <c r="K470" s="10" t="str">
        <f>+IFERROR(VLOOKUP($A470,#REF!,MATCH('Cálculo antigua metodología'!K$4,#REF!,0),0),"")</f>
        <v/>
      </c>
      <c r="L470" s="10" t="str">
        <f>+IFERROR(VLOOKUP($A470,#REF!,MATCH('Cálculo antigua metodología'!L$4,#REF!,0),0),"")</f>
        <v/>
      </c>
      <c r="M470" s="10" t="str">
        <f>+IFERROR(VLOOKUP($A470,#REF!,MATCH('Cálculo antigua metodología'!M$4,#REF!,0),0),"")</f>
        <v/>
      </c>
      <c r="N470" s="10" t="str">
        <f>+IFERROR(VLOOKUP($A470,#REF!,MATCH('Cálculo antigua metodología'!N$4,#REF!,0),0),"")</f>
        <v/>
      </c>
      <c r="O470" s="10" t="str">
        <f>+IFERROR(VLOOKUP($A470,#REF!,MATCH('Cálculo antigua metodología'!O$4,#REF!,0),0),"")</f>
        <v/>
      </c>
      <c r="P470" s="10" t="str">
        <f>+IFERROR(VLOOKUP($A470,#REF!,MATCH('Cálculo antigua metodología'!P$4,#REF!,0),0),"")</f>
        <v/>
      </c>
      <c r="Q470" s="10" t="str">
        <f>+IFERROR(VLOOKUP($A470,#REF!,MATCH('Cálculo antigua metodología'!Q$4,#REF!,0),0),"")</f>
        <v/>
      </c>
      <c r="R470" s="10" t="str">
        <f>+IFERROR(VLOOKUP($A470,#REF!,MATCH('Cálculo antigua metodología'!R$4,#REF!,0),0),"")</f>
        <v/>
      </c>
      <c r="S470" s="10" t="str">
        <f>+IFERROR(VLOOKUP($A470,#REF!,MATCH('Cálculo antigua metodología'!S$4,#REF!,0),0),"")</f>
        <v/>
      </c>
      <c r="T470" s="10">
        <f>+VLOOKUP(A470,'[5]Cálculo SGP'!$N$3:$P$1136,3,0)</f>
        <v>735147180</v>
      </c>
      <c r="U470" s="10">
        <f>+VLOOKUP(A470,'[5]Cálculo SGP'!$N$3:$X$1137,11,0)</f>
        <v>1274062747</v>
      </c>
      <c r="V470" s="11">
        <f t="shared" si="84"/>
        <v>46.911264955652534</v>
      </c>
      <c r="W470" s="11">
        <f t="shared" si="91"/>
        <v>100</v>
      </c>
      <c r="X470" s="11">
        <f t="shared" si="85"/>
        <v>80</v>
      </c>
      <c r="Y470" s="11">
        <f t="shared" si="86"/>
        <v>100</v>
      </c>
      <c r="Z470" s="11">
        <f t="shared" si="92"/>
        <v>0</v>
      </c>
      <c r="AA470" s="11">
        <f t="shared" si="87"/>
        <v>100</v>
      </c>
      <c r="AB470" s="11">
        <f t="shared" si="93"/>
        <v>0</v>
      </c>
      <c r="AC470" s="11">
        <f t="shared" si="88"/>
        <v>0</v>
      </c>
      <c r="AD470" s="11">
        <f t="shared" si="89"/>
        <v>0</v>
      </c>
      <c r="AE470" s="11">
        <f t="shared" si="90"/>
        <v>0</v>
      </c>
      <c r="AF470" s="12">
        <f t="shared" si="94"/>
        <v>0</v>
      </c>
      <c r="AG470" s="31">
        <f t="shared" si="95"/>
        <v>16.666666666666668</v>
      </c>
    </row>
    <row r="471" spans="1:33" x14ac:dyDescent="0.35">
      <c r="A471" s="1" t="s">
        <v>978</v>
      </c>
      <c r="B471" s="1" t="s">
        <v>962</v>
      </c>
      <c r="C471" s="1" t="s">
        <v>979</v>
      </c>
      <c r="D471" s="4">
        <f>+VLOOKUP(A471,'[2]Categoría municipios 2023'!$B$2:$D$1103,3,0)</f>
        <v>6</v>
      </c>
      <c r="E471" s="1" t="str">
        <f>+VLOOKUP(A471,'[3]Nuevo IDF'!$B$5:$H$1106,7,0)</f>
        <v>G3</v>
      </c>
      <c r="F471" s="1"/>
      <c r="G471" s="10">
        <f>+VLOOKUP(A471,'[4]Informe viabilidad 2022'!$A$4:$G$1105,7,0)</f>
        <v>1226.822582</v>
      </c>
      <c r="H471" s="10">
        <f>+VLOOKUP(A471,'[4]Informe viabilidad 2022'!$A$4:$G$1105,6,0)</f>
        <v>1633.754516</v>
      </c>
      <c r="I471" s="10" t="str">
        <f>+IFERROR(VLOOKUP($A471,#REF!,MATCH('Cálculo antigua metodología'!I$4,#REF!,0),0),"")</f>
        <v/>
      </c>
      <c r="J471" s="10" t="str">
        <f>+IFERROR(VLOOKUP($A471,#REF!,MATCH('Cálculo antigua metodología'!J$4,#REF!,0),0),"")</f>
        <v/>
      </c>
      <c r="K471" s="10" t="str">
        <f>+IFERROR(VLOOKUP($A471,#REF!,MATCH('Cálculo antigua metodología'!K$4,#REF!,0),0),"")</f>
        <v/>
      </c>
      <c r="L471" s="10" t="str">
        <f>+IFERROR(VLOOKUP($A471,#REF!,MATCH('Cálculo antigua metodología'!L$4,#REF!,0),0),"")</f>
        <v/>
      </c>
      <c r="M471" s="10" t="str">
        <f>+IFERROR(VLOOKUP($A471,#REF!,MATCH('Cálculo antigua metodología'!M$4,#REF!,0),0),"")</f>
        <v/>
      </c>
      <c r="N471" s="10" t="str">
        <f>+IFERROR(VLOOKUP($A471,#REF!,MATCH('Cálculo antigua metodología'!N$4,#REF!,0),0),"")</f>
        <v/>
      </c>
      <c r="O471" s="10" t="str">
        <f>+IFERROR(VLOOKUP($A471,#REF!,MATCH('Cálculo antigua metodología'!O$4,#REF!,0),0),"")</f>
        <v/>
      </c>
      <c r="P471" s="10" t="str">
        <f>+IFERROR(VLOOKUP($A471,#REF!,MATCH('Cálculo antigua metodología'!P$4,#REF!,0),0),"")</f>
        <v/>
      </c>
      <c r="Q471" s="10" t="str">
        <f>+IFERROR(VLOOKUP($A471,#REF!,MATCH('Cálculo antigua metodología'!Q$4,#REF!,0),0),"")</f>
        <v/>
      </c>
      <c r="R471" s="10" t="str">
        <f>+IFERROR(VLOOKUP($A471,#REF!,MATCH('Cálculo antigua metodología'!R$4,#REF!,0),0),"")</f>
        <v/>
      </c>
      <c r="S471" s="10" t="str">
        <f>+IFERROR(VLOOKUP($A471,#REF!,MATCH('Cálculo antigua metodología'!S$4,#REF!,0),0),"")</f>
        <v/>
      </c>
      <c r="T471" s="10">
        <f>+VLOOKUP(A471,'[5]Cálculo SGP'!$N$3:$P$1136,3,0)</f>
        <v>563045067</v>
      </c>
      <c r="U471" s="10">
        <f>+VLOOKUP(A471,'[5]Cálculo SGP'!$N$3:$X$1137,11,0)</f>
        <v>970006514</v>
      </c>
      <c r="V471" s="11">
        <f t="shared" si="84"/>
        <v>75.092222851428687</v>
      </c>
      <c r="W471" s="11">
        <f t="shared" si="91"/>
        <v>100</v>
      </c>
      <c r="X471" s="11">
        <f t="shared" si="85"/>
        <v>80</v>
      </c>
      <c r="Y471" s="11">
        <f t="shared" si="86"/>
        <v>100</v>
      </c>
      <c r="Z471" s="11">
        <f t="shared" si="92"/>
        <v>0</v>
      </c>
      <c r="AA471" s="11">
        <f t="shared" si="87"/>
        <v>100</v>
      </c>
      <c r="AB471" s="11">
        <f t="shared" si="93"/>
        <v>0</v>
      </c>
      <c r="AC471" s="11">
        <f t="shared" si="88"/>
        <v>0</v>
      </c>
      <c r="AD471" s="11">
        <f t="shared" si="89"/>
        <v>0</v>
      </c>
      <c r="AE471" s="11">
        <f t="shared" si="90"/>
        <v>0</v>
      </c>
      <c r="AF471" s="12">
        <f t="shared" si="94"/>
        <v>0</v>
      </c>
      <c r="AG471" s="31">
        <f t="shared" si="95"/>
        <v>16.666666666666668</v>
      </c>
    </row>
    <row r="472" spans="1:33" x14ac:dyDescent="0.35">
      <c r="A472" s="1" t="s">
        <v>980</v>
      </c>
      <c r="B472" s="1" t="s">
        <v>962</v>
      </c>
      <c r="C472" s="1" t="s">
        <v>981</v>
      </c>
      <c r="D472" s="4">
        <f>+VLOOKUP(A472,'[2]Categoría municipios 2023'!$B$2:$D$1103,3,0)</f>
        <v>6</v>
      </c>
      <c r="E472" s="1" t="str">
        <f>+VLOOKUP(A472,'[3]Nuevo IDF'!$B$5:$H$1106,7,0)</f>
        <v>G2</v>
      </c>
      <c r="F472" s="1"/>
      <c r="G472" s="10">
        <f>+VLOOKUP(A472,'[4]Informe viabilidad 2022'!$A$4:$G$1105,7,0)</f>
        <v>2836.6238830000002</v>
      </c>
      <c r="H472" s="10">
        <f>+VLOOKUP(A472,'[4]Informe viabilidad 2022'!$A$4:$G$1105,6,0)</f>
        <v>5402.4108930000002</v>
      </c>
      <c r="I472" s="10" t="str">
        <f>+IFERROR(VLOOKUP($A472,#REF!,MATCH('Cálculo antigua metodología'!I$4,#REF!,0),0),"")</f>
        <v/>
      </c>
      <c r="J472" s="10" t="str">
        <f>+IFERROR(VLOOKUP($A472,#REF!,MATCH('Cálculo antigua metodología'!J$4,#REF!,0),0),"")</f>
        <v/>
      </c>
      <c r="K472" s="10" t="str">
        <f>+IFERROR(VLOOKUP($A472,#REF!,MATCH('Cálculo antigua metodología'!K$4,#REF!,0),0),"")</f>
        <v/>
      </c>
      <c r="L472" s="10" t="str">
        <f>+IFERROR(VLOOKUP($A472,#REF!,MATCH('Cálculo antigua metodología'!L$4,#REF!,0),0),"")</f>
        <v/>
      </c>
      <c r="M472" s="10" t="str">
        <f>+IFERROR(VLOOKUP($A472,#REF!,MATCH('Cálculo antigua metodología'!M$4,#REF!,0),0),"")</f>
        <v/>
      </c>
      <c r="N472" s="10" t="str">
        <f>+IFERROR(VLOOKUP($A472,#REF!,MATCH('Cálculo antigua metodología'!N$4,#REF!,0),0),"")</f>
        <v/>
      </c>
      <c r="O472" s="10" t="str">
        <f>+IFERROR(VLOOKUP($A472,#REF!,MATCH('Cálculo antigua metodología'!O$4,#REF!,0),0),"")</f>
        <v/>
      </c>
      <c r="P472" s="10" t="str">
        <f>+IFERROR(VLOOKUP($A472,#REF!,MATCH('Cálculo antigua metodología'!P$4,#REF!,0),0),"")</f>
        <v/>
      </c>
      <c r="Q472" s="10" t="str">
        <f>+IFERROR(VLOOKUP($A472,#REF!,MATCH('Cálculo antigua metodología'!Q$4,#REF!,0),0),"")</f>
        <v/>
      </c>
      <c r="R472" s="10" t="str">
        <f>+IFERROR(VLOOKUP($A472,#REF!,MATCH('Cálculo antigua metodología'!R$4,#REF!,0),0),"")</f>
        <v/>
      </c>
      <c r="S472" s="10" t="str">
        <f>+IFERROR(VLOOKUP($A472,#REF!,MATCH('Cálculo antigua metodología'!S$4,#REF!,0),0),"")</f>
        <v/>
      </c>
      <c r="T472" s="10">
        <f>+VLOOKUP(A472,'[5]Cálculo SGP'!$N$3:$P$1136,3,0)</f>
        <v>685961621</v>
      </c>
      <c r="U472" s="10">
        <f>+VLOOKUP(A472,'[5]Cálculo SGP'!$N$3:$X$1137,11,0)</f>
        <v>1354865491</v>
      </c>
      <c r="V472" s="11">
        <f t="shared" si="84"/>
        <v>52.506629709996034</v>
      </c>
      <c r="W472" s="11">
        <f t="shared" si="91"/>
        <v>100</v>
      </c>
      <c r="X472" s="11">
        <f t="shared" si="85"/>
        <v>80</v>
      </c>
      <c r="Y472" s="11">
        <f t="shared" si="86"/>
        <v>100</v>
      </c>
      <c r="Z472" s="11">
        <f t="shared" si="92"/>
        <v>0</v>
      </c>
      <c r="AA472" s="11">
        <f t="shared" si="87"/>
        <v>100</v>
      </c>
      <c r="AB472" s="11">
        <f t="shared" si="93"/>
        <v>0</v>
      </c>
      <c r="AC472" s="11">
        <f t="shared" si="88"/>
        <v>0</v>
      </c>
      <c r="AD472" s="11">
        <f t="shared" si="89"/>
        <v>0</v>
      </c>
      <c r="AE472" s="11">
        <f t="shared" si="90"/>
        <v>0</v>
      </c>
      <c r="AF472" s="12">
        <f t="shared" si="94"/>
        <v>0</v>
      </c>
      <c r="AG472" s="31">
        <f t="shared" si="95"/>
        <v>16.666666666666668</v>
      </c>
    </row>
    <row r="473" spans="1:33" x14ac:dyDescent="0.35">
      <c r="A473" s="1" t="s">
        <v>982</v>
      </c>
      <c r="B473" s="1" t="s">
        <v>962</v>
      </c>
      <c r="C473" s="1" t="s">
        <v>983</v>
      </c>
      <c r="D473" s="4">
        <f>+VLOOKUP(A473,'[2]Categoría municipios 2023'!$B$2:$D$1103,3,0)</f>
        <v>2</v>
      </c>
      <c r="E473" s="1" t="str">
        <f>+VLOOKUP(A473,'[3]Nuevo IDF'!$B$5:$H$1106,7,0)</f>
        <v>G1</v>
      </c>
      <c r="F473" s="1"/>
      <c r="G473" s="10">
        <f>+VLOOKUP(A473,'[4]Informe viabilidad 2022'!$A$4:$G$1105,7,0)</f>
        <v>22301.655796999999</v>
      </c>
      <c r="H473" s="10">
        <f>+VLOOKUP(A473,'[4]Informe viabilidad 2022'!$A$4:$G$1105,6,0)</f>
        <v>96032.837866999995</v>
      </c>
      <c r="I473" s="10" t="str">
        <f>+IFERROR(VLOOKUP($A473,#REF!,MATCH('Cálculo antigua metodología'!I$4,#REF!,0),0),"")</f>
        <v/>
      </c>
      <c r="J473" s="10" t="str">
        <f>+IFERROR(VLOOKUP($A473,#REF!,MATCH('Cálculo antigua metodología'!J$4,#REF!,0),0),"")</f>
        <v/>
      </c>
      <c r="K473" s="10" t="str">
        <f>+IFERROR(VLOOKUP($A473,#REF!,MATCH('Cálculo antigua metodología'!K$4,#REF!,0),0),"")</f>
        <v/>
      </c>
      <c r="L473" s="10" t="str">
        <f>+IFERROR(VLOOKUP($A473,#REF!,MATCH('Cálculo antigua metodología'!L$4,#REF!,0),0),"")</f>
        <v/>
      </c>
      <c r="M473" s="10" t="str">
        <f>+IFERROR(VLOOKUP($A473,#REF!,MATCH('Cálculo antigua metodología'!M$4,#REF!,0),0),"")</f>
        <v/>
      </c>
      <c r="N473" s="10" t="str">
        <f>+IFERROR(VLOOKUP($A473,#REF!,MATCH('Cálculo antigua metodología'!N$4,#REF!,0),0),"")</f>
        <v/>
      </c>
      <c r="O473" s="10" t="str">
        <f>+IFERROR(VLOOKUP($A473,#REF!,MATCH('Cálculo antigua metodología'!O$4,#REF!,0),0),"")</f>
        <v/>
      </c>
      <c r="P473" s="10" t="str">
        <f>+IFERROR(VLOOKUP($A473,#REF!,MATCH('Cálculo antigua metodología'!P$4,#REF!,0),0),"")</f>
        <v/>
      </c>
      <c r="Q473" s="10" t="str">
        <f>+IFERROR(VLOOKUP($A473,#REF!,MATCH('Cálculo antigua metodología'!Q$4,#REF!,0),0),"")</f>
        <v/>
      </c>
      <c r="R473" s="10" t="str">
        <f>+IFERROR(VLOOKUP($A473,#REF!,MATCH('Cálculo antigua metodología'!R$4,#REF!,0),0),"")</f>
        <v/>
      </c>
      <c r="S473" s="10" t="str">
        <f>+IFERROR(VLOOKUP($A473,#REF!,MATCH('Cálculo antigua metodología'!S$4,#REF!,0),0),"")</f>
        <v/>
      </c>
      <c r="T473" s="10">
        <f>+VLOOKUP(A473,'[5]Cálculo SGP'!$N$3:$P$1136,3,0)</f>
        <v>1068435547</v>
      </c>
      <c r="U473" s="10">
        <f>+VLOOKUP(A473,'[5]Cálculo SGP'!$N$3:$X$1137,11,0)</f>
        <v>3384427604</v>
      </c>
      <c r="V473" s="11">
        <f t="shared" si="84"/>
        <v>23.222947787804127</v>
      </c>
      <c r="W473" s="11">
        <f t="shared" si="91"/>
        <v>100</v>
      </c>
      <c r="X473" s="11">
        <f t="shared" si="85"/>
        <v>70</v>
      </c>
      <c r="Y473" s="11">
        <f t="shared" si="86"/>
        <v>100</v>
      </c>
      <c r="Z473" s="11">
        <f t="shared" si="92"/>
        <v>0</v>
      </c>
      <c r="AA473" s="11">
        <f t="shared" si="87"/>
        <v>100</v>
      </c>
      <c r="AB473" s="11">
        <f t="shared" si="93"/>
        <v>0</v>
      </c>
      <c r="AC473" s="11">
        <f t="shared" si="88"/>
        <v>0</v>
      </c>
      <c r="AD473" s="11">
        <f t="shared" si="89"/>
        <v>0</v>
      </c>
      <c r="AE473" s="11">
        <f t="shared" si="90"/>
        <v>0</v>
      </c>
      <c r="AF473" s="12">
        <f t="shared" si="94"/>
        <v>0</v>
      </c>
      <c r="AG473" s="31">
        <f t="shared" si="95"/>
        <v>16.666666666666668</v>
      </c>
    </row>
    <row r="474" spans="1:33" x14ac:dyDescent="0.35">
      <c r="A474" s="1" t="s">
        <v>984</v>
      </c>
      <c r="B474" s="1" t="s">
        <v>962</v>
      </c>
      <c r="C474" s="1" t="s">
        <v>985</v>
      </c>
      <c r="D474" s="4">
        <f>+VLOOKUP(A474,'[2]Categoría municipios 2023'!$B$2:$D$1103,3,0)</f>
        <v>6</v>
      </c>
      <c r="E474" s="1" t="str">
        <f>+VLOOKUP(A474,'[3]Nuevo IDF'!$B$5:$H$1106,7,0)</f>
        <v>G3</v>
      </c>
      <c r="F474" s="1"/>
      <c r="G474" s="10">
        <f>+VLOOKUP(A474,'[4]Informe viabilidad 2022'!$A$4:$G$1105,7,0)</f>
        <v>2098.0398580000001</v>
      </c>
      <c r="H474" s="10">
        <f>+VLOOKUP(A474,'[4]Informe viabilidad 2022'!$A$4:$G$1105,6,0)</f>
        <v>3929.7503470000001</v>
      </c>
      <c r="I474" s="10" t="str">
        <f>+IFERROR(VLOOKUP($A474,#REF!,MATCH('Cálculo antigua metodología'!I$4,#REF!,0),0),"")</f>
        <v/>
      </c>
      <c r="J474" s="10" t="str">
        <f>+IFERROR(VLOOKUP($A474,#REF!,MATCH('Cálculo antigua metodología'!J$4,#REF!,0),0),"")</f>
        <v/>
      </c>
      <c r="K474" s="10" t="str">
        <f>+IFERROR(VLOOKUP($A474,#REF!,MATCH('Cálculo antigua metodología'!K$4,#REF!,0),0),"")</f>
        <v/>
      </c>
      <c r="L474" s="10" t="str">
        <f>+IFERROR(VLOOKUP($A474,#REF!,MATCH('Cálculo antigua metodología'!L$4,#REF!,0),0),"")</f>
        <v/>
      </c>
      <c r="M474" s="10" t="str">
        <f>+IFERROR(VLOOKUP($A474,#REF!,MATCH('Cálculo antigua metodología'!M$4,#REF!,0),0),"")</f>
        <v/>
      </c>
      <c r="N474" s="10" t="str">
        <f>+IFERROR(VLOOKUP($A474,#REF!,MATCH('Cálculo antigua metodología'!N$4,#REF!,0),0),"")</f>
        <v/>
      </c>
      <c r="O474" s="10" t="str">
        <f>+IFERROR(VLOOKUP($A474,#REF!,MATCH('Cálculo antigua metodología'!O$4,#REF!,0),0),"")</f>
        <v/>
      </c>
      <c r="P474" s="10" t="str">
        <f>+IFERROR(VLOOKUP($A474,#REF!,MATCH('Cálculo antigua metodología'!P$4,#REF!,0),0),"")</f>
        <v/>
      </c>
      <c r="Q474" s="10" t="str">
        <f>+IFERROR(VLOOKUP($A474,#REF!,MATCH('Cálculo antigua metodología'!Q$4,#REF!,0),0),"")</f>
        <v/>
      </c>
      <c r="R474" s="10" t="str">
        <f>+IFERROR(VLOOKUP($A474,#REF!,MATCH('Cálculo antigua metodología'!R$4,#REF!,0),0),"")</f>
        <v/>
      </c>
      <c r="S474" s="10" t="str">
        <f>+IFERROR(VLOOKUP($A474,#REF!,MATCH('Cálculo antigua metodología'!S$4,#REF!,0),0),"")</f>
        <v/>
      </c>
      <c r="T474" s="10">
        <f>+VLOOKUP(A474,'[5]Cálculo SGP'!$N$3:$P$1136,3,0)</f>
        <v>977784851</v>
      </c>
      <c r="U474" s="10">
        <f>+VLOOKUP(A474,'[5]Cálculo SGP'!$N$3:$X$1137,11,0)</f>
        <v>2954936207</v>
      </c>
      <c r="V474" s="11">
        <f t="shared" si="84"/>
        <v>53.388629626349136</v>
      </c>
      <c r="W474" s="11">
        <f t="shared" si="91"/>
        <v>100</v>
      </c>
      <c r="X474" s="11">
        <f t="shared" si="85"/>
        <v>80</v>
      </c>
      <c r="Y474" s="11">
        <f t="shared" si="86"/>
        <v>100</v>
      </c>
      <c r="Z474" s="11">
        <f t="shared" si="92"/>
        <v>0</v>
      </c>
      <c r="AA474" s="11">
        <f t="shared" si="87"/>
        <v>100</v>
      </c>
      <c r="AB474" s="11">
        <f t="shared" si="93"/>
        <v>0</v>
      </c>
      <c r="AC474" s="11">
        <f t="shared" si="88"/>
        <v>0</v>
      </c>
      <c r="AD474" s="11">
        <f t="shared" si="89"/>
        <v>0</v>
      </c>
      <c r="AE474" s="11">
        <f t="shared" si="90"/>
        <v>0</v>
      </c>
      <c r="AF474" s="12">
        <f t="shared" si="94"/>
        <v>0</v>
      </c>
      <c r="AG474" s="31">
        <f t="shared" si="95"/>
        <v>16.666666666666668</v>
      </c>
    </row>
    <row r="475" spans="1:33" x14ac:dyDescent="0.35">
      <c r="A475" s="1" t="s">
        <v>986</v>
      </c>
      <c r="B475" s="1" t="s">
        <v>962</v>
      </c>
      <c r="C475" s="1" t="s">
        <v>987</v>
      </c>
      <c r="D475" s="4">
        <f>+VLOOKUP(A475,'[2]Categoría municipios 2023'!$B$2:$D$1103,3,0)</f>
        <v>6</v>
      </c>
      <c r="E475" s="1" t="str">
        <f>+VLOOKUP(A475,'[3]Nuevo IDF'!$B$5:$H$1106,7,0)</f>
        <v>G1</v>
      </c>
      <c r="F475" s="1"/>
      <c r="G475" s="10">
        <f>+VLOOKUP(A475,'[4]Informe viabilidad 2022'!$A$4:$G$1105,7,0)</f>
        <v>3067.1562699999999</v>
      </c>
      <c r="H475" s="10">
        <f>+VLOOKUP(A475,'[4]Informe viabilidad 2022'!$A$4:$G$1105,6,0)</f>
        <v>5930.3660179999997</v>
      </c>
      <c r="I475" s="10" t="str">
        <f>+IFERROR(VLOOKUP($A475,#REF!,MATCH('Cálculo antigua metodología'!I$4,#REF!,0),0),"")</f>
        <v/>
      </c>
      <c r="J475" s="10" t="str">
        <f>+IFERROR(VLOOKUP($A475,#REF!,MATCH('Cálculo antigua metodología'!J$4,#REF!,0),0),"")</f>
        <v/>
      </c>
      <c r="K475" s="10" t="str">
        <f>+IFERROR(VLOOKUP($A475,#REF!,MATCH('Cálculo antigua metodología'!K$4,#REF!,0),0),"")</f>
        <v/>
      </c>
      <c r="L475" s="10" t="str">
        <f>+IFERROR(VLOOKUP($A475,#REF!,MATCH('Cálculo antigua metodología'!L$4,#REF!,0),0),"")</f>
        <v/>
      </c>
      <c r="M475" s="10" t="str">
        <f>+IFERROR(VLOOKUP($A475,#REF!,MATCH('Cálculo antigua metodología'!M$4,#REF!,0),0),"")</f>
        <v/>
      </c>
      <c r="N475" s="10" t="str">
        <f>+IFERROR(VLOOKUP($A475,#REF!,MATCH('Cálculo antigua metodología'!N$4,#REF!,0),0),"")</f>
        <v/>
      </c>
      <c r="O475" s="10" t="str">
        <f>+IFERROR(VLOOKUP($A475,#REF!,MATCH('Cálculo antigua metodología'!O$4,#REF!,0),0),"")</f>
        <v/>
      </c>
      <c r="P475" s="10" t="str">
        <f>+IFERROR(VLOOKUP($A475,#REF!,MATCH('Cálculo antigua metodología'!P$4,#REF!,0),0),"")</f>
        <v/>
      </c>
      <c r="Q475" s="10" t="str">
        <f>+IFERROR(VLOOKUP($A475,#REF!,MATCH('Cálculo antigua metodología'!Q$4,#REF!,0),0),"")</f>
        <v/>
      </c>
      <c r="R475" s="10" t="str">
        <f>+IFERROR(VLOOKUP($A475,#REF!,MATCH('Cálculo antigua metodología'!R$4,#REF!,0),0),"")</f>
        <v/>
      </c>
      <c r="S475" s="10" t="str">
        <f>+IFERROR(VLOOKUP($A475,#REF!,MATCH('Cálculo antigua metodología'!S$4,#REF!,0),0),"")</f>
        <v/>
      </c>
      <c r="T475" s="10">
        <f>+VLOOKUP(A475,'[5]Cálculo SGP'!$N$3:$P$1136,3,0)</f>
        <v>1099841171</v>
      </c>
      <c r="U475" s="10">
        <f>+VLOOKUP(A475,'[5]Cálculo SGP'!$N$3:$X$1137,11,0)</f>
        <v>1534496167</v>
      </c>
      <c r="V475" s="11">
        <f t="shared" si="84"/>
        <v>51.719510409483803</v>
      </c>
      <c r="W475" s="11">
        <f t="shared" si="91"/>
        <v>100</v>
      </c>
      <c r="X475" s="11">
        <f t="shared" si="85"/>
        <v>80</v>
      </c>
      <c r="Y475" s="11">
        <f t="shared" si="86"/>
        <v>100</v>
      </c>
      <c r="Z475" s="11">
        <f t="shared" si="92"/>
        <v>0</v>
      </c>
      <c r="AA475" s="11">
        <f t="shared" si="87"/>
        <v>100</v>
      </c>
      <c r="AB475" s="11">
        <f t="shared" si="93"/>
        <v>0</v>
      </c>
      <c r="AC475" s="11">
        <f t="shared" si="88"/>
        <v>0</v>
      </c>
      <c r="AD475" s="11">
        <f t="shared" si="89"/>
        <v>0</v>
      </c>
      <c r="AE475" s="11">
        <f t="shared" si="90"/>
        <v>0</v>
      </c>
      <c r="AF475" s="12">
        <f t="shared" si="94"/>
        <v>0</v>
      </c>
      <c r="AG475" s="31">
        <f t="shared" si="95"/>
        <v>16.666666666666668</v>
      </c>
    </row>
    <row r="476" spans="1:33" x14ac:dyDescent="0.35">
      <c r="A476" s="1" t="s">
        <v>988</v>
      </c>
      <c r="B476" s="1" t="s">
        <v>962</v>
      </c>
      <c r="C476" s="1" t="s">
        <v>989</v>
      </c>
      <c r="D476" s="4">
        <f>+VLOOKUP(A476,'[2]Categoría municipios 2023'!$B$2:$D$1103,3,0)</f>
        <v>6</v>
      </c>
      <c r="E476" s="1" t="str">
        <f>+VLOOKUP(A476,'[3]Nuevo IDF'!$B$5:$H$1106,7,0)</f>
        <v>G3</v>
      </c>
      <c r="F476" s="1"/>
      <c r="G476" s="10">
        <f>+VLOOKUP(A476,'[4]Informe viabilidad 2022'!$A$4:$G$1105,7,0)</f>
        <v>1260.844775</v>
      </c>
      <c r="H476" s="10">
        <f>+VLOOKUP(A476,'[4]Informe viabilidad 2022'!$A$4:$G$1105,6,0)</f>
        <v>2296.1928149999999</v>
      </c>
      <c r="I476" s="10" t="str">
        <f>+IFERROR(VLOOKUP($A476,#REF!,MATCH('Cálculo antigua metodología'!I$4,#REF!,0),0),"")</f>
        <v/>
      </c>
      <c r="J476" s="10" t="str">
        <f>+IFERROR(VLOOKUP($A476,#REF!,MATCH('Cálculo antigua metodología'!J$4,#REF!,0),0),"")</f>
        <v/>
      </c>
      <c r="K476" s="10" t="str">
        <f>+IFERROR(VLOOKUP($A476,#REF!,MATCH('Cálculo antigua metodología'!K$4,#REF!,0),0),"")</f>
        <v/>
      </c>
      <c r="L476" s="10" t="str">
        <f>+IFERROR(VLOOKUP($A476,#REF!,MATCH('Cálculo antigua metodología'!L$4,#REF!,0),0),"")</f>
        <v/>
      </c>
      <c r="M476" s="10" t="str">
        <f>+IFERROR(VLOOKUP($A476,#REF!,MATCH('Cálculo antigua metodología'!M$4,#REF!,0),0),"")</f>
        <v/>
      </c>
      <c r="N476" s="10" t="str">
        <f>+IFERROR(VLOOKUP($A476,#REF!,MATCH('Cálculo antigua metodología'!N$4,#REF!,0),0),"")</f>
        <v/>
      </c>
      <c r="O476" s="10" t="str">
        <f>+IFERROR(VLOOKUP($A476,#REF!,MATCH('Cálculo antigua metodología'!O$4,#REF!,0),0),"")</f>
        <v/>
      </c>
      <c r="P476" s="10" t="str">
        <f>+IFERROR(VLOOKUP($A476,#REF!,MATCH('Cálculo antigua metodología'!P$4,#REF!,0),0),"")</f>
        <v/>
      </c>
      <c r="Q476" s="10" t="str">
        <f>+IFERROR(VLOOKUP($A476,#REF!,MATCH('Cálculo antigua metodología'!Q$4,#REF!,0),0),"")</f>
        <v/>
      </c>
      <c r="R476" s="10" t="str">
        <f>+IFERROR(VLOOKUP($A476,#REF!,MATCH('Cálculo antigua metodología'!R$4,#REF!,0),0),"")</f>
        <v/>
      </c>
      <c r="S476" s="10" t="str">
        <f>+IFERROR(VLOOKUP($A476,#REF!,MATCH('Cálculo antigua metodología'!S$4,#REF!,0),0),"")</f>
        <v/>
      </c>
      <c r="T476" s="10">
        <f>+VLOOKUP(A476,'[5]Cálculo SGP'!$N$3:$P$1136,3,0)</f>
        <v>618501951</v>
      </c>
      <c r="U476" s="10">
        <f>+VLOOKUP(A476,'[5]Cálculo SGP'!$N$3:$X$1137,11,0)</f>
        <v>1580344887</v>
      </c>
      <c r="V476" s="11">
        <f t="shared" si="84"/>
        <v>54.910230829199769</v>
      </c>
      <c r="W476" s="11">
        <f t="shared" si="91"/>
        <v>100</v>
      </c>
      <c r="X476" s="11">
        <f t="shared" si="85"/>
        <v>80</v>
      </c>
      <c r="Y476" s="11">
        <f t="shared" si="86"/>
        <v>100</v>
      </c>
      <c r="Z476" s="11">
        <f t="shared" si="92"/>
        <v>0</v>
      </c>
      <c r="AA476" s="11">
        <f t="shared" si="87"/>
        <v>100</v>
      </c>
      <c r="AB476" s="11">
        <f t="shared" si="93"/>
        <v>0</v>
      </c>
      <c r="AC476" s="11">
        <f t="shared" si="88"/>
        <v>0</v>
      </c>
      <c r="AD476" s="11">
        <f t="shared" si="89"/>
        <v>0</v>
      </c>
      <c r="AE476" s="11">
        <f t="shared" si="90"/>
        <v>0</v>
      </c>
      <c r="AF476" s="12">
        <f t="shared" si="94"/>
        <v>0</v>
      </c>
      <c r="AG476" s="31">
        <f t="shared" si="95"/>
        <v>16.666666666666668</v>
      </c>
    </row>
    <row r="477" spans="1:33" x14ac:dyDescent="0.35">
      <c r="A477" s="1" t="s">
        <v>990</v>
      </c>
      <c r="B477" s="1" t="s">
        <v>962</v>
      </c>
      <c r="C477" s="1" t="s">
        <v>991</v>
      </c>
      <c r="D477" s="4">
        <f>+VLOOKUP(A477,'[2]Categoría municipios 2023'!$B$2:$D$1103,3,0)</f>
        <v>6</v>
      </c>
      <c r="E477" s="1" t="str">
        <f>+VLOOKUP(A477,'[3]Nuevo IDF'!$B$5:$H$1106,7,0)</f>
        <v>G3</v>
      </c>
      <c r="F477" s="1"/>
      <c r="G477" s="10">
        <f>+VLOOKUP(A477,'[4]Informe viabilidad 2022'!$A$4:$G$1105,7,0)</f>
        <v>891.93267300000002</v>
      </c>
      <c r="H477" s="10">
        <f>+VLOOKUP(A477,'[4]Informe viabilidad 2022'!$A$4:$G$1105,6,0)</f>
        <v>1923.533686</v>
      </c>
      <c r="I477" s="10" t="str">
        <f>+IFERROR(VLOOKUP($A477,#REF!,MATCH('Cálculo antigua metodología'!I$4,#REF!,0),0),"")</f>
        <v/>
      </c>
      <c r="J477" s="10" t="str">
        <f>+IFERROR(VLOOKUP($A477,#REF!,MATCH('Cálculo antigua metodología'!J$4,#REF!,0),0),"")</f>
        <v/>
      </c>
      <c r="K477" s="10" t="str">
        <f>+IFERROR(VLOOKUP($A477,#REF!,MATCH('Cálculo antigua metodología'!K$4,#REF!,0),0),"")</f>
        <v/>
      </c>
      <c r="L477" s="10" t="str">
        <f>+IFERROR(VLOOKUP($A477,#REF!,MATCH('Cálculo antigua metodología'!L$4,#REF!,0),0),"")</f>
        <v/>
      </c>
      <c r="M477" s="10" t="str">
        <f>+IFERROR(VLOOKUP($A477,#REF!,MATCH('Cálculo antigua metodología'!M$4,#REF!,0),0),"")</f>
        <v/>
      </c>
      <c r="N477" s="10" t="str">
        <f>+IFERROR(VLOOKUP($A477,#REF!,MATCH('Cálculo antigua metodología'!N$4,#REF!,0),0),"")</f>
        <v/>
      </c>
      <c r="O477" s="10" t="str">
        <f>+IFERROR(VLOOKUP($A477,#REF!,MATCH('Cálculo antigua metodología'!O$4,#REF!,0),0),"")</f>
        <v/>
      </c>
      <c r="P477" s="10" t="str">
        <f>+IFERROR(VLOOKUP($A477,#REF!,MATCH('Cálculo antigua metodología'!P$4,#REF!,0),0),"")</f>
        <v/>
      </c>
      <c r="Q477" s="10" t="str">
        <f>+IFERROR(VLOOKUP($A477,#REF!,MATCH('Cálculo antigua metodología'!Q$4,#REF!,0),0),"")</f>
        <v/>
      </c>
      <c r="R477" s="10" t="str">
        <f>+IFERROR(VLOOKUP($A477,#REF!,MATCH('Cálculo antigua metodología'!R$4,#REF!,0),0),"")</f>
        <v/>
      </c>
      <c r="S477" s="10" t="str">
        <f>+IFERROR(VLOOKUP($A477,#REF!,MATCH('Cálculo antigua metodología'!S$4,#REF!,0),0),"")</f>
        <v/>
      </c>
      <c r="T477" s="10">
        <f>+VLOOKUP(A477,'[5]Cálculo SGP'!$N$3:$P$1136,3,0)</f>
        <v>571786141</v>
      </c>
      <c r="U477" s="10">
        <f>+VLOOKUP(A477,'[5]Cálculo SGP'!$N$3:$X$1137,11,0)</f>
        <v>1581253052</v>
      </c>
      <c r="V477" s="11">
        <f t="shared" si="84"/>
        <v>46.369485467903573</v>
      </c>
      <c r="W477" s="11">
        <f t="shared" si="91"/>
        <v>100</v>
      </c>
      <c r="X477" s="11">
        <f t="shared" si="85"/>
        <v>80</v>
      </c>
      <c r="Y477" s="11">
        <f t="shared" si="86"/>
        <v>100</v>
      </c>
      <c r="Z477" s="11">
        <f t="shared" si="92"/>
        <v>0</v>
      </c>
      <c r="AA477" s="11">
        <f t="shared" si="87"/>
        <v>100</v>
      </c>
      <c r="AB477" s="11">
        <f t="shared" si="93"/>
        <v>0</v>
      </c>
      <c r="AC477" s="11">
        <f t="shared" si="88"/>
        <v>0</v>
      </c>
      <c r="AD477" s="11">
        <f t="shared" si="89"/>
        <v>0</v>
      </c>
      <c r="AE477" s="11">
        <f t="shared" si="90"/>
        <v>0</v>
      </c>
      <c r="AF477" s="12">
        <f t="shared" si="94"/>
        <v>0</v>
      </c>
      <c r="AG477" s="31">
        <f t="shared" si="95"/>
        <v>16.666666666666668</v>
      </c>
    </row>
    <row r="478" spans="1:33" x14ac:dyDescent="0.35">
      <c r="A478" s="1" t="s">
        <v>992</v>
      </c>
      <c r="B478" s="1" t="s">
        <v>962</v>
      </c>
      <c r="C478" s="1" t="s">
        <v>993</v>
      </c>
      <c r="D478" s="4">
        <f>+VLOOKUP(A478,'[2]Categoría municipios 2023'!$B$2:$D$1103,3,0)</f>
        <v>1</v>
      </c>
      <c r="E478" s="1" t="str">
        <f>+VLOOKUP(A478,'[3]Nuevo IDF'!$B$5:$H$1106,7,0)</f>
        <v>G1</v>
      </c>
      <c r="F478" s="1"/>
      <c r="G478" s="10">
        <f>+VLOOKUP(A478,'[4]Informe viabilidad 2022'!$A$4:$G$1105,7,0)</f>
        <v>93455.063714999997</v>
      </c>
      <c r="H478" s="10">
        <f>+VLOOKUP(A478,'[4]Informe viabilidad 2022'!$A$4:$G$1105,6,0)</f>
        <v>182344.36567100001</v>
      </c>
      <c r="I478" s="10" t="str">
        <f>+IFERROR(VLOOKUP($A478,#REF!,MATCH('Cálculo antigua metodología'!I$4,#REF!,0),0),"")</f>
        <v/>
      </c>
      <c r="J478" s="10" t="str">
        <f>+IFERROR(VLOOKUP($A478,#REF!,MATCH('Cálculo antigua metodología'!J$4,#REF!,0),0),"")</f>
        <v/>
      </c>
      <c r="K478" s="10" t="str">
        <f>+IFERROR(VLOOKUP($A478,#REF!,MATCH('Cálculo antigua metodología'!K$4,#REF!,0),0),"")</f>
        <v/>
      </c>
      <c r="L478" s="10" t="str">
        <f>+IFERROR(VLOOKUP($A478,#REF!,MATCH('Cálculo antigua metodología'!L$4,#REF!,0),0),"")</f>
        <v/>
      </c>
      <c r="M478" s="10" t="str">
        <f>+IFERROR(VLOOKUP($A478,#REF!,MATCH('Cálculo antigua metodología'!M$4,#REF!,0),0),"")</f>
        <v/>
      </c>
      <c r="N478" s="10" t="str">
        <f>+IFERROR(VLOOKUP($A478,#REF!,MATCH('Cálculo antigua metodología'!N$4,#REF!,0),0),"")</f>
        <v/>
      </c>
      <c r="O478" s="10" t="str">
        <f>+IFERROR(VLOOKUP($A478,#REF!,MATCH('Cálculo antigua metodología'!O$4,#REF!,0),0),"")</f>
        <v/>
      </c>
      <c r="P478" s="10" t="str">
        <f>+IFERROR(VLOOKUP($A478,#REF!,MATCH('Cálculo antigua metodología'!P$4,#REF!,0),0),"")</f>
        <v/>
      </c>
      <c r="Q478" s="10" t="str">
        <f>+IFERROR(VLOOKUP($A478,#REF!,MATCH('Cálculo antigua metodología'!Q$4,#REF!,0),0),"")</f>
        <v/>
      </c>
      <c r="R478" s="10" t="str">
        <f>+IFERROR(VLOOKUP($A478,#REF!,MATCH('Cálculo antigua metodología'!R$4,#REF!,0),0),"")</f>
        <v/>
      </c>
      <c r="S478" s="10" t="str">
        <f>+IFERROR(VLOOKUP($A478,#REF!,MATCH('Cálculo antigua metodología'!S$4,#REF!,0),0),"")</f>
        <v/>
      </c>
      <c r="T478" s="10">
        <f>+VLOOKUP(A478,'[5]Cálculo SGP'!$N$3:$P$1136,3,0)</f>
        <v>2772489114</v>
      </c>
      <c r="U478" s="10">
        <f>+VLOOKUP(A478,'[5]Cálculo SGP'!$N$3:$X$1137,11,0)</f>
        <v>5138673852</v>
      </c>
      <c r="V478" s="11">
        <f t="shared" si="84"/>
        <v>51.251961293730865</v>
      </c>
      <c r="W478" s="11">
        <f t="shared" si="91"/>
        <v>100</v>
      </c>
      <c r="X478" s="11">
        <f t="shared" si="85"/>
        <v>65</v>
      </c>
      <c r="Y478" s="11">
        <f t="shared" si="86"/>
        <v>100</v>
      </c>
      <c r="Z478" s="11">
        <f t="shared" si="92"/>
        <v>0</v>
      </c>
      <c r="AA478" s="11">
        <f t="shared" si="87"/>
        <v>100</v>
      </c>
      <c r="AB478" s="11">
        <f t="shared" si="93"/>
        <v>0</v>
      </c>
      <c r="AC478" s="11">
        <f t="shared" si="88"/>
        <v>0</v>
      </c>
      <c r="AD478" s="11">
        <f t="shared" si="89"/>
        <v>0</v>
      </c>
      <c r="AE478" s="11">
        <f t="shared" si="90"/>
        <v>0</v>
      </c>
      <c r="AF478" s="12">
        <f t="shared" si="94"/>
        <v>0</v>
      </c>
      <c r="AG478" s="31">
        <f t="shared" si="95"/>
        <v>16.666666666666668</v>
      </c>
    </row>
    <row r="479" spans="1:33" x14ac:dyDescent="0.35">
      <c r="A479" s="1" t="s">
        <v>994</v>
      </c>
      <c r="B479" s="1" t="s">
        <v>962</v>
      </c>
      <c r="C479" s="1" t="s">
        <v>995</v>
      </c>
      <c r="D479" s="4">
        <f>+VLOOKUP(A479,'[2]Categoría municipios 2023'!$B$2:$D$1103,3,0)</f>
        <v>6</v>
      </c>
      <c r="E479" s="1" t="str">
        <f>+VLOOKUP(A479,'[3]Nuevo IDF'!$B$5:$H$1106,7,0)</f>
        <v>G2</v>
      </c>
      <c r="F479" s="1"/>
      <c r="G479" s="10">
        <f>+VLOOKUP(A479,'[4]Informe viabilidad 2022'!$A$4:$G$1105,7,0)</f>
        <v>1974.1914690000001</v>
      </c>
      <c r="H479" s="10">
        <f>+VLOOKUP(A479,'[4]Informe viabilidad 2022'!$A$4:$G$1105,6,0)</f>
        <v>4448.1624650000003</v>
      </c>
      <c r="I479" s="10" t="str">
        <f>+IFERROR(VLOOKUP($A479,#REF!,MATCH('Cálculo antigua metodología'!I$4,#REF!,0),0),"")</f>
        <v/>
      </c>
      <c r="J479" s="10" t="str">
        <f>+IFERROR(VLOOKUP($A479,#REF!,MATCH('Cálculo antigua metodología'!J$4,#REF!,0),0),"")</f>
        <v/>
      </c>
      <c r="K479" s="10" t="str">
        <f>+IFERROR(VLOOKUP($A479,#REF!,MATCH('Cálculo antigua metodología'!K$4,#REF!,0),0),"")</f>
        <v/>
      </c>
      <c r="L479" s="10" t="str">
        <f>+IFERROR(VLOOKUP($A479,#REF!,MATCH('Cálculo antigua metodología'!L$4,#REF!,0),0),"")</f>
        <v/>
      </c>
      <c r="M479" s="10" t="str">
        <f>+IFERROR(VLOOKUP($A479,#REF!,MATCH('Cálculo antigua metodología'!M$4,#REF!,0),0),"")</f>
        <v/>
      </c>
      <c r="N479" s="10" t="str">
        <f>+IFERROR(VLOOKUP($A479,#REF!,MATCH('Cálculo antigua metodología'!N$4,#REF!,0),0),"")</f>
        <v/>
      </c>
      <c r="O479" s="10" t="str">
        <f>+IFERROR(VLOOKUP($A479,#REF!,MATCH('Cálculo antigua metodología'!O$4,#REF!,0),0),"")</f>
        <v/>
      </c>
      <c r="P479" s="10" t="str">
        <f>+IFERROR(VLOOKUP($A479,#REF!,MATCH('Cálculo antigua metodología'!P$4,#REF!,0),0),"")</f>
        <v/>
      </c>
      <c r="Q479" s="10" t="str">
        <f>+IFERROR(VLOOKUP($A479,#REF!,MATCH('Cálculo antigua metodología'!Q$4,#REF!,0),0),"")</f>
        <v/>
      </c>
      <c r="R479" s="10" t="str">
        <f>+IFERROR(VLOOKUP($A479,#REF!,MATCH('Cálculo antigua metodología'!R$4,#REF!,0),0),"")</f>
        <v/>
      </c>
      <c r="S479" s="10" t="str">
        <f>+IFERROR(VLOOKUP($A479,#REF!,MATCH('Cálculo antigua metodología'!S$4,#REF!,0),0),"")</f>
        <v/>
      </c>
      <c r="T479" s="10">
        <f>+VLOOKUP(A479,'[5]Cálculo SGP'!$N$3:$P$1136,3,0)</f>
        <v>844311898</v>
      </c>
      <c r="U479" s="10">
        <f>+VLOOKUP(A479,'[5]Cálculo SGP'!$N$3:$X$1137,11,0)</f>
        <v>1319101966</v>
      </c>
      <c r="V479" s="11">
        <f t="shared" si="84"/>
        <v>44.382179934608118</v>
      </c>
      <c r="W479" s="11">
        <f t="shared" si="91"/>
        <v>100</v>
      </c>
      <c r="X479" s="11">
        <f t="shared" si="85"/>
        <v>80</v>
      </c>
      <c r="Y479" s="11">
        <f t="shared" si="86"/>
        <v>100</v>
      </c>
      <c r="Z479" s="11">
        <f t="shared" si="92"/>
        <v>0</v>
      </c>
      <c r="AA479" s="11">
        <f t="shared" si="87"/>
        <v>100</v>
      </c>
      <c r="AB479" s="11">
        <f t="shared" si="93"/>
        <v>0</v>
      </c>
      <c r="AC479" s="11">
        <f t="shared" si="88"/>
        <v>0</v>
      </c>
      <c r="AD479" s="11">
        <f t="shared" si="89"/>
        <v>0</v>
      </c>
      <c r="AE479" s="11">
        <f t="shared" si="90"/>
        <v>0</v>
      </c>
      <c r="AF479" s="12">
        <f t="shared" si="94"/>
        <v>0</v>
      </c>
      <c r="AG479" s="31">
        <f t="shared" si="95"/>
        <v>16.666666666666668</v>
      </c>
    </row>
    <row r="480" spans="1:33" x14ac:dyDescent="0.35">
      <c r="A480" s="1" t="s">
        <v>996</v>
      </c>
      <c r="B480" s="1" t="s">
        <v>962</v>
      </c>
      <c r="C480" s="1" t="s">
        <v>997</v>
      </c>
      <c r="D480" s="4">
        <f>+VLOOKUP(A480,'[2]Categoría municipios 2023'!$B$2:$D$1103,3,0)</f>
        <v>6</v>
      </c>
      <c r="E480" s="1" t="str">
        <f>+VLOOKUP(A480,'[3]Nuevo IDF'!$B$5:$H$1106,7,0)</f>
        <v>G2</v>
      </c>
      <c r="F480" s="1"/>
      <c r="G480" s="10">
        <f>+VLOOKUP(A480,'[4]Informe viabilidad 2022'!$A$4:$G$1105,7,0)</f>
        <v>2158.7062510000001</v>
      </c>
      <c r="H480" s="10">
        <f>+VLOOKUP(A480,'[4]Informe viabilidad 2022'!$A$4:$G$1105,6,0)</f>
        <v>5572.9834049999999</v>
      </c>
      <c r="I480" s="10" t="str">
        <f>+IFERROR(VLOOKUP($A480,#REF!,MATCH('Cálculo antigua metodología'!I$4,#REF!,0),0),"")</f>
        <v/>
      </c>
      <c r="J480" s="10" t="str">
        <f>+IFERROR(VLOOKUP($A480,#REF!,MATCH('Cálculo antigua metodología'!J$4,#REF!,0),0),"")</f>
        <v/>
      </c>
      <c r="K480" s="10" t="str">
        <f>+IFERROR(VLOOKUP($A480,#REF!,MATCH('Cálculo antigua metodología'!K$4,#REF!,0),0),"")</f>
        <v/>
      </c>
      <c r="L480" s="10" t="str">
        <f>+IFERROR(VLOOKUP($A480,#REF!,MATCH('Cálculo antigua metodología'!L$4,#REF!,0),0),"")</f>
        <v/>
      </c>
      <c r="M480" s="10" t="str">
        <f>+IFERROR(VLOOKUP($A480,#REF!,MATCH('Cálculo antigua metodología'!M$4,#REF!,0),0),"")</f>
        <v/>
      </c>
      <c r="N480" s="10" t="str">
        <f>+IFERROR(VLOOKUP($A480,#REF!,MATCH('Cálculo antigua metodología'!N$4,#REF!,0),0),"")</f>
        <v/>
      </c>
      <c r="O480" s="10" t="str">
        <f>+IFERROR(VLOOKUP($A480,#REF!,MATCH('Cálculo antigua metodología'!O$4,#REF!,0),0),"")</f>
        <v/>
      </c>
      <c r="P480" s="10" t="str">
        <f>+IFERROR(VLOOKUP($A480,#REF!,MATCH('Cálculo antigua metodología'!P$4,#REF!,0),0),"")</f>
        <v/>
      </c>
      <c r="Q480" s="10" t="str">
        <f>+IFERROR(VLOOKUP($A480,#REF!,MATCH('Cálculo antigua metodología'!Q$4,#REF!,0),0),"")</f>
        <v/>
      </c>
      <c r="R480" s="10" t="str">
        <f>+IFERROR(VLOOKUP($A480,#REF!,MATCH('Cálculo antigua metodología'!R$4,#REF!,0),0),"")</f>
        <v/>
      </c>
      <c r="S480" s="10" t="str">
        <f>+IFERROR(VLOOKUP($A480,#REF!,MATCH('Cálculo antigua metodología'!S$4,#REF!,0),0),"")</f>
        <v/>
      </c>
      <c r="T480" s="10">
        <f>+VLOOKUP(A480,'[5]Cálculo SGP'!$N$3:$P$1136,3,0)</f>
        <v>705378637</v>
      </c>
      <c r="U480" s="10">
        <f>+VLOOKUP(A480,'[5]Cálculo SGP'!$N$3:$X$1137,11,0)</f>
        <v>1493255530</v>
      </c>
      <c r="V480" s="11">
        <f t="shared" si="84"/>
        <v>38.735199696866857</v>
      </c>
      <c r="W480" s="11">
        <f t="shared" si="91"/>
        <v>100</v>
      </c>
      <c r="X480" s="11">
        <f t="shared" si="85"/>
        <v>80</v>
      </c>
      <c r="Y480" s="11">
        <f t="shared" si="86"/>
        <v>100</v>
      </c>
      <c r="Z480" s="11">
        <f t="shared" si="92"/>
        <v>0</v>
      </c>
      <c r="AA480" s="11">
        <f t="shared" si="87"/>
        <v>100</v>
      </c>
      <c r="AB480" s="11">
        <f t="shared" si="93"/>
        <v>0</v>
      </c>
      <c r="AC480" s="11">
        <f t="shared" si="88"/>
        <v>0</v>
      </c>
      <c r="AD480" s="11">
        <f t="shared" si="89"/>
        <v>0</v>
      </c>
      <c r="AE480" s="11">
        <f t="shared" si="90"/>
        <v>0</v>
      </c>
      <c r="AF480" s="12">
        <f t="shared" si="94"/>
        <v>0</v>
      </c>
      <c r="AG480" s="31">
        <f t="shared" si="95"/>
        <v>16.666666666666668</v>
      </c>
    </row>
    <row r="481" spans="1:33" x14ac:dyDescent="0.35">
      <c r="A481" s="1" t="s">
        <v>998</v>
      </c>
      <c r="B481" s="1" t="s">
        <v>962</v>
      </c>
      <c r="C481" s="1" t="s">
        <v>999</v>
      </c>
      <c r="D481" s="4">
        <f>+VLOOKUP(A481,'[2]Categoría municipios 2023'!$B$2:$D$1103,3,0)</f>
        <v>6</v>
      </c>
      <c r="E481" s="1" t="str">
        <f>+VLOOKUP(A481,'[3]Nuevo IDF'!$B$5:$H$1106,7,0)</f>
        <v>G1</v>
      </c>
      <c r="F481" s="1"/>
      <c r="G481" s="10">
        <f>+VLOOKUP(A481,'[4]Informe viabilidad 2022'!$A$4:$G$1105,7,0)</f>
        <v>4337.5049980000003</v>
      </c>
      <c r="H481" s="10">
        <f>+VLOOKUP(A481,'[4]Informe viabilidad 2022'!$A$4:$G$1105,6,0)</f>
        <v>10252.498342999999</v>
      </c>
      <c r="I481" s="10" t="str">
        <f>+IFERROR(VLOOKUP($A481,#REF!,MATCH('Cálculo antigua metodología'!I$4,#REF!,0),0),"")</f>
        <v/>
      </c>
      <c r="J481" s="10" t="str">
        <f>+IFERROR(VLOOKUP($A481,#REF!,MATCH('Cálculo antigua metodología'!J$4,#REF!,0),0),"")</f>
        <v/>
      </c>
      <c r="K481" s="10" t="str">
        <f>+IFERROR(VLOOKUP($A481,#REF!,MATCH('Cálculo antigua metodología'!K$4,#REF!,0),0),"")</f>
        <v/>
      </c>
      <c r="L481" s="10" t="str">
        <f>+IFERROR(VLOOKUP($A481,#REF!,MATCH('Cálculo antigua metodología'!L$4,#REF!,0),0),"")</f>
        <v/>
      </c>
      <c r="M481" s="10" t="str">
        <f>+IFERROR(VLOOKUP($A481,#REF!,MATCH('Cálculo antigua metodología'!M$4,#REF!,0),0),"")</f>
        <v/>
      </c>
      <c r="N481" s="10" t="str">
        <f>+IFERROR(VLOOKUP($A481,#REF!,MATCH('Cálculo antigua metodología'!N$4,#REF!,0),0),"")</f>
        <v/>
      </c>
      <c r="O481" s="10" t="str">
        <f>+IFERROR(VLOOKUP($A481,#REF!,MATCH('Cálculo antigua metodología'!O$4,#REF!,0),0),"")</f>
        <v/>
      </c>
      <c r="P481" s="10" t="str">
        <f>+IFERROR(VLOOKUP($A481,#REF!,MATCH('Cálculo antigua metodología'!P$4,#REF!,0),0),"")</f>
        <v/>
      </c>
      <c r="Q481" s="10" t="str">
        <f>+IFERROR(VLOOKUP($A481,#REF!,MATCH('Cálculo antigua metodología'!Q$4,#REF!,0),0),"")</f>
        <v/>
      </c>
      <c r="R481" s="10" t="str">
        <f>+IFERROR(VLOOKUP($A481,#REF!,MATCH('Cálculo antigua metodología'!R$4,#REF!,0),0),"")</f>
        <v/>
      </c>
      <c r="S481" s="10" t="str">
        <f>+IFERROR(VLOOKUP($A481,#REF!,MATCH('Cálculo antigua metodología'!S$4,#REF!,0),0),"")</f>
        <v/>
      </c>
      <c r="T481" s="10">
        <f>+VLOOKUP(A481,'[5]Cálculo SGP'!$N$3:$P$1136,3,0)</f>
        <v>1285224728</v>
      </c>
      <c r="U481" s="10">
        <f>+VLOOKUP(A481,'[5]Cálculo SGP'!$N$3:$X$1137,11,0)</f>
        <v>2293960329</v>
      </c>
      <c r="V481" s="11">
        <f t="shared" si="84"/>
        <v>42.306810036808997</v>
      </c>
      <c r="W481" s="11">
        <f t="shared" si="91"/>
        <v>100</v>
      </c>
      <c r="X481" s="11">
        <f t="shared" si="85"/>
        <v>80</v>
      </c>
      <c r="Y481" s="11">
        <f t="shared" si="86"/>
        <v>100</v>
      </c>
      <c r="Z481" s="11">
        <f t="shared" si="92"/>
        <v>0</v>
      </c>
      <c r="AA481" s="11">
        <f t="shared" si="87"/>
        <v>100</v>
      </c>
      <c r="AB481" s="11">
        <f t="shared" si="93"/>
        <v>0</v>
      </c>
      <c r="AC481" s="11">
        <f t="shared" si="88"/>
        <v>0</v>
      </c>
      <c r="AD481" s="11">
        <f t="shared" si="89"/>
        <v>0</v>
      </c>
      <c r="AE481" s="11">
        <f t="shared" si="90"/>
        <v>0</v>
      </c>
      <c r="AF481" s="12">
        <f t="shared" si="94"/>
        <v>0</v>
      </c>
      <c r="AG481" s="31">
        <f t="shared" si="95"/>
        <v>16.666666666666668</v>
      </c>
    </row>
    <row r="482" spans="1:33" x14ac:dyDescent="0.35">
      <c r="A482" s="1" t="s">
        <v>1000</v>
      </c>
      <c r="B482" s="1" t="s">
        <v>962</v>
      </c>
      <c r="C482" s="1" t="s">
        <v>1001</v>
      </c>
      <c r="D482" s="4">
        <f>+VLOOKUP(A482,'[2]Categoría municipios 2023'!$B$2:$D$1103,3,0)</f>
        <v>5</v>
      </c>
      <c r="E482" s="1" t="str">
        <f>+VLOOKUP(A482,'[3]Nuevo IDF'!$B$5:$H$1106,7,0)</f>
        <v>G1</v>
      </c>
      <c r="F482" s="1"/>
      <c r="G482" s="10">
        <f>+VLOOKUP(A482,'[4]Informe viabilidad 2022'!$A$4:$G$1105,7,0)</f>
        <v>6059.7807119999998</v>
      </c>
      <c r="H482" s="10">
        <f>+VLOOKUP(A482,'[4]Informe viabilidad 2022'!$A$4:$G$1105,6,0)</f>
        <v>17367.585112000001</v>
      </c>
      <c r="I482" s="10" t="str">
        <f>+IFERROR(VLOOKUP($A482,#REF!,MATCH('Cálculo antigua metodología'!I$4,#REF!,0),0),"")</f>
        <v/>
      </c>
      <c r="J482" s="10" t="str">
        <f>+IFERROR(VLOOKUP($A482,#REF!,MATCH('Cálculo antigua metodología'!J$4,#REF!,0),0),"")</f>
        <v/>
      </c>
      <c r="K482" s="10" t="str">
        <f>+IFERROR(VLOOKUP($A482,#REF!,MATCH('Cálculo antigua metodología'!K$4,#REF!,0),0),"")</f>
        <v/>
      </c>
      <c r="L482" s="10" t="str">
        <f>+IFERROR(VLOOKUP($A482,#REF!,MATCH('Cálculo antigua metodología'!L$4,#REF!,0),0),"")</f>
        <v/>
      </c>
      <c r="M482" s="10" t="str">
        <f>+IFERROR(VLOOKUP($A482,#REF!,MATCH('Cálculo antigua metodología'!M$4,#REF!,0),0),"")</f>
        <v/>
      </c>
      <c r="N482" s="10" t="str">
        <f>+IFERROR(VLOOKUP($A482,#REF!,MATCH('Cálculo antigua metodología'!N$4,#REF!,0),0),"")</f>
        <v/>
      </c>
      <c r="O482" s="10" t="str">
        <f>+IFERROR(VLOOKUP($A482,#REF!,MATCH('Cálculo antigua metodología'!O$4,#REF!,0),0),"")</f>
        <v/>
      </c>
      <c r="P482" s="10" t="str">
        <f>+IFERROR(VLOOKUP($A482,#REF!,MATCH('Cálculo antigua metodología'!P$4,#REF!,0),0),"")</f>
        <v/>
      </c>
      <c r="Q482" s="10" t="str">
        <f>+IFERROR(VLOOKUP($A482,#REF!,MATCH('Cálculo antigua metodología'!Q$4,#REF!,0),0),"")</f>
        <v/>
      </c>
      <c r="R482" s="10" t="str">
        <f>+IFERROR(VLOOKUP($A482,#REF!,MATCH('Cálculo antigua metodología'!R$4,#REF!,0),0),"")</f>
        <v/>
      </c>
      <c r="S482" s="10" t="str">
        <f>+IFERROR(VLOOKUP($A482,#REF!,MATCH('Cálculo antigua metodología'!S$4,#REF!,0),0),"")</f>
        <v/>
      </c>
      <c r="T482" s="10">
        <f>+VLOOKUP(A482,'[5]Cálculo SGP'!$N$3:$P$1136,3,0)</f>
        <v>923802528</v>
      </c>
      <c r="U482" s="10">
        <f>+VLOOKUP(A482,'[5]Cálculo SGP'!$N$3:$X$1137,11,0)</f>
        <v>1072740069</v>
      </c>
      <c r="V482" s="11">
        <f t="shared" si="84"/>
        <v>34.891325840188578</v>
      </c>
      <c r="W482" s="11">
        <f t="shared" si="91"/>
        <v>100</v>
      </c>
      <c r="X482" s="11">
        <f t="shared" si="85"/>
        <v>80</v>
      </c>
      <c r="Y482" s="11">
        <f t="shared" si="86"/>
        <v>100</v>
      </c>
      <c r="Z482" s="11">
        <f t="shared" si="92"/>
        <v>0</v>
      </c>
      <c r="AA482" s="11">
        <f t="shared" si="87"/>
        <v>100</v>
      </c>
      <c r="AB482" s="11">
        <f t="shared" si="93"/>
        <v>0</v>
      </c>
      <c r="AC482" s="11">
        <f t="shared" si="88"/>
        <v>0</v>
      </c>
      <c r="AD482" s="11">
        <f t="shared" si="89"/>
        <v>0</v>
      </c>
      <c r="AE482" s="11">
        <f t="shared" si="90"/>
        <v>0</v>
      </c>
      <c r="AF482" s="12">
        <f t="shared" si="94"/>
        <v>0</v>
      </c>
      <c r="AG482" s="31">
        <f t="shared" si="95"/>
        <v>16.666666666666668</v>
      </c>
    </row>
    <row r="483" spans="1:33" x14ac:dyDescent="0.35">
      <c r="A483" s="1" t="s">
        <v>1002</v>
      </c>
      <c r="B483" s="1" t="s">
        <v>962</v>
      </c>
      <c r="C483" s="1" t="s">
        <v>1003</v>
      </c>
      <c r="D483" s="4">
        <f>+VLOOKUP(A483,'[2]Categoría municipios 2023'!$B$2:$D$1103,3,0)</f>
        <v>2</v>
      </c>
      <c r="E483" s="1" t="str">
        <f>+VLOOKUP(A483,'[3]Nuevo IDF'!$B$5:$H$1106,7,0)</f>
        <v>G1</v>
      </c>
      <c r="F483" s="1"/>
      <c r="G483" s="10">
        <f>+VLOOKUP(A483,'[4]Informe viabilidad 2022'!$A$4:$G$1105,7,0)</f>
        <v>28968.856446999998</v>
      </c>
      <c r="H483" s="10">
        <f>+VLOOKUP(A483,'[4]Informe viabilidad 2022'!$A$4:$G$1105,6,0)</f>
        <v>164495.47794400001</v>
      </c>
      <c r="I483" s="10" t="str">
        <f>+IFERROR(VLOOKUP($A483,#REF!,MATCH('Cálculo antigua metodología'!I$4,#REF!,0),0),"")</f>
        <v/>
      </c>
      <c r="J483" s="10" t="str">
        <f>+IFERROR(VLOOKUP($A483,#REF!,MATCH('Cálculo antigua metodología'!J$4,#REF!,0),0),"")</f>
        <v/>
      </c>
      <c r="K483" s="10" t="str">
        <f>+IFERROR(VLOOKUP($A483,#REF!,MATCH('Cálculo antigua metodología'!K$4,#REF!,0),0),"")</f>
        <v/>
      </c>
      <c r="L483" s="10" t="str">
        <f>+IFERROR(VLOOKUP($A483,#REF!,MATCH('Cálculo antigua metodología'!L$4,#REF!,0),0),"")</f>
        <v/>
      </c>
      <c r="M483" s="10" t="str">
        <f>+IFERROR(VLOOKUP($A483,#REF!,MATCH('Cálculo antigua metodología'!M$4,#REF!,0),0),"")</f>
        <v/>
      </c>
      <c r="N483" s="10" t="str">
        <f>+IFERROR(VLOOKUP($A483,#REF!,MATCH('Cálculo antigua metodología'!N$4,#REF!,0),0),"")</f>
        <v/>
      </c>
      <c r="O483" s="10" t="str">
        <f>+IFERROR(VLOOKUP($A483,#REF!,MATCH('Cálculo antigua metodología'!O$4,#REF!,0),0),"")</f>
        <v/>
      </c>
      <c r="P483" s="10" t="str">
        <f>+IFERROR(VLOOKUP($A483,#REF!,MATCH('Cálculo antigua metodología'!P$4,#REF!,0),0),"")</f>
        <v/>
      </c>
      <c r="Q483" s="10" t="str">
        <f>+IFERROR(VLOOKUP($A483,#REF!,MATCH('Cálculo antigua metodología'!Q$4,#REF!,0),0),"")</f>
        <v/>
      </c>
      <c r="R483" s="10" t="str">
        <f>+IFERROR(VLOOKUP($A483,#REF!,MATCH('Cálculo antigua metodología'!R$4,#REF!,0),0),"")</f>
        <v/>
      </c>
      <c r="S483" s="10" t="str">
        <f>+IFERROR(VLOOKUP($A483,#REF!,MATCH('Cálculo antigua metodología'!S$4,#REF!,0),0),"")</f>
        <v/>
      </c>
      <c r="T483" s="10">
        <f>+VLOOKUP(A483,'[5]Cálculo SGP'!$N$3:$P$1136,3,0)</f>
        <v>745328087</v>
      </c>
      <c r="U483" s="10">
        <f>+VLOOKUP(A483,'[5]Cálculo SGP'!$N$3:$X$1137,11,0)</f>
        <v>1933499766</v>
      </c>
      <c r="V483" s="11">
        <f t="shared" si="84"/>
        <v>17.610731193997932</v>
      </c>
      <c r="W483" s="11">
        <f t="shared" si="91"/>
        <v>100</v>
      </c>
      <c r="X483" s="11">
        <f t="shared" si="85"/>
        <v>70</v>
      </c>
      <c r="Y483" s="11">
        <f t="shared" si="86"/>
        <v>100</v>
      </c>
      <c r="Z483" s="11">
        <f t="shared" si="92"/>
        <v>0</v>
      </c>
      <c r="AA483" s="11">
        <f t="shared" si="87"/>
        <v>100</v>
      </c>
      <c r="AB483" s="11">
        <f t="shared" si="93"/>
        <v>0</v>
      </c>
      <c r="AC483" s="11">
        <f t="shared" si="88"/>
        <v>0</v>
      </c>
      <c r="AD483" s="11">
        <f t="shared" si="89"/>
        <v>0</v>
      </c>
      <c r="AE483" s="11">
        <f t="shared" si="90"/>
        <v>0</v>
      </c>
      <c r="AF483" s="12">
        <f t="shared" si="94"/>
        <v>0</v>
      </c>
      <c r="AG483" s="31">
        <f t="shared" si="95"/>
        <v>16.666666666666668</v>
      </c>
    </row>
    <row r="484" spans="1:33" x14ac:dyDescent="0.35">
      <c r="A484" s="1" t="s">
        <v>1004</v>
      </c>
      <c r="B484" s="1" t="s">
        <v>962</v>
      </c>
      <c r="C484" s="1" t="s">
        <v>1005</v>
      </c>
      <c r="D484" s="4">
        <f>+VLOOKUP(A484,'[2]Categoría municipios 2023'!$B$2:$D$1103,3,0)</f>
        <v>6</v>
      </c>
      <c r="E484" s="1" t="str">
        <f>+VLOOKUP(A484,'[3]Nuevo IDF'!$B$5:$H$1106,7,0)</f>
        <v>G3</v>
      </c>
      <c r="F484" s="1"/>
      <c r="G484" s="10">
        <f>+VLOOKUP(A484,'[4]Informe viabilidad 2022'!$A$4:$G$1105,7,0)</f>
        <v>1813.079174</v>
      </c>
      <c r="H484" s="10">
        <f>+VLOOKUP(A484,'[4]Informe viabilidad 2022'!$A$4:$G$1105,6,0)</f>
        <v>4896.6774349999996</v>
      </c>
      <c r="I484" s="10" t="str">
        <f>+IFERROR(VLOOKUP($A484,#REF!,MATCH('Cálculo antigua metodología'!I$4,#REF!,0),0),"")</f>
        <v/>
      </c>
      <c r="J484" s="10" t="str">
        <f>+IFERROR(VLOOKUP($A484,#REF!,MATCH('Cálculo antigua metodología'!J$4,#REF!,0),0),"")</f>
        <v/>
      </c>
      <c r="K484" s="10" t="str">
        <f>+IFERROR(VLOOKUP($A484,#REF!,MATCH('Cálculo antigua metodología'!K$4,#REF!,0),0),"")</f>
        <v/>
      </c>
      <c r="L484" s="10" t="str">
        <f>+IFERROR(VLOOKUP($A484,#REF!,MATCH('Cálculo antigua metodología'!L$4,#REF!,0),0),"")</f>
        <v/>
      </c>
      <c r="M484" s="10" t="str">
        <f>+IFERROR(VLOOKUP($A484,#REF!,MATCH('Cálculo antigua metodología'!M$4,#REF!,0),0),"")</f>
        <v/>
      </c>
      <c r="N484" s="10" t="str">
        <f>+IFERROR(VLOOKUP($A484,#REF!,MATCH('Cálculo antigua metodología'!N$4,#REF!,0),0),"")</f>
        <v/>
      </c>
      <c r="O484" s="10" t="str">
        <f>+IFERROR(VLOOKUP($A484,#REF!,MATCH('Cálculo antigua metodología'!O$4,#REF!,0),0),"")</f>
        <v/>
      </c>
      <c r="P484" s="10" t="str">
        <f>+IFERROR(VLOOKUP($A484,#REF!,MATCH('Cálculo antigua metodología'!P$4,#REF!,0),0),"")</f>
        <v/>
      </c>
      <c r="Q484" s="10" t="str">
        <f>+IFERROR(VLOOKUP($A484,#REF!,MATCH('Cálculo antigua metodología'!Q$4,#REF!,0),0),"")</f>
        <v/>
      </c>
      <c r="R484" s="10" t="str">
        <f>+IFERROR(VLOOKUP($A484,#REF!,MATCH('Cálculo antigua metodología'!R$4,#REF!,0),0),"")</f>
        <v/>
      </c>
      <c r="S484" s="10" t="str">
        <f>+IFERROR(VLOOKUP($A484,#REF!,MATCH('Cálculo antigua metodología'!S$4,#REF!,0),0),"")</f>
        <v/>
      </c>
      <c r="T484" s="10">
        <f>+VLOOKUP(A484,'[5]Cálculo SGP'!$N$3:$P$1136,3,0)</f>
        <v>711972777</v>
      </c>
      <c r="U484" s="10">
        <f>+VLOOKUP(A484,'[5]Cálculo SGP'!$N$3:$X$1137,11,0)</f>
        <v>1606373957</v>
      </c>
      <c r="V484" s="11">
        <f t="shared" si="84"/>
        <v>37.026722672003004</v>
      </c>
      <c r="W484" s="11">
        <f t="shared" si="91"/>
        <v>100</v>
      </c>
      <c r="X484" s="11">
        <f t="shared" si="85"/>
        <v>80</v>
      </c>
      <c r="Y484" s="11">
        <f t="shared" si="86"/>
        <v>100</v>
      </c>
      <c r="Z484" s="11">
        <f t="shared" si="92"/>
        <v>0</v>
      </c>
      <c r="AA484" s="11">
        <f t="shared" si="87"/>
        <v>100</v>
      </c>
      <c r="AB484" s="11">
        <f t="shared" si="93"/>
        <v>0</v>
      </c>
      <c r="AC484" s="11">
        <f t="shared" si="88"/>
        <v>0</v>
      </c>
      <c r="AD484" s="11">
        <f t="shared" si="89"/>
        <v>0</v>
      </c>
      <c r="AE484" s="11">
        <f t="shared" si="90"/>
        <v>0</v>
      </c>
      <c r="AF484" s="12">
        <f t="shared" si="94"/>
        <v>0</v>
      </c>
      <c r="AG484" s="31">
        <f t="shared" si="95"/>
        <v>16.666666666666668</v>
      </c>
    </row>
    <row r="485" spans="1:33" x14ac:dyDescent="0.35">
      <c r="A485" s="1" t="s">
        <v>1006</v>
      </c>
      <c r="B485" s="1" t="s">
        <v>962</v>
      </c>
      <c r="C485" s="1" t="s">
        <v>1007</v>
      </c>
      <c r="D485" s="4">
        <f>+VLOOKUP(A485,'[2]Categoría municipios 2023'!$B$2:$D$1103,3,0)</f>
        <v>6</v>
      </c>
      <c r="E485" s="1" t="str">
        <f>+VLOOKUP(A485,'[3]Nuevo IDF'!$B$5:$H$1106,7,0)</f>
        <v>G2</v>
      </c>
      <c r="F485" s="1"/>
      <c r="G485" s="10">
        <f>+VLOOKUP(A485,'[4]Informe viabilidad 2022'!$A$4:$G$1105,7,0)</f>
        <v>4608.1585429999996</v>
      </c>
      <c r="H485" s="10">
        <f>+VLOOKUP(A485,'[4]Informe viabilidad 2022'!$A$4:$G$1105,6,0)</f>
        <v>10090.941699999999</v>
      </c>
      <c r="I485" s="10" t="str">
        <f>+IFERROR(VLOOKUP($A485,#REF!,MATCH('Cálculo antigua metodología'!I$4,#REF!,0),0),"")</f>
        <v/>
      </c>
      <c r="J485" s="10" t="str">
        <f>+IFERROR(VLOOKUP($A485,#REF!,MATCH('Cálculo antigua metodología'!J$4,#REF!,0),0),"")</f>
        <v/>
      </c>
      <c r="K485" s="10" t="str">
        <f>+IFERROR(VLOOKUP($A485,#REF!,MATCH('Cálculo antigua metodología'!K$4,#REF!,0),0),"")</f>
        <v/>
      </c>
      <c r="L485" s="10" t="str">
        <f>+IFERROR(VLOOKUP($A485,#REF!,MATCH('Cálculo antigua metodología'!L$4,#REF!,0),0),"")</f>
        <v/>
      </c>
      <c r="M485" s="10" t="str">
        <f>+IFERROR(VLOOKUP($A485,#REF!,MATCH('Cálculo antigua metodología'!M$4,#REF!,0),0),"")</f>
        <v/>
      </c>
      <c r="N485" s="10" t="str">
        <f>+IFERROR(VLOOKUP($A485,#REF!,MATCH('Cálculo antigua metodología'!N$4,#REF!,0),0),"")</f>
        <v/>
      </c>
      <c r="O485" s="10" t="str">
        <f>+IFERROR(VLOOKUP($A485,#REF!,MATCH('Cálculo antigua metodología'!O$4,#REF!,0),0),"")</f>
        <v/>
      </c>
      <c r="P485" s="10" t="str">
        <f>+IFERROR(VLOOKUP($A485,#REF!,MATCH('Cálculo antigua metodología'!P$4,#REF!,0),0),"")</f>
        <v/>
      </c>
      <c r="Q485" s="10" t="str">
        <f>+IFERROR(VLOOKUP($A485,#REF!,MATCH('Cálculo antigua metodología'!Q$4,#REF!,0),0),"")</f>
        <v/>
      </c>
      <c r="R485" s="10" t="str">
        <f>+IFERROR(VLOOKUP($A485,#REF!,MATCH('Cálculo antigua metodología'!R$4,#REF!,0),0),"")</f>
        <v/>
      </c>
      <c r="S485" s="10" t="str">
        <f>+IFERROR(VLOOKUP($A485,#REF!,MATCH('Cálculo antigua metodología'!S$4,#REF!,0),0),"")</f>
        <v/>
      </c>
      <c r="T485" s="10">
        <f>+VLOOKUP(A485,'[5]Cálculo SGP'!$N$3:$P$1136,3,0)</f>
        <v>1115123323</v>
      </c>
      <c r="U485" s="10">
        <f>+VLOOKUP(A485,'[5]Cálculo SGP'!$N$3:$X$1137,11,0)</f>
        <v>993825149</v>
      </c>
      <c r="V485" s="11">
        <f t="shared" si="84"/>
        <v>45.66628843966069</v>
      </c>
      <c r="W485" s="11">
        <f t="shared" si="91"/>
        <v>100</v>
      </c>
      <c r="X485" s="11">
        <f t="shared" si="85"/>
        <v>80</v>
      </c>
      <c r="Y485" s="11">
        <f t="shared" si="86"/>
        <v>100</v>
      </c>
      <c r="Z485" s="11">
        <f t="shared" si="92"/>
        <v>0</v>
      </c>
      <c r="AA485" s="11">
        <f t="shared" si="87"/>
        <v>100</v>
      </c>
      <c r="AB485" s="11">
        <f t="shared" si="93"/>
        <v>0</v>
      </c>
      <c r="AC485" s="11">
        <f t="shared" si="88"/>
        <v>0</v>
      </c>
      <c r="AD485" s="11">
        <f t="shared" si="89"/>
        <v>0</v>
      </c>
      <c r="AE485" s="11">
        <f t="shared" si="90"/>
        <v>0</v>
      </c>
      <c r="AF485" s="12">
        <f t="shared" si="94"/>
        <v>0</v>
      </c>
      <c r="AG485" s="31">
        <f t="shared" si="95"/>
        <v>16.666666666666668</v>
      </c>
    </row>
    <row r="486" spans="1:33" x14ac:dyDescent="0.35">
      <c r="A486" s="1" t="s">
        <v>1008</v>
      </c>
      <c r="B486" s="1" t="s">
        <v>962</v>
      </c>
      <c r="C486" s="1" t="s">
        <v>1009</v>
      </c>
      <c r="D486" s="4">
        <f>+VLOOKUP(A486,'[2]Categoría municipios 2023'!$B$2:$D$1103,3,0)</f>
        <v>6</v>
      </c>
      <c r="E486" s="1" t="str">
        <f>+VLOOKUP(A486,'[3]Nuevo IDF'!$B$5:$H$1106,7,0)</f>
        <v>G2</v>
      </c>
      <c r="F486" s="1"/>
      <c r="G486" s="10">
        <f>+VLOOKUP(A486,'[4]Informe viabilidad 2022'!$A$4:$G$1105,7,0)</f>
        <v>1006.170588</v>
      </c>
      <c r="H486" s="10">
        <f>+VLOOKUP(A486,'[4]Informe viabilidad 2022'!$A$4:$G$1105,6,0)</f>
        <v>1935.5478129999999</v>
      </c>
      <c r="I486" s="10" t="str">
        <f>+IFERROR(VLOOKUP($A486,#REF!,MATCH('Cálculo antigua metodología'!I$4,#REF!,0),0),"")</f>
        <v/>
      </c>
      <c r="J486" s="10" t="str">
        <f>+IFERROR(VLOOKUP($A486,#REF!,MATCH('Cálculo antigua metodología'!J$4,#REF!,0),0),"")</f>
        <v/>
      </c>
      <c r="K486" s="10" t="str">
        <f>+IFERROR(VLOOKUP($A486,#REF!,MATCH('Cálculo antigua metodología'!K$4,#REF!,0),0),"")</f>
        <v/>
      </c>
      <c r="L486" s="10" t="str">
        <f>+IFERROR(VLOOKUP($A486,#REF!,MATCH('Cálculo antigua metodología'!L$4,#REF!,0),0),"")</f>
        <v/>
      </c>
      <c r="M486" s="10" t="str">
        <f>+IFERROR(VLOOKUP($A486,#REF!,MATCH('Cálculo antigua metodología'!M$4,#REF!,0),0),"")</f>
        <v/>
      </c>
      <c r="N486" s="10" t="str">
        <f>+IFERROR(VLOOKUP($A486,#REF!,MATCH('Cálculo antigua metodología'!N$4,#REF!,0),0),"")</f>
        <v/>
      </c>
      <c r="O486" s="10" t="str">
        <f>+IFERROR(VLOOKUP($A486,#REF!,MATCH('Cálculo antigua metodología'!O$4,#REF!,0),0),"")</f>
        <v/>
      </c>
      <c r="P486" s="10" t="str">
        <f>+IFERROR(VLOOKUP($A486,#REF!,MATCH('Cálculo antigua metodología'!P$4,#REF!,0),0),"")</f>
        <v/>
      </c>
      <c r="Q486" s="10" t="str">
        <f>+IFERROR(VLOOKUP($A486,#REF!,MATCH('Cálculo antigua metodología'!Q$4,#REF!,0),0),"")</f>
        <v/>
      </c>
      <c r="R486" s="10" t="str">
        <f>+IFERROR(VLOOKUP($A486,#REF!,MATCH('Cálculo antigua metodología'!R$4,#REF!,0),0),"")</f>
        <v/>
      </c>
      <c r="S486" s="10" t="str">
        <f>+IFERROR(VLOOKUP($A486,#REF!,MATCH('Cálculo antigua metodología'!S$4,#REF!,0),0),"")</f>
        <v/>
      </c>
      <c r="T486" s="10">
        <f>+VLOOKUP(A486,'[5]Cálculo SGP'!$N$3:$P$1136,3,0)</f>
        <v>862489844</v>
      </c>
      <c r="U486" s="10">
        <f>+VLOOKUP(A486,'[5]Cálculo SGP'!$N$3:$X$1137,11,0)</f>
        <v>1988629787</v>
      </c>
      <c r="V486" s="11">
        <f t="shared" si="84"/>
        <v>51.983763007150266</v>
      </c>
      <c r="W486" s="11">
        <f t="shared" si="91"/>
        <v>100</v>
      </c>
      <c r="X486" s="11">
        <f t="shared" si="85"/>
        <v>80</v>
      </c>
      <c r="Y486" s="11">
        <f t="shared" si="86"/>
        <v>100</v>
      </c>
      <c r="Z486" s="11">
        <f t="shared" si="92"/>
        <v>0</v>
      </c>
      <c r="AA486" s="11">
        <f t="shared" si="87"/>
        <v>100</v>
      </c>
      <c r="AB486" s="11">
        <f t="shared" si="93"/>
        <v>0</v>
      </c>
      <c r="AC486" s="11">
        <f t="shared" si="88"/>
        <v>0</v>
      </c>
      <c r="AD486" s="11">
        <f t="shared" si="89"/>
        <v>0</v>
      </c>
      <c r="AE486" s="11">
        <f t="shared" si="90"/>
        <v>0</v>
      </c>
      <c r="AF486" s="12">
        <f t="shared" si="94"/>
        <v>0</v>
      </c>
      <c r="AG486" s="31">
        <f t="shared" si="95"/>
        <v>16.666666666666668</v>
      </c>
    </row>
    <row r="487" spans="1:33" x14ac:dyDescent="0.35">
      <c r="A487" s="1" t="s">
        <v>1010</v>
      </c>
      <c r="B487" s="1" t="s">
        <v>962</v>
      </c>
      <c r="C487" s="1" t="s">
        <v>1011</v>
      </c>
      <c r="D487" s="4">
        <f>+VLOOKUP(A487,'[2]Categoría municipios 2023'!$B$2:$D$1103,3,0)</f>
        <v>6</v>
      </c>
      <c r="E487" s="1" t="str">
        <f>+VLOOKUP(A487,'[3]Nuevo IDF'!$B$5:$H$1106,7,0)</f>
        <v>G1</v>
      </c>
      <c r="F487" s="1"/>
      <c r="G487" s="10">
        <f>+VLOOKUP(A487,'[4]Informe viabilidad 2022'!$A$4:$G$1105,7,0)</f>
        <v>4470.8990970000004</v>
      </c>
      <c r="H487" s="10">
        <f>+VLOOKUP(A487,'[4]Informe viabilidad 2022'!$A$4:$G$1105,6,0)</f>
        <v>9261.0458830000007</v>
      </c>
      <c r="I487" s="10" t="str">
        <f>+IFERROR(VLOOKUP($A487,#REF!,MATCH('Cálculo antigua metodología'!I$4,#REF!,0),0),"")</f>
        <v/>
      </c>
      <c r="J487" s="10" t="str">
        <f>+IFERROR(VLOOKUP($A487,#REF!,MATCH('Cálculo antigua metodología'!J$4,#REF!,0),0),"")</f>
        <v/>
      </c>
      <c r="K487" s="10" t="str">
        <f>+IFERROR(VLOOKUP($A487,#REF!,MATCH('Cálculo antigua metodología'!K$4,#REF!,0),0),"")</f>
        <v/>
      </c>
      <c r="L487" s="10" t="str">
        <f>+IFERROR(VLOOKUP($A487,#REF!,MATCH('Cálculo antigua metodología'!L$4,#REF!,0),0),"")</f>
        <v/>
      </c>
      <c r="M487" s="10" t="str">
        <f>+IFERROR(VLOOKUP($A487,#REF!,MATCH('Cálculo antigua metodología'!M$4,#REF!,0),0),"")</f>
        <v/>
      </c>
      <c r="N487" s="10" t="str">
        <f>+IFERROR(VLOOKUP($A487,#REF!,MATCH('Cálculo antigua metodología'!N$4,#REF!,0),0),"")</f>
        <v/>
      </c>
      <c r="O487" s="10" t="str">
        <f>+IFERROR(VLOOKUP($A487,#REF!,MATCH('Cálculo antigua metodología'!O$4,#REF!,0),0),"")</f>
        <v/>
      </c>
      <c r="P487" s="10" t="str">
        <f>+IFERROR(VLOOKUP($A487,#REF!,MATCH('Cálculo antigua metodología'!P$4,#REF!,0),0),"")</f>
        <v/>
      </c>
      <c r="Q487" s="10" t="str">
        <f>+IFERROR(VLOOKUP($A487,#REF!,MATCH('Cálculo antigua metodología'!Q$4,#REF!,0),0),"")</f>
        <v/>
      </c>
      <c r="R487" s="10" t="str">
        <f>+IFERROR(VLOOKUP($A487,#REF!,MATCH('Cálculo antigua metodología'!R$4,#REF!,0),0),"")</f>
        <v/>
      </c>
      <c r="S487" s="10" t="str">
        <f>+IFERROR(VLOOKUP($A487,#REF!,MATCH('Cálculo antigua metodología'!S$4,#REF!,0),0),"")</f>
        <v/>
      </c>
      <c r="T487" s="10">
        <f>+VLOOKUP(A487,'[5]Cálculo SGP'!$N$3:$P$1136,3,0)</f>
        <v>1222383730</v>
      </c>
      <c r="U487" s="10">
        <f>+VLOOKUP(A487,'[5]Cálculo SGP'!$N$3:$X$1137,11,0)</f>
        <v>1187538801</v>
      </c>
      <c r="V487" s="11">
        <f t="shared" si="84"/>
        <v>48.276395058218938</v>
      </c>
      <c r="W487" s="11">
        <f t="shared" si="91"/>
        <v>100</v>
      </c>
      <c r="X487" s="11">
        <f t="shared" si="85"/>
        <v>80</v>
      </c>
      <c r="Y487" s="11">
        <f t="shared" si="86"/>
        <v>100</v>
      </c>
      <c r="Z487" s="11">
        <f t="shared" si="92"/>
        <v>0</v>
      </c>
      <c r="AA487" s="11">
        <f t="shared" si="87"/>
        <v>100</v>
      </c>
      <c r="AB487" s="11">
        <f t="shared" si="93"/>
        <v>0</v>
      </c>
      <c r="AC487" s="11">
        <f t="shared" si="88"/>
        <v>0</v>
      </c>
      <c r="AD487" s="11">
        <f t="shared" si="89"/>
        <v>0</v>
      </c>
      <c r="AE487" s="11">
        <f t="shared" si="90"/>
        <v>0</v>
      </c>
      <c r="AF487" s="12">
        <f t="shared" si="94"/>
        <v>0</v>
      </c>
      <c r="AG487" s="31">
        <f t="shared" si="95"/>
        <v>16.666666666666668</v>
      </c>
    </row>
    <row r="488" spans="1:33" x14ac:dyDescent="0.35">
      <c r="A488" s="1" t="s">
        <v>1012</v>
      </c>
      <c r="B488" s="1" t="s">
        <v>962</v>
      </c>
      <c r="C488" s="1" t="s">
        <v>1013</v>
      </c>
      <c r="D488" s="4">
        <f>+VLOOKUP(A488,'[2]Categoría municipios 2023'!$B$2:$D$1103,3,0)</f>
        <v>2</v>
      </c>
      <c r="E488" s="1" t="str">
        <f>+VLOOKUP(A488,'[3]Nuevo IDF'!$B$5:$H$1106,7,0)</f>
        <v>G1</v>
      </c>
      <c r="F488" s="1"/>
      <c r="G488" s="10">
        <f>+VLOOKUP(A488,'[4]Informe viabilidad 2022'!$A$4:$G$1105,7,0)</f>
        <v>22168.711791999998</v>
      </c>
      <c r="H488" s="10">
        <f>+VLOOKUP(A488,'[4]Informe viabilidad 2022'!$A$4:$G$1105,6,0)</f>
        <v>57716.239559000001</v>
      </c>
      <c r="I488" s="10" t="str">
        <f>+IFERROR(VLOOKUP($A488,#REF!,MATCH('Cálculo antigua metodología'!I$4,#REF!,0),0),"")</f>
        <v/>
      </c>
      <c r="J488" s="10" t="str">
        <f>+IFERROR(VLOOKUP($A488,#REF!,MATCH('Cálculo antigua metodología'!J$4,#REF!,0),0),"")</f>
        <v/>
      </c>
      <c r="K488" s="10" t="str">
        <f>+IFERROR(VLOOKUP($A488,#REF!,MATCH('Cálculo antigua metodología'!K$4,#REF!,0),0),"")</f>
        <v/>
      </c>
      <c r="L488" s="10" t="str">
        <f>+IFERROR(VLOOKUP($A488,#REF!,MATCH('Cálculo antigua metodología'!L$4,#REF!,0),0),"")</f>
        <v/>
      </c>
      <c r="M488" s="10" t="str">
        <f>+IFERROR(VLOOKUP($A488,#REF!,MATCH('Cálculo antigua metodología'!M$4,#REF!,0),0),"")</f>
        <v/>
      </c>
      <c r="N488" s="10" t="str">
        <f>+IFERROR(VLOOKUP($A488,#REF!,MATCH('Cálculo antigua metodología'!N$4,#REF!,0),0),"")</f>
        <v/>
      </c>
      <c r="O488" s="10" t="str">
        <f>+IFERROR(VLOOKUP($A488,#REF!,MATCH('Cálculo antigua metodología'!O$4,#REF!,0),0),"")</f>
        <v/>
      </c>
      <c r="P488" s="10" t="str">
        <f>+IFERROR(VLOOKUP($A488,#REF!,MATCH('Cálculo antigua metodología'!P$4,#REF!,0),0),"")</f>
        <v/>
      </c>
      <c r="Q488" s="10" t="str">
        <f>+IFERROR(VLOOKUP($A488,#REF!,MATCH('Cálculo antigua metodología'!Q$4,#REF!,0),0),"")</f>
        <v/>
      </c>
      <c r="R488" s="10" t="str">
        <f>+IFERROR(VLOOKUP($A488,#REF!,MATCH('Cálculo antigua metodología'!R$4,#REF!,0),0),"")</f>
        <v/>
      </c>
      <c r="S488" s="10" t="str">
        <f>+IFERROR(VLOOKUP($A488,#REF!,MATCH('Cálculo antigua metodología'!S$4,#REF!,0),0),"")</f>
        <v/>
      </c>
      <c r="T488" s="10">
        <f>+VLOOKUP(A488,'[5]Cálculo SGP'!$N$3:$P$1136,3,0)</f>
        <v>3736908960</v>
      </c>
      <c r="U488" s="10">
        <f>+VLOOKUP(A488,'[5]Cálculo SGP'!$N$3:$X$1137,11,0)</f>
        <v>5052153589</v>
      </c>
      <c r="V488" s="11">
        <f t="shared" si="84"/>
        <v>38.409833976342469</v>
      </c>
      <c r="W488" s="11">
        <f t="shared" si="91"/>
        <v>100</v>
      </c>
      <c r="X488" s="11">
        <f t="shared" si="85"/>
        <v>70</v>
      </c>
      <c r="Y488" s="11">
        <f t="shared" si="86"/>
        <v>100</v>
      </c>
      <c r="Z488" s="11">
        <f t="shared" si="92"/>
        <v>0</v>
      </c>
      <c r="AA488" s="11">
        <f t="shared" si="87"/>
        <v>100</v>
      </c>
      <c r="AB488" s="11">
        <f t="shared" si="93"/>
        <v>0</v>
      </c>
      <c r="AC488" s="11">
        <f t="shared" si="88"/>
        <v>0</v>
      </c>
      <c r="AD488" s="11">
        <f t="shared" si="89"/>
        <v>0</v>
      </c>
      <c r="AE488" s="11">
        <f t="shared" si="90"/>
        <v>0</v>
      </c>
      <c r="AF488" s="12">
        <f t="shared" si="94"/>
        <v>0</v>
      </c>
      <c r="AG488" s="31">
        <f t="shared" si="95"/>
        <v>16.666666666666668</v>
      </c>
    </row>
    <row r="489" spans="1:33" x14ac:dyDescent="0.35">
      <c r="A489" s="1" t="s">
        <v>1014</v>
      </c>
      <c r="B489" s="1" t="s">
        <v>962</v>
      </c>
      <c r="C489" s="1" t="s">
        <v>1015</v>
      </c>
      <c r="D489" s="4">
        <f>+VLOOKUP(A489,'[2]Categoría municipios 2023'!$B$2:$D$1103,3,0)</f>
        <v>6</v>
      </c>
      <c r="E489" s="1" t="str">
        <f>+VLOOKUP(A489,'[3]Nuevo IDF'!$B$5:$H$1106,7,0)</f>
        <v>G2</v>
      </c>
      <c r="F489" s="1"/>
      <c r="G489" s="10">
        <f>+VLOOKUP(A489,'[4]Informe viabilidad 2022'!$A$4:$G$1105,7,0)</f>
        <v>2314.3399979999999</v>
      </c>
      <c r="H489" s="10">
        <f>+VLOOKUP(A489,'[4]Informe viabilidad 2022'!$A$4:$G$1105,6,0)</f>
        <v>4217.201196</v>
      </c>
      <c r="I489" s="10" t="str">
        <f>+IFERROR(VLOOKUP($A489,#REF!,MATCH('Cálculo antigua metodología'!I$4,#REF!,0),0),"")</f>
        <v/>
      </c>
      <c r="J489" s="10" t="str">
        <f>+IFERROR(VLOOKUP($A489,#REF!,MATCH('Cálculo antigua metodología'!J$4,#REF!,0),0),"")</f>
        <v/>
      </c>
      <c r="K489" s="10" t="str">
        <f>+IFERROR(VLOOKUP($A489,#REF!,MATCH('Cálculo antigua metodología'!K$4,#REF!,0),0),"")</f>
        <v/>
      </c>
      <c r="L489" s="10" t="str">
        <f>+IFERROR(VLOOKUP($A489,#REF!,MATCH('Cálculo antigua metodología'!L$4,#REF!,0),0),"")</f>
        <v/>
      </c>
      <c r="M489" s="10" t="str">
        <f>+IFERROR(VLOOKUP($A489,#REF!,MATCH('Cálculo antigua metodología'!M$4,#REF!,0),0),"")</f>
        <v/>
      </c>
      <c r="N489" s="10" t="str">
        <f>+IFERROR(VLOOKUP($A489,#REF!,MATCH('Cálculo antigua metodología'!N$4,#REF!,0),0),"")</f>
        <v/>
      </c>
      <c r="O489" s="10" t="str">
        <f>+IFERROR(VLOOKUP($A489,#REF!,MATCH('Cálculo antigua metodología'!O$4,#REF!,0),0),"")</f>
        <v/>
      </c>
      <c r="P489" s="10" t="str">
        <f>+IFERROR(VLOOKUP($A489,#REF!,MATCH('Cálculo antigua metodología'!P$4,#REF!,0),0),"")</f>
        <v/>
      </c>
      <c r="Q489" s="10" t="str">
        <f>+IFERROR(VLOOKUP($A489,#REF!,MATCH('Cálculo antigua metodología'!Q$4,#REF!,0),0),"")</f>
        <v/>
      </c>
      <c r="R489" s="10" t="str">
        <f>+IFERROR(VLOOKUP($A489,#REF!,MATCH('Cálculo antigua metodología'!R$4,#REF!,0),0),"")</f>
        <v/>
      </c>
      <c r="S489" s="10" t="str">
        <f>+IFERROR(VLOOKUP($A489,#REF!,MATCH('Cálculo antigua metodología'!S$4,#REF!,0),0),"")</f>
        <v/>
      </c>
      <c r="T489" s="10">
        <f>+VLOOKUP(A489,'[5]Cálculo SGP'!$N$3:$P$1136,3,0)</f>
        <v>835069121</v>
      </c>
      <c r="U489" s="10">
        <f>+VLOOKUP(A489,'[5]Cálculo SGP'!$N$3:$X$1137,11,0)</f>
        <v>1386717338</v>
      </c>
      <c r="V489" s="11">
        <f t="shared" si="84"/>
        <v>54.878576819980587</v>
      </c>
      <c r="W489" s="11">
        <f t="shared" si="91"/>
        <v>100</v>
      </c>
      <c r="X489" s="11">
        <f t="shared" si="85"/>
        <v>80</v>
      </c>
      <c r="Y489" s="11">
        <f t="shared" si="86"/>
        <v>100</v>
      </c>
      <c r="Z489" s="11">
        <f t="shared" si="92"/>
        <v>0</v>
      </c>
      <c r="AA489" s="11">
        <f t="shared" si="87"/>
        <v>100</v>
      </c>
      <c r="AB489" s="11">
        <f t="shared" si="93"/>
        <v>0</v>
      </c>
      <c r="AC489" s="11">
        <f t="shared" si="88"/>
        <v>0</v>
      </c>
      <c r="AD489" s="11">
        <f t="shared" si="89"/>
        <v>0</v>
      </c>
      <c r="AE489" s="11">
        <f t="shared" si="90"/>
        <v>0</v>
      </c>
      <c r="AF489" s="12">
        <f t="shared" si="94"/>
        <v>0</v>
      </c>
      <c r="AG489" s="31">
        <f t="shared" si="95"/>
        <v>16.666666666666668</v>
      </c>
    </row>
    <row r="490" spans="1:33" x14ac:dyDescent="0.35">
      <c r="A490" s="1" t="s">
        <v>1016</v>
      </c>
      <c r="B490" s="1" t="s">
        <v>962</v>
      </c>
      <c r="C490" s="1" t="s">
        <v>1017</v>
      </c>
      <c r="D490" s="4">
        <f>+VLOOKUP(A490,'[2]Categoría municipios 2023'!$B$2:$D$1103,3,0)</f>
        <v>6</v>
      </c>
      <c r="E490" s="1" t="str">
        <f>+VLOOKUP(A490,'[3]Nuevo IDF'!$B$5:$H$1106,7,0)</f>
        <v>G2</v>
      </c>
      <c r="F490" s="1"/>
      <c r="G490" s="10">
        <f>+VLOOKUP(A490,'[4]Informe viabilidad 2022'!$A$4:$G$1105,7,0)</f>
        <v>684.784043</v>
      </c>
      <c r="H490" s="10">
        <f>+VLOOKUP(A490,'[4]Informe viabilidad 2022'!$A$4:$G$1105,6,0)</f>
        <v>1676.4792520000001</v>
      </c>
      <c r="I490" s="10" t="str">
        <f>+IFERROR(VLOOKUP($A490,#REF!,MATCH('Cálculo antigua metodología'!I$4,#REF!,0),0),"")</f>
        <v/>
      </c>
      <c r="J490" s="10" t="str">
        <f>+IFERROR(VLOOKUP($A490,#REF!,MATCH('Cálculo antigua metodología'!J$4,#REF!,0),0),"")</f>
        <v/>
      </c>
      <c r="K490" s="10" t="str">
        <f>+IFERROR(VLOOKUP($A490,#REF!,MATCH('Cálculo antigua metodología'!K$4,#REF!,0),0),"")</f>
        <v/>
      </c>
      <c r="L490" s="10" t="str">
        <f>+IFERROR(VLOOKUP($A490,#REF!,MATCH('Cálculo antigua metodología'!L$4,#REF!,0),0),"")</f>
        <v/>
      </c>
      <c r="M490" s="10" t="str">
        <f>+IFERROR(VLOOKUP($A490,#REF!,MATCH('Cálculo antigua metodología'!M$4,#REF!,0),0),"")</f>
        <v/>
      </c>
      <c r="N490" s="10" t="str">
        <f>+IFERROR(VLOOKUP($A490,#REF!,MATCH('Cálculo antigua metodología'!N$4,#REF!,0),0),"")</f>
        <v/>
      </c>
      <c r="O490" s="10" t="str">
        <f>+IFERROR(VLOOKUP($A490,#REF!,MATCH('Cálculo antigua metodología'!O$4,#REF!,0),0),"")</f>
        <v/>
      </c>
      <c r="P490" s="10" t="str">
        <f>+IFERROR(VLOOKUP($A490,#REF!,MATCH('Cálculo antigua metodología'!P$4,#REF!,0),0),"")</f>
        <v/>
      </c>
      <c r="Q490" s="10" t="str">
        <f>+IFERROR(VLOOKUP($A490,#REF!,MATCH('Cálculo antigua metodología'!Q$4,#REF!,0),0),"")</f>
        <v/>
      </c>
      <c r="R490" s="10" t="str">
        <f>+IFERROR(VLOOKUP($A490,#REF!,MATCH('Cálculo antigua metodología'!R$4,#REF!,0),0),"")</f>
        <v/>
      </c>
      <c r="S490" s="10" t="str">
        <f>+IFERROR(VLOOKUP($A490,#REF!,MATCH('Cálculo antigua metodología'!S$4,#REF!,0),0),"")</f>
        <v/>
      </c>
      <c r="T490" s="10">
        <f>+VLOOKUP(A490,'[5]Cálculo SGP'!$N$3:$P$1136,3,0)</f>
        <v>784202630</v>
      </c>
      <c r="U490" s="10">
        <f>+VLOOKUP(A490,'[5]Cálculo SGP'!$N$3:$X$1137,11,0)</f>
        <v>1547934119</v>
      </c>
      <c r="V490" s="11">
        <f t="shared" si="84"/>
        <v>40.846556387922419</v>
      </c>
      <c r="W490" s="11">
        <f t="shared" si="91"/>
        <v>100</v>
      </c>
      <c r="X490" s="11">
        <f t="shared" si="85"/>
        <v>80</v>
      </c>
      <c r="Y490" s="11">
        <f t="shared" si="86"/>
        <v>100</v>
      </c>
      <c r="Z490" s="11">
        <f t="shared" si="92"/>
        <v>0</v>
      </c>
      <c r="AA490" s="11">
        <f t="shared" si="87"/>
        <v>100</v>
      </c>
      <c r="AB490" s="11">
        <f t="shared" si="93"/>
        <v>0</v>
      </c>
      <c r="AC490" s="11">
        <f t="shared" si="88"/>
        <v>0</v>
      </c>
      <c r="AD490" s="11">
        <f t="shared" si="89"/>
        <v>0</v>
      </c>
      <c r="AE490" s="11">
        <f t="shared" si="90"/>
        <v>0</v>
      </c>
      <c r="AF490" s="12">
        <f t="shared" si="94"/>
        <v>0</v>
      </c>
      <c r="AG490" s="31">
        <f t="shared" si="95"/>
        <v>16.666666666666668</v>
      </c>
    </row>
    <row r="491" spans="1:33" x14ac:dyDescent="0.35">
      <c r="A491" s="1" t="s">
        <v>1018</v>
      </c>
      <c r="B491" s="1" t="s">
        <v>962</v>
      </c>
      <c r="C491" s="1" t="s">
        <v>1019</v>
      </c>
      <c r="D491" s="4">
        <f>+VLOOKUP(A491,'[2]Categoría municipios 2023'!$B$2:$D$1103,3,0)</f>
        <v>1</v>
      </c>
      <c r="E491" s="1" t="str">
        <f>+VLOOKUP(A491,'[3]Nuevo IDF'!$B$5:$H$1106,7,0)</f>
        <v>G1</v>
      </c>
      <c r="F491" s="1"/>
      <c r="G491" s="10">
        <f>+VLOOKUP(A491,'[4]Informe viabilidad 2022'!$A$4:$G$1105,7,0)</f>
        <v>36122.148615999999</v>
      </c>
      <c r="H491" s="10">
        <f>+VLOOKUP(A491,'[4]Informe viabilidad 2022'!$A$4:$G$1105,6,0)</f>
        <v>157682.072189</v>
      </c>
      <c r="I491" s="10" t="str">
        <f>+IFERROR(VLOOKUP($A491,#REF!,MATCH('Cálculo antigua metodología'!I$4,#REF!,0),0),"")</f>
        <v/>
      </c>
      <c r="J491" s="10" t="str">
        <f>+IFERROR(VLOOKUP($A491,#REF!,MATCH('Cálculo antigua metodología'!J$4,#REF!,0),0),"")</f>
        <v/>
      </c>
      <c r="K491" s="10" t="str">
        <f>+IFERROR(VLOOKUP($A491,#REF!,MATCH('Cálculo antigua metodología'!K$4,#REF!,0),0),"")</f>
        <v/>
      </c>
      <c r="L491" s="10" t="str">
        <f>+IFERROR(VLOOKUP($A491,#REF!,MATCH('Cálculo antigua metodología'!L$4,#REF!,0),0),"")</f>
        <v/>
      </c>
      <c r="M491" s="10" t="str">
        <f>+IFERROR(VLOOKUP($A491,#REF!,MATCH('Cálculo antigua metodología'!M$4,#REF!,0),0),"")</f>
        <v/>
      </c>
      <c r="N491" s="10" t="str">
        <f>+IFERROR(VLOOKUP($A491,#REF!,MATCH('Cálculo antigua metodología'!N$4,#REF!,0),0),"")</f>
        <v/>
      </c>
      <c r="O491" s="10" t="str">
        <f>+IFERROR(VLOOKUP($A491,#REF!,MATCH('Cálculo antigua metodología'!O$4,#REF!,0),0),"")</f>
        <v/>
      </c>
      <c r="P491" s="10" t="str">
        <f>+IFERROR(VLOOKUP($A491,#REF!,MATCH('Cálculo antigua metodología'!P$4,#REF!,0),0),"")</f>
        <v/>
      </c>
      <c r="Q491" s="10" t="str">
        <f>+IFERROR(VLOOKUP($A491,#REF!,MATCH('Cálculo antigua metodología'!Q$4,#REF!,0),0),"")</f>
        <v/>
      </c>
      <c r="R491" s="10" t="str">
        <f>+IFERROR(VLOOKUP($A491,#REF!,MATCH('Cálculo antigua metodología'!R$4,#REF!,0),0),"")</f>
        <v/>
      </c>
      <c r="S491" s="10" t="str">
        <f>+IFERROR(VLOOKUP($A491,#REF!,MATCH('Cálculo antigua metodología'!S$4,#REF!,0),0),"")</f>
        <v/>
      </c>
      <c r="T491" s="10">
        <f>+VLOOKUP(A491,'[5]Cálculo SGP'!$N$3:$P$1136,3,0)</f>
        <v>2704564865</v>
      </c>
      <c r="U491" s="10">
        <f>+VLOOKUP(A491,'[5]Cálculo SGP'!$N$3:$X$1137,11,0)</f>
        <v>3968912635</v>
      </c>
      <c r="V491" s="11">
        <f t="shared" si="84"/>
        <v>22.908215318672038</v>
      </c>
      <c r="W491" s="11">
        <f t="shared" si="91"/>
        <v>100</v>
      </c>
      <c r="X491" s="11">
        <f t="shared" si="85"/>
        <v>65</v>
      </c>
      <c r="Y491" s="11">
        <f t="shared" si="86"/>
        <v>100</v>
      </c>
      <c r="Z491" s="11">
        <f t="shared" si="92"/>
        <v>0</v>
      </c>
      <c r="AA491" s="11">
        <f t="shared" si="87"/>
        <v>100</v>
      </c>
      <c r="AB491" s="11">
        <f t="shared" si="93"/>
        <v>0</v>
      </c>
      <c r="AC491" s="11">
        <f t="shared" si="88"/>
        <v>0</v>
      </c>
      <c r="AD491" s="11">
        <f t="shared" si="89"/>
        <v>0</v>
      </c>
      <c r="AE491" s="11">
        <f t="shared" si="90"/>
        <v>0</v>
      </c>
      <c r="AF491" s="12">
        <f t="shared" si="94"/>
        <v>0</v>
      </c>
      <c r="AG491" s="31">
        <f t="shared" si="95"/>
        <v>16.666666666666668</v>
      </c>
    </row>
    <row r="492" spans="1:33" x14ac:dyDescent="0.35">
      <c r="A492" s="1" t="s">
        <v>1020</v>
      </c>
      <c r="B492" s="1" t="s">
        <v>962</v>
      </c>
      <c r="C492" s="1" t="s">
        <v>1021</v>
      </c>
      <c r="D492" s="4">
        <f>+VLOOKUP(A492,'[2]Categoría municipios 2023'!$B$2:$D$1103,3,0)</f>
        <v>6</v>
      </c>
      <c r="E492" s="1" t="str">
        <f>+VLOOKUP(A492,'[3]Nuevo IDF'!$B$5:$H$1106,7,0)</f>
        <v>G2</v>
      </c>
      <c r="F492" s="1"/>
      <c r="G492" s="10">
        <f>+VLOOKUP(A492,'[4]Informe viabilidad 2022'!$A$4:$G$1105,7,0)</f>
        <v>1242.678658</v>
      </c>
      <c r="H492" s="10">
        <f>+VLOOKUP(A492,'[4]Informe viabilidad 2022'!$A$4:$G$1105,6,0)</f>
        <v>3141.4715179999998</v>
      </c>
      <c r="I492" s="10" t="str">
        <f>+IFERROR(VLOOKUP($A492,#REF!,MATCH('Cálculo antigua metodología'!I$4,#REF!,0),0),"")</f>
        <v/>
      </c>
      <c r="J492" s="10" t="str">
        <f>+IFERROR(VLOOKUP($A492,#REF!,MATCH('Cálculo antigua metodología'!J$4,#REF!,0),0),"")</f>
        <v/>
      </c>
      <c r="K492" s="10" t="str">
        <f>+IFERROR(VLOOKUP($A492,#REF!,MATCH('Cálculo antigua metodología'!K$4,#REF!,0),0),"")</f>
        <v/>
      </c>
      <c r="L492" s="10" t="str">
        <f>+IFERROR(VLOOKUP($A492,#REF!,MATCH('Cálculo antigua metodología'!L$4,#REF!,0),0),"")</f>
        <v/>
      </c>
      <c r="M492" s="10" t="str">
        <f>+IFERROR(VLOOKUP($A492,#REF!,MATCH('Cálculo antigua metodología'!M$4,#REF!,0),0),"")</f>
        <v/>
      </c>
      <c r="N492" s="10" t="str">
        <f>+IFERROR(VLOOKUP($A492,#REF!,MATCH('Cálculo antigua metodología'!N$4,#REF!,0),0),"")</f>
        <v/>
      </c>
      <c r="O492" s="10" t="str">
        <f>+IFERROR(VLOOKUP($A492,#REF!,MATCH('Cálculo antigua metodología'!O$4,#REF!,0),0),"")</f>
        <v/>
      </c>
      <c r="P492" s="10" t="str">
        <f>+IFERROR(VLOOKUP($A492,#REF!,MATCH('Cálculo antigua metodología'!P$4,#REF!,0),0),"")</f>
        <v/>
      </c>
      <c r="Q492" s="10" t="str">
        <f>+IFERROR(VLOOKUP($A492,#REF!,MATCH('Cálculo antigua metodología'!Q$4,#REF!,0),0),"")</f>
        <v/>
      </c>
      <c r="R492" s="10" t="str">
        <f>+IFERROR(VLOOKUP($A492,#REF!,MATCH('Cálculo antigua metodología'!R$4,#REF!,0),0),"")</f>
        <v/>
      </c>
      <c r="S492" s="10" t="str">
        <f>+IFERROR(VLOOKUP($A492,#REF!,MATCH('Cálculo antigua metodología'!S$4,#REF!,0),0),"")</f>
        <v/>
      </c>
      <c r="T492" s="10">
        <f>+VLOOKUP(A492,'[5]Cálculo SGP'!$N$3:$P$1136,3,0)</f>
        <v>589659337</v>
      </c>
      <c r="U492" s="10">
        <f>+VLOOKUP(A492,'[5]Cálculo SGP'!$N$3:$X$1137,11,0)</f>
        <v>945277043</v>
      </c>
      <c r="V492" s="11">
        <f t="shared" si="84"/>
        <v>39.557215492157141</v>
      </c>
      <c r="W492" s="11">
        <f t="shared" si="91"/>
        <v>100</v>
      </c>
      <c r="X492" s="11">
        <f t="shared" si="85"/>
        <v>80</v>
      </c>
      <c r="Y492" s="11">
        <f t="shared" si="86"/>
        <v>100</v>
      </c>
      <c r="Z492" s="11">
        <f t="shared" si="92"/>
        <v>0</v>
      </c>
      <c r="AA492" s="11">
        <f t="shared" si="87"/>
        <v>100</v>
      </c>
      <c r="AB492" s="11">
        <f t="shared" si="93"/>
        <v>0</v>
      </c>
      <c r="AC492" s="11">
        <f t="shared" si="88"/>
        <v>0</v>
      </c>
      <c r="AD492" s="11">
        <f t="shared" si="89"/>
        <v>0</v>
      </c>
      <c r="AE492" s="11">
        <f t="shared" si="90"/>
        <v>0</v>
      </c>
      <c r="AF492" s="12">
        <f t="shared" si="94"/>
        <v>0</v>
      </c>
      <c r="AG492" s="31">
        <f t="shared" si="95"/>
        <v>16.666666666666668</v>
      </c>
    </row>
    <row r="493" spans="1:33" x14ac:dyDescent="0.35">
      <c r="A493" s="1" t="s">
        <v>1022</v>
      </c>
      <c r="B493" s="1" t="s">
        <v>962</v>
      </c>
      <c r="C493" s="1" t="s">
        <v>1023</v>
      </c>
      <c r="D493" s="4">
        <f>+VLOOKUP(A493,'[2]Categoría municipios 2023'!$B$2:$D$1103,3,0)</f>
        <v>2</v>
      </c>
      <c r="E493" s="1" t="str">
        <f>+VLOOKUP(A493,'[3]Nuevo IDF'!$B$5:$H$1106,7,0)</f>
        <v>G1</v>
      </c>
      <c r="F493" s="1"/>
      <c r="G493" s="10">
        <f>+VLOOKUP(A493,'[4]Informe viabilidad 2022'!$A$4:$G$1105,7,0)</f>
        <v>30985.145408</v>
      </c>
      <c r="H493" s="10">
        <f>+VLOOKUP(A493,'[4]Informe viabilidad 2022'!$A$4:$G$1105,6,0)</f>
        <v>79448.609119999994</v>
      </c>
      <c r="I493" s="10" t="str">
        <f>+IFERROR(VLOOKUP($A493,#REF!,MATCH('Cálculo antigua metodología'!I$4,#REF!,0),0),"")</f>
        <v/>
      </c>
      <c r="J493" s="10" t="str">
        <f>+IFERROR(VLOOKUP($A493,#REF!,MATCH('Cálculo antigua metodología'!J$4,#REF!,0),0),"")</f>
        <v/>
      </c>
      <c r="K493" s="10" t="str">
        <f>+IFERROR(VLOOKUP($A493,#REF!,MATCH('Cálculo antigua metodología'!K$4,#REF!,0),0),"")</f>
        <v/>
      </c>
      <c r="L493" s="10" t="str">
        <f>+IFERROR(VLOOKUP($A493,#REF!,MATCH('Cálculo antigua metodología'!L$4,#REF!,0),0),"")</f>
        <v/>
      </c>
      <c r="M493" s="10" t="str">
        <f>+IFERROR(VLOOKUP($A493,#REF!,MATCH('Cálculo antigua metodología'!M$4,#REF!,0),0),"")</f>
        <v/>
      </c>
      <c r="N493" s="10" t="str">
        <f>+IFERROR(VLOOKUP($A493,#REF!,MATCH('Cálculo antigua metodología'!N$4,#REF!,0),0),"")</f>
        <v/>
      </c>
      <c r="O493" s="10" t="str">
        <f>+IFERROR(VLOOKUP($A493,#REF!,MATCH('Cálculo antigua metodología'!O$4,#REF!,0),0),"")</f>
        <v/>
      </c>
      <c r="P493" s="10" t="str">
        <f>+IFERROR(VLOOKUP($A493,#REF!,MATCH('Cálculo antigua metodología'!P$4,#REF!,0),0),"")</f>
        <v/>
      </c>
      <c r="Q493" s="10" t="str">
        <f>+IFERROR(VLOOKUP($A493,#REF!,MATCH('Cálculo antigua metodología'!Q$4,#REF!,0),0),"")</f>
        <v/>
      </c>
      <c r="R493" s="10" t="str">
        <f>+IFERROR(VLOOKUP($A493,#REF!,MATCH('Cálculo antigua metodología'!R$4,#REF!,0),0),"")</f>
        <v/>
      </c>
      <c r="S493" s="10" t="str">
        <f>+IFERROR(VLOOKUP($A493,#REF!,MATCH('Cálculo antigua metodología'!S$4,#REF!,0),0),"")</f>
        <v/>
      </c>
      <c r="T493" s="10">
        <f>+VLOOKUP(A493,'[5]Cálculo SGP'!$N$3:$P$1136,3,0)</f>
        <v>2358650039</v>
      </c>
      <c r="U493" s="10">
        <f>+VLOOKUP(A493,'[5]Cálculo SGP'!$N$3:$X$1137,11,0)</f>
        <v>5906566011</v>
      </c>
      <c r="V493" s="11">
        <f t="shared" si="84"/>
        <v>39.000236443660988</v>
      </c>
      <c r="W493" s="11">
        <f t="shared" si="91"/>
        <v>100</v>
      </c>
      <c r="X493" s="11">
        <f t="shared" si="85"/>
        <v>70</v>
      </c>
      <c r="Y493" s="11">
        <f t="shared" si="86"/>
        <v>100</v>
      </c>
      <c r="Z493" s="11">
        <f t="shared" si="92"/>
        <v>0</v>
      </c>
      <c r="AA493" s="11">
        <f t="shared" si="87"/>
        <v>100</v>
      </c>
      <c r="AB493" s="11">
        <f t="shared" si="93"/>
        <v>0</v>
      </c>
      <c r="AC493" s="11">
        <f t="shared" si="88"/>
        <v>0</v>
      </c>
      <c r="AD493" s="11">
        <f t="shared" si="89"/>
        <v>0</v>
      </c>
      <c r="AE493" s="11">
        <f t="shared" si="90"/>
        <v>0</v>
      </c>
      <c r="AF493" s="12">
        <f t="shared" si="94"/>
        <v>0</v>
      </c>
      <c r="AG493" s="31">
        <f t="shared" si="95"/>
        <v>16.666666666666668</v>
      </c>
    </row>
    <row r="494" spans="1:33" x14ac:dyDescent="0.35">
      <c r="A494" s="1" t="s">
        <v>1024</v>
      </c>
      <c r="B494" s="1" t="s">
        <v>962</v>
      </c>
      <c r="C494" s="1" t="s">
        <v>1025</v>
      </c>
      <c r="D494" s="4">
        <f>+VLOOKUP(A494,'[2]Categoría municipios 2023'!$B$2:$D$1103,3,0)</f>
        <v>6</v>
      </c>
      <c r="E494" s="1" t="str">
        <f>+VLOOKUP(A494,'[3]Nuevo IDF'!$B$5:$H$1106,7,0)</f>
        <v>G2</v>
      </c>
      <c r="F494" s="1"/>
      <c r="G494" s="10">
        <f>+VLOOKUP(A494,'[4]Informe viabilidad 2022'!$A$4:$G$1105,7,0)</f>
        <v>2147.7388249999999</v>
      </c>
      <c r="H494" s="10">
        <f>+VLOOKUP(A494,'[4]Informe viabilidad 2022'!$A$4:$G$1105,6,0)</f>
        <v>2783.7805119999998</v>
      </c>
      <c r="I494" s="10" t="str">
        <f>+IFERROR(VLOOKUP($A494,#REF!,MATCH('Cálculo antigua metodología'!I$4,#REF!,0),0),"")</f>
        <v/>
      </c>
      <c r="J494" s="10" t="str">
        <f>+IFERROR(VLOOKUP($A494,#REF!,MATCH('Cálculo antigua metodología'!J$4,#REF!,0),0),"")</f>
        <v/>
      </c>
      <c r="K494" s="10" t="str">
        <f>+IFERROR(VLOOKUP($A494,#REF!,MATCH('Cálculo antigua metodología'!K$4,#REF!,0),0),"")</f>
        <v/>
      </c>
      <c r="L494" s="10" t="str">
        <f>+IFERROR(VLOOKUP($A494,#REF!,MATCH('Cálculo antigua metodología'!L$4,#REF!,0),0),"")</f>
        <v/>
      </c>
      <c r="M494" s="10" t="str">
        <f>+IFERROR(VLOOKUP($A494,#REF!,MATCH('Cálculo antigua metodología'!M$4,#REF!,0),0),"")</f>
        <v/>
      </c>
      <c r="N494" s="10" t="str">
        <f>+IFERROR(VLOOKUP($A494,#REF!,MATCH('Cálculo antigua metodología'!N$4,#REF!,0),0),"")</f>
        <v/>
      </c>
      <c r="O494" s="10" t="str">
        <f>+IFERROR(VLOOKUP($A494,#REF!,MATCH('Cálculo antigua metodología'!O$4,#REF!,0),0),"")</f>
        <v/>
      </c>
      <c r="P494" s="10" t="str">
        <f>+IFERROR(VLOOKUP($A494,#REF!,MATCH('Cálculo antigua metodología'!P$4,#REF!,0),0),"")</f>
        <v/>
      </c>
      <c r="Q494" s="10" t="str">
        <f>+IFERROR(VLOOKUP($A494,#REF!,MATCH('Cálculo antigua metodología'!Q$4,#REF!,0),0),"")</f>
        <v/>
      </c>
      <c r="R494" s="10" t="str">
        <f>+IFERROR(VLOOKUP($A494,#REF!,MATCH('Cálculo antigua metodología'!R$4,#REF!,0),0),"")</f>
        <v/>
      </c>
      <c r="S494" s="10" t="str">
        <f>+IFERROR(VLOOKUP($A494,#REF!,MATCH('Cálculo antigua metodología'!S$4,#REF!,0),0),"")</f>
        <v/>
      </c>
      <c r="T494" s="10">
        <f>+VLOOKUP(A494,'[5]Cálculo SGP'!$N$3:$P$1136,3,0)</f>
        <v>710078184</v>
      </c>
      <c r="U494" s="10">
        <f>+VLOOKUP(A494,'[5]Cálculo SGP'!$N$3:$X$1137,11,0)</f>
        <v>1515691304</v>
      </c>
      <c r="V494" s="11">
        <f t="shared" si="84"/>
        <v>77.151873710652666</v>
      </c>
      <c r="W494" s="11">
        <f t="shared" si="91"/>
        <v>100</v>
      </c>
      <c r="X494" s="11">
        <f t="shared" si="85"/>
        <v>80</v>
      </c>
      <c r="Y494" s="11">
        <f t="shared" si="86"/>
        <v>100</v>
      </c>
      <c r="Z494" s="11">
        <f t="shared" si="92"/>
        <v>0</v>
      </c>
      <c r="AA494" s="11">
        <f t="shared" si="87"/>
        <v>100</v>
      </c>
      <c r="AB494" s="11">
        <f t="shared" si="93"/>
        <v>0</v>
      </c>
      <c r="AC494" s="11">
        <f t="shared" si="88"/>
        <v>0</v>
      </c>
      <c r="AD494" s="11">
        <f t="shared" si="89"/>
        <v>0</v>
      </c>
      <c r="AE494" s="11">
        <f t="shared" si="90"/>
        <v>0</v>
      </c>
      <c r="AF494" s="12">
        <f t="shared" si="94"/>
        <v>0</v>
      </c>
      <c r="AG494" s="31">
        <f t="shared" si="95"/>
        <v>16.666666666666668</v>
      </c>
    </row>
    <row r="495" spans="1:33" x14ac:dyDescent="0.35">
      <c r="A495" s="1" t="s">
        <v>1026</v>
      </c>
      <c r="B495" s="1" t="s">
        <v>962</v>
      </c>
      <c r="C495" s="1" t="s">
        <v>1027</v>
      </c>
      <c r="D495" s="4">
        <f>+VLOOKUP(A495,'[2]Categoría municipios 2023'!$B$2:$D$1103,3,0)</f>
        <v>6</v>
      </c>
      <c r="E495" s="1" t="str">
        <f>+VLOOKUP(A495,'[3]Nuevo IDF'!$B$5:$H$1106,7,0)</f>
        <v>G1</v>
      </c>
      <c r="F495" s="1"/>
      <c r="G495" s="10">
        <f>+VLOOKUP(A495,'[4]Informe viabilidad 2022'!$A$4:$G$1105,7,0)</f>
        <v>4311.5607970000001</v>
      </c>
      <c r="H495" s="10">
        <f>+VLOOKUP(A495,'[4]Informe viabilidad 2022'!$A$4:$G$1105,6,0)</f>
        <v>13872.938155</v>
      </c>
      <c r="I495" s="10" t="str">
        <f>+IFERROR(VLOOKUP($A495,#REF!,MATCH('Cálculo antigua metodología'!I$4,#REF!,0),0),"")</f>
        <v/>
      </c>
      <c r="J495" s="10" t="str">
        <f>+IFERROR(VLOOKUP($A495,#REF!,MATCH('Cálculo antigua metodología'!J$4,#REF!,0),0),"")</f>
        <v/>
      </c>
      <c r="K495" s="10" t="str">
        <f>+IFERROR(VLOOKUP($A495,#REF!,MATCH('Cálculo antigua metodología'!K$4,#REF!,0),0),"")</f>
        <v/>
      </c>
      <c r="L495" s="10" t="str">
        <f>+IFERROR(VLOOKUP($A495,#REF!,MATCH('Cálculo antigua metodología'!L$4,#REF!,0),0),"")</f>
        <v/>
      </c>
      <c r="M495" s="10" t="str">
        <f>+IFERROR(VLOOKUP($A495,#REF!,MATCH('Cálculo antigua metodología'!M$4,#REF!,0),0),"")</f>
        <v/>
      </c>
      <c r="N495" s="10" t="str">
        <f>+IFERROR(VLOOKUP($A495,#REF!,MATCH('Cálculo antigua metodología'!N$4,#REF!,0),0),"")</f>
        <v/>
      </c>
      <c r="O495" s="10" t="str">
        <f>+IFERROR(VLOOKUP($A495,#REF!,MATCH('Cálculo antigua metodología'!O$4,#REF!,0),0),"")</f>
        <v/>
      </c>
      <c r="P495" s="10" t="str">
        <f>+IFERROR(VLOOKUP($A495,#REF!,MATCH('Cálculo antigua metodología'!P$4,#REF!,0),0),"")</f>
        <v/>
      </c>
      <c r="Q495" s="10" t="str">
        <f>+IFERROR(VLOOKUP($A495,#REF!,MATCH('Cálculo antigua metodología'!Q$4,#REF!,0),0),"")</f>
        <v/>
      </c>
      <c r="R495" s="10" t="str">
        <f>+IFERROR(VLOOKUP($A495,#REF!,MATCH('Cálculo antigua metodología'!R$4,#REF!,0),0),"")</f>
        <v/>
      </c>
      <c r="S495" s="10" t="str">
        <f>+IFERROR(VLOOKUP($A495,#REF!,MATCH('Cálculo antigua metodología'!S$4,#REF!,0),0),"")</f>
        <v/>
      </c>
      <c r="T495" s="10">
        <f>+VLOOKUP(A495,'[5]Cálculo SGP'!$N$3:$P$1136,3,0)</f>
        <v>882035066</v>
      </c>
      <c r="U495" s="10">
        <f>+VLOOKUP(A495,'[5]Cálculo SGP'!$N$3:$X$1137,11,0)</f>
        <v>1574049175</v>
      </c>
      <c r="V495" s="11">
        <f t="shared" si="84"/>
        <v>31.078930424309963</v>
      </c>
      <c r="W495" s="11">
        <f t="shared" si="91"/>
        <v>100</v>
      </c>
      <c r="X495" s="11">
        <f t="shared" si="85"/>
        <v>80</v>
      </c>
      <c r="Y495" s="11">
        <f t="shared" si="86"/>
        <v>100</v>
      </c>
      <c r="Z495" s="11">
        <f t="shared" si="92"/>
        <v>0</v>
      </c>
      <c r="AA495" s="11">
        <f t="shared" si="87"/>
        <v>100</v>
      </c>
      <c r="AB495" s="11">
        <f t="shared" si="93"/>
        <v>0</v>
      </c>
      <c r="AC495" s="11">
        <f t="shared" si="88"/>
        <v>0</v>
      </c>
      <c r="AD495" s="11">
        <f t="shared" si="89"/>
        <v>0</v>
      </c>
      <c r="AE495" s="11">
        <f t="shared" si="90"/>
        <v>0</v>
      </c>
      <c r="AF495" s="12">
        <f t="shared" si="94"/>
        <v>0</v>
      </c>
      <c r="AG495" s="31">
        <f t="shared" si="95"/>
        <v>16.666666666666668</v>
      </c>
    </row>
    <row r="496" spans="1:33" x14ac:dyDescent="0.35">
      <c r="A496" s="1" t="s">
        <v>1028</v>
      </c>
      <c r="B496" s="1" t="s">
        <v>962</v>
      </c>
      <c r="C496" s="1" t="s">
        <v>1029</v>
      </c>
      <c r="D496" s="4">
        <f>+VLOOKUP(A496,'[2]Categoría municipios 2023'!$B$2:$D$1103,3,0)</f>
        <v>6</v>
      </c>
      <c r="E496" s="1" t="str">
        <f>+VLOOKUP(A496,'[3]Nuevo IDF'!$B$5:$H$1106,7,0)</f>
        <v>G3</v>
      </c>
      <c r="F496" s="1"/>
      <c r="G496" s="10">
        <f>+VLOOKUP(A496,'[4]Informe viabilidad 2022'!$A$4:$G$1105,7,0)</f>
        <v>2018.6384430000001</v>
      </c>
      <c r="H496" s="10">
        <f>+VLOOKUP(A496,'[4]Informe viabilidad 2022'!$A$4:$G$1105,6,0)</f>
        <v>3648.1706429999999</v>
      </c>
      <c r="I496" s="10" t="str">
        <f>+IFERROR(VLOOKUP($A496,#REF!,MATCH('Cálculo antigua metodología'!I$4,#REF!,0),0),"")</f>
        <v/>
      </c>
      <c r="J496" s="10" t="str">
        <f>+IFERROR(VLOOKUP($A496,#REF!,MATCH('Cálculo antigua metodología'!J$4,#REF!,0),0),"")</f>
        <v/>
      </c>
      <c r="K496" s="10" t="str">
        <f>+IFERROR(VLOOKUP($A496,#REF!,MATCH('Cálculo antigua metodología'!K$4,#REF!,0),0),"")</f>
        <v/>
      </c>
      <c r="L496" s="10" t="str">
        <f>+IFERROR(VLOOKUP($A496,#REF!,MATCH('Cálculo antigua metodología'!L$4,#REF!,0),0),"")</f>
        <v/>
      </c>
      <c r="M496" s="10" t="str">
        <f>+IFERROR(VLOOKUP($A496,#REF!,MATCH('Cálculo antigua metodología'!M$4,#REF!,0),0),"")</f>
        <v/>
      </c>
      <c r="N496" s="10" t="str">
        <f>+IFERROR(VLOOKUP($A496,#REF!,MATCH('Cálculo antigua metodología'!N$4,#REF!,0),0),"")</f>
        <v/>
      </c>
      <c r="O496" s="10" t="str">
        <f>+IFERROR(VLOOKUP($A496,#REF!,MATCH('Cálculo antigua metodología'!O$4,#REF!,0),0),"")</f>
        <v/>
      </c>
      <c r="P496" s="10" t="str">
        <f>+IFERROR(VLOOKUP($A496,#REF!,MATCH('Cálculo antigua metodología'!P$4,#REF!,0),0),"")</f>
        <v/>
      </c>
      <c r="Q496" s="10" t="str">
        <f>+IFERROR(VLOOKUP($A496,#REF!,MATCH('Cálculo antigua metodología'!Q$4,#REF!,0),0),"")</f>
        <v/>
      </c>
      <c r="R496" s="10" t="str">
        <f>+IFERROR(VLOOKUP($A496,#REF!,MATCH('Cálculo antigua metodología'!R$4,#REF!,0),0),"")</f>
        <v/>
      </c>
      <c r="S496" s="10" t="str">
        <f>+IFERROR(VLOOKUP($A496,#REF!,MATCH('Cálculo antigua metodología'!S$4,#REF!,0),0),"")</f>
        <v/>
      </c>
      <c r="T496" s="10">
        <f>+VLOOKUP(A496,'[5]Cálculo SGP'!$N$3:$P$1136,3,0)</f>
        <v>876650371</v>
      </c>
      <c r="U496" s="10">
        <f>+VLOOKUP(A496,'[5]Cálculo SGP'!$N$3:$X$1137,11,0)</f>
        <v>1768460278</v>
      </c>
      <c r="V496" s="11">
        <f t="shared" si="84"/>
        <v>55.33289532037935</v>
      </c>
      <c r="W496" s="11">
        <f t="shared" si="91"/>
        <v>100</v>
      </c>
      <c r="X496" s="11">
        <f t="shared" si="85"/>
        <v>80</v>
      </c>
      <c r="Y496" s="11">
        <f t="shared" si="86"/>
        <v>100</v>
      </c>
      <c r="Z496" s="11">
        <f t="shared" si="92"/>
        <v>0</v>
      </c>
      <c r="AA496" s="11">
        <f t="shared" si="87"/>
        <v>100</v>
      </c>
      <c r="AB496" s="11">
        <f t="shared" si="93"/>
        <v>0</v>
      </c>
      <c r="AC496" s="11">
        <f t="shared" si="88"/>
        <v>0</v>
      </c>
      <c r="AD496" s="11">
        <f t="shared" si="89"/>
        <v>0</v>
      </c>
      <c r="AE496" s="11">
        <f t="shared" si="90"/>
        <v>0</v>
      </c>
      <c r="AF496" s="12">
        <f t="shared" si="94"/>
        <v>0</v>
      </c>
      <c r="AG496" s="31">
        <f t="shared" si="95"/>
        <v>16.666666666666668</v>
      </c>
    </row>
    <row r="497" spans="1:33" x14ac:dyDescent="0.35">
      <c r="A497" s="1" t="s">
        <v>1030</v>
      </c>
      <c r="B497" s="1" t="s">
        <v>962</v>
      </c>
      <c r="C497" s="1" t="s">
        <v>1031</v>
      </c>
      <c r="D497" s="4">
        <f>+VLOOKUP(A497,'[2]Categoría municipios 2023'!$B$2:$D$1103,3,0)</f>
        <v>6</v>
      </c>
      <c r="E497" s="1" t="str">
        <f>+VLOOKUP(A497,'[3]Nuevo IDF'!$B$5:$H$1106,7,0)</f>
        <v>G3</v>
      </c>
      <c r="F497" s="1"/>
      <c r="G497" s="10">
        <f>+VLOOKUP(A497,'[4]Informe viabilidad 2022'!$A$4:$G$1105,7,0)</f>
        <v>801.61496399999999</v>
      </c>
      <c r="H497" s="10">
        <f>+VLOOKUP(A497,'[4]Informe viabilidad 2022'!$A$4:$G$1105,6,0)</f>
        <v>1147.783285</v>
      </c>
      <c r="I497" s="10" t="str">
        <f>+IFERROR(VLOOKUP($A497,#REF!,MATCH('Cálculo antigua metodología'!I$4,#REF!,0),0),"")</f>
        <v/>
      </c>
      <c r="J497" s="10" t="str">
        <f>+IFERROR(VLOOKUP($A497,#REF!,MATCH('Cálculo antigua metodología'!J$4,#REF!,0),0),"")</f>
        <v/>
      </c>
      <c r="K497" s="10" t="str">
        <f>+IFERROR(VLOOKUP($A497,#REF!,MATCH('Cálculo antigua metodología'!K$4,#REF!,0),0),"")</f>
        <v/>
      </c>
      <c r="L497" s="10" t="str">
        <f>+IFERROR(VLOOKUP($A497,#REF!,MATCH('Cálculo antigua metodología'!L$4,#REF!,0),0),"")</f>
        <v/>
      </c>
      <c r="M497" s="10" t="str">
        <f>+IFERROR(VLOOKUP($A497,#REF!,MATCH('Cálculo antigua metodología'!M$4,#REF!,0),0),"")</f>
        <v/>
      </c>
      <c r="N497" s="10" t="str">
        <f>+IFERROR(VLOOKUP($A497,#REF!,MATCH('Cálculo antigua metodología'!N$4,#REF!,0),0),"")</f>
        <v/>
      </c>
      <c r="O497" s="10" t="str">
        <f>+IFERROR(VLOOKUP($A497,#REF!,MATCH('Cálculo antigua metodología'!O$4,#REF!,0),0),"")</f>
        <v/>
      </c>
      <c r="P497" s="10" t="str">
        <f>+IFERROR(VLOOKUP($A497,#REF!,MATCH('Cálculo antigua metodología'!P$4,#REF!,0),0),"")</f>
        <v/>
      </c>
      <c r="Q497" s="10" t="str">
        <f>+IFERROR(VLOOKUP($A497,#REF!,MATCH('Cálculo antigua metodología'!Q$4,#REF!,0),0),"")</f>
        <v/>
      </c>
      <c r="R497" s="10" t="str">
        <f>+IFERROR(VLOOKUP($A497,#REF!,MATCH('Cálculo antigua metodología'!R$4,#REF!,0),0),"")</f>
        <v/>
      </c>
      <c r="S497" s="10" t="str">
        <f>+IFERROR(VLOOKUP($A497,#REF!,MATCH('Cálculo antigua metodología'!S$4,#REF!,0),0),"")</f>
        <v/>
      </c>
      <c r="T497" s="10">
        <f>+VLOOKUP(A497,'[5]Cálculo SGP'!$N$3:$P$1136,3,0)</f>
        <v>628649206</v>
      </c>
      <c r="U497" s="10">
        <f>+VLOOKUP(A497,'[5]Cálculo SGP'!$N$3:$X$1137,11,0)</f>
        <v>878273800</v>
      </c>
      <c r="V497" s="11">
        <f t="shared" si="84"/>
        <v>69.840271632810897</v>
      </c>
      <c r="W497" s="11">
        <f t="shared" si="91"/>
        <v>100</v>
      </c>
      <c r="X497" s="11">
        <f t="shared" si="85"/>
        <v>80</v>
      </c>
      <c r="Y497" s="11">
        <f t="shared" si="86"/>
        <v>100</v>
      </c>
      <c r="Z497" s="11">
        <f t="shared" si="92"/>
        <v>0</v>
      </c>
      <c r="AA497" s="11">
        <f t="shared" si="87"/>
        <v>100</v>
      </c>
      <c r="AB497" s="11">
        <f t="shared" si="93"/>
        <v>0</v>
      </c>
      <c r="AC497" s="11">
        <f t="shared" si="88"/>
        <v>0</v>
      </c>
      <c r="AD497" s="11">
        <f t="shared" si="89"/>
        <v>0</v>
      </c>
      <c r="AE497" s="11">
        <f t="shared" si="90"/>
        <v>0</v>
      </c>
      <c r="AF497" s="12">
        <f t="shared" si="94"/>
        <v>0</v>
      </c>
      <c r="AG497" s="31">
        <f t="shared" si="95"/>
        <v>16.666666666666668</v>
      </c>
    </row>
    <row r="498" spans="1:33" x14ac:dyDescent="0.35">
      <c r="A498" s="1" t="s">
        <v>1032</v>
      </c>
      <c r="B498" s="1" t="s">
        <v>962</v>
      </c>
      <c r="C498" s="1" t="s">
        <v>1033</v>
      </c>
      <c r="D498" s="4">
        <f>+VLOOKUP(A498,'[2]Categoría municipios 2023'!$B$2:$D$1103,3,0)</f>
        <v>3</v>
      </c>
      <c r="E498" s="1" t="str">
        <f>+VLOOKUP(A498,'[3]Nuevo IDF'!$B$5:$H$1106,7,0)</f>
        <v>G1</v>
      </c>
      <c r="F498" s="1"/>
      <c r="G498" s="10">
        <f>+VLOOKUP(A498,'[4]Informe viabilidad 2022'!$A$4:$G$1105,7,0)</f>
        <v>18253.743113</v>
      </c>
      <c r="H498" s="10">
        <f>+VLOOKUP(A498,'[4]Informe viabilidad 2022'!$A$4:$G$1105,6,0)</f>
        <v>51520.608116000003</v>
      </c>
      <c r="I498" s="10" t="str">
        <f>+IFERROR(VLOOKUP($A498,#REF!,MATCH('Cálculo antigua metodología'!I$4,#REF!,0),0),"")</f>
        <v/>
      </c>
      <c r="J498" s="10" t="str">
        <f>+IFERROR(VLOOKUP($A498,#REF!,MATCH('Cálculo antigua metodología'!J$4,#REF!,0),0),"")</f>
        <v/>
      </c>
      <c r="K498" s="10" t="str">
        <f>+IFERROR(VLOOKUP($A498,#REF!,MATCH('Cálculo antigua metodología'!K$4,#REF!,0),0),"")</f>
        <v/>
      </c>
      <c r="L498" s="10" t="str">
        <f>+IFERROR(VLOOKUP($A498,#REF!,MATCH('Cálculo antigua metodología'!L$4,#REF!,0),0),"")</f>
        <v/>
      </c>
      <c r="M498" s="10" t="str">
        <f>+IFERROR(VLOOKUP($A498,#REF!,MATCH('Cálculo antigua metodología'!M$4,#REF!,0),0),"")</f>
        <v/>
      </c>
      <c r="N498" s="10" t="str">
        <f>+IFERROR(VLOOKUP($A498,#REF!,MATCH('Cálculo antigua metodología'!N$4,#REF!,0),0),"")</f>
        <v/>
      </c>
      <c r="O498" s="10" t="str">
        <f>+IFERROR(VLOOKUP($A498,#REF!,MATCH('Cálculo antigua metodología'!O$4,#REF!,0),0),"")</f>
        <v/>
      </c>
      <c r="P498" s="10" t="str">
        <f>+IFERROR(VLOOKUP($A498,#REF!,MATCH('Cálculo antigua metodología'!P$4,#REF!,0),0),"")</f>
        <v/>
      </c>
      <c r="Q498" s="10" t="str">
        <f>+IFERROR(VLOOKUP($A498,#REF!,MATCH('Cálculo antigua metodología'!Q$4,#REF!,0),0),"")</f>
        <v/>
      </c>
      <c r="R498" s="10" t="str">
        <f>+IFERROR(VLOOKUP($A498,#REF!,MATCH('Cálculo antigua metodología'!R$4,#REF!,0),0),"")</f>
        <v/>
      </c>
      <c r="S498" s="10" t="str">
        <f>+IFERROR(VLOOKUP($A498,#REF!,MATCH('Cálculo antigua metodología'!S$4,#REF!,0),0),"")</f>
        <v/>
      </c>
      <c r="T498" s="10">
        <f>+VLOOKUP(A498,'[5]Cálculo SGP'!$N$3:$P$1136,3,0)</f>
        <v>1993438554</v>
      </c>
      <c r="U498" s="10">
        <f>+VLOOKUP(A498,'[5]Cálculo SGP'!$N$3:$X$1137,11,0)</f>
        <v>3823424797</v>
      </c>
      <c r="V498" s="11">
        <f t="shared" si="84"/>
        <v>35.429983807452778</v>
      </c>
      <c r="W498" s="11">
        <f t="shared" si="91"/>
        <v>100</v>
      </c>
      <c r="X498" s="11">
        <f t="shared" si="85"/>
        <v>70</v>
      </c>
      <c r="Y498" s="11">
        <f t="shared" si="86"/>
        <v>100</v>
      </c>
      <c r="Z498" s="11">
        <f t="shared" si="92"/>
        <v>0</v>
      </c>
      <c r="AA498" s="11">
        <f t="shared" si="87"/>
        <v>100</v>
      </c>
      <c r="AB498" s="11">
        <f t="shared" si="93"/>
        <v>0</v>
      </c>
      <c r="AC498" s="11">
        <f t="shared" si="88"/>
        <v>0</v>
      </c>
      <c r="AD498" s="11">
        <f t="shared" si="89"/>
        <v>0</v>
      </c>
      <c r="AE498" s="11">
        <f t="shared" si="90"/>
        <v>0</v>
      </c>
      <c r="AF498" s="12">
        <f t="shared" si="94"/>
        <v>0</v>
      </c>
      <c r="AG498" s="31">
        <f t="shared" si="95"/>
        <v>16.666666666666668</v>
      </c>
    </row>
    <row r="499" spans="1:33" x14ac:dyDescent="0.35">
      <c r="A499" s="1" t="s">
        <v>1034</v>
      </c>
      <c r="B499" s="1" t="s">
        <v>962</v>
      </c>
      <c r="C499" s="1" t="s">
        <v>1035</v>
      </c>
      <c r="D499" s="4">
        <f>+VLOOKUP(A499,'[2]Categoría municipios 2023'!$B$2:$D$1103,3,0)</f>
        <v>6</v>
      </c>
      <c r="E499" s="1" t="str">
        <f>+VLOOKUP(A499,'[3]Nuevo IDF'!$B$5:$H$1106,7,0)</f>
        <v>G2</v>
      </c>
      <c r="F499" s="1"/>
      <c r="G499" s="10">
        <f>+VLOOKUP(A499,'[4]Informe viabilidad 2022'!$A$4:$G$1105,7,0)</f>
        <v>1664.8516099999999</v>
      </c>
      <c r="H499" s="10">
        <f>+VLOOKUP(A499,'[4]Informe viabilidad 2022'!$A$4:$G$1105,6,0)</f>
        <v>3954.359238</v>
      </c>
      <c r="I499" s="10" t="str">
        <f>+IFERROR(VLOOKUP($A499,#REF!,MATCH('Cálculo antigua metodología'!I$4,#REF!,0),0),"")</f>
        <v/>
      </c>
      <c r="J499" s="10" t="str">
        <f>+IFERROR(VLOOKUP($A499,#REF!,MATCH('Cálculo antigua metodología'!J$4,#REF!,0),0),"")</f>
        <v/>
      </c>
      <c r="K499" s="10" t="str">
        <f>+IFERROR(VLOOKUP($A499,#REF!,MATCH('Cálculo antigua metodología'!K$4,#REF!,0),0),"")</f>
        <v/>
      </c>
      <c r="L499" s="10" t="str">
        <f>+IFERROR(VLOOKUP($A499,#REF!,MATCH('Cálculo antigua metodología'!L$4,#REF!,0),0),"")</f>
        <v/>
      </c>
      <c r="M499" s="10" t="str">
        <f>+IFERROR(VLOOKUP($A499,#REF!,MATCH('Cálculo antigua metodología'!M$4,#REF!,0),0),"")</f>
        <v/>
      </c>
      <c r="N499" s="10" t="str">
        <f>+IFERROR(VLOOKUP($A499,#REF!,MATCH('Cálculo antigua metodología'!N$4,#REF!,0),0),"")</f>
        <v/>
      </c>
      <c r="O499" s="10" t="str">
        <f>+IFERROR(VLOOKUP($A499,#REF!,MATCH('Cálculo antigua metodología'!O$4,#REF!,0),0),"")</f>
        <v/>
      </c>
      <c r="P499" s="10" t="str">
        <f>+IFERROR(VLOOKUP($A499,#REF!,MATCH('Cálculo antigua metodología'!P$4,#REF!,0),0),"")</f>
        <v/>
      </c>
      <c r="Q499" s="10" t="str">
        <f>+IFERROR(VLOOKUP($A499,#REF!,MATCH('Cálculo antigua metodología'!Q$4,#REF!,0),0),"")</f>
        <v/>
      </c>
      <c r="R499" s="10" t="str">
        <f>+IFERROR(VLOOKUP($A499,#REF!,MATCH('Cálculo antigua metodología'!R$4,#REF!,0),0),"")</f>
        <v/>
      </c>
      <c r="S499" s="10" t="str">
        <f>+IFERROR(VLOOKUP($A499,#REF!,MATCH('Cálculo antigua metodología'!S$4,#REF!,0),0),"")</f>
        <v/>
      </c>
      <c r="T499" s="10">
        <f>+VLOOKUP(A499,'[5]Cálculo SGP'!$N$3:$P$1136,3,0)</f>
        <v>597546272</v>
      </c>
      <c r="U499" s="10">
        <f>+VLOOKUP(A499,'[5]Cálculo SGP'!$N$3:$X$1137,11,0)</f>
        <v>1058154288</v>
      </c>
      <c r="V499" s="11">
        <f t="shared" si="84"/>
        <v>42.101678421155121</v>
      </c>
      <c r="W499" s="11">
        <f t="shared" si="91"/>
        <v>100</v>
      </c>
      <c r="X499" s="11">
        <f t="shared" si="85"/>
        <v>80</v>
      </c>
      <c r="Y499" s="11">
        <f t="shared" si="86"/>
        <v>100</v>
      </c>
      <c r="Z499" s="11">
        <f t="shared" si="92"/>
        <v>0</v>
      </c>
      <c r="AA499" s="11">
        <f t="shared" si="87"/>
        <v>100</v>
      </c>
      <c r="AB499" s="11">
        <f t="shared" si="93"/>
        <v>0</v>
      </c>
      <c r="AC499" s="11">
        <f t="shared" si="88"/>
        <v>0</v>
      </c>
      <c r="AD499" s="11">
        <f t="shared" si="89"/>
        <v>0</v>
      </c>
      <c r="AE499" s="11">
        <f t="shared" si="90"/>
        <v>0</v>
      </c>
      <c r="AF499" s="12">
        <f t="shared" si="94"/>
        <v>0</v>
      </c>
      <c r="AG499" s="31">
        <f t="shared" si="95"/>
        <v>16.666666666666668</v>
      </c>
    </row>
    <row r="500" spans="1:33" x14ac:dyDescent="0.35">
      <c r="A500" s="1" t="s">
        <v>1036</v>
      </c>
      <c r="B500" s="1" t="s">
        <v>962</v>
      </c>
      <c r="C500" s="1" t="s">
        <v>1037</v>
      </c>
      <c r="D500" s="4">
        <f>+VLOOKUP(A500,'[2]Categoría municipios 2023'!$B$2:$D$1103,3,0)</f>
        <v>6</v>
      </c>
      <c r="E500" s="1" t="str">
        <f>+VLOOKUP(A500,'[3]Nuevo IDF'!$B$5:$H$1106,7,0)</f>
        <v>G2</v>
      </c>
      <c r="F500" s="1"/>
      <c r="G500" s="10">
        <f>+VLOOKUP(A500,'[4]Informe viabilidad 2022'!$A$4:$G$1105,7,0)</f>
        <v>2497.8668269999998</v>
      </c>
      <c r="H500" s="10">
        <f>+VLOOKUP(A500,'[4]Informe viabilidad 2022'!$A$4:$G$1105,6,0)</f>
        <v>7980.6777330000004</v>
      </c>
      <c r="I500" s="10" t="str">
        <f>+IFERROR(VLOOKUP($A500,#REF!,MATCH('Cálculo antigua metodología'!I$4,#REF!,0),0),"")</f>
        <v/>
      </c>
      <c r="J500" s="10" t="str">
        <f>+IFERROR(VLOOKUP($A500,#REF!,MATCH('Cálculo antigua metodología'!J$4,#REF!,0),0),"")</f>
        <v/>
      </c>
      <c r="K500" s="10" t="str">
        <f>+IFERROR(VLOOKUP($A500,#REF!,MATCH('Cálculo antigua metodología'!K$4,#REF!,0),0),"")</f>
        <v/>
      </c>
      <c r="L500" s="10" t="str">
        <f>+IFERROR(VLOOKUP($A500,#REF!,MATCH('Cálculo antigua metodología'!L$4,#REF!,0),0),"")</f>
        <v/>
      </c>
      <c r="M500" s="10" t="str">
        <f>+IFERROR(VLOOKUP($A500,#REF!,MATCH('Cálculo antigua metodología'!M$4,#REF!,0),0),"")</f>
        <v/>
      </c>
      <c r="N500" s="10" t="str">
        <f>+IFERROR(VLOOKUP($A500,#REF!,MATCH('Cálculo antigua metodología'!N$4,#REF!,0),0),"")</f>
        <v/>
      </c>
      <c r="O500" s="10" t="str">
        <f>+IFERROR(VLOOKUP($A500,#REF!,MATCH('Cálculo antigua metodología'!O$4,#REF!,0),0),"")</f>
        <v/>
      </c>
      <c r="P500" s="10" t="str">
        <f>+IFERROR(VLOOKUP($A500,#REF!,MATCH('Cálculo antigua metodología'!P$4,#REF!,0),0),"")</f>
        <v/>
      </c>
      <c r="Q500" s="10" t="str">
        <f>+IFERROR(VLOOKUP($A500,#REF!,MATCH('Cálculo antigua metodología'!Q$4,#REF!,0),0),"")</f>
        <v/>
      </c>
      <c r="R500" s="10" t="str">
        <f>+IFERROR(VLOOKUP($A500,#REF!,MATCH('Cálculo antigua metodología'!R$4,#REF!,0),0),"")</f>
        <v/>
      </c>
      <c r="S500" s="10" t="str">
        <f>+IFERROR(VLOOKUP($A500,#REF!,MATCH('Cálculo antigua metodología'!S$4,#REF!,0),0),"")</f>
        <v/>
      </c>
      <c r="T500" s="10">
        <f>+VLOOKUP(A500,'[5]Cálculo SGP'!$N$3:$P$1136,3,0)</f>
        <v>871178883</v>
      </c>
      <c r="U500" s="10">
        <f>+VLOOKUP(A500,'[5]Cálculo SGP'!$N$3:$X$1137,11,0)</f>
        <v>1911454300</v>
      </c>
      <c r="V500" s="11">
        <f t="shared" si="84"/>
        <v>31.298931125502694</v>
      </c>
      <c r="W500" s="11">
        <f t="shared" si="91"/>
        <v>100</v>
      </c>
      <c r="X500" s="11">
        <f t="shared" si="85"/>
        <v>80</v>
      </c>
      <c r="Y500" s="11">
        <f t="shared" si="86"/>
        <v>100</v>
      </c>
      <c r="Z500" s="11">
        <f t="shared" si="92"/>
        <v>0</v>
      </c>
      <c r="AA500" s="11">
        <f t="shared" si="87"/>
        <v>100</v>
      </c>
      <c r="AB500" s="11">
        <f t="shared" si="93"/>
        <v>0</v>
      </c>
      <c r="AC500" s="11">
        <f t="shared" si="88"/>
        <v>0</v>
      </c>
      <c r="AD500" s="11">
        <f t="shared" si="89"/>
        <v>0</v>
      </c>
      <c r="AE500" s="11">
        <f t="shared" si="90"/>
        <v>0</v>
      </c>
      <c r="AF500" s="12">
        <f t="shared" si="94"/>
        <v>0</v>
      </c>
      <c r="AG500" s="31">
        <f t="shared" si="95"/>
        <v>16.666666666666668</v>
      </c>
    </row>
    <row r="501" spans="1:33" x14ac:dyDescent="0.35">
      <c r="A501" s="1" t="s">
        <v>1038</v>
      </c>
      <c r="B501" s="1" t="s">
        <v>962</v>
      </c>
      <c r="C501" s="1" t="s">
        <v>1039</v>
      </c>
      <c r="D501" s="4">
        <f>+VLOOKUP(A501,'[2]Categoría municipios 2023'!$B$2:$D$1103,3,0)</f>
        <v>6</v>
      </c>
      <c r="E501" s="1" t="str">
        <f>+VLOOKUP(A501,'[3]Nuevo IDF'!$B$5:$H$1106,7,0)</f>
        <v>G2</v>
      </c>
      <c r="F501" s="1"/>
      <c r="G501" s="10">
        <f>+VLOOKUP(A501,'[4]Informe viabilidad 2022'!$A$4:$G$1105,7,0)</f>
        <v>4185.2296580000002</v>
      </c>
      <c r="H501" s="10">
        <f>+VLOOKUP(A501,'[4]Informe viabilidad 2022'!$A$4:$G$1105,6,0)</f>
        <v>8682.3622579999992</v>
      </c>
      <c r="I501" s="10" t="str">
        <f>+IFERROR(VLOOKUP($A501,#REF!,MATCH('Cálculo antigua metodología'!I$4,#REF!,0),0),"")</f>
        <v/>
      </c>
      <c r="J501" s="10" t="str">
        <f>+IFERROR(VLOOKUP($A501,#REF!,MATCH('Cálculo antigua metodología'!J$4,#REF!,0),0),"")</f>
        <v/>
      </c>
      <c r="K501" s="10" t="str">
        <f>+IFERROR(VLOOKUP($A501,#REF!,MATCH('Cálculo antigua metodología'!K$4,#REF!,0),0),"")</f>
        <v/>
      </c>
      <c r="L501" s="10" t="str">
        <f>+IFERROR(VLOOKUP($A501,#REF!,MATCH('Cálculo antigua metodología'!L$4,#REF!,0),0),"")</f>
        <v/>
      </c>
      <c r="M501" s="10" t="str">
        <f>+IFERROR(VLOOKUP($A501,#REF!,MATCH('Cálculo antigua metodología'!M$4,#REF!,0),0),"")</f>
        <v/>
      </c>
      <c r="N501" s="10" t="str">
        <f>+IFERROR(VLOOKUP($A501,#REF!,MATCH('Cálculo antigua metodología'!N$4,#REF!,0),0),"")</f>
        <v/>
      </c>
      <c r="O501" s="10" t="str">
        <f>+IFERROR(VLOOKUP($A501,#REF!,MATCH('Cálculo antigua metodología'!O$4,#REF!,0),0),"")</f>
        <v/>
      </c>
      <c r="P501" s="10" t="str">
        <f>+IFERROR(VLOOKUP($A501,#REF!,MATCH('Cálculo antigua metodología'!P$4,#REF!,0),0),"")</f>
        <v/>
      </c>
      <c r="Q501" s="10" t="str">
        <f>+IFERROR(VLOOKUP($A501,#REF!,MATCH('Cálculo antigua metodología'!Q$4,#REF!,0),0),"")</f>
        <v/>
      </c>
      <c r="R501" s="10" t="str">
        <f>+IFERROR(VLOOKUP($A501,#REF!,MATCH('Cálculo antigua metodología'!R$4,#REF!,0),0),"")</f>
        <v/>
      </c>
      <c r="S501" s="10" t="str">
        <f>+IFERROR(VLOOKUP($A501,#REF!,MATCH('Cálculo antigua metodología'!S$4,#REF!,0),0),"")</f>
        <v/>
      </c>
      <c r="T501" s="10">
        <f>+VLOOKUP(A501,'[5]Cálculo SGP'!$N$3:$P$1136,3,0)</f>
        <v>1779327212</v>
      </c>
      <c r="U501" s="10">
        <f>+VLOOKUP(A501,'[5]Cálculo SGP'!$N$3:$X$1137,11,0)</f>
        <v>1232782494</v>
      </c>
      <c r="V501" s="11">
        <f t="shared" si="84"/>
        <v>48.203812898312272</v>
      </c>
      <c r="W501" s="11">
        <f t="shared" si="91"/>
        <v>100</v>
      </c>
      <c r="X501" s="11">
        <f t="shared" si="85"/>
        <v>80</v>
      </c>
      <c r="Y501" s="11">
        <f t="shared" si="86"/>
        <v>100</v>
      </c>
      <c r="Z501" s="11">
        <f t="shared" si="92"/>
        <v>0</v>
      </c>
      <c r="AA501" s="11">
        <f t="shared" si="87"/>
        <v>100</v>
      </c>
      <c r="AB501" s="11">
        <f t="shared" si="93"/>
        <v>0</v>
      </c>
      <c r="AC501" s="11">
        <f t="shared" si="88"/>
        <v>0</v>
      </c>
      <c r="AD501" s="11">
        <f t="shared" si="89"/>
        <v>0</v>
      </c>
      <c r="AE501" s="11">
        <f t="shared" si="90"/>
        <v>0</v>
      </c>
      <c r="AF501" s="12">
        <f t="shared" si="94"/>
        <v>0</v>
      </c>
      <c r="AG501" s="31">
        <f t="shared" si="95"/>
        <v>16.666666666666668</v>
      </c>
    </row>
    <row r="502" spans="1:33" x14ac:dyDescent="0.35">
      <c r="A502" s="1" t="s">
        <v>1040</v>
      </c>
      <c r="B502" s="1" t="s">
        <v>962</v>
      </c>
      <c r="C502" s="1" t="s">
        <v>1041</v>
      </c>
      <c r="D502" s="4">
        <f>+VLOOKUP(A502,'[2]Categoría municipios 2023'!$B$2:$D$1103,3,0)</f>
        <v>6</v>
      </c>
      <c r="E502" s="1" t="str">
        <f>+VLOOKUP(A502,'[3]Nuevo IDF'!$B$5:$H$1106,7,0)</f>
        <v>G1</v>
      </c>
      <c r="F502" s="1"/>
      <c r="G502" s="10">
        <f>+VLOOKUP(A502,'[4]Informe viabilidad 2022'!$A$4:$G$1105,7,0)</f>
        <v>3128.9145480000002</v>
      </c>
      <c r="H502" s="10">
        <f>+VLOOKUP(A502,'[4]Informe viabilidad 2022'!$A$4:$G$1105,6,0)</f>
        <v>9391.6769899999999</v>
      </c>
      <c r="I502" s="10" t="str">
        <f>+IFERROR(VLOOKUP($A502,#REF!,MATCH('Cálculo antigua metodología'!I$4,#REF!,0),0),"")</f>
        <v/>
      </c>
      <c r="J502" s="10" t="str">
        <f>+IFERROR(VLOOKUP($A502,#REF!,MATCH('Cálculo antigua metodología'!J$4,#REF!,0),0),"")</f>
        <v/>
      </c>
      <c r="K502" s="10" t="str">
        <f>+IFERROR(VLOOKUP($A502,#REF!,MATCH('Cálculo antigua metodología'!K$4,#REF!,0),0),"")</f>
        <v/>
      </c>
      <c r="L502" s="10" t="str">
        <f>+IFERROR(VLOOKUP($A502,#REF!,MATCH('Cálculo antigua metodología'!L$4,#REF!,0),0),"")</f>
        <v/>
      </c>
      <c r="M502" s="10" t="str">
        <f>+IFERROR(VLOOKUP($A502,#REF!,MATCH('Cálculo antigua metodología'!M$4,#REF!,0),0),"")</f>
        <v/>
      </c>
      <c r="N502" s="10" t="str">
        <f>+IFERROR(VLOOKUP($A502,#REF!,MATCH('Cálculo antigua metodología'!N$4,#REF!,0),0),"")</f>
        <v/>
      </c>
      <c r="O502" s="10" t="str">
        <f>+IFERROR(VLOOKUP($A502,#REF!,MATCH('Cálculo antigua metodología'!O$4,#REF!,0),0),"")</f>
        <v/>
      </c>
      <c r="P502" s="10" t="str">
        <f>+IFERROR(VLOOKUP($A502,#REF!,MATCH('Cálculo antigua metodología'!P$4,#REF!,0),0),"")</f>
        <v/>
      </c>
      <c r="Q502" s="10" t="str">
        <f>+IFERROR(VLOOKUP($A502,#REF!,MATCH('Cálculo antigua metodología'!Q$4,#REF!,0),0),"")</f>
        <v/>
      </c>
      <c r="R502" s="10" t="str">
        <f>+IFERROR(VLOOKUP($A502,#REF!,MATCH('Cálculo antigua metodología'!R$4,#REF!,0),0),"")</f>
        <v/>
      </c>
      <c r="S502" s="10" t="str">
        <f>+IFERROR(VLOOKUP($A502,#REF!,MATCH('Cálculo antigua metodología'!S$4,#REF!,0),0),"")</f>
        <v/>
      </c>
      <c r="T502" s="10">
        <f>+VLOOKUP(A502,'[5]Cálculo SGP'!$N$3:$P$1136,3,0)</f>
        <v>783668713</v>
      </c>
      <c r="U502" s="10">
        <f>+VLOOKUP(A502,'[5]Cálculo SGP'!$N$3:$X$1137,11,0)</f>
        <v>1465374581</v>
      </c>
      <c r="V502" s="11">
        <f t="shared" si="84"/>
        <v>33.315823695082173</v>
      </c>
      <c r="W502" s="11">
        <f t="shared" si="91"/>
        <v>100</v>
      </c>
      <c r="X502" s="11">
        <f t="shared" si="85"/>
        <v>80</v>
      </c>
      <c r="Y502" s="11">
        <f t="shared" si="86"/>
        <v>100</v>
      </c>
      <c r="Z502" s="11">
        <f t="shared" si="92"/>
        <v>0</v>
      </c>
      <c r="AA502" s="11">
        <f t="shared" si="87"/>
        <v>100</v>
      </c>
      <c r="AB502" s="11">
        <f t="shared" si="93"/>
        <v>0</v>
      </c>
      <c r="AC502" s="11">
        <f t="shared" si="88"/>
        <v>0</v>
      </c>
      <c r="AD502" s="11">
        <f t="shared" si="89"/>
        <v>0</v>
      </c>
      <c r="AE502" s="11">
        <f t="shared" si="90"/>
        <v>0</v>
      </c>
      <c r="AF502" s="12">
        <f t="shared" si="94"/>
        <v>0</v>
      </c>
      <c r="AG502" s="31">
        <f t="shared" si="95"/>
        <v>16.666666666666668</v>
      </c>
    </row>
    <row r="503" spans="1:33" x14ac:dyDescent="0.35">
      <c r="A503" s="1" t="s">
        <v>1042</v>
      </c>
      <c r="B503" s="1" t="s">
        <v>962</v>
      </c>
      <c r="C503" s="1" t="s">
        <v>1043</v>
      </c>
      <c r="D503" s="4">
        <f>+VLOOKUP(A503,'[2]Categoría municipios 2023'!$B$2:$D$1103,3,0)</f>
        <v>6</v>
      </c>
      <c r="E503" s="1" t="str">
        <f>+VLOOKUP(A503,'[3]Nuevo IDF'!$B$5:$H$1106,7,0)</f>
        <v>G2</v>
      </c>
      <c r="F503" s="1"/>
      <c r="G503" s="10">
        <f>+VLOOKUP(A503,'[4]Informe viabilidad 2022'!$A$4:$G$1105,7,0)</f>
        <v>1182.0691139999999</v>
      </c>
      <c r="H503" s="10">
        <f>+VLOOKUP(A503,'[4]Informe viabilidad 2022'!$A$4:$G$1105,6,0)</f>
        <v>1899.4575749999999</v>
      </c>
      <c r="I503" s="10" t="str">
        <f>+IFERROR(VLOOKUP($A503,#REF!,MATCH('Cálculo antigua metodología'!I$4,#REF!,0),0),"")</f>
        <v/>
      </c>
      <c r="J503" s="10" t="str">
        <f>+IFERROR(VLOOKUP($A503,#REF!,MATCH('Cálculo antigua metodología'!J$4,#REF!,0),0),"")</f>
        <v/>
      </c>
      <c r="K503" s="10" t="str">
        <f>+IFERROR(VLOOKUP($A503,#REF!,MATCH('Cálculo antigua metodología'!K$4,#REF!,0),0),"")</f>
        <v/>
      </c>
      <c r="L503" s="10" t="str">
        <f>+IFERROR(VLOOKUP($A503,#REF!,MATCH('Cálculo antigua metodología'!L$4,#REF!,0),0),"")</f>
        <v/>
      </c>
      <c r="M503" s="10" t="str">
        <f>+IFERROR(VLOOKUP($A503,#REF!,MATCH('Cálculo antigua metodología'!M$4,#REF!,0),0),"")</f>
        <v/>
      </c>
      <c r="N503" s="10" t="str">
        <f>+IFERROR(VLOOKUP($A503,#REF!,MATCH('Cálculo antigua metodología'!N$4,#REF!,0),0),"")</f>
        <v/>
      </c>
      <c r="O503" s="10" t="str">
        <f>+IFERROR(VLOOKUP($A503,#REF!,MATCH('Cálculo antigua metodología'!O$4,#REF!,0),0),"")</f>
        <v/>
      </c>
      <c r="P503" s="10" t="str">
        <f>+IFERROR(VLOOKUP($A503,#REF!,MATCH('Cálculo antigua metodología'!P$4,#REF!,0),0),"")</f>
        <v/>
      </c>
      <c r="Q503" s="10" t="str">
        <f>+IFERROR(VLOOKUP($A503,#REF!,MATCH('Cálculo antigua metodología'!Q$4,#REF!,0),0),"")</f>
        <v/>
      </c>
      <c r="R503" s="10" t="str">
        <f>+IFERROR(VLOOKUP($A503,#REF!,MATCH('Cálculo antigua metodología'!R$4,#REF!,0),0),"")</f>
        <v/>
      </c>
      <c r="S503" s="10" t="str">
        <f>+IFERROR(VLOOKUP($A503,#REF!,MATCH('Cálculo antigua metodología'!S$4,#REF!,0),0),"")</f>
        <v/>
      </c>
      <c r="T503" s="10">
        <f>+VLOOKUP(A503,'[5]Cálculo SGP'!$N$3:$P$1136,3,0)</f>
        <v>595938805</v>
      </c>
      <c r="U503" s="10">
        <f>+VLOOKUP(A503,'[5]Cálculo SGP'!$N$3:$X$1137,11,0)</f>
        <v>1326766151</v>
      </c>
      <c r="V503" s="11">
        <f t="shared" si="84"/>
        <v>62.231930291994018</v>
      </c>
      <c r="W503" s="11">
        <f t="shared" si="91"/>
        <v>100</v>
      </c>
      <c r="X503" s="11">
        <f t="shared" si="85"/>
        <v>80</v>
      </c>
      <c r="Y503" s="11">
        <f t="shared" si="86"/>
        <v>100</v>
      </c>
      <c r="Z503" s="11">
        <f t="shared" si="92"/>
        <v>0</v>
      </c>
      <c r="AA503" s="11">
        <f t="shared" si="87"/>
        <v>100</v>
      </c>
      <c r="AB503" s="11">
        <f t="shared" si="93"/>
        <v>0</v>
      </c>
      <c r="AC503" s="11">
        <f t="shared" si="88"/>
        <v>0</v>
      </c>
      <c r="AD503" s="11">
        <f t="shared" si="89"/>
        <v>0</v>
      </c>
      <c r="AE503" s="11">
        <f t="shared" si="90"/>
        <v>0</v>
      </c>
      <c r="AF503" s="12">
        <f t="shared" si="94"/>
        <v>0</v>
      </c>
      <c r="AG503" s="31">
        <f t="shared" si="95"/>
        <v>16.666666666666668</v>
      </c>
    </row>
    <row r="504" spans="1:33" x14ac:dyDescent="0.35">
      <c r="A504" s="1" t="s">
        <v>1044</v>
      </c>
      <c r="B504" s="1" t="s">
        <v>962</v>
      </c>
      <c r="C504" s="1" t="s">
        <v>1045</v>
      </c>
      <c r="D504" s="4">
        <f>+VLOOKUP(A504,'[2]Categoría municipios 2023'!$B$2:$D$1103,3,0)</f>
        <v>6</v>
      </c>
      <c r="E504" s="1" t="str">
        <f>+VLOOKUP(A504,'[3]Nuevo IDF'!$B$5:$H$1106,7,0)</f>
        <v>G1</v>
      </c>
      <c r="F504" s="1"/>
      <c r="G504" s="10">
        <f>+VLOOKUP(A504,'[4]Informe viabilidad 2022'!$A$4:$G$1105,7,0)</f>
        <v>1530.244784</v>
      </c>
      <c r="H504" s="10">
        <f>+VLOOKUP(A504,'[4]Informe viabilidad 2022'!$A$4:$G$1105,6,0)</f>
        <v>2734.560731</v>
      </c>
      <c r="I504" s="10" t="str">
        <f>+IFERROR(VLOOKUP($A504,#REF!,MATCH('Cálculo antigua metodología'!I$4,#REF!,0),0),"")</f>
        <v/>
      </c>
      <c r="J504" s="10" t="str">
        <f>+IFERROR(VLOOKUP($A504,#REF!,MATCH('Cálculo antigua metodología'!J$4,#REF!,0),0),"")</f>
        <v/>
      </c>
      <c r="K504" s="10" t="str">
        <f>+IFERROR(VLOOKUP($A504,#REF!,MATCH('Cálculo antigua metodología'!K$4,#REF!,0),0),"")</f>
        <v/>
      </c>
      <c r="L504" s="10" t="str">
        <f>+IFERROR(VLOOKUP($A504,#REF!,MATCH('Cálculo antigua metodología'!L$4,#REF!,0),0),"")</f>
        <v/>
      </c>
      <c r="M504" s="10" t="str">
        <f>+IFERROR(VLOOKUP($A504,#REF!,MATCH('Cálculo antigua metodología'!M$4,#REF!,0),0),"")</f>
        <v/>
      </c>
      <c r="N504" s="10" t="str">
        <f>+IFERROR(VLOOKUP($A504,#REF!,MATCH('Cálculo antigua metodología'!N$4,#REF!,0),0),"")</f>
        <v/>
      </c>
      <c r="O504" s="10" t="str">
        <f>+IFERROR(VLOOKUP($A504,#REF!,MATCH('Cálculo antigua metodología'!O$4,#REF!,0),0),"")</f>
        <v/>
      </c>
      <c r="P504" s="10" t="str">
        <f>+IFERROR(VLOOKUP($A504,#REF!,MATCH('Cálculo antigua metodología'!P$4,#REF!,0),0),"")</f>
        <v/>
      </c>
      <c r="Q504" s="10" t="str">
        <f>+IFERROR(VLOOKUP($A504,#REF!,MATCH('Cálculo antigua metodología'!Q$4,#REF!,0),0),"")</f>
        <v/>
      </c>
      <c r="R504" s="10" t="str">
        <f>+IFERROR(VLOOKUP($A504,#REF!,MATCH('Cálculo antigua metodología'!R$4,#REF!,0),0),"")</f>
        <v/>
      </c>
      <c r="S504" s="10" t="str">
        <f>+IFERROR(VLOOKUP($A504,#REF!,MATCH('Cálculo antigua metodología'!S$4,#REF!,0),0),"")</f>
        <v/>
      </c>
      <c r="T504" s="10">
        <f>+VLOOKUP(A504,'[5]Cálculo SGP'!$N$3:$P$1136,3,0)</f>
        <v>511386914</v>
      </c>
      <c r="U504" s="10">
        <f>+VLOOKUP(A504,'[5]Cálculo SGP'!$N$3:$X$1137,11,0)</f>
        <v>966454166</v>
      </c>
      <c r="V504" s="11">
        <f t="shared" si="84"/>
        <v>55.95943679921146</v>
      </c>
      <c r="W504" s="11">
        <f t="shared" si="91"/>
        <v>100</v>
      </c>
      <c r="X504" s="11">
        <f t="shared" si="85"/>
        <v>80</v>
      </c>
      <c r="Y504" s="11">
        <f t="shared" si="86"/>
        <v>100</v>
      </c>
      <c r="Z504" s="11">
        <f t="shared" si="92"/>
        <v>0</v>
      </c>
      <c r="AA504" s="11">
        <f t="shared" si="87"/>
        <v>100</v>
      </c>
      <c r="AB504" s="11">
        <f t="shared" si="93"/>
        <v>0</v>
      </c>
      <c r="AC504" s="11">
        <f t="shared" si="88"/>
        <v>0</v>
      </c>
      <c r="AD504" s="11">
        <f t="shared" si="89"/>
        <v>0</v>
      </c>
      <c r="AE504" s="11">
        <f t="shared" si="90"/>
        <v>0</v>
      </c>
      <c r="AF504" s="12">
        <f t="shared" si="94"/>
        <v>0</v>
      </c>
      <c r="AG504" s="31">
        <f t="shared" si="95"/>
        <v>16.666666666666668</v>
      </c>
    </row>
    <row r="505" spans="1:33" x14ac:dyDescent="0.35">
      <c r="A505" s="1" t="s">
        <v>1046</v>
      </c>
      <c r="B505" s="1" t="s">
        <v>962</v>
      </c>
      <c r="C505" s="1" t="s">
        <v>1047</v>
      </c>
      <c r="D505" s="4">
        <f>+VLOOKUP(A505,'[2]Categoría municipios 2023'!$B$2:$D$1103,3,0)</f>
        <v>6</v>
      </c>
      <c r="E505" s="1" t="str">
        <f>+VLOOKUP(A505,'[3]Nuevo IDF'!$B$5:$H$1106,7,0)</f>
        <v>G2</v>
      </c>
      <c r="F505" s="1"/>
      <c r="G505" s="10">
        <f>+VLOOKUP(A505,'[4]Informe viabilidad 2022'!$A$4:$G$1105,7,0)</f>
        <v>926.460193</v>
      </c>
      <c r="H505" s="10">
        <f>+VLOOKUP(A505,'[4]Informe viabilidad 2022'!$A$4:$G$1105,6,0)</f>
        <v>2022.5815640000001</v>
      </c>
      <c r="I505" s="10" t="str">
        <f>+IFERROR(VLOOKUP($A505,#REF!,MATCH('Cálculo antigua metodología'!I$4,#REF!,0),0),"")</f>
        <v/>
      </c>
      <c r="J505" s="10" t="str">
        <f>+IFERROR(VLOOKUP($A505,#REF!,MATCH('Cálculo antigua metodología'!J$4,#REF!,0),0),"")</f>
        <v/>
      </c>
      <c r="K505" s="10" t="str">
        <f>+IFERROR(VLOOKUP($A505,#REF!,MATCH('Cálculo antigua metodología'!K$4,#REF!,0),0),"")</f>
        <v/>
      </c>
      <c r="L505" s="10" t="str">
        <f>+IFERROR(VLOOKUP($A505,#REF!,MATCH('Cálculo antigua metodología'!L$4,#REF!,0),0),"")</f>
        <v/>
      </c>
      <c r="M505" s="10" t="str">
        <f>+IFERROR(VLOOKUP($A505,#REF!,MATCH('Cálculo antigua metodología'!M$4,#REF!,0),0),"")</f>
        <v/>
      </c>
      <c r="N505" s="10" t="str">
        <f>+IFERROR(VLOOKUP($A505,#REF!,MATCH('Cálculo antigua metodología'!N$4,#REF!,0),0),"")</f>
        <v/>
      </c>
      <c r="O505" s="10" t="str">
        <f>+IFERROR(VLOOKUP($A505,#REF!,MATCH('Cálculo antigua metodología'!O$4,#REF!,0),0),"")</f>
        <v/>
      </c>
      <c r="P505" s="10" t="str">
        <f>+IFERROR(VLOOKUP($A505,#REF!,MATCH('Cálculo antigua metodología'!P$4,#REF!,0),0),"")</f>
        <v/>
      </c>
      <c r="Q505" s="10" t="str">
        <f>+IFERROR(VLOOKUP($A505,#REF!,MATCH('Cálculo antigua metodología'!Q$4,#REF!,0),0),"")</f>
        <v/>
      </c>
      <c r="R505" s="10" t="str">
        <f>+IFERROR(VLOOKUP($A505,#REF!,MATCH('Cálculo antigua metodología'!R$4,#REF!,0),0),"")</f>
        <v/>
      </c>
      <c r="S505" s="10" t="str">
        <f>+IFERROR(VLOOKUP($A505,#REF!,MATCH('Cálculo antigua metodología'!S$4,#REF!,0),0),"")</f>
        <v/>
      </c>
      <c r="T505" s="10">
        <f>+VLOOKUP(A505,'[5]Cálculo SGP'!$N$3:$P$1136,3,0)</f>
        <v>478266958</v>
      </c>
      <c r="U505" s="10">
        <f>+VLOOKUP(A505,'[5]Cálculo SGP'!$N$3:$X$1137,11,0)</f>
        <v>1174663506</v>
      </c>
      <c r="V505" s="11">
        <f t="shared" si="84"/>
        <v>45.805826053697778</v>
      </c>
      <c r="W505" s="11">
        <f t="shared" si="91"/>
        <v>100</v>
      </c>
      <c r="X505" s="11">
        <f t="shared" si="85"/>
        <v>80</v>
      </c>
      <c r="Y505" s="11">
        <f t="shared" si="86"/>
        <v>100</v>
      </c>
      <c r="Z505" s="11">
        <f t="shared" si="92"/>
        <v>0</v>
      </c>
      <c r="AA505" s="11">
        <f t="shared" si="87"/>
        <v>100</v>
      </c>
      <c r="AB505" s="11">
        <f t="shared" si="93"/>
        <v>0</v>
      </c>
      <c r="AC505" s="11">
        <f t="shared" si="88"/>
        <v>0</v>
      </c>
      <c r="AD505" s="11">
        <f t="shared" si="89"/>
        <v>0</v>
      </c>
      <c r="AE505" s="11">
        <f t="shared" si="90"/>
        <v>0</v>
      </c>
      <c r="AF505" s="12">
        <f t="shared" si="94"/>
        <v>0</v>
      </c>
      <c r="AG505" s="31">
        <f t="shared" si="95"/>
        <v>16.666666666666668</v>
      </c>
    </row>
    <row r="506" spans="1:33" x14ac:dyDescent="0.35">
      <c r="A506" s="1" t="s">
        <v>1048</v>
      </c>
      <c r="B506" s="1" t="s">
        <v>962</v>
      </c>
      <c r="C506" s="1" t="s">
        <v>1049</v>
      </c>
      <c r="D506" s="4">
        <f>+VLOOKUP(A506,'[2]Categoría municipios 2023'!$B$2:$D$1103,3,0)</f>
        <v>6</v>
      </c>
      <c r="E506" s="1" t="str">
        <f>+VLOOKUP(A506,'[3]Nuevo IDF'!$B$5:$H$1106,7,0)</f>
        <v>G1</v>
      </c>
      <c r="F506" s="1"/>
      <c r="G506" s="10">
        <f>+VLOOKUP(A506,'[4]Informe viabilidad 2022'!$A$4:$G$1105,7,0)</f>
        <v>151.19218409999999</v>
      </c>
      <c r="H506" s="10">
        <f>+VLOOKUP(A506,'[4]Informe viabilidad 2022'!$A$4:$G$1105,6,0)</f>
        <v>3171.075785</v>
      </c>
      <c r="I506" s="10" t="str">
        <f>+IFERROR(VLOOKUP($A506,#REF!,MATCH('Cálculo antigua metodología'!I$4,#REF!,0),0),"")</f>
        <v/>
      </c>
      <c r="J506" s="10" t="str">
        <f>+IFERROR(VLOOKUP($A506,#REF!,MATCH('Cálculo antigua metodología'!J$4,#REF!,0),0),"")</f>
        <v/>
      </c>
      <c r="K506" s="10" t="str">
        <f>+IFERROR(VLOOKUP($A506,#REF!,MATCH('Cálculo antigua metodología'!K$4,#REF!,0),0),"")</f>
        <v/>
      </c>
      <c r="L506" s="10" t="str">
        <f>+IFERROR(VLOOKUP($A506,#REF!,MATCH('Cálculo antigua metodología'!L$4,#REF!,0),0),"")</f>
        <v/>
      </c>
      <c r="M506" s="10" t="str">
        <f>+IFERROR(VLOOKUP($A506,#REF!,MATCH('Cálculo antigua metodología'!M$4,#REF!,0),0),"")</f>
        <v/>
      </c>
      <c r="N506" s="10" t="str">
        <f>+IFERROR(VLOOKUP($A506,#REF!,MATCH('Cálculo antigua metodología'!N$4,#REF!,0),0),"")</f>
        <v/>
      </c>
      <c r="O506" s="10" t="str">
        <f>+IFERROR(VLOOKUP($A506,#REF!,MATCH('Cálculo antigua metodología'!O$4,#REF!,0),0),"")</f>
        <v/>
      </c>
      <c r="P506" s="10" t="str">
        <f>+IFERROR(VLOOKUP($A506,#REF!,MATCH('Cálculo antigua metodología'!P$4,#REF!,0),0),"")</f>
        <v/>
      </c>
      <c r="Q506" s="10" t="str">
        <f>+IFERROR(VLOOKUP($A506,#REF!,MATCH('Cálculo antigua metodología'!Q$4,#REF!,0),0),"")</f>
        <v/>
      </c>
      <c r="R506" s="10" t="str">
        <f>+IFERROR(VLOOKUP($A506,#REF!,MATCH('Cálculo antigua metodología'!R$4,#REF!,0),0),"")</f>
        <v/>
      </c>
      <c r="S506" s="10" t="str">
        <f>+IFERROR(VLOOKUP($A506,#REF!,MATCH('Cálculo antigua metodología'!S$4,#REF!,0),0),"")</f>
        <v/>
      </c>
      <c r="T506" s="10">
        <f>+VLOOKUP(A506,'[5]Cálculo SGP'!$N$3:$P$1136,3,0)</f>
        <v>723985264</v>
      </c>
      <c r="U506" s="10">
        <f>+VLOOKUP(A506,'[5]Cálculo SGP'!$N$3:$X$1137,11,0)</f>
        <v>1173935157</v>
      </c>
      <c r="V506" s="11">
        <f t="shared" si="84"/>
        <v>4.767851491130477</v>
      </c>
      <c r="W506" s="11">
        <f t="shared" si="91"/>
        <v>100</v>
      </c>
      <c r="X506" s="11">
        <f t="shared" si="85"/>
        <v>80</v>
      </c>
      <c r="Y506" s="11">
        <f t="shared" si="86"/>
        <v>100</v>
      </c>
      <c r="Z506" s="11">
        <f t="shared" si="92"/>
        <v>0</v>
      </c>
      <c r="AA506" s="11">
        <f t="shared" si="87"/>
        <v>100</v>
      </c>
      <c r="AB506" s="11">
        <f t="shared" si="93"/>
        <v>0</v>
      </c>
      <c r="AC506" s="11">
        <f t="shared" si="88"/>
        <v>0</v>
      </c>
      <c r="AD506" s="11">
        <f t="shared" si="89"/>
        <v>0</v>
      </c>
      <c r="AE506" s="11">
        <f t="shared" si="90"/>
        <v>0</v>
      </c>
      <c r="AF506" s="12">
        <f t="shared" si="94"/>
        <v>0</v>
      </c>
      <c r="AG506" s="31">
        <f t="shared" si="95"/>
        <v>16.666666666666668</v>
      </c>
    </row>
    <row r="507" spans="1:33" x14ac:dyDescent="0.35">
      <c r="A507" s="1" t="s">
        <v>1050</v>
      </c>
      <c r="B507" s="1" t="s">
        <v>962</v>
      </c>
      <c r="C507" s="1" t="s">
        <v>1051</v>
      </c>
      <c r="D507" s="4">
        <f>+VLOOKUP(A507,'[2]Categoría municipios 2023'!$B$2:$D$1103,3,0)</f>
        <v>6</v>
      </c>
      <c r="E507" s="1" t="str">
        <f>+VLOOKUP(A507,'[3]Nuevo IDF'!$B$5:$H$1106,7,0)</f>
        <v>G3</v>
      </c>
      <c r="F507" s="1"/>
      <c r="G507" s="10">
        <f>+VLOOKUP(A507,'[4]Informe viabilidad 2022'!$A$4:$G$1105,7,0)</f>
        <v>961.62453600000003</v>
      </c>
      <c r="H507" s="10">
        <f>+VLOOKUP(A507,'[4]Informe viabilidad 2022'!$A$4:$G$1105,6,0)</f>
        <v>1603.1865680000001</v>
      </c>
      <c r="I507" s="10" t="str">
        <f>+IFERROR(VLOOKUP($A507,#REF!,MATCH('Cálculo antigua metodología'!I$4,#REF!,0),0),"")</f>
        <v/>
      </c>
      <c r="J507" s="10" t="str">
        <f>+IFERROR(VLOOKUP($A507,#REF!,MATCH('Cálculo antigua metodología'!J$4,#REF!,0),0),"")</f>
        <v/>
      </c>
      <c r="K507" s="10" t="str">
        <f>+IFERROR(VLOOKUP($A507,#REF!,MATCH('Cálculo antigua metodología'!K$4,#REF!,0),0),"")</f>
        <v/>
      </c>
      <c r="L507" s="10" t="str">
        <f>+IFERROR(VLOOKUP($A507,#REF!,MATCH('Cálculo antigua metodología'!L$4,#REF!,0),0),"")</f>
        <v/>
      </c>
      <c r="M507" s="10" t="str">
        <f>+IFERROR(VLOOKUP($A507,#REF!,MATCH('Cálculo antigua metodología'!M$4,#REF!,0),0),"")</f>
        <v/>
      </c>
      <c r="N507" s="10" t="str">
        <f>+IFERROR(VLOOKUP($A507,#REF!,MATCH('Cálculo antigua metodología'!N$4,#REF!,0),0),"")</f>
        <v/>
      </c>
      <c r="O507" s="10" t="str">
        <f>+IFERROR(VLOOKUP($A507,#REF!,MATCH('Cálculo antigua metodología'!O$4,#REF!,0),0),"")</f>
        <v/>
      </c>
      <c r="P507" s="10" t="str">
        <f>+IFERROR(VLOOKUP($A507,#REF!,MATCH('Cálculo antigua metodología'!P$4,#REF!,0),0),"")</f>
        <v/>
      </c>
      <c r="Q507" s="10" t="str">
        <f>+IFERROR(VLOOKUP($A507,#REF!,MATCH('Cálculo antigua metodología'!Q$4,#REF!,0),0),"")</f>
        <v/>
      </c>
      <c r="R507" s="10" t="str">
        <f>+IFERROR(VLOOKUP($A507,#REF!,MATCH('Cálculo antigua metodología'!R$4,#REF!,0),0),"")</f>
        <v/>
      </c>
      <c r="S507" s="10" t="str">
        <f>+IFERROR(VLOOKUP($A507,#REF!,MATCH('Cálculo antigua metodología'!S$4,#REF!,0),0),"")</f>
        <v/>
      </c>
      <c r="T507" s="10">
        <f>+VLOOKUP(A507,'[5]Cálculo SGP'!$N$3:$P$1136,3,0)</f>
        <v>583756784</v>
      </c>
      <c r="U507" s="10">
        <f>+VLOOKUP(A507,'[5]Cálculo SGP'!$N$3:$X$1137,11,0)</f>
        <v>1264294431</v>
      </c>
      <c r="V507" s="11">
        <f t="shared" si="84"/>
        <v>59.982072903694636</v>
      </c>
      <c r="W507" s="11">
        <f t="shared" si="91"/>
        <v>100</v>
      </c>
      <c r="X507" s="11">
        <f t="shared" si="85"/>
        <v>80</v>
      </c>
      <c r="Y507" s="11">
        <f t="shared" si="86"/>
        <v>100</v>
      </c>
      <c r="Z507" s="11">
        <f t="shared" si="92"/>
        <v>0</v>
      </c>
      <c r="AA507" s="11">
        <f t="shared" si="87"/>
        <v>100</v>
      </c>
      <c r="AB507" s="11">
        <f t="shared" si="93"/>
        <v>0</v>
      </c>
      <c r="AC507" s="11">
        <f t="shared" si="88"/>
        <v>0</v>
      </c>
      <c r="AD507" s="11">
        <f t="shared" si="89"/>
        <v>0</v>
      </c>
      <c r="AE507" s="11">
        <f t="shared" si="90"/>
        <v>0</v>
      </c>
      <c r="AF507" s="12">
        <f t="shared" si="94"/>
        <v>0</v>
      </c>
      <c r="AG507" s="31">
        <f t="shared" si="95"/>
        <v>16.666666666666668</v>
      </c>
    </row>
    <row r="508" spans="1:33" x14ac:dyDescent="0.35">
      <c r="A508" s="1" t="s">
        <v>1052</v>
      </c>
      <c r="B508" s="1" t="s">
        <v>962</v>
      </c>
      <c r="C508" s="1" t="s">
        <v>1053</v>
      </c>
      <c r="D508" s="4">
        <f>+VLOOKUP(A508,'[2]Categoría municipios 2023'!$B$2:$D$1103,3,0)</f>
        <v>6</v>
      </c>
      <c r="E508" s="1" t="str">
        <f>+VLOOKUP(A508,'[3]Nuevo IDF'!$B$5:$H$1106,7,0)</f>
        <v>G1</v>
      </c>
      <c r="F508" s="1"/>
      <c r="G508" s="10">
        <f>+VLOOKUP(A508,'[4]Informe viabilidad 2022'!$A$4:$G$1105,7,0)</f>
        <v>990.718163</v>
      </c>
      <c r="H508" s="10">
        <f>+VLOOKUP(A508,'[4]Informe viabilidad 2022'!$A$4:$G$1105,6,0)</f>
        <v>2031.567628</v>
      </c>
      <c r="I508" s="10" t="str">
        <f>+IFERROR(VLOOKUP($A508,#REF!,MATCH('Cálculo antigua metodología'!I$4,#REF!,0),0),"")</f>
        <v/>
      </c>
      <c r="J508" s="10" t="str">
        <f>+IFERROR(VLOOKUP($A508,#REF!,MATCH('Cálculo antigua metodología'!J$4,#REF!,0),0),"")</f>
        <v/>
      </c>
      <c r="K508" s="10" t="str">
        <f>+IFERROR(VLOOKUP($A508,#REF!,MATCH('Cálculo antigua metodología'!K$4,#REF!,0),0),"")</f>
        <v/>
      </c>
      <c r="L508" s="10" t="str">
        <f>+IFERROR(VLOOKUP($A508,#REF!,MATCH('Cálculo antigua metodología'!L$4,#REF!,0),0),"")</f>
        <v/>
      </c>
      <c r="M508" s="10" t="str">
        <f>+IFERROR(VLOOKUP($A508,#REF!,MATCH('Cálculo antigua metodología'!M$4,#REF!,0),0),"")</f>
        <v/>
      </c>
      <c r="N508" s="10" t="str">
        <f>+IFERROR(VLOOKUP($A508,#REF!,MATCH('Cálculo antigua metodología'!N$4,#REF!,0),0),"")</f>
        <v/>
      </c>
      <c r="O508" s="10" t="str">
        <f>+IFERROR(VLOOKUP($A508,#REF!,MATCH('Cálculo antigua metodología'!O$4,#REF!,0),0),"")</f>
        <v/>
      </c>
      <c r="P508" s="10" t="str">
        <f>+IFERROR(VLOOKUP($A508,#REF!,MATCH('Cálculo antigua metodología'!P$4,#REF!,0),0),"")</f>
        <v/>
      </c>
      <c r="Q508" s="10" t="str">
        <f>+IFERROR(VLOOKUP($A508,#REF!,MATCH('Cálculo antigua metodología'!Q$4,#REF!,0),0),"")</f>
        <v/>
      </c>
      <c r="R508" s="10" t="str">
        <f>+IFERROR(VLOOKUP($A508,#REF!,MATCH('Cálculo antigua metodología'!R$4,#REF!,0),0),"")</f>
        <v/>
      </c>
      <c r="S508" s="10" t="str">
        <f>+IFERROR(VLOOKUP($A508,#REF!,MATCH('Cálculo antigua metodología'!S$4,#REF!,0),0),"")</f>
        <v/>
      </c>
      <c r="T508" s="10">
        <f>+VLOOKUP(A508,'[5]Cálculo SGP'!$N$3:$P$1136,3,0)</f>
        <v>664369720</v>
      </c>
      <c r="U508" s="10">
        <f>+VLOOKUP(A508,'[5]Cálculo SGP'!$N$3:$X$1137,11,0)</f>
        <v>1456891923</v>
      </c>
      <c r="V508" s="11">
        <f t="shared" si="84"/>
        <v>48.766191651484611</v>
      </c>
      <c r="W508" s="11">
        <f t="shared" si="91"/>
        <v>100</v>
      </c>
      <c r="X508" s="11">
        <f t="shared" si="85"/>
        <v>80</v>
      </c>
      <c r="Y508" s="11">
        <f t="shared" si="86"/>
        <v>100</v>
      </c>
      <c r="Z508" s="11">
        <f t="shared" si="92"/>
        <v>0</v>
      </c>
      <c r="AA508" s="11">
        <f t="shared" si="87"/>
        <v>100</v>
      </c>
      <c r="AB508" s="11">
        <f t="shared" si="93"/>
        <v>0</v>
      </c>
      <c r="AC508" s="11">
        <f t="shared" si="88"/>
        <v>0</v>
      </c>
      <c r="AD508" s="11">
        <f t="shared" si="89"/>
        <v>0</v>
      </c>
      <c r="AE508" s="11">
        <f t="shared" si="90"/>
        <v>0</v>
      </c>
      <c r="AF508" s="12">
        <f t="shared" si="94"/>
        <v>0</v>
      </c>
      <c r="AG508" s="31">
        <f t="shared" si="95"/>
        <v>16.666666666666668</v>
      </c>
    </row>
    <row r="509" spans="1:33" x14ac:dyDescent="0.35">
      <c r="A509" s="1" t="s">
        <v>1054</v>
      </c>
      <c r="B509" s="1" t="s">
        <v>962</v>
      </c>
      <c r="C509" s="1" t="s">
        <v>1055</v>
      </c>
      <c r="D509" s="4">
        <f>+VLOOKUP(A509,'[2]Categoría municipios 2023'!$B$2:$D$1103,3,0)</f>
        <v>6</v>
      </c>
      <c r="E509" s="1" t="str">
        <f>+VLOOKUP(A509,'[3]Nuevo IDF'!$B$5:$H$1106,7,0)</f>
        <v>G4</v>
      </c>
      <c r="F509" s="1"/>
      <c r="G509" s="10">
        <f>+VLOOKUP(A509,'[4]Informe viabilidad 2022'!$A$4:$G$1105,7,0)</f>
        <v>1203.0307330000001</v>
      </c>
      <c r="H509" s="10">
        <f>+VLOOKUP(A509,'[4]Informe viabilidad 2022'!$A$4:$G$1105,6,0)</f>
        <v>2071.6723160000001</v>
      </c>
      <c r="I509" s="10" t="str">
        <f>+IFERROR(VLOOKUP($A509,#REF!,MATCH('Cálculo antigua metodología'!I$4,#REF!,0),0),"")</f>
        <v/>
      </c>
      <c r="J509" s="10" t="str">
        <f>+IFERROR(VLOOKUP($A509,#REF!,MATCH('Cálculo antigua metodología'!J$4,#REF!,0),0),"")</f>
        <v/>
      </c>
      <c r="K509" s="10" t="str">
        <f>+IFERROR(VLOOKUP($A509,#REF!,MATCH('Cálculo antigua metodología'!K$4,#REF!,0),0),"")</f>
        <v/>
      </c>
      <c r="L509" s="10" t="str">
        <f>+IFERROR(VLOOKUP($A509,#REF!,MATCH('Cálculo antigua metodología'!L$4,#REF!,0),0),"")</f>
        <v/>
      </c>
      <c r="M509" s="10" t="str">
        <f>+IFERROR(VLOOKUP($A509,#REF!,MATCH('Cálculo antigua metodología'!M$4,#REF!,0),0),"")</f>
        <v/>
      </c>
      <c r="N509" s="10" t="str">
        <f>+IFERROR(VLOOKUP($A509,#REF!,MATCH('Cálculo antigua metodología'!N$4,#REF!,0),0),"")</f>
        <v/>
      </c>
      <c r="O509" s="10" t="str">
        <f>+IFERROR(VLOOKUP($A509,#REF!,MATCH('Cálculo antigua metodología'!O$4,#REF!,0),0),"")</f>
        <v/>
      </c>
      <c r="P509" s="10" t="str">
        <f>+IFERROR(VLOOKUP($A509,#REF!,MATCH('Cálculo antigua metodología'!P$4,#REF!,0),0),"")</f>
        <v/>
      </c>
      <c r="Q509" s="10" t="str">
        <f>+IFERROR(VLOOKUP($A509,#REF!,MATCH('Cálculo antigua metodología'!Q$4,#REF!,0),0),"")</f>
        <v/>
      </c>
      <c r="R509" s="10" t="str">
        <f>+IFERROR(VLOOKUP($A509,#REF!,MATCH('Cálculo antigua metodología'!R$4,#REF!,0),0),"")</f>
        <v/>
      </c>
      <c r="S509" s="10" t="str">
        <f>+IFERROR(VLOOKUP($A509,#REF!,MATCH('Cálculo antigua metodología'!S$4,#REF!,0),0),"")</f>
        <v/>
      </c>
      <c r="T509" s="10">
        <f>+VLOOKUP(A509,'[5]Cálculo SGP'!$N$3:$P$1136,3,0)</f>
        <v>754519876</v>
      </c>
      <c r="U509" s="10">
        <f>+VLOOKUP(A509,'[5]Cálculo SGP'!$N$3:$X$1137,11,0)</f>
        <v>1398712259</v>
      </c>
      <c r="V509" s="11">
        <f t="shared" si="84"/>
        <v>58.0705125858331</v>
      </c>
      <c r="W509" s="11">
        <f t="shared" si="91"/>
        <v>100</v>
      </c>
      <c r="X509" s="11">
        <f t="shared" si="85"/>
        <v>80</v>
      </c>
      <c r="Y509" s="11">
        <f t="shared" si="86"/>
        <v>100</v>
      </c>
      <c r="Z509" s="11">
        <f t="shared" si="92"/>
        <v>0</v>
      </c>
      <c r="AA509" s="11">
        <f t="shared" si="87"/>
        <v>100</v>
      </c>
      <c r="AB509" s="11">
        <f t="shared" si="93"/>
        <v>0</v>
      </c>
      <c r="AC509" s="11">
        <f t="shared" si="88"/>
        <v>0</v>
      </c>
      <c r="AD509" s="11">
        <f t="shared" si="89"/>
        <v>0</v>
      </c>
      <c r="AE509" s="11">
        <f t="shared" si="90"/>
        <v>0</v>
      </c>
      <c r="AF509" s="12">
        <f t="shared" si="94"/>
        <v>0</v>
      </c>
      <c r="AG509" s="31">
        <f t="shared" si="95"/>
        <v>16.666666666666668</v>
      </c>
    </row>
    <row r="510" spans="1:33" x14ac:dyDescent="0.35">
      <c r="A510" s="1" t="s">
        <v>1056</v>
      </c>
      <c r="B510" s="1" t="s">
        <v>962</v>
      </c>
      <c r="C510" s="1" t="s">
        <v>1057</v>
      </c>
      <c r="D510" s="4">
        <f>+VLOOKUP(A510,'[2]Categoría municipios 2023'!$B$2:$D$1103,3,0)</f>
        <v>4</v>
      </c>
      <c r="E510" s="1" t="str">
        <f>+VLOOKUP(A510,'[3]Nuevo IDF'!$B$5:$H$1106,7,0)</f>
        <v>G1</v>
      </c>
      <c r="F510" s="1"/>
      <c r="G510" s="10">
        <f>+VLOOKUP(A510,'[4]Informe viabilidad 2022'!$A$4:$G$1105,7,0)</f>
        <v>10669.56177</v>
      </c>
      <c r="H510" s="10">
        <f>+VLOOKUP(A510,'[4]Informe viabilidad 2022'!$A$4:$G$1105,6,0)</f>
        <v>25385.188072000001</v>
      </c>
      <c r="I510" s="10" t="str">
        <f>+IFERROR(VLOOKUP($A510,#REF!,MATCH('Cálculo antigua metodología'!I$4,#REF!,0),0),"")</f>
        <v/>
      </c>
      <c r="J510" s="10" t="str">
        <f>+IFERROR(VLOOKUP($A510,#REF!,MATCH('Cálculo antigua metodología'!J$4,#REF!,0),0),"")</f>
        <v/>
      </c>
      <c r="K510" s="10" t="str">
        <f>+IFERROR(VLOOKUP($A510,#REF!,MATCH('Cálculo antigua metodología'!K$4,#REF!,0),0),"")</f>
        <v/>
      </c>
      <c r="L510" s="10" t="str">
        <f>+IFERROR(VLOOKUP($A510,#REF!,MATCH('Cálculo antigua metodología'!L$4,#REF!,0),0),"")</f>
        <v/>
      </c>
      <c r="M510" s="10" t="str">
        <f>+IFERROR(VLOOKUP($A510,#REF!,MATCH('Cálculo antigua metodología'!M$4,#REF!,0),0),"")</f>
        <v/>
      </c>
      <c r="N510" s="10" t="str">
        <f>+IFERROR(VLOOKUP($A510,#REF!,MATCH('Cálculo antigua metodología'!N$4,#REF!,0),0),"")</f>
        <v/>
      </c>
      <c r="O510" s="10" t="str">
        <f>+IFERROR(VLOOKUP($A510,#REF!,MATCH('Cálculo antigua metodología'!O$4,#REF!,0),0),"")</f>
        <v/>
      </c>
      <c r="P510" s="10" t="str">
        <f>+IFERROR(VLOOKUP($A510,#REF!,MATCH('Cálculo antigua metodología'!P$4,#REF!,0),0),"")</f>
        <v/>
      </c>
      <c r="Q510" s="10" t="str">
        <f>+IFERROR(VLOOKUP($A510,#REF!,MATCH('Cálculo antigua metodología'!Q$4,#REF!,0),0),"")</f>
        <v/>
      </c>
      <c r="R510" s="10" t="str">
        <f>+IFERROR(VLOOKUP($A510,#REF!,MATCH('Cálculo antigua metodología'!R$4,#REF!,0),0),"")</f>
        <v/>
      </c>
      <c r="S510" s="10" t="str">
        <f>+IFERROR(VLOOKUP($A510,#REF!,MATCH('Cálculo antigua metodología'!S$4,#REF!,0),0),"")</f>
        <v/>
      </c>
      <c r="T510" s="10">
        <f>+VLOOKUP(A510,'[5]Cálculo SGP'!$N$3:$P$1136,3,0)</f>
        <v>1009091703</v>
      </c>
      <c r="U510" s="10">
        <f>+VLOOKUP(A510,'[5]Cálculo SGP'!$N$3:$X$1137,11,0)</f>
        <v>868897080</v>
      </c>
      <c r="V510" s="11">
        <f t="shared" si="84"/>
        <v>42.03065874374429</v>
      </c>
      <c r="W510" s="11">
        <f t="shared" si="91"/>
        <v>100</v>
      </c>
      <c r="X510" s="11">
        <f t="shared" si="85"/>
        <v>80</v>
      </c>
      <c r="Y510" s="11">
        <f t="shared" si="86"/>
        <v>100</v>
      </c>
      <c r="Z510" s="11">
        <f t="shared" si="92"/>
        <v>0</v>
      </c>
      <c r="AA510" s="11">
        <f t="shared" si="87"/>
        <v>100</v>
      </c>
      <c r="AB510" s="11">
        <f t="shared" si="93"/>
        <v>0</v>
      </c>
      <c r="AC510" s="11">
        <f t="shared" si="88"/>
        <v>0</v>
      </c>
      <c r="AD510" s="11">
        <f t="shared" si="89"/>
        <v>0</v>
      </c>
      <c r="AE510" s="11">
        <f t="shared" si="90"/>
        <v>0</v>
      </c>
      <c r="AF510" s="12">
        <f t="shared" si="94"/>
        <v>0</v>
      </c>
      <c r="AG510" s="31">
        <f t="shared" si="95"/>
        <v>16.666666666666668</v>
      </c>
    </row>
    <row r="511" spans="1:33" x14ac:dyDescent="0.35">
      <c r="A511" s="1" t="s">
        <v>1058</v>
      </c>
      <c r="B511" s="1" t="s">
        <v>962</v>
      </c>
      <c r="C511" s="1" t="s">
        <v>1059</v>
      </c>
      <c r="D511" s="4">
        <f>+VLOOKUP(A511,'[2]Categoría municipios 2023'!$B$2:$D$1103,3,0)</f>
        <v>5</v>
      </c>
      <c r="E511" s="1" t="str">
        <f>+VLOOKUP(A511,'[3]Nuevo IDF'!$B$5:$H$1106,7,0)</f>
        <v>G1</v>
      </c>
      <c r="F511" s="1"/>
      <c r="G511" s="10">
        <f>+VLOOKUP(A511,'[4]Informe viabilidad 2022'!$A$4:$G$1105,7,0)</f>
        <v>6983.2288150000004</v>
      </c>
      <c r="H511" s="10">
        <f>+VLOOKUP(A511,'[4]Informe viabilidad 2022'!$A$4:$G$1105,6,0)</f>
        <v>21865.095653</v>
      </c>
      <c r="I511" s="10" t="str">
        <f>+IFERROR(VLOOKUP($A511,#REF!,MATCH('Cálculo antigua metodología'!I$4,#REF!,0),0),"")</f>
        <v/>
      </c>
      <c r="J511" s="10" t="str">
        <f>+IFERROR(VLOOKUP($A511,#REF!,MATCH('Cálculo antigua metodología'!J$4,#REF!,0),0),"")</f>
        <v/>
      </c>
      <c r="K511" s="10" t="str">
        <f>+IFERROR(VLOOKUP($A511,#REF!,MATCH('Cálculo antigua metodología'!K$4,#REF!,0),0),"")</f>
        <v/>
      </c>
      <c r="L511" s="10" t="str">
        <f>+IFERROR(VLOOKUP($A511,#REF!,MATCH('Cálculo antigua metodología'!L$4,#REF!,0),0),"")</f>
        <v/>
      </c>
      <c r="M511" s="10" t="str">
        <f>+IFERROR(VLOOKUP($A511,#REF!,MATCH('Cálculo antigua metodología'!M$4,#REF!,0),0),"")</f>
        <v/>
      </c>
      <c r="N511" s="10" t="str">
        <f>+IFERROR(VLOOKUP($A511,#REF!,MATCH('Cálculo antigua metodología'!N$4,#REF!,0),0),"")</f>
        <v/>
      </c>
      <c r="O511" s="10" t="str">
        <f>+IFERROR(VLOOKUP($A511,#REF!,MATCH('Cálculo antigua metodología'!O$4,#REF!,0),0),"")</f>
        <v/>
      </c>
      <c r="P511" s="10" t="str">
        <f>+IFERROR(VLOOKUP($A511,#REF!,MATCH('Cálculo antigua metodología'!P$4,#REF!,0),0),"")</f>
        <v/>
      </c>
      <c r="Q511" s="10" t="str">
        <f>+IFERROR(VLOOKUP($A511,#REF!,MATCH('Cálculo antigua metodología'!Q$4,#REF!,0),0),"")</f>
        <v/>
      </c>
      <c r="R511" s="10" t="str">
        <f>+IFERROR(VLOOKUP($A511,#REF!,MATCH('Cálculo antigua metodología'!R$4,#REF!,0),0),"")</f>
        <v/>
      </c>
      <c r="S511" s="10" t="str">
        <f>+IFERROR(VLOOKUP($A511,#REF!,MATCH('Cálculo antigua metodología'!S$4,#REF!,0),0),"")</f>
        <v/>
      </c>
      <c r="T511" s="10">
        <f>+VLOOKUP(A511,'[5]Cálculo SGP'!$N$3:$P$1136,3,0)</f>
        <v>978556011</v>
      </c>
      <c r="U511" s="10">
        <f>+VLOOKUP(A511,'[5]Cálculo SGP'!$N$3:$X$1137,11,0)</f>
        <v>1498084803</v>
      </c>
      <c r="V511" s="11">
        <f t="shared" si="84"/>
        <v>31.937792204635823</v>
      </c>
      <c r="W511" s="11">
        <f t="shared" si="91"/>
        <v>100</v>
      </c>
      <c r="X511" s="11">
        <f t="shared" si="85"/>
        <v>80</v>
      </c>
      <c r="Y511" s="11">
        <f t="shared" si="86"/>
        <v>100</v>
      </c>
      <c r="Z511" s="11">
        <f t="shared" si="92"/>
        <v>0</v>
      </c>
      <c r="AA511" s="11">
        <f t="shared" si="87"/>
        <v>100</v>
      </c>
      <c r="AB511" s="11">
        <f t="shared" si="93"/>
        <v>0</v>
      </c>
      <c r="AC511" s="11">
        <f t="shared" si="88"/>
        <v>0</v>
      </c>
      <c r="AD511" s="11">
        <f t="shared" si="89"/>
        <v>0</v>
      </c>
      <c r="AE511" s="11">
        <f t="shared" si="90"/>
        <v>0</v>
      </c>
      <c r="AF511" s="12">
        <f t="shared" si="94"/>
        <v>0</v>
      </c>
      <c r="AG511" s="31">
        <f t="shared" si="95"/>
        <v>16.666666666666668</v>
      </c>
    </row>
    <row r="512" spans="1:33" x14ac:dyDescent="0.35">
      <c r="A512" s="1" t="s">
        <v>1060</v>
      </c>
      <c r="B512" s="1" t="s">
        <v>962</v>
      </c>
      <c r="C512" s="1" t="s">
        <v>1061</v>
      </c>
      <c r="D512" s="4">
        <f>+VLOOKUP(A512,'[2]Categoría municipios 2023'!$B$2:$D$1103,3,0)</f>
        <v>6</v>
      </c>
      <c r="E512" s="1" t="str">
        <f>+VLOOKUP(A512,'[3]Nuevo IDF'!$B$5:$H$1106,7,0)</f>
        <v>G3</v>
      </c>
      <c r="F512" s="1"/>
      <c r="G512" s="10">
        <f>+VLOOKUP(A512,'[4]Informe viabilidad 2022'!$A$4:$G$1105,7,0)</f>
        <v>1210.0136520000001</v>
      </c>
      <c r="H512" s="10">
        <f>+VLOOKUP(A512,'[4]Informe viabilidad 2022'!$A$4:$G$1105,6,0)</f>
        <v>3099.6952190000002</v>
      </c>
      <c r="I512" s="10" t="str">
        <f>+IFERROR(VLOOKUP($A512,#REF!,MATCH('Cálculo antigua metodología'!I$4,#REF!,0),0),"")</f>
        <v/>
      </c>
      <c r="J512" s="10" t="str">
        <f>+IFERROR(VLOOKUP($A512,#REF!,MATCH('Cálculo antigua metodología'!J$4,#REF!,0),0),"")</f>
        <v/>
      </c>
      <c r="K512" s="10" t="str">
        <f>+IFERROR(VLOOKUP($A512,#REF!,MATCH('Cálculo antigua metodología'!K$4,#REF!,0),0),"")</f>
        <v/>
      </c>
      <c r="L512" s="10" t="str">
        <f>+IFERROR(VLOOKUP($A512,#REF!,MATCH('Cálculo antigua metodología'!L$4,#REF!,0),0),"")</f>
        <v/>
      </c>
      <c r="M512" s="10" t="str">
        <f>+IFERROR(VLOOKUP($A512,#REF!,MATCH('Cálculo antigua metodología'!M$4,#REF!,0),0),"")</f>
        <v/>
      </c>
      <c r="N512" s="10" t="str">
        <f>+IFERROR(VLOOKUP($A512,#REF!,MATCH('Cálculo antigua metodología'!N$4,#REF!,0),0),"")</f>
        <v/>
      </c>
      <c r="O512" s="10" t="str">
        <f>+IFERROR(VLOOKUP($A512,#REF!,MATCH('Cálculo antigua metodología'!O$4,#REF!,0),0),"")</f>
        <v/>
      </c>
      <c r="P512" s="10" t="str">
        <f>+IFERROR(VLOOKUP($A512,#REF!,MATCH('Cálculo antigua metodología'!P$4,#REF!,0),0),"")</f>
        <v/>
      </c>
      <c r="Q512" s="10" t="str">
        <f>+IFERROR(VLOOKUP($A512,#REF!,MATCH('Cálculo antigua metodología'!Q$4,#REF!,0),0),"")</f>
        <v/>
      </c>
      <c r="R512" s="10" t="str">
        <f>+IFERROR(VLOOKUP($A512,#REF!,MATCH('Cálculo antigua metodología'!R$4,#REF!,0),0),"")</f>
        <v/>
      </c>
      <c r="S512" s="10" t="str">
        <f>+IFERROR(VLOOKUP($A512,#REF!,MATCH('Cálculo antigua metodología'!S$4,#REF!,0),0),"")</f>
        <v/>
      </c>
      <c r="T512" s="10">
        <f>+VLOOKUP(A512,'[5]Cálculo SGP'!$N$3:$P$1136,3,0)</f>
        <v>922416465</v>
      </c>
      <c r="U512" s="10">
        <f>+VLOOKUP(A512,'[5]Cálculo SGP'!$N$3:$X$1137,11,0)</f>
        <v>2391055947</v>
      </c>
      <c r="V512" s="11">
        <f t="shared" si="84"/>
        <v>39.036536385353571</v>
      </c>
      <c r="W512" s="11">
        <f t="shared" si="91"/>
        <v>100</v>
      </c>
      <c r="X512" s="11">
        <f t="shared" si="85"/>
        <v>80</v>
      </c>
      <c r="Y512" s="11">
        <f t="shared" si="86"/>
        <v>100</v>
      </c>
      <c r="Z512" s="11">
        <f t="shared" si="92"/>
        <v>0</v>
      </c>
      <c r="AA512" s="11">
        <f t="shared" si="87"/>
        <v>100</v>
      </c>
      <c r="AB512" s="11">
        <f t="shared" si="93"/>
        <v>0</v>
      </c>
      <c r="AC512" s="11">
        <f t="shared" si="88"/>
        <v>0</v>
      </c>
      <c r="AD512" s="11">
        <f t="shared" si="89"/>
        <v>0</v>
      </c>
      <c r="AE512" s="11">
        <f t="shared" si="90"/>
        <v>0</v>
      </c>
      <c r="AF512" s="12">
        <f t="shared" si="94"/>
        <v>0</v>
      </c>
      <c r="AG512" s="31">
        <f t="shared" si="95"/>
        <v>16.666666666666668</v>
      </c>
    </row>
    <row r="513" spans="1:33" x14ac:dyDescent="0.35">
      <c r="A513" s="1" t="s">
        <v>1062</v>
      </c>
      <c r="B513" s="1" t="s">
        <v>962</v>
      </c>
      <c r="C513" s="1" t="s">
        <v>1063</v>
      </c>
      <c r="D513" s="4">
        <f>+VLOOKUP(A513,'[2]Categoría municipios 2023'!$B$2:$D$1103,3,0)</f>
        <v>6</v>
      </c>
      <c r="E513" s="1" t="str">
        <f>+VLOOKUP(A513,'[3]Nuevo IDF'!$B$5:$H$1106,7,0)</f>
        <v>G4</v>
      </c>
      <c r="F513" s="1"/>
      <c r="G513" s="10">
        <f>+VLOOKUP(A513,'[4]Informe viabilidad 2022'!$A$4:$G$1105,7,0)</f>
        <v>1599.1855330000001</v>
      </c>
      <c r="H513" s="10">
        <f>+VLOOKUP(A513,'[4]Informe viabilidad 2022'!$A$4:$G$1105,6,0)</f>
        <v>3054.4611150000001</v>
      </c>
      <c r="I513" s="10" t="str">
        <f>+IFERROR(VLOOKUP($A513,#REF!,MATCH('Cálculo antigua metodología'!I$4,#REF!,0),0),"")</f>
        <v/>
      </c>
      <c r="J513" s="10" t="str">
        <f>+IFERROR(VLOOKUP($A513,#REF!,MATCH('Cálculo antigua metodología'!J$4,#REF!,0),0),"")</f>
        <v/>
      </c>
      <c r="K513" s="10" t="str">
        <f>+IFERROR(VLOOKUP($A513,#REF!,MATCH('Cálculo antigua metodología'!K$4,#REF!,0),0),"")</f>
        <v/>
      </c>
      <c r="L513" s="10" t="str">
        <f>+IFERROR(VLOOKUP($A513,#REF!,MATCH('Cálculo antigua metodología'!L$4,#REF!,0),0),"")</f>
        <v/>
      </c>
      <c r="M513" s="10" t="str">
        <f>+IFERROR(VLOOKUP($A513,#REF!,MATCH('Cálculo antigua metodología'!M$4,#REF!,0),0),"")</f>
        <v/>
      </c>
      <c r="N513" s="10" t="str">
        <f>+IFERROR(VLOOKUP($A513,#REF!,MATCH('Cálculo antigua metodología'!N$4,#REF!,0),0),"")</f>
        <v/>
      </c>
      <c r="O513" s="10" t="str">
        <f>+IFERROR(VLOOKUP($A513,#REF!,MATCH('Cálculo antigua metodología'!O$4,#REF!,0),0),"")</f>
        <v/>
      </c>
      <c r="P513" s="10" t="str">
        <f>+IFERROR(VLOOKUP($A513,#REF!,MATCH('Cálculo antigua metodología'!P$4,#REF!,0),0),"")</f>
        <v/>
      </c>
      <c r="Q513" s="10" t="str">
        <f>+IFERROR(VLOOKUP($A513,#REF!,MATCH('Cálculo antigua metodología'!Q$4,#REF!,0),0),"")</f>
        <v/>
      </c>
      <c r="R513" s="10" t="str">
        <f>+IFERROR(VLOOKUP($A513,#REF!,MATCH('Cálculo antigua metodología'!R$4,#REF!,0),0),"")</f>
        <v/>
      </c>
      <c r="S513" s="10" t="str">
        <f>+IFERROR(VLOOKUP($A513,#REF!,MATCH('Cálculo antigua metodología'!S$4,#REF!,0),0),"")</f>
        <v/>
      </c>
      <c r="T513" s="10">
        <f>+VLOOKUP(A513,'[5]Cálculo SGP'!$N$3:$P$1136,3,0)</f>
        <v>1002356800</v>
      </c>
      <c r="U513" s="10">
        <f>+VLOOKUP(A513,'[5]Cálculo SGP'!$N$3:$X$1137,11,0)</f>
        <v>2728517637</v>
      </c>
      <c r="V513" s="11">
        <f t="shared" si="84"/>
        <v>52.355733885320724</v>
      </c>
      <c r="W513" s="11">
        <f t="shared" si="91"/>
        <v>100</v>
      </c>
      <c r="X513" s="11">
        <f t="shared" si="85"/>
        <v>80</v>
      </c>
      <c r="Y513" s="11">
        <f t="shared" si="86"/>
        <v>100</v>
      </c>
      <c r="Z513" s="11">
        <f t="shared" si="92"/>
        <v>0</v>
      </c>
      <c r="AA513" s="11">
        <f t="shared" si="87"/>
        <v>100</v>
      </c>
      <c r="AB513" s="11">
        <f t="shared" si="93"/>
        <v>0</v>
      </c>
      <c r="AC513" s="11">
        <f t="shared" si="88"/>
        <v>0</v>
      </c>
      <c r="AD513" s="11">
        <f t="shared" si="89"/>
        <v>0</v>
      </c>
      <c r="AE513" s="11">
        <f t="shared" si="90"/>
        <v>0</v>
      </c>
      <c r="AF513" s="12">
        <f t="shared" si="94"/>
        <v>0</v>
      </c>
      <c r="AG513" s="31">
        <f t="shared" si="95"/>
        <v>16.666666666666668</v>
      </c>
    </row>
    <row r="514" spans="1:33" x14ac:dyDescent="0.35">
      <c r="A514" s="1" t="s">
        <v>1064</v>
      </c>
      <c r="B514" s="1" t="s">
        <v>962</v>
      </c>
      <c r="C514" s="1" t="s">
        <v>1065</v>
      </c>
      <c r="D514" s="4">
        <f>+VLOOKUP(A514,'[2]Categoría municipios 2023'!$B$2:$D$1103,3,0)</f>
        <v>6</v>
      </c>
      <c r="E514" s="1" t="str">
        <f>+VLOOKUP(A514,'[3]Nuevo IDF'!$B$5:$H$1106,7,0)</f>
        <v>G1</v>
      </c>
      <c r="F514" s="1"/>
      <c r="G514" s="10">
        <f>+VLOOKUP(A514,'[4]Informe viabilidad 2022'!$A$4:$G$1105,7,0)</f>
        <v>3440.0440579999999</v>
      </c>
      <c r="H514" s="10">
        <f>+VLOOKUP(A514,'[4]Informe viabilidad 2022'!$A$4:$G$1105,6,0)</f>
        <v>12886.702278999999</v>
      </c>
      <c r="I514" s="10" t="str">
        <f>+IFERROR(VLOOKUP($A514,#REF!,MATCH('Cálculo antigua metodología'!I$4,#REF!,0),0),"")</f>
        <v/>
      </c>
      <c r="J514" s="10" t="str">
        <f>+IFERROR(VLOOKUP($A514,#REF!,MATCH('Cálculo antigua metodología'!J$4,#REF!,0),0),"")</f>
        <v/>
      </c>
      <c r="K514" s="10" t="str">
        <f>+IFERROR(VLOOKUP($A514,#REF!,MATCH('Cálculo antigua metodología'!K$4,#REF!,0),0),"")</f>
        <v/>
      </c>
      <c r="L514" s="10" t="str">
        <f>+IFERROR(VLOOKUP($A514,#REF!,MATCH('Cálculo antigua metodología'!L$4,#REF!,0),0),"")</f>
        <v/>
      </c>
      <c r="M514" s="10" t="str">
        <f>+IFERROR(VLOOKUP($A514,#REF!,MATCH('Cálculo antigua metodología'!M$4,#REF!,0),0),"")</f>
        <v/>
      </c>
      <c r="N514" s="10" t="str">
        <f>+IFERROR(VLOOKUP($A514,#REF!,MATCH('Cálculo antigua metodología'!N$4,#REF!,0),0),"")</f>
        <v/>
      </c>
      <c r="O514" s="10" t="str">
        <f>+IFERROR(VLOOKUP($A514,#REF!,MATCH('Cálculo antigua metodología'!O$4,#REF!,0),0),"")</f>
        <v/>
      </c>
      <c r="P514" s="10" t="str">
        <f>+IFERROR(VLOOKUP($A514,#REF!,MATCH('Cálculo antigua metodología'!P$4,#REF!,0),0),"")</f>
        <v/>
      </c>
      <c r="Q514" s="10" t="str">
        <f>+IFERROR(VLOOKUP($A514,#REF!,MATCH('Cálculo antigua metodología'!Q$4,#REF!,0),0),"")</f>
        <v/>
      </c>
      <c r="R514" s="10" t="str">
        <f>+IFERROR(VLOOKUP($A514,#REF!,MATCH('Cálculo antigua metodología'!R$4,#REF!,0),0),"")</f>
        <v/>
      </c>
      <c r="S514" s="10" t="str">
        <f>+IFERROR(VLOOKUP($A514,#REF!,MATCH('Cálculo antigua metodología'!S$4,#REF!,0),0),"")</f>
        <v/>
      </c>
      <c r="T514" s="10">
        <f>+VLOOKUP(A514,'[5]Cálculo SGP'!$N$3:$P$1136,3,0)</f>
        <v>1029004268</v>
      </c>
      <c r="U514" s="10">
        <f>+VLOOKUP(A514,'[5]Cálculo SGP'!$N$3:$X$1137,11,0)</f>
        <v>1609425570</v>
      </c>
      <c r="V514" s="11">
        <f t="shared" si="84"/>
        <v>26.694525748498517</v>
      </c>
      <c r="W514" s="11">
        <f t="shared" si="91"/>
        <v>100</v>
      </c>
      <c r="X514" s="11">
        <f t="shared" si="85"/>
        <v>80</v>
      </c>
      <c r="Y514" s="11">
        <f t="shared" si="86"/>
        <v>100</v>
      </c>
      <c r="Z514" s="11">
        <f t="shared" si="92"/>
        <v>0</v>
      </c>
      <c r="AA514" s="11">
        <f t="shared" si="87"/>
        <v>100</v>
      </c>
      <c r="AB514" s="11">
        <f t="shared" si="93"/>
        <v>0</v>
      </c>
      <c r="AC514" s="11">
        <f t="shared" si="88"/>
        <v>0</v>
      </c>
      <c r="AD514" s="11">
        <f t="shared" si="89"/>
        <v>0</v>
      </c>
      <c r="AE514" s="11">
        <f t="shared" si="90"/>
        <v>0</v>
      </c>
      <c r="AF514" s="12">
        <f t="shared" si="94"/>
        <v>0</v>
      </c>
      <c r="AG514" s="31">
        <f t="shared" si="95"/>
        <v>16.666666666666668</v>
      </c>
    </row>
    <row r="515" spans="1:33" x14ac:dyDescent="0.35">
      <c r="A515" s="1" t="s">
        <v>1066</v>
      </c>
      <c r="B515" s="1" t="s">
        <v>962</v>
      </c>
      <c r="C515" s="1" t="s">
        <v>1067</v>
      </c>
      <c r="D515" s="4">
        <f>+VLOOKUP(A515,'[2]Categoría municipios 2023'!$B$2:$D$1103,3,0)</f>
        <v>6</v>
      </c>
      <c r="E515" s="1" t="str">
        <f>+VLOOKUP(A515,'[3]Nuevo IDF'!$B$5:$H$1106,7,0)</f>
        <v>G3</v>
      </c>
      <c r="F515" s="1"/>
      <c r="G515" s="10">
        <f>+VLOOKUP(A515,'[4]Informe viabilidad 2022'!$A$4:$G$1105,7,0)</f>
        <v>1352.9490410000001</v>
      </c>
      <c r="H515" s="10">
        <f>+VLOOKUP(A515,'[4]Informe viabilidad 2022'!$A$4:$G$1105,6,0)</f>
        <v>3642.873556</v>
      </c>
      <c r="I515" s="10" t="str">
        <f>+IFERROR(VLOOKUP($A515,#REF!,MATCH('Cálculo antigua metodología'!I$4,#REF!,0),0),"")</f>
        <v/>
      </c>
      <c r="J515" s="10" t="str">
        <f>+IFERROR(VLOOKUP($A515,#REF!,MATCH('Cálculo antigua metodología'!J$4,#REF!,0),0),"")</f>
        <v/>
      </c>
      <c r="K515" s="10" t="str">
        <f>+IFERROR(VLOOKUP($A515,#REF!,MATCH('Cálculo antigua metodología'!K$4,#REF!,0),0),"")</f>
        <v/>
      </c>
      <c r="L515" s="10" t="str">
        <f>+IFERROR(VLOOKUP($A515,#REF!,MATCH('Cálculo antigua metodología'!L$4,#REF!,0),0),"")</f>
        <v/>
      </c>
      <c r="M515" s="10" t="str">
        <f>+IFERROR(VLOOKUP($A515,#REF!,MATCH('Cálculo antigua metodología'!M$4,#REF!,0),0),"")</f>
        <v/>
      </c>
      <c r="N515" s="10" t="str">
        <f>+IFERROR(VLOOKUP($A515,#REF!,MATCH('Cálculo antigua metodología'!N$4,#REF!,0),0),"")</f>
        <v/>
      </c>
      <c r="O515" s="10" t="str">
        <f>+IFERROR(VLOOKUP($A515,#REF!,MATCH('Cálculo antigua metodología'!O$4,#REF!,0),0),"")</f>
        <v/>
      </c>
      <c r="P515" s="10" t="str">
        <f>+IFERROR(VLOOKUP($A515,#REF!,MATCH('Cálculo antigua metodología'!P$4,#REF!,0),0),"")</f>
        <v/>
      </c>
      <c r="Q515" s="10" t="str">
        <f>+IFERROR(VLOOKUP($A515,#REF!,MATCH('Cálculo antigua metodología'!Q$4,#REF!,0),0),"")</f>
        <v/>
      </c>
      <c r="R515" s="10" t="str">
        <f>+IFERROR(VLOOKUP($A515,#REF!,MATCH('Cálculo antigua metodología'!R$4,#REF!,0),0),"")</f>
        <v/>
      </c>
      <c r="S515" s="10" t="str">
        <f>+IFERROR(VLOOKUP($A515,#REF!,MATCH('Cálculo antigua metodología'!S$4,#REF!,0),0),"")</f>
        <v/>
      </c>
      <c r="T515" s="10">
        <f>+VLOOKUP(A515,'[5]Cálculo SGP'!$N$3:$P$1136,3,0)</f>
        <v>786278845</v>
      </c>
      <c r="U515" s="10">
        <f>+VLOOKUP(A515,'[5]Cálculo SGP'!$N$3:$X$1137,11,0)</f>
        <v>1595972483</v>
      </c>
      <c r="V515" s="11">
        <f t="shared" si="84"/>
        <v>37.139610261015605</v>
      </c>
      <c r="W515" s="11">
        <f t="shared" si="91"/>
        <v>100</v>
      </c>
      <c r="X515" s="11">
        <f t="shared" si="85"/>
        <v>80</v>
      </c>
      <c r="Y515" s="11">
        <f t="shared" si="86"/>
        <v>100</v>
      </c>
      <c r="Z515" s="11">
        <f t="shared" si="92"/>
        <v>0</v>
      </c>
      <c r="AA515" s="11">
        <f t="shared" si="87"/>
        <v>100</v>
      </c>
      <c r="AB515" s="11">
        <f t="shared" si="93"/>
        <v>0</v>
      </c>
      <c r="AC515" s="11">
        <f t="shared" si="88"/>
        <v>0</v>
      </c>
      <c r="AD515" s="11">
        <f t="shared" si="89"/>
        <v>0</v>
      </c>
      <c r="AE515" s="11">
        <f t="shared" si="90"/>
        <v>0</v>
      </c>
      <c r="AF515" s="12">
        <f t="shared" si="94"/>
        <v>0</v>
      </c>
      <c r="AG515" s="31">
        <f t="shared" si="95"/>
        <v>16.666666666666668</v>
      </c>
    </row>
    <row r="516" spans="1:33" x14ac:dyDescent="0.35">
      <c r="A516" s="1" t="s">
        <v>1068</v>
      </c>
      <c r="B516" s="1" t="s">
        <v>962</v>
      </c>
      <c r="C516" s="1" t="s">
        <v>1069</v>
      </c>
      <c r="D516" s="4">
        <f>+VLOOKUP(A516,'[2]Categoría municipios 2023'!$B$2:$D$1103,3,0)</f>
        <v>6</v>
      </c>
      <c r="E516" s="1" t="str">
        <f>+VLOOKUP(A516,'[3]Nuevo IDF'!$B$5:$H$1106,7,0)</f>
        <v>G3</v>
      </c>
      <c r="F516" s="1"/>
      <c r="G516" s="10">
        <f>+VLOOKUP(A516,'[4]Informe viabilidad 2022'!$A$4:$G$1105,7,0)</f>
        <v>1349.712059</v>
      </c>
      <c r="H516" s="10">
        <f>+VLOOKUP(A516,'[4]Informe viabilidad 2022'!$A$4:$G$1105,6,0)</f>
        <v>2234.7169629999999</v>
      </c>
      <c r="I516" s="10" t="str">
        <f>+IFERROR(VLOOKUP($A516,#REF!,MATCH('Cálculo antigua metodología'!I$4,#REF!,0),0),"")</f>
        <v/>
      </c>
      <c r="J516" s="10" t="str">
        <f>+IFERROR(VLOOKUP($A516,#REF!,MATCH('Cálculo antigua metodología'!J$4,#REF!,0),0),"")</f>
        <v/>
      </c>
      <c r="K516" s="10" t="str">
        <f>+IFERROR(VLOOKUP($A516,#REF!,MATCH('Cálculo antigua metodología'!K$4,#REF!,0),0),"")</f>
        <v/>
      </c>
      <c r="L516" s="10" t="str">
        <f>+IFERROR(VLOOKUP($A516,#REF!,MATCH('Cálculo antigua metodología'!L$4,#REF!,0),0),"")</f>
        <v/>
      </c>
      <c r="M516" s="10" t="str">
        <f>+IFERROR(VLOOKUP($A516,#REF!,MATCH('Cálculo antigua metodología'!M$4,#REF!,0),0),"")</f>
        <v/>
      </c>
      <c r="N516" s="10" t="str">
        <f>+IFERROR(VLOOKUP($A516,#REF!,MATCH('Cálculo antigua metodología'!N$4,#REF!,0),0),"")</f>
        <v/>
      </c>
      <c r="O516" s="10" t="str">
        <f>+IFERROR(VLOOKUP($A516,#REF!,MATCH('Cálculo antigua metodología'!O$4,#REF!,0),0),"")</f>
        <v/>
      </c>
      <c r="P516" s="10" t="str">
        <f>+IFERROR(VLOOKUP($A516,#REF!,MATCH('Cálculo antigua metodología'!P$4,#REF!,0),0),"")</f>
        <v/>
      </c>
      <c r="Q516" s="10" t="str">
        <f>+IFERROR(VLOOKUP($A516,#REF!,MATCH('Cálculo antigua metodología'!Q$4,#REF!,0),0),"")</f>
        <v/>
      </c>
      <c r="R516" s="10" t="str">
        <f>+IFERROR(VLOOKUP($A516,#REF!,MATCH('Cálculo antigua metodología'!R$4,#REF!,0),0),"")</f>
        <v/>
      </c>
      <c r="S516" s="10" t="str">
        <f>+IFERROR(VLOOKUP($A516,#REF!,MATCH('Cálculo antigua metodología'!S$4,#REF!,0),0),"")</f>
        <v/>
      </c>
      <c r="T516" s="10">
        <f>+VLOOKUP(A516,'[5]Cálculo SGP'!$N$3:$P$1136,3,0)</f>
        <v>714305194</v>
      </c>
      <c r="U516" s="10">
        <f>+VLOOKUP(A516,'[5]Cálculo SGP'!$N$3:$X$1137,11,0)</f>
        <v>1319372218</v>
      </c>
      <c r="V516" s="11">
        <f t="shared" si="84"/>
        <v>60.397449938719603</v>
      </c>
      <c r="W516" s="11">
        <f t="shared" si="91"/>
        <v>100</v>
      </c>
      <c r="X516" s="11">
        <f t="shared" si="85"/>
        <v>80</v>
      </c>
      <c r="Y516" s="11">
        <f t="shared" si="86"/>
        <v>100</v>
      </c>
      <c r="Z516" s="11">
        <f t="shared" si="92"/>
        <v>0</v>
      </c>
      <c r="AA516" s="11">
        <f t="shared" si="87"/>
        <v>100</v>
      </c>
      <c r="AB516" s="11">
        <f t="shared" si="93"/>
        <v>0</v>
      </c>
      <c r="AC516" s="11">
        <f t="shared" si="88"/>
        <v>0</v>
      </c>
      <c r="AD516" s="11">
        <f t="shared" si="89"/>
        <v>0</v>
      </c>
      <c r="AE516" s="11">
        <f t="shared" si="90"/>
        <v>0</v>
      </c>
      <c r="AF516" s="12">
        <f t="shared" si="94"/>
        <v>0</v>
      </c>
      <c r="AG516" s="31">
        <f t="shared" si="95"/>
        <v>16.666666666666668</v>
      </c>
    </row>
    <row r="517" spans="1:33" x14ac:dyDescent="0.35">
      <c r="A517" s="1" t="s">
        <v>1070</v>
      </c>
      <c r="B517" s="1" t="s">
        <v>962</v>
      </c>
      <c r="C517" s="1" t="s">
        <v>1071</v>
      </c>
      <c r="D517" s="4">
        <f>+VLOOKUP(A517,'[2]Categoría municipios 2023'!$B$2:$D$1103,3,0)</f>
        <v>2</v>
      </c>
      <c r="E517" s="1" t="str">
        <f>+VLOOKUP(A517,'[3]Nuevo IDF'!$B$5:$H$1106,7,0)</f>
        <v>G1</v>
      </c>
      <c r="F517" s="1"/>
      <c r="G517" s="10">
        <f>+VLOOKUP(A517,'[4]Informe viabilidad 2022'!$A$4:$G$1105,7,0)</f>
        <v>27497.048051000002</v>
      </c>
      <c r="H517" s="10">
        <f>+VLOOKUP(A517,'[4]Informe viabilidad 2022'!$A$4:$G$1105,6,0)</f>
        <v>76890.488597000003</v>
      </c>
      <c r="I517" s="10" t="str">
        <f>+IFERROR(VLOOKUP($A517,#REF!,MATCH('Cálculo antigua metodología'!I$4,#REF!,0),0),"")</f>
        <v/>
      </c>
      <c r="J517" s="10" t="str">
        <f>+IFERROR(VLOOKUP($A517,#REF!,MATCH('Cálculo antigua metodología'!J$4,#REF!,0),0),"")</f>
        <v/>
      </c>
      <c r="K517" s="10" t="str">
        <f>+IFERROR(VLOOKUP($A517,#REF!,MATCH('Cálculo antigua metodología'!K$4,#REF!,0),0),"")</f>
        <v/>
      </c>
      <c r="L517" s="10" t="str">
        <f>+IFERROR(VLOOKUP($A517,#REF!,MATCH('Cálculo antigua metodología'!L$4,#REF!,0),0),"")</f>
        <v/>
      </c>
      <c r="M517" s="10" t="str">
        <f>+IFERROR(VLOOKUP($A517,#REF!,MATCH('Cálculo antigua metodología'!M$4,#REF!,0),0),"")</f>
        <v/>
      </c>
      <c r="N517" s="10" t="str">
        <f>+IFERROR(VLOOKUP($A517,#REF!,MATCH('Cálculo antigua metodología'!N$4,#REF!,0),0),"")</f>
        <v/>
      </c>
      <c r="O517" s="10" t="str">
        <f>+IFERROR(VLOOKUP($A517,#REF!,MATCH('Cálculo antigua metodología'!O$4,#REF!,0),0),"")</f>
        <v/>
      </c>
      <c r="P517" s="10" t="str">
        <f>+IFERROR(VLOOKUP($A517,#REF!,MATCH('Cálculo antigua metodología'!P$4,#REF!,0),0),"")</f>
        <v/>
      </c>
      <c r="Q517" s="10" t="str">
        <f>+IFERROR(VLOOKUP($A517,#REF!,MATCH('Cálculo antigua metodología'!Q$4,#REF!,0),0),"")</f>
        <v/>
      </c>
      <c r="R517" s="10" t="str">
        <f>+IFERROR(VLOOKUP($A517,#REF!,MATCH('Cálculo antigua metodología'!R$4,#REF!,0),0),"")</f>
        <v/>
      </c>
      <c r="S517" s="10" t="str">
        <f>+IFERROR(VLOOKUP($A517,#REF!,MATCH('Cálculo antigua metodología'!S$4,#REF!,0),0),"")</f>
        <v/>
      </c>
      <c r="T517" s="10">
        <f>+VLOOKUP(A517,'[5]Cálculo SGP'!$N$3:$P$1136,3,0)</f>
        <v>2342620933</v>
      </c>
      <c r="U517" s="10">
        <f>+VLOOKUP(A517,'[5]Cálculo SGP'!$N$3:$X$1137,11,0)</f>
        <v>4268106357</v>
      </c>
      <c r="V517" s="11">
        <f t="shared" ref="V517:V580" si="96">IFERROR(G517/H517*100,"ND")</f>
        <v>35.761312683442668</v>
      </c>
      <c r="W517" s="11">
        <f t="shared" si="91"/>
        <v>100</v>
      </c>
      <c r="X517" s="11">
        <f t="shared" ref="X517:X580" si="97">IF(D517="ESP",50,IF(D517=1,65,IF(D517=2,70,IF(D517=3,70,IF(D517=4,80,IF(D517=5,80,IF(D517=6,80,0)))))))</f>
        <v>70</v>
      </c>
      <c r="Y517" s="11">
        <f t="shared" ref="Y517:Y580" si="98">+IFERROR((P517+R517)*100/(J517+M517+T517+U517),100)</f>
        <v>100</v>
      </c>
      <c r="Z517" s="11">
        <f t="shared" si="92"/>
        <v>0</v>
      </c>
      <c r="AA517" s="11">
        <f t="shared" ref="AA517:AA580" si="99">+IFERROR((L517+N517+M517)*100/(I517),100)</f>
        <v>100</v>
      </c>
      <c r="AB517" s="11">
        <f t="shared" si="93"/>
        <v>0</v>
      </c>
      <c r="AC517" s="11">
        <f t="shared" ref="AC517:AC580" si="100">IFERROR(((K517)/J517*100),0)</f>
        <v>0</v>
      </c>
      <c r="AD517" s="11">
        <f t="shared" ref="AD517:AD580" si="101">IFERROR((Q517/O517*100),0)</f>
        <v>0</v>
      </c>
      <c r="AE517" s="11">
        <f t="shared" ref="AE517:AE580" si="102">IFERROR((S517/J517*100),0)</f>
        <v>0</v>
      </c>
      <c r="AF517" s="12">
        <f t="shared" si="94"/>
        <v>0</v>
      </c>
      <c r="AG517" s="31">
        <f t="shared" si="95"/>
        <v>16.666666666666668</v>
      </c>
    </row>
    <row r="518" spans="1:33" x14ac:dyDescent="0.35">
      <c r="A518" s="1" t="s">
        <v>1072</v>
      </c>
      <c r="B518" s="1" t="s">
        <v>962</v>
      </c>
      <c r="C518" s="1" t="s">
        <v>1073</v>
      </c>
      <c r="D518" s="4">
        <f>+VLOOKUP(A518,'[2]Categoría municipios 2023'!$B$2:$D$1103,3,0)</f>
        <v>6</v>
      </c>
      <c r="E518" s="1" t="str">
        <f>+VLOOKUP(A518,'[3]Nuevo IDF'!$B$5:$H$1106,7,0)</f>
        <v>G3</v>
      </c>
      <c r="F518" s="1"/>
      <c r="G518" s="10">
        <f>+VLOOKUP(A518,'[4]Informe viabilidad 2022'!$A$4:$G$1105,7,0)</f>
        <v>1103.5739510000001</v>
      </c>
      <c r="H518" s="10">
        <f>+VLOOKUP(A518,'[4]Informe viabilidad 2022'!$A$4:$G$1105,6,0)</f>
        <v>1521.008388</v>
      </c>
      <c r="I518" s="10" t="str">
        <f>+IFERROR(VLOOKUP($A518,#REF!,MATCH('Cálculo antigua metodología'!I$4,#REF!,0),0),"")</f>
        <v/>
      </c>
      <c r="J518" s="10" t="str">
        <f>+IFERROR(VLOOKUP($A518,#REF!,MATCH('Cálculo antigua metodología'!J$4,#REF!,0),0),"")</f>
        <v/>
      </c>
      <c r="K518" s="10" t="str">
        <f>+IFERROR(VLOOKUP($A518,#REF!,MATCH('Cálculo antigua metodología'!K$4,#REF!,0),0),"")</f>
        <v/>
      </c>
      <c r="L518" s="10" t="str">
        <f>+IFERROR(VLOOKUP($A518,#REF!,MATCH('Cálculo antigua metodología'!L$4,#REF!,0),0),"")</f>
        <v/>
      </c>
      <c r="M518" s="10" t="str">
        <f>+IFERROR(VLOOKUP($A518,#REF!,MATCH('Cálculo antigua metodología'!M$4,#REF!,0),0),"")</f>
        <v/>
      </c>
      <c r="N518" s="10" t="str">
        <f>+IFERROR(VLOOKUP($A518,#REF!,MATCH('Cálculo antigua metodología'!N$4,#REF!,0),0),"")</f>
        <v/>
      </c>
      <c r="O518" s="10" t="str">
        <f>+IFERROR(VLOOKUP($A518,#REF!,MATCH('Cálculo antigua metodología'!O$4,#REF!,0),0),"")</f>
        <v/>
      </c>
      <c r="P518" s="10" t="str">
        <f>+IFERROR(VLOOKUP($A518,#REF!,MATCH('Cálculo antigua metodología'!P$4,#REF!,0),0),"")</f>
        <v/>
      </c>
      <c r="Q518" s="10" t="str">
        <f>+IFERROR(VLOOKUP($A518,#REF!,MATCH('Cálculo antigua metodología'!Q$4,#REF!,0),0),"")</f>
        <v/>
      </c>
      <c r="R518" s="10" t="str">
        <f>+IFERROR(VLOOKUP($A518,#REF!,MATCH('Cálculo antigua metodología'!R$4,#REF!,0),0),"")</f>
        <v/>
      </c>
      <c r="S518" s="10" t="str">
        <f>+IFERROR(VLOOKUP($A518,#REF!,MATCH('Cálculo antigua metodología'!S$4,#REF!,0),0),"")</f>
        <v/>
      </c>
      <c r="T518" s="10">
        <f>+VLOOKUP(A518,'[5]Cálculo SGP'!$N$3:$P$1136,3,0)</f>
        <v>526055629</v>
      </c>
      <c r="U518" s="10">
        <f>+VLOOKUP(A518,'[5]Cálculo SGP'!$N$3:$X$1137,11,0)</f>
        <v>911820558</v>
      </c>
      <c r="V518" s="11">
        <f t="shared" si="96"/>
        <v>72.555415190780664</v>
      </c>
      <c r="W518" s="11">
        <f t="shared" ref="W518:W581" si="103">+IF(V518&lt;=X518,100,IF(AND(V518&gt;X518,V518&lt;100),(100-V518)/(100-X518)*100,0))</f>
        <v>100</v>
      </c>
      <c r="X518" s="11">
        <f t="shared" si="97"/>
        <v>80</v>
      </c>
      <c r="Y518" s="11">
        <f t="shared" si="98"/>
        <v>100</v>
      </c>
      <c r="Z518" s="11">
        <f t="shared" ref="Z518:Z581" si="104">IF(100-Y518&lt;0,0,100-Y518)</f>
        <v>0</v>
      </c>
      <c r="AA518" s="11">
        <f t="shared" si="99"/>
        <v>100</v>
      </c>
      <c r="AB518" s="11">
        <f t="shared" ref="AB518:AB581" si="105">100-AA518</f>
        <v>0</v>
      </c>
      <c r="AC518" s="11">
        <f t="shared" si="100"/>
        <v>0</v>
      </c>
      <c r="AD518" s="11">
        <f t="shared" si="101"/>
        <v>0</v>
      </c>
      <c r="AE518" s="11">
        <f t="shared" si="102"/>
        <v>0</v>
      </c>
      <c r="AF518" s="12">
        <f t="shared" ref="AF518:AF581" si="106">IFERROR((IF(AE518&lt;0,0,AE518)),0)</f>
        <v>0</v>
      </c>
      <c r="AG518" s="31">
        <f t="shared" ref="AG518:AG581" si="107">+AVERAGE(W518,Z518,AB518,AC518,AD518,AF518)</f>
        <v>16.666666666666668</v>
      </c>
    </row>
    <row r="519" spans="1:33" x14ac:dyDescent="0.35">
      <c r="A519" s="1" t="s">
        <v>1074</v>
      </c>
      <c r="B519" s="1" t="s">
        <v>962</v>
      </c>
      <c r="C519" s="1" t="s">
        <v>1075</v>
      </c>
      <c r="D519" s="4">
        <f>+VLOOKUP(A519,'[2]Categoría municipios 2023'!$B$2:$D$1103,3,0)</f>
        <v>6</v>
      </c>
      <c r="E519" s="1" t="str">
        <f>+VLOOKUP(A519,'[3]Nuevo IDF'!$B$5:$H$1106,7,0)</f>
        <v>G3</v>
      </c>
      <c r="F519" s="1"/>
      <c r="G519" s="10">
        <f>+VLOOKUP(A519,'[4]Informe viabilidad 2022'!$A$4:$G$1105,7,0)</f>
        <v>1816.393787</v>
      </c>
      <c r="H519" s="10">
        <f>+VLOOKUP(A519,'[4]Informe viabilidad 2022'!$A$4:$G$1105,6,0)</f>
        <v>3112.0597269999998</v>
      </c>
      <c r="I519" s="10" t="str">
        <f>+IFERROR(VLOOKUP($A519,#REF!,MATCH('Cálculo antigua metodología'!I$4,#REF!,0),0),"")</f>
        <v/>
      </c>
      <c r="J519" s="10" t="str">
        <f>+IFERROR(VLOOKUP($A519,#REF!,MATCH('Cálculo antigua metodología'!J$4,#REF!,0),0),"")</f>
        <v/>
      </c>
      <c r="K519" s="10" t="str">
        <f>+IFERROR(VLOOKUP($A519,#REF!,MATCH('Cálculo antigua metodología'!K$4,#REF!,0),0),"")</f>
        <v/>
      </c>
      <c r="L519" s="10" t="str">
        <f>+IFERROR(VLOOKUP($A519,#REF!,MATCH('Cálculo antigua metodología'!L$4,#REF!,0),0),"")</f>
        <v/>
      </c>
      <c r="M519" s="10" t="str">
        <f>+IFERROR(VLOOKUP($A519,#REF!,MATCH('Cálculo antigua metodología'!M$4,#REF!,0),0),"")</f>
        <v/>
      </c>
      <c r="N519" s="10" t="str">
        <f>+IFERROR(VLOOKUP($A519,#REF!,MATCH('Cálculo antigua metodología'!N$4,#REF!,0),0),"")</f>
        <v/>
      </c>
      <c r="O519" s="10" t="str">
        <f>+IFERROR(VLOOKUP($A519,#REF!,MATCH('Cálculo antigua metodología'!O$4,#REF!,0),0),"")</f>
        <v/>
      </c>
      <c r="P519" s="10" t="str">
        <f>+IFERROR(VLOOKUP($A519,#REF!,MATCH('Cálculo antigua metodología'!P$4,#REF!,0),0),"")</f>
        <v/>
      </c>
      <c r="Q519" s="10" t="str">
        <f>+IFERROR(VLOOKUP($A519,#REF!,MATCH('Cálculo antigua metodología'!Q$4,#REF!,0),0),"")</f>
        <v/>
      </c>
      <c r="R519" s="10" t="str">
        <f>+IFERROR(VLOOKUP($A519,#REF!,MATCH('Cálculo antigua metodología'!R$4,#REF!,0),0),"")</f>
        <v/>
      </c>
      <c r="S519" s="10" t="str">
        <f>+IFERROR(VLOOKUP($A519,#REF!,MATCH('Cálculo antigua metodología'!S$4,#REF!,0),0),"")</f>
        <v/>
      </c>
      <c r="T519" s="10">
        <f>+VLOOKUP(A519,'[5]Cálculo SGP'!$N$3:$P$1136,3,0)</f>
        <v>883746752</v>
      </c>
      <c r="U519" s="10">
        <f>+VLOOKUP(A519,'[5]Cálculo SGP'!$N$3:$X$1137,11,0)</f>
        <v>2065505141</v>
      </c>
      <c r="V519" s="11">
        <f t="shared" si="96"/>
        <v>58.366289414084896</v>
      </c>
      <c r="W519" s="11">
        <f t="shared" si="103"/>
        <v>100</v>
      </c>
      <c r="X519" s="11">
        <f t="shared" si="97"/>
        <v>80</v>
      </c>
      <c r="Y519" s="11">
        <f t="shared" si="98"/>
        <v>100</v>
      </c>
      <c r="Z519" s="11">
        <f t="shared" si="104"/>
        <v>0</v>
      </c>
      <c r="AA519" s="11">
        <f t="shared" si="99"/>
        <v>100</v>
      </c>
      <c r="AB519" s="11">
        <f t="shared" si="105"/>
        <v>0</v>
      </c>
      <c r="AC519" s="11">
        <f t="shared" si="100"/>
        <v>0</v>
      </c>
      <c r="AD519" s="11">
        <f t="shared" si="101"/>
        <v>0</v>
      </c>
      <c r="AE519" s="11">
        <f t="shared" si="102"/>
        <v>0</v>
      </c>
      <c r="AF519" s="12">
        <f t="shared" si="106"/>
        <v>0</v>
      </c>
      <c r="AG519" s="31">
        <f t="shared" si="107"/>
        <v>16.666666666666668</v>
      </c>
    </row>
    <row r="520" spans="1:33" x14ac:dyDescent="0.35">
      <c r="A520" s="1" t="s">
        <v>1076</v>
      </c>
      <c r="B520" s="1" t="s">
        <v>962</v>
      </c>
      <c r="C520" s="1" t="s">
        <v>1077</v>
      </c>
      <c r="D520" s="4">
        <f>+VLOOKUP(A520,'[2]Categoría municipios 2023'!$B$2:$D$1103,3,0)</f>
        <v>1</v>
      </c>
      <c r="E520" s="1" t="str">
        <f>+VLOOKUP(A520,'[3]Nuevo IDF'!$B$5:$H$1106,7,0)</f>
        <v>G1</v>
      </c>
      <c r="F520" s="1"/>
      <c r="G520" s="10">
        <f>+VLOOKUP(A520,'[4]Informe viabilidad 2022'!$A$4:$G$1105,7,0)</f>
        <v>28328.877737999999</v>
      </c>
      <c r="H520" s="10">
        <f>+VLOOKUP(A520,'[4]Informe viabilidad 2022'!$A$4:$G$1105,6,0)</f>
        <v>142860.79431299999</v>
      </c>
      <c r="I520" s="10" t="str">
        <f>+IFERROR(VLOOKUP($A520,#REF!,MATCH('Cálculo antigua metodología'!I$4,#REF!,0),0),"")</f>
        <v/>
      </c>
      <c r="J520" s="10" t="str">
        <f>+IFERROR(VLOOKUP($A520,#REF!,MATCH('Cálculo antigua metodología'!J$4,#REF!,0),0),"")</f>
        <v/>
      </c>
      <c r="K520" s="10" t="str">
        <f>+IFERROR(VLOOKUP($A520,#REF!,MATCH('Cálculo antigua metodología'!K$4,#REF!,0),0),"")</f>
        <v/>
      </c>
      <c r="L520" s="10" t="str">
        <f>+IFERROR(VLOOKUP($A520,#REF!,MATCH('Cálculo antigua metodología'!L$4,#REF!,0),0),"")</f>
        <v/>
      </c>
      <c r="M520" s="10" t="str">
        <f>+IFERROR(VLOOKUP($A520,#REF!,MATCH('Cálculo antigua metodología'!M$4,#REF!,0),0),"")</f>
        <v/>
      </c>
      <c r="N520" s="10" t="str">
        <f>+IFERROR(VLOOKUP($A520,#REF!,MATCH('Cálculo antigua metodología'!N$4,#REF!,0),0),"")</f>
        <v/>
      </c>
      <c r="O520" s="10" t="str">
        <f>+IFERROR(VLOOKUP($A520,#REF!,MATCH('Cálculo antigua metodología'!O$4,#REF!,0),0),"")</f>
        <v/>
      </c>
      <c r="P520" s="10" t="str">
        <f>+IFERROR(VLOOKUP($A520,#REF!,MATCH('Cálculo antigua metodología'!P$4,#REF!,0),0),"")</f>
        <v/>
      </c>
      <c r="Q520" s="10" t="str">
        <f>+IFERROR(VLOOKUP($A520,#REF!,MATCH('Cálculo antigua metodología'!Q$4,#REF!,0),0),"")</f>
        <v/>
      </c>
      <c r="R520" s="10" t="str">
        <f>+IFERROR(VLOOKUP($A520,#REF!,MATCH('Cálculo antigua metodología'!R$4,#REF!,0),0),"")</f>
        <v/>
      </c>
      <c r="S520" s="10" t="str">
        <f>+IFERROR(VLOOKUP($A520,#REF!,MATCH('Cálculo antigua metodología'!S$4,#REF!,0),0),"")</f>
        <v/>
      </c>
      <c r="T520" s="10">
        <f>+VLOOKUP(A520,'[5]Cálculo SGP'!$N$3:$P$1136,3,0)</f>
        <v>3185783317</v>
      </c>
      <c r="U520" s="10">
        <f>+VLOOKUP(A520,'[5]Cálculo SGP'!$N$3:$X$1137,11,0)</f>
        <v>5062755267</v>
      </c>
      <c r="V520" s="11">
        <f t="shared" si="96"/>
        <v>19.829707565487155</v>
      </c>
      <c r="W520" s="11">
        <f t="shared" si="103"/>
        <v>100</v>
      </c>
      <c r="X520" s="11">
        <f t="shared" si="97"/>
        <v>65</v>
      </c>
      <c r="Y520" s="11">
        <f t="shared" si="98"/>
        <v>100</v>
      </c>
      <c r="Z520" s="11">
        <f t="shared" si="104"/>
        <v>0</v>
      </c>
      <c r="AA520" s="11">
        <f t="shared" si="99"/>
        <v>100</v>
      </c>
      <c r="AB520" s="11">
        <f t="shared" si="105"/>
        <v>0</v>
      </c>
      <c r="AC520" s="11">
        <f t="shared" si="100"/>
        <v>0</v>
      </c>
      <c r="AD520" s="11">
        <f t="shared" si="101"/>
        <v>0</v>
      </c>
      <c r="AE520" s="11">
        <f t="shared" si="102"/>
        <v>0</v>
      </c>
      <c r="AF520" s="12">
        <f t="shared" si="106"/>
        <v>0</v>
      </c>
      <c r="AG520" s="31">
        <f t="shared" si="107"/>
        <v>16.666666666666668</v>
      </c>
    </row>
    <row r="521" spans="1:33" x14ac:dyDescent="0.35">
      <c r="A521" s="1" t="s">
        <v>1078</v>
      </c>
      <c r="B521" s="1" t="s">
        <v>962</v>
      </c>
      <c r="C521" s="1" t="s">
        <v>1079</v>
      </c>
      <c r="D521" s="4">
        <f>+VLOOKUP(A521,'[2]Categoría municipios 2023'!$B$2:$D$1103,3,0)</f>
        <v>6</v>
      </c>
      <c r="E521" s="1" t="str">
        <f>+VLOOKUP(A521,'[3]Nuevo IDF'!$B$5:$H$1106,7,0)</f>
        <v>G1</v>
      </c>
      <c r="F521" s="1"/>
      <c r="G521" s="10">
        <f>+VLOOKUP(A521,'[4]Informe viabilidad 2022'!$A$4:$G$1105,7,0)</f>
        <v>1145.0310469999999</v>
      </c>
      <c r="H521" s="10">
        <f>+VLOOKUP(A521,'[4]Informe viabilidad 2022'!$A$4:$G$1105,6,0)</f>
        <v>2355.4604589999999</v>
      </c>
      <c r="I521" s="10" t="str">
        <f>+IFERROR(VLOOKUP($A521,#REF!,MATCH('Cálculo antigua metodología'!I$4,#REF!,0),0),"")</f>
        <v/>
      </c>
      <c r="J521" s="10" t="str">
        <f>+IFERROR(VLOOKUP($A521,#REF!,MATCH('Cálculo antigua metodología'!J$4,#REF!,0),0),"")</f>
        <v/>
      </c>
      <c r="K521" s="10" t="str">
        <f>+IFERROR(VLOOKUP($A521,#REF!,MATCH('Cálculo antigua metodología'!K$4,#REF!,0),0),"")</f>
        <v/>
      </c>
      <c r="L521" s="10" t="str">
        <f>+IFERROR(VLOOKUP($A521,#REF!,MATCH('Cálculo antigua metodología'!L$4,#REF!,0),0),"")</f>
        <v/>
      </c>
      <c r="M521" s="10" t="str">
        <f>+IFERROR(VLOOKUP($A521,#REF!,MATCH('Cálculo antigua metodología'!M$4,#REF!,0),0),"")</f>
        <v/>
      </c>
      <c r="N521" s="10" t="str">
        <f>+IFERROR(VLOOKUP($A521,#REF!,MATCH('Cálculo antigua metodología'!N$4,#REF!,0),0),"")</f>
        <v/>
      </c>
      <c r="O521" s="10" t="str">
        <f>+IFERROR(VLOOKUP($A521,#REF!,MATCH('Cálculo antigua metodología'!O$4,#REF!,0),0),"")</f>
        <v/>
      </c>
      <c r="P521" s="10" t="str">
        <f>+IFERROR(VLOOKUP($A521,#REF!,MATCH('Cálculo antigua metodología'!P$4,#REF!,0),0),"")</f>
        <v/>
      </c>
      <c r="Q521" s="10" t="str">
        <f>+IFERROR(VLOOKUP($A521,#REF!,MATCH('Cálculo antigua metodología'!Q$4,#REF!,0),0),"")</f>
        <v/>
      </c>
      <c r="R521" s="10" t="str">
        <f>+IFERROR(VLOOKUP($A521,#REF!,MATCH('Cálculo antigua metodología'!R$4,#REF!,0),0),"")</f>
        <v/>
      </c>
      <c r="S521" s="10" t="str">
        <f>+IFERROR(VLOOKUP($A521,#REF!,MATCH('Cálculo antigua metodología'!S$4,#REF!,0),0),"")</f>
        <v/>
      </c>
      <c r="T521" s="10">
        <f>+VLOOKUP(A521,'[5]Cálculo SGP'!$N$3:$P$1136,3,0)</f>
        <v>437962376</v>
      </c>
      <c r="U521" s="10">
        <f>+VLOOKUP(A521,'[5]Cálculo SGP'!$N$3:$X$1137,11,0)</f>
        <v>1280630175</v>
      </c>
      <c r="V521" s="11">
        <f t="shared" si="96"/>
        <v>48.611771113581661</v>
      </c>
      <c r="W521" s="11">
        <f t="shared" si="103"/>
        <v>100</v>
      </c>
      <c r="X521" s="11">
        <f t="shared" si="97"/>
        <v>80</v>
      </c>
      <c r="Y521" s="11">
        <f t="shared" si="98"/>
        <v>100</v>
      </c>
      <c r="Z521" s="11">
        <f t="shared" si="104"/>
        <v>0</v>
      </c>
      <c r="AA521" s="11">
        <f t="shared" si="99"/>
        <v>100</v>
      </c>
      <c r="AB521" s="11">
        <f t="shared" si="105"/>
        <v>0</v>
      </c>
      <c r="AC521" s="11">
        <f t="shared" si="100"/>
        <v>0</v>
      </c>
      <c r="AD521" s="11">
        <f t="shared" si="101"/>
        <v>0</v>
      </c>
      <c r="AE521" s="11">
        <f t="shared" si="102"/>
        <v>0</v>
      </c>
      <c r="AF521" s="12">
        <f t="shared" si="106"/>
        <v>0</v>
      </c>
      <c r="AG521" s="31">
        <f t="shared" si="107"/>
        <v>16.666666666666668</v>
      </c>
    </row>
    <row r="522" spans="1:33" x14ac:dyDescent="0.35">
      <c r="A522" s="1" t="s">
        <v>1080</v>
      </c>
      <c r="B522" s="1" t="s">
        <v>962</v>
      </c>
      <c r="C522" s="1" t="s">
        <v>1081</v>
      </c>
      <c r="D522" s="4">
        <f>+VLOOKUP(A522,'[2]Categoría municipios 2023'!$B$2:$D$1103,3,0)</f>
        <v>6</v>
      </c>
      <c r="E522" s="1" t="str">
        <f>+VLOOKUP(A522,'[3]Nuevo IDF'!$B$5:$H$1106,7,0)</f>
        <v>G1</v>
      </c>
      <c r="F522" s="1"/>
      <c r="G522" s="10">
        <f>+VLOOKUP(A522,'[4]Informe viabilidad 2022'!$A$4:$G$1105,7,0)</f>
        <v>4319.8068590000003</v>
      </c>
      <c r="H522" s="10">
        <f>+VLOOKUP(A522,'[4]Informe viabilidad 2022'!$A$4:$G$1105,6,0)</f>
        <v>6212.4887820000004</v>
      </c>
      <c r="I522" s="10" t="str">
        <f>+IFERROR(VLOOKUP($A522,#REF!,MATCH('Cálculo antigua metodología'!I$4,#REF!,0),0),"")</f>
        <v/>
      </c>
      <c r="J522" s="10" t="str">
        <f>+IFERROR(VLOOKUP($A522,#REF!,MATCH('Cálculo antigua metodología'!J$4,#REF!,0),0),"")</f>
        <v/>
      </c>
      <c r="K522" s="10" t="str">
        <f>+IFERROR(VLOOKUP($A522,#REF!,MATCH('Cálculo antigua metodología'!K$4,#REF!,0),0),"")</f>
        <v/>
      </c>
      <c r="L522" s="10" t="str">
        <f>+IFERROR(VLOOKUP($A522,#REF!,MATCH('Cálculo antigua metodología'!L$4,#REF!,0),0),"")</f>
        <v/>
      </c>
      <c r="M522" s="10" t="str">
        <f>+IFERROR(VLOOKUP($A522,#REF!,MATCH('Cálculo antigua metodología'!M$4,#REF!,0),0),"")</f>
        <v/>
      </c>
      <c r="N522" s="10" t="str">
        <f>+IFERROR(VLOOKUP($A522,#REF!,MATCH('Cálculo antigua metodología'!N$4,#REF!,0),0),"")</f>
        <v/>
      </c>
      <c r="O522" s="10" t="str">
        <f>+IFERROR(VLOOKUP($A522,#REF!,MATCH('Cálculo antigua metodología'!O$4,#REF!,0),0),"")</f>
        <v/>
      </c>
      <c r="P522" s="10" t="str">
        <f>+IFERROR(VLOOKUP($A522,#REF!,MATCH('Cálculo antigua metodología'!P$4,#REF!,0),0),"")</f>
        <v/>
      </c>
      <c r="Q522" s="10" t="str">
        <f>+IFERROR(VLOOKUP($A522,#REF!,MATCH('Cálculo antigua metodología'!Q$4,#REF!,0),0),"")</f>
        <v/>
      </c>
      <c r="R522" s="10" t="str">
        <f>+IFERROR(VLOOKUP($A522,#REF!,MATCH('Cálculo antigua metodología'!R$4,#REF!,0),0),"")</f>
        <v/>
      </c>
      <c r="S522" s="10" t="str">
        <f>+IFERROR(VLOOKUP($A522,#REF!,MATCH('Cálculo antigua metodología'!S$4,#REF!,0),0),"")</f>
        <v/>
      </c>
      <c r="T522" s="10">
        <f>+VLOOKUP(A522,'[5]Cálculo SGP'!$N$3:$P$1136,3,0)</f>
        <v>831796806</v>
      </c>
      <c r="U522" s="10">
        <f>+VLOOKUP(A522,'[5]Cálculo SGP'!$N$3:$X$1137,11,0)</f>
        <v>1125751724</v>
      </c>
      <c r="V522" s="11">
        <f t="shared" si="96"/>
        <v>69.534239989553996</v>
      </c>
      <c r="W522" s="11">
        <f t="shared" si="103"/>
        <v>100</v>
      </c>
      <c r="X522" s="11">
        <f t="shared" si="97"/>
        <v>80</v>
      </c>
      <c r="Y522" s="11">
        <f t="shared" si="98"/>
        <v>100</v>
      </c>
      <c r="Z522" s="11">
        <f t="shared" si="104"/>
        <v>0</v>
      </c>
      <c r="AA522" s="11">
        <f t="shared" si="99"/>
        <v>100</v>
      </c>
      <c r="AB522" s="11">
        <f t="shared" si="105"/>
        <v>0</v>
      </c>
      <c r="AC522" s="11">
        <f t="shared" si="100"/>
        <v>0</v>
      </c>
      <c r="AD522" s="11">
        <f t="shared" si="101"/>
        <v>0</v>
      </c>
      <c r="AE522" s="11">
        <f t="shared" si="102"/>
        <v>0</v>
      </c>
      <c r="AF522" s="12">
        <f t="shared" si="106"/>
        <v>0</v>
      </c>
      <c r="AG522" s="31">
        <f t="shared" si="107"/>
        <v>16.666666666666668</v>
      </c>
    </row>
    <row r="523" spans="1:33" x14ac:dyDescent="0.35">
      <c r="A523" s="1" t="s">
        <v>1082</v>
      </c>
      <c r="B523" s="1" t="s">
        <v>962</v>
      </c>
      <c r="C523" s="1" t="s">
        <v>1083</v>
      </c>
      <c r="D523" s="4">
        <f>+VLOOKUP(A523,'[2]Categoría municipios 2023'!$B$2:$D$1103,3,0)</f>
        <v>6</v>
      </c>
      <c r="E523" s="1" t="str">
        <f>+VLOOKUP(A523,'[3]Nuevo IDF'!$B$5:$H$1106,7,0)</f>
        <v>G1</v>
      </c>
      <c r="F523" s="1"/>
      <c r="G523" s="10">
        <f>+VLOOKUP(A523,'[4]Informe viabilidad 2022'!$A$4:$G$1105,7,0)</f>
        <v>3760.9988480000002</v>
      </c>
      <c r="H523" s="10">
        <f>+VLOOKUP(A523,'[4]Informe viabilidad 2022'!$A$4:$G$1105,6,0)</f>
        <v>10929.377291999999</v>
      </c>
      <c r="I523" s="10" t="str">
        <f>+IFERROR(VLOOKUP($A523,#REF!,MATCH('Cálculo antigua metodología'!I$4,#REF!,0),0),"")</f>
        <v/>
      </c>
      <c r="J523" s="10" t="str">
        <f>+IFERROR(VLOOKUP($A523,#REF!,MATCH('Cálculo antigua metodología'!J$4,#REF!,0),0),"")</f>
        <v/>
      </c>
      <c r="K523" s="10" t="str">
        <f>+IFERROR(VLOOKUP($A523,#REF!,MATCH('Cálculo antigua metodología'!K$4,#REF!,0),0),"")</f>
        <v/>
      </c>
      <c r="L523" s="10" t="str">
        <f>+IFERROR(VLOOKUP($A523,#REF!,MATCH('Cálculo antigua metodología'!L$4,#REF!,0),0),"")</f>
        <v/>
      </c>
      <c r="M523" s="10" t="str">
        <f>+IFERROR(VLOOKUP($A523,#REF!,MATCH('Cálculo antigua metodología'!M$4,#REF!,0),0),"")</f>
        <v/>
      </c>
      <c r="N523" s="10" t="str">
        <f>+IFERROR(VLOOKUP($A523,#REF!,MATCH('Cálculo antigua metodología'!N$4,#REF!,0),0),"")</f>
        <v/>
      </c>
      <c r="O523" s="10" t="str">
        <f>+IFERROR(VLOOKUP($A523,#REF!,MATCH('Cálculo antigua metodología'!O$4,#REF!,0),0),"")</f>
        <v/>
      </c>
      <c r="P523" s="10" t="str">
        <f>+IFERROR(VLOOKUP($A523,#REF!,MATCH('Cálculo antigua metodología'!P$4,#REF!,0),0),"")</f>
        <v/>
      </c>
      <c r="Q523" s="10" t="str">
        <f>+IFERROR(VLOOKUP($A523,#REF!,MATCH('Cálculo antigua metodología'!Q$4,#REF!,0),0),"")</f>
        <v/>
      </c>
      <c r="R523" s="10" t="str">
        <f>+IFERROR(VLOOKUP($A523,#REF!,MATCH('Cálculo antigua metodología'!R$4,#REF!,0),0),"")</f>
        <v/>
      </c>
      <c r="S523" s="10" t="str">
        <f>+IFERROR(VLOOKUP($A523,#REF!,MATCH('Cálculo antigua metodología'!S$4,#REF!,0),0),"")</f>
        <v/>
      </c>
      <c r="T523" s="10">
        <f>+VLOOKUP(A523,'[5]Cálculo SGP'!$N$3:$P$1136,3,0)</f>
        <v>898904800</v>
      </c>
      <c r="U523" s="10">
        <f>+VLOOKUP(A523,'[5]Cálculo SGP'!$N$3:$X$1137,11,0)</f>
        <v>1504369474</v>
      </c>
      <c r="V523" s="11">
        <f t="shared" si="96"/>
        <v>34.411831045058229</v>
      </c>
      <c r="W523" s="11">
        <f t="shared" si="103"/>
        <v>100</v>
      </c>
      <c r="X523" s="11">
        <f t="shared" si="97"/>
        <v>80</v>
      </c>
      <c r="Y523" s="11">
        <f t="shared" si="98"/>
        <v>100</v>
      </c>
      <c r="Z523" s="11">
        <f t="shared" si="104"/>
        <v>0</v>
      </c>
      <c r="AA523" s="11">
        <f t="shared" si="99"/>
        <v>100</v>
      </c>
      <c r="AB523" s="11">
        <f t="shared" si="105"/>
        <v>0</v>
      </c>
      <c r="AC523" s="11">
        <f t="shared" si="100"/>
        <v>0</v>
      </c>
      <c r="AD523" s="11">
        <f t="shared" si="101"/>
        <v>0</v>
      </c>
      <c r="AE523" s="11">
        <f t="shared" si="102"/>
        <v>0</v>
      </c>
      <c r="AF523" s="12">
        <f t="shared" si="106"/>
        <v>0</v>
      </c>
      <c r="AG523" s="31">
        <f t="shared" si="107"/>
        <v>16.666666666666668</v>
      </c>
    </row>
    <row r="524" spans="1:33" x14ac:dyDescent="0.35">
      <c r="A524" s="1" t="s">
        <v>1084</v>
      </c>
      <c r="B524" s="1" t="s">
        <v>962</v>
      </c>
      <c r="C524" s="1" t="s">
        <v>1085</v>
      </c>
      <c r="D524" s="4">
        <f>+VLOOKUP(A524,'[2]Categoría municipios 2023'!$B$2:$D$1103,3,0)</f>
        <v>6</v>
      </c>
      <c r="E524" s="1" t="str">
        <f>+VLOOKUP(A524,'[3]Nuevo IDF'!$B$5:$H$1106,7,0)</f>
        <v>G3</v>
      </c>
      <c r="F524" s="1"/>
      <c r="G524" s="10">
        <f>+VLOOKUP(A524,'[4]Informe viabilidad 2022'!$A$4:$G$1105,7,0)</f>
        <v>1098.176729</v>
      </c>
      <c r="H524" s="10">
        <f>+VLOOKUP(A524,'[4]Informe viabilidad 2022'!$A$4:$G$1105,6,0)</f>
        <v>2174.0547660000002</v>
      </c>
      <c r="I524" s="10" t="str">
        <f>+IFERROR(VLOOKUP($A524,#REF!,MATCH('Cálculo antigua metodología'!I$4,#REF!,0),0),"")</f>
        <v/>
      </c>
      <c r="J524" s="10" t="str">
        <f>+IFERROR(VLOOKUP($A524,#REF!,MATCH('Cálculo antigua metodología'!J$4,#REF!,0),0),"")</f>
        <v/>
      </c>
      <c r="K524" s="10" t="str">
        <f>+IFERROR(VLOOKUP($A524,#REF!,MATCH('Cálculo antigua metodología'!K$4,#REF!,0),0),"")</f>
        <v/>
      </c>
      <c r="L524" s="10" t="str">
        <f>+IFERROR(VLOOKUP($A524,#REF!,MATCH('Cálculo antigua metodología'!L$4,#REF!,0),0),"")</f>
        <v/>
      </c>
      <c r="M524" s="10" t="str">
        <f>+IFERROR(VLOOKUP($A524,#REF!,MATCH('Cálculo antigua metodología'!M$4,#REF!,0),0),"")</f>
        <v/>
      </c>
      <c r="N524" s="10" t="str">
        <f>+IFERROR(VLOOKUP($A524,#REF!,MATCH('Cálculo antigua metodología'!N$4,#REF!,0),0),"")</f>
        <v/>
      </c>
      <c r="O524" s="10" t="str">
        <f>+IFERROR(VLOOKUP($A524,#REF!,MATCH('Cálculo antigua metodología'!O$4,#REF!,0),0),"")</f>
        <v/>
      </c>
      <c r="P524" s="10" t="str">
        <f>+IFERROR(VLOOKUP($A524,#REF!,MATCH('Cálculo antigua metodología'!P$4,#REF!,0),0),"")</f>
        <v/>
      </c>
      <c r="Q524" s="10" t="str">
        <f>+IFERROR(VLOOKUP($A524,#REF!,MATCH('Cálculo antigua metodología'!Q$4,#REF!,0),0),"")</f>
        <v/>
      </c>
      <c r="R524" s="10" t="str">
        <f>+IFERROR(VLOOKUP($A524,#REF!,MATCH('Cálculo antigua metodología'!R$4,#REF!,0),0),"")</f>
        <v/>
      </c>
      <c r="S524" s="10" t="str">
        <f>+IFERROR(VLOOKUP($A524,#REF!,MATCH('Cálculo antigua metodología'!S$4,#REF!,0),0),"")</f>
        <v/>
      </c>
      <c r="T524" s="10">
        <f>+VLOOKUP(A524,'[5]Cálculo SGP'!$N$3:$P$1136,3,0)</f>
        <v>519963606</v>
      </c>
      <c r="U524" s="10">
        <f>+VLOOKUP(A524,'[5]Cálculo SGP'!$N$3:$X$1137,11,0)</f>
        <v>1333457507</v>
      </c>
      <c r="V524" s="11">
        <f t="shared" si="96"/>
        <v>50.512836482979374</v>
      </c>
      <c r="W524" s="11">
        <f t="shared" si="103"/>
        <v>100</v>
      </c>
      <c r="X524" s="11">
        <f t="shared" si="97"/>
        <v>80</v>
      </c>
      <c r="Y524" s="11">
        <f t="shared" si="98"/>
        <v>100</v>
      </c>
      <c r="Z524" s="11">
        <f t="shared" si="104"/>
        <v>0</v>
      </c>
      <c r="AA524" s="11">
        <f t="shared" si="99"/>
        <v>100</v>
      </c>
      <c r="AB524" s="11">
        <f t="shared" si="105"/>
        <v>0</v>
      </c>
      <c r="AC524" s="11">
        <f t="shared" si="100"/>
        <v>0</v>
      </c>
      <c r="AD524" s="11">
        <f t="shared" si="101"/>
        <v>0</v>
      </c>
      <c r="AE524" s="11">
        <f t="shared" si="102"/>
        <v>0</v>
      </c>
      <c r="AF524" s="12">
        <f t="shared" si="106"/>
        <v>0</v>
      </c>
      <c r="AG524" s="31">
        <f t="shared" si="107"/>
        <v>16.666666666666668</v>
      </c>
    </row>
    <row r="525" spans="1:33" x14ac:dyDescent="0.35">
      <c r="A525" s="1" t="s">
        <v>1086</v>
      </c>
      <c r="B525" s="1" t="s">
        <v>962</v>
      </c>
      <c r="C525" s="1" t="s">
        <v>1087</v>
      </c>
      <c r="D525" s="4">
        <f>+VLOOKUP(A525,'[2]Categoría municipios 2023'!$B$2:$D$1103,3,0)</f>
        <v>6</v>
      </c>
      <c r="E525" s="1" t="str">
        <f>+VLOOKUP(A525,'[3]Nuevo IDF'!$B$5:$H$1106,7,0)</f>
        <v>G3</v>
      </c>
      <c r="F525" s="1"/>
      <c r="G525" s="10">
        <f>+VLOOKUP(A525,'[4]Informe viabilidad 2022'!$A$4:$G$1105,7,0)</f>
        <v>1296.5005209999999</v>
      </c>
      <c r="H525" s="10">
        <f>+VLOOKUP(A525,'[4]Informe viabilidad 2022'!$A$4:$G$1105,6,0)</f>
        <v>2603.6557790000002</v>
      </c>
      <c r="I525" s="10" t="str">
        <f>+IFERROR(VLOOKUP($A525,#REF!,MATCH('Cálculo antigua metodología'!I$4,#REF!,0),0),"")</f>
        <v/>
      </c>
      <c r="J525" s="10" t="str">
        <f>+IFERROR(VLOOKUP($A525,#REF!,MATCH('Cálculo antigua metodología'!J$4,#REF!,0),0),"")</f>
        <v/>
      </c>
      <c r="K525" s="10" t="str">
        <f>+IFERROR(VLOOKUP($A525,#REF!,MATCH('Cálculo antigua metodología'!K$4,#REF!,0),0),"")</f>
        <v/>
      </c>
      <c r="L525" s="10" t="str">
        <f>+IFERROR(VLOOKUP($A525,#REF!,MATCH('Cálculo antigua metodología'!L$4,#REF!,0),0),"")</f>
        <v/>
      </c>
      <c r="M525" s="10" t="str">
        <f>+IFERROR(VLOOKUP($A525,#REF!,MATCH('Cálculo antigua metodología'!M$4,#REF!,0),0),"")</f>
        <v/>
      </c>
      <c r="N525" s="10" t="str">
        <f>+IFERROR(VLOOKUP($A525,#REF!,MATCH('Cálculo antigua metodología'!N$4,#REF!,0),0),"")</f>
        <v/>
      </c>
      <c r="O525" s="10" t="str">
        <f>+IFERROR(VLOOKUP($A525,#REF!,MATCH('Cálculo antigua metodología'!O$4,#REF!,0),0),"")</f>
        <v/>
      </c>
      <c r="P525" s="10" t="str">
        <f>+IFERROR(VLOOKUP($A525,#REF!,MATCH('Cálculo antigua metodología'!P$4,#REF!,0),0),"")</f>
        <v/>
      </c>
      <c r="Q525" s="10" t="str">
        <f>+IFERROR(VLOOKUP($A525,#REF!,MATCH('Cálculo antigua metodología'!Q$4,#REF!,0),0),"")</f>
        <v/>
      </c>
      <c r="R525" s="10" t="str">
        <f>+IFERROR(VLOOKUP($A525,#REF!,MATCH('Cálculo antigua metodología'!R$4,#REF!,0),0),"")</f>
        <v/>
      </c>
      <c r="S525" s="10" t="str">
        <f>+IFERROR(VLOOKUP($A525,#REF!,MATCH('Cálculo antigua metodología'!S$4,#REF!,0),0),"")</f>
        <v/>
      </c>
      <c r="T525" s="10">
        <f>+VLOOKUP(A525,'[5]Cálculo SGP'!$N$3:$P$1136,3,0)</f>
        <v>651381937</v>
      </c>
      <c r="U525" s="10">
        <f>+VLOOKUP(A525,'[5]Cálculo SGP'!$N$3:$X$1137,11,0)</f>
        <v>1256854152</v>
      </c>
      <c r="V525" s="11">
        <f t="shared" si="96"/>
        <v>49.795388908819341</v>
      </c>
      <c r="W525" s="11">
        <f t="shared" si="103"/>
        <v>100</v>
      </c>
      <c r="X525" s="11">
        <f t="shared" si="97"/>
        <v>80</v>
      </c>
      <c r="Y525" s="11">
        <f t="shared" si="98"/>
        <v>100</v>
      </c>
      <c r="Z525" s="11">
        <f t="shared" si="104"/>
        <v>0</v>
      </c>
      <c r="AA525" s="11">
        <f t="shared" si="99"/>
        <v>100</v>
      </c>
      <c r="AB525" s="11">
        <f t="shared" si="105"/>
        <v>0</v>
      </c>
      <c r="AC525" s="11">
        <f t="shared" si="100"/>
        <v>0</v>
      </c>
      <c r="AD525" s="11">
        <f t="shared" si="101"/>
        <v>0</v>
      </c>
      <c r="AE525" s="11">
        <f t="shared" si="102"/>
        <v>0</v>
      </c>
      <c r="AF525" s="12">
        <f t="shared" si="106"/>
        <v>0</v>
      </c>
      <c r="AG525" s="31">
        <f t="shared" si="107"/>
        <v>16.666666666666668</v>
      </c>
    </row>
    <row r="526" spans="1:33" x14ac:dyDescent="0.35">
      <c r="A526" s="1" t="s">
        <v>1088</v>
      </c>
      <c r="B526" s="1" t="s">
        <v>962</v>
      </c>
      <c r="C526" s="1" t="s">
        <v>1089</v>
      </c>
      <c r="D526" s="4">
        <f>+VLOOKUP(A526,'[2]Categoría municipios 2023'!$B$2:$D$1103,3,0)</f>
        <v>6</v>
      </c>
      <c r="E526" s="1" t="str">
        <f>+VLOOKUP(A526,'[3]Nuevo IDF'!$B$5:$H$1106,7,0)</f>
        <v>G3</v>
      </c>
      <c r="F526" s="1"/>
      <c r="G526" s="10">
        <f>+VLOOKUP(A526,'[4]Informe viabilidad 2022'!$A$4:$G$1105,7,0)</f>
        <v>831.67569200000003</v>
      </c>
      <c r="H526" s="10">
        <f>+VLOOKUP(A526,'[4]Informe viabilidad 2022'!$A$4:$G$1105,6,0)</f>
        <v>1455.837072</v>
      </c>
      <c r="I526" s="10" t="str">
        <f>+IFERROR(VLOOKUP($A526,#REF!,MATCH('Cálculo antigua metodología'!I$4,#REF!,0),0),"")</f>
        <v/>
      </c>
      <c r="J526" s="10" t="str">
        <f>+IFERROR(VLOOKUP($A526,#REF!,MATCH('Cálculo antigua metodología'!J$4,#REF!,0),0),"")</f>
        <v/>
      </c>
      <c r="K526" s="10" t="str">
        <f>+IFERROR(VLOOKUP($A526,#REF!,MATCH('Cálculo antigua metodología'!K$4,#REF!,0),0),"")</f>
        <v/>
      </c>
      <c r="L526" s="10" t="str">
        <f>+IFERROR(VLOOKUP($A526,#REF!,MATCH('Cálculo antigua metodología'!L$4,#REF!,0),0),"")</f>
        <v/>
      </c>
      <c r="M526" s="10" t="str">
        <f>+IFERROR(VLOOKUP($A526,#REF!,MATCH('Cálculo antigua metodología'!M$4,#REF!,0),0),"")</f>
        <v/>
      </c>
      <c r="N526" s="10" t="str">
        <f>+IFERROR(VLOOKUP($A526,#REF!,MATCH('Cálculo antigua metodología'!N$4,#REF!,0),0),"")</f>
        <v/>
      </c>
      <c r="O526" s="10" t="str">
        <f>+IFERROR(VLOOKUP($A526,#REF!,MATCH('Cálculo antigua metodología'!O$4,#REF!,0),0),"")</f>
        <v/>
      </c>
      <c r="P526" s="10" t="str">
        <f>+IFERROR(VLOOKUP($A526,#REF!,MATCH('Cálculo antigua metodología'!P$4,#REF!,0),0),"")</f>
        <v/>
      </c>
      <c r="Q526" s="10" t="str">
        <f>+IFERROR(VLOOKUP($A526,#REF!,MATCH('Cálculo antigua metodología'!Q$4,#REF!,0),0),"")</f>
        <v/>
      </c>
      <c r="R526" s="10" t="str">
        <f>+IFERROR(VLOOKUP($A526,#REF!,MATCH('Cálculo antigua metodología'!R$4,#REF!,0),0),"")</f>
        <v/>
      </c>
      <c r="S526" s="10" t="str">
        <f>+IFERROR(VLOOKUP($A526,#REF!,MATCH('Cálculo antigua metodología'!S$4,#REF!,0),0),"")</f>
        <v/>
      </c>
      <c r="T526" s="10">
        <f>+VLOOKUP(A526,'[5]Cálculo SGP'!$N$3:$P$1136,3,0)</f>
        <v>497023530</v>
      </c>
      <c r="U526" s="10">
        <f>+VLOOKUP(A526,'[5]Cálculo SGP'!$N$3:$X$1137,11,0)</f>
        <v>1021551145</v>
      </c>
      <c r="V526" s="11">
        <f t="shared" si="96"/>
        <v>57.126975813128631</v>
      </c>
      <c r="W526" s="11">
        <f t="shared" si="103"/>
        <v>100</v>
      </c>
      <c r="X526" s="11">
        <f t="shared" si="97"/>
        <v>80</v>
      </c>
      <c r="Y526" s="11">
        <f t="shared" si="98"/>
        <v>100</v>
      </c>
      <c r="Z526" s="11">
        <f t="shared" si="104"/>
        <v>0</v>
      </c>
      <c r="AA526" s="11">
        <f t="shared" si="99"/>
        <v>100</v>
      </c>
      <c r="AB526" s="11">
        <f t="shared" si="105"/>
        <v>0</v>
      </c>
      <c r="AC526" s="11">
        <f t="shared" si="100"/>
        <v>0</v>
      </c>
      <c r="AD526" s="11">
        <f t="shared" si="101"/>
        <v>0</v>
      </c>
      <c r="AE526" s="11">
        <f t="shared" si="102"/>
        <v>0</v>
      </c>
      <c r="AF526" s="12">
        <f t="shared" si="106"/>
        <v>0</v>
      </c>
      <c r="AG526" s="31">
        <f t="shared" si="107"/>
        <v>16.666666666666668</v>
      </c>
    </row>
    <row r="527" spans="1:33" x14ac:dyDescent="0.35">
      <c r="A527" s="1" t="s">
        <v>1090</v>
      </c>
      <c r="B527" s="1" t="s">
        <v>962</v>
      </c>
      <c r="C527" s="1" t="s">
        <v>1091</v>
      </c>
      <c r="D527" s="4">
        <f>+VLOOKUP(A527,'[2]Categoría municipios 2023'!$B$2:$D$1103,3,0)</f>
        <v>6</v>
      </c>
      <c r="E527" s="1" t="str">
        <f>+VLOOKUP(A527,'[3]Nuevo IDF'!$B$5:$H$1106,7,0)</f>
        <v>G2</v>
      </c>
      <c r="F527" s="1"/>
      <c r="G527" s="10">
        <f>+VLOOKUP(A527,'[4]Informe viabilidad 2022'!$A$4:$G$1105,7,0)</f>
        <v>2793.6079540000001</v>
      </c>
      <c r="H527" s="10">
        <f>+VLOOKUP(A527,'[4]Informe viabilidad 2022'!$A$4:$G$1105,6,0)</f>
        <v>8064.157631</v>
      </c>
      <c r="I527" s="10" t="str">
        <f>+IFERROR(VLOOKUP($A527,#REF!,MATCH('Cálculo antigua metodología'!I$4,#REF!,0),0),"")</f>
        <v/>
      </c>
      <c r="J527" s="10" t="str">
        <f>+IFERROR(VLOOKUP($A527,#REF!,MATCH('Cálculo antigua metodología'!J$4,#REF!,0),0),"")</f>
        <v/>
      </c>
      <c r="K527" s="10" t="str">
        <f>+IFERROR(VLOOKUP($A527,#REF!,MATCH('Cálculo antigua metodología'!K$4,#REF!,0),0),"")</f>
        <v/>
      </c>
      <c r="L527" s="10" t="str">
        <f>+IFERROR(VLOOKUP($A527,#REF!,MATCH('Cálculo antigua metodología'!L$4,#REF!,0),0),"")</f>
        <v/>
      </c>
      <c r="M527" s="10" t="str">
        <f>+IFERROR(VLOOKUP($A527,#REF!,MATCH('Cálculo antigua metodología'!M$4,#REF!,0),0),"")</f>
        <v/>
      </c>
      <c r="N527" s="10" t="str">
        <f>+IFERROR(VLOOKUP($A527,#REF!,MATCH('Cálculo antigua metodología'!N$4,#REF!,0),0),"")</f>
        <v/>
      </c>
      <c r="O527" s="10" t="str">
        <f>+IFERROR(VLOOKUP($A527,#REF!,MATCH('Cálculo antigua metodología'!O$4,#REF!,0),0),"")</f>
        <v/>
      </c>
      <c r="P527" s="10" t="str">
        <f>+IFERROR(VLOOKUP($A527,#REF!,MATCH('Cálculo antigua metodología'!P$4,#REF!,0),0),"")</f>
        <v/>
      </c>
      <c r="Q527" s="10" t="str">
        <f>+IFERROR(VLOOKUP($A527,#REF!,MATCH('Cálculo antigua metodología'!Q$4,#REF!,0),0),"")</f>
        <v/>
      </c>
      <c r="R527" s="10" t="str">
        <f>+IFERROR(VLOOKUP($A527,#REF!,MATCH('Cálculo antigua metodología'!R$4,#REF!,0),0),"")</f>
        <v/>
      </c>
      <c r="S527" s="10" t="str">
        <f>+IFERROR(VLOOKUP($A527,#REF!,MATCH('Cálculo antigua metodología'!S$4,#REF!,0),0),"")</f>
        <v/>
      </c>
      <c r="T527" s="10">
        <f>+VLOOKUP(A527,'[5]Cálculo SGP'!$N$3:$P$1136,3,0)</f>
        <v>1401107026</v>
      </c>
      <c r="U527" s="10">
        <f>+VLOOKUP(A527,'[5]Cálculo SGP'!$N$3:$X$1137,11,0)</f>
        <v>1224188535</v>
      </c>
      <c r="V527" s="11">
        <f t="shared" si="96"/>
        <v>34.64227860900057</v>
      </c>
      <c r="W527" s="11">
        <f t="shared" si="103"/>
        <v>100</v>
      </c>
      <c r="X527" s="11">
        <f t="shared" si="97"/>
        <v>80</v>
      </c>
      <c r="Y527" s="11">
        <f t="shared" si="98"/>
        <v>100</v>
      </c>
      <c r="Z527" s="11">
        <f t="shared" si="104"/>
        <v>0</v>
      </c>
      <c r="AA527" s="11">
        <f t="shared" si="99"/>
        <v>100</v>
      </c>
      <c r="AB527" s="11">
        <f t="shared" si="105"/>
        <v>0</v>
      </c>
      <c r="AC527" s="11">
        <f t="shared" si="100"/>
        <v>0</v>
      </c>
      <c r="AD527" s="11">
        <f t="shared" si="101"/>
        <v>0</v>
      </c>
      <c r="AE527" s="11">
        <f t="shared" si="102"/>
        <v>0</v>
      </c>
      <c r="AF527" s="12">
        <f t="shared" si="106"/>
        <v>0</v>
      </c>
      <c r="AG527" s="31">
        <f t="shared" si="107"/>
        <v>16.666666666666668</v>
      </c>
    </row>
    <row r="528" spans="1:33" x14ac:dyDescent="0.35">
      <c r="A528" s="1" t="s">
        <v>1092</v>
      </c>
      <c r="B528" s="1" t="s">
        <v>962</v>
      </c>
      <c r="C528" s="1" t="s">
        <v>1093</v>
      </c>
      <c r="D528" s="4">
        <f>+VLOOKUP(A528,'[2]Categoría municipios 2023'!$B$2:$D$1103,3,0)</f>
        <v>6</v>
      </c>
      <c r="E528" s="1" t="str">
        <f>+VLOOKUP(A528,'[3]Nuevo IDF'!$B$5:$H$1106,7,0)</f>
        <v>G3</v>
      </c>
      <c r="F528" s="1"/>
      <c r="G528" s="10">
        <f>+VLOOKUP(A528,'[4]Informe viabilidad 2022'!$A$4:$G$1105,7,0)</f>
        <v>1125.808563</v>
      </c>
      <c r="H528" s="10">
        <f>+VLOOKUP(A528,'[4]Informe viabilidad 2022'!$A$4:$G$1105,6,0)</f>
        <v>2351.33925</v>
      </c>
      <c r="I528" s="10" t="str">
        <f>+IFERROR(VLOOKUP($A528,#REF!,MATCH('Cálculo antigua metodología'!I$4,#REF!,0),0),"")</f>
        <v/>
      </c>
      <c r="J528" s="10" t="str">
        <f>+IFERROR(VLOOKUP($A528,#REF!,MATCH('Cálculo antigua metodología'!J$4,#REF!,0),0),"")</f>
        <v/>
      </c>
      <c r="K528" s="10" t="str">
        <f>+IFERROR(VLOOKUP($A528,#REF!,MATCH('Cálculo antigua metodología'!K$4,#REF!,0),0),"")</f>
        <v/>
      </c>
      <c r="L528" s="10" t="str">
        <f>+IFERROR(VLOOKUP($A528,#REF!,MATCH('Cálculo antigua metodología'!L$4,#REF!,0),0),"")</f>
        <v/>
      </c>
      <c r="M528" s="10" t="str">
        <f>+IFERROR(VLOOKUP($A528,#REF!,MATCH('Cálculo antigua metodología'!M$4,#REF!,0),0),"")</f>
        <v/>
      </c>
      <c r="N528" s="10" t="str">
        <f>+IFERROR(VLOOKUP($A528,#REF!,MATCH('Cálculo antigua metodología'!N$4,#REF!,0),0),"")</f>
        <v/>
      </c>
      <c r="O528" s="10" t="str">
        <f>+IFERROR(VLOOKUP($A528,#REF!,MATCH('Cálculo antigua metodología'!O$4,#REF!,0),0),"")</f>
        <v/>
      </c>
      <c r="P528" s="10" t="str">
        <f>+IFERROR(VLOOKUP($A528,#REF!,MATCH('Cálculo antigua metodología'!P$4,#REF!,0),0),"")</f>
        <v/>
      </c>
      <c r="Q528" s="10" t="str">
        <f>+IFERROR(VLOOKUP($A528,#REF!,MATCH('Cálculo antigua metodología'!Q$4,#REF!,0),0),"")</f>
        <v/>
      </c>
      <c r="R528" s="10" t="str">
        <f>+IFERROR(VLOOKUP($A528,#REF!,MATCH('Cálculo antigua metodología'!R$4,#REF!,0),0),"")</f>
        <v/>
      </c>
      <c r="S528" s="10" t="str">
        <f>+IFERROR(VLOOKUP($A528,#REF!,MATCH('Cálculo antigua metodología'!S$4,#REF!,0),0),"")</f>
        <v/>
      </c>
      <c r="T528" s="10">
        <f>+VLOOKUP(A528,'[5]Cálculo SGP'!$N$3:$P$1136,3,0)</f>
        <v>971710000</v>
      </c>
      <c r="U528" s="10">
        <f>+VLOOKUP(A528,'[5]Cálculo SGP'!$N$3:$X$1137,11,0)</f>
        <v>2431319069</v>
      </c>
      <c r="V528" s="11">
        <f t="shared" si="96"/>
        <v>47.879461162399259</v>
      </c>
      <c r="W528" s="11">
        <f t="shared" si="103"/>
        <v>100</v>
      </c>
      <c r="X528" s="11">
        <f t="shared" si="97"/>
        <v>80</v>
      </c>
      <c r="Y528" s="11">
        <f t="shared" si="98"/>
        <v>100</v>
      </c>
      <c r="Z528" s="11">
        <f t="shared" si="104"/>
        <v>0</v>
      </c>
      <c r="AA528" s="11">
        <f t="shared" si="99"/>
        <v>100</v>
      </c>
      <c r="AB528" s="11">
        <f t="shared" si="105"/>
        <v>0</v>
      </c>
      <c r="AC528" s="11">
        <f t="shared" si="100"/>
        <v>0</v>
      </c>
      <c r="AD528" s="11">
        <f t="shared" si="101"/>
        <v>0</v>
      </c>
      <c r="AE528" s="11">
        <f t="shared" si="102"/>
        <v>0</v>
      </c>
      <c r="AF528" s="12">
        <f t="shared" si="106"/>
        <v>0</v>
      </c>
      <c r="AG528" s="31">
        <f t="shared" si="107"/>
        <v>16.666666666666668</v>
      </c>
    </row>
    <row r="529" spans="1:33" x14ac:dyDescent="0.35">
      <c r="A529" s="1" t="s">
        <v>1094</v>
      </c>
      <c r="B529" s="1" t="s">
        <v>962</v>
      </c>
      <c r="C529" s="1" t="s">
        <v>1095</v>
      </c>
      <c r="D529" s="4">
        <f>+VLOOKUP(A529,'[2]Categoría municipios 2023'!$B$2:$D$1103,3,0)</f>
        <v>6</v>
      </c>
      <c r="E529" s="1" t="str">
        <f>+VLOOKUP(A529,'[3]Nuevo IDF'!$B$5:$H$1106,7,0)</f>
        <v>G2</v>
      </c>
      <c r="F529" s="1"/>
      <c r="G529" s="10">
        <f>+VLOOKUP(A529,'[4]Informe viabilidad 2022'!$A$4:$G$1105,7,0)</f>
        <v>1214.2775369999999</v>
      </c>
      <c r="H529" s="10">
        <f>+VLOOKUP(A529,'[4]Informe viabilidad 2022'!$A$4:$G$1105,6,0)</f>
        <v>1927.4104319999999</v>
      </c>
      <c r="I529" s="10" t="str">
        <f>+IFERROR(VLOOKUP($A529,#REF!,MATCH('Cálculo antigua metodología'!I$4,#REF!,0),0),"")</f>
        <v/>
      </c>
      <c r="J529" s="10" t="str">
        <f>+IFERROR(VLOOKUP($A529,#REF!,MATCH('Cálculo antigua metodología'!J$4,#REF!,0),0),"")</f>
        <v/>
      </c>
      <c r="K529" s="10" t="str">
        <f>+IFERROR(VLOOKUP($A529,#REF!,MATCH('Cálculo antigua metodología'!K$4,#REF!,0),0),"")</f>
        <v/>
      </c>
      <c r="L529" s="10" t="str">
        <f>+IFERROR(VLOOKUP($A529,#REF!,MATCH('Cálculo antigua metodología'!L$4,#REF!,0),0),"")</f>
        <v/>
      </c>
      <c r="M529" s="10" t="str">
        <f>+IFERROR(VLOOKUP($A529,#REF!,MATCH('Cálculo antigua metodología'!M$4,#REF!,0),0),"")</f>
        <v/>
      </c>
      <c r="N529" s="10" t="str">
        <f>+IFERROR(VLOOKUP($A529,#REF!,MATCH('Cálculo antigua metodología'!N$4,#REF!,0),0),"")</f>
        <v/>
      </c>
      <c r="O529" s="10" t="str">
        <f>+IFERROR(VLOOKUP($A529,#REF!,MATCH('Cálculo antigua metodología'!O$4,#REF!,0),0),"")</f>
        <v/>
      </c>
      <c r="P529" s="10" t="str">
        <f>+IFERROR(VLOOKUP($A529,#REF!,MATCH('Cálculo antigua metodología'!P$4,#REF!,0),0),"")</f>
        <v/>
      </c>
      <c r="Q529" s="10" t="str">
        <f>+IFERROR(VLOOKUP($A529,#REF!,MATCH('Cálculo antigua metodología'!Q$4,#REF!,0),0),"")</f>
        <v/>
      </c>
      <c r="R529" s="10" t="str">
        <f>+IFERROR(VLOOKUP($A529,#REF!,MATCH('Cálculo antigua metodología'!R$4,#REF!,0),0),"")</f>
        <v/>
      </c>
      <c r="S529" s="10" t="str">
        <f>+IFERROR(VLOOKUP($A529,#REF!,MATCH('Cálculo antigua metodología'!S$4,#REF!,0),0),"")</f>
        <v/>
      </c>
      <c r="T529" s="10">
        <f>+VLOOKUP(A529,'[5]Cálculo SGP'!$N$3:$P$1136,3,0)</f>
        <v>728752994</v>
      </c>
      <c r="U529" s="10">
        <f>+VLOOKUP(A529,'[5]Cálculo SGP'!$N$3:$X$1137,11,0)</f>
        <v>1379954502</v>
      </c>
      <c r="V529" s="11">
        <f t="shared" si="96"/>
        <v>63.00046512355911</v>
      </c>
      <c r="W529" s="11">
        <f t="shared" si="103"/>
        <v>100</v>
      </c>
      <c r="X529" s="11">
        <f t="shared" si="97"/>
        <v>80</v>
      </c>
      <c r="Y529" s="11">
        <f t="shared" si="98"/>
        <v>100</v>
      </c>
      <c r="Z529" s="11">
        <f t="shared" si="104"/>
        <v>0</v>
      </c>
      <c r="AA529" s="11">
        <f t="shared" si="99"/>
        <v>100</v>
      </c>
      <c r="AB529" s="11">
        <f t="shared" si="105"/>
        <v>0</v>
      </c>
      <c r="AC529" s="11">
        <f t="shared" si="100"/>
        <v>0</v>
      </c>
      <c r="AD529" s="11">
        <f t="shared" si="101"/>
        <v>0</v>
      </c>
      <c r="AE529" s="11">
        <f t="shared" si="102"/>
        <v>0</v>
      </c>
      <c r="AF529" s="12">
        <f t="shared" si="106"/>
        <v>0</v>
      </c>
      <c r="AG529" s="31">
        <f t="shared" si="107"/>
        <v>16.666666666666668</v>
      </c>
    </row>
    <row r="530" spans="1:33" x14ac:dyDescent="0.35">
      <c r="A530" s="1" t="s">
        <v>1096</v>
      </c>
      <c r="B530" s="1" t="s">
        <v>962</v>
      </c>
      <c r="C530" s="1" t="s">
        <v>1097</v>
      </c>
      <c r="D530" s="4">
        <f>+VLOOKUP(A530,'[2]Categoría municipios 2023'!$B$2:$D$1103,3,0)</f>
        <v>6</v>
      </c>
      <c r="E530" s="1" t="str">
        <f>+VLOOKUP(A530,'[3]Nuevo IDF'!$B$5:$H$1106,7,0)</f>
        <v>G1</v>
      </c>
      <c r="F530" s="1"/>
      <c r="G530" s="10">
        <f>+VLOOKUP(A530,'[4]Informe viabilidad 2022'!$A$4:$G$1105,7,0)</f>
        <v>2304.6020600000002</v>
      </c>
      <c r="H530" s="10">
        <f>+VLOOKUP(A530,'[4]Informe viabilidad 2022'!$A$4:$G$1105,6,0)</f>
        <v>4187.7756680000002</v>
      </c>
      <c r="I530" s="10" t="str">
        <f>+IFERROR(VLOOKUP($A530,#REF!,MATCH('Cálculo antigua metodología'!I$4,#REF!,0),0),"")</f>
        <v/>
      </c>
      <c r="J530" s="10" t="str">
        <f>+IFERROR(VLOOKUP($A530,#REF!,MATCH('Cálculo antigua metodología'!J$4,#REF!,0),0),"")</f>
        <v/>
      </c>
      <c r="K530" s="10" t="str">
        <f>+IFERROR(VLOOKUP($A530,#REF!,MATCH('Cálculo antigua metodología'!K$4,#REF!,0),0),"")</f>
        <v/>
      </c>
      <c r="L530" s="10" t="str">
        <f>+IFERROR(VLOOKUP($A530,#REF!,MATCH('Cálculo antigua metodología'!L$4,#REF!,0),0),"")</f>
        <v/>
      </c>
      <c r="M530" s="10" t="str">
        <f>+IFERROR(VLOOKUP($A530,#REF!,MATCH('Cálculo antigua metodología'!M$4,#REF!,0),0),"")</f>
        <v/>
      </c>
      <c r="N530" s="10" t="str">
        <f>+IFERROR(VLOOKUP($A530,#REF!,MATCH('Cálculo antigua metodología'!N$4,#REF!,0),0),"")</f>
        <v/>
      </c>
      <c r="O530" s="10" t="str">
        <f>+IFERROR(VLOOKUP($A530,#REF!,MATCH('Cálculo antigua metodología'!O$4,#REF!,0),0),"")</f>
        <v/>
      </c>
      <c r="P530" s="10" t="str">
        <f>+IFERROR(VLOOKUP($A530,#REF!,MATCH('Cálculo antigua metodología'!P$4,#REF!,0),0),"")</f>
        <v/>
      </c>
      <c r="Q530" s="10" t="str">
        <f>+IFERROR(VLOOKUP($A530,#REF!,MATCH('Cálculo antigua metodología'!Q$4,#REF!,0),0),"")</f>
        <v/>
      </c>
      <c r="R530" s="10" t="str">
        <f>+IFERROR(VLOOKUP($A530,#REF!,MATCH('Cálculo antigua metodología'!R$4,#REF!,0),0),"")</f>
        <v/>
      </c>
      <c r="S530" s="10" t="str">
        <f>+IFERROR(VLOOKUP($A530,#REF!,MATCH('Cálculo antigua metodología'!S$4,#REF!,0),0),"")</f>
        <v/>
      </c>
      <c r="T530" s="10">
        <f>+VLOOKUP(A530,'[5]Cálculo SGP'!$N$3:$P$1136,3,0)</f>
        <v>867113084</v>
      </c>
      <c r="U530" s="10">
        <f>+VLOOKUP(A530,'[5]Cálculo SGP'!$N$3:$X$1137,11,0)</f>
        <v>1435522594</v>
      </c>
      <c r="V530" s="11">
        <f t="shared" si="96"/>
        <v>55.031650277022436</v>
      </c>
      <c r="W530" s="11">
        <f t="shared" si="103"/>
        <v>100</v>
      </c>
      <c r="X530" s="11">
        <f t="shared" si="97"/>
        <v>80</v>
      </c>
      <c r="Y530" s="11">
        <f t="shared" si="98"/>
        <v>100</v>
      </c>
      <c r="Z530" s="11">
        <f t="shared" si="104"/>
        <v>0</v>
      </c>
      <c r="AA530" s="11">
        <f t="shared" si="99"/>
        <v>100</v>
      </c>
      <c r="AB530" s="11">
        <f t="shared" si="105"/>
        <v>0</v>
      </c>
      <c r="AC530" s="11">
        <f t="shared" si="100"/>
        <v>0</v>
      </c>
      <c r="AD530" s="11">
        <f t="shared" si="101"/>
        <v>0</v>
      </c>
      <c r="AE530" s="11">
        <f t="shared" si="102"/>
        <v>0</v>
      </c>
      <c r="AF530" s="12">
        <f t="shared" si="106"/>
        <v>0</v>
      </c>
      <c r="AG530" s="31">
        <f t="shared" si="107"/>
        <v>16.666666666666668</v>
      </c>
    </row>
    <row r="531" spans="1:33" x14ac:dyDescent="0.35">
      <c r="A531" s="1" t="s">
        <v>1098</v>
      </c>
      <c r="B531" s="1" t="s">
        <v>962</v>
      </c>
      <c r="C531" s="1" t="s">
        <v>1099</v>
      </c>
      <c r="D531" s="4">
        <f>+VLOOKUP(A531,'[2]Categoría municipios 2023'!$B$2:$D$1103,3,0)</f>
        <v>6</v>
      </c>
      <c r="E531" s="1" t="str">
        <f>+VLOOKUP(A531,'[3]Nuevo IDF'!$B$5:$H$1106,7,0)</f>
        <v>G3</v>
      </c>
      <c r="F531" s="1"/>
      <c r="G531" s="10">
        <f>+VLOOKUP(A531,'[4]Informe viabilidad 2022'!$A$4:$G$1105,7,0)</f>
        <v>1770.773144</v>
      </c>
      <c r="H531" s="10">
        <f>+VLOOKUP(A531,'[4]Informe viabilidad 2022'!$A$4:$G$1105,6,0)</f>
        <v>2681.8101120000001</v>
      </c>
      <c r="I531" s="10" t="str">
        <f>+IFERROR(VLOOKUP($A531,#REF!,MATCH('Cálculo antigua metodología'!I$4,#REF!,0),0),"")</f>
        <v/>
      </c>
      <c r="J531" s="10" t="str">
        <f>+IFERROR(VLOOKUP($A531,#REF!,MATCH('Cálculo antigua metodología'!J$4,#REF!,0),0),"")</f>
        <v/>
      </c>
      <c r="K531" s="10" t="str">
        <f>+IFERROR(VLOOKUP($A531,#REF!,MATCH('Cálculo antigua metodología'!K$4,#REF!,0),0),"")</f>
        <v/>
      </c>
      <c r="L531" s="10" t="str">
        <f>+IFERROR(VLOOKUP($A531,#REF!,MATCH('Cálculo antigua metodología'!L$4,#REF!,0),0),"")</f>
        <v/>
      </c>
      <c r="M531" s="10" t="str">
        <f>+IFERROR(VLOOKUP($A531,#REF!,MATCH('Cálculo antigua metodología'!M$4,#REF!,0),0),"")</f>
        <v/>
      </c>
      <c r="N531" s="10" t="str">
        <f>+IFERROR(VLOOKUP($A531,#REF!,MATCH('Cálculo antigua metodología'!N$4,#REF!,0),0),"")</f>
        <v/>
      </c>
      <c r="O531" s="10" t="str">
        <f>+IFERROR(VLOOKUP($A531,#REF!,MATCH('Cálculo antigua metodología'!O$4,#REF!,0),0),"")</f>
        <v/>
      </c>
      <c r="P531" s="10" t="str">
        <f>+IFERROR(VLOOKUP($A531,#REF!,MATCH('Cálculo antigua metodología'!P$4,#REF!,0),0),"")</f>
        <v/>
      </c>
      <c r="Q531" s="10" t="str">
        <f>+IFERROR(VLOOKUP($A531,#REF!,MATCH('Cálculo antigua metodología'!Q$4,#REF!,0),0),"")</f>
        <v/>
      </c>
      <c r="R531" s="10" t="str">
        <f>+IFERROR(VLOOKUP($A531,#REF!,MATCH('Cálculo antigua metodología'!R$4,#REF!,0),0),"")</f>
        <v/>
      </c>
      <c r="S531" s="10" t="str">
        <f>+IFERROR(VLOOKUP($A531,#REF!,MATCH('Cálculo antigua metodología'!S$4,#REF!,0),0),"")</f>
        <v/>
      </c>
      <c r="T531" s="10">
        <f>+VLOOKUP(A531,'[5]Cálculo SGP'!$N$3:$P$1136,3,0)</f>
        <v>682485498</v>
      </c>
      <c r="U531" s="10">
        <f>+VLOOKUP(A531,'[5]Cálculo SGP'!$N$3:$X$1137,11,0)</f>
        <v>1233570446</v>
      </c>
      <c r="V531" s="11">
        <f t="shared" si="96"/>
        <v>66.029027785245361</v>
      </c>
      <c r="W531" s="11">
        <f t="shared" si="103"/>
        <v>100</v>
      </c>
      <c r="X531" s="11">
        <f t="shared" si="97"/>
        <v>80</v>
      </c>
      <c r="Y531" s="11">
        <f t="shared" si="98"/>
        <v>100</v>
      </c>
      <c r="Z531" s="11">
        <f t="shared" si="104"/>
        <v>0</v>
      </c>
      <c r="AA531" s="11">
        <f t="shared" si="99"/>
        <v>100</v>
      </c>
      <c r="AB531" s="11">
        <f t="shared" si="105"/>
        <v>0</v>
      </c>
      <c r="AC531" s="11">
        <f t="shared" si="100"/>
        <v>0</v>
      </c>
      <c r="AD531" s="11">
        <f t="shared" si="101"/>
        <v>0</v>
      </c>
      <c r="AE531" s="11">
        <f t="shared" si="102"/>
        <v>0</v>
      </c>
      <c r="AF531" s="12">
        <f t="shared" si="106"/>
        <v>0</v>
      </c>
      <c r="AG531" s="31">
        <f t="shared" si="107"/>
        <v>16.666666666666668</v>
      </c>
    </row>
    <row r="532" spans="1:33" x14ac:dyDescent="0.35">
      <c r="A532" s="1" t="s">
        <v>1100</v>
      </c>
      <c r="B532" s="1" t="s">
        <v>962</v>
      </c>
      <c r="C532" s="1" t="s">
        <v>1101</v>
      </c>
      <c r="D532" s="4">
        <f>+VLOOKUP(A532,'[2]Categoría municipios 2023'!$B$2:$D$1103,3,0)</f>
        <v>6</v>
      </c>
      <c r="E532" s="1" t="str">
        <f>+VLOOKUP(A532,'[3]Nuevo IDF'!$B$5:$H$1106,7,0)</f>
        <v>G1</v>
      </c>
      <c r="F532" s="1"/>
      <c r="G532" s="10">
        <f>+VLOOKUP(A532,'[4]Informe viabilidad 2022'!$A$4:$G$1105,7,0)</f>
        <v>6527.4075249999996</v>
      </c>
      <c r="H532" s="10">
        <f>+VLOOKUP(A532,'[4]Informe viabilidad 2022'!$A$4:$G$1105,6,0)</f>
        <v>10542.304168000001</v>
      </c>
      <c r="I532" s="10" t="str">
        <f>+IFERROR(VLOOKUP($A532,#REF!,MATCH('Cálculo antigua metodología'!I$4,#REF!,0),0),"")</f>
        <v/>
      </c>
      <c r="J532" s="10" t="str">
        <f>+IFERROR(VLOOKUP($A532,#REF!,MATCH('Cálculo antigua metodología'!J$4,#REF!,0),0),"")</f>
        <v/>
      </c>
      <c r="K532" s="10" t="str">
        <f>+IFERROR(VLOOKUP($A532,#REF!,MATCH('Cálculo antigua metodología'!K$4,#REF!,0),0),"")</f>
        <v/>
      </c>
      <c r="L532" s="10" t="str">
        <f>+IFERROR(VLOOKUP($A532,#REF!,MATCH('Cálculo antigua metodología'!L$4,#REF!,0),0),"")</f>
        <v/>
      </c>
      <c r="M532" s="10" t="str">
        <f>+IFERROR(VLOOKUP($A532,#REF!,MATCH('Cálculo antigua metodología'!M$4,#REF!,0),0),"")</f>
        <v/>
      </c>
      <c r="N532" s="10" t="str">
        <f>+IFERROR(VLOOKUP($A532,#REF!,MATCH('Cálculo antigua metodología'!N$4,#REF!,0),0),"")</f>
        <v/>
      </c>
      <c r="O532" s="10" t="str">
        <f>+IFERROR(VLOOKUP($A532,#REF!,MATCH('Cálculo antigua metodología'!O$4,#REF!,0),0),"")</f>
        <v/>
      </c>
      <c r="P532" s="10" t="str">
        <f>+IFERROR(VLOOKUP($A532,#REF!,MATCH('Cálculo antigua metodología'!P$4,#REF!,0),0),"")</f>
        <v/>
      </c>
      <c r="Q532" s="10" t="str">
        <f>+IFERROR(VLOOKUP($A532,#REF!,MATCH('Cálculo antigua metodología'!Q$4,#REF!,0),0),"")</f>
        <v/>
      </c>
      <c r="R532" s="10" t="str">
        <f>+IFERROR(VLOOKUP($A532,#REF!,MATCH('Cálculo antigua metodología'!R$4,#REF!,0),0),"")</f>
        <v/>
      </c>
      <c r="S532" s="10" t="str">
        <f>+IFERROR(VLOOKUP($A532,#REF!,MATCH('Cálculo antigua metodología'!S$4,#REF!,0),0),"")</f>
        <v/>
      </c>
      <c r="T532" s="10">
        <f>+VLOOKUP(A532,'[5]Cálculo SGP'!$N$3:$P$1136,3,0)</f>
        <v>1038447319</v>
      </c>
      <c r="U532" s="10">
        <f>+VLOOKUP(A532,'[5]Cálculo SGP'!$N$3:$X$1137,11,0)</f>
        <v>2105038245</v>
      </c>
      <c r="V532" s="11">
        <f t="shared" si="96"/>
        <v>61.916327028518339</v>
      </c>
      <c r="W532" s="11">
        <f t="shared" si="103"/>
        <v>100</v>
      </c>
      <c r="X532" s="11">
        <f t="shared" si="97"/>
        <v>80</v>
      </c>
      <c r="Y532" s="11">
        <f t="shared" si="98"/>
        <v>100</v>
      </c>
      <c r="Z532" s="11">
        <f t="shared" si="104"/>
        <v>0</v>
      </c>
      <c r="AA532" s="11">
        <f t="shared" si="99"/>
        <v>100</v>
      </c>
      <c r="AB532" s="11">
        <f t="shared" si="105"/>
        <v>0</v>
      </c>
      <c r="AC532" s="11">
        <f t="shared" si="100"/>
        <v>0</v>
      </c>
      <c r="AD532" s="11">
        <f t="shared" si="101"/>
        <v>0</v>
      </c>
      <c r="AE532" s="11">
        <f t="shared" si="102"/>
        <v>0</v>
      </c>
      <c r="AF532" s="12">
        <f t="shared" si="106"/>
        <v>0</v>
      </c>
      <c r="AG532" s="31">
        <f t="shared" si="107"/>
        <v>16.666666666666668</v>
      </c>
    </row>
    <row r="533" spans="1:33" x14ac:dyDescent="0.35">
      <c r="A533" s="1" t="s">
        <v>1102</v>
      </c>
      <c r="B533" s="1" t="s">
        <v>962</v>
      </c>
      <c r="C533" s="1" t="s">
        <v>1103</v>
      </c>
      <c r="D533" s="4">
        <f>+VLOOKUP(A533,'[2]Categoría municipios 2023'!$B$2:$D$1103,3,0)</f>
        <v>6</v>
      </c>
      <c r="E533" s="1" t="str">
        <f>+VLOOKUP(A533,'[3]Nuevo IDF'!$B$5:$H$1106,7,0)</f>
        <v>G4</v>
      </c>
      <c r="F533" s="1"/>
      <c r="G533" s="10">
        <f>+VLOOKUP(A533,'[4]Informe viabilidad 2022'!$A$4:$G$1105,7,0)</f>
        <v>807.68743700000005</v>
      </c>
      <c r="H533" s="10">
        <f>+VLOOKUP(A533,'[4]Informe viabilidad 2022'!$A$4:$G$1105,6,0)</f>
        <v>1455.953694</v>
      </c>
      <c r="I533" s="10" t="str">
        <f>+IFERROR(VLOOKUP($A533,#REF!,MATCH('Cálculo antigua metodología'!I$4,#REF!,0),0),"")</f>
        <v/>
      </c>
      <c r="J533" s="10" t="str">
        <f>+IFERROR(VLOOKUP($A533,#REF!,MATCH('Cálculo antigua metodología'!J$4,#REF!,0),0),"")</f>
        <v/>
      </c>
      <c r="K533" s="10" t="str">
        <f>+IFERROR(VLOOKUP($A533,#REF!,MATCH('Cálculo antigua metodología'!K$4,#REF!,0),0),"")</f>
        <v/>
      </c>
      <c r="L533" s="10" t="str">
        <f>+IFERROR(VLOOKUP($A533,#REF!,MATCH('Cálculo antigua metodología'!L$4,#REF!,0),0),"")</f>
        <v/>
      </c>
      <c r="M533" s="10" t="str">
        <f>+IFERROR(VLOOKUP($A533,#REF!,MATCH('Cálculo antigua metodología'!M$4,#REF!,0),0),"")</f>
        <v/>
      </c>
      <c r="N533" s="10" t="str">
        <f>+IFERROR(VLOOKUP($A533,#REF!,MATCH('Cálculo antigua metodología'!N$4,#REF!,0),0),"")</f>
        <v/>
      </c>
      <c r="O533" s="10" t="str">
        <f>+IFERROR(VLOOKUP($A533,#REF!,MATCH('Cálculo antigua metodología'!O$4,#REF!,0),0),"")</f>
        <v/>
      </c>
      <c r="P533" s="10" t="str">
        <f>+IFERROR(VLOOKUP($A533,#REF!,MATCH('Cálculo antigua metodología'!P$4,#REF!,0),0),"")</f>
        <v/>
      </c>
      <c r="Q533" s="10" t="str">
        <f>+IFERROR(VLOOKUP($A533,#REF!,MATCH('Cálculo antigua metodología'!Q$4,#REF!,0),0),"")</f>
        <v/>
      </c>
      <c r="R533" s="10" t="str">
        <f>+IFERROR(VLOOKUP($A533,#REF!,MATCH('Cálculo antigua metodología'!R$4,#REF!,0),0),"")</f>
        <v/>
      </c>
      <c r="S533" s="10" t="str">
        <f>+IFERROR(VLOOKUP($A533,#REF!,MATCH('Cálculo antigua metodología'!S$4,#REF!,0),0),"")</f>
        <v/>
      </c>
      <c r="T533" s="10">
        <f>+VLOOKUP(A533,'[5]Cálculo SGP'!$N$3:$P$1136,3,0)</f>
        <v>550580107</v>
      </c>
      <c r="U533" s="10">
        <f>+VLOOKUP(A533,'[5]Cálculo SGP'!$N$3:$X$1137,11,0)</f>
        <v>1252887335</v>
      </c>
      <c r="V533" s="11">
        <f t="shared" si="96"/>
        <v>55.474802552339966</v>
      </c>
      <c r="W533" s="11">
        <f t="shared" si="103"/>
        <v>100</v>
      </c>
      <c r="X533" s="11">
        <f t="shared" si="97"/>
        <v>80</v>
      </c>
      <c r="Y533" s="11">
        <f t="shared" si="98"/>
        <v>100</v>
      </c>
      <c r="Z533" s="11">
        <f t="shared" si="104"/>
        <v>0</v>
      </c>
      <c r="AA533" s="11">
        <f t="shared" si="99"/>
        <v>100</v>
      </c>
      <c r="AB533" s="11">
        <f t="shared" si="105"/>
        <v>0</v>
      </c>
      <c r="AC533" s="11">
        <f t="shared" si="100"/>
        <v>0</v>
      </c>
      <c r="AD533" s="11">
        <f t="shared" si="101"/>
        <v>0</v>
      </c>
      <c r="AE533" s="11">
        <f t="shared" si="102"/>
        <v>0</v>
      </c>
      <c r="AF533" s="12">
        <f t="shared" si="106"/>
        <v>0</v>
      </c>
      <c r="AG533" s="31">
        <f t="shared" si="107"/>
        <v>16.666666666666668</v>
      </c>
    </row>
    <row r="534" spans="1:33" x14ac:dyDescent="0.35">
      <c r="A534" s="1" t="s">
        <v>1104</v>
      </c>
      <c r="B534" s="1" t="s">
        <v>962</v>
      </c>
      <c r="C534" s="1" t="s">
        <v>1105</v>
      </c>
      <c r="D534" s="4">
        <f>+VLOOKUP(A534,'[2]Categoría municipios 2023'!$B$2:$D$1103,3,0)</f>
        <v>6</v>
      </c>
      <c r="E534" s="1" t="str">
        <f>+VLOOKUP(A534,'[3]Nuevo IDF'!$B$5:$H$1106,7,0)</f>
        <v>G2</v>
      </c>
      <c r="F534" s="1"/>
      <c r="G534" s="10">
        <f>+VLOOKUP(A534,'[4]Informe viabilidad 2022'!$A$4:$G$1105,7,0)</f>
        <v>1223.918561</v>
      </c>
      <c r="H534" s="10">
        <f>+VLOOKUP(A534,'[4]Informe viabilidad 2022'!$A$4:$G$1105,6,0)</f>
        <v>2453.4113600000001</v>
      </c>
      <c r="I534" s="10" t="str">
        <f>+IFERROR(VLOOKUP($A534,#REF!,MATCH('Cálculo antigua metodología'!I$4,#REF!,0),0),"")</f>
        <v/>
      </c>
      <c r="J534" s="10" t="str">
        <f>+IFERROR(VLOOKUP($A534,#REF!,MATCH('Cálculo antigua metodología'!J$4,#REF!,0),0),"")</f>
        <v/>
      </c>
      <c r="K534" s="10" t="str">
        <f>+IFERROR(VLOOKUP($A534,#REF!,MATCH('Cálculo antigua metodología'!K$4,#REF!,0),0),"")</f>
        <v/>
      </c>
      <c r="L534" s="10" t="str">
        <f>+IFERROR(VLOOKUP($A534,#REF!,MATCH('Cálculo antigua metodología'!L$4,#REF!,0),0),"")</f>
        <v/>
      </c>
      <c r="M534" s="10" t="str">
        <f>+IFERROR(VLOOKUP($A534,#REF!,MATCH('Cálculo antigua metodología'!M$4,#REF!,0),0),"")</f>
        <v/>
      </c>
      <c r="N534" s="10" t="str">
        <f>+IFERROR(VLOOKUP($A534,#REF!,MATCH('Cálculo antigua metodología'!N$4,#REF!,0),0),"")</f>
        <v/>
      </c>
      <c r="O534" s="10" t="str">
        <f>+IFERROR(VLOOKUP($A534,#REF!,MATCH('Cálculo antigua metodología'!O$4,#REF!,0),0),"")</f>
        <v/>
      </c>
      <c r="P534" s="10" t="str">
        <f>+IFERROR(VLOOKUP($A534,#REF!,MATCH('Cálculo antigua metodología'!P$4,#REF!,0),0),"")</f>
        <v/>
      </c>
      <c r="Q534" s="10" t="str">
        <f>+IFERROR(VLOOKUP($A534,#REF!,MATCH('Cálculo antigua metodología'!Q$4,#REF!,0),0),"")</f>
        <v/>
      </c>
      <c r="R534" s="10" t="str">
        <f>+IFERROR(VLOOKUP($A534,#REF!,MATCH('Cálculo antigua metodología'!R$4,#REF!,0),0),"")</f>
        <v/>
      </c>
      <c r="S534" s="10" t="str">
        <f>+IFERROR(VLOOKUP($A534,#REF!,MATCH('Cálculo antigua metodología'!S$4,#REF!,0),0),"")</f>
        <v/>
      </c>
      <c r="T534" s="10">
        <f>+VLOOKUP(A534,'[5]Cálculo SGP'!$N$3:$P$1136,3,0)</f>
        <v>601559738</v>
      </c>
      <c r="U534" s="10">
        <f>+VLOOKUP(A534,'[5]Cálculo SGP'!$N$3:$X$1137,11,0)</f>
        <v>1294995044</v>
      </c>
      <c r="V534" s="11">
        <f t="shared" si="96"/>
        <v>49.886398219008818</v>
      </c>
      <c r="W534" s="11">
        <f t="shared" si="103"/>
        <v>100</v>
      </c>
      <c r="X534" s="11">
        <f t="shared" si="97"/>
        <v>80</v>
      </c>
      <c r="Y534" s="11">
        <f t="shared" si="98"/>
        <v>100</v>
      </c>
      <c r="Z534" s="11">
        <f t="shared" si="104"/>
        <v>0</v>
      </c>
      <c r="AA534" s="11">
        <f t="shared" si="99"/>
        <v>100</v>
      </c>
      <c r="AB534" s="11">
        <f t="shared" si="105"/>
        <v>0</v>
      </c>
      <c r="AC534" s="11">
        <f t="shared" si="100"/>
        <v>0</v>
      </c>
      <c r="AD534" s="11">
        <f t="shared" si="101"/>
        <v>0</v>
      </c>
      <c r="AE534" s="11">
        <f t="shared" si="102"/>
        <v>0</v>
      </c>
      <c r="AF534" s="12">
        <f t="shared" si="106"/>
        <v>0</v>
      </c>
      <c r="AG534" s="31">
        <f t="shared" si="107"/>
        <v>16.666666666666668</v>
      </c>
    </row>
    <row r="535" spans="1:33" x14ac:dyDescent="0.35">
      <c r="A535" s="1" t="s">
        <v>1106</v>
      </c>
      <c r="B535" s="1" t="s">
        <v>962</v>
      </c>
      <c r="C535" s="1" t="s">
        <v>1107</v>
      </c>
      <c r="D535" s="4">
        <f>+VLOOKUP(A535,'[2]Categoría municipios 2023'!$B$2:$D$1103,3,0)</f>
        <v>6</v>
      </c>
      <c r="E535" s="1" t="str">
        <f>+VLOOKUP(A535,'[3]Nuevo IDF'!$B$5:$H$1106,7,0)</f>
        <v>G1</v>
      </c>
      <c r="F535" s="1"/>
      <c r="G535" s="10">
        <f>+VLOOKUP(A535,'[4]Informe viabilidad 2022'!$A$4:$G$1105,7,0)</f>
        <v>728.14620300000001</v>
      </c>
      <c r="H535" s="10">
        <f>+VLOOKUP(A535,'[4]Informe viabilidad 2022'!$A$4:$G$1105,6,0)</f>
        <v>1666.333879</v>
      </c>
      <c r="I535" s="10" t="str">
        <f>+IFERROR(VLOOKUP($A535,#REF!,MATCH('Cálculo antigua metodología'!I$4,#REF!,0),0),"")</f>
        <v/>
      </c>
      <c r="J535" s="10" t="str">
        <f>+IFERROR(VLOOKUP($A535,#REF!,MATCH('Cálculo antigua metodología'!J$4,#REF!,0),0),"")</f>
        <v/>
      </c>
      <c r="K535" s="10" t="str">
        <f>+IFERROR(VLOOKUP($A535,#REF!,MATCH('Cálculo antigua metodología'!K$4,#REF!,0),0),"")</f>
        <v/>
      </c>
      <c r="L535" s="10" t="str">
        <f>+IFERROR(VLOOKUP($A535,#REF!,MATCH('Cálculo antigua metodología'!L$4,#REF!,0),0),"")</f>
        <v/>
      </c>
      <c r="M535" s="10" t="str">
        <f>+IFERROR(VLOOKUP($A535,#REF!,MATCH('Cálculo antigua metodología'!M$4,#REF!,0),0),"")</f>
        <v/>
      </c>
      <c r="N535" s="10" t="str">
        <f>+IFERROR(VLOOKUP($A535,#REF!,MATCH('Cálculo antigua metodología'!N$4,#REF!,0),0),"")</f>
        <v/>
      </c>
      <c r="O535" s="10" t="str">
        <f>+IFERROR(VLOOKUP($A535,#REF!,MATCH('Cálculo antigua metodología'!O$4,#REF!,0),0),"")</f>
        <v/>
      </c>
      <c r="P535" s="10" t="str">
        <f>+IFERROR(VLOOKUP($A535,#REF!,MATCH('Cálculo antigua metodología'!P$4,#REF!,0),0),"")</f>
        <v/>
      </c>
      <c r="Q535" s="10" t="str">
        <f>+IFERROR(VLOOKUP($A535,#REF!,MATCH('Cálculo antigua metodología'!Q$4,#REF!,0),0),"")</f>
        <v/>
      </c>
      <c r="R535" s="10" t="str">
        <f>+IFERROR(VLOOKUP($A535,#REF!,MATCH('Cálculo antigua metodología'!R$4,#REF!,0),0),"")</f>
        <v/>
      </c>
      <c r="S535" s="10" t="str">
        <f>+IFERROR(VLOOKUP($A535,#REF!,MATCH('Cálculo antigua metodología'!S$4,#REF!,0),0),"")</f>
        <v/>
      </c>
      <c r="T535" s="10">
        <f>+VLOOKUP(A535,'[5]Cálculo SGP'!$N$3:$P$1136,3,0)</f>
        <v>590349110</v>
      </c>
      <c r="U535" s="10">
        <f>+VLOOKUP(A535,'[5]Cálculo SGP'!$N$3:$X$1137,11,0)</f>
        <v>1126367260</v>
      </c>
      <c r="V535" s="11">
        <f t="shared" si="96"/>
        <v>43.697497372913944</v>
      </c>
      <c r="W535" s="11">
        <f t="shared" si="103"/>
        <v>100</v>
      </c>
      <c r="X535" s="11">
        <f t="shared" si="97"/>
        <v>80</v>
      </c>
      <c r="Y535" s="11">
        <f t="shared" si="98"/>
        <v>100</v>
      </c>
      <c r="Z535" s="11">
        <f t="shared" si="104"/>
        <v>0</v>
      </c>
      <c r="AA535" s="11">
        <f t="shared" si="99"/>
        <v>100</v>
      </c>
      <c r="AB535" s="11">
        <f t="shared" si="105"/>
        <v>0</v>
      </c>
      <c r="AC535" s="11">
        <f t="shared" si="100"/>
        <v>0</v>
      </c>
      <c r="AD535" s="11">
        <f t="shared" si="101"/>
        <v>0</v>
      </c>
      <c r="AE535" s="11">
        <f t="shared" si="102"/>
        <v>0</v>
      </c>
      <c r="AF535" s="12">
        <f t="shared" si="106"/>
        <v>0</v>
      </c>
      <c r="AG535" s="31">
        <f t="shared" si="107"/>
        <v>16.666666666666668</v>
      </c>
    </row>
    <row r="536" spans="1:33" x14ac:dyDescent="0.35">
      <c r="A536" s="1" t="s">
        <v>1108</v>
      </c>
      <c r="B536" s="1" t="s">
        <v>962</v>
      </c>
      <c r="C536" s="1" t="s">
        <v>1109</v>
      </c>
      <c r="D536" s="4">
        <f>+VLOOKUP(A536,'[2]Categoría municipios 2023'!$B$2:$D$1103,3,0)</f>
        <v>6</v>
      </c>
      <c r="E536" s="1" t="str">
        <f>+VLOOKUP(A536,'[3]Nuevo IDF'!$B$5:$H$1106,7,0)</f>
        <v>G3</v>
      </c>
      <c r="F536" s="1"/>
      <c r="G536" s="10">
        <f>+VLOOKUP(A536,'[4]Informe viabilidad 2022'!$A$4:$G$1105,7,0)</f>
        <v>1369.4713650000001</v>
      </c>
      <c r="H536" s="10">
        <f>+VLOOKUP(A536,'[4]Informe viabilidad 2022'!$A$4:$G$1105,6,0)</f>
        <v>2375.588307</v>
      </c>
      <c r="I536" s="10" t="str">
        <f>+IFERROR(VLOOKUP($A536,#REF!,MATCH('Cálculo antigua metodología'!I$4,#REF!,0),0),"")</f>
        <v/>
      </c>
      <c r="J536" s="10" t="str">
        <f>+IFERROR(VLOOKUP($A536,#REF!,MATCH('Cálculo antigua metodología'!J$4,#REF!,0),0),"")</f>
        <v/>
      </c>
      <c r="K536" s="10" t="str">
        <f>+IFERROR(VLOOKUP($A536,#REF!,MATCH('Cálculo antigua metodología'!K$4,#REF!,0),0),"")</f>
        <v/>
      </c>
      <c r="L536" s="10" t="str">
        <f>+IFERROR(VLOOKUP($A536,#REF!,MATCH('Cálculo antigua metodología'!L$4,#REF!,0),0),"")</f>
        <v/>
      </c>
      <c r="M536" s="10" t="str">
        <f>+IFERROR(VLOOKUP($A536,#REF!,MATCH('Cálculo antigua metodología'!M$4,#REF!,0),0),"")</f>
        <v/>
      </c>
      <c r="N536" s="10" t="str">
        <f>+IFERROR(VLOOKUP($A536,#REF!,MATCH('Cálculo antigua metodología'!N$4,#REF!,0),0),"")</f>
        <v/>
      </c>
      <c r="O536" s="10" t="str">
        <f>+IFERROR(VLOOKUP($A536,#REF!,MATCH('Cálculo antigua metodología'!O$4,#REF!,0),0),"")</f>
        <v/>
      </c>
      <c r="P536" s="10" t="str">
        <f>+IFERROR(VLOOKUP($A536,#REF!,MATCH('Cálculo antigua metodología'!P$4,#REF!,0),0),"")</f>
        <v/>
      </c>
      <c r="Q536" s="10" t="str">
        <f>+IFERROR(VLOOKUP($A536,#REF!,MATCH('Cálculo antigua metodología'!Q$4,#REF!,0),0),"")</f>
        <v/>
      </c>
      <c r="R536" s="10" t="str">
        <f>+IFERROR(VLOOKUP($A536,#REF!,MATCH('Cálculo antigua metodología'!R$4,#REF!,0),0),"")</f>
        <v/>
      </c>
      <c r="S536" s="10" t="str">
        <f>+IFERROR(VLOOKUP($A536,#REF!,MATCH('Cálculo antigua metodología'!S$4,#REF!,0),0),"")</f>
        <v/>
      </c>
      <c r="T536" s="10">
        <f>+VLOOKUP(A536,'[5]Cálculo SGP'!$N$3:$P$1136,3,0)</f>
        <v>712083290</v>
      </c>
      <c r="U536" s="10">
        <f>+VLOOKUP(A536,'[5]Cálculo SGP'!$N$3:$X$1137,11,0)</f>
        <v>1726851776</v>
      </c>
      <c r="V536" s="11">
        <f t="shared" si="96"/>
        <v>57.647672408752939</v>
      </c>
      <c r="W536" s="11">
        <f t="shared" si="103"/>
        <v>100</v>
      </c>
      <c r="X536" s="11">
        <f t="shared" si="97"/>
        <v>80</v>
      </c>
      <c r="Y536" s="11">
        <f t="shared" si="98"/>
        <v>100</v>
      </c>
      <c r="Z536" s="11">
        <f t="shared" si="104"/>
        <v>0</v>
      </c>
      <c r="AA536" s="11">
        <f t="shared" si="99"/>
        <v>100</v>
      </c>
      <c r="AB536" s="11">
        <f t="shared" si="105"/>
        <v>0</v>
      </c>
      <c r="AC536" s="11">
        <f t="shared" si="100"/>
        <v>0</v>
      </c>
      <c r="AD536" s="11">
        <f t="shared" si="101"/>
        <v>0</v>
      </c>
      <c r="AE536" s="11">
        <f t="shared" si="102"/>
        <v>0</v>
      </c>
      <c r="AF536" s="12">
        <f t="shared" si="106"/>
        <v>0</v>
      </c>
      <c r="AG536" s="31">
        <f t="shared" si="107"/>
        <v>16.666666666666668</v>
      </c>
    </row>
    <row r="537" spans="1:33" x14ac:dyDescent="0.35">
      <c r="A537" s="1" t="s">
        <v>1110</v>
      </c>
      <c r="B537" s="1" t="s">
        <v>962</v>
      </c>
      <c r="C537" s="1" t="s">
        <v>1111</v>
      </c>
      <c r="D537" s="4">
        <f>+VLOOKUP(A537,'[2]Categoría municipios 2023'!$B$2:$D$1103,3,0)</f>
        <v>6</v>
      </c>
      <c r="E537" s="1" t="str">
        <f>+VLOOKUP(A537,'[3]Nuevo IDF'!$B$5:$H$1106,7,0)</f>
        <v>G2</v>
      </c>
      <c r="F537" s="1"/>
      <c r="G537" s="10">
        <f>+VLOOKUP(A537,'[4]Informe viabilidad 2022'!$A$4:$G$1105,7,0)</f>
        <v>2067.9658399999998</v>
      </c>
      <c r="H537" s="10">
        <f>+VLOOKUP(A537,'[4]Informe viabilidad 2022'!$A$4:$G$1105,6,0)</f>
        <v>4229.7275069999996</v>
      </c>
      <c r="I537" s="10" t="str">
        <f>+IFERROR(VLOOKUP($A537,#REF!,MATCH('Cálculo antigua metodología'!I$4,#REF!,0),0),"")</f>
        <v/>
      </c>
      <c r="J537" s="10" t="str">
        <f>+IFERROR(VLOOKUP($A537,#REF!,MATCH('Cálculo antigua metodología'!J$4,#REF!,0),0),"")</f>
        <v/>
      </c>
      <c r="K537" s="10" t="str">
        <f>+IFERROR(VLOOKUP($A537,#REF!,MATCH('Cálculo antigua metodología'!K$4,#REF!,0),0),"")</f>
        <v/>
      </c>
      <c r="L537" s="10" t="str">
        <f>+IFERROR(VLOOKUP($A537,#REF!,MATCH('Cálculo antigua metodología'!L$4,#REF!,0),0),"")</f>
        <v/>
      </c>
      <c r="M537" s="10" t="str">
        <f>+IFERROR(VLOOKUP($A537,#REF!,MATCH('Cálculo antigua metodología'!M$4,#REF!,0),0),"")</f>
        <v/>
      </c>
      <c r="N537" s="10" t="str">
        <f>+IFERROR(VLOOKUP($A537,#REF!,MATCH('Cálculo antigua metodología'!N$4,#REF!,0),0),"")</f>
        <v/>
      </c>
      <c r="O537" s="10" t="str">
        <f>+IFERROR(VLOOKUP($A537,#REF!,MATCH('Cálculo antigua metodología'!O$4,#REF!,0),0),"")</f>
        <v/>
      </c>
      <c r="P537" s="10" t="str">
        <f>+IFERROR(VLOOKUP($A537,#REF!,MATCH('Cálculo antigua metodología'!P$4,#REF!,0),0),"")</f>
        <v/>
      </c>
      <c r="Q537" s="10" t="str">
        <f>+IFERROR(VLOOKUP($A537,#REF!,MATCH('Cálculo antigua metodología'!Q$4,#REF!,0),0),"")</f>
        <v/>
      </c>
      <c r="R537" s="10" t="str">
        <f>+IFERROR(VLOOKUP($A537,#REF!,MATCH('Cálculo antigua metodología'!R$4,#REF!,0),0),"")</f>
        <v/>
      </c>
      <c r="S537" s="10" t="str">
        <f>+IFERROR(VLOOKUP($A537,#REF!,MATCH('Cálculo antigua metodología'!S$4,#REF!,0),0),"")</f>
        <v/>
      </c>
      <c r="T537" s="10">
        <f>+VLOOKUP(A537,'[5]Cálculo SGP'!$N$3:$P$1136,3,0)</f>
        <v>793375699</v>
      </c>
      <c r="U537" s="10">
        <f>+VLOOKUP(A537,'[5]Cálculo SGP'!$N$3:$X$1137,11,0)</f>
        <v>1631122279</v>
      </c>
      <c r="V537" s="11">
        <f t="shared" si="96"/>
        <v>48.891230855359211</v>
      </c>
      <c r="W537" s="11">
        <f t="shared" si="103"/>
        <v>100</v>
      </c>
      <c r="X537" s="11">
        <f t="shared" si="97"/>
        <v>80</v>
      </c>
      <c r="Y537" s="11">
        <f t="shared" si="98"/>
        <v>100</v>
      </c>
      <c r="Z537" s="11">
        <f t="shared" si="104"/>
        <v>0</v>
      </c>
      <c r="AA537" s="11">
        <f t="shared" si="99"/>
        <v>100</v>
      </c>
      <c r="AB537" s="11">
        <f t="shared" si="105"/>
        <v>0</v>
      </c>
      <c r="AC537" s="11">
        <f t="shared" si="100"/>
        <v>0</v>
      </c>
      <c r="AD537" s="11">
        <f t="shared" si="101"/>
        <v>0</v>
      </c>
      <c r="AE537" s="11">
        <f t="shared" si="102"/>
        <v>0</v>
      </c>
      <c r="AF537" s="12">
        <f t="shared" si="106"/>
        <v>0</v>
      </c>
      <c r="AG537" s="31">
        <f t="shared" si="107"/>
        <v>16.666666666666668</v>
      </c>
    </row>
    <row r="538" spans="1:33" x14ac:dyDescent="0.35">
      <c r="A538" s="1" t="s">
        <v>1112</v>
      </c>
      <c r="B538" s="1" t="s">
        <v>962</v>
      </c>
      <c r="C538" s="1" t="s">
        <v>1113</v>
      </c>
      <c r="D538" s="4">
        <f>+VLOOKUP(A538,'[2]Categoría municipios 2023'!$B$2:$D$1103,3,0)</f>
        <v>4</v>
      </c>
      <c r="E538" s="1" t="str">
        <f>+VLOOKUP(A538,'[3]Nuevo IDF'!$B$5:$H$1106,7,0)</f>
        <v>G1</v>
      </c>
      <c r="F538" s="1"/>
      <c r="G538" s="10">
        <f>+VLOOKUP(A538,'[4]Informe viabilidad 2022'!$A$4:$G$1105,7,0)</f>
        <v>13164.985815</v>
      </c>
      <c r="H538" s="10">
        <f>+VLOOKUP(A538,'[4]Informe viabilidad 2022'!$A$4:$G$1105,6,0)</f>
        <v>30352.538974999999</v>
      </c>
      <c r="I538" s="10" t="str">
        <f>+IFERROR(VLOOKUP($A538,#REF!,MATCH('Cálculo antigua metodología'!I$4,#REF!,0),0),"")</f>
        <v/>
      </c>
      <c r="J538" s="10" t="str">
        <f>+IFERROR(VLOOKUP($A538,#REF!,MATCH('Cálculo antigua metodología'!J$4,#REF!,0),0),"")</f>
        <v/>
      </c>
      <c r="K538" s="10" t="str">
        <f>+IFERROR(VLOOKUP($A538,#REF!,MATCH('Cálculo antigua metodología'!K$4,#REF!,0),0),"")</f>
        <v/>
      </c>
      <c r="L538" s="10" t="str">
        <f>+IFERROR(VLOOKUP($A538,#REF!,MATCH('Cálculo antigua metodología'!L$4,#REF!,0),0),"")</f>
        <v/>
      </c>
      <c r="M538" s="10" t="str">
        <f>+IFERROR(VLOOKUP($A538,#REF!,MATCH('Cálculo antigua metodología'!M$4,#REF!,0),0),"")</f>
        <v/>
      </c>
      <c r="N538" s="10" t="str">
        <f>+IFERROR(VLOOKUP($A538,#REF!,MATCH('Cálculo antigua metodología'!N$4,#REF!,0),0),"")</f>
        <v/>
      </c>
      <c r="O538" s="10" t="str">
        <f>+IFERROR(VLOOKUP($A538,#REF!,MATCH('Cálculo antigua metodología'!O$4,#REF!,0),0),"")</f>
        <v/>
      </c>
      <c r="P538" s="10" t="str">
        <f>+IFERROR(VLOOKUP($A538,#REF!,MATCH('Cálculo antigua metodología'!P$4,#REF!,0),0),"")</f>
        <v/>
      </c>
      <c r="Q538" s="10" t="str">
        <f>+IFERROR(VLOOKUP($A538,#REF!,MATCH('Cálculo antigua metodología'!Q$4,#REF!,0),0),"")</f>
        <v/>
      </c>
      <c r="R538" s="10" t="str">
        <f>+IFERROR(VLOOKUP($A538,#REF!,MATCH('Cálculo antigua metodología'!R$4,#REF!,0),0),"")</f>
        <v/>
      </c>
      <c r="S538" s="10" t="str">
        <f>+IFERROR(VLOOKUP($A538,#REF!,MATCH('Cálculo antigua metodología'!S$4,#REF!,0),0),"")</f>
        <v/>
      </c>
      <c r="T538" s="10">
        <f>+VLOOKUP(A538,'[5]Cálculo SGP'!$N$3:$P$1136,3,0)</f>
        <v>806607383</v>
      </c>
      <c r="U538" s="10">
        <f>+VLOOKUP(A538,'[5]Cálculo SGP'!$N$3:$X$1137,11,0)</f>
        <v>1493808269</v>
      </c>
      <c r="V538" s="11">
        <f t="shared" si="96"/>
        <v>43.373590017768855</v>
      </c>
      <c r="W538" s="11">
        <f t="shared" si="103"/>
        <v>100</v>
      </c>
      <c r="X538" s="11">
        <f t="shared" si="97"/>
        <v>80</v>
      </c>
      <c r="Y538" s="11">
        <f t="shared" si="98"/>
        <v>100</v>
      </c>
      <c r="Z538" s="11">
        <f t="shared" si="104"/>
        <v>0</v>
      </c>
      <c r="AA538" s="11">
        <f t="shared" si="99"/>
        <v>100</v>
      </c>
      <c r="AB538" s="11">
        <f t="shared" si="105"/>
        <v>0</v>
      </c>
      <c r="AC538" s="11">
        <f t="shared" si="100"/>
        <v>0</v>
      </c>
      <c r="AD538" s="11">
        <f t="shared" si="101"/>
        <v>0</v>
      </c>
      <c r="AE538" s="11">
        <f t="shared" si="102"/>
        <v>0</v>
      </c>
      <c r="AF538" s="12">
        <f t="shared" si="106"/>
        <v>0</v>
      </c>
      <c r="AG538" s="31">
        <f t="shared" si="107"/>
        <v>16.666666666666668</v>
      </c>
    </row>
    <row r="539" spans="1:33" x14ac:dyDescent="0.35">
      <c r="A539" s="1" t="s">
        <v>1114</v>
      </c>
      <c r="B539" s="1" t="s">
        <v>962</v>
      </c>
      <c r="C539" s="1" t="s">
        <v>1115</v>
      </c>
      <c r="D539" s="4">
        <f>+VLOOKUP(A539,'[2]Categoría municipios 2023'!$B$2:$D$1103,3,0)</f>
        <v>6</v>
      </c>
      <c r="E539" s="1" t="str">
        <f>+VLOOKUP(A539,'[3]Nuevo IDF'!$B$5:$H$1106,7,0)</f>
        <v>G3</v>
      </c>
      <c r="F539" s="1"/>
      <c r="G539" s="10">
        <f>+VLOOKUP(A539,'[4]Informe viabilidad 2022'!$A$4:$G$1105,7,0)</f>
        <v>1849.467116</v>
      </c>
      <c r="H539" s="10">
        <f>+VLOOKUP(A539,'[4]Informe viabilidad 2022'!$A$4:$G$1105,6,0)</f>
        <v>4332.5236130000003</v>
      </c>
      <c r="I539" s="10" t="str">
        <f>+IFERROR(VLOOKUP($A539,#REF!,MATCH('Cálculo antigua metodología'!I$4,#REF!,0),0),"")</f>
        <v/>
      </c>
      <c r="J539" s="10" t="str">
        <f>+IFERROR(VLOOKUP($A539,#REF!,MATCH('Cálculo antigua metodología'!J$4,#REF!,0),0),"")</f>
        <v/>
      </c>
      <c r="K539" s="10" t="str">
        <f>+IFERROR(VLOOKUP($A539,#REF!,MATCH('Cálculo antigua metodología'!K$4,#REF!,0),0),"")</f>
        <v/>
      </c>
      <c r="L539" s="10" t="str">
        <f>+IFERROR(VLOOKUP($A539,#REF!,MATCH('Cálculo antigua metodología'!L$4,#REF!,0),0),"")</f>
        <v/>
      </c>
      <c r="M539" s="10" t="str">
        <f>+IFERROR(VLOOKUP($A539,#REF!,MATCH('Cálculo antigua metodología'!M$4,#REF!,0),0),"")</f>
        <v/>
      </c>
      <c r="N539" s="10" t="str">
        <f>+IFERROR(VLOOKUP($A539,#REF!,MATCH('Cálculo antigua metodología'!N$4,#REF!,0),0),"")</f>
        <v/>
      </c>
      <c r="O539" s="10" t="str">
        <f>+IFERROR(VLOOKUP($A539,#REF!,MATCH('Cálculo antigua metodología'!O$4,#REF!,0),0),"")</f>
        <v/>
      </c>
      <c r="P539" s="10" t="str">
        <f>+IFERROR(VLOOKUP($A539,#REF!,MATCH('Cálculo antigua metodología'!P$4,#REF!,0),0),"")</f>
        <v/>
      </c>
      <c r="Q539" s="10" t="str">
        <f>+IFERROR(VLOOKUP($A539,#REF!,MATCH('Cálculo antigua metodología'!Q$4,#REF!,0),0),"")</f>
        <v/>
      </c>
      <c r="R539" s="10" t="str">
        <f>+IFERROR(VLOOKUP($A539,#REF!,MATCH('Cálculo antigua metodología'!R$4,#REF!,0),0),"")</f>
        <v/>
      </c>
      <c r="S539" s="10" t="str">
        <f>+IFERROR(VLOOKUP($A539,#REF!,MATCH('Cálculo antigua metodología'!S$4,#REF!,0),0),"")</f>
        <v/>
      </c>
      <c r="T539" s="10">
        <f>+VLOOKUP(A539,'[5]Cálculo SGP'!$N$3:$P$1136,3,0)</f>
        <v>822111261</v>
      </c>
      <c r="U539" s="10">
        <f>+VLOOKUP(A539,'[5]Cálculo SGP'!$N$3:$X$1137,11,0)</f>
        <v>1298004876</v>
      </c>
      <c r="V539" s="11">
        <f t="shared" si="96"/>
        <v>42.687986984088475</v>
      </c>
      <c r="W539" s="11">
        <f t="shared" si="103"/>
        <v>100</v>
      </c>
      <c r="X539" s="11">
        <f t="shared" si="97"/>
        <v>80</v>
      </c>
      <c r="Y539" s="11">
        <f t="shared" si="98"/>
        <v>100</v>
      </c>
      <c r="Z539" s="11">
        <f t="shared" si="104"/>
        <v>0</v>
      </c>
      <c r="AA539" s="11">
        <f t="shared" si="99"/>
        <v>100</v>
      </c>
      <c r="AB539" s="11">
        <f t="shared" si="105"/>
        <v>0</v>
      </c>
      <c r="AC539" s="11">
        <f t="shared" si="100"/>
        <v>0</v>
      </c>
      <c r="AD539" s="11">
        <f t="shared" si="101"/>
        <v>0</v>
      </c>
      <c r="AE539" s="11">
        <f t="shared" si="102"/>
        <v>0</v>
      </c>
      <c r="AF539" s="12">
        <f t="shared" si="106"/>
        <v>0</v>
      </c>
      <c r="AG539" s="31">
        <f t="shared" si="107"/>
        <v>16.666666666666668</v>
      </c>
    </row>
    <row r="540" spans="1:33" x14ac:dyDescent="0.35">
      <c r="A540" s="1" t="s">
        <v>1116</v>
      </c>
      <c r="B540" s="1" t="s">
        <v>962</v>
      </c>
      <c r="C540" s="1" t="s">
        <v>1117</v>
      </c>
      <c r="D540" s="4">
        <f>+VLOOKUP(A540,'[2]Categoría municipios 2023'!$B$2:$D$1103,3,0)</f>
        <v>6</v>
      </c>
      <c r="E540" s="1" t="str">
        <f>+VLOOKUP(A540,'[3]Nuevo IDF'!$B$5:$H$1106,7,0)</f>
        <v>G2</v>
      </c>
      <c r="F540" s="1"/>
      <c r="G540" s="10">
        <f>+VLOOKUP(A540,'[4]Informe viabilidad 2022'!$A$4:$G$1105,7,0)</f>
        <v>1517.191153</v>
      </c>
      <c r="H540" s="10">
        <f>+VLOOKUP(A540,'[4]Informe viabilidad 2022'!$A$4:$G$1105,6,0)</f>
        <v>2330.727605</v>
      </c>
      <c r="I540" s="10" t="str">
        <f>+IFERROR(VLOOKUP($A540,#REF!,MATCH('Cálculo antigua metodología'!I$4,#REF!,0),0),"")</f>
        <v/>
      </c>
      <c r="J540" s="10" t="str">
        <f>+IFERROR(VLOOKUP($A540,#REF!,MATCH('Cálculo antigua metodología'!J$4,#REF!,0),0),"")</f>
        <v/>
      </c>
      <c r="K540" s="10" t="str">
        <f>+IFERROR(VLOOKUP($A540,#REF!,MATCH('Cálculo antigua metodología'!K$4,#REF!,0),0),"")</f>
        <v/>
      </c>
      <c r="L540" s="10" t="str">
        <f>+IFERROR(VLOOKUP($A540,#REF!,MATCH('Cálculo antigua metodología'!L$4,#REF!,0),0),"")</f>
        <v/>
      </c>
      <c r="M540" s="10" t="str">
        <f>+IFERROR(VLOOKUP($A540,#REF!,MATCH('Cálculo antigua metodología'!M$4,#REF!,0),0),"")</f>
        <v/>
      </c>
      <c r="N540" s="10" t="str">
        <f>+IFERROR(VLOOKUP($A540,#REF!,MATCH('Cálculo antigua metodología'!N$4,#REF!,0),0),"")</f>
        <v/>
      </c>
      <c r="O540" s="10" t="str">
        <f>+IFERROR(VLOOKUP($A540,#REF!,MATCH('Cálculo antigua metodología'!O$4,#REF!,0),0),"")</f>
        <v/>
      </c>
      <c r="P540" s="10" t="str">
        <f>+IFERROR(VLOOKUP($A540,#REF!,MATCH('Cálculo antigua metodología'!P$4,#REF!,0),0),"")</f>
        <v/>
      </c>
      <c r="Q540" s="10" t="str">
        <f>+IFERROR(VLOOKUP($A540,#REF!,MATCH('Cálculo antigua metodología'!Q$4,#REF!,0),0),"")</f>
        <v/>
      </c>
      <c r="R540" s="10" t="str">
        <f>+IFERROR(VLOOKUP($A540,#REF!,MATCH('Cálculo antigua metodología'!R$4,#REF!,0),0),"")</f>
        <v/>
      </c>
      <c r="S540" s="10" t="str">
        <f>+IFERROR(VLOOKUP($A540,#REF!,MATCH('Cálculo antigua metodología'!S$4,#REF!,0),0),"")</f>
        <v/>
      </c>
      <c r="T540" s="10">
        <f>+VLOOKUP(A540,'[5]Cálculo SGP'!$N$3:$P$1136,3,0)</f>
        <v>712840931</v>
      </c>
      <c r="U540" s="10">
        <f>+VLOOKUP(A540,'[5]Cálculo SGP'!$N$3:$X$1137,11,0)</f>
        <v>1162399316</v>
      </c>
      <c r="V540" s="11">
        <f t="shared" si="96"/>
        <v>65.095172415053625</v>
      </c>
      <c r="W540" s="11">
        <f t="shared" si="103"/>
        <v>100</v>
      </c>
      <c r="X540" s="11">
        <f t="shared" si="97"/>
        <v>80</v>
      </c>
      <c r="Y540" s="11">
        <f t="shared" si="98"/>
        <v>100</v>
      </c>
      <c r="Z540" s="11">
        <f t="shared" si="104"/>
        <v>0</v>
      </c>
      <c r="AA540" s="11">
        <f t="shared" si="99"/>
        <v>100</v>
      </c>
      <c r="AB540" s="11">
        <f t="shared" si="105"/>
        <v>0</v>
      </c>
      <c r="AC540" s="11">
        <f t="shared" si="100"/>
        <v>0</v>
      </c>
      <c r="AD540" s="11">
        <f t="shared" si="101"/>
        <v>0</v>
      </c>
      <c r="AE540" s="11">
        <f t="shared" si="102"/>
        <v>0</v>
      </c>
      <c r="AF540" s="12">
        <f t="shared" si="106"/>
        <v>0</v>
      </c>
      <c r="AG540" s="31">
        <f t="shared" si="107"/>
        <v>16.666666666666668</v>
      </c>
    </row>
    <row r="541" spans="1:33" x14ac:dyDescent="0.35">
      <c r="A541" s="1" t="s">
        <v>1118</v>
      </c>
      <c r="B541" s="1" t="s">
        <v>962</v>
      </c>
      <c r="C541" s="1" t="s">
        <v>1119</v>
      </c>
      <c r="D541" s="4">
        <f>+VLOOKUP(A541,'[2]Categoría municipios 2023'!$B$2:$D$1103,3,0)</f>
        <v>6</v>
      </c>
      <c r="E541" s="1" t="str">
        <f>+VLOOKUP(A541,'[3]Nuevo IDF'!$B$5:$H$1106,7,0)</f>
        <v>G3</v>
      </c>
      <c r="F541" s="1"/>
      <c r="G541" s="10">
        <f>+VLOOKUP(A541,'[4]Informe viabilidad 2022'!$A$4:$G$1105,7,0)</f>
        <v>912.33511499999997</v>
      </c>
      <c r="H541" s="10">
        <f>+VLOOKUP(A541,'[4]Informe viabilidad 2022'!$A$4:$G$1105,6,0)</f>
        <v>1576.252459</v>
      </c>
      <c r="I541" s="10" t="str">
        <f>+IFERROR(VLOOKUP($A541,#REF!,MATCH('Cálculo antigua metodología'!I$4,#REF!,0),0),"")</f>
        <v/>
      </c>
      <c r="J541" s="10" t="str">
        <f>+IFERROR(VLOOKUP($A541,#REF!,MATCH('Cálculo antigua metodología'!J$4,#REF!,0),0),"")</f>
        <v/>
      </c>
      <c r="K541" s="10" t="str">
        <f>+IFERROR(VLOOKUP($A541,#REF!,MATCH('Cálculo antigua metodología'!K$4,#REF!,0),0),"")</f>
        <v/>
      </c>
      <c r="L541" s="10" t="str">
        <f>+IFERROR(VLOOKUP($A541,#REF!,MATCH('Cálculo antigua metodología'!L$4,#REF!,0),0),"")</f>
        <v/>
      </c>
      <c r="M541" s="10" t="str">
        <f>+IFERROR(VLOOKUP($A541,#REF!,MATCH('Cálculo antigua metodología'!M$4,#REF!,0),0),"")</f>
        <v/>
      </c>
      <c r="N541" s="10" t="str">
        <f>+IFERROR(VLOOKUP($A541,#REF!,MATCH('Cálculo antigua metodología'!N$4,#REF!,0),0),"")</f>
        <v/>
      </c>
      <c r="O541" s="10" t="str">
        <f>+IFERROR(VLOOKUP($A541,#REF!,MATCH('Cálculo antigua metodología'!O$4,#REF!,0),0),"")</f>
        <v/>
      </c>
      <c r="P541" s="10" t="str">
        <f>+IFERROR(VLOOKUP($A541,#REF!,MATCH('Cálculo antigua metodología'!P$4,#REF!,0),0),"")</f>
        <v/>
      </c>
      <c r="Q541" s="10" t="str">
        <f>+IFERROR(VLOOKUP($A541,#REF!,MATCH('Cálculo antigua metodología'!Q$4,#REF!,0),0),"")</f>
        <v/>
      </c>
      <c r="R541" s="10" t="str">
        <f>+IFERROR(VLOOKUP($A541,#REF!,MATCH('Cálculo antigua metodología'!R$4,#REF!,0),0),"")</f>
        <v/>
      </c>
      <c r="S541" s="10" t="str">
        <f>+IFERROR(VLOOKUP($A541,#REF!,MATCH('Cálculo antigua metodología'!S$4,#REF!,0),0),"")</f>
        <v/>
      </c>
      <c r="T541" s="10">
        <f>+VLOOKUP(A541,'[5]Cálculo SGP'!$N$3:$P$1136,3,0)</f>
        <v>565406383</v>
      </c>
      <c r="U541" s="10">
        <f>+VLOOKUP(A541,'[5]Cálculo SGP'!$N$3:$X$1137,11,0)</f>
        <v>1372112595</v>
      </c>
      <c r="V541" s="11">
        <f t="shared" si="96"/>
        <v>57.880012163711392</v>
      </c>
      <c r="W541" s="11">
        <f t="shared" si="103"/>
        <v>100</v>
      </c>
      <c r="X541" s="11">
        <f t="shared" si="97"/>
        <v>80</v>
      </c>
      <c r="Y541" s="11">
        <f t="shared" si="98"/>
        <v>100</v>
      </c>
      <c r="Z541" s="11">
        <f t="shared" si="104"/>
        <v>0</v>
      </c>
      <c r="AA541" s="11">
        <f t="shared" si="99"/>
        <v>100</v>
      </c>
      <c r="AB541" s="11">
        <f t="shared" si="105"/>
        <v>0</v>
      </c>
      <c r="AC541" s="11">
        <f t="shared" si="100"/>
        <v>0</v>
      </c>
      <c r="AD541" s="11">
        <f t="shared" si="101"/>
        <v>0</v>
      </c>
      <c r="AE541" s="11">
        <f t="shared" si="102"/>
        <v>0</v>
      </c>
      <c r="AF541" s="12">
        <f t="shared" si="106"/>
        <v>0</v>
      </c>
      <c r="AG541" s="31">
        <f t="shared" si="107"/>
        <v>16.666666666666668</v>
      </c>
    </row>
    <row r="542" spans="1:33" x14ac:dyDescent="0.35">
      <c r="A542" s="1" t="s">
        <v>1120</v>
      </c>
      <c r="B542" s="1" t="s">
        <v>962</v>
      </c>
      <c r="C542" s="1" t="s">
        <v>1121</v>
      </c>
      <c r="D542" s="4">
        <f>+VLOOKUP(A542,'[2]Categoría municipios 2023'!$B$2:$D$1103,3,0)</f>
        <v>6</v>
      </c>
      <c r="E542" s="1" t="str">
        <f>+VLOOKUP(A542,'[3]Nuevo IDF'!$B$5:$H$1106,7,0)</f>
        <v>G3</v>
      </c>
      <c r="F542" s="1"/>
      <c r="G542" s="10">
        <f>+VLOOKUP(A542,'[4]Informe viabilidad 2022'!$A$4:$G$1105,7,0)</f>
        <v>1997.9014649999999</v>
      </c>
      <c r="H542" s="10">
        <f>+VLOOKUP(A542,'[4]Informe viabilidad 2022'!$A$4:$G$1105,6,0)</f>
        <v>5081.3417799999997</v>
      </c>
      <c r="I542" s="10" t="str">
        <f>+IFERROR(VLOOKUP($A542,#REF!,MATCH('Cálculo antigua metodología'!I$4,#REF!,0),0),"")</f>
        <v/>
      </c>
      <c r="J542" s="10" t="str">
        <f>+IFERROR(VLOOKUP($A542,#REF!,MATCH('Cálculo antigua metodología'!J$4,#REF!,0),0),"")</f>
        <v/>
      </c>
      <c r="K542" s="10" t="str">
        <f>+IFERROR(VLOOKUP($A542,#REF!,MATCH('Cálculo antigua metodología'!K$4,#REF!,0),0),"")</f>
        <v/>
      </c>
      <c r="L542" s="10" t="str">
        <f>+IFERROR(VLOOKUP($A542,#REF!,MATCH('Cálculo antigua metodología'!L$4,#REF!,0),0),"")</f>
        <v/>
      </c>
      <c r="M542" s="10" t="str">
        <f>+IFERROR(VLOOKUP($A542,#REF!,MATCH('Cálculo antigua metodología'!M$4,#REF!,0),0),"")</f>
        <v/>
      </c>
      <c r="N542" s="10" t="str">
        <f>+IFERROR(VLOOKUP($A542,#REF!,MATCH('Cálculo antigua metodología'!N$4,#REF!,0),0),"")</f>
        <v/>
      </c>
      <c r="O542" s="10" t="str">
        <f>+IFERROR(VLOOKUP($A542,#REF!,MATCH('Cálculo antigua metodología'!O$4,#REF!,0),0),"")</f>
        <v/>
      </c>
      <c r="P542" s="10" t="str">
        <f>+IFERROR(VLOOKUP($A542,#REF!,MATCH('Cálculo antigua metodología'!P$4,#REF!,0),0),"")</f>
        <v/>
      </c>
      <c r="Q542" s="10" t="str">
        <f>+IFERROR(VLOOKUP($A542,#REF!,MATCH('Cálculo antigua metodología'!Q$4,#REF!,0),0),"")</f>
        <v/>
      </c>
      <c r="R542" s="10" t="str">
        <f>+IFERROR(VLOOKUP($A542,#REF!,MATCH('Cálculo antigua metodología'!R$4,#REF!,0),0),"")</f>
        <v/>
      </c>
      <c r="S542" s="10" t="str">
        <f>+IFERROR(VLOOKUP($A542,#REF!,MATCH('Cálculo antigua metodología'!S$4,#REF!,0),0),"")</f>
        <v/>
      </c>
      <c r="T542" s="10">
        <f>+VLOOKUP(A542,'[5]Cálculo SGP'!$N$3:$P$1136,3,0)</f>
        <v>689206020</v>
      </c>
      <c r="U542" s="10">
        <f>+VLOOKUP(A542,'[5]Cálculo SGP'!$N$3:$X$1137,11,0)</f>
        <v>1228808568</v>
      </c>
      <c r="V542" s="11">
        <f t="shared" si="96"/>
        <v>39.318383834436737</v>
      </c>
      <c r="W542" s="11">
        <f t="shared" si="103"/>
        <v>100</v>
      </c>
      <c r="X542" s="11">
        <f t="shared" si="97"/>
        <v>80</v>
      </c>
      <c r="Y542" s="11">
        <f t="shared" si="98"/>
        <v>100</v>
      </c>
      <c r="Z542" s="11">
        <f t="shared" si="104"/>
        <v>0</v>
      </c>
      <c r="AA542" s="11">
        <f t="shared" si="99"/>
        <v>100</v>
      </c>
      <c r="AB542" s="11">
        <f t="shared" si="105"/>
        <v>0</v>
      </c>
      <c r="AC542" s="11">
        <f t="shared" si="100"/>
        <v>0</v>
      </c>
      <c r="AD542" s="11">
        <f t="shared" si="101"/>
        <v>0</v>
      </c>
      <c r="AE542" s="11">
        <f t="shared" si="102"/>
        <v>0</v>
      </c>
      <c r="AF542" s="12">
        <f t="shared" si="106"/>
        <v>0</v>
      </c>
      <c r="AG542" s="31">
        <f t="shared" si="107"/>
        <v>16.666666666666668</v>
      </c>
    </row>
    <row r="543" spans="1:33" x14ac:dyDescent="0.35">
      <c r="A543" s="1" t="s">
        <v>1122</v>
      </c>
      <c r="B543" s="1" t="s">
        <v>962</v>
      </c>
      <c r="C543" s="1" t="s">
        <v>1123</v>
      </c>
      <c r="D543" s="4">
        <f>+VLOOKUP(A543,'[2]Categoría municipios 2023'!$B$2:$D$1103,3,0)</f>
        <v>6</v>
      </c>
      <c r="E543" s="1" t="str">
        <f>+VLOOKUP(A543,'[3]Nuevo IDF'!$B$5:$H$1106,7,0)</f>
        <v>G2</v>
      </c>
      <c r="F543" s="1"/>
      <c r="G543" s="10">
        <f>+VLOOKUP(A543,'[4]Informe viabilidad 2022'!$A$4:$G$1105,7,0)</f>
        <v>1563.102433</v>
      </c>
      <c r="H543" s="10">
        <f>+VLOOKUP(A543,'[4]Informe viabilidad 2022'!$A$4:$G$1105,6,0)</f>
        <v>2770.6513610000002</v>
      </c>
      <c r="I543" s="10" t="str">
        <f>+IFERROR(VLOOKUP($A543,#REF!,MATCH('Cálculo antigua metodología'!I$4,#REF!,0),0),"")</f>
        <v/>
      </c>
      <c r="J543" s="10" t="str">
        <f>+IFERROR(VLOOKUP($A543,#REF!,MATCH('Cálculo antigua metodología'!J$4,#REF!,0),0),"")</f>
        <v/>
      </c>
      <c r="K543" s="10" t="str">
        <f>+IFERROR(VLOOKUP($A543,#REF!,MATCH('Cálculo antigua metodología'!K$4,#REF!,0),0),"")</f>
        <v/>
      </c>
      <c r="L543" s="10" t="str">
        <f>+IFERROR(VLOOKUP($A543,#REF!,MATCH('Cálculo antigua metodología'!L$4,#REF!,0),0),"")</f>
        <v/>
      </c>
      <c r="M543" s="10" t="str">
        <f>+IFERROR(VLOOKUP($A543,#REF!,MATCH('Cálculo antigua metodología'!M$4,#REF!,0),0),"")</f>
        <v/>
      </c>
      <c r="N543" s="10" t="str">
        <f>+IFERROR(VLOOKUP($A543,#REF!,MATCH('Cálculo antigua metodología'!N$4,#REF!,0),0),"")</f>
        <v/>
      </c>
      <c r="O543" s="10" t="str">
        <f>+IFERROR(VLOOKUP($A543,#REF!,MATCH('Cálculo antigua metodología'!O$4,#REF!,0),0),"")</f>
        <v/>
      </c>
      <c r="P543" s="10" t="str">
        <f>+IFERROR(VLOOKUP($A543,#REF!,MATCH('Cálculo antigua metodología'!P$4,#REF!,0),0),"")</f>
        <v/>
      </c>
      <c r="Q543" s="10" t="str">
        <f>+IFERROR(VLOOKUP($A543,#REF!,MATCH('Cálculo antigua metodología'!Q$4,#REF!,0),0),"")</f>
        <v/>
      </c>
      <c r="R543" s="10" t="str">
        <f>+IFERROR(VLOOKUP($A543,#REF!,MATCH('Cálculo antigua metodología'!R$4,#REF!,0),0),"")</f>
        <v/>
      </c>
      <c r="S543" s="10" t="str">
        <f>+IFERROR(VLOOKUP($A543,#REF!,MATCH('Cálculo antigua metodología'!S$4,#REF!,0),0),"")</f>
        <v/>
      </c>
      <c r="T543" s="10">
        <f>+VLOOKUP(A543,'[5]Cálculo SGP'!$N$3:$P$1136,3,0)</f>
        <v>769546951</v>
      </c>
      <c r="U543" s="10">
        <f>+VLOOKUP(A543,'[5]Cálculo SGP'!$N$3:$X$1137,11,0)</f>
        <v>1262320503</v>
      </c>
      <c r="V543" s="11">
        <f t="shared" si="96"/>
        <v>56.416424491453718</v>
      </c>
      <c r="W543" s="11">
        <f t="shared" si="103"/>
        <v>100</v>
      </c>
      <c r="X543" s="11">
        <f t="shared" si="97"/>
        <v>80</v>
      </c>
      <c r="Y543" s="11">
        <f t="shared" si="98"/>
        <v>100</v>
      </c>
      <c r="Z543" s="11">
        <f t="shared" si="104"/>
        <v>0</v>
      </c>
      <c r="AA543" s="11">
        <f t="shared" si="99"/>
        <v>100</v>
      </c>
      <c r="AB543" s="11">
        <f t="shared" si="105"/>
        <v>0</v>
      </c>
      <c r="AC543" s="11">
        <f t="shared" si="100"/>
        <v>0</v>
      </c>
      <c r="AD543" s="11">
        <f t="shared" si="101"/>
        <v>0</v>
      </c>
      <c r="AE543" s="11">
        <f t="shared" si="102"/>
        <v>0</v>
      </c>
      <c r="AF543" s="12">
        <f t="shared" si="106"/>
        <v>0</v>
      </c>
      <c r="AG543" s="31">
        <f t="shared" si="107"/>
        <v>16.666666666666668</v>
      </c>
    </row>
    <row r="544" spans="1:33" x14ac:dyDescent="0.35">
      <c r="A544" s="1" t="s">
        <v>1124</v>
      </c>
      <c r="B544" s="1" t="s">
        <v>962</v>
      </c>
      <c r="C544" s="1" t="s">
        <v>1125</v>
      </c>
      <c r="D544" s="4">
        <f>+VLOOKUP(A544,'[2]Categoría municipios 2023'!$B$2:$D$1103,3,0)</f>
        <v>6</v>
      </c>
      <c r="E544" s="1" t="str">
        <f>+VLOOKUP(A544,'[3]Nuevo IDF'!$B$5:$H$1106,7,0)</f>
        <v>G2</v>
      </c>
      <c r="F544" s="1"/>
      <c r="G544" s="10">
        <f>+VLOOKUP(A544,'[4]Informe viabilidad 2022'!$A$4:$G$1105,7,0)</f>
        <v>1945.9960900000001</v>
      </c>
      <c r="H544" s="10">
        <f>+VLOOKUP(A544,'[4]Informe viabilidad 2022'!$A$4:$G$1105,6,0)</f>
        <v>3879.9800169999999</v>
      </c>
      <c r="I544" s="10" t="str">
        <f>+IFERROR(VLOOKUP($A544,#REF!,MATCH('Cálculo antigua metodología'!I$4,#REF!,0),0),"")</f>
        <v/>
      </c>
      <c r="J544" s="10" t="str">
        <f>+IFERROR(VLOOKUP($A544,#REF!,MATCH('Cálculo antigua metodología'!J$4,#REF!,0),0),"")</f>
        <v/>
      </c>
      <c r="K544" s="10" t="str">
        <f>+IFERROR(VLOOKUP($A544,#REF!,MATCH('Cálculo antigua metodología'!K$4,#REF!,0),0),"")</f>
        <v/>
      </c>
      <c r="L544" s="10" t="str">
        <f>+IFERROR(VLOOKUP($A544,#REF!,MATCH('Cálculo antigua metodología'!L$4,#REF!,0),0),"")</f>
        <v/>
      </c>
      <c r="M544" s="10" t="str">
        <f>+IFERROR(VLOOKUP($A544,#REF!,MATCH('Cálculo antigua metodología'!M$4,#REF!,0),0),"")</f>
        <v/>
      </c>
      <c r="N544" s="10" t="str">
        <f>+IFERROR(VLOOKUP($A544,#REF!,MATCH('Cálculo antigua metodología'!N$4,#REF!,0),0),"")</f>
        <v/>
      </c>
      <c r="O544" s="10" t="str">
        <f>+IFERROR(VLOOKUP($A544,#REF!,MATCH('Cálculo antigua metodología'!O$4,#REF!,0),0),"")</f>
        <v/>
      </c>
      <c r="P544" s="10" t="str">
        <f>+IFERROR(VLOOKUP($A544,#REF!,MATCH('Cálculo antigua metodología'!P$4,#REF!,0),0),"")</f>
        <v/>
      </c>
      <c r="Q544" s="10" t="str">
        <f>+IFERROR(VLOOKUP($A544,#REF!,MATCH('Cálculo antigua metodología'!Q$4,#REF!,0),0),"")</f>
        <v/>
      </c>
      <c r="R544" s="10" t="str">
        <f>+IFERROR(VLOOKUP($A544,#REF!,MATCH('Cálculo antigua metodología'!R$4,#REF!,0),0),"")</f>
        <v/>
      </c>
      <c r="S544" s="10" t="str">
        <f>+IFERROR(VLOOKUP($A544,#REF!,MATCH('Cálculo antigua metodología'!S$4,#REF!,0),0),"")</f>
        <v/>
      </c>
      <c r="T544" s="10">
        <f>+VLOOKUP(A544,'[5]Cálculo SGP'!$N$3:$P$1136,3,0)</f>
        <v>827324676</v>
      </c>
      <c r="U544" s="10">
        <f>+VLOOKUP(A544,'[5]Cálculo SGP'!$N$3:$X$1137,11,0)</f>
        <v>1441683276</v>
      </c>
      <c r="V544" s="11">
        <f t="shared" si="96"/>
        <v>50.15479671219142</v>
      </c>
      <c r="W544" s="11">
        <f t="shared" si="103"/>
        <v>100</v>
      </c>
      <c r="X544" s="11">
        <f t="shared" si="97"/>
        <v>80</v>
      </c>
      <c r="Y544" s="11">
        <f t="shared" si="98"/>
        <v>100</v>
      </c>
      <c r="Z544" s="11">
        <f t="shared" si="104"/>
        <v>0</v>
      </c>
      <c r="AA544" s="11">
        <f t="shared" si="99"/>
        <v>100</v>
      </c>
      <c r="AB544" s="11">
        <f t="shared" si="105"/>
        <v>0</v>
      </c>
      <c r="AC544" s="11">
        <f t="shared" si="100"/>
        <v>0</v>
      </c>
      <c r="AD544" s="11">
        <f t="shared" si="101"/>
        <v>0</v>
      </c>
      <c r="AE544" s="11">
        <f t="shared" si="102"/>
        <v>0</v>
      </c>
      <c r="AF544" s="12">
        <f t="shared" si="106"/>
        <v>0</v>
      </c>
      <c r="AG544" s="31">
        <f t="shared" si="107"/>
        <v>16.666666666666668</v>
      </c>
    </row>
    <row r="545" spans="1:33" x14ac:dyDescent="0.35">
      <c r="A545" s="1" t="s">
        <v>1126</v>
      </c>
      <c r="B545" s="1" t="s">
        <v>962</v>
      </c>
      <c r="C545" s="1" t="s">
        <v>1127</v>
      </c>
      <c r="D545" s="4">
        <f>+VLOOKUP(A545,'[2]Categoría municipios 2023'!$B$2:$D$1103,3,0)</f>
        <v>6</v>
      </c>
      <c r="E545" s="1" t="str">
        <f>+VLOOKUP(A545,'[3]Nuevo IDF'!$B$5:$H$1106,7,0)</f>
        <v>G1</v>
      </c>
      <c r="F545" s="1"/>
      <c r="G545" s="10">
        <f>+VLOOKUP(A545,'[4]Informe viabilidad 2022'!$A$4:$G$1105,7,0)</f>
        <v>3463.2178239999998</v>
      </c>
      <c r="H545" s="10">
        <f>+VLOOKUP(A545,'[4]Informe viabilidad 2022'!$A$4:$G$1105,6,0)</f>
        <v>11761.251120000001</v>
      </c>
      <c r="I545" s="10" t="str">
        <f>+IFERROR(VLOOKUP($A545,#REF!,MATCH('Cálculo antigua metodología'!I$4,#REF!,0),0),"")</f>
        <v/>
      </c>
      <c r="J545" s="10" t="str">
        <f>+IFERROR(VLOOKUP($A545,#REF!,MATCH('Cálculo antigua metodología'!J$4,#REF!,0),0),"")</f>
        <v/>
      </c>
      <c r="K545" s="10" t="str">
        <f>+IFERROR(VLOOKUP($A545,#REF!,MATCH('Cálculo antigua metodología'!K$4,#REF!,0),0),"")</f>
        <v/>
      </c>
      <c r="L545" s="10" t="str">
        <f>+IFERROR(VLOOKUP($A545,#REF!,MATCH('Cálculo antigua metodología'!L$4,#REF!,0),0),"")</f>
        <v/>
      </c>
      <c r="M545" s="10" t="str">
        <f>+IFERROR(VLOOKUP($A545,#REF!,MATCH('Cálculo antigua metodología'!M$4,#REF!,0),0),"")</f>
        <v/>
      </c>
      <c r="N545" s="10" t="str">
        <f>+IFERROR(VLOOKUP($A545,#REF!,MATCH('Cálculo antigua metodología'!N$4,#REF!,0),0),"")</f>
        <v/>
      </c>
      <c r="O545" s="10" t="str">
        <f>+IFERROR(VLOOKUP($A545,#REF!,MATCH('Cálculo antigua metodología'!O$4,#REF!,0),0),"")</f>
        <v/>
      </c>
      <c r="P545" s="10" t="str">
        <f>+IFERROR(VLOOKUP($A545,#REF!,MATCH('Cálculo antigua metodología'!P$4,#REF!,0),0),"")</f>
        <v/>
      </c>
      <c r="Q545" s="10" t="str">
        <f>+IFERROR(VLOOKUP($A545,#REF!,MATCH('Cálculo antigua metodología'!Q$4,#REF!,0),0),"")</f>
        <v/>
      </c>
      <c r="R545" s="10" t="str">
        <f>+IFERROR(VLOOKUP($A545,#REF!,MATCH('Cálculo antigua metodología'!R$4,#REF!,0),0),"")</f>
        <v/>
      </c>
      <c r="S545" s="10" t="str">
        <f>+IFERROR(VLOOKUP($A545,#REF!,MATCH('Cálculo antigua metodología'!S$4,#REF!,0),0),"")</f>
        <v/>
      </c>
      <c r="T545" s="10">
        <f>+VLOOKUP(A545,'[5]Cálculo SGP'!$N$3:$P$1136,3,0)</f>
        <v>767773844</v>
      </c>
      <c r="U545" s="10">
        <f>+VLOOKUP(A545,'[5]Cálculo SGP'!$N$3:$X$1137,11,0)</f>
        <v>1356225602</v>
      </c>
      <c r="V545" s="11">
        <f t="shared" si="96"/>
        <v>29.445998462789387</v>
      </c>
      <c r="W545" s="11">
        <f t="shared" si="103"/>
        <v>100</v>
      </c>
      <c r="X545" s="11">
        <f t="shared" si="97"/>
        <v>80</v>
      </c>
      <c r="Y545" s="11">
        <f t="shared" si="98"/>
        <v>100</v>
      </c>
      <c r="Z545" s="11">
        <f t="shared" si="104"/>
        <v>0</v>
      </c>
      <c r="AA545" s="11">
        <f t="shared" si="99"/>
        <v>100</v>
      </c>
      <c r="AB545" s="11">
        <f t="shared" si="105"/>
        <v>0</v>
      </c>
      <c r="AC545" s="11">
        <f t="shared" si="100"/>
        <v>0</v>
      </c>
      <c r="AD545" s="11">
        <f t="shared" si="101"/>
        <v>0</v>
      </c>
      <c r="AE545" s="11">
        <f t="shared" si="102"/>
        <v>0</v>
      </c>
      <c r="AF545" s="12">
        <f t="shared" si="106"/>
        <v>0</v>
      </c>
      <c r="AG545" s="31">
        <f t="shared" si="107"/>
        <v>16.666666666666668</v>
      </c>
    </row>
    <row r="546" spans="1:33" x14ac:dyDescent="0.35">
      <c r="A546" s="1" t="s">
        <v>1128</v>
      </c>
      <c r="B546" s="1" t="s">
        <v>962</v>
      </c>
      <c r="C546" s="1" t="s">
        <v>1129</v>
      </c>
      <c r="D546" s="4">
        <f>+VLOOKUP(A546,'[2]Categoría municipios 2023'!$B$2:$D$1103,3,0)</f>
        <v>5</v>
      </c>
      <c r="E546" s="1" t="str">
        <f>+VLOOKUP(A546,'[3]Nuevo IDF'!$B$5:$H$1106,7,0)</f>
        <v>G1</v>
      </c>
      <c r="F546" s="1"/>
      <c r="G546" s="10">
        <f>+VLOOKUP(A546,'[4]Informe viabilidad 2022'!$A$4:$G$1105,7,0)</f>
        <v>7996.0508970000001</v>
      </c>
      <c r="H546" s="10">
        <f>+VLOOKUP(A546,'[4]Informe viabilidad 2022'!$A$4:$G$1105,6,0)</f>
        <v>27572.552113000002</v>
      </c>
      <c r="I546" s="10" t="str">
        <f>+IFERROR(VLOOKUP($A546,#REF!,MATCH('Cálculo antigua metodología'!I$4,#REF!,0),0),"")</f>
        <v/>
      </c>
      <c r="J546" s="10" t="str">
        <f>+IFERROR(VLOOKUP($A546,#REF!,MATCH('Cálculo antigua metodología'!J$4,#REF!,0),0),"")</f>
        <v/>
      </c>
      <c r="K546" s="10" t="str">
        <f>+IFERROR(VLOOKUP($A546,#REF!,MATCH('Cálculo antigua metodología'!K$4,#REF!,0),0),"")</f>
        <v/>
      </c>
      <c r="L546" s="10" t="str">
        <f>+IFERROR(VLOOKUP($A546,#REF!,MATCH('Cálculo antigua metodología'!L$4,#REF!,0),0),"")</f>
        <v/>
      </c>
      <c r="M546" s="10" t="str">
        <f>+IFERROR(VLOOKUP($A546,#REF!,MATCH('Cálculo antigua metodología'!M$4,#REF!,0),0),"")</f>
        <v/>
      </c>
      <c r="N546" s="10" t="str">
        <f>+IFERROR(VLOOKUP($A546,#REF!,MATCH('Cálculo antigua metodología'!N$4,#REF!,0),0),"")</f>
        <v/>
      </c>
      <c r="O546" s="10" t="str">
        <f>+IFERROR(VLOOKUP($A546,#REF!,MATCH('Cálculo antigua metodología'!O$4,#REF!,0),0),"")</f>
        <v/>
      </c>
      <c r="P546" s="10" t="str">
        <f>+IFERROR(VLOOKUP($A546,#REF!,MATCH('Cálculo antigua metodología'!P$4,#REF!,0),0),"")</f>
        <v/>
      </c>
      <c r="Q546" s="10" t="str">
        <f>+IFERROR(VLOOKUP($A546,#REF!,MATCH('Cálculo antigua metodología'!Q$4,#REF!,0),0),"")</f>
        <v/>
      </c>
      <c r="R546" s="10" t="str">
        <f>+IFERROR(VLOOKUP($A546,#REF!,MATCH('Cálculo antigua metodología'!R$4,#REF!,0),0),"")</f>
        <v/>
      </c>
      <c r="S546" s="10" t="str">
        <f>+IFERROR(VLOOKUP($A546,#REF!,MATCH('Cálculo antigua metodología'!S$4,#REF!,0),0),"")</f>
        <v/>
      </c>
      <c r="T546" s="10">
        <f>+VLOOKUP(A546,'[5]Cálculo SGP'!$N$3:$P$1136,3,0)</f>
        <v>1329828085</v>
      </c>
      <c r="U546" s="10">
        <f>+VLOOKUP(A546,'[5]Cálculo SGP'!$N$3:$X$1137,11,0)</f>
        <v>1156949307</v>
      </c>
      <c r="V546" s="11">
        <f t="shared" si="96"/>
        <v>29.000039112193733</v>
      </c>
      <c r="W546" s="11">
        <f t="shared" si="103"/>
        <v>100</v>
      </c>
      <c r="X546" s="11">
        <f t="shared" si="97"/>
        <v>80</v>
      </c>
      <c r="Y546" s="11">
        <f t="shared" si="98"/>
        <v>100</v>
      </c>
      <c r="Z546" s="11">
        <f t="shared" si="104"/>
        <v>0</v>
      </c>
      <c r="AA546" s="11">
        <f t="shared" si="99"/>
        <v>100</v>
      </c>
      <c r="AB546" s="11">
        <f t="shared" si="105"/>
        <v>0</v>
      </c>
      <c r="AC546" s="11">
        <f t="shared" si="100"/>
        <v>0</v>
      </c>
      <c r="AD546" s="11">
        <f t="shared" si="101"/>
        <v>0</v>
      </c>
      <c r="AE546" s="11">
        <f t="shared" si="102"/>
        <v>0</v>
      </c>
      <c r="AF546" s="12">
        <f t="shared" si="106"/>
        <v>0</v>
      </c>
      <c r="AG546" s="31">
        <f t="shared" si="107"/>
        <v>16.666666666666668</v>
      </c>
    </row>
    <row r="547" spans="1:33" x14ac:dyDescent="0.35">
      <c r="A547" s="1" t="s">
        <v>1130</v>
      </c>
      <c r="B547" s="1" t="s">
        <v>962</v>
      </c>
      <c r="C547" s="1" t="s">
        <v>1131</v>
      </c>
      <c r="D547" s="4">
        <f>+VLOOKUP(A547,'[2]Categoría municipios 2023'!$B$2:$D$1103,3,0)</f>
        <v>6</v>
      </c>
      <c r="E547" s="1" t="str">
        <f>+VLOOKUP(A547,'[3]Nuevo IDF'!$B$5:$H$1106,7,0)</f>
        <v>G2</v>
      </c>
      <c r="F547" s="1"/>
      <c r="G547" s="10">
        <f>+VLOOKUP(A547,'[4]Informe viabilidad 2022'!$A$4:$G$1105,7,0)</f>
        <v>4331.5468700000001</v>
      </c>
      <c r="H547" s="10">
        <f>+VLOOKUP(A547,'[4]Informe viabilidad 2022'!$A$4:$G$1105,6,0)</f>
        <v>9953.3114590000005</v>
      </c>
      <c r="I547" s="10" t="str">
        <f>+IFERROR(VLOOKUP($A547,#REF!,MATCH('Cálculo antigua metodología'!I$4,#REF!,0),0),"")</f>
        <v/>
      </c>
      <c r="J547" s="10" t="str">
        <f>+IFERROR(VLOOKUP($A547,#REF!,MATCH('Cálculo antigua metodología'!J$4,#REF!,0),0),"")</f>
        <v/>
      </c>
      <c r="K547" s="10" t="str">
        <f>+IFERROR(VLOOKUP($A547,#REF!,MATCH('Cálculo antigua metodología'!K$4,#REF!,0),0),"")</f>
        <v/>
      </c>
      <c r="L547" s="10" t="str">
        <f>+IFERROR(VLOOKUP($A547,#REF!,MATCH('Cálculo antigua metodología'!L$4,#REF!,0),0),"")</f>
        <v/>
      </c>
      <c r="M547" s="10" t="str">
        <f>+IFERROR(VLOOKUP($A547,#REF!,MATCH('Cálculo antigua metodología'!M$4,#REF!,0),0),"")</f>
        <v/>
      </c>
      <c r="N547" s="10" t="str">
        <f>+IFERROR(VLOOKUP($A547,#REF!,MATCH('Cálculo antigua metodología'!N$4,#REF!,0),0),"")</f>
        <v/>
      </c>
      <c r="O547" s="10" t="str">
        <f>+IFERROR(VLOOKUP($A547,#REF!,MATCH('Cálculo antigua metodología'!O$4,#REF!,0),0),"")</f>
        <v/>
      </c>
      <c r="P547" s="10" t="str">
        <f>+IFERROR(VLOOKUP($A547,#REF!,MATCH('Cálculo antigua metodología'!P$4,#REF!,0),0),"")</f>
        <v/>
      </c>
      <c r="Q547" s="10" t="str">
        <f>+IFERROR(VLOOKUP($A547,#REF!,MATCH('Cálculo antigua metodología'!Q$4,#REF!,0),0),"")</f>
        <v/>
      </c>
      <c r="R547" s="10" t="str">
        <f>+IFERROR(VLOOKUP($A547,#REF!,MATCH('Cálculo antigua metodología'!R$4,#REF!,0),0),"")</f>
        <v/>
      </c>
      <c r="S547" s="10" t="str">
        <f>+IFERROR(VLOOKUP($A547,#REF!,MATCH('Cálculo antigua metodología'!S$4,#REF!,0),0),"")</f>
        <v/>
      </c>
      <c r="T547" s="10">
        <f>+VLOOKUP(A547,'[5]Cálculo SGP'!$N$3:$P$1136,3,0)</f>
        <v>1254188648</v>
      </c>
      <c r="U547" s="10">
        <f>+VLOOKUP(A547,'[5]Cálculo SGP'!$N$3:$X$1137,11,0)</f>
        <v>1264999057</v>
      </c>
      <c r="V547" s="11">
        <f t="shared" si="96"/>
        <v>43.518650931829541</v>
      </c>
      <c r="W547" s="11">
        <f t="shared" si="103"/>
        <v>100</v>
      </c>
      <c r="X547" s="11">
        <f t="shared" si="97"/>
        <v>80</v>
      </c>
      <c r="Y547" s="11">
        <f t="shared" si="98"/>
        <v>100</v>
      </c>
      <c r="Z547" s="11">
        <f t="shared" si="104"/>
        <v>0</v>
      </c>
      <c r="AA547" s="11">
        <f t="shared" si="99"/>
        <v>100</v>
      </c>
      <c r="AB547" s="11">
        <f t="shared" si="105"/>
        <v>0</v>
      </c>
      <c r="AC547" s="11">
        <f t="shared" si="100"/>
        <v>0</v>
      </c>
      <c r="AD547" s="11">
        <f t="shared" si="101"/>
        <v>0</v>
      </c>
      <c r="AE547" s="11">
        <f t="shared" si="102"/>
        <v>0</v>
      </c>
      <c r="AF547" s="12">
        <f t="shared" si="106"/>
        <v>0</v>
      </c>
      <c r="AG547" s="31">
        <f t="shared" si="107"/>
        <v>16.666666666666668</v>
      </c>
    </row>
    <row r="548" spans="1:33" x14ac:dyDescent="0.35">
      <c r="A548" s="1" t="s">
        <v>1132</v>
      </c>
      <c r="B548" s="1" t="s">
        <v>962</v>
      </c>
      <c r="C548" s="1" t="s">
        <v>1133</v>
      </c>
      <c r="D548" s="4">
        <f>+VLOOKUP(A548,'[2]Categoría municipios 2023'!$B$2:$D$1103,3,0)</f>
        <v>6</v>
      </c>
      <c r="E548" s="1" t="str">
        <f>+VLOOKUP(A548,'[3]Nuevo IDF'!$B$5:$H$1106,7,0)</f>
        <v>G2</v>
      </c>
      <c r="F548" s="1"/>
      <c r="G548" s="10">
        <f>+VLOOKUP(A548,'[4]Informe viabilidad 2022'!$A$4:$G$1105,7,0)</f>
        <v>1630.4696100000001</v>
      </c>
      <c r="H548" s="10">
        <f>+VLOOKUP(A548,'[4]Informe viabilidad 2022'!$A$4:$G$1105,6,0)</f>
        <v>4066.2654090000001</v>
      </c>
      <c r="I548" s="10" t="str">
        <f>+IFERROR(VLOOKUP($A548,#REF!,MATCH('Cálculo antigua metodología'!I$4,#REF!,0),0),"")</f>
        <v/>
      </c>
      <c r="J548" s="10" t="str">
        <f>+IFERROR(VLOOKUP($A548,#REF!,MATCH('Cálculo antigua metodología'!J$4,#REF!,0),0),"")</f>
        <v/>
      </c>
      <c r="K548" s="10" t="str">
        <f>+IFERROR(VLOOKUP($A548,#REF!,MATCH('Cálculo antigua metodología'!K$4,#REF!,0),0),"")</f>
        <v/>
      </c>
      <c r="L548" s="10" t="str">
        <f>+IFERROR(VLOOKUP($A548,#REF!,MATCH('Cálculo antigua metodología'!L$4,#REF!,0),0),"")</f>
        <v/>
      </c>
      <c r="M548" s="10" t="str">
        <f>+IFERROR(VLOOKUP($A548,#REF!,MATCH('Cálculo antigua metodología'!M$4,#REF!,0),0),"")</f>
        <v/>
      </c>
      <c r="N548" s="10" t="str">
        <f>+IFERROR(VLOOKUP($A548,#REF!,MATCH('Cálculo antigua metodología'!N$4,#REF!,0),0),"")</f>
        <v/>
      </c>
      <c r="O548" s="10" t="str">
        <f>+IFERROR(VLOOKUP($A548,#REF!,MATCH('Cálculo antigua metodología'!O$4,#REF!,0),0),"")</f>
        <v/>
      </c>
      <c r="P548" s="10" t="str">
        <f>+IFERROR(VLOOKUP($A548,#REF!,MATCH('Cálculo antigua metodología'!P$4,#REF!,0),0),"")</f>
        <v/>
      </c>
      <c r="Q548" s="10" t="str">
        <f>+IFERROR(VLOOKUP($A548,#REF!,MATCH('Cálculo antigua metodología'!Q$4,#REF!,0),0),"")</f>
        <v/>
      </c>
      <c r="R548" s="10" t="str">
        <f>+IFERROR(VLOOKUP($A548,#REF!,MATCH('Cálculo antigua metodología'!R$4,#REF!,0),0),"")</f>
        <v/>
      </c>
      <c r="S548" s="10" t="str">
        <f>+IFERROR(VLOOKUP($A548,#REF!,MATCH('Cálculo antigua metodología'!S$4,#REF!,0),0),"")</f>
        <v/>
      </c>
      <c r="T548" s="10">
        <f>+VLOOKUP(A548,'[5]Cálculo SGP'!$N$3:$P$1136,3,0)</f>
        <v>779013897</v>
      </c>
      <c r="U548" s="10">
        <f>+VLOOKUP(A548,'[5]Cálculo SGP'!$N$3:$X$1137,11,0)</f>
        <v>1432448781</v>
      </c>
      <c r="V548" s="11">
        <f t="shared" si="96"/>
        <v>40.097471414217765</v>
      </c>
      <c r="W548" s="11">
        <f t="shared" si="103"/>
        <v>100</v>
      </c>
      <c r="X548" s="11">
        <f t="shared" si="97"/>
        <v>80</v>
      </c>
      <c r="Y548" s="11">
        <f t="shared" si="98"/>
        <v>100</v>
      </c>
      <c r="Z548" s="11">
        <f t="shared" si="104"/>
        <v>0</v>
      </c>
      <c r="AA548" s="11">
        <f t="shared" si="99"/>
        <v>100</v>
      </c>
      <c r="AB548" s="11">
        <f t="shared" si="105"/>
        <v>0</v>
      </c>
      <c r="AC548" s="11">
        <f t="shared" si="100"/>
        <v>0</v>
      </c>
      <c r="AD548" s="11">
        <f t="shared" si="101"/>
        <v>0</v>
      </c>
      <c r="AE548" s="11">
        <f t="shared" si="102"/>
        <v>0</v>
      </c>
      <c r="AF548" s="12">
        <f t="shared" si="106"/>
        <v>0</v>
      </c>
      <c r="AG548" s="31">
        <f t="shared" si="107"/>
        <v>16.666666666666668</v>
      </c>
    </row>
    <row r="549" spans="1:33" x14ac:dyDescent="0.35">
      <c r="A549" s="1" t="s">
        <v>1134</v>
      </c>
      <c r="B549" s="1" t="s">
        <v>962</v>
      </c>
      <c r="C549" s="1" t="s">
        <v>1135</v>
      </c>
      <c r="D549" s="4">
        <f>+VLOOKUP(A549,'[2]Categoría municipios 2023'!$B$2:$D$1103,3,0)</f>
        <v>1</v>
      </c>
      <c r="E549" s="1" t="str">
        <f>+VLOOKUP(A549,'[3]Nuevo IDF'!$B$5:$H$1106,7,0)</f>
        <v>G1</v>
      </c>
      <c r="F549" s="1"/>
      <c r="G549" s="10">
        <f>+VLOOKUP(A549,'[4]Informe viabilidad 2022'!$A$4:$G$1105,7,0)</f>
        <v>70710.622982000001</v>
      </c>
      <c r="H549" s="10">
        <f>+VLOOKUP(A549,'[4]Informe viabilidad 2022'!$A$4:$G$1105,6,0)</f>
        <v>211782.414877</v>
      </c>
      <c r="I549" s="10" t="str">
        <f>+IFERROR(VLOOKUP($A549,#REF!,MATCH('Cálculo antigua metodología'!I$4,#REF!,0),0),"")</f>
        <v/>
      </c>
      <c r="J549" s="10" t="str">
        <f>+IFERROR(VLOOKUP($A549,#REF!,MATCH('Cálculo antigua metodología'!J$4,#REF!,0),0),"")</f>
        <v/>
      </c>
      <c r="K549" s="10" t="str">
        <f>+IFERROR(VLOOKUP($A549,#REF!,MATCH('Cálculo antigua metodología'!K$4,#REF!,0),0),"")</f>
        <v/>
      </c>
      <c r="L549" s="10" t="str">
        <f>+IFERROR(VLOOKUP($A549,#REF!,MATCH('Cálculo antigua metodología'!L$4,#REF!,0),0),"")</f>
        <v/>
      </c>
      <c r="M549" s="10" t="str">
        <f>+IFERROR(VLOOKUP($A549,#REF!,MATCH('Cálculo antigua metodología'!M$4,#REF!,0),0),"")</f>
        <v/>
      </c>
      <c r="N549" s="10" t="str">
        <f>+IFERROR(VLOOKUP($A549,#REF!,MATCH('Cálculo antigua metodología'!N$4,#REF!,0),0),"")</f>
        <v/>
      </c>
      <c r="O549" s="10" t="str">
        <f>+IFERROR(VLOOKUP($A549,#REF!,MATCH('Cálculo antigua metodología'!O$4,#REF!,0),0),"")</f>
        <v/>
      </c>
      <c r="P549" s="10" t="str">
        <f>+IFERROR(VLOOKUP($A549,#REF!,MATCH('Cálculo antigua metodología'!P$4,#REF!,0),0),"")</f>
        <v/>
      </c>
      <c r="Q549" s="10" t="str">
        <f>+IFERROR(VLOOKUP($A549,#REF!,MATCH('Cálculo antigua metodología'!Q$4,#REF!,0),0),"")</f>
        <v/>
      </c>
      <c r="R549" s="10" t="str">
        <f>+IFERROR(VLOOKUP($A549,#REF!,MATCH('Cálculo antigua metodología'!R$4,#REF!,0),0),"")</f>
        <v/>
      </c>
      <c r="S549" s="10" t="str">
        <f>+IFERROR(VLOOKUP($A549,#REF!,MATCH('Cálculo antigua metodología'!S$4,#REF!,0),0),"")</f>
        <v/>
      </c>
      <c r="T549" s="10">
        <f>+VLOOKUP(A549,'[5]Cálculo SGP'!$N$3:$P$1136,3,0)</f>
        <v>22096445971</v>
      </c>
      <c r="U549" s="10">
        <f>+VLOOKUP(A549,'[5]Cálculo SGP'!$N$3:$X$1137,11,0)</f>
        <v>22278844440</v>
      </c>
      <c r="V549" s="11">
        <f t="shared" si="96"/>
        <v>33.388335392750932</v>
      </c>
      <c r="W549" s="11">
        <f t="shared" si="103"/>
        <v>100</v>
      </c>
      <c r="X549" s="11">
        <f t="shared" si="97"/>
        <v>65</v>
      </c>
      <c r="Y549" s="11">
        <f t="shared" si="98"/>
        <v>100</v>
      </c>
      <c r="Z549" s="11">
        <f t="shared" si="104"/>
        <v>0</v>
      </c>
      <c r="AA549" s="11">
        <f t="shared" si="99"/>
        <v>100</v>
      </c>
      <c r="AB549" s="11">
        <f t="shared" si="105"/>
        <v>0</v>
      </c>
      <c r="AC549" s="11">
        <f t="shared" si="100"/>
        <v>0</v>
      </c>
      <c r="AD549" s="11">
        <f t="shared" si="101"/>
        <v>0</v>
      </c>
      <c r="AE549" s="11">
        <f t="shared" si="102"/>
        <v>0</v>
      </c>
      <c r="AF549" s="12">
        <f t="shared" si="106"/>
        <v>0</v>
      </c>
      <c r="AG549" s="31">
        <f t="shared" si="107"/>
        <v>16.666666666666668</v>
      </c>
    </row>
    <row r="550" spans="1:33" x14ac:dyDescent="0.35">
      <c r="A550" s="1" t="s">
        <v>1136</v>
      </c>
      <c r="B550" s="1" t="s">
        <v>962</v>
      </c>
      <c r="C550" s="1" t="s">
        <v>1137</v>
      </c>
      <c r="D550" s="4">
        <f>+VLOOKUP(A550,'[2]Categoría municipios 2023'!$B$2:$D$1103,3,0)</f>
        <v>3</v>
      </c>
      <c r="E550" s="1" t="str">
        <f>+VLOOKUP(A550,'[3]Nuevo IDF'!$B$5:$H$1106,7,0)</f>
        <v>G1</v>
      </c>
      <c r="F550" s="1"/>
      <c r="G550" s="10">
        <f>+VLOOKUP(A550,'[4]Informe viabilidad 2022'!$A$4:$G$1105,7,0)</f>
        <v>14118.555495000001</v>
      </c>
      <c r="H550" s="10">
        <f>+VLOOKUP(A550,'[4]Informe viabilidad 2022'!$A$4:$G$1105,6,0)</f>
        <v>42113.76152</v>
      </c>
      <c r="I550" s="10" t="str">
        <f>+IFERROR(VLOOKUP($A550,#REF!,MATCH('Cálculo antigua metodología'!I$4,#REF!,0),0),"")</f>
        <v/>
      </c>
      <c r="J550" s="10" t="str">
        <f>+IFERROR(VLOOKUP($A550,#REF!,MATCH('Cálculo antigua metodología'!J$4,#REF!,0),0),"")</f>
        <v/>
      </c>
      <c r="K550" s="10" t="str">
        <f>+IFERROR(VLOOKUP($A550,#REF!,MATCH('Cálculo antigua metodología'!K$4,#REF!,0),0),"")</f>
        <v/>
      </c>
      <c r="L550" s="10" t="str">
        <f>+IFERROR(VLOOKUP($A550,#REF!,MATCH('Cálculo antigua metodología'!L$4,#REF!,0),0),"")</f>
        <v/>
      </c>
      <c r="M550" s="10" t="str">
        <f>+IFERROR(VLOOKUP($A550,#REF!,MATCH('Cálculo antigua metodología'!M$4,#REF!,0),0),"")</f>
        <v/>
      </c>
      <c r="N550" s="10" t="str">
        <f>+IFERROR(VLOOKUP($A550,#REF!,MATCH('Cálculo antigua metodología'!N$4,#REF!,0),0),"")</f>
        <v/>
      </c>
      <c r="O550" s="10" t="str">
        <f>+IFERROR(VLOOKUP($A550,#REF!,MATCH('Cálculo antigua metodología'!O$4,#REF!,0),0),"")</f>
        <v/>
      </c>
      <c r="P550" s="10" t="str">
        <f>+IFERROR(VLOOKUP($A550,#REF!,MATCH('Cálculo antigua metodología'!P$4,#REF!,0),0),"")</f>
        <v/>
      </c>
      <c r="Q550" s="10" t="str">
        <f>+IFERROR(VLOOKUP($A550,#REF!,MATCH('Cálculo antigua metodología'!Q$4,#REF!,0),0),"")</f>
        <v/>
      </c>
      <c r="R550" s="10" t="str">
        <f>+IFERROR(VLOOKUP($A550,#REF!,MATCH('Cálculo antigua metodología'!R$4,#REF!,0),0),"")</f>
        <v/>
      </c>
      <c r="S550" s="10" t="str">
        <f>+IFERROR(VLOOKUP($A550,#REF!,MATCH('Cálculo antigua metodología'!S$4,#REF!,0),0),"")</f>
        <v/>
      </c>
      <c r="T550" s="10">
        <f>+VLOOKUP(A550,'[5]Cálculo SGP'!$N$3:$P$1136,3,0)</f>
        <v>595029520</v>
      </c>
      <c r="U550" s="10">
        <f>+VLOOKUP(A550,'[5]Cálculo SGP'!$N$3:$X$1137,11,0)</f>
        <v>1839388694</v>
      </c>
      <c r="V550" s="11">
        <f t="shared" si="96"/>
        <v>33.52480278517757</v>
      </c>
      <c r="W550" s="11">
        <f t="shared" si="103"/>
        <v>100</v>
      </c>
      <c r="X550" s="11">
        <f t="shared" si="97"/>
        <v>70</v>
      </c>
      <c r="Y550" s="11">
        <f t="shared" si="98"/>
        <v>100</v>
      </c>
      <c r="Z550" s="11">
        <f t="shared" si="104"/>
        <v>0</v>
      </c>
      <c r="AA550" s="11">
        <f t="shared" si="99"/>
        <v>100</v>
      </c>
      <c r="AB550" s="11">
        <f t="shared" si="105"/>
        <v>0</v>
      </c>
      <c r="AC550" s="11">
        <f t="shared" si="100"/>
        <v>0</v>
      </c>
      <c r="AD550" s="11">
        <f t="shared" si="101"/>
        <v>0</v>
      </c>
      <c r="AE550" s="11">
        <f t="shared" si="102"/>
        <v>0</v>
      </c>
      <c r="AF550" s="12">
        <f t="shared" si="106"/>
        <v>0</v>
      </c>
      <c r="AG550" s="31">
        <f t="shared" si="107"/>
        <v>16.666666666666668</v>
      </c>
    </row>
    <row r="551" spans="1:33" x14ac:dyDescent="0.35">
      <c r="A551" s="1" t="s">
        <v>1138</v>
      </c>
      <c r="B551" s="1" t="s">
        <v>962</v>
      </c>
      <c r="C551" s="1" t="s">
        <v>1139</v>
      </c>
      <c r="D551" s="4">
        <f>+VLOOKUP(A551,'[2]Categoría municipios 2023'!$B$2:$D$1103,3,0)</f>
        <v>6</v>
      </c>
      <c r="E551" s="1" t="str">
        <f>+VLOOKUP(A551,'[3]Nuevo IDF'!$B$5:$H$1106,7,0)</f>
        <v>G1</v>
      </c>
      <c r="F551" s="1"/>
      <c r="G551" s="10">
        <f>+VLOOKUP(A551,'[4]Informe viabilidad 2022'!$A$4:$G$1105,7,0)</f>
        <v>3748.4490049999999</v>
      </c>
      <c r="H551" s="10">
        <f>+VLOOKUP(A551,'[4]Informe viabilidad 2022'!$A$4:$G$1105,6,0)</f>
        <v>8735.9826290000001</v>
      </c>
      <c r="I551" s="10" t="str">
        <f>+IFERROR(VLOOKUP($A551,#REF!,MATCH('Cálculo antigua metodología'!I$4,#REF!,0),0),"")</f>
        <v/>
      </c>
      <c r="J551" s="10" t="str">
        <f>+IFERROR(VLOOKUP($A551,#REF!,MATCH('Cálculo antigua metodología'!J$4,#REF!,0),0),"")</f>
        <v/>
      </c>
      <c r="K551" s="10" t="str">
        <f>+IFERROR(VLOOKUP($A551,#REF!,MATCH('Cálculo antigua metodología'!K$4,#REF!,0),0),"")</f>
        <v/>
      </c>
      <c r="L551" s="10" t="str">
        <f>+IFERROR(VLOOKUP($A551,#REF!,MATCH('Cálculo antigua metodología'!L$4,#REF!,0),0),"")</f>
        <v/>
      </c>
      <c r="M551" s="10" t="str">
        <f>+IFERROR(VLOOKUP($A551,#REF!,MATCH('Cálculo antigua metodología'!M$4,#REF!,0),0),"")</f>
        <v/>
      </c>
      <c r="N551" s="10" t="str">
        <f>+IFERROR(VLOOKUP($A551,#REF!,MATCH('Cálculo antigua metodología'!N$4,#REF!,0),0),"")</f>
        <v/>
      </c>
      <c r="O551" s="10" t="str">
        <f>+IFERROR(VLOOKUP($A551,#REF!,MATCH('Cálculo antigua metodología'!O$4,#REF!,0),0),"")</f>
        <v/>
      </c>
      <c r="P551" s="10" t="str">
        <f>+IFERROR(VLOOKUP($A551,#REF!,MATCH('Cálculo antigua metodología'!P$4,#REF!,0),0),"")</f>
        <v/>
      </c>
      <c r="Q551" s="10" t="str">
        <f>+IFERROR(VLOOKUP($A551,#REF!,MATCH('Cálculo antigua metodología'!Q$4,#REF!,0),0),"")</f>
        <v/>
      </c>
      <c r="R551" s="10" t="str">
        <f>+IFERROR(VLOOKUP($A551,#REF!,MATCH('Cálculo antigua metodología'!R$4,#REF!,0),0),"")</f>
        <v/>
      </c>
      <c r="S551" s="10" t="str">
        <f>+IFERROR(VLOOKUP($A551,#REF!,MATCH('Cálculo antigua metodología'!S$4,#REF!,0),0),"")</f>
        <v/>
      </c>
      <c r="T551" s="10">
        <f>+VLOOKUP(A551,'[5]Cálculo SGP'!$N$3:$P$1136,3,0)</f>
        <v>615916619</v>
      </c>
      <c r="U551" s="10">
        <f>+VLOOKUP(A551,'[5]Cálculo SGP'!$N$3:$X$1137,11,0)</f>
        <v>1312977538</v>
      </c>
      <c r="V551" s="11">
        <f t="shared" si="96"/>
        <v>42.90815543241392</v>
      </c>
      <c r="W551" s="11">
        <f t="shared" si="103"/>
        <v>100</v>
      </c>
      <c r="X551" s="11">
        <f t="shared" si="97"/>
        <v>80</v>
      </c>
      <c r="Y551" s="11">
        <f t="shared" si="98"/>
        <v>100</v>
      </c>
      <c r="Z551" s="11">
        <f t="shared" si="104"/>
        <v>0</v>
      </c>
      <c r="AA551" s="11">
        <f t="shared" si="99"/>
        <v>100</v>
      </c>
      <c r="AB551" s="11">
        <f t="shared" si="105"/>
        <v>0</v>
      </c>
      <c r="AC551" s="11">
        <f t="shared" si="100"/>
        <v>0</v>
      </c>
      <c r="AD551" s="11">
        <f t="shared" si="101"/>
        <v>0</v>
      </c>
      <c r="AE551" s="11">
        <f t="shared" si="102"/>
        <v>0</v>
      </c>
      <c r="AF551" s="12">
        <f t="shared" si="106"/>
        <v>0</v>
      </c>
      <c r="AG551" s="31">
        <f t="shared" si="107"/>
        <v>16.666666666666668</v>
      </c>
    </row>
    <row r="552" spans="1:33" x14ac:dyDescent="0.35">
      <c r="A552" s="1" t="s">
        <v>1140</v>
      </c>
      <c r="B552" s="1" t="s">
        <v>962</v>
      </c>
      <c r="C552" s="1" t="s">
        <v>1141</v>
      </c>
      <c r="D552" s="4">
        <f>+VLOOKUP(A552,'[2]Categoría municipios 2023'!$B$2:$D$1103,3,0)</f>
        <v>6</v>
      </c>
      <c r="E552" s="1" t="str">
        <f>+VLOOKUP(A552,'[3]Nuevo IDF'!$B$5:$H$1106,7,0)</f>
        <v>G2</v>
      </c>
      <c r="F552" s="1"/>
      <c r="G552" s="10">
        <f>+VLOOKUP(A552,'[4]Informe viabilidad 2022'!$A$4:$G$1105,7,0)</f>
        <v>2624.97732</v>
      </c>
      <c r="H552" s="10">
        <f>+VLOOKUP(A552,'[4]Informe viabilidad 2022'!$A$4:$G$1105,6,0)</f>
        <v>6234.463737</v>
      </c>
      <c r="I552" s="10" t="str">
        <f>+IFERROR(VLOOKUP($A552,#REF!,MATCH('Cálculo antigua metodología'!I$4,#REF!,0),0),"")</f>
        <v/>
      </c>
      <c r="J552" s="10" t="str">
        <f>+IFERROR(VLOOKUP($A552,#REF!,MATCH('Cálculo antigua metodología'!J$4,#REF!,0),0),"")</f>
        <v/>
      </c>
      <c r="K552" s="10" t="str">
        <f>+IFERROR(VLOOKUP($A552,#REF!,MATCH('Cálculo antigua metodología'!K$4,#REF!,0),0),"")</f>
        <v/>
      </c>
      <c r="L552" s="10" t="str">
        <f>+IFERROR(VLOOKUP($A552,#REF!,MATCH('Cálculo antigua metodología'!L$4,#REF!,0),0),"")</f>
        <v/>
      </c>
      <c r="M552" s="10" t="str">
        <f>+IFERROR(VLOOKUP($A552,#REF!,MATCH('Cálculo antigua metodología'!M$4,#REF!,0),0),"")</f>
        <v/>
      </c>
      <c r="N552" s="10" t="str">
        <f>+IFERROR(VLOOKUP($A552,#REF!,MATCH('Cálculo antigua metodología'!N$4,#REF!,0),0),"")</f>
        <v/>
      </c>
      <c r="O552" s="10" t="str">
        <f>+IFERROR(VLOOKUP($A552,#REF!,MATCH('Cálculo antigua metodología'!O$4,#REF!,0),0),"")</f>
        <v/>
      </c>
      <c r="P552" s="10" t="str">
        <f>+IFERROR(VLOOKUP($A552,#REF!,MATCH('Cálculo antigua metodología'!P$4,#REF!,0),0),"")</f>
        <v/>
      </c>
      <c r="Q552" s="10" t="str">
        <f>+IFERROR(VLOOKUP($A552,#REF!,MATCH('Cálculo antigua metodología'!Q$4,#REF!,0),0),"")</f>
        <v/>
      </c>
      <c r="R552" s="10" t="str">
        <f>+IFERROR(VLOOKUP($A552,#REF!,MATCH('Cálculo antigua metodología'!R$4,#REF!,0),0),"")</f>
        <v/>
      </c>
      <c r="S552" s="10" t="str">
        <f>+IFERROR(VLOOKUP($A552,#REF!,MATCH('Cálculo antigua metodología'!S$4,#REF!,0),0),"")</f>
        <v/>
      </c>
      <c r="T552" s="10">
        <f>+VLOOKUP(A552,'[5]Cálculo SGP'!$N$3:$P$1136,3,0)</f>
        <v>856899648</v>
      </c>
      <c r="U552" s="10">
        <f>+VLOOKUP(A552,'[5]Cálculo SGP'!$N$3:$X$1137,11,0)</f>
        <v>1575092340</v>
      </c>
      <c r="V552" s="11">
        <f t="shared" si="96"/>
        <v>42.104300076707624</v>
      </c>
      <c r="W552" s="11">
        <f t="shared" si="103"/>
        <v>100</v>
      </c>
      <c r="X552" s="11">
        <f t="shared" si="97"/>
        <v>80</v>
      </c>
      <c r="Y552" s="11">
        <f t="shared" si="98"/>
        <v>100</v>
      </c>
      <c r="Z552" s="11">
        <f t="shared" si="104"/>
        <v>0</v>
      </c>
      <c r="AA552" s="11">
        <f t="shared" si="99"/>
        <v>100</v>
      </c>
      <c r="AB552" s="11">
        <f t="shared" si="105"/>
        <v>0</v>
      </c>
      <c r="AC552" s="11">
        <f t="shared" si="100"/>
        <v>0</v>
      </c>
      <c r="AD552" s="11">
        <f t="shared" si="101"/>
        <v>0</v>
      </c>
      <c r="AE552" s="11">
        <f t="shared" si="102"/>
        <v>0</v>
      </c>
      <c r="AF552" s="12">
        <f t="shared" si="106"/>
        <v>0</v>
      </c>
      <c r="AG552" s="31">
        <f t="shared" si="107"/>
        <v>16.666666666666668</v>
      </c>
    </row>
    <row r="553" spans="1:33" x14ac:dyDescent="0.35">
      <c r="A553" s="1" t="s">
        <v>1142</v>
      </c>
      <c r="B553" s="1" t="s">
        <v>962</v>
      </c>
      <c r="C553" s="1" t="s">
        <v>1143</v>
      </c>
      <c r="D553" s="4">
        <f>+VLOOKUP(A553,'[2]Categoría municipios 2023'!$B$2:$D$1103,3,0)</f>
        <v>6</v>
      </c>
      <c r="E553" s="1" t="str">
        <f>+VLOOKUP(A553,'[3]Nuevo IDF'!$B$5:$H$1106,7,0)</f>
        <v>G3</v>
      </c>
      <c r="F553" s="1"/>
      <c r="G553" s="10">
        <f>+VLOOKUP(A553,'[4]Informe viabilidad 2022'!$A$4:$G$1105,7,0)</f>
        <v>830.31070299999999</v>
      </c>
      <c r="H553" s="10">
        <f>+VLOOKUP(A553,'[4]Informe viabilidad 2022'!$A$4:$G$1105,6,0)</f>
        <v>1776.641314</v>
      </c>
      <c r="I553" s="10" t="str">
        <f>+IFERROR(VLOOKUP($A553,#REF!,MATCH('Cálculo antigua metodología'!I$4,#REF!,0),0),"")</f>
        <v/>
      </c>
      <c r="J553" s="10" t="str">
        <f>+IFERROR(VLOOKUP($A553,#REF!,MATCH('Cálculo antigua metodología'!J$4,#REF!,0),0),"")</f>
        <v/>
      </c>
      <c r="K553" s="10" t="str">
        <f>+IFERROR(VLOOKUP($A553,#REF!,MATCH('Cálculo antigua metodología'!K$4,#REF!,0),0),"")</f>
        <v/>
      </c>
      <c r="L553" s="10" t="str">
        <f>+IFERROR(VLOOKUP($A553,#REF!,MATCH('Cálculo antigua metodología'!L$4,#REF!,0),0),"")</f>
        <v/>
      </c>
      <c r="M553" s="10" t="str">
        <f>+IFERROR(VLOOKUP($A553,#REF!,MATCH('Cálculo antigua metodología'!M$4,#REF!,0),0),"")</f>
        <v/>
      </c>
      <c r="N553" s="10" t="str">
        <f>+IFERROR(VLOOKUP($A553,#REF!,MATCH('Cálculo antigua metodología'!N$4,#REF!,0),0),"")</f>
        <v/>
      </c>
      <c r="O553" s="10" t="str">
        <f>+IFERROR(VLOOKUP($A553,#REF!,MATCH('Cálculo antigua metodología'!O$4,#REF!,0),0),"")</f>
        <v/>
      </c>
      <c r="P553" s="10" t="str">
        <f>+IFERROR(VLOOKUP($A553,#REF!,MATCH('Cálculo antigua metodología'!P$4,#REF!,0),0),"")</f>
        <v/>
      </c>
      <c r="Q553" s="10" t="str">
        <f>+IFERROR(VLOOKUP($A553,#REF!,MATCH('Cálculo antigua metodología'!Q$4,#REF!,0),0),"")</f>
        <v/>
      </c>
      <c r="R553" s="10" t="str">
        <f>+IFERROR(VLOOKUP($A553,#REF!,MATCH('Cálculo antigua metodología'!R$4,#REF!,0),0),"")</f>
        <v/>
      </c>
      <c r="S553" s="10" t="str">
        <f>+IFERROR(VLOOKUP($A553,#REF!,MATCH('Cálculo antigua metodología'!S$4,#REF!,0),0),"")</f>
        <v/>
      </c>
      <c r="T553" s="10">
        <f>+VLOOKUP(A553,'[5]Cálculo SGP'!$N$3:$P$1136,3,0)</f>
        <v>542966681</v>
      </c>
      <c r="U553" s="10">
        <f>+VLOOKUP(A553,'[5]Cálculo SGP'!$N$3:$X$1137,11,0)</f>
        <v>1101112800</v>
      </c>
      <c r="V553" s="11">
        <f t="shared" si="96"/>
        <v>46.734852806648178</v>
      </c>
      <c r="W553" s="11">
        <f t="shared" si="103"/>
        <v>100</v>
      </c>
      <c r="X553" s="11">
        <f t="shared" si="97"/>
        <v>80</v>
      </c>
      <c r="Y553" s="11">
        <f t="shared" si="98"/>
        <v>100</v>
      </c>
      <c r="Z553" s="11">
        <f t="shared" si="104"/>
        <v>0</v>
      </c>
      <c r="AA553" s="11">
        <f t="shared" si="99"/>
        <v>100</v>
      </c>
      <c r="AB553" s="11">
        <f t="shared" si="105"/>
        <v>0</v>
      </c>
      <c r="AC553" s="11">
        <f t="shared" si="100"/>
        <v>0</v>
      </c>
      <c r="AD553" s="11">
        <f t="shared" si="101"/>
        <v>0</v>
      </c>
      <c r="AE553" s="11">
        <f t="shared" si="102"/>
        <v>0</v>
      </c>
      <c r="AF553" s="12">
        <f t="shared" si="106"/>
        <v>0</v>
      </c>
      <c r="AG553" s="31">
        <f t="shared" si="107"/>
        <v>16.666666666666668</v>
      </c>
    </row>
    <row r="554" spans="1:33" x14ac:dyDescent="0.35">
      <c r="A554" s="1" t="s">
        <v>1144</v>
      </c>
      <c r="B554" s="1" t="s">
        <v>962</v>
      </c>
      <c r="C554" s="1" t="s">
        <v>1145</v>
      </c>
      <c r="D554" s="4">
        <f>+VLOOKUP(A554,'[2]Categoría municipios 2023'!$B$2:$D$1103,3,0)</f>
        <v>6</v>
      </c>
      <c r="E554" s="1" t="str">
        <f>+VLOOKUP(A554,'[3]Nuevo IDF'!$B$5:$H$1106,7,0)</f>
        <v>G3</v>
      </c>
      <c r="F554" s="1"/>
      <c r="G554" s="10">
        <f>+VLOOKUP(A554,'[4]Informe viabilidad 2022'!$A$4:$G$1105,7,0)</f>
        <v>1370.515508</v>
      </c>
      <c r="H554" s="10">
        <f>+VLOOKUP(A554,'[4]Informe viabilidad 2022'!$A$4:$G$1105,6,0)</f>
        <v>2413.3959989999998</v>
      </c>
      <c r="I554" s="10" t="str">
        <f>+IFERROR(VLOOKUP($A554,#REF!,MATCH('Cálculo antigua metodología'!I$4,#REF!,0),0),"")</f>
        <v/>
      </c>
      <c r="J554" s="10" t="str">
        <f>+IFERROR(VLOOKUP($A554,#REF!,MATCH('Cálculo antigua metodología'!J$4,#REF!,0),0),"")</f>
        <v/>
      </c>
      <c r="K554" s="10" t="str">
        <f>+IFERROR(VLOOKUP($A554,#REF!,MATCH('Cálculo antigua metodología'!K$4,#REF!,0),0),"")</f>
        <v/>
      </c>
      <c r="L554" s="10" t="str">
        <f>+IFERROR(VLOOKUP($A554,#REF!,MATCH('Cálculo antigua metodología'!L$4,#REF!,0),0),"")</f>
        <v/>
      </c>
      <c r="M554" s="10" t="str">
        <f>+IFERROR(VLOOKUP($A554,#REF!,MATCH('Cálculo antigua metodología'!M$4,#REF!,0),0),"")</f>
        <v/>
      </c>
      <c r="N554" s="10" t="str">
        <f>+IFERROR(VLOOKUP($A554,#REF!,MATCH('Cálculo antigua metodología'!N$4,#REF!,0),0),"")</f>
        <v/>
      </c>
      <c r="O554" s="10" t="str">
        <f>+IFERROR(VLOOKUP($A554,#REF!,MATCH('Cálculo antigua metodología'!O$4,#REF!,0),0),"")</f>
        <v/>
      </c>
      <c r="P554" s="10" t="str">
        <f>+IFERROR(VLOOKUP($A554,#REF!,MATCH('Cálculo antigua metodología'!P$4,#REF!,0),0),"")</f>
        <v/>
      </c>
      <c r="Q554" s="10" t="str">
        <f>+IFERROR(VLOOKUP($A554,#REF!,MATCH('Cálculo antigua metodología'!Q$4,#REF!,0),0),"")</f>
        <v/>
      </c>
      <c r="R554" s="10" t="str">
        <f>+IFERROR(VLOOKUP($A554,#REF!,MATCH('Cálculo antigua metodología'!R$4,#REF!,0),0),"")</f>
        <v/>
      </c>
      <c r="S554" s="10" t="str">
        <f>+IFERROR(VLOOKUP($A554,#REF!,MATCH('Cálculo antigua metodología'!S$4,#REF!,0),0),"")</f>
        <v/>
      </c>
      <c r="T554" s="10">
        <f>+VLOOKUP(A554,'[5]Cálculo SGP'!$N$3:$P$1136,3,0)</f>
        <v>788854448</v>
      </c>
      <c r="U554" s="10">
        <f>+VLOOKUP(A554,'[5]Cálculo SGP'!$N$3:$X$1137,11,0)</f>
        <v>1533965810</v>
      </c>
      <c r="V554" s="11">
        <f t="shared" si="96"/>
        <v>56.787842051941681</v>
      </c>
      <c r="W554" s="11">
        <f t="shared" si="103"/>
        <v>100</v>
      </c>
      <c r="X554" s="11">
        <f t="shared" si="97"/>
        <v>80</v>
      </c>
      <c r="Y554" s="11">
        <f t="shared" si="98"/>
        <v>100</v>
      </c>
      <c r="Z554" s="11">
        <f t="shared" si="104"/>
        <v>0</v>
      </c>
      <c r="AA554" s="11">
        <f t="shared" si="99"/>
        <v>100</v>
      </c>
      <c r="AB554" s="11">
        <f t="shared" si="105"/>
        <v>0</v>
      </c>
      <c r="AC554" s="11">
        <f t="shared" si="100"/>
        <v>0</v>
      </c>
      <c r="AD554" s="11">
        <f t="shared" si="101"/>
        <v>0</v>
      </c>
      <c r="AE554" s="11">
        <f t="shared" si="102"/>
        <v>0</v>
      </c>
      <c r="AF554" s="12">
        <f t="shared" si="106"/>
        <v>0</v>
      </c>
      <c r="AG554" s="31">
        <f t="shared" si="107"/>
        <v>16.666666666666668</v>
      </c>
    </row>
    <row r="555" spans="1:33" x14ac:dyDescent="0.35">
      <c r="A555" s="1" t="s">
        <v>1146</v>
      </c>
      <c r="B555" s="1" t="s">
        <v>962</v>
      </c>
      <c r="C555" s="1" t="s">
        <v>1147</v>
      </c>
      <c r="D555" s="4">
        <f>+VLOOKUP(A555,'[2]Categoría municipios 2023'!$B$2:$D$1103,3,0)</f>
        <v>6</v>
      </c>
      <c r="E555" s="1" t="str">
        <f>+VLOOKUP(A555,'[3]Nuevo IDF'!$B$5:$H$1106,7,0)</f>
        <v>G1</v>
      </c>
      <c r="F555" s="1"/>
      <c r="G555" s="10">
        <f>+VLOOKUP(A555,'[4]Informe viabilidad 2022'!$A$4:$G$1105,7,0)</f>
        <v>1222.7769000000001</v>
      </c>
      <c r="H555" s="10">
        <f>+VLOOKUP(A555,'[4]Informe viabilidad 2022'!$A$4:$G$1105,6,0)</f>
        <v>2993.0402159999999</v>
      </c>
      <c r="I555" s="10" t="str">
        <f>+IFERROR(VLOOKUP($A555,#REF!,MATCH('Cálculo antigua metodología'!I$4,#REF!,0),0),"")</f>
        <v/>
      </c>
      <c r="J555" s="10" t="str">
        <f>+IFERROR(VLOOKUP($A555,#REF!,MATCH('Cálculo antigua metodología'!J$4,#REF!,0),0),"")</f>
        <v/>
      </c>
      <c r="K555" s="10" t="str">
        <f>+IFERROR(VLOOKUP($A555,#REF!,MATCH('Cálculo antigua metodología'!K$4,#REF!,0),0),"")</f>
        <v/>
      </c>
      <c r="L555" s="10" t="str">
        <f>+IFERROR(VLOOKUP($A555,#REF!,MATCH('Cálculo antigua metodología'!L$4,#REF!,0),0),"")</f>
        <v/>
      </c>
      <c r="M555" s="10" t="str">
        <f>+IFERROR(VLOOKUP($A555,#REF!,MATCH('Cálculo antigua metodología'!M$4,#REF!,0),0),"")</f>
        <v/>
      </c>
      <c r="N555" s="10" t="str">
        <f>+IFERROR(VLOOKUP($A555,#REF!,MATCH('Cálculo antigua metodología'!N$4,#REF!,0),0),"")</f>
        <v/>
      </c>
      <c r="O555" s="10" t="str">
        <f>+IFERROR(VLOOKUP($A555,#REF!,MATCH('Cálculo antigua metodología'!O$4,#REF!,0),0),"")</f>
        <v/>
      </c>
      <c r="P555" s="10" t="str">
        <f>+IFERROR(VLOOKUP($A555,#REF!,MATCH('Cálculo antigua metodología'!P$4,#REF!,0),0),"")</f>
        <v/>
      </c>
      <c r="Q555" s="10" t="str">
        <f>+IFERROR(VLOOKUP($A555,#REF!,MATCH('Cálculo antigua metodología'!Q$4,#REF!,0),0),"")</f>
        <v/>
      </c>
      <c r="R555" s="10" t="str">
        <f>+IFERROR(VLOOKUP($A555,#REF!,MATCH('Cálculo antigua metodología'!R$4,#REF!,0),0),"")</f>
        <v/>
      </c>
      <c r="S555" s="10" t="str">
        <f>+IFERROR(VLOOKUP($A555,#REF!,MATCH('Cálculo antigua metodología'!S$4,#REF!,0),0),"")</f>
        <v/>
      </c>
      <c r="T555" s="10">
        <f>+VLOOKUP(A555,'[5]Cálculo SGP'!$N$3:$P$1136,3,0)</f>
        <v>564065077</v>
      </c>
      <c r="U555" s="10">
        <f>+VLOOKUP(A555,'[5]Cálculo SGP'!$N$3:$X$1137,11,0)</f>
        <v>1199431780</v>
      </c>
      <c r="V555" s="11">
        <f t="shared" si="96"/>
        <v>40.854008357901733</v>
      </c>
      <c r="W555" s="11">
        <f t="shared" si="103"/>
        <v>100</v>
      </c>
      <c r="X555" s="11">
        <f t="shared" si="97"/>
        <v>80</v>
      </c>
      <c r="Y555" s="11">
        <f t="shared" si="98"/>
        <v>100</v>
      </c>
      <c r="Z555" s="11">
        <f t="shared" si="104"/>
        <v>0</v>
      </c>
      <c r="AA555" s="11">
        <f t="shared" si="99"/>
        <v>100</v>
      </c>
      <c r="AB555" s="11">
        <f t="shared" si="105"/>
        <v>0</v>
      </c>
      <c r="AC555" s="11">
        <f t="shared" si="100"/>
        <v>0</v>
      </c>
      <c r="AD555" s="11">
        <f t="shared" si="101"/>
        <v>0</v>
      </c>
      <c r="AE555" s="11">
        <f t="shared" si="102"/>
        <v>0</v>
      </c>
      <c r="AF555" s="12">
        <f t="shared" si="106"/>
        <v>0</v>
      </c>
      <c r="AG555" s="31">
        <f t="shared" si="107"/>
        <v>16.666666666666668</v>
      </c>
    </row>
    <row r="556" spans="1:33" x14ac:dyDescent="0.35">
      <c r="A556" s="1" t="s">
        <v>1148</v>
      </c>
      <c r="B556" s="1" t="s">
        <v>962</v>
      </c>
      <c r="C556" s="1" t="s">
        <v>1149</v>
      </c>
      <c r="D556" s="4">
        <f>+VLOOKUP(A556,'[2]Categoría municipios 2023'!$B$2:$D$1103,3,0)</f>
        <v>6</v>
      </c>
      <c r="E556" s="1" t="str">
        <f>+VLOOKUP(A556,'[3]Nuevo IDF'!$B$5:$H$1106,7,0)</f>
        <v>G1</v>
      </c>
      <c r="F556" s="1"/>
      <c r="G556" s="10">
        <f>+VLOOKUP(A556,'[4]Informe viabilidad 2022'!$A$4:$G$1105,7,0)</f>
        <v>5257.0226899999998</v>
      </c>
      <c r="H556" s="10">
        <f>+VLOOKUP(A556,'[4]Informe viabilidad 2022'!$A$4:$G$1105,6,0)</f>
        <v>11622.182977</v>
      </c>
      <c r="I556" s="10" t="str">
        <f>+IFERROR(VLOOKUP($A556,#REF!,MATCH('Cálculo antigua metodología'!I$4,#REF!,0),0),"")</f>
        <v/>
      </c>
      <c r="J556" s="10" t="str">
        <f>+IFERROR(VLOOKUP($A556,#REF!,MATCH('Cálculo antigua metodología'!J$4,#REF!,0),0),"")</f>
        <v/>
      </c>
      <c r="K556" s="10" t="str">
        <f>+IFERROR(VLOOKUP($A556,#REF!,MATCH('Cálculo antigua metodología'!K$4,#REF!,0),0),"")</f>
        <v/>
      </c>
      <c r="L556" s="10" t="str">
        <f>+IFERROR(VLOOKUP($A556,#REF!,MATCH('Cálculo antigua metodología'!L$4,#REF!,0),0),"")</f>
        <v/>
      </c>
      <c r="M556" s="10" t="str">
        <f>+IFERROR(VLOOKUP($A556,#REF!,MATCH('Cálculo antigua metodología'!M$4,#REF!,0),0),"")</f>
        <v/>
      </c>
      <c r="N556" s="10" t="str">
        <f>+IFERROR(VLOOKUP($A556,#REF!,MATCH('Cálculo antigua metodología'!N$4,#REF!,0),0),"")</f>
        <v/>
      </c>
      <c r="O556" s="10" t="str">
        <f>+IFERROR(VLOOKUP($A556,#REF!,MATCH('Cálculo antigua metodología'!O$4,#REF!,0),0),"")</f>
        <v/>
      </c>
      <c r="P556" s="10" t="str">
        <f>+IFERROR(VLOOKUP($A556,#REF!,MATCH('Cálculo antigua metodología'!P$4,#REF!,0),0),"")</f>
        <v/>
      </c>
      <c r="Q556" s="10" t="str">
        <f>+IFERROR(VLOOKUP($A556,#REF!,MATCH('Cálculo antigua metodología'!Q$4,#REF!,0),0),"")</f>
        <v/>
      </c>
      <c r="R556" s="10" t="str">
        <f>+IFERROR(VLOOKUP($A556,#REF!,MATCH('Cálculo antigua metodología'!R$4,#REF!,0),0),"")</f>
        <v/>
      </c>
      <c r="S556" s="10" t="str">
        <f>+IFERROR(VLOOKUP($A556,#REF!,MATCH('Cálculo antigua metodología'!S$4,#REF!,0),0),"")</f>
        <v/>
      </c>
      <c r="T556" s="10">
        <f>+VLOOKUP(A556,'[5]Cálculo SGP'!$N$3:$P$1136,3,0)</f>
        <v>852299174</v>
      </c>
      <c r="U556" s="10">
        <f>+VLOOKUP(A556,'[5]Cálculo SGP'!$N$3:$X$1137,11,0)</f>
        <v>944117116</v>
      </c>
      <c r="V556" s="11">
        <f t="shared" si="96"/>
        <v>45.232661543907128</v>
      </c>
      <c r="W556" s="11">
        <f t="shared" si="103"/>
        <v>100</v>
      </c>
      <c r="X556" s="11">
        <f t="shared" si="97"/>
        <v>80</v>
      </c>
      <c r="Y556" s="11">
        <f t="shared" si="98"/>
        <v>100</v>
      </c>
      <c r="Z556" s="11">
        <f t="shared" si="104"/>
        <v>0</v>
      </c>
      <c r="AA556" s="11">
        <f t="shared" si="99"/>
        <v>100</v>
      </c>
      <c r="AB556" s="11">
        <f t="shared" si="105"/>
        <v>0</v>
      </c>
      <c r="AC556" s="11">
        <f t="shared" si="100"/>
        <v>0</v>
      </c>
      <c r="AD556" s="11">
        <f t="shared" si="101"/>
        <v>0</v>
      </c>
      <c r="AE556" s="11">
        <f t="shared" si="102"/>
        <v>0</v>
      </c>
      <c r="AF556" s="12">
        <f t="shared" si="106"/>
        <v>0</v>
      </c>
      <c r="AG556" s="31">
        <f t="shared" si="107"/>
        <v>16.666666666666668</v>
      </c>
    </row>
    <row r="557" spans="1:33" x14ac:dyDescent="0.35">
      <c r="A557" s="1" t="s">
        <v>1150</v>
      </c>
      <c r="B557" s="1" t="s">
        <v>962</v>
      </c>
      <c r="C557" s="1" t="s">
        <v>1151</v>
      </c>
      <c r="D557" s="4">
        <f>+VLOOKUP(A557,'[2]Categoría municipios 2023'!$B$2:$D$1103,3,0)</f>
        <v>6</v>
      </c>
      <c r="E557" s="1" t="str">
        <f>+VLOOKUP(A557,'[3]Nuevo IDF'!$B$5:$H$1106,7,0)</f>
        <v>G1</v>
      </c>
      <c r="F557" s="1"/>
      <c r="G557" s="10">
        <f>+VLOOKUP(A557,'[4]Informe viabilidad 2022'!$A$4:$G$1105,7,0)</f>
        <v>1799.7591520000001</v>
      </c>
      <c r="H557" s="10">
        <f>+VLOOKUP(A557,'[4]Informe viabilidad 2022'!$A$4:$G$1105,6,0)</f>
        <v>4704.1091230000002</v>
      </c>
      <c r="I557" s="10" t="str">
        <f>+IFERROR(VLOOKUP($A557,#REF!,MATCH('Cálculo antigua metodología'!I$4,#REF!,0),0),"")</f>
        <v/>
      </c>
      <c r="J557" s="10" t="str">
        <f>+IFERROR(VLOOKUP($A557,#REF!,MATCH('Cálculo antigua metodología'!J$4,#REF!,0),0),"")</f>
        <v/>
      </c>
      <c r="K557" s="10" t="str">
        <f>+IFERROR(VLOOKUP($A557,#REF!,MATCH('Cálculo antigua metodología'!K$4,#REF!,0),0),"")</f>
        <v/>
      </c>
      <c r="L557" s="10" t="str">
        <f>+IFERROR(VLOOKUP($A557,#REF!,MATCH('Cálculo antigua metodología'!L$4,#REF!,0),0),"")</f>
        <v/>
      </c>
      <c r="M557" s="10" t="str">
        <f>+IFERROR(VLOOKUP($A557,#REF!,MATCH('Cálculo antigua metodología'!M$4,#REF!,0),0),"")</f>
        <v/>
      </c>
      <c r="N557" s="10" t="str">
        <f>+IFERROR(VLOOKUP($A557,#REF!,MATCH('Cálculo antigua metodología'!N$4,#REF!,0),0),"")</f>
        <v/>
      </c>
      <c r="O557" s="10" t="str">
        <f>+IFERROR(VLOOKUP($A557,#REF!,MATCH('Cálculo antigua metodología'!O$4,#REF!,0),0),"")</f>
        <v/>
      </c>
      <c r="P557" s="10" t="str">
        <f>+IFERROR(VLOOKUP($A557,#REF!,MATCH('Cálculo antigua metodología'!P$4,#REF!,0),0),"")</f>
        <v/>
      </c>
      <c r="Q557" s="10" t="str">
        <f>+IFERROR(VLOOKUP($A557,#REF!,MATCH('Cálculo antigua metodología'!Q$4,#REF!,0),0),"")</f>
        <v/>
      </c>
      <c r="R557" s="10" t="str">
        <f>+IFERROR(VLOOKUP($A557,#REF!,MATCH('Cálculo antigua metodología'!R$4,#REF!,0),0),"")</f>
        <v/>
      </c>
      <c r="S557" s="10" t="str">
        <f>+IFERROR(VLOOKUP($A557,#REF!,MATCH('Cálculo antigua metodología'!S$4,#REF!,0),0),"")</f>
        <v/>
      </c>
      <c r="T557" s="10">
        <f>+VLOOKUP(A557,'[5]Cálculo SGP'!$N$3:$P$1136,3,0)</f>
        <v>753373351</v>
      </c>
      <c r="U557" s="10">
        <f>+VLOOKUP(A557,'[5]Cálculo SGP'!$N$3:$X$1137,11,0)</f>
        <v>1291370900</v>
      </c>
      <c r="V557" s="11">
        <f t="shared" si="96"/>
        <v>38.259298518403014</v>
      </c>
      <c r="W557" s="11">
        <f t="shared" si="103"/>
        <v>100</v>
      </c>
      <c r="X557" s="11">
        <f t="shared" si="97"/>
        <v>80</v>
      </c>
      <c r="Y557" s="11">
        <f t="shared" si="98"/>
        <v>100</v>
      </c>
      <c r="Z557" s="11">
        <f t="shared" si="104"/>
        <v>0</v>
      </c>
      <c r="AA557" s="11">
        <f t="shared" si="99"/>
        <v>100</v>
      </c>
      <c r="AB557" s="11">
        <f t="shared" si="105"/>
        <v>0</v>
      </c>
      <c r="AC557" s="11">
        <f t="shared" si="100"/>
        <v>0</v>
      </c>
      <c r="AD557" s="11">
        <f t="shared" si="101"/>
        <v>0</v>
      </c>
      <c r="AE557" s="11">
        <f t="shared" si="102"/>
        <v>0</v>
      </c>
      <c r="AF557" s="12">
        <f t="shared" si="106"/>
        <v>0</v>
      </c>
      <c r="AG557" s="31">
        <f t="shared" si="107"/>
        <v>16.666666666666668</v>
      </c>
    </row>
    <row r="558" spans="1:33" x14ac:dyDescent="0.35">
      <c r="A558" s="1" t="s">
        <v>1152</v>
      </c>
      <c r="B558" s="1" t="s">
        <v>962</v>
      </c>
      <c r="C558" s="1" t="s">
        <v>1153</v>
      </c>
      <c r="D558" s="4">
        <f>+VLOOKUP(A558,'[2]Categoría municipios 2023'!$B$2:$D$1103,3,0)</f>
        <v>6</v>
      </c>
      <c r="E558" s="1" t="str">
        <f>+VLOOKUP(A558,'[3]Nuevo IDF'!$B$5:$H$1106,7,0)</f>
        <v>G3</v>
      </c>
      <c r="F558" s="1"/>
      <c r="G558" s="10">
        <f>+VLOOKUP(A558,'[4]Informe viabilidad 2022'!$A$4:$G$1105,7,0)</f>
        <v>1678.3128099999999</v>
      </c>
      <c r="H558" s="10">
        <f>+VLOOKUP(A558,'[4]Informe viabilidad 2022'!$A$4:$G$1105,6,0)</f>
        <v>4215.6515939999999</v>
      </c>
      <c r="I558" s="10" t="str">
        <f>+IFERROR(VLOOKUP($A558,#REF!,MATCH('Cálculo antigua metodología'!I$4,#REF!,0),0),"")</f>
        <v/>
      </c>
      <c r="J558" s="10" t="str">
        <f>+IFERROR(VLOOKUP($A558,#REF!,MATCH('Cálculo antigua metodología'!J$4,#REF!,0),0),"")</f>
        <v/>
      </c>
      <c r="K558" s="10" t="str">
        <f>+IFERROR(VLOOKUP($A558,#REF!,MATCH('Cálculo antigua metodología'!K$4,#REF!,0),0),"")</f>
        <v/>
      </c>
      <c r="L558" s="10" t="str">
        <f>+IFERROR(VLOOKUP($A558,#REF!,MATCH('Cálculo antigua metodología'!L$4,#REF!,0),0),"")</f>
        <v/>
      </c>
      <c r="M558" s="10" t="str">
        <f>+IFERROR(VLOOKUP($A558,#REF!,MATCH('Cálculo antigua metodología'!M$4,#REF!,0),0),"")</f>
        <v/>
      </c>
      <c r="N558" s="10" t="str">
        <f>+IFERROR(VLOOKUP($A558,#REF!,MATCH('Cálculo antigua metodología'!N$4,#REF!,0),0),"")</f>
        <v/>
      </c>
      <c r="O558" s="10" t="str">
        <f>+IFERROR(VLOOKUP($A558,#REF!,MATCH('Cálculo antigua metodología'!O$4,#REF!,0),0),"")</f>
        <v/>
      </c>
      <c r="P558" s="10" t="str">
        <f>+IFERROR(VLOOKUP($A558,#REF!,MATCH('Cálculo antigua metodología'!P$4,#REF!,0),0),"")</f>
        <v/>
      </c>
      <c r="Q558" s="10" t="str">
        <f>+IFERROR(VLOOKUP($A558,#REF!,MATCH('Cálculo antigua metodología'!Q$4,#REF!,0),0),"")</f>
        <v/>
      </c>
      <c r="R558" s="10" t="str">
        <f>+IFERROR(VLOOKUP($A558,#REF!,MATCH('Cálculo antigua metodología'!R$4,#REF!,0),0),"")</f>
        <v/>
      </c>
      <c r="S558" s="10" t="str">
        <f>+IFERROR(VLOOKUP($A558,#REF!,MATCH('Cálculo antigua metodología'!S$4,#REF!,0),0),"")</f>
        <v/>
      </c>
      <c r="T558" s="10">
        <f>+VLOOKUP(A558,'[5]Cálculo SGP'!$N$3:$P$1136,3,0)</f>
        <v>662276430</v>
      </c>
      <c r="U558" s="10">
        <f>+VLOOKUP(A558,'[5]Cálculo SGP'!$N$3:$X$1137,11,0)</f>
        <v>1182737607</v>
      </c>
      <c r="V558" s="11">
        <f t="shared" si="96"/>
        <v>39.81146858503886</v>
      </c>
      <c r="W558" s="11">
        <f t="shared" si="103"/>
        <v>100</v>
      </c>
      <c r="X558" s="11">
        <f t="shared" si="97"/>
        <v>80</v>
      </c>
      <c r="Y558" s="11">
        <f t="shared" si="98"/>
        <v>100</v>
      </c>
      <c r="Z558" s="11">
        <f t="shared" si="104"/>
        <v>0</v>
      </c>
      <c r="AA558" s="11">
        <f t="shared" si="99"/>
        <v>100</v>
      </c>
      <c r="AB558" s="11">
        <f t="shared" si="105"/>
        <v>0</v>
      </c>
      <c r="AC558" s="11">
        <f t="shared" si="100"/>
        <v>0</v>
      </c>
      <c r="AD558" s="11">
        <f t="shared" si="101"/>
        <v>0</v>
      </c>
      <c r="AE558" s="11">
        <f t="shared" si="102"/>
        <v>0</v>
      </c>
      <c r="AF558" s="12">
        <f t="shared" si="106"/>
        <v>0</v>
      </c>
      <c r="AG558" s="31">
        <f t="shared" si="107"/>
        <v>16.666666666666668</v>
      </c>
    </row>
    <row r="559" spans="1:33" x14ac:dyDescent="0.35">
      <c r="A559" s="1" t="s">
        <v>1154</v>
      </c>
      <c r="B559" s="1" t="s">
        <v>962</v>
      </c>
      <c r="C559" s="1" t="s">
        <v>1155</v>
      </c>
      <c r="D559" s="4">
        <f>+VLOOKUP(A559,'[2]Categoría municipios 2023'!$B$2:$D$1103,3,0)</f>
        <v>3</v>
      </c>
      <c r="E559" s="1" t="str">
        <f>+VLOOKUP(A559,'[3]Nuevo IDF'!$B$5:$H$1106,7,0)</f>
        <v>G1</v>
      </c>
      <c r="F559" s="1"/>
      <c r="G559" s="10">
        <f>+VLOOKUP(A559,'[4]Informe viabilidad 2022'!$A$4:$G$1105,7,0)</f>
        <v>14551.144348</v>
      </c>
      <c r="H559" s="10">
        <f>+VLOOKUP(A559,'[4]Informe viabilidad 2022'!$A$4:$G$1105,6,0)</f>
        <v>70931.157219000001</v>
      </c>
      <c r="I559" s="10" t="str">
        <f>+IFERROR(VLOOKUP($A559,#REF!,MATCH('Cálculo antigua metodología'!I$4,#REF!,0),0),"")</f>
        <v/>
      </c>
      <c r="J559" s="10" t="str">
        <f>+IFERROR(VLOOKUP($A559,#REF!,MATCH('Cálculo antigua metodología'!J$4,#REF!,0),0),"")</f>
        <v/>
      </c>
      <c r="K559" s="10" t="str">
        <f>+IFERROR(VLOOKUP($A559,#REF!,MATCH('Cálculo antigua metodología'!K$4,#REF!,0),0),"")</f>
        <v/>
      </c>
      <c r="L559" s="10" t="str">
        <f>+IFERROR(VLOOKUP($A559,#REF!,MATCH('Cálculo antigua metodología'!L$4,#REF!,0),0),"")</f>
        <v/>
      </c>
      <c r="M559" s="10" t="str">
        <f>+IFERROR(VLOOKUP($A559,#REF!,MATCH('Cálculo antigua metodología'!M$4,#REF!,0),0),"")</f>
        <v/>
      </c>
      <c r="N559" s="10" t="str">
        <f>+IFERROR(VLOOKUP($A559,#REF!,MATCH('Cálculo antigua metodología'!N$4,#REF!,0),0),"")</f>
        <v/>
      </c>
      <c r="O559" s="10" t="str">
        <f>+IFERROR(VLOOKUP($A559,#REF!,MATCH('Cálculo antigua metodología'!O$4,#REF!,0),0),"")</f>
        <v/>
      </c>
      <c r="P559" s="10" t="str">
        <f>+IFERROR(VLOOKUP($A559,#REF!,MATCH('Cálculo antigua metodología'!P$4,#REF!,0),0),"")</f>
        <v/>
      </c>
      <c r="Q559" s="10" t="str">
        <f>+IFERROR(VLOOKUP($A559,#REF!,MATCH('Cálculo antigua metodología'!Q$4,#REF!,0),0),"")</f>
        <v/>
      </c>
      <c r="R559" s="10" t="str">
        <f>+IFERROR(VLOOKUP($A559,#REF!,MATCH('Cálculo antigua metodología'!R$4,#REF!,0),0),"")</f>
        <v/>
      </c>
      <c r="S559" s="10" t="str">
        <f>+IFERROR(VLOOKUP($A559,#REF!,MATCH('Cálculo antigua metodología'!S$4,#REF!,0),0),"")</f>
        <v/>
      </c>
      <c r="T559" s="10">
        <f>+VLOOKUP(A559,'[5]Cálculo SGP'!$N$3:$P$1136,3,0)</f>
        <v>1005469005</v>
      </c>
      <c r="U559" s="10">
        <f>+VLOOKUP(A559,'[5]Cálculo SGP'!$N$3:$X$1137,11,0)</f>
        <v>1451226094</v>
      </c>
      <c r="V559" s="11">
        <f t="shared" si="96"/>
        <v>20.514460666521103</v>
      </c>
      <c r="W559" s="11">
        <f t="shared" si="103"/>
        <v>100</v>
      </c>
      <c r="X559" s="11">
        <f t="shared" si="97"/>
        <v>70</v>
      </c>
      <c r="Y559" s="11">
        <f t="shared" si="98"/>
        <v>100</v>
      </c>
      <c r="Z559" s="11">
        <f t="shared" si="104"/>
        <v>0</v>
      </c>
      <c r="AA559" s="11">
        <f t="shared" si="99"/>
        <v>100</v>
      </c>
      <c r="AB559" s="11">
        <f t="shared" si="105"/>
        <v>0</v>
      </c>
      <c r="AC559" s="11">
        <f t="shared" si="100"/>
        <v>0</v>
      </c>
      <c r="AD559" s="11">
        <f t="shared" si="101"/>
        <v>0</v>
      </c>
      <c r="AE559" s="11">
        <f t="shared" si="102"/>
        <v>0</v>
      </c>
      <c r="AF559" s="12">
        <f t="shared" si="106"/>
        <v>0</v>
      </c>
      <c r="AG559" s="31">
        <f t="shared" si="107"/>
        <v>16.666666666666668</v>
      </c>
    </row>
    <row r="560" spans="1:33" x14ac:dyDescent="0.35">
      <c r="A560" s="1" t="s">
        <v>1156</v>
      </c>
      <c r="B560" s="1" t="s">
        <v>962</v>
      </c>
      <c r="C560" s="1" t="s">
        <v>1157</v>
      </c>
      <c r="D560" s="4">
        <f>+VLOOKUP(A560,'[2]Categoría municipios 2023'!$B$2:$D$1103,3,0)</f>
        <v>6</v>
      </c>
      <c r="E560" s="1" t="str">
        <f>+VLOOKUP(A560,'[3]Nuevo IDF'!$B$5:$H$1106,7,0)</f>
        <v>G3</v>
      </c>
      <c r="F560" s="1"/>
      <c r="G560" s="10">
        <f>+VLOOKUP(A560,'[4]Informe viabilidad 2022'!$A$4:$G$1105,7,0)</f>
        <v>1023.289935</v>
      </c>
      <c r="H560" s="10">
        <f>+VLOOKUP(A560,'[4]Informe viabilidad 2022'!$A$4:$G$1105,6,0)</f>
        <v>1661.420599</v>
      </c>
      <c r="I560" s="10" t="str">
        <f>+IFERROR(VLOOKUP($A560,#REF!,MATCH('Cálculo antigua metodología'!I$4,#REF!,0),0),"")</f>
        <v/>
      </c>
      <c r="J560" s="10" t="str">
        <f>+IFERROR(VLOOKUP($A560,#REF!,MATCH('Cálculo antigua metodología'!J$4,#REF!,0),0),"")</f>
        <v/>
      </c>
      <c r="K560" s="10" t="str">
        <f>+IFERROR(VLOOKUP($A560,#REF!,MATCH('Cálculo antigua metodología'!K$4,#REF!,0),0),"")</f>
        <v/>
      </c>
      <c r="L560" s="10" t="str">
        <f>+IFERROR(VLOOKUP($A560,#REF!,MATCH('Cálculo antigua metodología'!L$4,#REF!,0),0),"")</f>
        <v/>
      </c>
      <c r="M560" s="10" t="str">
        <f>+IFERROR(VLOOKUP($A560,#REF!,MATCH('Cálculo antigua metodología'!M$4,#REF!,0),0),"")</f>
        <v/>
      </c>
      <c r="N560" s="10" t="str">
        <f>+IFERROR(VLOOKUP($A560,#REF!,MATCH('Cálculo antigua metodología'!N$4,#REF!,0),0),"")</f>
        <v/>
      </c>
      <c r="O560" s="10" t="str">
        <f>+IFERROR(VLOOKUP($A560,#REF!,MATCH('Cálculo antigua metodología'!O$4,#REF!,0),0),"")</f>
        <v/>
      </c>
      <c r="P560" s="10" t="str">
        <f>+IFERROR(VLOOKUP($A560,#REF!,MATCH('Cálculo antigua metodología'!P$4,#REF!,0),0),"")</f>
        <v/>
      </c>
      <c r="Q560" s="10" t="str">
        <f>+IFERROR(VLOOKUP($A560,#REF!,MATCH('Cálculo antigua metodología'!Q$4,#REF!,0),0),"")</f>
        <v/>
      </c>
      <c r="R560" s="10" t="str">
        <f>+IFERROR(VLOOKUP($A560,#REF!,MATCH('Cálculo antigua metodología'!R$4,#REF!,0),0),"")</f>
        <v/>
      </c>
      <c r="S560" s="10" t="str">
        <f>+IFERROR(VLOOKUP($A560,#REF!,MATCH('Cálculo antigua metodología'!S$4,#REF!,0),0),"")</f>
        <v/>
      </c>
      <c r="T560" s="10">
        <f>+VLOOKUP(A560,'[5]Cálculo SGP'!$N$3:$P$1136,3,0)</f>
        <v>454023661</v>
      </c>
      <c r="U560" s="10">
        <f>+VLOOKUP(A560,'[5]Cálculo SGP'!$N$3:$X$1137,11,0)</f>
        <v>1209363141</v>
      </c>
      <c r="V560" s="11">
        <f t="shared" si="96"/>
        <v>61.591263260845118</v>
      </c>
      <c r="W560" s="11">
        <f t="shared" si="103"/>
        <v>100</v>
      </c>
      <c r="X560" s="11">
        <f t="shared" si="97"/>
        <v>80</v>
      </c>
      <c r="Y560" s="11">
        <f t="shared" si="98"/>
        <v>100</v>
      </c>
      <c r="Z560" s="11">
        <f t="shared" si="104"/>
        <v>0</v>
      </c>
      <c r="AA560" s="11">
        <f t="shared" si="99"/>
        <v>100</v>
      </c>
      <c r="AB560" s="11">
        <f t="shared" si="105"/>
        <v>0</v>
      </c>
      <c r="AC560" s="11">
        <f t="shared" si="100"/>
        <v>0</v>
      </c>
      <c r="AD560" s="11">
        <f t="shared" si="101"/>
        <v>0</v>
      </c>
      <c r="AE560" s="11">
        <f t="shared" si="102"/>
        <v>0</v>
      </c>
      <c r="AF560" s="12">
        <f t="shared" si="106"/>
        <v>0</v>
      </c>
      <c r="AG560" s="31">
        <f t="shared" si="107"/>
        <v>16.666666666666668</v>
      </c>
    </row>
    <row r="561" spans="1:33" x14ac:dyDescent="0.35">
      <c r="A561" s="1" t="s">
        <v>1158</v>
      </c>
      <c r="B561" s="1" t="s">
        <v>962</v>
      </c>
      <c r="C561" s="1" t="s">
        <v>1159</v>
      </c>
      <c r="D561" s="4">
        <f>+VLOOKUP(A561,'[2]Categoría municipios 2023'!$B$2:$D$1103,3,0)</f>
        <v>6</v>
      </c>
      <c r="E561" s="1" t="str">
        <f>+VLOOKUP(A561,'[3]Nuevo IDF'!$B$5:$H$1106,7,0)</f>
        <v>G3</v>
      </c>
      <c r="F561" s="1"/>
      <c r="G561" s="10">
        <f>+VLOOKUP(A561,'[4]Informe viabilidad 2022'!$A$4:$G$1105,7,0)</f>
        <v>813.01542700000005</v>
      </c>
      <c r="H561" s="10">
        <f>+VLOOKUP(A561,'[4]Informe viabilidad 2022'!$A$4:$G$1105,6,0)</f>
        <v>1405.563418</v>
      </c>
      <c r="I561" s="10" t="str">
        <f>+IFERROR(VLOOKUP($A561,#REF!,MATCH('Cálculo antigua metodología'!I$4,#REF!,0),0),"")</f>
        <v/>
      </c>
      <c r="J561" s="10" t="str">
        <f>+IFERROR(VLOOKUP($A561,#REF!,MATCH('Cálculo antigua metodología'!J$4,#REF!,0),0),"")</f>
        <v/>
      </c>
      <c r="K561" s="10" t="str">
        <f>+IFERROR(VLOOKUP($A561,#REF!,MATCH('Cálculo antigua metodología'!K$4,#REF!,0),0),"")</f>
        <v/>
      </c>
      <c r="L561" s="10" t="str">
        <f>+IFERROR(VLOOKUP($A561,#REF!,MATCH('Cálculo antigua metodología'!L$4,#REF!,0),0),"")</f>
        <v/>
      </c>
      <c r="M561" s="10" t="str">
        <f>+IFERROR(VLOOKUP($A561,#REF!,MATCH('Cálculo antigua metodología'!M$4,#REF!,0),0),"")</f>
        <v/>
      </c>
      <c r="N561" s="10" t="str">
        <f>+IFERROR(VLOOKUP($A561,#REF!,MATCH('Cálculo antigua metodología'!N$4,#REF!,0),0),"")</f>
        <v/>
      </c>
      <c r="O561" s="10" t="str">
        <f>+IFERROR(VLOOKUP($A561,#REF!,MATCH('Cálculo antigua metodología'!O$4,#REF!,0),0),"")</f>
        <v/>
      </c>
      <c r="P561" s="10" t="str">
        <f>+IFERROR(VLOOKUP($A561,#REF!,MATCH('Cálculo antigua metodología'!P$4,#REF!,0),0),"")</f>
        <v/>
      </c>
      <c r="Q561" s="10" t="str">
        <f>+IFERROR(VLOOKUP($A561,#REF!,MATCH('Cálculo antigua metodología'!Q$4,#REF!,0),0),"")</f>
        <v/>
      </c>
      <c r="R561" s="10" t="str">
        <f>+IFERROR(VLOOKUP($A561,#REF!,MATCH('Cálculo antigua metodología'!R$4,#REF!,0),0),"")</f>
        <v/>
      </c>
      <c r="S561" s="10" t="str">
        <f>+IFERROR(VLOOKUP($A561,#REF!,MATCH('Cálculo antigua metodología'!S$4,#REF!,0),0),"")</f>
        <v/>
      </c>
      <c r="T561" s="10">
        <f>+VLOOKUP(A561,'[5]Cálculo SGP'!$N$3:$P$1136,3,0)</f>
        <v>535954595</v>
      </c>
      <c r="U561" s="10">
        <f>+VLOOKUP(A561,'[5]Cálculo SGP'!$N$3:$X$1137,11,0)</f>
        <v>1241823972</v>
      </c>
      <c r="V561" s="11">
        <f t="shared" si="96"/>
        <v>57.842671244023514</v>
      </c>
      <c r="W561" s="11">
        <f t="shared" si="103"/>
        <v>100</v>
      </c>
      <c r="X561" s="11">
        <f t="shared" si="97"/>
        <v>80</v>
      </c>
      <c r="Y561" s="11">
        <f t="shared" si="98"/>
        <v>100</v>
      </c>
      <c r="Z561" s="11">
        <f t="shared" si="104"/>
        <v>0</v>
      </c>
      <c r="AA561" s="11">
        <f t="shared" si="99"/>
        <v>100</v>
      </c>
      <c r="AB561" s="11">
        <f t="shared" si="105"/>
        <v>0</v>
      </c>
      <c r="AC561" s="11">
        <f t="shared" si="100"/>
        <v>0</v>
      </c>
      <c r="AD561" s="11">
        <f t="shared" si="101"/>
        <v>0</v>
      </c>
      <c r="AE561" s="11">
        <f t="shared" si="102"/>
        <v>0</v>
      </c>
      <c r="AF561" s="12">
        <f t="shared" si="106"/>
        <v>0</v>
      </c>
      <c r="AG561" s="31">
        <f t="shared" si="107"/>
        <v>16.666666666666668</v>
      </c>
    </row>
    <row r="562" spans="1:33" x14ac:dyDescent="0.35">
      <c r="A562" s="1" t="s">
        <v>1160</v>
      </c>
      <c r="B562" s="1" t="s">
        <v>962</v>
      </c>
      <c r="C562" s="1" t="s">
        <v>1161</v>
      </c>
      <c r="D562" s="4">
        <f>+VLOOKUP(A562,'[2]Categoría municipios 2023'!$B$2:$D$1103,3,0)</f>
        <v>6</v>
      </c>
      <c r="E562" s="1" t="str">
        <f>+VLOOKUP(A562,'[3]Nuevo IDF'!$B$5:$H$1106,7,0)</f>
        <v>G2</v>
      </c>
      <c r="F562" s="1"/>
      <c r="G562" s="10">
        <f>+VLOOKUP(A562,'[4]Informe viabilidad 2022'!$A$4:$G$1105,7,0)</f>
        <v>3760.7281240000002</v>
      </c>
      <c r="H562" s="10">
        <f>+VLOOKUP(A562,'[4]Informe viabilidad 2022'!$A$4:$G$1105,6,0)</f>
        <v>8115.4067210000003</v>
      </c>
      <c r="I562" s="10" t="str">
        <f>+IFERROR(VLOOKUP($A562,#REF!,MATCH('Cálculo antigua metodología'!I$4,#REF!,0),0),"")</f>
        <v/>
      </c>
      <c r="J562" s="10" t="str">
        <f>+IFERROR(VLOOKUP($A562,#REF!,MATCH('Cálculo antigua metodología'!J$4,#REF!,0),0),"")</f>
        <v/>
      </c>
      <c r="K562" s="10" t="str">
        <f>+IFERROR(VLOOKUP($A562,#REF!,MATCH('Cálculo antigua metodología'!K$4,#REF!,0),0),"")</f>
        <v/>
      </c>
      <c r="L562" s="10" t="str">
        <f>+IFERROR(VLOOKUP($A562,#REF!,MATCH('Cálculo antigua metodología'!L$4,#REF!,0),0),"")</f>
        <v/>
      </c>
      <c r="M562" s="10" t="str">
        <f>+IFERROR(VLOOKUP($A562,#REF!,MATCH('Cálculo antigua metodología'!M$4,#REF!,0),0),"")</f>
        <v/>
      </c>
      <c r="N562" s="10" t="str">
        <f>+IFERROR(VLOOKUP($A562,#REF!,MATCH('Cálculo antigua metodología'!N$4,#REF!,0),0),"")</f>
        <v/>
      </c>
      <c r="O562" s="10" t="str">
        <f>+IFERROR(VLOOKUP($A562,#REF!,MATCH('Cálculo antigua metodología'!O$4,#REF!,0),0),"")</f>
        <v/>
      </c>
      <c r="P562" s="10" t="str">
        <f>+IFERROR(VLOOKUP($A562,#REF!,MATCH('Cálculo antigua metodología'!P$4,#REF!,0),0),"")</f>
        <v/>
      </c>
      <c r="Q562" s="10" t="str">
        <f>+IFERROR(VLOOKUP($A562,#REF!,MATCH('Cálculo antigua metodología'!Q$4,#REF!,0),0),"")</f>
        <v/>
      </c>
      <c r="R562" s="10" t="str">
        <f>+IFERROR(VLOOKUP($A562,#REF!,MATCH('Cálculo antigua metodología'!R$4,#REF!,0),0),"")</f>
        <v/>
      </c>
      <c r="S562" s="10" t="str">
        <f>+IFERROR(VLOOKUP($A562,#REF!,MATCH('Cálculo antigua metodología'!S$4,#REF!,0),0),"")</f>
        <v/>
      </c>
      <c r="T562" s="10">
        <f>+VLOOKUP(A562,'[5]Cálculo SGP'!$N$3:$P$1136,3,0)</f>
        <v>1096426319</v>
      </c>
      <c r="U562" s="10">
        <f>+VLOOKUP(A562,'[5]Cálculo SGP'!$N$3:$X$1137,11,0)</f>
        <v>1956841367</v>
      </c>
      <c r="V562" s="11">
        <f t="shared" si="96"/>
        <v>46.340599470738468</v>
      </c>
      <c r="W562" s="11">
        <f t="shared" si="103"/>
        <v>100</v>
      </c>
      <c r="X562" s="11">
        <f t="shared" si="97"/>
        <v>80</v>
      </c>
      <c r="Y562" s="11">
        <f t="shared" si="98"/>
        <v>100</v>
      </c>
      <c r="Z562" s="11">
        <f t="shared" si="104"/>
        <v>0</v>
      </c>
      <c r="AA562" s="11">
        <f t="shared" si="99"/>
        <v>100</v>
      </c>
      <c r="AB562" s="11">
        <f t="shared" si="105"/>
        <v>0</v>
      </c>
      <c r="AC562" s="11">
        <f t="shared" si="100"/>
        <v>0</v>
      </c>
      <c r="AD562" s="11">
        <f t="shared" si="101"/>
        <v>0</v>
      </c>
      <c r="AE562" s="11">
        <f t="shared" si="102"/>
        <v>0</v>
      </c>
      <c r="AF562" s="12">
        <f t="shared" si="106"/>
        <v>0</v>
      </c>
      <c r="AG562" s="31">
        <f t="shared" si="107"/>
        <v>16.666666666666668</v>
      </c>
    </row>
    <row r="563" spans="1:33" x14ac:dyDescent="0.35">
      <c r="A563" s="1" t="s">
        <v>1162</v>
      </c>
      <c r="B563" s="1" t="s">
        <v>962</v>
      </c>
      <c r="C563" s="1" t="s">
        <v>1163</v>
      </c>
      <c r="D563" s="4">
        <f>+VLOOKUP(A563,'[2]Categoría municipios 2023'!$B$2:$D$1103,3,0)</f>
        <v>2</v>
      </c>
      <c r="E563" s="1" t="str">
        <f>+VLOOKUP(A563,'[3]Nuevo IDF'!$B$5:$H$1106,7,0)</f>
        <v>G1</v>
      </c>
      <c r="F563" s="1"/>
      <c r="G563" s="10">
        <f>+VLOOKUP(A563,'[4]Informe viabilidad 2022'!$A$4:$G$1105,7,0)</f>
        <v>28910.084362000001</v>
      </c>
      <c r="H563" s="10">
        <f>+VLOOKUP(A563,'[4]Informe viabilidad 2022'!$A$4:$G$1105,6,0)</f>
        <v>125413.708824</v>
      </c>
      <c r="I563" s="10" t="str">
        <f>+IFERROR(VLOOKUP($A563,#REF!,MATCH('Cálculo antigua metodología'!I$4,#REF!,0),0),"")</f>
        <v/>
      </c>
      <c r="J563" s="10" t="str">
        <f>+IFERROR(VLOOKUP($A563,#REF!,MATCH('Cálculo antigua metodología'!J$4,#REF!,0),0),"")</f>
        <v/>
      </c>
      <c r="K563" s="10" t="str">
        <f>+IFERROR(VLOOKUP($A563,#REF!,MATCH('Cálculo antigua metodología'!K$4,#REF!,0),0),"")</f>
        <v/>
      </c>
      <c r="L563" s="10" t="str">
        <f>+IFERROR(VLOOKUP($A563,#REF!,MATCH('Cálculo antigua metodología'!L$4,#REF!,0),0),"")</f>
        <v/>
      </c>
      <c r="M563" s="10" t="str">
        <f>+IFERROR(VLOOKUP($A563,#REF!,MATCH('Cálculo antigua metodología'!M$4,#REF!,0),0),"")</f>
        <v/>
      </c>
      <c r="N563" s="10" t="str">
        <f>+IFERROR(VLOOKUP($A563,#REF!,MATCH('Cálculo antigua metodología'!N$4,#REF!,0),0),"")</f>
        <v/>
      </c>
      <c r="O563" s="10" t="str">
        <f>+IFERROR(VLOOKUP($A563,#REF!,MATCH('Cálculo antigua metodología'!O$4,#REF!,0),0),"")</f>
        <v/>
      </c>
      <c r="P563" s="10" t="str">
        <f>+IFERROR(VLOOKUP($A563,#REF!,MATCH('Cálculo antigua metodología'!P$4,#REF!,0),0),"")</f>
        <v/>
      </c>
      <c r="Q563" s="10" t="str">
        <f>+IFERROR(VLOOKUP($A563,#REF!,MATCH('Cálculo antigua metodología'!Q$4,#REF!,0),0),"")</f>
        <v/>
      </c>
      <c r="R563" s="10" t="str">
        <f>+IFERROR(VLOOKUP($A563,#REF!,MATCH('Cálculo antigua metodología'!R$4,#REF!,0),0),"")</f>
        <v/>
      </c>
      <c r="S563" s="10" t="str">
        <f>+IFERROR(VLOOKUP($A563,#REF!,MATCH('Cálculo antigua metodología'!S$4,#REF!,0),0),"")</f>
        <v/>
      </c>
      <c r="T563" s="10">
        <f>+VLOOKUP(A563,'[5]Cálculo SGP'!$N$3:$P$1136,3,0)</f>
        <v>1317661681</v>
      </c>
      <c r="U563" s="10">
        <f>+VLOOKUP(A563,'[5]Cálculo SGP'!$N$3:$X$1137,11,0)</f>
        <v>2328179665</v>
      </c>
      <c r="V563" s="11">
        <f t="shared" si="96"/>
        <v>23.051773712051784</v>
      </c>
      <c r="W563" s="11">
        <f t="shared" si="103"/>
        <v>100</v>
      </c>
      <c r="X563" s="11">
        <f t="shared" si="97"/>
        <v>70</v>
      </c>
      <c r="Y563" s="11">
        <f t="shared" si="98"/>
        <v>100</v>
      </c>
      <c r="Z563" s="11">
        <f t="shared" si="104"/>
        <v>0</v>
      </c>
      <c r="AA563" s="11">
        <f t="shared" si="99"/>
        <v>100</v>
      </c>
      <c r="AB563" s="11">
        <f t="shared" si="105"/>
        <v>0</v>
      </c>
      <c r="AC563" s="11">
        <f t="shared" si="100"/>
        <v>0</v>
      </c>
      <c r="AD563" s="11">
        <f t="shared" si="101"/>
        <v>0</v>
      </c>
      <c r="AE563" s="11">
        <f t="shared" si="102"/>
        <v>0</v>
      </c>
      <c r="AF563" s="12">
        <f t="shared" si="106"/>
        <v>0</v>
      </c>
      <c r="AG563" s="31">
        <f t="shared" si="107"/>
        <v>16.666666666666668</v>
      </c>
    </row>
    <row r="564" spans="1:33" x14ac:dyDescent="0.35">
      <c r="A564" s="1" t="s">
        <v>1164</v>
      </c>
      <c r="B564" s="1" t="s">
        <v>962</v>
      </c>
      <c r="C564" s="1" t="s">
        <v>1165</v>
      </c>
      <c r="D564" s="4">
        <f>+VLOOKUP(A564,'[2]Categoría municipios 2023'!$B$2:$D$1103,3,0)</f>
        <v>6</v>
      </c>
      <c r="E564" s="1" t="str">
        <f>+VLOOKUP(A564,'[3]Nuevo IDF'!$B$5:$H$1106,7,0)</f>
        <v>G5</v>
      </c>
      <c r="F564" s="1"/>
      <c r="G564" s="10">
        <f>+VLOOKUP(A564,'[4]Informe viabilidad 2022'!$A$4:$G$1105,7,0)</f>
        <v>825.51440400000001</v>
      </c>
      <c r="H564" s="10">
        <f>+VLOOKUP(A564,'[4]Informe viabilidad 2022'!$A$4:$G$1105,6,0)</f>
        <v>1709.5877359999999</v>
      </c>
      <c r="I564" s="10" t="str">
        <f>+IFERROR(VLOOKUP($A564,#REF!,MATCH('Cálculo antigua metodología'!I$4,#REF!,0),0),"")</f>
        <v/>
      </c>
      <c r="J564" s="10" t="str">
        <f>+IFERROR(VLOOKUP($A564,#REF!,MATCH('Cálculo antigua metodología'!J$4,#REF!,0),0),"")</f>
        <v/>
      </c>
      <c r="K564" s="10" t="str">
        <f>+IFERROR(VLOOKUP($A564,#REF!,MATCH('Cálculo antigua metodología'!K$4,#REF!,0),0),"")</f>
        <v/>
      </c>
      <c r="L564" s="10" t="str">
        <f>+IFERROR(VLOOKUP($A564,#REF!,MATCH('Cálculo antigua metodología'!L$4,#REF!,0),0),"")</f>
        <v/>
      </c>
      <c r="M564" s="10" t="str">
        <f>+IFERROR(VLOOKUP($A564,#REF!,MATCH('Cálculo antigua metodología'!M$4,#REF!,0),0),"")</f>
        <v/>
      </c>
      <c r="N564" s="10" t="str">
        <f>+IFERROR(VLOOKUP($A564,#REF!,MATCH('Cálculo antigua metodología'!N$4,#REF!,0),0),"")</f>
        <v/>
      </c>
      <c r="O564" s="10" t="str">
        <f>+IFERROR(VLOOKUP($A564,#REF!,MATCH('Cálculo antigua metodología'!O$4,#REF!,0),0),"")</f>
        <v/>
      </c>
      <c r="P564" s="10" t="str">
        <f>+IFERROR(VLOOKUP($A564,#REF!,MATCH('Cálculo antigua metodología'!P$4,#REF!,0),0),"")</f>
        <v/>
      </c>
      <c r="Q564" s="10" t="str">
        <f>+IFERROR(VLOOKUP($A564,#REF!,MATCH('Cálculo antigua metodología'!Q$4,#REF!,0),0),"")</f>
        <v/>
      </c>
      <c r="R564" s="10" t="str">
        <f>+IFERROR(VLOOKUP($A564,#REF!,MATCH('Cálculo antigua metodología'!R$4,#REF!,0),0),"")</f>
        <v/>
      </c>
      <c r="S564" s="10" t="str">
        <f>+IFERROR(VLOOKUP($A564,#REF!,MATCH('Cálculo antigua metodología'!S$4,#REF!,0),0),"")</f>
        <v/>
      </c>
      <c r="T564" s="10">
        <f>+VLOOKUP(A564,'[5]Cálculo SGP'!$N$3:$P$1136,3,0)</f>
        <v>874844651</v>
      </c>
      <c r="U564" s="10">
        <f>+VLOOKUP(A564,'[5]Cálculo SGP'!$N$3:$X$1137,11,0)</f>
        <v>1916229398</v>
      </c>
      <c r="V564" s="11">
        <f t="shared" si="96"/>
        <v>48.287337737429823</v>
      </c>
      <c r="W564" s="11">
        <f t="shared" si="103"/>
        <v>100</v>
      </c>
      <c r="X564" s="11">
        <f t="shared" si="97"/>
        <v>80</v>
      </c>
      <c r="Y564" s="11">
        <f t="shared" si="98"/>
        <v>100</v>
      </c>
      <c r="Z564" s="11">
        <f t="shared" si="104"/>
        <v>0</v>
      </c>
      <c r="AA564" s="11">
        <f t="shared" si="99"/>
        <v>100</v>
      </c>
      <c r="AB564" s="11">
        <f t="shared" si="105"/>
        <v>0</v>
      </c>
      <c r="AC564" s="11">
        <f t="shared" si="100"/>
        <v>0</v>
      </c>
      <c r="AD564" s="11">
        <f t="shared" si="101"/>
        <v>0</v>
      </c>
      <c r="AE564" s="11">
        <f t="shared" si="102"/>
        <v>0</v>
      </c>
      <c r="AF564" s="12">
        <f t="shared" si="106"/>
        <v>0</v>
      </c>
      <c r="AG564" s="31">
        <f t="shared" si="107"/>
        <v>16.666666666666668</v>
      </c>
    </row>
    <row r="565" spans="1:33" x14ac:dyDescent="0.35">
      <c r="A565" s="1" t="s">
        <v>1166</v>
      </c>
      <c r="B565" s="1" t="s">
        <v>962</v>
      </c>
      <c r="C565" s="1" t="s">
        <v>1167</v>
      </c>
      <c r="D565" s="4">
        <f>+VLOOKUP(A565,'[2]Categoría municipios 2023'!$B$2:$D$1103,3,0)</f>
        <v>6</v>
      </c>
      <c r="E565" s="1" t="str">
        <f>+VLOOKUP(A565,'[3]Nuevo IDF'!$B$5:$H$1106,7,0)</f>
        <v>G2</v>
      </c>
      <c r="F565" s="1"/>
      <c r="G565" s="10">
        <f>+VLOOKUP(A565,'[4]Informe viabilidad 2022'!$A$4:$G$1105,7,0)</f>
        <v>1831.546992</v>
      </c>
      <c r="H565" s="10">
        <f>+VLOOKUP(A565,'[4]Informe viabilidad 2022'!$A$4:$G$1105,6,0)</f>
        <v>3619.5638180000001</v>
      </c>
      <c r="I565" s="10" t="str">
        <f>+IFERROR(VLOOKUP($A565,#REF!,MATCH('Cálculo antigua metodología'!I$4,#REF!,0),0),"")</f>
        <v/>
      </c>
      <c r="J565" s="10" t="str">
        <f>+IFERROR(VLOOKUP($A565,#REF!,MATCH('Cálculo antigua metodología'!J$4,#REF!,0),0),"")</f>
        <v/>
      </c>
      <c r="K565" s="10" t="str">
        <f>+IFERROR(VLOOKUP($A565,#REF!,MATCH('Cálculo antigua metodología'!K$4,#REF!,0),0),"")</f>
        <v/>
      </c>
      <c r="L565" s="10" t="str">
        <f>+IFERROR(VLOOKUP($A565,#REF!,MATCH('Cálculo antigua metodología'!L$4,#REF!,0),0),"")</f>
        <v/>
      </c>
      <c r="M565" s="10" t="str">
        <f>+IFERROR(VLOOKUP($A565,#REF!,MATCH('Cálculo antigua metodología'!M$4,#REF!,0),0),"")</f>
        <v/>
      </c>
      <c r="N565" s="10" t="str">
        <f>+IFERROR(VLOOKUP($A565,#REF!,MATCH('Cálculo antigua metodología'!N$4,#REF!,0),0),"")</f>
        <v/>
      </c>
      <c r="O565" s="10" t="str">
        <f>+IFERROR(VLOOKUP($A565,#REF!,MATCH('Cálculo antigua metodología'!O$4,#REF!,0),0),"")</f>
        <v/>
      </c>
      <c r="P565" s="10" t="str">
        <f>+IFERROR(VLOOKUP($A565,#REF!,MATCH('Cálculo antigua metodología'!P$4,#REF!,0),0),"")</f>
        <v/>
      </c>
      <c r="Q565" s="10" t="str">
        <f>+IFERROR(VLOOKUP($A565,#REF!,MATCH('Cálculo antigua metodología'!Q$4,#REF!,0),0),"")</f>
        <v/>
      </c>
      <c r="R565" s="10" t="str">
        <f>+IFERROR(VLOOKUP($A565,#REF!,MATCH('Cálculo antigua metodología'!R$4,#REF!,0),0),"")</f>
        <v/>
      </c>
      <c r="S565" s="10" t="str">
        <f>+IFERROR(VLOOKUP($A565,#REF!,MATCH('Cálculo antigua metodología'!S$4,#REF!,0),0),"")</f>
        <v/>
      </c>
      <c r="T565" s="10">
        <f>+VLOOKUP(A565,'[5]Cálculo SGP'!$N$3:$P$1136,3,0)</f>
        <v>984214358</v>
      </c>
      <c r="U565" s="10">
        <f>+VLOOKUP(A565,'[5]Cálculo SGP'!$N$3:$X$1137,11,0)</f>
        <v>1938537301</v>
      </c>
      <c r="V565" s="11">
        <f t="shared" si="96"/>
        <v>50.601317840889081</v>
      </c>
      <c r="W565" s="11">
        <f t="shared" si="103"/>
        <v>100</v>
      </c>
      <c r="X565" s="11">
        <f t="shared" si="97"/>
        <v>80</v>
      </c>
      <c r="Y565" s="11">
        <f t="shared" si="98"/>
        <v>100</v>
      </c>
      <c r="Z565" s="11">
        <f t="shared" si="104"/>
        <v>0</v>
      </c>
      <c r="AA565" s="11">
        <f t="shared" si="99"/>
        <v>100</v>
      </c>
      <c r="AB565" s="11">
        <f t="shared" si="105"/>
        <v>0</v>
      </c>
      <c r="AC565" s="11">
        <f t="shared" si="100"/>
        <v>0</v>
      </c>
      <c r="AD565" s="11">
        <f t="shared" si="101"/>
        <v>0</v>
      </c>
      <c r="AE565" s="11">
        <f t="shared" si="102"/>
        <v>0</v>
      </c>
      <c r="AF565" s="12">
        <f t="shared" si="106"/>
        <v>0</v>
      </c>
      <c r="AG565" s="31">
        <f t="shared" si="107"/>
        <v>16.666666666666668</v>
      </c>
    </row>
    <row r="566" spans="1:33" x14ac:dyDescent="0.35">
      <c r="A566" s="1" t="s">
        <v>1168</v>
      </c>
      <c r="B566" s="1" t="s">
        <v>962</v>
      </c>
      <c r="C566" s="1" t="s">
        <v>1169</v>
      </c>
      <c r="D566" s="4">
        <f>+VLOOKUP(A566,'[2]Categoría municipios 2023'!$B$2:$D$1103,3,0)</f>
        <v>6</v>
      </c>
      <c r="E566" s="1" t="str">
        <f>+VLOOKUP(A566,'[3]Nuevo IDF'!$B$5:$H$1106,7,0)</f>
        <v>G2</v>
      </c>
      <c r="F566" s="1"/>
      <c r="G566" s="10">
        <f>+VLOOKUP(A566,'[4]Informe viabilidad 2022'!$A$4:$G$1105,7,0)</f>
        <v>1462.499924</v>
      </c>
      <c r="H566" s="10">
        <f>+VLOOKUP(A566,'[4]Informe viabilidad 2022'!$A$4:$G$1105,6,0)</f>
        <v>2477.687175</v>
      </c>
      <c r="I566" s="10" t="str">
        <f>+IFERROR(VLOOKUP($A566,#REF!,MATCH('Cálculo antigua metodología'!I$4,#REF!,0),0),"")</f>
        <v/>
      </c>
      <c r="J566" s="10" t="str">
        <f>+IFERROR(VLOOKUP($A566,#REF!,MATCH('Cálculo antigua metodología'!J$4,#REF!,0),0),"")</f>
        <v/>
      </c>
      <c r="K566" s="10" t="str">
        <f>+IFERROR(VLOOKUP($A566,#REF!,MATCH('Cálculo antigua metodología'!K$4,#REF!,0),0),"")</f>
        <v/>
      </c>
      <c r="L566" s="10" t="str">
        <f>+IFERROR(VLOOKUP($A566,#REF!,MATCH('Cálculo antigua metodología'!L$4,#REF!,0),0),"")</f>
        <v/>
      </c>
      <c r="M566" s="10" t="str">
        <f>+IFERROR(VLOOKUP($A566,#REF!,MATCH('Cálculo antigua metodología'!M$4,#REF!,0),0),"")</f>
        <v/>
      </c>
      <c r="N566" s="10" t="str">
        <f>+IFERROR(VLOOKUP($A566,#REF!,MATCH('Cálculo antigua metodología'!N$4,#REF!,0),0),"")</f>
        <v/>
      </c>
      <c r="O566" s="10" t="str">
        <f>+IFERROR(VLOOKUP($A566,#REF!,MATCH('Cálculo antigua metodología'!O$4,#REF!,0),0),"")</f>
        <v/>
      </c>
      <c r="P566" s="10" t="str">
        <f>+IFERROR(VLOOKUP($A566,#REF!,MATCH('Cálculo antigua metodología'!P$4,#REF!,0),0),"")</f>
        <v/>
      </c>
      <c r="Q566" s="10" t="str">
        <f>+IFERROR(VLOOKUP($A566,#REF!,MATCH('Cálculo antigua metodología'!Q$4,#REF!,0),0),"")</f>
        <v/>
      </c>
      <c r="R566" s="10" t="str">
        <f>+IFERROR(VLOOKUP($A566,#REF!,MATCH('Cálculo antigua metodología'!R$4,#REF!,0),0),"")</f>
        <v/>
      </c>
      <c r="S566" s="10" t="str">
        <f>+IFERROR(VLOOKUP($A566,#REF!,MATCH('Cálculo antigua metodología'!S$4,#REF!,0),0),"")</f>
        <v/>
      </c>
      <c r="T566" s="10">
        <f>+VLOOKUP(A566,'[5]Cálculo SGP'!$N$3:$P$1136,3,0)</f>
        <v>676733987</v>
      </c>
      <c r="U566" s="10">
        <f>+VLOOKUP(A566,'[5]Cálculo SGP'!$N$3:$X$1137,11,0)</f>
        <v>1313924411</v>
      </c>
      <c r="V566" s="11">
        <f t="shared" si="96"/>
        <v>59.026818992998983</v>
      </c>
      <c r="W566" s="11">
        <f t="shared" si="103"/>
        <v>100</v>
      </c>
      <c r="X566" s="11">
        <f t="shared" si="97"/>
        <v>80</v>
      </c>
      <c r="Y566" s="11">
        <f t="shared" si="98"/>
        <v>100</v>
      </c>
      <c r="Z566" s="11">
        <f t="shared" si="104"/>
        <v>0</v>
      </c>
      <c r="AA566" s="11">
        <f t="shared" si="99"/>
        <v>100</v>
      </c>
      <c r="AB566" s="11">
        <f t="shared" si="105"/>
        <v>0</v>
      </c>
      <c r="AC566" s="11">
        <f t="shared" si="100"/>
        <v>0</v>
      </c>
      <c r="AD566" s="11">
        <f t="shared" si="101"/>
        <v>0</v>
      </c>
      <c r="AE566" s="11">
        <f t="shared" si="102"/>
        <v>0</v>
      </c>
      <c r="AF566" s="12">
        <f t="shared" si="106"/>
        <v>0</v>
      </c>
      <c r="AG566" s="31">
        <f t="shared" si="107"/>
        <v>16.666666666666668</v>
      </c>
    </row>
    <row r="567" spans="1:33" x14ac:dyDescent="0.35">
      <c r="A567" s="1" t="s">
        <v>1170</v>
      </c>
      <c r="B567" s="1" t="s">
        <v>962</v>
      </c>
      <c r="C567" s="1" t="s">
        <v>1171</v>
      </c>
      <c r="D567" s="4">
        <f>+VLOOKUP(A567,'[2]Categoría municipios 2023'!$B$2:$D$1103,3,0)</f>
        <v>6</v>
      </c>
      <c r="E567" s="1" t="str">
        <f>+VLOOKUP(A567,'[3]Nuevo IDF'!$B$5:$H$1106,7,0)</f>
        <v>G2</v>
      </c>
      <c r="F567" s="1"/>
      <c r="G567" s="10">
        <f>+VLOOKUP(A567,'[4]Informe viabilidad 2022'!$A$4:$G$1105,7,0)</f>
        <v>6783.6294790000002</v>
      </c>
      <c r="H567" s="10">
        <f>+VLOOKUP(A567,'[4]Informe viabilidad 2022'!$A$4:$G$1105,6,0)</f>
        <v>15466.779069</v>
      </c>
      <c r="I567" s="10" t="str">
        <f>+IFERROR(VLOOKUP($A567,#REF!,MATCH('Cálculo antigua metodología'!I$4,#REF!,0),0),"")</f>
        <v/>
      </c>
      <c r="J567" s="10" t="str">
        <f>+IFERROR(VLOOKUP($A567,#REF!,MATCH('Cálculo antigua metodología'!J$4,#REF!,0),0),"")</f>
        <v/>
      </c>
      <c r="K567" s="10" t="str">
        <f>+IFERROR(VLOOKUP($A567,#REF!,MATCH('Cálculo antigua metodología'!K$4,#REF!,0),0),"")</f>
        <v/>
      </c>
      <c r="L567" s="10" t="str">
        <f>+IFERROR(VLOOKUP($A567,#REF!,MATCH('Cálculo antigua metodología'!L$4,#REF!,0),0),"")</f>
        <v/>
      </c>
      <c r="M567" s="10" t="str">
        <f>+IFERROR(VLOOKUP($A567,#REF!,MATCH('Cálculo antigua metodología'!M$4,#REF!,0),0),"")</f>
        <v/>
      </c>
      <c r="N567" s="10" t="str">
        <f>+IFERROR(VLOOKUP($A567,#REF!,MATCH('Cálculo antigua metodología'!N$4,#REF!,0),0),"")</f>
        <v/>
      </c>
      <c r="O567" s="10" t="str">
        <f>+IFERROR(VLOOKUP($A567,#REF!,MATCH('Cálculo antigua metodología'!O$4,#REF!,0),0),"")</f>
        <v/>
      </c>
      <c r="P567" s="10" t="str">
        <f>+IFERROR(VLOOKUP($A567,#REF!,MATCH('Cálculo antigua metodología'!P$4,#REF!,0),0),"")</f>
        <v/>
      </c>
      <c r="Q567" s="10" t="str">
        <f>+IFERROR(VLOOKUP($A567,#REF!,MATCH('Cálculo antigua metodología'!Q$4,#REF!,0),0),"")</f>
        <v/>
      </c>
      <c r="R567" s="10" t="str">
        <f>+IFERROR(VLOOKUP($A567,#REF!,MATCH('Cálculo antigua metodología'!R$4,#REF!,0),0),"")</f>
        <v/>
      </c>
      <c r="S567" s="10" t="str">
        <f>+IFERROR(VLOOKUP($A567,#REF!,MATCH('Cálculo antigua metodología'!S$4,#REF!,0),0),"")</f>
        <v/>
      </c>
      <c r="T567" s="10">
        <f>+VLOOKUP(A567,'[5]Cálculo SGP'!$N$3:$P$1136,3,0)</f>
        <v>1606712956</v>
      </c>
      <c r="U567" s="10">
        <f>+VLOOKUP(A567,'[5]Cálculo SGP'!$N$3:$X$1137,11,0)</f>
        <v>1342595242</v>
      </c>
      <c r="V567" s="11">
        <f t="shared" si="96"/>
        <v>43.859354612470028</v>
      </c>
      <c r="W567" s="11">
        <f t="shared" si="103"/>
        <v>100</v>
      </c>
      <c r="X567" s="11">
        <f t="shared" si="97"/>
        <v>80</v>
      </c>
      <c r="Y567" s="11">
        <f t="shared" si="98"/>
        <v>100</v>
      </c>
      <c r="Z567" s="11">
        <f t="shared" si="104"/>
        <v>0</v>
      </c>
      <c r="AA567" s="11">
        <f t="shared" si="99"/>
        <v>100</v>
      </c>
      <c r="AB567" s="11">
        <f t="shared" si="105"/>
        <v>0</v>
      </c>
      <c r="AC567" s="11">
        <f t="shared" si="100"/>
        <v>0</v>
      </c>
      <c r="AD567" s="11">
        <f t="shared" si="101"/>
        <v>0</v>
      </c>
      <c r="AE567" s="11">
        <f t="shared" si="102"/>
        <v>0</v>
      </c>
      <c r="AF567" s="12">
        <f t="shared" si="106"/>
        <v>0</v>
      </c>
      <c r="AG567" s="31">
        <f t="shared" si="107"/>
        <v>16.666666666666668</v>
      </c>
    </row>
    <row r="568" spans="1:33" x14ac:dyDescent="0.35">
      <c r="A568" s="1" t="s">
        <v>1172</v>
      </c>
      <c r="B568" s="1" t="s">
        <v>962</v>
      </c>
      <c r="C568" s="1" t="s">
        <v>1173</v>
      </c>
      <c r="D568" s="4">
        <f>+VLOOKUP(A568,'[2]Categoría municipios 2023'!$B$2:$D$1103,3,0)</f>
        <v>6</v>
      </c>
      <c r="E568" s="1" t="str">
        <f>+VLOOKUP(A568,'[3]Nuevo IDF'!$B$5:$H$1106,7,0)</f>
        <v>G2</v>
      </c>
      <c r="F568" s="1"/>
      <c r="G568" s="10">
        <f>+VLOOKUP(A568,'[4]Informe viabilidad 2022'!$A$4:$G$1105,7,0)</f>
        <v>1104.9268729999999</v>
      </c>
      <c r="H568" s="10">
        <f>+VLOOKUP(A568,'[4]Informe viabilidad 2022'!$A$4:$G$1105,6,0)</f>
        <v>2895.1281680000002</v>
      </c>
      <c r="I568" s="10" t="str">
        <f>+IFERROR(VLOOKUP($A568,#REF!,MATCH('Cálculo antigua metodología'!I$4,#REF!,0),0),"")</f>
        <v/>
      </c>
      <c r="J568" s="10" t="str">
        <f>+IFERROR(VLOOKUP($A568,#REF!,MATCH('Cálculo antigua metodología'!J$4,#REF!,0),0),"")</f>
        <v/>
      </c>
      <c r="K568" s="10" t="str">
        <f>+IFERROR(VLOOKUP($A568,#REF!,MATCH('Cálculo antigua metodología'!K$4,#REF!,0),0),"")</f>
        <v/>
      </c>
      <c r="L568" s="10" t="str">
        <f>+IFERROR(VLOOKUP($A568,#REF!,MATCH('Cálculo antigua metodología'!L$4,#REF!,0),0),"")</f>
        <v/>
      </c>
      <c r="M568" s="10" t="str">
        <f>+IFERROR(VLOOKUP($A568,#REF!,MATCH('Cálculo antigua metodología'!M$4,#REF!,0),0),"")</f>
        <v/>
      </c>
      <c r="N568" s="10" t="str">
        <f>+IFERROR(VLOOKUP($A568,#REF!,MATCH('Cálculo antigua metodología'!N$4,#REF!,0),0),"")</f>
        <v/>
      </c>
      <c r="O568" s="10" t="str">
        <f>+IFERROR(VLOOKUP($A568,#REF!,MATCH('Cálculo antigua metodología'!O$4,#REF!,0),0),"")</f>
        <v/>
      </c>
      <c r="P568" s="10" t="str">
        <f>+IFERROR(VLOOKUP($A568,#REF!,MATCH('Cálculo antigua metodología'!P$4,#REF!,0),0),"")</f>
        <v/>
      </c>
      <c r="Q568" s="10" t="str">
        <f>+IFERROR(VLOOKUP($A568,#REF!,MATCH('Cálculo antigua metodología'!Q$4,#REF!,0),0),"")</f>
        <v/>
      </c>
      <c r="R568" s="10" t="str">
        <f>+IFERROR(VLOOKUP($A568,#REF!,MATCH('Cálculo antigua metodología'!R$4,#REF!,0),0),"")</f>
        <v/>
      </c>
      <c r="S568" s="10" t="str">
        <f>+IFERROR(VLOOKUP($A568,#REF!,MATCH('Cálculo antigua metodología'!S$4,#REF!,0),0),"")</f>
        <v/>
      </c>
      <c r="T568" s="10">
        <f>+VLOOKUP(A568,'[5]Cálculo SGP'!$N$3:$P$1136,3,0)</f>
        <v>620683297</v>
      </c>
      <c r="U568" s="10">
        <f>+VLOOKUP(A568,'[5]Cálculo SGP'!$N$3:$X$1137,11,0)</f>
        <v>1513581797</v>
      </c>
      <c r="V568" s="11">
        <f t="shared" si="96"/>
        <v>38.165041714312103</v>
      </c>
      <c r="W568" s="11">
        <f t="shared" si="103"/>
        <v>100</v>
      </c>
      <c r="X568" s="11">
        <f t="shared" si="97"/>
        <v>80</v>
      </c>
      <c r="Y568" s="11">
        <f t="shared" si="98"/>
        <v>100</v>
      </c>
      <c r="Z568" s="11">
        <f t="shared" si="104"/>
        <v>0</v>
      </c>
      <c r="AA568" s="11">
        <f t="shared" si="99"/>
        <v>100</v>
      </c>
      <c r="AB568" s="11">
        <f t="shared" si="105"/>
        <v>0</v>
      </c>
      <c r="AC568" s="11">
        <f t="shared" si="100"/>
        <v>0</v>
      </c>
      <c r="AD568" s="11">
        <f t="shared" si="101"/>
        <v>0</v>
      </c>
      <c r="AE568" s="11">
        <f t="shared" si="102"/>
        <v>0</v>
      </c>
      <c r="AF568" s="12">
        <f t="shared" si="106"/>
        <v>0</v>
      </c>
      <c r="AG568" s="31">
        <f t="shared" si="107"/>
        <v>16.666666666666668</v>
      </c>
    </row>
    <row r="569" spans="1:33" x14ac:dyDescent="0.35">
      <c r="A569" s="1" t="s">
        <v>1174</v>
      </c>
      <c r="B569" s="1" t="s">
        <v>962</v>
      </c>
      <c r="C569" s="1" t="s">
        <v>1175</v>
      </c>
      <c r="D569" s="4">
        <f>+VLOOKUP(A569,'[2]Categoría municipios 2023'!$B$2:$D$1103,3,0)</f>
        <v>6</v>
      </c>
      <c r="E569" s="1" t="str">
        <f>+VLOOKUP(A569,'[3]Nuevo IDF'!$B$5:$H$1106,7,0)</f>
        <v>G2</v>
      </c>
      <c r="F569" s="1"/>
      <c r="G569" s="10">
        <f>+VLOOKUP(A569,'[4]Informe viabilidad 2022'!$A$4:$G$1105,7,0)</f>
        <v>1195.8466450000001</v>
      </c>
      <c r="H569" s="10">
        <f>+VLOOKUP(A569,'[4]Informe viabilidad 2022'!$A$4:$G$1105,6,0)</f>
        <v>2192.0082010000001</v>
      </c>
      <c r="I569" s="10" t="str">
        <f>+IFERROR(VLOOKUP($A569,#REF!,MATCH('Cálculo antigua metodología'!I$4,#REF!,0),0),"")</f>
        <v/>
      </c>
      <c r="J569" s="10" t="str">
        <f>+IFERROR(VLOOKUP($A569,#REF!,MATCH('Cálculo antigua metodología'!J$4,#REF!,0),0),"")</f>
        <v/>
      </c>
      <c r="K569" s="10" t="str">
        <f>+IFERROR(VLOOKUP($A569,#REF!,MATCH('Cálculo antigua metodología'!K$4,#REF!,0),0),"")</f>
        <v/>
      </c>
      <c r="L569" s="10" t="str">
        <f>+IFERROR(VLOOKUP($A569,#REF!,MATCH('Cálculo antigua metodología'!L$4,#REF!,0),0),"")</f>
        <v/>
      </c>
      <c r="M569" s="10" t="str">
        <f>+IFERROR(VLOOKUP($A569,#REF!,MATCH('Cálculo antigua metodología'!M$4,#REF!,0),0),"")</f>
        <v/>
      </c>
      <c r="N569" s="10" t="str">
        <f>+IFERROR(VLOOKUP($A569,#REF!,MATCH('Cálculo antigua metodología'!N$4,#REF!,0),0),"")</f>
        <v/>
      </c>
      <c r="O569" s="10" t="str">
        <f>+IFERROR(VLOOKUP($A569,#REF!,MATCH('Cálculo antigua metodología'!O$4,#REF!,0),0),"")</f>
        <v/>
      </c>
      <c r="P569" s="10" t="str">
        <f>+IFERROR(VLOOKUP($A569,#REF!,MATCH('Cálculo antigua metodología'!P$4,#REF!,0),0),"")</f>
        <v/>
      </c>
      <c r="Q569" s="10" t="str">
        <f>+IFERROR(VLOOKUP($A569,#REF!,MATCH('Cálculo antigua metodología'!Q$4,#REF!,0),0),"")</f>
        <v/>
      </c>
      <c r="R569" s="10" t="str">
        <f>+IFERROR(VLOOKUP($A569,#REF!,MATCH('Cálculo antigua metodología'!R$4,#REF!,0),0),"")</f>
        <v/>
      </c>
      <c r="S569" s="10" t="str">
        <f>+IFERROR(VLOOKUP($A569,#REF!,MATCH('Cálculo antigua metodología'!S$4,#REF!,0),0),"")</f>
        <v/>
      </c>
      <c r="T569" s="10">
        <f>+VLOOKUP(A569,'[5]Cálculo SGP'!$N$3:$P$1136,3,0)</f>
        <v>752765546</v>
      </c>
      <c r="U569" s="10">
        <f>+VLOOKUP(A569,'[5]Cálculo SGP'!$N$3:$X$1137,11,0)</f>
        <v>1588202687</v>
      </c>
      <c r="V569" s="11">
        <f t="shared" si="96"/>
        <v>54.554843565569314</v>
      </c>
      <c r="W569" s="11">
        <f t="shared" si="103"/>
        <v>100</v>
      </c>
      <c r="X569" s="11">
        <f t="shared" si="97"/>
        <v>80</v>
      </c>
      <c r="Y569" s="11">
        <f t="shared" si="98"/>
        <v>100</v>
      </c>
      <c r="Z569" s="11">
        <f t="shared" si="104"/>
        <v>0</v>
      </c>
      <c r="AA569" s="11">
        <f t="shared" si="99"/>
        <v>100</v>
      </c>
      <c r="AB569" s="11">
        <f t="shared" si="105"/>
        <v>0</v>
      </c>
      <c r="AC569" s="11">
        <f t="shared" si="100"/>
        <v>0</v>
      </c>
      <c r="AD569" s="11">
        <f t="shared" si="101"/>
        <v>0</v>
      </c>
      <c r="AE569" s="11">
        <f t="shared" si="102"/>
        <v>0</v>
      </c>
      <c r="AF569" s="12">
        <f t="shared" si="106"/>
        <v>0</v>
      </c>
      <c r="AG569" s="31">
        <f t="shared" si="107"/>
        <v>16.666666666666668</v>
      </c>
    </row>
    <row r="570" spans="1:33" x14ac:dyDescent="0.35">
      <c r="A570" s="1" t="s">
        <v>1176</v>
      </c>
      <c r="B570" s="1" t="s">
        <v>962</v>
      </c>
      <c r="C570" s="1" t="s">
        <v>1177</v>
      </c>
      <c r="D570" s="4">
        <f>+VLOOKUP(A570,'[2]Categoría municipios 2023'!$B$2:$D$1103,3,0)</f>
        <v>6</v>
      </c>
      <c r="E570" s="1" t="str">
        <f>+VLOOKUP(A570,'[3]Nuevo IDF'!$B$5:$H$1106,7,0)</f>
        <v>G3</v>
      </c>
      <c r="F570" s="1"/>
      <c r="G570" s="10">
        <f>+VLOOKUP(A570,'[4]Informe viabilidad 2022'!$A$4:$G$1105,7,0)</f>
        <v>1046.8348450000001</v>
      </c>
      <c r="H570" s="10">
        <f>+VLOOKUP(A570,'[4]Informe viabilidad 2022'!$A$4:$G$1105,6,0)</f>
        <v>2712.7498399999999</v>
      </c>
      <c r="I570" s="10" t="str">
        <f>+IFERROR(VLOOKUP($A570,#REF!,MATCH('Cálculo antigua metodología'!I$4,#REF!,0),0),"")</f>
        <v/>
      </c>
      <c r="J570" s="10" t="str">
        <f>+IFERROR(VLOOKUP($A570,#REF!,MATCH('Cálculo antigua metodología'!J$4,#REF!,0),0),"")</f>
        <v/>
      </c>
      <c r="K570" s="10" t="str">
        <f>+IFERROR(VLOOKUP($A570,#REF!,MATCH('Cálculo antigua metodología'!K$4,#REF!,0),0),"")</f>
        <v/>
      </c>
      <c r="L570" s="10" t="str">
        <f>+IFERROR(VLOOKUP($A570,#REF!,MATCH('Cálculo antigua metodología'!L$4,#REF!,0),0),"")</f>
        <v/>
      </c>
      <c r="M570" s="10" t="str">
        <f>+IFERROR(VLOOKUP($A570,#REF!,MATCH('Cálculo antigua metodología'!M$4,#REF!,0),0),"")</f>
        <v/>
      </c>
      <c r="N570" s="10" t="str">
        <f>+IFERROR(VLOOKUP($A570,#REF!,MATCH('Cálculo antigua metodología'!N$4,#REF!,0),0),"")</f>
        <v/>
      </c>
      <c r="O570" s="10" t="str">
        <f>+IFERROR(VLOOKUP($A570,#REF!,MATCH('Cálculo antigua metodología'!O$4,#REF!,0),0),"")</f>
        <v/>
      </c>
      <c r="P570" s="10" t="str">
        <f>+IFERROR(VLOOKUP($A570,#REF!,MATCH('Cálculo antigua metodología'!P$4,#REF!,0),0),"")</f>
        <v/>
      </c>
      <c r="Q570" s="10" t="str">
        <f>+IFERROR(VLOOKUP($A570,#REF!,MATCH('Cálculo antigua metodología'!Q$4,#REF!,0),0),"")</f>
        <v/>
      </c>
      <c r="R570" s="10" t="str">
        <f>+IFERROR(VLOOKUP($A570,#REF!,MATCH('Cálculo antigua metodología'!R$4,#REF!,0),0),"")</f>
        <v/>
      </c>
      <c r="S570" s="10" t="str">
        <f>+IFERROR(VLOOKUP($A570,#REF!,MATCH('Cálculo antigua metodología'!S$4,#REF!,0),0),"")</f>
        <v/>
      </c>
      <c r="T570" s="10">
        <f>+VLOOKUP(A570,'[5]Cálculo SGP'!$N$3:$P$1136,3,0)</f>
        <v>905326066</v>
      </c>
      <c r="U570" s="10">
        <f>+VLOOKUP(A570,'[5]Cálculo SGP'!$N$3:$X$1137,11,0)</f>
        <v>2228216045</v>
      </c>
      <c r="V570" s="11">
        <f t="shared" si="96"/>
        <v>38.589435323678799</v>
      </c>
      <c r="W570" s="11">
        <f t="shared" si="103"/>
        <v>100</v>
      </c>
      <c r="X570" s="11">
        <f t="shared" si="97"/>
        <v>80</v>
      </c>
      <c r="Y570" s="11">
        <f t="shared" si="98"/>
        <v>100</v>
      </c>
      <c r="Z570" s="11">
        <f t="shared" si="104"/>
        <v>0</v>
      </c>
      <c r="AA570" s="11">
        <f t="shared" si="99"/>
        <v>100</v>
      </c>
      <c r="AB570" s="11">
        <f t="shared" si="105"/>
        <v>0</v>
      </c>
      <c r="AC570" s="11">
        <f t="shared" si="100"/>
        <v>0</v>
      </c>
      <c r="AD570" s="11">
        <f t="shared" si="101"/>
        <v>0</v>
      </c>
      <c r="AE570" s="11">
        <f t="shared" si="102"/>
        <v>0</v>
      </c>
      <c r="AF570" s="12">
        <f t="shared" si="106"/>
        <v>0</v>
      </c>
      <c r="AG570" s="31">
        <f t="shared" si="107"/>
        <v>16.666666666666668</v>
      </c>
    </row>
    <row r="571" spans="1:33" x14ac:dyDescent="0.35">
      <c r="A571" s="1" t="s">
        <v>1178</v>
      </c>
      <c r="B571" s="1" t="s">
        <v>962</v>
      </c>
      <c r="C571" s="1" t="s">
        <v>1179</v>
      </c>
      <c r="D571" s="4">
        <f>+VLOOKUP(A571,'[2]Categoría municipios 2023'!$B$2:$D$1103,3,0)</f>
        <v>6</v>
      </c>
      <c r="E571" s="1" t="str">
        <f>+VLOOKUP(A571,'[3]Nuevo IDF'!$B$5:$H$1106,7,0)</f>
        <v>G3</v>
      </c>
      <c r="F571" s="1"/>
      <c r="G571" s="10">
        <f>+VLOOKUP(A571,'[4]Informe viabilidad 2022'!$A$4:$G$1105,7,0)</f>
        <v>870.99881700000003</v>
      </c>
      <c r="H571" s="10">
        <f>+VLOOKUP(A571,'[4]Informe viabilidad 2022'!$A$4:$G$1105,6,0)</f>
        <v>1431.547867</v>
      </c>
      <c r="I571" s="10" t="str">
        <f>+IFERROR(VLOOKUP($A571,#REF!,MATCH('Cálculo antigua metodología'!I$4,#REF!,0),0),"")</f>
        <v/>
      </c>
      <c r="J571" s="10" t="str">
        <f>+IFERROR(VLOOKUP($A571,#REF!,MATCH('Cálculo antigua metodología'!J$4,#REF!,0),0),"")</f>
        <v/>
      </c>
      <c r="K571" s="10" t="str">
        <f>+IFERROR(VLOOKUP($A571,#REF!,MATCH('Cálculo antigua metodología'!K$4,#REF!,0),0),"")</f>
        <v/>
      </c>
      <c r="L571" s="10" t="str">
        <f>+IFERROR(VLOOKUP($A571,#REF!,MATCH('Cálculo antigua metodología'!L$4,#REF!,0),0),"")</f>
        <v/>
      </c>
      <c r="M571" s="10" t="str">
        <f>+IFERROR(VLOOKUP($A571,#REF!,MATCH('Cálculo antigua metodología'!M$4,#REF!,0),0),"")</f>
        <v/>
      </c>
      <c r="N571" s="10" t="str">
        <f>+IFERROR(VLOOKUP($A571,#REF!,MATCH('Cálculo antigua metodología'!N$4,#REF!,0),0),"")</f>
        <v/>
      </c>
      <c r="O571" s="10" t="str">
        <f>+IFERROR(VLOOKUP($A571,#REF!,MATCH('Cálculo antigua metodología'!O$4,#REF!,0),0),"")</f>
        <v/>
      </c>
      <c r="P571" s="10" t="str">
        <f>+IFERROR(VLOOKUP($A571,#REF!,MATCH('Cálculo antigua metodología'!P$4,#REF!,0),0),"")</f>
        <v/>
      </c>
      <c r="Q571" s="10" t="str">
        <f>+IFERROR(VLOOKUP($A571,#REF!,MATCH('Cálculo antigua metodología'!Q$4,#REF!,0),0),"")</f>
        <v/>
      </c>
      <c r="R571" s="10" t="str">
        <f>+IFERROR(VLOOKUP($A571,#REF!,MATCH('Cálculo antigua metodología'!R$4,#REF!,0),0),"")</f>
        <v/>
      </c>
      <c r="S571" s="10" t="str">
        <f>+IFERROR(VLOOKUP($A571,#REF!,MATCH('Cálculo antigua metodología'!S$4,#REF!,0),0),"")</f>
        <v/>
      </c>
      <c r="T571" s="10">
        <f>+VLOOKUP(A571,'[5]Cálculo SGP'!$N$3:$P$1136,3,0)</f>
        <v>591472052</v>
      </c>
      <c r="U571" s="10">
        <f>+VLOOKUP(A571,'[5]Cálculo SGP'!$N$3:$X$1137,11,0)</f>
        <v>1039856910</v>
      </c>
      <c r="V571" s="11">
        <f t="shared" si="96"/>
        <v>60.843150067017639</v>
      </c>
      <c r="W571" s="11">
        <f t="shared" si="103"/>
        <v>100</v>
      </c>
      <c r="X571" s="11">
        <f t="shared" si="97"/>
        <v>80</v>
      </c>
      <c r="Y571" s="11">
        <f t="shared" si="98"/>
        <v>100</v>
      </c>
      <c r="Z571" s="11">
        <f t="shared" si="104"/>
        <v>0</v>
      </c>
      <c r="AA571" s="11">
        <f t="shared" si="99"/>
        <v>100</v>
      </c>
      <c r="AB571" s="11">
        <f t="shared" si="105"/>
        <v>0</v>
      </c>
      <c r="AC571" s="11">
        <f t="shared" si="100"/>
        <v>0</v>
      </c>
      <c r="AD571" s="11">
        <f t="shared" si="101"/>
        <v>0</v>
      </c>
      <c r="AE571" s="11">
        <f t="shared" si="102"/>
        <v>0</v>
      </c>
      <c r="AF571" s="12">
        <f t="shared" si="106"/>
        <v>0</v>
      </c>
      <c r="AG571" s="31">
        <f t="shared" si="107"/>
        <v>16.666666666666668</v>
      </c>
    </row>
    <row r="572" spans="1:33" x14ac:dyDescent="0.35">
      <c r="A572" s="1" t="s">
        <v>1180</v>
      </c>
      <c r="B572" s="1" t="s">
        <v>962</v>
      </c>
      <c r="C572" s="1" t="s">
        <v>1181</v>
      </c>
      <c r="D572" s="4">
        <f>+VLOOKUP(A572,'[2]Categoría municipios 2023'!$B$2:$D$1103,3,0)</f>
        <v>6</v>
      </c>
      <c r="E572" s="1" t="str">
        <f>+VLOOKUP(A572,'[3]Nuevo IDF'!$B$5:$H$1106,7,0)</f>
        <v>G2</v>
      </c>
      <c r="F572" s="1"/>
      <c r="G572" s="10">
        <f>+VLOOKUP(A572,'[4]Informe viabilidad 2022'!$A$4:$G$1105,7,0)</f>
        <v>455.21357399999999</v>
      </c>
      <c r="H572" s="10">
        <f>+VLOOKUP(A572,'[4]Informe viabilidad 2022'!$A$4:$G$1105,6,0)</f>
        <v>1289.361598</v>
      </c>
      <c r="I572" s="10" t="str">
        <f>+IFERROR(VLOOKUP($A572,#REF!,MATCH('Cálculo antigua metodología'!I$4,#REF!,0),0),"")</f>
        <v/>
      </c>
      <c r="J572" s="10" t="str">
        <f>+IFERROR(VLOOKUP($A572,#REF!,MATCH('Cálculo antigua metodología'!J$4,#REF!,0),0),"")</f>
        <v/>
      </c>
      <c r="K572" s="10" t="str">
        <f>+IFERROR(VLOOKUP($A572,#REF!,MATCH('Cálculo antigua metodología'!K$4,#REF!,0),0),"")</f>
        <v/>
      </c>
      <c r="L572" s="10" t="str">
        <f>+IFERROR(VLOOKUP($A572,#REF!,MATCH('Cálculo antigua metodología'!L$4,#REF!,0),0),"")</f>
        <v/>
      </c>
      <c r="M572" s="10" t="str">
        <f>+IFERROR(VLOOKUP($A572,#REF!,MATCH('Cálculo antigua metodología'!M$4,#REF!,0),0),"")</f>
        <v/>
      </c>
      <c r="N572" s="10" t="str">
        <f>+IFERROR(VLOOKUP($A572,#REF!,MATCH('Cálculo antigua metodología'!N$4,#REF!,0),0),"")</f>
        <v/>
      </c>
      <c r="O572" s="10" t="str">
        <f>+IFERROR(VLOOKUP($A572,#REF!,MATCH('Cálculo antigua metodología'!O$4,#REF!,0),0),"")</f>
        <v/>
      </c>
      <c r="P572" s="10" t="str">
        <f>+IFERROR(VLOOKUP($A572,#REF!,MATCH('Cálculo antigua metodología'!P$4,#REF!,0),0),"")</f>
        <v/>
      </c>
      <c r="Q572" s="10" t="str">
        <f>+IFERROR(VLOOKUP($A572,#REF!,MATCH('Cálculo antigua metodología'!Q$4,#REF!,0),0),"")</f>
        <v/>
      </c>
      <c r="R572" s="10" t="str">
        <f>+IFERROR(VLOOKUP($A572,#REF!,MATCH('Cálculo antigua metodología'!R$4,#REF!,0),0),"")</f>
        <v/>
      </c>
      <c r="S572" s="10" t="str">
        <f>+IFERROR(VLOOKUP($A572,#REF!,MATCH('Cálculo antigua metodología'!S$4,#REF!,0),0),"")</f>
        <v/>
      </c>
      <c r="T572" s="10">
        <f>+VLOOKUP(A572,'[5]Cálculo SGP'!$N$3:$P$1136,3,0)</f>
        <v>551488982</v>
      </c>
      <c r="U572" s="10">
        <f>+VLOOKUP(A572,'[5]Cálculo SGP'!$N$3:$X$1137,11,0)</f>
        <v>1089156792</v>
      </c>
      <c r="V572" s="11">
        <f t="shared" si="96"/>
        <v>35.305346049246921</v>
      </c>
      <c r="W572" s="11">
        <f t="shared" si="103"/>
        <v>100</v>
      </c>
      <c r="X572" s="11">
        <f t="shared" si="97"/>
        <v>80</v>
      </c>
      <c r="Y572" s="11">
        <f t="shared" si="98"/>
        <v>100</v>
      </c>
      <c r="Z572" s="11">
        <f t="shared" si="104"/>
        <v>0</v>
      </c>
      <c r="AA572" s="11">
        <f t="shared" si="99"/>
        <v>100</v>
      </c>
      <c r="AB572" s="11">
        <f t="shared" si="105"/>
        <v>0</v>
      </c>
      <c r="AC572" s="11">
        <f t="shared" si="100"/>
        <v>0</v>
      </c>
      <c r="AD572" s="11">
        <f t="shared" si="101"/>
        <v>0</v>
      </c>
      <c r="AE572" s="11">
        <f t="shared" si="102"/>
        <v>0</v>
      </c>
      <c r="AF572" s="12">
        <f t="shared" si="106"/>
        <v>0</v>
      </c>
      <c r="AG572" s="31">
        <f t="shared" si="107"/>
        <v>16.666666666666668</v>
      </c>
    </row>
    <row r="573" spans="1:33" x14ac:dyDescent="0.35">
      <c r="A573" s="1" t="s">
        <v>1182</v>
      </c>
      <c r="B573" s="1" t="s">
        <v>962</v>
      </c>
      <c r="C573" s="1" t="s">
        <v>1183</v>
      </c>
      <c r="D573" s="4">
        <f>+VLOOKUP(A573,'[2]Categoría municipios 2023'!$B$2:$D$1103,3,0)</f>
        <v>6</v>
      </c>
      <c r="E573" s="1" t="str">
        <f>+VLOOKUP(A573,'[3]Nuevo IDF'!$B$5:$H$1106,7,0)</f>
        <v>G2</v>
      </c>
      <c r="F573" s="1"/>
      <c r="G573" s="10">
        <f>+VLOOKUP(A573,'[4]Informe viabilidad 2022'!$A$4:$G$1105,7,0)</f>
        <v>3514.9033810000001</v>
      </c>
      <c r="H573" s="10">
        <f>+VLOOKUP(A573,'[4]Informe viabilidad 2022'!$A$4:$G$1105,6,0)</f>
        <v>8228.2811779999993</v>
      </c>
      <c r="I573" s="10" t="str">
        <f>+IFERROR(VLOOKUP($A573,#REF!,MATCH('Cálculo antigua metodología'!I$4,#REF!,0),0),"")</f>
        <v/>
      </c>
      <c r="J573" s="10" t="str">
        <f>+IFERROR(VLOOKUP($A573,#REF!,MATCH('Cálculo antigua metodología'!J$4,#REF!,0),0),"")</f>
        <v/>
      </c>
      <c r="K573" s="10" t="str">
        <f>+IFERROR(VLOOKUP($A573,#REF!,MATCH('Cálculo antigua metodología'!K$4,#REF!,0),0),"")</f>
        <v/>
      </c>
      <c r="L573" s="10" t="str">
        <f>+IFERROR(VLOOKUP($A573,#REF!,MATCH('Cálculo antigua metodología'!L$4,#REF!,0),0),"")</f>
        <v/>
      </c>
      <c r="M573" s="10" t="str">
        <f>+IFERROR(VLOOKUP($A573,#REF!,MATCH('Cálculo antigua metodología'!M$4,#REF!,0),0),"")</f>
        <v/>
      </c>
      <c r="N573" s="10" t="str">
        <f>+IFERROR(VLOOKUP($A573,#REF!,MATCH('Cálculo antigua metodología'!N$4,#REF!,0),0),"")</f>
        <v/>
      </c>
      <c r="O573" s="10" t="str">
        <f>+IFERROR(VLOOKUP($A573,#REF!,MATCH('Cálculo antigua metodología'!O$4,#REF!,0),0),"")</f>
        <v/>
      </c>
      <c r="P573" s="10" t="str">
        <f>+IFERROR(VLOOKUP($A573,#REF!,MATCH('Cálculo antigua metodología'!P$4,#REF!,0),0),"")</f>
        <v/>
      </c>
      <c r="Q573" s="10" t="str">
        <f>+IFERROR(VLOOKUP($A573,#REF!,MATCH('Cálculo antigua metodología'!Q$4,#REF!,0),0),"")</f>
        <v/>
      </c>
      <c r="R573" s="10" t="str">
        <f>+IFERROR(VLOOKUP($A573,#REF!,MATCH('Cálculo antigua metodología'!R$4,#REF!,0),0),"")</f>
        <v/>
      </c>
      <c r="S573" s="10" t="str">
        <f>+IFERROR(VLOOKUP($A573,#REF!,MATCH('Cálculo antigua metodología'!S$4,#REF!,0),0),"")</f>
        <v/>
      </c>
      <c r="T573" s="10">
        <f>+VLOOKUP(A573,'[5]Cálculo SGP'!$N$3:$P$1136,3,0)</f>
        <v>1038700278</v>
      </c>
      <c r="U573" s="10">
        <f>+VLOOKUP(A573,'[5]Cálculo SGP'!$N$3:$X$1137,11,0)</f>
        <v>1950338870</v>
      </c>
      <c r="V573" s="11">
        <f t="shared" si="96"/>
        <v>42.717346490270856</v>
      </c>
      <c r="W573" s="11">
        <f t="shared" si="103"/>
        <v>100</v>
      </c>
      <c r="X573" s="11">
        <f t="shared" si="97"/>
        <v>80</v>
      </c>
      <c r="Y573" s="11">
        <f t="shared" si="98"/>
        <v>100</v>
      </c>
      <c r="Z573" s="11">
        <f t="shared" si="104"/>
        <v>0</v>
      </c>
      <c r="AA573" s="11">
        <f t="shared" si="99"/>
        <v>100</v>
      </c>
      <c r="AB573" s="11">
        <f t="shared" si="105"/>
        <v>0</v>
      </c>
      <c r="AC573" s="11">
        <f t="shared" si="100"/>
        <v>0</v>
      </c>
      <c r="AD573" s="11">
        <f t="shared" si="101"/>
        <v>0</v>
      </c>
      <c r="AE573" s="11">
        <f t="shared" si="102"/>
        <v>0</v>
      </c>
      <c r="AF573" s="12">
        <f t="shared" si="106"/>
        <v>0</v>
      </c>
      <c r="AG573" s="31">
        <f t="shared" si="107"/>
        <v>16.666666666666668</v>
      </c>
    </row>
    <row r="574" spans="1:33" x14ac:dyDescent="0.35">
      <c r="A574" s="1" t="s">
        <v>1184</v>
      </c>
      <c r="B574" s="1" t="s">
        <v>962</v>
      </c>
      <c r="C574" s="1" t="s">
        <v>1185</v>
      </c>
      <c r="D574" s="4">
        <f>+VLOOKUP(A574,'[2]Categoría municipios 2023'!$B$2:$D$1103,3,0)</f>
        <v>6</v>
      </c>
      <c r="E574" s="1" t="str">
        <f>+VLOOKUP(A574,'[3]Nuevo IDF'!$B$5:$H$1106,7,0)</f>
        <v>G1</v>
      </c>
      <c r="F574" s="1"/>
      <c r="G574" s="10">
        <f>+VLOOKUP(A574,'[4]Informe viabilidad 2022'!$A$4:$G$1105,7,0)</f>
        <v>6421.0024590000003</v>
      </c>
      <c r="H574" s="10">
        <f>+VLOOKUP(A574,'[4]Informe viabilidad 2022'!$A$4:$G$1105,6,0)</f>
        <v>13410.393158000001</v>
      </c>
      <c r="I574" s="10" t="str">
        <f>+IFERROR(VLOOKUP($A574,#REF!,MATCH('Cálculo antigua metodología'!I$4,#REF!,0),0),"")</f>
        <v/>
      </c>
      <c r="J574" s="10" t="str">
        <f>+IFERROR(VLOOKUP($A574,#REF!,MATCH('Cálculo antigua metodología'!J$4,#REF!,0),0),"")</f>
        <v/>
      </c>
      <c r="K574" s="10" t="str">
        <f>+IFERROR(VLOOKUP($A574,#REF!,MATCH('Cálculo antigua metodología'!K$4,#REF!,0),0),"")</f>
        <v/>
      </c>
      <c r="L574" s="10" t="str">
        <f>+IFERROR(VLOOKUP($A574,#REF!,MATCH('Cálculo antigua metodología'!L$4,#REF!,0),0),"")</f>
        <v/>
      </c>
      <c r="M574" s="10" t="str">
        <f>+IFERROR(VLOOKUP($A574,#REF!,MATCH('Cálculo antigua metodología'!M$4,#REF!,0),0),"")</f>
        <v/>
      </c>
      <c r="N574" s="10" t="str">
        <f>+IFERROR(VLOOKUP($A574,#REF!,MATCH('Cálculo antigua metodología'!N$4,#REF!,0),0),"")</f>
        <v/>
      </c>
      <c r="O574" s="10" t="str">
        <f>+IFERROR(VLOOKUP($A574,#REF!,MATCH('Cálculo antigua metodología'!O$4,#REF!,0),0),"")</f>
        <v/>
      </c>
      <c r="P574" s="10" t="str">
        <f>+IFERROR(VLOOKUP($A574,#REF!,MATCH('Cálculo antigua metodología'!P$4,#REF!,0),0),"")</f>
        <v/>
      </c>
      <c r="Q574" s="10" t="str">
        <f>+IFERROR(VLOOKUP($A574,#REF!,MATCH('Cálculo antigua metodología'!Q$4,#REF!,0),0),"")</f>
        <v/>
      </c>
      <c r="R574" s="10" t="str">
        <f>+IFERROR(VLOOKUP($A574,#REF!,MATCH('Cálculo antigua metodología'!R$4,#REF!,0),0),"")</f>
        <v/>
      </c>
      <c r="S574" s="10" t="str">
        <f>+IFERROR(VLOOKUP($A574,#REF!,MATCH('Cálculo antigua metodología'!S$4,#REF!,0),0),"")</f>
        <v/>
      </c>
      <c r="T574" s="10">
        <f>+VLOOKUP(A574,'[5]Cálculo SGP'!$N$3:$P$1136,3,0)</f>
        <v>1341240556</v>
      </c>
      <c r="U574" s="10">
        <f>+VLOOKUP(A574,'[5]Cálculo SGP'!$N$3:$X$1137,11,0)</f>
        <v>1319954618</v>
      </c>
      <c r="V574" s="11">
        <f t="shared" si="96"/>
        <v>47.880792034568628</v>
      </c>
      <c r="W574" s="11">
        <f t="shared" si="103"/>
        <v>100</v>
      </c>
      <c r="X574" s="11">
        <f t="shared" si="97"/>
        <v>80</v>
      </c>
      <c r="Y574" s="11">
        <f t="shared" si="98"/>
        <v>100</v>
      </c>
      <c r="Z574" s="11">
        <f t="shared" si="104"/>
        <v>0</v>
      </c>
      <c r="AA574" s="11">
        <f t="shared" si="99"/>
        <v>100</v>
      </c>
      <c r="AB574" s="11">
        <f t="shared" si="105"/>
        <v>0</v>
      </c>
      <c r="AC574" s="11">
        <f t="shared" si="100"/>
        <v>0</v>
      </c>
      <c r="AD574" s="11">
        <f t="shared" si="101"/>
        <v>0</v>
      </c>
      <c r="AE574" s="11">
        <f t="shared" si="102"/>
        <v>0</v>
      </c>
      <c r="AF574" s="12">
        <f t="shared" si="106"/>
        <v>0</v>
      </c>
      <c r="AG574" s="31">
        <f t="shared" si="107"/>
        <v>16.666666666666668</v>
      </c>
    </row>
    <row r="575" spans="1:33" x14ac:dyDescent="0.35">
      <c r="A575" s="1" t="s">
        <v>1186</v>
      </c>
      <c r="B575" s="1" t="s">
        <v>962</v>
      </c>
      <c r="C575" s="1" t="s">
        <v>1187</v>
      </c>
      <c r="D575" s="4">
        <f>+VLOOKUP(A575,'[2]Categoría municipios 2023'!$B$2:$D$1103,3,0)</f>
        <v>6</v>
      </c>
      <c r="E575" s="1" t="str">
        <f>+VLOOKUP(A575,'[3]Nuevo IDF'!$B$5:$H$1106,7,0)</f>
        <v>G3</v>
      </c>
      <c r="F575" s="1"/>
      <c r="G575" s="10">
        <f>+VLOOKUP(A575,'[4]Informe viabilidad 2022'!$A$4:$G$1105,7,0)</f>
        <v>2624.476439</v>
      </c>
      <c r="H575" s="10">
        <f>+VLOOKUP(A575,'[4]Informe viabilidad 2022'!$A$4:$G$1105,6,0)</f>
        <v>4337.6548119999998</v>
      </c>
      <c r="I575" s="10" t="str">
        <f>+IFERROR(VLOOKUP($A575,#REF!,MATCH('Cálculo antigua metodología'!I$4,#REF!,0),0),"")</f>
        <v/>
      </c>
      <c r="J575" s="10" t="str">
        <f>+IFERROR(VLOOKUP($A575,#REF!,MATCH('Cálculo antigua metodología'!J$4,#REF!,0),0),"")</f>
        <v/>
      </c>
      <c r="K575" s="10" t="str">
        <f>+IFERROR(VLOOKUP($A575,#REF!,MATCH('Cálculo antigua metodología'!K$4,#REF!,0),0),"")</f>
        <v/>
      </c>
      <c r="L575" s="10" t="str">
        <f>+IFERROR(VLOOKUP($A575,#REF!,MATCH('Cálculo antigua metodología'!L$4,#REF!,0),0),"")</f>
        <v/>
      </c>
      <c r="M575" s="10" t="str">
        <f>+IFERROR(VLOOKUP($A575,#REF!,MATCH('Cálculo antigua metodología'!M$4,#REF!,0),0),"")</f>
        <v/>
      </c>
      <c r="N575" s="10" t="str">
        <f>+IFERROR(VLOOKUP($A575,#REF!,MATCH('Cálculo antigua metodología'!N$4,#REF!,0),0),"")</f>
        <v/>
      </c>
      <c r="O575" s="10" t="str">
        <f>+IFERROR(VLOOKUP($A575,#REF!,MATCH('Cálculo antigua metodología'!O$4,#REF!,0),0),"")</f>
        <v/>
      </c>
      <c r="P575" s="10" t="str">
        <f>+IFERROR(VLOOKUP($A575,#REF!,MATCH('Cálculo antigua metodología'!P$4,#REF!,0),0),"")</f>
        <v/>
      </c>
      <c r="Q575" s="10" t="str">
        <f>+IFERROR(VLOOKUP($A575,#REF!,MATCH('Cálculo antigua metodología'!Q$4,#REF!,0),0),"")</f>
        <v/>
      </c>
      <c r="R575" s="10" t="str">
        <f>+IFERROR(VLOOKUP($A575,#REF!,MATCH('Cálculo antigua metodología'!R$4,#REF!,0),0),"")</f>
        <v/>
      </c>
      <c r="S575" s="10" t="str">
        <f>+IFERROR(VLOOKUP($A575,#REF!,MATCH('Cálculo antigua metodología'!S$4,#REF!,0),0),"")</f>
        <v/>
      </c>
      <c r="T575" s="10">
        <f>+VLOOKUP(A575,'[5]Cálculo SGP'!$N$3:$P$1136,3,0)</f>
        <v>1043109545</v>
      </c>
      <c r="U575" s="10">
        <f>+VLOOKUP(A575,'[5]Cálculo SGP'!$N$3:$X$1137,11,0)</f>
        <v>1767210605</v>
      </c>
      <c r="V575" s="11">
        <f t="shared" si="96"/>
        <v>60.504501919780708</v>
      </c>
      <c r="W575" s="11">
        <f t="shared" si="103"/>
        <v>100</v>
      </c>
      <c r="X575" s="11">
        <f t="shared" si="97"/>
        <v>80</v>
      </c>
      <c r="Y575" s="11">
        <f t="shared" si="98"/>
        <v>100</v>
      </c>
      <c r="Z575" s="11">
        <f t="shared" si="104"/>
        <v>0</v>
      </c>
      <c r="AA575" s="11">
        <f t="shared" si="99"/>
        <v>100</v>
      </c>
      <c r="AB575" s="11">
        <f t="shared" si="105"/>
        <v>0</v>
      </c>
      <c r="AC575" s="11">
        <f t="shared" si="100"/>
        <v>0</v>
      </c>
      <c r="AD575" s="11">
        <f t="shared" si="101"/>
        <v>0</v>
      </c>
      <c r="AE575" s="11">
        <f t="shared" si="102"/>
        <v>0</v>
      </c>
      <c r="AF575" s="12">
        <f t="shared" si="106"/>
        <v>0</v>
      </c>
      <c r="AG575" s="31">
        <f t="shared" si="107"/>
        <v>16.666666666666668</v>
      </c>
    </row>
    <row r="576" spans="1:33" x14ac:dyDescent="0.35">
      <c r="A576" s="1" t="s">
        <v>1188</v>
      </c>
      <c r="B576" s="1" t="s">
        <v>962</v>
      </c>
      <c r="C576" s="1" t="s">
        <v>1189</v>
      </c>
      <c r="D576" s="4">
        <f>+VLOOKUP(A576,'[2]Categoría municipios 2023'!$B$2:$D$1103,3,0)</f>
        <v>6</v>
      </c>
      <c r="E576" s="1" t="str">
        <f>+VLOOKUP(A576,'[3]Nuevo IDF'!$B$5:$H$1106,7,0)</f>
        <v>G4</v>
      </c>
      <c r="F576" s="1"/>
      <c r="G576" s="10">
        <f>+VLOOKUP(A576,'[4]Informe viabilidad 2022'!$A$4:$G$1105,7,0)</f>
        <v>1574.6157470000001</v>
      </c>
      <c r="H576" s="10">
        <f>+VLOOKUP(A576,'[4]Informe viabilidad 2022'!$A$4:$G$1105,6,0)</f>
        <v>3838.7735160000002</v>
      </c>
      <c r="I576" s="10" t="str">
        <f>+IFERROR(VLOOKUP($A576,#REF!,MATCH('Cálculo antigua metodología'!I$4,#REF!,0),0),"")</f>
        <v/>
      </c>
      <c r="J576" s="10" t="str">
        <f>+IFERROR(VLOOKUP($A576,#REF!,MATCH('Cálculo antigua metodología'!J$4,#REF!,0),0),"")</f>
        <v/>
      </c>
      <c r="K576" s="10" t="str">
        <f>+IFERROR(VLOOKUP($A576,#REF!,MATCH('Cálculo antigua metodología'!K$4,#REF!,0),0),"")</f>
        <v/>
      </c>
      <c r="L576" s="10" t="str">
        <f>+IFERROR(VLOOKUP($A576,#REF!,MATCH('Cálculo antigua metodología'!L$4,#REF!,0),0),"")</f>
        <v/>
      </c>
      <c r="M576" s="10" t="str">
        <f>+IFERROR(VLOOKUP($A576,#REF!,MATCH('Cálculo antigua metodología'!M$4,#REF!,0),0),"")</f>
        <v/>
      </c>
      <c r="N576" s="10" t="str">
        <f>+IFERROR(VLOOKUP($A576,#REF!,MATCH('Cálculo antigua metodología'!N$4,#REF!,0),0),"")</f>
        <v/>
      </c>
      <c r="O576" s="10" t="str">
        <f>+IFERROR(VLOOKUP($A576,#REF!,MATCH('Cálculo antigua metodología'!O$4,#REF!,0),0),"")</f>
        <v/>
      </c>
      <c r="P576" s="10" t="str">
        <f>+IFERROR(VLOOKUP($A576,#REF!,MATCH('Cálculo antigua metodología'!P$4,#REF!,0),0),"")</f>
        <v/>
      </c>
      <c r="Q576" s="10" t="str">
        <f>+IFERROR(VLOOKUP($A576,#REF!,MATCH('Cálculo antigua metodología'!Q$4,#REF!,0),0),"")</f>
        <v/>
      </c>
      <c r="R576" s="10" t="str">
        <f>+IFERROR(VLOOKUP($A576,#REF!,MATCH('Cálculo antigua metodología'!R$4,#REF!,0),0),"")</f>
        <v/>
      </c>
      <c r="S576" s="10" t="str">
        <f>+IFERROR(VLOOKUP($A576,#REF!,MATCH('Cálculo antigua metodología'!S$4,#REF!,0),0),"")</f>
        <v/>
      </c>
      <c r="T576" s="10">
        <f>+VLOOKUP(A576,'[5]Cálculo SGP'!$N$3:$P$1136,3,0)</f>
        <v>1432047141</v>
      </c>
      <c r="U576" s="10">
        <f>+VLOOKUP(A576,'[5]Cálculo SGP'!$N$3:$X$1137,11,0)</f>
        <v>3186213908</v>
      </c>
      <c r="V576" s="11">
        <f t="shared" si="96"/>
        <v>41.018719662334988</v>
      </c>
      <c r="W576" s="11">
        <f t="shared" si="103"/>
        <v>100</v>
      </c>
      <c r="X576" s="11">
        <f t="shared" si="97"/>
        <v>80</v>
      </c>
      <c r="Y576" s="11">
        <f t="shared" si="98"/>
        <v>100</v>
      </c>
      <c r="Z576" s="11">
        <f t="shared" si="104"/>
        <v>0</v>
      </c>
      <c r="AA576" s="11">
        <f t="shared" si="99"/>
        <v>100</v>
      </c>
      <c r="AB576" s="11">
        <f t="shared" si="105"/>
        <v>0</v>
      </c>
      <c r="AC576" s="11">
        <f t="shared" si="100"/>
        <v>0</v>
      </c>
      <c r="AD576" s="11">
        <f t="shared" si="101"/>
        <v>0</v>
      </c>
      <c r="AE576" s="11">
        <f t="shared" si="102"/>
        <v>0</v>
      </c>
      <c r="AF576" s="12">
        <f t="shared" si="106"/>
        <v>0</v>
      </c>
      <c r="AG576" s="31">
        <f t="shared" si="107"/>
        <v>16.666666666666668</v>
      </c>
    </row>
    <row r="577" spans="1:33" x14ac:dyDescent="0.35">
      <c r="A577" s="1" t="s">
        <v>1190</v>
      </c>
      <c r="B577" s="1" t="s">
        <v>962</v>
      </c>
      <c r="C577" s="1" t="s">
        <v>1191</v>
      </c>
      <c r="D577" s="4">
        <f>+VLOOKUP(A577,'[2]Categoría municipios 2023'!$B$2:$D$1103,3,0)</f>
        <v>6</v>
      </c>
      <c r="E577" s="1" t="str">
        <f>+VLOOKUP(A577,'[3]Nuevo IDF'!$B$5:$H$1106,7,0)</f>
        <v>G2</v>
      </c>
      <c r="F577" s="1"/>
      <c r="G577" s="10">
        <f>+VLOOKUP(A577,'[4]Informe viabilidad 2022'!$A$4:$G$1105,7,0)</f>
        <v>1220.204166</v>
      </c>
      <c r="H577" s="10">
        <f>+VLOOKUP(A577,'[4]Informe viabilidad 2022'!$A$4:$G$1105,6,0)</f>
        <v>2067.893587</v>
      </c>
      <c r="I577" s="10" t="str">
        <f>+IFERROR(VLOOKUP($A577,#REF!,MATCH('Cálculo antigua metodología'!I$4,#REF!,0),0),"")</f>
        <v/>
      </c>
      <c r="J577" s="10" t="str">
        <f>+IFERROR(VLOOKUP($A577,#REF!,MATCH('Cálculo antigua metodología'!J$4,#REF!,0),0),"")</f>
        <v/>
      </c>
      <c r="K577" s="10" t="str">
        <f>+IFERROR(VLOOKUP($A577,#REF!,MATCH('Cálculo antigua metodología'!K$4,#REF!,0),0),"")</f>
        <v/>
      </c>
      <c r="L577" s="10" t="str">
        <f>+IFERROR(VLOOKUP($A577,#REF!,MATCH('Cálculo antigua metodología'!L$4,#REF!,0),0),"")</f>
        <v/>
      </c>
      <c r="M577" s="10" t="str">
        <f>+IFERROR(VLOOKUP($A577,#REF!,MATCH('Cálculo antigua metodología'!M$4,#REF!,0),0),"")</f>
        <v/>
      </c>
      <c r="N577" s="10" t="str">
        <f>+IFERROR(VLOOKUP($A577,#REF!,MATCH('Cálculo antigua metodología'!N$4,#REF!,0),0),"")</f>
        <v/>
      </c>
      <c r="O577" s="10" t="str">
        <f>+IFERROR(VLOOKUP($A577,#REF!,MATCH('Cálculo antigua metodología'!O$4,#REF!,0),0),"")</f>
        <v/>
      </c>
      <c r="P577" s="10" t="str">
        <f>+IFERROR(VLOOKUP($A577,#REF!,MATCH('Cálculo antigua metodología'!P$4,#REF!,0),0),"")</f>
        <v/>
      </c>
      <c r="Q577" s="10" t="str">
        <f>+IFERROR(VLOOKUP($A577,#REF!,MATCH('Cálculo antigua metodología'!Q$4,#REF!,0),0),"")</f>
        <v/>
      </c>
      <c r="R577" s="10" t="str">
        <f>+IFERROR(VLOOKUP($A577,#REF!,MATCH('Cálculo antigua metodología'!R$4,#REF!,0),0),"")</f>
        <v/>
      </c>
      <c r="S577" s="10" t="str">
        <f>+IFERROR(VLOOKUP($A577,#REF!,MATCH('Cálculo antigua metodología'!S$4,#REF!,0),0),"")</f>
        <v/>
      </c>
      <c r="T577" s="10">
        <f>+VLOOKUP(A577,'[5]Cálculo SGP'!$N$3:$P$1136,3,0)</f>
        <v>522178881</v>
      </c>
      <c r="U577" s="10">
        <f>+VLOOKUP(A577,'[5]Cálculo SGP'!$N$3:$X$1137,11,0)</f>
        <v>1044787178</v>
      </c>
      <c r="V577" s="11">
        <f t="shared" si="96"/>
        <v>59.007106249128285</v>
      </c>
      <c r="W577" s="11">
        <f t="shared" si="103"/>
        <v>100</v>
      </c>
      <c r="X577" s="11">
        <f t="shared" si="97"/>
        <v>80</v>
      </c>
      <c r="Y577" s="11">
        <f t="shared" si="98"/>
        <v>100</v>
      </c>
      <c r="Z577" s="11">
        <f t="shared" si="104"/>
        <v>0</v>
      </c>
      <c r="AA577" s="11">
        <f t="shared" si="99"/>
        <v>100</v>
      </c>
      <c r="AB577" s="11">
        <f t="shared" si="105"/>
        <v>0</v>
      </c>
      <c r="AC577" s="11">
        <f t="shared" si="100"/>
        <v>0</v>
      </c>
      <c r="AD577" s="11">
        <f t="shared" si="101"/>
        <v>0</v>
      </c>
      <c r="AE577" s="11">
        <f t="shared" si="102"/>
        <v>0</v>
      </c>
      <c r="AF577" s="12">
        <f t="shared" si="106"/>
        <v>0</v>
      </c>
      <c r="AG577" s="31">
        <f t="shared" si="107"/>
        <v>16.666666666666668</v>
      </c>
    </row>
    <row r="578" spans="1:33" x14ac:dyDescent="0.35">
      <c r="A578" s="1" t="s">
        <v>1192</v>
      </c>
      <c r="B578" s="1" t="s">
        <v>962</v>
      </c>
      <c r="C578" s="1" t="s">
        <v>1193</v>
      </c>
      <c r="D578" s="4">
        <f>+VLOOKUP(A578,'[2]Categoría municipios 2023'!$B$2:$D$1103,3,0)</f>
        <v>2</v>
      </c>
      <c r="E578" s="1" t="str">
        <f>+VLOOKUP(A578,'[3]Nuevo IDF'!$B$5:$H$1106,7,0)</f>
        <v>G1</v>
      </c>
      <c r="F578" s="1"/>
      <c r="G578" s="10">
        <f>+VLOOKUP(A578,'[4]Informe viabilidad 2022'!$A$4:$G$1105,7,0)</f>
        <v>24905.248284000001</v>
      </c>
      <c r="H578" s="10">
        <f>+VLOOKUP(A578,'[4]Informe viabilidad 2022'!$A$4:$G$1105,6,0)</f>
        <v>71569.354529000004</v>
      </c>
      <c r="I578" s="10" t="str">
        <f>+IFERROR(VLOOKUP($A578,#REF!,MATCH('Cálculo antigua metodología'!I$4,#REF!,0),0),"")</f>
        <v/>
      </c>
      <c r="J578" s="10" t="str">
        <f>+IFERROR(VLOOKUP($A578,#REF!,MATCH('Cálculo antigua metodología'!J$4,#REF!,0),0),"")</f>
        <v/>
      </c>
      <c r="K578" s="10" t="str">
        <f>+IFERROR(VLOOKUP($A578,#REF!,MATCH('Cálculo antigua metodología'!K$4,#REF!,0),0),"")</f>
        <v/>
      </c>
      <c r="L578" s="10" t="str">
        <f>+IFERROR(VLOOKUP($A578,#REF!,MATCH('Cálculo antigua metodología'!L$4,#REF!,0),0),"")</f>
        <v/>
      </c>
      <c r="M578" s="10" t="str">
        <f>+IFERROR(VLOOKUP($A578,#REF!,MATCH('Cálculo antigua metodología'!M$4,#REF!,0),0),"")</f>
        <v/>
      </c>
      <c r="N578" s="10" t="str">
        <f>+IFERROR(VLOOKUP($A578,#REF!,MATCH('Cálculo antigua metodología'!N$4,#REF!,0),0),"")</f>
        <v/>
      </c>
      <c r="O578" s="10" t="str">
        <f>+IFERROR(VLOOKUP($A578,#REF!,MATCH('Cálculo antigua metodología'!O$4,#REF!,0),0),"")</f>
        <v/>
      </c>
      <c r="P578" s="10" t="str">
        <f>+IFERROR(VLOOKUP($A578,#REF!,MATCH('Cálculo antigua metodología'!P$4,#REF!,0),0),"")</f>
        <v/>
      </c>
      <c r="Q578" s="10" t="str">
        <f>+IFERROR(VLOOKUP($A578,#REF!,MATCH('Cálculo antigua metodología'!Q$4,#REF!,0),0),"")</f>
        <v/>
      </c>
      <c r="R578" s="10" t="str">
        <f>+IFERROR(VLOOKUP($A578,#REF!,MATCH('Cálculo antigua metodología'!R$4,#REF!,0),0),"")</f>
        <v/>
      </c>
      <c r="S578" s="10" t="str">
        <f>+IFERROR(VLOOKUP($A578,#REF!,MATCH('Cálculo antigua metodología'!S$4,#REF!,0),0),"")</f>
        <v/>
      </c>
      <c r="T578" s="10">
        <f>+VLOOKUP(A578,'[5]Cálculo SGP'!$N$3:$P$1136,3,0)</f>
        <v>3866397097</v>
      </c>
      <c r="U578" s="10">
        <f>+VLOOKUP(A578,'[5]Cálculo SGP'!$N$3:$X$1137,11,0)</f>
        <v>5022207494</v>
      </c>
      <c r="V578" s="11">
        <f t="shared" si="96"/>
        <v>34.798760514052645</v>
      </c>
      <c r="W578" s="11">
        <f t="shared" si="103"/>
        <v>100</v>
      </c>
      <c r="X578" s="11">
        <f t="shared" si="97"/>
        <v>70</v>
      </c>
      <c r="Y578" s="11">
        <f t="shared" si="98"/>
        <v>100</v>
      </c>
      <c r="Z578" s="11">
        <f t="shared" si="104"/>
        <v>0</v>
      </c>
      <c r="AA578" s="11">
        <f t="shared" si="99"/>
        <v>100</v>
      </c>
      <c r="AB578" s="11">
        <f t="shared" si="105"/>
        <v>0</v>
      </c>
      <c r="AC578" s="11">
        <f t="shared" si="100"/>
        <v>0</v>
      </c>
      <c r="AD578" s="11">
        <f t="shared" si="101"/>
        <v>0</v>
      </c>
      <c r="AE578" s="11">
        <f t="shared" si="102"/>
        <v>0</v>
      </c>
      <c r="AF578" s="12">
        <f t="shared" si="106"/>
        <v>0</v>
      </c>
      <c r="AG578" s="31">
        <f t="shared" si="107"/>
        <v>16.666666666666668</v>
      </c>
    </row>
    <row r="579" spans="1:33" x14ac:dyDescent="0.35">
      <c r="A579" s="1" t="s">
        <v>1194</v>
      </c>
      <c r="B579" s="1" t="s">
        <v>1195</v>
      </c>
      <c r="C579" s="1" t="s">
        <v>1196</v>
      </c>
      <c r="D579" s="4">
        <f>+VLOOKUP(A579,'[2]Categoría municipios 2023'!$B$2:$D$1103,3,0)</f>
        <v>3</v>
      </c>
      <c r="E579" s="1" t="str">
        <f>+VLOOKUP(A579,'[3]Nuevo IDF'!$B$5:$H$1106,7,0)</f>
        <v>G1</v>
      </c>
      <c r="F579" s="4">
        <v>1</v>
      </c>
      <c r="G579" s="10">
        <f>+VLOOKUP(A579,'[4]Informe viabilidad 2022'!$A$4:$G$1105,7,0)</f>
        <v>19355.178311</v>
      </c>
      <c r="H579" s="10">
        <f>+VLOOKUP(A579,'[4]Informe viabilidad 2022'!$A$4:$G$1105,6,0)</f>
        <v>36503.135406000001</v>
      </c>
      <c r="I579" s="10" t="str">
        <f>+IFERROR(VLOOKUP($A579,#REF!,MATCH('Cálculo antigua metodología'!I$4,#REF!,0),0),"")</f>
        <v/>
      </c>
      <c r="J579" s="10" t="str">
        <f>+IFERROR(VLOOKUP($A579,#REF!,MATCH('Cálculo antigua metodología'!J$4,#REF!,0),0),"")</f>
        <v/>
      </c>
      <c r="K579" s="10" t="str">
        <f>+IFERROR(VLOOKUP($A579,#REF!,MATCH('Cálculo antigua metodología'!K$4,#REF!,0),0),"")</f>
        <v/>
      </c>
      <c r="L579" s="10" t="str">
        <f>+IFERROR(VLOOKUP($A579,#REF!,MATCH('Cálculo antigua metodología'!L$4,#REF!,0),0),"")</f>
        <v/>
      </c>
      <c r="M579" s="10" t="str">
        <f>+IFERROR(VLOOKUP($A579,#REF!,MATCH('Cálculo antigua metodología'!M$4,#REF!,0),0),"")</f>
        <v/>
      </c>
      <c r="N579" s="10" t="str">
        <f>+IFERROR(VLOOKUP($A579,#REF!,MATCH('Cálculo antigua metodología'!N$4,#REF!,0),0),"")</f>
        <v/>
      </c>
      <c r="O579" s="10" t="str">
        <f>+IFERROR(VLOOKUP($A579,#REF!,MATCH('Cálculo antigua metodología'!O$4,#REF!,0),0),"")</f>
        <v/>
      </c>
      <c r="P579" s="10" t="str">
        <f>+IFERROR(VLOOKUP($A579,#REF!,MATCH('Cálculo antigua metodología'!P$4,#REF!,0),0),"")</f>
        <v/>
      </c>
      <c r="Q579" s="10" t="str">
        <f>+IFERROR(VLOOKUP($A579,#REF!,MATCH('Cálculo antigua metodología'!Q$4,#REF!,0),0),"")</f>
        <v/>
      </c>
      <c r="R579" s="10" t="str">
        <f>+IFERROR(VLOOKUP($A579,#REF!,MATCH('Cálculo antigua metodología'!R$4,#REF!,0),0),"")</f>
        <v/>
      </c>
      <c r="S579" s="10" t="str">
        <f>+IFERROR(VLOOKUP($A579,#REF!,MATCH('Cálculo antigua metodología'!S$4,#REF!,0),0),"")</f>
        <v/>
      </c>
      <c r="T579" s="10">
        <f>+VLOOKUP(A579,'[5]Cálculo SGP'!$N$3:$P$1136,3,0)</f>
        <v>10018199117</v>
      </c>
      <c r="U579" s="10">
        <f>+VLOOKUP(A579,'[5]Cálculo SGP'!$N$3:$X$1137,11,0)</f>
        <v>6632996722</v>
      </c>
      <c r="V579" s="11">
        <f t="shared" si="96"/>
        <v>53.023330998078045</v>
      </c>
      <c r="W579" s="11">
        <f t="shared" si="103"/>
        <v>100</v>
      </c>
      <c r="X579" s="11">
        <f t="shared" si="97"/>
        <v>70</v>
      </c>
      <c r="Y579" s="11">
        <f t="shared" si="98"/>
        <v>100</v>
      </c>
      <c r="Z579" s="11">
        <f t="shared" si="104"/>
        <v>0</v>
      </c>
      <c r="AA579" s="11">
        <f t="shared" si="99"/>
        <v>100</v>
      </c>
      <c r="AB579" s="11">
        <f t="shared" si="105"/>
        <v>0</v>
      </c>
      <c r="AC579" s="11">
        <f t="shared" si="100"/>
        <v>0</v>
      </c>
      <c r="AD579" s="11">
        <f t="shared" si="101"/>
        <v>0</v>
      </c>
      <c r="AE579" s="11">
        <f t="shared" si="102"/>
        <v>0</v>
      </c>
      <c r="AF579" s="12">
        <f t="shared" si="106"/>
        <v>0</v>
      </c>
      <c r="AG579" s="31">
        <f t="shared" si="107"/>
        <v>16.666666666666668</v>
      </c>
    </row>
    <row r="580" spans="1:33" x14ac:dyDescent="0.35">
      <c r="A580" s="1" t="s">
        <v>1197</v>
      </c>
      <c r="B580" s="1" t="s">
        <v>1195</v>
      </c>
      <c r="C580" s="1" t="s">
        <v>1198</v>
      </c>
      <c r="D580" s="4">
        <f>+VLOOKUP(A580,'[2]Categoría municipios 2023'!$B$2:$D$1103,3,0)</f>
        <v>6</v>
      </c>
      <c r="E580" s="1" t="str">
        <f>+VLOOKUP(A580,'[3]Nuevo IDF'!$B$5:$H$1106,7,0)</f>
        <v>G4</v>
      </c>
      <c r="F580" s="1"/>
      <c r="G580" s="10">
        <f>+VLOOKUP(A580,'[4]Informe viabilidad 2022'!$A$4:$G$1105,7,0)</f>
        <v>1646.243091</v>
      </c>
      <c r="H580" s="10">
        <f>+VLOOKUP(A580,'[4]Informe viabilidad 2022'!$A$4:$G$1105,6,0)</f>
        <v>3206.9736859999998</v>
      </c>
      <c r="I580" s="10" t="str">
        <f>+IFERROR(VLOOKUP($A580,#REF!,MATCH('Cálculo antigua metodología'!I$4,#REF!,0),0),"")</f>
        <v/>
      </c>
      <c r="J580" s="10" t="str">
        <f>+IFERROR(VLOOKUP($A580,#REF!,MATCH('Cálculo antigua metodología'!J$4,#REF!,0),0),"")</f>
        <v/>
      </c>
      <c r="K580" s="10" t="str">
        <f>+IFERROR(VLOOKUP($A580,#REF!,MATCH('Cálculo antigua metodología'!K$4,#REF!,0),0),"")</f>
        <v/>
      </c>
      <c r="L580" s="10" t="str">
        <f>+IFERROR(VLOOKUP($A580,#REF!,MATCH('Cálculo antigua metodología'!L$4,#REF!,0),0),"")</f>
        <v/>
      </c>
      <c r="M580" s="10" t="str">
        <f>+IFERROR(VLOOKUP($A580,#REF!,MATCH('Cálculo antigua metodología'!M$4,#REF!,0),0),"")</f>
        <v/>
      </c>
      <c r="N580" s="10" t="str">
        <f>+IFERROR(VLOOKUP($A580,#REF!,MATCH('Cálculo antigua metodología'!N$4,#REF!,0),0),"")</f>
        <v/>
      </c>
      <c r="O580" s="10" t="str">
        <f>+IFERROR(VLOOKUP($A580,#REF!,MATCH('Cálculo antigua metodología'!O$4,#REF!,0),0),"")</f>
        <v/>
      </c>
      <c r="P580" s="10" t="str">
        <f>+IFERROR(VLOOKUP($A580,#REF!,MATCH('Cálculo antigua metodología'!P$4,#REF!,0),0),"")</f>
        <v/>
      </c>
      <c r="Q580" s="10" t="str">
        <f>+IFERROR(VLOOKUP($A580,#REF!,MATCH('Cálculo antigua metodología'!Q$4,#REF!,0),0),"")</f>
        <v/>
      </c>
      <c r="R580" s="10" t="str">
        <f>+IFERROR(VLOOKUP($A580,#REF!,MATCH('Cálculo antigua metodología'!R$4,#REF!,0),0),"")</f>
        <v/>
      </c>
      <c r="S580" s="10" t="str">
        <f>+IFERROR(VLOOKUP($A580,#REF!,MATCH('Cálculo antigua metodología'!S$4,#REF!,0),0),"")</f>
        <v/>
      </c>
      <c r="T580" s="10">
        <f>+VLOOKUP(A580,'[5]Cálculo SGP'!$N$3:$P$1136,3,0)</f>
        <v>1383243430</v>
      </c>
      <c r="U580" s="10">
        <f>+VLOOKUP(A580,'[5]Cálculo SGP'!$N$3:$X$1137,11,0)</f>
        <v>2914294464</v>
      </c>
      <c r="V580" s="11">
        <f t="shared" si="96"/>
        <v>51.333227278622587</v>
      </c>
      <c r="W580" s="11">
        <f t="shared" si="103"/>
        <v>100</v>
      </c>
      <c r="X580" s="11">
        <f t="shared" si="97"/>
        <v>80</v>
      </c>
      <c r="Y580" s="11">
        <f t="shared" si="98"/>
        <v>100</v>
      </c>
      <c r="Z580" s="11">
        <f t="shared" si="104"/>
        <v>0</v>
      </c>
      <c r="AA580" s="11">
        <f t="shared" si="99"/>
        <v>100</v>
      </c>
      <c r="AB580" s="11">
        <f t="shared" si="105"/>
        <v>0</v>
      </c>
      <c r="AC580" s="11">
        <f t="shared" si="100"/>
        <v>0</v>
      </c>
      <c r="AD580" s="11">
        <f t="shared" si="101"/>
        <v>0</v>
      </c>
      <c r="AE580" s="11">
        <f t="shared" si="102"/>
        <v>0</v>
      </c>
      <c r="AF580" s="12">
        <f t="shared" si="106"/>
        <v>0</v>
      </c>
      <c r="AG580" s="31">
        <f t="shared" si="107"/>
        <v>16.666666666666668</v>
      </c>
    </row>
    <row r="581" spans="1:33" x14ac:dyDescent="0.35">
      <c r="A581" s="1" t="s">
        <v>1199</v>
      </c>
      <c r="B581" s="1" t="s">
        <v>1195</v>
      </c>
      <c r="C581" s="1" t="s">
        <v>1200</v>
      </c>
      <c r="D581" s="4">
        <f>+VLOOKUP(A581,'[2]Categoría municipios 2023'!$B$2:$D$1103,3,0)</f>
        <v>6</v>
      </c>
      <c r="E581" s="1" t="str">
        <f>+VLOOKUP(A581,'[3]Nuevo IDF'!$B$5:$H$1106,7,0)</f>
        <v>G5</v>
      </c>
      <c r="F581" s="1"/>
      <c r="G581" s="10">
        <f>+VLOOKUP(A581,'[4]Informe viabilidad 2022'!$A$4:$G$1105,7,0)</f>
        <v>4122.7510089999996</v>
      </c>
      <c r="H581" s="10">
        <f>+VLOOKUP(A581,'[4]Informe viabilidad 2022'!$A$4:$G$1105,6,0)</f>
        <v>7983.0975280000002</v>
      </c>
      <c r="I581" s="10" t="str">
        <f>+IFERROR(VLOOKUP($A581,#REF!,MATCH('Cálculo antigua metodología'!I$4,#REF!,0),0),"")</f>
        <v/>
      </c>
      <c r="J581" s="10" t="str">
        <f>+IFERROR(VLOOKUP($A581,#REF!,MATCH('Cálculo antigua metodología'!J$4,#REF!,0),0),"")</f>
        <v/>
      </c>
      <c r="K581" s="10" t="str">
        <f>+IFERROR(VLOOKUP($A581,#REF!,MATCH('Cálculo antigua metodología'!K$4,#REF!,0),0),"")</f>
        <v/>
      </c>
      <c r="L581" s="10" t="str">
        <f>+IFERROR(VLOOKUP($A581,#REF!,MATCH('Cálculo antigua metodología'!L$4,#REF!,0),0),"")</f>
        <v/>
      </c>
      <c r="M581" s="10" t="str">
        <f>+IFERROR(VLOOKUP($A581,#REF!,MATCH('Cálculo antigua metodología'!M$4,#REF!,0),0),"")</f>
        <v/>
      </c>
      <c r="N581" s="10" t="str">
        <f>+IFERROR(VLOOKUP($A581,#REF!,MATCH('Cálculo antigua metodología'!N$4,#REF!,0),0),"")</f>
        <v/>
      </c>
      <c r="O581" s="10" t="str">
        <f>+IFERROR(VLOOKUP($A581,#REF!,MATCH('Cálculo antigua metodología'!O$4,#REF!,0),0),"")</f>
        <v/>
      </c>
      <c r="P581" s="10" t="str">
        <f>+IFERROR(VLOOKUP($A581,#REF!,MATCH('Cálculo antigua metodología'!P$4,#REF!,0),0),"")</f>
        <v/>
      </c>
      <c r="Q581" s="10" t="str">
        <f>+IFERROR(VLOOKUP($A581,#REF!,MATCH('Cálculo antigua metodología'!Q$4,#REF!,0),0),"")</f>
        <v/>
      </c>
      <c r="R581" s="10" t="str">
        <f>+IFERROR(VLOOKUP($A581,#REF!,MATCH('Cálculo antigua metodología'!R$4,#REF!,0),0),"")</f>
        <v/>
      </c>
      <c r="S581" s="10" t="str">
        <f>+IFERROR(VLOOKUP($A581,#REF!,MATCH('Cálculo antigua metodología'!S$4,#REF!,0),0),"")</f>
        <v/>
      </c>
      <c r="T581" s="10">
        <f>+VLOOKUP(A581,'[5]Cálculo SGP'!$N$3:$P$1136,3,0)</f>
        <v>3278358931</v>
      </c>
      <c r="U581" s="10">
        <f>+VLOOKUP(A581,'[5]Cálculo SGP'!$N$3:$X$1137,11,0)</f>
        <v>4004115917</v>
      </c>
      <c r="V581" s="11">
        <f t="shared" ref="V581:V644" si="108">IFERROR(G581/H581*100,"ND")</f>
        <v>51.643500465074112</v>
      </c>
      <c r="W581" s="11">
        <f t="shared" si="103"/>
        <v>100</v>
      </c>
      <c r="X581" s="11">
        <f t="shared" ref="X581:X644" si="109">IF(D581="ESP",50,IF(D581=1,65,IF(D581=2,70,IF(D581=3,70,IF(D581=4,80,IF(D581=5,80,IF(D581=6,80,0)))))))</f>
        <v>80</v>
      </c>
      <c r="Y581" s="11">
        <f t="shared" ref="Y581:Y644" si="110">+IFERROR((P581+R581)*100/(J581+M581+T581+U581),100)</f>
        <v>100</v>
      </c>
      <c r="Z581" s="11">
        <f t="shared" si="104"/>
        <v>0</v>
      </c>
      <c r="AA581" s="11">
        <f t="shared" ref="AA581:AA644" si="111">+IFERROR((L581+N581+M581)*100/(I581),100)</f>
        <v>100</v>
      </c>
      <c r="AB581" s="11">
        <f t="shared" si="105"/>
        <v>0</v>
      </c>
      <c r="AC581" s="11">
        <f t="shared" ref="AC581:AC644" si="112">IFERROR(((K581)/J581*100),0)</f>
        <v>0</v>
      </c>
      <c r="AD581" s="11">
        <f t="shared" ref="AD581:AD644" si="113">IFERROR((Q581/O581*100),0)</f>
        <v>0</v>
      </c>
      <c r="AE581" s="11">
        <f t="shared" ref="AE581:AE644" si="114">IFERROR((S581/J581*100),0)</f>
        <v>0</v>
      </c>
      <c r="AF581" s="12">
        <f t="shared" si="106"/>
        <v>0</v>
      </c>
      <c r="AG581" s="31">
        <f t="shared" si="107"/>
        <v>16.666666666666668</v>
      </c>
    </row>
    <row r="582" spans="1:33" x14ac:dyDescent="0.35">
      <c r="A582" s="1" t="s">
        <v>1201</v>
      </c>
      <c r="B582" s="1" t="s">
        <v>1195</v>
      </c>
      <c r="C582" s="1" t="s">
        <v>1202</v>
      </c>
      <c r="D582" s="4">
        <f>+VLOOKUP(A582,'[2]Categoría municipios 2023'!$B$2:$D$1103,3,0)</f>
        <v>6</v>
      </c>
      <c r="E582" s="1" t="str">
        <f>+VLOOKUP(A582,'[3]Nuevo IDF'!$B$5:$H$1106,7,0)</f>
        <v>G5</v>
      </c>
      <c r="F582" s="1"/>
      <c r="G582" s="10">
        <f>+VLOOKUP(A582,'[4]Informe viabilidad 2022'!$A$4:$G$1105,7,0)</f>
        <v>2171.5096990000002</v>
      </c>
      <c r="H582" s="10">
        <f>+VLOOKUP(A582,'[4]Informe viabilidad 2022'!$A$4:$G$1105,6,0)</f>
        <v>4061.1690010000002</v>
      </c>
      <c r="I582" s="10" t="str">
        <f>+IFERROR(VLOOKUP($A582,#REF!,MATCH('Cálculo antigua metodología'!I$4,#REF!,0),0),"")</f>
        <v/>
      </c>
      <c r="J582" s="10" t="str">
        <f>+IFERROR(VLOOKUP($A582,#REF!,MATCH('Cálculo antigua metodología'!J$4,#REF!,0),0),"")</f>
        <v/>
      </c>
      <c r="K582" s="10" t="str">
        <f>+IFERROR(VLOOKUP($A582,#REF!,MATCH('Cálculo antigua metodología'!K$4,#REF!,0),0),"")</f>
        <v/>
      </c>
      <c r="L582" s="10" t="str">
        <f>+IFERROR(VLOOKUP($A582,#REF!,MATCH('Cálculo antigua metodología'!L$4,#REF!,0),0),"")</f>
        <v/>
      </c>
      <c r="M582" s="10" t="str">
        <f>+IFERROR(VLOOKUP($A582,#REF!,MATCH('Cálculo antigua metodología'!M$4,#REF!,0),0),"")</f>
        <v/>
      </c>
      <c r="N582" s="10" t="str">
        <f>+IFERROR(VLOOKUP($A582,#REF!,MATCH('Cálculo antigua metodología'!N$4,#REF!,0),0),"")</f>
        <v/>
      </c>
      <c r="O582" s="10" t="str">
        <f>+IFERROR(VLOOKUP($A582,#REF!,MATCH('Cálculo antigua metodología'!O$4,#REF!,0),0),"")</f>
        <v/>
      </c>
      <c r="P582" s="10" t="str">
        <f>+IFERROR(VLOOKUP($A582,#REF!,MATCH('Cálculo antigua metodología'!P$4,#REF!,0),0),"")</f>
        <v/>
      </c>
      <c r="Q582" s="10" t="str">
        <f>+IFERROR(VLOOKUP($A582,#REF!,MATCH('Cálculo antigua metodología'!Q$4,#REF!,0),0),"")</f>
        <v/>
      </c>
      <c r="R582" s="10" t="str">
        <f>+IFERROR(VLOOKUP($A582,#REF!,MATCH('Cálculo antigua metodología'!R$4,#REF!,0),0),"")</f>
        <v/>
      </c>
      <c r="S582" s="10" t="str">
        <f>+IFERROR(VLOOKUP($A582,#REF!,MATCH('Cálculo antigua metodología'!S$4,#REF!,0),0),"")</f>
        <v/>
      </c>
      <c r="T582" s="10">
        <f>+VLOOKUP(A582,'[5]Cálculo SGP'!$N$3:$P$1136,3,0)</f>
        <v>1403576757</v>
      </c>
      <c r="U582" s="10">
        <f>+VLOOKUP(A582,'[5]Cálculo SGP'!$N$3:$X$1137,11,0)</f>
        <v>3657397520</v>
      </c>
      <c r="V582" s="11">
        <f t="shared" si="108"/>
        <v>53.47006486224285</v>
      </c>
      <c r="W582" s="11">
        <f t="shared" ref="W582:W645" si="115">+IF(V582&lt;=X582,100,IF(AND(V582&gt;X582,V582&lt;100),(100-V582)/(100-X582)*100,0))</f>
        <v>100</v>
      </c>
      <c r="X582" s="11">
        <f t="shared" si="109"/>
        <v>80</v>
      </c>
      <c r="Y582" s="11">
        <f t="shared" si="110"/>
        <v>100</v>
      </c>
      <c r="Z582" s="11">
        <f t="shared" ref="Z582:Z645" si="116">IF(100-Y582&lt;0,0,100-Y582)</f>
        <v>0</v>
      </c>
      <c r="AA582" s="11">
        <f t="shared" si="111"/>
        <v>100</v>
      </c>
      <c r="AB582" s="11">
        <f t="shared" ref="AB582:AB645" si="117">100-AA582</f>
        <v>0</v>
      </c>
      <c r="AC582" s="11">
        <f t="shared" si="112"/>
        <v>0</v>
      </c>
      <c r="AD582" s="11">
        <f t="shared" si="113"/>
        <v>0</v>
      </c>
      <c r="AE582" s="11">
        <f t="shared" si="114"/>
        <v>0</v>
      </c>
      <c r="AF582" s="12">
        <f t="shared" ref="AF582:AF645" si="118">IFERROR((IF(AE582&lt;0,0,AE582)),0)</f>
        <v>0</v>
      </c>
      <c r="AG582" s="31">
        <f t="shared" ref="AG582:AG645" si="119">+AVERAGE(W582,Z582,AB582,AC582,AD582,AF582)</f>
        <v>16.666666666666668</v>
      </c>
    </row>
    <row r="583" spans="1:33" x14ac:dyDescent="0.35">
      <c r="A583" s="1" t="s">
        <v>1203</v>
      </c>
      <c r="B583" s="1" t="s">
        <v>1195</v>
      </c>
      <c r="C583" s="1" t="s">
        <v>1204</v>
      </c>
      <c r="D583" s="4">
        <f>+VLOOKUP(A583,'[2]Categoría municipios 2023'!$B$2:$D$1103,3,0)</f>
        <v>6</v>
      </c>
      <c r="E583" s="1" t="str">
        <f>+VLOOKUP(A583,'[3]Nuevo IDF'!$B$5:$H$1106,7,0)</f>
        <v>G4</v>
      </c>
      <c r="F583" s="1"/>
      <c r="G583" s="10">
        <f>+VLOOKUP(A583,'[4]Informe viabilidad 2022'!$A$4:$G$1105,7,0)</f>
        <v>1987.787994</v>
      </c>
      <c r="H583" s="10">
        <f>+VLOOKUP(A583,'[4]Informe viabilidad 2022'!$A$4:$G$1105,6,0)</f>
        <v>5757.9793589999999</v>
      </c>
      <c r="I583" s="10" t="str">
        <f>+IFERROR(VLOOKUP($A583,#REF!,MATCH('Cálculo antigua metodología'!I$4,#REF!,0),0),"")</f>
        <v/>
      </c>
      <c r="J583" s="10" t="str">
        <f>+IFERROR(VLOOKUP($A583,#REF!,MATCH('Cálculo antigua metodología'!J$4,#REF!,0),0),"")</f>
        <v/>
      </c>
      <c r="K583" s="10" t="str">
        <f>+IFERROR(VLOOKUP($A583,#REF!,MATCH('Cálculo antigua metodología'!K$4,#REF!,0),0),"")</f>
        <v/>
      </c>
      <c r="L583" s="10" t="str">
        <f>+IFERROR(VLOOKUP($A583,#REF!,MATCH('Cálculo antigua metodología'!L$4,#REF!,0),0),"")</f>
        <v/>
      </c>
      <c r="M583" s="10" t="str">
        <f>+IFERROR(VLOOKUP($A583,#REF!,MATCH('Cálculo antigua metodología'!M$4,#REF!,0),0),"")</f>
        <v/>
      </c>
      <c r="N583" s="10" t="str">
        <f>+IFERROR(VLOOKUP($A583,#REF!,MATCH('Cálculo antigua metodología'!N$4,#REF!,0),0),"")</f>
        <v/>
      </c>
      <c r="O583" s="10" t="str">
        <f>+IFERROR(VLOOKUP($A583,#REF!,MATCH('Cálculo antigua metodología'!O$4,#REF!,0),0),"")</f>
        <v/>
      </c>
      <c r="P583" s="10" t="str">
        <f>+IFERROR(VLOOKUP($A583,#REF!,MATCH('Cálculo antigua metodología'!P$4,#REF!,0),0),"")</f>
        <v/>
      </c>
      <c r="Q583" s="10" t="str">
        <f>+IFERROR(VLOOKUP($A583,#REF!,MATCH('Cálculo antigua metodología'!Q$4,#REF!,0),0),"")</f>
        <v/>
      </c>
      <c r="R583" s="10" t="str">
        <f>+IFERROR(VLOOKUP($A583,#REF!,MATCH('Cálculo antigua metodología'!R$4,#REF!,0),0),"")</f>
        <v/>
      </c>
      <c r="S583" s="10" t="str">
        <f>+IFERROR(VLOOKUP($A583,#REF!,MATCH('Cálculo antigua metodología'!S$4,#REF!,0),0),"")</f>
        <v/>
      </c>
      <c r="T583" s="10">
        <f>+VLOOKUP(A583,'[5]Cálculo SGP'!$N$3:$P$1136,3,0)</f>
        <v>1957374019</v>
      </c>
      <c r="U583" s="10">
        <f>+VLOOKUP(A583,'[5]Cálculo SGP'!$N$3:$X$1137,11,0)</f>
        <v>4552836045</v>
      </c>
      <c r="V583" s="11">
        <f t="shared" si="108"/>
        <v>34.522318856405612</v>
      </c>
      <c r="W583" s="11">
        <f t="shared" si="115"/>
        <v>100</v>
      </c>
      <c r="X583" s="11">
        <f t="shared" si="109"/>
        <v>80</v>
      </c>
      <c r="Y583" s="11">
        <f t="shared" si="110"/>
        <v>100</v>
      </c>
      <c r="Z583" s="11">
        <f t="shared" si="116"/>
        <v>0</v>
      </c>
      <c r="AA583" s="11">
        <f t="shared" si="111"/>
        <v>100</v>
      </c>
      <c r="AB583" s="11">
        <f t="shared" si="117"/>
        <v>0</v>
      </c>
      <c r="AC583" s="11">
        <f t="shared" si="112"/>
        <v>0</v>
      </c>
      <c r="AD583" s="11">
        <f t="shared" si="113"/>
        <v>0</v>
      </c>
      <c r="AE583" s="11">
        <f t="shared" si="114"/>
        <v>0</v>
      </c>
      <c r="AF583" s="12">
        <f t="shared" si="118"/>
        <v>0</v>
      </c>
      <c r="AG583" s="31">
        <f t="shared" si="119"/>
        <v>16.666666666666668</v>
      </c>
    </row>
    <row r="584" spans="1:33" x14ac:dyDescent="0.35">
      <c r="A584" s="1" t="s">
        <v>1205</v>
      </c>
      <c r="B584" s="1" t="s">
        <v>1195</v>
      </c>
      <c r="C584" s="1" t="s">
        <v>1206</v>
      </c>
      <c r="D584" s="4">
        <f>+VLOOKUP(A584,'[2]Categoría municipios 2023'!$B$2:$D$1103,3,0)</f>
        <v>6</v>
      </c>
      <c r="E584" s="1" t="str">
        <f>+VLOOKUP(A584,'[3]Nuevo IDF'!$B$5:$H$1106,7,0)</f>
        <v>G4</v>
      </c>
      <c r="F584" s="1"/>
      <c r="G584" s="10">
        <f>+VLOOKUP(A584,'[4]Informe viabilidad 2022'!$A$4:$G$1105,7,0)</f>
        <v>4133.5882570000003</v>
      </c>
      <c r="H584" s="10">
        <f>+VLOOKUP(A584,'[4]Informe viabilidad 2022'!$A$4:$G$1105,6,0)</f>
        <v>5277.6008549999997</v>
      </c>
      <c r="I584" s="10" t="str">
        <f>+IFERROR(VLOOKUP($A584,#REF!,MATCH('Cálculo antigua metodología'!I$4,#REF!,0),0),"")</f>
        <v/>
      </c>
      <c r="J584" s="10" t="str">
        <f>+IFERROR(VLOOKUP($A584,#REF!,MATCH('Cálculo antigua metodología'!J$4,#REF!,0),0),"")</f>
        <v/>
      </c>
      <c r="K584" s="10" t="str">
        <f>+IFERROR(VLOOKUP($A584,#REF!,MATCH('Cálculo antigua metodología'!K$4,#REF!,0),0),"")</f>
        <v/>
      </c>
      <c r="L584" s="10" t="str">
        <f>+IFERROR(VLOOKUP($A584,#REF!,MATCH('Cálculo antigua metodología'!L$4,#REF!,0),0),"")</f>
        <v/>
      </c>
      <c r="M584" s="10" t="str">
        <f>+IFERROR(VLOOKUP($A584,#REF!,MATCH('Cálculo antigua metodología'!M$4,#REF!,0),0),"")</f>
        <v/>
      </c>
      <c r="N584" s="10" t="str">
        <f>+IFERROR(VLOOKUP($A584,#REF!,MATCH('Cálculo antigua metodología'!N$4,#REF!,0),0),"")</f>
        <v/>
      </c>
      <c r="O584" s="10" t="str">
        <f>+IFERROR(VLOOKUP($A584,#REF!,MATCH('Cálculo antigua metodología'!O$4,#REF!,0),0),"")</f>
        <v/>
      </c>
      <c r="P584" s="10" t="str">
        <f>+IFERROR(VLOOKUP($A584,#REF!,MATCH('Cálculo antigua metodología'!P$4,#REF!,0),0),"")</f>
        <v/>
      </c>
      <c r="Q584" s="10" t="str">
        <f>+IFERROR(VLOOKUP($A584,#REF!,MATCH('Cálculo antigua metodología'!Q$4,#REF!,0),0),"")</f>
        <v/>
      </c>
      <c r="R584" s="10" t="str">
        <f>+IFERROR(VLOOKUP($A584,#REF!,MATCH('Cálculo antigua metodología'!R$4,#REF!,0),0),"")</f>
        <v/>
      </c>
      <c r="S584" s="10" t="str">
        <f>+IFERROR(VLOOKUP($A584,#REF!,MATCH('Cálculo antigua metodología'!S$4,#REF!,0),0),"")</f>
        <v/>
      </c>
      <c r="T584" s="10">
        <f>+VLOOKUP(A584,'[5]Cálculo SGP'!$N$3:$P$1136,3,0)</f>
        <v>977442149</v>
      </c>
      <c r="U584" s="10">
        <f>+VLOOKUP(A584,'[5]Cálculo SGP'!$N$3:$X$1137,11,0)</f>
        <v>2413365926</v>
      </c>
      <c r="V584" s="11">
        <f t="shared" si="108"/>
        <v>78.323245174629648</v>
      </c>
      <c r="W584" s="11">
        <f t="shared" si="115"/>
        <v>100</v>
      </c>
      <c r="X584" s="11">
        <f t="shared" si="109"/>
        <v>80</v>
      </c>
      <c r="Y584" s="11">
        <f t="shared" si="110"/>
        <v>100</v>
      </c>
      <c r="Z584" s="11">
        <f t="shared" si="116"/>
        <v>0</v>
      </c>
      <c r="AA584" s="11">
        <f t="shared" si="111"/>
        <v>100</v>
      </c>
      <c r="AB584" s="11">
        <f t="shared" si="117"/>
        <v>0</v>
      </c>
      <c r="AC584" s="11">
        <f t="shared" si="112"/>
        <v>0</v>
      </c>
      <c r="AD584" s="11">
        <f t="shared" si="113"/>
        <v>0</v>
      </c>
      <c r="AE584" s="11">
        <f t="shared" si="114"/>
        <v>0</v>
      </c>
      <c r="AF584" s="12">
        <f t="shared" si="118"/>
        <v>0</v>
      </c>
      <c r="AG584" s="31">
        <f t="shared" si="119"/>
        <v>16.666666666666668</v>
      </c>
    </row>
    <row r="585" spans="1:33" x14ac:dyDescent="0.35">
      <c r="A585" s="1" t="s">
        <v>1207</v>
      </c>
      <c r="B585" s="1" t="s">
        <v>1195</v>
      </c>
      <c r="C585" s="1" t="s">
        <v>1208</v>
      </c>
      <c r="D585" s="4">
        <f>+VLOOKUP(A585,'[2]Categoría municipios 2023'!$B$2:$D$1103,3,0)</f>
        <v>6</v>
      </c>
      <c r="E585" s="1" t="str">
        <f>+VLOOKUP(A585,'[3]Nuevo IDF'!$B$5:$H$1106,7,0)</f>
        <v>G5</v>
      </c>
      <c r="F585" s="1"/>
      <c r="G585" s="10">
        <f>+VLOOKUP(A585,'[4]Informe viabilidad 2022'!$A$4:$G$1105,7,0)</f>
        <v>2342.1380730000001</v>
      </c>
      <c r="H585" s="10">
        <f>+VLOOKUP(A585,'[4]Informe viabilidad 2022'!$A$4:$G$1105,6,0)</f>
        <v>10632.185855</v>
      </c>
      <c r="I585" s="10" t="str">
        <f>+IFERROR(VLOOKUP($A585,#REF!,MATCH('Cálculo antigua metodología'!I$4,#REF!,0),0),"")</f>
        <v/>
      </c>
      <c r="J585" s="10" t="str">
        <f>+IFERROR(VLOOKUP($A585,#REF!,MATCH('Cálculo antigua metodología'!J$4,#REF!,0),0),"")</f>
        <v/>
      </c>
      <c r="K585" s="10" t="str">
        <f>+IFERROR(VLOOKUP($A585,#REF!,MATCH('Cálculo antigua metodología'!K$4,#REF!,0),0),"")</f>
        <v/>
      </c>
      <c r="L585" s="10" t="str">
        <f>+IFERROR(VLOOKUP($A585,#REF!,MATCH('Cálculo antigua metodología'!L$4,#REF!,0),0),"")</f>
        <v/>
      </c>
      <c r="M585" s="10" t="str">
        <f>+IFERROR(VLOOKUP($A585,#REF!,MATCH('Cálculo antigua metodología'!M$4,#REF!,0),0),"")</f>
        <v/>
      </c>
      <c r="N585" s="10" t="str">
        <f>+IFERROR(VLOOKUP($A585,#REF!,MATCH('Cálculo antigua metodología'!N$4,#REF!,0),0),"")</f>
        <v/>
      </c>
      <c r="O585" s="10" t="str">
        <f>+IFERROR(VLOOKUP($A585,#REF!,MATCH('Cálculo antigua metodología'!O$4,#REF!,0),0),"")</f>
        <v/>
      </c>
      <c r="P585" s="10" t="str">
        <f>+IFERROR(VLOOKUP($A585,#REF!,MATCH('Cálculo antigua metodología'!P$4,#REF!,0),0),"")</f>
        <v/>
      </c>
      <c r="Q585" s="10" t="str">
        <f>+IFERROR(VLOOKUP($A585,#REF!,MATCH('Cálculo antigua metodología'!Q$4,#REF!,0),0),"")</f>
        <v/>
      </c>
      <c r="R585" s="10" t="str">
        <f>+IFERROR(VLOOKUP($A585,#REF!,MATCH('Cálculo antigua metodología'!R$4,#REF!,0),0),"")</f>
        <v/>
      </c>
      <c r="S585" s="10" t="str">
        <f>+IFERROR(VLOOKUP($A585,#REF!,MATCH('Cálculo antigua metodología'!S$4,#REF!,0),0),"")</f>
        <v/>
      </c>
      <c r="T585" s="10">
        <f>+VLOOKUP(A585,'[5]Cálculo SGP'!$N$3:$P$1136,3,0)</f>
        <v>2844539153</v>
      </c>
      <c r="U585" s="10">
        <f>+VLOOKUP(A585,'[5]Cálculo SGP'!$N$3:$X$1137,11,0)</f>
        <v>3057441343</v>
      </c>
      <c r="V585" s="11">
        <f t="shared" si="108"/>
        <v>22.028754058118373</v>
      </c>
      <c r="W585" s="11">
        <f t="shared" si="115"/>
        <v>100</v>
      </c>
      <c r="X585" s="11">
        <f t="shared" si="109"/>
        <v>80</v>
      </c>
      <c r="Y585" s="11">
        <f t="shared" si="110"/>
        <v>100</v>
      </c>
      <c r="Z585" s="11">
        <f t="shared" si="116"/>
        <v>0</v>
      </c>
      <c r="AA585" s="11">
        <f t="shared" si="111"/>
        <v>100</v>
      </c>
      <c r="AB585" s="11">
        <f t="shared" si="117"/>
        <v>0</v>
      </c>
      <c r="AC585" s="11">
        <f t="shared" si="112"/>
        <v>0</v>
      </c>
      <c r="AD585" s="11">
        <f t="shared" si="113"/>
        <v>0</v>
      </c>
      <c r="AE585" s="11">
        <f t="shared" si="114"/>
        <v>0</v>
      </c>
      <c r="AF585" s="12">
        <f t="shared" si="118"/>
        <v>0</v>
      </c>
      <c r="AG585" s="31">
        <f t="shared" si="119"/>
        <v>16.666666666666668</v>
      </c>
    </row>
    <row r="586" spans="1:33" x14ac:dyDescent="0.35">
      <c r="A586" s="1" t="s">
        <v>1209</v>
      </c>
      <c r="B586" s="1" t="s">
        <v>1195</v>
      </c>
      <c r="C586" s="1" t="s">
        <v>1210</v>
      </c>
      <c r="D586" s="4">
        <f>+VLOOKUP(A586,'[2]Categoría municipios 2023'!$B$2:$D$1103,3,0)</f>
        <v>6</v>
      </c>
      <c r="E586" s="1" t="str">
        <f>+VLOOKUP(A586,'[3]Nuevo IDF'!$B$5:$H$1106,7,0)</f>
        <v>G5</v>
      </c>
      <c r="F586" s="1"/>
      <c r="G586" s="10">
        <f>+VLOOKUP(A586,'[4]Informe viabilidad 2022'!$A$4:$G$1105,7,0)</f>
        <v>3478.2369410000001</v>
      </c>
      <c r="H586" s="10">
        <f>+VLOOKUP(A586,'[4]Informe viabilidad 2022'!$A$4:$G$1105,6,0)</f>
        <v>2359.2117096900001</v>
      </c>
      <c r="I586" s="10" t="str">
        <f>+IFERROR(VLOOKUP($A586,#REF!,MATCH('Cálculo antigua metodología'!I$4,#REF!,0),0),"")</f>
        <v/>
      </c>
      <c r="J586" s="10" t="str">
        <f>+IFERROR(VLOOKUP($A586,#REF!,MATCH('Cálculo antigua metodología'!J$4,#REF!,0),0),"")</f>
        <v/>
      </c>
      <c r="K586" s="10" t="str">
        <f>+IFERROR(VLOOKUP($A586,#REF!,MATCH('Cálculo antigua metodología'!K$4,#REF!,0),0),"")</f>
        <v/>
      </c>
      <c r="L586" s="10" t="str">
        <f>+IFERROR(VLOOKUP($A586,#REF!,MATCH('Cálculo antigua metodología'!L$4,#REF!,0),0),"")</f>
        <v/>
      </c>
      <c r="M586" s="10" t="str">
        <f>+IFERROR(VLOOKUP($A586,#REF!,MATCH('Cálculo antigua metodología'!M$4,#REF!,0),0),"")</f>
        <v/>
      </c>
      <c r="N586" s="10" t="str">
        <f>+IFERROR(VLOOKUP($A586,#REF!,MATCH('Cálculo antigua metodología'!N$4,#REF!,0),0),"")</f>
        <v/>
      </c>
      <c r="O586" s="10" t="str">
        <f>+IFERROR(VLOOKUP($A586,#REF!,MATCH('Cálculo antigua metodología'!O$4,#REF!,0),0),"")</f>
        <v/>
      </c>
      <c r="P586" s="10" t="str">
        <f>+IFERROR(VLOOKUP($A586,#REF!,MATCH('Cálculo antigua metodología'!P$4,#REF!,0),0),"")</f>
        <v/>
      </c>
      <c r="Q586" s="10" t="str">
        <f>+IFERROR(VLOOKUP($A586,#REF!,MATCH('Cálculo antigua metodología'!Q$4,#REF!,0),0),"")</f>
        <v/>
      </c>
      <c r="R586" s="10" t="str">
        <f>+IFERROR(VLOOKUP($A586,#REF!,MATCH('Cálculo antigua metodología'!R$4,#REF!,0),0),"")</f>
        <v/>
      </c>
      <c r="S586" s="10" t="str">
        <f>+IFERROR(VLOOKUP($A586,#REF!,MATCH('Cálculo antigua metodología'!S$4,#REF!,0),0),"")</f>
        <v/>
      </c>
      <c r="T586" s="10">
        <f>+VLOOKUP(A586,'[5]Cálculo SGP'!$N$3:$P$1136,3,0)</f>
        <v>1949416267</v>
      </c>
      <c r="U586" s="10">
        <f>+VLOOKUP(A586,'[5]Cálculo SGP'!$N$3:$X$1137,11,0)</f>
        <v>4607704216</v>
      </c>
      <c r="V586" s="11">
        <f t="shared" si="108"/>
        <v>147.43216671542544</v>
      </c>
      <c r="W586" s="11">
        <f t="shared" si="115"/>
        <v>0</v>
      </c>
      <c r="X586" s="11">
        <f t="shared" si="109"/>
        <v>80</v>
      </c>
      <c r="Y586" s="11">
        <f t="shared" si="110"/>
        <v>100</v>
      </c>
      <c r="Z586" s="11">
        <f t="shared" si="116"/>
        <v>0</v>
      </c>
      <c r="AA586" s="11">
        <f t="shared" si="111"/>
        <v>100</v>
      </c>
      <c r="AB586" s="11">
        <f t="shared" si="117"/>
        <v>0</v>
      </c>
      <c r="AC586" s="11">
        <f t="shared" si="112"/>
        <v>0</v>
      </c>
      <c r="AD586" s="11">
        <f t="shared" si="113"/>
        <v>0</v>
      </c>
      <c r="AE586" s="11">
        <f t="shared" si="114"/>
        <v>0</v>
      </c>
      <c r="AF586" s="12">
        <f t="shared" si="118"/>
        <v>0</v>
      </c>
      <c r="AG586" s="31">
        <f t="shared" si="119"/>
        <v>0</v>
      </c>
    </row>
    <row r="587" spans="1:33" x14ac:dyDescent="0.35">
      <c r="A587" s="1" t="s">
        <v>1211</v>
      </c>
      <c r="B587" s="1" t="s">
        <v>1195</v>
      </c>
      <c r="C587" s="1" t="s">
        <v>1212</v>
      </c>
      <c r="D587" s="4">
        <f>+VLOOKUP(A587,'[2]Categoría municipios 2023'!$B$2:$D$1103,3,0)</f>
        <v>6</v>
      </c>
      <c r="E587" s="1" t="str">
        <f>+VLOOKUP(A587,'[3]Nuevo IDF'!$B$5:$H$1106,7,0)</f>
        <v>G4</v>
      </c>
      <c r="F587" s="1"/>
      <c r="G587" s="10">
        <f>+VLOOKUP(A587,'[4]Informe viabilidad 2022'!$A$4:$G$1105,7,0)</f>
        <v>1133.6817799999999</v>
      </c>
      <c r="H587" s="10">
        <f>+VLOOKUP(A587,'[4]Informe viabilidad 2022'!$A$4:$G$1105,6,0)</f>
        <v>3722.3851370000002</v>
      </c>
      <c r="I587" s="10" t="str">
        <f>+IFERROR(VLOOKUP($A587,#REF!,MATCH('Cálculo antigua metodología'!I$4,#REF!,0),0),"")</f>
        <v/>
      </c>
      <c r="J587" s="10" t="str">
        <f>+IFERROR(VLOOKUP($A587,#REF!,MATCH('Cálculo antigua metodología'!J$4,#REF!,0),0),"")</f>
        <v/>
      </c>
      <c r="K587" s="10" t="str">
        <f>+IFERROR(VLOOKUP($A587,#REF!,MATCH('Cálculo antigua metodología'!K$4,#REF!,0),0),"")</f>
        <v/>
      </c>
      <c r="L587" s="10" t="str">
        <f>+IFERROR(VLOOKUP($A587,#REF!,MATCH('Cálculo antigua metodología'!L$4,#REF!,0),0),"")</f>
        <v/>
      </c>
      <c r="M587" s="10" t="str">
        <f>+IFERROR(VLOOKUP($A587,#REF!,MATCH('Cálculo antigua metodología'!M$4,#REF!,0),0),"")</f>
        <v/>
      </c>
      <c r="N587" s="10" t="str">
        <f>+IFERROR(VLOOKUP($A587,#REF!,MATCH('Cálculo antigua metodología'!N$4,#REF!,0),0),"")</f>
        <v/>
      </c>
      <c r="O587" s="10" t="str">
        <f>+IFERROR(VLOOKUP($A587,#REF!,MATCH('Cálculo antigua metodología'!O$4,#REF!,0),0),"")</f>
        <v/>
      </c>
      <c r="P587" s="10" t="str">
        <f>+IFERROR(VLOOKUP($A587,#REF!,MATCH('Cálculo antigua metodología'!P$4,#REF!,0),0),"")</f>
        <v/>
      </c>
      <c r="Q587" s="10" t="str">
        <f>+IFERROR(VLOOKUP($A587,#REF!,MATCH('Cálculo antigua metodología'!Q$4,#REF!,0),0),"")</f>
        <v/>
      </c>
      <c r="R587" s="10" t="str">
        <f>+IFERROR(VLOOKUP($A587,#REF!,MATCH('Cálculo antigua metodología'!R$4,#REF!,0),0),"")</f>
        <v/>
      </c>
      <c r="S587" s="10" t="str">
        <f>+IFERROR(VLOOKUP($A587,#REF!,MATCH('Cálculo antigua metodología'!S$4,#REF!,0),0),"")</f>
        <v/>
      </c>
      <c r="T587" s="10">
        <f>+VLOOKUP(A587,'[5]Cálculo SGP'!$N$3:$P$1136,3,0)</f>
        <v>1259639443</v>
      </c>
      <c r="U587" s="10">
        <f>+VLOOKUP(A587,'[5]Cálculo SGP'!$N$3:$X$1137,11,0)</f>
        <v>3081703807</v>
      </c>
      <c r="V587" s="11">
        <f t="shared" si="108"/>
        <v>30.455789454222714</v>
      </c>
      <c r="W587" s="11">
        <f t="shared" si="115"/>
        <v>100</v>
      </c>
      <c r="X587" s="11">
        <f t="shared" si="109"/>
        <v>80</v>
      </c>
      <c r="Y587" s="11">
        <f t="shared" si="110"/>
        <v>100</v>
      </c>
      <c r="Z587" s="11">
        <f t="shared" si="116"/>
        <v>0</v>
      </c>
      <c r="AA587" s="11">
        <f t="shared" si="111"/>
        <v>100</v>
      </c>
      <c r="AB587" s="11">
        <f t="shared" si="117"/>
        <v>0</v>
      </c>
      <c r="AC587" s="11">
        <f t="shared" si="112"/>
        <v>0</v>
      </c>
      <c r="AD587" s="11">
        <f t="shared" si="113"/>
        <v>0</v>
      </c>
      <c r="AE587" s="11">
        <f t="shared" si="114"/>
        <v>0</v>
      </c>
      <c r="AF587" s="12">
        <f t="shared" si="118"/>
        <v>0</v>
      </c>
      <c r="AG587" s="31">
        <f t="shared" si="119"/>
        <v>16.666666666666668</v>
      </c>
    </row>
    <row r="588" spans="1:33" x14ac:dyDescent="0.35">
      <c r="A588" s="1" t="s">
        <v>1213</v>
      </c>
      <c r="B588" s="1" t="s">
        <v>1195</v>
      </c>
      <c r="C588" s="1" t="s">
        <v>1214</v>
      </c>
      <c r="D588" s="4">
        <f>+VLOOKUP(A588,'[2]Categoría municipios 2023'!$B$2:$D$1103,3,0)</f>
        <v>6</v>
      </c>
      <c r="E588" s="1" t="str">
        <f>+VLOOKUP(A588,'[3]Nuevo IDF'!$B$5:$H$1106,7,0)</f>
        <v>G5</v>
      </c>
      <c r="F588" s="1"/>
      <c r="G588" s="10">
        <f>+VLOOKUP(A588,'[4]Informe viabilidad 2022'!$A$4:$G$1105,7,0)</f>
        <v>3572.0600989999998</v>
      </c>
      <c r="H588" s="10">
        <f>+VLOOKUP(A588,'[4]Informe viabilidad 2022'!$A$4:$G$1105,6,0)</f>
        <v>8296.2083920000005</v>
      </c>
      <c r="I588" s="10" t="str">
        <f>+IFERROR(VLOOKUP($A588,#REF!,MATCH('Cálculo antigua metodología'!I$4,#REF!,0),0),"")</f>
        <v/>
      </c>
      <c r="J588" s="10" t="str">
        <f>+IFERROR(VLOOKUP($A588,#REF!,MATCH('Cálculo antigua metodología'!J$4,#REF!,0),0),"")</f>
        <v/>
      </c>
      <c r="K588" s="10" t="str">
        <f>+IFERROR(VLOOKUP($A588,#REF!,MATCH('Cálculo antigua metodología'!K$4,#REF!,0),0),"")</f>
        <v/>
      </c>
      <c r="L588" s="10" t="str">
        <f>+IFERROR(VLOOKUP($A588,#REF!,MATCH('Cálculo antigua metodología'!L$4,#REF!,0),0),"")</f>
        <v/>
      </c>
      <c r="M588" s="10" t="str">
        <f>+IFERROR(VLOOKUP($A588,#REF!,MATCH('Cálculo antigua metodología'!M$4,#REF!,0),0),"")</f>
        <v/>
      </c>
      <c r="N588" s="10" t="str">
        <f>+IFERROR(VLOOKUP($A588,#REF!,MATCH('Cálculo antigua metodología'!N$4,#REF!,0),0),"")</f>
        <v/>
      </c>
      <c r="O588" s="10" t="str">
        <f>+IFERROR(VLOOKUP($A588,#REF!,MATCH('Cálculo antigua metodología'!O$4,#REF!,0),0),"")</f>
        <v/>
      </c>
      <c r="P588" s="10" t="str">
        <f>+IFERROR(VLOOKUP($A588,#REF!,MATCH('Cálculo antigua metodología'!P$4,#REF!,0),0),"")</f>
        <v/>
      </c>
      <c r="Q588" s="10" t="str">
        <f>+IFERROR(VLOOKUP($A588,#REF!,MATCH('Cálculo antigua metodología'!Q$4,#REF!,0),0),"")</f>
        <v/>
      </c>
      <c r="R588" s="10" t="str">
        <f>+IFERROR(VLOOKUP($A588,#REF!,MATCH('Cálculo antigua metodología'!R$4,#REF!,0),0),"")</f>
        <v/>
      </c>
      <c r="S588" s="10" t="str">
        <f>+IFERROR(VLOOKUP($A588,#REF!,MATCH('Cálculo antigua metodología'!S$4,#REF!,0),0),"")</f>
        <v/>
      </c>
      <c r="T588" s="10">
        <f>+VLOOKUP(A588,'[5]Cálculo SGP'!$N$3:$P$1136,3,0)</f>
        <v>2505051270</v>
      </c>
      <c r="U588" s="10">
        <f>+VLOOKUP(A588,'[5]Cálculo SGP'!$N$3:$X$1137,11,0)</f>
        <v>5738262915</v>
      </c>
      <c r="V588" s="11">
        <f t="shared" si="108"/>
        <v>43.056537760605465</v>
      </c>
      <c r="W588" s="11">
        <f t="shared" si="115"/>
        <v>100</v>
      </c>
      <c r="X588" s="11">
        <f t="shared" si="109"/>
        <v>80</v>
      </c>
      <c r="Y588" s="11">
        <f t="shared" si="110"/>
        <v>100</v>
      </c>
      <c r="Z588" s="11">
        <f t="shared" si="116"/>
        <v>0</v>
      </c>
      <c r="AA588" s="11">
        <f t="shared" si="111"/>
        <v>100</v>
      </c>
      <c r="AB588" s="11">
        <f t="shared" si="117"/>
        <v>0</v>
      </c>
      <c r="AC588" s="11">
        <f t="shared" si="112"/>
        <v>0</v>
      </c>
      <c r="AD588" s="11">
        <f t="shared" si="113"/>
        <v>0</v>
      </c>
      <c r="AE588" s="11">
        <f t="shared" si="114"/>
        <v>0</v>
      </c>
      <c r="AF588" s="12">
        <f t="shared" si="118"/>
        <v>0</v>
      </c>
      <c r="AG588" s="31">
        <f t="shared" si="119"/>
        <v>16.666666666666668</v>
      </c>
    </row>
    <row r="589" spans="1:33" x14ac:dyDescent="0.35">
      <c r="A589" s="1" t="s">
        <v>1215</v>
      </c>
      <c r="B589" s="1" t="s">
        <v>1195</v>
      </c>
      <c r="C589" s="1" t="s">
        <v>1216</v>
      </c>
      <c r="D589" s="4">
        <f>+VLOOKUP(A589,'[2]Categoría municipios 2023'!$B$2:$D$1103,3,0)</f>
        <v>6</v>
      </c>
      <c r="E589" s="1" t="str">
        <f>+VLOOKUP(A589,'[3]Nuevo IDF'!$B$5:$H$1106,7,0)</f>
        <v>G5</v>
      </c>
      <c r="F589" s="1"/>
      <c r="G589" s="10">
        <f>+VLOOKUP(A589,'[4]Informe viabilidad 2022'!$A$4:$G$1105,7,0)</f>
        <v>2031.676471</v>
      </c>
      <c r="H589" s="10">
        <f>+VLOOKUP(A589,'[4]Informe viabilidad 2022'!$A$4:$G$1105,6,0)</f>
        <v>3750.7713119999999</v>
      </c>
      <c r="I589" s="10" t="str">
        <f>+IFERROR(VLOOKUP($A589,#REF!,MATCH('Cálculo antigua metodología'!I$4,#REF!,0),0),"")</f>
        <v/>
      </c>
      <c r="J589" s="10" t="str">
        <f>+IFERROR(VLOOKUP($A589,#REF!,MATCH('Cálculo antigua metodología'!J$4,#REF!,0),0),"")</f>
        <v/>
      </c>
      <c r="K589" s="10" t="str">
        <f>+IFERROR(VLOOKUP($A589,#REF!,MATCH('Cálculo antigua metodología'!K$4,#REF!,0),0),"")</f>
        <v/>
      </c>
      <c r="L589" s="10" t="str">
        <f>+IFERROR(VLOOKUP($A589,#REF!,MATCH('Cálculo antigua metodología'!L$4,#REF!,0),0),"")</f>
        <v/>
      </c>
      <c r="M589" s="10" t="str">
        <f>+IFERROR(VLOOKUP($A589,#REF!,MATCH('Cálculo antigua metodología'!M$4,#REF!,0),0),"")</f>
        <v/>
      </c>
      <c r="N589" s="10" t="str">
        <f>+IFERROR(VLOOKUP($A589,#REF!,MATCH('Cálculo antigua metodología'!N$4,#REF!,0),0),"")</f>
        <v/>
      </c>
      <c r="O589" s="10" t="str">
        <f>+IFERROR(VLOOKUP($A589,#REF!,MATCH('Cálculo antigua metodología'!O$4,#REF!,0),0),"")</f>
        <v/>
      </c>
      <c r="P589" s="10" t="str">
        <f>+IFERROR(VLOOKUP($A589,#REF!,MATCH('Cálculo antigua metodología'!P$4,#REF!,0),0),"")</f>
        <v/>
      </c>
      <c r="Q589" s="10" t="str">
        <f>+IFERROR(VLOOKUP($A589,#REF!,MATCH('Cálculo antigua metodología'!Q$4,#REF!,0),0),"")</f>
        <v/>
      </c>
      <c r="R589" s="10" t="str">
        <f>+IFERROR(VLOOKUP($A589,#REF!,MATCH('Cálculo antigua metodología'!R$4,#REF!,0),0),"")</f>
        <v/>
      </c>
      <c r="S589" s="10" t="str">
        <f>+IFERROR(VLOOKUP($A589,#REF!,MATCH('Cálculo antigua metodología'!S$4,#REF!,0),0),"")</f>
        <v/>
      </c>
      <c r="T589" s="10">
        <f>+VLOOKUP(A589,'[5]Cálculo SGP'!$N$3:$P$1136,3,0)</f>
        <v>1463631465</v>
      </c>
      <c r="U589" s="10">
        <f>+VLOOKUP(A589,'[5]Cálculo SGP'!$N$3:$X$1137,11,0)</f>
        <v>3265426515</v>
      </c>
      <c r="V589" s="11">
        <f t="shared" si="108"/>
        <v>54.166898005750774</v>
      </c>
      <c r="W589" s="11">
        <f t="shared" si="115"/>
        <v>100</v>
      </c>
      <c r="X589" s="11">
        <f t="shared" si="109"/>
        <v>80</v>
      </c>
      <c r="Y589" s="11">
        <f t="shared" si="110"/>
        <v>100</v>
      </c>
      <c r="Z589" s="11">
        <f t="shared" si="116"/>
        <v>0</v>
      </c>
      <c r="AA589" s="11">
        <f t="shared" si="111"/>
        <v>100</v>
      </c>
      <c r="AB589" s="11">
        <f t="shared" si="117"/>
        <v>0</v>
      </c>
      <c r="AC589" s="11">
        <f t="shared" si="112"/>
        <v>0</v>
      </c>
      <c r="AD589" s="11">
        <f t="shared" si="113"/>
        <v>0</v>
      </c>
      <c r="AE589" s="11">
        <f t="shared" si="114"/>
        <v>0</v>
      </c>
      <c r="AF589" s="12">
        <f t="shared" si="118"/>
        <v>0</v>
      </c>
      <c r="AG589" s="31">
        <f t="shared" si="119"/>
        <v>16.666666666666668</v>
      </c>
    </row>
    <row r="590" spans="1:33" x14ac:dyDescent="0.35">
      <c r="A590" s="1" t="s">
        <v>1217</v>
      </c>
      <c r="B590" s="1" t="s">
        <v>1195</v>
      </c>
      <c r="C590" s="1" t="s">
        <v>1218</v>
      </c>
      <c r="D590" s="4">
        <f>+VLOOKUP(A590,'[2]Categoría municipios 2023'!$B$2:$D$1103,3,0)</f>
        <v>6</v>
      </c>
      <c r="E590" s="1" t="str">
        <f>+VLOOKUP(A590,'[3]Nuevo IDF'!$B$5:$H$1106,7,0)</f>
        <v>G3</v>
      </c>
      <c r="F590" s="1"/>
      <c r="G590" s="10">
        <f>+VLOOKUP(A590,'[4]Informe viabilidad 2022'!$A$4:$G$1105,7,0)</f>
        <v>3004.5042509999998</v>
      </c>
      <c r="H590" s="10">
        <f>+VLOOKUP(A590,'[4]Informe viabilidad 2022'!$A$4:$G$1105,6,0)</f>
        <v>5321.2377556800002</v>
      </c>
      <c r="I590" s="10" t="str">
        <f>+IFERROR(VLOOKUP($A590,#REF!,MATCH('Cálculo antigua metodología'!I$4,#REF!,0),0),"")</f>
        <v/>
      </c>
      <c r="J590" s="10" t="str">
        <f>+IFERROR(VLOOKUP($A590,#REF!,MATCH('Cálculo antigua metodología'!J$4,#REF!,0),0),"")</f>
        <v/>
      </c>
      <c r="K590" s="10" t="str">
        <f>+IFERROR(VLOOKUP($A590,#REF!,MATCH('Cálculo antigua metodología'!K$4,#REF!,0),0),"")</f>
        <v/>
      </c>
      <c r="L590" s="10" t="str">
        <f>+IFERROR(VLOOKUP($A590,#REF!,MATCH('Cálculo antigua metodología'!L$4,#REF!,0),0),"")</f>
        <v/>
      </c>
      <c r="M590" s="10" t="str">
        <f>+IFERROR(VLOOKUP($A590,#REF!,MATCH('Cálculo antigua metodología'!M$4,#REF!,0),0),"")</f>
        <v/>
      </c>
      <c r="N590" s="10" t="str">
        <f>+IFERROR(VLOOKUP($A590,#REF!,MATCH('Cálculo antigua metodología'!N$4,#REF!,0),0),"")</f>
        <v/>
      </c>
      <c r="O590" s="10" t="str">
        <f>+IFERROR(VLOOKUP($A590,#REF!,MATCH('Cálculo antigua metodología'!O$4,#REF!,0),0),"")</f>
        <v/>
      </c>
      <c r="P590" s="10" t="str">
        <f>+IFERROR(VLOOKUP($A590,#REF!,MATCH('Cálculo antigua metodología'!P$4,#REF!,0),0),"")</f>
        <v/>
      </c>
      <c r="Q590" s="10" t="str">
        <f>+IFERROR(VLOOKUP($A590,#REF!,MATCH('Cálculo antigua metodología'!Q$4,#REF!,0),0),"")</f>
        <v/>
      </c>
      <c r="R590" s="10" t="str">
        <f>+IFERROR(VLOOKUP($A590,#REF!,MATCH('Cálculo antigua metodología'!R$4,#REF!,0),0),"")</f>
        <v/>
      </c>
      <c r="S590" s="10" t="str">
        <f>+IFERROR(VLOOKUP($A590,#REF!,MATCH('Cálculo antigua metodología'!S$4,#REF!,0),0),"")</f>
        <v/>
      </c>
      <c r="T590" s="10">
        <f>+VLOOKUP(A590,'[5]Cálculo SGP'!$N$3:$P$1136,3,0)</f>
        <v>2101492393</v>
      </c>
      <c r="U590" s="10">
        <f>+VLOOKUP(A590,'[5]Cálculo SGP'!$N$3:$X$1137,11,0)</f>
        <v>5575730084</v>
      </c>
      <c r="V590" s="11">
        <f t="shared" si="108"/>
        <v>56.462507201316633</v>
      </c>
      <c r="W590" s="11">
        <f t="shared" si="115"/>
        <v>100</v>
      </c>
      <c r="X590" s="11">
        <f t="shared" si="109"/>
        <v>80</v>
      </c>
      <c r="Y590" s="11">
        <f t="shared" si="110"/>
        <v>100</v>
      </c>
      <c r="Z590" s="11">
        <f t="shared" si="116"/>
        <v>0</v>
      </c>
      <c r="AA590" s="11">
        <f t="shared" si="111"/>
        <v>100</v>
      </c>
      <c r="AB590" s="11">
        <f t="shared" si="117"/>
        <v>0</v>
      </c>
      <c r="AC590" s="11">
        <f t="shared" si="112"/>
        <v>0</v>
      </c>
      <c r="AD590" s="11">
        <f t="shared" si="113"/>
        <v>0</v>
      </c>
      <c r="AE590" s="11">
        <f t="shared" si="114"/>
        <v>0</v>
      </c>
      <c r="AF590" s="12">
        <f t="shared" si="118"/>
        <v>0</v>
      </c>
      <c r="AG590" s="31">
        <f t="shared" si="119"/>
        <v>16.666666666666668</v>
      </c>
    </row>
    <row r="591" spans="1:33" x14ac:dyDescent="0.35">
      <c r="A591" s="1" t="s">
        <v>1219</v>
      </c>
      <c r="B591" s="1" t="s">
        <v>1195</v>
      </c>
      <c r="C591" s="1" t="s">
        <v>1220</v>
      </c>
      <c r="D591" s="4">
        <f>+VLOOKUP(A591,'[2]Categoría municipios 2023'!$B$2:$D$1103,3,0)</f>
        <v>6</v>
      </c>
      <c r="E591" s="1" t="str">
        <f>+VLOOKUP(A591,'[3]Nuevo IDF'!$B$5:$H$1106,7,0)</f>
        <v>G4</v>
      </c>
      <c r="F591" s="1"/>
      <c r="G591" s="10">
        <f>+VLOOKUP(A591,'[4]Informe viabilidad 2022'!$A$4:$G$1105,7,0)</f>
        <v>4040.3196349999998</v>
      </c>
      <c r="H591" s="10">
        <f>+VLOOKUP(A591,'[4]Informe viabilidad 2022'!$A$4:$G$1105,6,0)</f>
        <v>5101.4939809999996</v>
      </c>
      <c r="I591" s="10" t="str">
        <f>+IFERROR(VLOOKUP($A591,#REF!,MATCH('Cálculo antigua metodología'!I$4,#REF!,0),0),"")</f>
        <v/>
      </c>
      <c r="J591" s="10" t="str">
        <f>+IFERROR(VLOOKUP($A591,#REF!,MATCH('Cálculo antigua metodología'!J$4,#REF!,0),0),"")</f>
        <v/>
      </c>
      <c r="K591" s="10" t="str">
        <f>+IFERROR(VLOOKUP($A591,#REF!,MATCH('Cálculo antigua metodología'!K$4,#REF!,0),0),"")</f>
        <v/>
      </c>
      <c r="L591" s="10" t="str">
        <f>+IFERROR(VLOOKUP($A591,#REF!,MATCH('Cálculo antigua metodología'!L$4,#REF!,0),0),"")</f>
        <v/>
      </c>
      <c r="M591" s="10" t="str">
        <f>+IFERROR(VLOOKUP($A591,#REF!,MATCH('Cálculo antigua metodología'!M$4,#REF!,0),0),"")</f>
        <v/>
      </c>
      <c r="N591" s="10" t="str">
        <f>+IFERROR(VLOOKUP($A591,#REF!,MATCH('Cálculo antigua metodología'!N$4,#REF!,0),0),"")</f>
        <v/>
      </c>
      <c r="O591" s="10" t="str">
        <f>+IFERROR(VLOOKUP($A591,#REF!,MATCH('Cálculo antigua metodología'!O$4,#REF!,0),0),"")</f>
        <v/>
      </c>
      <c r="P591" s="10" t="str">
        <f>+IFERROR(VLOOKUP($A591,#REF!,MATCH('Cálculo antigua metodología'!P$4,#REF!,0),0),"")</f>
        <v/>
      </c>
      <c r="Q591" s="10" t="str">
        <f>+IFERROR(VLOOKUP($A591,#REF!,MATCH('Cálculo antigua metodología'!Q$4,#REF!,0),0),"")</f>
        <v/>
      </c>
      <c r="R591" s="10" t="str">
        <f>+IFERROR(VLOOKUP($A591,#REF!,MATCH('Cálculo antigua metodología'!R$4,#REF!,0),0),"")</f>
        <v/>
      </c>
      <c r="S591" s="10" t="str">
        <f>+IFERROR(VLOOKUP($A591,#REF!,MATCH('Cálculo antigua metodología'!S$4,#REF!,0),0),"")</f>
        <v/>
      </c>
      <c r="T591" s="10">
        <f>+VLOOKUP(A591,'[5]Cálculo SGP'!$N$3:$P$1136,3,0)</f>
        <v>1142723382</v>
      </c>
      <c r="U591" s="10">
        <f>+VLOOKUP(A591,'[5]Cálculo SGP'!$N$3:$X$1137,11,0)</f>
        <v>2458378557</v>
      </c>
      <c r="V591" s="11">
        <f t="shared" si="108"/>
        <v>79.198753346524825</v>
      </c>
      <c r="W591" s="11">
        <f t="shared" si="115"/>
        <v>100</v>
      </c>
      <c r="X591" s="11">
        <f t="shared" si="109"/>
        <v>80</v>
      </c>
      <c r="Y591" s="11">
        <f t="shared" si="110"/>
        <v>100</v>
      </c>
      <c r="Z591" s="11">
        <f t="shared" si="116"/>
        <v>0</v>
      </c>
      <c r="AA591" s="11">
        <f t="shared" si="111"/>
        <v>100</v>
      </c>
      <c r="AB591" s="11">
        <f t="shared" si="117"/>
        <v>0</v>
      </c>
      <c r="AC591" s="11">
        <f t="shared" si="112"/>
        <v>0</v>
      </c>
      <c r="AD591" s="11">
        <f t="shared" si="113"/>
        <v>0</v>
      </c>
      <c r="AE591" s="11">
        <f t="shared" si="114"/>
        <v>0</v>
      </c>
      <c r="AF591" s="12">
        <f t="shared" si="118"/>
        <v>0</v>
      </c>
      <c r="AG591" s="31">
        <f t="shared" si="119"/>
        <v>16.666666666666668</v>
      </c>
    </row>
    <row r="592" spans="1:33" x14ac:dyDescent="0.35">
      <c r="A592" s="1" t="s">
        <v>1221</v>
      </c>
      <c r="B592" s="1" t="s">
        <v>1195</v>
      </c>
      <c r="C592" s="1" t="s">
        <v>1222</v>
      </c>
      <c r="D592" s="4">
        <f>+VLOOKUP(A592,'[2]Categoría municipios 2023'!$B$2:$D$1103,3,0)</f>
        <v>6</v>
      </c>
      <c r="E592" s="1" t="str">
        <f>+VLOOKUP(A592,'[3]Nuevo IDF'!$B$5:$H$1106,7,0)</f>
        <v>G5</v>
      </c>
      <c r="F592" s="1"/>
      <c r="G592" s="10">
        <f>+VLOOKUP(A592,'[4]Informe viabilidad 2022'!$A$4:$G$1105,7,0)</f>
        <v>3934.7264770000002</v>
      </c>
      <c r="H592" s="10">
        <f>+VLOOKUP(A592,'[4]Informe viabilidad 2022'!$A$4:$G$1105,6,0)</f>
        <v>14048.492054</v>
      </c>
      <c r="I592" s="10" t="str">
        <f>+IFERROR(VLOOKUP($A592,#REF!,MATCH('Cálculo antigua metodología'!I$4,#REF!,0),0),"")</f>
        <v/>
      </c>
      <c r="J592" s="10" t="str">
        <f>+IFERROR(VLOOKUP($A592,#REF!,MATCH('Cálculo antigua metodología'!J$4,#REF!,0),0),"")</f>
        <v/>
      </c>
      <c r="K592" s="10" t="str">
        <f>+IFERROR(VLOOKUP($A592,#REF!,MATCH('Cálculo antigua metodología'!K$4,#REF!,0),0),"")</f>
        <v/>
      </c>
      <c r="L592" s="10" t="str">
        <f>+IFERROR(VLOOKUP($A592,#REF!,MATCH('Cálculo antigua metodología'!L$4,#REF!,0),0),"")</f>
        <v/>
      </c>
      <c r="M592" s="10" t="str">
        <f>+IFERROR(VLOOKUP($A592,#REF!,MATCH('Cálculo antigua metodología'!M$4,#REF!,0),0),"")</f>
        <v/>
      </c>
      <c r="N592" s="10" t="str">
        <f>+IFERROR(VLOOKUP($A592,#REF!,MATCH('Cálculo antigua metodología'!N$4,#REF!,0),0),"")</f>
        <v/>
      </c>
      <c r="O592" s="10" t="str">
        <f>+IFERROR(VLOOKUP($A592,#REF!,MATCH('Cálculo antigua metodología'!O$4,#REF!,0),0),"")</f>
        <v/>
      </c>
      <c r="P592" s="10" t="str">
        <f>+IFERROR(VLOOKUP($A592,#REF!,MATCH('Cálculo antigua metodología'!P$4,#REF!,0),0),"")</f>
        <v/>
      </c>
      <c r="Q592" s="10" t="str">
        <f>+IFERROR(VLOOKUP($A592,#REF!,MATCH('Cálculo antigua metodología'!Q$4,#REF!,0),0),"")</f>
        <v/>
      </c>
      <c r="R592" s="10" t="str">
        <f>+IFERROR(VLOOKUP($A592,#REF!,MATCH('Cálculo antigua metodología'!R$4,#REF!,0),0),"")</f>
        <v/>
      </c>
      <c r="S592" s="10" t="str">
        <f>+IFERROR(VLOOKUP($A592,#REF!,MATCH('Cálculo antigua metodología'!S$4,#REF!,0),0),"")</f>
        <v/>
      </c>
      <c r="T592" s="10">
        <f>+VLOOKUP(A592,'[5]Cálculo SGP'!$N$3:$P$1136,3,0)</f>
        <v>2800385596</v>
      </c>
      <c r="U592" s="10">
        <f>+VLOOKUP(A592,'[5]Cálculo SGP'!$N$3:$X$1137,11,0)</f>
        <v>6657666484</v>
      </c>
      <c r="V592" s="11">
        <f t="shared" si="108"/>
        <v>28.008176691673274</v>
      </c>
      <c r="W592" s="11">
        <f t="shared" si="115"/>
        <v>100</v>
      </c>
      <c r="X592" s="11">
        <f t="shared" si="109"/>
        <v>80</v>
      </c>
      <c r="Y592" s="11">
        <f t="shared" si="110"/>
        <v>100</v>
      </c>
      <c r="Z592" s="11">
        <f t="shared" si="116"/>
        <v>0</v>
      </c>
      <c r="AA592" s="11">
        <f t="shared" si="111"/>
        <v>100</v>
      </c>
      <c r="AB592" s="11">
        <f t="shared" si="117"/>
        <v>0</v>
      </c>
      <c r="AC592" s="11">
        <f t="shared" si="112"/>
        <v>0</v>
      </c>
      <c r="AD592" s="11">
        <f t="shared" si="113"/>
        <v>0</v>
      </c>
      <c r="AE592" s="11">
        <f t="shared" si="114"/>
        <v>0</v>
      </c>
      <c r="AF592" s="12">
        <f t="shared" si="118"/>
        <v>0</v>
      </c>
      <c r="AG592" s="31">
        <f t="shared" si="119"/>
        <v>16.666666666666668</v>
      </c>
    </row>
    <row r="593" spans="1:33" x14ac:dyDescent="0.35">
      <c r="A593" s="1" t="s">
        <v>1223</v>
      </c>
      <c r="B593" s="1" t="s">
        <v>1195</v>
      </c>
      <c r="C593" s="1" t="s">
        <v>1224</v>
      </c>
      <c r="D593" s="4">
        <f>+VLOOKUP(A593,'[2]Categoría municipios 2023'!$B$2:$D$1103,3,0)</f>
        <v>6</v>
      </c>
      <c r="E593" s="1" t="str">
        <f>+VLOOKUP(A593,'[3]Nuevo IDF'!$B$5:$H$1106,7,0)</f>
        <v>G3</v>
      </c>
      <c r="F593" s="1"/>
      <c r="G593" s="10">
        <f>+VLOOKUP(A593,'[4]Informe viabilidad 2022'!$A$4:$G$1105,7,0)</f>
        <v>5052.2414479999998</v>
      </c>
      <c r="H593" s="10">
        <f>+VLOOKUP(A593,'[4]Informe viabilidad 2022'!$A$4:$G$1105,6,0)</f>
        <v>7655.0791419999996</v>
      </c>
      <c r="I593" s="10" t="str">
        <f>+IFERROR(VLOOKUP($A593,#REF!,MATCH('Cálculo antigua metodología'!I$4,#REF!,0),0),"")</f>
        <v/>
      </c>
      <c r="J593" s="10" t="str">
        <f>+IFERROR(VLOOKUP($A593,#REF!,MATCH('Cálculo antigua metodología'!J$4,#REF!,0),0),"")</f>
        <v/>
      </c>
      <c r="K593" s="10" t="str">
        <f>+IFERROR(VLOOKUP($A593,#REF!,MATCH('Cálculo antigua metodología'!K$4,#REF!,0),0),"")</f>
        <v/>
      </c>
      <c r="L593" s="10" t="str">
        <f>+IFERROR(VLOOKUP($A593,#REF!,MATCH('Cálculo antigua metodología'!L$4,#REF!,0),0),"")</f>
        <v/>
      </c>
      <c r="M593" s="10" t="str">
        <f>+IFERROR(VLOOKUP($A593,#REF!,MATCH('Cálculo antigua metodología'!M$4,#REF!,0),0),"")</f>
        <v/>
      </c>
      <c r="N593" s="10" t="str">
        <f>+IFERROR(VLOOKUP($A593,#REF!,MATCH('Cálculo antigua metodología'!N$4,#REF!,0),0),"")</f>
        <v/>
      </c>
      <c r="O593" s="10" t="str">
        <f>+IFERROR(VLOOKUP($A593,#REF!,MATCH('Cálculo antigua metodología'!O$4,#REF!,0),0),"")</f>
        <v/>
      </c>
      <c r="P593" s="10" t="str">
        <f>+IFERROR(VLOOKUP($A593,#REF!,MATCH('Cálculo antigua metodología'!P$4,#REF!,0),0),"")</f>
        <v/>
      </c>
      <c r="Q593" s="10" t="str">
        <f>+IFERROR(VLOOKUP($A593,#REF!,MATCH('Cálculo antigua metodología'!Q$4,#REF!,0),0),"")</f>
        <v/>
      </c>
      <c r="R593" s="10" t="str">
        <f>+IFERROR(VLOOKUP($A593,#REF!,MATCH('Cálculo antigua metodología'!R$4,#REF!,0),0),"")</f>
        <v/>
      </c>
      <c r="S593" s="10" t="str">
        <f>+IFERROR(VLOOKUP($A593,#REF!,MATCH('Cálculo antigua metodología'!S$4,#REF!,0),0),"")</f>
        <v/>
      </c>
      <c r="T593" s="10">
        <f>+VLOOKUP(A593,'[5]Cálculo SGP'!$N$3:$P$1136,3,0)</f>
        <v>3648569494</v>
      </c>
      <c r="U593" s="10">
        <f>+VLOOKUP(A593,'[5]Cálculo SGP'!$N$3:$X$1137,11,0)</f>
        <v>3243069851</v>
      </c>
      <c r="V593" s="11">
        <f t="shared" si="108"/>
        <v>65.998552781520033</v>
      </c>
      <c r="W593" s="11">
        <f t="shared" si="115"/>
        <v>100</v>
      </c>
      <c r="X593" s="11">
        <f t="shared" si="109"/>
        <v>80</v>
      </c>
      <c r="Y593" s="11">
        <f t="shared" si="110"/>
        <v>100</v>
      </c>
      <c r="Z593" s="11">
        <f t="shared" si="116"/>
        <v>0</v>
      </c>
      <c r="AA593" s="11">
        <f t="shared" si="111"/>
        <v>100</v>
      </c>
      <c r="AB593" s="11">
        <f t="shared" si="117"/>
        <v>0</v>
      </c>
      <c r="AC593" s="11">
        <f t="shared" si="112"/>
        <v>0</v>
      </c>
      <c r="AD593" s="11">
        <f t="shared" si="113"/>
        <v>0</v>
      </c>
      <c r="AE593" s="11">
        <f t="shared" si="114"/>
        <v>0</v>
      </c>
      <c r="AF593" s="12">
        <f t="shared" si="118"/>
        <v>0</v>
      </c>
      <c r="AG593" s="31">
        <f t="shared" si="119"/>
        <v>16.666666666666668</v>
      </c>
    </row>
    <row r="594" spans="1:33" x14ac:dyDescent="0.35">
      <c r="A594" s="1" t="s">
        <v>1225</v>
      </c>
      <c r="B594" s="1" t="s">
        <v>1195</v>
      </c>
      <c r="C594" s="1" t="s">
        <v>1226</v>
      </c>
      <c r="D594" s="4">
        <f>+VLOOKUP(A594,'[2]Categoría municipios 2023'!$B$2:$D$1103,3,0)</f>
        <v>6</v>
      </c>
      <c r="E594" s="1" t="str">
        <f>+VLOOKUP(A594,'[3]Nuevo IDF'!$B$5:$H$1106,7,0)</f>
        <v>G4</v>
      </c>
      <c r="F594" s="1"/>
      <c r="G594" s="10">
        <f>+VLOOKUP(A594,'[4]Informe viabilidad 2022'!$A$4:$G$1105,7,0)</f>
        <v>3206.977206</v>
      </c>
      <c r="H594" s="10">
        <f>+VLOOKUP(A594,'[4]Informe viabilidad 2022'!$A$4:$G$1105,6,0)</f>
        <v>5495.5173249999998</v>
      </c>
      <c r="I594" s="10" t="str">
        <f>+IFERROR(VLOOKUP($A594,#REF!,MATCH('Cálculo antigua metodología'!I$4,#REF!,0),0),"")</f>
        <v/>
      </c>
      <c r="J594" s="10" t="str">
        <f>+IFERROR(VLOOKUP($A594,#REF!,MATCH('Cálculo antigua metodología'!J$4,#REF!,0),0),"")</f>
        <v/>
      </c>
      <c r="K594" s="10" t="str">
        <f>+IFERROR(VLOOKUP($A594,#REF!,MATCH('Cálculo antigua metodología'!K$4,#REF!,0),0),"")</f>
        <v/>
      </c>
      <c r="L594" s="10" t="str">
        <f>+IFERROR(VLOOKUP($A594,#REF!,MATCH('Cálculo antigua metodología'!L$4,#REF!,0),0),"")</f>
        <v/>
      </c>
      <c r="M594" s="10" t="str">
        <f>+IFERROR(VLOOKUP($A594,#REF!,MATCH('Cálculo antigua metodología'!M$4,#REF!,0),0),"")</f>
        <v/>
      </c>
      <c r="N594" s="10" t="str">
        <f>+IFERROR(VLOOKUP($A594,#REF!,MATCH('Cálculo antigua metodología'!N$4,#REF!,0),0),"")</f>
        <v/>
      </c>
      <c r="O594" s="10" t="str">
        <f>+IFERROR(VLOOKUP($A594,#REF!,MATCH('Cálculo antigua metodología'!O$4,#REF!,0),0),"")</f>
        <v/>
      </c>
      <c r="P594" s="10" t="str">
        <f>+IFERROR(VLOOKUP($A594,#REF!,MATCH('Cálculo antigua metodología'!P$4,#REF!,0),0),"")</f>
        <v/>
      </c>
      <c r="Q594" s="10" t="str">
        <f>+IFERROR(VLOOKUP($A594,#REF!,MATCH('Cálculo antigua metodología'!Q$4,#REF!,0),0),"")</f>
        <v/>
      </c>
      <c r="R594" s="10" t="str">
        <f>+IFERROR(VLOOKUP($A594,#REF!,MATCH('Cálculo antigua metodología'!R$4,#REF!,0),0),"")</f>
        <v/>
      </c>
      <c r="S594" s="10" t="str">
        <f>+IFERROR(VLOOKUP($A594,#REF!,MATCH('Cálculo antigua metodología'!S$4,#REF!,0),0),"")</f>
        <v/>
      </c>
      <c r="T594" s="10">
        <f>+VLOOKUP(A594,'[5]Cálculo SGP'!$N$3:$P$1136,3,0)</f>
        <v>1424420202</v>
      </c>
      <c r="U594" s="10">
        <f>+VLOOKUP(A594,'[5]Cálculo SGP'!$N$3:$X$1137,11,0)</f>
        <v>3679765868</v>
      </c>
      <c r="V594" s="11">
        <f t="shared" si="108"/>
        <v>58.35623866402787</v>
      </c>
      <c r="W594" s="11">
        <f t="shared" si="115"/>
        <v>100</v>
      </c>
      <c r="X594" s="11">
        <f t="shared" si="109"/>
        <v>80</v>
      </c>
      <c r="Y594" s="11">
        <f t="shared" si="110"/>
        <v>100</v>
      </c>
      <c r="Z594" s="11">
        <f t="shared" si="116"/>
        <v>0</v>
      </c>
      <c r="AA594" s="11">
        <f t="shared" si="111"/>
        <v>100</v>
      </c>
      <c r="AB594" s="11">
        <f t="shared" si="117"/>
        <v>0</v>
      </c>
      <c r="AC594" s="11">
        <f t="shared" si="112"/>
        <v>0</v>
      </c>
      <c r="AD594" s="11">
        <f t="shared" si="113"/>
        <v>0</v>
      </c>
      <c r="AE594" s="11">
        <f t="shared" si="114"/>
        <v>0</v>
      </c>
      <c r="AF594" s="12">
        <f t="shared" si="118"/>
        <v>0</v>
      </c>
      <c r="AG594" s="31">
        <f t="shared" si="119"/>
        <v>16.666666666666668</v>
      </c>
    </row>
    <row r="595" spans="1:33" x14ac:dyDescent="0.35">
      <c r="A595" s="1" t="s">
        <v>1227</v>
      </c>
      <c r="B595" s="1" t="s">
        <v>1195</v>
      </c>
      <c r="C595" s="1" t="s">
        <v>1228</v>
      </c>
      <c r="D595" s="4">
        <f>+VLOOKUP(A595,'[2]Categoría municipios 2023'!$B$2:$D$1103,3,0)</f>
        <v>6</v>
      </c>
      <c r="E595" s="1" t="str">
        <f>+VLOOKUP(A595,'[3]Nuevo IDF'!$B$5:$H$1106,7,0)</f>
        <v>G4</v>
      </c>
      <c r="F595" s="1"/>
      <c r="G595" s="10">
        <f>+VLOOKUP(A595,'[4]Informe viabilidad 2022'!$A$4:$G$1105,7,0)</f>
        <v>2827.6250700000001</v>
      </c>
      <c r="H595" s="10">
        <f>+VLOOKUP(A595,'[4]Informe viabilidad 2022'!$A$4:$G$1105,6,0)</f>
        <v>5586.6177390000003</v>
      </c>
      <c r="I595" s="10" t="str">
        <f>+IFERROR(VLOOKUP($A595,#REF!,MATCH('Cálculo antigua metodología'!I$4,#REF!,0),0),"")</f>
        <v/>
      </c>
      <c r="J595" s="10" t="str">
        <f>+IFERROR(VLOOKUP($A595,#REF!,MATCH('Cálculo antigua metodología'!J$4,#REF!,0),0),"")</f>
        <v/>
      </c>
      <c r="K595" s="10" t="str">
        <f>+IFERROR(VLOOKUP($A595,#REF!,MATCH('Cálculo antigua metodología'!K$4,#REF!,0),0),"")</f>
        <v/>
      </c>
      <c r="L595" s="10" t="str">
        <f>+IFERROR(VLOOKUP($A595,#REF!,MATCH('Cálculo antigua metodología'!L$4,#REF!,0),0),"")</f>
        <v/>
      </c>
      <c r="M595" s="10" t="str">
        <f>+IFERROR(VLOOKUP($A595,#REF!,MATCH('Cálculo antigua metodología'!M$4,#REF!,0),0),"")</f>
        <v/>
      </c>
      <c r="N595" s="10" t="str">
        <f>+IFERROR(VLOOKUP($A595,#REF!,MATCH('Cálculo antigua metodología'!N$4,#REF!,0),0),"")</f>
        <v/>
      </c>
      <c r="O595" s="10" t="str">
        <f>+IFERROR(VLOOKUP($A595,#REF!,MATCH('Cálculo antigua metodología'!O$4,#REF!,0),0),"")</f>
        <v/>
      </c>
      <c r="P595" s="10" t="str">
        <f>+IFERROR(VLOOKUP($A595,#REF!,MATCH('Cálculo antigua metodología'!P$4,#REF!,0),0),"")</f>
        <v/>
      </c>
      <c r="Q595" s="10" t="str">
        <f>+IFERROR(VLOOKUP($A595,#REF!,MATCH('Cálculo antigua metodología'!Q$4,#REF!,0),0),"")</f>
        <v/>
      </c>
      <c r="R595" s="10" t="str">
        <f>+IFERROR(VLOOKUP($A595,#REF!,MATCH('Cálculo antigua metodología'!R$4,#REF!,0),0),"")</f>
        <v/>
      </c>
      <c r="S595" s="10" t="str">
        <f>+IFERROR(VLOOKUP($A595,#REF!,MATCH('Cálculo antigua metodología'!S$4,#REF!,0),0),"")</f>
        <v/>
      </c>
      <c r="T595" s="10">
        <f>+VLOOKUP(A595,'[5]Cálculo SGP'!$N$3:$P$1136,3,0)</f>
        <v>1986910362</v>
      </c>
      <c r="U595" s="10">
        <f>+VLOOKUP(A595,'[5]Cálculo SGP'!$N$3:$X$1137,11,0)</f>
        <v>4973853200</v>
      </c>
      <c r="V595" s="11">
        <f t="shared" si="108"/>
        <v>50.614257178550801</v>
      </c>
      <c r="W595" s="11">
        <f t="shared" si="115"/>
        <v>100</v>
      </c>
      <c r="X595" s="11">
        <f t="shared" si="109"/>
        <v>80</v>
      </c>
      <c r="Y595" s="11">
        <f t="shared" si="110"/>
        <v>100</v>
      </c>
      <c r="Z595" s="11">
        <f t="shared" si="116"/>
        <v>0</v>
      </c>
      <c r="AA595" s="11">
        <f t="shared" si="111"/>
        <v>100</v>
      </c>
      <c r="AB595" s="11">
        <f t="shared" si="117"/>
        <v>0</v>
      </c>
      <c r="AC595" s="11">
        <f t="shared" si="112"/>
        <v>0</v>
      </c>
      <c r="AD595" s="11">
        <f t="shared" si="113"/>
        <v>0</v>
      </c>
      <c r="AE595" s="11">
        <f t="shared" si="114"/>
        <v>0</v>
      </c>
      <c r="AF595" s="12">
        <f t="shared" si="118"/>
        <v>0</v>
      </c>
      <c r="AG595" s="31">
        <f t="shared" si="119"/>
        <v>16.666666666666668</v>
      </c>
    </row>
    <row r="596" spans="1:33" x14ac:dyDescent="0.35">
      <c r="A596" s="1" t="s">
        <v>1229</v>
      </c>
      <c r="B596" s="1" t="s">
        <v>1195</v>
      </c>
      <c r="C596" s="1" t="s">
        <v>1230</v>
      </c>
      <c r="D596" s="4">
        <f>+VLOOKUP(A596,'[2]Categoría municipios 2023'!$B$2:$D$1103,3,0)</f>
        <v>6</v>
      </c>
      <c r="E596" s="1" t="str">
        <f>+VLOOKUP(A596,'[3]Nuevo IDF'!$B$5:$H$1106,7,0)</f>
        <v>G5</v>
      </c>
      <c r="F596" s="1"/>
      <c r="G596" s="10">
        <f>+VLOOKUP(A596,'[4]Informe viabilidad 2022'!$A$4:$G$1105,7,0)</f>
        <v>3536.8761760000002</v>
      </c>
      <c r="H596" s="10">
        <f>+VLOOKUP(A596,'[4]Informe viabilidad 2022'!$A$4:$G$1105,6,0)</f>
        <v>7115.6588688900001</v>
      </c>
      <c r="I596" s="10" t="str">
        <f>+IFERROR(VLOOKUP($A596,#REF!,MATCH('Cálculo antigua metodología'!I$4,#REF!,0),0),"")</f>
        <v/>
      </c>
      <c r="J596" s="10" t="str">
        <f>+IFERROR(VLOOKUP($A596,#REF!,MATCH('Cálculo antigua metodología'!J$4,#REF!,0),0),"")</f>
        <v/>
      </c>
      <c r="K596" s="10" t="str">
        <f>+IFERROR(VLOOKUP($A596,#REF!,MATCH('Cálculo antigua metodología'!K$4,#REF!,0),0),"")</f>
        <v/>
      </c>
      <c r="L596" s="10" t="str">
        <f>+IFERROR(VLOOKUP($A596,#REF!,MATCH('Cálculo antigua metodología'!L$4,#REF!,0),0),"")</f>
        <v/>
      </c>
      <c r="M596" s="10" t="str">
        <f>+IFERROR(VLOOKUP($A596,#REF!,MATCH('Cálculo antigua metodología'!M$4,#REF!,0),0),"")</f>
        <v/>
      </c>
      <c r="N596" s="10" t="str">
        <f>+IFERROR(VLOOKUP($A596,#REF!,MATCH('Cálculo antigua metodología'!N$4,#REF!,0),0),"")</f>
        <v/>
      </c>
      <c r="O596" s="10" t="str">
        <f>+IFERROR(VLOOKUP($A596,#REF!,MATCH('Cálculo antigua metodología'!O$4,#REF!,0),0),"")</f>
        <v/>
      </c>
      <c r="P596" s="10" t="str">
        <f>+IFERROR(VLOOKUP($A596,#REF!,MATCH('Cálculo antigua metodología'!P$4,#REF!,0),0),"")</f>
        <v/>
      </c>
      <c r="Q596" s="10" t="str">
        <f>+IFERROR(VLOOKUP($A596,#REF!,MATCH('Cálculo antigua metodología'!Q$4,#REF!,0),0),"")</f>
        <v/>
      </c>
      <c r="R596" s="10" t="str">
        <f>+IFERROR(VLOOKUP($A596,#REF!,MATCH('Cálculo antigua metodología'!R$4,#REF!,0),0),"")</f>
        <v/>
      </c>
      <c r="S596" s="10" t="str">
        <f>+IFERROR(VLOOKUP($A596,#REF!,MATCH('Cálculo antigua metodología'!S$4,#REF!,0),0),"")</f>
        <v/>
      </c>
      <c r="T596" s="10">
        <f>+VLOOKUP(A596,'[5]Cálculo SGP'!$N$3:$P$1136,3,0)</f>
        <v>2325972955</v>
      </c>
      <c r="U596" s="10">
        <f>+VLOOKUP(A596,'[5]Cálculo SGP'!$N$3:$X$1137,11,0)</f>
        <v>3980224054</v>
      </c>
      <c r="V596" s="11">
        <f t="shared" si="108"/>
        <v>49.705533123058942</v>
      </c>
      <c r="W596" s="11">
        <f t="shared" si="115"/>
        <v>100</v>
      </c>
      <c r="X596" s="11">
        <f t="shared" si="109"/>
        <v>80</v>
      </c>
      <c r="Y596" s="11">
        <f t="shared" si="110"/>
        <v>100</v>
      </c>
      <c r="Z596" s="11">
        <f t="shared" si="116"/>
        <v>0</v>
      </c>
      <c r="AA596" s="11">
        <f t="shared" si="111"/>
        <v>100</v>
      </c>
      <c r="AB596" s="11">
        <f t="shared" si="117"/>
        <v>0</v>
      </c>
      <c r="AC596" s="11">
        <f t="shared" si="112"/>
        <v>0</v>
      </c>
      <c r="AD596" s="11">
        <f t="shared" si="113"/>
        <v>0</v>
      </c>
      <c r="AE596" s="11">
        <f t="shared" si="114"/>
        <v>0</v>
      </c>
      <c r="AF596" s="12">
        <f t="shared" si="118"/>
        <v>0</v>
      </c>
      <c r="AG596" s="31">
        <f t="shared" si="119"/>
        <v>16.666666666666668</v>
      </c>
    </row>
    <row r="597" spans="1:33" x14ac:dyDescent="0.35">
      <c r="A597" s="1" t="s">
        <v>1231</v>
      </c>
      <c r="B597" s="1" t="s">
        <v>1195</v>
      </c>
      <c r="C597" s="1" t="s">
        <v>1232</v>
      </c>
      <c r="D597" s="4">
        <f>+VLOOKUP(A597,'[2]Categoría municipios 2023'!$B$2:$D$1103,3,0)</f>
        <v>6</v>
      </c>
      <c r="E597" s="1" t="str">
        <f>+VLOOKUP(A597,'[3]Nuevo IDF'!$B$5:$H$1106,7,0)</f>
        <v>G5</v>
      </c>
      <c r="F597" s="1"/>
      <c r="G597" s="10">
        <f>+VLOOKUP(A597,'[4]Informe viabilidad 2022'!$A$4:$G$1105,7,0)</f>
        <v>3543.951908</v>
      </c>
      <c r="H597" s="10">
        <f>+VLOOKUP(A597,'[4]Informe viabilidad 2022'!$A$4:$G$1105,6,0)</f>
        <v>8837.2128420000008</v>
      </c>
      <c r="I597" s="10" t="str">
        <f>+IFERROR(VLOOKUP($A597,#REF!,MATCH('Cálculo antigua metodología'!I$4,#REF!,0),0),"")</f>
        <v/>
      </c>
      <c r="J597" s="10" t="str">
        <f>+IFERROR(VLOOKUP($A597,#REF!,MATCH('Cálculo antigua metodología'!J$4,#REF!,0),0),"")</f>
        <v/>
      </c>
      <c r="K597" s="10" t="str">
        <f>+IFERROR(VLOOKUP($A597,#REF!,MATCH('Cálculo antigua metodología'!K$4,#REF!,0),0),"")</f>
        <v/>
      </c>
      <c r="L597" s="10" t="str">
        <f>+IFERROR(VLOOKUP($A597,#REF!,MATCH('Cálculo antigua metodología'!L$4,#REF!,0),0),"")</f>
        <v/>
      </c>
      <c r="M597" s="10" t="str">
        <f>+IFERROR(VLOOKUP($A597,#REF!,MATCH('Cálculo antigua metodología'!M$4,#REF!,0),0),"")</f>
        <v/>
      </c>
      <c r="N597" s="10" t="str">
        <f>+IFERROR(VLOOKUP($A597,#REF!,MATCH('Cálculo antigua metodología'!N$4,#REF!,0),0),"")</f>
        <v/>
      </c>
      <c r="O597" s="10" t="str">
        <f>+IFERROR(VLOOKUP($A597,#REF!,MATCH('Cálculo antigua metodología'!O$4,#REF!,0),0),"")</f>
        <v/>
      </c>
      <c r="P597" s="10" t="str">
        <f>+IFERROR(VLOOKUP($A597,#REF!,MATCH('Cálculo antigua metodología'!P$4,#REF!,0),0),"")</f>
        <v/>
      </c>
      <c r="Q597" s="10" t="str">
        <f>+IFERROR(VLOOKUP($A597,#REF!,MATCH('Cálculo antigua metodología'!Q$4,#REF!,0),0),"")</f>
        <v/>
      </c>
      <c r="R597" s="10" t="str">
        <f>+IFERROR(VLOOKUP($A597,#REF!,MATCH('Cálculo antigua metodología'!R$4,#REF!,0),0),"")</f>
        <v/>
      </c>
      <c r="S597" s="10" t="str">
        <f>+IFERROR(VLOOKUP($A597,#REF!,MATCH('Cálculo antigua metodología'!S$4,#REF!,0),0),"")</f>
        <v/>
      </c>
      <c r="T597" s="10">
        <f>+VLOOKUP(A597,'[5]Cálculo SGP'!$N$3:$P$1136,3,0)</f>
        <v>2090293734</v>
      </c>
      <c r="U597" s="10">
        <f>+VLOOKUP(A597,'[5]Cálculo SGP'!$N$3:$X$1137,11,0)</f>
        <v>5652167158</v>
      </c>
      <c r="V597" s="11">
        <f t="shared" si="108"/>
        <v>40.102597633010589</v>
      </c>
      <c r="W597" s="11">
        <f t="shared" si="115"/>
        <v>100</v>
      </c>
      <c r="X597" s="11">
        <f t="shared" si="109"/>
        <v>80</v>
      </c>
      <c r="Y597" s="11">
        <f t="shared" si="110"/>
        <v>100</v>
      </c>
      <c r="Z597" s="11">
        <f t="shared" si="116"/>
        <v>0</v>
      </c>
      <c r="AA597" s="11">
        <f t="shared" si="111"/>
        <v>100</v>
      </c>
      <c r="AB597" s="11">
        <f t="shared" si="117"/>
        <v>0</v>
      </c>
      <c r="AC597" s="11">
        <f t="shared" si="112"/>
        <v>0</v>
      </c>
      <c r="AD597" s="11">
        <f t="shared" si="113"/>
        <v>0</v>
      </c>
      <c r="AE597" s="11">
        <f t="shared" si="114"/>
        <v>0</v>
      </c>
      <c r="AF597" s="12">
        <f t="shared" si="118"/>
        <v>0</v>
      </c>
      <c r="AG597" s="31">
        <f t="shared" si="119"/>
        <v>16.666666666666668</v>
      </c>
    </row>
    <row r="598" spans="1:33" x14ac:dyDescent="0.35">
      <c r="A598" s="1" t="s">
        <v>1233</v>
      </c>
      <c r="B598" s="1" t="s">
        <v>1195</v>
      </c>
      <c r="C598" s="1" t="s">
        <v>1234</v>
      </c>
      <c r="D598" s="4">
        <f>+VLOOKUP(A598,'[2]Categoría municipios 2023'!$B$2:$D$1103,3,0)</f>
        <v>6</v>
      </c>
      <c r="E598" s="1" t="str">
        <f>+VLOOKUP(A598,'[3]Nuevo IDF'!$B$5:$H$1106,7,0)</f>
        <v>G5</v>
      </c>
      <c r="F598" s="1"/>
      <c r="G598" s="10">
        <f>+VLOOKUP(A598,'[4]Informe viabilidad 2022'!$A$4:$G$1105,7,0)</f>
        <v>2097.6364600000002</v>
      </c>
      <c r="H598" s="10">
        <f>+VLOOKUP(A598,'[4]Informe viabilidad 2022'!$A$4:$G$1105,6,0)</f>
        <v>5312.3212549999998</v>
      </c>
      <c r="I598" s="10" t="str">
        <f>+IFERROR(VLOOKUP($A598,#REF!,MATCH('Cálculo antigua metodología'!I$4,#REF!,0),0),"")</f>
        <v/>
      </c>
      <c r="J598" s="10" t="str">
        <f>+IFERROR(VLOOKUP($A598,#REF!,MATCH('Cálculo antigua metodología'!J$4,#REF!,0),0),"")</f>
        <v/>
      </c>
      <c r="K598" s="10" t="str">
        <f>+IFERROR(VLOOKUP($A598,#REF!,MATCH('Cálculo antigua metodología'!K$4,#REF!,0),0),"")</f>
        <v/>
      </c>
      <c r="L598" s="10" t="str">
        <f>+IFERROR(VLOOKUP($A598,#REF!,MATCH('Cálculo antigua metodología'!L$4,#REF!,0),0),"")</f>
        <v/>
      </c>
      <c r="M598" s="10" t="str">
        <f>+IFERROR(VLOOKUP($A598,#REF!,MATCH('Cálculo antigua metodología'!M$4,#REF!,0),0),"")</f>
        <v/>
      </c>
      <c r="N598" s="10" t="str">
        <f>+IFERROR(VLOOKUP($A598,#REF!,MATCH('Cálculo antigua metodología'!N$4,#REF!,0),0),"")</f>
        <v/>
      </c>
      <c r="O598" s="10" t="str">
        <f>+IFERROR(VLOOKUP($A598,#REF!,MATCH('Cálculo antigua metodología'!O$4,#REF!,0),0),"")</f>
        <v/>
      </c>
      <c r="P598" s="10" t="str">
        <f>+IFERROR(VLOOKUP($A598,#REF!,MATCH('Cálculo antigua metodología'!P$4,#REF!,0),0),"")</f>
        <v/>
      </c>
      <c r="Q598" s="10" t="str">
        <f>+IFERROR(VLOOKUP($A598,#REF!,MATCH('Cálculo antigua metodología'!Q$4,#REF!,0),0),"")</f>
        <v/>
      </c>
      <c r="R598" s="10" t="str">
        <f>+IFERROR(VLOOKUP($A598,#REF!,MATCH('Cálculo antigua metodología'!R$4,#REF!,0),0),"")</f>
        <v/>
      </c>
      <c r="S598" s="10" t="str">
        <f>+IFERROR(VLOOKUP($A598,#REF!,MATCH('Cálculo antigua metodología'!S$4,#REF!,0),0),"")</f>
        <v/>
      </c>
      <c r="T598" s="10">
        <f>+VLOOKUP(A598,'[5]Cálculo SGP'!$N$3:$P$1136,3,0)</f>
        <v>1957988919</v>
      </c>
      <c r="U598" s="10">
        <f>+VLOOKUP(A598,'[5]Cálculo SGP'!$N$3:$X$1137,11,0)</f>
        <v>4454369001</v>
      </c>
      <c r="V598" s="11">
        <f t="shared" si="108"/>
        <v>39.48625015901829</v>
      </c>
      <c r="W598" s="11">
        <f t="shared" si="115"/>
        <v>100</v>
      </c>
      <c r="X598" s="11">
        <f t="shared" si="109"/>
        <v>80</v>
      </c>
      <c r="Y598" s="11">
        <f t="shared" si="110"/>
        <v>100</v>
      </c>
      <c r="Z598" s="11">
        <f t="shared" si="116"/>
        <v>0</v>
      </c>
      <c r="AA598" s="11">
        <f t="shared" si="111"/>
        <v>100</v>
      </c>
      <c r="AB598" s="11">
        <f t="shared" si="117"/>
        <v>0</v>
      </c>
      <c r="AC598" s="11">
        <f t="shared" si="112"/>
        <v>0</v>
      </c>
      <c r="AD598" s="11">
        <f t="shared" si="113"/>
        <v>0</v>
      </c>
      <c r="AE598" s="11">
        <f t="shared" si="114"/>
        <v>0</v>
      </c>
      <c r="AF598" s="12">
        <f t="shared" si="118"/>
        <v>0</v>
      </c>
      <c r="AG598" s="31">
        <f t="shared" si="119"/>
        <v>16.666666666666668</v>
      </c>
    </row>
    <row r="599" spans="1:33" x14ac:dyDescent="0.35">
      <c r="A599" s="1" t="s">
        <v>1235</v>
      </c>
      <c r="B599" s="1" t="s">
        <v>1195</v>
      </c>
      <c r="C599" s="1" t="s">
        <v>1236</v>
      </c>
      <c r="D599" s="4">
        <f>+VLOOKUP(A599,'[2]Categoría municipios 2023'!$B$2:$D$1103,3,0)</f>
        <v>6</v>
      </c>
      <c r="E599" s="1" t="str">
        <f>+VLOOKUP(A599,'[3]Nuevo IDF'!$B$5:$H$1106,7,0)</f>
        <v>G5</v>
      </c>
      <c r="F599" s="1"/>
      <c r="G599" s="10">
        <f>+VLOOKUP(A599,'[4]Informe viabilidad 2022'!$A$4:$G$1105,7,0)</f>
        <v>2640.7853230000001</v>
      </c>
      <c r="H599" s="10">
        <f>+VLOOKUP(A599,'[4]Informe viabilidad 2022'!$A$4:$G$1105,6,0)</f>
        <v>5568.1979730000003</v>
      </c>
      <c r="I599" s="10" t="str">
        <f>+IFERROR(VLOOKUP($A599,#REF!,MATCH('Cálculo antigua metodología'!I$4,#REF!,0),0),"")</f>
        <v/>
      </c>
      <c r="J599" s="10" t="str">
        <f>+IFERROR(VLOOKUP($A599,#REF!,MATCH('Cálculo antigua metodología'!J$4,#REF!,0),0),"")</f>
        <v/>
      </c>
      <c r="K599" s="10" t="str">
        <f>+IFERROR(VLOOKUP($A599,#REF!,MATCH('Cálculo antigua metodología'!K$4,#REF!,0),0),"")</f>
        <v/>
      </c>
      <c r="L599" s="10" t="str">
        <f>+IFERROR(VLOOKUP($A599,#REF!,MATCH('Cálculo antigua metodología'!L$4,#REF!,0),0),"")</f>
        <v/>
      </c>
      <c r="M599" s="10" t="str">
        <f>+IFERROR(VLOOKUP($A599,#REF!,MATCH('Cálculo antigua metodología'!M$4,#REF!,0),0),"")</f>
        <v/>
      </c>
      <c r="N599" s="10" t="str">
        <f>+IFERROR(VLOOKUP($A599,#REF!,MATCH('Cálculo antigua metodología'!N$4,#REF!,0),0),"")</f>
        <v/>
      </c>
      <c r="O599" s="10" t="str">
        <f>+IFERROR(VLOOKUP($A599,#REF!,MATCH('Cálculo antigua metodología'!O$4,#REF!,0),0),"")</f>
        <v/>
      </c>
      <c r="P599" s="10" t="str">
        <f>+IFERROR(VLOOKUP($A599,#REF!,MATCH('Cálculo antigua metodología'!P$4,#REF!,0),0),"")</f>
        <v/>
      </c>
      <c r="Q599" s="10" t="str">
        <f>+IFERROR(VLOOKUP($A599,#REF!,MATCH('Cálculo antigua metodología'!Q$4,#REF!,0),0),"")</f>
        <v/>
      </c>
      <c r="R599" s="10" t="str">
        <f>+IFERROR(VLOOKUP($A599,#REF!,MATCH('Cálculo antigua metodología'!R$4,#REF!,0),0),"")</f>
        <v/>
      </c>
      <c r="S599" s="10" t="str">
        <f>+IFERROR(VLOOKUP($A599,#REF!,MATCH('Cálculo antigua metodología'!S$4,#REF!,0),0),"")</f>
        <v/>
      </c>
      <c r="T599" s="10">
        <f>+VLOOKUP(A599,'[5]Cálculo SGP'!$N$3:$P$1136,3,0)</f>
        <v>1441549359</v>
      </c>
      <c r="U599" s="10">
        <f>+VLOOKUP(A599,'[5]Cálculo SGP'!$N$3:$X$1137,11,0)</f>
        <v>4415410910</v>
      </c>
      <c r="V599" s="11">
        <f t="shared" si="108"/>
        <v>47.426211061551278</v>
      </c>
      <c r="W599" s="11">
        <f t="shared" si="115"/>
        <v>100</v>
      </c>
      <c r="X599" s="11">
        <f t="shared" si="109"/>
        <v>80</v>
      </c>
      <c r="Y599" s="11">
        <f t="shared" si="110"/>
        <v>100</v>
      </c>
      <c r="Z599" s="11">
        <f t="shared" si="116"/>
        <v>0</v>
      </c>
      <c r="AA599" s="11">
        <f t="shared" si="111"/>
        <v>100</v>
      </c>
      <c r="AB599" s="11">
        <f t="shared" si="117"/>
        <v>0</v>
      </c>
      <c r="AC599" s="11">
        <f t="shared" si="112"/>
        <v>0</v>
      </c>
      <c r="AD599" s="11">
        <f t="shared" si="113"/>
        <v>0</v>
      </c>
      <c r="AE599" s="11">
        <f t="shared" si="114"/>
        <v>0</v>
      </c>
      <c r="AF599" s="12">
        <f t="shared" si="118"/>
        <v>0</v>
      </c>
      <c r="AG599" s="31">
        <f t="shared" si="119"/>
        <v>16.666666666666668</v>
      </c>
    </row>
    <row r="600" spans="1:33" x14ac:dyDescent="0.35">
      <c r="A600" s="1" t="s">
        <v>1237</v>
      </c>
      <c r="B600" s="1" t="s">
        <v>1195</v>
      </c>
      <c r="C600" s="1" t="s">
        <v>1238</v>
      </c>
      <c r="D600" s="4">
        <f>+VLOOKUP(A600,'[2]Categoría municipios 2023'!$B$2:$D$1103,3,0)</f>
        <v>6</v>
      </c>
      <c r="E600" s="1" t="str">
        <f>+VLOOKUP(A600,'[3]Nuevo IDF'!$B$5:$H$1106,7,0)</f>
        <v>G5</v>
      </c>
      <c r="F600" s="1"/>
      <c r="G600" s="10">
        <f>+VLOOKUP(A600,'[4]Informe viabilidad 2022'!$A$4:$G$1105,7,0)</f>
        <v>1980.488175</v>
      </c>
      <c r="H600" s="10">
        <f>+VLOOKUP(A600,'[4]Informe viabilidad 2022'!$A$4:$G$1105,6,0)</f>
        <v>4839.6540370000002</v>
      </c>
      <c r="I600" s="10" t="str">
        <f>+IFERROR(VLOOKUP($A600,#REF!,MATCH('Cálculo antigua metodología'!I$4,#REF!,0),0),"")</f>
        <v/>
      </c>
      <c r="J600" s="10" t="str">
        <f>+IFERROR(VLOOKUP($A600,#REF!,MATCH('Cálculo antigua metodología'!J$4,#REF!,0),0),"")</f>
        <v/>
      </c>
      <c r="K600" s="10" t="str">
        <f>+IFERROR(VLOOKUP($A600,#REF!,MATCH('Cálculo antigua metodología'!K$4,#REF!,0),0),"")</f>
        <v/>
      </c>
      <c r="L600" s="10" t="str">
        <f>+IFERROR(VLOOKUP($A600,#REF!,MATCH('Cálculo antigua metodología'!L$4,#REF!,0),0),"")</f>
        <v/>
      </c>
      <c r="M600" s="10" t="str">
        <f>+IFERROR(VLOOKUP($A600,#REF!,MATCH('Cálculo antigua metodología'!M$4,#REF!,0),0),"")</f>
        <v/>
      </c>
      <c r="N600" s="10" t="str">
        <f>+IFERROR(VLOOKUP($A600,#REF!,MATCH('Cálculo antigua metodología'!N$4,#REF!,0),0),"")</f>
        <v/>
      </c>
      <c r="O600" s="10" t="str">
        <f>+IFERROR(VLOOKUP($A600,#REF!,MATCH('Cálculo antigua metodología'!O$4,#REF!,0),0),"")</f>
        <v/>
      </c>
      <c r="P600" s="10" t="str">
        <f>+IFERROR(VLOOKUP($A600,#REF!,MATCH('Cálculo antigua metodología'!P$4,#REF!,0),0),"")</f>
        <v/>
      </c>
      <c r="Q600" s="10" t="str">
        <f>+IFERROR(VLOOKUP($A600,#REF!,MATCH('Cálculo antigua metodología'!Q$4,#REF!,0),0),"")</f>
        <v/>
      </c>
      <c r="R600" s="10" t="str">
        <f>+IFERROR(VLOOKUP($A600,#REF!,MATCH('Cálculo antigua metodología'!R$4,#REF!,0),0),"")</f>
        <v/>
      </c>
      <c r="S600" s="10" t="str">
        <f>+IFERROR(VLOOKUP($A600,#REF!,MATCH('Cálculo antigua metodología'!S$4,#REF!,0),0),"")</f>
        <v/>
      </c>
      <c r="T600" s="10">
        <f>+VLOOKUP(A600,'[5]Cálculo SGP'!$N$3:$P$1136,3,0)</f>
        <v>1770132854</v>
      </c>
      <c r="U600" s="10">
        <f>+VLOOKUP(A600,'[5]Cálculo SGP'!$N$3:$X$1137,11,0)</f>
        <v>4333840079</v>
      </c>
      <c r="V600" s="11">
        <f t="shared" si="108"/>
        <v>40.922102279601432</v>
      </c>
      <c r="W600" s="11">
        <f t="shared" si="115"/>
        <v>100</v>
      </c>
      <c r="X600" s="11">
        <f t="shared" si="109"/>
        <v>80</v>
      </c>
      <c r="Y600" s="11">
        <f t="shared" si="110"/>
        <v>100</v>
      </c>
      <c r="Z600" s="11">
        <f t="shared" si="116"/>
        <v>0</v>
      </c>
      <c r="AA600" s="11">
        <f t="shared" si="111"/>
        <v>100</v>
      </c>
      <c r="AB600" s="11">
        <f t="shared" si="117"/>
        <v>0</v>
      </c>
      <c r="AC600" s="11">
        <f t="shared" si="112"/>
        <v>0</v>
      </c>
      <c r="AD600" s="11">
        <f t="shared" si="113"/>
        <v>0</v>
      </c>
      <c r="AE600" s="11">
        <f t="shared" si="114"/>
        <v>0</v>
      </c>
      <c r="AF600" s="12">
        <f t="shared" si="118"/>
        <v>0</v>
      </c>
      <c r="AG600" s="31">
        <f t="shared" si="119"/>
        <v>16.666666666666668</v>
      </c>
    </row>
    <row r="601" spans="1:33" x14ac:dyDescent="0.35">
      <c r="A601" s="1" t="s">
        <v>1239</v>
      </c>
      <c r="B601" s="1" t="s">
        <v>1195</v>
      </c>
      <c r="C601" s="1" t="s">
        <v>1240</v>
      </c>
      <c r="D601" s="4">
        <f>+VLOOKUP(A601,'[2]Categoría municipios 2023'!$B$2:$D$1103,3,0)</f>
        <v>6</v>
      </c>
      <c r="E601" s="1" t="str">
        <f>+VLOOKUP(A601,'[3]Nuevo IDF'!$B$5:$H$1106,7,0)</f>
        <v>G5</v>
      </c>
      <c r="F601" s="1"/>
      <c r="G601" s="10">
        <f>+VLOOKUP(A601,'[4]Informe viabilidad 2022'!$A$4:$G$1105,7,0)</f>
        <v>1815.441527</v>
      </c>
      <c r="H601" s="10">
        <f>+VLOOKUP(A601,'[4]Informe viabilidad 2022'!$A$4:$G$1105,6,0)</f>
        <v>5553.9654540000001</v>
      </c>
      <c r="I601" s="10" t="str">
        <f>+IFERROR(VLOOKUP($A601,#REF!,MATCH('Cálculo antigua metodología'!I$4,#REF!,0),0),"")</f>
        <v/>
      </c>
      <c r="J601" s="10" t="str">
        <f>+IFERROR(VLOOKUP($A601,#REF!,MATCH('Cálculo antigua metodología'!J$4,#REF!,0),0),"")</f>
        <v/>
      </c>
      <c r="K601" s="10" t="str">
        <f>+IFERROR(VLOOKUP($A601,#REF!,MATCH('Cálculo antigua metodología'!K$4,#REF!,0),0),"")</f>
        <v/>
      </c>
      <c r="L601" s="10" t="str">
        <f>+IFERROR(VLOOKUP($A601,#REF!,MATCH('Cálculo antigua metodología'!L$4,#REF!,0),0),"")</f>
        <v/>
      </c>
      <c r="M601" s="10" t="str">
        <f>+IFERROR(VLOOKUP($A601,#REF!,MATCH('Cálculo antigua metodología'!M$4,#REF!,0),0),"")</f>
        <v/>
      </c>
      <c r="N601" s="10" t="str">
        <f>+IFERROR(VLOOKUP($A601,#REF!,MATCH('Cálculo antigua metodología'!N$4,#REF!,0),0),"")</f>
        <v/>
      </c>
      <c r="O601" s="10" t="str">
        <f>+IFERROR(VLOOKUP($A601,#REF!,MATCH('Cálculo antigua metodología'!O$4,#REF!,0),0),"")</f>
        <v/>
      </c>
      <c r="P601" s="10" t="str">
        <f>+IFERROR(VLOOKUP($A601,#REF!,MATCH('Cálculo antigua metodología'!P$4,#REF!,0),0),"")</f>
        <v/>
      </c>
      <c r="Q601" s="10" t="str">
        <f>+IFERROR(VLOOKUP($A601,#REF!,MATCH('Cálculo antigua metodología'!Q$4,#REF!,0),0),"")</f>
        <v/>
      </c>
      <c r="R601" s="10" t="str">
        <f>+IFERROR(VLOOKUP($A601,#REF!,MATCH('Cálculo antigua metodología'!R$4,#REF!,0),0),"")</f>
        <v/>
      </c>
      <c r="S601" s="10" t="str">
        <f>+IFERROR(VLOOKUP($A601,#REF!,MATCH('Cálculo antigua metodología'!S$4,#REF!,0),0),"")</f>
        <v/>
      </c>
      <c r="T601" s="10">
        <f>+VLOOKUP(A601,'[5]Cálculo SGP'!$N$3:$P$1136,3,0)</f>
        <v>1258862749</v>
      </c>
      <c r="U601" s="10">
        <f>+VLOOKUP(A601,'[5]Cálculo SGP'!$N$3:$X$1137,11,0)</f>
        <v>3880378759</v>
      </c>
      <c r="V601" s="11">
        <f t="shared" si="108"/>
        <v>32.687303189696792</v>
      </c>
      <c r="W601" s="11">
        <f t="shared" si="115"/>
        <v>100</v>
      </c>
      <c r="X601" s="11">
        <f t="shared" si="109"/>
        <v>80</v>
      </c>
      <c r="Y601" s="11">
        <f t="shared" si="110"/>
        <v>100</v>
      </c>
      <c r="Z601" s="11">
        <f t="shared" si="116"/>
        <v>0</v>
      </c>
      <c r="AA601" s="11">
        <f t="shared" si="111"/>
        <v>100</v>
      </c>
      <c r="AB601" s="11">
        <f t="shared" si="117"/>
        <v>0</v>
      </c>
      <c r="AC601" s="11">
        <f t="shared" si="112"/>
        <v>0</v>
      </c>
      <c r="AD601" s="11">
        <f t="shared" si="113"/>
        <v>0</v>
      </c>
      <c r="AE601" s="11">
        <f t="shared" si="114"/>
        <v>0</v>
      </c>
      <c r="AF601" s="12">
        <f t="shared" si="118"/>
        <v>0</v>
      </c>
      <c r="AG601" s="31">
        <f t="shared" si="119"/>
        <v>16.666666666666668</v>
      </c>
    </row>
    <row r="602" spans="1:33" x14ac:dyDescent="0.35">
      <c r="A602" s="1" t="s">
        <v>1241</v>
      </c>
      <c r="B602" s="1" t="s">
        <v>1195</v>
      </c>
      <c r="C602" s="1" t="s">
        <v>1242</v>
      </c>
      <c r="D602" s="4">
        <f>+VLOOKUP(A602,'[2]Categoría municipios 2023'!$B$2:$D$1103,3,0)</f>
        <v>6</v>
      </c>
      <c r="E602" s="1" t="str">
        <f>+VLOOKUP(A602,'[3]Nuevo IDF'!$B$5:$H$1106,7,0)</f>
        <v>G5</v>
      </c>
      <c r="F602" s="1"/>
      <c r="G602" s="10">
        <f>+VLOOKUP(A602,'[4]Informe viabilidad 2022'!$A$4:$G$1105,7,0)</f>
        <v>1948.175146</v>
      </c>
      <c r="H602" s="10">
        <f>+VLOOKUP(A602,'[4]Informe viabilidad 2022'!$A$4:$G$1105,6,0)</f>
        <v>4264.4932040000003</v>
      </c>
      <c r="I602" s="10" t="str">
        <f>+IFERROR(VLOOKUP($A602,#REF!,MATCH('Cálculo antigua metodología'!I$4,#REF!,0),0),"")</f>
        <v/>
      </c>
      <c r="J602" s="10" t="str">
        <f>+IFERROR(VLOOKUP($A602,#REF!,MATCH('Cálculo antigua metodología'!J$4,#REF!,0),0),"")</f>
        <v/>
      </c>
      <c r="K602" s="10" t="str">
        <f>+IFERROR(VLOOKUP($A602,#REF!,MATCH('Cálculo antigua metodología'!K$4,#REF!,0),0),"")</f>
        <v/>
      </c>
      <c r="L602" s="10" t="str">
        <f>+IFERROR(VLOOKUP($A602,#REF!,MATCH('Cálculo antigua metodología'!L$4,#REF!,0),0),"")</f>
        <v/>
      </c>
      <c r="M602" s="10" t="str">
        <f>+IFERROR(VLOOKUP($A602,#REF!,MATCH('Cálculo antigua metodología'!M$4,#REF!,0),0),"")</f>
        <v/>
      </c>
      <c r="N602" s="10" t="str">
        <f>+IFERROR(VLOOKUP($A602,#REF!,MATCH('Cálculo antigua metodología'!N$4,#REF!,0),0),"")</f>
        <v/>
      </c>
      <c r="O602" s="10" t="str">
        <f>+IFERROR(VLOOKUP($A602,#REF!,MATCH('Cálculo antigua metodología'!O$4,#REF!,0),0),"")</f>
        <v/>
      </c>
      <c r="P602" s="10" t="str">
        <f>+IFERROR(VLOOKUP($A602,#REF!,MATCH('Cálculo antigua metodología'!P$4,#REF!,0),0),"")</f>
        <v/>
      </c>
      <c r="Q602" s="10" t="str">
        <f>+IFERROR(VLOOKUP($A602,#REF!,MATCH('Cálculo antigua metodología'!Q$4,#REF!,0),0),"")</f>
        <v/>
      </c>
      <c r="R602" s="10" t="str">
        <f>+IFERROR(VLOOKUP($A602,#REF!,MATCH('Cálculo antigua metodología'!R$4,#REF!,0),0),"")</f>
        <v/>
      </c>
      <c r="S602" s="10" t="str">
        <f>+IFERROR(VLOOKUP($A602,#REF!,MATCH('Cálculo antigua metodología'!S$4,#REF!,0),0),"")</f>
        <v/>
      </c>
      <c r="T602" s="10">
        <f>+VLOOKUP(A602,'[5]Cálculo SGP'!$N$3:$P$1136,3,0)</f>
        <v>1660834352</v>
      </c>
      <c r="U602" s="10">
        <f>+VLOOKUP(A602,'[5]Cálculo SGP'!$N$3:$X$1137,11,0)</f>
        <v>3791910915</v>
      </c>
      <c r="V602" s="11">
        <f t="shared" si="108"/>
        <v>45.683626466391239</v>
      </c>
      <c r="W602" s="11">
        <f t="shared" si="115"/>
        <v>100</v>
      </c>
      <c r="X602" s="11">
        <f t="shared" si="109"/>
        <v>80</v>
      </c>
      <c r="Y602" s="11">
        <f t="shared" si="110"/>
        <v>100</v>
      </c>
      <c r="Z602" s="11">
        <f t="shared" si="116"/>
        <v>0</v>
      </c>
      <c r="AA602" s="11">
        <f t="shared" si="111"/>
        <v>100</v>
      </c>
      <c r="AB602" s="11">
        <f t="shared" si="117"/>
        <v>0</v>
      </c>
      <c r="AC602" s="11">
        <f t="shared" si="112"/>
        <v>0</v>
      </c>
      <c r="AD602" s="11">
        <f t="shared" si="113"/>
        <v>0</v>
      </c>
      <c r="AE602" s="11">
        <f t="shared" si="114"/>
        <v>0</v>
      </c>
      <c r="AF602" s="12">
        <f t="shared" si="118"/>
        <v>0</v>
      </c>
      <c r="AG602" s="31">
        <f t="shared" si="119"/>
        <v>16.666666666666668</v>
      </c>
    </row>
    <row r="603" spans="1:33" x14ac:dyDescent="0.35">
      <c r="A603" s="1" t="s">
        <v>1243</v>
      </c>
      <c r="B603" s="1" t="s">
        <v>1195</v>
      </c>
      <c r="C603" s="1" t="s">
        <v>1244</v>
      </c>
      <c r="D603" s="4">
        <f>+VLOOKUP(A603,'[2]Categoría municipios 2023'!$B$2:$D$1103,3,0)</f>
        <v>6</v>
      </c>
      <c r="E603" s="1" t="str">
        <f>+VLOOKUP(A603,'[3]Nuevo IDF'!$B$5:$H$1106,7,0)</f>
        <v>G5</v>
      </c>
      <c r="F603" s="1"/>
      <c r="G603" s="10">
        <f>+VLOOKUP(A603,'[4]Informe viabilidad 2022'!$A$4:$G$1105,7,0)</f>
        <v>3137.3067190000002</v>
      </c>
      <c r="H603" s="10">
        <f>+VLOOKUP(A603,'[4]Informe viabilidad 2022'!$A$4:$G$1105,6,0)</f>
        <v>15204.377865</v>
      </c>
      <c r="I603" s="10" t="str">
        <f>+IFERROR(VLOOKUP($A603,#REF!,MATCH('Cálculo antigua metodología'!I$4,#REF!,0),0),"")</f>
        <v/>
      </c>
      <c r="J603" s="10" t="str">
        <f>+IFERROR(VLOOKUP($A603,#REF!,MATCH('Cálculo antigua metodología'!J$4,#REF!,0),0),"")</f>
        <v/>
      </c>
      <c r="K603" s="10" t="str">
        <f>+IFERROR(VLOOKUP($A603,#REF!,MATCH('Cálculo antigua metodología'!K$4,#REF!,0),0),"")</f>
        <v/>
      </c>
      <c r="L603" s="10" t="str">
        <f>+IFERROR(VLOOKUP($A603,#REF!,MATCH('Cálculo antigua metodología'!L$4,#REF!,0),0),"")</f>
        <v/>
      </c>
      <c r="M603" s="10" t="str">
        <f>+IFERROR(VLOOKUP($A603,#REF!,MATCH('Cálculo antigua metodología'!M$4,#REF!,0),0),"")</f>
        <v/>
      </c>
      <c r="N603" s="10" t="str">
        <f>+IFERROR(VLOOKUP($A603,#REF!,MATCH('Cálculo antigua metodología'!N$4,#REF!,0),0),"")</f>
        <v/>
      </c>
      <c r="O603" s="10" t="str">
        <f>+IFERROR(VLOOKUP($A603,#REF!,MATCH('Cálculo antigua metodología'!O$4,#REF!,0),0),"")</f>
        <v/>
      </c>
      <c r="P603" s="10" t="str">
        <f>+IFERROR(VLOOKUP($A603,#REF!,MATCH('Cálculo antigua metodología'!P$4,#REF!,0),0),"")</f>
        <v/>
      </c>
      <c r="Q603" s="10" t="str">
        <f>+IFERROR(VLOOKUP($A603,#REF!,MATCH('Cálculo antigua metodología'!Q$4,#REF!,0),0),"")</f>
        <v/>
      </c>
      <c r="R603" s="10" t="str">
        <f>+IFERROR(VLOOKUP($A603,#REF!,MATCH('Cálculo antigua metodología'!R$4,#REF!,0),0),"")</f>
        <v/>
      </c>
      <c r="S603" s="10" t="str">
        <f>+IFERROR(VLOOKUP($A603,#REF!,MATCH('Cálculo antigua metodología'!S$4,#REF!,0),0),"")</f>
        <v/>
      </c>
      <c r="T603" s="10">
        <f>+VLOOKUP(A603,'[5]Cálculo SGP'!$N$3:$P$1136,3,0)</f>
        <v>4995895696</v>
      </c>
      <c r="U603" s="10">
        <f>+VLOOKUP(A603,'[5]Cálculo SGP'!$N$3:$X$1137,11,0)</f>
        <v>4337581561</v>
      </c>
      <c r="V603" s="11">
        <f t="shared" si="108"/>
        <v>20.634232764117115</v>
      </c>
      <c r="W603" s="11">
        <f t="shared" si="115"/>
        <v>100</v>
      </c>
      <c r="X603" s="11">
        <f t="shared" si="109"/>
        <v>80</v>
      </c>
      <c r="Y603" s="11">
        <f t="shared" si="110"/>
        <v>100</v>
      </c>
      <c r="Z603" s="11">
        <f t="shared" si="116"/>
        <v>0</v>
      </c>
      <c r="AA603" s="11">
        <f t="shared" si="111"/>
        <v>100</v>
      </c>
      <c r="AB603" s="11">
        <f t="shared" si="117"/>
        <v>0</v>
      </c>
      <c r="AC603" s="11">
        <f t="shared" si="112"/>
        <v>0</v>
      </c>
      <c r="AD603" s="11">
        <f t="shared" si="113"/>
        <v>0</v>
      </c>
      <c r="AE603" s="11">
        <f t="shared" si="114"/>
        <v>0</v>
      </c>
      <c r="AF603" s="12">
        <f t="shared" si="118"/>
        <v>0</v>
      </c>
      <c r="AG603" s="31">
        <f t="shared" si="119"/>
        <v>16.666666666666668</v>
      </c>
    </row>
    <row r="604" spans="1:33" x14ac:dyDescent="0.35">
      <c r="A604" s="1" t="s">
        <v>1245</v>
      </c>
      <c r="B604" s="1" t="s">
        <v>1195</v>
      </c>
      <c r="C604" s="1" t="s">
        <v>1246</v>
      </c>
      <c r="D604" s="4">
        <f>+VLOOKUP(A604,'[2]Categoría municipios 2023'!$B$2:$D$1103,3,0)</f>
        <v>6</v>
      </c>
      <c r="E604" s="1" t="str">
        <f>+VLOOKUP(A604,'[3]Nuevo IDF'!$B$5:$H$1106,7,0)</f>
        <v>G4</v>
      </c>
      <c r="F604" s="1"/>
      <c r="G604" s="10">
        <f>+VLOOKUP(A604,'[4]Informe viabilidad 2022'!$A$4:$G$1105,7,0)</f>
        <v>1120.1370890000001</v>
      </c>
      <c r="H604" s="10">
        <f>+VLOOKUP(A604,'[4]Informe viabilidad 2022'!$A$4:$G$1105,6,0)</f>
        <v>2884.07665</v>
      </c>
      <c r="I604" s="10" t="str">
        <f>+IFERROR(VLOOKUP($A604,#REF!,MATCH('Cálculo antigua metodología'!I$4,#REF!,0),0),"")</f>
        <v/>
      </c>
      <c r="J604" s="10" t="str">
        <f>+IFERROR(VLOOKUP($A604,#REF!,MATCH('Cálculo antigua metodología'!J$4,#REF!,0),0),"")</f>
        <v/>
      </c>
      <c r="K604" s="10" t="str">
        <f>+IFERROR(VLOOKUP($A604,#REF!,MATCH('Cálculo antigua metodología'!K$4,#REF!,0),0),"")</f>
        <v/>
      </c>
      <c r="L604" s="10" t="str">
        <f>+IFERROR(VLOOKUP($A604,#REF!,MATCH('Cálculo antigua metodología'!L$4,#REF!,0),0),"")</f>
        <v/>
      </c>
      <c r="M604" s="10" t="str">
        <f>+IFERROR(VLOOKUP($A604,#REF!,MATCH('Cálculo antigua metodología'!M$4,#REF!,0),0),"")</f>
        <v/>
      </c>
      <c r="N604" s="10" t="str">
        <f>+IFERROR(VLOOKUP($A604,#REF!,MATCH('Cálculo antigua metodología'!N$4,#REF!,0),0),"")</f>
        <v/>
      </c>
      <c r="O604" s="10" t="str">
        <f>+IFERROR(VLOOKUP($A604,#REF!,MATCH('Cálculo antigua metodología'!O$4,#REF!,0),0),"")</f>
        <v/>
      </c>
      <c r="P604" s="10" t="str">
        <f>+IFERROR(VLOOKUP($A604,#REF!,MATCH('Cálculo antigua metodología'!P$4,#REF!,0),0),"")</f>
        <v/>
      </c>
      <c r="Q604" s="10" t="str">
        <f>+IFERROR(VLOOKUP($A604,#REF!,MATCH('Cálculo antigua metodología'!Q$4,#REF!,0),0),"")</f>
        <v/>
      </c>
      <c r="R604" s="10" t="str">
        <f>+IFERROR(VLOOKUP($A604,#REF!,MATCH('Cálculo antigua metodología'!R$4,#REF!,0),0),"")</f>
        <v/>
      </c>
      <c r="S604" s="10" t="str">
        <f>+IFERROR(VLOOKUP($A604,#REF!,MATCH('Cálculo antigua metodología'!S$4,#REF!,0),0),"")</f>
        <v/>
      </c>
      <c r="T604" s="10">
        <f>+VLOOKUP(A604,'[5]Cálculo SGP'!$N$3:$P$1136,3,0)</f>
        <v>872821950</v>
      </c>
      <c r="U604" s="10">
        <f>+VLOOKUP(A604,'[5]Cálculo SGP'!$N$3:$X$1137,11,0)</f>
        <v>2122429551</v>
      </c>
      <c r="V604" s="11">
        <f t="shared" si="108"/>
        <v>38.838672647621905</v>
      </c>
      <c r="W604" s="11">
        <f t="shared" si="115"/>
        <v>100</v>
      </c>
      <c r="X604" s="11">
        <f t="shared" si="109"/>
        <v>80</v>
      </c>
      <c r="Y604" s="11">
        <f t="shared" si="110"/>
        <v>100</v>
      </c>
      <c r="Z604" s="11">
        <f t="shared" si="116"/>
        <v>0</v>
      </c>
      <c r="AA604" s="11">
        <f t="shared" si="111"/>
        <v>100</v>
      </c>
      <c r="AB604" s="11">
        <f t="shared" si="117"/>
        <v>0</v>
      </c>
      <c r="AC604" s="11">
        <f t="shared" si="112"/>
        <v>0</v>
      </c>
      <c r="AD604" s="11">
        <f t="shared" si="113"/>
        <v>0</v>
      </c>
      <c r="AE604" s="11">
        <f t="shared" si="114"/>
        <v>0</v>
      </c>
      <c r="AF604" s="12">
        <f t="shared" si="118"/>
        <v>0</v>
      </c>
      <c r="AG604" s="31">
        <f t="shared" si="119"/>
        <v>16.666666666666668</v>
      </c>
    </row>
    <row r="605" spans="1:33" x14ac:dyDescent="0.35">
      <c r="A605" s="1" t="s">
        <v>1247</v>
      </c>
      <c r="B605" s="1" t="s">
        <v>1195</v>
      </c>
      <c r="C605" s="1" t="s">
        <v>1248</v>
      </c>
      <c r="D605" s="4">
        <f>+VLOOKUP(A605,'[2]Categoría municipios 2023'!$B$2:$D$1103,3,0)</f>
        <v>6</v>
      </c>
      <c r="E605" s="1" t="str">
        <f>+VLOOKUP(A605,'[3]Nuevo IDF'!$B$5:$H$1106,7,0)</f>
        <v>G2</v>
      </c>
      <c r="F605" s="1"/>
      <c r="G605" s="10">
        <f>+VLOOKUP(A605,'[4]Informe viabilidad 2022'!$A$4:$G$1105,7,0)</f>
        <v>1916.039978</v>
      </c>
      <c r="H605" s="10">
        <f>+VLOOKUP(A605,'[4]Informe viabilidad 2022'!$A$4:$G$1105,6,0)</f>
        <v>9825.3842299999997</v>
      </c>
      <c r="I605" s="10" t="str">
        <f>+IFERROR(VLOOKUP($A605,#REF!,MATCH('Cálculo antigua metodología'!I$4,#REF!,0),0),"")</f>
        <v/>
      </c>
      <c r="J605" s="10" t="str">
        <f>+IFERROR(VLOOKUP($A605,#REF!,MATCH('Cálculo antigua metodología'!J$4,#REF!,0),0),"")</f>
        <v/>
      </c>
      <c r="K605" s="10" t="str">
        <f>+IFERROR(VLOOKUP($A605,#REF!,MATCH('Cálculo antigua metodología'!K$4,#REF!,0),0),"")</f>
        <v/>
      </c>
      <c r="L605" s="10" t="str">
        <f>+IFERROR(VLOOKUP($A605,#REF!,MATCH('Cálculo antigua metodología'!L$4,#REF!,0),0),"")</f>
        <v/>
      </c>
      <c r="M605" s="10" t="str">
        <f>+IFERROR(VLOOKUP($A605,#REF!,MATCH('Cálculo antigua metodología'!M$4,#REF!,0),0),"")</f>
        <v/>
      </c>
      <c r="N605" s="10" t="str">
        <f>+IFERROR(VLOOKUP($A605,#REF!,MATCH('Cálculo antigua metodología'!N$4,#REF!,0),0),"")</f>
        <v/>
      </c>
      <c r="O605" s="10" t="str">
        <f>+IFERROR(VLOOKUP($A605,#REF!,MATCH('Cálculo antigua metodología'!O$4,#REF!,0),0),"")</f>
        <v/>
      </c>
      <c r="P605" s="10" t="str">
        <f>+IFERROR(VLOOKUP($A605,#REF!,MATCH('Cálculo antigua metodología'!P$4,#REF!,0),0),"")</f>
        <v/>
      </c>
      <c r="Q605" s="10" t="str">
        <f>+IFERROR(VLOOKUP($A605,#REF!,MATCH('Cálculo antigua metodología'!Q$4,#REF!,0),0),"")</f>
        <v/>
      </c>
      <c r="R605" s="10" t="str">
        <f>+IFERROR(VLOOKUP($A605,#REF!,MATCH('Cálculo antigua metodología'!R$4,#REF!,0),0),"")</f>
        <v/>
      </c>
      <c r="S605" s="10" t="str">
        <f>+IFERROR(VLOOKUP($A605,#REF!,MATCH('Cálculo antigua metodología'!S$4,#REF!,0),0),"")</f>
        <v/>
      </c>
      <c r="T605" s="10">
        <f>+VLOOKUP(A605,'[5]Cálculo SGP'!$N$3:$P$1136,3,0)</f>
        <v>1149651483</v>
      </c>
      <c r="U605" s="10">
        <f>+VLOOKUP(A605,'[5]Cálculo SGP'!$N$3:$X$1137,11,0)</f>
        <v>3302802631</v>
      </c>
      <c r="V605" s="11">
        <f t="shared" si="108"/>
        <v>19.500916535657968</v>
      </c>
      <c r="W605" s="11">
        <f t="shared" si="115"/>
        <v>100</v>
      </c>
      <c r="X605" s="11">
        <f t="shared" si="109"/>
        <v>80</v>
      </c>
      <c r="Y605" s="11">
        <f t="shared" si="110"/>
        <v>100</v>
      </c>
      <c r="Z605" s="11">
        <f t="shared" si="116"/>
        <v>0</v>
      </c>
      <c r="AA605" s="11">
        <f t="shared" si="111"/>
        <v>100</v>
      </c>
      <c r="AB605" s="11">
        <f t="shared" si="117"/>
        <v>0</v>
      </c>
      <c r="AC605" s="11">
        <f t="shared" si="112"/>
        <v>0</v>
      </c>
      <c r="AD605" s="11">
        <f t="shared" si="113"/>
        <v>0</v>
      </c>
      <c r="AE605" s="11">
        <f t="shared" si="114"/>
        <v>0</v>
      </c>
      <c r="AF605" s="12">
        <f t="shared" si="118"/>
        <v>0</v>
      </c>
      <c r="AG605" s="31">
        <f t="shared" si="119"/>
        <v>16.666666666666668</v>
      </c>
    </row>
    <row r="606" spans="1:33" x14ac:dyDescent="0.35">
      <c r="A606" s="1" t="s">
        <v>1249</v>
      </c>
      <c r="B606" s="1" t="s">
        <v>1195</v>
      </c>
      <c r="C606" s="1" t="s">
        <v>1250</v>
      </c>
      <c r="D606" s="4">
        <f>+VLOOKUP(A606,'[2]Categoría municipios 2023'!$B$2:$D$1103,3,0)</f>
        <v>6</v>
      </c>
      <c r="E606" s="1" t="str">
        <f>+VLOOKUP(A606,'[3]Nuevo IDF'!$B$5:$H$1106,7,0)</f>
        <v>G4</v>
      </c>
      <c r="F606" s="1"/>
      <c r="G606" s="10">
        <f>+VLOOKUP(A606,'[4]Informe viabilidad 2022'!$A$4:$G$1105,7,0)</f>
        <v>3676.8767330000001</v>
      </c>
      <c r="H606" s="10">
        <f>+VLOOKUP(A606,'[4]Informe viabilidad 2022'!$A$4:$G$1105,6,0)</f>
        <v>5635.0572330000005</v>
      </c>
      <c r="I606" s="10" t="str">
        <f>+IFERROR(VLOOKUP($A606,#REF!,MATCH('Cálculo antigua metodología'!I$4,#REF!,0),0),"")</f>
        <v/>
      </c>
      <c r="J606" s="10" t="str">
        <f>+IFERROR(VLOOKUP($A606,#REF!,MATCH('Cálculo antigua metodología'!J$4,#REF!,0),0),"")</f>
        <v/>
      </c>
      <c r="K606" s="10" t="str">
        <f>+IFERROR(VLOOKUP($A606,#REF!,MATCH('Cálculo antigua metodología'!K$4,#REF!,0),0),"")</f>
        <v/>
      </c>
      <c r="L606" s="10" t="str">
        <f>+IFERROR(VLOOKUP($A606,#REF!,MATCH('Cálculo antigua metodología'!L$4,#REF!,0),0),"")</f>
        <v/>
      </c>
      <c r="M606" s="10" t="str">
        <f>+IFERROR(VLOOKUP($A606,#REF!,MATCH('Cálculo antigua metodología'!M$4,#REF!,0),0),"")</f>
        <v/>
      </c>
      <c r="N606" s="10" t="str">
        <f>+IFERROR(VLOOKUP($A606,#REF!,MATCH('Cálculo antigua metodología'!N$4,#REF!,0),0),"")</f>
        <v/>
      </c>
      <c r="O606" s="10" t="str">
        <f>+IFERROR(VLOOKUP($A606,#REF!,MATCH('Cálculo antigua metodología'!O$4,#REF!,0),0),"")</f>
        <v/>
      </c>
      <c r="P606" s="10" t="str">
        <f>+IFERROR(VLOOKUP($A606,#REF!,MATCH('Cálculo antigua metodología'!P$4,#REF!,0),0),"")</f>
        <v/>
      </c>
      <c r="Q606" s="10" t="str">
        <f>+IFERROR(VLOOKUP($A606,#REF!,MATCH('Cálculo antigua metodología'!Q$4,#REF!,0),0),"")</f>
        <v/>
      </c>
      <c r="R606" s="10" t="str">
        <f>+IFERROR(VLOOKUP($A606,#REF!,MATCH('Cálculo antigua metodología'!R$4,#REF!,0),0),"")</f>
        <v/>
      </c>
      <c r="S606" s="10" t="str">
        <f>+IFERROR(VLOOKUP($A606,#REF!,MATCH('Cálculo antigua metodología'!S$4,#REF!,0),0),"")</f>
        <v/>
      </c>
      <c r="T606" s="10">
        <f>+VLOOKUP(A606,'[5]Cálculo SGP'!$N$3:$P$1136,3,0)</f>
        <v>2191608699</v>
      </c>
      <c r="U606" s="10">
        <f>+VLOOKUP(A606,'[5]Cálculo SGP'!$N$3:$X$1137,11,0)</f>
        <v>4136398954</v>
      </c>
      <c r="V606" s="11">
        <f t="shared" si="108"/>
        <v>65.250033512836197</v>
      </c>
      <c r="W606" s="11">
        <f t="shared" si="115"/>
        <v>100</v>
      </c>
      <c r="X606" s="11">
        <f t="shared" si="109"/>
        <v>80</v>
      </c>
      <c r="Y606" s="11">
        <f t="shared" si="110"/>
        <v>100</v>
      </c>
      <c r="Z606" s="11">
        <f t="shared" si="116"/>
        <v>0</v>
      </c>
      <c r="AA606" s="11">
        <f t="shared" si="111"/>
        <v>100</v>
      </c>
      <c r="AB606" s="11">
        <f t="shared" si="117"/>
        <v>0</v>
      </c>
      <c r="AC606" s="11">
        <f t="shared" si="112"/>
        <v>0</v>
      </c>
      <c r="AD606" s="11">
        <f t="shared" si="113"/>
        <v>0</v>
      </c>
      <c r="AE606" s="11">
        <f t="shared" si="114"/>
        <v>0</v>
      </c>
      <c r="AF606" s="12">
        <f t="shared" si="118"/>
        <v>0</v>
      </c>
      <c r="AG606" s="31">
        <f t="shared" si="119"/>
        <v>16.666666666666668</v>
      </c>
    </row>
    <row r="607" spans="1:33" x14ac:dyDescent="0.35">
      <c r="A607" s="1" t="s">
        <v>1251</v>
      </c>
      <c r="B607" s="1" t="s">
        <v>1195</v>
      </c>
      <c r="C607" s="1" t="s">
        <v>1252</v>
      </c>
      <c r="D607" s="4">
        <f>+VLOOKUP(A607,'[2]Categoría municipios 2023'!$B$2:$D$1103,3,0)</f>
        <v>6</v>
      </c>
      <c r="E607" s="1" t="str">
        <f>+VLOOKUP(A607,'[3]Nuevo IDF'!$B$5:$H$1106,7,0)</f>
        <v>G5</v>
      </c>
      <c r="F607" s="1"/>
      <c r="G607" s="10">
        <f>+VLOOKUP(A607,'[4]Informe viabilidad 2022'!$A$4:$G$1105,7,0)</f>
        <v>1994.8664409999999</v>
      </c>
      <c r="H607" s="10">
        <f>+VLOOKUP(A607,'[4]Informe viabilidad 2022'!$A$4:$G$1105,6,0)</f>
        <v>4181.3453058300001</v>
      </c>
      <c r="I607" s="10" t="str">
        <f>+IFERROR(VLOOKUP($A607,#REF!,MATCH('Cálculo antigua metodología'!I$4,#REF!,0),0),"")</f>
        <v/>
      </c>
      <c r="J607" s="10" t="str">
        <f>+IFERROR(VLOOKUP($A607,#REF!,MATCH('Cálculo antigua metodología'!J$4,#REF!,0),0),"")</f>
        <v/>
      </c>
      <c r="K607" s="10" t="str">
        <f>+IFERROR(VLOOKUP($A607,#REF!,MATCH('Cálculo antigua metodología'!K$4,#REF!,0),0),"")</f>
        <v/>
      </c>
      <c r="L607" s="10" t="str">
        <f>+IFERROR(VLOOKUP($A607,#REF!,MATCH('Cálculo antigua metodología'!L$4,#REF!,0),0),"")</f>
        <v/>
      </c>
      <c r="M607" s="10" t="str">
        <f>+IFERROR(VLOOKUP($A607,#REF!,MATCH('Cálculo antigua metodología'!M$4,#REF!,0),0),"")</f>
        <v/>
      </c>
      <c r="N607" s="10" t="str">
        <f>+IFERROR(VLOOKUP($A607,#REF!,MATCH('Cálculo antigua metodología'!N$4,#REF!,0),0),"")</f>
        <v/>
      </c>
      <c r="O607" s="10" t="str">
        <f>+IFERROR(VLOOKUP($A607,#REF!,MATCH('Cálculo antigua metodología'!O$4,#REF!,0),0),"")</f>
        <v/>
      </c>
      <c r="P607" s="10" t="str">
        <f>+IFERROR(VLOOKUP($A607,#REF!,MATCH('Cálculo antigua metodología'!P$4,#REF!,0),0),"")</f>
        <v/>
      </c>
      <c r="Q607" s="10" t="str">
        <f>+IFERROR(VLOOKUP($A607,#REF!,MATCH('Cálculo antigua metodología'!Q$4,#REF!,0),0),"")</f>
        <v/>
      </c>
      <c r="R607" s="10" t="str">
        <f>+IFERROR(VLOOKUP($A607,#REF!,MATCH('Cálculo antigua metodología'!R$4,#REF!,0),0),"")</f>
        <v/>
      </c>
      <c r="S607" s="10" t="str">
        <f>+IFERROR(VLOOKUP($A607,#REF!,MATCH('Cálculo antigua metodología'!S$4,#REF!,0),0),"")</f>
        <v/>
      </c>
      <c r="T607" s="10">
        <f>+VLOOKUP(A607,'[5]Cálculo SGP'!$N$3:$P$1136,3,0)</f>
        <v>1511937154</v>
      </c>
      <c r="U607" s="10">
        <f>+VLOOKUP(A607,'[5]Cálculo SGP'!$N$3:$X$1137,11,0)</f>
        <v>3369725863</v>
      </c>
      <c r="V607" s="11">
        <f t="shared" si="108"/>
        <v>47.708722793560753</v>
      </c>
      <c r="W607" s="11">
        <f t="shared" si="115"/>
        <v>100</v>
      </c>
      <c r="X607" s="11">
        <f t="shared" si="109"/>
        <v>80</v>
      </c>
      <c r="Y607" s="11">
        <f t="shared" si="110"/>
        <v>100</v>
      </c>
      <c r="Z607" s="11">
        <f t="shared" si="116"/>
        <v>0</v>
      </c>
      <c r="AA607" s="11">
        <f t="shared" si="111"/>
        <v>100</v>
      </c>
      <c r="AB607" s="11">
        <f t="shared" si="117"/>
        <v>0</v>
      </c>
      <c r="AC607" s="11">
        <f t="shared" si="112"/>
        <v>0</v>
      </c>
      <c r="AD607" s="11">
        <f t="shared" si="113"/>
        <v>0</v>
      </c>
      <c r="AE607" s="11">
        <f t="shared" si="114"/>
        <v>0</v>
      </c>
      <c r="AF607" s="12">
        <f t="shared" si="118"/>
        <v>0</v>
      </c>
      <c r="AG607" s="31">
        <f t="shared" si="119"/>
        <v>16.666666666666668</v>
      </c>
    </row>
    <row r="608" spans="1:33" x14ac:dyDescent="0.35">
      <c r="A608" s="1" t="s">
        <v>1253</v>
      </c>
      <c r="B608" s="1" t="s">
        <v>1195</v>
      </c>
      <c r="C608" s="1" t="s">
        <v>1254</v>
      </c>
      <c r="D608" s="4">
        <f>+VLOOKUP(A608,'[2]Categoría municipios 2023'!$B$2:$D$1103,3,0)</f>
        <v>6</v>
      </c>
      <c r="E608" s="1" t="str">
        <f>+VLOOKUP(A608,'[3]Nuevo IDF'!$B$5:$H$1106,7,0)</f>
        <v>G3</v>
      </c>
      <c r="F608" s="1"/>
      <c r="G608" s="10">
        <f>+VLOOKUP(A608,'[4]Informe viabilidad 2022'!$A$4:$G$1105,7,0)</f>
        <v>2080.9960599999999</v>
      </c>
      <c r="H608" s="10">
        <f>+VLOOKUP(A608,'[4]Informe viabilidad 2022'!$A$4:$G$1105,6,0)</f>
        <v>3508.628557</v>
      </c>
      <c r="I608" s="10" t="str">
        <f>+IFERROR(VLOOKUP($A608,#REF!,MATCH('Cálculo antigua metodología'!I$4,#REF!,0),0),"")</f>
        <v/>
      </c>
      <c r="J608" s="10" t="str">
        <f>+IFERROR(VLOOKUP($A608,#REF!,MATCH('Cálculo antigua metodología'!J$4,#REF!,0),0),"")</f>
        <v/>
      </c>
      <c r="K608" s="10" t="str">
        <f>+IFERROR(VLOOKUP($A608,#REF!,MATCH('Cálculo antigua metodología'!K$4,#REF!,0),0),"")</f>
        <v/>
      </c>
      <c r="L608" s="10" t="str">
        <f>+IFERROR(VLOOKUP($A608,#REF!,MATCH('Cálculo antigua metodología'!L$4,#REF!,0),0),"")</f>
        <v/>
      </c>
      <c r="M608" s="10" t="str">
        <f>+IFERROR(VLOOKUP($A608,#REF!,MATCH('Cálculo antigua metodología'!M$4,#REF!,0),0),"")</f>
        <v/>
      </c>
      <c r="N608" s="10" t="str">
        <f>+IFERROR(VLOOKUP($A608,#REF!,MATCH('Cálculo antigua metodología'!N$4,#REF!,0),0),"")</f>
        <v/>
      </c>
      <c r="O608" s="10" t="str">
        <f>+IFERROR(VLOOKUP($A608,#REF!,MATCH('Cálculo antigua metodología'!O$4,#REF!,0),0),"")</f>
        <v/>
      </c>
      <c r="P608" s="10" t="str">
        <f>+IFERROR(VLOOKUP($A608,#REF!,MATCH('Cálculo antigua metodología'!P$4,#REF!,0),0),"")</f>
        <v/>
      </c>
      <c r="Q608" s="10" t="str">
        <f>+IFERROR(VLOOKUP($A608,#REF!,MATCH('Cálculo antigua metodología'!Q$4,#REF!,0),0),"")</f>
        <v/>
      </c>
      <c r="R608" s="10" t="str">
        <f>+IFERROR(VLOOKUP($A608,#REF!,MATCH('Cálculo antigua metodología'!R$4,#REF!,0),0),"")</f>
        <v/>
      </c>
      <c r="S608" s="10" t="str">
        <f>+IFERROR(VLOOKUP($A608,#REF!,MATCH('Cálculo antigua metodología'!S$4,#REF!,0),0),"")</f>
        <v/>
      </c>
      <c r="T608" s="10">
        <f>+VLOOKUP(A608,'[5]Cálculo SGP'!$N$3:$P$1136,3,0)</f>
        <v>1462184933</v>
      </c>
      <c r="U608" s="10">
        <f>+VLOOKUP(A608,'[5]Cálculo SGP'!$N$3:$X$1137,11,0)</f>
        <v>3449931618</v>
      </c>
      <c r="V608" s="11">
        <f t="shared" si="108"/>
        <v>59.310811224181691</v>
      </c>
      <c r="W608" s="11">
        <f t="shared" si="115"/>
        <v>100</v>
      </c>
      <c r="X608" s="11">
        <f t="shared" si="109"/>
        <v>80</v>
      </c>
      <c r="Y608" s="11">
        <f t="shared" si="110"/>
        <v>100</v>
      </c>
      <c r="Z608" s="11">
        <f t="shared" si="116"/>
        <v>0</v>
      </c>
      <c r="AA608" s="11">
        <f t="shared" si="111"/>
        <v>100</v>
      </c>
      <c r="AB608" s="11">
        <f t="shared" si="117"/>
        <v>0</v>
      </c>
      <c r="AC608" s="11">
        <f t="shared" si="112"/>
        <v>0</v>
      </c>
      <c r="AD608" s="11">
        <f t="shared" si="113"/>
        <v>0</v>
      </c>
      <c r="AE608" s="11">
        <f t="shared" si="114"/>
        <v>0</v>
      </c>
      <c r="AF608" s="12">
        <f t="shared" si="118"/>
        <v>0</v>
      </c>
      <c r="AG608" s="31">
        <f t="shared" si="119"/>
        <v>16.666666666666668</v>
      </c>
    </row>
    <row r="609" spans="1:33" x14ac:dyDescent="0.35">
      <c r="A609" s="1" t="s">
        <v>1255</v>
      </c>
      <c r="B609" s="1" t="s">
        <v>1256</v>
      </c>
      <c r="C609" s="1" t="s">
        <v>1257</v>
      </c>
      <c r="D609" s="4">
        <f>+VLOOKUP(A609,'[2]Categoría municipios 2023'!$B$2:$D$1103,3,0)</f>
        <v>1</v>
      </c>
      <c r="E609" s="1" t="str">
        <f>+VLOOKUP(A609,'[3]Nuevo IDF'!$B$5:$H$1106,7,0)</f>
        <v>G1</v>
      </c>
      <c r="F609" s="4">
        <v>1</v>
      </c>
      <c r="G609" s="10">
        <f>+VLOOKUP(A609,'[4]Informe viabilidad 2022'!$A$4:$G$1105,7,0)</f>
        <v>91624.540166000006</v>
      </c>
      <c r="H609" s="10">
        <f>+VLOOKUP(A609,'[4]Informe viabilidad 2022'!$A$4:$G$1105,6,0)</f>
        <v>144764.67326776503</v>
      </c>
      <c r="I609" s="10" t="str">
        <f>+IFERROR(VLOOKUP($A609,#REF!,MATCH('Cálculo antigua metodología'!I$4,#REF!,0),0),"")</f>
        <v/>
      </c>
      <c r="J609" s="10" t="str">
        <f>+IFERROR(VLOOKUP($A609,#REF!,MATCH('Cálculo antigua metodología'!J$4,#REF!,0),0),"")</f>
        <v/>
      </c>
      <c r="K609" s="10" t="str">
        <f>+IFERROR(VLOOKUP($A609,#REF!,MATCH('Cálculo antigua metodología'!K$4,#REF!,0),0),"")</f>
        <v/>
      </c>
      <c r="L609" s="10" t="str">
        <f>+IFERROR(VLOOKUP($A609,#REF!,MATCH('Cálculo antigua metodología'!L$4,#REF!,0),0),"")</f>
        <v/>
      </c>
      <c r="M609" s="10" t="str">
        <f>+IFERROR(VLOOKUP($A609,#REF!,MATCH('Cálculo antigua metodología'!M$4,#REF!,0),0),"")</f>
        <v/>
      </c>
      <c r="N609" s="10" t="str">
        <f>+IFERROR(VLOOKUP($A609,#REF!,MATCH('Cálculo antigua metodología'!N$4,#REF!,0),0),"")</f>
        <v/>
      </c>
      <c r="O609" s="10" t="str">
        <f>+IFERROR(VLOOKUP($A609,#REF!,MATCH('Cálculo antigua metodología'!O$4,#REF!,0),0),"")</f>
        <v/>
      </c>
      <c r="P609" s="10" t="str">
        <f>+IFERROR(VLOOKUP($A609,#REF!,MATCH('Cálculo antigua metodología'!P$4,#REF!,0),0),"")</f>
        <v/>
      </c>
      <c r="Q609" s="10" t="str">
        <f>+IFERROR(VLOOKUP($A609,#REF!,MATCH('Cálculo antigua metodología'!Q$4,#REF!,0),0),"")</f>
        <v/>
      </c>
      <c r="R609" s="10" t="str">
        <f>+IFERROR(VLOOKUP($A609,#REF!,MATCH('Cálculo antigua metodología'!R$4,#REF!,0),0),"")</f>
        <v/>
      </c>
      <c r="S609" s="10" t="str">
        <f>+IFERROR(VLOOKUP($A609,#REF!,MATCH('Cálculo antigua metodología'!S$4,#REF!,0),0),"")</f>
        <v/>
      </c>
      <c r="T609" s="10">
        <f>+VLOOKUP(A609,'[5]Cálculo SGP'!$N$3:$P$1136,3,0)</f>
        <v>10092495260</v>
      </c>
      <c r="U609" s="10">
        <f>+VLOOKUP(A609,'[5]Cálculo SGP'!$N$3:$X$1137,11,0)</f>
        <v>10450069396</v>
      </c>
      <c r="V609" s="11">
        <f t="shared" si="108"/>
        <v>63.292057445897733</v>
      </c>
      <c r="W609" s="11">
        <f t="shared" si="115"/>
        <v>100</v>
      </c>
      <c r="X609" s="11">
        <f t="shared" si="109"/>
        <v>65</v>
      </c>
      <c r="Y609" s="11">
        <f t="shared" si="110"/>
        <v>100</v>
      </c>
      <c r="Z609" s="11">
        <f t="shared" si="116"/>
        <v>0</v>
      </c>
      <c r="AA609" s="11">
        <f t="shared" si="111"/>
        <v>100</v>
      </c>
      <c r="AB609" s="11">
        <f t="shared" si="117"/>
        <v>0</v>
      </c>
      <c r="AC609" s="11">
        <f t="shared" si="112"/>
        <v>0</v>
      </c>
      <c r="AD609" s="11">
        <f t="shared" si="113"/>
        <v>0</v>
      </c>
      <c r="AE609" s="11">
        <f t="shared" si="114"/>
        <v>0</v>
      </c>
      <c r="AF609" s="12">
        <f t="shared" si="118"/>
        <v>0</v>
      </c>
      <c r="AG609" s="31">
        <f t="shared" si="119"/>
        <v>16.666666666666668</v>
      </c>
    </row>
    <row r="610" spans="1:33" x14ac:dyDescent="0.35">
      <c r="A610" s="1" t="s">
        <v>1258</v>
      </c>
      <c r="B610" s="1" t="s">
        <v>1256</v>
      </c>
      <c r="C610" s="1" t="s">
        <v>1259</v>
      </c>
      <c r="D610" s="4">
        <f>+VLOOKUP(A610,'[2]Categoría municipios 2023'!$B$2:$D$1103,3,0)</f>
        <v>6</v>
      </c>
      <c r="E610" s="1" t="str">
        <f>+VLOOKUP(A610,'[3]Nuevo IDF'!$B$5:$H$1106,7,0)</f>
        <v>G4</v>
      </c>
      <c r="F610" s="1"/>
      <c r="G610" s="10">
        <f>+VLOOKUP(A610,'[4]Informe viabilidad 2022'!$A$4:$G$1105,7,0)</f>
        <v>1486.9103359999999</v>
      </c>
      <c r="H610" s="10">
        <f>+VLOOKUP(A610,'[4]Informe viabilidad 2022'!$A$4:$G$1105,6,0)</f>
        <v>3309.1907530120002</v>
      </c>
      <c r="I610" s="10" t="str">
        <f>+IFERROR(VLOOKUP($A610,#REF!,MATCH('Cálculo antigua metodología'!I$4,#REF!,0),0),"")</f>
        <v/>
      </c>
      <c r="J610" s="10" t="str">
        <f>+IFERROR(VLOOKUP($A610,#REF!,MATCH('Cálculo antigua metodología'!J$4,#REF!,0),0),"")</f>
        <v/>
      </c>
      <c r="K610" s="10" t="str">
        <f>+IFERROR(VLOOKUP($A610,#REF!,MATCH('Cálculo antigua metodología'!K$4,#REF!,0),0),"")</f>
        <v/>
      </c>
      <c r="L610" s="10" t="str">
        <f>+IFERROR(VLOOKUP($A610,#REF!,MATCH('Cálculo antigua metodología'!L$4,#REF!,0),0),"")</f>
        <v/>
      </c>
      <c r="M610" s="10" t="str">
        <f>+IFERROR(VLOOKUP($A610,#REF!,MATCH('Cálculo antigua metodología'!M$4,#REF!,0),0),"")</f>
        <v/>
      </c>
      <c r="N610" s="10" t="str">
        <f>+IFERROR(VLOOKUP($A610,#REF!,MATCH('Cálculo antigua metodología'!N$4,#REF!,0),0),"")</f>
        <v/>
      </c>
      <c r="O610" s="10" t="str">
        <f>+IFERROR(VLOOKUP($A610,#REF!,MATCH('Cálculo antigua metodología'!O$4,#REF!,0),0),"")</f>
        <v/>
      </c>
      <c r="P610" s="10" t="str">
        <f>+IFERROR(VLOOKUP($A610,#REF!,MATCH('Cálculo antigua metodología'!P$4,#REF!,0),0),"")</f>
        <v/>
      </c>
      <c r="Q610" s="10" t="str">
        <f>+IFERROR(VLOOKUP($A610,#REF!,MATCH('Cálculo antigua metodología'!Q$4,#REF!,0),0),"")</f>
        <v/>
      </c>
      <c r="R610" s="10" t="str">
        <f>+IFERROR(VLOOKUP($A610,#REF!,MATCH('Cálculo antigua metodología'!R$4,#REF!,0),0),"")</f>
        <v/>
      </c>
      <c r="S610" s="10" t="str">
        <f>+IFERROR(VLOOKUP($A610,#REF!,MATCH('Cálculo antigua metodología'!S$4,#REF!,0),0),"")</f>
        <v/>
      </c>
      <c r="T610" s="10">
        <f>+VLOOKUP(A610,'[5]Cálculo SGP'!$N$3:$P$1136,3,0)</f>
        <v>2183284845</v>
      </c>
      <c r="U610" s="10">
        <f>+VLOOKUP(A610,'[5]Cálculo SGP'!$N$3:$X$1137,11,0)</f>
        <v>1526333491</v>
      </c>
      <c r="V610" s="11">
        <f t="shared" si="108"/>
        <v>44.93274782200529</v>
      </c>
      <c r="W610" s="11">
        <f t="shared" si="115"/>
        <v>100</v>
      </c>
      <c r="X610" s="11">
        <f t="shared" si="109"/>
        <v>80</v>
      </c>
      <c r="Y610" s="11">
        <f t="shared" si="110"/>
        <v>100</v>
      </c>
      <c r="Z610" s="11">
        <f t="shared" si="116"/>
        <v>0</v>
      </c>
      <c r="AA610" s="11">
        <f t="shared" si="111"/>
        <v>100</v>
      </c>
      <c r="AB610" s="11">
        <f t="shared" si="117"/>
        <v>0</v>
      </c>
      <c r="AC610" s="11">
        <f t="shared" si="112"/>
        <v>0</v>
      </c>
      <c r="AD610" s="11">
        <f t="shared" si="113"/>
        <v>0</v>
      </c>
      <c r="AE610" s="11">
        <f t="shared" si="114"/>
        <v>0</v>
      </c>
      <c r="AF610" s="12">
        <f t="shared" si="118"/>
        <v>0</v>
      </c>
      <c r="AG610" s="31">
        <f t="shared" si="119"/>
        <v>16.666666666666668</v>
      </c>
    </row>
    <row r="611" spans="1:33" x14ac:dyDescent="0.35">
      <c r="A611" s="1" t="s">
        <v>1260</v>
      </c>
      <c r="B611" s="1" t="s">
        <v>1256</v>
      </c>
      <c r="C611" s="1" t="s">
        <v>1261</v>
      </c>
      <c r="D611" s="4">
        <f>+VLOOKUP(A611,'[2]Categoría municipios 2023'!$B$2:$D$1103,3,0)</f>
        <v>6</v>
      </c>
      <c r="E611" s="1" t="str">
        <f>+VLOOKUP(A611,'[3]Nuevo IDF'!$B$5:$H$1106,7,0)</f>
        <v>G3</v>
      </c>
      <c r="F611" s="1"/>
      <c r="G611" s="10">
        <f>+VLOOKUP(A611,'[4]Informe viabilidad 2022'!$A$4:$G$1105,7,0)</f>
        <v>1600.4782849999999</v>
      </c>
      <c r="H611" s="10">
        <f>+VLOOKUP(A611,'[4]Informe viabilidad 2022'!$A$4:$G$1105,6,0)</f>
        <v>3364.0364939999999</v>
      </c>
      <c r="I611" s="10" t="str">
        <f>+IFERROR(VLOOKUP($A611,#REF!,MATCH('Cálculo antigua metodología'!I$4,#REF!,0),0),"")</f>
        <v/>
      </c>
      <c r="J611" s="10" t="str">
        <f>+IFERROR(VLOOKUP($A611,#REF!,MATCH('Cálculo antigua metodología'!J$4,#REF!,0),0),"")</f>
        <v/>
      </c>
      <c r="K611" s="10" t="str">
        <f>+IFERROR(VLOOKUP($A611,#REF!,MATCH('Cálculo antigua metodología'!K$4,#REF!,0),0),"")</f>
        <v/>
      </c>
      <c r="L611" s="10" t="str">
        <f>+IFERROR(VLOOKUP($A611,#REF!,MATCH('Cálculo antigua metodología'!L$4,#REF!,0),0),"")</f>
        <v/>
      </c>
      <c r="M611" s="10" t="str">
        <f>+IFERROR(VLOOKUP($A611,#REF!,MATCH('Cálculo antigua metodología'!M$4,#REF!,0),0),"")</f>
        <v/>
      </c>
      <c r="N611" s="10" t="str">
        <f>+IFERROR(VLOOKUP($A611,#REF!,MATCH('Cálculo antigua metodología'!N$4,#REF!,0),0),"")</f>
        <v/>
      </c>
      <c r="O611" s="10" t="str">
        <f>+IFERROR(VLOOKUP($A611,#REF!,MATCH('Cálculo antigua metodología'!O$4,#REF!,0),0),"")</f>
        <v/>
      </c>
      <c r="P611" s="10" t="str">
        <f>+IFERROR(VLOOKUP($A611,#REF!,MATCH('Cálculo antigua metodología'!P$4,#REF!,0),0),"")</f>
        <v/>
      </c>
      <c r="Q611" s="10" t="str">
        <f>+IFERROR(VLOOKUP($A611,#REF!,MATCH('Cálculo antigua metodología'!Q$4,#REF!,0),0),"")</f>
        <v/>
      </c>
      <c r="R611" s="10" t="str">
        <f>+IFERROR(VLOOKUP($A611,#REF!,MATCH('Cálculo antigua metodología'!R$4,#REF!,0),0),"")</f>
        <v/>
      </c>
      <c r="S611" s="10" t="str">
        <f>+IFERROR(VLOOKUP($A611,#REF!,MATCH('Cálculo antigua metodología'!S$4,#REF!,0),0),"")</f>
        <v/>
      </c>
      <c r="T611" s="10">
        <f>+VLOOKUP(A611,'[5]Cálculo SGP'!$N$3:$P$1136,3,0)</f>
        <v>906987924</v>
      </c>
      <c r="U611" s="10">
        <f>+VLOOKUP(A611,'[5]Cálculo SGP'!$N$3:$X$1137,11,0)</f>
        <v>2124598283</v>
      </c>
      <c r="V611" s="11">
        <f t="shared" si="108"/>
        <v>47.576127305829395</v>
      </c>
      <c r="W611" s="11">
        <f t="shared" si="115"/>
        <v>100</v>
      </c>
      <c r="X611" s="11">
        <f t="shared" si="109"/>
        <v>80</v>
      </c>
      <c r="Y611" s="11">
        <f t="shared" si="110"/>
        <v>100</v>
      </c>
      <c r="Z611" s="11">
        <f t="shared" si="116"/>
        <v>0</v>
      </c>
      <c r="AA611" s="11">
        <f t="shared" si="111"/>
        <v>100</v>
      </c>
      <c r="AB611" s="11">
        <f t="shared" si="117"/>
        <v>0</v>
      </c>
      <c r="AC611" s="11">
        <f t="shared" si="112"/>
        <v>0</v>
      </c>
      <c r="AD611" s="11">
        <f t="shared" si="113"/>
        <v>0</v>
      </c>
      <c r="AE611" s="11">
        <f t="shared" si="114"/>
        <v>0</v>
      </c>
      <c r="AF611" s="12">
        <f t="shared" si="118"/>
        <v>0</v>
      </c>
      <c r="AG611" s="31">
        <f t="shared" si="119"/>
        <v>16.666666666666668</v>
      </c>
    </row>
    <row r="612" spans="1:33" x14ac:dyDescent="0.35">
      <c r="A612" s="1" t="s">
        <v>1262</v>
      </c>
      <c r="B612" s="1" t="s">
        <v>1256</v>
      </c>
      <c r="C612" s="1" t="s">
        <v>1263</v>
      </c>
      <c r="D612" s="4">
        <f>+VLOOKUP(A612,'[2]Categoría municipios 2023'!$B$2:$D$1103,3,0)</f>
        <v>6</v>
      </c>
      <c r="E612" s="1" t="str">
        <f>+VLOOKUP(A612,'[3]Nuevo IDF'!$B$5:$H$1106,7,0)</f>
        <v>G1</v>
      </c>
      <c r="F612" s="1"/>
      <c r="G612" s="10">
        <f>+VLOOKUP(A612,'[4]Informe viabilidad 2022'!$A$4:$G$1105,7,0)</f>
        <v>2869.7495349999999</v>
      </c>
      <c r="H612" s="10">
        <f>+VLOOKUP(A612,'[4]Informe viabilidad 2022'!$A$4:$G$1105,6,0)</f>
        <v>5668.8383199999998</v>
      </c>
      <c r="I612" s="10" t="str">
        <f>+IFERROR(VLOOKUP($A612,#REF!,MATCH('Cálculo antigua metodología'!I$4,#REF!,0),0),"")</f>
        <v/>
      </c>
      <c r="J612" s="10" t="str">
        <f>+IFERROR(VLOOKUP($A612,#REF!,MATCH('Cálculo antigua metodología'!J$4,#REF!,0),0),"")</f>
        <v/>
      </c>
      <c r="K612" s="10" t="str">
        <f>+IFERROR(VLOOKUP($A612,#REF!,MATCH('Cálculo antigua metodología'!K$4,#REF!,0),0),"")</f>
        <v/>
      </c>
      <c r="L612" s="10" t="str">
        <f>+IFERROR(VLOOKUP($A612,#REF!,MATCH('Cálculo antigua metodología'!L$4,#REF!,0),0),"")</f>
        <v/>
      </c>
      <c r="M612" s="10" t="str">
        <f>+IFERROR(VLOOKUP($A612,#REF!,MATCH('Cálculo antigua metodología'!M$4,#REF!,0),0),"")</f>
        <v/>
      </c>
      <c r="N612" s="10" t="str">
        <f>+IFERROR(VLOOKUP($A612,#REF!,MATCH('Cálculo antigua metodología'!N$4,#REF!,0),0),"")</f>
        <v/>
      </c>
      <c r="O612" s="10" t="str">
        <f>+IFERROR(VLOOKUP($A612,#REF!,MATCH('Cálculo antigua metodología'!O$4,#REF!,0),0),"")</f>
        <v/>
      </c>
      <c r="P612" s="10" t="str">
        <f>+IFERROR(VLOOKUP($A612,#REF!,MATCH('Cálculo antigua metodología'!P$4,#REF!,0),0),"")</f>
        <v/>
      </c>
      <c r="Q612" s="10" t="str">
        <f>+IFERROR(VLOOKUP($A612,#REF!,MATCH('Cálculo antigua metodología'!Q$4,#REF!,0),0),"")</f>
        <v/>
      </c>
      <c r="R612" s="10" t="str">
        <f>+IFERROR(VLOOKUP($A612,#REF!,MATCH('Cálculo antigua metodología'!R$4,#REF!,0),0),"")</f>
        <v/>
      </c>
      <c r="S612" s="10" t="str">
        <f>+IFERROR(VLOOKUP($A612,#REF!,MATCH('Cálculo antigua metodología'!S$4,#REF!,0),0),"")</f>
        <v/>
      </c>
      <c r="T612" s="10">
        <f>+VLOOKUP(A612,'[5]Cálculo SGP'!$N$3:$P$1136,3,0)</f>
        <v>1273789744</v>
      </c>
      <c r="U612" s="10">
        <f>+VLOOKUP(A612,'[5]Cálculo SGP'!$N$3:$X$1137,11,0)</f>
        <v>1757831967</v>
      </c>
      <c r="V612" s="11">
        <f t="shared" si="108"/>
        <v>50.623238360412437</v>
      </c>
      <c r="W612" s="11">
        <f t="shared" si="115"/>
        <v>100</v>
      </c>
      <c r="X612" s="11">
        <f t="shared" si="109"/>
        <v>80</v>
      </c>
      <c r="Y612" s="11">
        <f t="shared" si="110"/>
        <v>100</v>
      </c>
      <c r="Z612" s="11">
        <f t="shared" si="116"/>
        <v>0</v>
      </c>
      <c r="AA612" s="11">
        <f t="shared" si="111"/>
        <v>100</v>
      </c>
      <c r="AB612" s="11">
        <f t="shared" si="117"/>
        <v>0</v>
      </c>
      <c r="AC612" s="11">
        <f t="shared" si="112"/>
        <v>0</v>
      </c>
      <c r="AD612" s="11">
        <f t="shared" si="113"/>
        <v>0</v>
      </c>
      <c r="AE612" s="11">
        <f t="shared" si="114"/>
        <v>0</v>
      </c>
      <c r="AF612" s="12">
        <f t="shared" si="118"/>
        <v>0</v>
      </c>
      <c r="AG612" s="31">
        <f t="shared" si="119"/>
        <v>16.666666666666668</v>
      </c>
    </row>
    <row r="613" spans="1:33" x14ac:dyDescent="0.35">
      <c r="A613" s="1" t="s">
        <v>1264</v>
      </c>
      <c r="B613" s="1" t="s">
        <v>1256</v>
      </c>
      <c r="C613" s="1" t="s">
        <v>1265</v>
      </c>
      <c r="D613" s="4">
        <f>+VLOOKUP(A613,'[2]Categoría municipios 2023'!$B$2:$D$1103,3,0)</f>
        <v>6</v>
      </c>
      <c r="E613" s="1" t="str">
        <f>+VLOOKUP(A613,'[3]Nuevo IDF'!$B$5:$H$1106,7,0)</f>
        <v>G4</v>
      </c>
      <c r="F613" s="1"/>
      <c r="G613" s="10">
        <f>+VLOOKUP(A613,'[4]Informe viabilidad 2022'!$A$4:$G$1105,7,0)</f>
        <v>1711.5640780000001</v>
      </c>
      <c r="H613" s="10">
        <f>+VLOOKUP(A613,'[4]Informe viabilidad 2022'!$A$4:$G$1105,6,0)</f>
        <v>3766.3025859999998</v>
      </c>
      <c r="I613" s="10" t="str">
        <f>+IFERROR(VLOOKUP($A613,#REF!,MATCH('Cálculo antigua metodología'!I$4,#REF!,0),0),"")</f>
        <v/>
      </c>
      <c r="J613" s="10" t="str">
        <f>+IFERROR(VLOOKUP($A613,#REF!,MATCH('Cálculo antigua metodología'!J$4,#REF!,0),0),"")</f>
        <v/>
      </c>
      <c r="K613" s="10" t="str">
        <f>+IFERROR(VLOOKUP($A613,#REF!,MATCH('Cálculo antigua metodología'!K$4,#REF!,0),0),"")</f>
        <v/>
      </c>
      <c r="L613" s="10" t="str">
        <f>+IFERROR(VLOOKUP($A613,#REF!,MATCH('Cálculo antigua metodología'!L$4,#REF!,0),0),"")</f>
        <v/>
      </c>
      <c r="M613" s="10" t="str">
        <f>+IFERROR(VLOOKUP($A613,#REF!,MATCH('Cálculo antigua metodología'!M$4,#REF!,0),0),"")</f>
        <v/>
      </c>
      <c r="N613" s="10" t="str">
        <f>+IFERROR(VLOOKUP($A613,#REF!,MATCH('Cálculo antigua metodología'!N$4,#REF!,0),0),"")</f>
        <v/>
      </c>
      <c r="O613" s="10" t="str">
        <f>+IFERROR(VLOOKUP($A613,#REF!,MATCH('Cálculo antigua metodología'!O$4,#REF!,0),0),"")</f>
        <v/>
      </c>
      <c r="P613" s="10" t="str">
        <f>+IFERROR(VLOOKUP($A613,#REF!,MATCH('Cálculo antigua metodología'!P$4,#REF!,0),0),"")</f>
        <v/>
      </c>
      <c r="Q613" s="10" t="str">
        <f>+IFERROR(VLOOKUP($A613,#REF!,MATCH('Cálculo antigua metodología'!Q$4,#REF!,0),0),"")</f>
        <v/>
      </c>
      <c r="R613" s="10" t="str">
        <f>+IFERROR(VLOOKUP($A613,#REF!,MATCH('Cálculo antigua metodología'!R$4,#REF!,0),0),"")</f>
        <v/>
      </c>
      <c r="S613" s="10" t="str">
        <f>+IFERROR(VLOOKUP($A613,#REF!,MATCH('Cálculo antigua metodología'!S$4,#REF!,0),0),"")</f>
        <v/>
      </c>
      <c r="T613" s="10">
        <f>+VLOOKUP(A613,'[5]Cálculo SGP'!$N$3:$P$1136,3,0)</f>
        <v>1619513338</v>
      </c>
      <c r="U613" s="10">
        <f>+VLOOKUP(A613,'[5]Cálculo SGP'!$N$3:$X$1137,11,0)</f>
        <v>2454572612</v>
      </c>
      <c r="V613" s="11">
        <f t="shared" si="108"/>
        <v>45.444146850074681</v>
      </c>
      <c r="W613" s="11">
        <f t="shared" si="115"/>
        <v>100</v>
      </c>
      <c r="X613" s="11">
        <f t="shared" si="109"/>
        <v>80</v>
      </c>
      <c r="Y613" s="11">
        <f t="shared" si="110"/>
        <v>100</v>
      </c>
      <c r="Z613" s="11">
        <f t="shared" si="116"/>
        <v>0</v>
      </c>
      <c r="AA613" s="11">
        <f t="shared" si="111"/>
        <v>100</v>
      </c>
      <c r="AB613" s="11">
        <f t="shared" si="117"/>
        <v>0</v>
      </c>
      <c r="AC613" s="11">
        <f t="shared" si="112"/>
        <v>0</v>
      </c>
      <c r="AD613" s="11">
        <f t="shared" si="113"/>
        <v>0</v>
      </c>
      <c r="AE613" s="11">
        <f t="shared" si="114"/>
        <v>0</v>
      </c>
      <c r="AF613" s="12">
        <f t="shared" si="118"/>
        <v>0</v>
      </c>
      <c r="AG613" s="31">
        <f t="shared" si="119"/>
        <v>16.666666666666668</v>
      </c>
    </row>
    <row r="614" spans="1:33" x14ac:dyDescent="0.35">
      <c r="A614" s="1" t="s">
        <v>1266</v>
      </c>
      <c r="B614" s="1" t="s">
        <v>1256</v>
      </c>
      <c r="C614" s="1" t="s">
        <v>1267</v>
      </c>
      <c r="D614" s="4">
        <f>+VLOOKUP(A614,'[2]Categoría municipios 2023'!$B$2:$D$1103,3,0)</f>
        <v>6</v>
      </c>
      <c r="E614" s="1" t="str">
        <f>+VLOOKUP(A614,'[3]Nuevo IDF'!$B$5:$H$1106,7,0)</f>
        <v>G2</v>
      </c>
      <c r="F614" s="1"/>
      <c r="G614" s="10">
        <f>+VLOOKUP(A614,'[4]Informe viabilidad 2022'!$A$4:$G$1105,7,0)</f>
        <v>689.89082800000006</v>
      </c>
      <c r="H614" s="10">
        <f>+VLOOKUP(A614,'[4]Informe viabilidad 2022'!$A$4:$G$1105,6,0)</f>
        <v>2086.3121143779999</v>
      </c>
      <c r="I614" s="10" t="str">
        <f>+IFERROR(VLOOKUP($A614,#REF!,MATCH('Cálculo antigua metodología'!I$4,#REF!,0),0),"")</f>
        <v/>
      </c>
      <c r="J614" s="10" t="str">
        <f>+IFERROR(VLOOKUP($A614,#REF!,MATCH('Cálculo antigua metodología'!J$4,#REF!,0),0),"")</f>
        <v/>
      </c>
      <c r="K614" s="10" t="str">
        <f>+IFERROR(VLOOKUP($A614,#REF!,MATCH('Cálculo antigua metodología'!K$4,#REF!,0),0),"")</f>
        <v/>
      </c>
      <c r="L614" s="10" t="str">
        <f>+IFERROR(VLOOKUP($A614,#REF!,MATCH('Cálculo antigua metodología'!L$4,#REF!,0),0),"")</f>
        <v/>
      </c>
      <c r="M614" s="10" t="str">
        <f>+IFERROR(VLOOKUP($A614,#REF!,MATCH('Cálculo antigua metodología'!M$4,#REF!,0),0),"")</f>
        <v/>
      </c>
      <c r="N614" s="10" t="str">
        <f>+IFERROR(VLOOKUP($A614,#REF!,MATCH('Cálculo antigua metodología'!N$4,#REF!,0),0),"")</f>
        <v/>
      </c>
      <c r="O614" s="10" t="str">
        <f>+IFERROR(VLOOKUP($A614,#REF!,MATCH('Cálculo antigua metodología'!O$4,#REF!,0),0),"")</f>
        <v/>
      </c>
      <c r="P614" s="10" t="str">
        <f>+IFERROR(VLOOKUP($A614,#REF!,MATCH('Cálculo antigua metodología'!P$4,#REF!,0),0),"")</f>
        <v/>
      </c>
      <c r="Q614" s="10" t="str">
        <f>+IFERROR(VLOOKUP($A614,#REF!,MATCH('Cálculo antigua metodología'!Q$4,#REF!,0),0),"")</f>
        <v/>
      </c>
      <c r="R614" s="10" t="str">
        <f>+IFERROR(VLOOKUP($A614,#REF!,MATCH('Cálculo antigua metodología'!R$4,#REF!,0),0),"")</f>
        <v/>
      </c>
      <c r="S614" s="10" t="str">
        <f>+IFERROR(VLOOKUP($A614,#REF!,MATCH('Cálculo antigua metodología'!S$4,#REF!,0),0),"")</f>
        <v/>
      </c>
      <c r="T614" s="10">
        <f>+VLOOKUP(A614,'[5]Cálculo SGP'!$N$3:$P$1136,3,0)</f>
        <v>689963227</v>
      </c>
      <c r="U614" s="10">
        <f>+VLOOKUP(A614,'[5]Cálculo SGP'!$N$3:$X$1137,11,0)</f>
        <v>1059289077</v>
      </c>
      <c r="V614" s="11">
        <f t="shared" si="108"/>
        <v>33.067479369244793</v>
      </c>
      <c r="W614" s="11">
        <f t="shared" si="115"/>
        <v>100</v>
      </c>
      <c r="X614" s="11">
        <f t="shared" si="109"/>
        <v>80</v>
      </c>
      <c r="Y614" s="11">
        <f t="shared" si="110"/>
        <v>100</v>
      </c>
      <c r="Z614" s="11">
        <f t="shared" si="116"/>
        <v>0</v>
      </c>
      <c r="AA614" s="11">
        <f t="shared" si="111"/>
        <v>100</v>
      </c>
      <c r="AB614" s="11">
        <f t="shared" si="117"/>
        <v>0</v>
      </c>
      <c r="AC614" s="11">
        <f t="shared" si="112"/>
        <v>0</v>
      </c>
      <c r="AD614" s="11">
        <f t="shared" si="113"/>
        <v>0</v>
      </c>
      <c r="AE614" s="11">
        <f t="shared" si="114"/>
        <v>0</v>
      </c>
      <c r="AF614" s="12">
        <f t="shared" si="118"/>
        <v>0</v>
      </c>
      <c r="AG614" s="31">
        <f t="shared" si="119"/>
        <v>16.666666666666668</v>
      </c>
    </row>
    <row r="615" spans="1:33" x14ac:dyDescent="0.35">
      <c r="A615" s="1" t="s">
        <v>1268</v>
      </c>
      <c r="B615" s="1" t="s">
        <v>1256</v>
      </c>
      <c r="C615" s="1" t="s">
        <v>1269</v>
      </c>
      <c r="D615" s="4">
        <f>+VLOOKUP(A615,'[2]Categoría municipios 2023'!$B$2:$D$1103,3,0)</f>
        <v>6</v>
      </c>
      <c r="E615" s="1" t="str">
        <f>+VLOOKUP(A615,'[3]Nuevo IDF'!$B$5:$H$1106,7,0)</f>
        <v>G3</v>
      </c>
      <c r="F615" s="1"/>
      <c r="G615" s="10">
        <f>+VLOOKUP(A615,'[4]Informe viabilidad 2022'!$A$4:$G$1105,7,0)</f>
        <v>1477.834897</v>
      </c>
      <c r="H615" s="10">
        <f>+VLOOKUP(A615,'[4]Informe viabilidad 2022'!$A$4:$G$1105,6,0)</f>
        <v>2871.371971</v>
      </c>
      <c r="I615" s="10" t="str">
        <f>+IFERROR(VLOOKUP($A615,#REF!,MATCH('Cálculo antigua metodología'!I$4,#REF!,0),0),"")</f>
        <v/>
      </c>
      <c r="J615" s="10" t="str">
        <f>+IFERROR(VLOOKUP($A615,#REF!,MATCH('Cálculo antigua metodología'!J$4,#REF!,0),0),"")</f>
        <v/>
      </c>
      <c r="K615" s="10" t="str">
        <f>+IFERROR(VLOOKUP($A615,#REF!,MATCH('Cálculo antigua metodología'!K$4,#REF!,0),0),"")</f>
        <v/>
      </c>
      <c r="L615" s="10" t="str">
        <f>+IFERROR(VLOOKUP($A615,#REF!,MATCH('Cálculo antigua metodología'!L$4,#REF!,0),0),"")</f>
        <v/>
      </c>
      <c r="M615" s="10" t="str">
        <f>+IFERROR(VLOOKUP($A615,#REF!,MATCH('Cálculo antigua metodología'!M$4,#REF!,0),0),"")</f>
        <v/>
      </c>
      <c r="N615" s="10" t="str">
        <f>+IFERROR(VLOOKUP($A615,#REF!,MATCH('Cálculo antigua metodología'!N$4,#REF!,0),0),"")</f>
        <v/>
      </c>
      <c r="O615" s="10" t="str">
        <f>+IFERROR(VLOOKUP($A615,#REF!,MATCH('Cálculo antigua metodología'!O$4,#REF!,0),0),"")</f>
        <v/>
      </c>
      <c r="P615" s="10" t="str">
        <f>+IFERROR(VLOOKUP($A615,#REF!,MATCH('Cálculo antigua metodología'!P$4,#REF!,0),0),"")</f>
        <v/>
      </c>
      <c r="Q615" s="10" t="str">
        <f>+IFERROR(VLOOKUP($A615,#REF!,MATCH('Cálculo antigua metodología'!Q$4,#REF!,0),0),"")</f>
        <v/>
      </c>
      <c r="R615" s="10" t="str">
        <f>+IFERROR(VLOOKUP($A615,#REF!,MATCH('Cálculo antigua metodología'!R$4,#REF!,0),0),"")</f>
        <v/>
      </c>
      <c r="S615" s="10" t="str">
        <f>+IFERROR(VLOOKUP($A615,#REF!,MATCH('Cálculo antigua metodología'!S$4,#REF!,0),0),"")</f>
        <v/>
      </c>
      <c r="T615" s="10">
        <f>+VLOOKUP(A615,'[5]Cálculo SGP'!$N$3:$P$1136,3,0)</f>
        <v>1243984227</v>
      </c>
      <c r="U615" s="10">
        <f>+VLOOKUP(A615,'[5]Cálculo SGP'!$N$3:$X$1137,11,0)</f>
        <v>2708410043</v>
      </c>
      <c r="V615" s="11">
        <f t="shared" si="108"/>
        <v>51.467901474476008</v>
      </c>
      <c r="W615" s="11">
        <f t="shared" si="115"/>
        <v>100</v>
      </c>
      <c r="X615" s="11">
        <f t="shared" si="109"/>
        <v>80</v>
      </c>
      <c r="Y615" s="11">
        <f t="shared" si="110"/>
        <v>100</v>
      </c>
      <c r="Z615" s="11">
        <f t="shared" si="116"/>
        <v>0</v>
      </c>
      <c r="AA615" s="11">
        <f t="shared" si="111"/>
        <v>100</v>
      </c>
      <c r="AB615" s="11">
        <f t="shared" si="117"/>
        <v>0</v>
      </c>
      <c r="AC615" s="11">
        <f t="shared" si="112"/>
        <v>0</v>
      </c>
      <c r="AD615" s="11">
        <f t="shared" si="113"/>
        <v>0</v>
      </c>
      <c r="AE615" s="11">
        <f t="shared" si="114"/>
        <v>0</v>
      </c>
      <c r="AF615" s="12">
        <f t="shared" si="118"/>
        <v>0</v>
      </c>
      <c r="AG615" s="31">
        <f t="shared" si="119"/>
        <v>16.666666666666668</v>
      </c>
    </row>
    <row r="616" spans="1:33" x14ac:dyDescent="0.35">
      <c r="A616" s="1" t="s">
        <v>1270</v>
      </c>
      <c r="B616" s="1" t="s">
        <v>1256</v>
      </c>
      <c r="C616" s="1" t="s">
        <v>1271</v>
      </c>
      <c r="D616" s="4">
        <f>+VLOOKUP(A616,'[2]Categoría municipios 2023'!$B$2:$D$1103,3,0)</f>
        <v>6</v>
      </c>
      <c r="E616" s="1" t="str">
        <f>+VLOOKUP(A616,'[3]Nuevo IDF'!$B$5:$H$1106,7,0)</f>
        <v>G2</v>
      </c>
      <c r="F616" s="1"/>
      <c r="G616" s="10">
        <f>+VLOOKUP(A616,'[4]Informe viabilidad 2022'!$A$4:$G$1105,7,0)</f>
        <v>3514.7896500000002</v>
      </c>
      <c r="H616" s="10">
        <f>+VLOOKUP(A616,'[4]Informe viabilidad 2022'!$A$4:$G$1105,6,0)</f>
        <v>6220.389101494</v>
      </c>
      <c r="I616" s="10" t="str">
        <f>+IFERROR(VLOOKUP($A616,#REF!,MATCH('Cálculo antigua metodología'!I$4,#REF!,0),0),"")</f>
        <v/>
      </c>
      <c r="J616" s="10" t="str">
        <f>+IFERROR(VLOOKUP($A616,#REF!,MATCH('Cálculo antigua metodología'!J$4,#REF!,0),0),"")</f>
        <v/>
      </c>
      <c r="K616" s="10" t="str">
        <f>+IFERROR(VLOOKUP($A616,#REF!,MATCH('Cálculo antigua metodología'!K$4,#REF!,0),0),"")</f>
        <v/>
      </c>
      <c r="L616" s="10" t="str">
        <f>+IFERROR(VLOOKUP($A616,#REF!,MATCH('Cálculo antigua metodología'!L$4,#REF!,0),0),"")</f>
        <v/>
      </c>
      <c r="M616" s="10" t="str">
        <f>+IFERROR(VLOOKUP($A616,#REF!,MATCH('Cálculo antigua metodología'!M$4,#REF!,0),0),"")</f>
        <v/>
      </c>
      <c r="N616" s="10" t="str">
        <f>+IFERROR(VLOOKUP($A616,#REF!,MATCH('Cálculo antigua metodología'!N$4,#REF!,0),0),"")</f>
        <v/>
      </c>
      <c r="O616" s="10" t="str">
        <f>+IFERROR(VLOOKUP($A616,#REF!,MATCH('Cálculo antigua metodología'!O$4,#REF!,0),0),"")</f>
        <v/>
      </c>
      <c r="P616" s="10" t="str">
        <f>+IFERROR(VLOOKUP($A616,#REF!,MATCH('Cálculo antigua metodología'!P$4,#REF!,0),0),"")</f>
        <v/>
      </c>
      <c r="Q616" s="10" t="str">
        <f>+IFERROR(VLOOKUP($A616,#REF!,MATCH('Cálculo antigua metodología'!Q$4,#REF!,0),0),"")</f>
        <v/>
      </c>
      <c r="R616" s="10" t="str">
        <f>+IFERROR(VLOOKUP($A616,#REF!,MATCH('Cálculo antigua metodología'!R$4,#REF!,0),0),"")</f>
        <v/>
      </c>
      <c r="S616" s="10" t="str">
        <f>+IFERROR(VLOOKUP($A616,#REF!,MATCH('Cálculo antigua metodología'!S$4,#REF!,0),0),"")</f>
        <v/>
      </c>
      <c r="T616" s="10">
        <f>+VLOOKUP(A616,'[5]Cálculo SGP'!$N$3:$P$1136,3,0)</f>
        <v>1762854491</v>
      </c>
      <c r="U616" s="10">
        <f>+VLOOKUP(A616,'[5]Cálculo SGP'!$N$3:$X$1137,11,0)</f>
        <v>1306007011</v>
      </c>
      <c r="V616" s="11">
        <f t="shared" si="108"/>
        <v>56.504337472326696</v>
      </c>
      <c r="W616" s="11">
        <f t="shared" si="115"/>
        <v>100</v>
      </c>
      <c r="X616" s="11">
        <f t="shared" si="109"/>
        <v>80</v>
      </c>
      <c r="Y616" s="11">
        <f t="shared" si="110"/>
        <v>100</v>
      </c>
      <c r="Z616" s="11">
        <f t="shared" si="116"/>
        <v>0</v>
      </c>
      <c r="AA616" s="11">
        <f t="shared" si="111"/>
        <v>100</v>
      </c>
      <c r="AB616" s="11">
        <f t="shared" si="117"/>
        <v>0</v>
      </c>
      <c r="AC616" s="11">
        <f t="shared" si="112"/>
        <v>0</v>
      </c>
      <c r="AD616" s="11">
        <f t="shared" si="113"/>
        <v>0</v>
      </c>
      <c r="AE616" s="11">
        <f t="shared" si="114"/>
        <v>0</v>
      </c>
      <c r="AF616" s="12">
        <f t="shared" si="118"/>
        <v>0</v>
      </c>
      <c r="AG616" s="31">
        <f t="shared" si="119"/>
        <v>16.666666666666668</v>
      </c>
    </row>
    <row r="617" spans="1:33" x14ac:dyDescent="0.35">
      <c r="A617" s="1" t="s">
        <v>1272</v>
      </c>
      <c r="B617" s="1" t="s">
        <v>1256</v>
      </c>
      <c r="C617" s="1" t="s">
        <v>1273</v>
      </c>
      <c r="D617" s="4">
        <f>+VLOOKUP(A617,'[2]Categoría municipios 2023'!$B$2:$D$1103,3,0)</f>
        <v>6</v>
      </c>
      <c r="E617" s="1" t="str">
        <f>+VLOOKUP(A617,'[3]Nuevo IDF'!$B$5:$H$1106,7,0)</f>
        <v>G4</v>
      </c>
      <c r="F617" s="1"/>
      <c r="G617" s="10">
        <f>+VLOOKUP(A617,'[4]Informe viabilidad 2022'!$A$4:$G$1105,7,0)</f>
        <v>1307.864861</v>
      </c>
      <c r="H617" s="10">
        <f>+VLOOKUP(A617,'[4]Informe viabilidad 2022'!$A$4:$G$1105,6,0)</f>
        <v>2497.561001</v>
      </c>
      <c r="I617" s="10" t="str">
        <f>+IFERROR(VLOOKUP($A617,#REF!,MATCH('Cálculo antigua metodología'!I$4,#REF!,0),0),"")</f>
        <v/>
      </c>
      <c r="J617" s="10" t="str">
        <f>+IFERROR(VLOOKUP($A617,#REF!,MATCH('Cálculo antigua metodología'!J$4,#REF!,0),0),"")</f>
        <v/>
      </c>
      <c r="K617" s="10" t="str">
        <f>+IFERROR(VLOOKUP($A617,#REF!,MATCH('Cálculo antigua metodología'!K$4,#REF!,0),0),"")</f>
        <v/>
      </c>
      <c r="L617" s="10" t="str">
        <f>+IFERROR(VLOOKUP($A617,#REF!,MATCH('Cálculo antigua metodología'!L$4,#REF!,0),0),"")</f>
        <v/>
      </c>
      <c r="M617" s="10" t="str">
        <f>+IFERROR(VLOOKUP($A617,#REF!,MATCH('Cálculo antigua metodología'!M$4,#REF!,0),0),"")</f>
        <v/>
      </c>
      <c r="N617" s="10" t="str">
        <f>+IFERROR(VLOOKUP($A617,#REF!,MATCH('Cálculo antigua metodología'!N$4,#REF!,0),0),"")</f>
        <v/>
      </c>
      <c r="O617" s="10" t="str">
        <f>+IFERROR(VLOOKUP($A617,#REF!,MATCH('Cálculo antigua metodología'!O$4,#REF!,0),0),"")</f>
        <v/>
      </c>
      <c r="P617" s="10" t="str">
        <f>+IFERROR(VLOOKUP($A617,#REF!,MATCH('Cálculo antigua metodología'!P$4,#REF!,0),0),"")</f>
        <v/>
      </c>
      <c r="Q617" s="10" t="str">
        <f>+IFERROR(VLOOKUP($A617,#REF!,MATCH('Cálculo antigua metodología'!Q$4,#REF!,0),0),"")</f>
        <v/>
      </c>
      <c r="R617" s="10" t="str">
        <f>+IFERROR(VLOOKUP($A617,#REF!,MATCH('Cálculo antigua metodología'!R$4,#REF!,0),0),"")</f>
        <v/>
      </c>
      <c r="S617" s="10" t="str">
        <f>+IFERROR(VLOOKUP($A617,#REF!,MATCH('Cálculo antigua metodología'!S$4,#REF!,0),0),"")</f>
        <v/>
      </c>
      <c r="T617" s="10">
        <f>+VLOOKUP(A617,'[5]Cálculo SGP'!$N$3:$P$1136,3,0)</f>
        <v>1040655796</v>
      </c>
      <c r="U617" s="10">
        <f>+VLOOKUP(A617,'[5]Cálculo SGP'!$N$3:$X$1137,11,0)</f>
        <v>2549831515</v>
      </c>
      <c r="V617" s="11">
        <f t="shared" si="108"/>
        <v>52.365682378782466</v>
      </c>
      <c r="W617" s="11">
        <f t="shared" si="115"/>
        <v>100</v>
      </c>
      <c r="X617" s="11">
        <f t="shared" si="109"/>
        <v>80</v>
      </c>
      <c r="Y617" s="11">
        <f t="shared" si="110"/>
        <v>100</v>
      </c>
      <c r="Z617" s="11">
        <f t="shared" si="116"/>
        <v>0</v>
      </c>
      <c r="AA617" s="11">
        <f t="shared" si="111"/>
        <v>100</v>
      </c>
      <c r="AB617" s="11">
        <f t="shared" si="117"/>
        <v>0</v>
      </c>
      <c r="AC617" s="11">
        <f t="shared" si="112"/>
        <v>0</v>
      </c>
      <c r="AD617" s="11">
        <f t="shared" si="113"/>
        <v>0</v>
      </c>
      <c r="AE617" s="11">
        <f t="shared" si="114"/>
        <v>0</v>
      </c>
      <c r="AF617" s="12">
        <f t="shared" si="118"/>
        <v>0</v>
      </c>
      <c r="AG617" s="31">
        <f t="shared" si="119"/>
        <v>16.666666666666668</v>
      </c>
    </row>
    <row r="618" spans="1:33" x14ac:dyDescent="0.35">
      <c r="A618" s="1" t="s">
        <v>1274</v>
      </c>
      <c r="B618" s="1" t="s">
        <v>1256</v>
      </c>
      <c r="C618" s="1" t="s">
        <v>1275</v>
      </c>
      <c r="D618" s="4">
        <f>+VLOOKUP(A618,'[2]Categoría municipios 2023'!$B$2:$D$1103,3,0)</f>
        <v>6</v>
      </c>
      <c r="E618" s="1" t="str">
        <f>+VLOOKUP(A618,'[3]Nuevo IDF'!$B$5:$H$1106,7,0)</f>
        <v>G4</v>
      </c>
      <c r="F618" s="1"/>
      <c r="G618" s="10">
        <f>+VLOOKUP(A618,'[4]Informe viabilidad 2022'!$A$4:$G$1105,7,0)</f>
        <v>1054.7900509999999</v>
      </c>
      <c r="H618" s="10">
        <f>+VLOOKUP(A618,'[4]Informe viabilidad 2022'!$A$4:$G$1105,6,0)</f>
        <v>1535.0211419249999</v>
      </c>
      <c r="I618" s="10" t="str">
        <f>+IFERROR(VLOOKUP($A618,#REF!,MATCH('Cálculo antigua metodología'!I$4,#REF!,0),0),"")</f>
        <v/>
      </c>
      <c r="J618" s="10" t="str">
        <f>+IFERROR(VLOOKUP($A618,#REF!,MATCH('Cálculo antigua metodología'!J$4,#REF!,0),0),"")</f>
        <v/>
      </c>
      <c r="K618" s="10" t="str">
        <f>+IFERROR(VLOOKUP($A618,#REF!,MATCH('Cálculo antigua metodología'!K$4,#REF!,0),0),"")</f>
        <v/>
      </c>
      <c r="L618" s="10" t="str">
        <f>+IFERROR(VLOOKUP($A618,#REF!,MATCH('Cálculo antigua metodología'!L$4,#REF!,0),0),"")</f>
        <v/>
      </c>
      <c r="M618" s="10" t="str">
        <f>+IFERROR(VLOOKUP($A618,#REF!,MATCH('Cálculo antigua metodología'!M$4,#REF!,0),0),"")</f>
        <v/>
      </c>
      <c r="N618" s="10" t="str">
        <f>+IFERROR(VLOOKUP($A618,#REF!,MATCH('Cálculo antigua metodología'!N$4,#REF!,0),0),"")</f>
        <v/>
      </c>
      <c r="O618" s="10" t="str">
        <f>+IFERROR(VLOOKUP($A618,#REF!,MATCH('Cálculo antigua metodología'!O$4,#REF!,0),0),"")</f>
        <v/>
      </c>
      <c r="P618" s="10" t="str">
        <f>+IFERROR(VLOOKUP($A618,#REF!,MATCH('Cálculo antigua metodología'!P$4,#REF!,0),0),"")</f>
        <v/>
      </c>
      <c r="Q618" s="10" t="str">
        <f>+IFERROR(VLOOKUP($A618,#REF!,MATCH('Cálculo antigua metodología'!Q$4,#REF!,0),0),"")</f>
        <v/>
      </c>
      <c r="R618" s="10" t="str">
        <f>+IFERROR(VLOOKUP($A618,#REF!,MATCH('Cálculo antigua metodología'!R$4,#REF!,0),0),"")</f>
        <v/>
      </c>
      <c r="S618" s="10" t="str">
        <f>+IFERROR(VLOOKUP($A618,#REF!,MATCH('Cálculo antigua metodología'!S$4,#REF!,0),0),"")</f>
        <v/>
      </c>
      <c r="T618" s="10">
        <f>+VLOOKUP(A618,'[5]Cálculo SGP'!$N$3:$P$1136,3,0)</f>
        <v>632226942</v>
      </c>
      <c r="U618" s="10">
        <f>+VLOOKUP(A618,'[5]Cálculo SGP'!$N$3:$X$1137,11,0)</f>
        <v>1142213174</v>
      </c>
      <c r="V618" s="11">
        <f t="shared" si="108"/>
        <v>68.715017806024221</v>
      </c>
      <c r="W618" s="11">
        <f t="shared" si="115"/>
        <v>100</v>
      </c>
      <c r="X618" s="11">
        <f t="shared" si="109"/>
        <v>80</v>
      </c>
      <c r="Y618" s="11">
        <f t="shared" si="110"/>
        <v>100</v>
      </c>
      <c r="Z618" s="11">
        <f t="shared" si="116"/>
        <v>0</v>
      </c>
      <c r="AA618" s="11">
        <f t="shared" si="111"/>
        <v>100</v>
      </c>
      <c r="AB618" s="11">
        <f t="shared" si="117"/>
        <v>0</v>
      </c>
      <c r="AC618" s="11">
        <f t="shared" si="112"/>
        <v>0</v>
      </c>
      <c r="AD618" s="11">
        <f t="shared" si="113"/>
        <v>0</v>
      </c>
      <c r="AE618" s="11">
        <f t="shared" si="114"/>
        <v>0</v>
      </c>
      <c r="AF618" s="12">
        <f t="shared" si="118"/>
        <v>0</v>
      </c>
      <c r="AG618" s="31">
        <f t="shared" si="119"/>
        <v>16.666666666666668</v>
      </c>
    </row>
    <row r="619" spans="1:33" x14ac:dyDescent="0.35">
      <c r="A619" s="1" t="s">
        <v>1276</v>
      </c>
      <c r="B619" s="1" t="s">
        <v>1256</v>
      </c>
      <c r="C619" s="1" t="s">
        <v>1277</v>
      </c>
      <c r="D619" s="4">
        <f>+VLOOKUP(A619,'[2]Categoría municipios 2023'!$B$2:$D$1103,3,0)</f>
        <v>6</v>
      </c>
      <c r="E619" s="1" t="str">
        <f>+VLOOKUP(A619,'[3]Nuevo IDF'!$B$5:$H$1106,7,0)</f>
        <v>G3</v>
      </c>
      <c r="F619" s="1"/>
      <c r="G619" s="10">
        <f>+VLOOKUP(A619,'[4]Informe viabilidad 2022'!$A$4:$G$1105,7,0)</f>
        <v>5994.8170749999999</v>
      </c>
      <c r="H619" s="10">
        <f>+VLOOKUP(A619,'[4]Informe viabilidad 2022'!$A$4:$G$1105,6,0)</f>
        <v>15448.353748628999</v>
      </c>
      <c r="I619" s="10" t="str">
        <f>+IFERROR(VLOOKUP($A619,#REF!,MATCH('Cálculo antigua metodología'!I$4,#REF!,0),0),"")</f>
        <v/>
      </c>
      <c r="J619" s="10" t="str">
        <f>+IFERROR(VLOOKUP($A619,#REF!,MATCH('Cálculo antigua metodología'!J$4,#REF!,0),0),"")</f>
        <v/>
      </c>
      <c r="K619" s="10" t="str">
        <f>+IFERROR(VLOOKUP($A619,#REF!,MATCH('Cálculo antigua metodología'!K$4,#REF!,0),0),"")</f>
        <v/>
      </c>
      <c r="L619" s="10" t="str">
        <f>+IFERROR(VLOOKUP($A619,#REF!,MATCH('Cálculo antigua metodología'!L$4,#REF!,0),0),"")</f>
        <v/>
      </c>
      <c r="M619" s="10" t="str">
        <f>+IFERROR(VLOOKUP($A619,#REF!,MATCH('Cálculo antigua metodología'!M$4,#REF!,0),0),"")</f>
        <v/>
      </c>
      <c r="N619" s="10" t="str">
        <f>+IFERROR(VLOOKUP($A619,#REF!,MATCH('Cálculo antigua metodología'!N$4,#REF!,0),0),"")</f>
        <v/>
      </c>
      <c r="O619" s="10" t="str">
        <f>+IFERROR(VLOOKUP($A619,#REF!,MATCH('Cálculo antigua metodología'!O$4,#REF!,0),0),"")</f>
        <v/>
      </c>
      <c r="P619" s="10" t="str">
        <f>+IFERROR(VLOOKUP($A619,#REF!,MATCH('Cálculo antigua metodología'!P$4,#REF!,0),0),"")</f>
        <v/>
      </c>
      <c r="Q619" s="10" t="str">
        <f>+IFERROR(VLOOKUP($A619,#REF!,MATCH('Cálculo antigua metodología'!Q$4,#REF!,0),0),"")</f>
        <v/>
      </c>
      <c r="R619" s="10" t="str">
        <f>+IFERROR(VLOOKUP($A619,#REF!,MATCH('Cálculo antigua metodología'!R$4,#REF!,0),0),"")</f>
        <v/>
      </c>
      <c r="S619" s="10" t="str">
        <f>+IFERROR(VLOOKUP($A619,#REF!,MATCH('Cálculo antigua metodología'!S$4,#REF!,0),0),"")</f>
        <v/>
      </c>
      <c r="T619" s="10">
        <f>+VLOOKUP(A619,'[5]Cálculo SGP'!$N$3:$P$1136,3,0)</f>
        <v>2894102800</v>
      </c>
      <c r="U619" s="10">
        <f>+VLOOKUP(A619,'[5]Cálculo SGP'!$N$3:$X$1137,11,0)</f>
        <v>1972744773</v>
      </c>
      <c r="V619" s="11">
        <f t="shared" si="108"/>
        <v>38.805539881762641</v>
      </c>
      <c r="W619" s="11">
        <f t="shared" si="115"/>
        <v>100</v>
      </c>
      <c r="X619" s="11">
        <f t="shared" si="109"/>
        <v>80</v>
      </c>
      <c r="Y619" s="11">
        <f t="shared" si="110"/>
        <v>100</v>
      </c>
      <c r="Z619" s="11">
        <f t="shared" si="116"/>
        <v>0</v>
      </c>
      <c r="AA619" s="11">
        <f t="shared" si="111"/>
        <v>100</v>
      </c>
      <c r="AB619" s="11">
        <f t="shared" si="117"/>
        <v>0</v>
      </c>
      <c r="AC619" s="11">
        <f t="shared" si="112"/>
        <v>0</v>
      </c>
      <c r="AD619" s="11">
        <f t="shared" si="113"/>
        <v>0</v>
      </c>
      <c r="AE619" s="11">
        <f t="shared" si="114"/>
        <v>0</v>
      </c>
      <c r="AF619" s="12">
        <f t="shared" si="118"/>
        <v>0</v>
      </c>
      <c r="AG619" s="31">
        <f t="shared" si="119"/>
        <v>16.666666666666668</v>
      </c>
    </row>
    <row r="620" spans="1:33" x14ac:dyDescent="0.35">
      <c r="A620" s="1" t="s">
        <v>1278</v>
      </c>
      <c r="B620" s="1" t="s">
        <v>1256</v>
      </c>
      <c r="C620" s="1" t="s">
        <v>1279</v>
      </c>
      <c r="D620" s="4">
        <f>+VLOOKUP(A620,'[2]Categoría municipios 2023'!$B$2:$D$1103,3,0)</f>
        <v>6</v>
      </c>
      <c r="E620" s="1" t="str">
        <f>+VLOOKUP(A620,'[3]Nuevo IDF'!$B$5:$H$1106,7,0)</f>
        <v>G2</v>
      </c>
      <c r="F620" s="1"/>
      <c r="G620" s="10">
        <f>+VLOOKUP(A620,'[4]Informe viabilidad 2022'!$A$4:$G$1105,7,0)</f>
        <v>2252.9930340000001</v>
      </c>
      <c r="H620" s="10">
        <f>+VLOOKUP(A620,'[4]Informe viabilidad 2022'!$A$4:$G$1105,6,0)</f>
        <v>4386.4658927399996</v>
      </c>
      <c r="I620" s="10" t="str">
        <f>+IFERROR(VLOOKUP($A620,#REF!,MATCH('Cálculo antigua metodología'!I$4,#REF!,0),0),"")</f>
        <v/>
      </c>
      <c r="J620" s="10" t="str">
        <f>+IFERROR(VLOOKUP($A620,#REF!,MATCH('Cálculo antigua metodología'!J$4,#REF!,0),0),"")</f>
        <v/>
      </c>
      <c r="K620" s="10" t="str">
        <f>+IFERROR(VLOOKUP($A620,#REF!,MATCH('Cálculo antigua metodología'!K$4,#REF!,0),0),"")</f>
        <v/>
      </c>
      <c r="L620" s="10" t="str">
        <f>+IFERROR(VLOOKUP($A620,#REF!,MATCH('Cálculo antigua metodología'!L$4,#REF!,0),0),"")</f>
        <v/>
      </c>
      <c r="M620" s="10" t="str">
        <f>+IFERROR(VLOOKUP($A620,#REF!,MATCH('Cálculo antigua metodología'!M$4,#REF!,0),0),"")</f>
        <v/>
      </c>
      <c r="N620" s="10" t="str">
        <f>+IFERROR(VLOOKUP($A620,#REF!,MATCH('Cálculo antigua metodología'!N$4,#REF!,0),0),"")</f>
        <v/>
      </c>
      <c r="O620" s="10" t="str">
        <f>+IFERROR(VLOOKUP($A620,#REF!,MATCH('Cálculo antigua metodología'!O$4,#REF!,0),0),"")</f>
        <v/>
      </c>
      <c r="P620" s="10" t="str">
        <f>+IFERROR(VLOOKUP($A620,#REF!,MATCH('Cálculo antigua metodología'!P$4,#REF!,0),0),"")</f>
        <v/>
      </c>
      <c r="Q620" s="10" t="str">
        <f>+IFERROR(VLOOKUP($A620,#REF!,MATCH('Cálculo antigua metodología'!Q$4,#REF!,0),0),"")</f>
        <v/>
      </c>
      <c r="R620" s="10" t="str">
        <f>+IFERROR(VLOOKUP($A620,#REF!,MATCH('Cálculo antigua metodología'!R$4,#REF!,0),0),"")</f>
        <v/>
      </c>
      <c r="S620" s="10" t="str">
        <f>+IFERROR(VLOOKUP($A620,#REF!,MATCH('Cálculo antigua metodología'!S$4,#REF!,0),0),"")</f>
        <v/>
      </c>
      <c r="T620" s="10">
        <f>+VLOOKUP(A620,'[5]Cálculo SGP'!$N$3:$P$1136,3,0)</f>
        <v>1521310313</v>
      </c>
      <c r="U620" s="10">
        <f>+VLOOKUP(A620,'[5]Cálculo SGP'!$N$3:$X$1137,11,0)</f>
        <v>1186394150</v>
      </c>
      <c r="V620" s="11">
        <f t="shared" si="108"/>
        <v>51.362374382732781</v>
      </c>
      <c r="W620" s="11">
        <f t="shared" si="115"/>
        <v>100</v>
      </c>
      <c r="X620" s="11">
        <f t="shared" si="109"/>
        <v>80</v>
      </c>
      <c r="Y620" s="11">
        <f t="shared" si="110"/>
        <v>100</v>
      </c>
      <c r="Z620" s="11">
        <f t="shared" si="116"/>
        <v>0</v>
      </c>
      <c r="AA620" s="11">
        <f t="shared" si="111"/>
        <v>100</v>
      </c>
      <c r="AB620" s="11">
        <f t="shared" si="117"/>
        <v>0</v>
      </c>
      <c r="AC620" s="11">
        <f t="shared" si="112"/>
        <v>0</v>
      </c>
      <c r="AD620" s="11">
        <f t="shared" si="113"/>
        <v>0</v>
      </c>
      <c r="AE620" s="11">
        <f t="shared" si="114"/>
        <v>0</v>
      </c>
      <c r="AF620" s="12">
        <f t="shared" si="118"/>
        <v>0</v>
      </c>
      <c r="AG620" s="31">
        <f t="shared" si="119"/>
        <v>16.666666666666668</v>
      </c>
    </row>
    <row r="621" spans="1:33" x14ac:dyDescent="0.35">
      <c r="A621" s="1" t="s">
        <v>1280</v>
      </c>
      <c r="B621" s="1" t="s">
        <v>1256</v>
      </c>
      <c r="C621" s="1" t="s">
        <v>1281</v>
      </c>
      <c r="D621" s="4">
        <f>+VLOOKUP(A621,'[2]Categoría municipios 2023'!$B$2:$D$1103,3,0)</f>
        <v>6</v>
      </c>
      <c r="E621" s="1" t="str">
        <f>+VLOOKUP(A621,'[3]Nuevo IDF'!$B$5:$H$1106,7,0)</f>
        <v>G4</v>
      </c>
      <c r="F621" s="1"/>
      <c r="G621" s="10">
        <f>+VLOOKUP(A621,'[4]Informe viabilidad 2022'!$A$4:$G$1105,7,0)</f>
        <v>1429.7284529999999</v>
      </c>
      <c r="H621" s="10">
        <f>+VLOOKUP(A621,'[4]Informe viabilidad 2022'!$A$4:$G$1105,6,0)</f>
        <v>3392.5616256160001</v>
      </c>
      <c r="I621" s="10" t="str">
        <f>+IFERROR(VLOOKUP($A621,#REF!,MATCH('Cálculo antigua metodología'!I$4,#REF!,0),0),"")</f>
        <v/>
      </c>
      <c r="J621" s="10" t="str">
        <f>+IFERROR(VLOOKUP($A621,#REF!,MATCH('Cálculo antigua metodología'!J$4,#REF!,0),0),"")</f>
        <v/>
      </c>
      <c r="K621" s="10" t="str">
        <f>+IFERROR(VLOOKUP($A621,#REF!,MATCH('Cálculo antigua metodología'!K$4,#REF!,0),0),"")</f>
        <v/>
      </c>
      <c r="L621" s="10" t="str">
        <f>+IFERROR(VLOOKUP($A621,#REF!,MATCH('Cálculo antigua metodología'!L$4,#REF!,0),0),"")</f>
        <v/>
      </c>
      <c r="M621" s="10" t="str">
        <f>+IFERROR(VLOOKUP($A621,#REF!,MATCH('Cálculo antigua metodología'!M$4,#REF!,0),0),"")</f>
        <v/>
      </c>
      <c r="N621" s="10" t="str">
        <f>+IFERROR(VLOOKUP($A621,#REF!,MATCH('Cálculo antigua metodología'!N$4,#REF!,0),0),"")</f>
        <v/>
      </c>
      <c r="O621" s="10" t="str">
        <f>+IFERROR(VLOOKUP($A621,#REF!,MATCH('Cálculo antigua metodología'!O$4,#REF!,0),0),"")</f>
        <v/>
      </c>
      <c r="P621" s="10" t="str">
        <f>+IFERROR(VLOOKUP($A621,#REF!,MATCH('Cálculo antigua metodología'!P$4,#REF!,0),0),"")</f>
        <v/>
      </c>
      <c r="Q621" s="10" t="str">
        <f>+IFERROR(VLOOKUP($A621,#REF!,MATCH('Cálculo antigua metodología'!Q$4,#REF!,0),0),"")</f>
        <v/>
      </c>
      <c r="R621" s="10" t="str">
        <f>+IFERROR(VLOOKUP($A621,#REF!,MATCH('Cálculo antigua metodología'!R$4,#REF!,0),0),"")</f>
        <v/>
      </c>
      <c r="S621" s="10" t="str">
        <f>+IFERROR(VLOOKUP($A621,#REF!,MATCH('Cálculo antigua metodología'!S$4,#REF!,0),0),"")</f>
        <v/>
      </c>
      <c r="T621" s="10">
        <f>+VLOOKUP(A621,'[5]Cálculo SGP'!$N$3:$P$1136,3,0)</f>
        <v>1386620287</v>
      </c>
      <c r="U621" s="10">
        <f>+VLOOKUP(A621,'[5]Cálculo SGP'!$N$3:$X$1137,11,0)</f>
        <v>2591988589</v>
      </c>
      <c r="V621" s="11">
        <f t="shared" si="108"/>
        <v>42.143035581274042</v>
      </c>
      <c r="W621" s="11">
        <f t="shared" si="115"/>
        <v>100</v>
      </c>
      <c r="X621" s="11">
        <f t="shared" si="109"/>
        <v>80</v>
      </c>
      <c r="Y621" s="11">
        <f t="shared" si="110"/>
        <v>100</v>
      </c>
      <c r="Z621" s="11">
        <f t="shared" si="116"/>
        <v>0</v>
      </c>
      <c r="AA621" s="11">
        <f t="shared" si="111"/>
        <v>100</v>
      </c>
      <c r="AB621" s="11">
        <f t="shared" si="117"/>
        <v>0</v>
      </c>
      <c r="AC621" s="11">
        <f t="shared" si="112"/>
        <v>0</v>
      </c>
      <c r="AD621" s="11">
        <f t="shared" si="113"/>
        <v>0</v>
      </c>
      <c r="AE621" s="11">
        <f t="shared" si="114"/>
        <v>0</v>
      </c>
      <c r="AF621" s="12">
        <f t="shared" si="118"/>
        <v>0</v>
      </c>
      <c r="AG621" s="31">
        <f t="shared" si="119"/>
        <v>16.666666666666668</v>
      </c>
    </row>
    <row r="622" spans="1:33" x14ac:dyDescent="0.35">
      <c r="A622" s="1" t="s">
        <v>1282</v>
      </c>
      <c r="B622" s="1" t="s">
        <v>1256</v>
      </c>
      <c r="C622" s="1" t="s">
        <v>1283</v>
      </c>
      <c r="D622" s="4">
        <f>+VLOOKUP(A622,'[2]Categoría municipios 2023'!$B$2:$D$1103,3,0)</f>
        <v>6</v>
      </c>
      <c r="E622" s="1" t="str">
        <f>+VLOOKUP(A622,'[3]Nuevo IDF'!$B$5:$H$1106,7,0)</f>
        <v>G3</v>
      </c>
      <c r="F622" s="1"/>
      <c r="G622" s="10">
        <f>+VLOOKUP(A622,'[4]Informe viabilidad 2022'!$A$4:$G$1105,7,0)</f>
        <v>1600.0249960000001</v>
      </c>
      <c r="H622" s="10">
        <f>+VLOOKUP(A622,'[4]Informe viabilidad 2022'!$A$4:$G$1105,6,0)</f>
        <v>2588.4021856189997</v>
      </c>
      <c r="I622" s="10" t="str">
        <f>+IFERROR(VLOOKUP($A622,#REF!,MATCH('Cálculo antigua metodología'!I$4,#REF!,0),0),"")</f>
        <v/>
      </c>
      <c r="J622" s="10" t="str">
        <f>+IFERROR(VLOOKUP($A622,#REF!,MATCH('Cálculo antigua metodología'!J$4,#REF!,0),0),"")</f>
        <v/>
      </c>
      <c r="K622" s="10" t="str">
        <f>+IFERROR(VLOOKUP($A622,#REF!,MATCH('Cálculo antigua metodología'!K$4,#REF!,0),0),"")</f>
        <v/>
      </c>
      <c r="L622" s="10" t="str">
        <f>+IFERROR(VLOOKUP($A622,#REF!,MATCH('Cálculo antigua metodología'!L$4,#REF!,0),0),"")</f>
        <v/>
      </c>
      <c r="M622" s="10" t="str">
        <f>+IFERROR(VLOOKUP($A622,#REF!,MATCH('Cálculo antigua metodología'!M$4,#REF!,0),0),"")</f>
        <v/>
      </c>
      <c r="N622" s="10" t="str">
        <f>+IFERROR(VLOOKUP($A622,#REF!,MATCH('Cálculo antigua metodología'!N$4,#REF!,0),0),"")</f>
        <v/>
      </c>
      <c r="O622" s="10" t="str">
        <f>+IFERROR(VLOOKUP($A622,#REF!,MATCH('Cálculo antigua metodología'!O$4,#REF!,0),0),"")</f>
        <v/>
      </c>
      <c r="P622" s="10" t="str">
        <f>+IFERROR(VLOOKUP($A622,#REF!,MATCH('Cálculo antigua metodología'!P$4,#REF!,0),0),"")</f>
        <v/>
      </c>
      <c r="Q622" s="10" t="str">
        <f>+IFERROR(VLOOKUP($A622,#REF!,MATCH('Cálculo antigua metodología'!Q$4,#REF!,0),0),"")</f>
        <v/>
      </c>
      <c r="R622" s="10" t="str">
        <f>+IFERROR(VLOOKUP($A622,#REF!,MATCH('Cálculo antigua metodología'!R$4,#REF!,0),0),"")</f>
        <v/>
      </c>
      <c r="S622" s="10" t="str">
        <f>+IFERROR(VLOOKUP($A622,#REF!,MATCH('Cálculo antigua metodología'!S$4,#REF!,0),0),"")</f>
        <v/>
      </c>
      <c r="T622" s="10">
        <f>+VLOOKUP(A622,'[5]Cálculo SGP'!$N$3:$P$1136,3,0)</f>
        <v>891578566</v>
      </c>
      <c r="U622" s="10">
        <f>+VLOOKUP(A622,'[5]Cálculo SGP'!$N$3:$X$1137,11,0)</f>
        <v>1782211445</v>
      </c>
      <c r="V622" s="11">
        <f t="shared" si="108"/>
        <v>61.815161681196173</v>
      </c>
      <c r="W622" s="11">
        <f t="shared" si="115"/>
        <v>100</v>
      </c>
      <c r="X622" s="11">
        <f t="shared" si="109"/>
        <v>80</v>
      </c>
      <c r="Y622" s="11">
        <f t="shared" si="110"/>
        <v>100</v>
      </c>
      <c r="Z622" s="11">
        <f t="shared" si="116"/>
        <v>0</v>
      </c>
      <c r="AA622" s="11">
        <f t="shared" si="111"/>
        <v>100</v>
      </c>
      <c r="AB622" s="11">
        <f t="shared" si="117"/>
        <v>0</v>
      </c>
      <c r="AC622" s="11">
        <f t="shared" si="112"/>
        <v>0</v>
      </c>
      <c r="AD622" s="11">
        <f t="shared" si="113"/>
        <v>0</v>
      </c>
      <c r="AE622" s="11">
        <f t="shared" si="114"/>
        <v>0</v>
      </c>
      <c r="AF622" s="12">
        <f t="shared" si="118"/>
        <v>0</v>
      </c>
      <c r="AG622" s="31">
        <f t="shared" si="119"/>
        <v>16.666666666666668</v>
      </c>
    </row>
    <row r="623" spans="1:33" x14ac:dyDescent="0.35">
      <c r="A623" s="1" t="s">
        <v>1284</v>
      </c>
      <c r="B623" s="1" t="s">
        <v>1256</v>
      </c>
      <c r="C623" s="1" t="s">
        <v>1285</v>
      </c>
      <c r="D623" s="4">
        <f>+VLOOKUP(A623,'[2]Categoría municipios 2023'!$B$2:$D$1103,3,0)</f>
        <v>6</v>
      </c>
      <c r="E623" s="1" t="str">
        <f>+VLOOKUP(A623,'[3]Nuevo IDF'!$B$5:$H$1106,7,0)</f>
        <v>G5</v>
      </c>
      <c r="F623" s="1"/>
      <c r="G623" s="10">
        <f>+VLOOKUP(A623,'[4]Informe viabilidad 2022'!$A$4:$G$1105,7,0)</f>
        <v>1397.240352</v>
      </c>
      <c r="H623" s="10">
        <f>+VLOOKUP(A623,'[4]Informe viabilidad 2022'!$A$4:$G$1105,6,0)</f>
        <v>2720.9874157310001</v>
      </c>
      <c r="I623" s="10" t="str">
        <f>+IFERROR(VLOOKUP($A623,#REF!,MATCH('Cálculo antigua metodología'!I$4,#REF!,0),0),"")</f>
        <v/>
      </c>
      <c r="J623" s="10" t="str">
        <f>+IFERROR(VLOOKUP($A623,#REF!,MATCH('Cálculo antigua metodología'!J$4,#REF!,0),0),"")</f>
        <v/>
      </c>
      <c r="K623" s="10" t="str">
        <f>+IFERROR(VLOOKUP($A623,#REF!,MATCH('Cálculo antigua metodología'!K$4,#REF!,0),0),"")</f>
        <v/>
      </c>
      <c r="L623" s="10" t="str">
        <f>+IFERROR(VLOOKUP($A623,#REF!,MATCH('Cálculo antigua metodología'!L$4,#REF!,0),0),"")</f>
        <v/>
      </c>
      <c r="M623" s="10" t="str">
        <f>+IFERROR(VLOOKUP($A623,#REF!,MATCH('Cálculo antigua metodología'!M$4,#REF!,0),0),"")</f>
        <v/>
      </c>
      <c r="N623" s="10" t="str">
        <f>+IFERROR(VLOOKUP($A623,#REF!,MATCH('Cálculo antigua metodología'!N$4,#REF!,0),0),"")</f>
        <v/>
      </c>
      <c r="O623" s="10" t="str">
        <f>+IFERROR(VLOOKUP($A623,#REF!,MATCH('Cálculo antigua metodología'!O$4,#REF!,0),0),"")</f>
        <v/>
      </c>
      <c r="P623" s="10" t="str">
        <f>+IFERROR(VLOOKUP($A623,#REF!,MATCH('Cálculo antigua metodología'!P$4,#REF!,0),0),"")</f>
        <v/>
      </c>
      <c r="Q623" s="10" t="str">
        <f>+IFERROR(VLOOKUP($A623,#REF!,MATCH('Cálculo antigua metodología'!Q$4,#REF!,0),0),"")</f>
        <v/>
      </c>
      <c r="R623" s="10" t="str">
        <f>+IFERROR(VLOOKUP($A623,#REF!,MATCH('Cálculo antigua metodología'!R$4,#REF!,0),0),"")</f>
        <v/>
      </c>
      <c r="S623" s="10" t="str">
        <f>+IFERROR(VLOOKUP($A623,#REF!,MATCH('Cálculo antigua metodología'!S$4,#REF!,0),0),"")</f>
        <v/>
      </c>
      <c r="T623" s="10">
        <f>+VLOOKUP(A623,'[5]Cálculo SGP'!$N$3:$P$1136,3,0)</f>
        <v>1092612902</v>
      </c>
      <c r="U623" s="10">
        <f>+VLOOKUP(A623,'[5]Cálculo SGP'!$N$3:$X$1137,11,0)</f>
        <v>2459662709</v>
      </c>
      <c r="V623" s="11">
        <f t="shared" si="108"/>
        <v>51.350489308478778</v>
      </c>
      <c r="W623" s="11">
        <f t="shared" si="115"/>
        <v>100</v>
      </c>
      <c r="X623" s="11">
        <f t="shared" si="109"/>
        <v>80</v>
      </c>
      <c r="Y623" s="11">
        <f t="shared" si="110"/>
        <v>100</v>
      </c>
      <c r="Z623" s="11">
        <f t="shared" si="116"/>
        <v>0</v>
      </c>
      <c r="AA623" s="11">
        <f t="shared" si="111"/>
        <v>100</v>
      </c>
      <c r="AB623" s="11">
        <f t="shared" si="117"/>
        <v>0</v>
      </c>
      <c r="AC623" s="11">
        <f t="shared" si="112"/>
        <v>0</v>
      </c>
      <c r="AD623" s="11">
        <f t="shared" si="113"/>
        <v>0</v>
      </c>
      <c r="AE623" s="11">
        <f t="shared" si="114"/>
        <v>0</v>
      </c>
      <c r="AF623" s="12">
        <f t="shared" si="118"/>
        <v>0</v>
      </c>
      <c r="AG623" s="31">
        <f t="shared" si="119"/>
        <v>16.666666666666668</v>
      </c>
    </row>
    <row r="624" spans="1:33" x14ac:dyDescent="0.35">
      <c r="A624" s="1" t="s">
        <v>1286</v>
      </c>
      <c r="B624" s="1" t="s">
        <v>1256</v>
      </c>
      <c r="C624" s="1" t="s">
        <v>1287</v>
      </c>
      <c r="D624" s="4">
        <f>+VLOOKUP(A624,'[2]Categoría municipios 2023'!$B$2:$D$1103,3,0)</f>
        <v>6</v>
      </c>
      <c r="E624" s="1" t="str">
        <f>+VLOOKUP(A624,'[3]Nuevo IDF'!$B$5:$H$1106,7,0)</f>
        <v>G5</v>
      </c>
      <c r="F624" s="1"/>
      <c r="G624" s="10">
        <f>+VLOOKUP(A624,'[4]Informe viabilidad 2022'!$A$4:$G$1105,7,0)</f>
        <v>1638.7968619999999</v>
      </c>
      <c r="H624" s="10">
        <f>+VLOOKUP(A624,'[4]Informe viabilidad 2022'!$A$4:$G$1105,6,0)</f>
        <v>3398.2046694960004</v>
      </c>
      <c r="I624" s="10" t="str">
        <f>+IFERROR(VLOOKUP($A624,#REF!,MATCH('Cálculo antigua metodología'!I$4,#REF!,0),0),"")</f>
        <v/>
      </c>
      <c r="J624" s="10" t="str">
        <f>+IFERROR(VLOOKUP($A624,#REF!,MATCH('Cálculo antigua metodología'!J$4,#REF!,0),0),"")</f>
        <v/>
      </c>
      <c r="K624" s="10" t="str">
        <f>+IFERROR(VLOOKUP($A624,#REF!,MATCH('Cálculo antigua metodología'!K$4,#REF!,0),0),"")</f>
        <v/>
      </c>
      <c r="L624" s="10" t="str">
        <f>+IFERROR(VLOOKUP($A624,#REF!,MATCH('Cálculo antigua metodología'!L$4,#REF!,0),0),"")</f>
        <v/>
      </c>
      <c r="M624" s="10" t="str">
        <f>+IFERROR(VLOOKUP($A624,#REF!,MATCH('Cálculo antigua metodología'!M$4,#REF!,0),0),"")</f>
        <v/>
      </c>
      <c r="N624" s="10" t="str">
        <f>+IFERROR(VLOOKUP($A624,#REF!,MATCH('Cálculo antigua metodología'!N$4,#REF!,0),0),"")</f>
        <v/>
      </c>
      <c r="O624" s="10" t="str">
        <f>+IFERROR(VLOOKUP($A624,#REF!,MATCH('Cálculo antigua metodología'!O$4,#REF!,0),0),"")</f>
        <v/>
      </c>
      <c r="P624" s="10" t="str">
        <f>+IFERROR(VLOOKUP($A624,#REF!,MATCH('Cálculo antigua metodología'!P$4,#REF!,0),0),"")</f>
        <v/>
      </c>
      <c r="Q624" s="10" t="str">
        <f>+IFERROR(VLOOKUP($A624,#REF!,MATCH('Cálculo antigua metodología'!Q$4,#REF!,0),0),"")</f>
        <v/>
      </c>
      <c r="R624" s="10" t="str">
        <f>+IFERROR(VLOOKUP($A624,#REF!,MATCH('Cálculo antigua metodología'!R$4,#REF!,0),0),"")</f>
        <v/>
      </c>
      <c r="S624" s="10" t="str">
        <f>+IFERROR(VLOOKUP($A624,#REF!,MATCH('Cálculo antigua metodología'!S$4,#REF!,0),0),"")</f>
        <v/>
      </c>
      <c r="T624" s="10">
        <f>+VLOOKUP(A624,'[5]Cálculo SGP'!$N$3:$P$1136,3,0)</f>
        <v>1622583198</v>
      </c>
      <c r="U624" s="10">
        <f>+VLOOKUP(A624,'[5]Cálculo SGP'!$N$3:$X$1137,11,0)</f>
        <v>1303747825</v>
      </c>
      <c r="V624" s="11">
        <f t="shared" si="108"/>
        <v>48.225372553650679</v>
      </c>
      <c r="W624" s="11">
        <f t="shared" si="115"/>
        <v>100</v>
      </c>
      <c r="X624" s="11">
        <f t="shared" si="109"/>
        <v>80</v>
      </c>
      <c r="Y624" s="11">
        <f t="shared" si="110"/>
        <v>100</v>
      </c>
      <c r="Z624" s="11">
        <f t="shared" si="116"/>
        <v>0</v>
      </c>
      <c r="AA624" s="11">
        <f t="shared" si="111"/>
        <v>100</v>
      </c>
      <c r="AB624" s="11">
        <f t="shared" si="117"/>
        <v>0</v>
      </c>
      <c r="AC624" s="11">
        <f t="shared" si="112"/>
        <v>0</v>
      </c>
      <c r="AD624" s="11">
        <f t="shared" si="113"/>
        <v>0</v>
      </c>
      <c r="AE624" s="11">
        <f t="shared" si="114"/>
        <v>0</v>
      </c>
      <c r="AF624" s="12">
        <f t="shared" si="118"/>
        <v>0</v>
      </c>
      <c r="AG624" s="31">
        <f t="shared" si="119"/>
        <v>16.666666666666668</v>
      </c>
    </row>
    <row r="625" spans="1:33" x14ac:dyDescent="0.35">
      <c r="A625" s="1" t="s">
        <v>1288</v>
      </c>
      <c r="B625" s="1" t="s">
        <v>1256</v>
      </c>
      <c r="C625" s="1" t="s">
        <v>1289</v>
      </c>
      <c r="D625" s="4">
        <f>+VLOOKUP(A625,'[2]Categoría municipios 2023'!$B$2:$D$1103,3,0)</f>
        <v>6</v>
      </c>
      <c r="E625" s="1" t="str">
        <f>+VLOOKUP(A625,'[3]Nuevo IDF'!$B$5:$H$1106,7,0)</f>
        <v>G5</v>
      </c>
      <c r="F625" s="1"/>
      <c r="G625" s="10">
        <f>+VLOOKUP(A625,'[4]Informe viabilidad 2022'!$A$4:$G$1105,7,0)</f>
        <v>1302.34809</v>
      </c>
      <c r="H625" s="10">
        <f>+VLOOKUP(A625,'[4]Informe viabilidad 2022'!$A$4:$G$1105,6,0)</f>
        <v>2618.4814999139999</v>
      </c>
      <c r="I625" s="10" t="str">
        <f>+IFERROR(VLOOKUP($A625,#REF!,MATCH('Cálculo antigua metodología'!I$4,#REF!,0),0),"")</f>
        <v/>
      </c>
      <c r="J625" s="10" t="str">
        <f>+IFERROR(VLOOKUP($A625,#REF!,MATCH('Cálculo antigua metodología'!J$4,#REF!,0),0),"")</f>
        <v/>
      </c>
      <c r="K625" s="10" t="str">
        <f>+IFERROR(VLOOKUP($A625,#REF!,MATCH('Cálculo antigua metodología'!K$4,#REF!,0),0),"")</f>
        <v/>
      </c>
      <c r="L625" s="10" t="str">
        <f>+IFERROR(VLOOKUP($A625,#REF!,MATCH('Cálculo antigua metodología'!L$4,#REF!,0),0),"")</f>
        <v/>
      </c>
      <c r="M625" s="10" t="str">
        <f>+IFERROR(VLOOKUP($A625,#REF!,MATCH('Cálculo antigua metodología'!M$4,#REF!,0),0),"")</f>
        <v/>
      </c>
      <c r="N625" s="10" t="str">
        <f>+IFERROR(VLOOKUP($A625,#REF!,MATCH('Cálculo antigua metodología'!N$4,#REF!,0),0),"")</f>
        <v/>
      </c>
      <c r="O625" s="10" t="str">
        <f>+IFERROR(VLOOKUP($A625,#REF!,MATCH('Cálculo antigua metodología'!O$4,#REF!,0),0),"")</f>
        <v/>
      </c>
      <c r="P625" s="10" t="str">
        <f>+IFERROR(VLOOKUP($A625,#REF!,MATCH('Cálculo antigua metodología'!P$4,#REF!,0),0),"")</f>
        <v/>
      </c>
      <c r="Q625" s="10" t="str">
        <f>+IFERROR(VLOOKUP($A625,#REF!,MATCH('Cálculo antigua metodología'!Q$4,#REF!,0),0),"")</f>
        <v/>
      </c>
      <c r="R625" s="10" t="str">
        <f>+IFERROR(VLOOKUP($A625,#REF!,MATCH('Cálculo antigua metodología'!R$4,#REF!,0),0),"")</f>
        <v/>
      </c>
      <c r="S625" s="10" t="str">
        <f>+IFERROR(VLOOKUP($A625,#REF!,MATCH('Cálculo antigua metodología'!S$4,#REF!,0),0),"")</f>
        <v/>
      </c>
      <c r="T625" s="10">
        <f>+VLOOKUP(A625,'[5]Cálculo SGP'!$N$3:$P$1136,3,0)</f>
        <v>1134689536</v>
      </c>
      <c r="U625" s="10">
        <f>+VLOOKUP(A625,'[5]Cálculo SGP'!$N$3:$X$1137,11,0)</f>
        <v>1998693036</v>
      </c>
      <c r="V625" s="11">
        <f t="shared" si="108"/>
        <v>49.736768812106313</v>
      </c>
      <c r="W625" s="11">
        <f t="shared" si="115"/>
        <v>100</v>
      </c>
      <c r="X625" s="11">
        <f t="shared" si="109"/>
        <v>80</v>
      </c>
      <c r="Y625" s="11">
        <f t="shared" si="110"/>
        <v>100</v>
      </c>
      <c r="Z625" s="11">
        <f t="shared" si="116"/>
        <v>0</v>
      </c>
      <c r="AA625" s="11">
        <f t="shared" si="111"/>
        <v>100</v>
      </c>
      <c r="AB625" s="11">
        <f t="shared" si="117"/>
        <v>0</v>
      </c>
      <c r="AC625" s="11">
        <f t="shared" si="112"/>
        <v>0</v>
      </c>
      <c r="AD625" s="11">
        <f t="shared" si="113"/>
        <v>0</v>
      </c>
      <c r="AE625" s="11">
        <f t="shared" si="114"/>
        <v>0</v>
      </c>
      <c r="AF625" s="12">
        <f t="shared" si="118"/>
        <v>0</v>
      </c>
      <c r="AG625" s="31">
        <f t="shared" si="119"/>
        <v>16.666666666666668</v>
      </c>
    </row>
    <row r="626" spans="1:33" x14ac:dyDescent="0.35">
      <c r="A626" s="1" t="s">
        <v>1290</v>
      </c>
      <c r="B626" s="1" t="s">
        <v>1256</v>
      </c>
      <c r="C626" s="1" t="s">
        <v>1291</v>
      </c>
      <c r="D626" s="4">
        <f>+VLOOKUP(A626,'[2]Categoría municipios 2023'!$B$2:$D$1103,3,0)</f>
        <v>6</v>
      </c>
      <c r="E626" s="1" t="str">
        <f>+VLOOKUP(A626,'[3]Nuevo IDF'!$B$5:$H$1106,7,0)</f>
        <v>G4</v>
      </c>
      <c r="F626" s="1"/>
      <c r="G626" s="10">
        <f>+VLOOKUP(A626,'[4]Informe viabilidad 2022'!$A$4:$G$1105,7,0)</f>
        <v>4319.5496720000001</v>
      </c>
      <c r="H626" s="10">
        <f>+VLOOKUP(A626,'[4]Informe viabilidad 2022'!$A$4:$G$1105,6,0)</f>
        <v>11503.232733785999</v>
      </c>
      <c r="I626" s="10" t="str">
        <f>+IFERROR(VLOOKUP($A626,#REF!,MATCH('Cálculo antigua metodología'!I$4,#REF!,0),0),"")</f>
        <v/>
      </c>
      <c r="J626" s="10" t="str">
        <f>+IFERROR(VLOOKUP($A626,#REF!,MATCH('Cálculo antigua metodología'!J$4,#REF!,0),0),"")</f>
        <v/>
      </c>
      <c r="K626" s="10" t="str">
        <f>+IFERROR(VLOOKUP($A626,#REF!,MATCH('Cálculo antigua metodología'!K$4,#REF!,0),0),"")</f>
        <v/>
      </c>
      <c r="L626" s="10" t="str">
        <f>+IFERROR(VLOOKUP($A626,#REF!,MATCH('Cálculo antigua metodología'!L$4,#REF!,0),0),"")</f>
        <v/>
      </c>
      <c r="M626" s="10" t="str">
        <f>+IFERROR(VLOOKUP($A626,#REF!,MATCH('Cálculo antigua metodología'!M$4,#REF!,0),0),"")</f>
        <v/>
      </c>
      <c r="N626" s="10" t="str">
        <f>+IFERROR(VLOOKUP($A626,#REF!,MATCH('Cálculo antigua metodología'!N$4,#REF!,0),0),"")</f>
        <v/>
      </c>
      <c r="O626" s="10" t="str">
        <f>+IFERROR(VLOOKUP($A626,#REF!,MATCH('Cálculo antigua metodología'!O$4,#REF!,0),0),"")</f>
        <v/>
      </c>
      <c r="P626" s="10" t="str">
        <f>+IFERROR(VLOOKUP($A626,#REF!,MATCH('Cálculo antigua metodología'!P$4,#REF!,0),0),"")</f>
        <v/>
      </c>
      <c r="Q626" s="10" t="str">
        <f>+IFERROR(VLOOKUP($A626,#REF!,MATCH('Cálculo antigua metodología'!Q$4,#REF!,0),0),"")</f>
        <v/>
      </c>
      <c r="R626" s="10" t="str">
        <f>+IFERROR(VLOOKUP($A626,#REF!,MATCH('Cálculo antigua metodología'!R$4,#REF!,0),0),"")</f>
        <v/>
      </c>
      <c r="S626" s="10" t="str">
        <f>+IFERROR(VLOOKUP($A626,#REF!,MATCH('Cálculo antigua metodología'!S$4,#REF!,0),0),"")</f>
        <v/>
      </c>
      <c r="T626" s="10">
        <f>+VLOOKUP(A626,'[5]Cálculo SGP'!$N$3:$P$1136,3,0)</f>
        <v>3144411516</v>
      </c>
      <c r="U626" s="10">
        <f>+VLOOKUP(A626,'[5]Cálculo SGP'!$N$3:$X$1137,11,0)</f>
        <v>2200352716</v>
      </c>
      <c r="V626" s="11">
        <f t="shared" si="108"/>
        <v>37.550745707448883</v>
      </c>
      <c r="W626" s="11">
        <f t="shared" si="115"/>
        <v>100</v>
      </c>
      <c r="X626" s="11">
        <f t="shared" si="109"/>
        <v>80</v>
      </c>
      <c r="Y626" s="11">
        <f t="shared" si="110"/>
        <v>100</v>
      </c>
      <c r="Z626" s="11">
        <f t="shared" si="116"/>
        <v>0</v>
      </c>
      <c r="AA626" s="11">
        <f t="shared" si="111"/>
        <v>100</v>
      </c>
      <c r="AB626" s="11">
        <f t="shared" si="117"/>
        <v>0</v>
      </c>
      <c r="AC626" s="11">
        <f t="shared" si="112"/>
        <v>0</v>
      </c>
      <c r="AD626" s="11">
        <f t="shared" si="113"/>
        <v>0</v>
      </c>
      <c r="AE626" s="11">
        <f t="shared" si="114"/>
        <v>0</v>
      </c>
      <c r="AF626" s="12">
        <f t="shared" si="118"/>
        <v>0</v>
      </c>
      <c r="AG626" s="31">
        <f t="shared" si="119"/>
        <v>16.666666666666668</v>
      </c>
    </row>
    <row r="627" spans="1:33" x14ac:dyDescent="0.35">
      <c r="A627" s="1" t="s">
        <v>1292</v>
      </c>
      <c r="B627" s="1" t="s">
        <v>1256</v>
      </c>
      <c r="C627" s="1" t="s">
        <v>1293</v>
      </c>
      <c r="D627" s="4">
        <f>+VLOOKUP(A627,'[2]Categoría municipios 2023'!$B$2:$D$1103,3,0)</f>
        <v>6</v>
      </c>
      <c r="E627" s="1" t="str">
        <f>+VLOOKUP(A627,'[3]Nuevo IDF'!$B$5:$H$1106,7,0)</f>
        <v>G4</v>
      </c>
      <c r="F627" s="1"/>
      <c r="G627" s="10">
        <f>+VLOOKUP(A627,'[4]Informe viabilidad 2022'!$A$4:$G$1105,7,0)</f>
        <v>1085.094006</v>
      </c>
      <c r="H627" s="10">
        <f>+VLOOKUP(A627,'[4]Informe viabilidad 2022'!$A$4:$G$1105,6,0)</f>
        <v>1701.91502646</v>
      </c>
      <c r="I627" s="10" t="str">
        <f>+IFERROR(VLOOKUP($A627,#REF!,MATCH('Cálculo antigua metodología'!I$4,#REF!,0),0),"")</f>
        <v/>
      </c>
      <c r="J627" s="10" t="str">
        <f>+IFERROR(VLOOKUP($A627,#REF!,MATCH('Cálculo antigua metodología'!J$4,#REF!,0),0),"")</f>
        <v/>
      </c>
      <c r="K627" s="10" t="str">
        <f>+IFERROR(VLOOKUP($A627,#REF!,MATCH('Cálculo antigua metodología'!K$4,#REF!,0),0),"")</f>
        <v/>
      </c>
      <c r="L627" s="10" t="str">
        <f>+IFERROR(VLOOKUP($A627,#REF!,MATCH('Cálculo antigua metodología'!L$4,#REF!,0),0),"")</f>
        <v/>
      </c>
      <c r="M627" s="10" t="str">
        <f>+IFERROR(VLOOKUP($A627,#REF!,MATCH('Cálculo antigua metodología'!M$4,#REF!,0),0),"")</f>
        <v/>
      </c>
      <c r="N627" s="10" t="str">
        <f>+IFERROR(VLOOKUP($A627,#REF!,MATCH('Cálculo antigua metodología'!N$4,#REF!,0),0),"")</f>
        <v/>
      </c>
      <c r="O627" s="10" t="str">
        <f>+IFERROR(VLOOKUP($A627,#REF!,MATCH('Cálculo antigua metodología'!O$4,#REF!,0),0),"")</f>
        <v/>
      </c>
      <c r="P627" s="10" t="str">
        <f>+IFERROR(VLOOKUP($A627,#REF!,MATCH('Cálculo antigua metodología'!P$4,#REF!,0),0),"")</f>
        <v/>
      </c>
      <c r="Q627" s="10" t="str">
        <f>+IFERROR(VLOOKUP($A627,#REF!,MATCH('Cálculo antigua metodología'!Q$4,#REF!,0),0),"")</f>
        <v/>
      </c>
      <c r="R627" s="10" t="str">
        <f>+IFERROR(VLOOKUP($A627,#REF!,MATCH('Cálculo antigua metodología'!R$4,#REF!,0),0),"")</f>
        <v/>
      </c>
      <c r="S627" s="10" t="str">
        <f>+IFERROR(VLOOKUP($A627,#REF!,MATCH('Cálculo antigua metodología'!S$4,#REF!,0),0),"")</f>
        <v/>
      </c>
      <c r="T627" s="10">
        <f>+VLOOKUP(A627,'[5]Cálculo SGP'!$N$3:$P$1136,3,0)</f>
        <v>735839607</v>
      </c>
      <c r="U627" s="10">
        <f>+VLOOKUP(A627,'[5]Cálculo SGP'!$N$3:$X$1137,11,0)</f>
        <v>1563883633</v>
      </c>
      <c r="V627" s="11">
        <f t="shared" si="108"/>
        <v>63.757237531241863</v>
      </c>
      <c r="W627" s="11">
        <f t="shared" si="115"/>
        <v>100</v>
      </c>
      <c r="X627" s="11">
        <f t="shared" si="109"/>
        <v>80</v>
      </c>
      <c r="Y627" s="11">
        <f t="shared" si="110"/>
        <v>100</v>
      </c>
      <c r="Z627" s="11">
        <f t="shared" si="116"/>
        <v>0</v>
      </c>
      <c r="AA627" s="11">
        <f t="shared" si="111"/>
        <v>100</v>
      </c>
      <c r="AB627" s="11">
        <f t="shared" si="117"/>
        <v>0</v>
      </c>
      <c r="AC627" s="11">
        <f t="shared" si="112"/>
        <v>0</v>
      </c>
      <c r="AD627" s="11">
        <f t="shared" si="113"/>
        <v>0</v>
      </c>
      <c r="AE627" s="11">
        <f t="shared" si="114"/>
        <v>0</v>
      </c>
      <c r="AF627" s="12">
        <f t="shared" si="118"/>
        <v>0</v>
      </c>
      <c r="AG627" s="31">
        <f t="shared" si="119"/>
        <v>16.666666666666668</v>
      </c>
    </row>
    <row r="628" spans="1:33" x14ac:dyDescent="0.35">
      <c r="A628" s="1" t="s">
        <v>1294</v>
      </c>
      <c r="B628" s="1" t="s">
        <v>1256</v>
      </c>
      <c r="C628" s="1" t="s">
        <v>1295</v>
      </c>
      <c r="D628" s="4">
        <f>+VLOOKUP(A628,'[2]Categoría municipios 2023'!$B$2:$D$1103,3,0)</f>
        <v>6</v>
      </c>
      <c r="E628" s="1" t="str">
        <f>+VLOOKUP(A628,'[3]Nuevo IDF'!$B$5:$H$1106,7,0)</f>
        <v>G5</v>
      </c>
      <c r="F628" s="1"/>
      <c r="G628" s="10">
        <f>+VLOOKUP(A628,'[4]Informe viabilidad 2022'!$A$4:$G$1105,7,0)</f>
        <v>1328.99152</v>
      </c>
      <c r="H628" s="10">
        <f>+VLOOKUP(A628,'[4]Informe viabilidad 2022'!$A$4:$G$1105,6,0)</f>
        <v>2475.6383822229996</v>
      </c>
      <c r="I628" s="10" t="str">
        <f>+IFERROR(VLOOKUP($A628,#REF!,MATCH('Cálculo antigua metodología'!I$4,#REF!,0),0),"")</f>
        <v/>
      </c>
      <c r="J628" s="10" t="str">
        <f>+IFERROR(VLOOKUP($A628,#REF!,MATCH('Cálculo antigua metodología'!J$4,#REF!,0),0),"")</f>
        <v/>
      </c>
      <c r="K628" s="10" t="str">
        <f>+IFERROR(VLOOKUP($A628,#REF!,MATCH('Cálculo antigua metodología'!K$4,#REF!,0),0),"")</f>
        <v/>
      </c>
      <c r="L628" s="10" t="str">
        <f>+IFERROR(VLOOKUP($A628,#REF!,MATCH('Cálculo antigua metodología'!L$4,#REF!,0),0),"")</f>
        <v/>
      </c>
      <c r="M628" s="10" t="str">
        <f>+IFERROR(VLOOKUP($A628,#REF!,MATCH('Cálculo antigua metodología'!M$4,#REF!,0),0),"")</f>
        <v/>
      </c>
      <c r="N628" s="10" t="str">
        <f>+IFERROR(VLOOKUP($A628,#REF!,MATCH('Cálculo antigua metodología'!N$4,#REF!,0),0),"")</f>
        <v/>
      </c>
      <c r="O628" s="10" t="str">
        <f>+IFERROR(VLOOKUP($A628,#REF!,MATCH('Cálculo antigua metodología'!O$4,#REF!,0),0),"")</f>
        <v/>
      </c>
      <c r="P628" s="10" t="str">
        <f>+IFERROR(VLOOKUP($A628,#REF!,MATCH('Cálculo antigua metodología'!P$4,#REF!,0),0),"")</f>
        <v/>
      </c>
      <c r="Q628" s="10" t="str">
        <f>+IFERROR(VLOOKUP($A628,#REF!,MATCH('Cálculo antigua metodología'!Q$4,#REF!,0),0),"")</f>
        <v/>
      </c>
      <c r="R628" s="10" t="str">
        <f>+IFERROR(VLOOKUP($A628,#REF!,MATCH('Cálculo antigua metodología'!R$4,#REF!,0),0),"")</f>
        <v/>
      </c>
      <c r="S628" s="10" t="str">
        <f>+IFERROR(VLOOKUP($A628,#REF!,MATCH('Cálculo antigua metodología'!S$4,#REF!,0),0),"")</f>
        <v/>
      </c>
      <c r="T628" s="10">
        <f>+VLOOKUP(A628,'[5]Cálculo SGP'!$N$3:$P$1136,3,0)</f>
        <v>1053766047</v>
      </c>
      <c r="U628" s="10">
        <f>+VLOOKUP(A628,'[5]Cálculo SGP'!$N$3:$X$1137,11,0)</f>
        <v>1970488541</v>
      </c>
      <c r="V628" s="11">
        <f t="shared" si="108"/>
        <v>53.68278055240976</v>
      </c>
      <c r="W628" s="11">
        <f t="shared" si="115"/>
        <v>100</v>
      </c>
      <c r="X628" s="11">
        <f t="shared" si="109"/>
        <v>80</v>
      </c>
      <c r="Y628" s="11">
        <f t="shared" si="110"/>
        <v>100</v>
      </c>
      <c r="Z628" s="11">
        <f t="shared" si="116"/>
        <v>0</v>
      </c>
      <c r="AA628" s="11">
        <f t="shared" si="111"/>
        <v>100</v>
      </c>
      <c r="AB628" s="11">
        <f t="shared" si="117"/>
        <v>0</v>
      </c>
      <c r="AC628" s="11">
        <f t="shared" si="112"/>
        <v>0</v>
      </c>
      <c r="AD628" s="11">
        <f t="shared" si="113"/>
        <v>0</v>
      </c>
      <c r="AE628" s="11">
        <f t="shared" si="114"/>
        <v>0</v>
      </c>
      <c r="AF628" s="12">
        <f t="shared" si="118"/>
        <v>0</v>
      </c>
      <c r="AG628" s="31">
        <f t="shared" si="119"/>
        <v>16.666666666666668</v>
      </c>
    </row>
    <row r="629" spans="1:33" x14ac:dyDescent="0.35">
      <c r="A629" s="1" t="s">
        <v>1296</v>
      </c>
      <c r="B629" s="1" t="s">
        <v>1256</v>
      </c>
      <c r="C629" s="1" t="s">
        <v>1297</v>
      </c>
      <c r="D629" s="4">
        <f>+VLOOKUP(A629,'[2]Categoría municipios 2023'!$B$2:$D$1103,3,0)</f>
        <v>6</v>
      </c>
      <c r="E629" s="1" t="str">
        <f>+VLOOKUP(A629,'[3]Nuevo IDF'!$B$5:$H$1106,7,0)</f>
        <v>G2</v>
      </c>
      <c r="F629" s="1"/>
      <c r="G629" s="10">
        <f>+VLOOKUP(A629,'[4]Informe viabilidad 2022'!$A$4:$G$1105,7,0)</f>
        <v>1163.801168</v>
      </c>
      <c r="H629" s="10">
        <f>+VLOOKUP(A629,'[4]Informe viabilidad 2022'!$A$4:$G$1105,6,0)</f>
        <v>2077.1062273450002</v>
      </c>
      <c r="I629" s="10" t="str">
        <f>+IFERROR(VLOOKUP($A629,#REF!,MATCH('Cálculo antigua metodología'!I$4,#REF!,0),0),"")</f>
        <v/>
      </c>
      <c r="J629" s="10" t="str">
        <f>+IFERROR(VLOOKUP($A629,#REF!,MATCH('Cálculo antigua metodología'!J$4,#REF!,0),0),"")</f>
        <v/>
      </c>
      <c r="K629" s="10" t="str">
        <f>+IFERROR(VLOOKUP($A629,#REF!,MATCH('Cálculo antigua metodología'!K$4,#REF!,0),0),"")</f>
        <v/>
      </c>
      <c r="L629" s="10" t="str">
        <f>+IFERROR(VLOOKUP($A629,#REF!,MATCH('Cálculo antigua metodología'!L$4,#REF!,0),0),"")</f>
        <v/>
      </c>
      <c r="M629" s="10" t="str">
        <f>+IFERROR(VLOOKUP($A629,#REF!,MATCH('Cálculo antigua metodología'!M$4,#REF!,0),0),"")</f>
        <v/>
      </c>
      <c r="N629" s="10" t="str">
        <f>+IFERROR(VLOOKUP($A629,#REF!,MATCH('Cálculo antigua metodología'!N$4,#REF!,0),0),"")</f>
        <v/>
      </c>
      <c r="O629" s="10" t="str">
        <f>+IFERROR(VLOOKUP($A629,#REF!,MATCH('Cálculo antigua metodología'!O$4,#REF!,0),0),"")</f>
        <v/>
      </c>
      <c r="P629" s="10" t="str">
        <f>+IFERROR(VLOOKUP($A629,#REF!,MATCH('Cálculo antigua metodología'!P$4,#REF!,0),0),"")</f>
        <v/>
      </c>
      <c r="Q629" s="10" t="str">
        <f>+IFERROR(VLOOKUP($A629,#REF!,MATCH('Cálculo antigua metodología'!Q$4,#REF!,0),0),"")</f>
        <v/>
      </c>
      <c r="R629" s="10" t="str">
        <f>+IFERROR(VLOOKUP($A629,#REF!,MATCH('Cálculo antigua metodología'!R$4,#REF!,0),0),"")</f>
        <v/>
      </c>
      <c r="S629" s="10" t="str">
        <f>+IFERROR(VLOOKUP($A629,#REF!,MATCH('Cálculo antigua metodología'!S$4,#REF!,0),0),"")</f>
        <v/>
      </c>
      <c r="T629" s="10">
        <f>+VLOOKUP(A629,'[5]Cálculo SGP'!$N$3:$P$1136,3,0)</f>
        <v>705013759</v>
      </c>
      <c r="U629" s="10">
        <f>+VLOOKUP(A629,'[5]Cálculo SGP'!$N$3:$X$1137,11,0)</f>
        <v>1495550361</v>
      </c>
      <c r="V629" s="11">
        <f t="shared" si="108"/>
        <v>56.029930134463783</v>
      </c>
      <c r="W629" s="11">
        <f t="shared" si="115"/>
        <v>100</v>
      </c>
      <c r="X629" s="11">
        <f t="shared" si="109"/>
        <v>80</v>
      </c>
      <c r="Y629" s="11">
        <f t="shared" si="110"/>
        <v>100</v>
      </c>
      <c r="Z629" s="11">
        <f t="shared" si="116"/>
        <v>0</v>
      </c>
      <c r="AA629" s="11">
        <f t="shared" si="111"/>
        <v>100</v>
      </c>
      <c r="AB629" s="11">
        <f t="shared" si="117"/>
        <v>0</v>
      </c>
      <c r="AC629" s="11">
        <f t="shared" si="112"/>
        <v>0</v>
      </c>
      <c r="AD629" s="11">
        <f t="shared" si="113"/>
        <v>0</v>
      </c>
      <c r="AE629" s="11">
        <f t="shared" si="114"/>
        <v>0</v>
      </c>
      <c r="AF629" s="12">
        <f t="shared" si="118"/>
        <v>0</v>
      </c>
      <c r="AG629" s="31">
        <f t="shared" si="119"/>
        <v>16.666666666666668</v>
      </c>
    </row>
    <row r="630" spans="1:33" x14ac:dyDescent="0.35">
      <c r="A630" s="1" t="s">
        <v>1298</v>
      </c>
      <c r="B630" s="1" t="s">
        <v>1256</v>
      </c>
      <c r="C630" s="1" t="s">
        <v>1299</v>
      </c>
      <c r="D630" s="4">
        <f>+VLOOKUP(A630,'[2]Categoría municipios 2023'!$B$2:$D$1103,3,0)</f>
        <v>6</v>
      </c>
      <c r="E630" s="1" t="str">
        <f>+VLOOKUP(A630,'[3]Nuevo IDF'!$B$5:$H$1106,7,0)</f>
        <v>G1</v>
      </c>
      <c r="F630" s="1"/>
      <c r="G630" s="10">
        <f>+VLOOKUP(A630,'[4]Informe viabilidad 2022'!$A$4:$G$1105,7,0)</f>
        <v>4328.0916260000004</v>
      </c>
      <c r="H630" s="10">
        <f>+VLOOKUP(A630,'[4]Informe viabilidad 2022'!$A$4:$G$1105,6,0)</f>
        <v>14767.514756</v>
      </c>
      <c r="I630" s="10" t="str">
        <f>+IFERROR(VLOOKUP($A630,#REF!,MATCH('Cálculo antigua metodología'!I$4,#REF!,0),0),"")</f>
        <v/>
      </c>
      <c r="J630" s="10" t="str">
        <f>+IFERROR(VLOOKUP($A630,#REF!,MATCH('Cálculo antigua metodología'!J$4,#REF!,0),0),"")</f>
        <v/>
      </c>
      <c r="K630" s="10" t="str">
        <f>+IFERROR(VLOOKUP($A630,#REF!,MATCH('Cálculo antigua metodología'!K$4,#REF!,0),0),"")</f>
        <v/>
      </c>
      <c r="L630" s="10" t="str">
        <f>+IFERROR(VLOOKUP($A630,#REF!,MATCH('Cálculo antigua metodología'!L$4,#REF!,0),0),"")</f>
        <v/>
      </c>
      <c r="M630" s="10" t="str">
        <f>+IFERROR(VLOOKUP($A630,#REF!,MATCH('Cálculo antigua metodología'!M$4,#REF!,0),0),"")</f>
        <v/>
      </c>
      <c r="N630" s="10" t="str">
        <f>+IFERROR(VLOOKUP($A630,#REF!,MATCH('Cálculo antigua metodología'!N$4,#REF!,0),0),"")</f>
        <v/>
      </c>
      <c r="O630" s="10" t="str">
        <f>+IFERROR(VLOOKUP($A630,#REF!,MATCH('Cálculo antigua metodología'!O$4,#REF!,0),0),"")</f>
        <v/>
      </c>
      <c r="P630" s="10" t="str">
        <f>+IFERROR(VLOOKUP($A630,#REF!,MATCH('Cálculo antigua metodología'!P$4,#REF!,0),0),"")</f>
        <v/>
      </c>
      <c r="Q630" s="10" t="str">
        <f>+IFERROR(VLOOKUP($A630,#REF!,MATCH('Cálculo antigua metodología'!Q$4,#REF!,0),0),"")</f>
        <v/>
      </c>
      <c r="R630" s="10" t="str">
        <f>+IFERROR(VLOOKUP($A630,#REF!,MATCH('Cálculo antigua metodología'!R$4,#REF!,0),0),"")</f>
        <v/>
      </c>
      <c r="S630" s="10" t="str">
        <f>+IFERROR(VLOOKUP($A630,#REF!,MATCH('Cálculo antigua metodología'!S$4,#REF!,0),0),"")</f>
        <v/>
      </c>
      <c r="T630" s="10">
        <f>+VLOOKUP(A630,'[5]Cálculo SGP'!$N$3:$P$1136,3,0)</f>
        <v>1528915586</v>
      </c>
      <c r="U630" s="10">
        <f>+VLOOKUP(A630,'[5]Cálculo SGP'!$N$3:$X$1137,11,0)</f>
        <v>1616427751</v>
      </c>
      <c r="V630" s="11">
        <f t="shared" si="108"/>
        <v>29.308192322892442</v>
      </c>
      <c r="W630" s="11">
        <f t="shared" si="115"/>
        <v>100</v>
      </c>
      <c r="X630" s="11">
        <f t="shared" si="109"/>
        <v>80</v>
      </c>
      <c r="Y630" s="11">
        <f t="shared" si="110"/>
        <v>100</v>
      </c>
      <c r="Z630" s="11">
        <f t="shared" si="116"/>
        <v>0</v>
      </c>
      <c r="AA630" s="11">
        <f t="shared" si="111"/>
        <v>100</v>
      </c>
      <c r="AB630" s="11">
        <f t="shared" si="117"/>
        <v>0</v>
      </c>
      <c r="AC630" s="11">
        <f t="shared" si="112"/>
        <v>0</v>
      </c>
      <c r="AD630" s="11">
        <f t="shared" si="113"/>
        <v>0</v>
      </c>
      <c r="AE630" s="11">
        <f t="shared" si="114"/>
        <v>0</v>
      </c>
      <c r="AF630" s="12">
        <f t="shared" si="118"/>
        <v>0</v>
      </c>
      <c r="AG630" s="31">
        <f t="shared" si="119"/>
        <v>16.666666666666668</v>
      </c>
    </row>
    <row r="631" spans="1:33" x14ac:dyDescent="0.35">
      <c r="A631" s="1" t="s">
        <v>1300</v>
      </c>
      <c r="B631" s="1" t="s">
        <v>1256</v>
      </c>
      <c r="C631" s="1" t="s">
        <v>1301</v>
      </c>
      <c r="D631" s="4">
        <f>+VLOOKUP(A631,'[2]Categoría municipios 2023'!$B$2:$D$1103,3,0)</f>
        <v>6</v>
      </c>
      <c r="E631" s="1" t="str">
        <f>+VLOOKUP(A631,'[3]Nuevo IDF'!$B$5:$H$1106,7,0)</f>
        <v>G5</v>
      </c>
      <c r="F631" s="1"/>
      <c r="G631" s="10">
        <f>+VLOOKUP(A631,'[4]Informe viabilidad 2022'!$A$4:$G$1105,7,0)</f>
        <v>1153.2012689999999</v>
      </c>
      <c r="H631" s="10">
        <f>+VLOOKUP(A631,'[4]Informe viabilidad 2022'!$A$4:$G$1105,6,0)</f>
        <v>2419.0036490000002</v>
      </c>
      <c r="I631" s="10" t="str">
        <f>+IFERROR(VLOOKUP($A631,#REF!,MATCH('Cálculo antigua metodología'!I$4,#REF!,0),0),"")</f>
        <v/>
      </c>
      <c r="J631" s="10" t="str">
        <f>+IFERROR(VLOOKUP($A631,#REF!,MATCH('Cálculo antigua metodología'!J$4,#REF!,0),0),"")</f>
        <v/>
      </c>
      <c r="K631" s="10" t="str">
        <f>+IFERROR(VLOOKUP($A631,#REF!,MATCH('Cálculo antigua metodología'!K$4,#REF!,0),0),"")</f>
        <v/>
      </c>
      <c r="L631" s="10" t="str">
        <f>+IFERROR(VLOOKUP($A631,#REF!,MATCH('Cálculo antigua metodología'!L$4,#REF!,0),0),"")</f>
        <v/>
      </c>
      <c r="M631" s="10" t="str">
        <f>+IFERROR(VLOOKUP($A631,#REF!,MATCH('Cálculo antigua metodología'!M$4,#REF!,0),0),"")</f>
        <v/>
      </c>
      <c r="N631" s="10" t="str">
        <f>+IFERROR(VLOOKUP($A631,#REF!,MATCH('Cálculo antigua metodología'!N$4,#REF!,0),0),"")</f>
        <v/>
      </c>
      <c r="O631" s="10" t="str">
        <f>+IFERROR(VLOOKUP($A631,#REF!,MATCH('Cálculo antigua metodología'!O$4,#REF!,0),0),"")</f>
        <v/>
      </c>
      <c r="P631" s="10" t="str">
        <f>+IFERROR(VLOOKUP($A631,#REF!,MATCH('Cálculo antigua metodología'!P$4,#REF!,0),0),"")</f>
        <v/>
      </c>
      <c r="Q631" s="10" t="str">
        <f>+IFERROR(VLOOKUP($A631,#REF!,MATCH('Cálculo antigua metodología'!Q$4,#REF!,0),0),"")</f>
        <v/>
      </c>
      <c r="R631" s="10" t="str">
        <f>+IFERROR(VLOOKUP($A631,#REF!,MATCH('Cálculo antigua metodología'!R$4,#REF!,0),0),"")</f>
        <v/>
      </c>
      <c r="S631" s="10" t="str">
        <f>+IFERROR(VLOOKUP($A631,#REF!,MATCH('Cálculo antigua metodología'!S$4,#REF!,0),0),"")</f>
        <v/>
      </c>
      <c r="T631" s="10">
        <f>+VLOOKUP(A631,'[5]Cálculo SGP'!$N$3:$P$1136,3,0)</f>
        <v>971238575</v>
      </c>
      <c r="U631" s="10">
        <f>+VLOOKUP(A631,'[5]Cálculo SGP'!$N$3:$X$1137,11,0)</f>
        <v>2095745798</v>
      </c>
      <c r="V631" s="11">
        <f t="shared" si="108"/>
        <v>47.67257252698753</v>
      </c>
      <c r="W631" s="11">
        <f t="shared" si="115"/>
        <v>100</v>
      </c>
      <c r="X631" s="11">
        <f t="shared" si="109"/>
        <v>80</v>
      </c>
      <c r="Y631" s="11">
        <f t="shared" si="110"/>
        <v>100</v>
      </c>
      <c r="Z631" s="11">
        <f t="shared" si="116"/>
        <v>0</v>
      </c>
      <c r="AA631" s="11">
        <f t="shared" si="111"/>
        <v>100</v>
      </c>
      <c r="AB631" s="11">
        <f t="shared" si="117"/>
        <v>0</v>
      </c>
      <c r="AC631" s="11">
        <f t="shared" si="112"/>
        <v>0</v>
      </c>
      <c r="AD631" s="11">
        <f t="shared" si="113"/>
        <v>0</v>
      </c>
      <c r="AE631" s="11">
        <f t="shared" si="114"/>
        <v>0</v>
      </c>
      <c r="AF631" s="12">
        <f t="shared" si="118"/>
        <v>0</v>
      </c>
      <c r="AG631" s="31">
        <f t="shared" si="119"/>
        <v>16.666666666666668</v>
      </c>
    </row>
    <row r="632" spans="1:33" x14ac:dyDescent="0.35">
      <c r="A632" s="1" t="s">
        <v>1302</v>
      </c>
      <c r="B632" s="1" t="s">
        <v>1256</v>
      </c>
      <c r="C632" s="1" t="s">
        <v>1303</v>
      </c>
      <c r="D632" s="4">
        <f>+VLOOKUP(A632,'[2]Categoría municipios 2023'!$B$2:$D$1103,3,0)</f>
        <v>6</v>
      </c>
      <c r="E632" s="1" t="str">
        <f>+VLOOKUP(A632,'[3]Nuevo IDF'!$B$5:$H$1106,7,0)</f>
        <v>G4</v>
      </c>
      <c r="F632" s="1"/>
      <c r="G632" s="10">
        <f>+VLOOKUP(A632,'[4]Informe viabilidad 2022'!$A$4:$G$1105,7,0)</f>
        <v>1278.3497319999999</v>
      </c>
      <c r="H632" s="10">
        <f>+VLOOKUP(A632,'[4]Informe viabilidad 2022'!$A$4:$G$1105,6,0)</f>
        <v>2441.3604824720001</v>
      </c>
      <c r="I632" s="10" t="str">
        <f>+IFERROR(VLOOKUP($A632,#REF!,MATCH('Cálculo antigua metodología'!I$4,#REF!,0),0),"")</f>
        <v/>
      </c>
      <c r="J632" s="10" t="str">
        <f>+IFERROR(VLOOKUP($A632,#REF!,MATCH('Cálculo antigua metodología'!J$4,#REF!,0),0),"")</f>
        <v/>
      </c>
      <c r="K632" s="10" t="str">
        <f>+IFERROR(VLOOKUP($A632,#REF!,MATCH('Cálculo antigua metodología'!K$4,#REF!,0),0),"")</f>
        <v/>
      </c>
      <c r="L632" s="10" t="str">
        <f>+IFERROR(VLOOKUP($A632,#REF!,MATCH('Cálculo antigua metodología'!L$4,#REF!,0),0),"")</f>
        <v/>
      </c>
      <c r="M632" s="10" t="str">
        <f>+IFERROR(VLOOKUP($A632,#REF!,MATCH('Cálculo antigua metodología'!M$4,#REF!,0),0),"")</f>
        <v/>
      </c>
      <c r="N632" s="10" t="str">
        <f>+IFERROR(VLOOKUP($A632,#REF!,MATCH('Cálculo antigua metodología'!N$4,#REF!,0),0),"")</f>
        <v/>
      </c>
      <c r="O632" s="10" t="str">
        <f>+IFERROR(VLOOKUP($A632,#REF!,MATCH('Cálculo antigua metodología'!O$4,#REF!,0),0),"")</f>
        <v/>
      </c>
      <c r="P632" s="10" t="str">
        <f>+IFERROR(VLOOKUP($A632,#REF!,MATCH('Cálculo antigua metodología'!P$4,#REF!,0),0),"")</f>
        <v/>
      </c>
      <c r="Q632" s="10" t="str">
        <f>+IFERROR(VLOOKUP($A632,#REF!,MATCH('Cálculo antigua metodología'!Q$4,#REF!,0),0),"")</f>
        <v/>
      </c>
      <c r="R632" s="10" t="str">
        <f>+IFERROR(VLOOKUP($A632,#REF!,MATCH('Cálculo antigua metodología'!R$4,#REF!,0),0),"")</f>
        <v/>
      </c>
      <c r="S632" s="10" t="str">
        <f>+IFERROR(VLOOKUP($A632,#REF!,MATCH('Cálculo antigua metodología'!S$4,#REF!,0),0),"")</f>
        <v/>
      </c>
      <c r="T632" s="10">
        <f>+VLOOKUP(A632,'[5]Cálculo SGP'!$N$3:$P$1136,3,0)</f>
        <v>1167085992</v>
      </c>
      <c r="U632" s="10">
        <f>+VLOOKUP(A632,'[5]Cálculo SGP'!$N$3:$X$1137,11,0)</f>
        <v>1864175585</v>
      </c>
      <c r="V632" s="11">
        <f t="shared" si="108"/>
        <v>52.362186624140271</v>
      </c>
      <c r="W632" s="11">
        <f t="shared" si="115"/>
        <v>100</v>
      </c>
      <c r="X632" s="11">
        <f t="shared" si="109"/>
        <v>80</v>
      </c>
      <c r="Y632" s="11">
        <f t="shared" si="110"/>
        <v>100</v>
      </c>
      <c r="Z632" s="11">
        <f t="shared" si="116"/>
        <v>0</v>
      </c>
      <c r="AA632" s="11">
        <f t="shared" si="111"/>
        <v>100</v>
      </c>
      <c r="AB632" s="11">
        <f t="shared" si="117"/>
        <v>0</v>
      </c>
      <c r="AC632" s="11">
        <f t="shared" si="112"/>
        <v>0</v>
      </c>
      <c r="AD632" s="11">
        <f t="shared" si="113"/>
        <v>0</v>
      </c>
      <c r="AE632" s="11">
        <f t="shared" si="114"/>
        <v>0</v>
      </c>
      <c r="AF632" s="12">
        <f t="shared" si="118"/>
        <v>0</v>
      </c>
      <c r="AG632" s="31">
        <f t="shared" si="119"/>
        <v>16.666666666666668</v>
      </c>
    </row>
    <row r="633" spans="1:33" x14ac:dyDescent="0.35">
      <c r="A633" s="1" t="s">
        <v>1304</v>
      </c>
      <c r="B633" s="1" t="s">
        <v>1256</v>
      </c>
      <c r="C633" s="1" t="s">
        <v>1305</v>
      </c>
      <c r="D633" s="4">
        <f>+VLOOKUP(A633,'[2]Categoría municipios 2023'!$B$2:$D$1103,3,0)</f>
        <v>3</v>
      </c>
      <c r="E633" s="1" t="str">
        <f>+VLOOKUP(A633,'[3]Nuevo IDF'!$B$5:$H$1106,7,0)</f>
        <v>G2</v>
      </c>
      <c r="F633" s="1"/>
      <c r="G633" s="10">
        <f>+VLOOKUP(A633,'[4]Informe viabilidad 2022'!$A$4:$G$1105,7,0)</f>
        <v>15107.510233999999</v>
      </c>
      <c r="H633" s="10">
        <f>+VLOOKUP(A633,'[4]Informe viabilidad 2022'!$A$4:$G$1105,6,0)</f>
        <v>33237.267274345999</v>
      </c>
      <c r="I633" s="10" t="str">
        <f>+IFERROR(VLOOKUP($A633,#REF!,MATCH('Cálculo antigua metodología'!I$4,#REF!,0),0),"")</f>
        <v/>
      </c>
      <c r="J633" s="10" t="str">
        <f>+IFERROR(VLOOKUP($A633,#REF!,MATCH('Cálculo antigua metodología'!J$4,#REF!,0),0),"")</f>
        <v/>
      </c>
      <c r="K633" s="10" t="str">
        <f>+IFERROR(VLOOKUP($A633,#REF!,MATCH('Cálculo antigua metodología'!K$4,#REF!,0),0),"")</f>
        <v/>
      </c>
      <c r="L633" s="10" t="str">
        <f>+IFERROR(VLOOKUP($A633,#REF!,MATCH('Cálculo antigua metodología'!L$4,#REF!,0),0),"")</f>
        <v/>
      </c>
      <c r="M633" s="10" t="str">
        <f>+IFERROR(VLOOKUP($A633,#REF!,MATCH('Cálculo antigua metodología'!M$4,#REF!,0),0),"")</f>
        <v/>
      </c>
      <c r="N633" s="10" t="str">
        <f>+IFERROR(VLOOKUP($A633,#REF!,MATCH('Cálculo antigua metodología'!N$4,#REF!,0),0),"")</f>
        <v/>
      </c>
      <c r="O633" s="10" t="str">
        <f>+IFERROR(VLOOKUP($A633,#REF!,MATCH('Cálculo antigua metodología'!O$4,#REF!,0),0),"")</f>
        <v/>
      </c>
      <c r="P633" s="10" t="str">
        <f>+IFERROR(VLOOKUP($A633,#REF!,MATCH('Cálculo antigua metodología'!P$4,#REF!,0),0),"")</f>
        <v/>
      </c>
      <c r="Q633" s="10" t="str">
        <f>+IFERROR(VLOOKUP($A633,#REF!,MATCH('Cálculo antigua metodología'!Q$4,#REF!,0),0),"")</f>
        <v/>
      </c>
      <c r="R633" s="10" t="str">
        <f>+IFERROR(VLOOKUP($A633,#REF!,MATCH('Cálculo antigua metodología'!R$4,#REF!,0),0),"")</f>
        <v/>
      </c>
      <c r="S633" s="10" t="str">
        <f>+IFERROR(VLOOKUP($A633,#REF!,MATCH('Cálculo antigua metodología'!S$4,#REF!,0),0),"")</f>
        <v/>
      </c>
      <c r="T633" s="10">
        <f>+VLOOKUP(A633,'[5]Cálculo SGP'!$N$3:$P$1136,3,0)</f>
        <v>5505348719</v>
      </c>
      <c r="U633" s="10">
        <f>+VLOOKUP(A633,'[5]Cálculo SGP'!$N$3:$X$1137,11,0)</f>
        <v>2808835023</v>
      </c>
      <c r="V633" s="11">
        <f t="shared" si="108"/>
        <v>45.453526938000252</v>
      </c>
      <c r="W633" s="11">
        <f t="shared" si="115"/>
        <v>100</v>
      </c>
      <c r="X633" s="11">
        <f t="shared" si="109"/>
        <v>70</v>
      </c>
      <c r="Y633" s="11">
        <f t="shared" si="110"/>
        <v>100</v>
      </c>
      <c r="Z633" s="11">
        <f t="shared" si="116"/>
        <v>0</v>
      </c>
      <c r="AA633" s="11">
        <f t="shared" si="111"/>
        <v>100</v>
      </c>
      <c r="AB633" s="11">
        <f t="shared" si="117"/>
        <v>0</v>
      </c>
      <c r="AC633" s="11">
        <f t="shared" si="112"/>
        <v>0</v>
      </c>
      <c r="AD633" s="11">
        <f t="shared" si="113"/>
        <v>0</v>
      </c>
      <c r="AE633" s="11">
        <f t="shared" si="114"/>
        <v>0</v>
      </c>
      <c r="AF633" s="12">
        <f t="shared" si="118"/>
        <v>0</v>
      </c>
      <c r="AG633" s="31">
        <f t="shared" si="119"/>
        <v>16.666666666666668</v>
      </c>
    </row>
    <row r="634" spans="1:33" x14ac:dyDescent="0.35">
      <c r="A634" s="1" t="s">
        <v>1306</v>
      </c>
      <c r="B634" s="1" t="s">
        <v>1256</v>
      </c>
      <c r="C634" s="1" t="s">
        <v>1307</v>
      </c>
      <c r="D634" s="4">
        <f>+VLOOKUP(A634,'[2]Categoría municipios 2023'!$B$2:$D$1103,3,0)</f>
        <v>6</v>
      </c>
      <c r="E634" s="1" t="str">
        <f>+VLOOKUP(A634,'[3]Nuevo IDF'!$B$5:$H$1106,7,0)</f>
        <v>G2</v>
      </c>
      <c r="F634" s="1"/>
      <c r="G634" s="10">
        <f>+VLOOKUP(A634,'[4]Informe viabilidad 2022'!$A$4:$G$1105,7,0)</f>
        <v>3601.6545390000001</v>
      </c>
      <c r="H634" s="10">
        <f>+VLOOKUP(A634,'[4]Informe viabilidad 2022'!$A$4:$G$1105,6,0)</f>
        <v>9971.954952</v>
      </c>
      <c r="I634" s="10" t="str">
        <f>+IFERROR(VLOOKUP($A634,#REF!,MATCH('Cálculo antigua metodología'!I$4,#REF!,0),0),"")</f>
        <v/>
      </c>
      <c r="J634" s="10" t="str">
        <f>+IFERROR(VLOOKUP($A634,#REF!,MATCH('Cálculo antigua metodología'!J$4,#REF!,0),0),"")</f>
        <v/>
      </c>
      <c r="K634" s="10" t="str">
        <f>+IFERROR(VLOOKUP($A634,#REF!,MATCH('Cálculo antigua metodología'!K$4,#REF!,0),0),"")</f>
        <v/>
      </c>
      <c r="L634" s="10" t="str">
        <f>+IFERROR(VLOOKUP($A634,#REF!,MATCH('Cálculo antigua metodología'!L$4,#REF!,0),0),"")</f>
        <v/>
      </c>
      <c r="M634" s="10" t="str">
        <f>+IFERROR(VLOOKUP($A634,#REF!,MATCH('Cálculo antigua metodología'!M$4,#REF!,0),0),"")</f>
        <v/>
      </c>
      <c r="N634" s="10" t="str">
        <f>+IFERROR(VLOOKUP($A634,#REF!,MATCH('Cálculo antigua metodología'!N$4,#REF!,0),0),"")</f>
        <v/>
      </c>
      <c r="O634" s="10" t="str">
        <f>+IFERROR(VLOOKUP($A634,#REF!,MATCH('Cálculo antigua metodología'!O$4,#REF!,0),0),"")</f>
        <v/>
      </c>
      <c r="P634" s="10" t="str">
        <f>+IFERROR(VLOOKUP($A634,#REF!,MATCH('Cálculo antigua metodología'!P$4,#REF!,0),0),"")</f>
        <v/>
      </c>
      <c r="Q634" s="10" t="str">
        <f>+IFERROR(VLOOKUP($A634,#REF!,MATCH('Cálculo antigua metodología'!Q$4,#REF!,0),0),"")</f>
        <v/>
      </c>
      <c r="R634" s="10" t="str">
        <f>+IFERROR(VLOOKUP($A634,#REF!,MATCH('Cálculo antigua metodología'!R$4,#REF!,0),0),"")</f>
        <v/>
      </c>
      <c r="S634" s="10" t="str">
        <f>+IFERROR(VLOOKUP($A634,#REF!,MATCH('Cálculo antigua metodología'!S$4,#REF!,0),0),"")</f>
        <v/>
      </c>
      <c r="T634" s="10">
        <f>+VLOOKUP(A634,'[5]Cálculo SGP'!$N$3:$P$1136,3,0)</f>
        <v>1409796693</v>
      </c>
      <c r="U634" s="10">
        <f>+VLOOKUP(A634,'[5]Cálculo SGP'!$N$3:$X$1137,11,0)</f>
        <v>1069295521</v>
      </c>
      <c r="V634" s="11">
        <f t="shared" si="108"/>
        <v>36.117838040149216</v>
      </c>
      <c r="W634" s="11">
        <f t="shared" si="115"/>
        <v>100</v>
      </c>
      <c r="X634" s="11">
        <f t="shared" si="109"/>
        <v>80</v>
      </c>
      <c r="Y634" s="11">
        <f t="shared" si="110"/>
        <v>100</v>
      </c>
      <c r="Z634" s="11">
        <f t="shared" si="116"/>
        <v>0</v>
      </c>
      <c r="AA634" s="11">
        <f t="shared" si="111"/>
        <v>100</v>
      </c>
      <c r="AB634" s="11">
        <f t="shared" si="117"/>
        <v>0</v>
      </c>
      <c r="AC634" s="11">
        <f t="shared" si="112"/>
        <v>0</v>
      </c>
      <c r="AD634" s="11">
        <f t="shared" si="113"/>
        <v>0</v>
      </c>
      <c r="AE634" s="11">
        <f t="shared" si="114"/>
        <v>0</v>
      </c>
      <c r="AF634" s="12">
        <f t="shared" si="118"/>
        <v>0</v>
      </c>
      <c r="AG634" s="31">
        <f t="shared" si="119"/>
        <v>16.666666666666668</v>
      </c>
    </row>
    <row r="635" spans="1:33" x14ac:dyDescent="0.35">
      <c r="A635" s="1" t="s">
        <v>1308</v>
      </c>
      <c r="B635" s="1" t="s">
        <v>1256</v>
      </c>
      <c r="C635" s="1" t="s">
        <v>1309</v>
      </c>
      <c r="D635" s="4">
        <f>+VLOOKUP(A635,'[2]Categoría municipios 2023'!$B$2:$D$1103,3,0)</f>
        <v>6</v>
      </c>
      <c r="E635" s="1" t="str">
        <f>+VLOOKUP(A635,'[3]Nuevo IDF'!$B$5:$H$1106,7,0)</f>
        <v>G5</v>
      </c>
      <c r="F635" s="1"/>
      <c r="G635" s="10">
        <f>+VLOOKUP(A635,'[4]Informe viabilidad 2022'!$A$4:$G$1105,7,0)</f>
        <v>1328.8240430000001</v>
      </c>
      <c r="H635" s="10">
        <f>+VLOOKUP(A635,'[4]Informe viabilidad 2022'!$A$4:$G$1105,6,0)</f>
        <v>2183.4647013989998</v>
      </c>
      <c r="I635" s="10" t="str">
        <f>+IFERROR(VLOOKUP($A635,#REF!,MATCH('Cálculo antigua metodología'!I$4,#REF!,0),0),"")</f>
        <v/>
      </c>
      <c r="J635" s="10" t="str">
        <f>+IFERROR(VLOOKUP($A635,#REF!,MATCH('Cálculo antigua metodología'!J$4,#REF!,0),0),"")</f>
        <v/>
      </c>
      <c r="K635" s="10" t="str">
        <f>+IFERROR(VLOOKUP($A635,#REF!,MATCH('Cálculo antigua metodología'!K$4,#REF!,0),0),"")</f>
        <v/>
      </c>
      <c r="L635" s="10" t="str">
        <f>+IFERROR(VLOOKUP($A635,#REF!,MATCH('Cálculo antigua metodología'!L$4,#REF!,0),0),"")</f>
        <v/>
      </c>
      <c r="M635" s="10" t="str">
        <f>+IFERROR(VLOOKUP($A635,#REF!,MATCH('Cálculo antigua metodología'!M$4,#REF!,0),0),"")</f>
        <v/>
      </c>
      <c r="N635" s="10" t="str">
        <f>+IFERROR(VLOOKUP($A635,#REF!,MATCH('Cálculo antigua metodología'!N$4,#REF!,0),0),"")</f>
        <v/>
      </c>
      <c r="O635" s="10" t="str">
        <f>+IFERROR(VLOOKUP($A635,#REF!,MATCH('Cálculo antigua metodología'!O$4,#REF!,0),0),"")</f>
        <v/>
      </c>
      <c r="P635" s="10" t="str">
        <f>+IFERROR(VLOOKUP($A635,#REF!,MATCH('Cálculo antigua metodología'!P$4,#REF!,0),0),"")</f>
        <v/>
      </c>
      <c r="Q635" s="10" t="str">
        <f>+IFERROR(VLOOKUP($A635,#REF!,MATCH('Cálculo antigua metodología'!Q$4,#REF!,0),0),"")</f>
        <v/>
      </c>
      <c r="R635" s="10" t="str">
        <f>+IFERROR(VLOOKUP($A635,#REF!,MATCH('Cálculo antigua metodología'!R$4,#REF!,0),0),"")</f>
        <v/>
      </c>
      <c r="S635" s="10" t="str">
        <f>+IFERROR(VLOOKUP($A635,#REF!,MATCH('Cálculo antigua metodología'!S$4,#REF!,0),0),"")</f>
        <v/>
      </c>
      <c r="T635" s="10">
        <f>+VLOOKUP(A635,'[5]Cálculo SGP'!$N$3:$P$1136,3,0)</f>
        <v>978451842</v>
      </c>
      <c r="U635" s="10">
        <f>+VLOOKUP(A635,'[5]Cálculo SGP'!$N$3:$X$1137,11,0)</f>
        <v>1836679910</v>
      </c>
      <c r="V635" s="11">
        <f t="shared" si="108"/>
        <v>60.858508138399934</v>
      </c>
      <c r="W635" s="11">
        <f t="shared" si="115"/>
        <v>100</v>
      </c>
      <c r="X635" s="11">
        <f t="shared" si="109"/>
        <v>80</v>
      </c>
      <c r="Y635" s="11">
        <f t="shared" si="110"/>
        <v>100</v>
      </c>
      <c r="Z635" s="11">
        <f t="shared" si="116"/>
        <v>0</v>
      </c>
      <c r="AA635" s="11">
        <f t="shared" si="111"/>
        <v>100</v>
      </c>
      <c r="AB635" s="11">
        <f t="shared" si="117"/>
        <v>0</v>
      </c>
      <c r="AC635" s="11">
        <f t="shared" si="112"/>
        <v>0</v>
      </c>
      <c r="AD635" s="11">
        <f t="shared" si="113"/>
        <v>0</v>
      </c>
      <c r="AE635" s="11">
        <f t="shared" si="114"/>
        <v>0</v>
      </c>
      <c r="AF635" s="12">
        <f t="shared" si="118"/>
        <v>0</v>
      </c>
      <c r="AG635" s="31">
        <f t="shared" si="119"/>
        <v>16.666666666666668</v>
      </c>
    </row>
    <row r="636" spans="1:33" x14ac:dyDescent="0.35">
      <c r="A636" s="1" t="s">
        <v>1310</v>
      </c>
      <c r="B636" s="1" t="s">
        <v>1256</v>
      </c>
      <c r="C636" s="1" t="s">
        <v>1311</v>
      </c>
      <c r="D636" s="4">
        <f>+VLOOKUP(A636,'[2]Categoría municipios 2023'!$B$2:$D$1103,3,0)</f>
        <v>6</v>
      </c>
      <c r="E636" s="1" t="str">
        <f>+VLOOKUP(A636,'[3]Nuevo IDF'!$B$5:$H$1106,7,0)</f>
        <v>G5</v>
      </c>
      <c r="F636" s="1"/>
      <c r="G636" s="10">
        <f>+VLOOKUP(A636,'[4]Informe viabilidad 2022'!$A$4:$G$1105,7,0)</f>
        <v>2916.535899</v>
      </c>
      <c r="H636" s="10">
        <f>+VLOOKUP(A636,'[4]Informe viabilidad 2022'!$A$4:$G$1105,6,0)</f>
        <v>4459.1703453459995</v>
      </c>
      <c r="I636" s="10" t="str">
        <f>+IFERROR(VLOOKUP($A636,#REF!,MATCH('Cálculo antigua metodología'!I$4,#REF!,0),0),"")</f>
        <v/>
      </c>
      <c r="J636" s="10" t="str">
        <f>+IFERROR(VLOOKUP($A636,#REF!,MATCH('Cálculo antigua metodología'!J$4,#REF!,0),0),"")</f>
        <v/>
      </c>
      <c r="K636" s="10" t="str">
        <f>+IFERROR(VLOOKUP($A636,#REF!,MATCH('Cálculo antigua metodología'!K$4,#REF!,0),0),"")</f>
        <v/>
      </c>
      <c r="L636" s="10" t="str">
        <f>+IFERROR(VLOOKUP($A636,#REF!,MATCH('Cálculo antigua metodología'!L$4,#REF!,0),0),"")</f>
        <v/>
      </c>
      <c r="M636" s="10" t="str">
        <f>+IFERROR(VLOOKUP($A636,#REF!,MATCH('Cálculo antigua metodología'!M$4,#REF!,0),0),"")</f>
        <v/>
      </c>
      <c r="N636" s="10" t="str">
        <f>+IFERROR(VLOOKUP($A636,#REF!,MATCH('Cálculo antigua metodología'!N$4,#REF!,0),0),"")</f>
        <v/>
      </c>
      <c r="O636" s="10" t="str">
        <f>+IFERROR(VLOOKUP($A636,#REF!,MATCH('Cálculo antigua metodología'!O$4,#REF!,0),0),"")</f>
        <v/>
      </c>
      <c r="P636" s="10" t="str">
        <f>+IFERROR(VLOOKUP($A636,#REF!,MATCH('Cálculo antigua metodología'!P$4,#REF!,0),0),"")</f>
        <v/>
      </c>
      <c r="Q636" s="10" t="str">
        <f>+IFERROR(VLOOKUP($A636,#REF!,MATCH('Cálculo antigua metodología'!Q$4,#REF!,0),0),"")</f>
        <v/>
      </c>
      <c r="R636" s="10" t="str">
        <f>+IFERROR(VLOOKUP($A636,#REF!,MATCH('Cálculo antigua metodología'!R$4,#REF!,0),0),"")</f>
        <v/>
      </c>
      <c r="S636" s="10" t="str">
        <f>+IFERROR(VLOOKUP($A636,#REF!,MATCH('Cálculo antigua metodología'!S$4,#REF!,0),0),"")</f>
        <v/>
      </c>
      <c r="T636" s="10">
        <f>+VLOOKUP(A636,'[5]Cálculo SGP'!$N$3:$P$1136,3,0)</f>
        <v>1743738603</v>
      </c>
      <c r="U636" s="10">
        <f>+VLOOKUP(A636,'[5]Cálculo SGP'!$N$3:$X$1137,11,0)</f>
        <v>1551974452</v>
      </c>
      <c r="V636" s="11">
        <f t="shared" si="108"/>
        <v>65.405348374815176</v>
      </c>
      <c r="W636" s="11">
        <f t="shared" si="115"/>
        <v>100</v>
      </c>
      <c r="X636" s="11">
        <f t="shared" si="109"/>
        <v>80</v>
      </c>
      <c r="Y636" s="11">
        <f t="shared" si="110"/>
        <v>100</v>
      </c>
      <c r="Z636" s="11">
        <f t="shared" si="116"/>
        <v>0</v>
      </c>
      <c r="AA636" s="11">
        <f t="shared" si="111"/>
        <v>100</v>
      </c>
      <c r="AB636" s="11">
        <f t="shared" si="117"/>
        <v>0</v>
      </c>
      <c r="AC636" s="11">
        <f t="shared" si="112"/>
        <v>0</v>
      </c>
      <c r="AD636" s="11">
        <f t="shared" si="113"/>
        <v>0</v>
      </c>
      <c r="AE636" s="11">
        <f t="shared" si="114"/>
        <v>0</v>
      </c>
      <c r="AF636" s="12">
        <f t="shared" si="118"/>
        <v>0</v>
      </c>
      <c r="AG636" s="31">
        <f t="shared" si="119"/>
        <v>16.666666666666668</v>
      </c>
    </row>
    <row r="637" spans="1:33" x14ac:dyDescent="0.35">
      <c r="A637" s="1" t="s">
        <v>1312</v>
      </c>
      <c r="B637" s="1" t="s">
        <v>1256</v>
      </c>
      <c r="C637" s="1" t="s">
        <v>1313</v>
      </c>
      <c r="D637" s="4">
        <f>+VLOOKUP(A637,'[2]Categoría municipios 2023'!$B$2:$D$1103,3,0)</f>
        <v>6</v>
      </c>
      <c r="E637" s="1" t="str">
        <f>+VLOOKUP(A637,'[3]Nuevo IDF'!$B$5:$H$1106,7,0)</f>
        <v>G4</v>
      </c>
      <c r="F637" s="1"/>
      <c r="G637" s="10">
        <f>+VLOOKUP(A637,'[4]Informe viabilidad 2022'!$A$4:$G$1105,7,0)</f>
        <v>1132.538585</v>
      </c>
      <c r="H637" s="10">
        <f>+VLOOKUP(A637,'[4]Informe viabilidad 2022'!$A$4:$G$1105,6,0)</f>
        <v>2582.1857930000001</v>
      </c>
      <c r="I637" s="10" t="str">
        <f>+IFERROR(VLOOKUP($A637,#REF!,MATCH('Cálculo antigua metodología'!I$4,#REF!,0),0),"")</f>
        <v/>
      </c>
      <c r="J637" s="10" t="str">
        <f>+IFERROR(VLOOKUP($A637,#REF!,MATCH('Cálculo antigua metodología'!J$4,#REF!,0),0),"")</f>
        <v/>
      </c>
      <c r="K637" s="10" t="str">
        <f>+IFERROR(VLOOKUP($A637,#REF!,MATCH('Cálculo antigua metodología'!K$4,#REF!,0),0),"")</f>
        <v/>
      </c>
      <c r="L637" s="10" t="str">
        <f>+IFERROR(VLOOKUP($A637,#REF!,MATCH('Cálculo antigua metodología'!L$4,#REF!,0),0),"")</f>
        <v/>
      </c>
      <c r="M637" s="10" t="str">
        <f>+IFERROR(VLOOKUP($A637,#REF!,MATCH('Cálculo antigua metodología'!M$4,#REF!,0),0),"")</f>
        <v/>
      </c>
      <c r="N637" s="10" t="str">
        <f>+IFERROR(VLOOKUP($A637,#REF!,MATCH('Cálculo antigua metodología'!N$4,#REF!,0),0),"")</f>
        <v/>
      </c>
      <c r="O637" s="10" t="str">
        <f>+IFERROR(VLOOKUP($A637,#REF!,MATCH('Cálculo antigua metodología'!O$4,#REF!,0),0),"")</f>
        <v/>
      </c>
      <c r="P637" s="10" t="str">
        <f>+IFERROR(VLOOKUP($A637,#REF!,MATCH('Cálculo antigua metodología'!P$4,#REF!,0),0),"")</f>
        <v/>
      </c>
      <c r="Q637" s="10" t="str">
        <f>+IFERROR(VLOOKUP($A637,#REF!,MATCH('Cálculo antigua metodología'!Q$4,#REF!,0),0),"")</f>
        <v/>
      </c>
      <c r="R637" s="10" t="str">
        <f>+IFERROR(VLOOKUP($A637,#REF!,MATCH('Cálculo antigua metodología'!R$4,#REF!,0),0),"")</f>
        <v/>
      </c>
      <c r="S637" s="10" t="str">
        <f>+IFERROR(VLOOKUP($A637,#REF!,MATCH('Cálculo antigua metodología'!S$4,#REF!,0),0),"")</f>
        <v/>
      </c>
      <c r="T637" s="10">
        <f>+VLOOKUP(A637,'[5]Cálculo SGP'!$N$3:$P$1136,3,0)</f>
        <v>1071251799</v>
      </c>
      <c r="U637" s="10">
        <f>+VLOOKUP(A637,'[5]Cálculo SGP'!$N$3:$X$1137,11,0)</f>
        <v>2164642264</v>
      </c>
      <c r="V637" s="11">
        <f t="shared" si="108"/>
        <v>43.859686164728267</v>
      </c>
      <c r="W637" s="11">
        <f t="shared" si="115"/>
        <v>100</v>
      </c>
      <c r="X637" s="11">
        <f t="shared" si="109"/>
        <v>80</v>
      </c>
      <c r="Y637" s="11">
        <f t="shared" si="110"/>
        <v>100</v>
      </c>
      <c r="Z637" s="11">
        <f t="shared" si="116"/>
        <v>0</v>
      </c>
      <c r="AA637" s="11">
        <f t="shared" si="111"/>
        <v>100</v>
      </c>
      <c r="AB637" s="11">
        <f t="shared" si="117"/>
        <v>0</v>
      </c>
      <c r="AC637" s="11">
        <f t="shared" si="112"/>
        <v>0</v>
      </c>
      <c r="AD637" s="11">
        <f t="shared" si="113"/>
        <v>0</v>
      </c>
      <c r="AE637" s="11">
        <f t="shared" si="114"/>
        <v>0</v>
      </c>
      <c r="AF637" s="12">
        <f t="shared" si="118"/>
        <v>0</v>
      </c>
      <c r="AG637" s="31">
        <f t="shared" si="119"/>
        <v>16.666666666666668</v>
      </c>
    </row>
    <row r="638" spans="1:33" x14ac:dyDescent="0.35">
      <c r="A638" s="1" t="s">
        <v>1314</v>
      </c>
      <c r="B638" s="1" t="s">
        <v>1256</v>
      </c>
      <c r="C638" s="1" t="s">
        <v>1315</v>
      </c>
      <c r="D638" s="4">
        <f>+VLOOKUP(A638,'[2]Categoría municipios 2023'!$B$2:$D$1103,3,0)</f>
        <v>6</v>
      </c>
      <c r="E638" s="1" t="str">
        <f>+VLOOKUP(A638,'[3]Nuevo IDF'!$B$5:$H$1106,7,0)</f>
        <v>G5</v>
      </c>
      <c r="F638" s="1"/>
      <c r="G638" s="10">
        <f>+VLOOKUP(A638,'[4]Informe viabilidad 2022'!$A$4:$G$1105,7,0)</f>
        <v>1271.2163149999999</v>
      </c>
      <c r="H638" s="10">
        <f>+VLOOKUP(A638,'[4]Informe viabilidad 2022'!$A$4:$G$1105,6,0)</f>
        <v>4222.5094962389994</v>
      </c>
      <c r="I638" s="10" t="str">
        <f>+IFERROR(VLOOKUP($A638,#REF!,MATCH('Cálculo antigua metodología'!I$4,#REF!,0),0),"")</f>
        <v/>
      </c>
      <c r="J638" s="10" t="str">
        <f>+IFERROR(VLOOKUP($A638,#REF!,MATCH('Cálculo antigua metodología'!J$4,#REF!,0),0),"")</f>
        <v/>
      </c>
      <c r="K638" s="10" t="str">
        <f>+IFERROR(VLOOKUP($A638,#REF!,MATCH('Cálculo antigua metodología'!K$4,#REF!,0),0),"")</f>
        <v/>
      </c>
      <c r="L638" s="10" t="str">
        <f>+IFERROR(VLOOKUP($A638,#REF!,MATCH('Cálculo antigua metodología'!L$4,#REF!,0),0),"")</f>
        <v/>
      </c>
      <c r="M638" s="10" t="str">
        <f>+IFERROR(VLOOKUP($A638,#REF!,MATCH('Cálculo antigua metodología'!M$4,#REF!,0),0),"")</f>
        <v/>
      </c>
      <c r="N638" s="10" t="str">
        <f>+IFERROR(VLOOKUP($A638,#REF!,MATCH('Cálculo antigua metodología'!N$4,#REF!,0),0),"")</f>
        <v/>
      </c>
      <c r="O638" s="10" t="str">
        <f>+IFERROR(VLOOKUP($A638,#REF!,MATCH('Cálculo antigua metodología'!O$4,#REF!,0),0),"")</f>
        <v/>
      </c>
      <c r="P638" s="10" t="str">
        <f>+IFERROR(VLOOKUP($A638,#REF!,MATCH('Cálculo antigua metodología'!P$4,#REF!,0),0),"")</f>
        <v/>
      </c>
      <c r="Q638" s="10" t="str">
        <f>+IFERROR(VLOOKUP($A638,#REF!,MATCH('Cálculo antigua metodología'!Q$4,#REF!,0),0),"")</f>
        <v/>
      </c>
      <c r="R638" s="10" t="str">
        <f>+IFERROR(VLOOKUP($A638,#REF!,MATCH('Cálculo antigua metodología'!R$4,#REF!,0),0),"")</f>
        <v/>
      </c>
      <c r="S638" s="10" t="str">
        <f>+IFERROR(VLOOKUP($A638,#REF!,MATCH('Cálculo antigua metodología'!S$4,#REF!,0),0),"")</f>
        <v/>
      </c>
      <c r="T638" s="10">
        <f>+VLOOKUP(A638,'[5]Cálculo SGP'!$N$3:$P$1136,3,0)</f>
        <v>1572050164</v>
      </c>
      <c r="U638" s="10">
        <f>+VLOOKUP(A638,'[5]Cálculo SGP'!$N$3:$X$1137,11,0)</f>
        <v>2362019616</v>
      </c>
      <c r="V638" s="11">
        <f t="shared" si="108"/>
        <v>30.105706479340675</v>
      </c>
      <c r="W638" s="11">
        <f t="shared" si="115"/>
        <v>100</v>
      </c>
      <c r="X638" s="11">
        <f t="shared" si="109"/>
        <v>80</v>
      </c>
      <c r="Y638" s="11">
        <f t="shared" si="110"/>
        <v>100</v>
      </c>
      <c r="Z638" s="11">
        <f t="shared" si="116"/>
        <v>0</v>
      </c>
      <c r="AA638" s="11">
        <f t="shared" si="111"/>
        <v>100</v>
      </c>
      <c r="AB638" s="11">
        <f t="shared" si="117"/>
        <v>0</v>
      </c>
      <c r="AC638" s="11">
        <f t="shared" si="112"/>
        <v>0</v>
      </c>
      <c r="AD638" s="11">
        <f t="shared" si="113"/>
        <v>0</v>
      </c>
      <c r="AE638" s="11">
        <f t="shared" si="114"/>
        <v>0</v>
      </c>
      <c r="AF638" s="12">
        <f t="shared" si="118"/>
        <v>0</v>
      </c>
      <c r="AG638" s="31">
        <f t="shared" si="119"/>
        <v>16.666666666666668</v>
      </c>
    </row>
    <row r="639" spans="1:33" x14ac:dyDescent="0.35">
      <c r="A639" s="1" t="s">
        <v>1316</v>
      </c>
      <c r="B639" s="1" t="s">
        <v>1256</v>
      </c>
      <c r="C639" s="1" t="s">
        <v>1317</v>
      </c>
      <c r="D639" s="4">
        <f>+VLOOKUP(A639,'[2]Categoría municipios 2023'!$B$2:$D$1103,3,0)</f>
        <v>6</v>
      </c>
      <c r="E639" s="1" t="str">
        <f>+VLOOKUP(A639,'[3]Nuevo IDF'!$B$5:$H$1106,7,0)</f>
        <v>G5</v>
      </c>
      <c r="F639" s="1"/>
      <c r="G639" s="10">
        <f>+VLOOKUP(A639,'[4]Informe viabilidad 2022'!$A$4:$G$1105,7,0)</f>
        <v>1428.3736779999999</v>
      </c>
      <c r="H639" s="10">
        <f>+VLOOKUP(A639,'[4]Informe viabilidad 2022'!$A$4:$G$1105,6,0)</f>
        <v>2645.7079830900002</v>
      </c>
      <c r="I639" s="10" t="str">
        <f>+IFERROR(VLOOKUP($A639,#REF!,MATCH('Cálculo antigua metodología'!I$4,#REF!,0),0),"")</f>
        <v/>
      </c>
      <c r="J639" s="10" t="str">
        <f>+IFERROR(VLOOKUP($A639,#REF!,MATCH('Cálculo antigua metodología'!J$4,#REF!,0),0),"")</f>
        <v/>
      </c>
      <c r="K639" s="10" t="str">
        <f>+IFERROR(VLOOKUP($A639,#REF!,MATCH('Cálculo antigua metodología'!K$4,#REF!,0),0),"")</f>
        <v/>
      </c>
      <c r="L639" s="10" t="str">
        <f>+IFERROR(VLOOKUP($A639,#REF!,MATCH('Cálculo antigua metodología'!L$4,#REF!,0),0),"")</f>
        <v/>
      </c>
      <c r="M639" s="10" t="str">
        <f>+IFERROR(VLOOKUP($A639,#REF!,MATCH('Cálculo antigua metodología'!M$4,#REF!,0),0),"")</f>
        <v/>
      </c>
      <c r="N639" s="10" t="str">
        <f>+IFERROR(VLOOKUP($A639,#REF!,MATCH('Cálculo antigua metodología'!N$4,#REF!,0),0),"")</f>
        <v/>
      </c>
      <c r="O639" s="10" t="str">
        <f>+IFERROR(VLOOKUP($A639,#REF!,MATCH('Cálculo antigua metodología'!O$4,#REF!,0),0),"")</f>
        <v/>
      </c>
      <c r="P639" s="10" t="str">
        <f>+IFERROR(VLOOKUP($A639,#REF!,MATCH('Cálculo antigua metodología'!P$4,#REF!,0),0),"")</f>
        <v/>
      </c>
      <c r="Q639" s="10" t="str">
        <f>+IFERROR(VLOOKUP($A639,#REF!,MATCH('Cálculo antigua metodología'!Q$4,#REF!,0),0),"")</f>
        <v/>
      </c>
      <c r="R639" s="10" t="str">
        <f>+IFERROR(VLOOKUP($A639,#REF!,MATCH('Cálculo antigua metodología'!R$4,#REF!,0),0),"")</f>
        <v/>
      </c>
      <c r="S639" s="10" t="str">
        <f>+IFERROR(VLOOKUP($A639,#REF!,MATCH('Cálculo antigua metodología'!S$4,#REF!,0),0),"")</f>
        <v/>
      </c>
      <c r="T639" s="10">
        <f>+VLOOKUP(A639,'[5]Cálculo SGP'!$N$3:$P$1136,3,0)</f>
        <v>1179882817</v>
      </c>
      <c r="U639" s="10">
        <f>+VLOOKUP(A639,'[5]Cálculo SGP'!$N$3:$X$1137,11,0)</f>
        <v>1968006639</v>
      </c>
      <c r="V639" s="11">
        <f t="shared" si="108"/>
        <v>53.98833458300868</v>
      </c>
      <c r="W639" s="11">
        <f t="shared" si="115"/>
        <v>100</v>
      </c>
      <c r="X639" s="11">
        <f t="shared" si="109"/>
        <v>80</v>
      </c>
      <c r="Y639" s="11">
        <f t="shared" si="110"/>
        <v>100</v>
      </c>
      <c r="Z639" s="11">
        <f t="shared" si="116"/>
        <v>0</v>
      </c>
      <c r="AA639" s="11">
        <f t="shared" si="111"/>
        <v>100</v>
      </c>
      <c r="AB639" s="11">
        <f t="shared" si="117"/>
        <v>0</v>
      </c>
      <c r="AC639" s="11">
        <f t="shared" si="112"/>
        <v>0</v>
      </c>
      <c r="AD639" s="11">
        <f t="shared" si="113"/>
        <v>0</v>
      </c>
      <c r="AE639" s="11">
        <f t="shared" si="114"/>
        <v>0</v>
      </c>
      <c r="AF639" s="12">
        <f t="shared" si="118"/>
        <v>0</v>
      </c>
      <c r="AG639" s="31">
        <f t="shared" si="119"/>
        <v>16.666666666666668</v>
      </c>
    </row>
    <row r="640" spans="1:33" x14ac:dyDescent="0.35">
      <c r="A640" s="1" t="s">
        <v>1318</v>
      </c>
      <c r="B640" s="1" t="s">
        <v>1256</v>
      </c>
      <c r="C640" s="1" t="s">
        <v>1319</v>
      </c>
      <c r="D640" s="4">
        <f>+VLOOKUP(A640,'[2]Categoría municipios 2023'!$B$2:$D$1103,3,0)</f>
        <v>6</v>
      </c>
      <c r="E640" s="1" t="str">
        <f>+VLOOKUP(A640,'[3]Nuevo IDF'!$B$5:$H$1106,7,0)</f>
        <v>G3</v>
      </c>
      <c r="F640" s="1"/>
      <c r="G640" s="10">
        <f>+VLOOKUP(A640,'[4]Informe viabilidad 2022'!$A$4:$G$1105,7,0)</f>
        <v>1528.4201579999999</v>
      </c>
      <c r="H640" s="10">
        <f>+VLOOKUP(A640,'[4]Informe viabilidad 2022'!$A$4:$G$1105,6,0)</f>
        <v>3041.7061849209999</v>
      </c>
      <c r="I640" s="10" t="str">
        <f>+IFERROR(VLOOKUP($A640,#REF!,MATCH('Cálculo antigua metodología'!I$4,#REF!,0),0),"")</f>
        <v/>
      </c>
      <c r="J640" s="10" t="str">
        <f>+IFERROR(VLOOKUP($A640,#REF!,MATCH('Cálculo antigua metodología'!J$4,#REF!,0),0),"")</f>
        <v/>
      </c>
      <c r="K640" s="10" t="str">
        <f>+IFERROR(VLOOKUP($A640,#REF!,MATCH('Cálculo antigua metodología'!K$4,#REF!,0),0),"")</f>
        <v/>
      </c>
      <c r="L640" s="10" t="str">
        <f>+IFERROR(VLOOKUP($A640,#REF!,MATCH('Cálculo antigua metodología'!L$4,#REF!,0),0),"")</f>
        <v/>
      </c>
      <c r="M640" s="10" t="str">
        <f>+IFERROR(VLOOKUP($A640,#REF!,MATCH('Cálculo antigua metodología'!M$4,#REF!,0),0),"")</f>
        <v/>
      </c>
      <c r="N640" s="10" t="str">
        <f>+IFERROR(VLOOKUP($A640,#REF!,MATCH('Cálculo antigua metodología'!N$4,#REF!,0),0),"")</f>
        <v/>
      </c>
      <c r="O640" s="10" t="str">
        <f>+IFERROR(VLOOKUP($A640,#REF!,MATCH('Cálculo antigua metodología'!O$4,#REF!,0),0),"")</f>
        <v/>
      </c>
      <c r="P640" s="10" t="str">
        <f>+IFERROR(VLOOKUP($A640,#REF!,MATCH('Cálculo antigua metodología'!P$4,#REF!,0),0),"")</f>
        <v/>
      </c>
      <c r="Q640" s="10" t="str">
        <f>+IFERROR(VLOOKUP($A640,#REF!,MATCH('Cálculo antigua metodología'!Q$4,#REF!,0),0),"")</f>
        <v/>
      </c>
      <c r="R640" s="10" t="str">
        <f>+IFERROR(VLOOKUP($A640,#REF!,MATCH('Cálculo antigua metodología'!R$4,#REF!,0),0),"")</f>
        <v/>
      </c>
      <c r="S640" s="10" t="str">
        <f>+IFERROR(VLOOKUP($A640,#REF!,MATCH('Cálculo antigua metodología'!S$4,#REF!,0),0),"")</f>
        <v/>
      </c>
      <c r="T640" s="10">
        <f>+VLOOKUP(A640,'[5]Cálculo SGP'!$N$3:$P$1136,3,0)</f>
        <v>862033283</v>
      </c>
      <c r="U640" s="10">
        <f>+VLOOKUP(A640,'[5]Cálculo SGP'!$N$3:$X$1137,11,0)</f>
        <v>1605412747</v>
      </c>
      <c r="V640" s="11">
        <f t="shared" si="108"/>
        <v>50.248777004728893</v>
      </c>
      <c r="W640" s="11">
        <f t="shared" si="115"/>
        <v>100</v>
      </c>
      <c r="X640" s="11">
        <f t="shared" si="109"/>
        <v>80</v>
      </c>
      <c r="Y640" s="11">
        <f t="shared" si="110"/>
        <v>100</v>
      </c>
      <c r="Z640" s="11">
        <f t="shared" si="116"/>
        <v>0</v>
      </c>
      <c r="AA640" s="11">
        <f t="shared" si="111"/>
        <v>100</v>
      </c>
      <c r="AB640" s="11">
        <f t="shared" si="117"/>
        <v>0</v>
      </c>
      <c r="AC640" s="11">
        <f t="shared" si="112"/>
        <v>0</v>
      </c>
      <c r="AD640" s="11">
        <f t="shared" si="113"/>
        <v>0</v>
      </c>
      <c r="AE640" s="11">
        <f t="shared" si="114"/>
        <v>0</v>
      </c>
      <c r="AF640" s="12">
        <f t="shared" si="118"/>
        <v>0</v>
      </c>
      <c r="AG640" s="31">
        <f t="shared" si="119"/>
        <v>16.666666666666668</v>
      </c>
    </row>
    <row r="641" spans="1:33" x14ac:dyDescent="0.35">
      <c r="A641" s="1" t="s">
        <v>1320</v>
      </c>
      <c r="B641" s="1" t="s">
        <v>1256</v>
      </c>
      <c r="C641" s="1" t="s">
        <v>1321</v>
      </c>
      <c r="D641" s="4">
        <f>+VLOOKUP(A641,'[2]Categoría municipios 2023'!$B$2:$D$1103,3,0)</f>
        <v>6</v>
      </c>
      <c r="E641" s="1" t="str">
        <f>+VLOOKUP(A641,'[3]Nuevo IDF'!$B$5:$H$1106,7,0)</f>
        <v>G3</v>
      </c>
      <c r="F641" s="1"/>
      <c r="G641" s="10">
        <f>+VLOOKUP(A641,'[4]Informe viabilidad 2022'!$A$4:$G$1105,7,0)</f>
        <v>1732.635254</v>
      </c>
      <c r="H641" s="10">
        <f>+VLOOKUP(A641,'[4]Informe viabilidad 2022'!$A$4:$G$1105,6,0)</f>
        <v>2517.1110290000001</v>
      </c>
      <c r="I641" s="10" t="str">
        <f>+IFERROR(VLOOKUP($A641,#REF!,MATCH('Cálculo antigua metodología'!I$4,#REF!,0),0),"")</f>
        <v/>
      </c>
      <c r="J641" s="10" t="str">
        <f>+IFERROR(VLOOKUP($A641,#REF!,MATCH('Cálculo antigua metodología'!J$4,#REF!,0),0),"")</f>
        <v/>
      </c>
      <c r="K641" s="10" t="str">
        <f>+IFERROR(VLOOKUP($A641,#REF!,MATCH('Cálculo antigua metodología'!K$4,#REF!,0),0),"")</f>
        <v/>
      </c>
      <c r="L641" s="10" t="str">
        <f>+IFERROR(VLOOKUP($A641,#REF!,MATCH('Cálculo antigua metodología'!L$4,#REF!,0),0),"")</f>
        <v/>
      </c>
      <c r="M641" s="10" t="str">
        <f>+IFERROR(VLOOKUP($A641,#REF!,MATCH('Cálculo antigua metodología'!M$4,#REF!,0),0),"")</f>
        <v/>
      </c>
      <c r="N641" s="10" t="str">
        <f>+IFERROR(VLOOKUP($A641,#REF!,MATCH('Cálculo antigua metodología'!N$4,#REF!,0),0),"")</f>
        <v/>
      </c>
      <c r="O641" s="10" t="str">
        <f>+IFERROR(VLOOKUP($A641,#REF!,MATCH('Cálculo antigua metodología'!O$4,#REF!,0),0),"")</f>
        <v/>
      </c>
      <c r="P641" s="10" t="str">
        <f>+IFERROR(VLOOKUP($A641,#REF!,MATCH('Cálculo antigua metodología'!P$4,#REF!,0),0),"")</f>
        <v/>
      </c>
      <c r="Q641" s="10" t="str">
        <f>+IFERROR(VLOOKUP($A641,#REF!,MATCH('Cálculo antigua metodología'!Q$4,#REF!,0),0),"")</f>
        <v/>
      </c>
      <c r="R641" s="10" t="str">
        <f>+IFERROR(VLOOKUP($A641,#REF!,MATCH('Cálculo antigua metodología'!R$4,#REF!,0),0),"")</f>
        <v/>
      </c>
      <c r="S641" s="10" t="str">
        <f>+IFERROR(VLOOKUP($A641,#REF!,MATCH('Cálculo antigua metodología'!S$4,#REF!,0),0),"")</f>
        <v/>
      </c>
      <c r="T641" s="10">
        <f>+VLOOKUP(A641,'[5]Cálculo SGP'!$N$3:$P$1136,3,0)</f>
        <v>1026335652</v>
      </c>
      <c r="U641" s="10">
        <f>+VLOOKUP(A641,'[5]Cálculo SGP'!$N$3:$X$1137,11,0)</f>
        <v>1983161382</v>
      </c>
      <c r="V641" s="11">
        <f t="shared" si="108"/>
        <v>68.834280015385048</v>
      </c>
      <c r="W641" s="11">
        <f t="shared" si="115"/>
        <v>100</v>
      </c>
      <c r="X641" s="11">
        <f t="shared" si="109"/>
        <v>80</v>
      </c>
      <c r="Y641" s="11">
        <f t="shared" si="110"/>
        <v>100</v>
      </c>
      <c r="Z641" s="11">
        <f t="shared" si="116"/>
        <v>0</v>
      </c>
      <c r="AA641" s="11">
        <f t="shared" si="111"/>
        <v>100</v>
      </c>
      <c r="AB641" s="11">
        <f t="shared" si="117"/>
        <v>0</v>
      </c>
      <c r="AC641" s="11">
        <f t="shared" si="112"/>
        <v>0</v>
      </c>
      <c r="AD641" s="11">
        <f t="shared" si="113"/>
        <v>0</v>
      </c>
      <c r="AE641" s="11">
        <f t="shared" si="114"/>
        <v>0</v>
      </c>
      <c r="AF641" s="12">
        <f t="shared" si="118"/>
        <v>0</v>
      </c>
      <c r="AG641" s="31">
        <f t="shared" si="119"/>
        <v>16.666666666666668</v>
      </c>
    </row>
    <row r="642" spans="1:33" x14ac:dyDescent="0.35">
      <c r="A642" s="1" t="s">
        <v>1322</v>
      </c>
      <c r="B642" s="1" t="s">
        <v>1256</v>
      </c>
      <c r="C642" s="1" t="s">
        <v>1323</v>
      </c>
      <c r="D642" s="4">
        <f>+VLOOKUP(A642,'[2]Categoría municipios 2023'!$B$2:$D$1103,3,0)</f>
        <v>6</v>
      </c>
      <c r="E642" s="1" t="str">
        <f>+VLOOKUP(A642,'[3]Nuevo IDF'!$B$5:$H$1106,7,0)</f>
        <v>G4</v>
      </c>
      <c r="F642" s="1"/>
      <c r="G642" s="10">
        <f>+VLOOKUP(A642,'[4]Informe viabilidad 2022'!$A$4:$G$1105,7,0)</f>
        <v>773.23638800000003</v>
      </c>
      <c r="H642" s="10">
        <f>+VLOOKUP(A642,'[4]Informe viabilidad 2022'!$A$4:$G$1105,6,0)</f>
        <v>1973.8312743560002</v>
      </c>
      <c r="I642" s="10" t="str">
        <f>+IFERROR(VLOOKUP($A642,#REF!,MATCH('Cálculo antigua metodología'!I$4,#REF!,0),0),"")</f>
        <v/>
      </c>
      <c r="J642" s="10" t="str">
        <f>+IFERROR(VLOOKUP($A642,#REF!,MATCH('Cálculo antigua metodología'!J$4,#REF!,0),0),"")</f>
        <v/>
      </c>
      <c r="K642" s="10" t="str">
        <f>+IFERROR(VLOOKUP($A642,#REF!,MATCH('Cálculo antigua metodología'!K$4,#REF!,0),0),"")</f>
        <v/>
      </c>
      <c r="L642" s="10" t="str">
        <f>+IFERROR(VLOOKUP($A642,#REF!,MATCH('Cálculo antigua metodología'!L$4,#REF!,0),0),"")</f>
        <v/>
      </c>
      <c r="M642" s="10" t="str">
        <f>+IFERROR(VLOOKUP($A642,#REF!,MATCH('Cálculo antigua metodología'!M$4,#REF!,0),0),"")</f>
        <v/>
      </c>
      <c r="N642" s="10" t="str">
        <f>+IFERROR(VLOOKUP($A642,#REF!,MATCH('Cálculo antigua metodología'!N$4,#REF!,0),0),"")</f>
        <v/>
      </c>
      <c r="O642" s="10" t="str">
        <f>+IFERROR(VLOOKUP($A642,#REF!,MATCH('Cálculo antigua metodología'!O$4,#REF!,0),0),"")</f>
        <v/>
      </c>
      <c r="P642" s="10" t="str">
        <f>+IFERROR(VLOOKUP($A642,#REF!,MATCH('Cálculo antigua metodología'!P$4,#REF!,0),0),"")</f>
        <v/>
      </c>
      <c r="Q642" s="10" t="str">
        <f>+IFERROR(VLOOKUP($A642,#REF!,MATCH('Cálculo antigua metodología'!Q$4,#REF!,0),0),"")</f>
        <v/>
      </c>
      <c r="R642" s="10" t="str">
        <f>+IFERROR(VLOOKUP($A642,#REF!,MATCH('Cálculo antigua metodología'!R$4,#REF!,0),0),"")</f>
        <v/>
      </c>
      <c r="S642" s="10" t="str">
        <f>+IFERROR(VLOOKUP($A642,#REF!,MATCH('Cálculo antigua metodología'!S$4,#REF!,0),0),"")</f>
        <v/>
      </c>
      <c r="T642" s="10">
        <f>+VLOOKUP(A642,'[5]Cálculo SGP'!$N$3:$P$1136,3,0)</f>
        <v>734079406</v>
      </c>
      <c r="U642" s="10">
        <f>+VLOOKUP(A642,'[5]Cálculo SGP'!$N$3:$X$1137,11,0)</f>
        <v>1403173890</v>
      </c>
      <c r="V642" s="11">
        <f t="shared" si="108"/>
        <v>39.174391349751161</v>
      </c>
      <c r="W642" s="11">
        <f t="shared" si="115"/>
        <v>100</v>
      </c>
      <c r="X642" s="11">
        <f t="shared" si="109"/>
        <v>80</v>
      </c>
      <c r="Y642" s="11">
        <f t="shared" si="110"/>
        <v>100</v>
      </c>
      <c r="Z642" s="11">
        <f t="shared" si="116"/>
        <v>0</v>
      </c>
      <c r="AA642" s="11">
        <f t="shared" si="111"/>
        <v>100</v>
      </c>
      <c r="AB642" s="11">
        <f t="shared" si="117"/>
        <v>0</v>
      </c>
      <c r="AC642" s="11">
        <f t="shared" si="112"/>
        <v>0</v>
      </c>
      <c r="AD642" s="11">
        <f t="shared" si="113"/>
        <v>0</v>
      </c>
      <c r="AE642" s="11">
        <f t="shared" si="114"/>
        <v>0</v>
      </c>
      <c r="AF642" s="12">
        <f t="shared" si="118"/>
        <v>0</v>
      </c>
      <c r="AG642" s="31">
        <f t="shared" si="119"/>
        <v>16.666666666666668</v>
      </c>
    </row>
    <row r="643" spans="1:33" x14ac:dyDescent="0.35">
      <c r="A643" s="1" t="s">
        <v>1324</v>
      </c>
      <c r="B643" s="1" t="s">
        <v>1256</v>
      </c>
      <c r="C643" s="1" t="s">
        <v>1325</v>
      </c>
      <c r="D643" s="4">
        <f>+VLOOKUP(A643,'[2]Categoría municipios 2023'!$B$2:$D$1103,3,0)</f>
        <v>6</v>
      </c>
      <c r="E643" s="1" t="str">
        <f>+VLOOKUP(A643,'[3]Nuevo IDF'!$B$5:$H$1106,7,0)</f>
        <v>G4</v>
      </c>
      <c r="F643" s="1"/>
      <c r="G643" s="10">
        <f>+VLOOKUP(A643,'[4]Informe viabilidad 2022'!$A$4:$G$1105,7,0)</f>
        <v>1730.9188939999999</v>
      </c>
      <c r="H643" s="10">
        <f>+VLOOKUP(A643,'[4]Informe viabilidad 2022'!$A$4:$G$1105,6,0)</f>
        <v>3742.8277407690002</v>
      </c>
      <c r="I643" s="10" t="str">
        <f>+IFERROR(VLOOKUP($A643,#REF!,MATCH('Cálculo antigua metodología'!I$4,#REF!,0),0),"")</f>
        <v/>
      </c>
      <c r="J643" s="10" t="str">
        <f>+IFERROR(VLOOKUP($A643,#REF!,MATCH('Cálculo antigua metodología'!J$4,#REF!,0),0),"")</f>
        <v/>
      </c>
      <c r="K643" s="10" t="str">
        <f>+IFERROR(VLOOKUP($A643,#REF!,MATCH('Cálculo antigua metodología'!K$4,#REF!,0),0),"")</f>
        <v/>
      </c>
      <c r="L643" s="10" t="str">
        <f>+IFERROR(VLOOKUP($A643,#REF!,MATCH('Cálculo antigua metodología'!L$4,#REF!,0),0),"")</f>
        <v/>
      </c>
      <c r="M643" s="10" t="str">
        <f>+IFERROR(VLOOKUP($A643,#REF!,MATCH('Cálculo antigua metodología'!M$4,#REF!,0),0),"")</f>
        <v/>
      </c>
      <c r="N643" s="10" t="str">
        <f>+IFERROR(VLOOKUP($A643,#REF!,MATCH('Cálculo antigua metodología'!N$4,#REF!,0),0),"")</f>
        <v/>
      </c>
      <c r="O643" s="10" t="str">
        <f>+IFERROR(VLOOKUP($A643,#REF!,MATCH('Cálculo antigua metodología'!O$4,#REF!,0),0),"")</f>
        <v/>
      </c>
      <c r="P643" s="10" t="str">
        <f>+IFERROR(VLOOKUP($A643,#REF!,MATCH('Cálculo antigua metodología'!P$4,#REF!,0),0),"")</f>
        <v/>
      </c>
      <c r="Q643" s="10" t="str">
        <f>+IFERROR(VLOOKUP($A643,#REF!,MATCH('Cálculo antigua metodología'!Q$4,#REF!,0),0),"")</f>
        <v/>
      </c>
      <c r="R643" s="10" t="str">
        <f>+IFERROR(VLOOKUP($A643,#REF!,MATCH('Cálculo antigua metodología'!R$4,#REF!,0),0),"")</f>
        <v/>
      </c>
      <c r="S643" s="10" t="str">
        <f>+IFERROR(VLOOKUP($A643,#REF!,MATCH('Cálculo antigua metodología'!S$4,#REF!,0),0),"")</f>
        <v/>
      </c>
      <c r="T643" s="10">
        <f>+VLOOKUP(A643,'[5]Cálculo SGP'!$N$3:$P$1136,3,0)</f>
        <v>1190850048</v>
      </c>
      <c r="U643" s="10">
        <f>+VLOOKUP(A643,'[5]Cálculo SGP'!$N$3:$X$1137,11,0)</f>
        <v>2029621279</v>
      </c>
      <c r="V643" s="11">
        <f t="shared" si="108"/>
        <v>46.246287937482421</v>
      </c>
      <c r="W643" s="11">
        <f t="shared" si="115"/>
        <v>100</v>
      </c>
      <c r="X643" s="11">
        <f t="shared" si="109"/>
        <v>80</v>
      </c>
      <c r="Y643" s="11">
        <f t="shared" si="110"/>
        <v>100</v>
      </c>
      <c r="Z643" s="11">
        <f t="shared" si="116"/>
        <v>0</v>
      </c>
      <c r="AA643" s="11">
        <f t="shared" si="111"/>
        <v>100</v>
      </c>
      <c r="AB643" s="11">
        <f t="shared" si="117"/>
        <v>0</v>
      </c>
      <c r="AC643" s="11">
        <f t="shared" si="112"/>
        <v>0</v>
      </c>
      <c r="AD643" s="11">
        <f t="shared" si="113"/>
        <v>0</v>
      </c>
      <c r="AE643" s="11">
        <f t="shared" si="114"/>
        <v>0</v>
      </c>
      <c r="AF643" s="12">
        <f t="shared" si="118"/>
        <v>0</v>
      </c>
      <c r="AG643" s="31">
        <f t="shared" si="119"/>
        <v>16.666666666666668</v>
      </c>
    </row>
    <row r="644" spans="1:33" x14ac:dyDescent="0.35">
      <c r="A644" s="1" t="s">
        <v>1326</v>
      </c>
      <c r="B644" s="1" t="s">
        <v>1256</v>
      </c>
      <c r="C644" s="1" t="s">
        <v>1327</v>
      </c>
      <c r="D644" s="4">
        <f>+VLOOKUP(A644,'[2]Categoría municipios 2023'!$B$2:$D$1103,3,0)</f>
        <v>6</v>
      </c>
      <c r="E644" s="1" t="str">
        <f>+VLOOKUP(A644,'[3]Nuevo IDF'!$B$5:$H$1106,7,0)</f>
        <v>G3</v>
      </c>
      <c r="F644" s="1"/>
      <c r="G644" s="10">
        <f>+VLOOKUP(A644,'[4]Informe viabilidad 2022'!$A$4:$G$1105,7,0)</f>
        <v>1223.1996240000001</v>
      </c>
      <c r="H644" s="10">
        <f>+VLOOKUP(A644,'[4]Informe viabilidad 2022'!$A$4:$G$1105,6,0)</f>
        <v>2325.5369893800003</v>
      </c>
      <c r="I644" s="10" t="str">
        <f>+IFERROR(VLOOKUP($A644,#REF!,MATCH('Cálculo antigua metodología'!I$4,#REF!,0),0),"")</f>
        <v/>
      </c>
      <c r="J644" s="10" t="str">
        <f>+IFERROR(VLOOKUP($A644,#REF!,MATCH('Cálculo antigua metodología'!J$4,#REF!,0),0),"")</f>
        <v/>
      </c>
      <c r="K644" s="10" t="str">
        <f>+IFERROR(VLOOKUP($A644,#REF!,MATCH('Cálculo antigua metodología'!K$4,#REF!,0),0),"")</f>
        <v/>
      </c>
      <c r="L644" s="10" t="str">
        <f>+IFERROR(VLOOKUP($A644,#REF!,MATCH('Cálculo antigua metodología'!L$4,#REF!,0),0),"")</f>
        <v/>
      </c>
      <c r="M644" s="10" t="str">
        <f>+IFERROR(VLOOKUP($A644,#REF!,MATCH('Cálculo antigua metodología'!M$4,#REF!,0),0),"")</f>
        <v/>
      </c>
      <c r="N644" s="10" t="str">
        <f>+IFERROR(VLOOKUP($A644,#REF!,MATCH('Cálculo antigua metodología'!N$4,#REF!,0),0),"")</f>
        <v/>
      </c>
      <c r="O644" s="10" t="str">
        <f>+IFERROR(VLOOKUP($A644,#REF!,MATCH('Cálculo antigua metodología'!O$4,#REF!,0),0),"")</f>
        <v/>
      </c>
      <c r="P644" s="10" t="str">
        <f>+IFERROR(VLOOKUP($A644,#REF!,MATCH('Cálculo antigua metodología'!P$4,#REF!,0),0),"")</f>
        <v/>
      </c>
      <c r="Q644" s="10" t="str">
        <f>+IFERROR(VLOOKUP($A644,#REF!,MATCH('Cálculo antigua metodología'!Q$4,#REF!,0),0),"")</f>
        <v/>
      </c>
      <c r="R644" s="10" t="str">
        <f>+IFERROR(VLOOKUP($A644,#REF!,MATCH('Cálculo antigua metodología'!R$4,#REF!,0),0),"")</f>
        <v/>
      </c>
      <c r="S644" s="10" t="str">
        <f>+IFERROR(VLOOKUP($A644,#REF!,MATCH('Cálculo antigua metodología'!S$4,#REF!,0),0),"")</f>
        <v/>
      </c>
      <c r="T644" s="10">
        <f>+VLOOKUP(A644,'[5]Cálculo SGP'!$N$3:$P$1136,3,0)</f>
        <v>848486345</v>
      </c>
      <c r="U644" s="10">
        <f>+VLOOKUP(A644,'[5]Cálculo SGP'!$N$3:$X$1137,11,0)</f>
        <v>1331229157</v>
      </c>
      <c r="V644" s="11">
        <f t="shared" si="108"/>
        <v>52.598588179245056</v>
      </c>
      <c r="W644" s="11">
        <f t="shared" si="115"/>
        <v>100</v>
      </c>
      <c r="X644" s="11">
        <f t="shared" si="109"/>
        <v>80</v>
      </c>
      <c r="Y644" s="11">
        <f t="shared" si="110"/>
        <v>100</v>
      </c>
      <c r="Z644" s="11">
        <f t="shared" si="116"/>
        <v>0</v>
      </c>
      <c r="AA644" s="11">
        <f t="shared" si="111"/>
        <v>100</v>
      </c>
      <c r="AB644" s="11">
        <f t="shared" si="117"/>
        <v>0</v>
      </c>
      <c r="AC644" s="11">
        <f t="shared" si="112"/>
        <v>0</v>
      </c>
      <c r="AD644" s="11">
        <f t="shared" si="113"/>
        <v>0</v>
      </c>
      <c r="AE644" s="11">
        <f t="shared" si="114"/>
        <v>0</v>
      </c>
      <c r="AF644" s="12">
        <f t="shared" si="118"/>
        <v>0</v>
      </c>
      <c r="AG644" s="31">
        <f t="shared" si="119"/>
        <v>16.666666666666668</v>
      </c>
    </row>
    <row r="645" spans="1:33" x14ac:dyDescent="0.35">
      <c r="A645" s="1" t="s">
        <v>1328</v>
      </c>
      <c r="B645" s="1" t="s">
        <v>1256</v>
      </c>
      <c r="C645" s="1" t="s">
        <v>1329</v>
      </c>
      <c r="D645" s="4">
        <f>+VLOOKUP(A645,'[2]Categoría municipios 2023'!$B$2:$D$1103,3,0)</f>
        <v>6</v>
      </c>
      <c r="E645" s="1" t="str">
        <f>+VLOOKUP(A645,'[3]Nuevo IDF'!$B$5:$H$1106,7,0)</f>
        <v>G1</v>
      </c>
      <c r="F645" s="1"/>
      <c r="G645" s="10">
        <f>+VLOOKUP(A645,'[4]Informe viabilidad 2022'!$A$4:$G$1105,7,0)</f>
        <v>2396.380564</v>
      </c>
      <c r="H645" s="10">
        <f>+VLOOKUP(A645,'[4]Informe viabilidad 2022'!$A$4:$G$1105,6,0)</f>
        <v>4994.4648055499993</v>
      </c>
      <c r="I645" s="10" t="str">
        <f>+IFERROR(VLOOKUP($A645,#REF!,MATCH('Cálculo antigua metodología'!I$4,#REF!,0),0),"")</f>
        <v/>
      </c>
      <c r="J645" s="10" t="str">
        <f>+IFERROR(VLOOKUP($A645,#REF!,MATCH('Cálculo antigua metodología'!J$4,#REF!,0),0),"")</f>
        <v/>
      </c>
      <c r="K645" s="10" t="str">
        <f>+IFERROR(VLOOKUP($A645,#REF!,MATCH('Cálculo antigua metodología'!K$4,#REF!,0),0),"")</f>
        <v/>
      </c>
      <c r="L645" s="10" t="str">
        <f>+IFERROR(VLOOKUP($A645,#REF!,MATCH('Cálculo antigua metodología'!L$4,#REF!,0),0),"")</f>
        <v/>
      </c>
      <c r="M645" s="10" t="str">
        <f>+IFERROR(VLOOKUP($A645,#REF!,MATCH('Cálculo antigua metodología'!M$4,#REF!,0),0),"")</f>
        <v/>
      </c>
      <c r="N645" s="10" t="str">
        <f>+IFERROR(VLOOKUP($A645,#REF!,MATCH('Cálculo antigua metodología'!N$4,#REF!,0),0),"")</f>
        <v/>
      </c>
      <c r="O645" s="10" t="str">
        <f>+IFERROR(VLOOKUP($A645,#REF!,MATCH('Cálculo antigua metodología'!O$4,#REF!,0),0),"")</f>
        <v/>
      </c>
      <c r="P645" s="10" t="str">
        <f>+IFERROR(VLOOKUP($A645,#REF!,MATCH('Cálculo antigua metodología'!P$4,#REF!,0),0),"")</f>
        <v/>
      </c>
      <c r="Q645" s="10" t="str">
        <f>+IFERROR(VLOOKUP($A645,#REF!,MATCH('Cálculo antigua metodología'!Q$4,#REF!,0),0),"")</f>
        <v/>
      </c>
      <c r="R645" s="10" t="str">
        <f>+IFERROR(VLOOKUP($A645,#REF!,MATCH('Cálculo antigua metodología'!R$4,#REF!,0),0),"")</f>
        <v/>
      </c>
      <c r="S645" s="10" t="str">
        <f>+IFERROR(VLOOKUP($A645,#REF!,MATCH('Cálculo antigua metodología'!S$4,#REF!,0),0),"")</f>
        <v/>
      </c>
      <c r="T645" s="10">
        <f>+VLOOKUP(A645,'[5]Cálculo SGP'!$N$3:$P$1136,3,0)</f>
        <v>695251183</v>
      </c>
      <c r="U645" s="10">
        <f>+VLOOKUP(A645,'[5]Cálculo SGP'!$N$3:$X$1137,11,0)</f>
        <v>1230539245</v>
      </c>
      <c r="V645" s="11">
        <f t="shared" ref="V645:V708" si="120">IFERROR(G645/H645*100,"ND")</f>
        <v>47.980727811658021</v>
      </c>
      <c r="W645" s="11">
        <f t="shared" si="115"/>
        <v>100</v>
      </c>
      <c r="X645" s="11">
        <f t="shared" ref="X645:X708" si="121">IF(D645="ESP",50,IF(D645=1,65,IF(D645=2,70,IF(D645=3,70,IF(D645=4,80,IF(D645=5,80,IF(D645=6,80,0)))))))</f>
        <v>80</v>
      </c>
      <c r="Y645" s="11">
        <f t="shared" ref="Y645:Y708" si="122">+IFERROR((P645+R645)*100/(J645+M645+T645+U645),100)</f>
        <v>100</v>
      </c>
      <c r="Z645" s="11">
        <f t="shared" si="116"/>
        <v>0</v>
      </c>
      <c r="AA645" s="11">
        <f t="shared" ref="AA645:AA708" si="123">+IFERROR((L645+N645+M645)*100/(I645),100)</f>
        <v>100</v>
      </c>
      <c r="AB645" s="11">
        <f t="shared" si="117"/>
        <v>0</v>
      </c>
      <c r="AC645" s="11">
        <f t="shared" ref="AC645:AC708" si="124">IFERROR(((K645)/J645*100),0)</f>
        <v>0</v>
      </c>
      <c r="AD645" s="11">
        <f t="shared" ref="AD645:AD708" si="125">IFERROR((Q645/O645*100),0)</f>
        <v>0</v>
      </c>
      <c r="AE645" s="11">
        <f t="shared" ref="AE645:AE708" si="126">IFERROR((S645/J645*100),0)</f>
        <v>0</v>
      </c>
      <c r="AF645" s="12">
        <f t="shared" si="118"/>
        <v>0</v>
      </c>
      <c r="AG645" s="31">
        <f t="shared" si="119"/>
        <v>16.666666666666668</v>
      </c>
    </row>
    <row r="646" spans="1:33" x14ac:dyDescent="0.35">
      <c r="A646" s="1" t="s">
        <v>1330</v>
      </c>
      <c r="B646" s="1" t="s">
        <v>1331</v>
      </c>
      <c r="C646" s="1" t="s">
        <v>1332</v>
      </c>
      <c r="D646" s="4">
        <f>+VLOOKUP(A646,'[2]Categoría municipios 2023'!$B$2:$D$1103,3,0)</f>
        <v>3</v>
      </c>
      <c r="E646" s="1" t="str">
        <f>+VLOOKUP(A646,'[3]Nuevo IDF'!$B$5:$H$1106,7,0)</f>
        <v>G1</v>
      </c>
      <c r="F646" s="4">
        <v>1</v>
      </c>
      <c r="G646" s="10">
        <f>+VLOOKUP(A646,'[4]Informe viabilidad 2022'!$A$4:$G$1105,7,0)</f>
        <v>25372.322925</v>
      </c>
      <c r="H646" s="10">
        <f>+VLOOKUP(A646,'[4]Informe viabilidad 2022'!$A$4:$G$1105,6,0)</f>
        <v>41839.481931000002</v>
      </c>
      <c r="I646" s="10" t="str">
        <f>+IFERROR(VLOOKUP($A646,#REF!,MATCH('Cálculo antigua metodología'!I$4,#REF!,0),0),"")</f>
        <v/>
      </c>
      <c r="J646" s="10" t="str">
        <f>+IFERROR(VLOOKUP($A646,#REF!,MATCH('Cálculo antigua metodología'!J$4,#REF!,0),0),"")</f>
        <v/>
      </c>
      <c r="K646" s="10" t="str">
        <f>+IFERROR(VLOOKUP($A646,#REF!,MATCH('Cálculo antigua metodología'!K$4,#REF!,0),0),"")</f>
        <v/>
      </c>
      <c r="L646" s="10" t="str">
        <f>+IFERROR(VLOOKUP($A646,#REF!,MATCH('Cálculo antigua metodología'!L$4,#REF!,0),0),"")</f>
        <v/>
      </c>
      <c r="M646" s="10" t="str">
        <f>+IFERROR(VLOOKUP($A646,#REF!,MATCH('Cálculo antigua metodología'!M$4,#REF!,0),0),"")</f>
        <v/>
      </c>
      <c r="N646" s="10" t="str">
        <f>+IFERROR(VLOOKUP($A646,#REF!,MATCH('Cálculo antigua metodología'!N$4,#REF!,0),0),"")</f>
        <v/>
      </c>
      <c r="O646" s="10" t="str">
        <f>+IFERROR(VLOOKUP($A646,#REF!,MATCH('Cálculo antigua metodología'!O$4,#REF!,0),0),"")</f>
        <v/>
      </c>
      <c r="P646" s="10" t="str">
        <f>+IFERROR(VLOOKUP($A646,#REF!,MATCH('Cálculo antigua metodología'!P$4,#REF!,0),0),"")</f>
        <v/>
      </c>
      <c r="Q646" s="10" t="str">
        <f>+IFERROR(VLOOKUP($A646,#REF!,MATCH('Cálculo antigua metodología'!Q$4,#REF!,0),0),"")</f>
        <v/>
      </c>
      <c r="R646" s="10" t="str">
        <f>+IFERROR(VLOOKUP($A646,#REF!,MATCH('Cálculo antigua metodología'!R$4,#REF!,0),0),"")</f>
        <v/>
      </c>
      <c r="S646" s="10" t="str">
        <f>+IFERROR(VLOOKUP($A646,#REF!,MATCH('Cálculo antigua metodología'!S$4,#REF!,0),0),"")</f>
        <v/>
      </c>
      <c r="T646" s="10">
        <f>+VLOOKUP(A646,'[5]Cálculo SGP'!$N$3:$P$1136,3,0)</f>
        <v>10743008321</v>
      </c>
      <c r="U646" s="10">
        <f>+VLOOKUP(A646,'[5]Cálculo SGP'!$N$3:$X$1137,11,0)</f>
        <v>4539789968</v>
      </c>
      <c r="V646" s="11">
        <f t="shared" si="120"/>
        <v>60.642058060955485</v>
      </c>
      <c r="W646" s="11">
        <f t="shared" ref="W646:W709" si="127">+IF(V646&lt;=X646,100,IF(AND(V646&gt;X646,V646&lt;100),(100-V646)/(100-X646)*100,0))</f>
        <v>100</v>
      </c>
      <c r="X646" s="11">
        <f t="shared" si="121"/>
        <v>70</v>
      </c>
      <c r="Y646" s="11">
        <f t="shared" si="122"/>
        <v>100</v>
      </c>
      <c r="Z646" s="11">
        <f t="shared" ref="Z646:Z709" si="128">IF(100-Y646&lt;0,0,100-Y646)</f>
        <v>0</v>
      </c>
      <c r="AA646" s="11">
        <f t="shared" si="123"/>
        <v>100</v>
      </c>
      <c r="AB646" s="11">
        <f t="shared" ref="AB646:AB709" si="129">100-AA646</f>
        <v>0</v>
      </c>
      <c r="AC646" s="11">
        <f t="shared" si="124"/>
        <v>0</v>
      </c>
      <c r="AD646" s="11">
        <f t="shared" si="125"/>
        <v>0</v>
      </c>
      <c r="AE646" s="11">
        <f t="shared" si="126"/>
        <v>0</v>
      </c>
      <c r="AF646" s="12">
        <f t="shared" ref="AF646:AF709" si="130">IFERROR((IF(AE646&lt;0,0,AE646)),0)</f>
        <v>0</v>
      </c>
      <c r="AG646" s="31">
        <f t="shared" ref="AG646:AG709" si="131">+AVERAGE(W646,Z646,AB646,AC646,AD646,AF646)</f>
        <v>16.666666666666668</v>
      </c>
    </row>
    <row r="647" spans="1:33" x14ac:dyDescent="0.35">
      <c r="A647" s="1" t="s">
        <v>1333</v>
      </c>
      <c r="B647" s="1" t="s">
        <v>1331</v>
      </c>
      <c r="C647" s="1" t="s">
        <v>1334</v>
      </c>
      <c r="D647" s="4">
        <f>+VLOOKUP(A647,'[2]Categoría municipios 2023'!$B$2:$D$1103,3,0)</f>
        <v>5</v>
      </c>
      <c r="E647" s="1" t="str">
        <f>+VLOOKUP(A647,'[3]Nuevo IDF'!$B$5:$H$1106,7,0)</f>
        <v>G1</v>
      </c>
      <c r="F647" s="1"/>
      <c r="G647" s="10">
        <f>+VLOOKUP(A647,'[4]Informe viabilidad 2022'!$A$4:$G$1105,7,0)</f>
        <v>11769.886241</v>
      </c>
      <c r="H647" s="10">
        <f>+VLOOKUP(A647,'[4]Informe viabilidad 2022'!$A$4:$G$1105,6,0)</f>
        <v>15185.019148200001</v>
      </c>
      <c r="I647" s="10" t="str">
        <f>+IFERROR(VLOOKUP($A647,#REF!,MATCH('Cálculo antigua metodología'!I$4,#REF!,0),0),"")</f>
        <v/>
      </c>
      <c r="J647" s="10" t="str">
        <f>+IFERROR(VLOOKUP($A647,#REF!,MATCH('Cálculo antigua metodología'!J$4,#REF!,0),0),"")</f>
        <v/>
      </c>
      <c r="K647" s="10" t="str">
        <f>+IFERROR(VLOOKUP($A647,#REF!,MATCH('Cálculo antigua metodología'!K$4,#REF!,0),0),"")</f>
        <v/>
      </c>
      <c r="L647" s="10" t="str">
        <f>+IFERROR(VLOOKUP($A647,#REF!,MATCH('Cálculo antigua metodología'!L$4,#REF!,0),0),"")</f>
        <v/>
      </c>
      <c r="M647" s="10" t="str">
        <f>+IFERROR(VLOOKUP($A647,#REF!,MATCH('Cálculo antigua metodología'!M$4,#REF!,0),0),"")</f>
        <v/>
      </c>
      <c r="N647" s="10" t="str">
        <f>+IFERROR(VLOOKUP($A647,#REF!,MATCH('Cálculo antigua metodología'!N$4,#REF!,0),0),"")</f>
        <v/>
      </c>
      <c r="O647" s="10" t="str">
        <f>+IFERROR(VLOOKUP($A647,#REF!,MATCH('Cálculo antigua metodología'!O$4,#REF!,0),0),"")</f>
        <v/>
      </c>
      <c r="P647" s="10" t="str">
        <f>+IFERROR(VLOOKUP($A647,#REF!,MATCH('Cálculo antigua metodología'!P$4,#REF!,0),0),"")</f>
        <v/>
      </c>
      <c r="Q647" s="10" t="str">
        <f>+IFERROR(VLOOKUP($A647,#REF!,MATCH('Cálculo antigua metodología'!Q$4,#REF!,0),0),"")</f>
        <v/>
      </c>
      <c r="R647" s="10" t="str">
        <f>+IFERROR(VLOOKUP($A647,#REF!,MATCH('Cálculo antigua metodología'!R$4,#REF!,0),0),"")</f>
        <v/>
      </c>
      <c r="S647" s="10" t="str">
        <f>+IFERROR(VLOOKUP($A647,#REF!,MATCH('Cálculo antigua metodología'!S$4,#REF!,0),0),"")</f>
        <v/>
      </c>
      <c r="T647" s="10">
        <f>+VLOOKUP(A647,'[5]Cálculo SGP'!$N$3:$P$1136,3,0)</f>
        <v>2466334759</v>
      </c>
      <c r="U647" s="10">
        <f>+VLOOKUP(A647,'[5]Cálculo SGP'!$N$3:$X$1137,11,0)</f>
        <v>2183748107</v>
      </c>
      <c r="V647" s="11">
        <f t="shared" si="120"/>
        <v>77.509854456753686</v>
      </c>
      <c r="W647" s="11">
        <f t="shared" si="127"/>
        <v>100</v>
      </c>
      <c r="X647" s="11">
        <f t="shared" si="121"/>
        <v>80</v>
      </c>
      <c r="Y647" s="11">
        <f t="shared" si="122"/>
        <v>100</v>
      </c>
      <c r="Z647" s="11">
        <f t="shared" si="128"/>
        <v>0</v>
      </c>
      <c r="AA647" s="11">
        <f t="shared" si="123"/>
        <v>100</v>
      </c>
      <c r="AB647" s="11">
        <f t="shared" si="129"/>
        <v>0</v>
      </c>
      <c r="AC647" s="11">
        <f t="shared" si="124"/>
        <v>0</v>
      </c>
      <c r="AD647" s="11">
        <f t="shared" si="125"/>
        <v>0</v>
      </c>
      <c r="AE647" s="11">
        <f t="shared" si="126"/>
        <v>0</v>
      </c>
      <c r="AF647" s="12">
        <f t="shared" si="130"/>
        <v>0</v>
      </c>
      <c r="AG647" s="31">
        <f t="shared" si="131"/>
        <v>16.666666666666668</v>
      </c>
    </row>
    <row r="648" spans="1:33" x14ac:dyDescent="0.35">
      <c r="A648" s="1" t="s">
        <v>1335</v>
      </c>
      <c r="B648" s="1" t="s">
        <v>1331</v>
      </c>
      <c r="C648" s="1" t="s">
        <v>1336</v>
      </c>
      <c r="D648" s="4">
        <f>+VLOOKUP(A648,'[2]Categoría municipios 2023'!$B$2:$D$1103,3,0)</f>
        <v>6</v>
      </c>
      <c r="E648" s="1" t="str">
        <f>+VLOOKUP(A648,'[3]Nuevo IDF'!$B$5:$H$1106,7,0)</f>
        <v>G3</v>
      </c>
      <c r="F648" s="1"/>
      <c r="G648" s="10">
        <f>+VLOOKUP(A648,'[4]Informe viabilidad 2022'!$A$4:$G$1105,7,0)</f>
        <v>3910.705512</v>
      </c>
      <c r="H648" s="10">
        <f>+VLOOKUP(A648,'[4]Informe viabilidad 2022'!$A$4:$G$1105,6,0)</f>
        <v>8152.8825648599995</v>
      </c>
      <c r="I648" s="10" t="str">
        <f>+IFERROR(VLOOKUP($A648,#REF!,MATCH('Cálculo antigua metodología'!I$4,#REF!,0),0),"")</f>
        <v/>
      </c>
      <c r="J648" s="10" t="str">
        <f>+IFERROR(VLOOKUP($A648,#REF!,MATCH('Cálculo antigua metodología'!J$4,#REF!,0),0),"")</f>
        <v/>
      </c>
      <c r="K648" s="10" t="str">
        <f>+IFERROR(VLOOKUP($A648,#REF!,MATCH('Cálculo antigua metodología'!K$4,#REF!,0),0),"")</f>
        <v/>
      </c>
      <c r="L648" s="10" t="str">
        <f>+IFERROR(VLOOKUP($A648,#REF!,MATCH('Cálculo antigua metodología'!L$4,#REF!,0),0),"")</f>
        <v/>
      </c>
      <c r="M648" s="10" t="str">
        <f>+IFERROR(VLOOKUP($A648,#REF!,MATCH('Cálculo antigua metodología'!M$4,#REF!,0),0),"")</f>
        <v/>
      </c>
      <c r="N648" s="10" t="str">
        <f>+IFERROR(VLOOKUP($A648,#REF!,MATCH('Cálculo antigua metodología'!N$4,#REF!,0),0),"")</f>
        <v/>
      </c>
      <c r="O648" s="10" t="str">
        <f>+IFERROR(VLOOKUP($A648,#REF!,MATCH('Cálculo antigua metodología'!O$4,#REF!,0),0),"")</f>
        <v/>
      </c>
      <c r="P648" s="10" t="str">
        <f>+IFERROR(VLOOKUP($A648,#REF!,MATCH('Cálculo antigua metodología'!P$4,#REF!,0),0),"")</f>
        <v/>
      </c>
      <c r="Q648" s="10" t="str">
        <f>+IFERROR(VLOOKUP($A648,#REF!,MATCH('Cálculo antigua metodología'!Q$4,#REF!,0),0),"")</f>
        <v/>
      </c>
      <c r="R648" s="10" t="str">
        <f>+IFERROR(VLOOKUP($A648,#REF!,MATCH('Cálculo antigua metodología'!R$4,#REF!,0),0),"")</f>
        <v/>
      </c>
      <c r="S648" s="10" t="str">
        <f>+IFERROR(VLOOKUP($A648,#REF!,MATCH('Cálculo antigua metodología'!S$4,#REF!,0),0),"")</f>
        <v/>
      </c>
      <c r="T648" s="10">
        <f>+VLOOKUP(A648,'[5]Cálculo SGP'!$N$3:$P$1136,3,0)</f>
        <v>2705769658</v>
      </c>
      <c r="U648" s="10">
        <f>+VLOOKUP(A648,'[5]Cálculo SGP'!$N$3:$X$1137,11,0)</f>
        <v>2241527246</v>
      </c>
      <c r="V648" s="11">
        <f t="shared" si="120"/>
        <v>47.967151260778081</v>
      </c>
      <c r="W648" s="11">
        <f t="shared" si="127"/>
        <v>100</v>
      </c>
      <c r="X648" s="11">
        <f t="shared" si="121"/>
        <v>80</v>
      </c>
      <c r="Y648" s="11">
        <f t="shared" si="122"/>
        <v>100</v>
      </c>
      <c r="Z648" s="11">
        <f t="shared" si="128"/>
        <v>0</v>
      </c>
      <c r="AA648" s="11">
        <f t="shared" si="123"/>
        <v>100</v>
      </c>
      <c r="AB648" s="11">
        <f t="shared" si="129"/>
        <v>0</v>
      </c>
      <c r="AC648" s="11">
        <f t="shared" si="124"/>
        <v>0</v>
      </c>
      <c r="AD648" s="11">
        <f t="shared" si="125"/>
        <v>0</v>
      </c>
      <c r="AE648" s="11">
        <f t="shared" si="126"/>
        <v>0</v>
      </c>
      <c r="AF648" s="12">
        <f t="shared" si="130"/>
        <v>0</v>
      </c>
      <c r="AG648" s="31">
        <f t="shared" si="131"/>
        <v>16.666666666666668</v>
      </c>
    </row>
    <row r="649" spans="1:33" x14ac:dyDescent="0.35">
      <c r="A649" s="1" t="s">
        <v>1337</v>
      </c>
      <c r="B649" s="1" t="s">
        <v>1331</v>
      </c>
      <c r="C649" s="1" t="s">
        <v>1338</v>
      </c>
      <c r="D649" s="4">
        <f>+VLOOKUP(A649,'[2]Categoría municipios 2023'!$B$2:$D$1103,3,0)</f>
        <v>6</v>
      </c>
      <c r="E649" s="1" t="str">
        <f>+VLOOKUP(A649,'[3]Nuevo IDF'!$B$5:$H$1106,7,0)</f>
        <v>G4</v>
      </c>
      <c r="F649" s="1"/>
      <c r="G649" s="10">
        <f>+VLOOKUP(A649,'[4]Informe viabilidad 2022'!$A$4:$G$1105,7,0)</f>
        <v>3931.2076390000002</v>
      </c>
      <c r="H649" s="10">
        <f>+VLOOKUP(A649,'[4]Informe viabilidad 2022'!$A$4:$G$1105,6,0)</f>
        <v>7624.3426169129998</v>
      </c>
      <c r="I649" s="10" t="str">
        <f>+IFERROR(VLOOKUP($A649,#REF!,MATCH('Cálculo antigua metodología'!I$4,#REF!,0),0),"")</f>
        <v/>
      </c>
      <c r="J649" s="10" t="str">
        <f>+IFERROR(VLOOKUP($A649,#REF!,MATCH('Cálculo antigua metodología'!J$4,#REF!,0),0),"")</f>
        <v/>
      </c>
      <c r="K649" s="10" t="str">
        <f>+IFERROR(VLOOKUP($A649,#REF!,MATCH('Cálculo antigua metodología'!K$4,#REF!,0),0),"")</f>
        <v/>
      </c>
      <c r="L649" s="10" t="str">
        <f>+IFERROR(VLOOKUP($A649,#REF!,MATCH('Cálculo antigua metodología'!L$4,#REF!,0),0),"")</f>
        <v/>
      </c>
      <c r="M649" s="10" t="str">
        <f>+IFERROR(VLOOKUP($A649,#REF!,MATCH('Cálculo antigua metodología'!M$4,#REF!,0),0),"")</f>
        <v/>
      </c>
      <c r="N649" s="10" t="str">
        <f>+IFERROR(VLOOKUP($A649,#REF!,MATCH('Cálculo antigua metodología'!N$4,#REF!,0),0),"")</f>
        <v/>
      </c>
      <c r="O649" s="10" t="str">
        <f>+IFERROR(VLOOKUP($A649,#REF!,MATCH('Cálculo antigua metodología'!O$4,#REF!,0),0),"")</f>
        <v/>
      </c>
      <c r="P649" s="10" t="str">
        <f>+IFERROR(VLOOKUP($A649,#REF!,MATCH('Cálculo antigua metodología'!P$4,#REF!,0),0),"")</f>
        <v/>
      </c>
      <c r="Q649" s="10" t="str">
        <f>+IFERROR(VLOOKUP($A649,#REF!,MATCH('Cálculo antigua metodología'!Q$4,#REF!,0),0),"")</f>
        <v/>
      </c>
      <c r="R649" s="10" t="str">
        <f>+IFERROR(VLOOKUP($A649,#REF!,MATCH('Cálculo antigua metodología'!R$4,#REF!,0),0),"")</f>
        <v/>
      </c>
      <c r="S649" s="10" t="str">
        <f>+IFERROR(VLOOKUP($A649,#REF!,MATCH('Cálculo antigua metodología'!S$4,#REF!,0),0),"")</f>
        <v/>
      </c>
      <c r="T649" s="10">
        <f>+VLOOKUP(A649,'[5]Cálculo SGP'!$N$3:$P$1136,3,0)</f>
        <v>3214942362</v>
      </c>
      <c r="U649" s="10">
        <f>+VLOOKUP(A649,'[5]Cálculo SGP'!$N$3:$X$1137,11,0)</f>
        <v>2528000291</v>
      </c>
      <c r="V649" s="11">
        <f t="shared" si="120"/>
        <v>51.561266807179464</v>
      </c>
      <c r="W649" s="11">
        <f t="shared" si="127"/>
        <v>100</v>
      </c>
      <c r="X649" s="11">
        <f t="shared" si="121"/>
        <v>80</v>
      </c>
      <c r="Y649" s="11">
        <f t="shared" si="122"/>
        <v>100</v>
      </c>
      <c r="Z649" s="11">
        <f t="shared" si="128"/>
        <v>0</v>
      </c>
      <c r="AA649" s="11">
        <f t="shared" si="123"/>
        <v>100</v>
      </c>
      <c r="AB649" s="11">
        <f t="shared" si="129"/>
        <v>0</v>
      </c>
      <c r="AC649" s="11">
        <f t="shared" si="124"/>
        <v>0</v>
      </c>
      <c r="AD649" s="11">
        <f t="shared" si="125"/>
        <v>0</v>
      </c>
      <c r="AE649" s="11">
        <f t="shared" si="126"/>
        <v>0</v>
      </c>
      <c r="AF649" s="12">
        <f t="shared" si="130"/>
        <v>0</v>
      </c>
      <c r="AG649" s="31">
        <f t="shared" si="131"/>
        <v>16.666666666666668</v>
      </c>
    </row>
    <row r="650" spans="1:33" x14ac:dyDescent="0.35">
      <c r="A650" s="1" t="s">
        <v>1339</v>
      </c>
      <c r="B650" s="1" t="s">
        <v>1331</v>
      </c>
      <c r="C650" s="1" t="s">
        <v>1340</v>
      </c>
      <c r="D650" s="4">
        <f>+VLOOKUP(A650,'[2]Categoría municipios 2023'!$B$2:$D$1103,3,0)</f>
        <v>6</v>
      </c>
      <c r="E650" s="1" t="str">
        <f>+VLOOKUP(A650,'[3]Nuevo IDF'!$B$5:$H$1106,7,0)</f>
        <v>G5</v>
      </c>
      <c r="F650" s="1"/>
      <c r="G650" s="10">
        <f>+VLOOKUP(A650,'[4]Informe viabilidad 2022'!$A$4:$G$1105,7,0)</f>
        <v>1688.6144770000001</v>
      </c>
      <c r="H650" s="10">
        <f>+VLOOKUP(A650,'[4]Informe viabilidad 2022'!$A$4:$G$1105,6,0)</f>
        <v>2255.4717461099999</v>
      </c>
      <c r="I650" s="10" t="str">
        <f>+IFERROR(VLOOKUP($A650,#REF!,MATCH('Cálculo antigua metodología'!I$4,#REF!,0),0),"")</f>
        <v/>
      </c>
      <c r="J650" s="10" t="str">
        <f>+IFERROR(VLOOKUP($A650,#REF!,MATCH('Cálculo antigua metodología'!J$4,#REF!,0),0),"")</f>
        <v/>
      </c>
      <c r="K650" s="10" t="str">
        <f>+IFERROR(VLOOKUP($A650,#REF!,MATCH('Cálculo antigua metodología'!K$4,#REF!,0),0),"")</f>
        <v/>
      </c>
      <c r="L650" s="10" t="str">
        <f>+IFERROR(VLOOKUP($A650,#REF!,MATCH('Cálculo antigua metodología'!L$4,#REF!,0),0),"")</f>
        <v/>
      </c>
      <c r="M650" s="10" t="str">
        <f>+IFERROR(VLOOKUP($A650,#REF!,MATCH('Cálculo antigua metodología'!M$4,#REF!,0),0),"")</f>
        <v/>
      </c>
      <c r="N650" s="10" t="str">
        <f>+IFERROR(VLOOKUP($A650,#REF!,MATCH('Cálculo antigua metodología'!N$4,#REF!,0),0),"")</f>
        <v/>
      </c>
      <c r="O650" s="10" t="str">
        <f>+IFERROR(VLOOKUP($A650,#REF!,MATCH('Cálculo antigua metodología'!O$4,#REF!,0),0),"")</f>
        <v/>
      </c>
      <c r="P650" s="10" t="str">
        <f>+IFERROR(VLOOKUP($A650,#REF!,MATCH('Cálculo antigua metodología'!P$4,#REF!,0),0),"")</f>
        <v/>
      </c>
      <c r="Q650" s="10" t="str">
        <f>+IFERROR(VLOOKUP($A650,#REF!,MATCH('Cálculo antigua metodología'!Q$4,#REF!,0),0),"")</f>
        <v/>
      </c>
      <c r="R650" s="10" t="str">
        <f>+IFERROR(VLOOKUP($A650,#REF!,MATCH('Cálculo antigua metodología'!R$4,#REF!,0),0),"")</f>
        <v/>
      </c>
      <c r="S650" s="10" t="str">
        <f>+IFERROR(VLOOKUP($A650,#REF!,MATCH('Cálculo antigua metodología'!S$4,#REF!,0),0),"")</f>
        <v/>
      </c>
      <c r="T650" s="10">
        <f>+VLOOKUP(A650,'[5]Cálculo SGP'!$N$3:$P$1136,3,0)</f>
        <v>1444242334</v>
      </c>
      <c r="U650" s="10">
        <f>+VLOOKUP(A650,'[5]Cálculo SGP'!$N$3:$X$1137,11,0)</f>
        <v>2302420862</v>
      </c>
      <c r="V650" s="11">
        <f t="shared" si="120"/>
        <v>74.867463088923387</v>
      </c>
      <c r="W650" s="11">
        <f t="shared" si="127"/>
        <v>100</v>
      </c>
      <c r="X650" s="11">
        <f t="shared" si="121"/>
        <v>80</v>
      </c>
      <c r="Y650" s="11">
        <f t="shared" si="122"/>
        <v>100</v>
      </c>
      <c r="Z650" s="11">
        <f t="shared" si="128"/>
        <v>0</v>
      </c>
      <c r="AA650" s="11">
        <f t="shared" si="123"/>
        <v>100</v>
      </c>
      <c r="AB650" s="11">
        <f t="shared" si="129"/>
        <v>0</v>
      </c>
      <c r="AC650" s="11">
        <f t="shared" si="124"/>
        <v>0</v>
      </c>
      <c r="AD650" s="11">
        <f t="shared" si="125"/>
        <v>0</v>
      </c>
      <c r="AE650" s="11">
        <f t="shared" si="126"/>
        <v>0</v>
      </c>
      <c r="AF650" s="12">
        <f t="shared" si="130"/>
        <v>0</v>
      </c>
      <c r="AG650" s="31">
        <f t="shared" si="131"/>
        <v>16.666666666666668</v>
      </c>
    </row>
    <row r="651" spans="1:33" x14ac:dyDescent="0.35">
      <c r="A651" s="1" t="s">
        <v>1341</v>
      </c>
      <c r="B651" s="1" t="s">
        <v>1331</v>
      </c>
      <c r="C651" s="1" t="s">
        <v>1342</v>
      </c>
      <c r="D651" s="4">
        <f>+VLOOKUP(A651,'[2]Categoría municipios 2023'!$B$2:$D$1103,3,0)</f>
        <v>6</v>
      </c>
      <c r="E651" s="1" t="str">
        <f>+VLOOKUP(A651,'[3]Nuevo IDF'!$B$5:$H$1106,7,0)</f>
        <v>G2</v>
      </c>
      <c r="F651" s="1"/>
      <c r="G651" s="10">
        <f>+VLOOKUP(A651,'[4]Informe viabilidad 2022'!$A$4:$G$1105,7,0)</f>
        <v>1483.526736</v>
      </c>
      <c r="H651" s="10">
        <f>+VLOOKUP(A651,'[4]Informe viabilidad 2022'!$A$4:$G$1105,6,0)</f>
        <v>2907.6234140000001</v>
      </c>
      <c r="I651" s="10" t="str">
        <f>+IFERROR(VLOOKUP($A651,#REF!,MATCH('Cálculo antigua metodología'!I$4,#REF!,0),0),"")</f>
        <v/>
      </c>
      <c r="J651" s="10" t="str">
        <f>+IFERROR(VLOOKUP($A651,#REF!,MATCH('Cálculo antigua metodología'!J$4,#REF!,0),0),"")</f>
        <v/>
      </c>
      <c r="K651" s="10" t="str">
        <f>+IFERROR(VLOOKUP($A651,#REF!,MATCH('Cálculo antigua metodología'!K$4,#REF!,0),0),"")</f>
        <v/>
      </c>
      <c r="L651" s="10" t="str">
        <f>+IFERROR(VLOOKUP($A651,#REF!,MATCH('Cálculo antigua metodología'!L$4,#REF!,0),0),"")</f>
        <v/>
      </c>
      <c r="M651" s="10" t="str">
        <f>+IFERROR(VLOOKUP($A651,#REF!,MATCH('Cálculo antigua metodología'!M$4,#REF!,0),0),"")</f>
        <v/>
      </c>
      <c r="N651" s="10" t="str">
        <f>+IFERROR(VLOOKUP($A651,#REF!,MATCH('Cálculo antigua metodología'!N$4,#REF!,0),0),"")</f>
        <v/>
      </c>
      <c r="O651" s="10" t="str">
        <f>+IFERROR(VLOOKUP($A651,#REF!,MATCH('Cálculo antigua metodología'!O$4,#REF!,0),0),"")</f>
        <v/>
      </c>
      <c r="P651" s="10" t="str">
        <f>+IFERROR(VLOOKUP($A651,#REF!,MATCH('Cálculo antigua metodología'!P$4,#REF!,0),0),"")</f>
        <v/>
      </c>
      <c r="Q651" s="10" t="str">
        <f>+IFERROR(VLOOKUP($A651,#REF!,MATCH('Cálculo antigua metodología'!Q$4,#REF!,0),0),"")</f>
        <v/>
      </c>
      <c r="R651" s="10" t="str">
        <f>+IFERROR(VLOOKUP($A651,#REF!,MATCH('Cálculo antigua metodología'!R$4,#REF!,0),0),"")</f>
        <v/>
      </c>
      <c r="S651" s="10" t="str">
        <f>+IFERROR(VLOOKUP($A651,#REF!,MATCH('Cálculo antigua metodología'!S$4,#REF!,0),0),"")</f>
        <v/>
      </c>
      <c r="T651" s="10">
        <f>+VLOOKUP(A651,'[5]Cálculo SGP'!$N$3:$P$1136,3,0)</f>
        <v>1051438271</v>
      </c>
      <c r="U651" s="10">
        <f>+VLOOKUP(A651,'[5]Cálculo SGP'!$N$3:$X$1137,11,0)</f>
        <v>2607541646</v>
      </c>
      <c r="V651" s="11">
        <f t="shared" si="120"/>
        <v>51.021969655937013</v>
      </c>
      <c r="W651" s="11">
        <f t="shared" si="127"/>
        <v>100</v>
      </c>
      <c r="X651" s="11">
        <f t="shared" si="121"/>
        <v>80</v>
      </c>
      <c r="Y651" s="11">
        <f t="shared" si="122"/>
        <v>100</v>
      </c>
      <c r="Z651" s="11">
        <f t="shared" si="128"/>
        <v>0</v>
      </c>
      <c r="AA651" s="11">
        <f t="shared" si="123"/>
        <v>100</v>
      </c>
      <c r="AB651" s="11">
        <f t="shared" si="129"/>
        <v>0</v>
      </c>
      <c r="AC651" s="11">
        <f t="shared" si="124"/>
        <v>0</v>
      </c>
      <c r="AD651" s="11">
        <f t="shared" si="125"/>
        <v>0</v>
      </c>
      <c r="AE651" s="11">
        <f t="shared" si="126"/>
        <v>0</v>
      </c>
      <c r="AF651" s="12">
        <f t="shared" si="130"/>
        <v>0</v>
      </c>
      <c r="AG651" s="31">
        <f t="shared" si="131"/>
        <v>16.666666666666668</v>
      </c>
    </row>
    <row r="652" spans="1:33" x14ac:dyDescent="0.35">
      <c r="A652" s="1" t="s">
        <v>1343</v>
      </c>
      <c r="B652" s="1" t="s">
        <v>1331</v>
      </c>
      <c r="C652" s="1" t="s">
        <v>1344</v>
      </c>
      <c r="D652" s="4">
        <f>+VLOOKUP(A652,'[2]Categoría municipios 2023'!$B$2:$D$1103,3,0)</f>
        <v>6</v>
      </c>
      <c r="E652" s="1" t="str">
        <f>+VLOOKUP(A652,'[3]Nuevo IDF'!$B$5:$H$1106,7,0)</f>
        <v>G4</v>
      </c>
      <c r="F652" s="1"/>
      <c r="G652" s="10">
        <f>+VLOOKUP(A652,'[4]Informe viabilidad 2022'!$A$4:$G$1105,7,0)</f>
        <v>2569.8393700000001</v>
      </c>
      <c r="H652" s="10">
        <f>+VLOOKUP(A652,'[4]Informe viabilidad 2022'!$A$4:$G$1105,6,0)</f>
        <v>5872.0809470000004</v>
      </c>
      <c r="I652" s="10" t="str">
        <f>+IFERROR(VLOOKUP($A652,#REF!,MATCH('Cálculo antigua metodología'!I$4,#REF!,0),0),"")</f>
        <v/>
      </c>
      <c r="J652" s="10" t="str">
        <f>+IFERROR(VLOOKUP($A652,#REF!,MATCH('Cálculo antigua metodología'!J$4,#REF!,0),0),"")</f>
        <v/>
      </c>
      <c r="K652" s="10" t="str">
        <f>+IFERROR(VLOOKUP($A652,#REF!,MATCH('Cálculo antigua metodología'!K$4,#REF!,0),0),"")</f>
        <v/>
      </c>
      <c r="L652" s="10" t="str">
        <f>+IFERROR(VLOOKUP($A652,#REF!,MATCH('Cálculo antigua metodología'!L$4,#REF!,0),0),"")</f>
        <v/>
      </c>
      <c r="M652" s="10" t="str">
        <f>+IFERROR(VLOOKUP($A652,#REF!,MATCH('Cálculo antigua metodología'!M$4,#REF!,0),0),"")</f>
        <v/>
      </c>
      <c r="N652" s="10" t="str">
        <f>+IFERROR(VLOOKUP($A652,#REF!,MATCH('Cálculo antigua metodología'!N$4,#REF!,0),0),"")</f>
        <v/>
      </c>
      <c r="O652" s="10" t="str">
        <f>+IFERROR(VLOOKUP($A652,#REF!,MATCH('Cálculo antigua metodología'!O$4,#REF!,0),0),"")</f>
        <v/>
      </c>
      <c r="P652" s="10" t="str">
        <f>+IFERROR(VLOOKUP($A652,#REF!,MATCH('Cálculo antigua metodología'!P$4,#REF!,0),0),"")</f>
        <v/>
      </c>
      <c r="Q652" s="10" t="str">
        <f>+IFERROR(VLOOKUP($A652,#REF!,MATCH('Cálculo antigua metodología'!Q$4,#REF!,0),0),"")</f>
        <v/>
      </c>
      <c r="R652" s="10" t="str">
        <f>+IFERROR(VLOOKUP($A652,#REF!,MATCH('Cálculo antigua metodología'!R$4,#REF!,0),0),"")</f>
        <v/>
      </c>
      <c r="S652" s="10" t="str">
        <f>+IFERROR(VLOOKUP($A652,#REF!,MATCH('Cálculo antigua metodología'!S$4,#REF!,0),0),"")</f>
        <v/>
      </c>
      <c r="T652" s="10">
        <f>+VLOOKUP(A652,'[5]Cálculo SGP'!$N$3:$P$1136,3,0)</f>
        <v>2088432056</v>
      </c>
      <c r="U652" s="10">
        <f>+VLOOKUP(A652,'[5]Cálculo SGP'!$N$3:$X$1137,11,0)</f>
        <v>1540351682</v>
      </c>
      <c r="V652" s="11">
        <f t="shared" si="120"/>
        <v>43.763691154715957</v>
      </c>
      <c r="W652" s="11">
        <f t="shared" si="127"/>
        <v>100</v>
      </c>
      <c r="X652" s="11">
        <f t="shared" si="121"/>
        <v>80</v>
      </c>
      <c r="Y652" s="11">
        <f t="shared" si="122"/>
        <v>100</v>
      </c>
      <c r="Z652" s="11">
        <f t="shared" si="128"/>
        <v>0</v>
      </c>
      <c r="AA652" s="11">
        <f t="shared" si="123"/>
        <v>100</v>
      </c>
      <c r="AB652" s="11">
        <f t="shared" si="129"/>
        <v>0</v>
      </c>
      <c r="AC652" s="11">
        <f t="shared" si="124"/>
        <v>0</v>
      </c>
      <c r="AD652" s="11">
        <f t="shared" si="125"/>
        <v>0</v>
      </c>
      <c r="AE652" s="11">
        <f t="shared" si="126"/>
        <v>0</v>
      </c>
      <c r="AF652" s="12">
        <f t="shared" si="130"/>
        <v>0</v>
      </c>
      <c r="AG652" s="31">
        <f t="shared" si="131"/>
        <v>16.666666666666668</v>
      </c>
    </row>
    <row r="653" spans="1:33" x14ac:dyDescent="0.35">
      <c r="A653" s="1" t="s">
        <v>1345</v>
      </c>
      <c r="B653" s="1" t="s">
        <v>1331</v>
      </c>
      <c r="C653" s="1" t="s">
        <v>1346</v>
      </c>
      <c r="D653" s="4">
        <f>+VLOOKUP(A653,'[2]Categoría municipios 2023'!$B$2:$D$1103,3,0)</f>
        <v>6</v>
      </c>
      <c r="E653" s="1" t="str">
        <f>+VLOOKUP(A653,'[3]Nuevo IDF'!$B$5:$H$1106,7,0)</f>
        <v>G2</v>
      </c>
      <c r="F653" s="1"/>
      <c r="G653" s="10">
        <f>+VLOOKUP(A653,'[4]Informe viabilidad 2022'!$A$4:$G$1105,7,0)</f>
        <v>4192.0833439999997</v>
      </c>
      <c r="H653" s="10">
        <f>+VLOOKUP(A653,'[4]Informe viabilidad 2022'!$A$4:$G$1105,6,0)</f>
        <v>6218.8978767299996</v>
      </c>
      <c r="I653" s="10" t="str">
        <f>+IFERROR(VLOOKUP($A653,#REF!,MATCH('Cálculo antigua metodología'!I$4,#REF!,0),0),"")</f>
        <v/>
      </c>
      <c r="J653" s="10" t="str">
        <f>+IFERROR(VLOOKUP($A653,#REF!,MATCH('Cálculo antigua metodología'!J$4,#REF!,0),0),"")</f>
        <v/>
      </c>
      <c r="K653" s="10" t="str">
        <f>+IFERROR(VLOOKUP($A653,#REF!,MATCH('Cálculo antigua metodología'!K$4,#REF!,0),0),"")</f>
        <v/>
      </c>
      <c r="L653" s="10" t="str">
        <f>+IFERROR(VLOOKUP($A653,#REF!,MATCH('Cálculo antigua metodología'!L$4,#REF!,0),0),"")</f>
        <v/>
      </c>
      <c r="M653" s="10" t="str">
        <f>+IFERROR(VLOOKUP($A653,#REF!,MATCH('Cálculo antigua metodología'!M$4,#REF!,0),0),"")</f>
        <v/>
      </c>
      <c r="N653" s="10" t="str">
        <f>+IFERROR(VLOOKUP($A653,#REF!,MATCH('Cálculo antigua metodología'!N$4,#REF!,0),0),"")</f>
        <v/>
      </c>
      <c r="O653" s="10" t="str">
        <f>+IFERROR(VLOOKUP($A653,#REF!,MATCH('Cálculo antigua metodología'!O$4,#REF!,0),0),"")</f>
        <v/>
      </c>
      <c r="P653" s="10" t="str">
        <f>+IFERROR(VLOOKUP($A653,#REF!,MATCH('Cálculo antigua metodología'!P$4,#REF!,0),0),"")</f>
        <v/>
      </c>
      <c r="Q653" s="10" t="str">
        <f>+IFERROR(VLOOKUP($A653,#REF!,MATCH('Cálculo antigua metodología'!Q$4,#REF!,0),0),"")</f>
        <v/>
      </c>
      <c r="R653" s="10" t="str">
        <f>+IFERROR(VLOOKUP($A653,#REF!,MATCH('Cálculo antigua metodología'!R$4,#REF!,0),0),"")</f>
        <v/>
      </c>
      <c r="S653" s="10" t="str">
        <f>+IFERROR(VLOOKUP($A653,#REF!,MATCH('Cálculo antigua metodología'!S$4,#REF!,0),0),"")</f>
        <v/>
      </c>
      <c r="T653" s="10">
        <f>+VLOOKUP(A653,'[5]Cálculo SGP'!$N$3:$P$1136,3,0)</f>
        <v>1886543440</v>
      </c>
      <c r="U653" s="10">
        <f>+VLOOKUP(A653,'[5]Cálculo SGP'!$N$3:$X$1137,11,0)</f>
        <v>3133099635</v>
      </c>
      <c r="V653" s="11">
        <f t="shared" si="120"/>
        <v>67.408782506077543</v>
      </c>
      <c r="W653" s="11">
        <f t="shared" si="127"/>
        <v>100</v>
      </c>
      <c r="X653" s="11">
        <f t="shared" si="121"/>
        <v>80</v>
      </c>
      <c r="Y653" s="11">
        <f t="shared" si="122"/>
        <v>100</v>
      </c>
      <c r="Z653" s="11">
        <f t="shared" si="128"/>
        <v>0</v>
      </c>
      <c r="AA653" s="11">
        <f t="shared" si="123"/>
        <v>100</v>
      </c>
      <c r="AB653" s="11">
        <f t="shared" si="129"/>
        <v>0</v>
      </c>
      <c r="AC653" s="11">
        <f t="shared" si="124"/>
        <v>0</v>
      </c>
      <c r="AD653" s="11">
        <f t="shared" si="125"/>
        <v>0</v>
      </c>
      <c r="AE653" s="11">
        <f t="shared" si="126"/>
        <v>0</v>
      </c>
      <c r="AF653" s="12">
        <f t="shared" si="130"/>
        <v>0</v>
      </c>
      <c r="AG653" s="31">
        <f t="shared" si="131"/>
        <v>16.666666666666668</v>
      </c>
    </row>
    <row r="654" spans="1:33" x14ac:dyDescent="0.35">
      <c r="A654" s="1" t="s">
        <v>1347</v>
      </c>
      <c r="B654" s="1" t="s">
        <v>1331</v>
      </c>
      <c r="C654" s="1" t="s">
        <v>1348</v>
      </c>
      <c r="D654" s="4">
        <f>+VLOOKUP(A654,'[2]Categoría municipios 2023'!$B$2:$D$1103,3,0)</f>
        <v>6</v>
      </c>
      <c r="E654" s="1" t="str">
        <f>+VLOOKUP(A654,'[3]Nuevo IDF'!$B$5:$H$1106,7,0)</f>
        <v>G2</v>
      </c>
      <c r="F654" s="1"/>
      <c r="G654" s="10">
        <f>+VLOOKUP(A654,'[4]Informe viabilidad 2022'!$A$4:$G$1105,7,0)</f>
        <v>1397.3678010000001</v>
      </c>
      <c r="H654" s="10">
        <f>+VLOOKUP(A654,'[4]Informe viabilidad 2022'!$A$4:$G$1105,6,0)</f>
        <v>2216.4667979999999</v>
      </c>
      <c r="I654" s="10" t="str">
        <f>+IFERROR(VLOOKUP($A654,#REF!,MATCH('Cálculo antigua metodología'!I$4,#REF!,0),0),"")</f>
        <v/>
      </c>
      <c r="J654" s="10" t="str">
        <f>+IFERROR(VLOOKUP($A654,#REF!,MATCH('Cálculo antigua metodología'!J$4,#REF!,0),0),"")</f>
        <v/>
      </c>
      <c r="K654" s="10" t="str">
        <f>+IFERROR(VLOOKUP($A654,#REF!,MATCH('Cálculo antigua metodología'!K$4,#REF!,0),0),"")</f>
        <v/>
      </c>
      <c r="L654" s="10" t="str">
        <f>+IFERROR(VLOOKUP($A654,#REF!,MATCH('Cálculo antigua metodología'!L$4,#REF!,0),0),"")</f>
        <v/>
      </c>
      <c r="M654" s="10" t="str">
        <f>+IFERROR(VLOOKUP($A654,#REF!,MATCH('Cálculo antigua metodología'!M$4,#REF!,0),0),"")</f>
        <v/>
      </c>
      <c r="N654" s="10" t="str">
        <f>+IFERROR(VLOOKUP($A654,#REF!,MATCH('Cálculo antigua metodología'!N$4,#REF!,0),0),"")</f>
        <v/>
      </c>
      <c r="O654" s="10" t="str">
        <f>+IFERROR(VLOOKUP($A654,#REF!,MATCH('Cálculo antigua metodología'!O$4,#REF!,0),0),"")</f>
        <v/>
      </c>
      <c r="P654" s="10" t="str">
        <f>+IFERROR(VLOOKUP($A654,#REF!,MATCH('Cálculo antigua metodología'!P$4,#REF!,0),0),"")</f>
        <v/>
      </c>
      <c r="Q654" s="10" t="str">
        <f>+IFERROR(VLOOKUP($A654,#REF!,MATCH('Cálculo antigua metodología'!Q$4,#REF!,0),0),"")</f>
        <v/>
      </c>
      <c r="R654" s="10" t="str">
        <f>+IFERROR(VLOOKUP($A654,#REF!,MATCH('Cálculo antigua metodología'!R$4,#REF!,0),0),"")</f>
        <v/>
      </c>
      <c r="S654" s="10" t="str">
        <f>+IFERROR(VLOOKUP($A654,#REF!,MATCH('Cálculo antigua metodología'!S$4,#REF!,0),0),"")</f>
        <v/>
      </c>
      <c r="T654" s="10">
        <f>+VLOOKUP(A654,'[5]Cálculo SGP'!$N$3:$P$1136,3,0)</f>
        <v>843873085</v>
      </c>
      <c r="U654" s="10">
        <f>+VLOOKUP(A654,'[5]Cálculo SGP'!$N$3:$X$1137,11,0)</f>
        <v>2158861280</v>
      </c>
      <c r="V654" s="11">
        <f t="shared" si="120"/>
        <v>63.044833437653871</v>
      </c>
      <c r="W654" s="11">
        <f t="shared" si="127"/>
        <v>100</v>
      </c>
      <c r="X654" s="11">
        <f t="shared" si="121"/>
        <v>80</v>
      </c>
      <c r="Y654" s="11">
        <f t="shared" si="122"/>
        <v>100</v>
      </c>
      <c r="Z654" s="11">
        <f t="shared" si="128"/>
        <v>0</v>
      </c>
      <c r="AA654" s="11">
        <f t="shared" si="123"/>
        <v>100</v>
      </c>
      <c r="AB654" s="11">
        <f t="shared" si="129"/>
        <v>0</v>
      </c>
      <c r="AC654" s="11">
        <f t="shared" si="124"/>
        <v>0</v>
      </c>
      <c r="AD654" s="11">
        <f t="shared" si="125"/>
        <v>0</v>
      </c>
      <c r="AE654" s="11">
        <f t="shared" si="126"/>
        <v>0</v>
      </c>
      <c r="AF654" s="12">
        <f t="shared" si="130"/>
        <v>0</v>
      </c>
      <c r="AG654" s="31">
        <f t="shared" si="131"/>
        <v>16.666666666666668</v>
      </c>
    </row>
    <row r="655" spans="1:33" x14ac:dyDescent="0.35">
      <c r="A655" s="1" t="s">
        <v>1349</v>
      </c>
      <c r="B655" s="1" t="s">
        <v>1331</v>
      </c>
      <c r="C655" s="1" t="s">
        <v>1350</v>
      </c>
      <c r="D655" s="4">
        <f>+VLOOKUP(A655,'[2]Categoría municipios 2023'!$B$2:$D$1103,3,0)</f>
        <v>4</v>
      </c>
      <c r="E655" s="1" t="str">
        <f>+VLOOKUP(A655,'[3]Nuevo IDF'!$B$5:$H$1106,7,0)</f>
        <v>G3</v>
      </c>
      <c r="F655" s="1"/>
      <c r="G655" s="10">
        <f>+VLOOKUP(A655,'[4]Informe viabilidad 2022'!$A$4:$G$1105,7,0)</f>
        <v>11766.447624</v>
      </c>
      <c r="H655" s="10">
        <f>+VLOOKUP(A655,'[4]Informe viabilidad 2022'!$A$4:$G$1105,6,0)</f>
        <v>20407.764621999999</v>
      </c>
      <c r="I655" s="10" t="str">
        <f>+IFERROR(VLOOKUP($A655,#REF!,MATCH('Cálculo antigua metodología'!I$4,#REF!,0),0),"")</f>
        <v/>
      </c>
      <c r="J655" s="10" t="str">
        <f>+IFERROR(VLOOKUP($A655,#REF!,MATCH('Cálculo antigua metodología'!J$4,#REF!,0),0),"")</f>
        <v/>
      </c>
      <c r="K655" s="10" t="str">
        <f>+IFERROR(VLOOKUP($A655,#REF!,MATCH('Cálculo antigua metodología'!K$4,#REF!,0),0),"")</f>
        <v/>
      </c>
      <c r="L655" s="10" t="str">
        <f>+IFERROR(VLOOKUP($A655,#REF!,MATCH('Cálculo antigua metodología'!L$4,#REF!,0),0),"")</f>
        <v/>
      </c>
      <c r="M655" s="10" t="str">
        <f>+IFERROR(VLOOKUP($A655,#REF!,MATCH('Cálculo antigua metodología'!M$4,#REF!,0),0),"")</f>
        <v/>
      </c>
      <c r="N655" s="10" t="str">
        <f>+IFERROR(VLOOKUP($A655,#REF!,MATCH('Cálculo antigua metodología'!N$4,#REF!,0),0),"")</f>
        <v/>
      </c>
      <c r="O655" s="10" t="str">
        <f>+IFERROR(VLOOKUP($A655,#REF!,MATCH('Cálculo antigua metodología'!O$4,#REF!,0),0),"")</f>
        <v/>
      </c>
      <c r="P655" s="10" t="str">
        <f>+IFERROR(VLOOKUP($A655,#REF!,MATCH('Cálculo antigua metodología'!P$4,#REF!,0),0),"")</f>
        <v/>
      </c>
      <c r="Q655" s="10" t="str">
        <f>+IFERROR(VLOOKUP($A655,#REF!,MATCH('Cálculo antigua metodología'!Q$4,#REF!,0),0),"")</f>
        <v/>
      </c>
      <c r="R655" s="10" t="str">
        <f>+IFERROR(VLOOKUP($A655,#REF!,MATCH('Cálculo antigua metodología'!R$4,#REF!,0),0),"")</f>
        <v/>
      </c>
      <c r="S655" s="10" t="str">
        <f>+IFERROR(VLOOKUP($A655,#REF!,MATCH('Cálculo antigua metodología'!S$4,#REF!,0),0),"")</f>
        <v/>
      </c>
      <c r="T655" s="10">
        <f>+VLOOKUP(A655,'[5]Cálculo SGP'!$N$3:$P$1136,3,0)</f>
        <v>11198832924</v>
      </c>
      <c r="U655" s="10">
        <f>+VLOOKUP(A655,'[5]Cálculo SGP'!$N$3:$X$1137,11,0)</f>
        <v>5133691060</v>
      </c>
      <c r="V655" s="11">
        <f t="shared" si="120"/>
        <v>57.656719596400684</v>
      </c>
      <c r="W655" s="11">
        <f t="shared" si="127"/>
        <v>100</v>
      </c>
      <c r="X655" s="11">
        <f t="shared" si="121"/>
        <v>80</v>
      </c>
      <c r="Y655" s="11">
        <f t="shared" si="122"/>
        <v>100</v>
      </c>
      <c r="Z655" s="11">
        <f t="shared" si="128"/>
        <v>0</v>
      </c>
      <c r="AA655" s="11">
        <f t="shared" si="123"/>
        <v>100</v>
      </c>
      <c r="AB655" s="11">
        <f t="shared" si="129"/>
        <v>0</v>
      </c>
      <c r="AC655" s="11">
        <f t="shared" si="124"/>
        <v>0</v>
      </c>
      <c r="AD655" s="11">
        <f t="shared" si="125"/>
        <v>0</v>
      </c>
      <c r="AE655" s="11">
        <f t="shared" si="126"/>
        <v>0</v>
      </c>
      <c r="AF655" s="12">
        <f t="shared" si="130"/>
        <v>0</v>
      </c>
      <c r="AG655" s="31">
        <f t="shared" si="131"/>
        <v>16.666666666666668</v>
      </c>
    </row>
    <row r="656" spans="1:33" x14ac:dyDescent="0.35">
      <c r="A656" s="1" t="s">
        <v>1351</v>
      </c>
      <c r="B656" s="1" t="s">
        <v>1331</v>
      </c>
      <c r="C656" s="1" t="s">
        <v>1352</v>
      </c>
      <c r="D656" s="4">
        <f>+VLOOKUP(A656,'[2]Categoría municipios 2023'!$B$2:$D$1103,3,0)</f>
        <v>4</v>
      </c>
      <c r="E656" s="1" t="str">
        <f>+VLOOKUP(A656,'[3]Nuevo IDF'!$B$5:$H$1106,7,0)</f>
        <v>G5</v>
      </c>
      <c r="F656" s="1"/>
      <c r="G656" s="10">
        <f>+VLOOKUP(A656,'[4]Informe viabilidad 2022'!$A$4:$G$1105,7,0)</f>
        <v>3802.5662849999999</v>
      </c>
      <c r="H656" s="10">
        <f>+VLOOKUP(A656,'[4]Informe viabilidad 2022'!$A$4:$G$1105,6,0)</f>
        <v>7371.4239918000003</v>
      </c>
      <c r="I656" s="10" t="str">
        <f>+IFERROR(VLOOKUP($A656,#REF!,MATCH('Cálculo antigua metodología'!I$4,#REF!,0),0),"")</f>
        <v/>
      </c>
      <c r="J656" s="10" t="str">
        <f>+IFERROR(VLOOKUP($A656,#REF!,MATCH('Cálculo antigua metodología'!J$4,#REF!,0),0),"")</f>
        <v/>
      </c>
      <c r="K656" s="10" t="str">
        <f>+IFERROR(VLOOKUP($A656,#REF!,MATCH('Cálculo antigua metodología'!K$4,#REF!,0),0),"")</f>
        <v/>
      </c>
      <c r="L656" s="10" t="str">
        <f>+IFERROR(VLOOKUP($A656,#REF!,MATCH('Cálculo antigua metodología'!L$4,#REF!,0),0),"")</f>
        <v/>
      </c>
      <c r="M656" s="10" t="str">
        <f>+IFERROR(VLOOKUP($A656,#REF!,MATCH('Cálculo antigua metodología'!M$4,#REF!,0),0),"")</f>
        <v/>
      </c>
      <c r="N656" s="10" t="str">
        <f>+IFERROR(VLOOKUP($A656,#REF!,MATCH('Cálculo antigua metodología'!N$4,#REF!,0),0),"")</f>
        <v/>
      </c>
      <c r="O656" s="10" t="str">
        <f>+IFERROR(VLOOKUP($A656,#REF!,MATCH('Cálculo antigua metodología'!O$4,#REF!,0),0),"")</f>
        <v/>
      </c>
      <c r="P656" s="10" t="str">
        <f>+IFERROR(VLOOKUP($A656,#REF!,MATCH('Cálculo antigua metodología'!P$4,#REF!,0),0),"")</f>
        <v/>
      </c>
      <c r="Q656" s="10" t="str">
        <f>+IFERROR(VLOOKUP($A656,#REF!,MATCH('Cálculo antigua metodología'!Q$4,#REF!,0),0),"")</f>
        <v/>
      </c>
      <c r="R656" s="10" t="str">
        <f>+IFERROR(VLOOKUP($A656,#REF!,MATCH('Cálculo antigua metodología'!R$4,#REF!,0),0),"")</f>
        <v/>
      </c>
      <c r="S656" s="10" t="str">
        <f>+IFERROR(VLOOKUP($A656,#REF!,MATCH('Cálculo antigua metodología'!S$4,#REF!,0),0),"")</f>
        <v/>
      </c>
      <c r="T656" s="10">
        <f>+VLOOKUP(A656,'[5]Cálculo SGP'!$N$3:$P$1136,3,0)</f>
        <v>8023376970</v>
      </c>
      <c r="U656" s="10">
        <f>+VLOOKUP(A656,'[5]Cálculo SGP'!$N$3:$X$1137,11,0)</f>
        <v>4604970828</v>
      </c>
      <c r="V656" s="11">
        <f t="shared" si="120"/>
        <v>51.585233588923785</v>
      </c>
      <c r="W656" s="11">
        <f t="shared" si="127"/>
        <v>100</v>
      </c>
      <c r="X656" s="11">
        <f t="shared" si="121"/>
        <v>80</v>
      </c>
      <c r="Y656" s="11">
        <f t="shared" si="122"/>
        <v>100</v>
      </c>
      <c r="Z656" s="11">
        <f t="shared" si="128"/>
        <v>0</v>
      </c>
      <c r="AA656" s="11">
        <f t="shared" si="123"/>
        <v>100</v>
      </c>
      <c r="AB656" s="11">
        <f t="shared" si="129"/>
        <v>0</v>
      </c>
      <c r="AC656" s="11">
        <f t="shared" si="124"/>
        <v>0</v>
      </c>
      <c r="AD656" s="11">
        <f t="shared" si="125"/>
        <v>0</v>
      </c>
      <c r="AE656" s="11">
        <f t="shared" si="126"/>
        <v>0</v>
      </c>
      <c r="AF656" s="12">
        <f t="shared" si="130"/>
        <v>0</v>
      </c>
      <c r="AG656" s="31">
        <f t="shared" si="131"/>
        <v>16.666666666666668</v>
      </c>
    </row>
    <row r="657" spans="1:33" x14ac:dyDescent="0.35">
      <c r="A657" s="1" t="s">
        <v>1353</v>
      </c>
      <c r="B657" s="1" t="s">
        <v>1331</v>
      </c>
      <c r="C657" s="1" t="s">
        <v>1354</v>
      </c>
      <c r="D657" s="4">
        <f>+VLOOKUP(A657,'[2]Categoría municipios 2023'!$B$2:$D$1103,3,0)</f>
        <v>6</v>
      </c>
      <c r="E657" s="1" t="str">
        <f>+VLOOKUP(A657,'[3]Nuevo IDF'!$B$5:$H$1106,7,0)</f>
        <v>G4</v>
      </c>
      <c r="F657" s="1"/>
      <c r="G657" s="10">
        <f>+VLOOKUP(A657,'[4]Informe viabilidad 2022'!$A$4:$G$1105,7,0)</f>
        <v>2657.2993409999999</v>
      </c>
      <c r="H657" s="10">
        <f>+VLOOKUP(A657,'[4]Informe viabilidad 2022'!$A$4:$G$1105,6,0)</f>
        <v>6743.0181730000004</v>
      </c>
      <c r="I657" s="10" t="str">
        <f>+IFERROR(VLOOKUP($A657,#REF!,MATCH('Cálculo antigua metodología'!I$4,#REF!,0),0),"")</f>
        <v/>
      </c>
      <c r="J657" s="10" t="str">
        <f>+IFERROR(VLOOKUP($A657,#REF!,MATCH('Cálculo antigua metodología'!J$4,#REF!,0),0),"")</f>
        <v/>
      </c>
      <c r="K657" s="10" t="str">
        <f>+IFERROR(VLOOKUP($A657,#REF!,MATCH('Cálculo antigua metodología'!K$4,#REF!,0),0),"")</f>
        <v/>
      </c>
      <c r="L657" s="10" t="str">
        <f>+IFERROR(VLOOKUP($A657,#REF!,MATCH('Cálculo antigua metodología'!L$4,#REF!,0),0),"")</f>
        <v/>
      </c>
      <c r="M657" s="10" t="str">
        <f>+IFERROR(VLOOKUP($A657,#REF!,MATCH('Cálculo antigua metodología'!M$4,#REF!,0),0),"")</f>
        <v/>
      </c>
      <c r="N657" s="10" t="str">
        <f>+IFERROR(VLOOKUP($A657,#REF!,MATCH('Cálculo antigua metodología'!N$4,#REF!,0),0),"")</f>
        <v/>
      </c>
      <c r="O657" s="10" t="str">
        <f>+IFERROR(VLOOKUP($A657,#REF!,MATCH('Cálculo antigua metodología'!O$4,#REF!,0),0),"")</f>
        <v/>
      </c>
      <c r="P657" s="10" t="str">
        <f>+IFERROR(VLOOKUP($A657,#REF!,MATCH('Cálculo antigua metodología'!P$4,#REF!,0),0),"")</f>
        <v/>
      </c>
      <c r="Q657" s="10" t="str">
        <f>+IFERROR(VLOOKUP($A657,#REF!,MATCH('Cálculo antigua metodología'!Q$4,#REF!,0),0),"")</f>
        <v/>
      </c>
      <c r="R657" s="10" t="str">
        <f>+IFERROR(VLOOKUP($A657,#REF!,MATCH('Cálculo antigua metodología'!R$4,#REF!,0),0),"")</f>
        <v/>
      </c>
      <c r="S657" s="10" t="str">
        <f>+IFERROR(VLOOKUP($A657,#REF!,MATCH('Cálculo antigua metodología'!S$4,#REF!,0),0),"")</f>
        <v/>
      </c>
      <c r="T657" s="10">
        <f>+VLOOKUP(A657,'[5]Cálculo SGP'!$N$3:$P$1136,3,0)</f>
        <v>2771980156</v>
      </c>
      <c r="U657" s="10">
        <f>+VLOOKUP(A657,'[5]Cálculo SGP'!$N$3:$X$1137,11,0)</f>
        <v>2185200122</v>
      </c>
      <c r="V657" s="11">
        <f t="shared" si="120"/>
        <v>39.408159266724255</v>
      </c>
      <c r="W657" s="11">
        <f t="shared" si="127"/>
        <v>100</v>
      </c>
      <c r="X657" s="11">
        <f t="shared" si="121"/>
        <v>80</v>
      </c>
      <c r="Y657" s="11">
        <f t="shared" si="122"/>
        <v>100</v>
      </c>
      <c r="Z657" s="11">
        <f t="shared" si="128"/>
        <v>0</v>
      </c>
      <c r="AA657" s="11">
        <f t="shared" si="123"/>
        <v>100</v>
      </c>
      <c r="AB657" s="11">
        <f t="shared" si="129"/>
        <v>0</v>
      </c>
      <c r="AC657" s="11">
        <f t="shared" si="124"/>
        <v>0</v>
      </c>
      <c r="AD657" s="11">
        <f t="shared" si="125"/>
        <v>0</v>
      </c>
      <c r="AE657" s="11">
        <f t="shared" si="126"/>
        <v>0</v>
      </c>
      <c r="AF657" s="12">
        <f t="shared" si="130"/>
        <v>0</v>
      </c>
      <c r="AG657" s="31">
        <f t="shared" si="131"/>
        <v>16.666666666666668</v>
      </c>
    </row>
    <row r="658" spans="1:33" x14ac:dyDescent="0.35">
      <c r="A658" s="1" t="s">
        <v>1355</v>
      </c>
      <c r="B658" s="1" t="s">
        <v>1331</v>
      </c>
      <c r="C658" s="1" t="s">
        <v>1356</v>
      </c>
      <c r="D658" s="4">
        <f>+VLOOKUP(A658,'[2]Categoría municipios 2023'!$B$2:$D$1103,3,0)</f>
        <v>4</v>
      </c>
      <c r="E658" s="1" t="str">
        <f>+VLOOKUP(A658,'[3]Nuevo IDF'!$B$5:$H$1106,7,0)</f>
        <v>G5</v>
      </c>
      <c r="F658" s="1"/>
      <c r="G658" s="10">
        <f>+VLOOKUP(A658,'[4]Informe viabilidad 2022'!$A$4:$G$1105,7,0)</f>
        <v>13591.532216</v>
      </c>
      <c r="H658" s="10">
        <f>+VLOOKUP(A658,'[4]Informe viabilidad 2022'!$A$4:$G$1105,6,0)</f>
        <v>23130.939454919997</v>
      </c>
      <c r="I658" s="10" t="str">
        <f>+IFERROR(VLOOKUP($A658,#REF!,MATCH('Cálculo antigua metodología'!I$4,#REF!,0),0),"")</f>
        <v/>
      </c>
      <c r="J658" s="10" t="str">
        <f>+IFERROR(VLOOKUP($A658,#REF!,MATCH('Cálculo antigua metodología'!J$4,#REF!,0),0),"")</f>
        <v/>
      </c>
      <c r="K658" s="10" t="str">
        <f>+IFERROR(VLOOKUP($A658,#REF!,MATCH('Cálculo antigua metodología'!K$4,#REF!,0),0),"")</f>
        <v/>
      </c>
      <c r="L658" s="10" t="str">
        <f>+IFERROR(VLOOKUP($A658,#REF!,MATCH('Cálculo antigua metodología'!L$4,#REF!,0),0),"")</f>
        <v/>
      </c>
      <c r="M658" s="10" t="str">
        <f>+IFERROR(VLOOKUP($A658,#REF!,MATCH('Cálculo antigua metodología'!M$4,#REF!,0),0),"")</f>
        <v/>
      </c>
      <c r="N658" s="10" t="str">
        <f>+IFERROR(VLOOKUP($A658,#REF!,MATCH('Cálculo antigua metodología'!N$4,#REF!,0),0),"")</f>
        <v/>
      </c>
      <c r="O658" s="10" t="str">
        <f>+IFERROR(VLOOKUP($A658,#REF!,MATCH('Cálculo antigua metodología'!O$4,#REF!,0),0),"")</f>
        <v/>
      </c>
      <c r="P658" s="10" t="str">
        <f>+IFERROR(VLOOKUP($A658,#REF!,MATCH('Cálculo antigua metodología'!P$4,#REF!,0),0),"")</f>
        <v/>
      </c>
      <c r="Q658" s="10" t="str">
        <f>+IFERROR(VLOOKUP($A658,#REF!,MATCH('Cálculo antigua metodología'!Q$4,#REF!,0),0),"")</f>
        <v/>
      </c>
      <c r="R658" s="10" t="str">
        <f>+IFERROR(VLOOKUP($A658,#REF!,MATCH('Cálculo antigua metodología'!R$4,#REF!,0),0),"")</f>
        <v/>
      </c>
      <c r="S658" s="10" t="str">
        <f>+IFERROR(VLOOKUP($A658,#REF!,MATCH('Cálculo antigua metodología'!S$4,#REF!,0),0),"")</f>
        <v/>
      </c>
      <c r="T658" s="10">
        <f>+VLOOKUP(A658,'[5]Cálculo SGP'!$N$3:$P$1136,3,0)</f>
        <v>14323182195</v>
      </c>
      <c r="U658" s="10">
        <f>+VLOOKUP(A658,'[5]Cálculo SGP'!$N$3:$X$1137,11,0)</f>
        <v>6161145522</v>
      </c>
      <c r="V658" s="11">
        <f t="shared" si="120"/>
        <v>58.759101602806076</v>
      </c>
      <c r="W658" s="11">
        <f t="shared" si="127"/>
        <v>100</v>
      </c>
      <c r="X658" s="11">
        <f t="shared" si="121"/>
        <v>80</v>
      </c>
      <c r="Y658" s="11">
        <f t="shared" si="122"/>
        <v>100</v>
      </c>
      <c r="Z658" s="11">
        <f t="shared" si="128"/>
        <v>0</v>
      </c>
      <c r="AA658" s="11">
        <f t="shared" si="123"/>
        <v>100</v>
      </c>
      <c r="AB658" s="11">
        <f t="shared" si="129"/>
        <v>0</v>
      </c>
      <c r="AC658" s="11">
        <f t="shared" si="124"/>
        <v>0</v>
      </c>
      <c r="AD658" s="11">
        <f t="shared" si="125"/>
        <v>0</v>
      </c>
      <c r="AE658" s="11">
        <f t="shared" si="126"/>
        <v>0</v>
      </c>
      <c r="AF658" s="12">
        <f t="shared" si="130"/>
        <v>0</v>
      </c>
      <c r="AG658" s="31">
        <f t="shared" si="131"/>
        <v>16.666666666666668</v>
      </c>
    </row>
    <row r="659" spans="1:33" x14ac:dyDescent="0.35">
      <c r="A659" s="1" t="s">
        <v>1357</v>
      </c>
      <c r="B659" s="1" t="s">
        <v>1331</v>
      </c>
      <c r="C659" s="1" t="s">
        <v>1358</v>
      </c>
      <c r="D659" s="4">
        <f>+VLOOKUP(A659,'[2]Categoría municipios 2023'!$B$2:$D$1103,3,0)</f>
        <v>6</v>
      </c>
      <c r="E659" s="1" t="str">
        <f>+VLOOKUP(A659,'[3]Nuevo IDF'!$B$5:$H$1106,7,0)</f>
        <v>G4</v>
      </c>
      <c r="F659" s="1"/>
      <c r="G659" s="10">
        <f>+VLOOKUP(A659,'[4]Informe viabilidad 2022'!$A$4:$G$1105,7,0)</f>
        <v>1892.828837</v>
      </c>
      <c r="H659" s="10">
        <f>+VLOOKUP(A659,'[4]Informe viabilidad 2022'!$A$4:$G$1105,6,0)</f>
        <v>2519.2867489999999</v>
      </c>
      <c r="I659" s="10" t="str">
        <f>+IFERROR(VLOOKUP($A659,#REF!,MATCH('Cálculo antigua metodología'!I$4,#REF!,0),0),"")</f>
        <v/>
      </c>
      <c r="J659" s="10" t="str">
        <f>+IFERROR(VLOOKUP($A659,#REF!,MATCH('Cálculo antigua metodología'!J$4,#REF!,0),0),"")</f>
        <v/>
      </c>
      <c r="K659" s="10" t="str">
        <f>+IFERROR(VLOOKUP($A659,#REF!,MATCH('Cálculo antigua metodología'!K$4,#REF!,0),0),"")</f>
        <v/>
      </c>
      <c r="L659" s="10" t="str">
        <f>+IFERROR(VLOOKUP($A659,#REF!,MATCH('Cálculo antigua metodología'!L$4,#REF!,0),0),"")</f>
        <v/>
      </c>
      <c r="M659" s="10" t="str">
        <f>+IFERROR(VLOOKUP($A659,#REF!,MATCH('Cálculo antigua metodología'!M$4,#REF!,0),0),"")</f>
        <v/>
      </c>
      <c r="N659" s="10" t="str">
        <f>+IFERROR(VLOOKUP($A659,#REF!,MATCH('Cálculo antigua metodología'!N$4,#REF!,0),0),"")</f>
        <v/>
      </c>
      <c r="O659" s="10" t="str">
        <f>+IFERROR(VLOOKUP($A659,#REF!,MATCH('Cálculo antigua metodología'!O$4,#REF!,0),0),"")</f>
        <v/>
      </c>
      <c r="P659" s="10" t="str">
        <f>+IFERROR(VLOOKUP($A659,#REF!,MATCH('Cálculo antigua metodología'!P$4,#REF!,0),0),"")</f>
        <v/>
      </c>
      <c r="Q659" s="10" t="str">
        <f>+IFERROR(VLOOKUP($A659,#REF!,MATCH('Cálculo antigua metodología'!Q$4,#REF!,0),0),"")</f>
        <v/>
      </c>
      <c r="R659" s="10" t="str">
        <f>+IFERROR(VLOOKUP($A659,#REF!,MATCH('Cálculo antigua metodología'!R$4,#REF!,0),0),"")</f>
        <v/>
      </c>
      <c r="S659" s="10" t="str">
        <f>+IFERROR(VLOOKUP($A659,#REF!,MATCH('Cálculo antigua metodología'!S$4,#REF!,0),0),"")</f>
        <v/>
      </c>
      <c r="T659" s="10">
        <f>+VLOOKUP(A659,'[5]Cálculo SGP'!$N$3:$P$1136,3,0)</f>
        <v>1246770168</v>
      </c>
      <c r="U659" s="10">
        <f>+VLOOKUP(A659,'[5]Cálculo SGP'!$N$3:$X$1137,11,0)</f>
        <v>2496963560</v>
      </c>
      <c r="V659" s="11">
        <f t="shared" si="120"/>
        <v>75.133520936087777</v>
      </c>
      <c r="W659" s="11">
        <f t="shared" si="127"/>
        <v>100</v>
      </c>
      <c r="X659" s="11">
        <f t="shared" si="121"/>
        <v>80</v>
      </c>
      <c r="Y659" s="11">
        <f t="shared" si="122"/>
        <v>100</v>
      </c>
      <c r="Z659" s="11">
        <f t="shared" si="128"/>
        <v>0</v>
      </c>
      <c r="AA659" s="11">
        <f t="shared" si="123"/>
        <v>100</v>
      </c>
      <c r="AB659" s="11">
        <f t="shared" si="129"/>
        <v>0</v>
      </c>
      <c r="AC659" s="11">
        <f t="shared" si="124"/>
        <v>0</v>
      </c>
      <c r="AD659" s="11">
        <f t="shared" si="125"/>
        <v>0</v>
      </c>
      <c r="AE659" s="11">
        <f t="shared" si="126"/>
        <v>0</v>
      </c>
      <c r="AF659" s="12">
        <f t="shared" si="130"/>
        <v>0</v>
      </c>
      <c r="AG659" s="31">
        <f t="shared" si="131"/>
        <v>16.666666666666668</v>
      </c>
    </row>
    <row r="660" spans="1:33" x14ac:dyDescent="0.35">
      <c r="A660" s="1" t="s">
        <v>1359</v>
      </c>
      <c r="B660" s="1" t="s">
        <v>1331</v>
      </c>
      <c r="C660" s="1" t="s">
        <v>1360</v>
      </c>
      <c r="D660" s="4">
        <f>+VLOOKUP(A660,'[2]Categoría municipios 2023'!$B$2:$D$1103,3,0)</f>
        <v>6</v>
      </c>
      <c r="E660" s="1" t="str">
        <f>+VLOOKUP(A660,'[3]Nuevo IDF'!$B$5:$H$1106,7,0)</f>
        <v>G4</v>
      </c>
      <c r="F660" s="1"/>
      <c r="G660" s="10">
        <f>+VLOOKUP(A660,'[4]Informe viabilidad 2022'!$A$4:$G$1105,7,0)</f>
        <v>1807.7988740000001</v>
      </c>
      <c r="H660" s="10">
        <f>+VLOOKUP(A660,'[4]Informe viabilidad 2022'!$A$4:$G$1105,6,0)</f>
        <v>3360.638085</v>
      </c>
      <c r="I660" s="10" t="str">
        <f>+IFERROR(VLOOKUP($A660,#REF!,MATCH('Cálculo antigua metodología'!I$4,#REF!,0),0),"")</f>
        <v/>
      </c>
      <c r="J660" s="10" t="str">
        <f>+IFERROR(VLOOKUP($A660,#REF!,MATCH('Cálculo antigua metodología'!J$4,#REF!,0),0),"")</f>
        <v/>
      </c>
      <c r="K660" s="10" t="str">
        <f>+IFERROR(VLOOKUP($A660,#REF!,MATCH('Cálculo antigua metodología'!K$4,#REF!,0),0),"")</f>
        <v/>
      </c>
      <c r="L660" s="10" t="str">
        <f>+IFERROR(VLOOKUP($A660,#REF!,MATCH('Cálculo antigua metodología'!L$4,#REF!,0),0),"")</f>
        <v/>
      </c>
      <c r="M660" s="10" t="str">
        <f>+IFERROR(VLOOKUP($A660,#REF!,MATCH('Cálculo antigua metodología'!M$4,#REF!,0),0),"")</f>
        <v/>
      </c>
      <c r="N660" s="10" t="str">
        <f>+IFERROR(VLOOKUP($A660,#REF!,MATCH('Cálculo antigua metodología'!N$4,#REF!,0),0),"")</f>
        <v/>
      </c>
      <c r="O660" s="10" t="str">
        <f>+IFERROR(VLOOKUP($A660,#REF!,MATCH('Cálculo antigua metodología'!O$4,#REF!,0),0),"")</f>
        <v/>
      </c>
      <c r="P660" s="10" t="str">
        <f>+IFERROR(VLOOKUP($A660,#REF!,MATCH('Cálculo antigua metodología'!P$4,#REF!,0),0),"")</f>
        <v/>
      </c>
      <c r="Q660" s="10" t="str">
        <f>+IFERROR(VLOOKUP($A660,#REF!,MATCH('Cálculo antigua metodología'!Q$4,#REF!,0),0),"")</f>
        <v/>
      </c>
      <c r="R660" s="10" t="str">
        <f>+IFERROR(VLOOKUP($A660,#REF!,MATCH('Cálculo antigua metodología'!R$4,#REF!,0),0),"")</f>
        <v/>
      </c>
      <c r="S660" s="10" t="str">
        <f>+IFERROR(VLOOKUP($A660,#REF!,MATCH('Cálculo antigua metodología'!S$4,#REF!,0),0),"")</f>
        <v/>
      </c>
      <c r="T660" s="10">
        <f>+VLOOKUP(A660,'[5]Cálculo SGP'!$N$3:$P$1136,3,0)</f>
        <v>1833069326</v>
      </c>
      <c r="U660" s="10">
        <f>+VLOOKUP(A660,'[5]Cálculo SGP'!$N$3:$X$1137,11,0)</f>
        <v>1692862423</v>
      </c>
      <c r="V660" s="11">
        <f t="shared" si="120"/>
        <v>53.793322228567199</v>
      </c>
      <c r="W660" s="11">
        <f t="shared" si="127"/>
        <v>100</v>
      </c>
      <c r="X660" s="11">
        <f t="shared" si="121"/>
        <v>80</v>
      </c>
      <c r="Y660" s="11">
        <f t="shared" si="122"/>
        <v>100</v>
      </c>
      <c r="Z660" s="11">
        <f t="shared" si="128"/>
        <v>0</v>
      </c>
      <c r="AA660" s="11">
        <f t="shared" si="123"/>
        <v>100</v>
      </c>
      <c r="AB660" s="11">
        <f t="shared" si="129"/>
        <v>0</v>
      </c>
      <c r="AC660" s="11">
        <f t="shared" si="124"/>
        <v>0</v>
      </c>
      <c r="AD660" s="11">
        <f t="shared" si="125"/>
        <v>0</v>
      </c>
      <c r="AE660" s="11">
        <f t="shared" si="126"/>
        <v>0</v>
      </c>
      <c r="AF660" s="12">
        <f t="shared" si="130"/>
        <v>0</v>
      </c>
      <c r="AG660" s="31">
        <f t="shared" si="131"/>
        <v>16.666666666666668</v>
      </c>
    </row>
    <row r="661" spans="1:33" x14ac:dyDescent="0.35">
      <c r="A661" s="1" t="s">
        <v>1361</v>
      </c>
      <c r="B661" s="1" t="s">
        <v>1362</v>
      </c>
      <c r="C661" s="1" t="s">
        <v>1363</v>
      </c>
      <c r="D661" s="4">
        <f>+VLOOKUP(A661,'[2]Categoría municipios 2023'!$B$2:$D$1103,3,0)</f>
        <v>1</v>
      </c>
      <c r="E661" s="1" t="str">
        <f>+VLOOKUP(A661,'[3]Nuevo IDF'!$B$5:$H$1106,7,0)</f>
        <v>G1</v>
      </c>
      <c r="F661" s="4">
        <v>1</v>
      </c>
      <c r="G661" s="10">
        <f>+VLOOKUP(A661,'[4]Informe viabilidad 2022'!$A$4:$G$1105,7,0)</f>
        <v>68679.117557000005</v>
      </c>
      <c r="H661" s="10">
        <f>+VLOOKUP(A661,'[4]Informe viabilidad 2022'!$A$4:$G$1105,6,0)</f>
        <v>202115.77129500001</v>
      </c>
      <c r="I661" s="10" t="str">
        <f>+IFERROR(VLOOKUP($A661,#REF!,MATCH('Cálculo antigua metodología'!I$4,#REF!,0),0),"")</f>
        <v/>
      </c>
      <c r="J661" s="10" t="str">
        <f>+IFERROR(VLOOKUP($A661,#REF!,MATCH('Cálculo antigua metodología'!J$4,#REF!,0),0),"")</f>
        <v/>
      </c>
      <c r="K661" s="10" t="str">
        <f>+IFERROR(VLOOKUP($A661,#REF!,MATCH('Cálculo antigua metodología'!K$4,#REF!,0),0),"")</f>
        <v/>
      </c>
      <c r="L661" s="10" t="str">
        <f>+IFERROR(VLOOKUP($A661,#REF!,MATCH('Cálculo antigua metodología'!L$4,#REF!,0),0),"")</f>
        <v/>
      </c>
      <c r="M661" s="10" t="str">
        <f>+IFERROR(VLOOKUP($A661,#REF!,MATCH('Cálculo antigua metodología'!M$4,#REF!,0),0),"")</f>
        <v/>
      </c>
      <c r="N661" s="10" t="str">
        <f>+IFERROR(VLOOKUP($A661,#REF!,MATCH('Cálculo antigua metodología'!N$4,#REF!,0),0),"")</f>
        <v/>
      </c>
      <c r="O661" s="10" t="str">
        <f>+IFERROR(VLOOKUP($A661,#REF!,MATCH('Cálculo antigua metodología'!O$4,#REF!,0),0),"")</f>
        <v/>
      </c>
      <c r="P661" s="10" t="str">
        <f>+IFERROR(VLOOKUP($A661,#REF!,MATCH('Cálculo antigua metodología'!P$4,#REF!,0),0),"")</f>
        <v/>
      </c>
      <c r="Q661" s="10" t="str">
        <f>+IFERROR(VLOOKUP($A661,#REF!,MATCH('Cálculo antigua metodología'!Q$4,#REF!,0),0),"")</f>
        <v/>
      </c>
      <c r="R661" s="10" t="str">
        <f>+IFERROR(VLOOKUP($A661,#REF!,MATCH('Cálculo antigua metodología'!R$4,#REF!,0),0),"")</f>
        <v/>
      </c>
      <c r="S661" s="10" t="str">
        <f>+IFERROR(VLOOKUP($A661,#REF!,MATCH('Cálculo antigua metodología'!S$4,#REF!,0),0),"")</f>
        <v/>
      </c>
      <c r="T661" s="10">
        <f>+VLOOKUP(A661,'[5]Cálculo SGP'!$N$3:$P$1136,3,0)</f>
        <v>16307991338</v>
      </c>
      <c r="U661" s="10">
        <f>+VLOOKUP(A661,'[5]Cálculo SGP'!$N$3:$X$1137,11,0)</f>
        <v>15850732834</v>
      </c>
      <c r="V661" s="11">
        <f t="shared" si="120"/>
        <v>33.980088301352168</v>
      </c>
      <c r="W661" s="11">
        <f t="shared" si="127"/>
        <v>100</v>
      </c>
      <c r="X661" s="11">
        <f t="shared" si="121"/>
        <v>65</v>
      </c>
      <c r="Y661" s="11">
        <f t="shared" si="122"/>
        <v>100</v>
      </c>
      <c r="Z661" s="11">
        <f t="shared" si="128"/>
        <v>0</v>
      </c>
      <c r="AA661" s="11">
        <f t="shared" si="123"/>
        <v>100</v>
      </c>
      <c r="AB661" s="11">
        <f t="shared" si="129"/>
        <v>0</v>
      </c>
      <c r="AC661" s="11">
        <f t="shared" si="124"/>
        <v>0</v>
      </c>
      <c r="AD661" s="11">
        <f t="shared" si="125"/>
        <v>0</v>
      </c>
      <c r="AE661" s="11">
        <f t="shared" si="126"/>
        <v>0</v>
      </c>
      <c r="AF661" s="12">
        <f t="shared" si="130"/>
        <v>0</v>
      </c>
      <c r="AG661" s="31">
        <f t="shared" si="131"/>
        <v>16.666666666666668</v>
      </c>
    </row>
    <row r="662" spans="1:33" x14ac:dyDescent="0.35">
      <c r="A662" s="1" t="s">
        <v>1364</v>
      </c>
      <c r="B662" s="1" t="s">
        <v>1362</v>
      </c>
      <c r="C662" s="1" t="s">
        <v>1365</v>
      </c>
      <c r="D662" s="4">
        <f>+VLOOKUP(A662,'[2]Categoría municipios 2023'!$B$2:$D$1103,3,0)</f>
        <v>6</v>
      </c>
      <c r="E662" s="1" t="str">
        <f>+VLOOKUP(A662,'[3]Nuevo IDF'!$B$5:$H$1106,7,0)</f>
        <v>G5</v>
      </c>
      <c r="F662" s="1"/>
      <c r="G662" s="10">
        <f>+VLOOKUP(A662,'[4]Informe viabilidad 2022'!$A$4:$G$1105,7,0)</f>
        <v>1911.7471210000001</v>
      </c>
      <c r="H662" s="10">
        <f>+VLOOKUP(A662,'[4]Informe viabilidad 2022'!$A$4:$G$1105,6,0)</f>
        <v>3116.7000560000001</v>
      </c>
      <c r="I662" s="10" t="str">
        <f>+IFERROR(VLOOKUP($A662,#REF!,MATCH('Cálculo antigua metodología'!I$4,#REF!,0),0),"")</f>
        <v/>
      </c>
      <c r="J662" s="10" t="str">
        <f>+IFERROR(VLOOKUP($A662,#REF!,MATCH('Cálculo antigua metodología'!J$4,#REF!,0),0),"")</f>
        <v/>
      </c>
      <c r="K662" s="10" t="str">
        <f>+IFERROR(VLOOKUP($A662,#REF!,MATCH('Cálculo antigua metodología'!K$4,#REF!,0),0),"")</f>
        <v/>
      </c>
      <c r="L662" s="10" t="str">
        <f>+IFERROR(VLOOKUP($A662,#REF!,MATCH('Cálculo antigua metodología'!L$4,#REF!,0),0),"")</f>
        <v/>
      </c>
      <c r="M662" s="10" t="str">
        <f>+IFERROR(VLOOKUP($A662,#REF!,MATCH('Cálculo antigua metodología'!M$4,#REF!,0),0),"")</f>
        <v/>
      </c>
      <c r="N662" s="10" t="str">
        <f>+IFERROR(VLOOKUP($A662,#REF!,MATCH('Cálculo antigua metodología'!N$4,#REF!,0),0),"")</f>
        <v/>
      </c>
      <c r="O662" s="10" t="str">
        <f>+IFERROR(VLOOKUP($A662,#REF!,MATCH('Cálculo antigua metodología'!O$4,#REF!,0),0),"")</f>
        <v/>
      </c>
      <c r="P662" s="10" t="str">
        <f>+IFERROR(VLOOKUP($A662,#REF!,MATCH('Cálculo antigua metodología'!P$4,#REF!,0),0),"")</f>
        <v/>
      </c>
      <c r="Q662" s="10" t="str">
        <f>+IFERROR(VLOOKUP($A662,#REF!,MATCH('Cálculo antigua metodología'!Q$4,#REF!,0),0),"")</f>
        <v/>
      </c>
      <c r="R662" s="10" t="str">
        <f>+IFERROR(VLOOKUP($A662,#REF!,MATCH('Cálculo antigua metodología'!R$4,#REF!,0),0),"")</f>
        <v/>
      </c>
      <c r="S662" s="10" t="str">
        <f>+IFERROR(VLOOKUP($A662,#REF!,MATCH('Cálculo antigua metodología'!S$4,#REF!,0),0),"")</f>
        <v/>
      </c>
      <c r="T662" s="10">
        <f>+VLOOKUP(A662,'[5]Cálculo SGP'!$N$3:$P$1136,3,0)</f>
        <v>1345794047</v>
      </c>
      <c r="U662" s="10">
        <f>+VLOOKUP(A662,'[5]Cálculo SGP'!$N$3:$X$1137,11,0)</f>
        <v>2671964075</v>
      </c>
      <c r="V662" s="11">
        <f t="shared" si="120"/>
        <v>61.338822685861949</v>
      </c>
      <c r="W662" s="11">
        <f t="shared" si="127"/>
        <v>100</v>
      </c>
      <c r="X662" s="11">
        <f t="shared" si="121"/>
        <v>80</v>
      </c>
      <c r="Y662" s="11">
        <f t="shared" si="122"/>
        <v>100</v>
      </c>
      <c r="Z662" s="11">
        <f t="shared" si="128"/>
        <v>0</v>
      </c>
      <c r="AA662" s="11">
        <f t="shared" si="123"/>
        <v>100</v>
      </c>
      <c r="AB662" s="11">
        <f t="shared" si="129"/>
        <v>0</v>
      </c>
      <c r="AC662" s="11">
        <f t="shared" si="124"/>
        <v>0</v>
      </c>
      <c r="AD662" s="11">
        <f t="shared" si="125"/>
        <v>0</v>
      </c>
      <c r="AE662" s="11">
        <f t="shared" si="126"/>
        <v>0</v>
      </c>
      <c r="AF662" s="12">
        <f t="shared" si="130"/>
        <v>0</v>
      </c>
      <c r="AG662" s="31">
        <f t="shared" si="131"/>
        <v>16.666666666666668</v>
      </c>
    </row>
    <row r="663" spans="1:33" x14ac:dyDescent="0.35">
      <c r="A663" s="1" t="s">
        <v>1366</v>
      </c>
      <c r="B663" s="1" t="s">
        <v>1362</v>
      </c>
      <c r="C663" s="1" t="s">
        <v>1367</v>
      </c>
      <c r="D663" s="4">
        <f>+VLOOKUP(A663,'[2]Categoría municipios 2023'!$B$2:$D$1103,3,0)</f>
        <v>6</v>
      </c>
      <c r="E663" s="1" t="str">
        <f>+VLOOKUP(A663,'[3]Nuevo IDF'!$B$5:$H$1106,7,0)</f>
        <v>G5</v>
      </c>
      <c r="F663" s="1"/>
      <c r="G663" s="10">
        <f>+VLOOKUP(A663,'[4]Informe viabilidad 2022'!$A$4:$G$1105,7,0)</f>
        <v>2914.4713889999998</v>
      </c>
      <c r="H663" s="10">
        <f>+VLOOKUP(A663,'[4]Informe viabilidad 2022'!$A$4:$G$1105,6,0)</f>
        <v>4694.1112656899995</v>
      </c>
      <c r="I663" s="10" t="str">
        <f>+IFERROR(VLOOKUP($A663,#REF!,MATCH('Cálculo antigua metodología'!I$4,#REF!,0),0),"")</f>
        <v/>
      </c>
      <c r="J663" s="10" t="str">
        <f>+IFERROR(VLOOKUP($A663,#REF!,MATCH('Cálculo antigua metodología'!J$4,#REF!,0),0),"")</f>
        <v/>
      </c>
      <c r="K663" s="10" t="str">
        <f>+IFERROR(VLOOKUP($A663,#REF!,MATCH('Cálculo antigua metodología'!K$4,#REF!,0),0),"")</f>
        <v/>
      </c>
      <c r="L663" s="10" t="str">
        <f>+IFERROR(VLOOKUP($A663,#REF!,MATCH('Cálculo antigua metodología'!L$4,#REF!,0),0),"")</f>
        <v/>
      </c>
      <c r="M663" s="10" t="str">
        <f>+IFERROR(VLOOKUP($A663,#REF!,MATCH('Cálculo antigua metodología'!M$4,#REF!,0),0),"")</f>
        <v/>
      </c>
      <c r="N663" s="10" t="str">
        <f>+IFERROR(VLOOKUP($A663,#REF!,MATCH('Cálculo antigua metodología'!N$4,#REF!,0),0),"")</f>
        <v/>
      </c>
      <c r="O663" s="10" t="str">
        <f>+IFERROR(VLOOKUP($A663,#REF!,MATCH('Cálculo antigua metodología'!O$4,#REF!,0),0),"")</f>
        <v/>
      </c>
      <c r="P663" s="10" t="str">
        <f>+IFERROR(VLOOKUP($A663,#REF!,MATCH('Cálculo antigua metodología'!P$4,#REF!,0),0),"")</f>
        <v/>
      </c>
      <c r="Q663" s="10" t="str">
        <f>+IFERROR(VLOOKUP($A663,#REF!,MATCH('Cálculo antigua metodología'!Q$4,#REF!,0),0),"")</f>
        <v/>
      </c>
      <c r="R663" s="10" t="str">
        <f>+IFERROR(VLOOKUP($A663,#REF!,MATCH('Cálculo antigua metodología'!R$4,#REF!,0),0),"")</f>
        <v/>
      </c>
      <c r="S663" s="10" t="str">
        <f>+IFERROR(VLOOKUP($A663,#REF!,MATCH('Cálculo antigua metodología'!S$4,#REF!,0),0),"")</f>
        <v/>
      </c>
      <c r="T663" s="10">
        <f>+VLOOKUP(A663,'[5]Cálculo SGP'!$N$3:$P$1136,3,0)</f>
        <v>2788736301</v>
      </c>
      <c r="U663" s="10">
        <f>+VLOOKUP(A663,'[5]Cálculo SGP'!$N$3:$X$1137,11,0)</f>
        <v>2091008343</v>
      </c>
      <c r="V663" s="11">
        <f t="shared" si="120"/>
        <v>62.087820761777238</v>
      </c>
      <c r="W663" s="11">
        <f t="shared" si="127"/>
        <v>100</v>
      </c>
      <c r="X663" s="11">
        <f t="shared" si="121"/>
        <v>80</v>
      </c>
      <c r="Y663" s="11">
        <f t="shared" si="122"/>
        <v>100</v>
      </c>
      <c r="Z663" s="11">
        <f t="shared" si="128"/>
        <v>0</v>
      </c>
      <c r="AA663" s="11">
        <f t="shared" si="123"/>
        <v>100</v>
      </c>
      <c r="AB663" s="11">
        <f t="shared" si="129"/>
        <v>0</v>
      </c>
      <c r="AC663" s="11">
        <f t="shared" si="124"/>
        <v>0</v>
      </c>
      <c r="AD663" s="11">
        <f t="shared" si="125"/>
        <v>0</v>
      </c>
      <c r="AE663" s="11">
        <f t="shared" si="126"/>
        <v>0</v>
      </c>
      <c r="AF663" s="12">
        <f t="shared" si="130"/>
        <v>0</v>
      </c>
      <c r="AG663" s="31">
        <f t="shared" si="131"/>
        <v>16.666666666666668</v>
      </c>
    </row>
    <row r="664" spans="1:33" x14ac:dyDescent="0.35">
      <c r="A664" s="1" t="s">
        <v>1368</v>
      </c>
      <c r="B664" s="1" t="s">
        <v>1362</v>
      </c>
      <c r="C664" s="1" t="s">
        <v>1369</v>
      </c>
      <c r="D664" s="4">
        <f>+VLOOKUP(A664,'[2]Categoría municipios 2023'!$B$2:$D$1103,3,0)</f>
        <v>6</v>
      </c>
      <c r="E664" s="1" t="str">
        <f>+VLOOKUP(A664,'[3]Nuevo IDF'!$B$5:$H$1106,7,0)</f>
        <v>G4</v>
      </c>
      <c r="F664" s="1"/>
      <c r="G664" s="10">
        <f>+VLOOKUP(A664,'[4]Informe viabilidad 2022'!$A$4:$G$1105,7,0)</f>
        <v>3956.0590360000001</v>
      </c>
      <c r="H664" s="10">
        <f>+VLOOKUP(A664,'[4]Informe viabilidad 2022'!$A$4:$G$1105,6,0)</f>
        <v>5312.3789779999997</v>
      </c>
      <c r="I664" s="10" t="str">
        <f>+IFERROR(VLOOKUP($A664,#REF!,MATCH('Cálculo antigua metodología'!I$4,#REF!,0),0),"")</f>
        <v/>
      </c>
      <c r="J664" s="10" t="str">
        <f>+IFERROR(VLOOKUP($A664,#REF!,MATCH('Cálculo antigua metodología'!J$4,#REF!,0),0),"")</f>
        <v/>
      </c>
      <c r="K664" s="10" t="str">
        <f>+IFERROR(VLOOKUP($A664,#REF!,MATCH('Cálculo antigua metodología'!K$4,#REF!,0),0),"")</f>
        <v/>
      </c>
      <c r="L664" s="10" t="str">
        <f>+IFERROR(VLOOKUP($A664,#REF!,MATCH('Cálculo antigua metodología'!L$4,#REF!,0),0),"")</f>
        <v/>
      </c>
      <c r="M664" s="10" t="str">
        <f>+IFERROR(VLOOKUP($A664,#REF!,MATCH('Cálculo antigua metodología'!M$4,#REF!,0),0),"")</f>
        <v/>
      </c>
      <c r="N664" s="10" t="str">
        <f>+IFERROR(VLOOKUP($A664,#REF!,MATCH('Cálculo antigua metodología'!N$4,#REF!,0),0),"")</f>
        <v/>
      </c>
      <c r="O664" s="10" t="str">
        <f>+IFERROR(VLOOKUP($A664,#REF!,MATCH('Cálculo antigua metodología'!O$4,#REF!,0),0),"")</f>
        <v/>
      </c>
      <c r="P664" s="10" t="str">
        <f>+IFERROR(VLOOKUP($A664,#REF!,MATCH('Cálculo antigua metodología'!P$4,#REF!,0),0),"")</f>
        <v/>
      </c>
      <c r="Q664" s="10" t="str">
        <f>+IFERROR(VLOOKUP($A664,#REF!,MATCH('Cálculo antigua metodología'!Q$4,#REF!,0),0),"")</f>
        <v/>
      </c>
      <c r="R664" s="10" t="str">
        <f>+IFERROR(VLOOKUP($A664,#REF!,MATCH('Cálculo antigua metodología'!R$4,#REF!,0),0),"")</f>
        <v/>
      </c>
      <c r="S664" s="10" t="str">
        <f>+IFERROR(VLOOKUP($A664,#REF!,MATCH('Cálculo antigua metodología'!S$4,#REF!,0),0),"")</f>
        <v/>
      </c>
      <c r="T664" s="10">
        <f>+VLOOKUP(A664,'[5]Cálculo SGP'!$N$3:$P$1136,3,0)</f>
        <v>2462567503</v>
      </c>
      <c r="U664" s="10">
        <f>+VLOOKUP(A664,'[5]Cálculo SGP'!$N$3:$X$1137,11,0)</f>
        <v>2658430633</v>
      </c>
      <c r="V664" s="11">
        <f t="shared" si="120"/>
        <v>74.468690061140435</v>
      </c>
      <c r="W664" s="11">
        <f t="shared" si="127"/>
        <v>100</v>
      </c>
      <c r="X664" s="11">
        <f t="shared" si="121"/>
        <v>80</v>
      </c>
      <c r="Y664" s="11">
        <f t="shared" si="122"/>
        <v>100</v>
      </c>
      <c r="Z664" s="11">
        <f t="shared" si="128"/>
        <v>0</v>
      </c>
      <c r="AA664" s="11">
        <f t="shared" si="123"/>
        <v>100</v>
      </c>
      <c r="AB664" s="11">
        <f t="shared" si="129"/>
        <v>0</v>
      </c>
      <c r="AC664" s="11">
        <f t="shared" si="124"/>
        <v>0</v>
      </c>
      <c r="AD664" s="11">
        <f t="shared" si="125"/>
        <v>0</v>
      </c>
      <c r="AE664" s="11">
        <f t="shared" si="126"/>
        <v>0</v>
      </c>
      <c r="AF664" s="12">
        <f t="shared" si="130"/>
        <v>0</v>
      </c>
      <c r="AG664" s="31">
        <f t="shared" si="131"/>
        <v>16.666666666666668</v>
      </c>
    </row>
    <row r="665" spans="1:33" x14ac:dyDescent="0.35">
      <c r="A665" s="1" t="s">
        <v>1370</v>
      </c>
      <c r="B665" s="1" t="s">
        <v>1362</v>
      </c>
      <c r="C665" s="1" t="s">
        <v>1371</v>
      </c>
      <c r="D665" s="4">
        <f>+VLOOKUP(A665,'[2]Categoría municipios 2023'!$B$2:$D$1103,3,0)</f>
        <v>6</v>
      </c>
      <c r="E665" s="1" t="str">
        <f>+VLOOKUP(A665,'[3]Nuevo IDF'!$B$5:$H$1106,7,0)</f>
        <v>G5</v>
      </c>
      <c r="F665" s="1"/>
      <c r="G665" s="10">
        <f>+VLOOKUP(A665,'[4]Informe viabilidad 2022'!$A$4:$G$1105,7,0)</f>
        <v>717.36376600000006</v>
      </c>
      <c r="H665" s="10">
        <f>+VLOOKUP(A665,'[4]Informe viabilidad 2022'!$A$4:$G$1105,6,0)</f>
        <v>2318.2304636700001</v>
      </c>
      <c r="I665" s="10" t="str">
        <f>+IFERROR(VLOOKUP($A665,#REF!,MATCH('Cálculo antigua metodología'!I$4,#REF!,0),0),"")</f>
        <v/>
      </c>
      <c r="J665" s="10" t="str">
        <f>+IFERROR(VLOOKUP($A665,#REF!,MATCH('Cálculo antigua metodología'!J$4,#REF!,0),0),"")</f>
        <v/>
      </c>
      <c r="K665" s="10" t="str">
        <f>+IFERROR(VLOOKUP($A665,#REF!,MATCH('Cálculo antigua metodología'!K$4,#REF!,0),0),"")</f>
        <v/>
      </c>
      <c r="L665" s="10" t="str">
        <f>+IFERROR(VLOOKUP($A665,#REF!,MATCH('Cálculo antigua metodología'!L$4,#REF!,0),0),"")</f>
        <v/>
      </c>
      <c r="M665" s="10" t="str">
        <f>+IFERROR(VLOOKUP($A665,#REF!,MATCH('Cálculo antigua metodología'!M$4,#REF!,0),0),"")</f>
        <v/>
      </c>
      <c r="N665" s="10" t="str">
        <f>+IFERROR(VLOOKUP($A665,#REF!,MATCH('Cálculo antigua metodología'!N$4,#REF!,0),0),"")</f>
        <v/>
      </c>
      <c r="O665" s="10" t="str">
        <f>+IFERROR(VLOOKUP($A665,#REF!,MATCH('Cálculo antigua metodología'!O$4,#REF!,0),0),"")</f>
        <v/>
      </c>
      <c r="P665" s="10" t="str">
        <f>+IFERROR(VLOOKUP($A665,#REF!,MATCH('Cálculo antigua metodología'!P$4,#REF!,0),0),"")</f>
        <v/>
      </c>
      <c r="Q665" s="10" t="str">
        <f>+IFERROR(VLOOKUP($A665,#REF!,MATCH('Cálculo antigua metodología'!Q$4,#REF!,0),0),"")</f>
        <v/>
      </c>
      <c r="R665" s="10" t="str">
        <f>+IFERROR(VLOOKUP($A665,#REF!,MATCH('Cálculo antigua metodología'!R$4,#REF!,0),0),"")</f>
        <v/>
      </c>
      <c r="S665" s="10" t="str">
        <f>+IFERROR(VLOOKUP($A665,#REF!,MATCH('Cálculo antigua metodología'!S$4,#REF!,0),0),"")</f>
        <v/>
      </c>
      <c r="T665" s="10">
        <f>+VLOOKUP(A665,'[5]Cálculo SGP'!$N$3:$P$1136,3,0)</f>
        <v>1206989349</v>
      </c>
      <c r="U665" s="10">
        <f>+VLOOKUP(A665,'[5]Cálculo SGP'!$N$3:$X$1137,11,0)</f>
        <v>2826566638</v>
      </c>
      <c r="V665" s="11">
        <f t="shared" si="120"/>
        <v>30.944454282786822</v>
      </c>
      <c r="W665" s="11">
        <f t="shared" si="127"/>
        <v>100</v>
      </c>
      <c r="X665" s="11">
        <f t="shared" si="121"/>
        <v>80</v>
      </c>
      <c r="Y665" s="11">
        <f t="shared" si="122"/>
        <v>100</v>
      </c>
      <c r="Z665" s="11">
        <f t="shared" si="128"/>
        <v>0</v>
      </c>
      <c r="AA665" s="11">
        <f t="shared" si="123"/>
        <v>100</v>
      </c>
      <c r="AB665" s="11">
        <f t="shared" si="129"/>
        <v>0</v>
      </c>
      <c r="AC665" s="11">
        <f t="shared" si="124"/>
        <v>0</v>
      </c>
      <c r="AD665" s="11">
        <f t="shared" si="125"/>
        <v>0</v>
      </c>
      <c r="AE665" s="11">
        <f t="shared" si="126"/>
        <v>0</v>
      </c>
      <c r="AF665" s="12">
        <f t="shared" si="130"/>
        <v>0</v>
      </c>
      <c r="AG665" s="31">
        <f t="shared" si="131"/>
        <v>16.666666666666668</v>
      </c>
    </row>
    <row r="666" spans="1:33" x14ac:dyDescent="0.35">
      <c r="A666" s="1" t="s">
        <v>1372</v>
      </c>
      <c r="B666" s="1" t="s">
        <v>1362</v>
      </c>
      <c r="C666" s="1" t="s">
        <v>1373</v>
      </c>
      <c r="D666" s="4">
        <f>+VLOOKUP(A666,'[2]Categoría municipios 2023'!$B$2:$D$1103,3,0)</f>
        <v>6</v>
      </c>
      <c r="E666" s="1" t="str">
        <f>+VLOOKUP(A666,'[3]Nuevo IDF'!$B$5:$H$1106,7,0)</f>
        <v>G5</v>
      </c>
      <c r="F666" s="1"/>
      <c r="G666" s="10">
        <f>+VLOOKUP(A666,'[4]Informe viabilidad 2022'!$A$4:$G$1105,7,0)</f>
        <v>2773.9033359999999</v>
      </c>
      <c r="H666" s="10">
        <f>+VLOOKUP(A666,'[4]Informe viabilidad 2022'!$A$4:$G$1105,6,0)</f>
        <v>4552.6323951899994</v>
      </c>
      <c r="I666" s="10" t="str">
        <f>+IFERROR(VLOOKUP($A666,#REF!,MATCH('Cálculo antigua metodología'!I$4,#REF!,0),0),"")</f>
        <v/>
      </c>
      <c r="J666" s="10" t="str">
        <f>+IFERROR(VLOOKUP($A666,#REF!,MATCH('Cálculo antigua metodología'!J$4,#REF!,0),0),"")</f>
        <v/>
      </c>
      <c r="K666" s="10" t="str">
        <f>+IFERROR(VLOOKUP($A666,#REF!,MATCH('Cálculo antigua metodología'!K$4,#REF!,0),0),"")</f>
        <v/>
      </c>
      <c r="L666" s="10" t="str">
        <f>+IFERROR(VLOOKUP($A666,#REF!,MATCH('Cálculo antigua metodología'!L$4,#REF!,0),0),"")</f>
        <v/>
      </c>
      <c r="M666" s="10" t="str">
        <f>+IFERROR(VLOOKUP($A666,#REF!,MATCH('Cálculo antigua metodología'!M$4,#REF!,0),0),"")</f>
        <v/>
      </c>
      <c r="N666" s="10" t="str">
        <f>+IFERROR(VLOOKUP($A666,#REF!,MATCH('Cálculo antigua metodología'!N$4,#REF!,0),0),"")</f>
        <v/>
      </c>
      <c r="O666" s="10" t="str">
        <f>+IFERROR(VLOOKUP($A666,#REF!,MATCH('Cálculo antigua metodología'!O$4,#REF!,0),0),"")</f>
        <v/>
      </c>
      <c r="P666" s="10" t="str">
        <f>+IFERROR(VLOOKUP($A666,#REF!,MATCH('Cálculo antigua metodología'!P$4,#REF!,0),0),"")</f>
        <v/>
      </c>
      <c r="Q666" s="10" t="str">
        <f>+IFERROR(VLOOKUP($A666,#REF!,MATCH('Cálculo antigua metodología'!Q$4,#REF!,0),0),"")</f>
        <v/>
      </c>
      <c r="R666" s="10" t="str">
        <f>+IFERROR(VLOOKUP($A666,#REF!,MATCH('Cálculo antigua metodología'!R$4,#REF!,0),0),"")</f>
        <v/>
      </c>
      <c r="S666" s="10" t="str">
        <f>+IFERROR(VLOOKUP($A666,#REF!,MATCH('Cálculo antigua metodología'!S$4,#REF!,0),0),"")</f>
        <v/>
      </c>
      <c r="T666" s="10">
        <f>+VLOOKUP(A666,'[5]Cálculo SGP'!$N$3:$P$1136,3,0)</f>
        <v>2281087466</v>
      </c>
      <c r="U666" s="10">
        <f>+VLOOKUP(A666,'[5]Cálculo SGP'!$N$3:$X$1137,11,0)</f>
        <v>4114309358</v>
      </c>
      <c r="V666" s="11">
        <f t="shared" si="120"/>
        <v>60.929657727927179</v>
      </c>
      <c r="W666" s="11">
        <f t="shared" si="127"/>
        <v>100</v>
      </c>
      <c r="X666" s="11">
        <f t="shared" si="121"/>
        <v>80</v>
      </c>
      <c r="Y666" s="11">
        <f t="shared" si="122"/>
        <v>100</v>
      </c>
      <c r="Z666" s="11">
        <f t="shared" si="128"/>
        <v>0</v>
      </c>
      <c r="AA666" s="11">
        <f t="shared" si="123"/>
        <v>100</v>
      </c>
      <c r="AB666" s="11">
        <f t="shared" si="129"/>
        <v>0</v>
      </c>
      <c r="AC666" s="11">
        <f t="shared" si="124"/>
        <v>0</v>
      </c>
      <c r="AD666" s="11">
        <f t="shared" si="125"/>
        <v>0</v>
      </c>
      <c r="AE666" s="11">
        <f t="shared" si="126"/>
        <v>0</v>
      </c>
      <c r="AF666" s="12">
        <f t="shared" si="130"/>
        <v>0</v>
      </c>
      <c r="AG666" s="31">
        <f t="shared" si="131"/>
        <v>16.666666666666668</v>
      </c>
    </row>
    <row r="667" spans="1:33" x14ac:dyDescent="0.35">
      <c r="A667" s="1" t="s">
        <v>1374</v>
      </c>
      <c r="B667" s="1" t="s">
        <v>1362</v>
      </c>
      <c r="C667" s="1" t="s">
        <v>1375</v>
      </c>
      <c r="D667" s="4">
        <f>+VLOOKUP(A667,'[2]Categoría municipios 2023'!$B$2:$D$1103,3,0)</f>
        <v>5</v>
      </c>
      <c r="E667" s="1" t="str">
        <f>+VLOOKUP(A667,'[3]Nuevo IDF'!$B$5:$H$1106,7,0)</f>
        <v>G2</v>
      </c>
      <c r="F667" s="1"/>
      <c r="G667" s="10">
        <f>+VLOOKUP(A667,'[4]Informe viabilidad 2022'!$A$4:$G$1105,7,0)</f>
        <v>13945.835847</v>
      </c>
      <c r="H667" s="10">
        <f>+VLOOKUP(A667,'[4]Informe viabilidad 2022'!$A$4:$G$1105,6,0)</f>
        <v>17841.826140929999</v>
      </c>
      <c r="I667" s="10" t="str">
        <f>+IFERROR(VLOOKUP($A667,#REF!,MATCH('Cálculo antigua metodología'!I$4,#REF!,0),0),"")</f>
        <v/>
      </c>
      <c r="J667" s="10" t="str">
        <f>+IFERROR(VLOOKUP($A667,#REF!,MATCH('Cálculo antigua metodología'!J$4,#REF!,0),0),"")</f>
        <v/>
      </c>
      <c r="K667" s="10" t="str">
        <f>+IFERROR(VLOOKUP($A667,#REF!,MATCH('Cálculo antigua metodología'!K$4,#REF!,0),0),"")</f>
        <v/>
      </c>
      <c r="L667" s="10" t="str">
        <f>+IFERROR(VLOOKUP($A667,#REF!,MATCH('Cálculo antigua metodología'!L$4,#REF!,0),0),"")</f>
        <v/>
      </c>
      <c r="M667" s="10" t="str">
        <f>+IFERROR(VLOOKUP($A667,#REF!,MATCH('Cálculo antigua metodología'!M$4,#REF!,0),0),"")</f>
        <v/>
      </c>
      <c r="N667" s="10" t="str">
        <f>+IFERROR(VLOOKUP($A667,#REF!,MATCH('Cálculo antigua metodología'!N$4,#REF!,0),0),"")</f>
        <v/>
      </c>
      <c r="O667" s="10" t="str">
        <f>+IFERROR(VLOOKUP($A667,#REF!,MATCH('Cálculo antigua metodología'!O$4,#REF!,0),0),"")</f>
        <v/>
      </c>
      <c r="P667" s="10" t="str">
        <f>+IFERROR(VLOOKUP($A667,#REF!,MATCH('Cálculo antigua metodología'!P$4,#REF!,0),0),"")</f>
        <v/>
      </c>
      <c r="Q667" s="10" t="str">
        <f>+IFERROR(VLOOKUP($A667,#REF!,MATCH('Cálculo antigua metodología'!Q$4,#REF!,0),0),"")</f>
        <v/>
      </c>
      <c r="R667" s="10" t="str">
        <f>+IFERROR(VLOOKUP($A667,#REF!,MATCH('Cálculo antigua metodología'!R$4,#REF!,0),0),"")</f>
        <v/>
      </c>
      <c r="S667" s="10" t="str">
        <f>+IFERROR(VLOOKUP($A667,#REF!,MATCH('Cálculo antigua metodología'!S$4,#REF!,0),0),"")</f>
        <v/>
      </c>
      <c r="T667" s="10">
        <f>+VLOOKUP(A667,'[5]Cálculo SGP'!$N$3:$P$1136,3,0)</f>
        <v>5557982772</v>
      </c>
      <c r="U667" s="10">
        <f>+VLOOKUP(A667,'[5]Cálculo SGP'!$N$3:$X$1137,11,0)</f>
        <v>3002252782</v>
      </c>
      <c r="V667" s="11">
        <f t="shared" si="120"/>
        <v>78.163724592112175</v>
      </c>
      <c r="W667" s="11">
        <f t="shared" si="127"/>
        <v>100</v>
      </c>
      <c r="X667" s="11">
        <f t="shared" si="121"/>
        <v>80</v>
      </c>
      <c r="Y667" s="11">
        <f t="shared" si="122"/>
        <v>100</v>
      </c>
      <c r="Z667" s="11">
        <f t="shared" si="128"/>
        <v>0</v>
      </c>
      <c r="AA667" s="11">
        <f t="shared" si="123"/>
        <v>100</v>
      </c>
      <c r="AB667" s="11">
        <f t="shared" si="129"/>
        <v>0</v>
      </c>
      <c r="AC667" s="11">
        <f t="shared" si="124"/>
        <v>0</v>
      </c>
      <c r="AD667" s="11">
        <f t="shared" si="125"/>
        <v>0</v>
      </c>
      <c r="AE667" s="11">
        <f t="shared" si="126"/>
        <v>0</v>
      </c>
      <c r="AF667" s="12">
        <f t="shared" si="130"/>
        <v>0</v>
      </c>
      <c r="AG667" s="31">
        <f t="shared" si="131"/>
        <v>16.666666666666668</v>
      </c>
    </row>
    <row r="668" spans="1:33" x14ac:dyDescent="0.35">
      <c r="A668" s="1" t="s">
        <v>1376</v>
      </c>
      <c r="B668" s="1" t="s">
        <v>1362</v>
      </c>
      <c r="C668" s="1" t="s">
        <v>1377</v>
      </c>
      <c r="D668" s="4">
        <f>+VLOOKUP(A668,'[2]Categoría municipios 2023'!$B$2:$D$1103,3,0)</f>
        <v>6</v>
      </c>
      <c r="E668" s="1" t="str">
        <f>+VLOOKUP(A668,'[3]Nuevo IDF'!$B$5:$H$1106,7,0)</f>
        <v>G5</v>
      </c>
      <c r="F668" s="1"/>
      <c r="G668" s="10">
        <f>+VLOOKUP(A668,'[4]Informe viabilidad 2022'!$A$4:$G$1105,7,0)</f>
        <v>1407.8091899999999</v>
      </c>
      <c r="H668" s="10">
        <f>+VLOOKUP(A668,'[4]Informe viabilidad 2022'!$A$4:$G$1105,6,0)</f>
        <v>2207.5243314299996</v>
      </c>
      <c r="I668" s="10" t="str">
        <f>+IFERROR(VLOOKUP($A668,#REF!,MATCH('Cálculo antigua metodología'!I$4,#REF!,0),0),"")</f>
        <v/>
      </c>
      <c r="J668" s="10" t="str">
        <f>+IFERROR(VLOOKUP($A668,#REF!,MATCH('Cálculo antigua metodología'!J$4,#REF!,0),0),"")</f>
        <v/>
      </c>
      <c r="K668" s="10" t="str">
        <f>+IFERROR(VLOOKUP($A668,#REF!,MATCH('Cálculo antigua metodología'!K$4,#REF!,0),0),"")</f>
        <v/>
      </c>
      <c r="L668" s="10" t="str">
        <f>+IFERROR(VLOOKUP($A668,#REF!,MATCH('Cálculo antigua metodología'!L$4,#REF!,0),0),"")</f>
        <v/>
      </c>
      <c r="M668" s="10" t="str">
        <f>+IFERROR(VLOOKUP($A668,#REF!,MATCH('Cálculo antigua metodología'!M$4,#REF!,0),0),"")</f>
        <v/>
      </c>
      <c r="N668" s="10" t="str">
        <f>+IFERROR(VLOOKUP($A668,#REF!,MATCH('Cálculo antigua metodología'!N$4,#REF!,0),0),"")</f>
        <v/>
      </c>
      <c r="O668" s="10" t="str">
        <f>+IFERROR(VLOOKUP($A668,#REF!,MATCH('Cálculo antigua metodología'!O$4,#REF!,0),0),"")</f>
        <v/>
      </c>
      <c r="P668" s="10" t="str">
        <f>+IFERROR(VLOOKUP($A668,#REF!,MATCH('Cálculo antigua metodología'!P$4,#REF!,0),0),"")</f>
        <v/>
      </c>
      <c r="Q668" s="10" t="str">
        <f>+IFERROR(VLOOKUP($A668,#REF!,MATCH('Cálculo antigua metodología'!Q$4,#REF!,0),0),"")</f>
        <v/>
      </c>
      <c r="R668" s="10" t="str">
        <f>+IFERROR(VLOOKUP($A668,#REF!,MATCH('Cálculo antigua metodología'!R$4,#REF!,0),0),"")</f>
        <v/>
      </c>
      <c r="S668" s="10" t="str">
        <f>+IFERROR(VLOOKUP($A668,#REF!,MATCH('Cálculo antigua metodología'!S$4,#REF!,0),0),"")</f>
        <v/>
      </c>
      <c r="T668" s="10">
        <f>+VLOOKUP(A668,'[5]Cálculo SGP'!$N$3:$P$1136,3,0)</f>
        <v>1102199297</v>
      </c>
      <c r="U668" s="10">
        <f>+VLOOKUP(A668,'[5]Cálculo SGP'!$N$3:$X$1137,11,0)</f>
        <v>2403504930</v>
      </c>
      <c r="V668" s="11">
        <f t="shared" si="120"/>
        <v>63.773212822893022</v>
      </c>
      <c r="W668" s="11">
        <f t="shared" si="127"/>
        <v>100</v>
      </c>
      <c r="X668" s="11">
        <f t="shared" si="121"/>
        <v>80</v>
      </c>
      <c r="Y668" s="11">
        <f t="shared" si="122"/>
        <v>100</v>
      </c>
      <c r="Z668" s="11">
        <f t="shared" si="128"/>
        <v>0</v>
      </c>
      <c r="AA668" s="11">
        <f t="shared" si="123"/>
        <v>100</v>
      </c>
      <c r="AB668" s="11">
        <f t="shared" si="129"/>
        <v>0</v>
      </c>
      <c r="AC668" s="11">
        <f t="shared" si="124"/>
        <v>0</v>
      </c>
      <c r="AD668" s="11">
        <f t="shared" si="125"/>
        <v>0</v>
      </c>
      <c r="AE668" s="11">
        <f t="shared" si="126"/>
        <v>0</v>
      </c>
      <c r="AF668" s="12">
        <f t="shared" si="130"/>
        <v>0</v>
      </c>
      <c r="AG668" s="31">
        <f t="shared" si="131"/>
        <v>16.666666666666668</v>
      </c>
    </row>
    <row r="669" spans="1:33" x14ac:dyDescent="0.35">
      <c r="A669" s="1" t="s">
        <v>1378</v>
      </c>
      <c r="B669" s="1" t="s">
        <v>1362</v>
      </c>
      <c r="C669" s="1" t="s">
        <v>1379</v>
      </c>
      <c r="D669" s="4">
        <f>+VLOOKUP(A669,'[2]Categoría municipios 2023'!$B$2:$D$1103,3,0)</f>
        <v>6</v>
      </c>
      <c r="E669" s="1" t="str">
        <f>+VLOOKUP(A669,'[3]Nuevo IDF'!$B$5:$H$1106,7,0)</f>
        <v>G4</v>
      </c>
      <c r="F669" s="1"/>
      <c r="G669" s="10">
        <f>+VLOOKUP(A669,'[4]Informe viabilidad 2022'!$A$4:$G$1105,7,0)</f>
        <v>4339.8715890000003</v>
      </c>
      <c r="H669" s="10">
        <f>+VLOOKUP(A669,'[4]Informe viabilidad 2022'!$A$4:$G$1105,6,0)</f>
        <v>5653.0463417999999</v>
      </c>
      <c r="I669" s="10" t="str">
        <f>+IFERROR(VLOOKUP($A669,#REF!,MATCH('Cálculo antigua metodología'!I$4,#REF!,0),0),"")</f>
        <v/>
      </c>
      <c r="J669" s="10" t="str">
        <f>+IFERROR(VLOOKUP($A669,#REF!,MATCH('Cálculo antigua metodología'!J$4,#REF!,0),0),"")</f>
        <v/>
      </c>
      <c r="K669" s="10" t="str">
        <f>+IFERROR(VLOOKUP($A669,#REF!,MATCH('Cálculo antigua metodología'!K$4,#REF!,0),0),"")</f>
        <v/>
      </c>
      <c r="L669" s="10" t="str">
        <f>+IFERROR(VLOOKUP($A669,#REF!,MATCH('Cálculo antigua metodología'!L$4,#REF!,0),0),"")</f>
        <v/>
      </c>
      <c r="M669" s="10" t="str">
        <f>+IFERROR(VLOOKUP($A669,#REF!,MATCH('Cálculo antigua metodología'!M$4,#REF!,0),0),"")</f>
        <v/>
      </c>
      <c r="N669" s="10" t="str">
        <f>+IFERROR(VLOOKUP($A669,#REF!,MATCH('Cálculo antigua metodología'!N$4,#REF!,0),0),"")</f>
        <v/>
      </c>
      <c r="O669" s="10" t="str">
        <f>+IFERROR(VLOOKUP($A669,#REF!,MATCH('Cálculo antigua metodología'!O$4,#REF!,0),0),"")</f>
        <v/>
      </c>
      <c r="P669" s="10" t="str">
        <f>+IFERROR(VLOOKUP($A669,#REF!,MATCH('Cálculo antigua metodología'!P$4,#REF!,0),0),"")</f>
        <v/>
      </c>
      <c r="Q669" s="10" t="str">
        <f>+IFERROR(VLOOKUP($A669,#REF!,MATCH('Cálculo antigua metodología'!Q$4,#REF!,0),0),"")</f>
        <v/>
      </c>
      <c r="R669" s="10" t="str">
        <f>+IFERROR(VLOOKUP($A669,#REF!,MATCH('Cálculo antigua metodología'!R$4,#REF!,0),0),"")</f>
        <v/>
      </c>
      <c r="S669" s="10" t="str">
        <f>+IFERROR(VLOOKUP($A669,#REF!,MATCH('Cálculo antigua metodología'!S$4,#REF!,0),0),"")</f>
        <v/>
      </c>
      <c r="T669" s="10">
        <f>+VLOOKUP(A669,'[5]Cálculo SGP'!$N$3:$P$1136,3,0)</f>
        <v>4366134532</v>
      </c>
      <c r="U669" s="10">
        <f>+VLOOKUP(A669,'[5]Cálculo SGP'!$N$3:$X$1137,11,0)</f>
        <v>2247629896</v>
      </c>
      <c r="V669" s="11">
        <f t="shared" si="120"/>
        <v>76.770493758558715</v>
      </c>
      <c r="W669" s="11">
        <f t="shared" si="127"/>
        <v>100</v>
      </c>
      <c r="X669" s="11">
        <f t="shared" si="121"/>
        <v>80</v>
      </c>
      <c r="Y669" s="11">
        <f t="shared" si="122"/>
        <v>100</v>
      </c>
      <c r="Z669" s="11">
        <f t="shared" si="128"/>
        <v>0</v>
      </c>
      <c r="AA669" s="11">
        <f t="shared" si="123"/>
        <v>100</v>
      </c>
      <c r="AB669" s="11">
        <f t="shared" si="129"/>
        <v>0</v>
      </c>
      <c r="AC669" s="11">
        <f t="shared" si="124"/>
        <v>0</v>
      </c>
      <c r="AD669" s="11">
        <f t="shared" si="125"/>
        <v>0</v>
      </c>
      <c r="AE669" s="11">
        <f t="shared" si="126"/>
        <v>0</v>
      </c>
      <c r="AF669" s="12">
        <f t="shared" si="130"/>
        <v>0</v>
      </c>
      <c r="AG669" s="31">
        <f t="shared" si="131"/>
        <v>16.666666666666668</v>
      </c>
    </row>
    <row r="670" spans="1:33" x14ac:dyDescent="0.35">
      <c r="A670" s="1" t="s">
        <v>1380</v>
      </c>
      <c r="B670" s="1" t="s">
        <v>1362</v>
      </c>
      <c r="C670" s="1" t="s">
        <v>1381</v>
      </c>
      <c r="D670" s="4">
        <f>+VLOOKUP(A670,'[2]Categoría municipios 2023'!$B$2:$D$1103,3,0)</f>
        <v>6</v>
      </c>
      <c r="E670" s="1" t="str">
        <f>+VLOOKUP(A670,'[3]Nuevo IDF'!$B$5:$H$1106,7,0)</f>
        <v>G5</v>
      </c>
      <c r="F670" s="1"/>
      <c r="G670" s="10">
        <f>+VLOOKUP(A670,'[4]Informe viabilidad 2022'!$A$4:$G$1105,7,0)</f>
        <v>2171.3193350000001</v>
      </c>
      <c r="H670" s="10">
        <f>+VLOOKUP(A670,'[4]Informe viabilidad 2022'!$A$4:$G$1105,6,0)</f>
        <v>2845.2748628700001</v>
      </c>
      <c r="I670" s="10" t="str">
        <f>+IFERROR(VLOOKUP($A670,#REF!,MATCH('Cálculo antigua metodología'!I$4,#REF!,0),0),"")</f>
        <v/>
      </c>
      <c r="J670" s="10" t="str">
        <f>+IFERROR(VLOOKUP($A670,#REF!,MATCH('Cálculo antigua metodología'!J$4,#REF!,0),0),"")</f>
        <v/>
      </c>
      <c r="K670" s="10" t="str">
        <f>+IFERROR(VLOOKUP($A670,#REF!,MATCH('Cálculo antigua metodología'!K$4,#REF!,0),0),"")</f>
        <v/>
      </c>
      <c r="L670" s="10" t="str">
        <f>+IFERROR(VLOOKUP($A670,#REF!,MATCH('Cálculo antigua metodología'!L$4,#REF!,0),0),"")</f>
        <v/>
      </c>
      <c r="M670" s="10" t="str">
        <f>+IFERROR(VLOOKUP($A670,#REF!,MATCH('Cálculo antigua metodología'!M$4,#REF!,0),0),"")</f>
        <v/>
      </c>
      <c r="N670" s="10" t="str">
        <f>+IFERROR(VLOOKUP($A670,#REF!,MATCH('Cálculo antigua metodología'!N$4,#REF!,0),0),"")</f>
        <v/>
      </c>
      <c r="O670" s="10" t="str">
        <f>+IFERROR(VLOOKUP($A670,#REF!,MATCH('Cálculo antigua metodología'!O$4,#REF!,0),0),"")</f>
        <v/>
      </c>
      <c r="P670" s="10" t="str">
        <f>+IFERROR(VLOOKUP($A670,#REF!,MATCH('Cálculo antigua metodología'!P$4,#REF!,0),0),"")</f>
        <v/>
      </c>
      <c r="Q670" s="10" t="str">
        <f>+IFERROR(VLOOKUP($A670,#REF!,MATCH('Cálculo antigua metodología'!Q$4,#REF!,0),0),"")</f>
        <v/>
      </c>
      <c r="R670" s="10" t="str">
        <f>+IFERROR(VLOOKUP($A670,#REF!,MATCH('Cálculo antigua metodología'!R$4,#REF!,0),0),"")</f>
        <v/>
      </c>
      <c r="S670" s="10" t="str">
        <f>+IFERROR(VLOOKUP($A670,#REF!,MATCH('Cálculo antigua metodología'!S$4,#REF!,0),0),"")</f>
        <v/>
      </c>
      <c r="T670" s="10">
        <f>+VLOOKUP(A670,'[5]Cálculo SGP'!$N$3:$P$1136,3,0)</f>
        <v>1702071874</v>
      </c>
      <c r="U670" s="10">
        <f>+VLOOKUP(A670,'[5]Cálculo SGP'!$N$3:$X$1137,11,0)</f>
        <v>2802763383</v>
      </c>
      <c r="V670" s="11">
        <f t="shared" si="120"/>
        <v>76.313166201799305</v>
      </c>
      <c r="W670" s="11">
        <f t="shared" si="127"/>
        <v>100</v>
      </c>
      <c r="X670" s="11">
        <f t="shared" si="121"/>
        <v>80</v>
      </c>
      <c r="Y670" s="11">
        <f t="shared" si="122"/>
        <v>100</v>
      </c>
      <c r="Z670" s="11">
        <f t="shared" si="128"/>
        <v>0</v>
      </c>
      <c r="AA670" s="11">
        <f t="shared" si="123"/>
        <v>100</v>
      </c>
      <c r="AB670" s="11">
        <f t="shared" si="129"/>
        <v>0</v>
      </c>
      <c r="AC670" s="11">
        <f t="shared" si="124"/>
        <v>0</v>
      </c>
      <c r="AD670" s="11">
        <f t="shared" si="125"/>
        <v>0</v>
      </c>
      <c r="AE670" s="11">
        <f t="shared" si="126"/>
        <v>0</v>
      </c>
      <c r="AF670" s="12">
        <f t="shared" si="130"/>
        <v>0</v>
      </c>
      <c r="AG670" s="31">
        <f t="shared" si="131"/>
        <v>16.666666666666668</v>
      </c>
    </row>
    <row r="671" spans="1:33" x14ac:dyDescent="0.35">
      <c r="A671" s="1" t="s">
        <v>1382</v>
      </c>
      <c r="B671" s="1" t="s">
        <v>1362</v>
      </c>
      <c r="C671" s="1" t="s">
        <v>1383</v>
      </c>
      <c r="D671" s="4">
        <f>+VLOOKUP(A671,'[2]Categoría municipios 2023'!$B$2:$D$1103,3,0)</f>
        <v>6</v>
      </c>
      <c r="E671" s="1" t="str">
        <f>+VLOOKUP(A671,'[3]Nuevo IDF'!$B$5:$H$1106,7,0)</f>
        <v>G3</v>
      </c>
      <c r="F671" s="1"/>
      <c r="G671" s="10">
        <f>+VLOOKUP(A671,'[4]Informe viabilidad 2022'!$A$4:$G$1105,7,0)</f>
        <v>2008.810647</v>
      </c>
      <c r="H671" s="10">
        <f>+VLOOKUP(A671,'[4]Informe viabilidad 2022'!$A$4:$G$1105,6,0)</f>
        <v>4285.7766933299999</v>
      </c>
      <c r="I671" s="10" t="str">
        <f>+IFERROR(VLOOKUP($A671,#REF!,MATCH('Cálculo antigua metodología'!I$4,#REF!,0),0),"")</f>
        <v/>
      </c>
      <c r="J671" s="10" t="str">
        <f>+IFERROR(VLOOKUP($A671,#REF!,MATCH('Cálculo antigua metodología'!J$4,#REF!,0),0),"")</f>
        <v/>
      </c>
      <c r="K671" s="10" t="str">
        <f>+IFERROR(VLOOKUP($A671,#REF!,MATCH('Cálculo antigua metodología'!K$4,#REF!,0),0),"")</f>
        <v/>
      </c>
      <c r="L671" s="10" t="str">
        <f>+IFERROR(VLOOKUP($A671,#REF!,MATCH('Cálculo antigua metodología'!L$4,#REF!,0),0),"")</f>
        <v/>
      </c>
      <c r="M671" s="10" t="str">
        <f>+IFERROR(VLOOKUP($A671,#REF!,MATCH('Cálculo antigua metodología'!M$4,#REF!,0),0),"")</f>
        <v/>
      </c>
      <c r="N671" s="10" t="str">
        <f>+IFERROR(VLOOKUP($A671,#REF!,MATCH('Cálculo antigua metodología'!N$4,#REF!,0),0),"")</f>
        <v/>
      </c>
      <c r="O671" s="10" t="str">
        <f>+IFERROR(VLOOKUP($A671,#REF!,MATCH('Cálculo antigua metodología'!O$4,#REF!,0),0),"")</f>
        <v/>
      </c>
      <c r="P671" s="10" t="str">
        <f>+IFERROR(VLOOKUP($A671,#REF!,MATCH('Cálculo antigua metodología'!P$4,#REF!,0),0),"")</f>
        <v/>
      </c>
      <c r="Q671" s="10" t="str">
        <f>+IFERROR(VLOOKUP($A671,#REF!,MATCH('Cálculo antigua metodología'!Q$4,#REF!,0),0),"")</f>
        <v/>
      </c>
      <c r="R671" s="10" t="str">
        <f>+IFERROR(VLOOKUP($A671,#REF!,MATCH('Cálculo antigua metodología'!R$4,#REF!,0),0),"")</f>
        <v/>
      </c>
      <c r="S671" s="10" t="str">
        <f>+IFERROR(VLOOKUP($A671,#REF!,MATCH('Cálculo antigua metodología'!S$4,#REF!,0),0),"")</f>
        <v/>
      </c>
      <c r="T671" s="10">
        <f>+VLOOKUP(A671,'[5]Cálculo SGP'!$N$3:$P$1136,3,0)</f>
        <v>1811519862</v>
      </c>
      <c r="U671" s="10">
        <f>+VLOOKUP(A671,'[5]Cálculo SGP'!$N$3:$X$1137,11,0)</f>
        <v>3377101600</v>
      </c>
      <c r="V671" s="11">
        <f t="shared" si="120"/>
        <v>46.871565896709768</v>
      </c>
      <c r="W671" s="11">
        <f t="shared" si="127"/>
        <v>100</v>
      </c>
      <c r="X671" s="11">
        <f t="shared" si="121"/>
        <v>80</v>
      </c>
      <c r="Y671" s="11">
        <f t="shared" si="122"/>
        <v>100</v>
      </c>
      <c r="Z671" s="11">
        <f t="shared" si="128"/>
        <v>0</v>
      </c>
      <c r="AA671" s="11">
        <f t="shared" si="123"/>
        <v>100</v>
      </c>
      <c r="AB671" s="11">
        <f t="shared" si="129"/>
        <v>0</v>
      </c>
      <c r="AC671" s="11">
        <f t="shared" si="124"/>
        <v>0</v>
      </c>
      <c r="AD671" s="11">
        <f t="shared" si="125"/>
        <v>0</v>
      </c>
      <c r="AE671" s="11">
        <f t="shared" si="126"/>
        <v>0</v>
      </c>
      <c r="AF671" s="12">
        <f t="shared" si="130"/>
        <v>0</v>
      </c>
      <c r="AG671" s="31">
        <f t="shared" si="131"/>
        <v>16.666666666666668</v>
      </c>
    </row>
    <row r="672" spans="1:33" x14ac:dyDescent="0.35">
      <c r="A672" s="1" t="s">
        <v>1384</v>
      </c>
      <c r="B672" s="1" t="s">
        <v>1362</v>
      </c>
      <c r="C672" s="1" t="s">
        <v>1385</v>
      </c>
      <c r="D672" s="4">
        <f>+VLOOKUP(A672,'[2]Categoría municipios 2023'!$B$2:$D$1103,3,0)</f>
        <v>6</v>
      </c>
      <c r="E672" s="1" t="str">
        <f>+VLOOKUP(A672,'[3]Nuevo IDF'!$B$5:$H$1106,7,0)</f>
        <v>G4</v>
      </c>
      <c r="F672" s="1"/>
      <c r="G672" s="10">
        <f>+VLOOKUP(A672,'[4]Informe viabilidad 2022'!$A$4:$G$1105,7,0)</f>
        <v>5023.3053600000003</v>
      </c>
      <c r="H672" s="10">
        <f>+VLOOKUP(A672,'[4]Informe viabilidad 2022'!$A$4:$G$1105,6,0)</f>
        <v>8427.3364058400002</v>
      </c>
      <c r="I672" s="10" t="str">
        <f>+IFERROR(VLOOKUP($A672,#REF!,MATCH('Cálculo antigua metodología'!I$4,#REF!,0),0),"")</f>
        <v/>
      </c>
      <c r="J672" s="10" t="str">
        <f>+IFERROR(VLOOKUP($A672,#REF!,MATCH('Cálculo antigua metodología'!J$4,#REF!,0),0),"")</f>
        <v/>
      </c>
      <c r="K672" s="10" t="str">
        <f>+IFERROR(VLOOKUP($A672,#REF!,MATCH('Cálculo antigua metodología'!K$4,#REF!,0),0),"")</f>
        <v/>
      </c>
      <c r="L672" s="10" t="str">
        <f>+IFERROR(VLOOKUP($A672,#REF!,MATCH('Cálculo antigua metodología'!L$4,#REF!,0),0),"")</f>
        <v/>
      </c>
      <c r="M672" s="10" t="str">
        <f>+IFERROR(VLOOKUP($A672,#REF!,MATCH('Cálculo antigua metodología'!M$4,#REF!,0),0),"")</f>
        <v/>
      </c>
      <c r="N672" s="10" t="str">
        <f>+IFERROR(VLOOKUP($A672,#REF!,MATCH('Cálculo antigua metodología'!N$4,#REF!,0),0),"")</f>
        <v/>
      </c>
      <c r="O672" s="10" t="str">
        <f>+IFERROR(VLOOKUP($A672,#REF!,MATCH('Cálculo antigua metodología'!O$4,#REF!,0),0),"")</f>
        <v/>
      </c>
      <c r="P672" s="10" t="str">
        <f>+IFERROR(VLOOKUP($A672,#REF!,MATCH('Cálculo antigua metodología'!P$4,#REF!,0),0),"")</f>
        <v/>
      </c>
      <c r="Q672" s="10" t="str">
        <f>+IFERROR(VLOOKUP($A672,#REF!,MATCH('Cálculo antigua metodología'!Q$4,#REF!,0),0),"")</f>
        <v/>
      </c>
      <c r="R672" s="10" t="str">
        <f>+IFERROR(VLOOKUP($A672,#REF!,MATCH('Cálculo antigua metodología'!R$4,#REF!,0),0),"")</f>
        <v/>
      </c>
      <c r="S672" s="10" t="str">
        <f>+IFERROR(VLOOKUP($A672,#REF!,MATCH('Cálculo antigua metodología'!S$4,#REF!,0),0),"")</f>
        <v/>
      </c>
      <c r="T672" s="10">
        <f>+VLOOKUP(A672,'[5]Cálculo SGP'!$N$3:$P$1136,3,0)</f>
        <v>4177502044</v>
      </c>
      <c r="U672" s="10">
        <f>+VLOOKUP(A672,'[5]Cálculo SGP'!$N$3:$X$1137,11,0)</f>
        <v>2159786262</v>
      </c>
      <c r="V672" s="11">
        <f t="shared" si="120"/>
        <v>59.607272311082006</v>
      </c>
      <c r="W672" s="11">
        <f t="shared" si="127"/>
        <v>100</v>
      </c>
      <c r="X672" s="11">
        <f t="shared" si="121"/>
        <v>80</v>
      </c>
      <c r="Y672" s="11">
        <f t="shared" si="122"/>
        <v>100</v>
      </c>
      <c r="Z672" s="11">
        <f t="shared" si="128"/>
        <v>0</v>
      </c>
      <c r="AA672" s="11">
        <f t="shared" si="123"/>
        <v>100</v>
      </c>
      <c r="AB672" s="11">
        <f t="shared" si="129"/>
        <v>0</v>
      </c>
      <c r="AC672" s="11">
        <f t="shared" si="124"/>
        <v>0</v>
      </c>
      <c r="AD672" s="11">
        <f t="shared" si="125"/>
        <v>0</v>
      </c>
      <c r="AE672" s="11">
        <f t="shared" si="126"/>
        <v>0</v>
      </c>
      <c r="AF672" s="12">
        <f t="shared" si="130"/>
        <v>0</v>
      </c>
      <c r="AG672" s="31">
        <f t="shared" si="131"/>
        <v>16.666666666666668</v>
      </c>
    </row>
    <row r="673" spans="1:33" x14ac:dyDescent="0.35">
      <c r="A673" s="1" t="s">
        <v>1386</v>
      </c>
      <c r="B673" s="1" t="s">
        <v>1362</v>
      </c>
      <c r="C673" s="1" t="s">
        <v>1387</v>
      </c>
      <c r="D673" s="4">
        <f>+VLOOKUP(A673,'[2]Categoría municipios 2023'!$B$2:$D$1103,3,0)</f>
        <v>6</v>
      </c>
      <c r="E673" s="1" t="str">
        <f>+VLOOKUP(A673,'[3]Nuevo IDF'!$B$5:$H$1106,7,0)</f>
        <v>G5</v>
      </c>
      <c r="F673" s="1"/>
      <c r="G673" s="10">
        <f>+VLOOKUP(A673,'[4]Informe viabilidad 2022'!$A$4:$G$1105,7,0)</f>
        <v>1685.067902</v>
      </c>
      <c r="H673" s="10">
        <f>+VLOOKUP(A673,'[4]Informe viabilidad 2022'!$A$4:$G$1105,6,0)</f>
        <v>3049.43503194</v>
      </c>
      <c r="I673" s="10" t="str">
        <f>+IFERROR(VLOOKUP($A673,#REF!,MATCH('Cálculo antigua metodología'!I$4,#REF!,0),0),"")</f>
        <v/>
      </c>
      <c r="J673" s="10" t="str">
        <f>+IFERROR(VLOOKUP($A673,#REF!,MATCH('Cálculo antigua metodología'!J$4,#REF!,0),0),"")</f>
        <v/>
      </c>
      <c r="K673" s="10" t="str">
        <f>+IFERROR(VLOOKUP($A673,#REF!,MATCH('Cálculo antigua metodología'!K$4,#REF!,0),0),"")</f>
        <v/>
      </c>
      <c r="L673" s="10" t="str">
        <f>+IFERROR(VLOOKUP($A673,#REF!,MATCH('Cálculo antigua metodología'!L$4,#REF!,0),0),"")</f>
        <v/>
      </c>
      <c r="M673" s="10" t="str">
        <f>+IFERROR(VLOOKUP($A673,#REF!,MATCH('Cálculo antigua metodología'!M$4,#REF!,0),0),"")</f>
        <v/>
      </c>
      <c r="N673" s="10" t="str">
        <f>+IFERROR(VLOOKUP($A673,#REF!,MATCH('Cálculo antigua metodología'!N$4,#REF!,0),0),"")</f>
        <v/>
      </c>
      <c r="O673" s="10" t="str">
        <f>+IFERROR(VLOOKUP($A673,#REF!,MATCH('Cálculo antigua metodología'!O$4,#REF!,0),0),"")</f>
        <v/>
      </c>
      <c r="P673" s="10" t="str">
        <f>+IFERROR(VLOOKUP($A673,#REF!,MATCH('Cálculo antigua metodología'!P$4,#REF!,0),0),"")</f>
        <v/>
      </c>
      <c r="Q673" s="10" t="str">
        <f>+IFERROR(VLOOKUP($A673,#REF!,MATCH('Cálculo antigua metodología'!Q$4,#REF!,0),0),"")</f>
        <v/>
      </c>
      <c r="R673" s="10" t="str">
        <f>+IFERROR(VLOOKUP($A673,#REF!,MATCH('Cálculo antigua metodología'!R$4,#REF!,0),0),"")</f>
        <v/>
      </c>
      <c r="S673" s="10" t="str">
        <f>+IFERROR(VLOOKUP($A673,#REF!,MATCH('Cálculo antigua metodología'!S$4,#REF!,0),0),"")</f>
        <v/>
      </c>
      <c r="T673" s="10">
        <f>+VLOOKUP(A673,'[5]Cálculo SGP'!$N$3:$P$1136,3,0)</f>
        <v>1962120673</v>
      </c>
      <c r="U673" s="10">
        <f>+VLOOKUP(A673,'[5]Cálculo SGP'!$N$3:$X$1137,11,0)</f>
        <v>1678996767</v>
      </c>
      <c r="V673" s="11">
        <f t="shared" si="120"/>
        <v>55.258363741167749</v>
      </c>
      <c r="W673" s="11">
        <f t="shared" si="127"/>
        <v>100</v>
      </c>
      <c r="X673" s="11">
        <f t="shared" si="121"/>
        <v>80</v>
      </c>
      <c r="Y673" s="11">
        <f t="shared" si="122"/>
        <v>100</v>
      </c>
      <c r="Z673" s="11">
        <f t="shared" si="128"/>
        <v>0</v>
      </c>
      <c r="AA673" s="11">
        <f t="shared" si="123"/>
        <v>100</v>
      </c>
      <c r="AB673" s="11">
        <f t="shared" si="129"/>
        <v>0</v>
      </c>
      <c r="AC673" s="11">
        <f t="shared" si="124"/>
        <v>0</v>
      </c>
      <c r="AD673" s="11">
        <f t="shared" si="125"/>
        <v>0</v>
      </c>
      <c r="AE673" s="11">
        <f t="shared" si="126"/>
        <v>0</v>
      </c>
      <c r="AF673" s="12">
        <f t="shared" si="130"/>
        <v>0</v>
      </c>
      <c r="AG673" s="31">
        <f t="shared" si="131"/>
        <v>16.666666666666668</v>
      </c>
    </row>
    <row r="674" spans="1:33" x14ac:dyDescent="0.35">
      <c r="A674" s="1" t="s">
        <v>1388</v>
      </c>
      <c r="B674" s="1" t="s">
        <v>1362</v>
      </c>
      <c r="C674" s="1" t="s">
        <v>1389</v>
      </c>
      <c r="D674" s="4">
        <f>+VLOOKUP(A674,'[2]Categoría municipios 2023'!$B$2:$D$1103,3,0)</f>
        <v>6</v>
      </c>
      <c r="E674" s="1" t="str">
        <f>+VLOOKUP(A674,'[3]Nuevo IDF'!$B$5:$H$1106,7,0)</f>
        <v>G5</v>
      </c>
      <c r="F674" s="1"/>
      <c r="G674" s="10">
        <f>+VLOOKUP(A674,'[4]Informe viabilidad 2022'!$A$4:$G$1105,7,0)</f>
        <v>1710.5421650000001</v>
      </c>
      <c r="H674" s="10">
        <f>+VLOOKUP(A674,'[4]Informe viabilidad 2022'!$A$4:$G$1105,6,0)</f>
        <v>2279.0211632099999</v>
      </c>
      <c r="I674" s="10" t="str">
        <f>+IFERROR(VLOOKUP($A674,#REF!,MATCH('Cálculo antigua metodología'!I$4,#REF!,0),0),"")</f>
        <v/>
      </c>
      <c r="J674" s="10" t="str">
        <f>+IFERROR(VLOOKUP($A674,#REF!,MATCH('Cálculo antigua metodología'!J$4,#REF!,0),0),"")</f>
        <v/>
      </c>
      <c r="K674" s="10" t="str">
        <f>+IFERROR(VLOOKUP($A674,#REF!,MATCH('Cálculo antigua metodología'!K$4,#REF!,0),0),"")</f>
        <v/>
      </c>
      <c r="L674" s="10" t="str">
        <f>+IFERROR(VLOOKUP($A674,#REF!,MATCH('Cálculo antigua metodología'!L$4,#REF!,0),0),"")</f>
        <v/>
      </c>
      <c r="M674" s="10" t="str">
        <f>+IFERROR(VLOOKUP($A674,#REF!,MATCH('Cálculo antigua metodología'!M$4,#REF!,0),0),"")</f>
        <v/>
      </c>
      <c r="N674" s="10" t="str">
        <f>+IFERROR(VLOOKUP($A674,#REF!,MATCH('Cálculo antigua metodología'!N$4,#REF!,0),0),"")</f>
        <v/>
      </c>
      <c r="O674" s="10" t="str">
        <f>+IFERROR(VLOOKUP($A674,#REF!,MATCH('Cálculo antigua metodología'!O$4,#REF!,0),0),"")</f>
        <v/>
      </c>
      <c r="P674" s="10" t="str">
        <f>+IFERROR(VLOOKUP($A674,#REF!,MATCH('Cálculo antigua metodología'!P$4,#REF!,0),0),"")</f>
        <v/>
      </c>
      <c r="Q674" s="10" t="str">
        <f>+IFERROR(VLOOKUP($A674,#REF!,MATCH('Cálculo antigua metodología'!Q$4,#REF!,0),0),"")</f>
        <v/>
      </c>
      <c r="R674" s="10" t="str">
        <f>+IFERROR(VLOOKUP($A674,#REF!,MATCH('Cálculo antigua metodología'!R$4,#REF!,0),0),"")</f>
        <v/>
      </c>
      <c r="S674" s="10" t="str">
        <f>+IFERROR(VLOOKUP($A674,#REF!,MATCH('Cálculo antigua metodología'!S$4,#REF!,0),0),"")</f>
        <v/>
      </c>
      <c r="T674" s="10">
        <f>+VLOOKUP(A674,'[5]Cálculo SGP'!$N$3:$P$1136,3,0)</f>
        <v>2642965218</v>
      </c>
      <c r="U674" s="10">
        <f>+VLOOKUP(A674,'[5]Cálculo SGP'!$N$3:$X$1137,11,0)</f>
        <v>5416532261</v>
      </c>
      <c r="V674" s="11">
        <f t="shared" si="120"/>
        <v>75.056001787657934</v>
      </c>
      <c r="W674" s="11">
        <f t="shared" si="127"/>
        <v>100</v>
      </c>
      <c r="X674" s="11">
        <f t="shared" si="121"/>
        <v>80</v>
      </c>
      <c r="Y674" s="11">
        <f t="shared" si="122"/>
        <v>100</v>
      </c>
      <c r="Z674" s="11">
        <f t="shared" si="128"/>
        <v>0</v>
      </c>
      <c r="AA674" s="11">
        <f t="shared" si="123"/>
        <v>100</v>
      </c>
      <c r="AB674" s="11">
        <f t="shared" si="129"/>
        <v>0</v>
      </c>
      <c r="AC674" s="11">
        <f t="shared" si="124"/>
        <v>0</v>
      </c>
      <c r="AD674" s="11">
        <f t="shared" si="125"/>
        <v>0</v>
      </c>
      <c r="AE674" s="11">
        <f t="shared" si="126"/>
        <v>0</v>
      </c>
      <c r="AF674" s="12">
        <f t="shared" si="130"/>
        <v>0</v>
      </c>
      <c r="AG674" s="31">
        <f t="shared" si="131"/>
        <v>16.666666666666668</v>
      </c>
    </row>
    <row r="675" spans="1:33" x14ac:dyDescent="0.35">
      <c r="A675" s="1" t="s">
        <v>1390</v>
      </c>
      <c r="B675" s="1" t="s">
        <v>1362</v>
      </c>
      <c r="C675" s="1" t="s">
        <v>1391</v>
      </c>
      <c r="D675" s="4">
        <f>+VLOOKUP(A675,'[2]Categoría municipios 2023'!$B$2:$D$1103,3,0)</f>
        <v>6</v>
      </c>
      <c r="E675" s="1" t="str">
        <f>+VLOOKUP(A675,'[3]Nuevo IDF'!$B$5:$H$1106,7,0)</f>
        <v>G4</v>
      </c>
      <c r="F675" s="1"/>
      <c r="G675" s="10">
        <f>+VLOOKUP(A675,'[4]Informe viabilidad 2022'!$A$4:$G$1105,7,0)</f>
        <v>1494.298532</v>
      </c>
      <c r="H675" s="10">
        <f>+VLOOKUP(A675,'[4]Informe viabilidad 2022'!$A$4:$G$1105,6,0)</f>
        <v>2065.07687463</v>
      </c>
      <c r="I675" s="10" t="str">
        <f>+IFERROR(VLOOKUP($A675,#REF!,MATCH('Cálculo antigua metodología'!I$4,#REF!,0),0),"")</f>
        <v/>
      </c>
      <c r="J675" s="10" t="str">
        <f>+IFERROR(VLOOKUP($A675,#REF!,MATCH('Cálculo antigua metodología'!J$4,#REF!,0),0),"")</f>
        <v/>
      </c>
      <c r="K675" s="10" t="str">
        <f>+IFERROR(VLOOKUP($A675,#REF!,MATCH('Cálculo antigua metodología'!K$4,#REF!,0),0),"")</f>
        <v/>
      </c>
      <c r="L675" s="10" t="str">
        <f>+IFERROR(VLOOKUP($A675,#REF!,MATCH('Cálculo antigua metodología'!L$4,#REF!,0),0),"")</f>
        <v/>
      </c>
      <c r="M675" s="10" t="str">
        <f>+IFERROR(VLOOKUP($A675,#REF!,MATCH('Cálculo antigua metodología'!M$4,#REF!,0),0),"")</f>
        <v/>
      </c>
      <c r="N675" s="10" t="str">
        <f>+IFERROR(VLOOKUP($A675,#REF!,MATCH('Cálculo antigua metodología'!N$4,#REF!,0),0),"")</f>
        <v/>
      </c>
      <c r="O675" s="10" t="str">
        <f>+IFERROR(VLOOKUP($A675,#REF!,MATCH('Cálculo antigua metodología'!O$4,#REF!,0),0),"")</f>
        <v/>
      </c>
      <c r="P675" s="10" t="str">
        <f>+IFERROR(VLOOKUP($A675,#REF!,MATCH('Cálculo antigua metodología'!P$4,#REF!,0),0),"")</f>
        <v/>
      </c>
      <c r="Q675" s="10" t="str">
        <f>+IFERROR(VLOOKUP($A675,#REF!,MATCH('Cálculo antigua metodología'!Q$4,#REF!,0),0),"")</f>
        <v/>
      </c>
      <c r="R675" s="10" t="str">
        <f>+IFERROR(VLOOKUP($A675,#REF!,MATCH('Cálculo antigua metodología'!R$4,#REF!,0),0),"")</f>
        <v/>
      </c>
      <c r="S675" s="10" t="str">
        <f>+IFERROR(VLOOKUP($A675,#REF!,MATCH('Cálculo antigua metodología'!S$4,#REF!,0),0),"")</f>
        <v/>
      </c>
      <c r="T675" s="10">
        <f>+VLOOKUP(A675,'[5]Cálculo SGP'!$N$3:$P$1136,3,0)</f>
        <v>1035129295</v>
      </c>
      <c r="U675" s="10">
        <f>+VLOOKUP(A675,'[5]Cálculo SGP'!$N$3:$X$1137,11,0)</f>
        <v>2449524757</v>
      </c>
      <c r="V675" s="11">
        <f t="shared" si="120"/>
        <v>72.360431243884491</v>
      </c>
      <c r="W675" s="11">
        <f t="shared" si="127"/>
        <v>100</v>
      </c>
      <c r="X675" s="11">
        <f t="shared" si="121"/>
        <v>80</v>
      </c>
      <c r="Y675" s="11">
        <f t="shared" si="122"/>
        <v>100</v>
      </c>
      <c r="Z675" s="11">
        <f t="shared" si="128"/>
        <v>0</v>
      </c>
      <c r="AA675" s="11">
        <f t="shared" si="123"/>
        <v>100</v>
      </c>
      <c r="AB675" s="11">
        <f t="shared" si="129"/>
        <v>0</v>
      </c>
      <c r="AC675" s="11">
        <f t="shared" si="124"/>
        <v>0</v>
      </c>
      <c r="AD675" s="11">
        <f t="shared" si="125"/>
        <v>0</v>
      </c>
      <c r="AE675" s="11">
        <f t="shared" si="126"/>
        <v>0</v>
      </c>
      <c r="AF675" s="12">
        <f t="shared" si="130"/>
        <v>0</v>
      </c>
      <c r="AG675" s="31">
        <f t="shared" si="131"/>
        <v>16.666666666666668</v>
      </c>
    </row>
    <row r="676" spans="1:33" x14ac:dyDescent="0.35">
      <c r="A676" s="1" t="s">
        <v>1392</v>
      </c>
      <c r="B676" s="1" t="s">
        <v>1362</v>
      </c>
      <c r="C676" s="1" t="s">
        <v>1393</v>
      </c>
      <c r="D676" s="4">
        <f>+VLOOKUP(A676,'[2]Categoría municipios 2023'!$B$2:$D$1103,3,0)</f>
        <v>6</v>
      </c>
      <c r="E676" s="1" t="str">
        <f>+VLOOKUP(A676,'[3]Nuevo IDF'!$B$5:$H$1106,7,0)</f>
        <v>G4</v>
      </c>
      <c r="F676" s="1"/>
      <c r="G676" s="10">
        <f>+VLOOKUP(A676,'[4]Informe viabilidad 2022'!$A$4:$G$1105,7,0)</f>
        <v>2088.4445059999998</v>
      </c>
      <c r="H676" s="10">
        <f>+VLOOKUP(A676,'[4]Informe viabilidad 2022'!$A$4:$G$1105,6,0)</f>
        <v>3530.1320209999999</v>
      </c>
      <c r="I676" s="10" t="str">
        <f>+IFERROR(VLOOKUP($A676,#REF!,MATCH('Cálculo antigua metodología'!I$4,#REF!,0),0),"")</f>
        <v/>
      </c>
      <c r="J676" s="10" t="str">
        <f>+IFERROR(VLOOKUP($A676,#REF!,MATCH('Cálculo antigua metodología'!J$4,#REF!,0),0),"")</f>
        <v/>
      </c>
      <c r="K676" s="10" t="str">
        <f>+IFERROR(VLOOKUP($A676,#REF!,MATCH('Cálculo antigua metodología'!K$4,#REF!,0),0),"")</f>
        <v/>
      </c>
      <c r="L676" s="10" t="str">
        <f>+IFERROR(VLOOKUP($A676,#REF!,MATCH('Cálculo antigua metodología'!L$4,#REF!,0),0),"")</f>
        <v/>
      </c>
      <c r="M676" s="10" t="str">
        <f>+IFERROR(VLOOKUP($A676,#REF!,MATCH('Cálculo antigua metodología'!M$4,#REF!,0),0),"")</f>
        <v/>
      </c>
      <c r="N676" s="10" t="str">
        <f>+IFERROR(VLOOKUP($A676,#REF!,MATCH('Cálculo antigua metodología'!N$4,#REF!,0),0),"")</f>
        <v/>
      </c>
      <c r="O676" s="10" t="str">
        <f>+IFERROR(VLOOKUP($A676,#REF!,MATCH('Cálculo antigua metodología'!O$4,#REF!,0),0),"")</f>
        <v/>
      </c>
      <c r="P676" s="10" t="str">
        <f>+IFERROR(VLOOKUP($A676,#REF!,MATCH('Cálculo antigua metodología'!P$4,#REF!,0),0),"")</f>
        <v/>
      </c>
      <c r="Q676" s="10" t="str">
        <f>+IFERROR(VLOOKUP($A676,#REF!,MATCH('Cálculo antigua metodología'!Q$4,#REF!,0),0),"")</f>
        <v/>
      </c>
      <c r="R676" s="10" t="str">
        <f>+IFERROR(VLOOKUP($A676,#REF!,MATCH('Cálculo antigua metodología'!R$4,#REF!,0),0),"")</f>
        <v/>
      </c>
      <c r="S676" s="10" t="str">
        <f>+IFERROR(VLOOKUP($A676,#REF!,MATCH('Cálculo antigua metodología'!S$4,#REF!,0),0),"")</f>
        <v/>
      </c>
      <c r="T676" s="10">
        <f>+VLOOKUP(A676,'[5]Cálculo SGP'!$N$3:$P$1136,3,0)</f>
        <v>1660692129</v>
      </c>
      <c r="U676" s="10">
        <f>+VLOOKUP(A676,'[5]Cálculo SGP'!$N$3:$X$1137,11,0)</f>
        <v>3376711190</v>
      </c>
      <c r="V676" s="11">
        <f t="shared" si="120"/>
        <v>59.160521294282773</v>
      </c>
      <c r="W676" s="11">
        <f t="shared" si="127"/>
        <v>100</v>
      </c>
      <c r="X676" s="11">
        <f t="shared" si="121"/>
        <v>80</v>
      </c>
      <c r="Y676" s="11">
        <f t="shared" si="122"/>
        <v>100</v>
      </c>
      <c r="Z676" s="11">
        <f t="shared" si="128"/>
        <v>0</v>
      </c>
      <c r="AA676" s="11">
        <f t="shared" si="123"/>
        <v>100</v>
      </c>
      <c r="AB676" s="11">
        <f t="shared" si="129"/>
        <v>0</v>
      </c>
      <c r="AC676" s="11">
        <f t="shared" si="124"/>
        <v>0</v>
      </c>
      <c r="AD676" s="11">
        <f t="shared" si="125"/>
        <v>0</v>
      </c>
      <c r="AE676" s="11">
        <f t="shared" si="126"/>
        <v>0</v>
      </c>
      <c r="AF676" s="12">
        <f t="shared" si="130"/>
        <v>0</v>
      </c>
      <c r="AG676" s="31">
        <f t="shared" si="131"/>
        <v>16.666666666666668</v>
      </c>
    </row>
    <row r="677" spans="1:33" x14ac:dyDescent="0.35">
      <c r="A677" s="1" t="s">
        <v>1394</v>
      </c>
      <c r="B677" s="1" t="s">
        <v>1362</v>
      </c>
      <c r="C677" s="1" t="s">
        <v>1395</v>
      </c>
      <c r="D677" s="4">
        <f>+VLOOKUP(A677,'[2]Categoría municipios 2023'!$B$2:$D$1103,3,0)</f>
        <v>6</v>
      </c>
      <c r="E677" s="1" t="str">
        <f>+VLOOKUP(A677,'[3]Nuevo IDF'!$B$5:$H$1106,7,0)</f>
        <v>G4</v>
      </c>
      <c r="F677" s="1"/>
      <c r="G677" s="10">
        <f>+VLOOKUP(A677,'[4]Informe viabilidad 2022'!$A$4:$G$1105,7,0)</f>
        <v>3330.4353150000002</v>
      </c>
      <c r="H677" s="10">
        <f>+VLOOKUP(A677,'[4]Informe viabilidad 2022'!$A$4:$G$1105,6,0)</f>
        <v>4932.0437067000003</v>
      </c>
      <c r="I677" s="10" t="str">
        <f>+IFERROR(VLOOKUP($A677,#REF!,MATCH('Cálculo antigua metodología'!I$4,#REF!,0),0),"")</f>
        <v/>
      </c>
      <c r="J677" s="10" t="str">
        <f>+IFERROR(VLOOKUP($A677,#REF!,MATCH('Cálculo antigua metodología'!J$4,#REF!,0),0),"")</f>
        <v/>
      </c>
      <c r="K677" s="10" t="str">
        <f>+IFERROR(VLOOKUP($A677,#REF!,MATCH('Cálculo antigua metodología'!K$4,#REF!,0),0),"")</f>
        <v/>
      </c>
      <c r="L677" s="10" t="str">
        <f>+IFERROR(VLOOKUP($A677,#REF!,MATCH('Cálculo antigua metodología'!L$4,#REF!,0),0),"")</f>
        <v/>
      </c>
      <c r="M677" s="10" t="str">
        <f>+IFERROR(VLOOKUP($A677,#REF!,MATCH('Cálculo antigua metodología'!M$4,#REF!,0),0),"")</f>
        <v/>
      </c>
      <c r="N677" s="10" t="str">
        <f>+IFERROR(VLOOKUP($A677,#REF!,MATCH('Cálculo antigua metodología'!N$4,#REF!,0),0),"")</f>
        <v/>
      </c>
      <c r="O677" s="10" t="str">
        <f>+IFERROR(VLOOKUP($A677,#REF!,MATCH('Cálculo antigua metodología'!O$4,#REF!,0),0),"")</f>
        <v/>
      </c>
      <c r="P677" s="10" t="str">
        <f>+IFERROR(VLOOKUP($A677,#REF!,MATCH('Cálculo antigua metodología'!P$4,#REF!,0),0),"")</f>
        <v/>
      </c>
      <c r="Q677" s="10" t="str">
        <f>+IFERROR(VLOOKUP($A677,#REF!,MATCH('Cálculo antigua metodología'!Q$4,#REF!,0),0),"")</f>
        <v/>
      </c>
      <c r="R677" s="10" t="str">
        <f>+IFERROR(VLOOKUP($A677,#REF!,MATCH('Cálculo antigua metodología'!R$4,#REF!,0),0),"")</f>
        <v/>
      </c>
      <c r="S677" s="10" t="str">
        <f>+IFERROR(VLOOKUP($A677,#REF!,MATCH('Cálculo antigua metodología'!S$4,#REF!,0),0),"")</f>
        <v/>
      </c>
      <c r="T677" s="10">
        <f>+VLOOKUP(A677,'[5]Cálculo SGP'!$N$3:$P$1136,3,0)</f>
        <v>2498481756</v>
      </c>
      <c r="U677" s="10">
        <f>+VLOOKUP(A677,'[5]Cálculo SGP'!$N$3:$X$1137,11,0)</f>
        <v>1589938006</v>
      </c>
      <c r="V677" s="11">
        <f t="shared" si="120"/>
        <v>67.526476103115755</v>
      </c>
      <c r="W677" s="11">
        <f t="shared" si="127"/>
        <v>100</v>
      </c>
      <c r="X677" s="11">
        <f t="shared" si="121"/>
        <v>80</v>
      </c>
      <c r="Y677" s="11">
        <f t="shared" si="122"/>
        <v>100</v>
      </c>
      <c r="Z677" s="11">
        <f t="shared" si="128"/>
        <v>0</v>
      </c>
      <c r="AA677" s="11">
        <f t="shared" si="123"/>
        <v>100</v>
      </c>
      <c r="AB677" s="11">
        <f t="shared" si="129"/>
        <v>0</v>
      </c>
      <c r="AC677" s="11">
        <f t="shared" si="124"/>
        <v>0</v>
      </c>
      <c r="AD677" s="11">
        <f t="shared" si="125"/>
        <v>0</v>
      </c>
      <c r="AE677" s="11">
        <f t="shared" si="126"/>
        <v>0</v>
      </c>
      <c r="AF677" s="12">
        <f t="shared" si="130"/>
        <v>0</v>
      </c>
      <c r="AG677" s="31">
        <f t="shared" si="131"/>
        <v>16.666666666666668</v>
      </c>
    </row>
    <row r="678" spans="1:33" x14ac:dyDescent="0.35">
      <c r="A678" s="1" t="s">
        <v>1396</v>
      </c>
      <c r="B678" s="1" t="s">
        <v>1362</v>
      </c>
      <c r="C678" s="1" t="s">
        <v>1397</v>
      </c>
      <c r="D678" s="4">
        <f>+VLOOKUP(A678,'[2]Categoría municipios 2023'!$B$2:$D$1103,3,0)</f>
        <v>6</v>
      </c>
      <c r="E678" s="1" t="str">
        <f>+VLOOKUP(A678,'[3]Nuevo IDF'!$B$5:$H$1106,7,0)</f>
        <v>G4</v>
      </c>
      <c r="F678" s="1"/>
      <c r="G678" s="10">
        <f>+VLOOKUP(A678,'[4]Informe viabilidad 2022'!$A$4:$G$1105,7,0)</f>
        <v>5046.8616300000003</v>
      </c>
      <c r="H678" s="10">
        <f>+VLOOKUP(A678,'[4]Informe viabilidad 2022'!$A$4:$G$1105,6,0)</f>
        <v>9177.4273840000005</v>
      </c>
      <c r="I678" s="10" t="str">
        <f>+IFERROR(VLOOKUP($A678,#REF!,MATCH('Cálculo antigua metodología'!I$4,#REF!,0),0),"")</f>
        <v/>
      </c>
      <c r="J678" s="10" t="str">
        <f>+IFERROR(VLOOKUP($A678,#REF!,MATCH('Cálculo antigua metodología'!J$4,#REF!,0),0),"")</f>
        <v/>
      </c>
      <c r="K678" s="10" t="str">
        <f>+IFERROR(VLOOKUP($A678,#REF!,MATCH('Cálculo antigua metodología'!K$4,#REF!,0),0),"")</f>
        <v/>
      </c>
      <c r="L678" s="10" t="str">
        <f>+IFERROR(VLOOKUP($A678,#REF!,MATCH('Cálculo antigua metodología'!L$4,#REF!,0),0),"")</f>
        <v/>
      </c>
      <c r="M678" s="10" t="str">
        <f>+IFERROR(VLOOKUP($A678,#REF!,MATCH('Cálculo antigua metodología'!M$4,#REF!,0),0),"")</f>
        <v/>
      </c>
      <c r="N678" s="10" t="str">
        <f>+IFERROR(VLOOKUP($A678,#REF!,MATCH('Cálculo antigua metodología'!N$4,#REF!,0),0),"")</f>
        <v/>
      </c>
      <c r="O678" s="10" t="str">
        <f>+IFERROR(VLOOKUP($A678,#REF!,MATCH('Cálculo antigua metodología'!O$4,#REF!,0),0),"")</f>
        <v/>
      </c>
      <c r="P678" s="10" t="str">
        <f>+IFERROR(VLOOKUP($A678,#REF!,MATCH('Cálculo antigua metodología'!P$4,#REF!,0),0),"")</f>
        <v/>
      </c>
      <c r="Q678" s="10" t="str">
        <f>+IFERROR(VLOOKUP($A678,#REF!,MATCH('Cálculo antigua metodología'!Q$4,#REF!,0),0),"")</f>
        <v/>
      </c>
      <c r="R678" s="10" t="str">
        <f>+IFERROR(VLOOKUP($A678,#REF!,MATCH('Cálculo antigua metodología'!R$4,#REF!,0),0),"")</f>
        <v/>
      </c>
      <c r="S678" s="10" t="str">
        <f>+IFERROR(VLOOKUP($A678,#REF!,MATCH('Cálculo antigua metodología'!S$4,#REF!,0),0),"")</f>
        <v/>
      </c>
      <c r="T678" s="10">
        <f>+VLOOKUP(A678,'[5]Cálculo SGP'!$N$3:$P$1136,3,0)</f>
        <v>3633670642</v>
      </c>
      <c r="U678" s="10">
        <f>+VLOOKUP(A678,'[5]Cálculo SGP'!$N$3:$X$1137,11,0)</f>
        <v>2421554696</v>
      </c>
      <c r="V678" s="11">
        <f t="shared" si="120"/>
        <v>54.992117276773435</v>
      </c>
      <c r="W678" s="11">
        <f t="shared" si="127"/>
        <v>100</v>
      </c>
      <c r="X678" s="11">
        <f t="shared" si="121"/>
        <v>80</v>
      </c>
      <c r="Y678" s="11">
        <f t="shared" si="122"/>
        <v>100</v>
      </c>
      <c r="Z678" s="11">
        <f t="shared" si="128"/>
        <v>0</v>
      </c>
      <c r="AA678" s="11">
        <f t="shared" si="123"/>
        <v>100</v>
      </c>
      <c r="AB678" s="11">
        <f t="shared" si="129"/>
        <v>0</v>
      </c>
      <c r="AC678" s="11">
        <f t="shared" si="124"/>
        <v>0</v>
      </c>
      <c r="AD678" s="11">
        <f t="shared" si="125"/>
        <v>0</v>
      </c>
      <c r="AE678" s="11">
        <f t="shared" si="126"/>
        <v>0</v>
      </c>
      <c r="AF678" s="12">
        <f t="shared" si="130"/>
        <v>0</v>
      </c>
      <c r="AG678" s="31">
        <f t="shared" si="131"/>
        <v>16.666666666666668</v>
      </c>
    </row>
    <row r="679" spans="1:33" x14ac:dyDescent="0.35">
      <c r="A679" s="1" t="s">
        <v>1398</v>
      </c>
      <c r="B679" s="1" t="s">
        <v>1362</v>
      </c>
      <c r="C679" s="1" t="s">
        <v>1399</v>
      </c>
      <c r="D679" s="4">
        <f>+VLOOKUP(A679,'[2]Categoría municipios 2023'!$B$2:$D$1103,3,0)</f>
        <v>6</v>
      </c>
      <c r="E679" s="1" t="str">
        <f>+VLOOKUP(A679,'[3]Nuevo IDF'!$B$5:$H$1106,7,0)</f>
        <v>G5</v>
      </c>
      <c r="F679" s="1"/>
      <c r="G679" s="10">
        <f>+VLOOKUP(A679,'[4]Informe viabilidad 2022'!$A$4:$G$1105,7,0)</f>
        <v>1885.16488</v>
      </c>
      <c r="H679" s="10">
        <f>+VLOOKUP(A679,'[4]Informe viabilidad 2022'!$A$4:$G$1105,6,0)</f>
        <v>3148.55036694</v>
      </c>
      <c r="I679" s="10" t="str">
        <f>+IFERROR(VLOOKUP($A679,#REF!,MATCH('Cálculo antigua metodología'!I$4,#REF!,0),0),"")</f>
        <v/>
      </c>
      <c r="J679" s="10" t="str">
        <f>+IFERROR(VLOOKUP($A679,#REF!,MATCH('Cálculo antigua metodología'!J$4,#REF!,0),0),"")</f>
        <v/>
      </c>
      <c r="K679" s="10" t="str">
        <f>+IFERROR(VLOOKUP($A679,#REF!,MATCH('Cálculo antigua metodología'!K$4,#REF!,0),0),"")</f>
        <v/>
      </c>
      <c r="L679" s="10" t="str">
        <f>+IFERROR(VLOOKUP($A679,#REF!,MATCH('Cálculo antigua metodología'!L$4,#REF!,0),0),"")</f>
        <v/>
      </c>
      <c r="M679" s="10" t="str">
        <f>+IFERROR(VLOOKUP($A679,#REF!,MATCH('Cálculo antigua metodología'!M$4,#REF!,0),0),"")</f>
        <v/>
      </c>
      <c r="N679" s="10" t="str">
        <f>+IFERROR(VLOOKUP($A679,#REF!,MATCH('Cálculo antigua metodología'!N$4,#REF!,0),0),"")</f>
        <v/>
      </c>
      <c r="O679" s="10" t="str">
        <f>+IFERROR(VLOOKUP($A679,#REF!,MATCH('Cálculo antigua metodología'!O$4,#REF!,0),0),"")</f>
        <v/>
      </c>
      <c r="P679" s="10" t="str">
        <f>+IFERROR(VLOOKUP($A679,#REF!,MATCH('Cálculo antigua metodología'!P$4,#REF!,0),0),"")</f>
        <v/>
      </c>
      <c r="Q679" s="10" t="str">
        <f>+IFERROR(VLOOKUP($A679,#REF!,MATCH('Cálculo antigua metodología'!Q$4,#REF!,0),0),"")</f>
        <v/>
      </c>
      <c r="R679" s="10" t="str">
        <f>+IFERROR(VLOOKUP($A679,#REF!,MATCH('Cálculo antigua metodología'!R$4,#REF!,0),0),"")</f>
        <v/>
      </c>
      <c r="S679" s="10" t="str">
        <f>+IFERROR(VLOOKUP($A679,#REF!,MATCH('Cálculo antigua metodología'!S$4,#REF!,0),0),"")</f>
        <v/>
      </c>
      <c r="T679" s="10">
        <f>+VLOOKUP(A679,'[5]Cálculo SGP'!$N$3:$P$1136,3,0)</f>
        <v>2794885323</v>
      </c>
      <c r="U679" s="10">
        <f>+VLOOKUP(A679,'[5]Cálculo SGP'!$N$3:$X$1137,11,0)</f>
        <v>2104762157</v>
      </c>
      <c r="V679" s="11">
        <f t="shared" si="120"/>
        <v>59.874058226743443</v>
      </c>
      <c r="W679" s="11">
        <f t="shared" si="127"/>
        <v>100</v>
      </c>
      <c r="X679" s="11">
        <f t="shared" si="121"/>
        <v>80</v>
      </c>
      <c r="Y679" s="11">
        <f t="shared" si="122"/>
        <v>100</v>
      </c>
      <c r="Z679" s="11">
        <f t="shared" si="128"/>
        <v>0</v>
      </c>
      <c r="AA679" s="11">
        <f t="shared" si="123"/>
        <v>100</v>
      </c>
      <c r="AB679" s="11">
        <f t="shared" si="129"/>
        <v>0</v>
      </c>
      <c r="AC679" s="11">
        <f t="shared" si="124"/>
        <v>0</v>
      </c>
      <c r="AD679" s="11">
        <f t="shared" si="125"/>
        <v>0</v>
      </c>
      <c r="AE679" s="11">
        <f t="shared" si="126"/>
        <v>0</v>
      </c>
      <c r="AF679" s="12">
        <f t="shared" si="130"/>
        <v>0</v>
      </c>
      <c r="AG679" s="31">
        <f t="shared" si="131"/>
        <v>16.666666666666668</v>
      </c>
    </row>
    <row r="680" spans="1:33" x14ac:dyDescent="0.35">
      <c r="A680" s="1" t="s">
        <v>1400</v>
      </c>
      <c r="B680" s="1" t="s">
        <v>1362</v>
      </c>
      <c r="C680" s="1" t="s">
        <v>1401</v>
      </c>
      <c r="D680" s="4">
        <f>+VLOOKUP(A680,'[2]Categoría municipios 2023'!$B$2:$D$1103,3,0)</f>
        <v>6</v>
      </c>
      <c r="E680" s="1" t="str">
        <f>+VLOOKUP(A680,'[3]Nuevo IDF'!$B$5:$H$1106,7,0)</f>
        <v>G5</v>
      </c>
      <c r="F680" s="1"/>
      <c r="G680" s="10">
        <f>+VLOOKUP(A680,'[4]Informe viabilidad 2022'!$A$4:$G$1105,7,0)</f>
        <v>1136.5620080000001</v>
      </c>
      <c r="H680" s="10">
        <f>+VLOOKUP(A680,'[4]Informe viabilidad 2022'!$A$4:$G$1105,6,0)</f>
        <v>3043.0702863000001</v>
      </c>
      <c r="I680" s="10" t="str">
        <f>+IFERROR(VLOOKUP($A680,#REF!,MATCH('Cálculo antigua metodología'!I$4,#REF!,0),0),"")</f>
        <v/>
      </c>
      <c r="J680" s="10" t="str">
        <f>+IFERROR(VLOOKUP($A680,#REF!,MATCH('Cálculo antigua metodología'!J$4,#REF!,0),0),"")</f>
        <v/>
      </c>
      <c r="K680" s="10" t="str">
        <f>+IFERROR(VLOOKUP($A680,#REF!,MATCH('Cálculo antigua metodología'!K$4,#REF!,0),0),"")</f>
        <v/>
      </c>
      <c r="L680" s="10" t="str">
        <f>+IFERROR(VLOOKUP($A680,#REF!,MATCH('Cálculo antigua metodología'!L$4,#REF!,0),0),"")</f>
        <v/>
      </c>
      <c r="M680" s="10" t="str">
        <f>+IFERROR(VLOOKUP($A680,#REF!,MATCH('Cálculo antigua metodología'!M$4,#REF!,0),0),"")</f>
        <v/>
      </c>
      <c r="N680" s="10" t="str">
        <f>+IFERROR(VLOOKUP($A680,#REF!,MATCH('Cálculo antigua metodología'!N$4,#REF!,0),0),"")</f>
        <v/>
      </c>
      <c r="O680" s="10" t="str">
        <f>+IFERROR(VLOOKUP($A680,#REF!,MATCH('Cálculo antigua metodología'!O$4,#REF!,0),0),"")</f>
        <v/>
      </c>
      <c r="P680" s="10" t="str">
        <f>+IFERROR(VLOOKUP($A680,#REF!,MATCH('Cálculo antigua metodología'!P$4,#REF!,0),0),"")</f>
        <v/>
      </c>
      <c r="Q680" s="10" t="str">
        <f>+IFERROR(VLOOKUP($A680,#REF!,MATCH('Cálculo antigua metodología'!Q$4,#REF!,0),0),"")</f>
        <v/>
      </c>
      <c r="R680" s="10" t="str">
        <f>+IFERROR(VLOOKUP($A680,#REF!,MATCH('Cálculo antigua metodología'!R$4,#REF!,0),0),"")</f>
        <v/>
      </c>
      <c r="S680" s="10" t="str">
        <f>+IFERROR(VLOOKUP($A680,#REF!,MATCH('Cálculo antigua metodología'!S$4,#REF!,0),0),"")</f>
        <v/>
      </c>
      <c r="T680" s="10">
        <f>+VLOOKUP(A680,'[5]Cálculo SGP'!$N$3:$P$1136,3,0)</f>
        <v>934608022</v>
      </c>
      <c r="U680" s="10">
        <f>+VLOOKUP(A680,'[5]Cálculo SGP'!$N$3:$X$1137,11,0)</f>
        <v>6473654408</v>
      </c>
      <c r="V680" s="11">
        <f t="shared" si="120"/>
        <v>37.349186876058653</v>
      </c>
      <c r="W680" s="11">
        <f t="shared" si="127"/>
        <v>100</v>
      </c>
      <c r="X680" s="11">
        <f t="shared" si="121"/>
        <v>80</v>
      </c>
      <c r="Y680" s="11">
        <f t="shared" si="122"/>
        <v>100</v>
      </c>
      <c r="Z680" s="11">
        <f t="shared" si="128"/>
        <v>0</v>
      </c>
      <c r="AA680" s="11">
        <f t="shared" si="123"/>
        <v>100</v>
      </c>
      <c r="AB680" s="11">
        <f t="shared" si="129"/>
        <v>0</v>
      </c>
      <c r="AC680" s="11">
        <f t="shared" si="124"/>
        <v>0</v>
      </c>
      <c r="AD680" s="11">
        <f t="shared" si="125"/>
        <v>0</v>
      </c>
      <c r="AE680" s="11">
        <f t="shared" si="126"/>
        <v>0</v>
      </c>
      <c r="AF680" s="12">
        <f t="shared" si="130"/>
        <v>0</v>
      </c>
      <c r="AG680" s="31">
        <f t="shared" si="131"/>
        <v>16.666666666666668</v>
      </c>
    </row>
    <row r="681" spans="1:33" x14ac:dyDescent="0.35">
      <c r="A681" s="1" t="s">
        <v>1402</v>
      </c>
      <c r="B681" s="1" t="s">
        <v>1362</v>
      </c>
      <c r="C681" s="1" t="s">
        <v>1403</v>
      </c>
      <c r="D681" s="4">
        <f>+VLOOKUP(A681,'[2]Categoría municipios 2023'!$B$2:$D$1103,3,0)</f>
        <v>6</v>
      </c>
      <c r="E681" s="1" t="str">
        <f>+VLOOKUP(A681,'[3]Nuevo IDF'!$B$5:$H$1106,7,0)</f>
        <v>G5</v>
      </c>
      <c r="F681" s="1"/>
      <c r="G681" s="10">
        <f>+VLOOKUP(A681,'[4]Informe viabilidad 2022'!$A$4:$G$1105,7,0)</f>
        <v>1911.909187</v>
      </c>
      <c r="H681" s="10">
        <f>+VLOOKUP(A681,'[4]Informe viabilidad 2022'!$A$4:$G$1105,6,0)</f>
        <v>4488.4794012299999</v>
      </c>
      <c r="I681" s="10" t="str">
        <f>+IFERROR(VLOOKUP($A681,#REF!,MATCH('Cálculo antigua metodología'!I$4,#REF!,0),0),"")</f>
        <v/>
      </c>
      <c r="J681" s="10" t="str">
        <f>+IFERROR(VLOOKUP($A681,#REF!,MATCH('Cálculo antigua metodología'!J$4,#REF!,0),0),"")</f>
        <v/>
      </c>
      <c r="K681" s="10" t="str">
        <f>+IFERROR(VLOOKUP($A681,#REF!,MATCH('Cálculo antigua metodología'!K$4,#REF!,0),0),"")</f>
        <v/>
      </c>
      <c r="L681" s="10" t="str">
        <f>+IFERROR(VLOOKUP($A681,#REF!,MATCH('Cálculo antigua metodología'!L$4,#REF!,0),0),"")</f>
        <v/>
      </c>
      <c r="M681" s="10" t="str">
        <f>+IFERROR(VLOOKUP($A681,#REF!,MATCH('Cálculo antigua metodología'!M$4,#REF!,0),0),"")</f>
        <v/>
      </c>
      <c r="N681" s="10" t="str">
        <f>+IFERROR(VLOOKUP($A681,#REF!,MATCH('Cálculo antigua metodología'!N$4,#REF!,0),0),"")</f>
        <v/>
      </c>
      <c r="O681" s="10" t="str">
        <f>+IFERROR(VLOOKUP($A681,#REF!,MATCH('Cálculo antigua metodología'!O$4,#REF!,0),0),"")</f>
        <v/>
      </c>
      <c r="P681" s="10" t="str">
        <f>+IFERROR(VLOOKUP($A681,#REF!,MATCH('Cálculo antigua metodología'!P$4,#REF!,0),0),"")</f>
        <v/>
      </c>
      <c r="Q681" s="10" t="str">
        <f>+IFERROR(VLOOKUP($A681,#REF!,MATCH('Cálculo antigua metodología'!Q$4,#REF!,0),0),"")</f>
        <v/>
      </c>
      <c r="R681" s="10" t="str">
        <f>+IFERROR(VLOOKUP($A681,#REF!,MATCH('Cálculo antigua metodología'!R$4,#REF!,0),0),"")</f>
        <v/>
      </c>
      <c r="S681" s="10" t="str">
        <f>+IFERROR(VLOOKUP($A681,#REF!,MATCH('Cálculo antigua metodología'!S$4,#REF!,0),0),"")</f>
        <v/>
      </c>
      <c r="T681" s="10">
        <f>+VLOOKUP(A681,'[5]Cálculo SGP'!$N$3:$P$1136,3,0)</f>
        <v>2096957586</v>
      </c>
      <c r="U681" s="10">
        <f>+VLOOKUP(A681,'[5]Cálculo SGP'!$N$3:$X$1137,11,0)</f>
        <v>4753604138</v>
      </c>
      <c r="V681" s="11">
        <f t="shared" si="120"/>
        <v>42.595922050484852</v>
      </c>
      <c r="W681" s="11">
        <f t="shared" si="127"/>
        <v>100</v>
      </c>
      <c r="X681" s="11">
        <f t="shared" si="121"/>
        <v>80</v>
      </c>
      <c r="Y681" s="11">
        <f t="shared" si="122"/>
        <v>100</v>
      </c>
      <c r="Z681" s="11">
        <f t="shared" si="128"/>
        <v>0</v>
      </c>
      <c r="AA681" s="11">
        <f t="shared" si="123"/>
        <v>100</v>
      </c>
      <c r="AB681" s="11">
        <f t="shared" si="129"/>
        <v>0</v>
      </c>
      <c r="AC681" s="11">
        <f t="shared" si="124"/>
        <v>0</v>
      </c>
      <c r="AD681" s="11">
        <f t="shared" si="125"/>
        <v>0</v>
      </c>
      <c r="AE681" s="11">
        <f t="shared" si="126"/>
        <v>0</v>
      </c>
      <c r="AF681" s="12">
        <f t="shared" si="130"/>
        <v>0</v>
      </c>
      <c r="AG681" s="31">
        <f t="shared" si="131"/>
        <v>16.666666666666668</v>
      </c>
    </row>
    <row r="682" spans="1:33" x14ac:dyDescent="0.35">
      <c r="A682" s="1" t="s">
        <v>1404</v>
      </c>
      <c r="B682" s="1" t="s">
        <v>1362</v>
      </c>
      <c r="C682" s="1" t="s">
        <v>1405</v>
      </c>
      <c r="D682" s="4">
        <f>+VLOOKUP(A682,'[2]Categoría municipios 2023'!$B$2:$D$1103,3,0)</f>
        <v>6</v>
      </c>
      <c r="E682" s="1" t="str">
        <f>+VLOOKUP(A682,'[3]Nuevo IDF'!$B$5:$H$1106,7,0)</f>
        <v>G4</v>
      </c>
      <c r="F682" s="1"/>
      <c r="G682" s="10">
        <f>+VLOOKUP(A682,'[4]Informe viabilidad 2022'!$A$4:$G$1105,7,0)</f>
        <v>1847.3502679999999</v>
      </c>
      <c r="H682" s="10">
        <f>+VLOOKUP(A682,'[4]Informe viabilidad 2022'!$A$4:$G$1105,6,0)</f>
        <v>2812.7056527899999</v>
      </c>
      <c r="I682" s="10" t="str">
        <f>+IFERROR(VLOOKUP($A682,#REF!,MATCH('Cálculo antigua metodología'!I$4,#REF!,0),0),"")</f>
        <v/>
      </c>
      <c r="J682" s="10" t="str">
        <f>+IFERROR(VLOOKUP($A682,#REF!,MATCH('Cálculo antigua metodología'!J$4,#REF!,0),0),"")</f>
        <v/>
      </c>
      <c r="K682" s="10" t="str">
        <f>+IFERROR(VLOOKUP($A682,#REF!,MATCH('Cálculo antigua metodología'!K$4,#REF!,0),0),"")</f>
        <v/>
      </c>
      <c r="L682" s="10" t="str">
        <f>+IFERROR(VLOOKUP($A682,#REF!,MATCH('Cálculo antigua metodología'!L$4,#REF!,0),0),"")</f>
        <v/>
      </c>
      <c r="M682" s="10" t="str">
        <f>+IFERROR(VLOOKUP($A682,#REF!,MATCH('Cálculo antigua metodología'!M$4,#REF!,0),0),"")</f>
        <v/>
      </c>
      <c r="N682" s="10" t="str">
        <f>+IFERROR(VLOOKUP($A682,#REF!,MATCH('Cálculo antigua metodología'!N$4,#REF!,0),0),"")</f>
        <v/>
      </c>
      <c r="O682" s="10" t="str">
        <f>+IFERROR(VLOOKUP($A682,#REF!,MATCH('Cálculo antigua metodología'!O$4,#REF!,0),0),"")</f>
        <v/>
      </c>
      <c r="P682" s="10" t="str">
        <f>+IFERROR(VLOOKUP($A682,#REF!,MATCH('Cálculo antigua metodología'!P$4,#REF!,0),0),"")</f>
        <v/>
      </c>
      <c r="Q682" s="10" t="str">
        <f>+IFERROR(VLOOKUP($A682,#REF!,MATCH('Cálculo antigua metodología'!Q$4,#REF!,0),0),"")</f>
        <v/>
      </c>
      <c r="R682" s="10" t="str">
        <f>+IFERROR(VLOOKUP($A682,#REF!,MATCH('Cálculo antigua metodología'!R$4,#REF!,0),0),"")</f>
        <v/>
      </c>
      <c r="S682" s="10" t="str">
        <f>+IFERROR(VLOOKUP($A682,#REF!,MATCH('Cálculo antigua metodología'!S$4,#REF!,0),0),"")</f>
        <v/>
      </c>
      <c r="T682" s="10">
        <f>+VLOOKUP(A682,'[5]Cálculo SGP'!$N$3:$P$1136,3,0)</f>
        <v>1252451786</v>
      </c>
      <c r="U682" s="10">
        <f>+VLOOKUP(A682,'[5]Cálculo SGP'!$N$3:$X$1137,11,0)</f>
        <v>2183767354</v>
      </c>
      <c r="V682" s="11">
        <f t="shared" si="120"/>
        <v>65.678762588170656</v>
      </c>
      <c r="W682" s="11">
        <f t="shared" si="127"/>
        <v>100</v>
      </c>
      <c r="X682" s="11">
        <f t="shared" si="121"/>
        <v>80</v>
      </c>
      <c r="Y682" s="11">
        <f t="shared" si="122"/>
        <v>100</v>
      </c>
      <c r="Z682" s="11">
        <f t="shared" si="128"/>
        <v>0</v>
      </c>
      <c r="AA682" s="11">
        <f t="shared" si="123"/>
        <v>100</v>
      </c>
      <c r="AB682" s="11">
        <f t="shared" si="129"/>
        <v>0</v>
      </c>
      <c r="AC682" s="11">
        <f t="shared" si="124"/>
        <v>0</v>
      </c>
      <c r="AD682" s="11">
        <f t="shared" si="125"/>
        <v>0</v>
      </c>
      <c r="AE682" s="11">
        <f t="shared" si="126"/>
        <v>0</v>
      </c>
      <c r="AF682" s="12">
        <f t="shared" si="130"/>
        <v>0</v>
      </c>
      <c r="AG682" s="31">
        <f t="shared" si="131"/>
        <v>16.666666666666668</v>
      </c>
    </row>
    <row r="683" spans="1:33" x14ac:dyDescent="0.35">
      <c r="A683" s="1" t="s">
        <v>1406</v>
      </c>
      <c r="B683" s="1" t="s">
        <v>1362</v>
      </c>
      <c r="C683" s="1" t="s">
        <v>1407</v>
      </c>
      <c r="D683" s="4">
        <f>+VLOOKUP(A683,'[2]Categoría municipios 2023'!$B$2:$D$1103,3,0)</f>
        <v>6</v>
      </c>
      <c r="E683" s="1" t="str">
        <f>+VLOOKUP(A683,'[3]Nuevo IDF'!$B$5:$H$1106,7,0)</f>
        <v>G5</v>
      </c>
      <c r="F683" s="1"/>
      <c r="G683" s="10">
        <f>+VLOOKUP(A683,'[4]Informe viabilidad 2022'!$A$4:$G$1105,7,0)</f>
        <v>2118.0250580000002</v>
      </c>
      <c r="H683" s="10">
        <f>+VLOOKUP(A683,'[4]Informe viabilidad 2022'!$A$4:$G$1105,6,0)</f>
        <v>3563.41770081</v>
      </c>
      <c r="I683" s="10" t="str">
        <f>+IFERROR(VLOOKUP($A683,#REF!,MATCH('Cálculo antigua metodología'!I$4,#REF!,0),0),"")</f>
        <v/>
      </c>
      <c r="J683" s="10" t="str">
        <f>+IFERROR(VLOOKUP($A683,#REF!,MATCH('Cálculo antigua metodología'!J$4,#REF!,0),0),"")</f>
        <v/>
      </c>
      <c r="K683" s="10" t="str">
        <f>+IFERROR(VLOOKUP($A683,#REF!,MATCH('Cálculo antigua metodología'!K$4,#REF!,0),0),"")</f>
        <v/>
      </c>
      <c r="L683" s="10" t="str">
        <f>+IFERROR(VLOOKUP($A683,#REF!,MATCH('Cálculo antigua metodología'!L$4,#REF!,0),0),"")</f>
        <v/>
      </c>
      <c r="M683" s="10" t="str">
        <f>+IFERROR(VLOOKUP($A683,#REF!,MATCH('Cálculo antigua metodología'!M$4,#REF!,0),0),"")</f>
        <v/>
      </c>
      <c r="N683" s="10" t="str">
        <f>+IFERROR(VLOOKUP($A683,#REF!,MATCH('Cálculo antigua metodología'!N$4,#REF!,0),0),"")</f>
        <v/>
      </c>
      <c r="O683" s="10" t="str">
        <f>+IFERROR(VLOOKUP($A683,#REF!,MATCH('Cálculo antigua metodología'!O$4,#REF!,0),0),"")</f>
        <v/>
      </c>
      <c r="P683" s="10" t="str">
        <f>+IFERROR(VLOOKUP($A683,#REF!,MATCH('Cálculo antigua metodología'!P$4,#REF!,0),0),"")</f>
        <v/>
      </c>
      <c r="Q683" s="10" t="str">
        <f>+IFERROR(VLOOKUP($A683,#REF!,MATCH('Cálculo antigua metodología'!Q$4,#REF!,0),0),"")</f>
        <v/>
      </c>
      <c r="R683" s="10" t="str">
        <f>+IFERROR(VLOOKUP($A683,#REF!,MATCH('Cálculo antigua metodología'!R$4,#REF!,0),0),"")</f>
        <v/>
      </c>
      <c r="S683" s="10" t="str">
        <f>+IFERROR(VLOOKUP($A683,#REF!,MATCH('Cálculo antigua metodología'!S$4,#REF!,0),0),"")</f>
        <v/>
      </c>
      <c r="T683" s="10">
        <f>+VLOOKUP(A683,'[5]Cálculo SGP'!$N$3:$P$1136,3,0)</f>
        <v>1859498762</v>
      </c>
      <c r="U683" s="10">
        <f>+VLOOKUP(A683,'[5]Cálculo SGP'!$N$3:$X$1137,11,0)</f>
        <v>3582525120</v>
      </c>
      <c r="V683" s="11">
        <f t="shared" si="120"/>
        <v>59.438023712980716</v>
      </c>
      <c r="W683" s="11">
        <f t="shared" si="127"/>
        <v>100</v>
      </c>
      <c r="X683" s="11">
        <f t="shared" si="121"/>
        <v>80</v>
      </c>
      <c r="Y683" s="11">
        <f t="shared" si="122"/>
        <v>100</v>
      </c>
      <c r="Z683" s="11">
        <f t="shared" si="128"/>
        <v>0</v>
      </c>
      <c r="AA683" s="11">
        <f t="shared" si="123"/>
        <v>100</v>
      </c>
      <c r="AB683" s="11">
        <f t="shared" si="129"/>
        <v>0</v>
      </c>
      <c r="AC683" s="11">
        <f t="shared" si="124"/>
        <v>0</v>
      </c>
      <c r="AD683" s="11">
        <f t="shared" si="125"/>
        <v>0</v>
      </c>
      <c r="AE683" s="11">
        <f t="shared" si="126"/>
        <v>0</v>
      </c>
      <c r="AF683" s="12">
        <f t="shared" si="130"/>
        <v>0</v>
      </c>
      <c r="AG683" s="31">
        <f t="shared" si="131"/>
        <v>16.666666666666668</v>
      </c>
    </row>
    <row r="684" spans="1:33" x14ac:dyDescent="0.35">
      <c r="A684" s="1" t="s">
        <v>1408</v>
      </c>
      <c r="B684" s="1" t="s">
        <v>1362</v>
      </c>
      <c r="C684" s="1" t="s">
        <v>1409</v>
      </c>
      <c r="D684" s="4">
        <f>+VLOOKUP(A684,'[2]Categoría municipios 2023'!$B$2:$D$1103,3,0)</f>
        <v>6</v>
      </c>
      <c r="E684" s="1" t="str">
        <f>+VLOOKUP(A684,'[3]Nuevo IDF'!$B$5:$H$1106,7,0)</f>
        <v>G5</v>
      </c>
      <c r="F684" s="1"/>
      <c r="G684" s="10">
        <f>+VLOOKUP(A684,'[4]Informe viabilidad 2022'!$A$4:$G$1105,7,0)</f>
        <v>1606.3795970000001</v>
      </c>
      <c r="H684" s="10">
        <f>+VLOOKUP(A684,'[4]Informe viabilidad 2022'!$A$4:$G$1105,6,0)</f>
        <v>2633.0574969999998</v>
      </c>
      <c r="I684" s="10" t="str">
        <f>+IFERROR(VLOOKUP($A684,#REF!,MATCH('Cálculo antigua metodología'!I$4,#REF!,0),0),"")</f>
        <v/>
      </c>
      <c r="J684" s="10" t="str">
        <f>+IFERROR(VLOOKUP($A684,#REF!,MATCH('Cálculo antigua metodología'!J$4,#REF!,0),0),"")</f>
        <v/>
      </c>
      <c r="K684" s="10" t="str">
        <f>+IFERROR(VLOOKUP($A684,#REF!,MATCH('Cálculo antigua metodología'!K$4,#REF!,0),0),"")</f>
        <v/>
      </c>
      <c r="L684" s="10" t="str">
        <f>+IFERROR(VLOOKUP($A684,#REF!,MATCH('Cálculo antigua metodología'!L$4,#REF!,0),0),"")</f>
        <v/>
      </c>
      <c r="M684" s="10" t="str">
        <f>+IFERROR(VLOOKUP($A684,#REF!,MATCH('Cálculo antigua metodología'!M$4,#REF!,0),0),"")</f>
        <v/>
      </c>
      <c r="N684" s="10" t="str">
        <f>+IFERROR(VLOOKUP($A684,#REF!,MATCH('Cálculo antigua metodología'!N$4,#REF!,0),0),"")</f>
        <v/>
      </c>
      <c r="O684" s="10" t="str">
        <f>+IFERROR(VLOOKUP($A684,#REF!,MATCH('Cálculo antigua metodología'!O$4,#REF!,0),0),"")</f>
        <v/>
      </c>
      <c r="P684" s="10" t="str">
        <f>+IFERROR(VLOOKUP($A684,#REF!,MATCH('Cálculo antigua metodología'!P$4,#REF!,0),0),"")</f>
        <v/>
      </c>
      <c r="Q684" s="10" t="str">
        <f>+IFERROR(VLOOKUP($A684,#REF!,MATCH('Cálculo antigua metodología'!Q$4,#REF!,0),0),"")</f>
        <v/>
      </c>
      <c r="R684" s="10" t="str">
        <f>+IFERROR(VLOOKUP($A684,#REF!,MATCH('Cálculo antigua metodología'!R$4,#REF!,0),0),"")</f>
        <v/>
      </c>
      <c r="S684" s="10" t="str">
        <f>+IFERROR(VLOOKUP($A684,#REF!,MATCH('Cálculo antigua metodología'!S$4,#REF!,0),0),"")</f>
        <v/>
      </c>
      <c r="T684" s="10">
        <f>+VLOOKUP(A684,'[5]Cálculo SGP'!$N$3:$P$1136,3,0)</f>
        <v>1126286347</v>
      </c>
      <c r="U684" s="10">
        <f>+VLOOKUP(A684,'[5]Cálculo SGP'!$N$3:$X$1137,11,0)</f>
        <v>2750514532</v>
      </c>
      <c r="V684" s="11">
        <f t="shared" si="120"/>
        <v>61.00814732797307</v>
      </c>
      <c r="W684" s="11">
        <f t="shared" si="127"/>
        <v>100</v>
      </c>
      <c r="X684" s="11">
        <f t="shared" si="121"/>
        <v>80</v>
      </c>
      <c r="Y684" s="11">
        <f t="shared" si="122"/>
        <v>100</v>
      </c>
      <c r="Z684" s="11">
        <f t="shared" si="128"/>
        <v>0</v>
      </c>
      <c r="AA684" s="11">
        <f t="shared" si="123"/>
        <v>100</v>
      </c>
      <c r="AB684" s="11">
        <f t="shared" si="129"/>
        <v>0</v>
      </c>
      <c r="AC684" s="11">
        <f t="shared" si="124"/>
        <v>0</v>
      </c>
      <c r="AD684" s="11">
        <f t="shared" si="125"/>
        <v>0</v>
      </c>
      <c r="AE684" s="11">
        <f t="shared" si="126"/>
        <v>0</v>
      </c>
      <c r="AF684" s="12">
        <f t="shared" si="130"/>
        <v>0</v>
      </c>
      <c r="AG684" s="31">
        <f t="shared" si="131"/>
        <v>16.666666666666668</v>
      </c>
    </row>
    <row r="685" spans="1:33" x14ac:dyDescent="0.35">
      <c r="A685" s="1" t="s">
        <v>1410</v>
      </c>
      <c r="B685" s="1" t="s">
        <v>1362</v>
      </c>
      <c r="C685" s="1" t="s">
        <v>1411</v>
      </c>
      <c r="D685" s="4">
        <f>+VLOOKUP(A685,'[2]Categoría municipios 2023'!$B$2:$D$1103,3,0)</f>
        <v>6</v>
      </c>
      <c r="E685" s="1" t="str">
        <f>+VLOOKUP(A685,'[3]Nuevo IDF'!$B$5:$H$1106,7,0)</f>
        <v>G5</v>
      </c>
      <c r="F685" s="1"/>
      <c r="G685" s="10">
        <f>+VLOOKUP(A685,'[4]Informe viabilidad 2022'!$A$4:$G$1105,7,0)</f>
        <v>1932.749716</v>
      </c>
      <c r="H685" s="10">
        <f>+VLOOKUP(A685,'[4]Informe viabilidad 2022'!$A$4:$G$1105,6,0)</f>
        <v>3505.9316520000002</v>
      </c>
      <c r="I685" s="10" t="str">
        <f>+IFERROR(VLOOKUP($A685,#REF!,MATCH('Cálculo antigua metodología'!I$4,#REF!,0),0),"")</f>
        <v/>
      </c>
      <c r="J685" s="10" t="str">
        <f>+IFERROR(VLOOKUP($A685,#REF!,MATCH('Cálculo antigua metodología'!J$4,#REF!,0),0),"")</f>
        <v/>
      </c>
      <c r="K685" s="10" t="str">
        <f>+IFERROR(VLOOKUP($A685,#REF!,MATCH('Cálculo antigua metodología'!K$4,#REF!,0),0),"")</f>
        <v/>
      </c>
      <c r="L685" s="10" t="str">
        <f>+IFERROR(VLOOKUP($A685,#REF!,MATCH('Cálculo antigua metodología'!L$4,#REF!,0),0),"")</f>
        <v/>
      </c>
      <c r="M685" s="10" t="str">
        <f>+IFERROR(VLOOKUP($A685,#REF!,MATCH('Cálculo antigua metodología'!M$4,#REF!,0),0),"")</f>
        <v/>
      </c>
      <c r="N685" s="10" t="str">
        <f>+IFERROR(VLOOKUP($A685,#REF!,MATCH('Cálculo antigua metodología'!N$4,#REF!,0),0),"")</f>
        <v/>
      </c>
      <c r="O685" s="10" t="str">
        <f>+IFERROR(VLOOKUP($A685,#REF!,MATCH('Cálculo antigua metodología'!O$4,#REF!,0),0),"")</f>
        <v/>
      </c>
      <c r="P685" s="10" t="str">
        <f>+IFERROR(VLOOKUP($A685,#REF!,MATCH('Cálculo antigua metodología'!P$4,#REF!,0),0),"")</f>
        <v/>
      </c>
      <c r="Q685" s="10" t="str">
        <f>+IFERROR(VLOOKUP($A685,#REF!,MATCH('Cálculo antigua metodología'!Q$4,#REF!,0),0),"")</f>
        <v/>
      </c>
      <c r="R685" s="10" t="str">
        <f>+IFERROR(VLOOKUP($A685,#REF!,MATCH('Cálculo antigua metodología'!R$4,#REF!,0),0),"")</f>
        <v/>
      </c>
      <c r="S685" s="10" t="str">
        <f>+IFERROR(VLOOKUP($A685,#REF!,MATCH('Cálculo antigua metodología'!S$4,#REF!,0),0),"")</f>
        <v/>
      </c>
      <c r="T685" s="10">
        <f>+VLOOKUP(A685,'[5]Cálculo SGP'!$N$3:$P$1136,3,0)</f>
        <v>1831063587</v>
      </c>
      <c r="U685" s="10">
        <f>+VLOOKUP(A685,'[5]Cálculo SGP'!$N$3:$X$1137,11,0)</f>
        <v>1849292882</v>
      </c>
      <c r="V685" s="11">
        <f t="shared" si="120"/>
        <v>55.127991867652071</v>
      </c>
      <c r="W685" s="11">
        <f t="shared" si="127"/>
        <v>100</v>
      </c>
      <c r="X685" s="11">
        <f t="shared" si="121"/>
        <v>80</v>
      </c>
      <c r="Y685" s="11">
        <f t="shared" si="122"/>
        <v>100</v>
      </c>
      <c r="Z685" s="11">
        <f t="shared" si="128"/>
        <v>0</v>
      </c>
      <c r="AA685" s="11">
        <f t="shared" si="123"/>
        <v>100</v>
      </c>
      <c r="AB685" s="11">
        <f t="shared" si="129"/>
        <v>0</v>
      </c>
      <c r="AC685" s="11">
        <f t="shared" si="124"/>
        <v>0</v>
      </c>
      <c r="AD685" s="11">
        <f t="shared" si="125"/>
        <v>0</v>
      </c>
      <c r="AE685" s="11">
        <f t="shared" si="126"/>
        <v>0</v>
      </c>
      <c r="AF685" s="12">
        <f t="shared" si="130"/>
        <v>0</v>
      </c>
      <c r="AG685" s="31">
        <f t="shared" si="131"/>
        <v>16.666666666666668</v>
      </c>
    </row>
    <row r="686" spans="1:33" x14ac:dyDescent="0.35">
      <c r="A686" s="1" t="s">
        <v>1412</v>
      </c>
      <c r="B686" s="1" t="s">
        <v>1362</v>
      </c>
      <c r="C686" s="1" t="s">
        <v>1413</v>
      </c>
      <c r="D686" s="4">
        <f>+VLOOKUP(A686,'[2]Categoría municipios 2023'!$B$2:$D$1103,3,0)</f>
        <v>6</v>
      </c>
      <c r="E686" s="1" t="str">
        <f>+VLOOKUP(A686,'[3]Nuevo IDF'!$B$5:$H$1106,7,0)</f>
        <v>G4</v>
      </c>
      <c r="F686" s="1"/>
      <c r="G686" s="10">
        <f>+VLOOKUP(A686,'[4]Informe viabilidad 2022'!$A$4:$G$1105,7,0)</f>
        <v>1418.6415649999999</v>
      </c>
      <c r="H686" s="10">
        <f>+VLOOKUP(A686,'[4]Informe viabilidad 2022'!$A$4:$G$1105,6,0)</f>
        <v>2454.8539197600003</v>
      </c>
      <c r="I686" s="10" t="str">
        <f>+IFERROR(VLOOKUP($A686,#REF!,MATCH('Cálculo antigua metodología'!I$4,#REF!,0),0),"")</f>
        <v/>
      </c>
      <c r="J686" s="10" t="str">
        <f>+IFERROR(VLOOKUP($A686,#REF!,MATCH('Cálculo antigua metodología'!J$4,#REF!,0),0),"")</f>
        <v/>
      </c>
      <c r="K686" s="10" t="str">
        <f>+IFERROR(VLOOKUP($A686,#REF!,MATCH('Cálculo antigua metodología'!K$4,#REF!,0),0),"")</f>
        <v/>
      </c>
      <c r="L686" s="10" t="str">
        <f>+IFERROR(VLOOKUP($A686,#REF!,MATCH('Cálculo antigua metodología'!L$4,#REF!,0),0),"")</f>
        <v/>
      </c>
      <c r="M686" s="10" t="str">
        <f>+IFERROR(VLOOKUP($A686,#REF!,MATCH('Cálculo antigua metodología'!M$4,#REF!,0),0),"")</f>
        <v/>
      </c>
      <c r="N686" s="10" t="str">
        <f>+IFERROR(VLOOKUP($A686,#REF!,MATCH('Cálculo antigua metodología'!N$4,#REF!,0),0),"")</f>
        <v/>
      </c>
      <c r="O686" s="10" t="str">
        <f>+IFERROR(VLOOKUP($A686,#REF!,MATCH('Cálculo antigua metodología'!O$4,#REF!,0),0),"")</f>
        <v/>
      </c>
      <c r="P686" s="10" t="str">
        <f>+IFERROR(VLOOKUP($A686,#REF!,MATCH('Cálculo antigua metodología'!P$4,#REF!,0),0),"")</f>
        <v/>
      </c>
      <c r="Q686" s="10" t="str">
        <f>+IFERROR(VLOOKUP($A686,#REF!,MATCH('Cálculo antigua metodología'!Q$4,#REF!,0),0),"")</f>
        <v/>
      </c>
      <c r="R686" s="10" t="str">
        <f>+IFERROR(VLOOKUP($A686,#REF!,MATCH('Cálculo antigua metodología'!R$4,#REF!,0),0),"")</f>
        <v/>
      </c>
      <c r="S686" s="10" t="str">
        <f>+IFERROR(VLOOKUP($A686,#REF!,MATCH('Cálculo antigua metodología'!S$4,#REF!,0),0),"")</f>
        <v/>
      </c>
      <c r="T686" s="10">
        <f>+VLOOKUP(A686,'[5]Cálculo SGP'!$N$3:$P$1136,3,0)</f>
        <v>1391239377</v>
      </c>
      <c r="U686" s="10">
        <f>+VLOOKUP(A686,'[5]Cálculo SGP'!$N$3:$X$1137,11,0)</f>
        <v>2719020637</v>
      </c>
      <c r="V686" s="11">
        <f t="shared" si="120"/>
        <v>57.789245770627929</v>
      </c>
      <c r="W686" s="11">
        <f t="shared" si="127"/>
        <v>100</v>
      </c>
      <c r="X686" s="11">
        <f t="shared" si="121"/>
        <v>80</v>
      </c>
      <c r="Y686" s="11">
        <f t="shared" si="122"/>
        <v>100</v>
      </c>
      <c r="Z686" s="11">
        <f t="shared" si="128"/>
        <v>0</v>
      </c>
      <c r="AA686" s="11">
        <f t="shared" si="123"/>
        <v>100</v>
      </c>
      <c r="AB686" s="11">
        <f t="shared" si="129"/>
        <v>0</v>
      </c>
      <c r="AC686" s="11">
        <f t="shared" si="124"/>
        <v>0</v>
      </c>
      <c r="AD686" s="11">
        <f t="shared" si="125"/>
        <v>0</v>
      </c>
      <c r="AE686" s="11">
        <f t="shared" si="126"/>
        <v>0</v>
      </c>
      <c r="AF686" s="12">
        <f t="shared" si="130"/>
        <v>0</v>
      </c>
      <c r="AG686" s="31">
        <f t="shared" si="131"/>
        <v>16.666666666666668</v>
      </c>
    </row>
    <row r="687" spans="1:33" x14ac:dyDescent="0.35">
      <c r="A687" s="1" t="s">
        <v>1414</v>
      </c>
      <c r="B687" s="1" t="s">
        <v>1362</v>
      </c>
      <c r="C687" s="1" t="s">
        <v>1415</v>
      </c>
      <c r="D687" s="4">
        <f>+VLOOKUP(A687,'[2]Categoría municipios 2023'!$B$2:$D$1103,3,0)</f>
        <v>6</v>
      </c>
      <c r="E687" s="1" t="str">
        <f>+VLOOKUP(A687,'[3]Nuevo IDF'!$B$5:$H$1106,7,0)</f>
        <v>G2</v>
      </c>
      <c r="F687" s="1"/>
      <c r="G687" s="10">
        <f>+VLOOKUP(A687,'[4]Informe viabilidad 2022'!$A$4:$G$1105,7,0)</f>
        <v>5467.1143620000003</v>
      </c>
      <c r="H687" s="10">
        <f>+VLOOKUP(A687,'[4]Informe viabilidad 2022'!$A$4:$G$1105,6,0)</f>
        <v>15627.555752</v>
      </c>
      <c r="I687" s="10" t="str">
        <f>+IFERROR(VLOOKUP($A687,#REF!,MATCH('Cálculo antigua metodología'!I$4,#REF!,0),0),"")</f>
        <v/>
      </c>
      <c r="J687" s="10" t="str">
        <f>+IFERROR(VLOOKUP($A687,#REF!,MATCH('Cálculo antigua metodología'!J$4,#REF!,0),0),"")</f>
        <v/>
      </c>
      <c r="K687" s="10" t="str">
        <f>+IFERROR(VLOOKUP($A687,#REF!,MATCH('Cálculo antigua metodología'!K$4,#REF!,0),0),"")</f>
        <v/>
      </c>
      <c r="L687" s="10" t="str">
        <f>+IFERROR(VLOOKUP($A687,#REF!,MATCH('Cálculo antigua metodología'!L$4,#REF!,0),0),"")</f>
        <v/>
      </c>
      <c r="M687" s="10" t="str">
        <f>+IFERROR(VLOOKUP($A687,#REF!,MATCH('Cálculo antigua metodología'!M$4,#REF!,0),0),"")</f>
        <v/>
      </c>
      <c r="N687" s="10" t="str">
        <f>+IFERROR(VLOOKUP($A687,#REF!,MATCH('Cálculo antigua metodología'!N$4,#REF!,0),0),"")</f>
        <v/>
      </c>
      <c r="O687" s="10" t="str">
        <f>+IFERROR(VLOOKUP($A687,#REF!,MATCH('Cálculo antigua metodología'!O$4,#REF!,0),0),"")</f>
        <v/>
      </c>
      <c r="P687" s="10" t="str">
        <f>+IFERROR(VLOOKUP($A687,#REF!,MATCH('Cálculo antigua metodología'!P$4,#REF!,0),0),"")</f>
        <v/>
      </c>
      <c r="Q687" s="10" t="str">
        <f>+IFERROR(VLOOKUP($A687,#REF!,MATCH('Cálculo antigua metodología'!Q$4,#REF!,0),0),"")</f>
        <v/>
      </c>
      <c r="R687" s="10" t="str">
        <f>+IFERROR(VLOOKUP($A687,#REF!,MATCH('Cálculo antigua metodología'!R$4,#REF!,0),0),"")</f>
        <v/>
      </c>
      <c r="S687" s="10" t="str">
        <f>+IFERROR(VLOOKUP($A687,#REF!,MATCH('Cálculo antigua metodología'!S$4,#REF!,0),0),"")</f>
        <v/>
      </c>
      <c r="T687" s="10">
        <f>+VLOOKUP(A687,'[5]Cálculo SGP'!$N$3:$P$1136,3,0)</f>
        <v>2487940771</v>
      </c>
      <c r="U687" s="10">
        <f>+VLOOKUP(A687,'[5]Cálculo SGP'!$N$3:$X$1137,11,0)</f>
        <v>2846517126</v>
      </c>
      <c r="V687" s="11">
        <f t="shared" si="120"/>
        <v>34.983809680540247</v>
      </c>
      <c r="W687" s="11">
        <f t="shared" si="127"/>
        <v>100</v>
      </c>
      <c r="X687" s="11">
        <f t="shared" si="121"/>
        <v>80</v>
      </c>
      <c r="Y687" s="11">
        <f t="shared" si="122"/>
        <v>100</v>
      </c>
      <c r="Z687" s="11">
        <f t="shared" si="128"/>
        <v>0</v>
      </c>
      <c r="AA687" s="11">
        <f t="shared" si="123"/>
        <v>100</v>
      </c>
      <c r="AB687" s="11">
        <f t="shared" si="129"/>
        <v>0</v>
      </c>
      <c r="AC687" s="11">
        <f t="shared" si="124"/>
        <v>0</v>
      </c>
      <c r="AD687" s="11">
        <f t="shared" si="125"/>
        <v>0</v>
      </c>
      <c r="AE687" s="11">
        <f t="shared" si="126"/>
        <v>0</v>
      </c>
      <c r="AF687" s="12">
        <f t="shared" si="130"/>
        <v>0</v>
      </c>
      <c r="AG687" s="31">
        <f t="shared" si="131"/>
        <v>16.666666666666668</v>
      </c>
    </row>
    <row r="688" spans="1:33" x14ac:dyDescent="0.35">
      <c r="A688" s="1" t="s">
        <v>1416</v>
      </c>
      <c r="B688" s="1" t="s">
        <v>1362</v>
      </c>
      <c r="C688" s="1" t="s">
        <v>1417</v>
      </c>
      <c r="D688" s="4">
        <f>+VLOOKUP(A688,'[2]Categoría municipios 2023'!$B$2:$D$1103,3,0)</f>
        <v>6</v>
      </c>
      <c r="E688" s="1" t="str">
        <f>+VLOOKUP(A688,'[3]Nuevo IDF'!$B$5:$H$1106,7,0)</f>
        <v>G5</v>
      </c>
      <c r="F688" s="1"/>
      <c r="G688" s="10">
        <f>+VLOOKUP(A688,'[4]Informe viabilidad 2022'!$A$4:$G$1105,7,0)</f>
        <v>1832.6343019999999</v>
      </c>
      <c r="H688" s="10">
        <f>+VLOOKUP(A688,'[4]Informe viabilidad 2022'!$A$4:$G$1105,6,0)</f>
        <v>3703.9868980000001</v>
      </c>
      <c r="I688" s="10" t="str">
        <f>+IFERROR(VLOOKUP($A688,#REF!,MATCH('Cálculo antigua metodología'!I$4,#REF!,0),0),"")</f>
        <v/>
      </c>
      <c r="J688" s="10" t="str">
        <f>+IFERROR(VLOOKUP($A688,#REF!,MATCH('Cálculo antigua metodología'!J$4,#REF!,0),0),"")</f>
        <v/>
      </c>
      <c r="K688" s="10" t="str">
        <f>+IFERROR(VLOOKUP($A688,#REF!,MATCH('Cálculo antigua metodología'!K$4,#REF!,0),0),"")</f>
        <v/>
      </c>
      <c r="L688" s="10" t="str">
        <f>+IFERROR(VLOOKUP($A688,#REF!,MATCH('Cálculo antigua metodología'!L$4,#REF!,0),0),"")</f>
        <v/>
      </c>
      <c r="M688" s="10" t="str">
        <f>+IFERROR(VLOOKUP($A688,#REF!,MATCH('Cálculo antigua metodología'!M$4,#REF!,0),0),"")</f>
        <v/>
      </c>
      <c r="N688" s="10" t="str">
        <f>+IFERROR(VLOOKUP($A688,#REF!,MATCH('Cálculo antigua metodología'!N$4,#REF!,0),0),"")</f>
        <v/>
      </c>
      <c r="O688" s="10" t="str">
        <f>+IFERROR(VLOOKUP($A688,#REF!,MATCH('Cálculo antigua metodología'!O$4,#REF!,0),0),"")</f>
        <v/>
      </c>
      <c r="P688" s="10" t="str">
        <f>+IFERROR(VLOOKUP($A688,#REF!,MATCH('Cálculo antigua metodología'!P$4,#REF!,0),0),"")</f>
        <v/>
      </c>
      <c r="Q688" s="10" t="str">
        <f>+IFERROR(VLOOKUP($A688,#REF!,MATCH('Cálculo antigua metodología'!Q$4,#REF!,0),0),"")</f>
        <v/>
      </c>
      <c r="R688" s="10" t="str">
        <f>+IFERROR(VLOOKUP($A688,#REF!,MATCH('Cálculo antigua metodología'!R$4,#REF!,0),0),"")</f>
        <v/>
      </c>
      <c r="S688" s="10" t="str">
        <f>+IFERROR(VLOOKUP($A688,#REF!,MATCH('Cálculo antigua metodología'!S$4,#REF!,0),0),"")</f>
        <v/>
      </c>
      <c r="T688" s="10">
        <f>+VLOOKUP(A688,'[5]Cálculo SGP'!$N$3:$P$1136,3,0)</f>
        <v>1490638629</v>
      </c>
      <c r="U688" s="10">
        <f>+VLOOKUP(A688,'[5]Cálculo SGP'!$N$3:$X$1137,11,0)</f>
        <v>3712884572</v>
      </c>
      <c r="V688" s="11">
        <f t="shared" si="120"/>
        <v>49.47734299464036</v>
      </c>
      <c r="W688" s="11">
        <f t="shared" si="127"/>
        <v>100</v>
      </c>
      <c r="X688" s="11">
        <f t="shared" si="121"/>
        <v>80</v>
      </c>
      <c r="Y688" s="11">
        <f t="shared" si="122"/>
        <v>100</v>
      </c>
      <c r="Z688" s="11">
        <f t="shared" si="128"/>
        <v>0</v>
      </c>
      <c r="AA688" s="11">
        <f t="shared" si="123"/>
        <v>100</v>
      </c>
      <c r="AB688" s="11">
        <f t="shared" si="129"/>
        <v>0</v>
      </c>
      <c r="AC688" s="11">
        <f t="shared" si="124"/>
        <v>0</v>
      </c>
      <c r="AD688" s="11">
        <f t="shared" si="125"/>
        <v>0</v>
      </c>
      <c r="AE688" s="11">
        <f t="shared" si="126"/>
        <v>0</v>
      </c>
      <c r="AF688" s="12">
        <f t="shared" si="130"/>
        <v>0</v>
      </c>
      <c r="AG688" s="31">
        <f t="shared" si="131"/>
        <v>16.666666666666668</v>
      </c>
    </row>
    <row r="689" spans="1:33" x14ac:dyDescent="0.35">
      <c r="A689" s="1" t="s">
        <v>1418</v>
      </c>
      <c r="B689" s="1" t="s">
        <v>1362</v>
      </c>
      <c r="C689" s="1" t="s">
        <v>1419</v>
      </c>
      <c r="D689" s="4">
        <f>+VLOOKUP(A689,'[2]Categoría municipios 2023'!$B$2:$D$1103,3,0)</f>
        <v>6</v>
      </c>
      <c r="E689" s="1" t="str">
        <f>+VLOOKUP(A689,'[3]Nuevo IDF'!$B$5:$H$1106,7,0)</f>
        <v>G5</v>
      </c>
      <c r="F689" s="1"/>
      <c r="G689" s="10">
        <f>+VLOOKUP(A689,'[4]Informe viabilidad 2022'!$A$4:$G$1105,7,0)</f>
        <v>2153.1902289999998</v>
      </c>
      <c r="H689" s="10">
        <f>+VLOOKUP(A689,'[4]Informe viabilidad 2022'!$A$4:$G$1105,6,0)</f>
        <v>2809.2386200000001</v>
      </c>
      <c r="I689" s="10" t="str">
        <f>+IFERROR(VLOOKUP($A689,#REF!,MATCH('Cálculo antigua metodología'!I$4,#REF!,0),0),"")</f>
        <v/>
      </c>
      <c r="J689" s="10" t="str">
        <f>+IFERROR(VLOOKUP($A689,#REF!,MATCH('Cálculo antigua metodología'!J$4,#REF!,0),0),"")</f>
        <v/>
      </c>
      <c r="K689" s="10" t="str">
        <f>+IFERROR(VLOOKUP($A689,#REF!,MATCH('Cálculo antigua metodología'!K$4,#REF!,0),0),"")</f>
        <v/>
      </c>
      <c r="L689" s="10" t="str">
        <f>+IFERROR(VLOOKUP($A689,#REF!,MATCH('Cálculo antigua metodología'!L$4,#REF!,0),0),"")</f>
        <v/>
      </c>
      <c r="M689" s="10" t="str">
        <f>+IFERROR(VLOOKUP($A689,#REF!,MATCH('Cálculo antigua metodología'!M$4,#REF!,0),0),"")</f>
        <v/>
      </c>
      <c r="N689" s="10" t="str">
        <f>+IFERROR(VLOOKUP($A689,#REF!,MATCH('Cálculo antigua metodología'!N$4,#REF!,0),0),"")</f>
        <v/>
      </c>
      <c r="O689" s="10" t="str">
        <f>+IFERROR(VLOOKUP($A689,#REF!,MATCH('Cálculo antigua metodología'!O$4,#REF!,0),0),"")</f>
        <v/>
      </c>
      <c r="P689" s="10" t="str">
        <f>+IFERROR(VLOOKUP($A689,#REF!,MATCH('Cálculo antigua metodología'!P$4,#REF!,0),0),"")</f>
        <v/>
      </c>
      <c r="Q689" s="10" t="str">
        <f>+IFERROR(VLOOKUP($A689,#REF!,MATCH('Cálculo antigua metodología'!Q$4,#REF!,0),0),"")</f>
        <v/>
      </c>
      <c r="R689" s="10" t="str">
        <f>+IFERROR(VLOOKUP($A689,#REF!,MATCH('Cálculo antigua metodología'!R$4,#REF!,0),0),"")</f>
        <v/>
      </c>
      <c r="S689" s="10" t="str">
        <f>+IFERROR(VLOOKUP($A689,#REF!,MATCH('Cálculo antigua metodología'!S$4,#REF!,0),0),"")</f>
        <v/>
      </c>
      <c r="T689" s="10">
        <f>+VLOOKUP(A689,'[5]Cálculo SGP'!$N$3:$P$1136,3,0)</f>
        <v>1401577248</v>
      </c>
      <c r="U689" s="10">
        <f>+VLOOKUP(A689,'[5]Cálculo SGP'!$N$3:$X$1137,11,0)</f>
        <v>3496448473</v>
      </c>
      <c r="V689" s="11">
        <f t="shared" si="120"/>
        <v>76.646754521693126</v>
      </c>
      <c r="W689" s="11">
        <f t="shared" si="127"/>
        <v>100</v>
      </c>
      <c r="X689" s="11">
        <f t="shared" si="121"/>
        <v>80</v>
      </c>
      <c r="Y689" s="11">
        <f t="shared" si="122"/>
        <v>100</v>
      </c>
      <c r="Z689" s="11">
        <f t="shared" si="128"/>
        <v>0</v>
      </c>
      <c r="AA689" s="11">
        <f t="shared" si="123"/>
        <v>100</v>
      </c>
      <c r="AB689" s="11">
        <f t="shared" si="129"/>
        <v>0</v>
      </c>
      <c r="AC689" s="11">
        <f t="shared" si="124"/>
        <v>0</v>
      </c>
      <c r="AD689" s="11">
        <f t="shared" si="125"/>
        <v>0</v>
      </c>
      <c r="AE689" s="11">
        <f t="shared" si="126"/>
        <v>0</v>
      </c>
      <c r="AF689" s="12">
        <f t="shared" si="130"/>
        <v>0</v>
      </c>
      <c r="AG689" s="31">
        <f t="shared" si="131"/>
        <v>16.666666666666668</v>
      </c>
    </row>
    <row r="690" spans="1:33" x14ac:dyDescent="0.35">
      <c r="A690" s="1" t="s">
        <v>1420</v>
      </c>
      <c r="B690" s="1" t="s">
        <v>1362</v>
      </c>
      <c r="C690" s="1" t="s">
        <v>1421</v>
      </c>
      <c r="D690" s="4">
        <f>+VLOOKUP(A690,'[2]Categoría municipios 2023'!$B$2:$D$1103,3,0)</f>
        <v>6</v>
      </c>
      <c r="E690" s="1" t="str">
        <f>+VLOOKUP(A690,'[3]Nuevo IDF'!$B$5:$H$1106,7,0)</f>
        <v>G4</v>
      </c>
      <c r="F690" s="1"/>
      <c r="G690" s="10">
        <f>+VLOOKUP(A690,'[4]Informe viabilidad 2022'!$A$4:$G$1105,7,0)</f>
        <v>6287.6666800000003</v>
      </c>
      <c r="H690" s="10">
        <f>+VLOOKUP(A690,'[4]Informe viabilidad 2022'!$A$4:$G$1105,6,0)</f>
        <v>10155.002450669999</v>
      </c>
      <c r="I690" s="10" t="str">
        <f>+IFERROR(VLOOKUP($A690,#REF!,MATCH('Cálculo antigua metodología'!I$4,#REF!,0),0),"")</f>
        <v/>
      </c>
      <c r="J690" s="10" t="str">
        <f>+IFERROR(VLOOKUP($A690,#REF!,MATCH('Cálculo antigua metodología'!J$4,#REF!,0),0),"")</f>
        <v/>
      </c>
      <c r="K690" s="10" t="str">
        <f>+IFERROR(VLOOKUP($A690,#REF!,MATCH('Cálculo antigua metodología'!K$4,#REF!,0),0),"")</f>
        <v/>
      </c>
      <c r="L690" s="10" t="str">
        <f>+IFERROR(VLOOKUP($A690,#REF!,MATCH('Cálculo antigua metodología'!L$4,#REF!,0),0),"")</f>
        <v/>
      </c>
      <c r="M690" s="10" t="str">
        <f>+IFERROR(VLOOKUP($A690,#REF!,MATCH('Cálculo antigua metodología'!M$4,#REF!,0),0),"")</f>
        <v/>
      </c>
      <c r="N690" s="10" t="str">
        <f>+IFERROR(VLOOKUP($A690,#REF!,MATCH('Cálculo antigua metodología'!N$4,#REF!,0),0),"")</f>
        <v/>
      </c>
      <c r="O690" s="10" t="str">
        <f>+IFERROR(VLOOKUP($A690,#REF!,MATCH('Cálculo antigua metodología'!O$4,#REF!,0),0),"")</f>
        <v/>
      </c>
      <c r="P690" s="10" t="str">
        <f>+IFERROR(VLOOKUP($A690,#REF!,MATCH('Cálculo antigua metodología'!P$4,#REF!,0),0),"")</f>
        <v/>
      </c>
      <c r="Q690" s="10" t="str">
        <f>+IFERROR(VLOOKUP($A690,#REF!,MATCH('Cálculo antigua metodología'!Q$4,#REF!,0),0),"")</f>
        <v/>
      </c>
      <c r="R690" s="10" t="str">
        <f>+IFERROR(VLOOKUP($A690,#REF!,MATCH('Cálculo antigua metodología'!R$4,#REF!,0),0),"")</f>
        <v/>
      </c>
      <c r="S690" s="10" t="str">
        <f>+IFERROR(VLOOKUP($A690,#REF!,MATCH('Cálculo antigua metodología'!S$4,#REF!,0),0),"")</f>
        <v/>
      </c>
      <c r="T690" s="10">
        <f>+VLOOKUP(A690,'[5]Cálculo SGP'!$N$3:$P$1136,3,0)</f>
        <v>4368016239</v>
      </c>
      <c r="U690" s="10">
        <f>+VLOOKUP(A690,'[5]Cálculo SGP'!$N$3:$X$1137,11,0)</f>
        <v>2350683894</v>
      </c>
      <c r="V690" s="11">
        <f t="shared" si="120"/>
        <v>61.916939070607093</v>
      </c>
      <c r="W690" s="11">
        <f t="shared" si="127"/>
        <v>100</v>
      </c>
      <c r="X690" s="11">
        <f t="shared" si="121"/>
        <v>80</v>
      </c>
      <c r="Y690" s="11">
        <f t="shared" si="122"/>
        <v>100</v>
      </c>
      <c r="Z690" s="11">
        <f t="shared" si="128"/>
        <v>0</v>
      </c>
      <c r="AA690" s="11">
        <f t="shared" si="123"/>
        <v>100</v>
      </c>
      <c r="AB690" s="11">
        <f t="shared" si="129"/>
        <v>0</v>
      </c>
      <c r="AC690" s="11">
        <f t="shared" si="124"/>
        <v>0</v>
      </c>
      <c r="AD690" s="11">
        <f t="shared" si="125"/>
        <v>0</v>
      </c>
      <c r="AE690" s="11">
        <f t="shared" si="126"/>
        <v>0</v>
      </c>
      <c r="AF690" s="12">
        <f t="shared" si="130"/>
        <v>0</v>
      </c>
      <c r="AG690" s="31">
        <f t="shared" si="131"/>
        <v>16.666666666666668</v>
      </c>
    </row>
    <row r="691" spans="1:33" x14ac:dyDescent="0.35">
      <c r="A691" s="1" t="s">
        <v>1422</v>
      </c>
      <c r="B691" s="1" t="s">
        <v>1423</v>
      </c>
      <c r="C691" s="1" t="s">
        <v>1424</v>
      </c>
      <c r="D691" s="4">
        <f>+VLOOKUP(A691,'[2]Categoría municipios 2023'!$B$2:$D$1103,3,0)</f>
        <v>1</v>
      </c>
      <c r="E691" s="1" t="str">
        <f>+VLOOKUP(A691,'[3]Nuevo IDF'!$B$5:$H$1106,7,0)</f>
        <v>C</v>
      </c>
      <c r="F691" s="4">
        <v>1</v>
      </c>
      <c r="G691" s="10">
        <f>+VLOOKUP(A691,'[4]Informe viabilidad 2022'!$A$4:$G$1105,7,0)</f>
        <v>108398.16833299999</v>
      </c>
      <c r="H691" s="10">
        <f>+VLOOKUP(A691,'[4]Informe viabilidad 2022'!$A$4:$G$1105,6,0)</f>
        <v>187736.367378</v>
      </c>
      <c r="I691" s="10" t="str">
        <f>+IFERROR(VLOOKUP($A691,#REF!,MATCH('Cálculo antigua metodología'!I$4,#REF!,0),0),"")</f>
        <v/>
      </c>
      <c r="J691" s="10" t="str">
        <f>+IFERROR(VLOOKUP($A691,#REF!,MATCH('Cálculo antigua metodología'!J$4,#REF!,0),0),"")</f>
        <v/>
      </c>
      <c r="K691" s="10" t="str">
        <f>+IFERROR(VLOOKUP($A691,#REF!,MATCH('Cálculo antigua metodología'!K$4,#REF!,0),0),"")</f>
        <v/>
      </c>
      <c r="L691" s="10" t="str">
        <f>+IFERROR(VLOOKUP($A691,#REF!,MATCH('Cálculo antigua metodología'!L$4,#REF!,0),0),"")</f>
        <v/>
      </c>
      <c r="M691" s="10" t="str">
        <f>+IFERROR(VLOOKUP($A691,#REF!,MATCH('Cálculo antigua metodología'!M$4,#REF!,0),0),"")</f>
        <v/>
      </c>
      <c r="N691" s="10" t="str">
        <f>+IFERROR(VLOOKUP($A691,#REF!,MATCH('Cálculo antigua metodología'!N$4,#REF!,0),0),"")</f>
        <v/>
      </c>
      <c r="O691" s="10" t="str">
        <f>+IFERROR(VLOOKUP($A691,#REF!,MATCH('Cálculo antigua metodología'!O$4,#REF!,0),0),"")</f>
        <v/>
      </c>
      <c r="P691" s="10" t="str">
        <f>+IFERROR(VLOOKUP($A691,#REF!,MATCH('Cálculo antigua metodología'!P$4,#REF!,0),0),"")</f>
        <v/>
      </c>
      <c r="Q691" s="10" t="str">
        <f>+IFERROR(VLOOKUP($A691,#REF!,MATCH('Cálculo antigua metodología'!Q$4,#REF!,0),0),"")</f>
        <v/>
      </c>
      <c r="R691" s="10" t="str">
        <f>+IFERROR(VLOOKUP($A691,#REF!,MATCH('Cálculo antigua metodología'!R$4,#REF!,0),0),"")</f>
        <v/>
      </c>
      <c r="S691" s="10" t="str">
        <f>+IFERROR(VLOOKUP($A691,#REF!,MATCH('Cálculo antigua metodología'!S$4,#REF!,0),0),"")</f>
        <v/>
      </c>
      <c r="T691" s="10">
        <f>+VLOOKUP(A691,'[5]Cálculo SGP'!$N$3:$P$1136,3,0)</f>
        <v>14027608986</v>
      </c>
      <c r="U691" s="10">
        <f>+VLOOKUP(A691,'[5]Cálculo SGP'!$N$3:$X$1137,11,0)</f>
        <v>17874317545</v>
      </c>
      <c r="V691" s="11">
        <f t="shared" si="120"/>
        <v>57.739568442135891</v>
      </c>
      <c r="W691" s="11">
        <f t="shared" si="127"/>
        <v>100</v>
      </c>
      <c r="X691" s="11">
        <f t="shared" si="121"/>
        <v>65</v>
      </c>
      <c r="Y691" s="11">
        <f t="shared" si="122"/>
        <v>100</v>
      </c>
      <c r="Z691" s="11">
        <f t="shared" si="128"/>
        <v>0</v>
      </c>
      <c r="AA691" s="11">
        <f t="shared" si="123"/>
        <v>100</v>
      </c>
      <c r="AB691" s="11">
        <f t="shared" si="129"/>
        <v>0</v>
      </c>
      <c r="AC691" s="11">
        <f t="shared" si="124"/>
        <v>0</v>
      </c>
      <c r="AD691" s="11">
        <f t="shared" si="125"/>
        <v>0</v>
      </c>
      <c r="AE691" s="11">
        <f t="shared" si="126"/>
        <v>0</v>
      </c>
      <c r="AF691" s="12">
        <f t="shared" si="130"/>
        <v>0</v>
      </c>
      <c r="AG691" s="31">
        <f t="shared" si="131"/>
        <v>16.666666666666668</v>
      </c>
    </row>
    <row r="692" spans="1:33" x14ac:dyDescent="0.35">
      <c r="A692" s="1" t="s">
        <v>1425</v>
      </c>
      <c r="B692" s="1" t="s">
        <v>1423</v>
      </c>
      <c r="C692" s="1" t="s">
        <v>1426</v>
      </c>
      <c r="D692" s="4">
        <f>+VLOOKUP(A692,'[2]Categoría municipios 2023'!$B$2:$D$1103,3,0)</f>
        <v>3</v>
      </c>
      <c r="E692" s="1" t="str">
        <f>+VLOOKUP(A692,'[3]Nuevo IDF'!$B$5:$H$1106,7,0)</f>
        <v>G1</v>
      </c>
      <c r="F692" s="1"/>
      <c r="G692" s="10">
        <f>+VLOOKUP(A692,'[4]Informe viabilidad 2022'!$A$4:$G$1105,7,0)</f>
        <v>20496.6177489</v>
      </c>
      <c r="H692" s="10">
        <f>+VLOOKUP(A692,'[4]Informe viabilidad 2022'!$A$4:$G$1105,6,0)</f>
        <v>40410.703890999997</v>
      </c>
      <c r="I692" s="10" t="str">
        <f>+IFERROR(VLOOKUP($A692,#REF!,MATCH('Cálculo antigua metodología'!I$4,#REF!,0),0),"")</f>
        <v/>
      </c>
      <c r="J692" s="10" t="str">
        <f>+IFERROR(VLOOKUP($A692,#REF!,MATCH('Cálculo antigua metodología'!J$4,#REF!,0),0),"")</f>
        <v/>
      </c>
      <c r="K692" s="10" t="str">
        <f>+IFERROR(VLOOKUP($A692,#REF!,MATCH('Cálculo antigua metodología'!K$4,#REF!,0),0),"")</f>
        <v/>
      </c>
      <c r="L692" s="10" t="str">
        <f>+IFERROR(VLOOKUP($A692,#REF!,MATCH('Cálculo antigua metodología'!L$4,#REF!,0),0),"")</f>
        <v/>
      </c>
      <c r="M692" s="10" t="str">
        <f>+IFERROR(VLOOKUP($A692,#REF!,MATCH('Cálculo antigua metodología'!M$4,#REF!,0),0),"")</f>
        <v/>
      </c>
      <c r="N692" s="10" t="str">
        <f>+IFERROR(VLOOKUP($A692,#REF!,MATCH('Cálculo antigua metodología'!N$4,#REF!,0),0),"")</f>
        <v/>
      </c>
      <c r="O692" s="10" t="str">
        <f>+IFERROR(VLOOKUP($A692,#REF!,MATCH('Cálculo antigua metodología'!O$4,#REF!,0),0),"")</f>
        <v/>
      </c>
      <c r="P692" s="10" t="str">
        <f>+IFERROR(VLOOKUP($A692,#REF!,MATCH('Cálculo antigua metodología'!P$4,#REF!,0),0),"")</f>
        <v/>
      </c>
      <c r="Q692" s="10" t="str">
        <f>+IFERROR(VLOOKUP($A692,#REF!,MATCH('Cálculo antigua metodología'!Q$4,#REF!,0),0),"")</f>
        <v/>
      </c>
      <c r="R692" s="10" t="str">
        <f>+IFERROR(VLOOKUP($A692,#REF!,MATCH('Cálculo antigua metodología'!R$4,#REF!,0),0),"")</f>
        <v/>
      </c>
      <c r="S692" s="10" t="str">
        <f>+IFERROR(VLOOKUP($A692,#REF!,MATCH('Cálculo antigua metodología'!S$4,#REF!,0),0),"")</f>
        <v/>
      </c>
      <c r="T692" s="10">
        <f>+VLOOKUP(A692,'[5]Cálculo SGP'!$N$3:$P$1136,3,0)</f>
        <v>3216723942</v>
      </c>
      <c r="U692" s="10">
        <f>+VLOOKUP(A692,'[5]Cálculo SGP'!$N$3:$X$1137,11,0)</f>
        <v>3253648978</v>
      </c>
      <c r="V692" s="11">
        <f t="shared" si="120"/>
        <v>50.720763994078489</v>
      </c>
      <c r="W692" s="11">
        <f t="shared" si="127"/>
        <v>100</v>
      </c>
      <c r="X692" s="11">
        <f t="shared" si="121"/>
        <v>70</v>
      </c>
      <c r="Y692" s="11">
        <f t="shared" si="122"/>
        <v>100</v>
      </c>
      <c r="Z692" s="11">
        <f t="shared" si="128"/>
        <v>0</v>
      </c>
      <c r="AA692" s="11">
        <f t="shared" si="123"/>
        <v>100</v>
      </c>
      <c r="AB692" s="11">
        <f t="shared" si="129"/>
        <v>0</v>
      </c>
      <c r="AC692" s="11">
        <f t="shared" si="124"/>
        <v>0</v>
      </c>
      <c r="AD692" s="11">
        <f t="shared" si="125"/>
        <v>0</v>
      </c>
      <c r="AE692" s="11">
        <f t="shared" si="126"/>
        <v>0</v>
      </c>
      <c r="AF692" s="12">
        <f t="shared" si="130"/>
        <v>0</v>
      </c>
      <c r="AG692" s="31">
        <f t="shared" si="131"/>
        <v>16.666666666666668</v>
      </c>
    </row>
    <row r="693" spans="1:33" x14ac:dyDescent="0.35">
      <c r="A693" s="1" t="s">
        <v>1427</v>
      </c>
      <c r="B693" s="1" t="s">
        <v>1423</v>
      </c>
      <c r="C693" s="1" t="s">
        <v>1428</v>
      </c>
      <c r="D693" s="4">
        <f>+VLOOKUP(A693,'[2]Categoría municipios 2023'!$B$2:$D$1103,3,0)</f>
        <v>6</v>
      </c>
      <c r="E693" s="1" t="str">
        <f>+VLOOKUP(A693,'[3]Nuevo IDF'!$B$5:$H$1106,7,0)</f>
        <v>G1</v>
      </c>
      <c r="F693" s="1"/>
      <c r="G693" s="10">
        <f>+VLOOKUP(A693,'[4]Informe viabilidad 2022'!$A$4:$G$1105,7,0)</f>
        <v>2615.4384690000002</v>
      </c>
      <c r="H693" s="10">
        <f>+VLOOKUP(A693,'[4]Informe viabilidad 2022'!$A$4:$G$1105,6,0)</f>
        <v>5433.3603540000004</v>
      </c>
      <c r="I693" s="10" t="str">
        <f>+IFERROR(VLOOKUP($A693,#REF!,MATCH('Cálculo antigua metodología'!I$4,#REF!,0),0),"")</f>
        <v/>
      </c>
      <c r="J693" s="10" t="str">
        <f>+IFERROR(VLOOKUP($A693,#REF!,MATCH('Cálculo antigua metodología'!J$4,#REF!,0),0),"")</f>
        <v/>
      </c>
      <c r="K693" s="10" t="str">
        <f>+IFERROR(VLOOKUP($A693,#REF!,MATCH('Cálculo antigua metodología'!K$4,#REF!,0),0),"")</f>
        <v/>
      </c>
      <c r="L693" s="10" t="str">
        <f>+IFERROR(VLOOKUP($A693,#REF!,MATCH('Cálculo antigua metodología'!L$4,#REF!,0),0),"")</f>
        <v/>
      </c>
      <c r="M693" s="10" t="str">
        <f>+IFERROR(VLOOKUP($A693,#REF!,MATCH('Cálculo antigua metodología'!M$4,#REF!,0),0),"")</f>
        <v/>
      </c>
      <c r="N693" s="10" t="str">
        <f>+IFERROR(VLOOKUP($A693,#REF!,MATCH('Cálculo antigua metodología'!N$4,#REF!,0),0),"")</f>
        <v/>
      </c>
      <c r="O693" s="10" t="str">
        <f>+IFERROR(VLOOKUP($A693,#REF!,MATCH('Cálculo antigua metodología'!O$4,#REF!,0),0),"")</f>
        <v/>
      </c>
      <c r="P693" s="10" t="str">
        <f>+IFERROR(VLOOKUP($A693,#REF!,MATCH('Cálculo antigua metodología'!P$4,#REF!,0),0),"")</f>
        <v/>
      </c>
      <c r="Q693" s="10" t="str">
        <f>+IFERROR(VLOOKUP($A693,#REF!,MATCH('Cálculo antigua metodología'!Q$4,#REF!,0),0),"")</f>
        <v/>
      </c>
      <c r="R693" s="10" t="str">
        <f>+IFERROR(VLOOKUP($A693,#REF!,MATCH('Cálculo antigua metodología'!R$4,#REF!,0),0),"")</f>
        <v/>
      </c>
      <c r="S693" s="10" t="str">
        <f>+IFERROR(VLOOKUP($A693,#REF!,MATCH('Cálculo antigua metodología'!S$4,#REF!,0),0),"")</f>
        <v/>
      </c>
      <c r="T693" s="10">
        <f>+VLOOKUP(A693,'[5]Cálculo SGP'!$N$3:$P$1136,3,0)</f>
        <v>804108967</v>
      </c>
      <c r="U693" s="10">
        <f>+VLOOKUP(A693,'[5]Cálculo SGP'!$N$3:$X$1137,11,0)</f>
        <v>1807889033</v>
      </c>
      <c r="V693" s="11">
        <f t="shared" si="120"/>
        <v>48.136664947586873</v>
      </c>
      <c r="W693" s="11">
        <f t="shared" si="127"/>
        <v>100</v>
      </c>
      <c r="X693" s="11">
        <f t="shared" si="121"/>
        <v>80</v>
      </c>
      <c r="Y693" s="11">
        <f t="shared" si="122"/>
        <v>100</v>
      </c>
      <c r="Z693" s="11">
        <f t="shared" si="128"/>
        <v>0</v>
      </c>
      <c r="AA693" s="11">
        <f t="shared" si="123"/>
        <v>100</v>
      </c>
      <c r="AB693" s="11">
        <f t="shared" si="129"/>
        <v>0</v>
      </c>
      <c r="AC693" s="11">
        <f t="shared" si="124"/>
        <v>0</v>
      </c>
      <c r="AD693" s="11">
        <f t="shared" si="125"/>
        <v>0</v>
      </c>
      <c r="AE693" s="11">
        <f t="shared" si="126"/>
        <v>0</v>
      </c>
      <c r="AF693" s="12">
        <f t="shared" si="130"/>
        <v>0</v>
      </c>
      <c r="AG693" s="31">
        <f t="shared" si="131"/>
        <v>16.666666666666668</v>
      </c>
    </row>
    <row r="694" spans="1:33" x14ac:dyDescent="0.35">
      <c r="A694" s="1" t="s">
        <v>1429</v>
      </c>
      <c r="B694" s="1" t="s">
        <v>1423</v>
      </c>
      <c r="C694" s="1" t="s">
        <v>1430</v>
      </c>
      <c r="D694" s="4">
        <f>+VLOOKUP(A694,'[2]Categoría municipios 2023'!$B$2:$D$1103,3,0)</f>
        <v>6</v>
      </c>
      <c r="E694" s="1" t="str">
        <f>+VLOOKUP(A694,'[3]Nuevo IDF'!$B$5:$H$1106,7,0)</f>
        <v>G1</v>
      </c>
      <c r="F694" s="1"/>
      <c r="G694" s="10">
        <f>+VLOOKUP(A694,'[4]Informe viabilidad 2022'!$A$4:$G$1105,7,0)</f>
        <v>3573.1495850000001</v>
      </c>
      <c r="H694" s="10">
        <f>+VLOOKUP(A694,'[4]Informe viabilidad 2022'!$A$4:$G$1105,6,0)</f>
        <v>14093.82531</v>
      </c>
      <c r="I694" s="10" t="str">
        <f>+IFERROR(VLOOKUP($A694,#REF!,MATCH('Cálculo antigua metodología'!I$4,#REF!,0),0),"")</f>
        <v/>
      </c>
      <c r="J694" s="10" t="str">
        <f>+IFERROR(VLOOKUP($A694,#REF!,MATCH('Cálculo antigua metodología'!J$4,#REF!,0),0),"")</f>
        <v/>
      </c>
      <c r="K694" s="10" t="str">
        <f>+IFERROR(VLOOKUP($A694,#REF!,MATCH('Cálculo antigua metodología'!K$4,#REF!,0),0),"")</f>
        <v/>
      </c>
      <c r="L694" s="10" t="str">
        <f>+IFERROR(VLOOKUP($A694,#REF!,MATCH('Cálculo antigua metodología'!L$4,#REF!,0),0),"")</f>
        <v/>
      </c>
      <c r="M694" s="10" t="str">
        <f>+IFERROR(VLOOKUP($A694,#REF!,MATCH('Cálculo antigua metodología'!M$4,#REF!,0),0),"")</f>
        <v/>
      </c>
      <c r="N694" s="10" t="str">
        <f>+IFERROR(VLOOKUP($A694,#REF!,MATCH('Cálculo antigua metodología'!N$4,#REF!,0),0),"")</f>
        <v/>
      </c>
      <c r="O694" s="10" t="str">
        <f>+IFERROR(VLOOKUP($A694,#REF!,MATCH('Cálculo antigua metodología'!O$4,#REF!,0),0),"")</f>
        <v/>
      </c>
      <c r="P694" s="10" t="str">
        <f>+IFERROR(VLOOKUP($A694,#REF!,MATCH('Cálculo antigua metodología'!P$4,#REF!,0),0),"")</f>
        <v/>
      </c>
      <c r="Q694" s="10" t="str">
        <f>+IFERROR(VLOOKUP($A694,#REF!,MATCH('Cálculo antigua metodología'!Q$4,#REF!,0),0),"")</f>
        <v/>
      </c>
      <c r="R694" s="10" t="str">
        <f>+IFERROR(VLOOKUP($A694,#REF!,MATCH('Cálculo antigua metodología'!R$4,#REF!,0),0),"")</f>
        <v/>
      </c>
      <c r="S694" s="10" t="str">
        <f>+IFERROR(VLOOKUP($A694,#REF!,MATCH('Cálculo antigua metodología'!S$4,#REF!,0),0),"")</f>
        <v/>
      </c>
      <c r="T694" s="10">
        <f>+VLOOKUP(A694,'[5]Cálculo SGP'!$N$3:$P$1136,3,0)</f>
        <v>703772475</v>
      </c>
      <c r="U694" s="10">
        <f>+VLOOKUP(A694,'[5]Cálculo SGP'!$N$3:$X$1137,11,0)</f>
        <v>1517073546</v>
      </c>
      <c r="V694" s="11">
        <f t="shared" si="120"/>
        <v>25.352588856516771</v>
      </c>
      <c r="W694" s="11">
        <f t="shared" si="127"/>
        <v>100</v>
      </c>
      <c r="X694" s="11">
        <f t="shared" si="121"/>
        <v>80</v>
      </c>
      <c r="Y694" s="11">
        <f t="shared" si="122"/>
        <v>100</v>
      </c>
      <c r="Z694" s="11">
        <f t="shared" si="128"/>
        <v>0</v>
      </c>
      <c r="AA694" s="11">
        <f t="shared" si="123"/>
        <v>100</v>
      </c>
      <c r="AB694" s="11">
        <f t="shared" si="129"/>
        <v>0</v>
      </c>
      <c r="AC694" s="11">
        <f t="shared" si="124"/>
        <v>0</v>
      </c>
      <c r="AD694" s="11">
        <f t="shared" si="125"/>
        <v>0</v>
      </c>
      <c r="AE694" s="11">
        <f t="shared" si="126"/>
        <v>0</v>
      </c>
      <c r="AF694" s="12">
        <f t="shared" si="130"/>
        <v>0</v>
      </c>
      <c r="AG694" s="31">
        <f t="shared" si="131"/>
        <v>16.666666666666668</v>
      </c>
    </row>
    <row r="695" spans="1:33" x14ac:dyDescent="0.35">
      <c r="A695" s="1" t="s">
        <v>1431</v>
      </c>
      <c r="B695" s="1" t="s">
        <v>1423</v>
      </c>
      <c r="C695" s="1" t="s">
        <v>1432</v>
      </c>
      <c r="D695" s="4">
        <f>+VLOOKUP(A695,'[2]Categoría municipios 2023'!$B$2:$D$1103,3,0)</f>
        <v>6</v>
      </c>
      <c r="E695" s="1" t="str">
        <f>+VLOOKUP(A695,'[3]Nuevo IDF'!$B$5:$H$1106,7,0)</f>
        <v>G1</v>
      </c>
      <c r="F695" s="1"/>
      <c r="G695" s="10">
        <f>+VLOOKUP(A695,'[4]Informe viabilidad 2022'!$A$4:$G$1105,7,0)</f>
        <v>8396.1970369999999</v>
      </c>
      <c r="H695" s="10">
        <f>+VLOOKUP(A695,'[4]Informe viabilidad 2022'!$A$4:$G$1105,6,0)</f>
        <v>14065.34166</v>
      </c>
      <c r="I695" s="10" t="str">
        <f>+IFERROR(VLOOKUP($A695,#REF!,MATCH('Cálculo antigua metodología'!I$4,#REF!,0),0),"")</f>
        <v/>
      </c>
      <c r="J695" s="10" t="str">
        <f>+IFERROR(VLOOKUP($A695,#REF!,MATCH('Cálculo antigua metodología'!J$4,#REF!,0),0),"")</f>
        <v/>
      </c>
      <c r="K695" s="10" t="str">
        <f>+IFERROR(VLOOKUP($A695,#REF!,MATCH('Cálculo antigua metodología'!K$4,#REF!,0),0),"")</f>
        <v/>
      </c>
      <c r="L695" s="10" t="str">
        <f>+IFERROR(VLOOKUP($A695,#REF!,MATCH('Cálculo antigua metodología'!L$4,#REF!,0),0),"")</f>
        <v/>
      </c>
      <c r="M695" s="10" t="str">
        <f>+IFERROR(VLOOKUP($A695,#REF!,MATCH('Cálculo antigua metodología'!M$4,#REF!,0),0),"")</f>
        <v/>
      </c>
      <c r="N695" s="10" t="str">
        <f>+IFERROR(VLOOKUP($A695,#REF!,MATCH('Cálculo antigua metodología'!N$4,#REF!,0),0),"")</f>
        <v/>
      </c>
      <c r="O695" s="10" t="str">
        <f>+IFERROR(VLOOKUP($A695,#REF!,MATCH('Cálculo antigua metodología'!O$4,#REF!,0),0),"")</f>
        <v/>
      </c>
      <c r="P695" s="10" t="str">
        <f>+IFERROR(VLOOKUP($A695,#REF!,MATCH('Cálculo antigua metodología'!P$4,#REF!,0),0),"")</f>
        <v/>
      </c>
      <c r="Q695" s="10" t="str">
        <f>+IFERROR(VLOOKUP($A695,#REF!,MATCH('Cálculo antigua metodología'!Q$4,#REF!,0),0),"")</f>
        <v/>
      </c>
      <c r="R695" s="10" t="str">
        <f>+IFERROR(VLOOKUP($A695,#REF!,MATCH('Cálculo antigua metodología'!R$4,#REF!,0),0),"")</f>
        <v/>
      </c>
      <c r="S695" s="10" t="str">
        <f>+IFERROR(VLOOKUP($A695,#REF!,MATCH('Cálculo antigua metodología'!S$4,#REF!,0),0),"")</f>
        <v/>
      </c>
      <c r="T695" s="10">
        <f>+VLOOKUP(A695,'[5]Cálculo SGP'!$N$3:$P$1136,3,0)</f>
        <v>1131993509</v>
      </c>
      <c r="U695" s="10">
        <f>+VLOOKUP(A695,'[5]Cálculo SGP'!$N$3:$X$1137,11,0)</f>
        <v>1514274795</v>
      </c>
      <c r="V695" s="11">
        <f t="shared" si="120"/>
        <v>59.694227413456233</v>
      </c>
      <c r="W695" s="11">
        <f t="shared" si="127"/>
        <v>100</v>
      </c>
      <c r="X695" s="11">
        <f t="shared" si="121"/>
        <v>80</v>
      </c>
      <c r="Y695" s="11">
        <f t="shared" si="122"/>
        <v>100</v>
      </c>
      <c r="Z695" s="11">
        <f t="shared" si="128"/>
        <v>0</v>
      </c>
      <c r="AA695" s="11">
        <f t="shared" si="123"/>
        <v>100</v>
      </c>
      <c r="AB695" s="11">
        <f t="shared" si="129"/>
        <v>0</v>
      </c>
      <c r="AC695" s="11">
        <f t="shared" si="124"/>
        <v>0</v>
      </c>
      <c r="AD695" s="11">
        <f t="shared" si="125"/>
        <v>0</v>
      </c>
      <c r="AE695" s="11">
        <f t="shared" si="126"/>
        <v>0</v>
      </c>
      <c r="AF695" s="12">
        <f t="shared" si="130"/>
        <v>0</v>
      </c>
      <c r="AG695" s="31">
        <f t="shared" si="131"/>
        <v>16.666666666666668</v>
      </c>
    </row>
    <row r="696" spans="1:33" x14ac:dyDescent="0.35">
      <c r="A696" s="1" t="s">
        <v>1433</v>
      </c>
      <c r="B696" s="1" t="s">
        <v>1423</v>
      </c>
      <c r="C696" s="1" t="s">
        <v>1434</v>
      </c>
      <c r="D696" s="4">
        <f>+VLOOKUP(A696,'[2]Categoría municipios 2023'!$B$2:$D$1103,3,0)</f>
        <v>6</v>
      </c>
      <c r="E696" s="1" t="str">
        <f>+VLOOKUP(A696,'[3]Nuevo IDF'!$B$5:$H$1106,7,0)</f>
        <v>G3</v>
      </c>
      <c r="F696" s="1"/>
      <c r="G696" s="10">
        <f>+VLOOKUP(A696,'[4]Informe viabilidad 2022'!$A$4:$G$1105,7,0)</f>
        <v>1206.628103</v>
      </c>
      <c r="H696" s="10">
        <f>+VLOOKUP(A696,'[4]Informe viabilidad 2022'!$A$4:$G$1105,6,0)</f>
        <v>2072.0435029999999</v>
      </c>
      <c r="I696" s="10" t="str">
        <f>+IFERROR(VLOOKUP($A696,#REF!,MATCH('Cálculo antigua metodología'!I$4,#REF!,0),0),"")</f>
        <v/>
      </c>
      <c r="J696" s="10" t="str">
        <f>+IFERROR(VLOOKUP($A696,#REF!,MATCH('Cálculo antigua metodología'!J$4,#REF!,0),0),"")</f>
        <v/>
      </c>
      <c r="K696" s="10" t="str">
        <f>+IFERROR(VLOOKUP($A696,#REF!,MATCH('Cálculo antigua metodología'!K$4,#REF!,0),0),"")</f>
        <v/>
      </c>
      <c r="L696" s="10" t="str">
        <f>+IFERROR(VLOOKUP($A696,#REF!,MATCH('Cálculo antigua metodología'!L$4,#REF!,0),0),"")</f>
        <v/>
      </c>
      <c r="M696" s="10" t="str">
        <f>+IFERROR(VLOOKUP($A696,#REF!,MATCH('Cálculo antigua metodología'!M$4,#REF!,0),0),"")</f>
        <v/>
      </c>
      <c r="N696" s="10" t="str">
        <f>+IFERROR(VLOOKUP($A696,#REF!,MATCH('Cálculo antigua metodología'!N$4,#REF!,0),0),"")</f>
        <v/>
      </c>
      <c r="O696" s="10" t="str">
        <f>+IFERROR(VLOOKUP($A696,#REF!,MATCH('Cálculo antigua metodología'!O$4,#REF!,0),0),"")</f>
        <v/>
      </c>
      <c r="P696" s="10" t="str">
        <f>+IFERROR(VLOOKUP($A696,#REF!,MATCH('Cálculo antigua metodología'!P$4,#REF!,0),0),"")</f>
        <v/>
      </c>
      <c r="Q696" s="10" t="str">
        <f>+IFERROR(VLOOKUP($A696,#REF!,MATCH('Cálculo antigua metodología'!Q$4,#REF!,0),0),"")</f>
        <v/>
      </c>
      <c r="R696" s="10" t="str">
        <f>+IFERROR(VLOOKUP($A696,#REF!,MATCH('Cálculo antigua metodología'!R$4,#REF!,0),0),"")</f>
        <v/>
      </c>
      <c r="S696" s="10" t="str">
        <f>+IFERROR(VLOOKUP($A696,#REF!,MATCH('Cálculo antigua metodología'!S$4,#REF!,0),0),"")</f>
        <v/>
      </c>
      <c r="T696" s="10">
        <f>+VLOOKUP(A696,'[5]Cálculo SGP'!$N$3:$P$1136,3,0)</f>
        <v>628927219</v>
      </c>
      <c r="U696" s="10">
        <f>+VLOOKUP(A696,'[5]Cálculo SGP'!$N$3:$X$1137,11,0)</f>
        <v>1265445850</v>
      </c>
      <c r="V696" s="11">
        <f t="shared" si="120"/>
        <v>58.233724400717854</v>
      </c>
      <c r="W696" s="11">
        <f t="shared" si="127"/>
        <v>100</v>
      </c>
      <c r="X696" s="11">
        <f t="shared" si="121"/>
        <v>80</v>
      </c>
      <c r="Y696" s="11">
        <f t="shared" si="122"/>
        <v>100</v>
      </c>
      <c r="Z696" s="11">
        <f t="shared" si="128"/>
        <v>0</v>
      </c>
      <c r="AA696" s="11">
        <f t="shared" si="123"/>
        <v>100</v>
      </c>
      <c r="AB696" s="11">
        <f t="shared" si="129"/>
        <v>0</v>
      </c>
      <c r="AC696" s="11">
        <f t="shared" si="124"/>
        <v>0</v>
      </c>
      <c r="AD696" s="11">
        <f t="shared" si="125"/>
        <v>0</v>
      </c>
      <c r="AE696" s="11">
        <f t="shared" si="126"/>
        <v>0</v>
      </c>
      <c r="AF696" s="12">
        <f t="shared" si="130"/>
        <v>0</v>
      </c>
      <c r="AG696" s="31">
        <f t="shared" si="131"/>
        <v>16.666666666666668</v>
      </c>
    </row>
    <row r="697" spans="1:33" x14ac:dyDescent="0.35">
      <c r="A697" s="1" t="s">
        <v>1435</v>
      </c>
      <c r="B697" s="1" t="s">
        <v>1423</v>
      </c>
      <c r="C697" s="1" t="s">
        <v>1436</v>
      </c>
      <c r="D697" s="4">
        <f>+VLOOKUP(A697,'[2]Categoría municipios 2023'!$B$2:$D$1103,3,0)</f>
        <v>6</v>
      </c>
      <c r="E697" s="1" t="str">
        <f>+VLOOKUP(A697,'[3]Nuevo IDF'!$B$5:$H$1106,7,0)</f>
        <v>G1</v>
      </c>
      <c r="F697" s="1"/>
      <c r="G697" s="10">
        <f>+VLOOKUP(A697,'[4]Informe viabilidad 2022'!$A$4:$G$1105,7,0)</f>
        <v>3203.5611509999999</v>
      </c>
      <c r="H697" s="10">
        <f>+VLOOKUP(A697,'[4]Informe viabilidad 2022'!$A$4:$G$1105,6,0)</f>
        <v>8098.9194230000003</v>
      </c>
      <c r="I697" s="10" t="str">
        <f>+IFERROR(VLOOKUP($A697,#REF!,MATCH('Cálculo antigua metodología'!I$4,#REF!,0),0),"")</f>
        <v/>
      </c>
      <c r="J697" s="10" t="str">
        <f>+IFERROR(VLOOKUP($A697,#REF!,MATCH('Cálculo antigua metodología'!J$4,#REF!,0),0),"")</f>
        <v/>
      </c>
      <c r="K697" s="10" t="str">
        <f>+IFERROR(VLOOKUP($A697,#REF!,MATCH('Cálculo antigua metodología'!K$4,#REF!,0),0),"")</f>
        <v/>
      </c>
      <c r="L697" s="10" t="str">
        <f>+IFERROR(VLOOKUP($A697,#REF!,MATCH('Cálculo antigua metodología'!L$4,#REF!,0),0),"")</f>
        <v/>
      </c>
      <c r="M697" s="10" t="str">
        <f>+IFERROR(VLOOKUP($A697,#REF!,MATCH('Cálculo antigua metodología'!M$4,#REF!,0),0),"")</f>
        <v/>
      </c>
      <c r="N697" s="10" t="str">
        <f>+IFERROR(VLOOKUP($A697,#REF!,MATCH('Cálculo antigua metodología'!N$4,#REF!,0),0),"")</f>
        <v/>
      </c>
      <c r="O697" s="10" t="str">
        <f>+IFERROR(VLOOKUP($A697,#REF!,MATCH('Cálculo antigua metodología'!O$4,#REF!,0),0),"")</f>
        <v/>
      </c>
      <c r="P697" s="10" t="str">
        <f>+IFERROR(VLOOKUP($A697,#REF!,MATCH('Cálculo antigua metodología'!P$4,#REF!,0),0),"")</f>
        <v/>
      </c>
      <c r="Q697" s="10" t="str">
        <f>+IFERROR(VLOOKUP($A697,#REF!,MATCH('Cálculo antigua metodología'!Q$4,#REF!,0),0),"")</f>
        <v/>
      </c>
      <c r="R697" s="10" t="str">
        <f>+IFERROR(VLOOKUP($A697,#REF!,MATCH('Cálculo antigua metodología'!R$4,#REF!,0),0),"")</f>
        <v/>
      </c>
      <c r="S697" s="10" t="str">
        <f>+IFERROR(VLOOKUP($A697,#REF!,MATCH('Cálculo antigua metodología'!S$4,#REF!,0),0),"")</f>
        <v/>
      </c>
      <c r="T697" s="10">
        <f>+VLOOKUP(A697,'[5]Cálculo SGP'!$N$3:$P$1136,3,0)</f>
        <v>1203623091</v>
      </c>
      <c r="U697" s="10">
        <f>+VLOOKUP(A697,'[5]Cálculo SGP'!$N$3:$X$1137,11,0)</f>
        <v>2134280910</v>
      </c>
      <c r="V697" s="11">
        <f t="shared" si="120"/>
        <v>39.55541453965148</v>
      </c>
      <c r="W697" s="11">
        <f t="shared" si="127"/>
        <v>100</v>
      </c>
      <c r="X697" s="11">
        <f t="shared" si="121"/>
        <v>80</v>
      </c>
      <c r="Y697" s="11">
        <f t="shared" si="122"/>
        <v>100</v>
      </c>
      <c r="Z697" s="11">
        <f t="shared" si="128"/>
        <v>0</v>
      </c>
      <c r="AA697" s="11">
        <f t="shared" si="123"/>
        <v>100</v>
      </c>
      <c r="AB697" s="11">
        <f t="shared" si="129"/>
        <v>0</v>
      </c>
      <c r="AC697" s="11">
        <f t="shared" si="124"/>
        <v>0</v>
      </c>
      <c r="AD697" s="11">
        <f t="shared" si="125"/>
        <v>0</v>
      </c>
      <c r="AE697" s="11">
        <f t="shared" si="126"/>
        <v>0</v>
      </c>
      <c r="AF697" s="12">
        <f t="shared" si="130"/>
        <v>0</v>
      </c>
      <c r="AG697" s="31">
        <f t="shared" si="131"/>
        <v>16.666666666666668</v>
      </c>
    </row>
    <row r="698" spans="1:33" x14ac:dyDescent="0.35">
      <c r="A698" s="1" t="s">
        <v>1437</v>
      </c>
      <c r="B698" s="1" t="s">
        <v>1423</v>
      </c>
      <c r="C698" s="1" t="s">
        <v>1438</v>
      </c>
      <c r="D698" s="4">
        <f>+VLOOKUP(A698,'[2]Categoría municipios 2023'!$B$2:$D$1103,3,0)</f>
        <v>6</v>
      </c>
      <c r="E698" s="1" t="str">
        <f>+VLOOKUP(A698,'[3]Nuevo IDF'!$B$5:$H$1106,7,0)</f>
        <v>G3</v>
      </c>
      <c r="F698" s="1"/>
      <c r="G698" s="10">
        <f>+VLOOKUP(A698,'[4]Informe viabilidad 2022'!$A$4:$G$1105,7,0)</f>
        <v>347.34673600000002</v>
      </c>
      <c r="H698" s="10">
        <f>+VLOOKUP(A698,'[4]Informe viabilidad 2022'!$A$4:$G$1105,6,0)</f>
        <v>718.13291100000004</v>
      </c>
      <c r="I698" s="10" t="str">
        <f>+IFERROR(VLOOKUP($A698,#REF!,MATCH('Cálculo antigua metodología'!I$4,#REF!,0),0),"")</f>
        <v/>
      </c>
      <c r="J698" s="10" t="str">
        <f>+IFERROR(VLOOKUP($A698,#REF!,MATCH('Cálculo antigua metodología'!J$4,#REF!,0),0),"")</f>
        <v/>
      </c>
      <c r="K698" s="10" t="str">
        <f>+IFERROR(VLOOKUP($A698,#REF!,MATCH('Cálculo antigua metodología'!K$4,#REF!,0),0),"")</f>
        <v/>
      </c>
      <c r="L698" s="10" t="str">
        <f>+IFERROR(VLOOKUP($A698,#REF!,MATCH('Cálculo antigua metodología'!L$4,#REF!,0),0),"")</f>
        <v/>
      </c>
      <c r="M698" s="10" t="str">
        <f>+IFERROR(VLOOKUP($A698,#REF!,MATCH('Cálculo antigua metodología'!M$4,#REF!,0),0),"")</f>
        <v/>
      </c>
      <c r="N698" s="10" t="str">
        <f>+IFERROR(VLOOKUP($A698,#REF!,MATCH('Cálculo antigua metodología'!N$4,#REF!,0),0),"")</f>
        <v/>
      </c>
      <c r="O698" s="10" t="str">
        <f>+IFERROR(VLOOKUP($A698,#REF!,MATCH('Cálculo antigua metodología'!O$4,#REF!,0),0),"")</f>
        <v/>
      </c>
      <c r="P698" s="10" t="str">
        <f>+IFERROR(VLOOKUP($A698,#REF!,MATCH('Cálculo antigua metodología'!P$4,#REF!,0),0),"")</f>
        <v/>
      </c>
      <c r="Q698" s="10" t="str">
        <f>+IFERROR(VLOOKUP($A698,#REF!,MATCH('Cálculo antigua metodología'!Q$4,#REF!,0),0),"")</f>
        <v/>
      </c>
      <c r="R698" s="10" t="str">
        <f>+IFERROR(VLOOKUP($A698,#REF!,MATCH('Cálculo antigua metodología'!R$4,#REF!,0),0),"")</f>
        <v/>
      </c>
      <c r="S698" s="10" t="str">
        <f>+IFERROR(VLOOKUP($A698,#REF!,MATCH('Cálculo antigua metodología'!S$4,#REF!,0),0),"")</f>
        <v/>
      </c>
      <c r="T698" s="10">
        <f>+VLOOKUP(A698,'[5]Cálculo SGP'!$N$3:$P$1136,3,0)</f>
        <v>232730442</v>
      </c>
      <c r="U698" s="10">
        <f>+VLOOKUP(A698,'[5]Cálculo SGP'!$N$3:$X$1137,11,0)</f>
        <v>618051303</v>
      </c>
      <c r="V698" s="11">
        <f t="shared" si="120"/>
        <v>48.368029187844868</v>
      </c>
      <c r="W698" s="11">
        <f t="shared" si="127"/>
        <v>100</v>
      </c>
      <c r="X698" s="11">
        <f t="shared" si="121"/>
        <v>80</v>
      </c>
      <c r="Y698" s="11">
        <f t="shared" si="122"/>
        <v>100</v>
      </c>
      <c r="Z698" s="11">
        <f t="shared" si="128"/>
        <v>0</v>
      </c>
      <c r="AA698" s="11">
        <f t="shared" si="123"/>
        <v>100</v>
      </c>
      <c r="AB698" s="11">
        <f t="shared" si="129"/>
        <v>0</v>
      </c>
      <c r="AC698" s="11">
        <f t="shared" si="124"/>
        <v>0</v>
      </c>
      <c r="AD698" s="11">
        <f t="shared" si="125"/>
        <v>0</v>
      </c>
      <c r="AE698" s="11">
        <f t="shared" si="126"/>
        <v>0</v>
      </c>
      <c r="AF698" s="12">
        <f t="shared" si="130"/>
        <v>0</v>
      </c>
      <c r="AG698" s="31">
        <f t="shared" si="131"/>
        <v>16.666666666666668</v>
      </c>
    </row>
    <row r="699" spans="1:33" x14ac:dyDescent="0.35">
      <c r="A699" s="1" t="s">
        <v>1439</v>
      </c>
      <c r="B699" s="1" t="s">
        <v>1423</v>
      </c>
      <c r="C699" s="1" t="s">
        <v>1440</v>
      </c>
      <c r="D699" s="4">
        <f>+VLOOKUP(A699,'[2]Categoría municipios 2023'!$B$2:$D$1103,3,0)</f>
        <v>6</v>
      </c>
      <c r="E699" s="1" t="str">
        <f>+VLOOKUP(A699,'[3]Nuevo IDF'!$B$5:$H$1106,7,0)</f>
        <v>G3</v>
      </c>
      <c r="F699" s="1"/>
      <c r="G699" s="10">
        <f>+VLOOKUP(A699,'[4]Informe viabilidad 2022'!$A$4:$G$1105,7,0)</f>
        <v>1986.691615</v>
      </c>
      <c r="H699" s="10">
        <f>+VLOOKUP(A699,'[4]Informe viabilidad 2022'!$A$4:$G$1105,6,0)</f>
        <v>3427.5037120000002</v>
      </c>
      <c r="I699" s="10" t="str">
        <f>+IFERROR(VLOOKUP($A699,#REF!,MATCH('Cálculo antigua metodología'!I$4,#REF!,0),0),"")</f>
        <v/>
      </c>
      <c r="J699" s="10" t="str">
        <f>+IFERROR(VLOOKUP($A699,#REF!,MATCH('Cálculo antigua metodología'!J$4,#REF!,0),0),"")</f>
        <v/>
      </c>
      <c r="K699" s="10" t="str">
        <f>+IFERROR(VLOOKUP($A699,#REF!,MATCH('Cálculo antigua metodología'!K$4,#REF!,0),0),"")</f>
        <v/>
      </c>
      <c r="L699" s="10" t="str">
        <f>+IFERROR(VLOOKUP($A699,#REF!,MATCH('Cálculo antigua metodología'!L$4,#REF!,0),0),"")</f>
        <v/>
      </c>
      <c r="M699" s="10" t="str">
        <f>+IFERROR(VLOOKUP($A699,#REF!,MATCH('Cálculo antigua metodología'!M$4,#REF!,0),0),"")</f>
        <v/>
      </c>
      <c r="N699" s="10" t="str">
        <f>+IFERROR(VLOOKUP($A699,#REF!,MATCH('Cálculo antigua metodología'!N$4,#REF!,0),0),"")</f>
        <v/>
      </c>
      <c r="O699" s="10" t="str">
        <f>+IFERROR(VLOOKUP($A699,#REF!,MATCH('Cálculo antigua metodología'!O$4,#REF!,0),0),"")</f>
        <v/>
      </c>
      <c r="P699" s="10" t="str">
        <f>+IFERROR(VLOOKUP($A699,#REF!,MATCH('Cálculo antigua metodología'!P$4,#REF!,0),0),"")</f>
        <v/>
      </c>
      <c r="Q699" s="10" t="str">
        <f>+IFERROR(VLOOKUP($A699,#REF!,MATCH('Cálculo antigua metodología'!Q$4,#REF!,0),0),"")</f>
        <v/>
      </c>
      <c r="R699" s="10" t="str">
        <f>+IFERROR(VLOOKUP($A699,#REF!,MATCH('Cálculo antigua metodología'!R$4,#REF!,0),0),"")</f>
        <v/>
      </c>
      <c r="S699" s="10" t="str">
        <f>+IFERROR(VLOOKUP($A699,#REF!,MATCH('Cálculo antigua metodología'!S$4,#REF!,0),0),"")</f>
        <v/>
      </c>
      <c r="T699" s="10">
        <f>+VLOOKUP(A699,'[5]Cálculo SGP'!$N$3:$P$1136,3,0)</f>
        <v>935834344</v>
      </c>
      <c r="U699" s="10">
        <f>+VLOOKUP(A699,'[5]Cálculo SGP'!$N$3:$X$1137,11,0)</f>
        <v>2476135501</v>
      </c>
      <c r="V699" s="11">
        <f t="shared" si="120"/>
        <v>57.963222856460028</v>
      </c>
      <c r="W699" s="11">
        <f t="shared" si="127"/>
        <v>100</v>
      </c>
      <c r="X699" s="11">
        <f t="shared" si="121"/>
        <v>80</v>
      </c>
      <c r="Y699" s="11">
        <f t="shared" si="122"/>
        <v>100</v>
      </c>
      <c r="Z699" s="11">
        <f t="shared" si="128"/>
        <v>0</v>
      </c>
      <c r="AA699" s="11">
        <f t="shared" si="123"/>
        <v>100</v>
      </c>
      <c r="AB699" s="11">
        <f t="shared" si="129"/>
        <v>0</v>
      </c>
      <c r="AC699" s="11">
        <f t="shared" si="124"/>
        <v>0</v>
      </c>
      <c r="AD699" s="11">
        <f t="shared" si="125"/>
        <v>0</v>
      </c>
      <c r="AE699" s="11">
        <f t="shared" si="126"/>
        <v>0</v>
      </c>
      <c r="AF699" s="12">
        <f t="shared" si="130"/>
        <v>0</v>
      </c>
      <c r="AG699" s="31">
        <f t="shared" si="131"/>
        <v>16.666666666666668</v>
      </c>
    </row>
    <row r="700" spans="1:33" x14ac:dyDescent="0.35">
      <c r="A700" s="1" t="s">
        <v>1441</v>
      </c>
      <c r="B700" s="1" t="s">
        <v>1423</v>
      </c>
      <c r="C700" s="1" t="s">
        <v>1442</v>
      </c>
      <c r="D700" s="4">
        <f>+VLOOKUP(A700,'[2]Categoría municipios 2023'!$B$2:$D$1103,3,0)</f>
        <v>6</v>
      </c>
      <c r="E700" s="1" t="str">
        <f>+VLOOKUP(A700,'[3]Nuevo IDF'!$B$5:$H$1106,7,0)</f>
        <v>G3</v>
      </c>
      <c r="F700" s="1"/>
      <c r="G700" s="10">
        <f>+VLOOKUP(A700,'[4]Informe viabilidad 2022'!$A$4:$G$1105,7,0)</f>
        <v>1121.0097940000001</v>
      </c>
      <c r="H700" s="10">
        <f>+VLOOKUP(A700,'[4]Informe viabilidad 2022'!$A$4:$G$1105,6,0)</f>
        <v>1967.8171339999999</v>
      </c>
      <c r="I700" s="10" t="str">
        <f>+IFERROR(VLOOKUP($A700,#REF!,MATCH('Cálculo antigua metodología'!I$4,#REF!,0),0),"")</f>
        <v/>
      </c>
      <c r="J700" s="10" t="str">
        <f>+IFERROR(VLOOKUP($A700,#REF!,MATCH('Cálculo antigua metodología'!J$4,#REF!,0),0),"")</f>
        <v/>
      </c>
      <c r="K700" s="10" t="str">
        <f>+IFERROR(VLOOKUP($A700,#REF!,MATCH('Cálculo antigua metodología'!K$4,#REF!,0),0),"")</f>
        <v/>
      </c>
      <c r="L700" s="10" t="str">
        <f>+IFERROR(VLOOKUP($A700,#REF!,MATCH('Cálculo antigua metodología'!L$4,#REF!,0),0),"")</f>
        <v/>
      </c>
      <c r="M700" s="10" t="str">
        <f>+IFERROR(VLOOKUP($A700,#REF!,MATCH('Cálculo antigua metodología'!M$4,#REF!,0),0),"")</f>
        <v/>
      </c>
      <c r="N700" s="10" t="str">
        <f>+IFERROR(VLOOKUP($A700,#REF!,MATCH('Cálculo antigua metodología'!N$4,#REF!,0),0),"")</f>
        <v/>
      </c>
      <c r="O700" s="10" t="str">
        <f>+IFERROR(VLOOKUP($A700,#REF!,MATCH('Cálculo antigua metodología'!O$4,#REF!,0),0),"")</f>
        <v/>
      </c>
      <c r="P700" s="10" t="str">
        <f>+IFERROR(VLOOKUP($A700,#REF!,MATCH('Cálculo antigua metodología'!P$4,#REF!,0),0),"")</f>
        <v/>
      </c>
      <c r="Q700" s="10" t="str">
        <f>+IFERROR(VLOOKUP($A700,#REF!,MATCH('Cálculo antigua metodología'!Q$4,#REF!,0),0),"")</f>
        <v/>
      </c>
      <c r="R700" s="10" t="str">
        <f>+IFERROR(VLOOKUP($A700,#REF!,MATCH('Cálculo antigua metodología'!R$4,#REF!,0),0),"")</f>
        <v/>
      </c>
      <c r="S700" s="10" t="str">
        <f>+IFERROR(VLOOKUP($A700,#REF!,MATCH('Cálculo antigua metodología'!S$4,#REF!,0),0),"")</f>
        <v/>
      </c>
      <c r="T700" s="10">
        <f>+VLOOKUP(A700,'[5]Cálculo SGP'!$N$3:$P$1136,3,0)</f>
        <v>719835061</v>
      </c>
      <c r="U700" s="10">
        <f>+VLOOKUP(A700,'[5]Cálculo SGP'!$N$3:$X$1137,11,0)</f>
        <v>1581670469</v>
      </c>
      <c r="V700" s="11">
        <f t="shared" si="120"/>
        <v>56.967173149941694</v>
      </c>
      <c r="W700" s="11">
        <f t="shared" si="127"/>
        <v>100</v>
      </c>
      <c r="X700" s="11">
        <f t="shared" si="121"/>
        <v>80</v>
      </c>
      <c r="Y700" s="11">
        <f t="shared" si="122"/>
        <v>100</v>
      </c>
      <c r="Z700" s="11">
        <f t="shared" si="128"/>
        <v>0</v>
      </c>
      <c r="AA700" s="11">
        <f t="shared" si="123"/>
        <v>100</v>
      </c>
      <c r="AB700" s="11">
        <f t="shared" si="129"/>
        <v>0</v>
      </c>
      <c r="AC700" s="11">
        <f t="shared" si="124"/>
        <v>0</v>
      </c>
      <c r="AD700" s="11">
        <f t="shared" si="125"/>
        <v>0</v>
      </c>
      <c r="AE700" s="11">
        <f t="shared" si="126"/>
        <v>0</v>
      </c>
      <c r="AF700" s="12">
        <f t="shared" si="130"/>
        <v>0</v>
      </c>
      <c r="AG700" s="31">
        <f t="shared" si="131"/>
        <v>16.666666666666668</v>
      </c>
    </row>
    <row r="701" spans="1:33" x14ac:dyDescent="0.35">
      <c r="A701" s="1" t="s">
        <v>1443</v>
      </c>
      <c r="B701" s="1" t="s">
        <v>1423</v>
      </c>
      <c r="C701" s="1" t="s">
        <v>1444</v>
      </c>
      <c r="D701" s="4">
        <f>+VLOOKUP(A701,'[2]Categoría municipios 2023'!$B$2:$D$1103,3,0)</f>
        <v>6</v>
      </c>
      <c r="E701" s="1" t="str">
        <f>+VLOOKUP(A701,'[3]Nuevo IDF'!$B$5:$H$1106,7,0)</f>
        <v>G2</v>
      </c>
      <c r="F701" s="1"/>
      <c r="G701" s="10">
        <f>+VLOOKUP(A701,'[4]Informe viabilidad 2022'!$A$4:$G$1105,7,0)</f>
        <v>2548.6158620000001</v>
      </c>
      <c r="H701" s="10">
        <f>+VLOOKUP(A701,'[4]Informe viabilidad 2022'!$A$4:$G$1105,6,0)</f>
        <v>4184.4176390000002</v>
      </c>
      <c r="I701" s="10" t="str">
        <f>+IFERROR(VLOOKUP($A701,#REF!,MATCH('Cálculo antigua metodología'!I$4,#REF!,0),0),"")</f>
        <v/>
      </c>
      <c r="J701" s="10" t="str">
        <f>+IFERROR(VLOOKUP($A701,#REF!,MATCH('Cálculo antigua metodología'!J$4,#REF!,0),0),"")</f>
        <v/>
      </c>
      <c r="K701" s="10" t="str">
        <f>+IFERROR(VLOOKUP($A701,#REF!,MATCH('Cálculo antigua metodología'!K$4,#REF!,0),0),"")</f>
        <v/>
      </c>
      <c r="L701" s="10" t="str">
        <f>+IFERROR(VLOOKUP($A701,#REF!,MATCH('Cálculo antigua metodología'!L$4,#REF!,0),0),"")</f>
        <v/>
      </c>
      <c r="M701" s="10" t="str">
        <f>+IFERROR(VLOOKUP($A701,#REF!,MATCH('Cálculo antigua metodología'!M$4,#REF!,0),0),"")</f>
        <v/>
      </c>
      <c r="N701" s="10" t="str">
        <f>+IFERROR(VLOOKUP($A701,#REF!,MATCH('Cálculo antigua metodología'!N$4,#REF!,0),0),"")</f>
        <v/>
      </c>
      <c r="O701" s="10" t="str">
        <f>+IFERROR(VLOOKUP($A701,#REF!,MATCH('Cálculo antigua metodología'!O$4,#REF!,0),0),"")</f>
        <v/>
      </c>
      <c r="P701" s="10" t="str">
        <f>+IFERROR(VLOOKUP($A701,#REF!,MATCH('Cálculo antigua metodología'!P$4,#REF!,0),0),"")</f>
        <v/>
      </c>
      <c r="Q701" s="10" t="str">
        <f>+IFERROR(VLOOKUP($A701,#REF!,MATCH('Cálculo antigua metodología'!Q$4,#REF!,0),0),"")</f>
        <v/>
      </c>
      <c r="R701" s="10" t="str">
        <f>+IFERROR(VLOOKUP($A701,#REF!,MATCH('Cálculo antigua metodología'!R$4,#REF!,0),0),"")</f>
        <v/>
      </c>
      <c r="S701" s="10" t="str">
        <f>+IFERROR(VLOOKUP($A701,#REF!,MATCH('Cálculo antigua metodología'!S$4,#REF!,0),0),"")</f>
        <v/>
      </c>
      <c r="T701" s="10">
        <f>+VLOOKUP(A701,'[5]Cálculo SGP'!$N$3:$P$1136,3,0)</f>
        <v>1182160207</v>
      </c>
      <c r="U701" s="10">
        <f>+VLOOKUP(A701,'[5]Cálculo SGP'!$N$3:$X$1137,11,0)</f>
        <v>2022621526</v>
      </c>
      <c r="V701" s="11">
        <f t="shared" si="120"/>
        <v>60.9073013708324</v>
      </c>
      <c r="W701" s="11">
        <f t="shared" si="127"/>
        <v>100</v>
      </c>
      <c r="X701" s="11">
        <f t="shared" si="121"/>
        <v>80</v>
      </c>
      <c r="Y701" s="11">
        <f t="shared" si="122"/>
        <v>100</v>
      </c>
      <c r="Z701" s="11">
        <f t="shared" si="128"/>
        <v>0</v>
      </c>
      <c r="AA701" s="11">
        <f t="shared" si="123"/>
        <v>100</v>
      </c>
      <c r="AB701" s="11">
        <f t="shared" si="129"/>
        <v>0</v>
      </c>
      <c r="AC701" s="11">
        <f t="shared" si="124"/>
        <v>0</v>
      </c>
      <c r="AD701" s="11">
        <f t="shared" si="125"/>
        <v>0</v>
      </c>
      <c r="AE701" s="11">
        <f t="shared" si="126"/>
        <v>0</v>
      </c>
      <c r="AF701" s="12">
        <f t="shared" si="130"/>
        <v>0</v>
      </c>
      <c r="AG701" s="31">
        <f t="shared" si="131"/>
        <v>16.666666666666668</v>
      </c>
    </row>
    <row r="702" spans="1:33" x14ac:dyDescent="0.35">
      <c r="A702" s="1" t="s">
        <v>1445</v>
      </c>
      <c r="B702" s="1" t="s">
        <v>1423</v>
      </c>
      <c r="C702" s="1" t="s">
        <v>1446</v>
      </c>
      <c r="D702" s="4">
        <f>+VLOOKUP(A702,'[2]Categoría municipios 2023'!$B$2:$D$1103,3,0)</f>
        <v>5</v>
      </c>
      <c r="E702" s="1" t="str">
        <f>+VLOOKUP(A702,'[3]Nuevo IDF'!$B$5:$H$1106,7,0)</f>
        <v>G2</v>
      </c>
      <c r="F702" s="1"/>
      <c r="G702" s="10">
        <f>+VLOOKUP(A702,'[4]Informe viabilidad 2022'!$A$4:$G$1105,7,0)</f>
        <v>10728.419846999999</v>
      </c>
      <c r="H702" s="10">
        <f>+VLOOKUP(A702,'[4]Informe viabilidad 2022'!$A$4:$G$1105,6,0)</f>
        <v>22632.814634950002</v>
      </c>
      <c r="I702" s="10" t="str">
        <f>+IFERROR(VLOOKUP($A702,#REF!,MATCH('Cálculo antigua metodología'!I$4,#REF!,0),0),"")</f>
        <v/>
      </c>
      <c r="J702" s="10" t="str">
        <f>+IFERROR(VLOOKUP($A702,#REF!,MATCH('Cálculo antigua metodología'!J$4,#REF!,0),0),"")</f>
        <v/>
      </c>
      <c r="K702" s="10" t="str">
        <f>+IFERROR(VLOOKUP($A702,#REF!,MATCH('Cálculo antigua metodología'!K$4,#REF!,0),0),"")</f>
        <v/>
      </c>
      <c r="L702" s="10" t="str">
        <f>+IFERROR(VLOOKUP($A702,#REF!,MATCH('Cálculo antigua metodología'!L$4,#REF!,0),0),"")</f>
        <v/>
      </c>
      <c r="M702" s="10" t="str">
        <f>+IFERROR(VLOOKUP($A702,#REF!,MATCH('Cálculo antigua metodología'!M$4,#REF!,0),0),"")</f>
        <v/>
      </c>
      <c r="N702" s="10" t="str">
        <f>+IFERROR(VLOOKUP($A702,#REF!,MATCH('Cálculo antigua metodología'!N$4,#REF!,0),0),"")</f>
        <v/>
      </c>
      <c r="O702" s="10" t="str">
        <f>+IFERROR(VLOOKUP($A702,#REF!,MATCH('Cálculo antigua metodología'!O$4,#REF!,0),0),"")</f>
        <v/>
      </c>
      <c r="P702" s="10" t="str">
        <f>+IFERROR(VLOOKUP($A702,#REF!,MATCH('Cálculo antigua metodología'!P$4,#REF!,0),0),"")</f>
        <v/>
      </c>
      <c r="Q702" s="10" t="str">
        <f>+IFERROR(VLOOKUP($A702,#REF!,MATCH('Cálculo antigua metodología'!Q$4,#REF!,0),0),"")</f>
        <v/>
      </c>
      <c r="R702" s="10" t="str">
        <f>+IFERROR(VLOOKUP($A702,#REF!,MATCH('Cálculo antigua metodología'!R$4,#REF!,0),0),"")</f>
        <v/>
      </c>
      <c r="S702" s="10" t="str">
        <f>+IFERROR(VLOOKUP($A702,#REF!,MATCH('Cálculo antigua metodología'!S$4,#REF!,0),0),"")</f>
        <v/>
      </c>
      <c r="T702" s="10">
        <f>+VLOOKUP(A702,'[5]Cálculo SGP'!$N$3:$P$1136,3,0)</f>
        <v>3561973762</v>
      </c>
      <c r="U702" s="10">
        <f>+VLOOKUP(A702,'[5]Cálculo SGP'!$N$3:$X$1137,11,0)</f>
        <v>2046994259</v>
      </c>
      <c r="V702" s="11">
        <f t="shared" si="120"/>
        <v>47.402057676171566</v>
      </c>
      <c r="W702" s="11">
        <f t="shared" si="127"/>
        <v>100</v>
      </c>
      <c r="X702" s="11">
        <f t="shared" si="121"/>
        <v>80</v>
      </c>
      <c r="Y702" s="11">
        <f t="shared" si="122"/>
        <v>100</v>
      </c>
      <c r="Z702" s="11">
        <f t="shared" si="128"/>
        <v>0</v>
      </c>
      <c r="AA702" s="11">
        <f t="shared" si="123"/>
        <v>100</v>
      </c>
      <c r="AB702" s="11">
        <f t="shared" si="129"/>
        <v>0</v>
      </c>
      <c r="AC702" s="11">
        <f t="shared" si="124"/>
        <v>0</v>
      </c>
      <c r="AD702" s="11">
        <f t="shared" si="125"/>
        <v>0</v>
      </c>
      <c r="AE702" s="11">
        <f t="shared" si="126"/>
        <v>0</v>
      </c>
      <c r="AF702" s="12">
        <f t="shared" si="130"/>
        <v>0</v>
      </c>
      <c r="AG702" s="31">
        <f t="shared" si="131"/>
        <v>16.666666666666668</v>
      </c>
    </row>
    <row r="703" spans="1:33" x14ac:dyDescent="0.35">
      <c r="A703" s="1" t="s">
        <v>1447</v>
      </c>
      <c r="B703" s="1" t="s">
        <v>1423</v>
      </c>
      <c r="C703" s="1" t="s">
        <v>1448</v>
      </c>
      <c r="D703" s="4">
        <f>+VLOOKUP(A703,'[2]Categoría municipios 2023'!$B$2:$D$1103,3,0)</f>
        <v>6</v>
      </c>
      <c r="E703" s="1" t="str">
        <f>+VLOOKUP(A703,'[3]Nuevo IDF'!$B$5:$H$1106,7,0)</f>
        <v>G1</v>
      </c>
      <c r="F703" s="1"/>
      <c r="G703" s="10">
        <f>+VLOOKUP(A703,'[4]Informe viabilidad 2022'!$A$4:$G$1105,7,0)</f>
        <v>4171.2549939999999</v>
      </c>
      <c r="H703" s="10">
        <f>+VLOOKUP(A703,'[4]Informe viabilidad 2022'!$A$4:$G$1105,6,0)</f>
        <v>9134.5573179999992</v>
      </c>
      <c r="I703" s="10" t="str">
        <f>+IFERROR(VLOOKUP($A703,#REF!,MATCH('Cálculo antigua metodología'!I$4,#REF!,0),0),"")</f>
        <v/>
      </c>
      <c r="J703" s="10" t="str">
        <f>+IFERROR(VLOOKUP($A703,#REF!,MATCH('Cálculo antigua metodología'!J$4,#REF!,0),0),"")</f>
        <v/>
      </c>
      <c r="K703" s="10" t="str">
        <f>+IFERROR(VLOOKUP($A703,#REF!,MATCH('Cálculo antigua metodología'!K$4,#REF!,0),0),"")</f>
        <v/>
      </c>
      <c r="L703" s="10" t="str">
        <f>+IFERROR(VLOOKUP($A703,#REF!,MATCH('Cálculo antigua metodología'!L$4,#REF!,0),0),"")</f>
        <v/>
      </c>
      <c r="M703" s="10" t="str">
        <f>+IFERROR(VLOOKUP($A703,#REF!,MATCH('Cálculo antigua metodología'!M$4,#REF!,0),0),"")</f>
        <v/>
      </c>
      <c r="N703" s="10" t="str">
        <f>+IFERROR(VLOOKUP($A703,#REF!,MATCH('Cálculo antigua metodología'!N$4,#REF!,0),0),"")</f>
        <v/>
      </c>
      <c r="O703" s="10" t="str">
        <f>+IFERROR(VLOOKUP($A703,#REF!,MATCH('Cálculo antigua metodología'!O$4,#REF!,0),0),"")</f>
        <v/>
      </c>
      <c r="P703" s="10" t="str">
        <f>+IFERROR(VLOOKUP($A703,#REF!,MATCH('Cálculo antigua metodología'!P$4,#REF!,0),0),"")</f>
        <v/>
      </c>
      <c r="Q703" s="10" t="str">
        <f>+IFERROR(VLOOKUP($A703,#REF!,MATCH('Cálculo antigua metodología'!Q$4,#REF!,0),0),"")</f>
        <v/>
      </c>
      <c r="R703" s="10" t="str">
        <f>+IFERROR(VLOOKUP($A703,#REF!,MATCH('Cálculo antigua metodología'!R$4,#REF!,0),0),"")</f>
        <v/>
      </c>
      <c r="S703" s="10" t="str">
        <f>+IFERROR(VLOOKUP($A703,#REF!,MATCH('Cálculo antigua metodología'!S$4,#REF!,0),0),"")</f>
        <v/>
      </c>
      <c r="T703" s="10">
        <f>+VLOOKUP(A703,'[5]Cálculo SGP'!$N$3:$P$1136,3,0)</f>
        <v>1012875583</v>
      </c>
      <c r="U703" s="10">
        <f>+VLOOKUP(A703,'[5]Cálculo SGP'!$N$3:$X$1137,11,0)</f>
        <v>1339975744</v>
      </c>
      <c r="V703" s="11">
        <f t="shared" si="120"/>
        <v>45.664555476381764</v>
      </c>
      <c r="W703" s="11">
        <f t="shared" si="127"/>
        <v>100</v>
      </c>
      <c r="X703" s="11">
        <f t="shared" si="121"/>
        <v>80</v>
      </c>
      <c r="Y703" s="11">
        <f t="shared" si="122"/>
        <v>100</v>
      </c>
      <c r="Z703" s="11">
        <f t="shared" si="128"/>
        <v>0</v>
      </c>
      <c r="AA703" s="11">
        <f t="shared" si="123"/>
        <v>100</v>
      </c>
      <c r="AB703" s="11">
        <f t="shared" si="129"/>
        <v>0</v>
      </c>
      <c r="AC703" s="11">
        <f t="shared" si="124"/>
        <v>0</v>
      </c>
      <c r="AD703" s="11">
        <f t="shared" si="125"/>
        <v>0</v>
      </c>
      <c r="AE703" s="11">
        <f t="shared" si="126"/>
        <v>0</v>
      </c>
      <c r="AF703" s="12">
        <f t="shared" si="130"/>
        <v>0</v>
      </c>
      <c r="AG703" s="31">
        <f t="shared" si="131"/>
        <v>16.666666666666668</v>
      </c>
    </row>
    <row r="704" spans="1:33" x14ac:dyDescent="0.35">
      <c r="A704" s="1" t="s">
        <v>1449</v>
      </c>
      <c r="B704" s="1" t="s">
        <v>1423</v>
      </c>
      <c r="C704" s="1" t="s">
        <v>1450</v>
      </c>
      <c r="D704" s="4">
        <f>+VLOOKUP(A704,'[2]Categoría municipios 2023'!$B$2:$D$1103,3,0)</f>
        <v>6</v>
      </c>
      <c r="E704" s="1" t="str">
        <f>+VLOOKUP(A704,'[3]Nuevo IDF'!$B$5:$H$1106,7,0)</f>
        <v>G3</v>
      </c>
      <c r="F704" s="1"/>
      <c r="G704" s="10">
        <f>+VLOOKUP(A704,'[4]Informe viabilidad 2022'!$A$4:$G$1105,7,0)</f>
        <v>1956.3516629999999</v>
      </c>
      <c r="H704" s="10">
        <f>+VLOOKUP(A704,'[4]Informe viabilidad 2022'!$A$4:$G$1105,6,0)</f>
        <v>3863.6359630000002</v>
      </c>
      <c r="I704" s="10" t="str">
        <f>+IFERROR(VLOOKUP($A704,#REF!,MATCH('Cálculo antigua metodología'!I$4,#REF!,0),0),"")</f>
        <v/>
      </c>
      <c r="J704" s="10" t="str">
        <f>+IFERROR(VLOOKUP($A704,#REF!,MATCH('Cálculo antigua metodología'!J$4,#REF!,0),0),"")</f>
        <v/>
      </c>
      <c r="K704" s="10" t="str">
        <f>+IFERROR(VLOOKUP($A704,#REF!,MATCH('Cálculo antigua metodología'!K$4,#REF!,0),0),"")</f>
        <v/>
      </c>
      <c r="L704" s="10" t="str">
        <f>+IFERROR(VLOOKUP($A704,#REF!,MATCH('Cálculo antigua metodología'!L$4,#REF!,0),0),"")</f>
        <v/>
      </c>
      <c r="M704" s="10" t="str">
        <f>+IFERROR(VLOOKUP($A704,#REF!,MATCH('Cálculo antigua metodología'!M$4,#REF!,0),0),"")</f>
        <v/>
      </c>
      <c r="N704" s="10" t="str">
        <f>+IFERROR(VLOOKUP($A704,#REF!,MATCH('Cálculo antigua metodología'!N$4,#REF!,0),0),"")</f>
        <v/>
      </c>
      <c r="O704" s="10" t="str">
        <f>+IFERROR(VLOOKUP($A704,#REF!,MATCH('Cálculo antigua metodología'!O$4,#REF!,0),0),"")</f>
        <v/>
      </c>
      <c r="P704" s="10" t="str">
        <f>+IFERROR(VLOOKUP($A704,#REF!,MATCH('Cálculo antigua metodología'!P$4,#REF!,0),0),"")</f>
        <v/>
      </c>
      <c r="Q704" s="10" t="str">
        <f>+IFERROR(VLOOKUP($A704,#REF!,MATCH('Cálculo antigua metodología'!Q$4,#REF!,0),0),"")</f>
        <v/>
      </c>
      <c r="R704" s="10" t="str">
        <f>+IFERROR(VLOOKUP($A704,#REF!,MATCH('Cálculo antigua metodología'!R$4,#REF!,0),0),"")</f>
        <v/>
      </c>
      <c r="S704" s="10" t="str">
        <f>+IFERROR(VLOOKUP($A704,#REF!,MATCH('Cálculo antigua metodología'!S$4,#REF!,0),0),"")</f>
        <v/>
      </c>
      <c r="T704" s="10">
        <f>+VLOOKUP(A704,'[5]Cálculo SGP'!$N$3:$P$1136,3,0)</f>
        <v>1865774744</v>
      </c>
      <c r="U704" s="10">
        <f>+VLOOKUP(A704,'[5]Cálculo SGP'!$N$3:$X$1137,11,0)</f>
        <v>3780012466</v>
      </c>
      <c r="V704" s="11">
        <f t="shared" si="120"/>
        <v>50.634989469374084</v>
      </c>
      <c r="W704" s="11">
        <f t="shared" si="127"/>
        <v>100</v>
      </c>
      <c r="X704" s="11">
        <f t="shared" si="121"/>
        <v>80</v>
      </c>
      <c r="Y704" s="11">
        <f t="shared" si="122"/>
        <v>100</v>
      </c>
      <c r="Z704" s="11">
        <f t="shared" si="128"/>
        <v>0</v>
      </c>
      <c r="AA704" s="11">
        <f t="shared" si="123"/>
        <v>100</v>
      </c>
      <c r="AB704" s="11">
        <f t="shared" si="129"/>
        <v>0</v>
      </c>
      <c r="AC704" s="11">
        <f t="shared" si="124"/>
        <v>0</v>
      </c>
      <c r="AD704" s="11">
        <f t="shared" si="125"/>
        <v>0</v>
      </c>
      <c r="AE704" s="11">
        <f t="shared" si="126"/>
        <v>0</v>
      </c>
      <c r="AF704" s="12">
        <f t="shared" si="130"/>
        <v>0</v>
      </c>
      <c r="AG704" s="31">
        <f t="shared" si="131"/>
        <v>16.666666666666668</v>
      </c>
    </row>
    <row r="705" spans="1:33" x14ac:dyDescent="0.35">
      <c r="A705" s="1" t="s">
        <v>1451</v>
      </c>
      <c r="B705" s="1" t="s">
        <v>1423</v>
      </c>
      <c r="C705" s="1" t="s">
        <v>1452</v>
      </c>
      <c r="D705" s="4">
        <f>+VLOOKUP(A705,'[2]Categoría municipios 2023'!$B$2:$D$1103,3,0)</f>
        <v>6</v>
      </c>
      <c r="E705" s="1" t="str">
        <f>+VLOOKUP(A705,'[3]Nuevo IDF'!$B$5:$H$1106,7,0)</f>
        <v>G3</v>
      </c>
      <c r="F705" s="1"/>
      <c r="G705" s="10">
        <f>+VLOOKUP(A705,'[4]Informe viabilidad 2022'!$A$4:$G$1105,7,0)</f>
        <v>2348.3807059999999</v>
      </c>
      <c r="H705" s="10">
        <f>+VLOOKUP(A705,'[4]Informe viabilidad 2022'!$A$4:$G$1105,6,0)</f>
        <v>4165.4566800000002</v>
      </c>
      <c r="I705" s="10" t="str">
        <f>+IFERROR(VLOOKUP($A705,#REF!,MATCH('Cálculo antigua metodología'!I$4,#REF!,0),0),"")</f>
        <v/>
      </c>
      <c r="J705" s="10" t="str">
        <f>+IFERROR(VLOOKUP($A705,#REF!,MATCH('Cálculo antigua metodología'!J$4,#REF!,0),0),"")</f>
        <v/>
      </c>
      <c r="K705" s="10" t="str">
        <f>+IFERROR(VLOOKUP($A705,#REF!,MATCH('Cálculo antigua metodología'!K$4,#REF!,0),0),"")</f>
        <v/>
      </c>
      <c r="L705" s="10" t="str">
        <f>+IFERROR(VLOOKUP($A705,#REF!,MATCH('Cálculo antigua metodología'!L$4,#REF!,0),0),"")</f>
        <v/>
      </c>
      <c r="M705" s="10" t="str">
        <f>+IFERROR(VLOOKUP($A705,#REF!,MATCH('Cálculo antigua metodología'!M$4,#REF!,0),0),"")</f>
        <v/>
      </c>
      <c r="N705" s="10" t="str">
        <f>+IFERROR(VLOOKUP($A705,#REF!,MATCH('Cálculo antigua metodología'!N$4,#REF!,0),0),"")</f>
        <v/>
      </c>
      <c r="O705" s="10" t="str">
        <f>+IFERROR(VLOOKUP($A705,#REF!,MATCH('Cálculo antigua metodología'!O$4,#REF!,0),0),"")</f>
        <v/>
      </c>
      <c r="P705" s="10" t="str">
        <f>+IFERROR(VLOOKUP($A705,#REF!,MATCH('Cálculo antigua metodología'!P$4,#REF!,0),0),"")</f>
        <v/>
      </c>
      <c r="Q705" s="10" t="str">
        <f>+IFERROR(VLOOKUP($A705,#REF!,MATCH('Cálculo antigua metodología'!Q$4,#REF!,0),0),"")</f>
        <v/>
      </c>
      <c r="R705" s="10" t="str">
        <f>+IFERROR(VLOOKUP($A705,#REF!,MATCH('Cálculo antigua metodología'!R$4,#REF!,0),0),"")</f>
        <v/>
      </c>
      <c r="S705" s="10" t="str">
        <f>+IFERROR(VLOOKUP($A705,#REF!,MATCH('Cálculo antigua metodología'!S$4,#REF!,0),0),"")</f>
        <v/>
      </c>
      <c r="T705" s="10">
        <f>+VLOOKUP(A705,'[5]Cálculo SGP'!$N$3:$P$1136,3,0)</f>
        <v>1262628740</v>
      </c>
      <c r="U705" s="10">
        <f>+VLOOKUP(A705,'[5]Cálculo SGP'!$N$3:$X$1137,11,0)</f>
        <v>2885575006</v>
      </c>
      <c r="V705" s="11">
        <f t="shared" si="120"/>
        <v>56.377508792145207</v>
      </c>
      <c r="W705" s="11">
        <f t="shared" si="127"/>
        <v>100</v>
      </c>
      <c r="X705" s="11">
        <f t="shared" si="121"/>
        <v>80</v>
      </c>
      <c r="Y705" s="11">
        <f t="shared" si="122"/>
        <v>100</v>
      </c>
      <c r="Z705" s="11">
        <f t="shared" si="128"/>
        <v>0</v>
      </c>
      <c r="AA705" s="11">
        <f t="shared" si="123"/>
        <v>100</v>
      </c>
      <c r="AB705" s="11">
        <f t="shared" si="129"/>
        <v>0</v>
      </c>
      <c r="AC705" s="11">
        <f t="shared" si="124"/>
        <v>0</v>
      </c>
      <c r="AD705" s="11">
        <f t="shared" si="125"/>
        <v>0</v>
      </c>
      <c r="AE705" s="11">
        <f t="shared" si="126"/>
        <v>0</v>
      </c>
      <c r="AF705" s="12">
        <f t="shared" si="130"/>
        <v>0</v>
      </c>
      <c r="AG705" s="31">
        <f t="shared" si="131"/>
        <v>16.666666666666668</v>
      </c>
    </row>
    <row r="706" spans="1:33" x14ac:dyDescent="0.35">
      <c r="A706" s="1" t="s">
        <v>1453</v>
      </c>
      <c r="B706" s="1" t="s">
        <v>1423</v>
      </c>
      <c r="C706" s="1" t="s">
        <v>1454</v>
      </c>
      <c r="D706" s="4">
        <f>+VLOOKUP(A706,'[2]Categoría municipios 2023'!$B$2:$D$1103,3,0)</f>
        <v>6</v>
      </c>
      <c r="E706" s="1" t="str">
        <f>+VLOOKUP(A706,'[3]Nuevo IDF'!$B$5:$H$1106,7,0)</f>
        <v>G5</v>
      </c>
      <c r="F706" s="1"/>
      <c r="G706" s="10">
        <f>+VLOOKUP(A706,'[4]Informe viabilidad 2022'!$A$4:$G$1105,7,0)</f>
        <v>2145.102414</v>
      </c>
      <c r="H706" s="10">
        <f>+VLOOKUP(A706,'[4]Informe viabilidad 2022'!$A$4:$G$1105,6,0)</f>
        <v>3634.213749</v>
      </c>
      <c r="I706" s="10" t="str">
        <f>+IFERROR(VLOOKUP($A706,#REF!,MATCH('Cálculo antigua metodología'!I$4,#REF!,0),0),"")</f>
        <v/>
      </c>
      <c r="J706" s="10" t="str">
        <f>+IFERROR(VLOOKUP($A706,#REF!,MATCH('Cálculo antigua metodología'!J$4,#REF!,0),0),"")</f>
        <v/>
      </c>
      <c r="K706" s="10" t="str">
        <f>+IFERROR(VLOOKUP($A706,#REF!,MATCH('Cálculo antigua metodología'!K$4,#REF!,0),0),"")</f>
        <v/>
      </c>
      <c r="L706" s="10" t="str">
        <f>+IFERROR(VLOOKUP($A706,#REF!,MATCH('Cálculo antigua metodología'!L$4,#REF!,0),0),"")</f>
        <v/>
      </c>
      <c r="M706" s="10" t="str">
        <f>+IFERROR(VLOOKUP($A706,#REF!,MATCH('Cálculo antigua metodología'!M$4,#REF!,0),0),"")</f>
        <v/>
      </c>
      <c r="N706" s="10" t="str">
        <f>+IFERROR(VLOOKUP($A706,#REF!,MATCH('Cálculo antigua metodología'!N$4,#REF!,0),0),"")</f>
        <v/>
      </c>
      <c r="O706" s="10" t="str">
        <f>+IFERROR(VLOOKUP($A706,#REF!,MATCH('Cálculo antigua metodología'!O$4,#REF!,0),0),"")</f>
        <v/>
      </c>
      <c r="P706" s="10" t="str">
        <f>+IFERROR(VLOOKUP($A706,#REF!,MATCH('Cálculo antigua metodología'!P$4,#REF!,0),0),"")</f>
        <v/>
      </c>
      <c r="Q706" s="10" t="str">
        <f>+IFERROR(VLOOKUP($A706,#REF!,MATCH('Cálculo antigua metodología'!Q$4,#REF!,0),0),"")</f>
        <v/>
      </c>
      <c r="R706" s="10" t="str">
        <f>+IFERROR(VLOOKUP($A706,#REF!,MATCH('Cálculo antigua metodología'!R$4,#REF!,0),0),"")</f>
        <v/>
      </c>
      <c r="S706" s="10" t="str">
        <f>+IFERROR(VLOOKUP($A706,#REF!,MATCH('Cálculo antigua metodología'!S$4,#REF!,0),0),"")</f>
        <v/>
      </c>
      <c r="T706" s="10">
        <f>+VLOOKUP(A706,'[5]Cálculo SGP'!$N$3:$P$1136,3,0)</f>
        <v>3027873680</v>
      </c>
      <c r="U706" s="10">
        <f>+VLOOKUP(A706,'[5]Cálculo SGP'!$N$3:$X$1137,11,0)</f>
        <v>2135806981</v>
      </c>
      <c r="V706" s="11">
        <f t="shared" si="120"/>
        <v>59.025213214006797</v>
      </c>
      <c r="W706" s="11">
        <f t="shared" si="127"/>
        <v>100</v>
      </c>
      <c r="X706" s="11">
        <f t="shared" si="121"/>
        <v>80</v>
      </c>
      <c r="Y706" s="11">
        <f t="shared" si="122"/>
        <v>100</v>
      </c>
      <c r="Z706" s="11">
        <f t="shared" si="128"/>
        <v>0</v>
      </c>
      <c r="AA706" s="11">
        <f t="shared" si="123"/>
        <v>100</v>
      </c>
      <c r="AB706" s="11">
        <f t="shared" si="129"/>
        <v>0</v>
      </c>
      <c r="AC706" s="11">
        <f t="shared" si="124"/>
        <v>0</v>
      </c>
      <c r="AD706" s="11">
        <f t="shared" si="125"/>
        <v>0</v>
      </c>
      <c r="AE706" s="11">
        <f t="shared" si="126"/>
        <v>0</v>
      </c>
      <c r="AF706" s="12">
        <f t="shared" si="130"/>
        <v>0</v>
      </c>
      <c r="AG706" s="31">
        <f t="shared" si="131"/>
        <v>16.666666666666668</v>
      </c>
    </row>
    <row r="707" spans="1:33" x14ac:dyDescent="0.35">
      <c r="A707" s="1" t="s">
        <v>1455</v>
      </c>
      <c r="B707" s="1" t="s">
        <v>1423</v>
      </c>
      <c r="C707" s="1" t="s">
        <v>1456</v>
      </c>
      <c r="D707" s="4">
        <f>+VLOOKUP(A707,'[2]Categoría municipios 2023'!$B$2:$D$1103,3,0)</f>
        <v>6</v>
      </c>
      <c r="E707" s="1" t="str">
        <f>+VLOOKUP(A707,'[3]Nuevo IDF'!$B$5:$H$1106,7,0)</f>
        <v>G5</v>
      </c>
      <c r="F707" s="1"/>
      <c r="G707" s="10">
        <f>+VLOOKUP(A707,'[4]Informe viabilidad 2022'!$A$4:$G$1105,7,0)</f>
        <v>1924.74164</v>
      </c>
      <c r="H707" s="10">
        <f>+VLOOKUP(A707,'[4]Informe viabilidad 2022'!$A$4:$G$1105,6,0)</f>
        <v>3790.6986360000001</v>
      </c>
      <c r="I707" s="10" t="str">
        <f>+IFERROR(VLOOKUP($A707,#REF!,MATCH('Cálculo antigua metodología'!I$4,#REF!,0),0),"")</f>
        <v/>
      </c>
      <c r="J707" s="10" t="str">
        <f>+IFERROR(VLOOKUP($A707,#REF!,MATCH('Cálculo antigua metodología'!J$4,#REF!,0),0),"")</f>
        <v/>
      </c>
      <c r="K707" s="10" t="str">
        <f>+IFERROR(VLOOKUP($A707,#REF!,MATCH('Cálculo antigua metodología'!K$4,#REF!,0),0),"")</f>
        <v/>
      </c>
      <c r="L707" s="10" t="str">
        <f>+IFERROR(VLOOKUP($A707,#REF!,MATCH('Cálculo antigua metodología'!L$4,#REF!,0),0),"")</f>
        <v/>
      </c>
      <c r="M707" s="10" t="str">
        <f>+IFERROR(VLOOKUP($A707,#REF!,MATCH('Cálculo antigua metodología'!M$4,#REF!,0),0),"")</f>
        <v/>
      </c>
      <c r="N707" s="10" t="str">
        <f>+IFERROR(VLOOKUP($A707,#REF!,MATCH('Cálculo antigua metodología'!N$4,#REF!,0),0),"")</f>
        <v/>
      </c>
      <c r="O707" s="10" t="str">
        <f>+IFERROR(VLOOKUP($A707,#REF!,MATCH('Cálculo antigua metodología'!O$4,#REF!,0),0),"")</f>
        <v/>
      </c>
      <c r="P707" s="10" t="str">
        <f>+IFERROR(VLOOKUP($A707,#REF!,MATCH('Cálculo antigua metodología'!P$4,#REF!,0),0),"")</f>
        <v/>
      </c>
      <c r="Q707" s="10" t="str">
        <f>+IFERROR(VLOOKUP($A707,#REF!,MATCH('Cálculo antigua metodología'!Q$4,#REF!,0),0),"")</f>
        <v/>
      </c>
      <c r="R707" s="10" t="str">
        <f>+IFERROR(VLOOKUP($A707,#REF!,MATCH('Cálculo antigua metodología'!R$4,#REF!,0),0),"")</f>
        <v/>
      </c>
      <c r="S707" s="10" t="str">
        <f>+IFERROR(VLOOKUP($A707,#REF!,MATCH('Cálculo antigua metodología'!S$4,#REF!,0),0),"")</f>
        <v/>
      </c>
      <c r="T707" s="10">
        <f>+VLOOKUP(A707,'[5]Cálculo SGP'!$N$3:$P$1136,3,0)</f>
        <v>1776828988</v>
      </c>
      <c r="U707" s="10">
        <f>+VLOOKUP(A707,'[5]Cálculo SGP'!$N$3:$X$1137,11,0)</f>
        <v>3654709545</v>
      </c>
      <c r="V707" s="11">
        <f t="shared" si="120"/>
        <v>50.775380076929963</v>
      </c>
      <c r="W707" s="11">
        <f t="shared" si="127"/>
        <v>100</v>
      </c>
      <c r="X707" s="11">
        <f t="shared" si="121"/>
        <v>80</v>
      </c>
      <c r="Y707" s="11">
        <f t="shared" si="122"/>
        <v>100</v>
      </c>
      <c r="Z707" s="11">
        <f t="shared" si="128"/>
        <v>0</v>
      </c>
      <c r="AA707" s="11">
        <f t="shared" si="123"/>
        <v>100</v>
      </c>
      <c r="AB707" s="11">
        <f t="shared" si="129"/>
        <v>0</v>
      </c>
      <c r="AC707" s="11">
        <f t="shared" si="124"/>
        <v>0</v>
      </c>
      <c r="AD707" s="11">
        <f t="shared" si="125"/>
        <v>0</v>
      </c>
      <c r="AE707" s="11">
        <f t="shared" si="126"/>
        <v>0</v>
      </c>
      <c r="AF707" s="12">
        <f t="shared" si="130"/>
        <v>0</v>
      </c>
      <c r="AG707" s="31">
        <f t="shared" si="131"/>
        <v>16.666666666666668</v>
      </c>
    </row>
    <row r="708" spans="1:33" x14ac:dyDescent="0.35">
      <c r="A708" s="1" t="s">
        <v>1457</v>
      </c>
      <c r="B708" s="1" t="s">
        <v>1423</v>
      </c>
      <c r="C708" s="1" t="s">
        <v>1458</v>
      </c>
      <c r="D708" s="4">
        <f>+VLOOKUP(A708,'[2]Categoría municipios 2023'!$B$2:$D$1103,3,0)</f>
        <v>6</v>
      </c>
      <c r="E708" s="1" t="str">
        <f>+VLOOKUP(A708,'[3]Nuevo IDF'!$B$5:$H$1106,7,0)</f>
        <v>G2</v>
      </c>
      <c r="F708" s="1"/>
      <c r="G708" s="10">
        <f>+VLOOKUP(A708,'[4]Informe viabilidad 2022'!$A$4:$G$1105,7,0)</f>
        <v>1948.639367</v>
      </c>
      <c r="H708" s="10">
        <f>+VLOOKUP(A708,'[4]Informe viabilidad 2022'!$A$4:$G$1105,6,0)</f>
        <v>3421.686909</v>
      </c>
      <c r="I708" s="10" t="str">
        <f>+IFERROR(VLOOKUP($A708,#REF!,MATCH('Cálculo antigua metodología'!I$4,#REF!,0),0),"")</f>
        <v/>
      </c>
      <c r="J708" s="10" t="str">
        <f>+IFERROR(VLOOKUP($A708,#REF!,MATCH('Cálculo antigua metodología'!J$4,#REF!,0),0),"")</f>
        <v/>
      </c>
      <c r="K708" s="10" t="str">
        <f>+IFERROR(VLOOKUP($A708,#REF!,MATCH('Cálculo antigua metodología'!K$4,#REF!,0),0),"")</f>
        <v/>
      </c>
      <c r="L708" s="10" t="str">
        <f>+IFERROR(VLOOKUP($A708,#REF!,MATCH('Cálculo antigua metodología'!L$4,#REF!,0),0),"")</f>
        <v/>
      </c>
      <c r="M708" s="10" t="str">
        <f>+IFERROR(VLOOKUP($A708,#REF!,MATCH('Cálculo antigua metodología'!M$4,#REF!,0),0),"")</f>
        <v/>
      </c>
      <c r="N708" s="10" t="str">
        <f>+IFERROR(VLOOKUP($A708,#REF!,MATCH('Cálculo antigua metodología'!N$4,#REF!,0),0),"")</f>
        <v/>
      </c>
      <c r="O708" s="10" t="str">
        <f>+IFERROR(VLOOKUP($A708,#REF!,MATCH('Cálculo antigua metodología'!O$4,#REF!,0),0),"")</f>
        <v/>
      </c>
      <c r="P708" s="10" t="str">
        <f>+IFERROR(VLOOKUP($A708,#REF!,MATCH('Cálculo antigua metodología'!P$4,#REF!,0),0),"")</f>
        <v/>
      </c>
      <c r="Q708" s="10" t="str">
        <f>+IFERROR(VLOOKUP($A708,#REF!,MATCH('Cálculo antigua metodología'!Q$4,#REF!,0),0),"")</f>
        <v/>
      </c>
      <c r="R708" s="10" t="str">
        <f>+IFERROR(VLOOKUP($A708,#REF!,MATCH('Cálculo antigua metodología'!R$4,#REF!,0),0),"")</f>
        <v/>
      </c>
      <c r="S708" s="10" t="str">
        <f>+IFERROR(VLOOKUP($A708,#REF!,MATCH('Cálculo antigua metodología'!S$4,#REF!,0),0),"")</f>
        <v/>
      </c>
      <c r="T708" s="10">
        <f>+VLOOKUP(A708,'[5]Cálculo SGP'!$N$3:$P$1136,3,0)</f>
        <v>906509055</v>
      </c>
      <c r="U708" s="10">
        <f>+VLOOKUP(A708,'[5]Cálculo SGP'!$N$3:$X$1137,11,0)</f>
        <v>2353007777</v>
      </c>
      <c r="V708" s="11">
        <f t="shared" si="120"/>
        <v>56.949668944710574</v>
      </c>
      <c r="W708" s="11">
        <f t="shared" si="127"/>
        <v>100</v>
      </c>
      <c r="X708" s="11">
        <f t="shared" si="121"/>
        <v>80</v>
      </c>
      <c r="Y708" s="11">
        <f t="shared" si="122"/>
        <v>100</v>
      </c>
      <c r="Z708" s="11">
        <f t="shared" si="128"/>
        <v>0</v>
      </c>
      <c r="AA708" s="11">
        <f t="shared" si="123"/>
        <v>100</v>
      </c>
      <c r="AB708" s="11">
        <f t="shared" si="129"/>
        <v>0</v>
      </c>
      <c r="AC708" s="11">
        <f t="shared" si="124"/>
        <v>0</v>
      </c>
      <c r="AD708" s="11">
        <f t="shared" si="125"/>
        <v>0</v>
      </c>
      <c r="AE708" s="11">
        <f t="shared" si="126"/>
        <v>0</v>
      </c>
      <c r="AF708" s="12">
        <f t="shared" si="130"/>
        <v>0</v>
      </c>
      <c r="AG708" s="31">
        <f t="shared" si="131"/>
        <v>16.666666666666668</v>
      </c>
    </row>
    <row r="709" spans="1:33" x14ac:dyDescent="0.35">
      <c r="A709" s="1" t="s">
        <v>1459</v>
      </c>
      <c r="B709" s="1" t="s">
        <v>1423</v>
      </c>
      <c r="C709" s="1" t="s">
        <v>1460</v>
      </c>
      <c r="D709" s="4">
        <f>+VLOOKUP(A709,'[2]Categoría municipios 2023'!$B$2:$D$1103,3,0)</f>
        <v>6</v>
      </c>
      <c r="E709" s="1" t="str">
        <f>+VLOOKUP(A709,'[3]Nuevo IDF'!$B$5:$H$1106,7,0)</f>
        <v>G2</v>
      </c>
      <c r="F709" s="1"/>
      <c r="G709" s="10">
        <f>+VLOOKUP(A709,'[4]Informe viabilidad 2022'!$A$4:$G$1105,7,0)</f>
        <v>2326.2260689999998</v>
      </c>
      <c r="H709" s="10">
        <f>+VLOOKUP(A709,'[4]Informe viabilidad 2022'!$A$4:$G$1105,6,0)</f>
        <v>4771.6999919999998</v>
      </c>
      <c r="I709" s="10" t="str">
        <f>+IFERROR(VLOOKUP($A709,#REF!,MATCH('Cálculo antigua metodología'!I$4,#REF!,0),0),"")</f>
        <v/>
      </c>
      <c r="J709" s="10" t="str">
        <f>+IFERROR(VLOOKUP($A709,#REF!,MATCH('Cálculo antigua metodología'!J$4,#REF!,0),0),"")</f>
        <v/>
      </c>
      <c r="K709" s="10" t="str">
        <f>+IFERROR(VLOOKUP($A709,#REF!,MATCH('Cálculo antigua metodología'!K$4,#REF!,0),0),"")</f>
        <v/>
      </c>
      <c r="L709" s="10" t="str">
        <f>+IFERROR(VLOOKUP($A709,#REF!,MATCH('Cálculo antigua metodología'!L$4,#REF!,0),0),"")</f>
        <v/>
      </c>
      <c r="M709" s="10" t="str">
        <f>+IFERROR(VLOOKUP($A709,#REF!,MATCH('Cálculo antigua metodología'!M$4,#REF!,0),0),"")</f>
        <v/>
      </c>
      <c r="N709" s="10" t="str">
        <f>+IFERROR(VLOOKUP($A709,#REF!,MATCH('Cálculo antigua metodología'!N$4,#REF!,0),0),"")</f>
        <v/>
      </c>
      <c r="O709" s="10" t="str">
        <f>+IFERROR(VLOOKUP($A709,#REF!,MATCH('Cálculo antigua metodología'!O$4,#REF!,0),0),"")</f>
        <v/>
      </c>
      <c r="P709" s="10" t="str">
        <f>+IFERROR(VLOOKUP($A709,#REF!,MATCH('Cálculo antigua metodología'!P$4,#REF!,0),0),"")</f>
        <v/>
      </c>
      <c r="Q709" s="10" t="str">
        <f>+IFERROR(VLOOKUP($A709,#REF!,MATCH('Cálculo antigua metodología'!Q$4,#REF!,0),0),"")</f>
        <v/>
      </c>
      <c r="R709" s="10" t="str">
        <f>+IFERROR(VLOOKUP($A709,#REF!,MATCH('Cálculo antigua metodología'!R$4,#REF!,0),0),"")</f>
        <v/>
      </c>
      <c r="S709" s="10" t="str">
        <f>+IFERROR(VLOOKUP($A709,#REF!,MATCH('Cálculo antigua metodología'!S$4,#REF!,0),0),"")</f>
        <v/>
      </c>
      <c r="T709" s="10">
        <f>+VLOOKUP(A709,'[5]Cálculo SGP'!$N$3:$P$1136,3,0)</f>
        <v>1910435835</v>
      </c>
      <c r="U709" s="10">
        <f>+VLOOKUP(A709,'[5]Cálculo SGP'!$N$3:$X$1137,11,0)</f>
        <v>4284711377</v>
      </c>
      <c r="V709" s="11">
        <f t="shared" ref="V709:V772" si="132">IFERROR(G709/H709*100,"ND")</f>
        <v>48.750467818597926</v>
      </c>
      <c r="W709" s="11">
        <f t="shared" si="127"/>
        <v>100</v>
      </c>
      <c r="X709" s="11">
        <f t="shared" ref="X709:X772" si="133">IF(D709="ESP",50,IF(D709=1,65,IF(D709=2,70,IF(D709=3,70,IF(D709=4,80,IF(D709=5,80,IF(D709=6,80,0)))))))</f>
        <v>80</v>
      </c>
      <c r="Y709" s="11">
        <f t="shared" ref="Y709:Y772" si="134">+IFERROR((P709+R709)*100/(J709+M709+T709+U709),100)</f>
        <v>100</v>
      </c>
      <c r="Z709" s="11">
        <f t="shared" si="128"/>
        <v>0</v>
      </c>
      <c r="AA709" s="11">
        <f t="shared" ref="AA709:AA772" si="135">+IFERROR((L709+N709+M709)*100/(I709),100)</f>
        <v>100</v>
      </c>
      <c r="AB709" s="11">
        <f t="shared" si="129"/>
        <v>0</v>
      </c>
      <c r="AC709" s="11">
        <f t="shared" ref="AC709:AC772" si="136">IFERROR(((K709)/J709*100),0)</f>
        <v>0</v>
      </c>
      <c r="AD709" s="11">
        <f t="shared" ref="AD709:AD772" si="137">IFERROR((Q709/O709*100),0)</f>
        <v>0</v>
      </c>
      <c r="AE709" s="11">
        <f t="shared" ref="AE709:AE772" si="138">IFERROR((S709/J709*100),0)</f>
        <v>0</v>
      </c>
      <c r="AF709" s="12">
        <f t="shared" si="130"/>
        <v>0</v>
      </c>
      <c r="AG709" s="31">
        <f t="shared" si="131"/>
        <v>16.666666666666668</v>
      </c>
    </row>
    <row r="710" spans="1:33" x14ac:dyDescent="0.35">
      <c r="A710" s="1" t="s">
        <v>1461</v>
      </c>
      <c r="B710" s="1" t="s">
        <v>1423</v>
      </c>
      <c r="C710" s="1" t="s">
        <v>1462</v>
      </c>
      <c r="D710" s="4">
        <f>+VLOOKUP(A710,'[2]Categoría municipios 2023'!$B$2:$D$1103,3,0)</f>
        <v>3</v>
      </c>
      <c r="E710" s="1" t="str">
        <f>+VLOOKUP(A710,'[3]Nuevo IDF'!$B$5:$H$1106,7,0)</f>
        <v>G1</v>
      </c>
      <c r="F710" s="1"/>
      <c r="G710" s="10">
        <f>+VLOOKUP(A710,'[4]Informe viabilidad 2022'!$A$4:$G$1105,7,0)</f>
        <v>20204.471383</v>
      </c>
      <c r="H710" s="10">
        <f>+VLOOKUP(A710,'[4]Informe viabilidad 2022'!$A$4:$G$1105,6,0)</f>
        <v>54783.612694690004</v>
      </c>
      <c r="I710" s="10" t="str">
        <f>+IFERROR(VLOOKUP($A710,#REF!,MATCH('Cálculo antigua metodología'!I$4,#REF!,0),0),"")</f>
        <v/>
      </c>
      <c r="J710" s="10" t="str">
        <f>+IFERROR(VLOOKUP($A710,#REF!,MATCH('Cálculo antigua metodología'!J$4,#REF!,0),0),"")</f>
        <v/>
      </c>
      <c r="K710" s="10" t="str">
        <f>+IFERROR(VLOOKUP($A710,#REF!,MATCH('Cálculo antigua metodología'!K$4,#REF!,0),0),"")</f>
        <v/>
      </c>
      <c r="L710" s="10" t="str">
        <f>+IFERROR(VLOOKUP($A710,#REF!,MATCH('Cálculo antigua metodología'!L$4,#REF!,0),0),"")</f>
        <v/>
      </c>
      <c r="M710" s="10" t="str">
        <f>+IFERROR(VLOOKUP($A710,#REF!,MATCH('Cálculo antigua metodología'!M$4,#REF!,0),0),"")</f>
        <v/>
      </c>
      <c r="N710" s="10" t="str">
        <f>+IFERROR(VLOOKUP($A710,#REF!,MATCH('Cálculo antigua metodología'!N$4,#REF!,0),0),"")</f>
        <v/>
      </c>
      <c r="O710" s="10" t="str">
        <f>+IFERROR(VLOOKUP($A710,#REF!,MATCH('Cálculo antigua metodología'!O$4,#REF!,0),0),"")</f>
        <v/>
      </c>
      <c r="P710" s="10" t="str">
        <f>+IFERROR(VLOOKUP($A710,#REF!,MATCH('Cálculo antigua metodología'!P$4,#REF!,0),0),"")</f>
        <v/>
      </c>
      <c r="Q710" s="10" t="str">
        <f>+IFERROR(VLOOKUP($A710,#REF!,MATCH('Cálculo antigua metodología'!Q$4,#REF!,0),0),"")</f>
        <v/>
      </c>
      <c r="R710" s="10" t="str">
        <f>+IFERROR(VLOOKUP($A710,#REF!,MATCH('Cálculo antigua metodología'!R$4,#REF!,0),0),"")</f>
        <v/>
      </c>
      <c r="S710" s="10" t="str">
        <f>+IFERROR(VLOOKUP($A710,#REF!,MATCH('Cálculo antigua metodología'!S$4,#REF!,0),0),"")</f>
        <v/>
      </c>
      <c r="T710" s="10">
        <f>+VLOOKUP(A710,'[5]Cálculo SGP'!$N$3:$P$1136,3,0)</f>
        <v>3346139595</v>
      </c>
      <c r="U710" s="10">
        <f>+VLOOKUP(A710,'[5]Cálculo SGP'!$N$3:$X$1137,11,0)</f>
        <v>5287023749</v>
      </c>
      <c r="V710" s="11">
        <f t="shared" si="132"/>
        <v>36.880502013621957</v>
      </c>
      <c r="W710" s="11">
        <f t="shared" ref="W710:W773" si="139">+IF(V710&lt;=X710,100,IF(AND(V710&gt;X710,V710&lt;100),(100-V710)/(100-X710)*100,0))</f>
        <v>100</v>
      </c>
      <c r="X710" s="11">
        <f t="shared" si="133"/>
        <v>70</v>
      </c>
      <c r="Y710" s="11">
        <f t="shared" si="134"/>
        <v>100</v>
      </c>
      <c r="Z710" s="11">
        <f t="shared" ref="Z710:Z773" si="140">IF(100-Y710&lt;0,0,100-Y710)</f>
        <v>0</v>
      </c>
      <c r="AA710" s="11">
        <f t="shared" si="135"/>
        <v>100</v>
      </c>
      <c r="AB710" s="11">
        <f t="shared" ref="AB710:AB773" si="141">100-AA710</f>
        <v>0</v>
      </c>
      <c r="AC710" s="11">
        <f t="shared" si="136"/>
        <v>0</v>
      </c>
      <c r="AD710" s="11">
        <f t="shared" si="137"/>
        <v>0</v>
      </c>
      <c r="AE710" s="11">
        <f t="shared" si="138"/>
        <v>0</v>
      </c>
      <c r="AF710" s="12">
        <f t="shared" ref="AF710:AF773" si="142">IFERROR((IF(AE710&lt;0,0,AE710)),0)</f>
        <v>0</v>
      </c>
      <c r="AG710" s="31">
        <f t="shared" ref="AG710:AG773" si="143">+AVERAGE(W710,Z710,AB710,AC710,AD710,AF710)</f>
        <v>16.666666666666668</v>
      </c>
    </row>
    <row r="711" spans="1:33" x14ac:dyDescent="0.35">
      <c r="A711" s="1" t="s">
        <v>1463</v>
      </c>
      <c r="B711" s="1" t="s">
        <v>1423</v>
      </c>
      <c r="C711" s="1" t="s">
        <v>1464</v>
      </c>
      <c r="D711" s="4">
        <f>+VLOOKUP(A711,'[2]Categoría municipios 2023'!$B$2:$D$1103,3,0)</f>
        <v>5</v>
      </c>
      <c r="E711" s="1" t="str">
        <f>+VLOOKUP(A711,'[3]Nuevo IDF'!$B$5:$H$1106,7,0)</f>
        <v>G1</v>
      </c>
      <c r="F711" s="1"/>
      <c r="G711" s="10">
        <f>+VLOOKUP(A711,'[4]Informe viabilidad 2022'!$A$4:$G$1105,7,0)</f>
        <v>8750.2164570000004</v>
      </c>
      <c r="H711" s="10">
        <f>+VLOOKUP(A711,'[4]Informe viabilidad 2022'!$A$4:$G$1105,6,0)</f>
        <v>19560.312750000001</v>
      </c>
      <c r="I711" s="10" t="str">
        <f>+IFERROR(VLOOKUP($A711,#REF!,MATCH('Cálculo antigua metodología'!I$4,#REF!,0),0),"")</f>
        <v/>
      </c>
      <c r="J711" s="10" t="str">
        <f>+IFERROR(VLOOKUP($A711,#REF!,MATCH('Cálculo antigua metodología'!J$4,#REF!,0),0),"")</f>
        <v/>
      </c>
      <c r="K711" s="10" t="str">
        <f>+IFERROR(VLOOKUP($A711,#REF!,MATCH('Cálculo antigua metodología'!K$4,#REF!,0),0),"")</f>
        <v/>
      </c>
      <c r="L711" s="10" t="str">
        <f>+IFERROR(VLOOKUP($A711,#REF!,MATCH('Cálculo antigua metodología'!L$4,#REF!,0),0),"")</f>
        <v/>
      </c>
      <c r="M711" s="10" t="str">
        <f>+IFERROR(VLOOKUP($A711,#REF!,MATCH('Cálculo antigua metodología'!M$4,#REF!,0),0),"")</f>
        <v/>
      </c>
      <c r="N711" s="10" t="str">
        <f>+IFERROR(VLOOKUP($A711,#REF!,MATCH('Cálculo antigua metodología'!N$4,#REF!,0),0),"")</f>
        <v/>
      </c>
      <c r="O711" s="10" t="str">
        <f>+IFERROR(VLOOKUP($A711,#REF!,MATCH('Cálculo antigua metodología'!O$4,#REF!,0),0),"")</f>
        <v/>
      </c>
      <c r="P711" s="10" t="str">
        <f>+IFERROR(VLOOKUP($A711,#REF!,MATCH('Cálculo antigua metodología'!P$4,#REF!,0),0),"")</f>
        <v/>
      </c>
      <c r="Q711" s="10" t="str">
        <f>+IFERROR(VLOOKUP($A711,#REF!,MATCH('Cálculo antigua metodología'!Q$4,#REF!,0),0),"")</f>
        <v/>
      </c>
      <c r="R711" s="10" t="str">
        <f>+IFERROR(VLOOKUP($A711,#REF!,MATCH('Cálculo antigua metodología'!R$4,#REF!,0),0),"")</f>
        <v/>
      </c>
      <c r="S711" s="10" t="str">
        <f>+IFERROR(VLOOKUP($A711,#REF!,MATCH('Cálculo antigua metodología'!S$4,#REF!,0),0),"")</f>
        <v/>
      </c>
      <c r="T711" s="10">
        <f>+VLOOKUP(A711,'[5]Cálculo SGP'!$N$3:$P$1136,3,0)</f>
        <v>1591052006</v>
      </c>
      <c r="U711" s="10">
        <f>+VLOOKUP(A711,'[5]Cálculo SGP'!$N$3:$X$1137,11,0)</f>
        <v>1843010712</v>
      </c>
      <c r="V711" s="11">
        <f t="shared" si="132"/>
        <v>44.734542687718523</v>
      </c>
      <c r="W711" s="11">
        <f t="shared" si="139"/>
        <v>100</v>
      </c>
      <c r="X711" s="11">
        <f t="shared" si="133"/>
        <v>80</v>
      </c>
      <c r="Y711" s="11">
        <f t="shared" si="134"/>
        <v>100</v>
      </c>
      <c r="Z711" s="11">
        <f t="shared" si="140"/>
        <v>0</v>
      </c>
      <c r="AA711" s="11">
        <f t="shared" si="135"/>
        <v>100</v>
      </c>
      <c r="AB711" s="11">
        <f t="shared" si="141"/>
        <v>0</v>
      </c>
      <c r="AC711" s="11">
        <f t="shared" si="136"/>
        <v>0</v>
      </c>
      <c r="AD711" s="11">
        <f t="shared" si="137"/>
        <v>0</v>
      </c>
      <c r="AE711" s="11">
        <f t="shared" si="138"/>
        <v>0</v>
      </c>
      <c r="AF711" s="12">
        <f t="shared" si="142"/>
        <v>0</v>
      </c>
      <c r="AG711" s="31">
        <f t="shared" si="143"/>
        <v>16.666666666666668</v>
      </c>
    </row>
    <row r="712" spans="1:33" x14ac:dyDescent="0.35">
      <c r="A712" s="1" t="s">
        <v>1465</v>
      </c>
      <c r="B712" s="1" t="s">
        <v>1423</v>
      </c>
      <c r="C712" s="1" t="s">
        <v>1466</v>
      </c>
      <c r="D712" s="4">
        <f>+VLOOKUP(A712,'[2]Categoría municipios 2023'!$B$2:$D$1103,3,0)</f>
        <v>6</v>
      </c>
      <c r="E712" s="1" t="str">
        <f>+VLOOKUP(A712,'[3]Nuevo IDF'!$B$5:$H$1106,7,0)</f>
        <v>G2</v>
      </c>
      <c r="F712" s="1"/>
      <c r="G712" s="10">
        <f>+VLOOKUP(A712,'[4]Informe viabilidad 2022'!$A$4:$G$1105,7,0)</f>
        <v>2487.8842949999998</v>
      </c>
      <c r="H712" s="10">
        <f>+VLOOKUP(A712,'[4]Informe viabilidad 2022'!$A$4:$G$1105,6,0)</f>
        <v>4286.7711650000001</v>
      </c>
      <c r="I712" s="10" t="str">
        <f>+IFERROR(VLOOKUP($A712,#REF!,MATCH('Cálculo antigua metodología'!I$4,#REF!,0),0),"")</f>
        <v/>
      </c>
      <c r="J712" s="10" t="str">
        <f>+IFERROR(VLOOKUP($A712,#REF!,MATCH('Cálculo antigua metodología'!J$4,#REF!,0),0),"")</f>
        <v/>
      </c>
      <c r="K712" s="10" t="str">
        <f>+IFERROR(VLOOKUP($A712,#REF!,MATCH('Cálculo antigua metodología'!K$4,#REF!,0),0),"")</f>
        <v/>
      </c>
      <c r="L712" s="10" t="str">
        <f>+IFERROR(VLOOKUP($A712,#REF!,MATCH('Cálculo antigua metodología'!L$4,#REF!,0),0),"")</f>
        <v/>
      </c>
      <c r="M712" s="10" t="str">
        <f>+IFERROR(VLOOKUP($A712,#REF!,MATCH('Cálculo antigua metodología'!M$4,#REF!,0),0),"")</f>
        <v/>
      </c>
      <c r="N712" s="10" t="str">
        <f>+IFERROR(VLOOKUP($A712,#REF!,MATCH('Cálculo antigua metodología'!N$4,#REF!,0),0),"")</f>
        <v/>
      </c>
      <c r="O712" s="10" t="str">
        <f>+IFERROR(VLOOKUP($A712,#REF!,MATCH('Cálculo antigua metodología'!O$4,#REF!,0),0),"")</f>
        <v/>
      </c>
      <c r="P712" s="10" t="str">
        <f>+IFERROR(VLOOKUP($A712,#REF!,MATCH('Cálculo antigua metodología'!P$4,#REF!,0),0),"")</f>
        <v/>
      </c>
      <c r="Q712" s="10" t="str">
        <f>+IFERROR(VLOOKUP($A712,#REF!,MATCH('Cálculo antigua metodología'!Q$4,#REF!,0),0),"")</f>
        <v/>
      </c>
      <c r="R712" s="10" t="str">
        <f>+IFERROR(VLOOKUP($A712,#REF!,MATCH('Cálculo antigua metodología'!R$4,#REF!,0),0),"")</f>
        <v/>
      </c>
      <c r="S712" s="10" t="str">
        <f>+IFERROR(VLOOKUP($A712,#REF!,MATCH('Cálculo antigua metodología'!S$4,#REF!,0),0),"")</f>
        <v/>
      </c>
      <c r="T712" s="10">
        <f>+VLOOKUP(A712,'[5]Cálculo SGP'!$N$3:$P$1136,3,0)</f>
        <v>1344011027</v>
      </c>
      <c r="U712" s="10">
        <f>+VLOOKUP(A712,'[5]Cálculo SGP'!$N$3:$X$1137,11,0)</f>
        <v>2453664591</v>
      </c>
      <c r="V712" s="11">
        <f t="shared" si="132"/>
        <v>58.036321493265433</v>
      </c>
      <c r="W712" s="11">
        <f t="shared" si="139"/>
        <v>100</v>
      </c>
      <c r="X712" s="11">
        <f t="shared" si="133"/>
        <v>80</v>
      </c>
      <c r="Y712" s="11">
        <f t="shared" si="134"/>
        <v>100</v>
      </c>
      <c r="Z712" s="11">
        <f t="shared" si="140"/>
        <v>0</v>
      </c>
      <c r="AA712" s="11">
        <f t="shared" si="135"/>
        <v>100</v>
      </c>
      <c r="AB712" s="11">
        <f t="shared" si="141"/>
        <v>0</v>
      </c>
      <c r="AC712" s="11">
        <f t="shared" si="136"/>
        <v>0</v>
      </c>
      <c r="AD712" s="11">
        <f t="shared" si="137"/>
        <v>0</v>
      </c>
      <c r="AE712" s="11">
        <f t="shared" si="138"/>
        <v>0</v>
      </c>
      <c r="AF712" s="12">
        <f t="shared" si="142"/>
        <v>0</v>
      </c>
      <c r="AG712" s="31">
        <f t="shared" si="143"/>
        <v>16.666666666666668</v>
      </c>
    </row>
    <row r="713" spans="1:33" x14ac:dyDescent="0.35">
      <c r="A713" s="1" t="s">
        <v>1467</v>
      </c>
      <c r="B713" s="1" t="s">
        <v>1423</v>
      </c>
      <c r="C713" s="1" t="s">
        <v>1468</v>
      </c>
      <c r="D713" s="4">
        <f>+VLOOKUP(A713,'[2]Categoría municipios 2023'!$B$2:$D$1103,3,0)</f>
        <v>6</v>
      </c>
      <c r="E713" s="1" t="str">
        <f>+VLOOKUP(A713,'[3]Nuevo IDF'!$B$5:$H$1106,7,0)</f>
        <v>G2</v>
      </c>
      <c r="F713" s="1"/>
      <c r="G713" s="10">
        <f>+VLOOKUP(A713,'[4]Informe viabilidad 2022'!$A$4:$G$1105,7,0)</f>
        <v>2761.8880589999999</v>
      </c>
      <c r="H713" s="10">
        <f>+VLOOKUP(A713,'[4]Informe viabilidad 2022'!$A$4:$G$1105,6,0)</f>
        <v>5764.1947319999999</v>
      </c>
      <c r="I713" s="10" t="str">
        <f>+IFERROR(VLOOKUP($A713,#REF!,MATCH('Cálculo antigua metodología'!I$4,#REF!,0),0),"")</f>
        <v/>
      </c>
      <c r="J713" s="10" t="str">
        <f>+IFERROR(VLOOKUP($A713,#REF!,MATCH('Cálculo antigua metodología'!J$4,#REF!,0),0),"")</f>
        <v/>
      </c>
      <c r="K713" s="10" t="str">
        <f>+IFERROR(VLOOKUP($A713,#REF!,MATCH('Cálculo antigua metodología'!K$4,#REF!,0),0),"")</f>
        <v/>
      </c>
      <c r="L713" s="10" t="str">
        <f>+IFERROR(VLOOKUP($A713,#REF!,MATCH('Cálculo antigua metodología'!L$4,#REF!,0),0),"")</f>
        <v/>
      </c>
      <c r="M713" s="10" t="str">
        <f>+IFERROR(VLOOKUP($A713,#REF!,MATCH('Cálculo antigua metodología'!M$4,#REF!,0),0),"")</f>
        <v/>
      </c>
      <c r="N713" s="10" t="str">
        <f>+IFERROR(VLOOKUP($A713,#REF!,MATCH('Cálculo antigua metodología'!N$4,#REF!,0),0),"")</f>
        <v/>
      </c>
      <c r="O713" s="10" t="str">
        <f>+IFERROR(VLOOKUP($A713,#REF!,MATCH('Cálculo antigua metodología'!O$4,#REF!,0),0),"")</f>
        <v/>
      </c>
      <c r="P713" s="10" t="str">
        <f>+IFERROR(VLOOKUP($A713,#REF!,MATCH('Cálculo antigua metodología'!P$4,#REF!,0),0),"")</f>
        <v/>
      </c>
      <c r="Q713" s="10" t="str">
        <f>+IFERROR(VLOOKUP($A713,#REF!,MATCH('Cálculo antigua metodología'!Q$4,#REF!,0),0),"")</f>
        <v/>
      </c>
      <c r="R713" s="10" t="str">
        <f>+IFERROR(VLOOKUP($A713,#REF!,MATCH('Cálculo antigua metodología'!R$4,#REF!,0),0),"")</f>
        <v/>
      </c>
      <c r="S713" s="10" t="str">
        <f>+IFERROR(VLOOKUP($A713,#REF!,MATCH('Cálculo antigua metodología'!S$4,#REF!,0),0),"")</f>
        <v/>
      </c>
      <c r="T713" s="10">
        <f>+VLOOKUP(A713,'[5]Cálculo SGP'!$N$3:$P$1136,3,0)</f>
        <v>1747753018</v>
      </c>
      <c r="U713" s="10">
        <f>+VLOOKUP(A713,'[5]Cálculo SGP'!$N$3:$X$1137,11,0)</f>
        <v>3548928855</v>
      </c>
      <c r="V713" s="11">
        <f t="shared" si="132"/>
        <v>47.914551596727698</v>
      </c>
      <c r="W713" s="11">
        <f t="shared" si="139"/>
        <v>100</v>
      </c>
      <c r="X713" s="11">
        <f t="shared" si="133"/>
        <v>80</v>
      </c>
      <c r="Y713" s="11">
        <f t="shared" si="134"/>
        <v>100</v>
      </c>
      <c r="Z713" s="11">
        <f t="shared" si="140"/>
        <v>0</v>
      </c>
      <c r="AA713" s="11">
        <f t="shared" si="135"/>
        <v>100</v>
      </c>
      <c r="AB713" s="11">
        <f t="shared" si="141"/>
        <v>0</v>
      </c>
      <c r="AC713" s="11">
        <f t="shared" si="136"/>
        <v>0</v>
      </c>
      <c r="AD713" s="11">
        <f t="shared" si="137"/>
        <v>0</v>
      </c>
      <c r="AE713" s="11">
        <f t="shared" si="138"/>
        <v>0</v>
      </c>
      <c r="AF713" s="12">
        <f t="shared" si="142"/>
        <v>0</v>
      </c>
      <c r="AG713" s="31">
        <f t="shared" si="143"/>
        <v>16.666666666666668</v>
      </c>
    </row>
    <row r="714" spans="1:33" x14ac:dyDescent="0.35">
      <c r="A714" s="1" t="s">
        <v>1469</v>
      </c>
      <c r="B714" s="1" t="s">
        <v>1423</v>
      </c>
      <c r="C714" s="1" t="s">
        <v>1470</v>
      </c>
      <c r="D714" s="4">
        <f>+VLOOKUP(A714,'[2]Categoría municipios 2023'!$B$2:$D$1103,3,0)</f>
        <v>6</v>
      </c>
      <c r="E714" s="1" t="str">
        <f>+VLOOKUP(A714,'[3]Nuevo IDF'!$B$5:$H$1106,7,0)</f>
        <v>G1</v>
      </c>
      <c r="F714" s="1"/>
      <c r="G714" s="10">
        <f>+VLOOKUP(A714,'[4]Informe viabilidad 2022'!$A$4:$G$1105,7,0)</f>
        <v>4758.571715</v>
      </c>
      <c r="H714" s="10">
        <f>+VLOOKUP(A714,'[4]Informe viabilidad 2022'!$A$4:$G$1105,6,0)</f>
        <v>10199.412221</v>
      </c>
      <c r="I714" s="10" t="str">
        <f>+IFERROR(VLOOKUP($A714,#REF!,MATCH('Cálculo antigua metodología'!I$4,#REF!,0),0),"")</f>
        <v/>
      </c>
      <c r="J714" s="10" t="str">
        <f>+IFERROR(VLOOKUP($A714,#REF!,MATCH('Cálculo antigua metodología'!J$4,#REF!,0),0),"")</f>
        <v/>
      </c>
      <c r="K714" s="10" t="str">
        <f>+IFERROR(VLOOKUP($A714,#REF!,MATCH('Cálculo antigua metodología'!K$4,#REF!,0),0),"")</f>
        <v/>
      </c>
      <c r="L714" s="10" t="str">
        <f>+IFERROR(VLOOKUP($A714,#REF!,MATCH('Cálculo antigua metodología'!L$4,#REF!,0),0),"")</f>
        <v/>
      </c>
      <c r="M714" s="10" t="str">
        <f>+IFERROR(VLOOKUP($A714,#REF!,MATCH('Cálculo antigua metodología'!M$4,#REF!,0),0),"")</f>
        <v/>
      </c>
      <c r="N714" s="10" t="str">
        <f>+IFERROR(VLOOKUP($A714,#REF!,MATCH('Cálculo antigua metodología'!N$4,#REF!,0),0),"")</f>
        <v/>
      </c>
      <c r="O714" s="10" t="str">
        <f>+IFERROR(VLOOKUP($A714,#REF!,MATCH('Cálculo antigua metodología'!O$4,#REF!,0),0),"")</f>
        <v/>
      </c>
      <c r="P714" s="10" t="str">
        <f>+IFERROR(VLOOKUP($A714,#REF!,MATCH('Cálculo antigua metodología'!P$4,#REF!,0),0),"")</f>
        <v/>
      </c>
      <c r="Q714" s="10" t="str">
        <f>+IFERROR(VLOOKUP($A714,#REF!,MATCH('Cálculo antigua metodología'!Q$4,#REF!,0),0),"")</f>
        <v/>
      </c>
      <c r="R714" s="10" t="str">
        <f>+IFERROR(VLOOKUP($A714,#REF!,MATCH('Cálculo antigua metodología'!R$4,#REF!,0),0),"")</f>
        <v/>
      </c>
      <c r="S714" s="10" t="str">
        <f>+IFERROR(VLOOKUP($A714,#REF!,MATCH('Cálculo antigua metodología'!S$4,#REF!,0),0),"")</f>
        <v/>
      </c>
      <c r="T714" s="10">
        <f>+VLOOKUP(A714,'[5]Cálculo SGP'!$N$3:$P$1136,3,0)</f>
        <v>1006106130</v>
      </c>
      <c r="U714" s="10">
        <f>+VLOOKUP(A714,'[5]Cálculo SGP'!$N$3:$X$1137,11,0)</f>
        <v>1448536269</v>
      </c>
      <c r="V714" s="11">
        <f t="shared" si="132"/>
        <v>46.655352405527601</v>
      </c>
      <c r="W714" s="11">
        <f t="shared" si="139"/>
        <v>100</v>
      </c>
      <c r="X714" s="11">
        <f t="shared" si="133"/>
        <v>80</v>
      </c>
      <c r="Y714" s="11">
        <f t="shared" si="134"/>
        <v>100</v>
      </c>
      <c r="Z714" s="11">
        <f t="shared" si="140"/>
        <v>0</v>
      </c>
      <c r="AA714" s="11">
        <f t="shared" si="135"/>
        <v>100</v>
      </c>
      <c r="AB714" s="11">
        <f t="shared" si="141"/>
        <v>0</v>
      </c>
      <c r="AC714" s="11">
        <f t="shared" si="136"/>
        <v>0</v>
      </c>
      <c r="AD714" s="11">
        <f t="shared" si="137"/>
        <v>0</v>
      </c>
      <c r="AE714" s="11">
        <f t="shared" si="138"/>
        <v>0</v>
      </c>
      <c r="AF714" s="12">
        <f t="shared" si="142"/>
        <v>0</v>
      </c>
      <c r="AG714" s="31">
        <f t="shared" si="143"/>
        <v>16.666666666666668</v>
      </c>
    </row>
    <row r="715" spans="1:33" x14ac:dyDescent="0.35">
      <c r="A715" s="1" t="s">
        <v>1471</v>
      </c>
      <c r="B715" s="1" t="s">
        <v>1423</v>
      </c>
      <c r="C715" s="1" t="s">
        <v>1472</v>
      </c>
      <c r="D715" s="4">
        <f>+VLOOKUP(A715,'[2]Categoría municipios 2023'!$B$2:$D$1103,3,0)</f>
        <v>6</v>
      </c>
      <c r="E715" s="1" t="str">
        <f>+VLOOKUP(A715,'[3]Nuevo IDF'!$B$5:$H$1106,7,0)</f>
        <v>G1</v>
      </c>
      <c r="F715" s="1"/>
      <c r="G715" s="10">
        <f>+VLOOKUP(A715,'[4]Informe viabilidad 2022'!$A$4:$G$1105,7,0)</f>
        <v>5834.1431169999996</v>
      </c>
      <c r="H715" s="10">
        <f>+VLOOKUP(A715,'[4]Informe viabilidad 2022'!$A$4:$G$1105,6,0)</f>
        <v>14598.228487</v>
      </c>
      <c r="I715" s="10" t="str">
        <f>+IFERROR(VLOOKUP($A715,#REF!,MATCH('Cálculo antigua metodología'!I$4,#REF!,0),0),"")</f>
        <v/>
      </c>
      <c r="J715" s="10" t="str">
        <f>+IFERROR(VLOOKUP($A715,#REF!,MATCH('Cálculo antigua metodología'!J$4,#REF!,0),0),"")</f>
        <v/>
      </c>
      <c r="K715" s="10" t="str">
        <f>+IFERROR(VLOOKUP($A715,#REF!,MATCH('Cálculo antigua metodología'!K$4,#REF!,0),0),"")</f>
        <v/>
      </c>
      <c r="L715" s="10" t="str">
        <f>+IFERROR(VLOOKUP($A715,#REF!,MATCH('Cálculo antigua metodología'!L$4,#REF!,0),0),"")</f>
        <v/>
      </c>
      <c r="M715" s="10" t="str">
        <f>+IFERROR(VLOOKUP($A715,#REF!,MATCH('Cálculo antigua metodología'!M$4,#REF!,0),0),"")</f>
        <v/>
      </c>
      <c r="N715" s="10" t="str">
        <f>+IFERROR(VLOOKUP($A715,#REF!,MATCH('Cálculo antigua metodología'!N$4,#REF!,0),0),"")</f>
        <v/>
      </c>
      <c r="O715" s="10" t="str">
        <f>+IFERROR(VLOOKUP($A715,#REF!,MATCH('Cálculo antigua metodología'!O$4,#REF!,0),0),"")</f>
        <v/>
      </c>
      <c r="P715" s="10" t="str">
        <f>+IFERROR(VLOOKUP($A715,#REF!,MATCH('Cálculo antigua metodología'!P$4,#REF!,0),0),"")</f>
        <v/>
      </c>
      <c r="Q715" s="10" t="str">
        <f>+IFERROR(VLOOKUP($A715,#REF!,MATCH('Cálculo antigua metodología'!Q$4,#REF!,0),0),"")</f>
        <v/>
      </c>
      <c r="R715" s="10" t="str">
        <f>+IFERROR(VLOOKUP($A715,#REF!,MATCH('Cálculo antigua metodología'!R$4,#REF!,0),0),"")</f>
        <v/>
      </c>
      <c r="S715" s="10" t="str">
        <f>+IFERROR(VLOOKUP($A715,#REF!,MATCH('Cálculo antigua metodología'!S$4,#REF!,0),0),"")</f>
        <v/>
      </c>
      <c r="T715" s="10">
        <f>+VLOOKUP(A715,'[5]Cálculo SGP'!$N$3:$P$1136,3,0)</f>
        <v>917537063</v>
      </c>
      <c r="U715" s="10">
        <f>+VLOOKUP(A715,'[5]Cálculo SGP'!$N$3:$X$1137,11,0)</f>
        <v>1734245465</v>
      </c>
      <c r="V715" s="11">
        <f t="shared" si="132"/>
        <v>39.964733544179111</v>
      </c>
      <c r="W715" s="11">
        <f t="shared" si="139"/>
        <v>100</v>
      </c>
      <c r="X715" s="11">
        <f t="shared" si="133"/>
        <v>80</v>
      </c>
      <c r="Y715" s="11">
        <f t="shared" si="134"/>
        <v>100</v>
      </c>
      <c r="Z715" s="11">
        <f t="shared" si="140"/>
        <v>0</v>
      </c>
      <c r="AA715" s="11">
        <f t="shared" si="135"/>
        <v>100</v>
      </c>
      <c r="AB715" s="11">
        <f t="shared" si="141"/>
        <v>0</v>
      </c>
      <c r="AC715" s="11">
        <f t="shared" si="136"/>
        <v>0</v>
      </c>
      <c r="AD715" s="11">
        <f t="shared" si="137"/>
        <v>0</v>
      </c>
      <c r="AE715" s="11">
        <f t="shared" si="138"/>
        <v>0</v>
      </c>
      <c r="AF715" s="12">
        <f t="shared" si="142"/>
        <v>0</v>
      </c>
      <c r="AG715" s="31">
        <f t="shared" si="143"/>
        <v>16.666666666666668</v>
      </c>
    </row>
    <row r="716" spans="1:33" x14ac:dyDescent="0.35">
      <c r="A716" s="1" t="s">
        <v>1473</v>
      </c>
      <c r="B716" s="1" t="s">
        <v>1423</v>
      </c>
      <c r="C716" s="1" t="s">
        <v>1474</v>
      </c>
      <c r="D716" s="4">
        <f>+VLOOKUP(A716,'[2]Categoría municipios 2023'!$B$2:$D$1103,3,0)</f>
        <v>6</v>
      </c>
      <c r="E716" s="1" t="str">
        <f>+VLOOKUP(A716,'[3]Nuevo IDF'!$B$5:$H$1106,7,0)</f>
        <v>G2</v>
      </c>
      <c r="F716" s="1"/>
      <c r="G716" s="10">
        <f>+VLOOKUP(A716,'[4]Informe viabilidad 2022'!$A$4:$G$1105,7,0)</f>
        <v>1715.285153</v>
      </c>
      <c r="H716" s="10">
        <f>+VLOOKUP(A716,'[4]Informe viabilidad 2022'!$A$4:$G$1105,6,0)</f>
        <v>3180.50218</v>
      </c>
      <c r="I716" s="10" t="str">
        <f>+IFERROR(VLOOKUP($A716,#REF!,MATCH('Cálculo antigua metodología'!I$4,#REF!,0),0),"")</f>
        <v/>
      </c>
      <c r="J716" s="10" t="str">
        <f>+IFERROR(VLOOKUP($A716,#REF!,MATCH('Cálculo antigua metodología'!J$4,#REF!,0),0),"")</f>
        <v/>
      </c>
      <c r="K716" s="10" t="str">
        <f>+IFERROR(VLOOKUP($A716,#REF!,MATCH('Cálculo antigua metodología'!K$4,#REF!,0),0),"")</f>
        <v/>
      </c>
      <c r="L716" s="10" t="str">
        <f>+IFERROR(VLOOKUP($A716,#REF!,MATCH('Cálculo antigua metodología'!L$4,#REF!,0),0),"")</f>
        <v/>
      </c>
      <c r="M716" s="10" t="str">
        <f>+IFERROR(VLOOKUP($A716,#REF!,MATCH('Cálculo antigua metodología'!M$4,#REF!,0),0),"")</f>
        <v/>
      </c>
      <c r="N716" s="10" t="str">
        <f>+IFERROR(VLOOKUP($A716,#REF!,MATCH('Cálculo antigua metodología'!N$4,#REF!,0),0),"")</f>
        <v/>
      </c>
      <c r="O716" s="10" t="str">
        <f>+IFERROR(VLOOKUP($A716,#REF!,MATCH('Cálculo antigua metodología'!O$4,#REF!,0),0),"")</f>
        <v/>
      </c>
      <c r="P716" s="10" t="str">
        <f>+IFERROR(VLOOKUP($A716,#REF!,MATCH('Cálculo antigua metodología'!P$4,#REF!,0),0),"")</f>
        <v/>
      </c>
      <c r="Q716" s="10" t="str">
        <f>+IFERROR(VLOOKUP($A716,#REF!,MATCH('Cálculo antigua metodología'!Q$4,#REF!,0),0),"")</f>
        <v/>
      </c>
      <c r="R716" s="10" t="str">
        <f>+IFERROR(VLOOKUP($A716,#REF!,MATCH('Cálculo antigua metodología'!R$4,#REF!,0),0),"")</f>
        <v/>
      </c>
      <c r="S716" s="10" t="str">
        <f>+IFERROR(VLOOKUP($A716,#REF!,MATCH('Cálculo antigua metodología'!S$4,#REF!,0),0),"")</f>
        <v/>
      </c>
      <c r="T716" s="10">
        <f>+VLOOKUP(A716,'[5]Cálculo SGP'!$N$3:$P$1136,3,0)</f>
        <v>1004422719</v>
      </c>
      <c r="U716" s="10">
        <f>+VLOOKUP(A716,'[5]Cálculo SGP'!$N$3:$X$1137,11,0)</f>
        <v>2204683516</v>
      </c>
      <c r="V716" s="11">
        <f t="shared" si="132"/>
        <v>53.931267954672492</v>
      </c>
      <c r="W716" s="11">
        <f t="shared" si="139"/>
        <v>100</v>
      </c>
      <c r="X716" s="11">
        <f t="shared" si="133"/>
        <v>80</v>
      </c>
      <c r="Y716" s="11">
        <f t="shared" si="134"/>
        <v>100</v>
      </c>
      <c r="Z716" s="11">
        <f t="shared" si="140"/>
        <v>0</v>
      </c>
      <c r="AA716" s="11">
        <f t="shared" si="135"/>
        <v>100</v>
      </c>
      <c r="AB716" s="11">
        <f t="shared" si="141"/>
        <v>0</v>
      </c>
      <c r="AC716" s="11">
        <f t="shared" si="136"/>
        <v>0</v>
      </c>
      <c r="AD716" s="11">
        <f t="shared" si="137"/>
        <v>0</v>
      </c>
      <c r="AE716" s="11">
        <f t="shared" si="138"/>
        <v>0</v>
      </c>
      <c r="AF716" s="12">
        <f t="shared" si="142"/>
        <v>0</v>
      </c>
      <c r="AG716" s="31">
        <f t="shared" si="143"/>
        <v>16.666666666666668</v>
      </c>
    </row>
    <row r="717" spans="1:33" x14ac:dyDescent="0.35">
      <c r="A717" s="1" t="s">
        <v>1475</v>
      </c>
      <c r="B717" s="1" t="s">
        <v>1423</v>
      </c>
      <c r="C717" s="1" t="s">
        <v>1476</v>
      </c>
      <c r="D717" s="4">
        <f>+VLOOKUP(A717,'[2]Categoría municipios 2023'!$B$2:$D$1103,3,0)</f>
        <v>6</v>
      </c>
      <c r="E717" s="1" t="str">
        <f>+VLOOKUP(A717,'[3]Nuevo IDF'!$B$5:$H$1106,7,0)</f>
        <v>G1</v>
      </c>
      <c r="F717" s="1"/>
      <c r="G717" s="10">
        <f>+VLOOKUP(A717,'[4]Informe viabilidad 2022'!$A$4:$G$1105,7,0)</f>
        <v>369.12329199999999</v>
      </c>
      <c r="H717" s="10">
        <f>+VLOOKUP(A717,'[4]Informe viabilidad 2022'!$A$4:$G$1105,6,0)</f>
        <v>785.72226899999998</v>
      </c>
      <c r="I717" s="10" t="str">
        <f>+IFERROR(VLOOKUP($A717,#REF!,MATCH('Cálculo antigua metodología'!I$4,#REF!,0),0),"")</f>
        <v/>
      </c>
      <c r="J717" s="10" t="str">
        <f>+IFERROR(VLOOKUP($A717,#REF!,MATCH('Cálculo antigua metodología'!J$4,#REF!,0),0),"")</f>
        <v/>
      </c>
      <c r="K717" s="10" t="str">
        <f>+IFERROR(VLOOKUP($A717,#REF!,MATCH('Cálculo antigua metodología'!K$4,#REF!,0),0),"")</f>
        <v/>
      </c>
      <c r="L717" s="10" t="str">
        <f>+IFERROR(VLOOKUP($A717,#REF!,MATCH('Cálculo antigua metodología'!L$4,#REF!,0),0),"")</f>
        <v/>
      </c>
      <c r="M717" s="10" t="str">
        <f>+IFERROR(VLOOKUP($A717,#REF!,MATCH('Cálculo antigua metodología'!M$4,#REF!,0),0),"")</f>
        <v/>
      </c>
      <c r="N717" s="10" t="str">
        <f>+IFERROR(VLOOKUP($A717,#REF!,MATCH('Cálculo antigua metodología'!N$4,#REF!,0),0),"")</f>
        <v/>
      </c>
      <c r="O717" s="10" t="str">
        <f>+IFERROR(VLOOKUP($A717,#REF!,MATCH('Cálculo antigua metodología'!O$4,#REF!,0),0),"")</f>
        <v/>
      </c>
      <c r="P717" s="10" t="str">
        <f>+IFERROR(VLOOKUP($A717,#REF!,MATCH('Cálculo antigua metodología'!P$4,#REF!,0),0),"")</f>
        <v/>
      </c>
      <c r="Q717" s="10" t="str">
        <f>+IFERROR(VLOOKUP($A717,#REF!,MATCH('Cálculo antigua metodología'!Q$4,#REF!,0),0),"")</f>
        <v/>
      </c>
      <c r="R717" s="10" t="str">
        <f>+IFERROR(VLOOKUP($A717,#REF!,MATCH('Cálculo antigua metodología'!R$4,#REF!,0),0),"")</f>
        <v/>
      </c>
      <c r="S717" s="10" t="str">
        <f>+IFERROR(VLOOKUP($A717,#REF!,MATCH('Cálculo antigua metodología'!S$4,#REF!,0),0),"")</f>
        <v/>
      </c>
      <c r="T717" s="10">
        <f>+VLOOKUP(A717,'[5]Cálculo SGP'!$N$3:$P$1136,3,0)</f>
        <v>343511255</v>
      </c>
      <c r="U717" s="10">
        <f>+VLOOKUP(A717,'[5]Cálculo SGP'!$N$3:$X$1137,11,0)</f>
        <v>791188121</v>
      </c>
      <c r="V717" s="11">
        <f t="shared" si="132"/>
        <v>46.978850741978903</v>
      </c>
      <c r="W717" s="11">
        <f t="shared" si="139"/>
        <v>100</v>
      </c>
      <c r="X717" s="11">
        <f t="shared" si="133"/>
        <v>80</v>
      </c>
      <c r="Y717" s="11">
        <f t="shared" si="134"/>
        <v>100</v>
      </c>
      <c r="Z717" s="11">
        <f t="shared" si="140"/>
        <v>0</v>
      </c>
      <c r="AA717" s="11">
        <f t="shared" si="135"/>
        <v>100</v>
      </c>
      <c r="AB717" s="11">
        <f t="shared" si="141"/>
        <v>0</v>
      </c>
      <c r="AC717" s="11">
        <f t="shared" si="136"/>
        <v>0</v>
      </c>
      <c r="AD717" s="11">
        <f t="shared" si="137"/>
        <v>0</v>
      </c>
      <c r="AE717" s="11">
        <f t="shared" si="138"/>
        <v>0</v>
      </c>
      <c r="AF717" s="12">
        <f t="shared" si="142"/>
        <v>0</v>
      </c>
      <c r="AG717" s="31">
        <f t="shared" si="143"/>
        <v>16.666666666666668</v>
      </c>
    </row>
    <row r="718" spans="1:33" x14ac:dyDescent="0.35">
      <c r="A718" s="1" t="s">
        <v>1477</v>
      </c>
      <c r="B718" s="1" t="s">
        <v>1423</v>
      </c>
      <c r="C718" s="1" t="s">
        <v>1478</v>
      </c>
      <c r="D718" s="4">
        <f>+VLOOKUP(A718,'[2]Categoría municipios 2023'!$B$2:$D$1103,3,0)</f>
        <v>6</v>
      </c>
      <c r="E718" s="1" t="str">
        <f>+VLOOKUP(A718,'[3]Nuevo IDF'!$B$5:$H$1106,7,0)</f>
        <v>G2</v>
      </c>
      <c r="F718" s="1"/>
      <c r="G718" s="10">
        <f>+VLOOKUP(A718,'[4]Informe viabilidad 2022'!$A$4:$G$1105,7,0)</f>
        <v>4430.331897</v>
      </c>
      <c r="H718" s="10">
        <f>+VLOOKUP(A718,'[4]Informe viabilidad 2022'!$A$4:$G$1105,6,0)</f>
        <v>8981.6103154800003</v>
      </c>
      <c r="I718" s="10" t="str">
        <f>+IFERROR(VLOOKUP($A718,#REF!,MATCH('Cálculo antigua metodología'!I$4,#REF!,0),0),"")</f>
        <v/>
      </c>
      <c r="J718" s="10" t="str">
        <f>+IFERROR(VLOOKUP($A718,#REF!,MATCH('Cálculo antigua metodología'!J$4,#REF!,0),0),"")</f>
        <v/>
      </c>
      <c r="K718" s="10" t="str">
        <f>+IFERROR(VLOOKUP($A718,#REF!,MATCH('Cálculo antigua metodología'!K$4,#REF!,0),0),"")</f>
        <v/>
      </c>
      <c r="L718" s="10" t="str">
        <f>+IFERROR(VLOOKUP($A718,#REF!,MATCH('Cálculo antigua metodología'!L$4,#REF!,0),0),"")</f>
        <v/>
      </c>
      <c r="M718" s="10" t="str">
        <f>+IFERROR(VLOOKUP($A718,#REF!,MATCH('Cálculo antigua metodología'!M$4,#REF!,0),0),"")</f>
        <v/>
      </c>
      <c r="N718" s="10" t="str">
        <f>+IFERROR(VLOOKUP($A718,#REF!,MATCH('Cálculo antigua metodología'!N$4,#REF!,0),0),"")</f>
        <v/>
      </c>
      <c r="O718" s="10" t="str">
        <f>+IFERROR(VLOOKUP($A718,#REF!,MATCH('Cálculo antigua metodología'!O$4,#REF!,0),0),"")</f>
        <v/>
      </c>
      <c r="P718" s="10" t="str">
        <f>+IFERROR(VLOOKUP($A718,#REF!,MATCH('Cálculo antigua metodología'!P$4,#REF!,0),0),"")</f>
        <v/>
      </c>
      <c r="Q718" s="10" t="str">
        <f>+IFERROR(VLOOKUP($A718,#REF!,MATCH('Cálculo antigua metodología'!Q$4,#REF!,0),0),"")</f>
        <v/>
      </c>
      <c r="R718" s="10" t="str">
        <f>+IFERROR(VLOOKUP($A718,#REF!,MATCH('Cálculo antigua metodología'!R$4,#REF!,0),0),"")</f>
        <v/>
      </c>
      <c r="S718" s="10" t="str">
        <f>+IFERROR(VLOOKUP($A718,#REF!,MATCH('Cálculo antigua metodología'!S$4,#REF!,0),0),"")</f>
        <v/>
      </c>
      <c r="T718" s="10">
        <f>+VLOOKUP(A718,'[5]Cálculo SGP'!$N$3:$P$1136,3,0)</f>
        <v>1479447087</v>
      </c>
      <c r="U718" s="10">
        <f>+VLOOKUP(A718,'[5]Cálculo SGP'!$N$3:$X$1137,11,0)</f>
        <v>1483242717</v>
      </c>
      <c r="V718" s="11">
        <f t="shared" si="132"/>
        <v>49.326699126149201</v>
      </c>
      <c r="W718" s="11">
        <f t="shared" si="139"/>
        <v>100</v>
      </c>
      <c r="X718" s="11">
        <f t="shared" si="133"/>
        <v>80</v>
      </c>
      <c r="Y718" s="11">
        <f t="shared" si="134"/>
        <v>100</v>
      </c>
      <c r="Z718" s="11">
        <f t="shared" si="140"/>
        <v>0</v>
      </c>
      <c r="AA718" s="11">
        <f t="shared" si="135"/>
        <v>100</v>
      </c>
      <c r="AB718" s="11">
        <f t="shared" si="141"/>
        <v>0</v>
      </c>
      <c r="AC718" s="11">
        <f t="shared" si="136"/>
        <v>0</v>
      </c>
      <c r="AD718" s="11">
        <f t="shared" si="137"/>
        <v>0</v>
      </c>
      <c r="AE718" s="11">
        <f t="shared" si="138"/>
        <v>0</v>
      </c>
      <c r="AF718" s="12">
        <f t="shared" si="142"/>
        <v>0</v>
      </c>
      <c r="AG718" s="31">
        <f t="shared" si="143"/>
        <v>16.666666666666668</v>
      </c>
    </row>
    <row r="719" spans="1:33" x14ac:dyDescent="0.35">
      <c r="A719" s="1" t="s">
        <v>1479</v>
      </c>
      <c r="B719" s="1" t="s">
        <v>1423</v>
      </c>
      <c r="C719" s="1" t="s">
        <v>1480</v>
      </c>
      <c r="D719" s="4">
        <f>+VLOOKUP(A719,'[2]Categoría municipios 2023'!$B$2:$D$1103,3,0)</f>
        <v>6</v>
      </c>
      <c r="E719" s="1" t="str">
        <f>+VLOOKUP(A719,'[3]Nuevo IDF'!$B$5:$H$1106,7,0)</f>
        <v>G3</v>
      </c>
      <c r="F719" s="1"/>
      <c r="G719" s="10">
        <f>+VLOOKUP(A719,'[4]Informe viabilidad 2022'!$A$4:$G$1105,7,0)</f>
        <v>2437.7039690000001</v>
      </c>
      <c r="H719" s="10">
        <f>+VLOOKUP(A719,'[4]Informe viabilidad 2022'!$A$4:$G$1105,6,0)</f>
        <v>4192.2760099999996</v>
      </c>
      <c r="I719" s="10" t="str">
        <f>+IFERROR(VLOOKUP($A719,#REF!,MATCH('Cálculo antigua metodología'!I$4,#REF!,0),0),"")</f>
        <v/>
      </c>
      <c r="J719" s="10" t="str">
        <f>+IFERROR(VLOOKUP($A719,#REF!,MATCH('Cálculo antigua metodología'!J$4,#REF!,0),0),"")</f>
        <v/>
      </c>
      <c r="K719" s="10" t="str">
        <f>+IFERROR(VLOOKUP($A719,#REF!,MATCH('Cálculo antigua metodología'!K$4,#REF!,0),0),"")</f>
        <v/>
      </c>
      <c r="L719" s="10" t="str">
        <f>+IFERROR(VLOOKUP($A719,#REF!,MATCH('Cálculo antigua metodología'!L$4,#REF!,0),0),"")</f>
        <v/>
      </c>
      <c r="M719" s="10" t="str">
        <f>+IFERROR(VLOOKUP($A719,#REF!,MATCH('Cálculo antigua metodología'!M$4,#REF!,0),0),"")</f>
        <v/>
      </c>
      <c r="N719" s="10" t="str">
        <f>+IFERROR(VLOOKUP($A719,#REF!,MATCH('Cálculo antigua metodología'!N$4,#REF!,0),0),"")</f>
        <v/>
      </c>
      <c r="O719" s="10" t="str">
        <f>+IFERROR(VLOOKUP($A719,#REF!,MATCH('Cálculo antigua metodología'!O$4,#REF!,0),0),"")</f>
        <v/>
      </c>
      <c r="P719" s="10" t="str">
        <f>+IFERROR(VLOOKUP($A719,#REF!,MATCH('Cálculo antigua metodología'!P$4,#REF!,0),0),"")</f>
        <v/>
      </c>
      <c r="Q719" s="10" t="str">
        <f>+IFERROR(VLOOKUP($A719,#REF!,MATCH('Cálculo antigua metodología'!Q$4,#REF!,0),0),"")</f>
        <v/>
      </c>
      <c r="R719" s="10" t="str">
        <f>+IFERROR(VLOOKUP($A719,#REF!,MATCH('Cálculo antigua metodología'!R$4,#REF!,0),0),"")</f>
        <v/>
      </c>
      <c r="S719" s="10" t="str">
        <f>+IFERROR(VLOOKUP($A719,#REF!,MATCH('Cálculo antigua metodología'!S$4,#REF!,0),0),"")</f>
        <v/>
      </c>
      <c r="T719" s="10">
        <f>+VLOOKUP(A719,'[5]Cálculo SGP'!$N$3:$P$1136,3,0)</f>
        <v>1785030614</v>
      </c>
      <c r="U719" s="10">
        <f>+VLOOKUP(A719,'[5]Cálculo SGP'!$N$3:$X$1137,11,0)</f>
        <v>2914249899</v>
      </c>
      <c r="V719" s="11">
        <f t="shared" si="132"/>
        <v>58.147506585569495</v>
      </c>
      <c r="W719" s="11">
        <f t="shared" si="139"/>
        <v>100</v>
      </c>
      <c r="X719" s="11">
        <f t="shared" si="133"/>
        <v>80</v>
      </c>
      <c r="Y719" s="11">
        <f t="shared" si="134"/>
        <v>100</v>
      </c>
      <c r="Z719" s="11">
        <f t="shared" si="140"/>
        <v>0</v>
      </c>
      <c r="AA719" s="11">
        <f t="shared" si="135"/>
        <v>100</v>
      </c>
      <c r="AB719" s="11">
        <f t="shared" si="141"/>
        <v>0</v>
      </c>
      <c r="AC719" s="11">
        <f t="shared" si="136"/>
        <v>0</v>
      </c>
      <c r="AD719" s="11">
        <f t="shared" si="137"/>
        <v>0</v>
      </c>
      <c r="AE719" s="11">
        <f t="shared" si="138"/>
        <v>0</v>
      </c>
      <c r="AF719" s="12">
        <f t="shared" si="142"/>
        <v>0</v>
      </c>
      <c r="AG719" s="31">
        <f t="shared" si="143"/>
        <v>16.666666666666668</v>
      </c>
    </row>
    <row r="720" spans="1:33" x14ac:dyDescent="0.35">
      <c r="A720" s="1" t="s">
        <v>1481</v>
      </c>
      <c r="B720" s="1" t="s">
        <v>1482</v>
      </c>
      <c r="C720" s="1" t="s">
        <v>1483</v>
      </c>
      <c r="D720" s="4">
        <f>+VLOOKUP(A720,'[2]Categoría municipios 2023'!$B$2:$D$1103,3,0)</f>
        <v>1</v>
      </c>
      <c r="E720" s="1" t="str">
        <f>+VLOOKUP(A720,'[3]Nuevo IDF'!$B$5:$H$1106,7,0)</f>
        <v>C</v>
      </c>
      <c r="F720" s="4">
        <v>1</v>
      </c>
      <c r="G720" s="10">
        <f>+VLOOKUP(A720,'[4]Informe viabilidad 2022'!$A$4:$G$1105,7,0)</f>
        <v>48170.659806000003</v>
      </c>
      <c r="H720" s="10">
        <f>+VLOOKUP(A720,'[4]Informe viabilidad 2022'!$A$4:$G$1105,6,0)</f>
        <v>122687.997795</v>
      </c>
      <c r="I720" s="10" t="str">
        <f>+IFERROR(VLOOKUP($A720,#REF!,MATCH('Cálculo antigua metodología'!I$4,#REF!,0),0),"")</f>
        <v/>
      </c>
      <c r="J720" s="10" t="str">
        <f>+IFERROR(VLOOKUP($A720,#REF!,MATCH('Cálculo antigua metodología'!J$4,#REF!,0),0),"")</f>
        <v/>
      </c>
      <c r="K720" s="10" t="str">
        <f>+IFERROR(VLOOKUP($A720,#REF!,MATCH('Cálculo antigua metodología'!K$4,#REF!,0),0),"")</f>
        <v/>
      </c>
      <c r="L720" s="10" t="str">
        <f>+IFERROR(VLOOKUP($A720,#REF!,MATCH('Cálculo antigua metodología'!L$4,#REF!,0),0),"")</f>
        <v/>
      </c>
      <c r="M720" s="10" t="str">
        <f>+IFERROR(VLOOKUP($A720,#REF!,MATCH('Cálculo antigua metodología'!M$4,#REF!,0),0),"")</f>
        <v/>
      </c>
      <c r="N720" s="10" t="str">
        <f>+IFERROR(VLOOKUP($A720,#REF!,MATCH('Cálculo antigua metodología'!N$4,#REF!,0),0),"")</f>
        <v/>
      </c>
      <c r="O720" s="10" t="str">
        <f>+IFERROR(VLOOKUP($A720,#REF!,MATCH('Cálculo antigua metodología'!O$4,#REF!,0),0),"")</f>
        <v/>
      </c>
      <c r="P720" s="10" t="str">
        <f>+IFERROR(VLOOKUP($A720,#REF!,MATCH('Cálculo antigua metodología'!P$4,#REF!,0),0),"")</f>
        <v/>
      </c>
      <c r="Q720" s="10" t="str">
        <f>+IFERROR(VLOOKUP($A720,#REF!,MATCH('Cálculo antigua metodología'!Q$4,#REF!,0),0),"")</f>
        <v/>
      </c>
      <c r="R720" s="10" t="str">
        <f>+IFERROR(VLOOKUP($A720,#REF!,MATCH('Cálculo antigua metodología'!R$4,#REF!,0),0),"")</f>
        <v/>
      </c>
      <c r="S720" s="10" t="str">
        <f>+IFERROR(VLOOKUP($A720,#REF!,MATCH('Cálculo antigua metodología'!S$4,#REF!,0),0),"")</f>
        <v/>
      </c>
      <c r="T720" s="10">
        <f>+VLOOKUP(A720,'[5]Cálculo SGP'!$N$3:$P$1136,3,0)</f>
        <v>9852456387</v>
      </c>
      <c r="U720" s="10">
        <f>+VLOOKUP(A720,'[5]Cálculo SGP'!$N$3:$X$1137,11,0)</f>
        <v>12368358131</v>
      </c>
      <c r="V720" s="11">
        <f t="shared" si="132"/>
        <v>39.262732029003033</v>
      </c>
      <c r="W720" s="11">
        <f t="shared" si="139"/>
        <v>100</v>
      </c>
      <c r="X720" s="11">
        <f t="shared" si="133"/>
        <v>65</v>
      </c>
      <c r="Y720" s="11">
        <f t="shared" si="134"/>
        <v>100</v>
      </c>
      <c r="Z720" s="11">
        <f t="shared" si="140"/>
        <v>0</v>
      </c>
      <c r="AA720" s="11">
        <f t="shared" si="135"/>
        <v>100</v>
      </c>
      <c r="AB720" s="11">
        <f t="shared" si="141"/>
        <v>0</v>
      </c>
      <c r="AC720" s="11">
        <f t="shared" si="136"/>
        <v>0</v>
      </c>
      <c r="AD720" s="11">
        <f t="shared" si="137"/>
        <v>0</v>
      </c>
      <c r="AE720" s="11">
        <f t="shared" si="138"/>
        <v>0</v>
      </c>
      <c r="AF720" s="12">
        <f t="shared" si="142"/>
        <v>0</v>
      </c>
      <c r="AG720" s="31">
        <f t="shared" si="143"/>
        <v>16.666666666666668</v>
      </c>
    </row>
    <row r="721" spans="1:33" x14ac:dyDescent="0.35">
      <c r="A721" s="1" t="s">
        <v>1484</v>
      </c>
      <c r="B721" s="1" t="s">
        <v>1482</v>
      </c>
      <c r="C721" s="1" t="s">
        <v>1485</v>
      </c>
      <c r="D721" s="4">
        <f>+VLOOKUP(A721,'[2]Categoría municipios 2023'!$B$2:$D$1103,3,0)</f>
        <v>6</v>
      </c>
      <c r="E721" s="1" t="str">
        <f>+VLOOKUP(A721,'[3]Nuevo IDF'!$B$5:$H$1106,7,0)</f>
        <v>G4</v>
      </c>
      <c r="F721" s="1"/>
      <c r="G721" s="10">
        <f>+VLOOKUP(A721,'[4]Informe viabilidad 2022'!$A$4:$G$1105,7,0)</f>
        <v>1166.670914</v>
      </c>
      <c r="H721" s="10">
        <f>+VLOOKUP(A721,'[4]Informe viabilidad 2022'!$A$4:$G$1105,6,0)</f>
        <v>1986.9473645999999</v>
      </c>
      <c r="I721" s="10" t="str">
        <f>+IFERROR(VLOOKUP($A721,#REF!,MATCH('Cálculo antigua metodología'!I$4,#REF!,0),0),"")</f>
        <v/>
      </c>
      <c r="J721" s="10" t="str">
        <f>+IFERROR(VLOOKUP($A721,#REF!,MATCH('Cálculo antigua metodología'!J$4,#REF!,0),0),"")</f>
        <v/>
      </c>
      <c r="K721" s="10" t="str">
        <f>+IFERROR(VLOOKUP($A721,#REF!,MATCH('Cálculo antigua metodología'!K$4,#REF!,0),0),"")</f>
        <v/>
      </c>
      <c r="L721" s="10" t="str">
        <f>+IFERROR(VLOOKUP($A721,#REF!,MATCH('Cálculo antigua metodología'!L$4,#REF!,0),0),"")</f>
        <v/>
      </c>
      <c r="M721" s="10" t="str">
        <f>+IFERROR(VLOOKUP($A721,#REF!,MATCH('Cálculo antigua metodología'!M$4,#REF!,0),0),"")</f>
        <v/>
      </c>
      <c r="N721" s="10" t="str">
        <f>+IFERROR(VLOOKUP($A721,#REF!,MATCH('Cálculo antigua metodología'!N$4,#REF!,0),0),"")</f>
        <v/>
      </c>
      <c r="O721" s="10" t="str">
        <f>+IFERROR(VLOOKUP($A721,#REF!,MATCH('Cálculo antigua metodología'!O$4,#REF!,0),0),"")</f>
        <v/>
      </c>
      <c r="P721" s="10" t="str">
        <f>+IFERROR(VLOOKUP($A721,#REF!,MATCH('Cálculo antigua metodología'!P$4,#REF!,0),0),"")</f>
        <v/>
      </c>
      <c r="Q721" s="10" t="str">
        <f>+IFERROR(VLOOKUP($A721,#REF!,MATCH('Cálculo antigua metodología'!Q$4,#REF!,0),0),"")</f>
        <v/>
      </c>
      <c r="R721" s="10" t="str">
        <f>+IFERROR(VLOOKUP($A721,#REF!,MATCH('Cálculo antigua metodología'!R$4,#REF!,0),0),"")</f>
        <v/>
      </c>
      <c r="S721" s="10" t="str">
        <f>+IFERROR(VLOOKUP($A721,#REF!,MATCH('Cálculo antigua metodología'!S$4,#REF!,0),0),"")</f>
        <v/>
      </c>
      <c r="T721" s="10">
        <f>+VLOOKUP(A721,'[5]Cálculo SGP'!$N$3:$P$1136,3,0)</f>
        <v>1283448044</v>
      </c>
      <c r="U721" s="10">
        <f>+VLOOKUP(A721,'[5]Cálculo SGP'!$N$3:$X$1137,11,0)</f>
        <v>2016673094</v>
      </c>
      <c r="V721" s="11">
        <f t="shared" si="132"/>
        <v>58.716749863923404</v>
      </c>
      <c r="W721" s="11">
        <f t="shared" si="139"/>
        <v>100</v>
      </c>
      <c r="X721" s="11">
        <f t="shared" si="133"/>
        <v>80</v>
      </c>
      <c r="Y721" s="11">
        <f t="shared" si="134"/>
        <v>100</v>
      </c>
      <c r="Z721" s="11">
        <f t="shared" si="140"/>
        <v>0</v>
      </c>
      <c r="AA721" s="11">
        <f t="shared" si="135"/>
        <v>100</v>
      </c>
      <c r="AB721" s="11">
        <f t="shared" si="141"/>
        <v>0</v>
      </c>
      <c r="AC721" s="11">
        <f t="shared" si="136"/>
        <v>0</v>
      </c>
      <c r="AD721" s="11">
        <f t="shared" si="137"/>
        <v>0</v>
      </c>
      <c r="AE721" s="11">
        <f t="shared" si="138"/>
        <v>0</v>
      </c>
      <c r="AF721" s="12">
        <f t="shared" si="142"/>
        <v>0</v>
      </c>
      <c r="AG721" s="31">
        <f t="shared" si="143"/>
        <v>16.666666666666668</v>
      </c>
    </row>
    <row r="722" spans="1:33" x14ac:dyDescent="0.35">
      <c r="A722" s="1" t="s">
        <v>1486</v>
      </c>
      <c r="B722" s="1" t="s">
        <v>1482</v>
      </c>
      <c r="C722" s="1" t="s">
        <v>1487</v>
      </c>
      <c r="D722" s="4">
        <f>+VLOOKUP(A722,'[2]Categoría municipios 2023'!$B$2:$D$1103,3,0)</f>
        <v>6</v>
      </c>
      <c r="E722" s="1" t="str">
        <f>+VLOOKUP(A722,'[3]Nuevo IDF'!$B$5:$H$1106,7,0)</f>
        <v>G5</v>
      </c>
      <c r="F722" s="1"/>
      <c r="G722" s="10">
        <f>+VLOOKUP(A722,'[4]Informe viabilidad 2022'!$A$4:$G$1105,7,0)</f>
        <v>650.677594</v>
      </c>
      <c r="H722" s="10">
        <f>+VLOOKUP(A722,'[4]Informe viabilidad 2022'!$A$4:$G$1105,6,0)</f>
        <v>1199.0484613800002</v>
      </c>
      <c r="I722" s="10" t="str">
        <f>+IFERROR(VLOOKUP($A722,#REF!,MATCH('Cálculo antigua metodología'!I$4,#REF!,0),0),"")</f>
        <v/>
      </c>
      <c r="J722" s="10" t="str">
        <f>+IFERROR(VLOOKUP($A722,#REF!,MATCH('Cálculo antigua metodología'!J$4,#REF!,0),0),"")</f>
        <v/>
      </c>
      <c r="K722" s="10" t="str">
        <f>+IFERROR(VLOOKUP($A722,#REF!,MATCH('Cálculo antigua metodología'!K$4,#REF!,0),0),"")</f>
        <v/>
      </c>
      <c r="L722" s="10" t="str">
        <f>+IFERROR(VLOOKUP($A722,#REF!,MATCH('Cálculo antigua metodología'!L$4,#REF!,0),0),"")</f>
        <v/>
      </c>
      <c r="M722" s="10" t="str">
        <f>+IFERROR(VLOOKUP($A722,#REF!,MATCH('Cálculo antigua metodología'!M$4,#REF!,0),0),"")</f>
        <v/>
      </c>
      <c r="N722" s="10" t="str">
        <f>+IFERROR(VLOOKUP($A722,#REF!,MATCH('Cálculo antigua metodología'!N$4,#REF!,0),0),"")</f>
        <v/>
      </c>
      <c r="O722" s="10" t="str">
        <f>+IFERROR(VLOOKUP($A722,#REF!,MATCH('Cálculo antigua metodología'!O$4,#REF!,0),0),"")</f>
        <v/>
      </c>
      <c r="P722" s="10" t="str">
        <f>+IFERROR(VLOOKUP($A722,#REF!,MATCH('Cálculo antigua metodología'!P$4,#REF!,0),0),"")</f>
        <v/>
      </c>
      <c r="Q722" s="10" t="str">
        <f>+IFERROR(VLOOKUP($A722,#REF!,MATCH('Cálculo antigua metodología'!Q$4,#REF!,0),0),"")</f>
        <v/>
      </c>
      <c r="R722" s="10" t="str">
        <f>+IFERROR(VLOOKUP($A722,#REF!,MATCH('Cálculo antigua metodología'!R$4,#REF!,0),0),"")</f>
        <v/>
      </c>
      <c r="S722" s="10" t="str">
        <f>+IFERROR(VLOOKUP($A722,#REF!,MATCH('Cálculo antigua metodología'!S$4,#REF!,0),0),"")</f>
        <v/>
      </c>
      <c r="T722" s="10">
        <f>+VLOOKUP(A722,'[5]Cálculo SGP'!$N$3:$P$1136,3,0)</f>
        <v>719853506</v>
      </c>
      <c r="U722" s="10">
        <f>+VLOOKUP(A722,'[5]Cálculo SGP'!$N$3:$X$1137,11,0)</f>
        <v>1136084138</v>
      </c>
      <c r="V722" s="11">
        <f t="shared" si="132"/>
        <v>54.266163124977183</v>
      </c>
      <c r="W722" s="11">
        <f t="shared" si="139"/>
        <v>100</v>
      </c>
      <c r="X722" s="11">
        <f t="shared" si="133"/>
        <v>80</v>
      </c>
      <c r="Y722" s="11">
        <f t="shared" si="134"/>
        <v>100</v>
      </c>
      <c r="Z722" s="11">
        <f t="shared" si="140"/>
        <v>0</v>
      </c>
      <c r="AA722" s="11">
        <f t="shared" si="135"/>
        <v>100</v>
      </c>
      <c r="AB722" s="11">
        <f t="shared" si="141"/>
        <v>0</v>
      </c>
      <c r="AC722" s="11">
        <f t="shared" si="136"/>
        <v>0</v>
      </c>
      <c r="AD722" s="11">
        <f t="shared" si="137"/>
        <v>0</v>
      </c>
      <c r="AE722" s="11">
        <f t="shared" si="138"/>
        <v>0</v>
      </c>
      <c r="AF722" s="12">
        <f t="shared" si="142"/>
        <v>0</v>
      </c>
      <c r="AG722" s="31">
        <f t="shared" si="143"/>
        <v>16.666666666666668</v>
      </c>
    </row>
    <row r="723" spans="1:33" x14ac:dyDescent="0.35">
      <c r="A723" s="1" t="s">
        <v>1488</v>
      </c>
      <c r="B723" s="1" t="s">
        <v>1482</v>
      </c>
      <c r="C723" s="1" t="s">
        <v>1489</v>
      </c>
      <c r="D723" s="4">
        <f>+VLOOKUP(A723,'[2]Categoría municipios 2023'!$B$2:$D$1103,3,0)</f>
        <v>6</v>
      </c>
      <c r="E723" s="1" t="str">
        <f>+VLOOKUP(A723,'[3]Nuevo IDF'!$B$5:$H$1106,7,0)</f>
        <v>G5</v>
      </c>
      <c r="F723" s="1"/>
      <c r="G723" s="10">
        <f>+VLOOKUP(A723,'[4]Informe viabilidad 2022'!$A$4:$G$1105,7,0)</f>
        <v>727.10078899999996</v>
      </c>
      <c r="H723" s="10">
        <f>+VLOOKUP(A723,'[4]Informe viabilidad 2022'!$A$4:$G$1105,6,0)</f>
        <v>1262.4076000799998</v>
      </c>
      <c r="I723" s="10" t="str">
        <f>+IFERROR(VLOOKUP($A723,#REF!,MATCH('Cálculo antigua metodología'!I$4,#REF!,0),0),"")</f>
        <v/>
      </c>
      <c r="J723" s="10" t="str">
        <f>+IFERROR(VLOOKUP($A723,#REF!,MATCH('Cálculo antigua metodología'!J$4,#REF!,0),0),"")</f>
        <v/>
      </c>
      <c r="K723" s="10" t="str">
        <f>+IFERROR(VLOOKUP($A723,#REF!,MATCH('Cálculo antigua metodología'!K$4,#REF!,0),0),"")</f>
        <v/>
      </c>
      <c r="L723" s="10" t="str">
        <f>+IFERROR(VLOOKUP($A723,#REF!,MATCH('Cálculo antigua metodología'!L$4,#REF!,0),0),"")</f>
        <v/>
      </c>
      <c r="M723" s="10" t="str">
        <f>+IFERROR(VLOOKUP($A723,#REF!,MATCH('Cálculo antigua metodología'!M$4,#REF!,0),0),"")</f>
        <v/>
      </c>
      <c r="N723" s="10" t="str">
        <f>+IFERROR(VLOOKUP($A723,#REF!,MATCH('Cálculo antigua metodología'!N$4,#REF!,0),0),"")</f>
        <v/>
      </c>
      <c r="O723" s="10" t="str">
        <f>+IFERROR(VLOOKUP($A723,#REF!,MATCH('Cálculo antigua metodología'!O$4,#REF!,0),0),"")</f>
        <v/>
      </c>
      <c r="P723" s="10" t="str">
        <f>+IFERROR(VLOOKUP($A723,#REF!,MATCH('Cálculo antigua metodología'!P$4,#REF!,0),0),"")</f>
        <v/>
      </c>
      <c r="Q723" s="10" t="str">
        <f>+IFERROR(VLOOKUP($A723,#REF!,MATCH('Cálculo antigua metodología'!Q$4,#REF!,0),0),"")</f>
        <v/>
      </c>
      <c r="R723" s="10" t="str">
        <f>+IFERROR(VLOOKUP($A723,#REF!,MATCH('Cálculo antigua metodología'!R$4,#REF!,0),0),"")</f>
        <v/>
      </c>
      <c r="S723" s="10" t="str">
        <f>+IFERROR(VLOOKUP($A723,#REF!,MATCH('Cálculo antigua metodología'!S$4,#REF!,0),0),"")</f>
        <v/>
      </c>
      <c r="T723" s="10">
        <f>+VLOOKUP(A723,'[5]Cálculo SGP'!$N$3:$P$1136,3,0)</f>
        <v>721333864</v>
      </c>
      <c r="U723" s="10">
        <f>+VLOOKUP(A723,'[5]Cálculo SGP'!$N$3:$X$1137,11,0)</f>
        <v>1350621721</v>
      </c>
      <c r="V723" s="11">
        <f t="shared" si="132"/>
        <v>57.596357068344886</v>
      </c>
      <c r="W723" s="11">
        <f t="shared" si="139"/>
        <v>100</v>
      </c>
      <c r="X723" s="11">
        <f t="shared" si="133"/>
        <v>80</v>
      </c>
      <c r="Y723" s="11">
        <f t="shared" si="134"/>
        <v>100</v>
      </c>
      <c r="Z723" s="11">
        <f t="shared" si="140"/>
        <v>0</v>
      </c>
      <c r="AA723" s="11">
        <f t="shared" si="135"/>
        <v>100</v>
      </c>
      <c r="AB723" s="11">
        <f t="shared" si="141"/>
        <v>0</v>
      </c>
      <c r="AC723" s="11">
        <f t="shared" si="136"/>
        <v>0</v>
      </c>
      <c r="AD723" s="11">
        <f t="shared" si="137"/>
        <v>0</v>
      </c>
      <c r="AE723" s="11">
        <f t="shared" si="138"/>
        <v>0</v>
      </c>
      <c r="AF723" s="12">
        <f t="shared" si="142"/>
        <v>0</v>
      </c>
      <c r="AG723" s="31">
        <f t="shared" si="143"/>
        <v>16.666666666666668</v>
      </c>
    </row>
    <row r="724" spans="1:33" x14ac:dyDescent="0.35">
      <c r="A724" s="1" t="s">
        <v>1490</v>
      </c>
      <c r="B724" s="1" t="s">
        <v>1482</v>
      </c>
      <c r="C724" s="1" t="s">
        <v>1491</v>
      </c>
      <c r="D724" s="4">
        <f>+VLOOKUP(A724,'[2]Categoría municipios 2023'!$B$2:$D$1103,3,0)</f>
        <v>6</v>
      </c>
      <c r="E724" s="1" t="str">
        <f>+VLOOKUP(A724,'[3]Nuevo IDF'!$B$5:$H$1106,7,0)</f>
        <v>G5</v>
      </c>
      <c r="F724" s="1"/>
      <c r="G724" s="10">
        <f>+VLOOKUP(A724,'[4]Informe viabilidad 2022'!$A$4:$G$1105,7,0)</f>
        <v>1054.8463079999999</v>
      </c>
      <c r="H724" s="10">
        <f>+VLOOKUP(A724,'[4]Informe viabilidad 2022'!$A$4:$G$1105,6,0)</f>
        <v>1771.651251</v>
      </c>
      <c r="I724" s="10" t="str">
        <f>+IFERROR(VLOOKUP($A724,#REF!,MATCH('Cálculo antigua metodología'!I$4,#REF!,0),0),"")</f>
        <v/>
      </c>
      <c r="J724" s="10" t="str">
        <f>+IFERROR(VLOOKUP($A724,#REF!,MATCH('Cálculo antigua metodología'!J$4,#REF!,0),0),"")</f>
        <v/>
      </c>
      <c r="K724" s="10" t="str">
        <f>+IFERROR(VLOOKUP($A724,#REF!,MATCH('Cálculo antigua metodología'!K$4,#REF!,0),0),"")</f>
        <v/>
      </c>
      <c r="L724" s="10" t="str">
        <f>+IFERROR(VLOOKUP($A724,#REF!,MATCH('Cálculo antigua metodología'!L$4,#REF!,0),0),"")</f>
        <v/>
      </c>
      <c r="M724" s="10" t="str">
        <f>+IFERROR(VLOOKUP($A724,#REF!,MATCH('Cálculo antigua metodología'!M$4,#REF!,0),0),"")</f>
        <v/>
      </c>
      <c r="N724" s="10" t="str">
        <f>+IFERROR(VLOOKUP($A724,#REF!,MATCH('Cálculo antigua metodología'!N$4,#REF!,0),0),"")</f>
        <v/>
      </c>
      <c r="O724" s="10" t="str">
        <f>+IFERROR(VLOOKUP($A724,#REF!,MATCH('Cálculo antigua metodología'!O$4,#REF!,0),0),"")</f>
        <v/>
      </c>
      <c r="P724" s="10" t="str">
        <f>+IFERROR(VLOOKUP($A724,#REF!,MATCH('Cálculo antigua metodología'!P$4,#REF!,0),0),"")</f>
        <v/>
      </c>
      <c r="Q724" s="10" t="str">
        <f>+IFERROR(VLOOKUP($A724,#REF!,MATCH('Cálculo antigua metodología'!Q$4,#REF!,0),0),"")</f>
        <v/>
      </c>
      <c r="R724" s="10" t="str">
        <f>+IFERROR(VLOOKUP($A724,#REF!,MATCH('Cálculo antigua metodología'!R$4,#REF!,0),0),"")</f>
        <v/>
      </c>
      <c r="S724" s="10" t="str">
        <f>+IFERROR(VLOOKUP($A724,#REF!,MATCH('Cálculo antigua metodología'!S$4,#REF!,0),0),"")</f>
        <v/>
      </c>
      <c r="T724" s="10">
        <f>+VLOOKUP(A724,'[5]Cálculo SGP'!$N$3:$P$1136,3,0)</f>
        <v>1050459436</v>
      </c>
      <c r="U724" s="10">
        <f>+VLOOKUP(A724,'[5]Cálculo SGP'!$N$3:$X$1137,11,0)</f>
        <v>2001799681</v>
      </c>
      <c r="V724" s="11">
        <f t="shared" si="132"/>
        <v>59.540290867324877</v>
      </c>
      <c r="W724" s="11">
        <f t="shared" si="139"/>
        <v>100</v>
      </c>
      <c r="X724" s="11">
        <f t="shared" si="133"/>
        <v>80</v>
      </c>
      <c r="Y724" s="11">
        <f t="shared" si="134"/>
        <v>100</v>
      </c>
      <c r="Z724" s="11">
        <f t="shared" si="140"/>
        <v>0</v>
      </c>
      <c r="AA724" s="11">
        <f t="shared" si="135"/>
        <v>100</v>
      </c>
      <c r="AB724" s="11">
        <f t="shared" si="141"/>
        <v>0</v>
      </c>
      <c r="AC724" s="11">
        <f t="shared" si="136"/>
        <v>0</v>
      </c>
      <c r="AD724" s="11">
        <f t="shared" si="137"/>
        <v>0</v>
      </c>
      <c r="AE724" s="11">
        <f t="shared" si="138"/>
        <v>0</v>
      </c>
      <c r="AF724" s="12">
        <f t="shared" si="142"/>
        <v>0</v>
      </c>
      <c r="AG724" s="31">
        <f t="shared" si="143"/>
        <v>16.666666666666668</v>
      </c>
    </row>
    <row r="725" spans="1:33" x14ac:dyDescent="0.35">
      <c r="A725" s="1" t="s">
        <v>1492</v>
      </c>
      <c r="B725" s="1" t="s">
        <v>1482</v>
      </c>
      <c r="C725" s="1" t="s">
        <v>1493</v>
      </c>
      <c r="D725" s="4">
        <f>+VLOOKUP(A725,'[2]Categoría municipios 2023'!$B$2:$D$1103,3,0)</f>
        <v>6</v>
      </c>
      <c r="E725" s="1" t="str">
        <f>+VLOOKUP(A725,'[3]Nuevo IDF'!$B$5:$H$1106,7,0)</f>
        <v>G5</v>
      </c>
      <c r="F725" s="1"/>
      <c r="G725" s="10">
        <f>+VLOOKUP(A725,'[4]Informe viabilidad 2022'!$A$4:$G$1105,7,0)</f>
        <v>2997.8544109999998</v>
      </c>
      <c r="H725" s="10">
        <f>+VLOOKUP(A725,'[4]Informe viabilidad 2022'!$A$4:$G$1105,6,0)</f>
        <v>5088.1854190000004</v>
      </c>
      <c r="I725" s="10" t="str">
        <f>+IFERROR(VLOOKUP($A725,#REF!,MATCH('Cálculo antigua metodología'!I$4,#REF!,0),0),"")</f>
        <v/>
      </c>
      <c r="J725" s="10" t="str">
        <f>+IFERROR(VLOOKUP($A725,#REF!,MATCH('Cálculo antigua metodología'!J$4,#REF!,0),0),"")</f>
        <v/>
      </c>
      <c r="K725" s="10" t="str">
        <f>+IFERROR(VLOOKUP($A725,#REF!,MATCH('Cálculo antigua metodología'!K$4,#REF!,0),0),"")</f>
        <v/>
      </c>
      <c r="L725" s="10" t="str">
        <f>+IFERROR(VLOOKUP($A725,#REF!,MATCH('Cálculo antigua metodología'!L$4,#REF!,0),0),"")</f>
        <v/>
      </c>
      <c r="M725" s="10" t="str">
        <f>+IFERROR(VLOOKUP($A725,#REF!,MATCH('Cálculo antigua metodología'!M$4,#REF!,0),0),"")</f>
        <v/>
      </c>
      <c r="N725" s="10" t="str">
        <f>+IFERROR(VLOOKUP($A725,#REF!,MATCH('Cálculo antigua metodología'!N$4,#REF!,0),0),"")</f>
        <v/>
      </c>
      <c r="O725" s="10" t="str">
        <f>+IFERROR(VLOOKUP($A725,#REF!,MATCH('Cálculo antigua metodología'!O$4,#REF!,0),0),"")</f>
        <v/>
      </c>
      <c r="P725" s="10" t="str">
        <f>+IFERROR(VLOOKUP($A725,#REF!,MATCH('Cálculo antigua metodología'!P$4,#REF!,0),0),"")</f>
        <v/>
      </c>
      <c r="Q725" s="10" t="str">
        <f>+IFERROR(VLOOKUP($A725,#REF!,MATCH('Cálculo antigua metodología'!Q$4,#REF!,0),0),"")</f>
        <v/>
      </c>
      <c r="R725" s="10" t="str">
        <f>+IFERROR(VLOOKUP($A725,#REF!,MATCH('Cálculo antigua metodología'!R$4,#REF!,0),0),"")</f>
        <v/>
      </c>
      <c r="S725" s="10" t="str">
        <f>+IFERROR(VLOOKUP($A725,#REF!,MATCH('Cálculo antigua metodología'!S$4,#REF!,0),0),"")</f>
        <v/>
      </c>
      <c r="T725" s="10">
        <f>+VLOOKUP(A725,'[5]Cálculo SGP'!$N$3:$P$1136,3,0)</f>
        <v>5124267131</v>
      </c>
      <c r="U725" s="10">
        <f>+VLOOKUP(A725,'[5]Cálculo SGP'!$N$3:$X$1137,11,0)</f>
        <v>4497580662</v>
      </c>
      <c r="V725" s="11">
        <f t="shared" si="132"/>
        <v>58.917947443612995</v>
      </c>
      <c r="W725" s="11">
        <f t="shared" si="139"/>
        <v>100</v>
      </c>
      <c r="X725" s="11">
        <f t="shared" si="133"/>
        <v>80</v>
      </c>
      <c r="Y725" s="11">
        <f t="shared" si="134"/>
        <v>100</v>
      </c>
      <c r="Z725" s="11">
        <f t="shared" si="140"/>
        <v>0</v>
      </c>
      <c r="AA725" s="11">
        <f t="shared" si="135"/>
        <v>100</v>
      </c>
      <c r="AB725" s="11">
        <f t="shared" si="141"/>
        <v>0</v>
      </c>
      <c r="AC725" s="11">
        <f t="shared" si="136"/>
        <v>0</v>
      </c>
      <c r="AD725" s="11">
        <f t="shared" si="137"/>
        <v>0</v>
      </c>
      <c r="AE725" s="11">
        <f t="shared" si="138"/>
        <v>0</v>
      </c>
      <c r="AF725" s="12">
        <f t="shared" si="142"/>
        <v>0</v>
      </c>
      <c r="AG725" s="31">
        <f t="shared" si="143"/>
        <v>16.666666666666668</v>
      </c>
    </row>
    <row r="726" spans="1:33" x14ac:dyDescent="0.35">
      <c r="A726" s="1" t="s">
        <v>1494</v>
      </c>
      <c r="B726" s="1" t="s">
        <v>1482</v>
      </c>
      <c r="C726" s="1" t="s">
        <v>1495</v>
      </c>
      <c r="D726" s="4">
        <f>+VLOOKUP(A726,'[2]Categoría municipios 2023'!$B$2:$D$1103,3,0)</f>
        <v>6</v>
      </c>
      <c r="E726" s="1" t="str">
        <f>+VLOOKUP(A726,'[3]Nuevo IDF'!$B$5:$H$1106,7,0)</f>
        <v>G5</v>
      </c>
      <c r="F726" s="1"/>
      <c r="G726" s="10">
        <f>+VLOOKUP(A726,'[4]Informe viabilidad 2022'!$A$4:$G$1105,7,0)</f>
        <v>906.561106</v>
      </c>
      <c r="H726" s="10">
        <f>+VLOOKUP(A726,'[4]Informe viabilidad 2022'!$A$4:$G$1105,6,0)</f>
        <v>1636.9956179999999</v>
      </c>
      <c r="I726" s="10" t="str">
        <f>+IFERROR(VLOOKUP($A726,#REF!,MATCH('Cálculo antigua metodología'!I$4,#REF!,0),0),"")</f>
        <v/>
      </c>
      <c r="J726" s="10" t="str">
        <f>+IFERROR(VLOOKUP($A726,#REF!,MATCH('Cálculo antigua metodología'!J$4,#REF!,0),0),"")</f>
        <v/>
      </c>
      <c r="K726" s="10" t="str">
        <f>+IFERROR(VLOOKUP($A726,#REF!,MATCH('Cálculo antigua metodología'!K$4,#REF!,0),0),"")</f>
        <v/>
      </c>
      <c r="L726" s="10" t="str">
        <f>+IFERROR(VLOOKUP($A726,#REF!,MATCH('Cálculo antigua metodología'!L$4,#REF!,0),0),"")</f>
        <v/>
      </c>
      <c r="M726" s="10" t="str">
        <f>+IFERROR(VLOOKUP($A726,#REF!,MATCH('Cálculo antigua metodología'!M$4,#REF!,0),0),"")</f>
        <v/>
      </c>
      <c r="N726" s="10" t="str">
        <f>+IFERROR(VLOOKUP($A726,#REF!,MATCH('Cálculo antigua metodología'!N$4,#REF!,0),0),"")</f>
        <v/>
      </c>
      <c r="O726" s="10" t="str">
        <f>+IFERROR(VLOOKUP($A726,#REF!,MATCH('Cálculo antigua metodología'!O$4,#REF!,0),0),"")</f>
        <v/>
      </c>
      <c r="P726" s="10" t="str">
        <f>+IFERROR(VLOOKUP($A726,#REF!,MATCH('Cálculo antigua metodología'!P$4,#REF!,0),0),"")</f>
        <v/>
      </c>
      <c r="Q726" s="10" t="str">
        <f>+IFERROR(VLOOKUP($A726,#REF!,MATCH('Cálculo antigua metodología'!Q$4,#REF!,0),0),"")</f>
        <v/>
      </c>
      <c r="R726" s="10" t="str">
        <f>+IFERROR(VLOOKUP($A726,#REF!,MATCH('Cálculo antigua metodología'!R$4,#REF!,0),0),"")</f>
        <v/>
      </c>
      <c r="S726" s="10" t="str">
        <f>+IFERROR(VLOOKUP($A726,#REF!,MATCH('Cálculo antigua metodología'!S$4,#REF!,0),0),"")</f>
        <v/>
      </c>
      <c r="T726" s="10">
        <f>+VLOOKUP(A726,'[5]Cálculo SGP'!$N$3:$P$1136,3,0)</f>
        <v>757188370</v>
      </c>
      <c r="U726" s="10">
        <f>+VLOOKUP(A726,'[5]Cálculo SGP'!$N$3:$X$1137,11,0)</f>
        <v>1450347599</v>
      </c>
      <c r="V726" s="11">
        <f t="shared" si="132"/>
        <v>55.37956827933305</v>
      </c>
      <c r="W726" s="11">
        <f t="shared" si="139"/>
        <v>100</v>
      </c>
      <c r="X726" s="11">
        <f t="shared" si="133"/>
        <v>80</v>
      </c>
      <c r="Y726" s="11">
        <f t="shared" si="134"/>
        <v>100</v>
      </c>
      <c r="Z726" s="11">
        <f t="shared" si="140"/>
        <v>0</v>
      </c>
      <c r="AA726" s="11">
        <f t="shared" si="135"/>
        <v>100</v>
      </c>
      <c r="AB726" s="11">
        <f t="shared" si="141"/>
        <v>0</v>
      </c>
      <c r="AC726" s="11">
        <f t="shared" si="136"/>
        <v>0</v>
      </c>
      <c r="AD726" s="11">
        <f t="shared" si="137"/>
        <v>0</v>
      </c>
      <c r="AE726" s="11">
        <f t="shared" si="138"/>
        <v>0</v>
      </c>
      <c r="AF726" s="12">
        <f t="shared" si="142"/>
        <v>0</v>
      </c>
      <c r="AG726" s="31">
        <f t="shared" si="143"/>
        <v>16.666666666666668</v>
      </c>
    </row>
    <row r="727" spans="1:33" x14ac:dyDescent="0.35">
      <c r="A727" s="1" t="s">
        <v>1496</v>
      </c>
      <c r="B727" s="1" t="s">
        <v>1482</v>
      </c>
      <c r="C727" s="1" t="s">
        <v>1497</v>
      </c>
      <c r="D727" s="4">
        <f>+VLOOKUP(A727,'[2]Categoría municipios 2023'!$B$2:$D$1103,3,0)</f>
        <v>6</v>
      </c>
      <c r="E727" s="1" t="str">
        <f>+VLOOKUP(A727,'[3]Nuevo IDF'!$B$5:$H$1106,7,0)</f>
        <v>G5</v>
      </c>
      <c r="F727" s="1"/>
      <c r="G727" s="10">
        <f>+VLOOKUP(A727,'[4]Informe viabilidad 2022'!$A$4:$G$1105,7,0)</f>
        <v>1462.8007399999999</v>
      </c>
      <c r="H727" s="10">
        <f>+VLOOKUP(A727,'[4]Informe viabilidad 2022'!$A$4:$G$1105,6,0)</f>
        <v>2772.2622459999998</v>
      </c>
      <c r="I727" s="10" t="str">
        <f>+IFERROR(VLOOKUP($A727,#REF!,MATCH('Cálculo antigua metodología'!I$4,#REF!,0),0),"")</f>
        <v/>
      </c>
      <c r="J727" s="10" t="str">
        <f>+IFERROR(VLOOKUP($A727,#REF!,MATCH('Cálculo antigua metodología'!J$4,#REF!,0),0),"")</f>
        <v/>
      </c>
      <c r="K727" s="10" t="str">
        <f>+IFERROR(VLOOKUP($A727,#REF!,MATCH('Cálculo antigua metodología'!K$4,#REF!,0),0),"")</f>
        <v/>
      </c>
      <c r="L727" s="10" t="str">
        <f>+IFERROR(VLOOKUP($A727,#REF!,MATCH('Cálculo antigua metodología'!L$4,#REF!,0),0),"")</f>
        <v/>
      </c>
      <c r="M727" s="10" t="str">
        <f>+IFERROR(VLOOKUP($A727,#REF!,MATCH('Cálculo antigua metodología'!M$4,#REF!,0),0),"")</f>
        <v/>
      </c>
      <c r="N727" s="10" t="str">
        <f>+IFERROR(VLOOKUP($A727,#REF!,MATCH('Cálculo antigua metodología'!N$4,#REF!,0),0),"")</f>
        <v/>
      </c>
      <c r="O727" s="10" t="str">
        <f>+IFERROR(VLOOKUP($A727,#REF!,MATCH('Cálculo antigua metodología'!O$4,#REF!,0),0),"")</f>
        <v/>
      </c>
      <c r="P727" s="10" t="str">
        <f>+IFERROR(VLOOKUP($A727,#REF!,MATCH('Cálculo antigua metodología'!P$4,#REF!,0),0),"")</f>
        <v/>
      </c>
      <c r="Q727" s="10" t="str">
        <f>+IFERROR(VLOOKUP($A727,#REF!,MATCH('Cálculo antigua metodología'!Q$4,#REF!,0),0),"")</f>
        <v/>
      </c>
      <c r="R727" s="10" t="str">
        <f>+IFERROR(VLOOKUP($A727,#REF!,MATCH('Cálculo antigua metodología'!R$4,#REF!,0),0),"")</f>
        <v/>
      </c>
      <c r="S727" s="10" t="str">
        <f>+IFERROR(VLOOKUP($A727,#REF!,MATCH('Cálculo antigua metodología'!S$4,#REF!,0),0),"")</f>
        <v/>
      </c>
      <c r="T727" s="10">
        <f>+VLOOKUP(A727,'[5]Cálculo SGP'!$N$3:$P$1136,3,0)</f>
        <v>1562521600</v>
      </c>
      <c r="U727" s="10">
        <f>+VLOOKUP(A727,'[5]Cálculo SGP'!$N$3:$X$1137,11,0)</f>
        <v>2185839951</v>
      </c>
      <c r="V727" s="11">
        <f t="shared" si="132"/>
        <v>52.765597558839318</v>
      </c>
      <c r="W727" s="11">
        <f t="shared" si="139"/>
        <v>100</v>
      </c>
      <c r="X727" s="11">
        <f t="shared" si="133"/>
        <v>80</v>
      </c>
      <c r="Y727" s="11">
        <f t="shared" si="134"/>
        <v>100</v>
      </c>
      <c r="Z727" s="11">
        <f t="shared" si="140"/>
        <v>0</v>
      </c>
      <c r="AA727" s="11">
        <f t="shared" si="135"/>
        <v>100</v>
      </c>
      <c r="AB727" s="11">
        <f t="shared" si="141"/>
        <v>0</v>
      </c>
      <c r="AC727" s="11">
        <f t="shared" si="136"/>
        <v>0</v>
      </c>
      <c r="AD727" s="11">
        <f t="shared" si="137"/>
        <v>0</v>
      </c>
      <c r="AE727" s="11">
        <f t="shared" si="138"/>
        <v>0</v>
      </c>
      <c r="AF727" s="12">
        <f t="shared" si="142"/>
        <v>0</v>
      </c>
      <c r="AG727" s="31">
        <f t="shared" si="143"/>
        <v>16.666666666666668</v>
      </c>
    </row>
    <row r="728" spans="1:33" x14ac:dyDescent="0.35">
      <c r="A728" s="1" t="s">
        <v>1498</v>
      </c>
      <c r="B728" s="1" t="s">
        <v>1482</v>
      </c>
      <c r="C728" s="1" t="s">
        <v>1499</v>
      </c>
      <c r="D728" s="4">
        <f>+VLOOKUP(A728,'[2]Categoría municipios 2023'!$B$2:$D$1103,3,0)</f>
        <v>6</v>
      </c>
      <c r="E728" s="1" t="str">
        <f>+VLOOKUP(A728,'[3]Nuevo IDF'!$B$5:$H$1106,7,0)</f>
        <v>G5</v>
      </c>
      <c r="F728" s="1"/>
      <c r="G728" s="10">
        <f>+VLOOKUP(A728,'[4]Informe viabilidad 2022'!$A$4:$G$1105,7,0)</f>
        <v>757.63087399999995</v>
      </c>
      <c r="H728" s="10">
        <f>+VLOOKUP(A728,'[4]Informe viabilidad 2022'!$A$4:$G$1105,6,0)</f>
        <v>1416.5427854000002</v>
      </c>
      <c r="I728" s="10" t="str">
        <f>+IFERROR(VLOOKUP($A728,#REF!,MATCH('Cálculo antigua metodología'!I$4,#REF!,0),0),"")</f>
        <v/>
      </c>
      <c r="J728" s="10" t="str">
        <f>+IFERROR(VLOOKUP($A728,#REF!,MATCH('Cálculo antigua metodología'!J$4,#REF!,0),0),"")</f>
        <v/>
      </c>
      <c r="K728" s="10" t="str">
        <f>+IFERROR(VLOOKUP($A728,#REF!,MATCH('Cálculo antigua metodología'!K$4,#REF!,0),0),"")</f>
        <v/>
      </c>
      <c r="L728" s="10" t="str">
        <f>+IFERROR(VLOOKUP($A728,#REF!,MATCH('Cálculo antigua metodología'!L$4,#REF!,0),0),"")</f>
        <v/>
      </c>
      <c r="M728" s="10" t="str">
        <f>+IFERROR(VLOOKUP($A728,#REF!,MATCH('Cálculo antigua metodología'!M$4,#REF!,0),0),"")</f>
        <v/>
      </c>
      <c r="N728" s="10" t="str">
        <f>+IFERROR(VLOOKUP($A728,#REF!,MATCH('Cálculo antigua metodología'!N$4,#REF!,0),0),"")</f>
        <v/>
      </c>
      <c r="O728" s="10" t="str">
        <f>+IFERROR(VLOOKUP($A728,#REF!,MATCH('Cálculo antigua metodología'!O$4,#REF!,0),0),"")</f>
        <v/>
      </c>
      <c r="P728" s="10" t="str">
        <f>+IFERROR(VLOOKUP($A728,#REF!,MATCH('Cálculo antigua metodología'!P$4,#REF!,0),0),"")</f>
        <v/>
      </c>
      <c r="Q728" s="10" t="str">
        <f>+IFERROR(VLOOKUP($A728,#REF!,MATCH('Cálculo antigua metodología'!Q$4,#REF!,0),0),"")</f>
        <v/>
      </c>
      <c r="R728" s="10" t="str">
        <f>+IFERROR(VLOOKUP($A728,#REF!,MATCH('Cálculo antigua metodología'!R$4,#REF!,0),0),"")</f>
        <v/>
      </c>
      <c r="S728" s="10" t="str">
        <f>+IFERROR(VLOOKUP($A728,#REF!,MATCH('Cálculo antigua metodología'!S$4,#REF!,0),0),"")</f>
        <v/>
      </c>
      <c r="T728" s="10">
        <f>+VLOOKUP(A728,'[5]Cálculo SGP'!$N$3:$P$1136,3,0)</f>
        <v>807239561</v>
      </c>
      <c r="U728" s="10">
        <f>+VLOOKUP(A728,'[5]Cálculo SGP'!$N$3:$X$1137,11,0)</f>
        <v>1522621492</v>
      </c>
      <c r="V728" s="11">
        <f t="shared" si="132"/>
        <v>53.484503384489145</v>
      </c>
      <c r="W728" s="11">
        <f t="shared" si="139"/>
        <v>100</v>
      </c>
      <c r="X728" s="11">
        <f t="shared" si="133"/>
        <v>80</v>
      </c>
      <c r="Y728" s="11">
        <f t="shared" si="134"/>
        <v>100</v>
      </c>
      <c r="Z728" s="11">
        <f t="shared" si="140"/>
        <v>0</v>
      </c>
      <c r="AA728" s="11">
        <f t="shared" si="135"/>
        <v>100</v>
      </c>
      <c r="AB728" s="11">
        <f t="shared" si="141"/>
        <v>0</v>
      </c>
      <c r="AC728" s="11">
        <f t="shared" si="136"/>
        <v>0</v>
      </c>
      <c r="AD728" s="11">
        <f t="shared" si="137"/>
        <v>0</v>
      </c>
      <c r="AE728" s="11">
        <f t="shared" si="138"/>
        <v>0</v>
      </c>
      <c r="AF728" s="12">
        <f t="shared" si="142"/>
        <v>0</v>
      </c>
      <c r="AG728" s="31">
        <f t="shared" si="143"/>
        <v>16.666666666666668</v>
      </c>
    </row>
    <row r="729" spans="1:33" x14ac:dyDescent="0.35">
      <c r="A729" s="1" t="s">
        <v>1500</v>
      </c>
      <c r="B729" s="1" t="s">
        <v>1482</v>
      </c>
      <c r="C729" s="1" t="s">
        <v>1501</v>
      </c>
      <c r="D729" s="4">
        <f>+VLOOKUP(A729,'[2]Categoría municipios 2023'!$B$2:$D$1103,3,0)</f>
        <v>6</v>
      </c>
      <c r="E729" s="1" t="str">
        <f>+VLOOKUP(A729,'[3]Nuevo IDF'!$B$5:$H$1106,7,0)</f>
        <v>G5</v>
      </c>
      <c r="F729" s="1"/>
      <c r="G729" s="10">
        <f>+VLOOKUP(A729,'[4]Informe viabilidad 2022'!$A$4:$G$1105,7,0)</f>
        <v>1026.7317479999999</v>
      </c>
      <c r="H729" s="10">
        <f>+VLOOKUP(A729,'[4]Informe viabilidad 2022'!$A$4:$G$1105,6,0)</f>
        <v>1824.469486</v>
      </c>
      <c r="I729" s="10" t="str">
        <f>+IFERROR(VLOOKUP($A729,#REF!,MATCH('Cálculo antigua metodología'!I$4,#REF!,0),0),"")</f>
        <v/>
      </c>
      <c r="J729" s="10" t="str">
        <f>+IFERROR(VLOOKUP($A729,#REF!,MATCH('Cálculo antigua metodología'!J$4,#REF!,0),0),"")</f>
        <v/>
      </c>
      <c r="K729" s="10" t="str">
        <f>+IFERROR(VLOOKUP($A729,#REF!,MATCH('Cálculo antigua metodología'!K$4,#REF!,0),0),"")</f>
        <v/>
      </c>
      <c r="L729" s="10" t="str">
        <f>+IFERROR(VLOOKUP($A729,#REF!,MATCH('Cálculo antigua metodología'!L$4,#REF!,0),0),"")</f>
        <v/>
      </c>
      <c r="M729" s="10" t="str">
        <f>+IFERROR(VLOOKUP($A729,#REF!,MATCH('Cálculo antigua metodología'!M$4,#REF!,0),0),"")</f>
        <v/>
      </c>
      <c r="N729" s="10" t="str">
        <f>+IFERROR(VLOOKUP($A729,#REF!,MATCH('Cálculo antigua metodología'!N$4,#REF!,0),0),"")</f>
        <v/>
      </c>
      <c r="O729" s="10" t="str">
        <f>+IFERROR(VLOOKUP($A729,#REF!,MATCH('Cálculo antigua metodología'!O$4,#REF!,0),0),"")</f>
        <v/>
      </c>
      <c r="P729" s="10" t="str">
        <f>+IFERROR(VLOOKUP($A729,#REF!,MATCH('Cálculo antigua metodología'!P$4,#REF!,0),0),"")</f>
        <v/>
      </c>
      <c r="Q729" s="10" t="str">
        <f>+IFERROR(VLOOKUP($A729,#REF!,MATCH('Cálculo antigua metodología'!Q$4,#REF!,0),0),"")</f>
        <v/>
      </c>
      <c r="R729" s="10" t="str">
        <f>+IFERROR(VLOOKUP($A729,#REF!,MATCH('Cálculo antigua metodología'!R$4,#REF!,0),0),"")</f>
        <v/>
      </c>
      <c r="S729" s="10" t="str">
        <f>+IFERROR(VLOOKUP($A729,#REF!,MATCH('Cálculo antigua metodología'!S$4,#REF!,0),0),"")</f>
        <v/>
      </c>
      <c r="T729" s="10">
        <f>+VLOOKUP(A729,'[5]Cálculo SGP'!$N$3:$P$1136,3,0)</f>
        <v>968973717</v>
      </c>
      <c r="U729" s="10">
        <f>+VLOOKUP(A729,'[5]Cálculo SGP'!$N$3:$X$1137,11,0)</f>
        <v>1826923534</v>
      </c>
      <c r="V729" s="11">
        <f t="shared" si="132"/>
        <v>56.275632773175353</v>
      </c>
      <c r="W729" s="11">
        <f t="shared" si="139"/>
        <v>100</v>
      </c>
      <c r="X729" s="11">
        <f t="shared" si="133"/>
        <v>80</v>
      </c>
      <c r="Y729" s="11">
        <f t="shared" si="134"/>
        <v>100</v>
      </c>
      <c r="Z729" s="11">
        <f t="shared" si="140"/>
        <v>0</v>
      </c>
      <c r="AA729" s="11">
        <f t="shared" si="135"/>
        <v>100</v>
      </c>
      <c r="AB729" s="11">
        <f t="shared" si="141"/>
        <v>0</v>
      </c>
      <c r="AC729" s="11">
        <f t="shared" si="136"/>
        <v>0</v>
      </c>
      <c r="AD729" s="11">
        <f t="shared" si="137"/>
        <v>0</v>
      </c>
      <c r="AE729" s="11">
        <f t="shared" si="138"/>
        <v>0</v>
      </c>
      <c r="AF729" s="12">
        <f t="shared" si="142"/>
        <v>0</v>
      </c>
      <c r="AG729" s="31">
        <f t="shared" si="143"/>
        <v>16.666666666666668</v>
      </c>
    </row>
    <row r="730" spans="1:33" x14ac:dyDescent="0.35">
      <c r="A730" s="1" t="s">
        <v>1502</v>
      </c>
      <c r="B730" s="1" t="s">
        <v>1482</v>
      </c>
      <c r="C730" s="1" t="s">
        <v>1503</v>
      </c>
      <c r="D730" s="4">
        <f>+VLOOKUP(A730,'[2]Categoría municipios 2023'!$B$2:$D$1103,3,0)</f>
        <v>6</v>
      </c>
      <c r="E730" s="1" t="str">
        <f>+VLOOKUP(A730,'[3]Nuevo IDF'!$B$5:$H$1106,7,0)</f>
        <v>G5</v>
      </c>
      <c r="F730" s="1"/>
      <c r="G730" s="10">
        <f>+VLOOKUP(A730,'[4]Informe viabilidad 2022'!$A$4:$G$1105,7,0)</f>
        <v>869.73237500000005</v>
      </c>
      <c r="H730" s="10">
        <f>+VLOOKUP(A730,'[4]Informe viabilidad 2022'!$A$4:$G$1105,6,0)</f>
        <v>3788.2778165100003</v>
      </c>
      <c r="I730" s="10" t="str">
        <f>+IFERROR(VLOOKUP($A730,#REF!,MATCH('Cálculo antigua metodología'!I$4,#REF!,0),0),"")</f>
        <v/>
      </c>
      <c r="J730" s="10" t="str">
        <f>+IFERROR(VLOOKUP($A730,#REF!,MATCH('Cálculo antigua metodología'!J$4,#REF!,0),0),"")</f>
        <v/>
      </c>
      <c r="K730" s="10" t="str">
        <f>+IFERROR(VLOOKUP($A730,#REF!,MATCH('Cálculo antigua metodología'!K$4,#REF!,0),0),"")</f>
        <v/>
      </c>
      <c r="L730" s="10" t="str">
        <f>+IFERROR(VLOOKUP($A730,#REF!,MATCH('Cálculo antigua metodología'!L$4,#REF!,0),0),"")</f>
        <v/>
      </c>
      <c r="M730" s="10" t="str">
        <f>+IFERROR(VLOOKUP($A730,#REF!,MATCH('Cálculo antigua metodología'!M$4,#REF!,0),0),"")</f>
        <v/>
      </c>
      <c r="N730" s="10" t="str">
        <f>+IFERROR(VLOOKUP($A730,#REF!,MATCH('Cálculo antigua metodología'!N$4,#REF!,0),0),"")</f>
        <v/>
      </c>
      <c r="O730" s="10" t="str">
        <f>+IFERROR(VLOOKUP($A730,#REF!,MATCH('Cálculo antigua metodología'!O$4,#REF!,0),0),"")</f>
        <v/>
      </c>
      <c r="P730" s="10" t="str">
        <f>+IFERROR(VLOOKUP($A730,#REF!,MATCH('Cálculo antigua metodología'!P$4,#REF!,0),0),"")</f>
        <v/>
      </c>
      <c r="Q730" s="10" t="str">
        <f>+IFERROR(VLOOKUP($A730,#REF!,MATCH('Cálculo antigua metodología'!Q$4,#REF!,0),0),"")</f>
        <v/>
      </c>
      <c r="R730" s="10" t="str">
        <f>+IFERROR(VLOOKUP($A730,#REF!,MATCH('Cálculo antigua metodología'!R$4,#REF!,0),0),"")</f>
        <v/>
      </c>
      <c r="S730" s="10" t="str">
        <f>+IFERROR(VLOOKUP($A730,#REF!,MATCH('Cálculo antigua metodología'!S$4,#REF!,0),0),"")</f>
        <v/>
      </c>
      <c r="T730" s="10">
        <f>+VLOOKUP(A730,'[5]Cálculo SGP'!$N$3:$P$1136,3,0)</f>
        <v>714725094</v>
      </c>
      <c r="U730" s="10">
        <f>+VLOOKUP(A730,'[5]Cálculo SGP'!$N$3:$X$1137,11,0)</f>
        <v>2097545281</v>
      </c>
      <c r="V730" s="11">
        <f t="shared" si="132"/>
        <v>22.958516168205747</v>
      </c>
      <c r="W730" s="11">
        <f t="shared" si="139"/>
        <v>100</v>
      </c>
      <c r="X730" s="11">
        <f t="shared" si="133"/>
        <v>80</v>
      </c>
      <c r="Y730" s="11">
        <f t="shared" si="134"/>
        <v>100</v>
      </c>
      <c r="Z730" s="11">
        <f t="shared" si="140"/>
        <v>0</v>
      </c>
      <c r="AA730" s="11">
        <f t="shared" si="135"/>
        <v>100</v>
      </c>
      <c r="AB730" s="11">
        <f t="shared" si="141"/>
        <v>0</v>
      </c>
      <c r="AC730" s="11">
        <f t="shared" si="136"/>
        <v>0</v>
      </c>
      <c r="AD730" s="11">
        <f t="shared" si="137"/>
        <v>0</v>
      </c>
      <c r="AE730" s="11">
        <f t="shared" si="138"/>
        <v>0</v>
      </c>
      <c r="AF730" s="12">
        <f t="shared" si="142"/>
        <v>0</v>
      </c>
      <c r="AG730" s="31">
        <f t="shared" si="143"/>
        <v>16.666666666666668</v>
      </c>
    </row>
    <row r="731" spans="1:33" x14ac:dyDescent="0.35">
      <c r="A731" s="1" t="s">
        <v>1504</v>
      </c>
      <c r="B731" s="1" t="s">
        <v>1482</v>
      </c>
      <c r="C731" s="1" t="s">
        <v>1505</v>
      </c>
      <c r="D731" s="4">
        <f>+VLOOKUP(A731,'[2]Categoría municipios 2023'!$B$2:$D$1103,3,0)</f>
        <v>6</v>
      </c>
      <c r="E731" s="1" t="str">
        <f>+VLOOKUP(A731,'[3]Nuevo IDF'!$B$5:$H$1106,7,0)</f>
        <v>G5</v>
      </c>
      <c r="F731" s="1"/>
      <c r="G731" s="10">
        <f>+VLOOKUP(A731,'[4]Informe viabilidad 2022'!$A$4:$G$1105,7,0)</f>
        <v>1157.7737420000001</v>
      </c>
      <c r="H731" s="10">
        <f>+VLOOKUP(A731,'[4]Informe viabilidad 2022'!$A$4:$G$1105,6,0)</f>
        <v>2117.9177068499998</v>
      </c>
      <c r="I731" s="10" t="str">
        <f>+IFERROR(VLOOKUP($A731,#REF!,MATCH('Cálculo antigua metodología'!I$4,#REF!,0),0),"")</f>
        <v/>
      </c>
      <c r="J731" s="10" t="str">
        <f>+IFERROR(VLOOKUP($A731,#REF!,MATCH('Cálculo antigua metodología'!J$4,#REF!,0),0),"")</f>
        <v/>
      </c>
      <c r="K731" s="10" t="str">
        <f>+IFERROR(VLOOKUP($A731,#REF!,MATCH('Cálculo antigua metodología'!K$4,#REF!,0),0),"")</f>
        <v/>
      </c>
      <c r="L731" s="10" t="str">
        <f>+IFERROR(VLOOKUP($A731,#REF!,MATCH('Cálculo antigua metodología'!L$4,#REF!,0),0),"")</f>
        <v/>
      </c>
      <c r="M731" s="10" t="str">
        <f>+IFERROR(VLOOKUP($A731,#REF!,MATCH('Cálculo antigua metodología'!M$4,#REF!,0),0),"")</f>
        <v/>
      </c>
      <c r="N731" s="10" t="str">
        <f>+IFERROR(VLOOKUP($A731,#REF!,MATCH('Cálculo antigua metodología'!N$4,#REF!,0),0),"")</f>
        <v/>
      </c>
      <c r="O731" s="10" t="str">
        <f>+IFERROR(VLOOKUP($A731,#REF!,MATCH('Cálculo antigua metodología'!O$4,#REF!,0),0),"")</f>
        <v/>
      </c>
      <c r="P731" s="10" t="str">
        <f>+IFERROR(VLOOKUP($A731,#REF!,MATCH('Cálculo antigua metodología'!P$4,#REF!,0),0),"")</f>
        <v/>
      </c>
      <c r="Q731" s="10" t="str">
        <f>+IFERROR(VLOOKUP($A731,#REF!,MATCH('Cálculo antigua metodología'!Q$4,#REF!,0),0),"")</f>
        <v/>
      </c>
      <c r="R731" s="10" t="str">
        <f>+IFERROR(VLOOKUP($A731,#REF!,MATCH('Cálculo antigua metodología'!R$4,#REF!,0),0),"")</f>
        <v/>
      </c>
      <c r="S731" s="10" t="str">
        <f>+IFERROR(VLOOKUP($A731,#REF!,MATCH('Cálculo antigua metodología'!S$4,#REF!,0),0),"")</f>
        <v/>
      </c>
      <c r="T731" s="10">
        <f>+VLOOKUP(A731,'[5]Cálculo SGP'!$N$3:$P$1136,3,0)</f>
        <v>1098234274</v>
      </c>
      <c r="U731" s="10">
        <f>+VLOOKUP(A731,'[5]Cálculo SGP'!$N$3:$X$1137,11,0)</f>
        <v>2099986964</v>
      </c>
      <c r="V731" s="11">
        <f t="shared" si="132"/>
        <v>54.665662327455045</v>
      </c>
      <c r="W731" s="11">
        <f t="shared" si="139"/>
        <v>100</v>
      </c>
      <c r="X731" s="11">
        <f t="shared" si="133"/>
        <v>80</v>
      </c>
      <c r="Y731" s="11">
        <f t="shared" si="134"/>
        <v>100</v>
      </c>
      <c r="Z731" s="11">
        <f t="shared" si="140"/>
        <v>0</v>
      </c>
      <c r="AA731" s="11">
        <f t="shared" si="135"/>
        <v>100</v>
      </c>
      <c r="AB731" s="11">
        <f t="shared" si="141"/>
        <v>0</v>
      </c>
      <c r="AC731" s="11">
        <f t="shared" si="136"/>
        <v>0</v>
      </c>
      <c r="AD731" s="11">
        <f t="shared" si="137"/>
        <v>0</v>
      </c>
      <c r="AE731" s="11">
        <f t="shared" si="138"/>
        <v>0</v>
      </c>
      <c r="AF731" s="12">
        <f t="shared" si="142"/>
        <v>0</v>
      </c>
      <c r="AG731" s="31">
        <f t="shared" si="143"/>
        <v>16.666666666666668</v>
      </c>
    </row>
    <row r="732" spans="1:33" x14ac:dyDescent="0.35">
      <c r="A732" s="1" t="s">
        <v>1506</v>
      </c>
      <c r="B732" s="1" t="s">
        <v>1482</v>
      </c>
      <c r="C732" s="1" t="s">
        <v>1507</v>
      </c>
      <c r="D732" s="4">
        <f>+VLOOKUP(A732,'[2]Categoría municipios 2023'!$B$2:$D$1103,3,0)</f>
        <v>6</v>
      </c>
      <c r="E732" s="1" t="str">
        <f>+VLOOKUP(A732,'[3]Nuevo IDF'!$B$5:$H$1106,7,0)</f>
        <v>G5</v>
      </c>
      <c r="F732" s="1"/>
      <c r="G732" s="10">
        <f>+VLOOKUP(A732,'[4]Informe viabilidad 2022'!$A$4:$G$1105,7,0)</f>
        <v>869.22394199999997</v>
      </c>
      <c r="H732" s="10">
        <f>+VLOOKUP(A732,'[4]Informe viabilidad 2022'!$A$4:$G$1105,6,0)</f>
        <v>1970.3150889999999</v>
      </c>
      <c r="I732" s="10" t="str">
        <f>+IFERROR(VLOOKUP($A732,#REF!,MATCH('Cálculo antigua metodología'!I$4,#REF!,0),0),"")</f>
        <v/>
      </c>
      <c r="J732" s="10" t="str">
        <f>+IFERROR(VLOOKUP($A732,#REF!,MATCH('Cálculo antigua metodología'!J$4,#REF!,0),0),"")</f>
        <v/>
      </c>
      <c r="K732" s="10" t="str">
        <f>+IFERROR(VLOOKUP($A732,#REF!,MATCH('Cálculo antigua metodología'!K$4,#REF!,0),0),"")</f>
        <v/>
      </c>
      <c r="L732" s="10" t="str">
        <f>+IFERROR(VLOOKUP($A732,#REF!,MATCH('Cálculo antigua metodología'!L$4,#REF!,0),0),"")</f>
        <v/>
      </c>
      <c r="M732" s="10" t="str">
        <f>+IFERROR(VLOOKUP($A732,#REF!,MATCH('Cálculo antigua metodología'!M$4,#REF!,0),0),"")</f>
        <v/>
      </c>
      <c r="N732" s="10" t="str">
        <f>+IFERROR(VLOOKUP($A732,#REF!,MATCH('Cálculo antigua metodología'!N$4,#REF!,0),0),"")</f>
        <v/>
      </c>
      <c r="O732" s="10" t="str">
        <f>+IFERROR(VLOOKUP($A732,#REF!,MATCH('Cálculo antigua metodología'!O$4,#REF!,0),0),"")</f>
        <v/>
      </c>
      <c r="P732" s="10" t="str">
        <f>+IFERROR(VLOOKUP($A732,#REF!,MATCH('Cálculo antigua metodología'!P$4,#REF!,0),0),"")</f>
        <v/>
      </c>
      <c r="Q732" s="10" t="str">
        <f>+IFERROR(VLOOKUP($A732,#REF!,MATCH('Cálculo antigua metodología'!Q$4,#REF!,0),0),"")</f>
        <v/>
      </c>
      <c r="R732" s="10" t="str">
        <f>+IFERROR(VLOOKUP($A732,#REF!,MATCH('Cálculo antigua metodología'!R$4,#REF!,0),0),"")</f>
        <v/>
      </c>
      <c r="S732" s="10" t="str">
        <f>+IFERROR(VLOOKUP($A732,#REF!,MATCH('Cálculo antigua metodología'!S$4,#REF!,0),0),"")</f>
        <v/>
      </c>
      <c r="T732" s="10">
        <f>+VLOOKUP(A732,'[5]Cálculo SGP'!$N$3:$P$1136,3,0)</f>
        <v>1059559013</v>
      </c>
      <c r="U732" s="10">
        <f>+VLOOKUP(A732,'[5]Cálculo SGP'!$N$3:$X$1137,11,0)</f>
        <v>2148130372</v>
      </c>
      <c r="V732" s="11">
        <f t="shared" si="132"/>
        <v>44.115986668972823</v>
      </c>
      <c r="W732" s="11">
        <f t="shared" si="139"/>
        <v>100</v>
      </c>
      <c r="X732" s="11">
        <f t="shared" si="133"/>
        <v>80</v>
      </c>
      <c r="Y732" s="11">
        <f t="shared" si="134"/>
        <v>100</v>
      </c>
      <c r="Z732" s="11">
        <f t="shared" si="140"/>
        <v>0</v>
      </c>
      <c r="AA732" s="11">
        <f t="shared" si="135"/>
        <v>100</v>
      </c>
      <c r="AB732" s="11">
        <f t="shared" si="141"/>
        <v>0</v>
      </c>
      <c r="AC732" s="11">
        <f t="shared" si="136"/>
        <v>0</v>
      </c>
      <c r="AD732" s="11">
        <f t="shared" si="137"/>
        <v>0</v>
      </c>
      <c r="AE732" s="11">
        <f t="shared" si="138"/>
        <v>0</v>
      </c>
      <c r="AF732" s="12">
        <f t="shared" si="142"/>
        <v>0</v>
      </c>
      <c r="AG732" s="31">
        <f t="shared" si="143"/>
        <v>16.666666666666668</v>
      </c>
    </row>
    <row r="733" spans="1:33" x14ac:dyDescent="0.35">
      <c r="A733" s="1" t="s">
        <v>1508</v>
      </c>
      <c r="B733" s="1" t="s">
        <v>1482</v>
      </c>
      <c r="C733" s="1" t="s">
        <v>1509</v>
      </c>
      <c r="D733" s="4">
        <f>+VLOOKUP(A733,'[2]Categoría municipios 2023'!$B$2:$D$1103,3,0)</f>
        <v>6</v>
      </c>
      <c r="E733" s="1" t="str">
        <f>+VLOOKUP(A733,'[3]Nuevo IDF'!$B$5:$H$1106,7,0)</f>
        <v>G5</v>
      </c>
      <c r="F733" s="1"/>
      <c r="G733" s="10">
        <f>+VLOOKUP(A733,'[4]Informe viabilidad 2022'!$A$4:$G$1105,7,0)</f>
        <v>1238.4836740000001</v>
      </c>
      <c r="H733" s="10">
        <f>+VLOOKUP(A733,'[4]Informe viabilidad 2022'!$A$4:$G$1105,6,0)</f>
        <v>2456.8280930000001</v>
      </c>
      <c r="I733" s="10" t="str">
        <f>+IFERROR(VLOOKUP($A733,#REF!,MATCH('Cálculo antigua metodología'!I$4,#REF!,0),0),"")</f>
        <v/>
      </c>
      <c r="J733" s="10" t="str">
        <f>+IFERROR(VLOOKUP($A733,#REF!,MATCH('Cálculo antigua metodología'!J$4,#REF!,0),0),"")</f>
        <v/>
      </c>
      <c r="K733" s="10" t="str">
        <f>+IFERROR(VLOOKUP($A733,#REF!,MATCH('Cálculo antigua metodología'!K$4,#REF!,0),0),"")</f>
        <v/>
      </c>
      <c r="L733" s="10" t="str">
        <f>+IFERROR(VLOOKUP($A733,#REF!,MATCH('Cálculo antigua metodología'!L$4,#REF!,0),0),"")</f>
        <v/>
      </c>
      <c r="M733" s="10" t="str">
        <f>+IFERROR(VLOOKUP($A733,#REF!,MATCH('Cálculo antigua metodología'!M$4,#REF!,0),0),"")</f>
        <v/>
      </c>
      <c r="N733" s="10" t="str">
        <f>+IFERROR(VLOOKUP($A733,#REF!,MATCH('Cálculo antigua metodología'!N$4,#REF!,0),0),"")</f>
        <v/>
      </c>
      <c r="O733" s="10" t="str">
        <f>+IFERROR(VLOOKUP($A733,#REF!,MATCH('Cálculo antigua metodología'!O$4,#REF!,0),0),"")</f>
        <v/>
      </c>
      <c r="P733" s="10" t="str">
        <f>+IFERROR(VLOOKUP($A733,#REF!,MATCH('Cálculo antigua metodología'!P$4,#REF!,0),0),"")</f>
        <v/>
      </c>
      <c r="Q733" s="10" t="str">
        <f>+IFERROR(VLOOKUP($A733,#REF!,MATCH('Cálculo antigua metodología'!Q$4,#REF!,0),0),"")</f>
        <v/>
      </c>
      <c r="R733" s="10" t="str">
        <f>+IFERROR(VLOOKUP($A733,#REF!,MATCH('Cálculo antigua metodología'!R$4,#REF!,0),0),"")</f>
        <v/>
      </c>
      <c r="S733" s="10" t="str">
        <f>+IFERROR(VLOOKUP($A733,#REF!,MATCH('Cálculo antigua metodología'!S$4,#REF!,0),0),"")</f>
        <v/>
      </c>
      <c r="T733" s="10">
        <f>+VLOOKUP(A733,'[5]Cálculo SGP'!$N$3:$P$1136,3,0)</f>
        <v>1903180327</v>
      </c>
      <c r="U733" s="10">
        <f>+VLOOKUP(A733,'[5]Cálculo SGP'!$N$3:$X$1137,11,0)</f>
        <v>1391747776</v>
      </c>
      <c r="V733" s="11">
        <f t="shared" si="132"/>
        <v>50.409862925643459</v>
      </c>
      <c r="W733" s="11">
        <f t="shared" si="139"/>
        <v>100</v>
      </c>
      <c r="X733" s="11">
        <f t="shared" si="133"/>
        <v>80</v>
      </c>
      <c r="Y733" s="11">
        <f t="shared" si="134"/>
        <v>100</v>
      </c>
      <c r="Z733" s="11">
        <f t="shared" si="140"/>
        <v>0</v>
      </c>
      <c r="AA733" s="11">
        <f t="shared" si="135"/>
        <v>100</v>
      </c>
      <c r="AB733" s="11">
        <f t="shared" si="141"/>
        <v>0</v>
      </c>
      <c r="AC733" s="11">
        <f t="shared" si="136"/>
        <v>0</v>
      </c>
      <c r="AD733" s="11">
        <f t="shared" si="137"/>
        <v>0</v>
      </c>
      <c r="AE733" s="11">
        <f t="shared" si="138"/>
        <v>0</v>
      </c>
      <c r="AF733" s="12">
        <f t="shared" si="142"/>
        <v>0</v>
      </c>
      <c r="AG733" s="31">
        <f t="shared" si="143"/>
        <v>16.666666666666668</v>
      </c>
    </row>
    <row r="734" spans="1:33" x14ac:dyDescent="0.35">
      <c r="A734" s="1" t="s">
        <v>1510</v>
      </c>
      <c r="B734" s="1" t="s">
        <v>1482</v>
      </c>
      <c r="C734" s="1" t="s">
        <v>1511</v>
      </c>
      <c r="D734" s="4">
        <f>+VLOOKUP(A734,'[2]Categoría municipios 2023'!$B$2:$D$1103,3,0)</f>
        <v>6</v>
      </c>
      <c r="E734" s="1" t="str">
        <f>+VLOOKUP(A734,'[3]Nuevo IDF'!$B$5:$H$1106,7,0)</f>
        <v>G4</v>
      </c>
      <c r="F734" s="1"/>
      <c r="G734" s="10">
        <f>+VLOOKUP(A734,'[4]Informe viabilidad 2022'!$A$4:$G$1105,7,0)</f>
        <v>1027.465735</v>
      </c>
      <c r="H734" s="10">
        <f>+VLOOKUP(A734,'[4]Informe viabilidad 2022'!$A$4:$G$1105,6,0)</f>
        <v>3223.2604773600001</v>
      </c>
      <c r="I734" s="10" t="str">
        <f>+IFERROR(VLOOKUP($A734,#REF!,MATCH('Cálculo antigua metodología'!I$4,#REF!,0),0),"")</f>
        <v/>
      </c>
      <c r="J734" s="10" t="str">
        <f>+IFERROR(VLOOKUP($A734,#REF!,MATCH('Cálculo antigua metodología'!J$4,#REF!,0),0),"")</f>
        <v/>
      </c>
      <c r="K734" s="10" t="str">
        <f>+IFERROR(VLOOKUP($A734,#REF!,MATCH('Cálculo antigua metodología'!K$4,#REF!,0),0),"")</f>
        <v/>
      </c>
      <c r="L734" s="10" t="str">
        <f>+IFERROR(VLOOKUP($A734,#REF!,MATCH('Cálculo antigua metodología'!L$4,#REF!,0),0),"")</f>
        <v/>
      </c>
      <c r="M734" s="10" t="str">
        <f>+IFERROR(VLOOKUP($A734,#REF!,MATCH('Cálculo antigua metodología'!M$4,#REF!,0),0),"")</f>
        <v/>
      </c>
      <c r="N734" s="10" t="str">
        <f>+IFERROR(VLOOKUP($A734,#REF!,MATCH('Cálculo antigua metodología'!N$4,#REF!,0),0),"")</f>
        <v/>
      </c>
      <c r="O734" s="10" t="str">
        <f>+IFERROR(VLOOKUP($A734,#REF!,MATCH('Cálculo antigua metodología'!O$4,#REF!,0),0),"")</f>
        <v/>
      </c>
      <c r="P734" s="10" t="str">
        <f>+IFERROR(VLOOKUP($A734,#REF!,MATCH('Cálculo antigua metodología'!P$4,#REF!,0),0),"")</f>
        <v/>
      </c>
      <c r="Q734" s="10" t="str">
        <f>+IFERROR(VLOOKUP($A734,#REF!,MATCH('Cálculo antigua metodología'!Q$4,#REF!,0),0),"")</f>
        <v/>
      </c>
      <c r="R734" s="10" t="str">
        <f>+IFERROR(VLOOKUP($A734,#REF!,MATCH('Cálculo antigua metodología'!R$4,#REF!,0),0),"")</f>
        <v/>
      </c>
      <c r="S734" s="10" t="str">
        <f>+IFERROR(VLOOKUP($A734,#REF!,MATCH('Cálculo antigua metodología'!S$4,#REF!,0),0),"")</f>
        <v/>
      </c>
      <c r="T734" s="10">
        <f>+VLOOKUP(A734,'[5]Cálculo SGP'!$N$3:$P$1136,3,0)</f>
        <v>1427930428</v>
      </c>
      <c r="U734" s="10">
        <f>+VLOOKUP(A734,'[5]Cálculo SGP'!$N$3:$X$1137,11,0)</f>
        <v>2862450007</v>
      </c>
      <c r="V734" s="11">
        <f t="shared" si="132"/>
        <v>31.876596453090322</v>
      </c>
      <c r="W734" s="11">
        <f t="shared" si="139"/>
        <v>100</v>
      </c>
      <c r="X734" s="11">
        <f t="shared" si="133"/>
        <v>80</v>
      </c>
      <c r="Y734" s="11">
        <f t="shared" si="134"/>
        <v>100</v>
      </c>
      <c r="Z734" s="11">
        <f t="shared" si="140"/>
        <v>0</v>
      </c>
      <c r="AA734" s="11">
        <f t="shared" si="135"/>
        <v>100</v>
      </c>
      <c r="AB734" s="11">
        <f t="shared" si="141"/>
        <v>0</v>
      </c>
      <c r="AC734" s="11">
        <f t="shared" si="136"/>
        <v>0</v>
      </c>
      <c r="AD734" s="11">
        <f t="shared" si="137"/>
        <v>0</v>
      </c>
      <c r="AE734" s="11">
        <f t="shared" si="138"/>
        <v>0</v>
      </c>
      <c r="AF734" s="12">
        <f t="shared" si="142"/>
        <v>0</v>
      </c>
      <c r="AG734" s="31">
        <f t="shared" si="143"/>
        <v>16.666666666666668</v>
      </c>
    </row>
    <row r="735" spans="1:33" x14ac:dyDescent="0.35">
      <c r="A735" s="1" t="s">
        <v>1512</v>
      </c>
      <c r="B735" s="1" t="s">
        <v>1482</v>
      </c>
      <c r="C735" s="1" t="s">
        <v>1513</v>
      </c>
      <c r="D735" s="4">
        <f>+VLOOKUP(A735,'[2]Categoría municipios 2023'!$B$2:$D$1103,3,0)</f>
        <v>6</v>
      </c>
      <c r="E735" s="1" t="str">
        <f>+VLOOKUP(A735,'[3]Nuevo IDF'!$B$5:$H$1106,7,0)</f>
        <v>G4</v>
      </c>
      <c r="F735" s="1"/>
      <c r="G735" s="10">
        <f>+VLOOKUP(A735,'[4]Informe viabilidad 2022'!$A$4:$G$1105,7,0)</f>
        <v>2454.5237299999999</v>
      </c>
      <c r="H735" s="10">
        <f>+VLOOKUP(A735,'[4]Informe viabilidad 2022'!$A$4:$G$1105,6,0)</f>
        <v>6282.7942540000004</v>
      </c>
      <c r="I735" s="10" t="str">
        <f>+IFERROR(VLOOKUP($A735,#REF!,MATCH('Cálculo antigua metodología'!I$4,#REF!,0),0),"")</f>
        <v/>
      </c>
      <c r="J735" s="10" t="str">
        <f>+IFERROR(VLOOKUP($A735,#REF!,MATCH('Cálculo antigua metodología'!J$4,#REF!,0),0),"")</f>
        <v/>
      </c>
      <c r="K735" s="10" t="str">
        <f>+IFERROR(VLOOKUP($A735,#REF!,MATCH('Cálculo antigua metodología'!K$4,#REF!,0),0),"")</f>
        <v/>
      </c>
      <c r="L735" s="10" t="str">
        <f>+IFERROR(VLOOKUP($A735,#REF!,MATCH('Cálculo antigua metodología'!L$4,#REF!,0),0),"")</f>
        <v/>
      </c>
      <c r="M735" s="10" t="str">
        <f>+IFERROR(VLOOKUP($A735,#REF!,MATCH('Cálculo antigua metodología'!M$4,#REF!,0),0),"")</f>
        <v/>
      </c>
      <c r="N735" s="10" t="str">
        <f>+IFERROR(VLOOKUP($A735,#REF!,MATCH('Cálculo antigua metodología'!N$4,#REF!,0),0),"")</f>
        <v/>
      </c>
      <c r="O735" s="10" t="str">
        <f>+IFERROR(VLOOKUP($A735,#REF!,MATCH('Cálculo antigua metodología'!O$4,#REF!,0),0),"")</f>
        <v/>
      </c>
      <c r="P735" s="10" t="str">
        <f>+IFERROR(VLOOKUP($A735,#REF!,MATCH('Cálculo antigua metodología'!P$4,#REF!,0),0),"")</f>
        <v/>
      </c>
      <c r="Q735" s="10" t="str">
        <f>+IFERROR(VLOOKUP($A735,#REF!,MATCH('Cálculo antigua metodología'!Q$4,#REF!,0),0),"")</f>
        <v/>
      </c>
      <c r="R735" s="10" t="str">
        <f>+IFERROR(VLOOKUP($A735,#REF!,MATCH('Cálculo antigua metodología'!R$4,#REF!,0),0),"")</f>
        <v/>
      </c>
      <c r="S735" s="10" t="str">
        <f>+IFERROR(VLOOKUP($A735,#REF!,MATCH('Cálculo antigua metodología'!S$4,#REF!,0),0),"")</f>
        <v/>
      </c>
      <c r="T735" s="10">
        <f>+VLOOKUP(A735,'[5]Cálculo SGP'!$N$3:$P$1136,3,0)</f>
        <v>981812842</v>
      </c>
      <c r="U735" s="10">
        <f>+VLOOKUP(A735,'[5]Cálculo SGP'!$N$3:$X$1137,11,0)</f>
        <v>2477776914</v>
      </c>
      <c r="V735" s="11">
        <f t="shared" si="132"/>
        <v>39.067389934618731</v>
      </c>
      <c r="W735" s="11">
        <f t="shared" si="139"/>
        <v>100</v>
      </c>
      <c r="X735" s="11">
        <f t="shared" si="133"/>
        <v>80</v>
      </c>
      <c r="Y735" s="11">
        <f t="shared" si="134"/>
        <v>100</v>
      </c>
      <c r="Z735" s="11">
        <f t="shared" si="140"/>
        <v>0</v>
      </c>
      <c r="AA735" s="11">
        <f t="shared" si="135"/>
        <v>100</v>
      </c>
      <c r="AB735" s="11">
        <f t="shared" si="141"/>
        <v>0</v>
      </c>
      <c r="AC735" s="11">
        <f t="shared" si="136"/>
        <v>0</v>
      </c>
      <c r="AD735" s="11">
        <f t="shared" si="137"/>
        <v>0</v>
      </c>
      <c r="AE735" s="11">
        <f t="shared" si="138"/>
        <v>0</v>
      </c>
      <c r="AF735" s="12">
        <f t="shared" si="142"/>
        <v>0</v>
      </c>
      <c r="AG735" s="31">
        <f t="shared" si="143"/>
        <v>16.666666666666668</v>
      </c>
    </row>
    <row r="736" spans="1:33" x14ac:dyDescent="0.35">
      <c r="A736" s="1" t="s">
        <v>1514</v>
      </c>
      <c r="B736" s="1" t="s">
        <v>1482</v>
      </c>
      <c r="C736" s="1" t="s">
        <v>1515</v>
      </c>
      <c r="D736" s="4">
        <f>+VLOOKUP(A736,'[2]Categoría municipios 2023'!$B$2:$D$1103,3,0)</f>
        <v>6</v>
      </c>
      <c r="E736" s="1" t="str">
        <f>+VLOOKUP(A736,'[3]Nuevo IDF'!$B$5:$H$1106,7,0)</f>
        <v>G5</v>
      </c>
      <c r="F736" s="1"/>
      <c r="G736" s="10">
        <f>+VLOOKUP(A736,'[4]Informe viabilidad 2022'!$A$4:$G$1105,7,0)</f>
        <v>2668.465514</v>
      </c>
      <c r="H736" s="10">
        <f>+VLOOKUP(A736,'[4]Informe viabilidad 2022'!$A$4:$G$1105,6,0)</f>
        <v>4964.6677200000004</v>
      </c>
      <c r="I736" s="10" t="str">
        <f>+IFERROR(VLOOKUP($A736,#REF!,MATCH('Cálculo antigua metodología'!I$4,#REF!,0),0),"")</f>
        <v/>
      </c>
      <c r="J736" s="10" t="str">
        <f>+IFERROR(VLOOKUP($A736,#REF!,MATCH('Cálculo antigua metodología'!J$4,#REF!,0),0),"")</f>
        <v/>
      </c>
      <c r="K736" s="10" t="str">
        <f>+IFERROR(VLOOKUP($A736,#REF!,MATCH('Cálculo antigua metodología'!K$4,#REF!,0),0),"")</f>
        <v/>
      </c>
      <c r="L736" s="10" t="str">
        <f>+IFERROR(VLOOKUP($A736,#REF!,MATCH('Cálculo antigua metodología'!L$4,#REF!,0),0),"")</f>
        <v/>
      </c>
      <c r="M736" s="10" t="str">
        <f>+IFERROR(VLOOKUP($A736,#REF!,MATCH('Cálculo antigua metodología'!M$4,#REF!,0),0),"")</f>
        <v/>
      </c>
      <c r="N736" s="10" t="str">
        <f>+IFERROR(VLOOKUP($A736,#REF!,MATCH('Cálculo antigua metodología'!N$4,#REF!,0),0),"")</f>
        <v/>
      </c>
      <c r="O736" s="10" t="str">
        <f>+IFERROR(VLOOKUP($A736,#REF!,MATCH('Cálculo antigua metodología'!O$4,#REF!,0),0),"")</f>
        <v/>
      </c>
      <c r="P736" s="10" t="str">
        <f>+IFERROR(VLOOKUP($A736,#REF!,MATCH('Cálculo antigua metodología'!P$4,#REF!,0),0),"")</f>
        <v/>
      </c>
      <c r="Q736" s="10" t="str">
        <f>+IFERROR(VLOOKUP($A736,#REF!,MATCH('Cálculo antigua metodología'!Q$4,#REF!,0),0),"")</f>
        <v/>
      </c>
      <c r="R736" s="10" t="str">
        <f>+IFERROR(VLOOKUP($A736,#REF!,MATCH('Cálculo antigua metodología'!R$4,#REF!,0),0),"")</f>
        <v/>
      </c>
      <c r="S736" s="10" t="str">
        <f>+IFERROR(VLOOKUP($A736,#REF!,MATCH('Cálculo antigua metodología'!S$4,#REF!,0),0),"")</f>
        <v/>
      </c>
      <c r="T736" s="10">
        <f>+VLOOKUP(A736,'[5]Cálculo SGP'!$N$3:$P$1136,3,0)</f>
        <v>2904952674</v>
      </c>
      <c r="U736" s="10">
        <f>+VLOOKUP(A736,'[5]Cálculo SGP'!$N$3:$X$1137,11,0)</f>
        <v>5403542681</v>
      </c>
      <c r="V736" s="11">
        <f t="shared" si="132"/>
        <v>53.74912611472817</v>
      </c>
      <c r="W736" s="11">
        <f t="shared" si="139"/>
        <v>100</v>
      </c>
      <c r="X736" s="11">
        <f t="shared" si="133"/>
        <v>80</v>
      </c>
      <c r="Y736" s="11">
        <f t="shared" si="134"/>
        <v>100</v>
      </c>
      <c r="Z736" s="11">
        <f t="shared" si="140"/>
        <v>0</v>
      </c>
      <c r="AA736" s="11">
        <f t="shared" si="135"/>
        <v>100</v>
      </c>
      <c r="AB736" s="11">
        <f t="shared" si="141"/>
        <v>0</v>
      </c>
      <c r="AC736" s="11">
        <f t="shared" si="136"/>
        <v>0</v>
      </c>
      <c r="AD736" s="11">
        <f t="shared" si="137"/>
        <v>0</v>
      </c>
      <c r="AE736" s="11">
        <f t="shared" si="138"/>
        <v>0</v>
      </c>
      <c r="AF736" s="12">
        <f t="shared" si="142"/>
        <v>0</v>
      </c>
      <c r="AG736" s="31">
        <f t="shared" si="143"/>
        <v>16.666666666666668</v>
      </c>
    </row>
    <row r="737" spans="1:33" x14ac:dyDescent="0.35">
      <c r="A737" s="1" t="s">
        <v>1516</v>
      </c>
      <c r="B737" s="1" t="s">
        <v>1482</v>
      </c>
      <c r="C737" s="1" t="s">
        <v>1517</v>
      </c>
      <c r="D737" s="4">
        <f>+VLOOKUP(A737,'[2]Categoría municipios 2023'!$B$2:$D$1103,3,0)</f>
        <v>6</v>
      </c>
      <c r="E737" s="1" t="str">
        <f>+VLOOKUP(A737,'[3]Nuevo IDF'!$B$5:$H$1106,7,0)</f>
        <v>G5</v>
      </c>
      <c r="F737" s="1"/>
      <c r="G737" s="10">
        <f>+VLOOKUP(A737,'[4]Informe viabilidad 2022'!$A$4:$G$1105,7,0)</f>
        <v>642.97211600000003</v>
      </c>
      <c r="H737" s="10">
        <f>+VLOOKUP(A737,'[4]Informe viabilidad 2022'!$A$4:$G$1105,6,0)</f>
        <v>1366.2081279000001</v>
      </c>
      <c r="I737" s="10" t="str">
        <f>+IFERROR(VLOOKUP($A737,#REF!,MATCH('Cálculo antigua metodología'!I$4,#REF!,0),0),"")</f>
        <v/>
      </c>
      <c r="J737" s="10" t="str">
        <f>+IFERROR(VLOOKUP($A737,#REF!,MATCH('Cálculo antigua metodología'!J$4,#REF!,0),0),"")</f>
        <v/>
      </c>
      <c r="K737" s="10" t="str">
        <f>+IFERROR(VLOOKUP($A737,#REF!,MATCH('Cálculo antigua metodología'!K$4,#REF!,0),0),"")</f>
        <v/>
      </c>
      <c r="L737" s="10" t="str">
        <f>+IFERROR(VLOOKUP($A737,#REF!,MATCH('Cálculo antigua metodología'!L$4,#REF!,0),0),"")</f>
        <v/>
      </c>
      <c r="M737" s="10" t="str">
        <f>+IFERROR(VLOOKUP($A737,#REF!,MATCH('Cálculo antigua metodología'!M$4,#REF!,0),0),"")</f>
        <v/>
      </c>
      <c r="N737" s="10" t="str">
        <f>+IFERROR(VLOOKUP($A737,#REF!,MATCH('Cálculo antigua metodología'!N$4,#REF!,0),0),"")</f>
        <v/>
      </c>
      <c r="O737" s="10" t="str">
        <f>+IFERROR(VLOOKUP($A737,#REF!,MATCH('Cálculo antigua metodología'!O$4,#REF!,0),0),"")</f>
        <v/>
      </c>
      <c r="P737" s="10" t="str">
        <f>+IFERROR(VLOOKUP($A737,#REF!,MATCH('Cálculo antigua metodología'!P$4,#REF!,0),0),"")</f>
        <v/>
      </c>
      <c r="Q737" s="10" t="str">
        <f>+IFERROR(VLOOKUP($A737,#REF!,MATCH('Cálculo antigua metodología'!Q$4,#REF!,0),0),"")</f>
        <v/>
      </c>
      <c r="R737" s="10" t="str">
        <f>+IFERROR(VLOOKUP($A737,#REF!,MATCH('Cálculo antigua metodología'!R$4,#REF!,0),0),"")</f>
        <v/>
      </c>
      <c r="S737" s="10" t="str">
        <f>+IFERROR(VLOOKUP($A737,#REF!,MATCH('Cálculo antigua metodología'!S$4,#REF!,0),0),"")</f>
        <v/>
      </c>
      <c r="T737" s="10">
        <f>+VLOOKUP(A737,'[5]Cálculo SGP'!$N$3:$P$1136,3,0)</f>
        <v>768191156</v>
      </c>
      <c r="U737" s="10">
        <f>+VLOOKUP(A737,'[5]Cálculo SGP'!$N$3:$X$1137,11,0)</f>
        <v>1383431437</v>
      </c>
      <c r="V737" s="11">
        <f t="shared" si="132"/>
        <v>47.062530435118482</v>
      </c>
      <c r="W737" s="11">
        <f t="shared" si="139"/>
        <v>100</v>
      </c>
      <c r="X737" s="11">
        <f t="shared" si="133"/>
        <v>80</v>
      </c>
      <c r="Y737" s="11">
        <f t="shared" si="134"/>
        <v>100</v>
      </c>
      <c r="Z737" s="11">
        <f t="shared" si="140"/>
        <v>0</v>
      </c>
      <c r="AA737" s="11">
        <f t="shared" si="135"/>
        <v>100</v>
      </c>
      <c r="AB737" s="11">
        <f t="shared" si="141"/>
        <v>0</v>
      </c>
      <c r="AC737" s="11">
        <f t="shared" si="136"/>
        <v>0</v>
      </c>
      <c r="AD737" s="11">
        <f t="shared" si="137"/>
        <v>0</v>
      </c>
      <c r="AE737" s="11">
        <f t="shared" si="138"/>
        <v>0</v>
      </c>
      <c r="AF737" s="12">
        <f t="shared" si="142"/>
        <v>0</v>
      </c>
      <c r="AG737" s="31">
        <f t="shared" si="143"/>
        <v>16.666666666666668</v>
      </c>
    </row>
    <row r="738" spans="1:33" x14ac:dyDescent="0.35">
      <c r="A738" s="1" t="s">
        <v>1518</v>
      </c>
      <c r="B738" s="1" t="s">
        <v>1482</v>
      </c>
      <c r="C738" s="1" t="s">
        <v>1519</v>
      </c>
      <c r="D738" s="4">
        <f>+VLOOKUP(A738,'[2]Categoría municipios 2023'!$B$2:$D$1103,3,0)</f>
        <v>6</v>
      </c>
      <c r="E738" s="1" t="str">
        <f>+VLOOKUP(A738,'[3]Nuevo IDF'!$B$5:$H$1106,7,0)</f>
        <v>G5</v>
      </c>
      <c r="F738" s="1"/>
      <c r="G738" s="10">
        <f>+VLOOKUP(A738,'[4]Informe viabilidad 2022'!$A$4:$G$1105,7,0)</f>
        <v>1126.3624159999999</v>
      </c>
      <c r="H738" s="10">
        <f>+VLOOKUP(A738,'[4]Informe viabilidad 2022'!$A$4:$G$1105,6,0)</f>
        <v>2397.6408219999998</v>
      </c>
      <c r="I738" s="10" t="str">
        <f>+IFERROR(VLOOKUP($A738,#REF!,MATCH('Cálculo antigua metodología'!I$4,#REF!,0),0),"")</f>
        <v/>
      </c>
      <c r="J738" s="10" t="str">
        <f>+IFERROR(VLOOKUP($A738,#REF!,MATCH('Cálculo antigua metodología'!J$4,#REF!,0),0),"")</f>
        <v/>
      </c>
      <c r="K738" s="10" t="str">
        <f>+IFERROR(VLOOKUP($A738,#REF!,MATCH('Cálculo antigua metodología'!K$4,#REF!,0),0),"")</f>
        <v/>
      </c>
      <c r="L738" s="10" t="str">
        <f>+IFERROR(VLOOKUP($A738,#REF!,MATCH('Cálculo antigua metodología'!L$4,#REF!,0),0),"")</f>
        <v/>
      </c>
      <c r="M738" s="10" t="str">
        <f>+IFERROR(VLOOKUP($A738,#REF!,MATCH('Cálculo antigua metodología'!M$4,#REF!,0),0),"")</f>
        <v/>
      </c>
      <c r="N738" s="10" t="str">
        <f>+IFERROR(VLOOKUP($A738,#REF!,MATCH('Cálculo antigua metodología'!N$4,#REF!,0),0),"")</f>
        <v/>
      </c>
      <c r="O738" s="10" t="str">
        <f>+IFERROR(VLOOKUP($A738,#REF!,MATCH('Cálculo antigua metodología'!O$4,#REF!,0),0),"")</f>
        <v/>
      </c>
      <c r="P738" s="10" t="str">
        <f>+IFERROR(VLOOKUP($A738,#REF!,MATCH('Cálculo antigua metodología'!P$4,#REF!,0),0),"")</f>
        <v/>
      </c>
      <c r="Q738" s="10" t="str">
        <f>+IFERROR(VLOOKUP($A738,#REF!,MATCH('Cálculo antigua metodología'!Q$4,#REF!,0),0),"")</f>
        <v/>
      </c>
      <c r="R738" s="10" t="str">
        <f>+IFERROR(VLOOKUP($A738,#REF!,MATCH('Cálculo antigua metodología'!R$4,#REF!,0),0),"")</f>
        <v/>
      </c>
      <c r="S738" s="10" t="str">
        <f>+IFERROR(VLOOKUP($A738,#REF!,MATCH('Cálculo antigua metodología'!S$4,#REF!,0),0),"")</f>
        <v/>
      </c>
      <c r="T738" s="10">
        <f>+VLOOKUP(A738,'[5]Cálculo SGP'!$N$3:$P$1136,3,0)</f>
        <v>1184394997</v>
      </c>
      <c r="U738" s="10">
        <f>+VLOOKUP(A738,'[5]Cálculo SGP'!$N$3:$X$1137,11,0)</f>
        <v>2377747056</v>
      </c>
      <c r="V738" s="11">
        <f t="shared" si="132"/>
        <v>46.977946223840192</v>
      </c>
      <c r="W738" s="11">
        <f t="shared" si="139"/>
        <v>100</v>
      </c>
      <c r="X738" s="11">
        <f t="shared" si="133"/>
        <v>80</v>
      </c>
      <c r="Y738" s="11">
        <f t="shared" si="134"/>
        <v>100</v>
      </c>
      <c r="Z738" s="11">
        <f t="shared" si="140"/>
        <v>0</v>
      </c>
      <c r="AA738" s="11">
        <f t="shared" si="135"/>
        <v>100</v>
      </c>
      <c r="AB738" s="11">
        <f t="shared" si="141"/>
        <v>0</v>
      </c>
      <c r="AC738" s="11">
        <f t="shared" si="136"/>
        <v>0</v>
      </c>
      <c r="AD738" s="11">
        <f t="shared" si="137"/>
        <v>0</v>
      </c>
      <c r="AE738" s="11">
        <f t="shared" si="138"/>
        <v>0</v>
      </c>
      <c r="AF738" s="12">
        <f t="shared" si="142"/>
        <v>0</v>
      </c>
      <c r="AG738" s="31">
        <f t="shared" si="143"/>
        <v>16.666666666666668</v>
      </c>
    </row>
    <row r="739" spans="1:33" x14ac:dyDescent="0.35">
      <c r="A739" s="1" t="s">
        <v>1520</v>
      </c>
      <c r="B739" s="1" t="s">
        <v>1482</v>
      </c>
      <c r="C739" s="1" t="s">
        <v>1521</v>
      </c>
      <c r="D739" s="4">
        <f>+VLOOKUP(A739,'[2]Categoría municipios 2023'!$B$2:$D$1103,3,0)</f>
        <v>6</v>
      </c>
      <c r="E739" s="1" t="str">
        <f>+VLOOKUP(A739,'[3]Nuevo IDF'!$B$5:$H$1106,7,0)</f>
        <v>G5</v>
      </c>
      <c r="F739" s="1"/>
      <c r="G739" s="10">
        <f>+VLOOKUP(A739,'[4]Informe viabilidad 2022'!$A$4:$G$1105,7,0)</f>
        <v>956.75002400000005</v>
      </c>
      <c r="H739" s="10">
        <f>+VLOOKUP(A739,'[4]Informe viabilidad 2022'!$A$4:$G$1105,6,0)</f>
        <v>2617.158492</v>
      </c>
      <c r="I739" s="10" t="str">
        <f>+IFERROR(VLOOKUP($A739,#REF!,MATCH('Cálculo antigua metodología'!I$4,#REF!,0),0),"")</f>
        <v/>
      </c>
      <c r="J739" s="10" t="str">
        <f>+IFERROR(VLOOKUP($A739,#REF!,MATCH('Cálculo antigua metodología'!J$4,#REF!,0),0),"")</f>
        <v/>
      </c>
      <c r="K739" s="10" t="str">
        <f>+IFERROR(VLOOKUP($A739,#REF!,MATCH('Cálculo antigua metodología'!K$4,#REF!,0),0),"")</f>
        <v/>
      </c>
      <c r="L739" s="10" t="str">
        <f>+IFERROR(VLOOKUP($A739,#REF!,MATCH('Cálculo antigua metodología'!L$4,#REF!,0),0),"")</f>
        <v/>
      </c>
      <c r="M739" s="10" t="str">
        <f>+IFERROR(VLOOKUP($A739,#REF!,MATCH('Cálculo antigua metodología'!M$4,#REF!,0),0),"")</f>
        <v/>
      </c>
      <c r="N739" s="10" t="str">
        <f>+IFERROR(VLOOKUP($A739,#REF!,MATCH('Cálculo antigua metodología'!N$4,#REF!,0),0),"")</f>
        <v/>
      </c>
      <c r="O739" s="10" t="str">
        <f>+IFERROR(VLOOKUP($A739,#REF!,MATCH('Cálculo antigua metodología'!O$4,#REF!,0),0),"")</f>
        <v/>
      </c>
      <c r="P739" s="10" t="str">
        <f>+IFERROR(VLOOKUP($A739,#REF!,MATCH('Cálculo antigua metodología'!P$4,#REF!,0),0),"")</f>
        <v/>
      </c>
      <c r="Q739" s="10" t="str">
        <f>+IFERROR(VLOOKUP($A739,#REF!,MATCH('Cálculo antigua metodología'!Q$4,#REF!,0),0),"")</f>
        <v/>
      </c>
      <c r="R739" s="10" t="str">
        <f>+IFERROR(VLOOKUP($A739,#REF!,MATCH('Cálculo antigua metodología'!R$4,#REF!,0),0),"")</f>
        <v/>
      </c>
      <c r="S739" s="10" t="str">
        <f>+IFERROR(VLOOKUP($A739,#REF!,MATCH('Cálculo antigua metodología'!S$4,#REF!,0),0),"")</f>
        <v/>
      </c>
      <c r="T739" s="10">
        <f>+VLOOKUP(A739,'[5]Cálculo SGP'!$N$3:$P$1136,3,0)</f>
        <v>1269060047</v>
      </c>
      <c r="U739" s="10">
        <f>+VLOOKUP(A739,'[5]Cálculo SGP'!$N$3:$X$1137,11,0)</f>
        <v>2821425668</v>
      </c>
      <c r="V739" s="11">
        <f t="shared" si="132"/>
        <v>36.556824010641542</v>
      </c>
      <c r="W739" s="11">
        <f t="shared" si="139"/>
        <v>100</v>
      </c>
      <c r="X739" s="11">
        <f t="shared" si="133"/>
        <v>80</v>
      </c>
      <c r="Y739" s="11">
        <f t="shared" si="134"/>
        <v>100</v>
      </c>
      <c r="Z739" s="11">
        <f t="shared" si="140"/>
        <v>0</v>
      </c>
      <c r="AA739" s="11">
        <f t="shared" si="135"/>
        <v>100</v>
      </c>
      <c r="AB739" s="11">
        <f t="shared" si="141"/>
        <v>0</v>
      </c>
      <c r="AC739" s="11">
        <f t="shared" si="136"/>
        <v>0</v>
      </c>
      <c r="AD739" s="11">
        <f t="shared" si="137"/>
        <v>0</v>
      </c>
      <c r="AE739" s="11">
        <f t="shared" si="138"/>
        <v>0</v>
      </c>
      <c r="AF739" s="12">
        <f t="shared" si="142"/>
        <v>0</v>
      </c>
      <c r="AG739" s="31">
        <f t="shared" si="143"/>
        <v>16.666666666666668</v>
      </c>
    </row>
    <row r="740" spans="1:33" x14ac:dyDescent="0.35">
      <c r="A740" s="1" t="s">
        <v>1522</v>
      </c>
      <c r="B740" s="1" t="s">
        <v>1482</v>
      </c>
      <c r="C740" s="1" t="s">
        <v>1523</v>
      </c>
      <c r="D740" s="4">
        <f>+VLOOKUP(A740,'[2]Categoría municipios 2023'!$B$2:$D$1103,3,0)</f>
        <v>6</v>
      </c>
      <c r="E740" s="1" t="str">
        <f>+VLOOKUP(A740,'[3]Nuevo IDF'!$B$5:$H$1106,7,0)</f>
        <v>G5</v>
      </c>
      <c r="F740" s="1"/>
      <c r="G740" s="10">
        <f>+VLOOKUP(A740,'[4]Informe viabilidad 2022'!$A$4:$G$1105,7,0)</f>
        <v>1532.642981</v>
      </c>
      <c r="H740" s="10">
        <f>+VLOOKUP(A740,'[4]Informe viabilidad 2022'!$A$4:$G$1105,6,0)</f>
        <v>2757.266462</v>
      </c>
      <c r="I740" s="10" t="str">
        <f>+IFERROR(VLOOKUP($A740,#REF!,MATCH('Cálculo antigua metodología'!I$4,#REF!,0),0),"")</f>
        <v/>
      </c>
      <c r="J740" s="10" t="str">
        <f>+IFERROR(VLOOKUP($A740,#REF!,MATCH('Cálculo antigua metodología'!J$4,#REF!,0),0),"")</f>
        <v/>
      </c>
      <c r="K740" s="10" t="str">
        <f>+IFERROR(VLOOKUP($A740,#REF!,MATCH('Cálculo antigua metodología'!K$4,#REF!,0),0),"")</f>
        <v/>
      </c>
      <c r="L740" s="10" t="str">
        <f>+IFERROR(VLOOKUP($A740,#REF!,MATCH('Cálculo antigua metodología'!L$4,#REF!,0),0),"")</f>
        <v/>
      </c>
      <c r="M740" s="10" t="str">
        <f>+IFERROR(VLOOKUP($A740,#REF!,MATCH('Cálculo antigua metodología'!M$4,#REF!,0),0),"")</f>
        <v/>
      </c>
      <c r="N740" s="10" t="str">
        <f>+IFERROR(VLOOKUP($A740,#REF!,MATCH('Cálculo antigua metodología'!N$4,#REF!,0),0),"")</f>
        <v/>
      </c>
      <c r="O740" s="10" t="str">
        <f>+IFERROR(VLOOKUP($A740,#REF!,MATCH('Cálculo antigua metodología'!O$4,#REF!,0),0),"")</f>
        <v/>
      </c>
      <c r="P740" s="10" t="str">
        <f>+IFERROR(VLOOKUP($A740,#REF!,MATCH('Cálculo antigua metodología'!P$4,#REF!,0),0),"")</f>
        <v/>
      </c>
      <c r="Q740" s="10" t="str">
        <f>+IFERROR(VLOOKUP($A740,#REF!,MATCH('Cálculo antigua metodología'!Q$4,#REF!,0),0),"")</f>
        <v/>
      </c>
      <c r="R740" s="10" t="str">
        <f>+IFERROR(VLOOKUP($A740,#REF!,MATCH('Cálculo antigua metodología'!R$4,#REF!,0),0),"")</f>
        <v/>
      </c>
      <c r="S740" s="10" t="str">
        <f>+IFERROR(VLOOKUP($A740,#REF!,MATCH('Cálculo antigua metodología'!S$4,#REF!,0),0),"")</f>
        <v/>
      </c>
      <c r="T740" s="10">
        <f>+VLOOKUP(A740,'[5]Cálculo SGP'!$N$3:$P$1136,3,0)</f>
        <v>925619189</v>
      </c>
      <c r="U740" s="10">
        <f>+VLOOKUP(A740,'[5]Cálculo SGP'!$N$3:$X$1137,11,0)</f>
        <v>2053861212</v>
      </c>
      <c r="V740" s="11">
        <f t="shared" si="132"/>
        <v>55.585595448337187</v>
      </c>
      <c r="W740" s="11">
        <f t="shared" si="139"/>
        <v>100</v>
      </c>
      <c r="X740" s="11">
        <f t="shared" si="133"/>
        <v>80</v>
      </c>
      <c r="Y740" s="11">
        <f t="shared" si="134"/>
        <v>100</v>
      </c>
      <c r="Z740" s="11">
        <f t="shared" si="140"/>
        <v>0</v>
      </c>
      <c r="AA740" s="11">
        <f t="shared" si="135"/>
        <v>100</v>
      </c>
      <c r="AB740" s="11">
        <f t="shared" si="141"/>
        <v>0</v>
      </c>
      <c r="AC740" s="11">
        <f t="shared" si="136"/>
        <v>0</v>
      </c>
      <c r="AD740" s="11">
        <f t="shared" si="137"/>
        <v>0</v>
      </c>
      <c r="AE740" s="11">
        <f t="shared" si="138"/>
        <v>0</v>
      </c>
      <c r="AF740" s="12">
        <f t="shared" si="142"/>
        <v>0</v>
      </c>
      <c r="AG740" s="31">
        <f t="shared" si="143"/>
        <v>16.666666666666668</v>
      </c>
    </row>
    <row r="741" spans="1:33" x14ac:dyDescent="0.35">
      <c r="A741" s="1" t="s">
        <v>1524</v>
      </c>
      <c r="B741" s="1" t="s">
        <v>1482</v>
      </c>
      <c r="C741" s="1" t="s">
        <v>1525</v>
      </c>
      <c r="D741" s="4">
        <f>+VLOOKUP(A741,'[2]Categoría municipios 2023'!$B$2:$D$1103,3,0)</f>
        <v>6</v>
      </c>
      <c r="E741" s="1" t="str">
        <f>+VLOOKUP(A741,'[3]Nuevo IDF'!$B$5:$H$1106,7,0)</f>
        <v>G5</v>
      </c>
      <c r="F741" s="1"/>
      <c r="G741" s="10">
        <f>+VLOOKUP(A741,'[4]Informe viabilidad 2022'!$A$4:$G$1105,7,0)</f>
        <v>1515.4507799999999</v>
      </c>
      <c r="H741" s="10">
        <f>+VLOOKUP(A741,'[4]Informe viabilidad 2022'!$A$4:$G$1105,6,0)</f>
        <v>2305.4266986299999</v>
      </c>
      <c r="I741" s="10" t="str">
        <f>+IFERROR(VLOOKUP($A741,#REF!,MATCH('Cálculo antigua metodología'!I$4,#REF!,0),0),"")</f>
        <v/>
      </c>
      <c r="J741" s="10" t="str">
        <f>+IFERROR(VLOOKUP($A741,#REF!,MATCH('Cálculo antigua metodología'!J$4,#REF!,0),0),"")</f>
        <v/>
      </c>
      <c r="K741" s="10" t="str">
        <f>+IFERROR(VLOOKUP($A741,#REF!,MATCH('Cálculo antigua metodología'!K$4,#REF!,0),0),"")</f>
        <v/>
      </c>
      <c r="L741" s="10" t="str">
        <f>+IFERROR(VLOOKUP($A741,#REF!,MATCH('Cálculo antigua metodología'!L$4,#REF!,0),0),"")</f>
        <v/>
      </c>
      <c r="M741" s="10" t="str">
        <f>+IFERROR(VLOOKUP($A741,#REF!,MATCH('Cálculo antigua metodología'!M$4,#REF!,0),0),"")</f>
        <v/>
      </c>
      <c r="N741" s="10" t="str">
        <f>+IFERROR(VLOOKUP($A741,#REF!,MATCH('Cálculo antigua metodología'!N$4,#REF!,0),0),"")</f>
        <v/>
      </c>
      <c r="O741" s="10" t="str">
        <f>+IFERROR(VLOOKUP($A741,#REF!,MATCH('Cálculo antigua metodología'!O$4,#REF!,0),0),"")</f>
        <v/>
      </c>
      <c r="P741" s="10" t="str">
        <f>+IFERROR(VLOOKUP($A741,#REF!,MATCH('Cálculo antigua metodología'!P$4,#REF!,0),0),"")</f>
        <v/>
      </c>
      <c r="Q741" s="10" t="str">
        <f>+IFERROR(VLOOKUP($A741,#REF!,MATCH('Cálculo antigua metodología'!Q$4,#REF!,0),0),"")</f>
        <v/>
      </c>
      <c r="R741" s="10" t="str">
        <f>+IFERROR(VLOOKUP($A741,#REF!,MATCH('Cálculo antigua metodología'!R$4,#REF!,0),0),"")</f>
        <v/>
      </c>
      <c r="S741" s="10" t="str">
        <f>+IFERROR(VLOOKUP($A741,#REF!,MATCH('Cálculo antigua metodología'!S$4,#REF!,0),0),"")</f>
        <v/>
      </c>
      <c r="T741" s="10">
        <f>+VLOOKUP(A741,'[5]Cálculo SGP'!$N$3:$P$1136,3,0)</f>
        <v>833455173</v>
      </c>
      <c r="U741" s="10">
        <f>+VLOOKUP(A741,'[5]Cálculo SGP'!$N$3:$X$1137,11,0)</f>
        <v>2211249628</v>
      </c>
      <c r="V741" s="11">
        <f t="shared" si="132"/>
        <v>65.734069137854462</v>
      </c>
      <c r="W741" s="11">
        <f t="shared" si="139"/>
        <v>100</v>
      </c>
      <c r="X741" s="11">
        <f t="shared" si="133"/>
        <v>80</v>
      </c>
      <c r="Y741" s="11">
        <f t="shared" si="134"/>
        <v>100</v>
      </c>
      <c r="Z741" s="11">
        <f t="shared" si="140"/>
        <v>0</v>
      </c>
      <c r="AA741" s="11">
        <f t="shared" si="135"/>
        <v>100</v>
      </c>
      <c r="AB741" s="11">
        <f t="shared" si="141"/>
        <v>0</v>
      </c>
      <c r="AC741" s="11">
        <f t="shared" si="136"/>
        <v>0</v>
      </c>
      <c r="AD741" s="11">
        <f t="shared" si="137"/>
        <v>0</v>
      </c>
      <c r="AE741" s="11">
        <f t="shared" si="138"/>
        <v>0</v>
      </c>
      <c r="AF741" s="12">
        <f t="shared" si="142"/>
        <v>0</v>
      </c>
      <c r="AG741" s="31">
        <f t="shared" si="143"/>
        <v>16.666666666666668</v>
      </c>
    </row>
    <row r="742" spans="1:33" x14ac:dyDescent="0.35">
      <c r="A742" s="1" t="s">
        <v>1526</v>
      </c>
      <c r="B742" s="1" t="s">
        <v>1482</v>
      </c>
      <c r="C742" s="1" t="s">
        <v>1527</v>
      </c>
      <c r="D742" s="4">
        <f>+VLOOKUP(A742,'[2]Categoría municipios 2023'!$B$2:$D$1103,3,0)</f>
        <v>6</v>
      </c>
      <c r="E742" s="1" t="str">
        <f>+VLOOKUP(A742,'[3]Nuevo IDF'!$B$5:$H$1106,7,0)</f>
        <v>G5</v>
      </c>
      <c r="F742" s="1"/>
      <c r="G742" s="10">
        <f>+VLOOKUP(A742,'[4]Informe viabilidad 2022'!$A$4:$G$1105,7,0)</f>
        <v>1577.0721619999999</v>
      </c>
      <c r="H742" s="10">
        <f>+VLOOKUP(A742,'[4]Informe viabilidad 2022'!$A$4:$G$1105,6,0)</f>
        <v>2709.9010050000002</v>
      </c>
      <c r="I742" s="10" t="str">
        <f>+IFERROR(VLOOKUP($A742,#REF!,MATCH('Cálculo antigua metodología'!I$4,#REF!,0),0),"")</f>
        <v/>
      </c>
      <c r="J742" s="10" t="str">
        <f>+IFERROR(VLOOKUP($A742,#REF!,MATCH('Cálculo antigua metodología'!J$4,#REF!,0),0),"")</f>
        <v/>
      </c>
      <c r="K742" s="10" t="str">
        <f>+IFERROR(VLOOKUP($A742,#REF!,MATCH('Cálculo antigua metodología'!K$4,#REF!,0),0),"")</f>
        <v/>
      </c>
      <c r="L742" s="10" t="str">
        <f>+IFERROR(VLOOKUP($A742,#REF!,MATCH('Cálculo antigua metodología'!L$4,#REF!,0),0),"")</f>
        <v/>
      </c>
      <c r="M742" s="10" t="str">
        <f>+IFERROR(VLOOKUP($A742,#REF!,MATCH('Cálculo antigua metodología'!M$4,#REF!,0),0),"")</f>
        <v/>
      </c>
      <c r="N742" s="10" t="str">
        <f>+IFERROR(VLOOKUP($A742,#REF!,MATCH('Cálculo antigua metodología'!N$4,#REF!,0),0),"")</f>
        <v/>
      </c>
      <c r="O742" s="10" t="str">
        <f>+IFERROR(VLOOKUP($A742,#REF!,MATCH('Cálculo antigua metodología'!O$4,#REF!,0),0),"")</f>
        <v/>
      </c>
      <c r="P742" s="10" t="str">
        <f>+IFERROR(VLOOKUP($A742,#REF!,MATCH('Cálculo antigua metodología'!P$4,#REF!,0),0),"")</f>
        <v/>
      </c>
      <c r="Q742" s="10" t="str">
        <f>+IFERROR(VLOOKUP($A742,#REF!,MATCH('Cálculo antigua metodología'!Q$4,#REF!,0),0),"")</f>
        <v/>
      </c>
      <c r="R742" s="10" t="str">
        <f>+IFERROR(VLOOKUP($A742,#REF!,MATCH('Cálculo antigua metodología'!R$4,#REF!,0),0),"")</f>
        <v/>
      </c>
      <c r="S742" s="10" t="str">
        <f>+IFERROR(VLOOKUP($A742,#REF!,MATCH('Cálculo antigua metodología'!S$4,#REF!,0),0),"")</f>
        <v/>
      </c>
      <c r="T742" s="10">
        <f>+VLOOKUP(A742,'[5]Cálculo SGP'!$N$3:$P$1136,3,0)</f>
        <v>1142863540</v>
      </c>
      <c r="U742" s="10">
        <f>+VLOOKUP(A742,'[5]Cálculo SGP'!$N$3:$X$1137,11,0)</f>
        <v>2223519221</v>
      </c>
      <c r="V742" s="11">
        <f t="shared" si="132"/>
        <v>58.196670619707746</v>
      </c>
      <c r="W742" s="11">
        <f t="shared" si="139"/>
        <v>100</v>
      </c>
      <c r="X742" s="11">
        <f t="shared" si="133"/>
        <v>80</v>
      </c>
      <c r="Y742" s="11">
        <f t="shared" si="134"/>
        <v>100</v>
      </c>
      <c r="Z742" s="11">
        <f t="shared" si="140"/>
        <v>0</v>
      </c>
      <c r="AA742" s="11">
        <f t="shared" si="135"/>
        <v>100</v>
      </c>
      <c r="AB742" s="11">
        <f t="shared" si="141"/>
        <v>0</v>
      </c>
      <c r="AC742" s="11">
        <f t="shared" si="136"/>
        <v>0</v>
      </c>
      <c r="AD742" s="11">
        <f t="shared" si="137"/>
        <v>0</v>
      </c>
      <c r="AE742" s="11">
        <f t="shared" si="138"/>
        <v>0</v>
      </c>
      <c r="AF742" s="12">
        <f t="shared" si="142"/>
        <v>0</v>
      </c>
      <c r="AG742" s="31">
        <f t="shared" si="143"/>
        <v>16.666666666666668</v>
      </c>
    </row>
    <row r="743" spans="1:33" x14ac:dyDescent="0.35">
      <c r="A743" s="1" t="s">
        <v>1528</v>
      </c>
      <c r="B743" s="1" t="s">
        <v>1482</v>
      </c>
      <c r="C743" s="1" t="s">
        <v>1529</v>
      </c>
      <c r="D743" s="4">
        <f>+VLOOKUP(A743,'[2]Categoría municipios 2023'!$B$2:$D$1103,3,0)</f>
        <v>6</v>
      </c>
      <c r="E743" s="1" t="str">
        <f>+VLOOKUP(A743,'[3]Nuevo IDF'!$B$5:$H$1106,7,0)</f>
        <v>G5</v>
      </c>
      <c r="F743" s="1"/>
      <c r="G743" s="10">
        <f>+VLOOKUP(A743,'[4]Informe viabilidad 2022'!$A$4:$G$1105,7,0)</f>
        <v>1270.4137499999999</v>
      </c>
      <c r="H743" s="10">
        <f>+VLOOKUP(A743,'[4]Informe viabilidad 2022'!$A$4:$G$1105,6,0)</f>
        <v>2182.0641103800003</v>
      </c>
      <c r="I743" s="10" t="str">
        <f>+IFERROR(VLOOKUP($A743,#REF!,MATCH('Cálculo antigua metodología'!I$4,#REF!,0),0),"")</f>
        <v/>
      </c>
      <c r="J743" s="10" t="str">
        <f>+IFERROR(VLOOKUP($A743,#REF!,MATCH('Cálculo antigua metodología'!J$4,#REF!,0),0),"")</f>
        <v/>
      </c>
      <c r="K743" s="10" t="str">
        <f>+IFERROR(VLOOKUP($A743,#REF!,MATCH('Cálculo antigua metodología'!K$4,#REF!,0),0),"")</f>
        <v/>
      </c>
      <c r="L743" s="10" t="str">
        <f>+IFERROR(VLOOKUP($A743,#REF!,MATCH('Cálculo antigua metodología'!L$4,#REF!,0),0),"")</f>
        <v/>
      </c>
      <c r="M743" s="10" t="str">
        <f>+IFERROR(VLOOKUP($A743,#REF!,MATCH('Cálculo antigua metodología'!M$4,#REF!,0),0),"")</f>
        <v/>
      </c>
      <c r="N743" s="10" t="str">
        <f>+IFERROR(VLOOKUP($A743,#REF!,MATCH('Cálculo antigua metodología'!N$4,#REF!,0),0),"")</f>
        <v/>
      </c>
      <c r="O743" s="10" t="str">
        <f>+IFERROR(VLOOKUP($A743,#REF!,MATCH('Cálculo antigua metodología'!O$4,#REF!,0),0),"")</f>
        <v/>
      </c>
      <c r="P743" s="10" t="str">
        <f>+IFERROR(VLOOKUP($A743,#REF!,MATCH('Cálculo antigua metodología'!P$4,#REF!,0),0),"")</f>
        <v/>
      </c>
      <c r="Q743" s="10" t="str">
        <f>+IFERROR(VLOOKUP($A743,#REF!,MATCH('Cálculo antigua metodología'!Q$4,#REF!,0),0),"")</f>
        <v/>
      </c>
      <c r="R743" s="10" t="str">
        <f>+IFERROR(VLOOKUP($A743,#REF!,MATCH('Cálculo antigua metodología'!R$4,#REF!,0),0),"")</f>
        <v/>
      </c>
      <c r="S743" s="10" t="str">
        <f>+IFERROR(VLOOKUP($A743,#REF!,MATCH('Cálculo antigua metodología'!S$4,#REF!,0),0),"")</f>
        <v/>
      </c>
      <c r="T743" s="10">
        <f>+VLOOKUP(A743,'[5]Cálculo SGP'!$N$3:$P$1136,3,0)</f>
        <v>787729475</v>
      </c>
      <c r="U743" s="10">
        <f>+VLOOKUP(A743,'[5]Cálculo SGP'!$N$3:$X$1137,11,0)</f>
        <v>1782431186</v>
      </c>
      <c r="V743" s="11">
        <f t="shared" si="132"/>
        <v>58.220734393489515</v>
      </c>
      <c r="W743" s="11">
        <f t="shared" si="139"/>
        <v>100</v>
      </c>
      <c r="X743" s="11">
        <f t="shared" si="133"/>
        <v>80</v>
      </c>
      <c r="Y743" s="11">
        <f t="shared" si="134"/>
        <v>100</v>
      </c>
      <c r="Z743" s="11">
        <f t="shared" si="140"/>
        <v>0</v>
      </c>
      <c r="AA743" s="11">
        <f t="shared" si="135"/>
        <v>100</v>
      </c>
      <c r="AB743" s="11">
        <f t="shared" si="141"/>
        <v>0</v>
      </c>
      <c r="AC743" s="11">
        <f t="shared" si="136"/>
        <v>0</v>
      </c>
      <c r="AD743" s="11">
        <f t="shared" si="137"/>
        <v>0</v>
      </c>
      <c r="AE743" s="11">
        <f t="shared" si="138"/>
        <v>0</v>
      </c>
      <c r="AF743" s="12">
        <f t="shared" si="142"/>
        <v>0</v>
      </c>
      <c r="AG743" s="31">
        <f t="shared" si="143"/>
        <v>16.666666666666668</v>
      </c>
    </row>
    <row r="744" spans="1:33" x14ac:dyDescent="0.35">
      <c r="A744" s="1" t="s">
        <v>1530</v>
      </c>
      <c r="B744" s="1" t="s">
        <v>1482</v>
      </c>
      <c r="C744" s="1" t="s">
        <v>1531</v>
      </c>
      <c r="D744" s="4">
        <f>+VLOOKUP(A744,'[2]Categoría municipios 2023'!$B$2:$D$1103,3,0)</f>
        <v>6</v>
      </c>
      <c r="E744" s="1" t="str">
        <f>+VLOOKUP(A744,'[3]Nuevo IDF'!$B$5:$H$1106,7,0)</f>
        <v>G4</v>
      </c>
      <c r="F744" s="1"/>
      <c r="G744" s="10">
        <f>+VLOOKUP(A744,'[4]Informe viabilidad 2022'!$A$4:$G$1105,7,0)</f>
        <v>700.69381599999997</v>
      </c>
      <c r="H744" s="10">
        <f>+VLOOKUP(A744,'[4]Informe viabilidad 2022'!$A$4:$G$1105,6,0)</f>
        <v>1602.0214840000001</v>
      </c>
      <c r="I744" s="10" t="str">
        <f>+IFERROR(VLOOKUP($A744,#REF!,MATCH('Cálculo antigua metodología'!I$4,#REF!,0),0),"")</f>
        <v/>
      </c>
      <c r="J744" s="10" t="str">
        <f>+IFERROR(VLOOKUP($A744,#REF!,MATCH('Cálculo antigua metodología'!J$4,#REF!,0),0),"")</f>
        <v/>
      </c>
      <c r="K744" s="10" t="str">
        <f>+IFERROR(VLOOKUP($A744,#REF!,MATCH('Cálculo antigua metodología'!K$4,#REF!,0),0),"")</f>
        <v/>
      </c>
      <c r="L744" s="10" t="str">
        <f>+IFERROR(VLOOKUP($A744,#REF!,MATCH('Cálculo antigua metodología'!L$4,#REF!,0),0),"")</f>
        <v/>
      </c>
      <c r="M744" s="10" t="str">
        <f>+IFERROR(VLOOKUP($A744,#REF!,MATCH('Cálculo antigua metodología'!M$4,#REF!,0),0),"")</f>
        <v/>
      </c>
      <c r="N744" s="10" t="str">
        <f>+IFERROR(VLOOKUP($A744,#REF!,MATCH('Cálculo antigua metodología'!N$4,#REF!,0),0),"")</f>
        <v/>
      </c>
      <c r="O744" s="10" t="str">
        <f>+IFERROR(VLOOKUP($A744,#REF!,MATCH('Cálculo antigua metodología'!O$4,#REF!,0),0),"")</f>
        <v/>
      </c>
      <c r="P744" s="10" t="str">
        <f>+IFERROR(VLOOKUP($A744,#REF!,MATCH('Cálculo antigua metodología'!P$4,#REF!,0),0),"")</f>
        <v/>
      </c>
      <c r="Q744" s="10" t="str">
        <f>+IFERROR(VLOOKUP($A744,#REF!,MATCH('Cálculo antigua metodología'!Q$4,#REF!,0),0),"")</f>
        <v/>
      </c>
      <c r="R744" s="10" t="str">
        <f>+IFERROR(VLOOKUP($A744,#REF!,MATCH('Cálculo antigua metodología'!R$4,#REF!,0),0),"")</f>
        <v/>
      </c>
      <c r="S744" s="10" t="str">
        <f>+IFERROR(VLOOKUP($A744,#REF!,MATCH('Cálculo antigua metodología'!S$4,#REF!,0),0),"")</f>
        <v/>
      </c>
      <c r="T744" s="10">
        <f>+VLOOKUP(A744,'[5]Cálculo SGP'!$N$3:$P$1136,3,0)</f>
        <v>695447180</v>
      </c>
      <c r="U744" s="10">
        <f>+VLOOKUP(A744,'[5]Cálculo SGP'!$N$3:$X$1137,11,0)</f>
        <v>1454299813</v>
      </c>
      <c r="V744" s="11">
        <f t="shared" si="132"/>
        <v>43.73810357714278</v>
      </c>
      <c r="W744" s="11">
        <f t="shared" si="139"/>
        <v>100</v>
      </c>
      <c r="X744" s="11">
        <f t="shared" si="133"/>
        <v>80</v>
      </c>
      <c r="Y744" s="11">
        <f t="shared" si="134"/>
        <v>100</v>
      </c>
      <c r="Z744" s="11">
        <f t="shared" si="140"/>
        <v>0</v>
      </c>
      <c r="AA744" s="11">
        <f t="shared" si="135"/>
        <v>100</v>
      </c>
      <c r="AB744" s="11">
        <f t="shared" si="141"/>
        <v>0</v>
      </c>
      <c r="AC744" s="11">
        <f t="shared" si="136"/>
        <v>0</v>
      </c>
      <c r="AD744" s="11">
        <f t="shared" si="137"/>
        <v>0</v>
      </c>
      <c r="AE744" s="11">
        <f t="shared" si="138"/>
        <v>0</v>
      </c>
      <c r="AF744" s="12">
        <f t="shared" si="142"/>
        <v>0</v>
      </c>
      <c r="AG744" s="31">
        <f t="shared" si="143"/>
        <v>16.666666666666668</v>
      </c>
    </row>
    <row r="745" spans="1:33" x14ac:dyDescent="0.35">
      <c r="A745" s="1" t="s">
        <v>1532</v>
      </c>
      <c r="B745" s="1" t="s">
        <v>1482</v>
      </c>
      <c r="C745" s="1" t="s">
        <v>1533</v>
      </c>
      <c r="D745" s="4">
        <f>+VLOOKUP(A745,'[2]Categoría municipios 2023'!$B$2:$D$1103,3,0)</f>
        <v>6</v>
      </c>
      <c r="E745" s="1" t="str">
        <f>+VLOOKUP(A745,'[3]Nuevo IDF'!$B$5:$H$1106,7,0)</f>
        <v>G4</v>
      </c>
      <c r="F745" s="1"/>
      <c r="G745" s="10">
        <f>+VLOOKUP(A745,'[4]Informe viabilidad 2022'!$A$4:$G$1105,7,0)</f>
        <v>1145.9179449999999</v>
      </c>
      <c r="H745" s="10">
        <f>+VLOOKUP(A745,'[4]Informe viabilidad 2022'!$A$4:$G$1105,6,0)</f>
        <v>4500.0590339999999</v>
      </c>
      <c r="I745" s="10" t="str">
        <f>+IFERROR(VLOOKUP($A745,#REF!,MATCH('Cálculo antigua metodología'!I$4,#REF!,0),0),"")</f>
        <v/>
      </c>
      <c r="J745" s="10" t="str">
        <f>+IFERROR(VLOOKUP($A745,#REF!,MATCH('Cálculo antigua metodología'!J$4,#REF!,0),0),"")</f>
        <v/>
      </c>
      <c r="K745" s="10" t="str">
        <f>+IFERROR(VLOOKUP($A745,#REF!,MATCH('Cálculo antigua metodología'!K$4,#REF!,0),0),"")</f>
        <v/>
      </c>
      <c r="L745" s="10" t="str">
        <f>+IFERROR(VLOOKUP($A745,#REF!,MATCH('Cálculo antigua metodología'!L$4,#REF!,0),0),"")</f>
        <v/>
      </c>
      <c r="M745" s="10" t="str">
        <f>+IFERROR(VLOOKUP($A745,#REF!,MATCH('Cálculo antigua metodología'!M$4,#REF!,0),0),"")</f>
        <v/>
      </c>
      <c r="N745" s="10" t="str">
        <f>+IFERROR(VLOOKUP($A745,#REF!,MATCH('Cálculo antigua metodología'!N$4,#REF!,0),0),"")</f>
        <v/>
      </c>
      <c r="O745" s="10" t="str">
        <f>+IFERROR(VLOOKUP($A745,#REF!,MATCH('Cálculo antigua metodología'!O$4,#REF!,0),0),"")</f>
        <v/>
      </c>
      <c r="P745" s="10" t="str">
        <f>+IFERROR(VLOOKUP($A745,#REF!,MATCH('Cálculo antigua metodología'!P$4,#REF!,0),0),"")</f>
        <v/>
      </c>
      <c r="Q745" s="10" t="str">
        <f>+IFERROR(VLOOKUP($A745,#REF!,MATCH('Cálculo antigua metodología'!Q$4,#REF!,0),0),"")</f>
        <v/>
      </c>
      <c r="R745" s="10" t="str">
        <f>+IFERROR(VLOOKUP($A745,#REF!,MATCH('Cálculo antigua metodología'!R$4,#REF!,0),0),"")</f>
        <v/>
      </c>
      <c r="S745" s="10" t="str">
        <f>+IFERROR(VLOOKUP($A745,#REF!,MATCH('Cálculo antigua metodología'!S$4,#REF!,0),0),"")</f>
        <v/>
      </c>
      <c r="T745" s="10">
        <f>+VLOOKUP(A745,'[5]Cálculo SGP'!$N$3:$P$1136,3,0)</f>
        <v>834662794</v>
      </c>
      <c r="U745" s="10">
        <f>+VLOOKUP(A745,'[5]Cálculo SGP'!$N$3:$X$1137,11,0)</f>
        <v>2795802100</v>
      </c>
      <c r="V745" s="11">
        <f t="shared" si="132"/>
        <v>25.464509161814696</v>
      </c>
      <c r="W745" s="11">
        <f t="shared" si="139"/>
        <v>100</v>
      </c>
      <c r="X745" s="11">
        <f t="shared" si="133"/>
        <v>80</v>
      </c>
      <c r="Y745" s="11">
        <f t="shared" si="134"/>
        <v>100</v>
      </c>
      <c r="Z745" s="11">
        <f t="shared" si="140"/>
        <v>0</v>
      </c>
      <c r="AA745" s="11">
        <f t="shared" si="135"/>
        <v>100</v>
      </c>
      <c r="AB745" s="11">
        <f t="shared" si="141"/>
        <v>0</v>
      </c>
      <c r="AC745" s="11">
        <f t="shared" si="136"/>
        <v>0</v>
      </c>
      <c r="AD745" s="11">
        <f t="shared" si="137"/>
        <v>0</v>
      </c>
      <c r="AE745" s="11">
        <f t="shared" si="138"/>
        <v>0</v>
      </c>
      <c r="AF745" s="12">
        <f t="shared" si="142"/>
        <v>0</v>
      </c>
      <c r="AG745" s="31">
        <f t="shared" si="143"/>
        <v>16.666666666666668</v>
      </c>
    </row>
    <row r="746" spans="1:33" x14ac:dyDescent="0.35">
      <c r="A746" s="1" t="s">
        <v>1534</v>
      </c>
      <c r="B746" s="1" t="s">
        <v>1482</v>
      </c>
      <c r="C746" s="1" t="s">
        <v>1535</v>
      </c>
      <c r="D746" s="4">
        <f>+VLOOKUP(A746,'[2]Categoría municipios 2023'!$B$2:$D$1103,3,0)</f>
        <v>6</v>
      </c>
      <c r="E746" s="1" t="str">
        <f>+VLOOKUP(A746,'[3]Nuevo IDF'!$B$5:$H$1106,7,0)</f>
        <v>G5</v>
      </c>
      <c r="F746" s="1"/>
      <c r="G746" s="10">
        <f>+VLOOKUP(A746,'[4]Informe viabilidad 2022'!$A$4:$G$1105,7,0)</f>
        <v>845.41014700000005</v>
      </c>
      <c r="H746" s="10">
        <f>+VLOOKUP(A746,'[4]Informe viabilidad 2022'!$A$4:$G$1105,6,0)</f>
        <v>2531.4491950000001</v>
      </c>
      <c r="I746" s="10" t="str">
        <f>+IFERROR(VLOOKUP($A746,#REF!,MATCH('Cálculo antigua metodología'!I$4,#REF!,0),0),"")</f>
        <v/>
      </c>
      <c r="J746" s="10" t="str">
        <f>+IFERROR(VLOOKUP($A746,#REF!,MATCH('Cálculo antigua metodología'!J$4,#REF!,0),0),"")</f>
        <v/>
      </c>
      <c r="K746" s="10" t="str">
        <f>+IFERROR(VLOOKUP($A746,#REF!,MATCH('Cálculo antigua metodología'!K$4,#REF!,0),0),"")</f>
        <v/>
      </c>
      <c r="L746" s="10" t="str">
        <f>+IFERROR(VLOOKUP($A746,#REF!,MATCH('Cálculo antigua metodología'!L$4,#REF!,0),0),"")</f>
        <v/>
      </c>
      <c r="M746" s="10" t="str">
        <f>+IFERROR(VLOOKUP($A746,#REF!,MATCH('Cálculo antigua metodología'!M$4,#REF!,0),0),"")</f>
        <v/>
      </c>
      <c r="N746" s="10" t="str">
        <f>+IFERROR(VLOOKUP($A746,#REF!,MATCH('Cálculo antigua metodología'!N$4,#REF!,0),0),"")</f>
        <v/>
      </c>
      <c r="O746" s="10" t="str">
        <f>+IFERROR(VLOOKUP($A746,#REF!,MATCH('Cálculo antigua metodología'!O$4,#REF!,0),0),"")</f>
        <v/>
      </c>
      <c r="P746" s="10" t="str">
        <f>+IFERROR(VLOOKUP($A746,#REF!,MATCH('Cálculo antigua metodología'!P$4,#REF!,0),0),"")</f>
        <v/>
      </c>
      <c r="Q746" s="10" t="str">
        <f>+IFERROR(VLOOKUP($A746,#REF!,MATCH('Cálculo antigua metodología'!Q$4,#REF!,0),0),"")</f>
        <v/>
      </c>
      <c r="R746" s="10" t="str">
        <f>+IFERROR(VLOOKUP($A746,#REF!,MATCH('Cálculo antigua metodología'!R$4,#REF!,0),0),"")</f>
        <v/>
      </c>
      <c r="S746" s="10" t="str">
        <f>+IFERROR(VLOOKUP($A746,#REF!,MATCH('Cálculo antigua metodología'!S$4,#REF!,0),0),"")</f>
        <v/>
      </c>
      <c r="T746" s="10">
        <f>+VLOOKUP(A746,'[5]Cálculo SGP'!$N$3:$P$1136,3,0)</f>
        <v>739520215</v>
      </c>
      <c r="U746" s="10">
        <f>+VLOOKUP(A746,'[5]Cálculo SGP'!$N$3:$X$1137,11,0)</f>
        <v>1562831855</v>
      </c>
      <c r="V746" s="11">
        <f t="shared" si="132"/>
        <v>33.396291289187815</v>
      </c>
      <c r="W746" s="11">
        <f t="shared" si="139"/>
        <v>100</v>
      </c>
      <c r="X746" s="11">
        <f t="shared" si="133"/>
        <v>80</v>
      </c>
      <c r="Y746" s="11">
        <f t="shared" si="134"/>
        <v>100</v>
      </c>
      <c r="Z746" s="11">
        <f t="shared" si="140"/>
        <v>0</v>
      </c>
      <c r="AA746" s="11">
        <f t="shared" si="135"/>
        <v>100</v>
      </c>
      <c r="AB746" s="11">
        <f t="shared" si="141"/>
        <v>0</v>
      </c>
      <c r="AC746" s="11">
        <f t="shared" si="136"/>
        <v>0</v>
      </c>
      <c r="AD746" s="11">
        <f t="shared" si="137"/>
        <v>0</v>
      </c>
      <c r="AE746" s="11">
        <f t="shared" si="138"/>
        <v>0</v>
      </c>
      <c r="AF746" s="12">
        <f t="shared" si="142"/>
        <v>0</v>
      </c>
      <c r="AG746" s="31">
        <f t="shared" si="143"/>
        <v>16.666666666666668</v>
      </c>
    </row>
    <row r="747" spans="1:33" x14ac:dyDescent="0.35">
      <c r="A747" s="1" t="s">
        <v>1536</v>
      </c>
      <c r="B747" s="1" t="s">
        <v>1482</v>
      </c>
      <c r="C747" s="1" t="s">
        <v>1537</v>
      </c>
      <c r="D747" s="4">
        <f>+VLOOKUP(A747,'[2]Categoría municipios 2023'!$B$2:$D$1103,3,0)</f>
        <v>4</v>
      </c>
      <c r="E747" s="1" t="str">
        <f>+VLOOKUP(A747,'[3]Nuevo IDF'!$B$5:$H$1106,7,0)</f>
        <v>G2</v>
      </c>
      <c r="F747" s="1"/>
      <c r="G747" s="10">
        <f>+VLOOKUP(A747,'[4]Informe viabilidad 2022'!$A$4:$G$1105,7,0)</f>
        <v>17192.85195</v>
      </c>
      <c r="H747" s="10">
        <f>+VLOOKUP(A747,'[4]Informe viabilidad 2022'!$A$4:$G$1105,6,0)</f>
        <v>28698.055702470003</v>
      </c>
      <c r="I747" s="10" t="str">
        <f>+IFERROR(VLOOKUP($A747,#REF!,MATCH('Cálculo antigua metodología'!I$4,#REF!,0),0),"")</f>
        <v/>
      </c>
      <c r="J747" s="10" t="str">
        <f>+IFERROR(VLOOKUP($A747,#REF!,MATCH('Cálculo antigua metodología'!J$4,#REF!,0),0),"")</f>
        <v/>
      </c>
      <c r="K747" s="10" t="str">
        <f>+IFERROR(VLOOKUP($A747,#REF!,MATCH('Cálculo antigua metodología'!K$4,#REF!,0),0),"")</f>
        <v/>
      </c>
      <c r="L747" s="10" t="str">
        <f>+IFERROR(VLOOKUP($A747,#REF!,MATCH('Cálculo antigua metodología'!L$4,#REF!,0),0),"")</f>
        <v/>
      </c>
      <c r="M747" s="10" t="str">
        <f>+IFERROR(VLOOKUP($A747,#REF!,MATCH('Cálculo antigua metodología'!M$4,#REF!,0),0),"")</f>
        <v/>
      </c>
      <c r="N747" s="10" t="str">
        <f>+IFERROR(VLOOKUP($A747,#REF!,MATCH('Cálculo antigua metodología'!N$4,#REF!,0),0),"")</f>
        <v/>
      </c>
      <c r="O747" s="10" t="str">
        <f>+IFERROR(VLOOKUP($A747,#REF!,MATCH('Cálculo antigua metodología'!O$4,#REF!,0),0),"")</f>
        <v/>
      </c>
      <c r="P747" s="10" t="str">
        <f>+IFERROR(VLOOKUP($A747,#REF!,MATCH('Cálculo antigua metodología'!P$4,#REF!,0),0),"")</f>
        <v/>
      </c>
      <c r="Q747" s="10" t="str">
        <f>+IFERROR(VLOOKUP($A747,#REF!,MATCH('Cálculo antigua metodología'!Q$4,#REF!,0),0),"")</f>
        <v/>
      </c>
      <c r="R747" s="10" t="str">
        <f>+IFERROR(VLOOKUP($A747,#REF!,MATCH('Cálculo antigua metodología'!R$4,#REF!,0),0),"")</f>
        <v/>
      </c>
      <c r="S747" s="10" t="str">
        <f>+IFERROR(VLOOKUP($A747,#REF!,MATCH('Cálculo antigua metodología'!S$4,#REF!,0),0),"")</f>
        <v/>
      </c>
      <c r="T747" s="10">
        <f>+VLOOKUP(A747,'[5]Cálculo SGP'!$N$3:$P$1136,3,0)</f>
        <v>5146169654</v>
      </c>
      <c r="U747" s="10">
        <f>+VLOOKUP(A747,'[5]Cálculo SGP'!$N$3:$X$1137,11,0)</f>
        <v>2370208657</v>
      </c>
      <c r="V747" s="11">
        <f t="shared" si="132"/>
        <v>59.909466091531193</v>
      </c>
      <c r="W747" s="11">
        <f t="shared" si="139"/>
        <v>100</v>
      </c>
      <c r="X747" s="11">
        <f t="shared" si="133"/>
        <v>80</v>
      </c>
      <c r="Y747" s="11">
        <f t="shared" si="134"/>
        <v>100</v>
      </c>
      <c r="Z747" s="11">
        <f t="shared" si="140"/>
        <v>0</v>
      </c>
      <c r="AA747" s="11">
        <f t="shared" si="135"/>
        <v>100</v>
      </c>
      <c r="AB747" s="11">
        <f t="shared" si="141"/>
        <v>0</v>
      </c>
      <c r="AC747" s="11">
        <f t="shared" si="136"/>
        <v>0</v>
      </c>
      <c r="AD747" s="11">
        <f t="shared" si="137"/>
        <v>0</v>
      </c>
      <c r="AE747" s="11">
        <f t="shared" si="138"/>
        <v>0</v>
      </c>
      <c r="AF747" s="12">
        <f t="shared" si="142"/>
        <v>0</v>
      </c>
      <c r="AG747" s="31">
        <f t="shared" si="143"/>
        <v>16.666666666666668</v>
      </c>
    </row>
    <row r="748" spans="1:33" x14ac:dyDescent="0.35">
      <c r="A748" s="1" t="s">
        <v>1538</v>
      </c>
      <c r="B748" s="1" t="s">
        <v>1482</v>
      </c>
      <c r="C748" s="1" t="s">
        <v>1539</v>
      </c>
      <c r="D748" s="4">
        <f>+VLOOKUP(A748,'[2]Categoría municipios 2023'!$B$2:$D$1103,3,0)</f>
        <v>6</v>
      </c>
      <c r="E748" s="1" t="str">
        <f>+VLOOKUP(A748,'[3]Nuevo IDF'!$B$5:$H$1106,7,0)</f>
        <v>G5</v>
      </c>
      <c r="F748" s="1"/>
      <c r="G748" s="10">
        <f>+VLOOKUP(A748,'[4]Informe viabilidad 2022'!$A$4:$G$1105,7,0)</f>
        <v>1563.8439599999999</v>
      </c>
      <c r="H748" s="10">
        <f>+VLOOKUP(A748,'[4]Informe viabilidad 2022'!$A$4:$G$1105,6,0)</f>
        <v>2889.0404006999997</v>
      </c>
      <c r="I748" s="10" t="str">
        <f>+IFERROR(VLOOKUP($A748,#REF!,MATCH('Cálculo antigua metodología'!I$4,#REF!,0),0),"")</f>
        <v/>
      </c>
      <c r="J748" s="10" t="str">
        <f>+IFERROR(VLOOKUP($A748,#REF!,MATCH('Cálculo antigua metodología'!J$4,#REF!,0),0),"")</f>
        <v/>
      </c>
      <c r="K748" s="10" t="str">
        <f>+IFERROR(VLOOKUP($A748,#REF!,MATCH('Cálculo antigua metodología'!K$4,#REF!,0),0),"")</f>
        <v/>
      </c>
      <c r="L748" s="10" t="str">
        <f>+IFERROR(VLOOKUP($A748,#REF!,MATCH('Cálculo antigua metodología'!L$4,#REF!,0),0),"")</f>
        <v/>
      </c>
      <c r="M748" s="10" t="str">
        <f>+IFERROR(VLOOKUP($A748,#REF!,MATCH('Cálculo antigua metodología'!M$4,#REF!,0),0),"")</f>
        <v/>
      </c>
      <c r="N748" s="10" t="str">
        <f>+IFERROR(VLOOKUP($A748,#REF!,MATCH('Cálculo antigua metodología'!N$4,#REF!,0),0),"")</f>
        <v/>
      </c>
      <c r="O748" s="10" t="str">
        <f>+IFERROR(VLOOKUP($A748,#REF!,MATCH('Cálculo antigua metodología'!O$4,#REF!,0),0),"")</f>
        <v/>
      </c>
      <c r="P748" s="10" t="str">
        <f>+IFERROR(VLOOKUP($A748,#REF!,MATCH('Cálculo antigua metodología'!P$4,#REF!,0),0),"")</f>
        <v/>
      </c>
      <c r="Q748" s="10" t="str">
        <f>+IFERROR(VLOOKUP($A748,#REF!,MATCH('Cálculo antigua metodología'!Q$4,#REF!,0),0),"")</f>
        <v/>
      </c>
      <c r="R748" s="10" t="str">
        <f>+IFERROR(VLOOKUP($A748,#REF!,MATCH('Cálculo antigua metodología'!R$4,#REF!,0),0),"")</f>
        <v/>
      </c>
      <c r="S748" s="10" t="str">
        <f>+IFERROR(VLOOKUP($A748,#REF!,MATCH('Cálculo antigua metodología'!S$4,#REF!,0),0),"")</f>
        <v/>
      </c>
      <c r="T748" s="10">
        <f>+VLOOKUP(A748,'[5]Cálculo SGP'!$N$3:$P$1136,3,0)</f>
        <v>1473749135</v>
      </c>
      <c r="U748" s="10">
        <f>+VLOOKUP(A748,'[5]Cálculo SGP'!$N$3:$X$1137,11,0)</f>
        <v>2486913761</v>
      </c>
      <c r="V748" s="11">
        <f t="shared" si="132"/>
        <v>54.130221218820218</v>
      </c>
      <c r="W748" s="11">
        <f t="shared" si="139"/>
        <v>100</v>
      </c>
      <c r="X748" s="11">
        <f t="shared" si="133"/>
        <v>80</v>
      </c>
      <c r="Y748" s="11">
        <f t="shared" si="134"/>
        <v>100</v>
      </c>
      <c r="Z748" s="11">
        <f t="shared" si="140"/>
        <v>0</v>
      </c>
      <c r="AA748" s="11">
        <f t="shared" si="135"/>
        <v>100</v>
      </c>
      <c r="AB748" s="11">
        <f t="shared" si="141"/>
        <v>0</v>
      </c>
      <c r="AC748" s="11">
        <f t="shared" si="136"/>
        <v>0</v>
      </c>
      <c r="AD748" s="11">
        <f t="shared" si="137"/>
        <v>0</v>
      </c>
      <c r="AE748" s="11">
        <f t="shared" si="138"/>
        <v>0</v>
      </c>
      <c r="AF748" s="12">
        <f t="shared" si="142"/>
        <v>0</v>
      </c>
      <c r="AG748" s="31">
        <f t="shared" si="143"/>
        <v>16.666666666666668</v>
      </c>
    </row>
    <row r="749" spans="1:33" x14ac:dyDescent="0.35">
      <c r="A749" s="1" t="s">
        <v>1540</v>
      </c>
      <c r="B749" s="1" t="s">
        <v>1482</v>
      </c>
      <c r="C749" s="1" t="s">
        <v>1541</v>
      </c>
      <c r="D749" s="4">
        <f>+VLOOKUP(A749,'[2]Categoría municipios 2023'!$B$2:$D$1103,3,0)</f>
        <v>6</v>
      </c>
      <c r="E749" s="1" t="str">
        <f>+VLOOKUP(A749,'[3]Nuevo IDF'!$B$5:$H$1106,7,0)</f>
        <v>G5</v>
      </c>
      <c r="F749" s="1"/>
      <c r="G749" s="10">
        <f>+VLOOKUP(A749,'[4]Informe viabilidad 2022'!$A$4:$G$1105,7,0)</f>
        <v>953.50154699999996</v>
      </c>
      <c r="H749" s="10">
        <f>+VLOOKUP(A749,'[4]Informe viabilidad 2022'!$A$4:$G$1105,6,0)</f>
        <v>2508.4330089999999</v>
      </c>
      <c r="I749" s="10" t="str">
        <f>+IFERROR(VLOOKUP($A749,#REF!,MATCH('Cálculo antigua metodología'!I$4,#REF!,0),0),"")</f>
        <v/>
      </c>
      <c r="J749" s="10" t="str">
        <f>+IFERROR(VLOOKUP($A749,#REF!,MATCH('Cálculo antigua metodología'!J$4,#REF!,0),0),"")</f>
        <v/>
      </c>
      <c r="K749" s="10" t="str">
        <f>+IFERROR(VLOOKUP($A749,#REF!,MATCH('Cálculo antigua metodología'!K$4,#REF!,0),0),"")</f>
        <v/>
      </c>
      <c r="L749" s="10" t="str">
        <f>+IFERROR(VLOOKUP($A749,#REF!,MATCH('Cálculo antigua metodología'!L$4,#REF!,0),0),"")</f>
        <v/>
      </c>
      <c r="M749" s="10" t="str">
        <f>+IFERROR(VLOOKUP($A749,#REF!,MATCH('Cálculo antigua metodología'!M$4,#REF!,0),0),"")</f>
        <v/>
      </c>
      <c r="N749" s="10" t="str">
        <f>+IFERROR(VLOOKUP($A749,#REF!,MATCH('Cálculo antigua metodología'!N$4,#REF!,0),0),"")</f>
        <v/>
      </c>
      <c r="O749" s="10" t="str">
        <f>+IFERROR(VLOOKUP($A749,#REF!,MATCH('Cálculo antigua metodología'!O$4,#REF!,0),0),"")</f>
        <v/>
      </c>
      <c r="P749" s="10" t="str">
        <f>+IFERROR(VLOOKUP($A749,#REF!,MATCH('Cálculo antigua metodología'!P$4,#REF!,0),0),"")</f>
        <v/>
      </c>
      <c r="Q749" s="10" t="str">
        <f>+IFERROR(VLOOKUP($A749,#REF!,MATCH('Cálculo antigua metodología'!Q$4,#REF!,0),0),"")</f>
        <v/>
      </c>
      <c r="R749" s="10" t="str">
        <f>+IFERROR(VLOOKUP($A749,#REF!,MATCH('Cálculo antigua metodología'!R$4,#REF!,0),0),"")</f>
        <v/>
      </c>
      <c r="S749" s="10" t="str">
        <f>+IFERROR(VLOOKUP($A749,#REF!,MATCH('Cálculo antigua metodología'!S$4,#REF!,0),0),"")</f>
        <v/>
      </c>
      <c r="T749" s="10">
        <f>+VLOOKUP(A749,'[5]Cálculo SGP'!$N$3:$P$1136,3,0)</f>
        <v>1119776503</v>
      </c>
      <c r="U749" s="10">
        <f>+VLOOKUP(A749,'[5]Cálculo SGP'!$N$3:$X$1137,11,0)</f>
        <v>2661369552</v>
      </c>
      <c r="V749" s="11">
        <f t="shared" si="132"/>
        <v>38.011840203781979</v>
      </c>
      <c r="W749" s="11">
        <f t="shared" si="139"/>
        <v>100</v>
      </c>
      <c r="X749" s="11">
        <f t="shared" si="133"/>
        <v>80</v>
      </c>
      <c r="Y749" s="11">
        <f t="shared" si="134"/>
        <v>100</v>
      </c>
      <c r="Z749" s="11">
        <f t="shared" si="140"/>
        <v>0</v>
      </c>
      <c r="AA749" s="11">
        <f t="shared" si="135"/>
        <v>100</v>
      </c>
      <c r="AB749" s="11">
        <f t="shared" si="141"/>
        <v>0</v>
      </c>
      <c r="AC749" s="11">
        <f t="shared" si="136"/>
        <v>0</v>
      </c>
      <c r="AD749" s="11">
        <f t="shared" si="137"/>
        <v>0</v>
      </c>
      <c r="AE749" s="11">
        <f t="shared" si="138"/>
        <v>0</v>
      </c>
      <c r="AF749" s="12">
        <f t="shared" si="142"/>
        <v>0</v>
      </c>
      <c r="AG749" s="31">
        <f t="shared" si="143"/>
        <v>16.666666666666668</v>
      </c>
    </row>
    <row r="750" spans="1:33" x14ac:dyDescent="0.35">
      <c r="A750" s="1" t="s">
        <v>1542</v>
      </c>
      <c r="B750" s="1" t="s">
        <v>1482</v>
      </c>
      <c r="C750" s="1" t="s">
        <v>1543</v>
      </c>
      <c r="D750" s="4">
        <f>+VLOOKUP(A750,'[2]Categoría municipios 2023'!$B$2:$D$1103,3,0)</f>
        <v>6</v>
      </c>
      <c r="E750" s="1" t="str">
        <f>+VLOOKUP(A750,'[3]Nuevo IDF'!$B$5:$H$1106,7,0)</f>
        <v>G5</v>
      </c>
      <c r="F750" s="1"/>
      <c r="G750" s="10">
        <f>+VLOOKUP(A750,'[4]Informe viabilidad 2022'!$A$4:$G$1105,7,0)</f>
        <v>1028.022563</v>
      </c>
      <c r="H750" s="10">
        <f>+VLOOKUP(A750,'[4]Informe viabilidad 2022'!$A$4:$G$1105,6,0)</f>
        <v>1712.83044636</v>
      </c>
      <c r="I750" s="10" t="str">
        <f>+IFERROR(VLOOKUP($A750,#REF!,MATCH('Cálculo antigua metodología'!I$4,#REF!,0),0),"")</f>
        <v/>
      </c>
      <c r="J750" s="10" t="str">
        <f>+IFERROR(VLOOKUP($A750,#REF!,MATCH('Cálculo antigua metodología'!J$4,#REF!,0),0),"")</f>
        <v/>
      </c>
      <c r="K750" s="10" t="str">
        <f>+IFERROR(VLOOKUP($A750,#REF!,MATCH('Cálculo antigua metodología'!K$4,#REF!,0),0),"")</f>
        <v/>
      </c>
      <c r="L750" s="10" t="str">
        <f>+IFERROR(VLOOKUP($A750,#REF!,MATCH('Cálculo antigua metodología'!L$4,#REF!,0),0),"")</f>
        <v/>
      </c>
      <c r="M750" s="10" t="str">
        <f>+IFERROR(VLOOKUP($A750,#REF!,MATCH('Cálculo antigua metodología'!M$4,#REF!,0),0),"")</f>
        <v/>
      </c>
      <c r="N750" s="10" t="str">
        <f>+IFERROR(VLOOKUP($A750,#REF!,MATCH('Cálculo antigua metodología'!N$4,#REF!,0),0),"")</f>
        <v/>
      </c>
      <c r="O750" s="10" t="str">
        <f>+IFERROR(VLOOKUP($A750,#REF!,MATCH('Cálculo antigua metodología'!O$4,#REF!,0),0),"")</f>
        <v/>
      </c>
      <c r="P750" s="10" t="str">
        <f>+IFERROR(VLOOKUP($A750,#REF!,MATCH('Cálculo antigua metodología'!P$4,#REF!,0),0),"")</f>
        <v/>
      </c>
      <c r="Q750" s="10" t="str">
        <f>+IFERROR(VLOOKUP($A750,#REF!,MATCH('Cálculo antigua metodología'!Q$4,#REF!,0),0),"")</f>
        <v/>
      </c>
      <c r="R750" s="10" t="str">
        <f>+IFERROR(VLOOKUP($A750,#REF!,MATCH('Cálculo antigua metodología'!R$4,#REF!,0),0),"")</f>
        <v/>
      </c>
      <c r="S750" s="10" t="str">
        <f>+IFERROR(VLOOKUP($A750,#REF!,MATCH('Cálculo antigua metodología'!S$4,#REF!,0),0),"")</f>
        <v/>
      </c>
      <c r="T750" s="10">
        <f>+VLOOKUP(A750,'[5]Cálculo SGP'!$N$3:$P$1136,3,0)</f>
        <v>945365915</v>
      </c>
      <c r="U750" s="10">
        <f>+VLOOKUP(A750,'[5]Cálculo SGP'!$N$3:$X$1137,11,0)</f>
        <v>1866569481</v>
      </c>
      <c r="V750" s="11">
        <f t="shared" si="132"/>
        <v>60.018933291657042</v>
      </c>
      <c r="W750" s="11">
        <f t="shared" si="139"/>
        <v>100</v>
      </c>
      <c r="X750" s="11">
        <f t="shared" si="133"/>
        <v>80</v>
      </c>
      <c r="Y750" s="11">
        <f t="shared" si="134"/>
        <v>100</v>
      </c>
      <c r="Z750" s="11">
        <f t="shared" si="140"/>
        <v>0</v>
      </c>
      <c r="AA750" s="11">
        <f t="shared" si="135"/>
        <v>100</v>
      </c>
      <c r="AB750" s="11">
        <f t="shared" si="141"/>
        <v>0</v>
      </c>
      <c r="AC750" s="11">
        <f t="shared" si="136"/>
        <v>0</v>
      </c>
      <c r="AD750" s="11">
        <f t="shared" si="137"/>
        <v>0</v>
      </c>
      <c r="AE750" s="11">
        <f t="shared" si="138"/>
        <v>0</v>
      </c>
      <c r="AF750" s="12">
        <f t="shared" si="142"/>
        <v>0</v>
      </c>
      <c r="AG750" s="31">
        <f t="shared" si="143"/>
        <v>16.666666666666668</v>
      </c>
    </row>
    <row r="751" spans="1:33" x14ac:dyDescent="0.35">
      <c r="A751" s="1" t="s">
        <v>1544</v>
      </c>
      <c r="B751" s="1" t="s">
        <v>1482</v>
      </c>
      <c r="C751" s="1" t="s">
        <v>1545</v>
      </c>
      <c r="D751" s="4">
        <f>+VLOOKUP(A751,'[2]Categoría municipios 2023'!$B$2:$D$1103,3,0)</f>
        <v>6</v>
      </c>
      <c r="E751" s="1" t="str">
        <f>+VLOOKUP(A751,'[3]Nuevo IDF'!$B$5:$H$1106,7,0)</f>
        <v>G5</v>
      </c>
      <c r="F751" s="1"/>
      <c r="G751" s="10">
        <f>+VLOOKUP(A751,'[4]Informe viabilidad 2022'!$A$4:$G$1105,7,0)</f>
        <v>1983.4378509999999</v>
      </c>
      <c r="H751" s="10">
        <f>+VLOOKUP(A751,'[4]Informe viabilidad 2022'!$A$4:$G$1105,6,0)</f>
        <v>4376.0186999999996</v>
      </c>
      <c r="I751" s="10" t="str">
        <f>+IFERROR(VLOOKUP($A751,#REF!,MATCH('Cálculo antigua metodología'!I$4,#REF!,0),0),"")</f>
        <v/>
      </c>
      <c r="J751" s="10" t="str">
        <f>+IFERROR(VLOOKUP($A751,#REF!,MATCH('Cálculo antigua metodología'!J$4,#REF!,0),0),"")</f>
        <v/>
      </c>
      <c r="K751" s="10" t="str">
        <f>+IFERROR(VLOOKUP($A751,#REF!,MATCH('Cálculo antigua metodología'!K$4,#REF!,0),0),"")</f>
        <v/>
      </c>
      <c r="L751" s="10" t="str">
        <f>+IFERROR(VLOOKUP($A751,#REF!,MATCH('Cálculo antigua metodología'!L$4,#REF!,0),0),"")</f>
        <v/>
      </c>
      <c r="M751" s="10" t="str">
        <f>+IFERROR(VLOOKUP($A751,#REF!,MATCH('Cálculo antigua metodología'!M$4,#REF!,0),0),"")</f>
        <v/>
      </c>
      <c r="N751" s="10" t="str">
        <f>+IFERROR(VLOOKUP($A751,#REF!,MATCH('Cálculo antigua metodología'!N$4,#REF!,0),0),"")</f>
        <v/>
      </c>
      <c r="O751" s="10" t="str">
        <f>+IFERROR(VLOOKUP($A751,#REF!,MATCH('Cálculo antigua metodología'!O$4,#REF!,0),0),"")</f>
        <v/>
      </c>
      <c r="P751" s="10" t="str">
        <f>+IFERROR(VLOOKUP($A751,#REF!,MATCH('Cálculo antigua metodología'!P$4,#REF!,0),0),"")</f>
        <v/>
      </c>
      <c r="Q751" s="10" t="str">
        <f>+IFERROR(VLOOKUP($A751,#REF!,MATCH('Cálculo antigua metodología'!Q$4,#REF!,0),0),"")</f>
        <v/>
      </c>
      <c r="R751" s="10" t="str">
        <f>+IFERROR(VLOOKUP($A751,#REF!,MATCH('Cálculo antigua metodología'!R$4,#REF!,0),0),"")</f>
        <v/>
      </c>
      <c r="S751" s="10" t="str">
        <f>+IFERROR(VLOOKUP($A751,#REF!,MATCH('Cálculo antigua metodología'!S$4,#REF!,0),0),"")</f>
        <v/>
      </c>
      <c r="T751" s="10">
        <f>+VLOOKUP(A751,'[5]Cálculo SGP'!$N$3:$P$1136,3,0)</f>
        <v>2085316758</v>
      </c>
      <c r="U751" s="10">
        <f>+VLOOKUP(A751,'[5]Cálculo SGP'!$N$3:$X$1137,11,0)</f>
        <v>5196275091</v>
      </c>
      <c r="V751" s="11">
        <f t="shared" si="132"/>
        <v>45.325168537328238</v>
      </c>
      <c r="W751" s="11">
        <f t="shared" si="139"/>
        <v>100</v>
      </c>
      <c r="X751" s="11">
        <f t="shared" si="133"/>
        <v>80</v>
      </c>
      <c r="Y751" s="11">
        <f t="shared" si="134"/>
        <v>100</v>
      </c>
      <c r="Z751" s="11">
        <f t="shared" si="140"/>
        <v>0</v>
      </c>
      <c r="AA751" s="11">
        <f t="shared" si="135"/>
        <v>100</v>
      </c>
      <c r="AB751" s="11">
        <f t="shared" si="141"/>
        <v>0</v>
      </c>
      <c r="AC751" s="11">
        <f t="shared" si="136"/>
        <v>0</v>
      </c>
      <c r="AD751" s="11">
        <f t="shared" si="137"/>
        <v>0</v>
      </c>
      <c r="AE751" s="11">
        <f t="shared" si="138"/>
        <v>0</v>
      </c>
      <c r="AF751" s="12">
        <f t="shared" si="142"/>
        <v>0</v>
      </c>
      <c r="AG751" s="31">
        <f t="shared" si="143"/>
        <v>16.666666666666668</v>
      </c>
    </row>
    <row r="752" spans="1:33" x14ac:dyDescent="0.35">
      <c r="A752" s="1" t="s">
        <v>1546</v>
      </c>
      <c r="B752" s="1" t="s">
        <v>1482</v>
      </c>
      <c r="C752" s="1" t="s">
        <v>1547</v>
      </c>
      <c r="D752" s="4">
        <f>+VLOOKUP(A752,'[2]Categoría municipios 2023'!$B$2:$D$1103,3,0)</f>
        <v>6</v>
      </c>
      <c r="E752" s="1" t="str">
        <f>+VLOOKUP(A752,'[3]Nuevo IDF'!$B$5:$H$1106,7,0)</f>
        <v>G5</v>
      </c>
      <c r="F752" s="1"/>
      <c r="G752" s="10">
        <f>+VLOOKUP(A752,'[4]Informe viabilidad 2022'!$A$4:$G$1105,7,0)</f>
        <v>1416.5961279999999</v>
      </c>
      <c r="H752" s="10">
        <f>+VLOOKUP(A752,'[4]Informe viabilidad 2022'!$A$4:$G$1105,6,0)</f>
        <v>4034.7653970000001</v>
      </c>
      <c r="I752" s="10" t="str">
        <f>+IFERROR(VLOOKUP($A752,#REF!,MATCH('Cálculo antigua metodología'!I$4,#REF!,0),0),"")</f>
        <v/>
      </c>
      <c r="J752" s="10" t="str">
        <f>+IFERROR(VLOOKUP($A752,#REF!,MATCH('Cálculo antigua metodología'!J$4,#REF!,0),0),"")</f>
        <v/>
      </c>
      <c r="K752" s="10" t="str">
        <f>+IFERROR(VLOOKUP($A752,#REF!,MATCH('Cálculo antigua metodología'!K$4,#REF!,0),0),"")</f>
        <v/>
      </c>
      <c r="L752" s="10" t="str">
        <f>+IFERROR(VLOOKUP($A752,#REF!,MATCH('Cálculo antigua metodología'!L$4,#REF!,0),0),"")</f>
        <v/>
      </c>
      <c r="M752" s="10" t="str">
        <f>+IFERROR(VLOOKUP($A752,#REF!,MATCH('Cálculo antigua metodología'!M$4,#REF!,0),0),"")</f>
        <v/>
      </c>
      <c r="N752" s="10" t="str">
        <f>+IFERROR(VLOOKUP($A752,#REF!,MATCH('Cálculo antigua metodología'!N$4,#REF!,0),0),"")</f>
        <v/>
      </c>
      <c r="O752" s="10" t="str">
        <f>+IFERROR(VLOOKUP($A752,#REF!,MATCH('Cálculo antigua metodología'!O$4,#REF!,0),0),"")</f>
        <v/>
      </c>
      <c r="P752" s="10" t="str">
        <f>+IFERROR(VLOOKUP($A752,#REF!,MATCH('Cálculo antigua metodología'!P$4,#REF!,0),0),"")</f>
        <v/>
      </c>
      <c r="Q752" s="10" t="str">
        <f>+IFERROR(VLOOKUP($A752,#REF!,MATCH('Cálculo antigua metodología'!Q$4,#REF!,0),0),"")</f>
        <v/>
      </c>
      <c r="R752" s="10" t="str">
        <f>+IFERROR(VLOOKUP($A752,#REF!,MATCH('Cálculo antigua metodología'!R$4,#REF!,0),0),"")</f>
        <v/>
      </c>
      <c r="S752" s="10" t="str">
        <f>+IFERROR(VLOOKUP($A752,#REF!,MATCH('Cálculo antigua metodología'!S$4,#REF!,0),0),"")</f>
        <v/>
      </c>
      <c r="T752" s="10">
        <f>+VLOOKUP(A752,'[5]Cálculo SGP'!$N$3:$P$1136,3,0)</f>
        <v>2048573021</v>
      </c>
      <c r="U752" s="10">
        <f>+VLOOKUP(A752,'[5]Cálculo SGP'!$N$3:$X$1137,11,0)</f>
        <v>1763710558</v>
      </c>
      <c r="V752" s="11">
        <f t="shared" si="132"/>
        <v>35.109752082569472</v>
      </c>
      <c r="W752" s="11">
        <f t="shared" si="139"/>
        <v>100</v>
      </c>
      <c r="X752" s="11">
        <f t="shared" si="133"/>
        <v>80</v>
      </c>
      <c r="Y752" s="11">
        <f t="shared" si="134"/>
        <v>100</v>
      </c>
      <c r="Z752" s="11">
        <f t="shared" si="140"/>
        <v>0</v>
      </c>
      <c r="AA752" s="11">
        <f t="shared" si="135"/>
        <v>100</v>
      </c>
      <c r="AB752" s="11">
        <f t="shared" si="141"/>
        <v>0</v>
      </c>
      <c r="AC752" s="11">
        <f t="shared" si="136"/>
        <v>0</v>
      </c>
      <c r="AD752" s="11">
        <f t="shared" si="137"/>
        <v>0</v>
      </c>
      <c r="AE752" s="11">
        <f t="shared" si="138"/>
        <v>0</v>
      </c>
      <c r="AF752" s="12">
        <f t="shared" si="142"/>
        <v>0</v>
      </c>
      <c r="AG752" s="31">
        <f t="shared" si="143"/>
        <v>16.666666666666668</v>
      </c>
    </row>
    <row r="753" spans="1:33" x14ac:dyDescent="0.35">
      <c r="A753" s="1" t="s">
        <v>1548</v>
      </c>
      <c r="B753" s="1" t="s">
        <v>1482</v>
      </c>
      <c r="C753" s="1" t="s">
        <v>1549</v>
      </c>
      <c r="D753" s="4">
        <f>+VLOOKUP(A753,'[2]Categoría municipios 2023'!$B$2:$D$1103,3,0)</f>
        <v>6</v>
      </c>
      <c r="E753" s="1" t="str">
        <f>+VLOOKUP(A753,'[3]Nuevo IDF'!$B$5:$H$1106,7,0)</f>
        <v>G5</v>
      </c>
      <c r="F753" s="1"/>
      <c r="G753" s="10">
        <f>+VLOOKUP(A753,'[4]Informe viabilidad 2022'!$A$4:$G$1105,7,0)</f>
        <v>1528.070966</v>
      </c>
      <c r="H753" s="10">
        <f>+VLOOKUP(A753,'[4]Informe viabilidad 2022'!$A$4:$G$1105,6,0)</f>
        <v>3406.6784320000002</v>
      </c>
      <c r="I753" s="10" t="str">
        <f>+IFERROR(VLOOKUP($A753,#REF!,MATCH('Cálculo antigua metodología'!I$4,#REF!,0),0),"")</f>
        <v/>
      </c>
      <c r="J753" s="10" t="str">
        <f>+IFERROR(VLOOKUP($A753,#REF!,MATCH('Cálculo antigua metodología'!J$4,#REF!,0),0),"")</f>
        <v/>
      </c>
      <c r="K753" s="10" t="str">
        <f>+IFERROR(VLOOKUP($A753,#REF!,MATCH('Cálculo antigua metodología'!K$4,#REF!,0),0),"")</f>
        <v/>
      </c>
      <c r="L753" s="10" t="str">
        <f>+IFERROR(VLOOKUP($A753,#REF!,MATCH('Cálculo antigua metodología'!L$4,#REF!,0),0),"")</f>
        <v/>
      </c>
      <c r="M753" s="10" t="str">
        <f>+IFERROR(VLOOKUP($A753,#REF!,MATCH('Cálculo antigua metodología'!M$4,#REF!,0),0),"")</f>
        <v/>
      </c>
      <c r="N753" s="10" t="str">
        <f>+IFERROR(VLOOKUP($A753,#REF!,MATCH('Cálculo antigua metodología'!N$4,#REF!,0),0),"")</f>
        <v/>
      </c>
      <c r="O753" s="10" t="str">
        <f>+IFERROR(VLOOKUP($A753,#REF!,MATCH('Cálculo antigua metodología'!O$4,#REF!,0),0),"")</f>
        <v/>
      </c>
      <c r="P753" s="10" t="str">
        <f>+IFERROR(VLOOKUP($A753,#REF!,MATCH('Cálculo antigua metodología'!P$4,#REF!,0),0),"")</f>
        <v/>
      </c>
      <c r="Q753" s="10" t="str">
        <f>+IFERROR(VLOOKUP($A753,#REF!,MATCH('Cálculo antigua metodología'!Q$4,#REF!,0),0),"")</f>
        <v/>
      </c>
      <c r="R753" s="10" t="str">
        <f>+IFERROR(VLOOKUP($A753,#REF!,MATCH('Cálculo antigua metodología'!R$4,#REF!,0),0),"")</f>
        <v/>
      </c>
      <c r="S753" s="10" t="str">
        <f>+IFERROR(VLOOKUP($A753,#REF!,MATCH('Cálculo antigua metodología'!S$4,#REF!,0),0),"")</f>
        <v/>
      </c>
      <c r="T753" s="10">
        <f>+VLOOKUP(A753,'[5]Cálculo SGP'!$N$3:$P$1136,3,0)</f>
        <v>1114672213</v>
      </c>
      <c r="U753" s="10">
        <f>+VLOOKUP(A753,'[5]Cálculo SGP'!$N$3:$X$1137,11,0)</f>
        <v>2722306785</v>
      </c>
      <c r="V753" s="11">
        <f t="shared" si="132"/>
        <v>44.855157200819121</v>
      </c>
      <c r="W753" s="11">
        <f t="shared" si="139"/>
        <v>100</v>
      </c>
      <c r="X753" s="11">
        <f t="shared" si="133"/>
        <v>80</v>
      </c>
      <c r="Y753" s="11">
        <f t="shared" si="134"/>
        <v>100</v>
      </c>
      <c r="Z753" s="11">
        <f t="shared" si="140"/>
        <v>0</v>
      </c>
      <c r="AA753" s="11">
        <f t="shared" si="135"/>
        <v>100</v>
      </c>
      <c r="AB753" s="11">
        <f t="shared" si="141"/>
        <v>0</v>
      </c>
      <c r="AC753" s="11">
        <f t="shared" si="136"/>
        <v>0</v>
      </c>
      <c r="AD753" s="11">
        <f t="shared" si="137"/>
        <v>0</v>
      </c>
      <c r="AE753" s="11">
        <f t="shared" si="138"/>
        <v>0</v>
      </c>
      <c r="AF753" s="12">
        <f t="shared" si="142"/>
        <v>0</v>
      </c>
      <c r="AG753" s="31">
        <f t="shared" si="143"/>
        <v>16.666666666666668</v>
      </c>
    </row>
    <row r="754" spans="1:33" x14ac:dyDescent="0.35">
      <c r="A754" s="1" t="s">
        <v>1550</v>
      </c>
      <c r="B754" s="1" t="s">
        <v>1482</v>
      </c>
      <c r="C754" s="1" t="s">
        <v>1551</v>
      </c>
      <c r="D754" s="4">
        <f>+VLOOKUP(A754,'[2]Categoría municipios 2023'!$B$2:$D$1103,3,0)</f>
        <v>6</v>
      </c>
      <c r="E754" s="1" t="str">
        <f>+VLOOKUP(A754,'[3]Nuevo IDF'!$B$5:$H$1106,7,0)</f>
        <v>G5</v>
      </c>
      <c r="F754" s="1"/>
      <c r="G754" s="10">
        <f>+VLOOKUP(A754,'[4]Informe viabilidad 2022'!$A$4:$G$1105,7,0)</f>
        <v>860.305519</v>
      </c>
      <c r="H754" s="10">
        <f>+VLOOKUP(A754,'[4]Informe viabilidad 2022'!$A$4:$G$1105,6,0)</f>
        <v>2140.175941</v>
      </c>
      <c r="I754" s="10" t="str">
        <f>+IFERROR(VLOOKUP($A754,#REF!,MATCH('Cálculo antigua metodología'!I$4,#REF!,0),0),"")</f>
        <v/>
      </c>
      <c r="J754" s="10" t="str">
        <f>+IFERROR(VLOOKUP($A754,#REF!,MATCH('Cálculo antigua metodología'!J$4,#REF!,0),0),"")</f>
        <v/>
      </c>
      <c r="K754" s="10" t="str">
        <f>+IFERROR(VLOOKUP($A754,#REF!,MATCH('Cálculo antigua metodología'!K$4,#REF!,0),0),"")</f>
        <v/>
      </c>
      <c r="L754" s="10" t="str">
        <f>+IFERROR(VLOOKUP($A754,#REF!,MATCH('Cálculo antigua metodología'!L$4,#REF!,0),0),"")</f>
        <v/>
      </c>
      <c r="M754" s="10" t="str">
        <f>+IFERROR(VLOOKUP($A754,#REF!,MATCH('Cálculo antigua metodología'!M$4,#REF!,0),0),"")</f>
        <v/>
      </c>
      <c r="N754" s="10" t="str">
        <f>+IFERROR(VLOOKUP($A754,#REF!,MATCH('Cálculo antigua metodología'!N$4,#REF!,0),0),"")</f>
        <v/>
      </c>
      <c r="O754" s="10" t="str">
        <f>+IFERROR(VLOOKUP($A754,#REF!,MATCH('Cálculo antigua metodología'!O$4,#REF!,0),0),"")</f>
        <v/>
      </c>
      <c r="P754" s="10" t="str">
        <f>+IFERROR(VLOOKUP($A754,#REF!,MATCH('Cálculo antigua metodología'!P$4,#REF!,0),0),"")</f>
        <v/>
      </c>
      <c r="Q754" s="10" t="str">
        <f>+IFERROR(VLOOKUP($A754,#REF!,MATCH('Cálculo antigua metodología'!Q$4,#REF!,0),0),"")</f>
        <v/>
      </c>
      <c r="R754" s="10" t="str">
        <f>+IFERROR(VLOOKUP($A754,#REF!,MATCH('Cálculo antigua metodología'!R$4,#REF!,0),0),"")</f>
        <v/>
      </c>
      <c r="S754" s="10" t="str">
        <f>+IFERROR(VLOOKUP($A754,#REF!,MATCH('Cálculo antigua metodología'!S$4,#REF!,0),0),"")</f>
        <v/>
      </c>
      <c r="T754" s="10">
        <f>+VLOOKUP(A754,'[5]Cálculo SGP'!$N$3:$P$1136,3,0)</f>
        <v>815896589</v>
      </c>
      <c r="U754" s="10">
        <f>+VLOOKUP(A754,'[5]Cálculo SGP'!$N$3:$X$1137,11,0)</f>
        <v>1927688198</v>
      </c>
      <c r="V754" s="11">
        <f t="shared" si="132"/>
        <v>40.197887590401614</v>
      </c>
      <c r="W754" s="11">
        <f t="shared" si="139"/>
        <v>100</v>
      </c>
      <c r="X754" s="11">
        <f t="shared" si="133"/>
        <v>80</v>
      </c>
      <c r="Y754" s="11">
        <f t="shared" si="134"/>
        <v>100</v>
      </c>
      <c r="Z754" s="11">
        <f t="shared" si="140"/>
        <v>0</v>
      </c>
      <c r="AA754" s="11">
        <f t="shared" si="135"/>
        <v>100</v>
      </c>
      <c r="AB754" s="11">
        <f t="shared" si="141"/>
        <v>0</v>
      </c>
      <c r="AC754" s="11">
        <f t="shared" si="136"/>
        <v>0</v>
      </c>
      <c r="AD754" s="11">
        <f t="shared" si="137"/>
        <v>0</v>
      </c>
      <c r="AE754" s="11">
        <f t="shared" si="138"/>
        <v>0</v>
      </c>
      <c r="AF754" s="12">
        <f t="shared" si="142"/>
        <v>0</v>
      </c>
      <c r="AG754" s="31">
        <f t="shared" si="143"/>
        <v>16.666666666666668</v>
      </c>
    </row>
    <row r="755" spans="1:33" x14ac:dyDescent="0.35">
      <c r="A755" s="1" t="s">
        <v>1552</v>
      </c>
      <c r="B755" s="1" t="s">
        <v>1482</v>
      </c>
      <c r="C755" s="1" t="s">
        <v>1553</v>
      </c>
      <c r="D755" s="4">
        <f>+VLOOKUP(A755,'[2]Categoría municipios 2023'!$B$2:$D$1103,3,0)</f>
        <v>6</v>
      </c>
      <c r="E755" s="1" t="str">
        <f>+VLOOKUP(A755,'[3]Nuevo IDF'!$B$5:$H$1106,7,0)</f>
        <v>G4</v>
      </c>
      <c r="F755" s="1"/>
      <c r="G755" s="10">
        <f>+VLOOKUP(A755,'[4]Informe viabilidad 2022'!$A$4:$G$1105,7,0)</f>
        <v>962.80981599999996</v>
      </c>
      <c r="H755" s="10">
        <f>+VLOOKUP(A755,'[4]Informe viabilidad 2022'!$A$4:$G$1105,6,0)</f>
        <v>3165.9741039999999</v>
      </c>
      <c r="I755" s="10" t="str">
        <f>+IFERROR(VLOOKUP($A755,#REF!,MATCH('Cálculo antigua metodología'!I$4,#REF!,0),0),"")</f>
        <v/>
      </c>
      <c r="J755" s="10" t="str">
        <f>+IFERROR(VLOOKUP($A755,#REF!,MATCH('Cálculo antigua metodología'!J$4,#REF!,0),0),"")</f>
        <v/>
      </c>
      <c r="K755" s="10" t="str">
        <f>+IFERROR(VLOOKUP($A755,#REF!,MATCH('Cálculo antigua metodología'!K$4,#REF!,0),0),"")</f>
        <v/>
      </c>
      <c r="L755" s="10" t="str">
        <f>+IFERROR(VLOOKUP($A755,#REF!,MATCH('Cálculo antigua metodología'!L$4,#REF!,0),0),"")</f>
        <v/>
      </c>
      <c r="M755" s="10" t="str">
        <f>+IFERROR(VLOOKUP($A755,#REF!,MATCH('Cálculo antigua metodología'!M$4,#REF!,0),0),"")</f>
        <v/>
      </c>
      <c r="N755" s="10" t="str">
        <f>+IFERROR(VLOOKUP($A755,#REF!,MATCH('Cálculo antigua metodología'!N$4,#REF!,0),0),"")</f>
        <v/>
      </c>
      <c r="O755" s="10" t="str">
        <f>+IFERROR(VLOOKUP($A755,#REF!,MATCH('Cálculo antigua metodología'!O$4,#REF!,0),0),"")</f>
        <v/>
      </c>
      <c r="P755" s="10" t="str">
        <f>+IFERROR(VLOOKUP($A755,#REF!,MATCH('Cálculo antigua metodología'!P$4,#REF!,0),0),"")</f>
        <v/>
      </c>
      <c r="Q755" s="10" t="str">
        <f>+IFERROR(VLOOKUP($A755,#REF!,MATCH('Cálculo antigua metodología'!Q$4,#REF!,0),0),"")</f>
        <v/>
      </c>
      <c r="R755" s="10" t="str">
        <f>+IFERROR(VLOOKUP($A755,#REF!,MATCH('Cálculo antigua metodología'!R$4,#REF!,0),0),"")</f>
        <v/>
      </c>
      <c r="S755" s="10" t="str">
        <f>+IFERROR(VLOOKUP($A755,#REF!,MATCH('Cálculo antigua metodología'!S$4,#REF!,0),0),"")</f>
        <v/>
      </c>
      <c r="T755" s="10">
        <f>+VLOOKUP(A755,'[5]Cálculo SGP'!$N$3:$P$1136,3,0)</f>
        <v>1240621229</v>
      </c>
      <c r="U755" s="10">
        <f>+VLOOKUP(A755,'[5]Cálculo SGP'!$N$3:$X$1137,11,0)</f>
        <v>2671020316</v>
      </c>
      <c r="V755" s="11">
        <f t="shared" si="132"/>
        <v>30.411171550125854</v>
      </c>
      <c r="W755" s="11">
        <f t="shared" si="139"/>
        <v>100</v>
      </c>
      <c r="X755" s="11">
        <f t="shared" si="133"/>
        <v>80</v>
      </c>
      <c r="Y755" s="11">
        <f t="shared" si="134"/>
        <v>100</v>
      </c>
      <c r="Z755" s="11">
        <f t="shared" si="140"/>
        <v>0</v>
      </c>
      <c r="AA755" s="11">
        <f t="shared" si="135"/>
        <v>100</v>
      </c>
      <c r="AB755" s="11">
        <f t="shared" si="141"/>
        <v>0</v>
      </c>
      <c r="AC755" s="11">
        <f t="shared" si="136"/>
        <v>0</v>
      </c>
      <c r="AD755" s="11">
        <f t="shared" si="137"/>
        <v>0</v>
      </c>
      <c r="AE755" s="11">
        <f t="shared" si="138"/>
        <v>0</v>
      </c>
      <c r="AF755" s="12">
        <f t="shared" si="142"/>
        <v>0</v>
      </c>
      <c r="AG755" s="31">
        <f t="shared" si="143"/>
        <v>16.666666666666668</v>
      </c>
    </row>
    <row r="756" spans="1:33" x14ac:dyDescent="0.35">
      <c r="A756" s="1" t="s">
        <v>1554</v>
      </c>
      <c r="B756" s="1" t="s">
        <v>1482</v>
      </c>
      <c r="C756" s="1" t="s">
        <v>1555</v>
      </c>
      <c r="D756" s="4">
        <f>+VLOOKUP(A756,'[2]Categoría municipios 2023'!$B$2:$D$1103,3,0)</f>
        <v>6</v>
      </c>
      <c r="E756" s="1" t="str">
        <f>+VLOOKUP(A756,'[3]Nuevo IDF'!$B$5:$H$1106,7,0)</f>
        <v>G5</v>
      </c>
      <c r="F756" s="1"/>
      <c r="G756" s="10">
        <f>+VLOOKUP(A756,'[4]Informe viabilidad 2022'!$A$4:$G$1105,7,0)</f>
        <v>1989.587125</v>
      </c>
      <c r="H756" s="10">
        <f>+VLOOKUP(A756,'[4]Informe viabilidad 2022'!$A$4:$G$1105,6,0)</f>
        <v>4071.5227220000002</v>
      </c>
      <c r="I756" s="10" t="str">
        <f>+IFERROR(VLOOKUP($A756,#REF!,MATCH('Cálculo antigua metodología'!I$4,#REF!,0),0),"")</f>
        <v/>
      </c>
      <c r="J756" s="10" t="str">
        <f>+IFERROR(VLOOKUP($A756,#REF!,MATCH('Cálculo antigua metodología'!J$4,#REF!,0),0),"")</f>
        <v/>
      </c>
      <c r="K756" s="10" t="str">
        <f>+IFERROR(VLOOKUP($A756,#REF!,MATCH('Cálculo antigua metodología'!K$4,#REF!,0),0),"")</f>
        <v/>
      </c>
      <c r="L756" s="10" t="str">
        <f>+IFERROR(VLOOKUP($A756,#REF!,MATCH('Cálculo antigua metodología'!L$4,#REF!,0),0),"")</f>
        <v/>
      </c>
      <c r="M756" s="10" t="str">
        <f>+IFERROR(VLOOKUP($A756,#REF!,MATCH('Cálculo antigua metodología'!M$4,#REF!,0),0),"")</f>
        <v/>
      </c>
      <c r="N756" s="10" t="str">
        <f>+IFERROR(VLOOKUP($A756,#REF!,MATCH('Cálculo antigua metodología'!N$4,#REF!,0),0),"")</f>
        <v/>
      </c>
      <c r="O756" s="10" t="str">
        <f>+IFERROR(VLOOKUP($A756,#REF!,MATCH('Cálculo antigua metodología'!O$4,#REF!,0),0),"")</f>
        <v/>
      </c>
      <c r="P756" s="10" t="str">
        <f>+IFERROR(VLOOKUP($A756,#REF!,MATCH('Cálculo antigua metodología'!P$4,#REF!,0),0),"")</f>
        <v/>
      </c>
      <c r="Q756" s="10" t="str">
        <f>+IFERROR(VLOOKUP($A756,#REF!,MATCH('Cálculo antigua metodología'!Q$4,#REF!,0),0),"")</f>
        <v/>
      </c>
      <c r="R756" s="10" t="str">
        <f>+IFERROR(VLOOKUP($A756,#REF!,MATCH('Cálculo antigua metodología'!R$4,#REF!,0),0),"")</f>
        <v/>
      </c>
      <c r="S756" s="10" t="str">
        <f>+IFERROR(VLOOKUP($A756,#REF!,MATCH('Cálculo antigua metodología'!S$4,#REF!,0),0),"")</f>
        <v/>
      </c>
      <c r="T756" s="10">
        <f>+VLOOKUP(A756,'[5]Cálculo SGP'!$N$3:$P$1136,3,0)</f>
        <v>3224072329</v>
      </c>
      <c r="U756" s="10">
        <f>+VLOOKUP(A756,'[5]Cálculo SGP'!$N$3:$X$1137,11,0)</f>
        <v>3442928904</v>
      </c>
      <c r="V756" s="11">
        <f t="shared" si="132"/>
        <v>48.865922183106022</v>
      </c>
      <c r="W756" s="11">
        <f t="shared" si="139"/>
        <v>100</v>
      </c>
      <c r="X756" s="11">
        <f t="shared" si="133"/>
        <v>80</v>
      </c>
      <c r="Y756" s="11">
        <f t="shared" si="134"/>
        <v>100</v>
      </c>
      <c r="Z756" s="11">
        <f t="shared" si="140"/>
        <v>0</v>
      </c>
      <c r="AA756" s="11">
        <f t="shared" si="135"/>
        <v>100</v>
      </c>
      <c r="AB756" s="11">
        <f t="shared" si="141"/>
        <v>0</v>
      </c>
      <c r="AC756" s="11">
        <f t="shared" si="136"/>
        <v>0</v>
      </c>
      <c r="AD756" s="11">
        <f t="shared" si="137"/>
        <v>0</v>
      </c>
      <c r="AE756" s="11">
        <f t="shared" si="138"/>
        <v>0</v>
      </c>
      <c r="AF756" s="12">
        <f t="shared" si="142"/>
        <v>0</v>
      </c>
      <c r="AG756" s="31">
        <f t="shared" si="143"/>
        <v>16.666666666666668</v>
      </c>
    </row>
    <row r="757" spans="1:33" x14ac:dyDescent="0.35">
      <c r="A757" s="1" t="s">
        <v>1556</v>
      </c>
      <c r="B757" s="1" t="s">
        <v>1482</v>
      </c>
      <c r="C757" s="1" t="s">
        <v>1557</v>
      </c>
      <c r="D757" s="4">
        <f>+VLOOKUP(A757,'[2]Categoría municipios 2023'!$B$2:$D$1103,3,0)</f>
        <v>6</v>
      </c>
      <c r="E757" s="1" t="str">
        <f>+VLOOKUP(A757,'[3]Nuevo IDF'!$B$5:$H$1106,7,0)</f>
        <v>G5</v>
      </c>
      <c r="F757" s="1"/>
      <c r="G757" s="10">
        <f>+VLOOKUP(A757,'[4]Informe viabilidad 2022'!$A$4:$G$1105,7,0)</f>
        <v>723.17499899999996</v>
      </c>
      <c r="H757" s="10">
        <f>+VLOOKUP(A757,'[4]Informe viabilidad 2022'!$A$4:$G$1105,6,0)</f>
        <v>1407.282555</v>
      </c>
      <c r="I757" s="10" t="str">
        <f>+IFERROR(VLOOKUP($A757,#REF!,MATCH('Cálculo antigua metodología'!I$4,#REF!,0),0),"")</f>
        <v/>
      </c>
      <c r="J757" s="10" t="str">
        <f>+IFERROR(VLOOKUP($A757,#REF!,MATCH('Cálculo antigua metodología'!J$4,#REF!,0),0),"")</f>
        <v/>
      </c>
      <c r="K757" s="10" t="str">
        <f>+IFERROR(VLOOKUP($A757,#REF!,MATCH('Cálculo antigua metodología'!K$4,#REF!,0),0),"")</f>
        <v/>
      </c>
      <c r="L757" s="10" t="str">
        <f>+IFERROR(VLOOKUP($A757,#REF!,MATCH('Cálculo antigua metodología'!L$4,#REF!,0),0),"")</f>
        <v/>
      </c>
      <c r="M757" s="10" t="str">
        <f>+IFERROR(VLOOKUP($A757,#REF!,MATCH('Cálculo antigua metodología'!M$4,#REF!,0),0),"")</f>
        <v/>
      </c>
      <c r="N757" s="10" t="str">
        <f>+IFERROR(VLOOKUP($A757,#REF!,MATCH('Cálculo antigua metodología'!N$4,#REF!,0),0),"")</f>
        <v/>
      </c>
      <c r="O757" s="10" t="str">
        <f>+IFERROR(VLOOKUP($A757,#REF!,MATCH('Cálculo antigua metodología'!O$4,#REF!,0),0),"")</f>
        <v/>
      </c>
      <c r="P757" s="10" t="str">
        <f>+IFERROR(VLOOKUP($A757,#REF!,MATCH('Cálculo antigua metodología'!P$4,#REF!,0),0),"")</f>
        <v/>
      </c>
      <c r="Q757" s="10" t="str">
        <f>+IFERROR(VLOOKUP($A757,#REF!,MATCH('Cálculo antigua metodología'!Q$4,#REF!,0),0),"")</f>
        <v/>
      </c>
      <c r="R757" s="10" t="str">
        <f>+IFERROR(VLOOKUP($A757,#REF!,MATCH('Cálculo antigua metodología'!R$4,#REF!,0),0),"")</f>
        <v/>
      </c>
      <c r="S757" s="10" t="str">
        <f>+IFERROR(VLOOKUP($A757,#REF!,MATCH('Cálculo antigua metodología'!S$4,#REF!,0),0),"")</f>
        <v/>
      </c>
      <c r="T757" s="10">
        <f>+VLOOKUP(A757,'[5]Cálculo SGP'!$N$3:$P$1136,3,0)</f>
        <v>841683780</v>
      </c>
      <c r="U757" s="10">
        <f>+VLOOKUP(A757,'[5]Cálculo SGP'!$N$3:$X$1137,11,0)</f>
        <v>1403347993</v>
      </c>
      <c r="V757" s="11">
        <f t="shared" si="132"/>
        <v>51.388045451895756</v>
      </c>
      <c r="W757" s="11">
        <f t="shared" si="139"/>
        <v>100</v>
      </c>
      <c r="X757" s="11">
        <f t="shared" si="133"/>
        <v>80</v>
      </c>
      <c r="Y757" s="11">
        <f t="shared" si="134"/>
        <v>100</v>
      </c>
      <c r="Z757" s="11">
        <f t="shared" si="140"/>
        <v>0</v>
      </c>
      <c r="AA757" s="11">
        <f t="shared" si="135"/>
        <v>100</v>
      </c>
      <c r="AB757" s="11">
        <f t="shared" si="141"/>
        <v>0</v>
      </c>
      <c r="AC757" s="11">
        <f t="shared" si="136"/>
        <v>0</v>
      </c>
      <c r="AD757" s="11">
        <f t="shared" si="137"/>
        <v>0</v>
      </c>
      <c r="AE757" s="11">
        <f t="shared" si="138"/>
        <v>0</v>
      </c>
      <c r="AF757" s="12">
        <f t="shared" si="142"/>
        <v>0</v>
      </c>
      <c r="AG757" s="31">
        <f t="shared" si="143"/>
        <v>16.666666666666668</v>
      </c>
    </row>
    <row r="758" spans="1:33" x14ac:dyDescent="0.35">
      <c r="A758" s="1" t="s">
        <v>1558</v>
      </c>
      <c r="B758" s="1" t="s">
        <v>1482</v>
      </c>
      <c r="C758" s="1" t="s">
        <v>1559</v>
      </c>
      <c r="D758" s="4">
        <f>+VLOOKUP(A758,'[2]Categoría municipios 2023'!$B$2:$D$1103,3,0)</f>
        <v>6</v>
      </c>
      <c r="E758" s="1" t="str">
        <f>+VLOOKUP(A758,'[3]Nuevo IDF'!$B$5:$H$1106,7,0)</f>
        <v>G5</v>
      </c>
      <c r="F758" s="1"/>
      <c r="G758" s="10">
        <f>+VLOOKUP(A758,'[4]Informe viabilidad 2022'!$A$4:$G$1105,7,0)</f>
        <v>2377.3758130000001</v>
      </c>
      <c r="H758" s="10">
        <f>+VLOOKUP(A758,'[4]Informe viabilidad 2022'!$A$4:$G$1105,6,0)</f>
        <v>4393.9712120000004</v>
      </c>
      <c r="I758" s="10" t="str">
        <f>+IFERROR(VLOOKUP($A758,#REF!,MATCH('Cálculo antigua metodología'!I$4,#REF!,0),0),"")</f>
        <v/>
      </c>
      <c r="J758" s="10" t="str">
        <f>+IFERROR(VLOOKUP($A758,#REF!,MATCH('Cálculo antigua metodología'!J$4,#REF!,0),0),"")</f>
        <v/>
      </c>
      <c r="K758" s="10" t="str">
        <f>+IFERROR(VLOOKUP($A758,#REF!,MATCH('Cálculo antigua metodología'!K$4,#REF!,0),0),"")</f>
        <v/>
      </c>
      <c r="L758" s="10" t="str">
        <f>+IFERROR(VLOOKUP($A758,#REF!,MATCH('Cálculo antigua metodología'!L$4,#REF!,0),0),"")</f>
        <v/>
      </c>
      <c r="M758" s="10" t="str">
        <f>+IFERROR(VLOOKUP($A758,#REF!,MATCH('Cálculo antigua metodología'!M$4,#REF!,0),0),"")</f>
        <v/>
      </c>
      <c r="N758" s="10" t="str">
        <f>+IFERROR(VLOOKUP($A758,#REF!,MATCH('Cálculo antigua metodología'!N$4,#REF!,0),0),"")</f>
        <v/>
      </c>
      <c r="O758" s="10" t="str">
        <f>+IFERROR(VLOOKUP($A758,#REF!,MATCH('Cálculo antigua metodología'!O$4,#REF!,0),0),"")</f>
        <v/>
      </c>
      <c r="P758" s="10" t="str">
        <f>+IFERROR(VLOOKUP($A758,#REF!,MATCH('Cálculo antigua metodología'!P$4,#REF!,0),0),"")</f>
        <v/>
      </c>
      <c r="Q758" s="10" t="str">
        <f>+IFERROR(VLOOKUP($A758,#REF!,MATCH('Cálculo antigua metodología'!Q$4,#REF!,0),0),"")</f>
        <v/>
      </c>
      <c r="R758" s="10" t="str">
        <f>+IFERROR(VLOOKUP($A758,#REF!,MATCH('Cálculo antigua metodología'!R$4,#REF!,0),0),"")</f>
        <v/>
      </c>
      <c r="S758" s="10" t="str">
        <f>+IFERROR(VLOOKUP($A758,#REF!,MATCH('Cálculo antigua metodología'!S$4,#REF!,0),0),"")</f>
        <v/>
      </c>
      <c r="T758" s="10">
        <f>+VLOOKUP(A758,'[5]Cálculo SGP'!$N$3:$P$1136,3,0)</f>
        <v>2322922829</v>
      </c>
      <c r="U758" s="10">
        <f>+VLOOKUP(A758,'[5]Cálculo SGP'!$N$3:$X$1137,11,0)</f>
        <v>5133687945</v>
      </c>
      <c r="V758" s="11">
        <f t="shared" si="132"/>
        <v>54.105402568577411</v>
      </c>
      <c r="W758" s="11">
        <f t="shared" si="139"/>
        <v>100</v>
      </c>
      <c r="X758" s="11">
        <f t="shared" si="133"/>
        <v>80</v>
      </c>
      <c r="Y758" s="11">
        <f t="shared" si="134"/>
        <v>100</v>
      </c>
      <c r="Z758" s="11">
        <f t="shared" si="140"/>
        <v>0</v>
      </c>
      <c r="AA758" s="11">
        <f t="shared" si="135"/>
        <v>100</v>
      </c>
      <c r="AB758" s="11">
        <f t="shared" si="141"/>
        <v>0</v>
      </c>
      <c r="AC758" s="11">
        <f t="shared" si="136"/>
        <v>0</v>
      </c>
      <c r="AD758" s="11">
        <f t="shared" si="137"/>
        <v>0</v>
      </c>
      <c r="AE758" s="11">
        <f t="shared" si="138"/>
        <v>0</v>
      </c>
      <c r="AF758" s="12">
        <f t="shared" si="142"/>
        <v>0</v>
      </c>
      <c r="AG758" s="31">
        <f t="shared" si="143"/>
        <v>16.666666666666668</v>
      </c>
    </row>
    <row r="759" spans="1:33" x14ac:dyDescent="0.35">
      <c r="A759" s="1" t="s">
        <v>1560</v>
      </c>
      <c r="B759" s="1" t="s">
        <v>1482</v>
      </c>
      <c r="C759" s="1" t="s">
        <v>1561</v>
      </c>
      <c r="D759" s="4">
        <f>+VLOOKUP(A759,'[2]Categoría municipios 2023'!$B$2:$D$1103,3,0)</f>
        <v>6</v>
      </c>
      <c r="E759" s="1" t="str">
        <f>+VLOOKUP(A759,'[3]Nuevo IDF'!$B$5:$H$1106,7,0)</f>
        <v>G2</v>
      </c>
      <c r="F759" s="1"/>
      <c r="G759" s="10">
        <f>+VLOOKUP(A759,'[4]Informe viabilidad 2022'!$A$4:$G$1105,7,0)</f>
        <v>1074.3349909999999</v>
      </c>
      <c r="H759" s="10">
        <f>+VLOOKUP(A759,'[4]Informe viabilidad 2022'!$A$4:$G$1105,6,0)</f>
        <v>1883.0238220000001</v>
      </c>
      <c r="I759" s="10" t="str">
        <f>+IFERROR(VLOOKUP($A759,#REF!,MATCH('Cálculo antigua metodología'!I$4,#REF!,0),0),"")</f>
        <v/>
      </c>
      <c r="J759" s="10" t="str">
        <f>+IFERROR(VLOOKUP($A759,#REF!,MATCH('Cálculo antigua metodología'!J$4,#REF!,0),0),"")</f>
        <v/>
      </c>
      <c r="K759" s="10" t="str">
        <f>+IFERROR(VLOOKUP($A759,#REF!,MATCH('Cálculo antigua metodología'!K$4,#REF!,0),0),"")</f>
        <v/>
      </c>
      <c r="L759" s="10" t="str">
        <f>+IFERROR(VLOOKUP($A759,#REF!,MATCH('Cálculo antigua metodología'!L$4,#REF!,0),0),"")</f>
        <v/>
      </c>
      <c r="M759" s="10" t="str">
        <f>+IFERROR(VLOOKUP($A759,#REF!,MATCH('Cálculo antigua metodología'!M$4,#REF!,0),0),"")</f>
        <v/>
      </c>
      <c r="N759" s="10" t="str">
        <f>+IFERROR(VLOOKUP($A759,#REF!,MATCH('Cálculo antigua metodología'!N$4,#REF!,0),0),"")</f>
        <v/>
      </c>
      <c r="O759" s="10" t="str">
        <f>+IFERROR(VLOOKUP($A759,#REF!,MATCH('Cálculo antigua metodología'!O$4,#REF!,0),0),"")</f>
        <v/>
      </c>
      <c r="P759" s="10" t="str">
        <f>+IFERROR(VLOOKUP($A759,#REF!,MATCH('Cálculo antigua metodología'!P$4,#REF!,0),0),"")</f>
        <v/>
      </c>
      <c r="Q759" s="10" t="str">
        <f>+IFERROR(VLOOKUP($A759,#REF!,MATCH('Cálculo antigua metodología'!Q$4,#REF!,0),0),"")</f>
        <v/>
      </c>
      <c r="R759" s="10" t="str">
        <f>+IFERROR(VLOOKUP($A759,#REF!,MATCH('Cálculo antigua metodología'!R$4,#REF!,0),0),"")</f>
        <v/>
      </c>
      <c r="S759" s="10" t="str">
        <f>+IFERROR(VLOOKUP($A759,#REF!,MATCH('Cálculo antigua metodología'!S$4,#REF!,0),0),"")</f>
        <v/>
      </c>
      <c r="T759" s="10">
        <f>+VLOOKUP(A759,'[5]Cálculo SGP'!$N$3:$P$1136,3,0)</f>
        <v>812374734</v>
      </c>
      <c r="U759" s="10">
        <f>+VLOOKUP(A759,'[5]Cálculo SGP'!$N$3:$X$1137,11,0)</f>
        <v>1961830597</v>
      </c>
      <c r="V759" s="11">
        <f t="shared" si="132"/>
        <v>57.053712143637433</v>
      </c>
      <c r="W759" s="11">
        <f t="shared" si="139"/>
        <v>100</v>
      </c>
      <c r="X759" s="11">
        <f t="shared" si="133"/>
        <v>80</v>
      </c>
      <c r="Y759" s="11">
        <f t="shared" si="134"/>
        <v>100</v>
      </c>
      <c r="Z759" s="11">
        <f t="shared" si="140"/>
        <v>0</v>
      </c>
      <c r="AA759" s="11">
        <f t="shared" si="135"/>
        <v>100</v>
      </c>
      <c r="AB759" s="11">
        <f t="shared" si="141"/>
        <v>0</v>
      </c>
      <c r="AC759" s="11">
        <f t="shared" si="136"/>
        <v>0</v>
      </c>
      <c r="AD759" s="11">
        <f t="shared" si="137"/>
        <v>0</v>
      </c>
      <c r="AE759" s="11">
        <f t="shared" si="138"/>
        <v>0</v>
      </c>
      <c r="AF759" s="12">
        <f t="shared" si="142"/>
        <v>0</v>
      </c>
      <c r="AG759" s="31">
        <f t="shared" si="143"/>
        <v>16.666666666666668</v>
      </c>
    </row>
    <row r="760" spans="1:33" x14ac:dyDescent="0.35">
      <c r="A760" s="1" t="s">
        <v>1562</v>
      </c>
      <c r="B760" s="1" t="s">
        <v>1482</v>
      </c>
      <c r="C760" s="1" t="s">
        <v>1563</v>
      </c>
      <c r="D760" s="4">
        <f>+VLOOKUP(A760,'[2]Categoría municipios 2023'!$B$2:$D$1103,3,0)</f>
        <v>6</v>
      </c>
      <c r="E760" s="1" t="str">
        <f>+VLOOKUP(A760,'[3]Nuevo IDF'!$B$5:$H$1106,7,0)</f>
        <v>G5</v>
      </c>
      <c r="F760" s="1"/>
      <c r="G760" s="10">
        <f>+VLOOKUP(A760,'[4]Informe viabilidad 2022'!$A$4:$G$1105,7,0)</f>
        <v>1429.7670499999999</v>
      </c>
      <c r="H760" s="10">
        <f>+VLOOKUP(A760,'[4]Informe viabilidad 2022'!$A$4:$G$1105,6,0)</f>
        <v>5195.0335625100006</v>
      </c>
      <c r="I760" s="10" t="str">
        <f>+IFERROR(VLOOKUP($A760,#REF!,MATCH('Cálculo antigua metodología'!I$4,#REF!,0),0),"")</f>
        <v/>
      </c>
      <c r="J760" s="10" t="str">
        <f>+IFERROR(VLOOKUP($A760,#REF!,MATCH('Cálculo antigua metodología'!J$4,#REF!,0),0),"")</f>
        <v/>
      </c>
      <c r="K760" s="10" t="str">
        <f>+IFERROR(VLOOKUP($A760,#REF!,MATCH('Cálculo antigua metodología'!K$4,#REF!,0),0),"")</f>
        <v/>
      </c>
      <c r="L760" s="10" t="str">
        <f>+IFERROR(VLOOKUP($A760,#REF!,MATCH('Cálculo antigua metodología'!L$4,#REF!,0),0),"")</f>
        <v/>
      </c>
      <c r="M760" s="10" t="str">
        <f>+IFERROR(VLOOKUP($A760,#REF!,MATCH('Cálculo antigua metodología'!M$4,#REF!,0),0),"")</f>
        <v/>
      </c>
      <c r="N760" s="10" t="str">
        <f>+IFERROR(VLOOKUP($A760,#REF!,MATCH('Cálculo antigua metodología'!N$4,#REF!,0),0),"")</f>
        <v/>
      </c>
      <c r="O760" s="10" t="str">
        <f>+IFERROR(VLOOKUP($A760,#REF!,MATCH('Cálculo antigua metodología'!O$4,#REF!,0),0),"")</f>
        <v/>
      </c>
      <c r="P760" s="10" t="str">
        <f>+IFERROR(VLOOKUP($A760,#REF!,MATCH('Cálculo antigua metodología'!P$4,#REF!,0),0),"")</f>
        <v/>
      </c>
      <c r="Q760" s="10" t="str">
        <f>+IFERROR(VLOOKUP($A760,#REF!,MATCH('Cálculo antigua metodología'!Q$4,#REF!,0),0),"")</f>
        <v/>
      </c>
      <c r="R760" s="10" t="str">
        <f>+IFERROR(VLOOKUP($A760,#REF!,MATCH('Cálculo antigua metodología'!R$4,#REF!,0),0),"")</f>
        <v/>
      </c>
      <c r="S760" s="10" t="str">
        <f>+IFERROR(VLOOKUP($A760,#REF!,MATCH('Cálculo antigua metodología'!S$4,#REF!,0),0),"")</f>
        <v/>
      </c>
      <c r="T760" s="10">
        <f>+VLOOKUP(A760,'[5]Cálculo SGP'!$N$3:$P$1136,3,0)</f>
        <v>3074839209</v>
      </c>
      <c r="U760" s="10">
        <f>+VLOOKUP(A760,'[5]Cálculo SGP'!$N$3:$X$1137,11,0)</f>
        <v>4626465882</v>
      </c>
      <c r="V760" s="11">
        <f t="shared" si="132"/>
        <v>27.521805832361213</v>
      </c>
      <c r="W760" s="11">
        <f t="shared" si="139"/>
        <v>100</v>
      </c>
      <c r="X760" s="11">
        <f t="shared" si="133"/>
        <v>80</v>
      </c>
      <c r="Y760" s="11">
        <f t="shared" si="134"/>
        <v>100</v>
      </c>
      <c r="Z760" s="11">
        <f t="shared" si="140"/>
        <v>0</v>
      </c>
      <c r="AA760" s="11">
        <f t="shared" si="135"/>
        <v>100</v>
      </c>
      <c r="AB760" s="11">
        <f t="shared" si="141"/>
        <v>0</v>
      </c>
      <c r="AC760" s="11">
        <f t="shared" si="136"/>
        <v>0</v>
      </c>
      <c r="AD760" s="11">
        <f t="shared" si="137"/>
        <v>0</v>
      </c>
      <c r="AE760" s="11">
        <f t="shared" si="138"/>
        <v>0</v>
      </c>
      <c r="AF760" s="12">
        <f t="shared" si="142"/>
        <v>0</v>
      </c>
      <c r="AG760" s="31">
        <f t="shared" si="143"/>
        <v>16.666666666666668</v>
      </c>
    </row>
    <row r="761" spans="1:33" x14ac:dyDescent="0.35">
      <c r="A761" s="1" t="s">
        <v>1564</v>
      </c>
      <c r="B761" s="1" t="s">
        <v>1482</v>
      </c>
      <c r="C761" s="1" t="s">
        <v>1565</v>
      </c>
      <c r="D761" s="4">
        <f>+VLOOKUP(A761,'[2]Categoría municipios 2023'!$B$2:$D$1103,3,0)</f>
        <v>6</v>
      </c>
      <c r="E761" s="1" t="str">
        <f>+VLOOKUP(A761,'[3]Nuevo IDF'!$B$5:$H$1106,7,0)</f>
        <v>G5</v>
      </c>
      <c r="F761" s="1"/>
      <c r="G761" s="10">
        <f>+VLOOKUP(A761,'[4]Informe viabilidad 2022'!$A$4:$G$1105,7,0)</f>
        <v>668.14177800000004</v>
      </c>
      <c r="H761" s="10">
        <f>+VLOOKUP(A761,'[4]Informe viabilidad 2022'!$A$4:$G$1105,6,0)</f>
        <v>1752.6468689999999</v>
      </c>
      <c r="I761" s="10" t="str">
        <f>+IFERROR(VLOOKUP($A761,#REF!,MATCH('Cálculo antigua metodología'!I$4,#REF!,0),0),"")</f>
        <v/>
      </c>
      <c r="J761" s="10" t="str">
        <f>+IFERROR(VLOOKUP($A761,#REF!,MATCH('Cálculo antigua metodología'!J$4,#REF!,0),0),"")</f>
        <v/>
      </c>
      <c r="K761" s="10" t="str">
        <f>+IFERROR(VLOOKUP($A761,#REF!,MATCH('Cálculo antigua metodología'!K$4,#REF!,0),0),"")</f>
        <v/>
      </c>
      <c r="L761" s="10" t="str">
        <f>+IFERROR(VLOOKUP($A761,#REF!,MATCH('Cálculo antigua metodología'!L$4,#REF!,0),0),"")</f>
        <v/>
      </c>
      <c r="M761" s="10" t="str">
        <f>+IFERROR(VLOOKUP($A761,#REF!,MATCH('Cálculo antigua metodología'!M$4,#REF!,0),0),"")</f>
        <v/>
      </c>
      <c r="N761" s="10" t="str">
        <f>+IFERROR(VLOOKUP($A761,#REF!,MATCH('Cálculo antigua metodología'!N$4,#REF!,0),0),"")</f>
        <v/>
      </c>
      <c r="O761" s="10" t="str">
        <f>+IFERROR(VLOOKUP($A761,#REF!,MATCH('Cálculo antigua metodología'!O$4,#REF!,0),0),"")</f>
        <v/>
      </c>
      <c r="P761" s="10" t="str">
        <f>+IFERROR(VLOOKUP($A761,#REF!,MATCH('Cálculo antigua metodología'!P$4,#REF!,0),0),"")</f>
        <v/>
      </c>
      <c r="Q761" s="10" t="str">
        <f>+IFERROR(VLOOKUP($A761,#REF!,MATCH('Cálculo antigua metodología'!Q$4,#REF!,0),0),"")</f>
        <v/>
      </c>
      <c r="R761" s="10" t="str">
        <f>+IFERROR(VLOOKUP($A761,#REF!,MATCH('Cálculo antigua metodología'!R$4,#REF!,0),0),"")</f>
        <v/>
      </c>
      <c r="S761" s="10" t="str">
        <f>+IFERROR(VLOOKUP($A761,#REF!,MATCH('Cálculo antigua metodología'!S$4,#REF!,0),0),"")</f>
        <v/>
      </c>
      <c r="T761" s="10">
        <f>+VLOOKUP(A761,'[5]Cálculo SGP'!$N$3:$P$1136,3,0)</f>
        <v>713910295</v>
      </c>
      <c r="U761" s="10">
        <f>+VLOOKUP(A761,'[5]Cálculo SGP'!$N$3:$X$1137,11,0)</f>
        <v>1657191875</v>
      </c>
      <c r="V761" s="11">
        <f t="shared" si="132"/>
        <v>38.121870972286551</v>
      </c>
      <c r="W761" s="11">
        <f t="shared" si="139"/>
        <v>100</v>
      </c>
      <c r="X761" s="11">
        <f t="shared" si="133"/>
        <v>80</v>
      </c>
      <c r="Y761" s="11">
        <f t="shared" si="134"/>
        <v>100</v>
      </c>
      <c r="Z761" s="11">
        <f t="shared" si="140"/>
        <v>0</v>
      </c>
      <c r="AA761" s="11">
        <f t="shared" si="135"/>
        <v>100</v>
      </c>
      <c r="AB761" s="11">
        <f t="shared" si="141"/>
        <v>0</v>
      </c>
      <c r="AC761" s="11">
        <f t="shared" si="136"/>
        <v>0</v>
      </c>
      <c r="AD761" s="11">
        <f t="shared" si="137"/>
        <v>0</v>
      </c>
      <c r="AE761" s="11">
        <f t="shared" si="138"/>
        <v>0</v>
      </c>
      <c r="AF761" s="12">
        <f t="shared" si="142"/>
        <v>0</v>
      </c>
      <c r="AG761" s="31">
        <f t="shared" si="143"/>
        <v>16.666666666666668</v>
      </c>
    </row>
    <row r="762" spans="1:33" x14ac:dyDescent="0.35">
      <c r="A762" s="1" t="s">
        <v>1566</v>
      </c>
      <c r="B762" s="1" t="s">
        <v>1482</v>
      </c>
      <c r="C762" s="1" t="s">
        <v>1567</v>
      </c>
      <c r="D762" s="4">
        <f>+VLOOKUP(A762,'[2]Categoría municipios 2023'!$B$2:$D$1103,3,0)</f>
        <v>6</v>
      </c>
      <c r="E762" s="1" t="str">
        <f>+VLOOKUP(A762,'[3]Nuevo IDF'!$B$5:$H$1106,7,0)</f>
        <v>G5</v>
      </c>
      <c r="F762" s="1"/>
      <c r="G762" s="10">
        <f>+VLOOKUP(A762,'[4]Informe viabilidad 2022'!$A$4:$G$1105,7,0)</f>
        <v>1590.615513</v>
      </c>
      <c r="H762" s="10">
        <f>+VLOOKUP(A762,'[4]Informe viabilidad 2022'!$A$4:$G$1105,6,0)</f>
        <v>3916.9684889999999</v>
      </c>
      <c r="I762" s="10" t="str">
        <f>+IFERROR(VLOOKUP($A762,#REF!,MATCH('Cálculo antigua metodología'!I$4,#REF!,0),0),"")</f>
        <v/>
      </c>
      <c r="J762" s="10" t="str">
        <f>+IFERROR(VLOOKUP($A762,#REF!,MATCH('Cálculo antigua metodología'!J$4,#REF!,0),0),"")</f>
        <v/>
      </c>
      <c r="K762" s="10" t="str">
        <f>+IFERROR(VLOOKUP($A762,#REF!,MATCH('Cálculo antigua metodología'!K$4,#REF!,0),0),"")</f>
        <v/>
      </c>
      <c r="L762" s="10" t="str">
        <f>+IFERROR(VLOOKUP($A762,#REF!,MATCH('Cálculo antigua metodología'!L$4,#REF!,0),0),"")</f>
        <v/>
      </c>
      <c r="M762" s="10" t="str">
        <f>+IFERROR(VLOOKUP($A762,#REF!,MATCH('Cálculo antigua metodología'!M$4,#REF!,0),0),"")</f>
        <v/>
      </c>
      <c r="N762" s="10" t="str">
        <f>+IFERROR(VLOOKUP($A762,#REF!,MATCH('Cálculo antigua metodología'!N$4,#REF!,0),0),"")</f>
        <v/>
      </c>
      <c r="O762" s="10" t="str">
        <f>+IFERROR(VLOOKUP($A762,#REF!,MATCH('Cálculo antigua metodología'!O$4,#REF!,0),0),"")</f>
        <v/>
      </c>
      <c r="P762" s="10" t="str">
        <f>+IFERROR(VLOOKUP($A762,#REF!,MATCH('Cálculo antigua metodología'!P$4,#REF!,0),0),"")</f>
        <v/>
      </c>
      <c r="Q762" s="10" t="str">
        <f>+IFERROR(VLOOKUP($A762,#REF!,MATCH('Cálculo antigua metodología'!Q$4,#REF!,0),0),"")</f>
        <v/>
      </c>
      <c r="R762" s="10" t="str">
        <f>+IFERROR(VLOOKUP($A762,#REF!,MATCH('Cálculo antigua metodología'!R$4,#REF!,0),0),"")</f>
        <v/>
      </c>
      <c r="S762" s="10" t="str">
        <f>+IFERROR(VLOOKUP($A762,#REF!,MATCH('Cálculo antigua metodología'!S$4,#REF!,0),0),"")</f>
        <v/>
      </c>
      <c r="T762" s="10">
        <f>+VLOOKUP(A762,'[5]Cálculo SGP'!$N$3:$P$1136,3,0)</f>
        <v>1846192309</v>
      </c>
      <c r="U762" s="10">
        <f>+VLOOKUP(A762,'[5]Cálculo SGP'!$N$3:$X$1137,11,0)</f>
        <v>4288778741</v>
      </c>
      <c r="V762" s="11">
        <f t="shared" si="132"/>
        <v>40.60833058695561</v>
      </c>
      <c r="W762" s="11">
        <f t="shared" si="139"/>
        <v>100</v>
      </c>
      <c r="X762" s="11">
        <f t="shared" si="133"/>
        <v>80</v>
      </c>
      <c r="Y762" s="11">
        <f t="shared" si="134"/>
        <v>100</v>
      </c>
      <c r="Z762" s="11">
        <f t="shared" si="140"/>
        <v>0</v>
      </c>
      <c r="AA762" s="11">
        <f t="shared" si="135"/>
        <v>100</v>
      </c>
      <c r="AB762" s="11">
        <f t="shared" si="141"/>
        <v>0</v>
      </c>
      <c r="AC762" s="11">
        <f t="shared" si="136"/>
        <v>0</v>
      </c>
      <c r="AD762" s="11">
        <f t="shared" si="137"/>
        <v>0</v>
      </c>
      <c r="AE762" s="11">
        <f t="shared" si="138"/>
        <v>0</v>
      </c>
      <c r="AF762" s="12">
        <f t="shared" si="142"/>
        <v>0</v>
      </c>
      <c r="AG762" s="31">
        <f t="shared" si="143"/>
        <v>16.666666666666668</v>
      </c>
    </row>
    <row r="763" spans="1:33" x14ac:dyDescent="0.35">
      <c r="A763" s="1" t="s">
        <v>1568</v>
      </c>
      <c r="B763" s="1" t="s">
        <v>1482</v>
      </c>
      <c r="C763" s="1" t="s">
        <v>1569</v>
      </c>
      <c r="D763" s="4">
        <f>+VLOOKUP(A763,'[2]Categoría municipios 2023'!$B$2:$D$1103,3,0)</f>
        <v>6</v>
      </c>
      <c r="E763" s="1" t="str">
        <f>+VLOOKUP(A763,'[3]Nuevo IDF'!$B$5:$H$1106,7,0)</f>
        <v>G5</v>
      </c>
      <c r="F763" s="1"/>
      <c r="G763" s="10">
        <f>+VLOOKUP(A763,'[4]Informe viabilidad 2022'!$A$4:$G$1105,7,0)</f>
        <v>1371.5931840000001</v>
      </c>
      <c r="H763" s="10">
        <f>+VLOOKUP(A763,'[4]Informe viabilidad 2022'!$A$4:$G$1105,6,0)</f>
        <v>3652.521103</v>
      </c>
      <c r="I763" s="10" t="str">
        <f>+IFERROR(VLOOKUP($A763,#REF!,MATCH('Cálculo antigua metodología'!I$4,#REF!,0),0),"")</f>
        <v/>
      </c>
      <c r="J763" s="10" t="str">
        <f>+IFERROR(VLOOKUP($A763,#REF!,MATCH('Cálculo antigua metodología'!J$4,#REF!,0),0),"")</f>
        <v/>
      </c>
      <c r="K763" s="10" t="str">
        <f>+IFERROR(VLOOKUP($A763,#REF!,MATCH('Cálculo antigua metodología'!K$4,#REF!,0),0),"")</f>
        <v/>
      </c>
      <c r="L763" s="10" t="str">
        <f>+IFERROR(VLOOKUP($A763,#REF!,MATCH('Cálculo antigua metodología'!L$4,#REF!,0),0),"")</f>
        <v/>
      </c>
      <c r="M763" s="10" t="str">
        <f>+IFERROR(VLOOKUP($A763,#REF!,MATCH('Cálculo antigua metodología'!M$4,#REF!,0),0),"")</f>
        <v/>
      </c>
      <c r="N763" s="10" t="str">
        <f>+IFERROR(VLOOKUP($A763,#REF!,MATCH('Cálculo antigua metodología'!N$4,#REF!,0),0),"")</f>
        <v/>
      </c>
      <c r="O763" s="10" t="str">
        <f>+IFERROR(VLOOKUP($A763,#REF!,MATCH('Cálculo antigua metodología'!O$4,#REF!,0),0),"")</f>
        <v/>
      </c>
      <c r="P763" s="10" t="str">
        <f>+IFERROR(VLOOKUP($A763,#REF!,MATCH('Cálculo antigua metodología'!P$4,#REF!,0),0),"")</f>
        <v/>
      </c>
      <c r="Q763" s="10" t="str">
        <f>+IFERROR(VLOOKUP($A763,#REF!,MATCH('Cálculo antigua metodología'!Q$4,#REF!,0),0),"")</f>
        <v/>
      </c>
      <c r="R763" s="10" t="str">
        <f>+IFERROR(VLOOKUP($A763,#REF!,MATCH('Cálculo antigua metodología'!R$4,#REF!,0),0),"")</f>
        <v/>
      </c>
      <c r="S763" s="10" t="str">
        <f>+IFERROR(VLOOKUP($A763,#REF!,MATCH('Cálculo antigua metodología'!S$4,#REF!,0),0),"")</f>
        <v/>
      </c>
      <c r="T763" s="10">
        <f>+VLOOKUP(A763,'[5]Cálculo SGP'!$N$3:$P$1136,3,0)</f>
        <v>959977902</v>
      </c>
      <c r="U763" s="10">
        <f>+VLOOKUP(A763,'[5]Cálculo SGP'!$N$3:$X$1137,11,0)</f>
        <v>2044917258</v>
      </c>
      <c r="V763" s="11">
        <f t="shared" si="132"/>
        <v>37.551957820953895</v>
      </c>
      <c r="W763" s="11">
        <f t="shared" si="139"/>
        <v>100</v>
      </c>
      <c r="X763" s="11">
        <f t="shared" si="133"/>
        <v>80</v>
      </c>
      <c r="Y763" s="11">
        <f t="shared" si="134"/>
        <v>100</v>
      </c>
      <c r="Z763" s="11">
        <f t="shared" si="140"/>
        <v>0</v>
      </c>
      <c r="AA763" s="11">
        <f t="shared" si="135"/>
        <v>100</v>
      </c>
      <c r="AB763" s="11">
        <f t="shared" si="141"/>
        <v>0</v>
      </c>
      <c r="AC763" s="11">
        <f t="shared" si="136"/>
        <v>0</v>
      </c>
      <c r="AD763" s="11">
        <f t="shared" si="137"/>
        <v>0</v>
      </c>
      <c r="AE763" s="11">
        <f t="shared" si="138"/>
        <v>0</v>
      </c>
      <c r="AF763" s="12">
        <f t="shared" si="142"/>
        <v>0</v>
      </c>
      <c r="AG763" s="31">
        <f t="shared" si="143"/>
        <v>16.666666666666668</v>
      </c>
    </row>
    <row r="764" spans="1:33" x14ac:dyDescent="0.35">
      <c r="A764" s="1" t="s">
        <v>1570</v>
      </c>
      <c r="B764" s="1" t="s">
        <v>1482</v>
      </c>
      <c r="C764" s="1" t="s">
        <v>1571</v>
      </c>
      <c r="D764" s="4">
        <f>+VLOOKUP(A764,'[2]Categoría municipios 2023'!$B$2:$D$1103,3,0)</f>
        <v>6</v>
      </c>
      <c r="E764" s="1" t="str">
        <f>+VLOOKUP(A764,'[3]Nuevo IDF'!$B$5:$H$1106,7,0)</f>
        <v>G5</v>
      </c>
      <c r="F764" s="1"/>
      <c r="G764" s="10">
        <f>+VLOOKUP(A764,'[4]Informe viabilidad 2022'!$A$4:$G$1105,7,0)</f>
        <v>684.51857099999995</v>
      </c>
      <c r="H764" s="10">
        <f>+VLOOKUP(A764,'[4]Informe viabilidad 2022'!$A$4:$G$1105,6,0)</f>
        <v>1886.4184155299999</v>
      </c>
      <c r="I764" s="10" t="str">
        <f>+IFERROR(VLOOKUP($A764,#REF!,MATCH('Cálculo antigua metodología'!I$4,#REF!,0),0),"")</f>
        <v/>
      </c>
      <c r="J764" s="10" t="str">
        <f>+IFERROR(VLOOKUP($A764,#REF!,MATCH('Cálculo antigua metodología'!J$4,#REF!,0),0),"")</f>
        <v/>
      </c>
      <c r="K764" s="10" t="str">
        <f>+IFERROR(VLOOKUP($A764,#REF!,MATCH('Cálculo antigua metodología'!K$4,#REF!,0),0),"")</f>
        <v/>
      </c>
      <c r="L764" s="10" t="str">
        <f>+IFERROR(VLOOKUP($A764,#REF!,MATCH('Cálculo antigua metodología'!L$4,#REF!,0),0),"")</f>
        <v/>
      </c>
      <c r="M764" s="10" t="str">
        <f>+IFERROR(VLOOKUP($A764,#REF!,MATCH('Cálculo antigua metodología'!M$4,#REF!,0),0),"")</f>
        <v/>
      </c>
      <c r="N764" s="10" t="str">
        <f>+IFERROR(VLOOKUP($A764,#REF!,MATCH('Cálculo antigua metodología'!N$4,#REF!,0),0),"")</f>
        <v/>
      </c>
      <c r="O764" s="10" t="str">
        <f>+IFERROR(VLOOKUP($A764,#REF!,MATCH('Cálculo antigua metodología'!O$4,#REF!,0),0),"")</f>
        <v/>
      </c>
      <c r="P764" s="10" t="str">
        <f>+IFERROR(VLOOKUP($A764,#REF!,MATCH('Cálculo antigua metodología'!P$4,#REF!,0),0),"")</f>
        <v/>
      </c>
      <c r="Q764" s="10" t="str">
        <f>+IFERROR(VLOOKUP($A764,#REF!,MATCH('Cálculo antigua metodología'!Q$4,#REF!,0),0),"")</f>
        <v/>
      </c>
      <c r="R764" s="10" t="str">
        <f>+IFERROR(VLOOKUP($A764,#REF!,MATCH('Cálculo antigua metodología'!R$4,#REF!,0),0),"")</f>
        <v/>
      </c>
      <c r="S764" s="10" t="str">
        <f>+IFERROR(VLOOKUP($A764,#REF!,MATCH('Cálculo antigua metodología'!S$4,#REF!,0),0),"")</f>
        <v/>
      </c>
      <c r="T764" s="10">
        <f>+VLOOKUP(A764,'[5]Cálculo SGP'!$N$3:$P$1136,3,0)</f>
        <v>682927417</v>
      </c>
      <c r="U764" s="10">
        <f>+VLOOKUP(A764,'[5]Cálculo SGP'!$N$3:$X$1137,11,0)</f>
        <v>1437717735</v>
      </c>
      <c r="V764" s="11">
        <f t="shared" si="132"/>
        <v>36.286677725613728</v>
      </c>
      <c r="W764" s="11">
        <f t="shared" si="139"/>
        <v>100</v>
      </c>
      <c r="X764" s="11">
        <f t="shared" si="133"/>
        <v>80</v>
      </c>
      <c r="Y764" s="11">
        <f t="shared" si="134"/>
        <v>100</v>
      </c>
      <c r="Z764" s="11">
        <f t="shared" si="140"/>
        <v>0</v>
      </c>
      <c r="AA764" s="11">
        <f t="shared" si="135"/>
        <v>100</v>
      </c>
      <c r="AB764" s="11">
        <f t="shared" si="141"/>
        <v>0</v>
      </c>
      <c r="AC764" s="11">
        <f t="shared" si="136"/>
        <v>0</v>
      </c>
      <c r="AD764" s="11">
        <f t="shared" si="137"/>
        <v>0</v>
      </c>
      <c r="AE764" s="11">
        <f t="shared" si="138"/>
        <v>0</v>
      </c>
      <c r="AF764" s="12">
        <f t="shared" si="142"/>
        <v>0</v>
      </c>
      <c r="AG764" s="31">
        <f t="shared" si="143"/>
        <v>16.666666666666668</v>
      </c>
    </row>
    <row r="765" spans="1:33" x14ac:dyDescent="0.35">
      <c r="A765" s="1" t="s">
        <v>1572</v>
      </c>
      <c r="B765" s="1" t="s">
        <v>1482</v>
      </c>
      <c r="C765" s="1" t="s">
        <v>1573</v>
      </c>
      <c r="D765" s="4">
        <f>+VLOOKUP(A765,'[2]Categoría municipios 2023'!$B$2:$D$1103,3,0)</f>
        <v>6</v>
      </c>
      <c r="E765" s="1" t="str">
        <f>+VLOOKUP(A765,'[3]Nuevo IDF'!$B$5:$H$1106,7,0)</f>
        <v>G5</v>
      </c>
      <c r="F765" s="1"/>
      <c r="G765" s="10">
        <f>+VLOOKUP(A765,'[4]Informe viabilidad 2022'!$A$4:$G$1105,7,0)</f>
        <v>886.85667899999999</v>
      </c>
      <c r="H765" s="10">
        <f>+VLOOKUP(A765,'[4]Informe viabilidad 2022'!$A$4:$G$1105,6,0)</f>
        <v>1589.8006620000001</v>
      </c>
      <c r="I765" s="10" t="str">
        <f>+IFERROR(VLOOKUP($A765,#REF!,MATCH('Cálculo antigua metodología'!I$4,#REF!,0),0),"")</f>
        <v/>
      </c>
      <c r="J765" s="10" t="str">
        <f>+IFERROR(VLOOKUP($A765,#REF!,MATCH('Cálculo antigua metodología'!J$4,#REF!,0),0),"")</f>
        <v/>
      </c>
      <c r="K765" s="10" t="str">
        <f>+IFERROR(VLOOKUP($A765,#REF!,MATCH('Cálculo antigua metodología'!K$4,#REF!,0),0),"")</f>
        <v/>
      </c>
      <c r="L765" s="10" t="str">
        <f>+IFERROR(VLOOKUP($A765,#REF!,MATCH('Cálculo antigua metodología'!L$4,#REF!,0),0),"")</f>
        <v/>
      </c>
      <c r="M765" s="10" t="str">
        <f>+IFERROR(VLOOKUP($A765,#REF!,MATCH('Cálculo antigua metodología'!M$4,#REF!,0),0),"")</f>
        <v/>
      </c>
      <c r="N765" s="10" t="str">
        <f>+IFERROR(VLOOKUP($A765,#REF!,MATCH('Cálculo antigua metodología'!N$4,#REF!,0),0),"")</f>
        <v/>
      </c>
      <c r="O765" s="10" t="str">
        <f>+IFERROR(VLOOKUP($A765,#REF!,MATCH('Cálculo antigua metodología'!O$4,#REF!,0),0),"")</f>
        <v/>
      </c>
      <c r="P765" s="10" t="str">
        <f>+IFERROR(VLOOKUP($A765,#REF!,MATCH('Cálculo antigua metodología'!P$4,#REF!,0),0),"")</f>
        <v/>
      </c>
      <c r="Q765" s="10" t="str">
        <f>+IFERROR(VLOOKUP($A765,#REF!,MATCH('Cálculo antigua metodología'!Q$4,#REF!,0),0),"")</f>
        <v/>
      </c>
      <c r="R765" s="10" t="str">
        <f>+IFERROR(VLOOKUP($A765,#REF!,MATCH('Cálculo antigua metodología'!R$4,#REF!,0),0),"")</f>
        <v/>
      </c>
      <c r="S765" s="10" t="str">
        <f>+IFERROR(VLOOKUP($A765,#REF!,MATCH('Cálculo antigua metodología'!S$4,#REF!,0),0),"")</f>
        <v/>
      </c>
      <c r="T765" s="10">
        <f>+VLOOKUP(A765,'[5]Cálculo SGP'!$N$3:$P$1136,3,0)</f>
        <v>944286655</v>
      </c>
      <c r="U765" s="10">
        <f>+VLOOKUP(A765,'[5]Cálculo SGP'!$N$3:$X$1137,11,0)</f>
        <v>1941967710</v>
      </c>
      <c r="V765" s="11">
        <f t="shared" si="132"/>
        <v>55.784143270157969</v>
      </c>
      <c r="W765" s="11">
        <f t="shared" si="139"/>
        <v>100</v>
      </c>
      <c r="X765" s="11">
        <f t="shared" si="133"/>
        <v>80</v>
      </c>
      <c r="Y765" s="11">
        <f t="shared" si="134"/>
        <v>100</v>
      </c>
      <c r="Z765" s="11">
        <f t="shared" si="140"/>
        <v>0</v>
      </c>
      <c r="AA765" s="11">
        <f t="shared" si="135"/>
        <v>100</v>
      </c>
      <c r="AB765" s="11">
        <f t="shared" si="141"/>
        <v>0</v>
      </c>
      <c r="AC765" s="11">
        <f t="shared" si="136"/>
        <v>0</v>
      </c>
      <c r="AD765" s="11">
        <f t="shared" si="137"/>
        <v>0</v>
      </c>
      <c r="AE765" s="11">
        <f t="shared" si="138"/>
        <v>0</v>
      </c>
      <c r="AF765" s="12">
        <f t="shared" si="142"/>
        <v>0</v>
      </c>
      <c r="AG765" s="31">
        <f t="shared" si="143"/>
        <v>16.666666666666668</v>
      </c>
    </row>
    <row r="766" spans="1:33" x14ac:dyDescent="0.35">
      <c r="A766" s="1" t="s">
        <v>1574</v>
      </c>
      <c r="B766" s="1" t="s">
        <v>1482</v>
      </c>
      <c r="C766" s="1" t="s">
        <v>1575</v>
      </c>
      <c r="D766" s="4">
        <f>+VLOOKUP(A766,'[2]Categoría municipios 2023'!$B$2:$D$1103,3,0)</f>
        <v>6</v>
      </c>
      <c r="E766" s="1" t="str">
        <f>+VLOOKUP(A766,'[3]Nuevo IDF'!$B$5:$H$1106,7,0)</f>
        <v>G4</v>
      </c>
      <c r="F766" s="1"/>
      <c r="G766" s="10">
        <f>+VLOOKUP(A766,'[4]Informe viabilidad 2022'!$A$4:$G$1105,7,0)</f>
        <v>1032.8771770000001</v>
      </c>
      <c r="H766" s="10">
        <f>+VLOOKUP(A766,'[4]Informe viabilidad 2022'!$A$4:$G$1105,6,0)</f>
        <v>1849.2733373399999</v>
      </c>
      <c r="I766" s="10" t="str">
        <f>+IFERROR(VLOOKUP($A766,#REF!,MATCH('Cálculo antigua metodología'!I$4,#REF!,0),0),"")</f>
        <v/>
      </c>
      <c r="J766" s="10" t="str">
        <f>+IFERROR(VLOOKUP($A766,#REF!,MATCH('Cálculo antigua metodología'!J$4,#REF!,0),0),"")</f>
        <v/>
      </c>
      <c r="K766" s="10" t="str">
        <f>+IFERROR(VLOOKUP($A766,#REF!,MATCH('Cálculo antigua metodología'!K$4,#REF!,0),0),"")</f>
        <v/>
      </c>
      <c r="L766" s="10" t="str">
        <f>+IFERROR(VLOOKUP($A766,#REF!,MATCH('Cálculo antigua metodología'!L$4,#REF!,0),0),"")</f>
        <v/>
      </c>
      <c r="M766" s="10" t="str">
        <f>+IFERROR(VLOOKUP($A766,#REF!,MATCH('Cálculo antigua metodología'!M$4,#REF!,0),0),"")</f>
        <v/>
      </c>
      <c r="N766" s="10" t="str">
        <f>+IFERROR(VLOOKUP($A766,#REF!,MATCH('Cálculo antigua metodología'!N$4,#REF!,0),0),"")</f>
        <v/>
      </c>
      <c r="O766" s="10" t="str">
        <f>+IFERROR(VLOOKUP($A766,#REF!,MATCH('Cálculo antigua metodología'!O$4,#REF!,0),0),"")</f>
        <v/>
      </c>
      <c r="P766" s="10" t="str">
        <f>+IFERROR(VLOOKUP($A766,#REF!,MATCH('Cálculo antigua metodología'!P$4,#REF!,0),0),"")</f>
        <v/>
      </c>
      <c r="Q766" s="10" t="str">
        <f>+IFERROR(VLOOKUP($A766,#REF!,MATCH('Cálculo antigua metodología'!Q$4,#REF!,0),0),"")</f>
        <v/>
      </c>
      <c r="R766" s="10" t="str">
        <f>+IFERROR(VLOOKUP($A766,#REF!,MATCH('Cálculo antigua metodología'!R$4,#REF!,0),0),"")</f>
        <v/>
      </c>
      <c r="S766" s="10" t="str">
        <f>+IFERROR(VLOOKUP($A766,#REF!,MATCH('Cálculo antigua metodología'!S$4,#REF!,0),0),"")</f>
        <v/>
      </c>
      <c r="T766" s="10">
        <f>+VLOOKUP(A766,'[5]Cálculo SGP'!$N$3:$P$1136,3,0)</f>
        <v>739643919</v>
      </c>
      <c r="U766" s="10">
        <f>+VLOOKUP(A766,'[5]Cálculo SGP'!$N$3:$X$1137,11,0)</f>
        <v>1589894300</v>
      </c>
      <c r="V766" s="11">
        <f t="shared" si="132"/>
        <v>55.853137345596174</v>
      </c>
      <c r="W766" s="11">
        <f t="shared" si="139"/>
        <v>100</v>
      </c>
      <c r="X766" s="11">
        <f t="shared" si="133"/>
        <v>80</v>
      </c>
      <c r="Y766" s="11">
        <f t="shared" si="134"/>
        <v>100</v>
      </c>
      <c r="Z766" s="11">
        <f t="shared" si="140"/>
        <v>0</v>
      </c>
      <c r="AA766" s="11">
        <f t="shared" si="135"/>
        <v>100</v>
      </c>
      <c r="AB766" s="11">
        <f t="shared" si="141"/>
        <v>0</v>
      </c>
      <c r="AC766" s="11">
        <f t="shared" si="136"/>
        <v>0</v>
      </c>
      <c r="AD766" s="11">
        <f t="shared" si="137"/>
        <v>0</v>
      </c>
      <c r="AE766" s="11">
        <f t="shared" si="138"/>
        <v>0</v>
      </c>
      <c r="AF766" s="12">
        <f t="shared" si="142"/>
        <v>0</v>
      </c>
      <c r="AG766" s="31">
        <f t="shared" si="143"/>
        <v>16.666666666666668</v>
      </c>
    </row>
    <row r="767" spans="1:33" x14ac:dyDescent="0.35">
      <c r="A767" s="1" t="s">
        <v>1576</v>
      </c>
      <c r="B767" s="1" t="s">
        <v>1482</v>
      </c>
      <c r="C767" s="1" t="s">
        <v>1577</v>
      </c>
      <c r="D767" s="4">
        <f>+VLOOKUP(A767,'[2]Categoría municipios 2023'!$B$2:$D$1103,3,0)</f>
        <v>6</v>
      </c>
      <c r="E767" s="1" t="str">
        <f>+VLOOKUP(A767,'[3]Nuevo IDF'!$B$5:$H$1106,7,0)</f>
        <v>G4</v>
      </c>
      <c r="F767" s="1"/>
      <c r="G767" s="10">
        <f>+VLOOKUP(A767,'[4]Informe viabilidad 2022'!$A$4:$G$1105,7,0)</f>
        <v>1879.623879</v>
      </c>
      <c r="H767" s="10">
        <f>+VLOOKUP(A767,'[4]Informe viabilidad 2022'!$A$4:$G$1105,6,0)</f>
        <v>2882.8142976599997</v>
      </c>
      <c r="I767" s="10" t="str">
        <f>+IFERROR(VLOOKUP($A767,#REF!,MATCH('Cálculo antigua metodología'!I$4,#REF!,0),0),"")</f>
        <v/>
      </c>
      <c r="J767" s="10" t="str">
        <f>+IFERROR(VLOOKUP($A767,#REF!,MATCH('Cálculo antigua metodología'!J$4,#REF!,0),0),"")</f>
        <v/>
      </c>
      <c r="K767" s="10" t="str">
        <f>+IFERROR(VLOOKUP($A767,#REF!,MATCH('Cálculo antigua metodología'!K$4,#REF!,0),0),"")</f>
        <v/>
      </c>
      <c r="L767" s="10" t="str">
        <f>+IFERROR(VLOOKUP($A767,#REF!,MATCH('Cálculo antigua metodología'!L$4,#REF!,0),0),"")</f>
        <v/>
      </c>
      <c r="M767" s="10" t="str">
        <f>+IFERROR(VLOOKUP($A767,#REF!,MATCH('Cálculo antigua metodología'!M$4,#REF!,0),0),"")</f>
        <v/>
      </c>
      <c r="N767" s="10" t="str">
        <f>+IFERROR(VLOOKUP($A767,#REF!,MATCH('Cálculo antigua metodología'!N$4,#REF!,0),0),"")</f>
        <v/>
      </c>
      <c r="O767" s="10" t="str">
        <f>+IFERROR(VLOOKUP($A767,#REF!,MATCH('Cálculo antigua metodología'!O$4,#REF!,0),0),"")</f>
        <v/>
      </c>
      <c r="P767" s="10" t="str">
        <f>+IFERROR(VLOOKUP($A767,#REF!,MATCH('Cálculo antigua metodología'!P$4,#REF!,0),0),"")</f>
        <v/>
      </c>
      <c r="Q767" s="10" t="str">
        <f>+IFERROR(VLOOKUP($A767,#REF!,MATCH('Cálculo antigua metodología'!Q$4,#REF!,0),0),"")</f>
        <v/>
      </c>
      <c r="R767" s="10" t="str">
        <f>+IFERROR(VLOOKUP($A767,#REF!,MATCH('Cálculo antigua metodología'!R$4,#REF!,0),0),"")</f>
        <v/>
      </c>
      <c r="S767" s="10" t="str">
        <f>+IFERROR(VLOOKUP($A767,#REF!,MATCH('Cálculo antigua metodología'!S$4,#REF!,0),0),"")</f>
        <v/>
      </c>
      <c r="T767" s="10">
        <f>+VLOOKUP(A767,'[5]Cálculo SGP'!$N$3:$P$1136,3,0)</f>
        <v>1044588653</v>
      </c>
      <c r="U767" s="10">
        <f>+VLOOKUP(A767,'[5]Cálculo SGP'!$N$3:$X$1137,11,0)</f>
        <v>2177384329</v>
      </c>
      <c r="V767" s="11">
        <f t="shared" si="132"/>
        <v>65.201004467256311</v>
      </c>
      <c r="W767" s="11">
        <f t="shared" si="139"/>
        <v>100</v>
      </c>
      <c r="X767" s="11">
        <f t="shared" si="133"/>
        <v>80</v>
      </c>
      <c r="Y767" s="11">
        <f t="shared" si="134"/>
        <v>100</v>
      </c>
      <c r="Z767" s="11">
        <f t="shared" si="140"/>
        <v>0</v>
      </c>
      <c r="AA767" s="11">
        <f t="shared" si="135"/>
        <v>100</v>
      </c>
      <c r="AB767" s="11">
        <f t="shared" si="141"/>
        <v>0</v>
      </c>
      <c r="AC767" s="11">
        <f t="shared" si="136"/>
        <v>0</v>
      </c>
      <c r="AD767" s="11">
        <f t="shared" si="137"/>
        <v>0</v>
      </c>
      <c r="AE767" s="11">
        <f t="shared" si="138"/>
        <v>0</v>
      </c>
      <c r="AF767" s="12">
        <f t="shared" si="142"/>
        <v>0</v>
      </c>
      <c r="AG767" s="31">
        <f t="shared" si="143"/>
        <v>16.666666666666668</v>
      </c>
    </row>
    <row r="768" spans="1:33" x14ac:dyDescent="0.35">
      <c r="A768" s="1" t="s">
        <v>1578</v>
      </c>
      <c r="B768" s="1" t="s">
        <v>1482</v>
      </c>
      <c r="C768" s="1" t="s">
        <v>1579</v>
      </c>
      <c r="D768" s="4">
        <f>+VLOOKUP(A768,'[2]Categoría municipios 2023'!$B$2:$D$1103,3,0)</f>
        <v>6</v>
      </c>
      <c r="E768" s="1" t="str">
        <f>+VLOOKUP(A768,'[3]Nuevo IDF'!$B$5:$H$1106,7,0)</f>
        <v>G5</v>
      </c>
      <c r="F768" s="1"/>
      <c r="G768" s="10">
        <f>+VLOOKUP(A768,'[4]Informe viabilidad 2022'!$A$4:$G$1105,7,0)</f>
        <v>1792.263884</v>
      </c>
      <c r="H768" s="10">
        <f>+VLOOKUP(A768,'[4]Informe viabilidad 2022'!$A$4:$G$1105,6,0)</f>
        <v>5423.0446840000004</v>
      </c>
      <c r="I768" s="10" t="str">
        <f>+IFERROR(VLOOKUP($A768,#REF!,MATCH('Cálculo antigua metodología'!I$4,#REF!,0),0),"")</f>
        <v/>
      </c>
      <c r="J768" s="10" t="str">
        <f>+IFERROR(VLOOKUP($A768,#REF!,MATCH('Cálculo antigua metodología'!J$4,#REF!,0),0),"")</f>
        <v/>
      </c>
      <c r="K768" s="10" t="str">
        <f>+IFERROR(VLOOKUP($A768,#REF!,MATCH('Cálculo antigua metodología'!K$4,#REF!,0),0),"")</f>
        <v/>
      </c>
      <c r="L768" s="10" t="str">
        <f>+IFERROR(VLOOKUP($A768,#REF!,MATCH('Cálculo antigua metodología'!L$4,#REF!,0),0),"")</f>
        <v/>
      </c>
      <c r="M768" s="10" t="str">
        <f>+IFERROR(VLOOKUP($A768,#REF!,MATCH('Cálculo antigua metodología'!M$4,#REF!,0),0),"")</f>
        <v/>
      </c>
      <c r="N768" s="10" t="str">
        <f>+IFERROR(VLOOKUP($A768,#REF!,MATCH('Cálculo antigua metodología'!N$4,#REF!,0),0),"")</f>
        <v/>
      </c>
      <c r="O768" s="10" t="str">
        <f>+IFERROR(VLOOKUP($A768,#REF!,MATCH('Cálculo antigua metodología'!O$4,#REF!,0),0),"")</f>
        <v/>
      </c>
      <c r="P768" s="10" t="str">
        <f>+IFERROR(VLOOKUP($A768,#REF!,MATCH('Cálculo antigua metodología'!P$4,#REF!,0),0),"")</f>
        <v/>
      </c>
      <c r="Q768" s="10" t="str">
        <f>+IFERROR(VLOOKUP($A768,#REF!,MATCH('Cálculo antigua metodología'!Q$4,#REF!,0),0),"")</f>
        <v/>
      </c>
      <c r="R768" s="10" t="str">
        <f>+IFERROR(VLOOKUP($A768,#REF!,MATCH('Cálculo antigua metodología'!R$4,#REF!,0),0),"")</f>
        <v/>
      </c>
      <c r="S768" s="10" t="str">
        <f>+IFERROR(VLOOKUP($A768,#REF!,MATCH('Cálculo antigua metodología'!S$4,#REF!,0),0),"")</f>
        <v/>
      </c>
      <c r="T768" s="10">
        <f>+VLOOKUP(A768,'[5]Cálculo SGP'!$N$3:$P$1136,3,0)</f>
        <v>2378136553</v>
      </c>
      <c r="U768" s="10">
        <f>+VLOOKUP(A768,'[5]Cálculo SGP'!$N$3:$X$1137,11,0)</f>
        <v>5287973036</v>
      </c>
      <c r="V768" s="11">
        <f t="shared" si="132"/>
        <v>33.049034047015056</v>
      </c>
      <c r="W768" s="11">
        <f t="shared" si="139"/>
        <v>100</v>
      </c>
      <c r="X768" s="11">
        <f t="shared" si="133"/>
        <v>80</v>
      </c>
      <c r="Y768" s="11">
        <f t="shared" si="134"/>
        <v>100</v>
      </c>
      <c r="Z768" s="11">
        <f t="shared" si="140"/>
        <v>0</v>
      </c>
      <c r="AA768" s="11">
        <f t="shared" si="135"/>
        <v>100</v>
      </c>
      <c r="AB768" s="11">
        <f t="shared" si="141"/>
        <v>0</v>
      </c>
      <c r="AC768" s="11">
        <f t="shared" si="136"/>
        <v>0</v>
      </c>
      <c r="AD768" s="11">
        <f t="shared" si="137"/>
        <v>0</v>
      </c>
      <c r="AE768" s="11">
        <f t="shared" si="138"/>
        <v>0</v>
      </c>
      <c r="AF768" s="12">
        <f t="shared" si="142"/>
        <v>0</v>
      </c>
      <c r="AG768" s="31">
        <f t="shared" si="143"/>
        <v>16.666666666666668</v>
      </c>
    </row>
    <row r="769" spans="1:33" x14ac:dyDescent="0.35">
      <c r="A769" s="1" t="s">
        <v>1580</v>
      </c>
      <c r="B769" s="1" t="s">
        <v>1482</v>
      </c>
      <c r="C769" s="1" t="s">
        <v>1581</v>
      </c>
      <c r="D769" s="4">
        <f>+VLOOKUP(A769,'[2]Categoría municipios 2023'!$B$2:$D$1103,3,0)</f>
        <v>6</v>
      </c>
      <c r="E769" s="1" t="str">
        <f>+VLOOKUP(A769,'[3]Nuevo IDF'!$B$5:$H$1106,7,0)</f>
        <v>G5</v>
      </c>
      <c r="F769" s="1"/>
      <c r="G769" s="10">
        <f>+VLOOKUP(A769,'[4]Informe viabilidad 2022'!$A$4:$G$1105,7,0)</f>
        <v>1199.78827</v>
      </c>
      <c r="H769" s="10">
        <f>+VLOOKUP(A769,'[4]Informe viabilidad 2022'!$A$4:$G$1105,6,0)</f>
        <v>3642.1982635500003</v>
      </c>
      <c r="I769" s="10" t="str">
        <f>+IFERROR(VLOOKUP($A769,#REF!,MATCH('Cálculo antigua metodología'!I$4,#REF!,0),0),"")</f>
        <v/>
      </c>
      <c r="J769" s="10" t="str">
        <f>+IFERROR(VLOOKUP($A769,#REF!,MATCH('Cálculo antigua metodología'!J$4,#REF!,0),0),"")</f>
        <v/>
      </c>
      <c r="K769" s="10" t="str">
        <f>+IFERROR(VLOOKUP($A769,#REF!,MATCH('Cálculo antigua metodología'!K$4,#REF!,0),0),"")</f>
        <v/>
      </c>
      <c r="L769" s="10" t="str">
        <f>+IFERROR(VLOOKUP($A769,#REF!,MATCH('Cálculo antigua metodología'!L$4,#REF!,0),0),"")</f>
        <v/>
      </c>
      <c r="M769" s="10" t="str">
        <f>+IFERROR(VLOOKUP($A769,#REF!,MATCH('Cálculo antigua metodología'!M$4,#REF!,0),0),"")</f>
        <v/>
      </c>
      <c r="N769" s="10" t="str">
        <f>+IFERROR(VLOOKUP($A769,#REF!,MATCH('Cálculo antigua metodología'!N$4,#REF!,0),0),"")</f>
        <v/>
      </c>
      <c r="O769" s="10" t="str">
        <f>+IFERROR(VLOOKUP($A769,#REF!,MATCH('Cálculo antigua metodología'!O$4,#REF!,0),0),"")</f>
        <v/>
      </c>
      <c r="P769" s="10" t="str">
        <f>+IFERROR(VLOOKUP($A769,#REF!,MATCH('Cálculo antigua metodología'!P$4,#REF!,0),0),"")</f>
        <v/>
      </c>
      <c r="Q769" s="10" t="str">
        <f>+IFERROR(VLOOKUP($A769,#REF!,MATCH('Cálculo antigua metodología'!Q$4,#REF!,0),0),"")</f>
        <v/>
      </c>
      <c r="R769" s="10" t="str">
        <f>+IFERROR(VLOOKUP($A769,#REF!,MATCH('Cálculo antigua metodología'!R$4,#REF!,0),0),"")</f>
        <v/>
      </c>
      <c r="S769" s="10" t="str">
        <f>+IFERROR(VLOOKUP($A769,#REF!,MATCH('Cálculo antigua metodología'!S$4,#REF!,0),0),"")</f>
        <v/>
      </c>
      <c r="T769" s="10">
        <f>+VLOOKUP(A769,'[5]Cálculo SGP'!$N$3:$P$1136,3,0)</f>
        <v>1933837355</v>
      </c>
      <c r="U769" s="10">
        <f>+VLOOKUP(A769,'[5]Cálculo SGP'!$N$3:$X$1137,11,0)</f>
        <v>3301728322</v>
      </c>
      <c r="V769" s="11">
        <f t="shared" si="132"/>
        <v>32.941322332919434</v>
      </c>
      <c r="W769" s="11">
        <f t="shared" si="139"/>
        <v>100</v>
      </c>
      <c r="X769" s="11">
        <f t="shared" si="133"/>
        <v>80</v>
      </c>
      <c r="Y769" s="11">
        <f t="shared" si="134"/>
        <v>100</v>
      </c>
      <c r="Z769" s="11">
        <f t="shared" si="140"/>
        <v>0</v>
      </c>
      <c r="AA769" s="11">
        <f t="shared" si="135"/>
        <v>100</v>
      </c>
      <c r="AB769" s="11">
        <f t="shared" si="141"/>
        <v>0</v>
      </c>
      <c r="AC769" s="11">
        <f t="shared" si="136"/>
        <v>0</v>
      </c>
      <c r="AD769" s="11">
        <f t="shared" si="137"/>
        <v>0</v>
      </c>
      <c r="AE769" s="11">
        <f t="shared" si="138"/>
        <v>0</v>
      </c>
      <c r="AF769" s="12">
        <f t="shared" si="142"/>
        <v>0</v>
      </c>
      <c r="AG769" s="31">
        <f t="shared" si="143"/>
        <v>16.666666666666668</v>
      </c>
    </row>
    <row r="770" spans="1:33" x14ac:dyDescent="0.35">
      <c r="A770" s="1" t="s">
        <v>1582</v>
      </c>
      <c r="B770" s="1" t="s">
        <v>1482</v>
      </c>
      <c r="C770" s="1" t="s">
        <v>1583</v>
      </c>
      <c r="D770" s="4">
        <f>+VLOOKUP(A770,'[2]Categoría municipios 2023'!$B$2:$D$1103,3,0)</f>
        <v>6</v>
      </c>
      <c r="E770" s="1" t="str">
        <f>+VLOOKUP(A770,'[3]Nuevo IDF'!$B$5:$H$1106,7,0)</f>
        <v>G5</v>
      </c>
      <c r="F770" s="1"/>
      <c r="G770" s="10">
        <f>+VLOOKUP(A770,'[4]Informe viabilidad 2022'!$A$4:$G$1105,7,0)</f>
        <v>2363.2412469999999</v>
      </c>
      <c r="H770" s="10">
        <f>+VLOOKUP(A770,'[4]Informe viabilidad 2022'!$A$4:$G$1105,6,0)</f>
        <v>4609.9584450000002</v>
      </c>
      <c r="I770" s="10" t="str">
        <f>+IFERROR(VLOOKUP($A770,#REF!,MATCH('Cálculo antigua metodología'!I$4,#REF!,0),0),"")</f>
        <v/>
      </c>
      <c r="J770" s="10" t="str">
        <f>+IFERROR(VLOOKUP($A770,#REF!,MATCH('Cálculo antigua metodología'!J$4,#REF!,0),0),"")</f>
        <v/>
      </c>
      <c r="K770" s="10" t="str">
        <f>+IFERROR(VLOOKUP($A770,#REF!,MATCH('Cálculo antigua metodología'!K$4,#REF!,0),0),"")</f>
        <v/>
      </c>
      <c r="L770" s="10" t="str">
        <f>+IFERROR(VLOOKUP($A770,#REF!,MATCH('Cálculo antigua metodología'!L$4,#REF!,0),0),"")</f>
        <v/>
      </c>
      <c r="M770" s="10" t="str">
        <f>+IFERROR(VLOOKUP($A770,#REF!,MATCH('Cálculo antigua metodología'!M$4,#REF!,0),0),"")</f>
        <v/>
      </c>
      <c r="N770" s="10" t="str">
        <f>+IFERROR(VLOOKUP($A770,#REF!,MATCH('Cálculo antigua metodología'!N$4,#REF!,0),0),"")</f>
        <v/>
      </c>
      <c r="O770" s="10" t="str">
        <f>+IFERROR(VLOOKUP($A770,#REF!,MATCH('Cálculo antigua metodología'!O$4,#REF!,0),0),"")</f>
        <v/>
      </c>
      <c r="P770" s="10" t="str">
        <f>+IFERROR(VLOOKUP($A770,#REF!,MATCH('Cálculo antigua metodología'!P$4,#REF!,0),0),"")</f>
        <v/>
      </c>
      <c r="Q770" s="10" t="str">
        <f>+IFERROR(VLOOKUP($A770,#REF!,MATCH('Cálculo antigua metodología'!Q$4,#REF!,0),0),"")</f>
        <v/>
      </c>
      <c r="R770" s="10" t="str">
        <f>+IFERROR(VLOOKUP($A770,#REF!,MATCH('Cálculo antigua metodología'!R$4,#REF!,0),0),"")</f>
        <v/>
      </c>
      <c r="S770" s="10" t="str">
        <f>+IFERROR(VLOOKUP($A770,#REF!,MATCH('Cálculo antigua metodología'!S$4,#REF!,0),0),"")</f>
        <v/>
      </c>
      <c r="T770" s="10">
        <f>+VLOOKUP(A770,'[5]Cálculo SGP'!$N$3:$P$1136,3,0)</f>
        <v>1901079931</v>
      </c>
      <c r="U770" s="10">
        <f>+VLOOKUP(A770,'[5]Cálculo SGP'!$N$3:$X$1137,11,0)</f>
        <v>2200865852</v>
      </c>
      <c r="V770" s="11">
        <f t="shared" si="132"/>
        <v>51.26382971115914</v>
      </c>
      <c r="W770" s="11">
        <f t="shared" si="139"/>
        <v>100</v>
      </c>
      <c r="X770" s="11">
        <f t="shared" si="133"/>
        <v>80</v>
      </c>
      <c r="Y770" s="11">
        <f t="shared" si="134"/>
        <v>100</v>
      </c>
      <c r="Z770" s="11">
        <f t="shared" si="140"/>
        <v>0</v>
      </c>
      <c r="AA770" s="11">
        <f t="shared" si="135"/>
        <v>100</v>
      </c>
      <c r="AB770" s="11">
        <f t="shared" si="141"/>
        <v>0</v>
      </c>
      <c r="AC770" s="11">
        <f t="shared" si="136"/>
        <v>0</v>
      </c>
      <c r="AD770" s="11">
        <f t="shared" si="137"/>
        <v>0</v>
      </c>
      <c r="AE770" s="11">
        <f t="shared" si="138"/>
        <v>0</v>
      </c>
      <c r="AF770" s="12">
        <f t="shared" si="142"/>
        <v>0</v>
      </c>
      <c r="AG770" s="31">
        <f t="shared" si="143"/>
        <v>16.666666666666668</v>
      </c>
    </row>
    <row r="771" spans="1:33" x14ac:dyDescent="0.35">
      <c r="A771" s="1" t="s">
        <v>1584</v>
      </c>
      <c r="B771" s="1" t="s">
        <v>1482</v>
      </c>
      <c r="C771" s="1" t="s">
        <v>1585</v>
      </c>
      <c r="D771" s="4">
        <f>+VLOOKUP(A771,'[2]Categoría municipios 2023'!$B$2:$D$1103,3,0)</f>
        <v>6</v>
      </c>
      <c r="E771" s="1" t="str">
        <f>+VLOOKUP(A771,'[3]Nuevo IDF'!$B$5:$H$1106,7,0)</f>
        <v>G5</v>
      </c>
      <c r="F771" s="1"/>
      <c r="G771" s="10">
        <f>+VLOOKUP(A771,'[4]Informe viabilidad 2022'!$A$4:$G$1105,7,0)</f>
        <v>1632.340974</v>
      </c>
      <c r="H771" s="10">
        <f>+VLOOKUP(A771,'[4]Informe viabilidad 2022'!$A$4:$G$1105,6,0)</f>
        <v>2732.4726439999999</v>
      </c>
      <c r="I771" s="10" t="str">
        <f>+IFERROR(VLOOKUP($A771,#REF!,MATCH('Cálculo antigua metodología'!I$4,#REF!,0),0),"")</f>
        <v/>
      </c>
      <c r="J771" s="10" t="str">
        <f>+IFERROR(VLOOKUP($A771,#REF!,MATCH('Cálculo antigua metodología'!J$4,#REF!,0),0),"")</f>
        <v/>
      </c>
      <c r="K771" s="10" t="str">
        <f>+IFERROR(VLOOKUP($A771,#REF!,MATCH('Cálculo antigua metodología'!K$4,#REF!,0),0),"")</f>
        <v/>
      </c>
      <c r="L771" s="10" t="str">
        <f>+IFERROR(VLOOKUP($A771,#REF!,MATCH('Cálculo antigua metodología'!L$4,#REF!,0),0),"")</f>
        <v/>
      </c>
      <c r="M771" s="10" t="str">
        <f>+IFERROR(VLOOKUP($A771,#REF!,MATCH('Cálculo antigua metodología'!M$4,#REF!,0),0),"")</f>
        <v/>
      </c>
      <c r="N771" s="10" t="str">
        <f>+IFERROR(VLOOKUP($A771,#REF!,MATCH('Cálculo antigua metodología'!N$4,#REF!,0),0),"")</f>
        <v/>
      </c>
      <c r="O771" s="10" t="str">
        <f>+IFERROR(VLOOKUP($A771,#REF!,MATCH('Cálculo antigua metodología'!O$4,#REF!,0),0),"")</f>
        <v/>
      </c>
      <c r="P771" s="10" t="str">
        <f>+IFERROR(VLOOKUP($A771,#REF!,MATCH('Cálculo antigua metodología'!P$4,#REF!,0),0),"")</f>
        <v/>
      </c>
      <c r="Q771" s="10" t="str">
        <f>+IFERROR(VLOOKUP($A771,#REF!,MATCH('Cálculo antigua metodología'!Q$4,#REF!,0),0),"")</f>
        <v/>
      </c>
      <c r="R771" s="10" t="str">
        <f>+IFERROR(VLOOKUP($A771,#REF!,MATCH('Cálculo antigua metodología'!R$4,#REF!,0),0),"")</f>
        <v/>
      </c>
      <c r="S771" s="10" t="str">
        <f>+IFERROR(VLOOKUP($A771,#REF!,MATCH('Cálculo antigua metodología'!S$4,#REF!,0),0),"")</f>
        <v/>
      </c>
      <c r="T771" s="10">
        <f>+VLOOKUP(A771,'[5]Cálculo SGP'!$N$3:$P$1136,3,0)</f>
        <v>1163904856</v>
      </c>
      <c r="U771" s="10">
        <f>+VLOOKUP(A771,'[5]Cálculo SGP'!$N$3:$X$1137,11,0)</f>
        <v>1894745863</v>
      </c>
      <c r="V771" s="11">
        <f t="shared" si="132"/>
        <v>59.738602601724708</v>
      </c>
      <c r="W771" s="11">
        <f t="shared" si="139"/>
        <v>100</v>
      </c>
      <c r="X771" s="11">
        <f t="shared" si="133"/>
        <v>80</v>
      </c>
      <c r="Y771" s="11">
        <f t="shared" si="134"/>
        <v>100</v>
      </c>
      <c r="Z771" s="11">
        <f t="shared" si="140"/>
        <v>0</v>
      </c>
      <c r="AA771" s="11">
        <f t="shared" si="135"/>
        <v>100</v>
      </c>
      <c r="AB771" s="11">
        <f t="shared" si="141"/>
        <v>0</v>
      </c>
      <c r="AC771" s="11">
        <f t="shared" si="136"/>
        <v>0</v>
      </c>
      <c r="AD771" s="11">
        <f t="shared" si="137"/>
        <v>0</v>
      </c>
      <c r="AE771" s="11">
        <f t="shared" si="138"/>
        <v>0</v>
      </c>
      <c r="AF771" s="12">
        <f t="shared" si="142"/>
        <v>0</v>
      </c>
      <c r="AG771" s="31">
        <f t="shared" si="143"/>
        <v>16.666666666666668</v>
      </c>
    </row>
    <row r="772" spans="1:33" x14ac:dyDescent="0.35">
      <c r="A772" s="1" t="s">
        <v>1586</v>
      </c>
      <c r="B772" s="1" t="s">
        <v>1482</v>
      </c>
      <c r="C772" s="1" t="s">
        <v>1587</v>
      </c>
      <c r="D772" s="4">
        <f>+VLOOKUP(A772,'[2]Categoría municipios 2023'!$B$2:$D$1103,3,0)</f>
        <v>6</v>
      </c>
      <c r="E772" s="1" t="str">
        <f>+VLOOKUP(A772,'[3]Nuevo IDF'!$B$5:$H$1106,7,0)</f>
        <v>G5</v>
      </c>
      <c r="F772" s="1"/>
      <c r="G772" s="10">
        <f>+VLOOKUP(A772,'[4]Informe viabilidad 2022'!$A$4:$G$1105,7,0)</f>
        <v>1062.8625119999999</v>
      </c>
      <c r="H772" s="10">
        <f>+VLOOKUP(A772,'[4]Informe viabilidad 2022'!$A$4:$G$1105,6,0)</f>
        <v>2264.176829</v>
      </c>
      <c r="I772" s="10" t="str">
        <f>+IFERROR(VLOOKUP($A772,#REF!,MATCH('Cálculo antigua metodología'!I$4,#REF!,0),0),"")</f>
        <v/>
      </c>
      <c r="J772" s="10" t="str">
        <f>+IFERROR(VLOOKUP($A772,#REF!,MATCH('Cálculo antigua metodología'!J$4,#REF!,0),0),"")</f>
        <v/>
      </c>
      <c r="K772" s="10" t="str">
        <f>+IFERROR(VLOOKUP($A772,#REF!,MATCH('Cálculo antigua metodología'!K$4,#REF!,0),0),"")</f>
        <v/>
      </c>
      <c r="L772" s="10" t="str">
        <f>+IFERROR(VLOOKUP($A772,#REF!,MATCH('Cálculo antigua metodología'!L$4,#REF!,0),0),"")</f>
        <v/>
      </c>
      <c r="M772" s="10" t="str">
        <f>+IFERROR(VLOOKUP($A772,#REF!,MATCH('Cálculo antigua metodología'!M$4,#REF!,0),0),"")</f>
        <v/>
      </c>
      <c r="N772" s="10" t="str">
        <f>+IFERROR(VLOOKUP($A772,#REF!,MATCH('Cálculo antigua metodología'!N$4,#REF!,0),0),"")</f>
        <v/>
      </c>
      <c r="O772" s="10" t="str">
        <f>+IFERROR(VLOOKUP($A772,#REF!,MATCH('Cálculo antigua metodología'!O$4,#REF!,0),0),"")</f>
        <v/>
      </c>
      <c r="P772" s="10" t="str">
        <f>+IFERROR(VLOOKUP($A772,#REF!,MATCH('Cálculo antigua metodología'!P$4,#REF!,0),0),"")</f>
        <v/>
      </c>
      <c r="Q772" s="10" t="str">
        <f>+IFERROR(VLOOKUP($A772,#REF!,MATCH('Cálculo antigua metodología'!Q$4,#REF!,0),0),"")</f>
        <v/>
      </c>
      <c r="R772" s="10" t="str">
        <f>+IFERROR(VLOOKUP($A772,#REF!,MATCH('Cálculo antigua metodología'!R$4,#REF!,0),0),"")</f>
        <v/>
      </c>
      <c r="S772" s="10" t="str">
        <f>+IFERROR(VLOOKUP($A772,#REF!,MATCH('Cálculo antigua metodología'!S$4,#REF!,0),0),"")</f>
        <v/>
      </c>
      <c r="T772" s="10">
        <f>+VLOOKUP(A772,'[5]Cálculo SGP'!$N$3:$P$1136,3,0)</f>
        <v>1237742611</v>
      </c>
      <c r="U772" s="10">
        <f>+VLOOKUP(A772,'[5]Cálculo SGP'!$N$3:$X$1137,11,0)</f>
        <v>2461580030</v>
      </c>
      <c r="V772" s="11">
        <f t="shared" si="132"/>
        <v>46.942557594736343</v>
      </c>
      <c r="W772" s="11">
        <f t="shared" si="139"/>
        <v>100</v>
      </c>
      <c r="X772" s="11">
        <f t="shared" si="133"/>
        <v>80</v>
      </c>
      <c r="Y772" s="11">
        <f t="shared" si="134"/>
        <v>100</v>
      </c>
      <c r="Z772" s="11">
        <f t="shared" si="140"/>
        <v>0</v>
      </c>
      <c r="AA772" s="11">
        <f t="shared" si="135"/>
        <v>100</v>
      </c>
      <c r="AB772" s="11">
        <f t="shared" si="141"/>
        <v>0</v>
      </c>
      <c r="AC772" s="11">
        <f t="shared" si="136"/>
        <v>0</v>
      </c>
      <c r="AD772" s="11">
        <f t="shared" si="137"/>
        <v>0</v>
      </c>
      <c r="AE772" s="11">
        <f t="shared" si="138"/>
        <v>0</v>
      </c>
      <c r="AF772" s="12">
        <f t="shared" si="142"/>
        <v>0</v>
      </c>
      <c r="AG772" s="31">
        <f t="shared" si="143"/>
        <v>16.666666666666668</v>
      </c>
    </row>
    <row r="773" spans="1:33" x14ac:dyDescent="0.35">
      <c r="A773" s="1" t="s">
        <v>1588</v>
      </c>
      <c r="B773" s="1" t="s">
        <v>1482</v>
      </c>
      <c r="C773" s="1" t="s">
        <v>1589</v>
      </c>
      <c r="D773" s="4">
        <f>+VLOOKUP(A773,'[2]Categoría municipios 2023'!$B$2:$D$1103,3,0)</f>
        <v>6</v>
      </c>
      <c r="E773" s="1" t="str">
        <f>+VLOOKUP(A773,'[3]Nuevo IDF'!$B$5:$H$1106,7,0)</f>
        <v>G5</v>
      </c>
      <c r="F773" s="1"/>
      <c r="G773" s="10">
        <f>+VLOOKUP(A773,'[4]Informe viabilidad 2022'!$A$4:$G$1105,7,0)</f>
        <v>920.89255000000003</v>
      </c>
      <c r="H773" s="10">
        <f>+VLOOKUP(A773,'[4]Informe viabilidad 2022'!$A$4:$G$1105,6,0)</f>
        <v>2254.9480490000001</v>
      </c>
      <c r="I773" s="10" t="str">
        <f>+IFERROR(VLOOKUP($A773,#REF!,MATCH('Cálculo antigua metodología'!I$4,#REF!,0),0),"")</f>
        <v/>
      </c>
      <c r="J773" s="10" t="str">
        <f>+IFERROR(VLOOKUP($A773,#REF!,MATCH('Cálculo antigua metodología'!J$4,#REF!,0),0),"")</f>
        <v/>
      </c>
      <c r="K773" s="10" t="str">
        <f>+IFERROR(VLOOKUP($A773,#REF!,MATCH('Cálculo antigua metodología'!K$4,#REF!,0),0),"")</f>
        <v/>
      </c>
      <c r="L773" s="10" t="str">
        <f>+IFERROR(VLOOKUP($A773,#REF!,MATCH('Cálculo antigua metodología'!L$4,#REF!,0),0),"")</f>
        <v/>
      </c>
      <c r="M773" s="10" t="str">
        <f>+IFERROR(VLOOKUP($A773,#REF!,MATCH('Cálculo antigua metodología'!M$4,#REF!,0),0),"")</f>
        <v/>
      </c>
      <c r="N773" s="10" t="str">
        <f>+IFERROR(VLOOKUP($A773,#REF!,MATCH('Cálculo antigua metodología'!N$4,#REF!,0),0),"")</f>
        <v/>
      </c>
      <c r="O773" s="10" t="str">
        <f>+IFERROR(VLOOKUP($A773,#REF!,MATCH('Cálculo antigua metodología'!O$4,#REF!,0),0),"")</f>
        <v/>
      </c>
      <c r="P773" s="10" t="str">
        <f>+IFERROR(VLOOKUP($A773,#REF!,MATCH('Cálculo antigua metodología'!P$4,#REF!,0),0),"")</f>
        <v/>
      </c>
      <c r="Q773" s="10" t="str">
        <f>+IFERROR(VLOOKUP($A773,#REF!,MATCH('Cálculo antigua metodología'!Q$4,#REF!,0),0),"")</f>
        <v/>
      </c>
      <c r="R773" s="10" t="str">
        <f>+IFERROR(VLOOKUP($A773,#REF!,MATCH('Cálculo antigua metodología'!R$4,#REF!,0),0),"")</f>
        <v/>
      </c>
      <c r="S773" s="10" t="str">
        <f>+IFERROR(VLOOKUP($A773,#REF!,MATCH('Cálculo antigua metodología'!S$4,#REF!,0),0),"")</f>
        <v/>
      </c>
      <c r="T773" s="10">
        <f>+VLOOKUP(A773,'[5]Cálculo SGP'!$N$3:$P$1136,3,0)</f>
        <v>1320273746</v>
      </c>
      <c r="U773" s="10">
        <f>+VLOOKUP(A773,'[5]Cálculo SGP'!$N$3:$X$1137,11,0)</f>
        <v>2364632563</v>
      </c>
      <c r="V773" s="11">
        <f t="shared" ref="V773:V836" si="144">IFERROR(G773/H773*100,"ND")</f>
        <v>40.83874794403301</v>
      </c>
      <c r="W773" s="11">
        <f t="shared" si="139"/>
        <v>100</v>
      </c>
      <c r="X773" s="11">
        <f t="shared" ref="X773:X836" si="145">IF(D773="ESP",50,IF(D773=1,65,IF(D773=2,70,IF(D773=3,70,IF(D773=4,80,IF(D773=5,80,IF(D773=6,80,0)))))))</f>
        <v>80</v>
      </c>
      <c r="Y773" s="11">
        <f t="shared" ref="Y773:Y836" si="146">+IFERROR((P773+R773)*100/(J773+M773+T773+U773),100)</f>
        <v>100</v>
      </c>
      <c r="Z773" s="11">
        <f t="shared" si="140"/>
        <v>0</v>
      </c>
      <c r="AA773" s="11">
        <f t="shared" ref="AA773:AA836" si="147">+IFERROR((L773+N773+M773)*100/(I773),100)</f>
        <v>100</v>
      </c>
      <c r="AB773" s="11">
        <f t="shared" si="141"/>
        <v>0</v>
      </c>
      <c r="AC773" s="11">
        <f t="shared" ref="AC773:AC836" si="148">IFERROR(((K773)/J773*100),0)</f>
        <v>0</v>
      </c>
      <c r="AD773" s="11">
        <f t="shared" ref="AD773:AD836" si="149">IFERROR((Q773/O773*100),0)</f>
        <v>0</v>
      </c>
      <c r="AE773" s="11">
        <f t="shared" ref="AE773:AE836" si="150">IFERROR((S773/J773*100),0)</f>
        <v>0</v>
      </c>
      <c r="AF773" s="12">
        <f t="shared" si="142"/>
        <v>0</v>
      </c>
      <c r="AG773" s="31">
        <f t="shared" si="143"/>
        <v>16.666666666666668</v>
      </c>
    </row>
    <row r="774" spans="1:33" x14ac:dyDescent="0.35">
      <c r="A774" s="1" t="s">
        <v>1590</v>
      </c>
      <c r="B774" s="1" t="s">
        <v>1482</v>
      </c>
      <c r="C774" s="1" t="s">
        <v>1591</v>
      </c>
      <c r="D774" s="4">
        <f>+VLOOKUP(A774,'[2]Categoría municipios 2023'!$B$2:$D$1103,3,0)</f>
        <v>6</v>
      </c>
      <c r="E774" s="1" t="str">
        <f>+VLOOKUP(A774,'[3]Nuevo IDF'!$B$5:$H$1106,7,0)</f>
        <v>G5</v>
      </c>
      <c r="F774" s="1"/>
      <c r="G774" s="10">
        <f>+VLOOKUP(A774,'[4]Informe viabilidad 2022'!$A$4:$G$1105,7,0)</f>
        <v>1206.560375</v>
      </c>
      <c r="H774" s="10">
        <f>+VLOOKUP(A774,'[4]Informe viabilidad 2022'!$A$4:$G$1105,6,0)</f>
        <v>2182.6676859999998</v>
      </c>
      <c r="I774" s="10" t="str">
        <f>+IFERROR(VLOOKUP($A774,#REF!,MATCH('Cálculo antigua metodología'!I$4,#REF!,0),0),"")</f>
        <v/>
      </c>
      <c r="J774" s="10" t="str">
        <f>+IFERROR(VLOOKUP($A774,#REF!,MATCH('Cálculo antigua metodología'!J$4,#REF!,0),0),"")</f>
        <v/>
      </c>
      <c r="K774" s="10" t="str">
        <f>+IFERROR(VLOOKUP($A774,#REF!,MATCH('Cálculo antigua metodología'!K$4,#REF!,0),0),"")</f>
        <v/>
      </c>
      <c r="L774" s="10" t="str">
        <f>+IFERROR(VLOOKUP($A774,#REF!,MATCH('Cálculo antigua metodología'!L$4,#REF!,0),0),"")</f>
        <v/>
      </c>
      <c r="M774" s="10" t="str">
        <f>+IFERROR(VLOOKUP($A774,#REF!,MATCH('Cálculo antigua metodología'!M$4,#REF!,0),0),"")</f>
        <v/>
      </c>
      <c r="N774" s="10" t="str">
        <f>+IFERROR(VLOOKUP($A774,#REF!,MATCH('Cálculo antigua metodología'!N$4,#REF!,0),0),"")</f>
        <v/>
      </c>
      <c r="O774" s="10" t="str">
        <f>+IFERROR(VLOOKUP($A774,#REF!,MATCH('Cálculo antigua metodología'!O$4,#REF!,0),0),"")</f>
        <v/>
      </c>
      <c r="P774" s="10" t="str">
        <f>+IFERROR(VLOOKUP($A774,#REF!,MATCH('Cálculo antigua metodología'!P$4,#REF!,0),0),"")</f>
        <v/>
      </c>
      <c r="Q774" s="10" t="str">
        <f>+IFERROR(VLOOKUP($A774,#REF!,MATCH('Cálculo antigua metodología'!Q$4,#REF!,0),0),"")</f>
        <v/>
      </c>
      <c r="R774" s="10" t="str">
        <f>+IFERROR(VLOOKUP($A774,#REF!,MATCH('Cálculo antigua metodología'!R$4,#REF!,0),0),"")</f>
        <v/>
      </c>
      <c r="S774" s="10" t="str">
        <f>+IFERROR(VLOOKUP($A774,#REF!,MATCH('Cálculo antigua metodología'!S$4,#REF!,0),0),"")</f>
        <v/>
      </c>
      <c r="T774" s="10">
        <f>+VLOOKUP(A774,'[5]Cálculo SGP'!$N$3:$P$1136,3,0)</f>
        <v>1233157838</v>
      </c>
      <c r="U774" s="10">
        <f>+VLOOKUP(A774,'[5]Cálculo SGP'!$N$3:$X$1137,11,0)</f>
        <v>1585005443</v>
      </c>
      <c r="V774" s="11">
        <f t="shared" si="144"/>
        <v>55.279160576714567</v>
      </c>
      <c r="W774" s="11">
        <f t="shared" ref="W774:W837" si="151">+IF(V774&lt;=X774,100,IF(AND(V774&gt;X774,V774&lt;100),(100-V774)/(100-X774)*100,0))</f>
        <v>100</v>
      </c>
      <c r="X774" s="11">
        <f t="shared" si="145"/>
        <v>80</v>
      </c>
      <c r="Y774" s="11">
        <f t="shared" si="146"/>
        <v>100</v>
      </c>
      <c r="Z774" s="11">
        <f t="shared" ref="Z774:Z837" si="152">IF(100-Y774&lt;0,0,100-Y774)</f>
        <v>0</v>
      </c>
      <c r="AA774" s="11">
        <f t="shared" si="147"/>
        <v>100</v>
      </c>
      <c r="AB774" s="11">
        <f t="shared" ref="AB774:AB837" si="153">100-AA774</f>
        <v>0</v>
      </c>
      <c r="AC774" s="11">
        <f t="shared" si="148"/>
        <v>0</v>
      </c>
      <c r="AD774" s="11">
        <f t="shared" si="149"/>
        <v>0</v>
      </c>
      <c r="AE774" s="11">
        <f t="shared" si="150"/>
        <v>0</v>
      </c>
      <c r="AF774" s="12">
        <f t="shared" ref="AF774:AF837" si="154">IFERROR((IF(AE774&lt;0,0,AE774)),0)</f>
        <v>0</v>
      </c>
      <c r="AG774" s="31">
        <f t="shared" ref="AG774:AG837" si="155">+AVERAGE(W774,Z774,AB774,AC774,AD774,AF774)</f>
        <v>16.666666666666668</v>
      </c>
    </row>
    <row r="775" spans="1:33" x14ac:dyDescent="0.35">
      <c r="A775" s="1" t="s">
        <v>1592</v>
      </c>
      <c r="B775" s="1" t="s">
        <v>1482</v>
      </c>
      <c r="C775" s="1" t="s">
        <v>1593</v>
      </c>
      <c r="D775" s="4">
        <f>+VLOOKUP(A775,'[2]Categoría municipios 2023'!$B$2:$D$1103,3,0)</f>
        <v>6</v>
      </c>
      <c r="E775" s="1" t="str">
        <f>+VLOOKUP(A775,'[3]Nuevo IDF'!$B$5:$H$1106,7,0)</f>
        <v>G5</v>
      </c>
      <c r="F775" s="1"/>
      <c r="G775" s="10">
        <f>+VLOOKUP(A775,'[4]Informe viabilidad 2022'!$A$4:$G$1105,7,0)</f>
        <v>887.47835599999996</v>
      </c>
      <c r="H775" s="10">
        <f>+VLOOKUP(A775,'[4]Informe viabilidad 2022'!$A$4:$G$1105,6,0)</f>
        <v>2025.714246</v>
      </c>
      <c r="I775" s="10" t="str">
        <f>+IFERROR(VLOOKUP($A775,#REF!,MATCH('Cálculo antigua metodología'!I$4,#REF!,0),0),"")</f>
        <v/>
      </c>
      <c r="J775" s="10" t="str">
        <f>+IFERROR(VLOOKUP($A775,#REF!,MATCH('Cálculo antigua metodología'!J$4,#REF!,0),0),"")</f>
        <v/>
      </c>
      <c r="K775" s="10" t="str">
        <f>+IFERROR(VLOOKUP($A775,#REF!,MATCH('Cálculo antigua metodología'!K$4,#REF!,0),0),"")</f>
        <v/>
      </c>
      <c r="L775" s="10" t="str">
        <f>+IFERROR(VLOOKUP($A775,#REF!,MATCH('Cálculo antigua metodología'!L$4,#REF!,0),0),"")</f>
        <v/>
      </c>
      <c r="M775" s="10" t="str">
        <f>+IFERROR(VLOOKUP($A775,#REF!,MATCH('Cálculo antigua metodología'!M$4,#REF!,0),0),"")</f>
        <v/>
      </c>
      <c r="N775" s="10" t="str">
        <f>+IFERROR(VLOOKUP($A775,#REF!,MATCH('Cálculo antigua metodología'!N$4,#REF!,0),0),"")</f>
        <v/>
      </c>
      <c r="O775" s="10" t="str">
        <f>+IFERROR(VLOOKUP($A775,#REF!,MATCH('Cálculo antigua metodología'!O$4,#REF!,0),0),"")</f>
        <v/>
      </c>
      <c r="P775" s="10" t="str">
        <f>+IFERROR(VLOOKUP($A775,#REF!,MATCH('Cálculo antigua metodología'!P$4,#REF!,0),0),"")</f>
        <v/>
      </c>
      <c r="Q775" s="10" t="str">
        <f>+IFERROR(VLOOKUP($A775,#REF!,MATCH('Cálculo antigua metodología'!Q$4,#REF!,0),0),"")</f>
        <v/>
      </c>
      <c r="R775" s="10" t="str">
        <f>+IFERROR(VLOOKUP($A775,#REF!,MATCH('Cálculo antigua metodología'!R$4,#REF!,0),0),"")</f>
        <v/>
      </c>
      <c r="S775" s="10" t="str">
        <f>+IFERROR(VLOOKUP($A775,#REF!,MATCH('Cálculo antigua metodología'!S$4,#REF!,0),0),"")</f>
        <v/>
      </c>
      <c r="T775" s="10">
        <f>+VLOOKUP(A775,'[5]Cálculo SGP'!$N$3:$P$1136,3,0)</f>
        <v>933063380</v>
      </c>
      <c r="U775" s="10">
        <f>+VLOOKUP(A775,'[5]Cálculo SGP'!$N$3:$X$1137,11,0)</f>
        <v>2239514187</v>
      </c>
      <c r="V775" s="11">
        <f t="shared" si="144"/>
        <v>43.810639025342567</v>
      </c>
      <c r="W775" s="11">
        <f t="shared" si="151"/>
        <v>100</v>
      </c>
      <c r="X775" s="11">
        <f t="shared" si="145"/>
        <v>80</v>
      </c>
      <c r="Y775" s="11">
        <f t="shared" si="146"/>
        <v>100</v>
      </c>
      <c r="Z775" s="11">
        <f t="shared" si="152"/>
        <v>0</v>
      </c>
      <c r="AA775" s="11">
        <f t="shared" si="147"/>
        <v>100</v>
      </c>
      <c r="AB775" s="11">
        <f t="shared" si="153"/>
        <v>0</v>
      </c>
      <c r="AC775" s="11">
        <f t="shared" si="148"/>
        <v>0</v>
      </c>
      <c r="AD775" s="11">
        <f t="shared" si="149"/>
        <v>0</v>
      </c>
      <c r="AE775" s="11">
        <f t="shared" si="150"/>
        <v>0</v>
      </c>
      <c r="AF775" s="12">
        <f t="shared" si="154"/>
        <v>0</v>
      </c>
      <c r="AG775" s="31">
        <f t="shared" si="155"/>
        <v>16.666666666666668</v>
      </c>
    </row>
    <row r="776" spans="1:33" x14ac:dyDescent="0.35">
      <c r="A776" s="1" t="s">
        <v>1594</v>
      </c>
      <c r="B776" s="1" t="s">
        <v>1482</v>
      </c>
      <c r="C776" s="1" t="s">
        <v>1595</v>
      </c>
      <c r="D776" s="4">
        <f>+VLOOKUP(A776,'[2]Categoría municipios 2023'!$B$2:$D$1103,3,0)</f>
        <v>6</v>
      </c>
      <c r="E776" s="1" t="str">
        <f>+VLOOKUP(A776,'[3]Nuevo IDF'!$B$5:$H$1106,7,0)</f>
        <v>G5</v>
      </c>
      <c r="F776" s="1"/>
      <c r="G776" s="10">
        <f>+VLOOKUP(A776,'[4]Informe viabilidad 2022'!$A$4:$G$1105,7,0)</f>
        <v>1578.2129</v>
      </c>
      <c r="H776" s="10">
        <f>+VLOOKUP(A776,'[4]Informe viabilidad 2022'!$A$4:$G$1105,6,0)</f>
        <v>5056.7742859999998</v>
      </c>
      <c r="I776" s="10" t="str">
        <f>+IFERROR(VLOOKUP($A776,#REF!,MATCH('Cálculo antigua metodología'!I$4,#REF!,0),0),"")</f>
        <v/>
      </c>
      <c r="J776" s="10" t="str">
        <f>+IFERROR(VLOOKUP($A776,#REF!,MATCH('Cálculo antigua metodología'!J$4,#REF!,0),0),"")</f>
        <v/>
      </c>
      <c r="K776" s="10" t="str">
        <f>+IFERROR(VLOOKUP($A776,#REF!,MATCH('Cálculo antigua metodología'!K$4,#REF!,0),0),"")</f>
        <v/>
      </c>
      <c r="L776" s="10" t="str">
        <f>+IFERROR(VLOOKUP($A776,#REF!,MATCH('Cálculo antigua metodología'!L$4,#REF!,0),0),"")</f>
        <v/>
      </c>
      <c r="M776" s="10" t="str">
        <f>+IFERROR(VLOOKUP($A776,#REF!,MATCH('Cálculo antigua metodología'!M$4,#REF!,0),0),"")</f>
        <v/>
      </c>
      <c r="N776" s="10" t="str">
        <f>+IFERROR(VLOOKUP($A776,#REF!,MATCH('Cálculo antigua metodología'!N$4,#REF!,0),0),"")</f>
        <v/>
      </c>
      <c r="O776" s="10" t="str">
        <f>+IFERROR(VLOOKUP($A776,#REF!,MATCH('Cálculo antigua metodología'!O$4,#REF!,0),0),"")</f>
        <v/>
      </c>
      <c r="P776" s="10" t="str">
        <f>+IFERROR(VLOOKUP($A776,#REF!,MATCH('Cálculo antigua metodología'!P$4,#REF!,0),0),"")</f>
        <v/>
      </c>
      <c r="Q776" s="10" t="str">
        <f>+IFERROR(VLOOKUP($A776,#REF!,MATCH('Cálculo antigua metodología'!Q$4,#REF!,0),0),"")</f>
        <v/>
      </c>
      <c r="R776" s="10" t="str">
        <f>+IFERROR(VLOOKUP($A776,#REF!,MATCH('Cálculo antigua metodología'!R$4,#REF!,0),0),"")</f>
        <v/>
      </c>
      <c r="S776" s="10" t="str">
        <f>+IFERROR(VLOOKUP($A776,#REF!,MATCH('Cálculo antigua metodología'!S$4,#REF!,0),0),"")</f>
        <v/>
      </c>
      <c r="T776" s="10">
        <f>+VLOOKUP(A776,'[5]Cálculo SGP'!$N$3:$P$1136,3,0)</f>
        <v>2217007813</v>
      </c>
      <c r="U776" s="10">
        <f>+VLOOKUP(A776,'[5]Cálculo SGP'!$N$3:$X$1137,11,0)</f>
        <v>5577218733</v>
      </c>
      <c r="V776" s="11">
        <f t="shared" si="144"/>
        <v>31.209874333710768</v>
      </c>
      <c r="W776" s="11">
        <f t="shared" si="151"/>
        <v>100</v>
      </c>
      <c r="X776" s="11">
        <f t="shared" si="145"/>
        <v>80</v>
      </c>
      <c r="Y776" s="11">
        <f t="shared" si="146"/>
        <v>100</v>
      </c>
      <c r="Z776" s="11">
        <f t="shared" si="152"/>
        <v>0</v>
      </c>
      <c r="AA776" s="11">
        <f t="shared" si="147"/>
        <v>100</v>
      </c>
      <c r="AB776" s="11">
        <f t="shared" si="153"/>
        <v>0</v>
      </c>
      <c r="AC776" s="11">
        <f t="shared" si="148"/>
        <v>0</v>
      </c>
      <c r="AD776" s="11">
        <f t="shared" si="149"/>
        <v>0</v>
      </c>
      <c r="AE776" s="11">
        <f t="shared" si="150"/>
        <v>0</v>
      </c>
      <c r="AF776" s="12">
        <f t="shared" si="154"/>
        <v>0</v>
      </c>
      <c r="AG776" s="31">
        <f t="shared" si="155"/>
        <v>16.666666666666668</v>
      </c>
    </row>
    <row r="777" spans="1:33" x14ac:dyDescent="0.35">
      <c r="A777" s="1" t="s">
        <v>1596</v>
      </c>
      <c r="B777" s="1" t="s">
        <v>1482</v>
      </c>
      <c r="C777" s="1" t="s">
        <v>1597</v>
      </c>
      <c r="D777" s="4">
        <f>+VLOOKUP(A777,'[2]Categoría municipios 2023'!$B$2:$D$1103,3,0)</f>
        <v>6</v>
      </c>
      <c r="E777" s="1" t="str">
        <f>+VLOOKUP(A777,'[3]Nuevo IDF'!$B$5:$H$1106,7,0)</f>
        <v>G5</v>
      </c>
      <c r="F777" s="1"/>
      <c r="G777" s="10">
        <f>+VLOOKUP(A777,'[4]Informe viabilidad 2022'!$A$4:$G$1105,7,0)</f>
        <v>1390.07232</v>
      </c>
      <c r="H777" s="10">
        <f>+VLOOKUP(A777,'[4]Informe viabilidad 2022'!$A$4:$G$1105,6,0)</f>
        <v>4064.7787870000002</v>
      </c>
      <c r="I777" s="10" t="str">
        <f>+IFERROR(VLOOKUP($A777,#REF!,MATCH('Cálculo antigua metodología'!I$4,#REF!,0),0),"")</f>
        <v/>
      </c>
      <c r="J777" s="10" t="str">
        <f>+IFERROR(VLOOKUP($A777,#REF!,MATCH('Cálculo antigua metodología'!J$4,#REF!,0),0),"")</f>
        <v/>
      </c>
      <c r="K777" s="10" t="str">
        <f>+IFERROR(VLOOKUP($A777,#REF!,MATCH('Cálculo antigua metodología'!K$4,#REF!,0),0),"")</f>
        <v/>
      </c>
      <c r="L777" s="10" t="str">
        <f>+IFERROR(VLOOKUP($A777,#REF!,MATCH('Cálculo antigua metodología'!L$4,#REF!,0),0),"")</f>
        <v/>
      </c>
      <c r="M777" s="10" t="str">
        <f>+IFERROR(VLOOKUP($A777,#REF!,MATCH('Cálculo antigua metodología'!M$4,#REF!,0),0),"")</f>
        <v/>
      </c>
      <c r="N777" s="10" t="str">
        <f>+IFERROR(VLOOKUP($A777,#REF!,MATCH('Cálculo antigua metodología'!N$4,#REF!,0),0),"")</f>
        <v/>
      </c>
      <c r="O777" s="10" t="str">
        <f>+IFERROR(VLOOKUP($A777,#REF!,MATCH('Cálculo antigua metodología'!O$4,#REF!,0),0),"")</f>
        <v/>
      </c>
      <c r="P777" s="10" t="str">
        <f>+IFERROR(VLOOKUP($A777,#REF!,MATCH('Cálculo antigua metodología'!P$4,#REF!,0),0),"")</f>
        <v/>
      </c>
      <c r="Q777" s="10" t="str">
        <f>+IFERROR(VLOOKUP($A777,#REF!,MATCH('Cálculo antigua metodología'!Q$4,#REF!,0),0),"")</f>
        <v/>
      </c>
      <c r="R777" s="10" t="str">
        <f>+IFERROR(VLOOKUP($A777,#REF!,MATCH('Cálculo antigua metodología'!R$4,#REF!,0),0),"")</f>
        <v/>
      </c>
      <c r="S777" s="10" t="str">
        <f>+IFERROR(VLOOKUP($A777,#REF!,MATCH('Cálculo antigua metodología'!S$4,#REF!,0),0),"")</f>
        <v/>
      </c>
      <c r="T777" s="10">
        <f>+VLOOKUP(A777,'[5]Cálculo SGP'!$N$3:$P$1136,3,0)</f>
        <v>2033874005</v>
      </c>
      <c r="U777" s="10">
        <f>+VLOOKUP(A777,'[5]Cálculo SGP'!$N$3:$X$1137,11,0)</f>
        <v>3984894371</v>
      </c>
      <c r="V777" s="11">
        <f t="shared" si="144"/>
        <v>34.197982051218574</v>
      </c>
      <c r="W777" s="11">
        <f t="shared" si="151"/>
        <v>100</v>
      </c>
      <c r="X777" s="11">
        <f t="shared" si="145"/>
        <v>80</v>
      </c>
      <c r="Y777" s="11">
        <f t="shared" si="146"/>
        <v>100</v>
      </c>
      <c r="Z777" s="11">
        <f t="shared" si="152"/>
        <v>0</v>
      </c>
      <c r="AA777" s="11">
        <f t="shared" si="147"/>
        <v>100</v>
      </c>
      <c r="AB777" s="11">
        <f t="shared" si="153"/>
        <v>0</v>
      </c>
      <c r="AC777" s="11">
        <f t="shared" si="148"/>
        <v>0</v>
      </c>
      <c r="AD777" s="11">
        <f t="shared" si="149"/>
        <v>0</v>
      </c>
      <c r="AE777" s="11">
        <f t="shared" si="150"/>
        <v>0</v>
      </c>
      <c r="AF777" s="12">
        <f t="shared" si="154"/>
        <v>0</v>
      </c>
      <c r="AG777" s="31">
        <f t="shared" si="155"/>
        <v>16.666666666666668</v>
      </c>
    </row>
    <row r="778" spans="1:33" x14ac:dyDescent="0.35">
      <c r="A778" s="1" t="s">
        <v>1598</v>
      </c>
      <c r="B778" s="1" t="s">
        <v>1482</v>
      </c>
      <c r="C778" s="1" t="s">
        <v>1599</v>
      </c>
      <c r="D778" s="4">
        <f>+VLOOKUP(A778,'[2]Categoría municipios 2023'!$B$2:$D$1103,3,0)</f>
        <v>6</v>
      </c>
      <c r="E778" s="1" t="str">
        <f>+VLOOKUP(A778,'[3]Nuevo IDF'!$B$5:$H$1106,7,0)</f>
        <v>G5</v>
      </c>
      <c r="F778" s="1"/>
      <c r="G778" s="10">
        <f>+VLOOKUP(A778,'[4]Informe viabilidad 2022'!$A$4:$G$1105,7,0)</f>
        <v>912.05318499999998</v>
      </c>
      <c r="H778" s="10">
        <f>+VLOOKUP(A778,'[4]Informe viabilidad 2022'!$A$4:$G$1105,6,0)</f>
        <v>2377.9458789999999</v>
      </c>
      <c r="I778" s="10" t="str">
        <f>+IFERROR(VLOOKUP($A778,#REF!,MATCH('Cálculo antigua metodología'!I$4,#REF!,0),0),"")</f>
        <v/>
      </c>
      <c r="J778" s="10" t="str">
        <f>+IFERROR(VLOOKUP($A778,#REF!,MATCH('Cálculo antigua metodología'!J$4,#REF!,0),0),"")</f>
        <v/>
      </c>
      <c r="K778" s="10" t="str">
        <f>+IFERROR(VLOOKUP($A778,#REF!,MATCH('Cálculo antigua metodología'!K$4,#REF!,0),0),"")</f>
        <v/>
      </c>
      <c r="L778" s="10" t="str">
        <f>+IFERROR(VLOOKUP($A778,#REF!,MATCH('Cálculo antigua metodología'!L$4,#REF!,0),0),"")</f>
        <v/>
      </c>
      <c r="M778" s="10" t="str">
        <f>+IFERROR(VLOOKUP($A778,#REF!,MATCH('Cálculo antigua metodología'!M$4,#REF!,0),0),"")</f>
        <v/>
      </c>
      <c r="N778" s="10" t="str">
        <f>+IFERROR(VLOOKUP($A778,#REF!,MATCH('Cálculo antigua metodología'!N$4,#REF!,0),0),"")</f>
        <v/>
      </c>
      <c r="O778" s="10" t="str">
        <f>+IFERROR(VLOOKUP($A778,#REF!,MATCH('Cálculo antigua metodología'!O$4,#REF!,0),0),"")</f>
        <v/>
      </c>
      <c r="P778" s="10" t="str">
        <f>+IFERROR(VLOOKUP($A778,#REF!,MATCH('Cálculo antigua metodología'!P$4,#REF!,0),0),"")</f>
        <v/>
      </c>
      <c r="Q778" s="10" t="str">
        <f>+IFERROR(VLOOKUP($A778,#REF!,MATCH('Cálculo antigua metodología'!Q$4,#REF!,0),0),"")</f>
        <v/>
      </c>
      <c r="R778" s="10" t="str">
        <f>+IFERROR(VLOOKUP($A778,#REF!,MATCH('Cálculo antigua metodología'!R$4,#REF!,0),0),"")</f>
        <v/>
      </c>
      <c r="S778" s="10" t="str">
        <f>+IFERROR(VLOOKUP($A778,#REF!,MATCH('Cálculo antigua metodología'!S$4,#REF!,0),0),"")</f>
        <v/>
      </c>
      <c r="T778" s="10">
        <f>+VLOOKUP(A778,'[5]Cálculo SGP'!$N$3:$P$1136,3,0)</f>
        <v>829066087</v>
      </c>
      <c r="U778" s="10">
        <f>+VLOOKUP(A778,'[5]Cálculo SGP'!$N$3:$X$1137,11,0)</f>
        <v>2278071218</v>
      </c>
      <c r="V778" s="11">
        <f t="shared" si="144"/>
        <v>38.354665388076313</v>
      </c>
      <c r="W778" s="11">
        <f t="shared" si="151"/>
        <v>100</v>
      </c>
      <c r="X778" s="11">
        <f t="shared" si="145"/>
        <v>80</v>
      </c>
      <c r="Y778" s="11">
        <f t="shared" si="146"/>
        <v>100</v>
      </c>
      <c r="Z778" s="11">
        <f t="shared" si="152"/>
        <v>0</v>
      </c>
      <c r="AA778" s="11">
        <f t="shared" si="147"/>
        <v>100</v>
      </c>
      <c r="AB778" s="11">
        <f t="shared" si="153"/>
        <v>0</v>
      </c>
      <c r="AC778" s="11">
        <f t="shared" si="148"/>
        <v>0</v>
      </c>
      <c r="AD778" s="11">
        <f t="shared" si="149"/>
        <v>0</v>
      </c>
      <c r="AE778" s="11">
        <f t="shared" si="150"/>
        <v>0</v>
      </c>
      <c r="AF778" s="12">
        <f t="shared" si="154"/>
        <v>0</v>
      </c>
      <c r="AG778" s="31">
        <f t="shared" si="155"/>
        <v>16.666666666666668</v>
      </c>
    </row>
    <row r="779" spans="1:33" x14ac:dyDescent="0.35">
      <c r="A779" s="1" t="s">
        <v>1600</v>
      </c>
      <c r="B779" s="1" t="s">
        <v>1482</v>
      </c>
      <c r="C779" s="1" t="s">
        <v>1601</v>
      </c>
      <c r="D779" s="4">
        <f>+VLOOKUP(A779,'[2]Categoría municipios 2023'!$B$2:$D$1103,3,0)</f>
        <v>6</v>
      </c>
      <c r="E779" s="1" t="str">
        <f>+VLOOKUP(A779,'[3]Nuevo IDF'!$B$5:$H$1106,7,0)</f>
        <v>G5</v>
      </c>
      <c r="F779" s="1"/>
      <c r="G779" s="10">
        <f>+VLOOKUP(A779,'[4]Informe viabilidad 2022'!$A$4:$G$1105,7,0)</f>
        <v>1803.2385730000001</v>
      </c>
      <c r="H779" s="10">
        <f>+VLOOKUP(A779,'[4]Informe viabilidad 2022'!$A$4:$G$1105,6,0)</f>
        <v>3134.5343349999998</v>
      </c>
      <c r="I779" s="10" t="str">
        <f>+IFERROR(VLOOKUP($A779,#REF!,MATCH('Cálculo antigua metodología'!I$4,#REF!,0),0),"")</f>
        <v/>
      </c>
      <c r="J779" s="10" t="str">
        <f>+IFERROR(VLOOKUP($A779,#REF!,MATCH('Cálculo antigua metodología'!J$4,#REF!,0),0),"")</f>
        <v/>
      </c>
      <c r="K779" s="10" t="str">
        <f>+IFERROR(VLOOKUP($A779,#REF!,MATCH('Cálculo antigua metodología'!K$4,#REF!,0),0),"")</f>
        <v/>
      </c>
      <c r="L779" s="10" t="str">
        <f>+IFERROR(VLOOKUP($A779,#REF!,MATCH('Cálculo antigua metodología'!L$4,#REF!,0),0),"")</f>
        <v/>
      </c>
      <c r="M779" s="10" t="str">
        <f>+IFERROR(VLOOKUP($A779,#REF!,MATCH('Cálculo antigua metodología'!M$4,#REF!,0),0),"")</f>
        <v/>
      </c>
      <c r="N779" s="10" t="str">
        <f>+IFERROR(VLOOKUP($A779,#REF!,MATCH('Cálculo antigua metodología'!N$4,#REF!,0),0),"")</f>
        <v/>
      </c>
      <c r="O779" s="10" t="str">
        <f>+IFERROR(VLOOKUP($A779,#REF!,MATCH('Cálculo antigua metodología'!O$4,#REF!,0),0),"")</f>
        <v/>
      </c>
      <c r="P779" s="10" t="str">
        <f>+IFERROR(VLOOKUP($A779,#REF!,MATCH('Cálculo antigua metodología'!P$4,#REF!,0),0),"")</f>
        <v/>
      </c>
      <c r="Q779" s="10" t="str">
        <f>+IFERROR(VLOOKUP($A779,#REF!,MATCH('Cálculo antigua metodología'!Q$4,#REF!,0),0),"")</f>
        <v/>
      </c>
      <c r="R779" s="10" t="str">
        <f>+IFERROR(VLOOKUP($A779,#REF!,MATCH('Cálculo antigua metodología'!R$4,#REF!,0),0),"")</f>
        <v/>
      </c>
      <c r="S779" s="10" t="str">
        <f>+IFERROR(VLOOKUP($A779,#REF!,MATCH('Cálculo antigua metodología'!S$4,#REF!,0),0),"")</f>
        <v/>
      </c>
      <c r="T779" s="10">
        <f>+VLOOKUP(A779,'[5]Cálculo SGP'!$N$3:$P$1136,3,0)</f>
        <v>1207895023</v>
      </c>
      <c r="U779" s="10">
        <f>+VLOOKUP(A779,'[5]Cálculo SGP'!$N$3:$X$1137,11,0)</f>
        <v>2169056529</v>
      </c>
      <c r="V779" s="11">
        <f t="shared" si="144"/>
        <v>57.528116788039597</v>
      </c>
      <c r="W779" s="11">
        <f t="shared" si="151"/>
        <v>100</v>
      </c>
      <c r="X779" s="11">
        <f t="shared" si="145"/>
        <v>80</v>
      </c>
      <c r="Y779" s="11">
        <f t="shared" si="146"/>
        <v>100</v>
      </c>
      <c r="Z779" s="11">
        <f t="shared" si="152"/>
        <v>0</v>
      </c>
      <c r="AA779" s="11">
        <f t="shared" si="147"/>
        <v>100</v>
      </c>
      <c r="AB779" s="11">
        <f t="shared" si="153"/>
        <v>0</v>
      </c>
      <c r="AC779" s="11">
        <f t="shared" si="148"/>
        <v>0</v>
      </c>
      <c r="AD779" s="11">
        <f t="shared" si="149"/>
        <v>0</v>
      </c>
      <c r="AE779" s="11">
        <f t="shared" si="150"/>
        <v>0</v>
      </c>
      <c r="AF779" s="12">
        <f t="shared" si="154"/>
        <v>0</v>
      </c>
      <c r="AG779" s="31">
        <f t="shared" si="155"/>
        <v>16.666666666666668</v>
      </c>
    </row>
    <row r="780" spans="1:33" x14ac:dyDescent="0.35">
      <c r="A780" s="1" t="s">
        <v>1602</v>
      </c>
      <c r="B780" s="1" t="s">
        <v>1482</v>
      </c>
      <c r="C780" s="1" t="s">
        <v>1603</v>
      </c>
      <c r="D780" s="4">
        <f>+VLOOKUP(A780,'[2]Categoría municipios 2023'!$B$2:$D$1103,3,0)</f>
        <v>6</v>
      </c>
      <c r="E780" s="1" t="str">
        <f>+VLOOKUP(A780,'[3]Nuevo IDF'!$B$5:$H$1106,7,0)</f>
        <v>G5</v>
      </c>
      <c r="F780" s="1"/>
      <c r="G780" s="10">
        <f>+VLOOKUP(A780,'[4]Informe viabilidad 2022'!$A$4:$G$1105,7,0)</f>
        <v>1452.3603700000001</v>
      </c>
      <c r="H780" s="10">
        <f>+VLOOKUP(A780,'[4]Informe viabilidad 2022'!$A$4:$G$1105,6,0)</f>
        <v>3779.8447540000002</v>
      </c>
      <c r="I780" s="10" t="str">
        <f>+IFERROR(VLOOKUP($A780,#REF!,MATCH('Cálculo antigua metodología'!I$4,#REF!,0),0),"")</f>
        <v/>
      </c>
      <c r="J780" s="10" t="str">
        <f>+IFERROR(VLOOKUP($A780,#REF!,MATCH('Cálculo antigua metodología'!J$4,#REF!,0),0),"")</f>
        <v/>
      </c>
      <c r="K780" s="10" t="str">
        <f>+IFERROR(VLOOKUP($A780,#REF!,MATCH('Cálculo antigua metodología'!K$4,#REF!,0),0),"")</f>
        <v/>
      </c>
      <c r="L780" s="10" t="str">
        <f>+IFERROR(VLOOKUP($A780,#REF!,MATCH('Cálculo antigua metodología'!L$4,#REF!,0),0),"")</f>
        <v/>
      </c>
      <c r="M780" s="10" t="str">
        <f>+IFERROR(VLOOKUP($A780,#REF!,MATCH('Cálculo antigua metodología'!M$4,#REF!,0),0),"")</f>
        <v/>
      </c>
      <c r="N780" s="10" t="str">
        <f>+IFERROR(VLOOKUP($A780,#REF!,MATCH('Cálculo antigua metodología'!N$4,#REF!,0),0),"")</f>
        <v/>
      </c>
      <c r="O780" s="10" t="str">
        <f>+IFERROR(VLOOKUP($A780,#REF!,MATCH('Cálculo antigua metodología'!O$4,#REF!,0),0),"")</f>
        <v/>
      </c>
      <c r="P780" s="10" t="str">
        <f>+IFERROR(VLOOKUP($A780,#REF!,MATCH('Cálculo antigua metodología'!P$4,#REF!,0),0),"")</f>
        <v/>
      </c>
      <c r="Q780" s="10" t="str">
        <f>+IFERROR(VLOOKUP($A780,#REF!,MATCH('Cálculo antigua metodología'!Q$4,#REF!,0),0),"")</f>
        <v/>
      </c>
      <c r="R780" s="10" t="str">
        <f>+IFERROR(VLOOKUP($A780,#REF!,MATCH('Cálculo antigua metodología'!R$4,#REF!,0),0),"")</f>
        <v/>
      </c>
      <c r="S780" s="10" t="str">
        <f>+IFERROR(VLOOKUP($A780,#REF!,MATCH('Cálculo antigua metodología'!S$4,#REF!,0),0),"")</f>
        <v/>
      </c>
      <c r="T780" s="10">
        <f>+VLOOKUP(A780,'[5]Cálculo SGP'!$N$3:$P$1136,3,0)</f>
        <v>978895149</v>
      </c>
      <c r="U780" s="10">
        <f>+VLOOKUP(A780,'[5]Cálculo SGP'!$N$3:$X$1137,11,0)</f>
        <v>2604342460</v>
      </c>
      <c r="V780" s="11">
        <f t="shared" si="144"/>
        <v>38.423810090693479</v>
      </c>
      <c r="W780" s="11">
        <f t="shared" si="151"/>
        <v>100</v>
      </c>
      <c r="X780" s="11">
        <f t="shared" si="145"/>
        <v>80</v>
      </c>
      <c r="Y780" s="11">
        <f t="shared" si="146"/>
        <v>100</v>
      </c>
      <c r="Z780" s="11">
        <f t="shared" si="152"/>
        <v>0</v>
      </c>
      <c r="AA780" s="11">
        <f t="shared" si="147"/>
        <v>100</v>
      </c>
      <c r="AB780" s="11">
        <f t="shared" si="153"/>
        <v>0</v>
      </c>
      <c r="AC780" s="11">
        <f t="shared" si="148"/>
        <v>0</v>
      </c>
      <c r="AD780" s="11">
        <f t="shared" si="149"/>
        <v>0</v>
      </c>
      <c r="AE780" s="11">
        <f t="shared" si="150"/>
        <v>0</v>
      </c>
      <c r="AF780" s="12">
        <f t="shared" si="154"/>
        <v>0</v>
      </c>
      <c r="AG780" s="31">
        <f t="shared" si="155"/>
        <v>16.666666666666668</v>
      </c>
    </row>
    <row r="781" spans="1:33" x14ac:dyDescent="0.35">
      <c r="A781" s="1" t="s">
        <v>1604</v>
      </c>
      <c r="B781" s="1" t="s">
        <v>1482</v>
      </c>
      <c r="C781" s="1" t="s">
        <v>1605</v>
      </c>
      <c r="D781" s="4">
        <f>+VLOOKUP(A781,'[2]Categoría municipios 2023'!$B$2:$D$1103,3,0)</f>
        <v>4</v>
      </c>
      <c r="E781" s="1" t="str">
        <f>+VLOOKUP(A781,'[3]Nuevo IDF'!$B$5:$H$1106,7,0)</f>
        <v>G4</v>
      </c>
      <c r="F781" s="1"/>
      <c r="G781" s="10">
        <f>+VLOOKUP(A781,'[4]Informe viabilidad 2022'!$A$4:$G$1105,7,0)</f>
        <v>16510.445002</v>
      </c>
      <c r="H781" s="10">
        <f>+VLOOKUP(A781,'[4]Informe viabilidad 2022'!$A$4:$G$1105,6,0)</f>
        <v>25331.508956000001</v>
      </c>
      <c r="I781" s="10" t="str">
        <f>+IFERROR(VLOOKUP($A781,#REF!,MATCH('Cálculo antigua metodología'!I$4,#REF!,0),0),"")</f>
        <v/>
      </c>
      <c r="J781" s="10" t="str">
        <f>+IFERROR(VLOOKUP($A781,#REF!,MATCH('Cálculo antigua metodología'!J$4,#REF!,0),0),"")</f>
        <v/>
      </c>
      <c r="K781" s="10" t="str">
        <f>+IFERROR(VLOOKUP($A781,#REF!,MATCH('Cálculo antigua metodología'!K$4,#REF!,0),0),"")</f>
        <v/>
      </c>
      <c r="L781" s="10" t="str">
        <f>+IFERROR(VLOOKUP($A781,#REF!,MATCH('Cálculo antigua metodología'!L$4,#REF!,0),0),"")</f>
        <v/>
      </c>
      <c r="M781" s="10" t="str">
        <f>+IFERROR(VLOOKUP($A781,#REF!,MATCH('Cálculo antigua metodología'!M$4,#REF!,0),0),"")</f>
        <v/>
      </c>
      <c r="N781" s="10" t="str">
        <f>+IFERROR(VLOOKUP($A781,#REF!,MATCH('Cálculo antigua metodología'!N$4,#REF!,0),0),"")</f>
        <v/>
      </c>
      <c r="O781" s="10" t="str">
        <f>+IFERROR(VLOOKUP($A781,#REF!,MATCH('Cálculo antigua metodología'!O$4,#REF!,0),0),"")</f>
        <v/>
      </c>
      <c r="P781" s="10" t="str">
        <f>+IFERROR(VLOOKUP($A781,#REF!,MATCH('Cálculo antigua metodología'!P$4,#REF!,0),0),"")</f>
        <v/>
      </c>
      <c r="Q781" s="10" t="str">
        <f>+IFERROR(VLOOKUP($A781,#REF!,MATCH('Cálculo antigua metodología'!Q$4,#REF!,0),0),"")</f>
        <v/>
      </c>
      <c r="R781" s="10" t="str">
        <f>+IFERROR(VLOOKUP($A781,#REF!,MATCH('Cálculo antigua metodología'!R$4,#REF!,0),0),"")</f>
        <v/>
      </c>
      <c r="S781" s="10" t="str">
        <f>+IFERROR(VLOOKUP($A781,#REF!,MATCH('Cálculo antigua metodología'!S$4,#REF!,0),0),"")</f>
        <v/>
      </c>
      <c r="T781" s="10">
        <f>+VLOOKUP(A781,'[5]Cálculo SGP'!$N$3:$P$1136,3,0)</f>
        <v>16003504630</v>
      </c>
      <c r="U781" s="10">
        <f>+VLOOKUP(A781,'[5]Cálculo SGP'!$N$3:$X$1137,11,0)</f>
        <v>4991420087</v>
      </c>
      <c r="V781" s="11">
        <f t="shared" si="144"/>
        <v>65.177502969436603</v>
      </c>
      <c r="W781" s="11">
        <f t="shared" si="151"/>
        <v>100</v>
      </c>
      <c r="X781" s="11">
        <f t="shared" si="145"/>
        <v>80</v>
      </c>
      <c r="Y781" s="11">
        <f t="shared" si="146"/>
        <v>100</v>
      </c>
      <c r="Z781" s="11">
        <f t="shared" si="152"/>
        <v>0</v>
      </c>
      <c r="AA781" s="11">
        <f t="shared" si="147"/>
        <v>100</v>
      </c>
      <c r="AB781" s="11">
        <f t="shared" si="153"/>
        <v>0</v>
      </c>
      <c r="AC781" s="11">
        <f t="shared" si="148"/>
        <v>0</v>
      </c>
      <c r="AD781" s="11">
        <f t="shared" si="149"/>
        <v>0</v>
      </c>
      <c r="AE781" s="11">
        <f t="shared" si="150"/>
        <v>0</v>
      </c>
      <c r="AF781" s="12">
        <f t="shared" si="154"/>
        <v>0</v>
      </c>
      <c r="AG781" s="31">
        <f t="shared" si="155"/>
        <v>16.666666666666668</v>
      </c>
    </row>
    <row r="782" spans="1:33" x14ac:dyDescent="0.35">
      <c r="A782" s="1" t="s">
        <v>1606</v>
      </c>
      <c r="B782" s="1" t="s">
        <v>1482</v>
      </c>
      <c r="C782" s="1" t="s">
        <v>1607</v>
      </c>
      <c r="D782" s="4">
        <f>+VLOOKUP(A782,'[2]Categoría municipios 2023'!$B$2:$D$1103,3,0)</f>
        <v>6</v>
      </c>
      <c r="E782" s="1" t="str">
        <f>+VLOOKUP(A782,'[3]Nuevo IDF'!$B$5:$H$1106,7,0)</f>
        <v>G5</v>
      </c>
      <c r="F782" s="1"/>
      <c r="G782" s="10">
        <f>+VLOOKUP(A782,'[4]Informe viabilidad 2022'!$A$4:$G$1105,7,0)</f>
        <v>2482.7904410000001</v>
      </c>
      <c r="H782" s="10">
        <f>+VLOOKUP(A782,'[4]Informe viabilidad 2022'!$A$4:$G$1105,6,0)</f>
        <v>5323.4409145500003</v>
      </c>
      <c r="I782" s="10" t="str">
        <f>+IFERROR(VLOOKUP($A782,#REF!,MATCH('Cálculo antigua metodología'!I$4,#REF!,0),0),"")</f>
        <v/>
      </c>
      <c r="J782" s="10" t="str">
        <f>+IFERROR(VLOOKUP($A782,#REF!,MATCH('Cálculo antigua metodología'!J$4,#REF!,0),0),"")</f>
        <v/>
      </c>
      <c r="K782" s="10" t="str">
        <f>+IFERROR(VLOOKUP($A782,#REF!,MATCH('Cálculo antigua metodología'!K$4,#REF!,0),0),"")</f>
        <v/>
      </c>
      <c r="L782" s="10" t="str">
        <f>+IFERROR(VLOOKUP($A782,#REF!,MATCH('Cálculo antigua metodología'!L$4,#REF!,0),0),"")</f>
        <v/>
      </c>
      <c r="M782" s="10" t="str">
        <f>+IFERROR(VLOOKUP($A782,#REF!,MATCH('Cálculo antigua metodología'!M$4,#REF!,0),0),"")</f>
        <v/>
      </c>
      <c r="N782" s="10" t="str">
        <f>+IFERROR(VLOOKUP($A782,#REF!,MATCH('Cálculo antigua metodología'!N$4,#REF!,0),0),"")</f>
        <v/>
      </c>
      <c r="O782" s="10" t="str">
        <f>+IFERROR(VLOOKUP($A782,#REF!,MATCH('Cálculo antigua metodología'!O$4,#REF!,0),0),"")</f>
        <v/>
      </c>
      <c r="P782" s="10" t="str">
        <f>+IFERROR(VLOOKUP($A782,#REF!,MATCH('Cálculo antigua metodología'!P$4,#REF!,0),0),"")</f>
        <v/>
      </c>
      <c r="Q782" s="10" t="str">
        <f>+IFERROR(VLOOKUP($A782,#REF!,MATCH('Cálculo antigua metodología'!Q$4,#REF!,0),0),"")</f>
        <v/>
      </c>
      <c r="R782" s="10" t="str">
        <f>+IFERROR(VLOOKUP($A782,#REF!,MATCH('Cálculo antigua metodología'!R$4,#REF!,0),0),"")</f>
        <v/>
      </c>
      <c r="S782" s="10" t="str">
        <f>+IFERROR(VLOOKUP($A782,#REF!,MATCH('Cálculo antigua metodología'!S$4,#REF!,0),0),"")</f>
        <v/>
      </c>
      <c r="T782" s="10">
        <f>+VLOOKUP(A782,'[5]Cálculo SGP'!$N$3:$P$1136,3,0)</f>
        <v>2339431096</v>
      </c>
      <c r="U782" s="10">
        <f>+VLOOKUP(A782,'[5]Cálculo SGP'!$N$3:$X$1137,11,0)</f>
        <v>1932739186</v>
      </c>
      <c r="V782" s="11">
        <f t="shared" si="144"/>
        <v>46.638827796774272</v>
      </c>
      <c r="W782" s="11">
        <f t="shared" si="151"/>
        <v>100</v>
      </c>
      <c r="X782" s="11">
        <f t="shared" si="145"/>
        <v>80</v>
      </c>
      <c r="Y782" s="11">
        <f t="shared" si="146"/>
        <v>100</v>
      </c>
      <c r="Z782" s="11">
        <f t="shared" si="152"/>
        <v>0</v>
      </c>
      <c r="AA782" s="11">
        <f t="shared" si="147"/>
        <v>100</v>
      </c>
      <c r="AB782" s="11">
        <f t="shared" si="153"/>
        <v>0</v>
      </c>
      <c r="AC782" s="11">
        <f t="shared" si="148"/>
        <v>0</v>
      </c>
      <c r="AD782" s="11">
        <f t="shared" si="149"/>
        <v>0</v>
      </c>
      <c r="AE782" s="11">
        <f t="shared" si="150"/>
        <v>0</v>
      </c>
      <c r="AF782" s="12">
        <f t="shared" si="154"/>
        <v>0</v>
      </c>
      <c r="AG782" s="31">
        <f t="shared" si="155"/>
        <v>16.666666666666668</v>
      </c>
    </row>
    <row r="783" spans="1:33" x14ac:dyDescent="0.35">
      <c r="A783" s="1" t="s">
        <v>1608</v>
      </c>
      <c r="B783" s="1" t="s">
        <v>1482</v>
      </c>
      <c r="C783" s="1" t="s">
        <v>1609</v>
      </c>
      <c r="D783" s="4">
        <f>+VLOOKUP(A783,'[2]Categoría municipios 2023'!$B$2:$D$1103,3,0)</f>
        <v>6</v>
      </c>
      <c r="E783" s="1" t="str">
        <f>+VLOOKUP(A783,'[3]Nuevo IDF'!$B$5:$H$1106,7,0)</f>
        <v>G5</v>
      </c>
      <c r="F783" s="1"/>
      <c r="G783" s="10">
        <f>+VLOOKUP(A783,'[4]Informe viabilidad 2022'!$A$4:$G$1105,7,0)</f>
        <v>1485.463064</v>
      </c>
      <c r="H783" s="10">
        <f>+VLOOKUP(A783,'[4]Informe viabilidad 2022'!$A$4:$G$1105,6,0)</f>
        <v>2567.7469070000002</v>
      </c>
      <c r="I783" s="10" t="str">
        <f>+IFERROR(VLOOKUP($A783,#REF!,MATCH('Cálculo antigua metodología'!I$4,#REF!,0),0),"")</f>
        <v/>
      </c>
      <c r="J783" s="10" t="str">
        <f>+IFERROR(VLOOKUP($A783,#REF!,MATCH('Cálculo antigua metodología'!J$4,#REF!,0),0),"")</f>
        <v/>
      </c>
      <c r="K783" s="10" t="str">
        <f>+IFERROR(VLOOKUP($A783,#REF!,MATCH('Cálculo antigua metodología'!K$4,#REF!,0),0),"")</f>
        <v/>
      </c>
      <c r="L783" s="10" t="str">
        <f>+IFERROR(VLOOKUP($A783,#REF!,MATCH('Cálculo antigua metodología'!L$4,#REF!,0),0),"")</f>
        <v/>
      </c>
      <c r="M783" s="10" t="str">
        <f>+IFERROR(VLOOKUP($A783,#REF!,MATCH('Cálculo antigua metodología'!M$4,#REF!,0),0),"")</f>
        <v/>
      </c>
      <c r="N783" s="10" t="str">
        <f>+IFERROR(VLOOKUP($A783,#REF!,MATCH('Cálculo antigua metodología'!N$4,#REF!,0),0),"")</f>
        <v/>
      </c>
      <c r="O783" s="10" t="str">
        <f>+IFERROR(VLOOKUP($A783,#REF!,MATCH('Cálculo antigua metodología'!O$4,#REF!,0),0),"")</f>
        <v/>
      </c>
      <c r="P783" s="10" t="str">
        <f>+IFERROR(VLOOKUP($A783,#REF!,MATCH('Cálculo antigua metodología'!P$4,#REF!,0),0),"")</f>
        <v/>
      </c>
      <c r="Q783" s="10" t="str">
        <f>+IFERROR(VLOOKUP($A783,#REF!,MATCH('Cálculo antigua metodología'!Q$4,#REF!,0),0),"")</f>
        <v/>
      </c>
      <c r="R783" s="10" t="str">
        <f>+IFERROR(VLOOKUP($A783,#REF!,MATCH('Cálculo antigua metodología'!R$4,#REF!,0),0),"")</f>
        <v/>
      </c>
      <c r="S783" s="10" t="str">
        <f>+IFERROR(VLOOKUP($A783,#REF!,MATCH('Cálculo antigua metodología'!S$4,#REF!,0),0),"")</f>
        <v/>
      </c>
      <c r="T783" s="10">
        <f>+VLOOKUP(A783,'[5]Cálculo SGP'!$N$3:$P$1136,3,0)</f>
        <v>961468499</v>
      </c>
      <c r="U783" s="10">
        <f>+VLOOKUP(A783,'[5]Cálculo SGP'!$N$3:$X$1137,11,0)</f>
        <v>1902322858</v>
      </c>
      <c r="V783" s="11">
        <f t="shared" si="144"/>
        <v>57.850836464857238</v>
      </c>
      <c r="W783" s="11">
        <f t="shared" si="151"/>
        <v>100</v>
      </c>
      <c r="X783" s="11">
        <f t="shared" si="145"/>
        <v>80</v>
      </c>
      <c r="Y783" s="11">
        <f t="shared" si="146"/>
        <v>100</v>
      </c>
      <c r="Z783" s="11">
        <f t="shared" si="152"/>
        <v>0</v>
      </c>
      <c r="AA783" s="11">
        <f t="shared" si="147"/>
        <v>100</v>
      </c>
      <c r="AB783" s="11">
        <f t="shared" si="153"/>
        <v>0</v>
      </c>
      <c r="AC783" s="11">
        <f t="shared" si="148"/>
        <v>0</v>
      </c>
      <c r="AD783" s="11">
        <f t="shared" si="149"/>
        <v>0</v>
      </c>
      <c r="AE783" s="11">
        <f t="shared" si="150"/>
        <v>0</v>
      </c>
      <c r="AF783" s="12">
        <f t="shared" si="154"/>
        <v>0</v>
      </c>
      <c r="AG783" s="31">
        <f t="shared" si="155"/>
        <v>16.666666666666668</v>
      </c>
    </row>
    <row r="784" spans="1:33" x14ac:dyDescent="0.35">
      <c r="A784" s="1" t="s">
        <v>1610</v>
      </c>
      <c r="B784" s="1" t="s">
        <v>1611</v>
      </c>
      <c r="C784" s="1" t="s">
        <v>1612</v>
      </c>
      <c r="D784" s="4">
        <f>+VLOOKUP(A784,'[2]Categoría municipios 2023'!$B$2:$D$1103,3,0)</f>
        <v>1</v>
      </c>
      <c r="E784" s="1" t="str">
        <f>+VLOOKUP(A784,'[3]Nuevo IDF'!$B$5:$H$1106,7,0)</f>
        <v>C</v>
      </c>
      <c r="F784" s="4">
        <v>1</v>
      </c>
      <c r="G784" s="10">
        <f>+VLOOKUP(A784,'[4]Informe viabilidad 2022'!$A$4:$G$1105,7,0)</f>
        <v>105584.648822</v>
      </c>
      <c r="H784" s="10">
        <f>+VLOOKUP(A784,'[4]Informe viabilidad 2022'!$A$4:$G$1105,6,0)</f>
        <v>238029.91399999999</v>
      </c>
      <c r="I784" s="10" t="str">
        <f>+IFERROR(VLOOKUP($A784,#REF!,MATCH('Cálculo antigua metodología'!I$4,#REF!,0),0),"")</f>
        <v/>
      </c>
      <c r="J784" s="10" t="str">
        <f>+IFERROR(VLOOKUP($A784,#REF!,MATCH('Cálculo antigua metodología'!J$4,#REF!,0),0),"")</f>
        <v/>
      </c>
      <c r="K784" s="10" t="str">
        <f>+IFERROR(VLOOKUP($A784,#REF!,MATCH('Cálculo antigua metodología'!K$4,#REF!,0),0),"")</f>
        <v/>
      </c>
      <c r="L784" s="10" t="str">
        <f>+IFERROR(VLOOKUP($A784,#REF!,MATCH('Cálculo antigua metodología'!L$4,#REF!,0),0),"")</f>
        <v/>
      </c>
      <c r="M784" s="10" t="str">
        <f>+IFERROR(VLOOKUP($A784,#REF!,MATCH('Cálculo antigua metodología'!M$4,#REF!,0),0),"")</f>
        <v/>
      </c>
      <c r="N784" s="10" t="str">
        <f>+IFERROR(VLOOKUP($A784,#REF!,MATCH('Cálculo antigua metodología'!N$4,#REF!,0),0),"")</f>
        <v/>
      </c>
      <c r="O784" s="10" t="str">
        <f>+IFERROR(VLOOKUP($A784,#REF!,MATCH('Cálculo antigua metodología'!O$4,#REF!,0),0),"")</f>
        <v/>
      </c>
      <c r="P784" s="10" t="str">
        <f>+IFERROR(VLOOKUP($A784,#REF!,MATCH('Cálculo antigua metodología'!P$4,#REF!,0),0),"")</f>
        <v/>
      </c>
      <c r="Q784" s="10" t="str">
        <f>+IFERROR(VLOOKUP($A784,#REF!,MATCH('Cálculo antigua metodología'!Q$4,#REF!,0),0),"")</f>
        <v/>
      </c>
      <c r="R784" s="10" t="str">
        <f>+IFERROR(VLOOKUP($A784,#REF!,MATCH('Cálculo antigua metodología'!R$4,#REF!,0),0),"")</f>
        <v/>
      </c>
      <c r="S784" s="10" t="str">
        <f>+IFERROR(VLOOKUP($A784,#REF!,MATCH('Cálculo antigua metodología'!S$4,#REF!,0),0),"")</f>
        <v/>
      </c>
      <c r="T784" s="10">
        <f>+VLOOKUP(A784,'[5]Cálculo SGP'!$N$3:$P$1136,3,0)</f>
        <v>19140536489</v>
      </c>
      <c r="U784" s="10">
        <f>+VLOOKUP(A784,'[5]Cálculo SGP'!$N$3:$X$1137,11,0)</f>
        <v>22704257499</v>
      </c>
      <c r="V784" s="11">
        <f t="shared" si="144"/>
        <v>44.357722543226231</v>
      </c>
      <c r="W784" s="11">
        <f t="shared" si="151"/>
        <v>100</v>
      </c>
      <c r="X784" s="11">
        <f t="shared" si="145"/>
        <v>65</v>
      </c>
      <c r="Y784" s="11">
        <f t="shared" si="146"/>
        <v>100</v>
      </c>
      <c r="Z784" s="11">
        <f t="shared" si="152"/>
        <v>0</v>
      </c>
      <c r="AA784" s="11">
        <f t="shared" si="147"/>
        <v>100</v>
      </c>
      <c r="AB784" s="11">
        <f t="shared" si="153"/>
        <v>0</v>
      </c>
      <c r="AC784" s="11">
        <f t="shared" si="148"/>
        <v>0</v>
      </c>
      <c r="AD784" s="11">
        <f t="shared" si="149"/>
        <v>0</v>
      </c>
      <c r="AE784" s="11">
        <f t="shared" si="150"/>
        <v>0</v>
      </c>
      <c r="AF784" s="12">
        <f t="shared" si="154"/>
        <v>0</v>
      </c>
      <c r="AG784" s="31">
        <f t="shared" si="155"/>
        <v>16.666666666666668</v>
      </c>
    </row>
    <row r="785" spans="1:33" x14ac:dyDescent="0.35">
      <c r="A785" s="1" t="s">
        <v>1613</v>
      </c>
      <c r="B785" s="1" t="s">
        <v>1611</v>
      </c>
      <c r="C785" s="1" t="s">
        <v>1614</v>
      </c>
      <c r="D785" s="4">
        <f>+VLOOKUP(A785,'[2]Categoría municipios 2023'!$B$2:$D$1103,3,0)</f>
        <v>6</v>
      </c>
      <c r="E785" s="1" t="str">
        <f>+VLOOKUP(A785,'[3]Nuevo IDF'!$B$5:$H$1106,7,0)</f>
        <v>G5</v>
      </c>
      <c r="F785" s="1"/>
      <c r="G785" s="10">
        <f>+VLOOKUP(A785,'[4]Informe viabilidad 2022'!$A$4:$G$1105,7,0)</f>
        <v>1878.4591399999999</v>
      </c>
      <c r="H785" s="10">
        <f>+VLOOKUP(A785,'[4]Informe viabilidad 2022'!$A$4:$G$1105,6,0)</f>
        <v>3744.881476</v>
      </c>
      <c r="I785" s="10" t="str">
        <f>+IFERROR(VLOOKUP($A785,#REF!,MATCH('Cálculo antigua metodología'!I$4,#REF!,0),0),"")</f>
        <v/>
      </c>
      <c r="J785" s="10" t="str">
        <f>+IFERROR(VLOOKUP($A785,#REF!,MATCH('Cálculo antigua metodología'!J$4,#REF!,0),0),"")</f>
        <v/>
      </c>
      <c r="K785" s="10" t="str">
        <f>+IFERROR(VLOOKUP($A785,#REF!,MATCH('Cálculo antigua metodología'!K$4,#REF!,0),0),"")</f>
        <v/>
      </c>
      <c r="L785" s="10" t="str">
        <f>+IFERROR(VLOOKUP($A785,#REF!,MATCH('Cálculo antigua metodología'!L$4,#REF!,0),0),"")</f>
        <v/>
      </c>
      <c r="M785" s="10" t="str">
        <f>+IFERROR(VLOOKUP($A785,#REF!,MATCH('Cálculo antigua metodología'!M$4,#REF!,0),0),"")</f>
        <v/>
      </c>
      <c r="N785" s="10" t="str">
        <f>+IFERROR(VLOOKUP($A785,#REF!,MATCH('Cálculo antigua metodología'!N$4,#REF!,0),0),"")</f>
        <v/>
      </c>
      <c r="O785" s="10" t="str">
        <f>+IFERROR(VLOOKUP($A785,#REF!,MATCH('Cálculo antigua metodología'!O$4,#REF!,0),0),"")</f>
        <v/>
      </c>
      <c r="P785" s="10" t="str">
        <f>+IFERROR(VLOOKUP($A785,#REF!,MATCH('Cálculo antigua metodología'!P$4,#REF!,0),0),"")</f>
        <v/>
      </c>
      <c r="Q785" s="10" t="str">
        <f>+IFERROR(VLOOKUP($A785,#REF!,MATCH('Cálculo antigua metodología'!Q$4,#REF!,0),0),"")</f>
        <v/>
      </c>
      <c r="R785" s="10" t="str">
        <f>+IFERROR(VLOOKUP($A785,#REF!,MATCH('Cálculo antigua metodología'!R$4,#REF!,0),0),"")</f>
        <v/>
      </c>
      <c r="S785" s="10" t="str">
        <f>+IFERROR(VLOOKUP($A785,#REF!,MATCH('Cálculo antigua metodología'!S$4,#REF!,0),0),"")</f>
        <v/>
      </c>
      <c r="T785" s="10">
        <f>+VLOOKUP(A785,'[5]Cálculo SGP'!$N$3:$P$1136,3,0)</f>
        <v>2375137535</v>
      </c>
      <c r="U785" s="10">
        <f>+VLOOKUP(A785,'[5]Cálculo SGP'!$N$3:$X$1137,11,0)</f>
        <v>1841206000</v>
      </c>
      <c r="V785" s="11">
        <f t="shared" si="144"/>
        <v>50.160710079573157</v>
      </c>
      <c r="W785" s="11">
        <f t="shared" si="151"/>
        <v>100</v>
      </c>
      <c r="X785" s="11">
        <f t="shared" si="145"/>
        <v>80</v>
      </c>
      <c r="Y785" s="11">
        <f t="shared" si="146"/>
        <v>100</v>
      </c>
      <c r="Z785" s="11">
        <f t="shared" si="152"/>
        <v>0</v>
      </c>
      <c r="AA785" s="11">
        <f t="shared" si="147"/>
        <v>100</v>
      </c>
      <c r="AB785" s="11">
        <f t="shared" si="153"/>
        <v>0</v>
      </c>
      <c r="AC785" s="11">
        <f t="shared" si="148"/>
        <v>0</v>
      </c>
      <c r="AD785" s="11">
        <f t="shared" si="149"/>
        <v>0</v>
      </c>
      <c r="AE785" s="11">
        <f t="shared" si="150"/>
        <v>0</v>
      </c>
      <c r="AF785" s="12">
        <f t="shared" si="154"/>
        <v>0</v>
      </c>
      <c r="AG785" s="31">
        <f t="shared" si="155"/>
        <v>16.666666666666668</v>
      </c>
    </row>
    <row r="786" spans="1:33" x14ac:dyDescent="0.35">
      <c r="A786" s="1" t="s">
        <v>1615</v>
      </c>
      <c r="B786" s="1" t="s">
        <v>1611</v>
      </c>
      <c r="C786" s="1" t="s">
        <v>1616</v>
      </c>
      <c r="D786" s="4">
        <f>+VLOOKUP(A786,'[2]Categoría municipios 2023'!$B$2:$D$1103,3,0)</f>
        <v>6</v>
      </c>
      <c r="E786" s="1" t="str">
        <f>+VLOOKUP(A786,'[3]Nuevo IDF'!$B$5:$H$1106,7,0)</f>
        <v>G5</v>
      </c>
      <c r="F786" s="1"/>
      <c r="G786" s="10">
        <f>+VLOOKUP(A786,'[4]Informe viabilidad 2022'!$A$4:$G$1105,7,0)</f>
        <v>1112.22</v>
      </c>
      <c r="H786" s="10">
        <f>+VLOOKUP(A786,'[4]Informe viabilidad 2022'!$A$4:$G$1105,6,0)</f>
        <v>2915.693291</v>
      </c>
      <c r="I786" s="10" t="str">
        <f>+IFERROR(VLOOKUP($A786,#REF!,MATCH('Cálculo antigua metodología'!I$4,#REF!,0),0),"")</f>
        <v/>
      </c>
      <c r="J786" s="10" t="str">
        <f>+IFERROR(VLOOKUP($A786,#REF!,MATCH('Cálculo antigua metodología'!J$4,#REF!,0),0),"")</f>
        <v/>
      </c>
      <c r="K786" s="10" t="str">
        <f>+IFERROR(VLOOKUP($A786,#REF!,MATCH('Cálculo antigua metodología'!K$4,#REF!,0),0),"")</f>
        <v/>
      </c>
      <c r="L786" s="10" t="str">
        <f>+IFERROR(VLOOKUP($A786,#REF!,MATCH('Cálculo antigua metodología'!L$4,#REF!,0),0),"")</f>
        <v/>
      </c>
      <c r="M786" s="10" t="str">
        <f>+IFERROR(VLOOKUP($A786,#REF!,MATCH('Cálculo antigua metodología'!M$4,#REF!,0),0),"")</f>
        <v/>
      </c>
      <c r="N786" s="10" t="str">
        <f>+IFERROR(VLOOKUP($A786,#REF!,MATCH('Cálculo antigua metodología'!N$4,#REF!,0),0),"")</f>
        <v/>
      </c>
      <c r="O786" s="10" t="str">
        <f>+IFERROR(VLOOKUP($A786,#REF!,MATCH('Cálculo antigua metodología'!O$4,#REF!,0),0),"")</f>
        <v/>
      </c>
      <c r="P786" s="10" t="str">
        <f>+IFERROR(VLOOKUP($A786,#REF!,MATCH('Cálculo antigua metodología'!P$4,#REF!,0),0),"")</f>
        <v/>
      </c>
      <c r="Q786" s="10" t="str">
        <f>+IFERROR(VLOOKUP($A786,#REF!,MATCH('Cálculo antigua metodología'!Q$4,#REF!,0),0),"")</f>
        <v/>
      </c>
      <c r="R786" s="10" t="str">
        <f>+IFERROR(VLOOKUP($A786,#REF!,MATCH('Cálculo antigua metodología'!R$4,#REF!,0),0),"")</f>
        <v/>
      </c>
      <c r="S786" s="10" t="str">
        <f>+IFERROR(VLOOKUP($A786,#REF!,MATCH('Cálculo antigua metodología'!S$4,#REF!,0),0),"")</f>
        <v/>
      </c>
      <c r="T786" s="10">
        <f>+VLOOKUP(A786,'[5]Cálculo SGP'!$N$3:$P$1136,3,0)</f>
        <v>1165078206</v>
      </c>
      <c r="U786" s="10">
        <f>+VLOOKUP(A786,'[5]Cálculo SGP'!$N$3:$X$1137,11,0)</f>
        <v>2679005273</v>
      </c>
      <c r="V786" s="11">
        <f t="shared" si="144"/>
        <v>38.145987557509528</v>
      </c>
      <c r="W786" s="11">
        <f t="shared" si="151"/>
        <v>100</v>
      </c>
      <c r="X786" s="11">
        <f t="shared" si="145"/>
        <v>80</v>
      </c>
      <c r="Y786" s="11">
        <f t="shared" si="146"/>
        <v>100</v>
      </c>
      <c r="Z786" s="11">
        <f t="shared" si="152"/>
        <v>0</v>
      </c>
      <c r="AA786" s="11">
        <f t="shared" si="147"/>
        <v>100</v>
      </c>
      <c r="AB786" s="11">
        <f t="shared" si="153"/>
        <v>0</v>
      </c>
      <c r="AC786" s="11">
        <f t="shared" si="148"/>
        <v>0</v>
      </c>
      <c r="AD786" s="11">
        <f t="shared" si="149"/>
        <v>0</v>
      </c>
      <c r="AE786" s="11">
        <f t="shared" si="150"/>
        <v>0</v>
      </c>
      <c r="AF786" s="12">
        <f t="shared" si="154"/>
        <v>0</v>
      </c>
      <c r="AG786" s="31">
        <f t="shared" si="155"/>
        <v>16.666666666666668</v>
      </c>
    </row>
    <row r="787" spans="1:33" x14ac:dyDescent="0.35">
      <c r="A787" s="1" t="s">
        <v>1617</v>
      </c>
      <c r="B787" s="1" t="s">
        <v>1611</v>
      </c>
      <c r="C787" s="1" t="s">
        <v>1618</v>
      </c>
      <c r="D787" s="4">
        <f>+VLOOKUP(A787,'[2]Categoría municipios 2023'!$B$2:$D$1103,3,0)</f>
        <v>6</v>
      </c>
      <c r="E787" s="1" t="str">
        <f>+VLOOKUP(A787,'[3]Nuevo IDF'!$B$5:$H$1106,7,0)</f>
        <v>G3</v>
      </c>
      <c r="F787" s="1"/>
      <c r="G787" s="10">
        <f>+VLOOKUP(A787,'[4]Informe viabilidad 2022'!$A$4:$G$1105,7,0)</f>
        <v>1737.383</v>
      </c>
      <c r="H787" s="10">
        <f>+VLOOKUP(A787,'[4]Informe viabilidad 2022'!$A$4:$G$1105,6,0)</f>
        <v>3387.3530000000001</v>
      </c>
      <c r="I787" s="10" t="str">
        <f>+IFERROR(VLOOKUP($A787,#REF!,MATCH('Cálculo antigua metodología'!I$4,#REF!,0),0),"")</f>
        <v/>
      </c>
      <c r="J787" s="10" t="str">
        <f>+IFERROR(VLOOKUP($A787,#REF!,MATCH('Cálculo antigua metodología'!J$4,#REF!,0),0),"")</f>
        <v/>
      </c>
      <c r="K787" s="10" t="str">
        <f>+IFERROR(VLOOKUP($A787,#REF!,MATCH('Cálculo antigua metodología'!K$4,#REF!,0),0),"")</f>
        <v/>
      </c>
      <c r="L787" s="10" t="str">
        <f>+IFERROR(VLOOKUP($A787,#REF!,MATCH('Cálculo antigua metodología'!L$4,#REF!,0),0),"")</f>
        <v/>
      </c>
      <c r="M787" s="10" t="str">
        <f>+IFERROR(VLOOKUP($A787,#REF!,MATCH('Cálculo antigua metodología'!M$4,#REF!,0),0),"")</f>
        <v/>
      </c>
      <c r="N787" s="10" t="str">
        <f>+IFERROR(VLOOKUP($A787,#REF!,MATCH('Cálculo antigua metodología'!N$4,#REF!,0),0),"")</f>
        <v/>
      </c>
      <c r="O787" s="10" t="str">
        <f>+IFERROR(VLOOKUP($A787,#REF!,MATCH('Cálculo antigua metodología'!O$4,#REF!,0),0),"")</f>
        <v/>
      </c>
      <c r="P787" s="10" t="str">
        <f>+IFERROR(VLOOKUP($A787,#REF!,MATCH('Cálculo antigua metodología'!P$4,#REF!,0),0),"")</f>
        <v/>
      </c>
      <c r="Q787" s="10" t="str">
        <f>+IFERROR(VLOOKUP($A787,#REF!,MATCH('Cálculo antigua metodología'!Q$4,#REF!,0),0),"")</f>
        <v/>
      </c>
      <c r="R787" s="10" t="str">
        <f>+IFERROR(VLOOKUP($A787,#REF!,MATCH('Cálculo antigua metodología'!R$4,#REF!,0),0),"")</f>
        <v/>
      </c>
      <c r="S787" s="10" t="str">
        <f>+IFERROR(VLOOKUP($A787,#REF!,MATCH('Cálculo antigua metodología'!S$4,#REF!,0),0),"")</f>
        <v/>
      </c>
      <c r="T787" s="10">
        <f>+VLOOKUP(A787,'[5]Cálculo SGP'!$N$3:$P$1136,3,0)</f>
        <v>743754420</v>
      </c>
      <c r="U787" s="10">
        <f>+VLOOKUP(A787,'[5]Cálculo SGP'!$N$3:$X$1137,11,0)</f>
        <v>1604134530</v>
      </c>
      <c r="V787" s="11">
        <f t="shared" si="144"/>
        <v>51.290284773981334</v>
      </c>
      <c r="W787" s="11">
        <f t="shared" si="151"/>
        <v>100</v>
      </c>
      <c r="X787" s="11">
        <f t="shared" si="145"/>
        <v>80</v>
      </c>
      <c r="Y787" s="11">
        <f t="shared" si="146"/>
        <v>100</v>
      </c>
      <c r="Z787" s="11">
        <f t="shared" si="152"/>
        <v>0</v>
      </c>
      <c r="AA787" s="11">
        <f t="shared" si="147"/>
        <v>100</v>
      </c>
      <c r="AB787" s="11">
        <f t="shared" si="153"/>
        <v>0</v>
      </c>
      <c r="AC787" s="11">
        <f t="shared" si="148"/>
        <v>0</v>
      </c>
      <c r="AD787" s="11">
        <f t="shared" si="149"/>
        <v>0</v>
      </c>
      <c r="AE787" s="11">
        <f t="shared" si="150"/>
        <v>0</v>
      </c>
      <c r="AF787" s="12">
        <f t="shared" si="154"/>
        <v>0</v>
      </c>
      <c r="AG787" s="31">
        <f t="shared" si="155"/>
        <v>16.666666666666668</v>
      </c>
    </row>
    <row r="788" spans="1:33" x14ac:dyDescent="0.35">
      <c r="A788" s="1" t="s">
        <v>1619</v>
      </c>
      <c r="B788" s="1" t="s">
        <v>1611</v>
      </c>
      <c r="C788" s="1" t="s">
        <v>1620</v>
      </c>
      <c r="D788" s="4">
        <f>+VLOOKUP(A788,'[2]Categoría municipios 2023'!$B$2:$D$1103,3,0)</f>
        <v>6</v>
      </c>
      <c r="E788" s="1" t="str">
        <f>+VLOOKUP(A788,'[3]Nuevo IDF'!$B$5:$H$1106,7,0)</f>
        <v>G5</v>
      </c>
      <c r="F788" s="1"/>
      <c r="G788" s="10">
        <f>+VLOOKUP(A788,'[4]Informe viabilidad 2022'!$A$4:$G$1105,7,0)</f>
        <v>887.20863999999995</v>
      </c>
      <c r="H788" s="10">
        <f>+VLOOKUP(A788,'[4]Informe viabilidad 2022'!$A$4:$G$1105,6,0)</f>
        <v>2739.9211409999998</v>
      </c>
      <c r="I788" s="10" t="str">
        <f>+IFERROR(VLOOKUP($A788,#REF!,MATCH('Cálculo antigua metodología'!I$4,#REF!,0),0),"")</f>
        <v/>
      </c>
      <c r="J788" s="10" t="str">
        <f>+IFERROR(VLOOKUP($A788,#REF!,MATCH('Cálculo antigua metodología'!J$4,#REF!,0),0),"")</f>
        <v/>
      </c>
      <c r="K788" s="10" t="str">
        <f>+IFERROR(VLOOKUP($A788,#REF!,MATCH('Cálculo antigua metodología'!K$4,#REF!,0),0),"")</f>
        <v/>
      </c>
      <c r="L788" s="10" t="str">
        <f>+IFERROR(VLOOKUP($A788,#REF!,MATCH('Cálculo antigua metodología'!L$4,#REF!,0),0),"")</f>
        <v/>
      </c>
      <c r="M788" s="10" t="str">
        <f>+IFERROR(VLOOKUP($A788,#REF!,MATCH('Cálculo antigua metodología'!M$4,#REF!,0),0),"")</f>
        <v/>
      </c>
      <c r="N788" s="10" t="str">
        <f>+IFERROR(VLOOKUP($A788,#REF!,MATCH('Cálculo antigua metodología'!N$4,#REF!,0),0),"")</f>
        <v/>
      </c>
      <c r="O788" s="10" t="str">
        <f>+IFERROR(VLOOKUP($A788,#REF!,MATCH('Cálculo antigua metodología'!O$4,#REF!,0),0),"")</f>
        <v/>
      </c>
      <c r="P788" s="10" t="str">
        <f>+IFERROR(VLOOKUP($A788,#REF!,MATCH('Cálculo antigua metodología'!P$4,#REF!,0),0),"")</f>
        <v/>
      </c>
      <c r="Q788" s="10" t="str">
        <f>+IFERROR(VLOOKUP($A788,#REF!,MATCH('Cálculo antigua metodología'!Q$4,#REF!,0),0),"")</f>
        <v/>
      </c>
      <c r="R788" s="10" t="str">
        <f>+IFERROR(VLOOKUP($A788,#REF!,MATCH('Cálculo antigua metodología'!R$4,#REF!,0),0),"")</f>
        <v/>
      </c>
      <c r="S788" s="10" t="str">
        <f>+IFERROR(VLOOKUP($A788,#REF!,MATCH('Cálculo antigua metodología'!S$4,#REF!,0),0),"")</f>
        <v/>
      </c>
      <c r="T788" s="10">
        <f>+VLOOKUP(A788,'[5]Cálculo SGP'!$N$3:$P$1136,3,0)</f>
        <v>1078638350</v>
      </c>
      <c r="U788" s="10">
        <f>+VLOOKUP(A788,'[5]Cálculo SGP'!$N$3:$X$1137,11,0)</f>
        <v>2563566587</v>
      </c>
      <c r="V788" s="11">
        <f t="shared" si="144"/>
        <v>32.38080931322687</v>
      </c>
      <c r="W788" s="11">
        <f t="shared" si="151"/>
        <v>100</v>
      </c>
      <c r="X788" s="11">
        <f t="shared" si="145"/>
        <v>80</v>
      </c>
      <c r="Y788" s="11">
        <f t="shared" si="146"/>
        <v>100</v>
      </c>
      <c r="Z788" s="11">
        <f t="shared" si="152"/>
        <v>0</v>
      </c>
      <c r="AA788" s="11">
        <f t="shared" si="147"/>
        <v>100</v>
      </c>
      <c r="AB788" s="11">
        <f t="shared" si="153"/>
        <v>0</v>
      </c>
      <c r="AC788" s="11">
        <f t="shared" si="148"/>
        <v>0</v>
      </c>
      <c r="AD788" s="11">
        <f t="shared" si="149"/>
        <v>0</v>
      </c>
      <c r="AE788" s="11">
        <f t="shared" si="150"/>
        <v>0</v>
      </c>
      <c r="AF788" s="12">
        <f t="shared" si="154"/>
        <v>0</v>
      </c>
      <c r="AG788" s="31">
        <f t="shared" si="155"/>
        <v>16.666666666666668</v>
      </c>
    </row>
    <row r="789" spans="1:33" x14ac:dyDescent="0.35">
      <c r="A789" s="1" t="s">
        <v>1621</v>
      </c>
      <c r="B789" s="1" t="s">
        <v>1611</v>
      </c>
      <c r="C789" s="1" t="s">
        <v>1622</v>
      </c>
      <c r="D789" s="4">
        <f>+VLOOKUP(A789,'[2]Categoría municipios 2023'!$B$2:$D$1103,3,0)</f>
        <v>6</v>
      </c>
      <c r="E789" s="1" t="str">
        <f>+VLOOKUP(A789,'[3]Nuevo IDF'!$B$5:$H$1106,7,0)</f>
        <v>G4</v>
      </c>
      <c r="F789" s="1"/>
      <c r="G789" s="10">
        <f>+VLOOKUP(A789,'[4]Informe viabilidad 2022'!$A$4:$G$1105,7,0)</f>
        <v>1075.7018370000001</v>
      </c>
      <c r="H789" s="10">
        <f>+VLOOKUP(A789,'[4]Informe viabilidad 2022'!$A$4:$G$1105,6,0)</f>
        <v>1736.5084179999999</v>
      </c>
      <c r="I789" s="10" t="str">
        <f>+IFERROR(VLOOKUP($A789,#REF!,MATCH('Cálculo antigua metodología'!I$4,#REF!,0),0),"")</f>
        <v/>
      </c>
      <c r="J789" s="10" t="str">
        <f>+IFERROR(VLOOKUP($A789,#REF!,MATCH('Cálculo antigua metodología'!J$4,#REF!,0),0),"")</f>
        <v/>
      </c>
      <c r="K789" s="10" t="str">
        <f>+IFERROR(VLOOKUP($A789,#REF!,MATCH('Cálculo antigua metodología'!K$4,#REF!,0),0),"")</f>
        <v/>
      </c>
      <c r="L789" s="10" t="str">
        <f>+IFERROR(VLOOKUP($A789,#REF!,MATCH('Cálculo antigua metodología'!L$4,#REF!,0),0),"")</f>
        <v/>
      </c>
      <c r="M789" s="10" t="str">
        <f>+IFERROR(VLOOKUP($A789,#REF!,MATCH('Cálculo antigua metodología'!M$4,#REF!,0),0),"")</f>
        <v/>
      </c>
      <c r="N789" s="10" t="str">
        <f>+IFERROR(VLOOKUP($A789,#REF!,MATCH('Cálculo antigua metodología'!N$4,#REF!,0),0),"")</f>
        <v/>
      </c>
      <c r="O789" s="10" t="str">
        <f>+IFERROR(VLOOKUP($A789,#REF!,MATCH('Cálculo antigua metodología'!O$4,#REF!,0),0),"")</f>
        <v/>
      </c>
      <c r="P789" s="10" t="str">
        <f>+IFERROR(VLOOKUP($A789,#REF!,MATCH('Cálculo antigua metodología'!P$4,#REF!,0),0),"")</f>
        <v/>
      </c>
      <c r="Q789" s="10" t="str">
        <f>+IFERROR(VLOOKUP($A789,#REF!,MATCH('Cálculo antigua metodología'!Q$4,#REF!,0),0),"")</f>
        <v/>
      </c>
      <c r="R789" s="10" t="str">
        <f>+IFERROR(VLOOKUP($A789,#REF!,MATCH('Cálculo antigua metodología'!R$4,#REF!,0),0),"")</f>
        <v/>
      </c>
      <c r="S789" s="10" t="str">
        <f>+IFERROR(VLOOKUP($A789,#REF!,MATCH('Cálculo antigua metodología'!S$4,#REF!,0),0),"")</f>
        <v/>
      </c>
      <c r="T789" s="10">
        <f>+VLOOKUP(A789,'[5]Cálculo SGP'!$N$3:$P$1136,3,0)</f>
        <v>774748851</v>
      </c>
      <c r="U789" s="10">
        <f>+VLOOKUP(A789,'[5]Cálculo SGP'!$N$3:$X$1137,11,0)</f>
        <v>1692082251</v>
      </c>
      <c r="V789" s="11">
        <f t="shared" si="144"/>
        <v>61.94624948832238</v>
      </c>
      <c r="W789" s="11">
        <f t="shared" si="151"/>
        <v>100</v>
      </c>
      <c r="X789" s="11">
        <f t="shared" si="145"/>
        <v>80</v>
      </c>
      <c r="Y789" s="11">
        <f t="shared" si="146"/>
        <v>100</v>
      </c>
      <c r="Z789" s="11">
        <f t="shared" si="152"/>
        <v>0</v>
      </c>
      <c r="AA789" s="11">
        <f t="shared" si="147"/>
        <v>100</v>
      </c>
      <c r="AB789" s="11">
        <f t="shared" si="153"/>
        <v>0</v>
      </c>
      <c r="AC789" s="11">
        <f t="shared" si="148"/>
        <v>0</v>
      </c>
      <c r="AD789" s="11">
        <f t="shared" si="149"/>
        <v>0</v>
      </c>
      <c r="AE789" s="11">
        <f t="shared" si="150"/>
        <v>0</v>
      </c>
      <c r="AF789" s="12">
        <f t="shared" si="154"/>
        <v>0</v>
      </c>
      <c r="AG789" s="31">
        <f t="shared" si="155"/>
        <v>16.666666666666668</v>
      </c>
    </row>
    <row r="790" spans="1:33" x14ac:dyDescent="0.35">
      <c r="A790" s="1" t="s">
        <v>1623</v>
      </c>
      <c r="B790" s="1" t="s">
        <v>1611</v>
      </c>
      <c r="C790" s="1" t="s">
        <v>1624</v>
      </c>
      <c r="D790" s="4">
        <f>+VLOOKUP(A790,'[2]Categoría municipios 2023'!$B$2:$D$1103,3,0)</f>
        <v>6</v>
      </c>
      <c r="E790" s="1" t="str">
        <f>+VLOOKUP(A790,'[3]Nuevo IDF'!$B$5:$H$1106,7,0)</f>
        <v>G5</v>
      </c>
      <c r="F790" s="1"/>
      <c r="G790" s="10">
        <f>+VLOOKUP(A790,'[4]Informe viabilidad 2022'!$A$4:$G$1105,7,0)</f>
        <v>1285.577395</v>
      </c>
      <c r="H790" s="10">
        <f>+VLOOKUP(A790,'[4]Informe viabilidad 2022'!$A$4:$G$1105,6,0)</f>
        <v>2138.3420999999998</v>
      </c>
      <c r="I790" s="10" t="str">
        <f>+IFERROR(VLOOKUP($A790,#REF!,MATCH('Cálculo antigua metodología'!I$4,#REF!,0),0),"")</f>
        <v/>
      </c>
      <c r="J790" s="10" t="str">
        <f>+IFERROR(VLOOKUP($A790,#REF!,MATCH('Cálculo antigua metodología'!J$4,#REF!,0),0),"")</f>
        <v/>
      </c>
      <c r="K790" s="10" t="str">
        <f>+IFERROR(VLOOKUP($A790,#REF!,MATCH('Cálculo antigua metodología'!K$4,#REF!,0),0),"")</f>
        <v/>
      </c>
      <c r="L790" s="10" t="str">
        <f>+IFERROR(VLOOKUP($A790,#REF!,MATCH('Cálculo antigua metodología'!L$4,#REF!,0),0),"")</f>
        <v/>
      </c>
      <c r="M790" s="10" t="str">
        <f>+IFERROR(VLOOKUP($A790,#REF!,MATCH('Cálculo antigua metodología'!M$4,#REF!,0),0),"")</f>
        <v/>
      </c>
      <c r="N790" s="10" t="str">
        <f>+IFERROR(VLOOKUP($A790,#REF!,MATCH('Cálculo antigua metodología'!N$4,#REF!,0),0),"")</f>
        <v/>
      </c>
      <c r="O790" s="10" t="str">
        <f>+IFERROR(VLOOKUP($A790,#REF!,MATCH('Cálculo antigua metodología'!O$4,#REF!,0),0),"")</f>
        <v/>
      </c>
      <c r="P790" s="10" t="str">
        <f>+IFERROR(VLOOKUP($A790,#REF!,MATCH('Cálculo antigua metodología'!P$4,#REF!,0),0),"")</f>
        <v/>
      </c>
      <c r="Q790" s="10" t="str">
        <f>+IFERROR(VLOOKUP($A790,#REF!,MATCH('Cálculo antigua metodología'!Q$4,#REF!,0),0),"")</f>
        <v/>
      </c>
      <c r="R790" s="10" t="str">
        <f>+IFERROR(VLOOKUP($A790,#REF!,MATCH('Cálculo antigua metodología'!R$4,#REF!,0),0),"")</f>
        <v/>
      </c>
      <c r="S790" s="10" t="str">
        <f>+IFERROR(VLOOKUP($A790,#REF!,MATCH('Cálculo antigua metodología'!S$4,#REF!,0),0),"")</f>
        <v/>
      </c>
      <c r="T790" s="10">
        <f>+VLOOKUP(A790,'[5]Cálculo SGP'!$N$3:$P$1136,3,0)</f>
        <v>1310772823</v>
      </c>
      <c r="U790" s="10">
        <f>+VLOOKUP(A790,'[5]Cálculo SGP'!$N$3:$X$1137,11,0)</f>
        <v>2123893592</v>
      </c>
      <c r="V790" s="11">
        <f t="shared" si="144"/>
        <v>60.120286412543635</v>
      </c>
      <c r="W790" s="11">
        <f t="shared" si="151"/>
        <v>100</v>
      </c>
      <c r="X790" s="11">
        <f t="shared" si="145"/>
        <v>80</v>
      </c>
      <c r="Y790" s="11">
        <f t="shared" si="146"/>
        <v>100</v>
      </c>
      <c r="Z790" s="11">
        <f t="shared" si="152"/>
        <v>0</v>
      </c>
      <c r="AA790" s="11">
        <f t="shared" si="147"/>
        <v>100</v>
      </c>
      <c r="AB790" s="11">
        <f t="shared" si="153"/>
        <v>0</v>
      </c>
      <c r="AC790" s="11">
        <f t="shared" si="148"/>
        <v>0</v>
      </c>
      <c r="AD790" s="11">
        <f t="shared" si="149"/>
        <v>0</v>
      </c>
      <c r="AE790" s="11">
        <f t="shared" si="150"/>
        <v>0</v>
      </c>
      <c r="AF790" s="12">
        <f t="shared" si="154"/>
        <v>0</v>
      </c>
      <c r="AG790" s="31">
        <f t="shared" si="155"/>
        <v>16.666666666666668</v>
      </c>
    </row>
    <row r="791" spans="1:33" x14ac:dyDescent="0.35">
      <c r="A791" s="1" t="s">
        <v>1625</v>
      </c>
      <c r="B791" s="1" t="s">
        <v>1611</v>
      </c>
      <c r="C791" s="1" t="s">
        <v>1626</v>
      </c>
      <c r="D791" s="4">
        <f>+VLOOKUP(A791,'[2]Categoría municipios 2023'!$B$2:$D$1103,3,0)</f>
        <v>6</v>
      </c>
      <c r="E791" s="1" t="str">
        <f>+VLOOKUP(A791,'[3]Nuevo IDF'!$B$5:$H$1106,7,0)</f>
        <v>G3</v>
      </c>
      <c r="F791" s="1"/>
      <c r="G791" s="10">
        <f>+VLOOKUP(A791,'[4]Informe viabilidad 2022'!$A$4:$G$1105,7,0)</f>
        <v>2286.9363720000001</v>
      </c>
      <c r="H791" s="10">
        <f>+VLOOKUP(A791,'[4]Informe viabilidad 2022'!$A$4:$G$1105,6,0)</f>
        <v>7261.88519</v>
      </c>
      <c r="I791" s="10" t="str">
        <f>+IFERROR(VLOOKUP($A791,#REF!,MATCH('Cálculo antigua metodología'!I$4,#REF!,0),0),"")</f>
        <v/>
      </c>
      <c r="J791" s="10" t="str">
        <f>+IFERROR(VLOOKUP($A791,#REF!,MATCH('Cálculo antigua metodología'!J$4,#REF!,0),0),"")</f>
        <v/>
      </c>
      <c r="K791" s="10" t="str">
        <f>+IFERROR(VLOOKUP($A791,#REF!,MATCH('Cálculo antigua metodología'!K$4,#REF!,0),0),"")</f>
        <v/>
      </c>
      <c r="L791" s="10" t="str">
        <f>+IFERROR(VLOOKUP($A791,#REF!,MATCH('Cálculo antigua metodología'!L$4,#REF!,0),0),"")</f>
        <v/>
      </c>
      <c r="M791" s="10" t="str">
        <f>+IFERROR(VLOOKUP($A791,#REF!,MATCH('Cálculo antigua metodología'!M$4,#REF!,0),0),"")</f>
        <v/>
      </c>
      <c r="N791" s="10" t="str">
        <f>+IFERROR(VLOOKUP($A791,#REF!,MATCH('Cálculo antigua metodología'!N$4,#REF!,0),0),"")</f>
        <v/>
      </c>
      <c r="O791" s="10" t="str">
        <f>+IFERROR(VLOOKUP($A791,#REF!,MATCH('Cálculo antigua metodología'!O$4,#REF!,0),0),"")</f>
        <v/>
      </c>
      <c r="P791" s="10" t="str">
        <f>+IFERROR(VLOOKUP($A791,#REF!,MATCH('Cálculo antigua metodología'!P$4,#REF!,0),0),"")</f>
        <v/>
      </c>
      <c r="Q791" s="10" t="str">
        <f>+IFERROR(VLOOKUP($A791,#REF!,MATCH('Cálculo antigua metodología'!Q$4,#REF!,0),0),"")</f>
        <v/>
      </c>
      <c r="R791" s="10" t="str">
        <f>+IFERROR(VLOOKUP($A791,#REF!,MATCH('Cálculo antigua metodología'!R$4,#REF!,0),0),"")</f>
        <v/>
      </c>
      <c r="S791" s="10" t="str">
        <f>+IFERROR(VLOOKUP($A791,#REF!,MATCH('Cálculo antigua metodología'!S$4,#REF!,0),0),"")</f>
        <v/>
      </c>
      <c r="T791" s="10">
        <f>+VLOOKUP(A791,'[5]Cálculo SGP'!$N$3:$P$1136,3,0)</f>
        <v>1115218588</v>
      </c>
      <c r="U791" s="10">
        <f>+VLOOKUP(A791,'[5]Cálculo SGP'!$N$3:$X$1137,11,0)</f>
        <v>2396244961</v>
      </c>
      <c r="V791" s="11">
        <f t="shared" si="144"/>
        <v>31.492323441703991</v>
      </c>
      <c r="W791" s="11">
        <f t="shared" si="151"/>
        <v>100</v>
      </c>
      <c r="X791" s="11">
        <f t="shared" si="145"/>
        <v>80</v>
      </c>
      <c r="Y791" s="11">
        <f t="shared" si="146"/>
        <v>100</v>
      </c>
      <c r="Z791" s="11">
        <f t="shared" si="152"/>
        <v>0</v>
      </c>
      <c r="AA791" s="11">
        <f t="shared" si="147"/>
        <v>100</v>
      </c>
      <c r="AB791" s="11">
        <f t="shared" si="153"/>
        <v>0</v>
      </c>
      <c r="AC791" s="11">
        <f t="shared" si="148"/>
        <v>0</v>
      </c>
      <c r="AD791" s="11">
        <f t="shared" si="149"/>
        <v>0</v>
      </c>
      <c r="AE791" s="11">
        <f t="shared" si="150"/>
        <v>0</v>
      </c>
      <c r="AF791" s="12">
        <f t="shared" si="154"/>
        <v>0</v>
      </c>
      <c r="AG791" s="31">
        <f t="shared" si="155"/>
        <v>16.666666666666668</v>
      </c>
    </row>
    <row r="792" spans="1:33" x14ac:dyDescent="0.35">
      <c r="A792" s="1" t="s">
        <v>1627</v>
      </c>
      <c r="B792" s="1" t="s">
        <v>1611</v>
      </c>
      <c r="C792" s="1" t="s">
        <v>1628</v>
      </c>
      <c r="D792" s="4">
        <f>+VLOOKUP(A792,'[2]Categoría municipios 2023'!$B$2:$D$1103,3,0)</f>
        <v>6</v>
      </c>
      <c r="E792" s="1" t="str">
        <f>+VLOOKUP(A792,'[3]Nuevo IDF'!$B$5:$H$1106,7,0)</f>
        <v>G4</v>
      </c>
      <c r="F792" s="1"/>
      <c r="G792" s="10">
        <f>+VLOOKUP(A792,'[4]Informe viabilidad 2022'!$A$4:$G$1105,7,0)</f>
        <v>1391.5662830000001</v>
      </c>
      <c r="H792" s="10">
        <f>+VLOOKUP(A792,'[4]Informe viabilidad 2022'!$A$4:$G$1105,6,0)</f>
        <v>2718.3929880000001</v>
      </c>
      <c r="I792" s="10" t="str">
        <f>+IFERROR(VLOOKUP($A792,#REF!,MATCH('Cálculo antigua metodología'!I$4,#REF!,0),0),"")</f>
        <v/>
      </c>
      <c r="J792" s="10" t="str">
        <f>+IFERROR(VLOOKUP($A792,#REF!,MATCH('Cálculo antigua metodología'!J$4,#REF!,0),0),"")</f>
        <v/>
      </c>
      <c r="K792" s="10" t="str">
        <f>+IFERROR(VLOOKUP($A792,#REF!,MATCH('Cálculo antigua metodología'!K$4,#REF!,0),0),"")</f>
        <v/>
      </c>
      <c r="L792" s="10" t="str">
        <f>+IFERROR(VLOOKUP($A792,#REF!,MATCH('Cálculo antigua metodología'!L$4,#REF!,0),0),"")</f>
        <v/>
      </c>
      <c r="M792" s="10" t="str">
        <f>+IFERROR(VLOOKUP($A792,#REF!,MATCH('Cálculo antigua metodología'!M$4,#REF!,0),0),"")</f>
        <v/>
      </c>
      <c r="N792" s="10" t="str">
        <f>+IFERROR(VLOOKUP($A792,#REF!,MATCH('Cálculo antigua metodología'!N$4,#REF!,0),0),"")</f>
        <v/>
      </c>
      <c r="O792" s="10" t="str">
        <f>+IFERROR(VLOOKUP($A792,#REF!,MATCH('Cálculo antigua metodología'!O$4,#REF!,0),0),"")</f>
        <v/>
      </c>
      <c r="P792" s="10" t="str">
        <f>+IFERROR(VLOOKUP($A792,#REF!,MATCH('Cálculo antigua metodología'!P$4,#REF!,0),0),"")</f>
        <v/>
      </c>
      <c r="Q792" s="10" t="str">
        <f>+IFERROR(VLOOKUP($A792,#REF!,MATCH('Cálculo antigua metodología'!Q$4,#REF!,0),0),"")</f>
        <v/>
      </c>
      <c r="R792" s="10" t="str">
        <f>+IFERROR(VLOOKUP($A792,#REF!,MATCH('Cálculo antigua metodología'!R$4,#REF!,0),0),"")</f>
        <v/>
      </c>
      <c r="S792" s="10" t="str">
        <f>+IFERROR(VLOOKUP($A792,#REF!,MATCH('Cálculo antigua metodología'!S$4,#REF!,0),0),"")</f>
        <v/>
      </c>
      <c r="T792" s="10">
        <f>+VLOOKUP(A792,'[5]Cálculo SGP'!$N$3:$P$1136,3,0)</f>
        <v>1296396817</v>
      </c>
      <c r="U792" s="10">
        <f>+VLOOKUP(A792,'[5]Cálculo SGP'!$N$3:$X$1137,11,0)</f>
        <v>2470228885</v>
      </c>
      <c r="V792" s="11">
        <f t="shared" si="144"/>
        <v>51.190769294318095</v>
      </c>
      <c r="W792" s="11">
        <f t="shared" si="151"/>
        <v>100</v>
      </c>
      <c r="X792" s="11">
        <f t="shared" si="145"/>
        <v>80</v>
      </c>
      <c r="Y792" s="11">
        <f t="shared" si="146"/>
        <v>100</v>
      </c>
      <c r="Z792" s="11">
        <f t="shared" si="152"/>
        <v>0</v>
      </c>
      <c r="AA792" s="11">
        <f t="shared" si="147"/>
        <v>100</v>
      </c>
      <c r="AB792" s="11">
        <f t="shared" si="153"/>
        <v>0</v>
      </c>
      <c r="AC792" s="11">
        <f t="shared" si="148"/>
        <v>0</v>
      </c>
      <c r="AD792" s="11">
        <f t="shared" si="149"/>
        <v>0</v>
      </c>
      <c r="AE792" s="11">
        <f t="shared" si="150"/>
        <v>0</v>
      </c>
      <c r="AF792" s="12">
        <f t="shared" si="154"/>
        <v>0</v>
      </c>
      <c r="AG792" s="31">
        <f t="shared" si="155"/>
        <v>16.666666666666668</v>
      </c>
    </row>
    <row r="793" spans="1:33" x14ac:dyDescent="0.35">
      <c r="A793" s="1" t="s">
        <v>1629</v>
      </c>
      <c r="B793" s="1" t="s">
        <v>1611</v>
      </c>
      <c r="C793" s="1" t="s">
        <v>1630</v>
      </c>
      <c r="D793" s="4">
        <f>+VLOOKUP(A793,'[2]Categoría municipios 2023'!$B$2:$D$1103,3,0)</f>
        <v>6</v>
      </c>
      <c r="E793" s="1" t="str">
        <f>+VLOOKUP(A793,'[3]Nuevo IDF'!$B$5:$H$1106,7,0)</f>
        <v>G5</v>
      </c>
      <c r="F793" s="1"/>
      <c r="G793" s="10">
        <f>+VLOOKUP(A793,'[4]Informe viabilidad 2022'!$A$4:$G$1105,7,0)</f>
        <v>2042.9593580000001</v>
      </c>
      <c r="H793" s="10">
        <f>+VLOOKUP(A793,'[4]Informe viabilidad 2022'!$A$4:$G$1105,6,0)</f>
        <v>3028.2634640000001</v>
      </c>
      <c r="I793" s="10" t="str">
        <f>+IFERROR(VLOOKUP($A793,#REF!,MATCH('Cálculo antigua metodología'!I$4,#REF!,0),0),"")</f>
        <v/>
      </c>
      <c r="J793" s="10" t="str">
        <f>+IFERROR(VLOOKUP($A793,#REF!,MATCH('Cálculo antigua metodología'!J$4,#REF!,0),0),"")</f>
        <v/>
      </c>
      <c r="K793" s="10" t="str">
        <f>+IFERROR(VLOOKUP($A793,#REF!,MATCH('Cálculo antigua metodología'!K$4,#REF!,0),0),"")</f>
        <v/>
      </c>
      <c r="L793" s="10" t="str">
        <f>+IFERROR(VLOOKUP($A793,#REF!,MATCH('Cálculo antigua metodología'!L$4,#REF!,0),0),"")</f>
        <v/>
      </c>
      <c r="M793" s="10" t="str">
        <f>+IFERROR(VLOOKUP($A793,#REF!,MATCH('Cálculo antigua metodología'!M$4,#REF!,0),0),"")</f>
        <v/>
      </c>
      <c r="N793" s="10" t="str">
        <f>+IFERROR(VLOOKUP($A793,#REF!,MATCH('Cálculo antigua metodología'!N$4,#REF!,0),0),"")</f>
        <v/>
      </c>
      <c r="O793" s="10" t="str">
        <f>+IFERROR(VLOOKUP($A793,#REF!,MATCH('Cálculo antigua metodología'!O$4,#REF!,0),0),"")</f>
        <v/>
      </c>
      <c r="P793" s="10" t="str">
        <f>+IFERROR(VLOOKUP($A793,#REF!,MATCH('Cálculo antigua metodología'!P$4,#REF!,0),0),"")</f>
        <v/>
      </c>
      <c r="Q793" s="10" t="str">
        <f>+IFERROR(VLOOKUP($A793,#REF!,MATCH('Cálculo antigua metodología'!Q$4,#REF!,0),0),"")</f>
        <v/>
      </c>
      <c r="R793" s="10" t="str">
        <f>+IFERROR(VLOOKUP($A793,#REF!,MATCH('Cálculo antigua metodología'!R$4,#REF!,0),0),"")</f>
        <v/>
      </c>
      <c r="S793" s="10" t="str">
        <f>+IFERROR(VLOOKUP($A793,#REF!,MATCH('Cálculo antigua metodología'!S$4,#REF!,0),0),"")</f>
        <v/>
      </c>
      <c r="T793" s="10">
        <f>+VLOOKUP(A793,'[5]Cálculo SGP'!$N$3:$P$1136,3,0)</f>
        <v>1640534939</v>
      </c>
      <c r="U793" s="10">
        <f>+VLOOKUP(A793,'[5]Cálculo SGP'!$N$3:$X$1137,11,0)</f>
        <v>3058314754</v>
      </c>
      <c r="V793" s="11">
        <f t="shared" si="144"/>
        <v>67.46306529424217</v>
      </c>
      <c r="W793" s="11">
        <f t="shared" si="151"/>
        <v>100</v>
      </c>
      <c r="X793" s="11">
        <f t="shared" si="145"/>
        <v>80</v>
      </c>
      <c r="Y793" s="11">
        <f t="shared" si="146"/>
        <v>100</v>
      </c>
      <c r="Z793" s="11">
        <f t="shared" si="152"/>
        <v>0</v>
      </c>
      <c r="AA793" s="11">
        <f t="shared" si="147"/>
        <v>100</v>
      </c>
      <c r="AB793" s="11">
        <f t="shared" si="153"/>
        <v>0</v>
      </c>
      <c r="AC793" s="11">
        <f t="shared" si="148"/>
        <v>0</v>
      </c>
      <c r="AD793" s="11">
        <f t="shared" si="149"/>
        <v>0</v>
      </c>
      <c r="AE793" s="11">
        <f t="shared" si="150"/>
        <v>0</v>
      </c>
      <c r="AF793" s="12">
        <f t="shared" si="154"/>
        <v>0</v>
      </c>
      <c r="AG793" s="31">
        <f t="shared" si="155"/>
        <v>16.666666666666668</v>
      </c>
    </row>
    <row r="794" spans="1:33" x14ac:dyDescent="0.35">
      <c r="A794" s="1" t="s">
        <v>1631</v>
      </c>
      <c r="B794" s="1" t="s">
        <v>1611</v>
      </c>
      <c r="C794" s="1" t="s">
        <v>1632</v>
      </c>
      <c r="D794" s="4">
        <f>+VLOOKUP(A794,'[2]Categoría municipios 2023'!$B$2:$D$1103,3,0)</f>
        <v>6</v>
      </c>
      <c r="E794" s="1" t="str">
        <f>+VLOOKUP(A794,'[3]Nuevo IDF'!$B$5:$H$1106,7,0)</f>
        <v>G5</v>
      </c>
      <c r="F794" s="1"/>
      <c r="G794" s="10">
        <f>+VLOOKUP(A794,'[4]Informe viabilidad 2022'!$A$4:$G$1105,7,0)</f>
        <v>1206.915544</v>
      </c>
      <c r="H794" s="10">
        <f>+VLOOKUP(A794,'[4]Informe viabilidad 2022'!$A$4:$G$1105,6,0)</f>
        <v>2758.6510269999999</v>
      </c>
      <c r="I794" s="10" t="str">
        <f>+IFERROR(VLOOKUP($A794,#REF!,MATCH('Cálculo antigua metodología'!I$4,#REF!,0),0),"")</f>
        <v/>
      </c>
      <c r="J794" s="10" t="str">
        <f>+IFERROR(VLOOKUP($A794,#REF!,MATCH('Cálculo antigua metodología'!J$4,#REF!,0),0),"")</f>
        <v/>
      </c>
      <c r="K794" s="10" t="str">
        <f>+IFERROR(VLOOKUP($A794,#REF!,MATCH('Cálculo antigua metodología'!K$4,#REF!,0),0),"")</f>
        <v/>
      </c>
      <c r="L794" s="10" t="str">
        <f>+IFERROR(VLOOKUP($A794,#REF!,MATCH('Cálculo antigua metodología'!L$4,#REF!,0),0),"")</f>
        <v/>
      </c>
      <c r="M794" s="10" t="str">
        <f>+IFERROR(VLOOKUP($A794,#REF!,MATCH('Cálculo antigua metodología'!M$4,#REF!,0),0),"")</f>
        <v/>
      </c>
      <c r="N794" s="10" t="str">
        <f>+IFERROR(VLOOKUP($A794,#REF!,MATCH('Cálculo antigua metodología'!N$4,#REF!,0),0),"")</f>
        <v/>
      </c>
      <c r="O794" s="10" t="str">
        <f>+IFERROR(VLOOKUP($A794,#REF!,MATCH('Cálculo antigua metodología'!O$4,#REF!,0),0),"")</f>
        <v/>
      </c>
      <c r="P794" s="10" t="str">
        <f>+IFERROR(VLOOKUP($A794,#REF!,MATCH('Cálculo antigua metodología'!P$4,#REF!,0),0),"")</f>
        <v/>
      </c>
      <c r="Q794" s="10" t="str">
        <f>+IFERROR(VLOOKUP($A794,#REF!,MATCH('Cálculo antigua metodología'!Q$4,#REF!,0),0),"")</f>
        <v/>
      </c>
      <c r="R794" s="10" t="str">
        <f>+IFERROR(VLOOKUP($A794,#REF!,MATCH('Cálculo antigua metodología'!R$4,#REF!,0),0),"")</f>
        <v/>
      </c>
      <c r="S794" s="10" t="str">
        <f>+IFERROR(VLOOKUP($A794,#REF!,MATCH('Cálculo antigua metodología'!S$4,#REF!,0),0),"")</f>
        <v/>
      </c>
      <c r="T794" s="10">
        <f>+VLOOKUP(A794,'[5]Cálculo SGP'!$N$3:$P$1136,3,0)</f>
        <v>1208965373</v>
      </c>
      <c r="U794" s="10">
        <f>+VLOOKUP(A794,'[5]Cálculo SGP'!$N$3:$X$1137,11,0)</f>
        <v>2976218844</v>
      </c>
      <c r="V794" s="11">
        <f t="shared" si="144"/>
        <v>43.750207336391739</v>
      </c>
      <c r="W794" s="11">
        <f t="shared" si="151"/>
        <v>100</v>
      </c>
      <c r="X794" s="11">
        <f t="shared" si="145"/>
        <v>80</v>
      </c>
      <c r="Y794" s="11">
        <f t="shared" si="146"/>
        <v>100</v>
      </c>
      <c r="Z794" s="11">
        <f t="shared" si="152"/>
        <v>0</v>
      </c>
      <c r="AA794" s="11">
        <f t="shared" si="147"/>
        <v>100</v>
      </c>
      <c r="AB794" s="11">
        <f t="shared" si="153"/>
        <v>0</v>
      </c>
      <c r="AC794" s="11">
        <f t="shared" si="148"/>
        <v>0</v>
      </c>
      <c r="AD794" s="11">
        <f t="shared" si="149"/>
        <v>0</v>
      </c>
      <c r="AE794" s="11">
        <f t="shared" si="150"/>
        <v>0</v>
      </c>
      <c r="AF794" s="12">
        <f t="shared" si="154"/>
        <v>0</v>
      </c>
      <c r="AG794" s="31">
        <f t="shared" si="155"/>
        <v>16.666666666666668</v>
      </c>
    </row>
    <row r="795" spans="1:33" x14ac:dyDescent="0.35">
      <c r="A795" s="1" t="s">
        <v>1633</v>
      </c>
      <c r="B795" s="1" t="s">
        <v>1611</v>
      </c>
      <c r="C795" s="1" t="s">
        <v>1634</v>
      </c>
      <c r="D795" s="4">
        <f>+VLOOKUP(A795,'[2]Categoría municipios 2023'!$B$2:$D$1103,3,0)</f>
        <v>6</v>
      </c>
      <c r="E795" s="1" t="str">
        <f>+VLOOKUP(A795,'[3]Nuevo IDF'!$B$5:$H$1106,7,0)</f>
        <v>G3</v>
      </c>
      <c r="F795" s="1"/>
      <c r="G795" s="10">
        <f>+VLOOKUP(A795,'[4]Informe viabilidad 2022'!$A$4:$G$1105,7,0)</f>
        <v>917.93798800000002</v>
      </c>
      <c r="H795" s="10">
        <f>+VLOOKUP(A795,'[4]Informe viabilidad 2022'!$A$4:$G$1105,6,0)</f>
        <v>2432.065505</v>
      </c>
      <c r="I795" s="10" t="str">
        <f>+IFERROR(VLOOKUP($A795,#REF!,MATCH('Cálculo antigua metodología'!I$4,#REF!,0),0),"")</f>
        <v/>
      </c>
      <c r="J795" s="10" t="str">
        <f>+IFERROR(VLOOKUP($A795,#REF!,MATCH('Cálculo antigua metodología'!J$4,#REF!,0),0),"")</f>
        <v/>
      </c>
      <c r="K795" s="10" t="str">
        <f>+IFERROR(VLOOKUP($A795,#REF!,MATCH('Cálculo antigua metodología'!K$4,#REF!,0),0),"")</f>
        <v/>
      </c>
      <c r="L795" s="10" t="str">
        <f>+IFERROR(VLOOKUP($A795,#REF!,MATCH('Cálculo antigua metodología'!L$4,#REF!,0),0),"")</f>
        <v/>
      </c>
      <c r="M795" s="10" t="str">
        <f>+IFERROR(VLOOKUP($A795,#REF!,MATCH('Cálculo antigua metodología'!M$4,#REF!,0),0),"")</f>
        <v/>
      </c>
      <c r="N795" s="10" t="str">
        <f>+IFERROR(VLOOKUP($A795,#REF!,MATCH('Cálculo antigua metodología'!N$4,#REF!,0),0),"")</f>
        <v/>
      </c>
      <c r="O795" s="10" t="str">
        <f>+IFERROR(VLOOKUP($A795,#REF!,MATCH('Cálculo antigua metodología'!O$4,#REF!,0),0),"")</f>
        <v/>
      </c>
      <c r="P795" s="10" t="str">
        <f>+IFERROR(VLOOKUP($A795,#REF!,MATCH('Cálculo antigua metodología'!P$4,#REF!,0),0),"")</f>
        <v/>
      </c>
      <c r="Q795" s="10" t="str">
        <f>+IFERROR(VLOOKUP($A795,#REF!,MATCH('Cálculo antigua metodología'!Q$4,#REF!,0),0),"")</f>
        <v/>
      </c>
      <c r="R795" s="10" t="str">
        <f>+IFERROR(VLOOKUP($A795,#REF!,MATCH('Cálculo antigua metodología'!R$4,#REF!,0),0),"")</f>
        <v/>
      </c>
      <c r="S795" s="10" t="str">
        <f>+IFERROR(VLOOKUP($A795,#REF!,MATCH('Cálculo antigua metodología'!S$4,#REF!,0),0),"")</f>
        <v/>
      </c>
      <c r="T795" s="10">
        <f>+VLOOKUP(A795,'[5]Cálculo SGP'!$N$3:$P$1136,3,0)</f>
        <v>819999527</v>
      </c>
      <c r="U795" s="10">
        <f>+VLOOKUP(A795,'[5]Cálculo SGP'!$N$3:$X$1137,11,0)</f>
        <v>2095409816</v>
      </c>
      <c r="V795" s="11">
        <f t="shared" si="144"/>
        <v>37.743144093481149</v>
      </c>
      <c r="W795" s="11">
        <f t="shared" si="151"/>
        <v>100</v>
      </c>
      <c r="X795" s="11">
        <f t="shared" si="145"/>
        <v>80</v>
      </c>
      <c r="Y795" s="11">
        <f t="shared" si="146"/>
        <v>100</v>
      </c>
      <c r="Z795" s="11">
        <f t="shared" si="152"/>
        <v>0</v>
      </c>
      <c r="AA795" s="11">
        <f t="shared" si="147"/>
        <v>100</v>
      </c>
      <c r="AB795" s="11">
        <f t="shared" si="153"/>
        <v>0</v>
      </c>
      <c r="AC795" s="11">
        <f t="shared" si="148"/>
        <v>0</v>
      </c>
      <c r="AD795" s="11">
        <f t="shared" si="149"/>
        <v>0</v>
      </c>
      <c r="AE795" s="11">
        <f t="shared" si="150"/>
        <v>0</v>
      </c>
      <c r="AF795" s="12">
        <f t="shared" si="154"/>
        <v>0</v>
      </c>
      <c r="AG795" s="31">
        <f t="shared" si="155"/>
        <v>16.666666666666668</v>
      </c>
    </row>
    <row r="796" spans="1:33" x14ac:dyDescent="0.35">
      <c r="A796" s="1" t="s">
        <v>1635</v>
      </c>
      <c r="B796" s="1" t="s">
        <v>1611</v>
      </c>
      <c r="C796" s="1" t="s">
        <v>1636</v>
      </c>
      <c r="D796" s="4">
        <f>+VLOOKUP(A796,'[2]Categoría municipios 2023'!$B$2:$D$1103,3,0)</f>
        <v>6</v>
      </c>
      <c r="E796" s="1" t="str">
        <f>+VLOOKUP(A796,'[3]Nuevo IDF'!$B$5:$H$1106,7,0)</f>
        <v>G5</v>
      </c>
      <c r="F796" s="1"/>
      <c r="G796" s="10">
        <f>+VLOOKUP(A796,'[4]Informe viabilidad 2022'!$A$4:$G$1105,7,0)</f>
        <v>2151.4957439999998</v>
      </c>
      <c r="H796" s="10">
        <f>+VLOOKUP(A796,'[4]Informe viabilidad 2022'!$A$4:$G$1105,6,0)</f>
        <v>4722.9190609999996</v>
      </c>
      <c r="I796" s="10" t="str">
        <f>+IFERROR(VLOOKUP($A796,#REF!,MATCH('Cálculo antigua metodología'!I$4,#REF!,0),0),"")</f>
        <v/>
      </c>
      <c r="J796" s="10" t="str">
        <f>+IFERROR(VLOOKUP($A796,#REF!,MATCH('Cálculo antigua metodología'!J$4,#REF!,0),0),"")</f>
        <v/>
      </c>
      <c r="K796" s="10" t="str">
        <f>+IFERROR(VLOOKUP($A796,#REF!,MATCH('Cálculo antigua metodología'!K$4,#REF!,0),0),"")</f>
        <v/>
      </c>
      <c r="L796" s="10" t="str">
        <f>+IFERROR(VLOOKUP($A796,#REF!,MATCH('Cálculo antigua metodología'!L$4,#REF!,0),0),"")</f>
        <v/>
      </c>
      <c r="M796" s="10" t="str">
        <f>+IFERROR(VLOOKUP($A796,#REF!,MATCH('Cálculo antigua metodología'!M$4,#REF!,0),0),"")</f>
        <v/>
      </c>
      <c r="N796" s="10" t="str">
        <f>+IFERROR(VLOOKUP($A796,#REF!,MATCH('Cálculo antigua metodología'!N$4,#REF!,0),0),"")</f>
        <v/>
      </c>
      <c r="O796" s="10" t="str">
        <f>+IFERROR(VLOOKUP($A796,#REF!,MATCH('Cálculo antigua metodología'!O$4,#REF!,0),0),"")</f>
        <v/>
      </c>
      <c r="P796" s="10" t="str">
        <f>+IFERROR(VLOOKUP($A796,#REF!,MATCH('Cálculo antigua metodología'!P$4,#REF!,0),0),"")</f>
        <v/>
      </c>
      <c r="Q796" s="10" t="str">
        <f>+IFERROR(VLOOKUP($A796,#REF!,MATCH('Cálculo antigua metodología'!Q$4,#REF!,0),0),"")</f>
        <v/>
      </c>
      <c r="R796" s="10" t="str">
        <f>+IFERROR(VLOOKUP($A796,#REF!,MATCH('Cálculo antigua metodología'!R$4,#REF!,0),0),"")</f>
        <v/>
      </c>
      <c r="S796" s="10" t="str">
        <f>+IFERROR(VLOOKUP($A796,#REF!,MATCH('Cálculo antigua metodología'!S$4,#REF!,0),0),"")</f>
        <v/>
      </c>
      <c r="T796" s="10">
        <f>+VLOOKUP(A796,'[5]Cálculo SGP'!$N$3:$P$1136,3,0)</f>
        <v>1726406517</v>
      </c>
      <c r="U796" s="10">
        <f>+VLOOKUP(A796,'[5]Cálculo SGP'!$N$3:$X$1137,11,0)</f>
        <v>4005908076</v>
      </c>
      <c r="V796" s="11">
        <f t="shared" si="144"/>
        <v>45.554364074671568</v>
      </c>
      <c r="W796" s="11">
        <f t="shared" si="151"/>
        <v>100</v>
      </c>
      <c r="X796" s="11">
        <f t="shared" si="145"/>
        <v>80</v>
      </c>
      <c r="Y796" s="11">
        <f t="shared" si="146"/>
        <v>100</v>
      </c>
      <c r="Z796" s="11">
        <f t="shared" si="152"/>
        <v>0</v>
      </c>
      <c r="AA796" s="11">
        <f t="shared" si="147"/>
        <v>100</v>
      </c>
      <c r="AB796" s="11">
        <f t="shared" si="153"/>
        <v>0</v>
      </c>
      <c r="AC796" s="11">
        <f t="shared" si="148"/>
        <v>0</v>
      </c>
      <c r="AD796" s="11">
        <f t="shared" si="149"/>
        <v>0</v>
      </c>
      <c r="AE796" s="11">
        <f t="shared" si="150"/>
        <v>0</v>
      </c>
      <c r="AF796" s="12">
        <f t="shared" si="154"/>
        <v>0</v>
      </c>
      <c r="AG796" s="31">
        <f t="shared" si="155"/>
        <v>16.666666666666668</v>
      </c>
    </row>
    <row r="797" spans="1:33" x14ac:dyDescent="0.35">
      <c r="A797" s="1" t="s">
        <v>1637</v>
      </c>
      <c r="B797" s="1" t="s">
        <v>1611</v>
      </c>
      <c r="C797" s="1" t="s">
        <v>1638</v>
      </c>
      <c r="D797" s="4">
        <f>+VLOOKUP(A797,'[2]Categoría municipios 2023'!$B$2:$D$1103,3,0)</f>
        <v>6</v>
      </c>
      <c r="E797" s="1" t="str">
        <f>+VLOOKUP(A797,'[3]Nuevo IDF'!$B$5:$H$1106,7,0)</f>
        <v>G5</v>
      </c>
      <c r="F797" s="1"/>
      <c r="G797" s="10">
        <f>+VLOOKUP(A797,'[4]Informe viabilidad 2022'!$A$4:$G$1105,7,0)</f>
        <v>2359.5222739999999</v>
      </c>
      <c r="H797" s="10">
        <f>+VLOOKUP(A797,'[4]Informe viabilidad 2022'!$A$4:$G$1105,6,0)</f>
        <v>4528.907706</v>
      </c>
      <c r="I797" s="10" t="str">
        <f>+IFERROR(VLOOKUP($A797,#REF!,MATCH('Cálculo antigua metodología'!I$4,#REF!,0),0),"")</f>
        <v/>
      </c>
      <c r="J797" s="10" t="str">
        <f>+IFERROR(VLOOKUP($A797,#REF!,MATCH('Cálculo antigua metodología'!J$4,#REF!,0),0),"")</f>
        <v/>
      </c>
      <c r="K797" s="10" t="str">
        <f>+IFERROR(VLOOKUP($A797,#REF!,MATCH('Cálculo antigua metodología'!K$4,#REF!,0),0),"")</f>
        <v/>
      </c>
      <c r="L797" s="10" t="str">
        <f>+IFERROR(VLOOKUP($A797,#REF!,MATCH('Cálculo antigua metodología'!L$4,#REF!,0),0),"")</f>
        <v/>
      </c>
      <c r="M797" s="10" t="str">
        <f>+IFERROR(VLOOKUP($A797,#REF!,MATCH('Cálculo antigua metodología'!M$4,#REF!,0),0),"")</f>
        <v/>
      </c>
      <c r="N797" s="10" t="str">
        <f>+IFERROR(VLOOKUP($A797,#REF!,MATCH('Cálculo antigua metodología'!N$4,#REF!,0),0),"")</f>
        <v/>
      </c>
      <c r="O797" s="10" t="str">
        <f>+IFERROR(VLOOKUP($A797,#REF!,MATCH('Cálculo antigua metodología'!O$4,#REF!,0),0),"")</f>
        <v/>
      </c>
      <c r="P797" s="10" t="str">
        <f>+IFERROR(VLOOKUP($A797,#REF!,MATCH('Cálculo antigua metodología'!P$4,#REF!,0),0),"")</f>
        <v/>
      </c>
      <c r="Q797" s="10" t="str">
        <f>+IFERROR(VLOOKUP($A797,#REF!,MATCH('Cálculo antigua metodología'!Q$4,#REF!,0),0),"")</f>
        <v/>
      </c>
      <c r="R797" s="10" t="str">
        <f>+IFERROR(VLOOKUP($A797,#REF!,MATCH('Cálculo antigua metodología'!R$4,#REF!,0),0),"")</f>
        <v/>
      </c>
      <c r="S797" s="10" t="str">
        <f>+IFERROR(VLOOKUP($A797,#REF!,MATCH('Cálculo antigua metodología'!S$4,#REF!,0),0),"")</f>
        <v/>
      </c>
      <c r="T797" s="10">
        <f>+VLOOKUP(A797,'[5]Cálculo SGP'!$N$3:$P$1136,3,0)</f>
        <v>2090738508</v>
      </c>
      <c r="U797" s="10">
        <f>+VLOOKUP(A797,'[5]Cálculo SGP'!$N$3:$X$1137,11,0)</f>
        <v>4065359257</v>
      </c>
      <c r="V797" s="11">
        <f t="shared" si="144"/>
        <v>52.099146795905135</v>
      </c>
      <c r="W797" s="11">
        <f t="shared" si="151"/>
        <v>100</v>
      </c>
      <c r="X797" s="11">
        <f t="shared" si="145"/>
        <v>80</v>
      </c>
      <c r="Y797" s="11">
        <f t="shared" si="146"/>
        <v>100</v>
      </c>
      <c r="Z797" s="11">
        <f t="shared" si="152"/>
        <v>0</v>
      </c>
      <c r="AA797" s="11">
        <f t="shared" si="147"/>
        <v>100</v>
      </c>
      <c r="AB797" s="11">
        <f t="shared" si="153"/>
        <v>0</v>
      </c>
      <c r="AC797" s="11">
        <f t="shared" si="148"/>
        <v>0</v>
      </c>
      <c r="AD797" s="11">
        <f t="shared" si="149"/>
        <v>0</v>
      </c>
      <c r="AE797" s="11">
        <f t="shared" si="150"/>
        <v>0</v>
      </c>
      <c r="AF797" s="12">
        <f t="shared" si="154"/>
        <v>0</v>
      </c>
      <c r="AG797" s="31">
        <f t="shared" si="155"/>
        <v>16.666666666666668</v>
      </c>
    </row>
    <row r="798" spans="1:33" x14ac:dyDescent="0.35">
      <c r="A798" s="1" t="s">
        <v>1639</v>
      </c>
      <c r="B798" s="1" t="s">
        <v>1611</v>
      </c>
      <c r="C798" s="1" t="s">
        <v>1640</v>
      </c>
      <c r="D798" s="4">
        <f>+VLOOKUP(A798,'[2]Categoría municipios 2023'!$B$2:$D$1103,3,0)</f>
        <v>6</v>
      </c>
      <c r="E798" s="1" t="str">
        <f>+VLOOKUP(A798,'[3]Nuevo IDF'!$B$5:$H$1106,7,0)</f>
        <v>G3</v>
      </c>
      <c r="F798" s="1"/>
      <c r="G798" s="10">
        <f>+VLOOKUP(A798,'[4]Informe viabilidad 2022'!$A$4:$G$1105,7,0)</f>
        <v>2902.182221</v>
      </c>
      <c r="H798" s="10">
        <f>+VLOOKUP(A798,'[4]Informe viabilidad 2022'!$A$4:$G$1105,6,0)</f>
        <v>6546.1365059999998</v>
      </c>
      <c r="I798" s="10" t="str">
        <f>+IFERROR(VLOOKUP($A798,#REF!,MATCH('Cálculo antigua metodología'!I$4,#REF!,0),0),"")</f>
        <v/>
      </c>
      <c r="J798" s="10" t="str">
        <f>+IFERROR(VLOOKUP($A798,#REF!,MATCH('Cálculo antigua metodología'!J$4,#REF!,0),0),"")</f>
        <v/>
      </c>
      <c r="K798" s="10" t="str">
        <f>+IFERROR(VLOOKUP($A798,#REF!,MATCH('Cálculo antigua metodología'!K$4,#REF!,0),0),"")</f>
        <v/>
      </c>
      <c r="L798" s="10" t="str">
        <f>+IFERROR(VLOOKUP($A798,#REF!,MATCH('Cálculo antigua metodología'!L$4,#REF!,0),0),"")</f>
        <v/>
      </c>
      <c r="M798" s="10" t="str">
        <f>+IFERROR(VLOOKUP($A798,#REF!,MATCH('Cálculo antigua metodología'!M$4,#REF!,0),0),"")</f>
        <v/>
      </c>
      <c r="N798" s="10" t="str">
        <f>+IFERROR(VLOOKUP($A798,#REF!,MATCH('Cálculo antigua metodología'!N$4,#REF!,0),0),"")</f>
        <v/>
      </c>
      <c r="O798" s="10" t="str">
        <f>+IFERROR(VLOOKUP($A798,#REF!,MATCH('Cálculo antigua metodología'!O$4,#REF!,0),0),"")</f>
        <v/>
      </c>
      <c r="P798" s="10" t="str">
        <f>+IFERROR(VLOOKUP($A798,#REF!,MATCH('Cálculo antigua metodología'!P$4,#REF!,0),0),"")</f>
        <v/>
      </c>
      <c r="Q798" s="10" t="str">
        <f>+IFERROR(VLOOKUP($A798,#REF!,MATCH('Cálculo antigua metodología'!Q$4,#REF!,0),0),"")</f>
        <v/>
      </c>
      <c r="R798" s="10" t="str">
        <f>+IFERROR(VLOOKUP($A798,#REF!,MATCH('Cálculo antigua metodología'!R$4,#REF!,0),0),"")</f>
        <v/>
      </c>
      <c r="S798" s="10" t="str">
        <f>+IFERROR(VLOOKUP($A798,#REF!,MATCH('Cálculo antigua metodología'!S$4,#REF!,0),0),"")</f>
        <v/>
      </c>
      <c r="T798" s="10">
        <f>+VLOOKUP(A798,'[5]Cálculo SGP'!$N$3:$P$1136,3,0)</f>
        <v>1660253333</v>
      </c>
      <c r="U798" s="10">
        <f>+VLOOKUP(A798,'[5]Cálculo SGP'!$N$3:$X$1137,11,0)</f>
        <v>1551501052</v>
      </c>
      <c r="V798" s="11">
        <f t="shared" si="144"/>
        <v>44.334275925042867</v>
      </c>
      <c r="W798" s="11">
        <f t="shared" si="151"/>
        <v>100</v>
      </c>
      <c r="X798" s="11">
        <f t="shared" si="145"/>
        <v>80</v>
      </c>
      <c r="Y798" s="11">
        <f t="shared" si="146"/>
        <v>100</v>
      </c>
      <c r="Z798" s="11">
        <f t="shared" si="152"/>
        <v>0</v>
      </c>
      <c r="AA798" s="11">
        <f t="shared" si="147"/>
        <v>100</v>
      </c>
      <c r="AB798" s="11">
        <f t="shared" si="153"/>
        <v>0</v>
      </c>
      <c r="AC798" s="11">
        <f t="shared" si="148"/>
        <v>0</v>
      </c>
      <c r="AD798" s="11">
        <f t="shared" si="149"/>
        <v>0</v>
      </c>
      <c r="AE798" s="11">
        <f t="shared" si="150"/>
        <v>0</v>
      </c>
      <c r="AF798" s="12">
        <f t="shared" si="154"/>
        <v>0</v>
      </c>
      <c r="AG798" s="31">
        <f t="shared" si="155"/>
        <v>16.666666666666668</v>
      </c>
    </row>
    <row r="799" spans="1:33" x14ac:dyDescent="0.35">
      <c r="A799" s="1" t="s">
        <v>1641</v>
      </c>
      <c r="B799" s="1" t="s">
        <v>1611</v>
      </c>
      <c r="C799" s="1" t="s">
        <v>1642</v>
      </c>
      <c r="D799" s="4">
        <f>+VLOOKUP(A799,'[2]Categoría municipios 2023'!$B$2:$D$1103,3,0)</f>
        <v>6</v>
      </c>
      <c r="E799" s="1" t="str">
        <f>+VLOOKUP(A799,'[3]Nuevo IDF'!$B$5:$H$1106,7,0)</f>
        <v>G5</v>
      </c>
      <c r="F799" s="1"/>
      <c r="G799" s="10">
        <f>+VLOOKUP(A799,'[4]Informe viabilidad 2022'!$A$4:$G$1105,7,0)</f>
        <v>870.22476600000005</v>
      </c>
      <c r="H799" s="10">
        <f>+VLOOKUP(A799,'[4]Informe viabilidad 2022'!$A$4:$G$1105,6,0)</f>
        <v>1696.985471</v>
      </c>
      <c r="I799" s="10" t="str">
        <f>+IFERROR(VLOOKUP($A799,#REF!,MATCH('Cálculo antigua metodología'!I$4,#REF!,0),0),"")</f>
        <v/>
      </c>
      <c r="J799" s="10" t="str">
        <f>+IFERROR(VLOOKUP($A799,#REF!,MATCH('Cálculo antigua metodología'!J$4,#REF!,0),0),"")</f>
        <v/>
      </c>
      <c r="K799" s="10" t="str">
        <f>+IFERROR(VLOOKUP($A799,#REF!,MATCH('Cálculo antigua metodología'!K$4,#REF!,0),0),"")</f>
        <v/>
      </c>
      <c r="L799" s="10" t="str">
        <f>+IFERROR(VLOOKUP($A799,#REF!,MATCH('Cálculo antigua metodología'!L$4,#REF!,0),0),"")</f>
        <v/>
      </c>
      <c r="M799" s="10" t="str">
        <f>+IFERROR(VLOOKUP($A799,#REF!,MATCH('Cálculo antigua metodología'!M$4,#REF!,0),0),"")</f>
        <v/>
      </c>
      <c r="N799" s="10" t="str">
        <f>+IFERROR(VLOOKUP($A799,#REF!,MATCH('Cálculo antigua metodología'!N$4,#REF!,0),0),"")</f>
        <v/>
      </c>
      <c r="O799" s="10" t="str">
        <f>+IFERROR(VLOOKUP($A799,#REF!,MATCH('Cálculo antigua metodología'!O$4,#REF!,0),0),"")</f>
        <v/>
      </c>
      <c r="P799" s="10" t="str">
        <f>+IFERROR(VLOOKUP($A799,#REF!,MATCH('Cálculo antigua metodología'!P$4,#REF!,0),0),"")</f>
        <v/>
      </c>
      <c r="Q799" s="10" t="str">
        <f>+IFERROR(VLOOKUP($A799,#REF!,MATCH('Cálculo antigua metodología'!Q$4,#REF!,0),0),"")</f>
        <v/>
      </c>
      <c r="R799" s="10" t="str">
        <f>+IFERROR(VLOOKUP($A799,#REF!,MATCH('Cálculo antigua metodología'!R$4,#REF!,0),0),"")</f>
        <v/>
      </c>
      <c r="S799" s="10" t="str">
        <f>+IFERROR(VLOOKUP($A799,#REF!,MATCH('Cálculo antigua metodología'!S$4,#REF!,0),0),"")</f>
        <v/>
      </c>
      <c r="T799" s="10">
        <f>+VLOOKUP(A799,'[5]Cálculo SGP'!$N$3:$P$1136,3,0)</f>
        <v>810141291</v>
      </c>
      <c r="U799" s="10">
        <f>+VLOOKUP(A799,'[5]Cálculo SGP'!$N$3:$X$1137,11,0)</f>
        <v>1359001602</v>
      </c>
      <c r="V799" s="11">
        <f t="shared" si="144"/>
        <v>51.280625607666153</v>
      </c>
      <c r="W799" s="11">
        <f t="shared" si="151"/>
        <v>100</v>
      </c>
      <c r="X799" s="11">
        <f t="shared" si="145"/>
        <v>80</v>
      </c>
      <c r="Y799" s="11">
        <f t="shared" si="146"/>
        <v>100</v>
      </c>
      <c r="Z799" s="11">
        <f t="shared" si="152"/>
        <v>0</v>
      </c>
      <c r="AA799" s="11">
        <f t="shared" si="147"/>
        <v>100</v>
      </c>
      <c r="AB799" s="11">
        <f t="shared" si="153"/>
        <v>0</v>
      </c>
      <c r="AC799" s="11">
        <f t="shared" si="148"/>
        <v>0</v>
      </c>
      <c r="AD799" s="11">
        <f t="shared" si="149"/>
        <v>0</v>
      </c>
      <c r="AE799" s="11">
        <f t="shared" si="150"/>
        <v>0</v>
      </c>
      <c r="AF799" s="12">
        <f t="shared" si="154"/>
        <v>0</v>
      </c>
      <c r="AG799" s="31">
        <f t="shared" si="155"/>
        <v>16.666666666666668</v>
      </c>
    </row>
    <row r="800" spans="1:33" x14ac:dyDescent="0.35">
      <c r="A800" s="1" t="s">
        <v>1643</v>
      </c>
      <c r="B800" s="1" t="s">
        <v>1611</v>
      </c>
      <c r="C800" s="1" t="s">
        <v>1644</v>
      </c>
      <c r="D800" s="4">
        <f>+VLOOKUP(A800,'[2]Categoría municipios 2023'!$B$2:$D$1103,3,0)</f>
        <v>6</v>
      </c>
      <c r="E800" s="1" t="str">
        <f>+VLOOKUP(A800,'[3]Nuevo IDF'!$B$5:$H$1106,7,0)</f>
        <v>G5</v>
      </c>
      <c r="F800" s="1"/>
      <c r="G800" s="10">
        <f>+VLOOKUP(A800,'[4]Informe viabilidad 2022'!$A$4:$G$1105,7,0)</f>
        <v>1659.7005369999999</v>
      </c>
      <c r="H800" s="10">
        <f>+VLOOKUP(A800,'[4]Informe viabilidad 2022'!$A$4:$G$1105,6,0)</f>
        <v>2699.1745099999998</v>
      </c>
      <c r="I800" s="10" t="str">
        <f>+IFERROR(VLOOKUP($A800,#REF!,MATCH('Cálculo antigua metodología'!I$4,#REF!,0),0),"")</f>
        <v/>
      </c>
      <c r="J800" s="10" t="str">
        <f>+IFERROR(VLOOKUP($A800,#REF!,MATCH('Cálculo antigua metodología'!J$4,#REF!,0),0),"")</f>
        <v/>
      </c>
      <c r="K800" s="10" t="str">
        <f>+IFERROR(VLOOKUP($A800,#REF!,MATCH('Cálculo antigua metodología'!K$4,#REF!,0),0),"")</f>
        <v/>
      </c>
      <c r="L800" s="10" t="str">
        <f>+IFERROR(VLOOKUP($A800,#REF!,MATCH('Cálculo antigua metodología'!L$4,#REF!,0),0),"")</f>
        <v/>
      </c>
      <c r="M800" s="10" t="str">
        <f>+IFERROR(VLOOKUP($A800,#REF!,MATCH('Cálculo antigua metodología'!M$4,#REF!,0),0),"")</f>
        <v/>
      </c>
      <c r="N800" s="10" t="str">
        <f>+IFERROR(VLOOKUP($A800,#REF!,MATCH('Cálculo antigua metodología'!N$4,#REF!,0),0),"")</f>
        <v/>
      </c>
      <c r="O800" s="10" t="str">
        <f>+IFERROR(VLOOKUP($A800,#REF!,MATCH('Cálculo antigua metodología'!O$4,#REF!,0),0),"")</f>
        <v/>
      </c>
      <c r="P800" s="10" t="str">
        <f>+IFERROR(VLOOKUP($A800,#REF!,MATCH('Cálculo antigua metodología'!P$4,#REF!,0),0),"")</f>
        <v/>
      </c>
      <c r="Q800" s="10" t="str">
        <f>+IFERROR(VLOOKUP($A800,#REF!,MATCH('Cálculo antigua metodología'!Q$4,#REF!,0),0),"")</f>
        <v/>
      </c>
      <c r="R800" s="10" t="str">
        <f>+IFERROR(VLOOKUP($A800,#REF!,MATCH('Cálculo antigua metodología'!R$4,#REF!,0),0),"")</f>
        <v/>
      </c>
      <c r="S800" s="10" t="str">
        <f>+IFERROR(VLOOKUP($A800,#REF!,MATCH('Cálculo antigua metodología'!S$4,#REF!,0),0),"")</f>
        <v/>
      </c>
      <c r="T800" s="10">
        <f>+VLOOKUP(A800,'[5]Cálculo SGP'!$N$3:$P$1136,3,0)</f>
        <v>1470909061</v>
      </c>
      <c r="U800" s="10">
        <f>+VLOOKUP(A800,'[5]Cálculo SGP'!$N$3:$X$1137,11,0)</f>
        <v>3416356702</v>
      </c>
      <c r="V800" s="11">
        <f t="shared" si="144"/>
        <v>61.489189781953002</v>
      </c>
      <c r="W800" s="11">
        <f t="shared" si="151"/>
        <v>100</v>
      </c>
      <c r="X800" s="11">
        <f t="shared" si="145"/>
        <v>80</v>
      </c>
      <c r="Y800" s="11">
        <f t="shared" si="146"/>
        <v>100</v>
      </c>
      <c r="Z800" s="11">
        <f t="shared" si="152"/>
        <v>0</v>
      </c>
      <c r="AA800" s="11">
        <f t="shared" si="147"/>
        <v>100</v>
      </c>
      <c r="AB800" s="11">
        <f t="shared" si="153"/>
        <v>0</v>
      </c>
      <c r="AC800" s="11">
        <f t="shared" si="148"/>
        <v>0</v>
      </c>
      <c r="AD800" s="11">
        <f t="shared" si="149"/>
        <v>0</v>
      </c>
      <c r="AE800" s="11">
        <f t="shared" si="150"/>
        <v>0</v>
      </c>
      <c r="AF800" s="12">
        <f t="shared" si="154"/>
        <v>0</v>
      </c>
      <c r="AG800" s="31">
        <f t="shared" si="155"/>
        <v>16.666666666666668</v>
      </c>
    </row>
    <row r="801" spans="1:33" x14ac:dyDescent="0.35">
      <c r="A801" s="1" t="s">
        <v>1645</v>
      </c>
      <c r="B801" s="1" t="s">
        <v>1611</v>
      </c>
      <c r="C801" s="1" t="s">
        <v>1646</v>
      </c>
      <c r="D801" s="4">
        <f>+VLOOKUP(A801,'[2]Categoría municipios 2023'!$B$2:$D$1103,3,0)</f>
        <v>6</v>
      </c>
      <c r="E801" s="1" t="str">
        <f>+VLOOKUP(A801,'[3]Nuevo IDF'!$B$5:$H$1106,7,0)</f>
        <v>G5</v>
      </c>
      <c r="F801" s="1"/>
      <c r="G801" s="10">
        <f>+VLOOKUP(A801,'[4]Informe viabilidad 2022'!$A$4:$G$1105,7,0)</f>
        <v>876.13348499999995</v>
      </c>
      <c r="H801" s="10">
        <f>+VLOOKUP(A801,'[4]Informe viabilidad 2022'!$A$4:$G$1105,6,0)</f>
        <v>2094.8659429999998</v>
      </c>
      <c r="I801" s="10" t="str">
        <f>+IFERROR(VLOOKUP($A801,#REF!,MATCH('Cálculo antigua metodología'!I$4,#REF!,0),0),"")</f>
        <v/>
      </c>
      <c r="J801" s="10" t="str">
        <f>+IFERROR(VLOOKUP($A801,#REF!,MATCH('Cálculo antigua metodología'!J$4,#REF!,0),0),"")</f>
        <v/>
      </c>
      <c r="K801" s="10" t="str">
        <f>+IFERROR(VLOOKUP($A801,#REF!,MATCH('Cálculo antigua metodología'!K$4,#REF!,0),0),"")</f>
        <v/>
      </c>
      <c r="L801" s="10" t="str">
        <f>+IFERROR(VLOOKUP($A801,#REF!,MATCH('Cálculo antigua metodología'!L$4,#REF!,0),0),"")</f>
        <v/>
      </c>
      <c r="M801" s="10" t="str">
        <f>+IFERROR(VLOOKUP($A801,#REF!,MATCH('Cálculo antigua metodología'!M$4,#REF!,0),0),"")</f>
        <v/>
      </c>
      <c r="N801" s="10" t="str">
        <f>+IFERROR(VLOOKUP($A801,#REF!,MATCH('Cálculo antigua metodología'!N$4,#REF!,0),0),"")</f>
        <v/>
      </c>
      <c r="O801" s="10" t="str">
        <f>+IFERROR(VLOOKUP($A801,#REF!,MATCH('Cálculo antigua metodología'!O$4,#REF!,0),0),"")</f>
        <v/>
      </c>
      <c r="P801" s="10" t="str">
        <f>+IFERROR(VLOOKUP($A801,#REF!,MATCH('Cálculo antigua metodología'!P$4,#REF!,0),0),"")</f>
        <v/>
      </c>
      <c r="Q801" s="10" t="str">
        <f>+IFERROR(VLOOKUP($A801,#REF!,MATCH('Cálculo antigua metodología'!Q$4,#REF!,0),0),"")</f>
        <v/>
      </c>
      <c r="R801" s="10" t="str">
        <f>+IFERROR(VLOOKUP($A801,#REF!,MATCH('Cálculo antigua metodología'!R$4,#REF!,0),0),"")</f>
        <v/>
      </c>
      <c r="S801" s="10" t="str">
        <f>+IFERROR(VLOOKUP($A801,#REF!,MATCH('Cálculo antigua metodología'!S$4,#REF!,0),0),"")</f>
        <v/>
      </c>
      <c r="T801" s="10">
        <f>+VLOOKUP(A801,'[5]Cálculo SGP'!$N$3:$P$1136,3,0)</f>
        <v>1050505099</v>
      </c>
      <c r="U801" s="10">
        <f>+VLOOKUP(A801,'[5]Cálculo SGP'!$N$3:$X$1137,11,0)</f>
        <v>2159737579</v>
      </c>
      <c r="V801" s="11">
        <f t="shared" si="144"/>
        <v>41.822890286970505</v>
      </c>
      <c r="W801" s="11">
        <f t="shared" si="151"/>
        <v>100</v>
      </c>
      <c r="X801" s="11">
        <f t="shared" si="145"/>
        <v>80</v>
      </c>
      <c r="Y801" s="11">
        <f t="shared" si="146"/>
        <v>100</v>
      </c>
      <c r="Z801" s="11">
        <f t="shared" si="152"/>
        <v>0</v>
      </c>
      <c r="AA801" s="11">
        <f t="shared" si="147"/>
        <v>100</v>
      </c>
      <c r="AB801" s="11">
        <f t="shared" si="153"/>
        <v>0</v>
      </c>
      <c r="AC801" s="11">
        <f t="shared" si="148"/>
        <v>0</v>
      </c>
      <c r="AD801" s="11">
        <f t="shared" si="149"/>
        <v>0</v>
      </c>
      <c r="AE801" s="11">
        <f t="shared" si="150"/>
        <v>0</v>
      </c>
      <c r="AF801" s="12">
        <f t="shared" si="154"/>
        <v>0</v>
      </c>
      <c r="AG801" s="31">
        <f t="shared" si="155"/>
        <v>16.666666666666668</v>
      </c>
    </row>
    <row r="802" spans="1:33" x14ac:dyDescent="0.35">
      <c r="A802" s="1" t="s">
        <v>1647</v>
      </c>
      <c r="B802" s="1" t="s">
        <v>1611</v>
      </c>
      <c r="C802" s="1" t="s">
        <v>1648</v>
      </c>
      <c r="D802" s="4">
        <f>+VLOOKUP(A802,'[2]Categoría municipios 2023'!$B$2:$D$1103,3,0)</f>
        <v>6</v>
      </c>
      <c r="E802" s="1" t="str">
        <f>+VLOOKUP(A802,'[3]Nuevo IDF'!$B$5:$H$1106,7,0)</f>
        <v>G4</v>
      </c>
      <c r="F802" s="1"/>
      <c r="G802" s="10">
        <f>+VLOOKUP(A802,'[4]Informe viabilidad 2022'!$A$4:$G$1105,7,0)</f>
        <v>881.70087100000001</v>
      </c>
      <c r="H802" s="10">
        <f>+VLOOKUP(A802,'[4]Informe viabilidad 2022'!$A$4:$G$1105,6,0)</f>
        <v>1402.853341</v>
      </c>
      <c r="I802" s="10" t="str">
        <f>+IFERROR(VLOOKUP($A802,#REF!,MATCH('Cálculo antigua metodología'!I$4,#REF!,0),0),"")</f>
        <v/>
      </c>
      <c r="J802" s="10" t="str">
        <f>+IFERROR(VLOOKUP($A802,#REF!,MATCH('Cálculo antigua metodología'!J$4,#REF!,0),0),"")</f>
        <v/>
      </c>
      <c r="K802" s="10" t="str">
        <f>+IFERROR(VLOOKUP($A802,#REF!,MATCH('Cálculo antigua metodología'!K$4,#REF!,0),0),"")</f>
        <v/>
      </c>
      <c r="L802" s="10" t="str">
        <f>+IFERROR(VLOOKUP($A802,#REF!,MATCH('Cálculo antigua metodología'!L$4,#REF!,0),0),"")</f>
        <v/>
      </c>
      <c r="M802" s="10" t="str">
        <f>+IFERROR(VLOOKUP($A802,#REF!,MATCH('Cálculo antigua metodología'!M$4,#REF!,0),0),"")</f>
        <v/>
      </c>
      <c r="N802" s="10" t="str">
        <f>+IFERROR(VLOOKUP($A802,#REF!,MATCH('Cálculo antigua metodología'!N$4,#REF!,0),0),"")</f>
        <v/>
      </c>
      <c r="O802" s="10" t="str">
        <f>+IFERROR(VLOOKUP($A802,#REF!,MATCH('Cálculo antigua metodología'!O$4,#REF!,0),0),"")</f>
        <v/>
      </c>
      <c r="P802" s="10" t="str">
        <f>+IFERROR(VLOOKUP($A802,#REF!,MATCH('Cálculo antigua metodología'!P$4,#REF!,0),0),"")</f>
        <v/>
      </c>
      <c r="Q802" s="10" t="str">
        <f>+IFERROR(VLOOKUP($A802,#REF!,MATCH('Cálculo antigua metodología'!Q$4,#REF!,0),0),"")</f>
        <v/>
      </c>
      <c r="R802" s="10" t="str">
        <f>+IFERROR(VLOOKUP($A802,#REF!,MATCH('Cálculo antigua metodología'!R$4,#REF!,0),0),"")</f>
        <v/>
      </c>
      <c r="S802" s="10" t="str">
        <f>+IFERROR(VLOOKUP($A802,#REF!,MATCH('Cálculo antigua metodología'!S$4,#REF!,0),0),"")</f>
        <v/>
      </c>
      <c r="T802" s="10">
        <f>+VLOOKUP(A802,'[5]Cálculo SGP'!$N$3:$P$1136,3,0)</f>
        <v>691760282</v>
      </c>
      <c r="U802" s="10">
        <f>+VLOOKUP(A802,'[5]Cálculo SGP'!$N$3:$X$1137,11,0)</f>
        <v>1413273364</v>
      </c>
      <c r="V802" s="11">
        <f t="shared" si="144"/>
        <v>62.850537916636007</v>
      </c>
      <c r="W802" s="11">
        <f t="shared" si="151"/>
        <v>100</v>
      </c>
      <c r="X802" s="11">
        <f t="shared" si="145"/>
        <v>80</v>
      </c>
      <c r="Y802" s="11">
        <f t="shared" si="146"/>
        <v>100</v>
      </c>
      <c r="Z802" s="11">
        <f t="shared" si="152"/>
        <v>0</v>
      </c>
      <c r="AA802" s="11">
        <f t="shared" si="147"/>
        <v>100</v>
      </c>
      <c r="AB802" s="11">
        <f t="shared" si="153"/>
        <v>0</v>
      </c>
      <c r="AC802" s="11">
        <f t="shared" si="148"/>
        <v>0</v>
      </c>
      <c r="AD802" s="11">
        <f t="shared" si="149"/>
        <v>0</v>
      </c>
      <c r="AE802" s="11">
        <f t="shared" si="150"/>
        <v>0</v>
      </c>
      <c r="AF802" s="12">
        <f t="shared" si="154"/>
        <v>0</v>
      </c>
      <c r="AG802" s="31">
        <f t="shared" si="155"/>
        <v>16.666666666666668</v>
      </c>
    </row>
    <row r="803" spans="1:33" x14ac:dyDescent="0.35">
      <c r="A803" s="1" t="s">
        <v>1649</v>
      </c>
      <c r="B803" s="1" t="s">
        <v>1611</v>
      </c>
      <c r="C803" s="1" t="s">
        <v>1650</v>
      </c>
      <c r="D803" s="4">
        <f>+VLOOKUP(A803,'[2]Categoría municipios 2023'!$B$2:$D$1103,3,0)</f>
        <v>6</v>
      </c>
      <c r="E803" s="1" t="str">
        <f>+VLOOKUP(A803,'[3]Nuevo IDF'!$B$5:$H$1106,7,0)</f>
        <v>G4</v>
      </c>
      <c r="F803" s="1"/>
      <c r="G803" s="10">
        <f>+VLOOKUP(A803,'[4]Informe viabilidad 2022'!$A$4:$G$1105,7,0)</f>
        <v>1462.975659</v>
      </c>
      <c r="H803" s="10">
        <f>+VLOOKUP(A803,'[4]Informe viabilidad 2022'!$A$4:$G$1105,6,0)</f>
        <v>4425.55</v>
      </c>
      <c r="I803" s="10" t="str">
        <f>+IFERROR(VLOOKUP($A803,#REF!,MATCH('Cálculo antigua metodología'!I$4,#REF!,0),0),"")</f>
        <v/>
      </c>
      <c r="J803" s="10" t="str">
        <f>+IFERROR(VLOOKUP($A803,#REF!,MATCH('Cálculo antigua metodología'!J$4,#REF!,0),0),"")</f>
        <v/>
      </c>
      <c r="K803" s="10" t="str">
        <f>+IFERROR(VLOOKUP($A803,#REF!,MATCH('Cálculo antigua metodología'!K$4,#REF!,0),0),"")</f>
        <v/>
      </c>
      <c r="L803" s="10" t="str">
        <f>+IFERROR(VLOOKUP($A803,#REF!,MATCH('Cálculo antigua metodología'!L$4,#REF!,0),0),"")</f>
        <v/>
      </c>
      <c r="M803" s="10" t="str">
        <f>+IFERROR(VLOOKUP($A803,#REF!,MATCH('Cálculo antigua metodología'!M$4,#REF!,0),0),"")</f>
        <v/>
      </c>
      <c r="N803" s="10" t="str">
        <f>+IFERROR(VLOOKUP($A803,#REF!,MATCH('Cálculo antigua metodología'!N$4,#REF!,0),0),"")</f>
        <v/>
      </c>
      <c r="O803" s="10" t="str">
        <f>+IFERROR(VLOOKUP($A803,#REF!,MATCH('Cálculo antigua metodología'!O$4,#REF!,0),0),"")</f>
        <v/>
      </c>
      <c r="P803" s="10" t="str">
        <f>+IFERROR(VLOOKUP($A803,#REF!,MATCH('Cálculo antigua metodología'!P$4,#REF!,0),0),"")</f>
        <v/>
      </c>
      <c r="Q803" s="10" t="str">
        <f>+IFERROR(VLOOKUP($A803,#REF!,MATCH('Cálculo antigua metodología'!Q$4,#REF!,0),0),"")</f>
        <v/>
      </c>
      <c r="R803" s="10" t="str">
        <f>+IFERROR(VLOOKUP($A803,#REF!,MATCH('Cálculo antigua metodología'!R$4,#REF!,0),0),"")</f>
        <v/>
      </c>
      <c r="S803" s="10" t="str">
        <f>+IFERROR(VLOOKUP($A803,#REF!,MATCH('Cálculo antigua metodología'!S$4,#REF!,0),0),"")</f>
        <v/>
      </c>
      <c r="T803" s="10">
        <f>+VLOOKUP(A803,'[5]Cálculo SGP'!$N$3:$P$1136,3,0)</f>
        <v>1318097492</v>
      </c>
      <c r="U803" s="10">
        <f>+VLOOKUP(A803,'[5]Cálculo SGP'!$N$3:$X$1137,11,0)</f>
        <v>2845994614</v>
      </c>
      <c r="V803" s="11">
        <f t="shared" si="144"/>
        <v>33.057487973246261</v>
      </c>
      <c r="W803" s="11">
        <f t="shared" si="151"/>
        <v>100</v>
      </c>
      <c r="X803" s="11">
        <f t="shared" si="145"/>
        <v>80</v>
      </c>
      <c r="Y803" s="11">
        <f t="shared" si="146"/>
        <v>100</v>
      </c>
      <c r="Z803" s="11">
        <f t="shared" si="152"/>
        <v>0</v>
      </c>
      <c r="AA803" s="11">
        <f t="shared" si="147"/>
        <v>100</v>
      </c>
      <c r="AB803" s="11">
        <f t="shared" si="153"/>
        <v>0</v>
      </c>
      <c r="AC803" s="11">
        <f t="shared" si="148"/>
        <v>0</v>
      </c>
      <c r="AD803" s="11">
        <f t="shared" si="149"/>
        <v>0</v>
      </c>
      <c r="AE803" s="11">
        <f t="shared" si="150"/>
        <v>0</v>
      </c>
      <c r="AF803" s="12">
        <f t="shared" si="154"/>
        <v>0</v>
      </c>
      <c r="AG803" s="31">
        <f t="shared" si="155"/>
        <v>16.666666666666668</v>
      </c>
    </row>
    <row r="804" spans="1:33" x14ac:dyDescent="0.35">
      <c r="A804" s="1" t="s">
        <v>1651</v>
      </c>
      <c r="B804" s="1" t="s">
        <v>1611</v>
      </c>
      <c r="C804" s="1" t="s">
        <v>1652</v>
      </c>
      <c r="D804" s="4">
        <f>+VLOOKUP(A804,'[2]Categoría municipios 2023'!$B$2:$D$1103,3,0)</f>
        <v>6</v>
      </c>
      <c r="E804" s="1" t="str">
        <f>+VLOOKUP(A804,'[3]Nuevo IDF'!$B$5:$H$1106,7,0)</f>
        <v>G5</v>
      </c>
      <c r="F804" s="1"/>
      <c r="G804" s="10">
        <f>+VLOOKUP(A804,'[4]Informe viabilidad 2022'!$A$4:$G$1105,7,0)</f>
        <v>702.414897</v>
      </c>
      <c r="H804" s="10">
        <f>+VLOOKUP(A804,'[4]Informe viabilidad 2022'!$A$4:$G$1105,6,0)</f>
        <v>2470.80511656</v>
      </c>
      <c r="I804" s="10" t="str">
        <f>+IFERROR(VLOOKUP($A804,#REF!,MATCH('Cálculo antigua metodología'!I$4,#REF!,0),0),"")</f>
        <v/>
      </c>
      <c r="J804" s="10" t="str">
        <f>+IFERROR(VLOOKUP($A804,#REF!,MATCH('Cálculo antigua metodología'!J$4,#REF!,0),0),"")</f>
        <v/>
      </c>
      <c r="K804" s="10" t="str">
        <f>+IFERROR(VLOOKUP($A804,#REF!,MATCH('Cálculo antigua metodología'!K$4,#REF!,0),0),"")</f>
        <v/>
      </c>
      <c r="L804" s="10" t="str">
        <f>+IFERROR(VLOOKUP($A804,#REF!,MATCH('Cálculo antigua metodología'!L$4,#REF!,0),0),"")</f>
        <v/>
      </c>
      <c r="M804" s="10" t="str">
        <f>+IFERROR(VLOOKUP($A804,#REF!,MATCH('Cálculo antigua metodología'!M$4,#REF!,0),0),"")</f>
        <v/>
      </c>
      <c r="N804" s="10" t="str">
        <f>+IFERROR(VLOOKUP($A804,#REF!,MATCH('Cálculo antigua metodología'!N$4,#REF!,0),0),"")</f>
        <v/>
      </c>
      <c r="O804" s="10" t="str">
        <f>+IFERROR(VLOOKUP($A804,#REF!,MATCH('Cálculo antigua metodología'!O$4,#REF!,0),0),"")</f>
        <v/>
      </c>
      <c r="P804" s="10" t="str">
        <f>+IFERROR(VLOOKUP($A804,#REF!,MATCH('Cálculo antigua metodología'!P$4,#REF!,0),0),"")</f>
        <v/>
      </c>
      <c r="Q804" s="10" t="str">
        <f>+IFERROR(VLOOKUP($A804,#REF!,MATCH('Cálculo antigua metodología'!Q$4,#REF!,0),0),"")</f>
        <v/>
      </c>
      <c r="R804" s="10" t="str">
        <f>+IFERROR(VLOOKUP($A804,#REF!,MATCH('Cálculo antigua metodología'!R$4,#REF!,0),0),"")</f>
        <v/>
      </c>
      <c r="S804" s="10" t="str">
        <f>+IFERROR(VLOOKUP($A804,#REF!,MATCH('Cálculo antigua metodología'!S$4,#REF!,0),0),"")</f>
        <v/>
      </c>
      <c r="T804" s="10">
        <f>+VLOOKUP(A804,'[5]Cálculo SGP'!$N$3:$P$1136,3,0)</f>
        <v>1050805205</v>
      </c>
      <c r="U804" s="10">
        <f>+VLOOKUP(A804,'[5]Cálculo SGP'!$N$3:$X$1137,11,0)</f>
        <v>2521844951</v>
      </c>
      <c r="V804" s="11">
        <f t="shared" si="144"/>
        <v>28.428583553280934</v>
      </c>
      <c r="W804" s="11">
        <f t="shared" si="151"/>
        <v>100</v>
      </c>
      <c r="X804" s="11">
        <f t="shared" si="145"/>
        <v>80</v>
      </c>
      <c r="Y804" s="11">
        <f t="shared" si="146"/>
        <v>100</v>
      </c>
      <c r="Z804" s="11">
        <f t="shared" si="152"/>
        <v>0</v>
      </c>
      <c r="AA804" s="11">
        <f t="shared" si="147"/>
        <v>100</v>
      </c>
      <c r="AB804" s="11">
        <f t="shared" si="153"/>
        <v>0</v>
      </c>
      <c r="AC804" s="11">
        <f t="shared" si="148"/>
        <v>0</v>
      </c>
      <c r="AD804" s="11">
        <f t="shared" si="149"/>
        <v>0</v>
      </c>
      <c r="AE804" s="11">
        <f t="shared" si="150"/>
        <v>0</v>
      </c>
      <c r="AF804" s="12">
        <f t="shared" si="154"/>
        <v>0</v>
      </c>
      <c r="AG804" s="31">
        <f t="shared" si="155"/>
        <v>16.666666666666668</v>
      </c>
    </row>
    <row r="805" spans="1:33" x14ac:dyDescent="0.35">
      <c r="A805" s="1" t="s">
        <v>1653</v>
      </c>
      <c r="B805" s="1" t="s">
        <v>1611</v>
      </c>
      <c r="C805" s="1" t="s">
        <v>1654</v>
      </c>
      <c r="D805" s="4">
        <f>+VLOOKUP(A805,'[2]Categoría municipios 2023'!$B$2:$D$1103,3,0)</f>
        <v>4</v>
      </c>
      <c r="E805" s="1" t="str">
        <f>+VLOOKUP(A805,'[3]Nuevo IDF'!$B$5:$H$1106,7,0)</f>
        <v>G1</v>
      </c>
      <c r="F805" s="1"/>
      <c r="G805" s="10">
        <f>+VLOOKUP(A805,'[4]Informe viabilidad 2022'!$A$4:$G$1105,7,0)</f>
        <v>13101.955698</v>
      </c>
      <c r="H805" s="10">
        <f>+VLOOKUP(A805,'[4]Informe viabilidad 2022'!$A$4:$G$1105,6,0)</f>
        <v>29327.960016000001</v>
      </c>
      <c r="I805" s="10" t="str">
        <f>+IFERROR(VLOOKUP($A805,#REF!,MATCH('Cálculo antigua metodología'!I$4,#REF!,0),0),"")</f>
        <v/>
      </c>
      <c r="J805" s="10" t="str">
        <f>+IFERROR(VLOOKUP($A805,#REF!,MATCH('Cálculo antigua metodología'!J$4,#REF!,0),0),"")</f>
        <v/>
      </c>
      <c r="K805" s="10" t="str">
        <f>+IFERROR(VLOOKUP($A805,#REF!,MATCH('Cálculo antigua metodología'!K$4,#REF!,0),0),"")</f>
        <v/>
      </c>
      <c r="L805" s="10" t="str">
        <f>+IFERROR(VLOOKUP($A805,#REF!,MATCH('Cálculo antigua metodología'!L$4,#REF!,0),0),"")</f>
        <v/>
      </c>
      <c r="M805" s="10" t="str">
        <f>+IFERROR(VLOOKUP($A805,#REF!,MATCH('Cálculo antigua metodología'!M$4,#REF!,0),0),"")</f>
        <v/>
      </c>
      <c r="N805" s="10" t="str">
        <f>+IFERROR(VLOOKUP($A805,#REF!,MATCH('Cálculo antigua metodología'!N$4,#REF!,0),0),"")</f>
        <v/>
      </c>
      <c r="O805" s="10" t="str">
        <f>+IFERROR(VLOOKUP($A805,#REF!,MATCH('Cálculo antigua metodología'!O$4,#REF!,0),0),"")</f>
        <v/>
      </c>
      <c r="P805" s="10" t="str">
        <f>+IFERROR(VLOOKUP($A805,#REF!,MATCH('Cálculo antigua metodología'!P$4,#REF!,0),0),"")</f>
        <v/>
      </c>
      <c r="Q805" s="10" t="str">
        <f>+IFERROR(VLOOKUP($A805,#REF!,MATCH('Cálculo antigua metodología'!Q$4,#REF!,0),0),"")</f>
        <v/>
      </c>
      <c r="R805" s="10" t="str">
        <f>+IFERROR(VLOOKUP($A805,#REF!,MATCH('Cálculo antigua metodología'!R$4,#REF!,0),0),"")</f>
        <v/>
      </c>
      <c r="S805" s="10" t="str">
        <f>+IFERROR(VLOOKUP($A805,#REF!,MATCH('Cálculo antigua metodología'!S$4,#REF!,0),0),"")</f>
        <v/>
      </c>
      <c r="T805" s="10">
        <f>+VLOOKUP(A805,'[5]Cálculo SGP'!$N$3:$P$1136,3,0)</f>
        <v>2607201224</v>
      </c>
      <c r="U805" s="10">
        <f>+VLOOKUP(A805,'[5]Cálculo SGP'!$N$3:$X$1137,11,0)</f>
        <v>2236810967</v>
      </c>
      <c r="V805" s="11">
        <f t="shared" si="144"/>
        <v>44.673941490823665</v>
      </c>
      <c r="W805" s="11">
        <f t="shared" si="151"/>
        <v>100</v>
      </c>
      <c r="X805" s="11">
        <f t="shared" si="145"/>
        <v>80</v>
      </c>
      <c r="Y805" s="11">
        <f t="shared" si="146"/>
        <v>100</v>
      </c>
      <c r="Z805" s="11">
        <f t="shared" si="152"/>
        <v>0</v>
      </c>
      <c r="AA805" s="11">
        <f t="shared" si="147"/>
        <v>100</v>
      </c>
      <c r="AB805" s="11">
        <f t="shared" si="153"/>
        <v>0</v>
      </c>
      <c r="AC805" s="11">
        <f t="shared" si="148"/>
        <v>0</v>
      </c>
      <c r="AD805" s="11">
        <f t="shared" si="149"/>
        <v>0</v>
      </c>
      <c r="AE805" s="11">
        <f t="shared" si="150"/>
        <v>0</v>
      </c>
      <c r="AF805" s="12">
        <f t="shared" si="154"/>
        <v>0</v>
      </c>
      <c r="AG805" s="31">
        <f t="shared" si="155"/>
        <v>16.666666666666668</v>
      </c>
    </row>
    <row r="806" spans="1:33" x14ac:dyDescent="0.35">
      <c r="A806" s="1" t="s">
        <v>1655</v>
      </c>
      <c r="B806" s="1" t="s">
        <v>1611</v>
      </c>
      <c r="C806" s="1" t="s">
        <v>1656</v>
      </c>
      <c r="D806" s="4">
        <f>+VLOOKUP(A806,'[2]Categoría municipios 2023'!$B$2:$D$1103,3,0)</f>
        <v>6</v>
      </c>
      <c r="E806" s="1" t="str">
        <f>+VLOOKUP(A806,'[3]Nuevo IDF'!$B$5:$H$1106,7,0)</f>
        <v>G4</v>
      </c>
      <c r="F806" s="1"/>
      <c r="G806" s="10">
        <f>+VLOOKUP(A806,'[4]Informe viabilidad 2022'!$A$4:$G$1105,7,0)</f>
        <v>1075.168803</v>
      </c>
      <c r="H806" s="10">
        <f>+VLOOKUP(A806,'[4]Informe viabilidad 2022'!$A$4:$G$1105,6,0)</f>
        <v>1947.7439999999999</v>
      </c>
      <c r="I806" s="10" t="str">
        <f>+IFERROR(VLOOKUP($A806,#REF!,MATCH('Cálculo antigua metodología'!I$4,#REF!,0),0),"")</f>
        <v/>
      </c>
      <c r="J806" s="10" t="str">
        <f>+IFERROR(VLOOKUP($A806,#REF!,MATCH('Cálculo antigua metodología'!J$4,#REF!,0),0),"")</f>
        <v/>
      </c>
      <c r="K806" s="10" t="str">
        <f>+IFERROR(VLOOKUP($A806,#REF!,MATCH('Cálculo antigua metodología'!K$4,#REF!,0),0),"")</f>
        <v/>
      </c>
      <c r="L806" s="10" t="str">
        <f>+IFERROR(VLOOKUP($A806,#REF!,MATCH('Cálculo antigua metodología'!L$4,#REF!,0),0),"")</f>
        <v/>
      </c>
      <c r="M806" s="10" t="str">
        <f>+IFERROR(VLOOKUP($A806,#REF!,MATCH('Cálculo antigua metodología'!M$4,#REF!,0),0),"")</f>
        <v/>
      </c>
      <c r="N806" s="10" t="str">
        <f>+IFERROR(VLOOKUP($A806,#REF!,MATCH('Cálculo antigua metodología'!N$4,#REF!,0),0),"")</f>
        <v/>
      </c>
      <c r="O806" s="10" t="str">
        <f>+IFERROR(VLOOKUP($A806,#REF!,MATCH('Cálculo antigua metodología'!O$4,#REF!,0),0),"")</f>
        <v/>
      </c>
      <c r="P806" s="10" t="str">
        <f>+IFERROR(VLOOKUP($A806,#REF!,MATCH('Cálculo antigua metodología'!P$4,#REF!,0),0),"")</f>
        <v/>
      </c>
      <c r="Q806" s="10" t="str">
        <f>+IFERROR(VLOOKUP($A806,#REF!,MATCH('Cálculo antigua metodología'!Q$4,#REF!,0),0),"")</f>
        <v/>
      </c>
      <c r="R806" s="10" t="str">
        <f>+IFERROR(VLOOKUP($A806,#REF!,MATCH('Cálculo antigua metodología'!R$4,#REF!,0),0),"")</f>
        <v/>
      </c>
      <c r="S806" s="10" t="str">
        <f>+IFERROR(VLOOKUP($A806,#REF!,MATCH('Cálculo antigua metodología'!S$4,#REF!,0),0),"")</f>
        <v/>
      </c>
      <c r="T806" s="10">
        <f>+VLOOKUP(A806,'[5]Cálculo SGP'!$N$3:$P$1136,3,0)</f>
        <v>713308172</v>
      </c>
      <c r="U806" s="10">
        <f>+VLOOKUP(A806,'[5]Cálculo SGP'!$N$3:$X$1137,11,0)</f>
        <v>1995635546</v>
      </c>
      <c r="V806" s="11">
        <f t="shared" si="144"/>
        <v>55.200724684558132</v>
      </c>
      <c r="W806" s="11">
        <f t="shared" si="151"/>
        <v>100</v>
      </c>
      <c r="X806" s="11">
        <f t="shared" si="145"/>
        <v>80</v>
      </c>
      <c r="Y806" s="11">
        <f t="shared" si="146"/>
        <v>100</v>
      </c>
      <c r="Z806" s="11">
        <f t="shared" si="152"/>
        <v>0</v>
      </c>
      <c r="AA806" s="11">
        <f t="shared" si="147"/>
        <v>100</v>
      </c>
      <c r="AB806" s="11">
        <f t="shared" si="153"/>
        <v>0</v>
      </c>
      <c r="AC806" s="11">
        <f t="shared" si="148"/>
        <v>0</v>
      </c>
      <c r="AD806" s="11">
        <f t="shared" si="149"/>
        <v>0</v>
      </c>
      <c r="AE806" s="11">
        <f t="shared" si="150"/>
        <v>0</v>
      </c>
      <c r="AF806" s="12">
        <f t="shared" si="154"/>
        <v>0</v>
      </c>
      <c r="AG806" s="31">
        <f t="shared" si="155"/>
        <v>16.666666666666668</v>
      </c>
    </row>
    <row r="807" spans="1:33" x14ac:dyDescent="0.35">
      <c r="A807" s="1" t="s">
        <v>1657</v>
      </c>
      <c r="B807" s="1" t="s">
        <v>1611</v>
      </c>
      <c r="C807" s="1" t="s">
        <v>1658</v>
      </c>
      <c r="D807" s="4">
        <f>+VLOOKUP(A807,'[2]Categoría municipios 2023'!$B$2:$D$1103,3,0)</f>
        <v>6</v>
      </c>
      <c r="E807" s="1" t="str">
        <f>+VLOOKUP(A807,'[3]Nuevo IDF'!$B$5:$H$1106,7,0)</f>
        <v>G4</v>
      </c>
      <c r="F807" s="1"/>
      <c r="G807" s="10">
        <f>+VLOOKUP(A807,'[4]Informe viabilidad 2022'!$A$4:$G$1105,7,0)</f>
        <v>664.57056399999999</v>
      </c>
      <c r="H807" s="10">
        <f>+VLOOKUP(A807,'[4]Informe viabilidad 2022'!$A$4:$G$1105,6,0)</f>
        <v>1379.94732</v>
      </c>
      <c r="I807" s="10" t="str">
        <f>+IFERROR(VLOOKUP($A807,#REF!,MATCH('Cálculo antigua metodología'!I$4,#REF!,0),0),"")</f>
        <v/>
      </c>
      <c r="J807" s="10" t="str">
        <f>+IFERROR(VLOOKUP($A807,#REF!,MATCH('Cálculo antigua metodología'!J$4,#REF!,0),0),"")</f>
        <v/>
      </c>
      <c r="K807" s="10" t="str">
        <f>+IFERROR(VLOOKUP($A807,#REF!,MATCH('Cálculo antigua metodología'!K$4,#REF!,0),0),"")</f>
        <v/>
      </c>
      <c r="L807" s="10" t="str">
        <f>+IFERROR(VLOOKUP($A807,#REF!,MATCH('Cálculo antigua metodología'!L$4,#REF!,0),0),"")</f>
        <v/>
      </c>
      <c r="M807" s="10" t="str">
        <f>+IFERROR(VLOOKUP($A807,#REF!,MATCH('Cálculo antigua metodología'!M$4,#REF!,0),0),"")</f>
        <v/>
      </c>
      <c r="N807" s="10" t="str">
        <f>+IFERROR(VLOOKUP($A807,#REF!,MATCH('Cálculo antigua metodología'!N$4,#REF!,0),0),"")</f>
        <v/>
      </c>
      <c r="O807" s="10" t="str">
        <f>+IFERROR(VLOOKUP($A807,#REF!,MATCH('Cálculo antigua metodología'!O$4,#REF!,0),0),"")</f>
        <v/>
      </c>
      <c r="P807" s="10" t="str">
        <f>+IFERROR(VLOOKUP($A807,#REF!,MATCH('Cálculo antigua metodología'!P$4,#REF!,0),0),"")</f>
        <v/>
      </c>
      <c r="Q807" s="10" t="str">
        <f>+IFERROR(VLOOKUP($A807,#REF!,MATCH('Cálculo antigua metodología'!Q$4,#REF!,0),0),"")</f>
        <v/>
      </c>
      <c r="R807" s="10" t="str">
        <f>+IFERROR(VLOOKUP($A807,#REF!,MATCH('Cálculo antigua metodología'!R$4,#REF!,0),0),"")</f>
        <v/>
      </c>
      <c r="S807" s="10" t="str">
        <f>+IFERROR(VLOOKUP($A807,#REF!,MATCH('Cálculo antigua metodología'!S$4,#REF!,0),0),"")</f>
        <v/>
      </c>
      <c r="T807" s="10">
        <f>+VLOOKUP(A807,'[5]Cálculo SGP'!$N$3:$P$1136,3,0)</f>
        <v>670356297</v>
      </c>
      <c r="U807" s="10">
        <f>+VLOOKUP(A807,'[5]Cálculo SGP'!$N$3:$X$1137,11,0)</f>
        <v>1290273880</v>
      </c>
      <c r="V807" s="11">
        <f t="shared" si="144"/>
        <v>48.159125668652337</v>
      </c>
      <c r="W807" s="11">
        <f t="shared" si="151"/>
        <v>100</v>
      </c>
      <c r="X807" s="11">
        <f t="shared" si="145"/>
        <v>80</v>
      </c>
      <c r="Y807" s="11">
        <f t="shared" si="146"/>
        <v>100</v>
      </c>
      <c r="Z807" s="11">
        <f t="shared" si="152"/>
        <v>0</v>
      </c>
      <c r="AA807" s="11">
        <f t="shared" si="147"/>
        <v>100</v>
      </c>
      <c r="AB807" s="11">
        <f t="shared" si="153"/>
        <v>0</v>
      </c>
      <c r="AC807" s="11">
        <f t="shared" si="148"/>
        <v>0</v>
      </c>
      <c r="AD807" s="11">
        <f t="shared" si="149"/>
        <v>0</v>
      </c>
      <c r="AE807" s="11">
        <f t="shared" si="150"/>
        <v>0</v>
      </c>
      <c r="AF807" s="12">
        <f t="shared" si="154"/>
        <v>0</v>
      </c>
      <c r="AG807" s="31">
        <f t="shared" si="155"/>
        <v>16.666666666666668</v>
      </c>
    </row>
    <row r="808" spans="1:33" x14ac:dyDescent="0.35">
      <c r="A808" s="1" t="s">
        <v>1659</v>
      </c>
      <c r="B808" s="1" t="s">
        <v>1611</v>
      </c>
      <c r="C808" s="1" t="s">
        <v>1660</v>
      </c>
      <c r="D808" s="4">
        <f>+VLOOKUP(A808,'[2]Categoría municipios 2023'!$B$2:$D$1103,3,0)</f>
        <v>5</v>
      </c>
      <c r="E808" s="1" t="str">
        <f>+VLOOKUP(A808,'[3]Nuevo IDF'!$B$5:$H$1106,7,0)</f>
        <v>G2</v>
      </c>
      <c r="F808" s="1"/>
      <c r="G808" s="10">
        <f>+VLOOKUP(A808,'[4]Informe viabilidad 2022'!$A$4:$G$1105,7,0)</f>
        <v>9525.0677919999998</v>
      </c>
      <c r="H808" s="10">
        <f>+VLOOKUP(A808,'[4]Informe viabilidad 2022'!$A$4:$G$1105,6,0)</f>
        <v>16910.315901999998</v>
      </c>
      <c r="I808" s="10" t="str">
        <f>+IFERROR(VLOOKUP($A808,#REF!,MATCH('Cálculo antigua metodología'!I$4,#REF!,0),0),"")</f>
        <v/>
      </c>
      <c r="J808" s="10" t="str">
        <f>+IFERROR(VLOOKUP($A808,#REF!,MATCH('Cálculo antigua metodología'!J$4,#REF!,0),0),"")</f>
        <v/>
      </c>
      <c r="K808" s="10" t="str">
        <f>+IFERROR(VLOOKUP($A808,#REF!,MATCH('Cálculo antigua metodología'!K$4,#REF!,0),0),"")</f>
        <v/>
      </c>
      <c r="L808" s="10" t="str">
        <f>+IFERROR(VLOOKUP($A808,#REF!,MATCH('Cálculo antigua metodología'!L$4,#REF!,0),0),"")</f>
        <v/>
      </c>
      <c r="M808" s="10" t="str">
        <f>+IFERROR(VLOOKUP($A808,#REF!,MATCH('Cálculo antigua metodología'!M$4,#REF!,0),0),"")</f>
        <v/>
      </c>
      <c r="N808" s="10" t="str">
        <f>+IFERROR(VLOOKUP($A808,#REF!,MATCH('Cálculo antigua metodología'!N$4,#REF!,0),0),"")</f>
        <v/>
      </c>
      <c r="O808" s="10" t="str">
        <f>+IFERROR(VLOOKUP($A808,#REF!,MATCH('Cálculo antigua metodología'!O$4,#REF!,0),0),"")</f>
        <v/>
      </c>
      <c r="P808" s="10" t="str">
        <f>+IFERROR(VLOOKUP($A808,#REF!,MATCH('Cálculo antigua metodología'!P$4,#REF!,0),0),"")</f>
        <v/>
      </c>
      <c r="Q808" s="10" t="str">
        <f>+IFERROR(VLOOKUP($A808,#REF!,MATCH('Cálculo antigua metodología'!Q$4,#REF!,0),0),"")</f>
        <v/>
      </c>
      <c r="R808" s="10" t="str">
        <f>+IFERROR(VLOOKUP($A808,#REF!,MATCH('Cálculo antigua metodología'!R$4,#REF!,0),0),"")</f>
        <v/>
      </c>
      <c r="S808" s="10" t="str">
        <f>+IFERROR(VLOOKUP($A808,#REF!,MATCH('Cálculo antigua metodología'!S$4,#REF!,0),0),"")</f>
        <v/>
      </c>
      <c r="T808" s="10">
        <f>+VLOOKUP(A808,'[5]Cálculo SGP'!$N$3:$P$1136,3,0)</f>
        <v>4895308385</v>
      </c>
      <c r="U808" s="10">
        <f>+VLOOKUP(A808,'[5]Cálculo SGP'!$N$3:$X$1137,11,0)</f>
        <v>2618245726</v>
      </c>
      <c r="V808" s="11">
        <f t="shared" si="144"/>
        <v>56.326965428679308</v>
      </c>
      <c r="W808" s="11">
        <f t="shared" si="151"/>
        <v>100</v>
      </c>
      <c r="X808" s="11">
        <f t="shared" si="145"/>
        <v>80</v>
      </c>
      <c r="Y808" s="11">
        <f t="shared" si="146"/>
        <v>100</v>
      </c>
      <c r="Z808" s="11">
        <f t="shared" si="152"/>
        <v>0</v>
      </c>
      <c r="AA808" s="11">
        <f t="shared" si="147"/>
        <v>100</v>
      </c>
      <c r="AB808" s="11">
        <f t="shared" si="153"/>
        <v>0</v>
      </c>
      <c r="AC808" s="11">
        <f t="shared" si="148"/>
        <v>0</v>
      </c>
      <c r="AD808" s="11">
        <f t="shared" si="149"/>
        <v>0</v>
      </c>
      <c r="AE808" s="11">
        <f t="shared" si="150"/>
        <v>0</v>
      </c>
      <c r="AF808" s="12">
        <f t="shared" si="154"/>
        <v>0</v>
      </c>
      <c r="AG808" s="31">
        <f t="shared" si="155"/>
        <v>16.666666666666668</v>
      </c>
    </row>
    <row r="809" spans="1:33" x14ac:dyDescent="0.35">
      <c r="A809" s="1" t="s">
        <v>1661</v>
      </c>
      <c r="B809" s="1" t="s">
        <v>1611</v>
      </c>
      <c r="C809" s="1" t="s">
        <v>1662</v>
      </c>
      <c r="D809" s="4">
        <f>+VLOOKUP(A809,'[2]Categoría municipios 2023'!$B$2:$D$1103,3,0)</f>
        <v>6</v>
      </c>
      <c r="E809" s="1" t="str">
        <f>+VLOOKUP(A809,'[3]Nuevo IDF'!$B$5:$H$1106,7,0)</f>
        <v>G2</v>
      </c>
      <c r="F809" s="1"/>
      <c r="G809" s="10">
        <f>+VLOOKUP(A809,'[4]Informe viabilidad 2022'!$A$4:$G$1105,7,0)</f>
        <v>4584.6378850000001</v>
      </c>
      <c r="H809" s="10">
        <f>+VLOOKUP(A809,'[4]Informe viabilidad 2022'!$A$4:$G$1105,6,0)</f>
        <v>9155.0949999999993</v>
      </c>
      <c r="I809" s="10" t="str">
        <f>+IFERROR(VLOOKUP($A809,#REF!,MATCH('Cálculo antigua metodología'!I$4,#REF!,0),0),"")</f>
        <v/>
      </c>
      <c r="J809" s="10" t="str">
        <f>+IFERROR(VLOOKUP($A809,#REF!,MATCH('Cálculo antigua metodología'!J$4,#REF!,0),0),"")</f>
        <v/>
      </c>
      <c r="K809" s="10" t="str">
        <f>+IFERROR(VLOOKUP($A809,#REF!,MATCH('Cálculo antigua metodología'!K$4,#REF!,0),0),"")</f>
        <v/>
      </c>
      <c r="L809" s="10" t="str">
        <f>+IFERROR(VLOOKUP($A809,#REF!,MATCH('Cálculo antigua metodología'!L$4,#REF!,0),0),"")</f>
        <v/>
      </c>
      <c r="M809" s="10" t="str">
        <f>+IFERROR(VLOOKUP($A809,#REF!,MATCH('Cálculo antigua metodología'!M$4,#REF!,0),0),"")</f>
        <v/>
      </c>
      <c r="N809" s="10" t="str">
        <f>+IFERROR(VLOOKUP($A809,#REF!,MATCH('Cálculo antigua metodología'!N$4,#REF!,0),0),"")</f>
        <v/>
      </c>
      <c r="O809" s="10" t="str">
        <f>+IFERROR(VLOOKUP($A809,#REF!,MATCH('Cálculo antigua metodología'!O$4,#REF!,0),0),"")</f>
        <v/>
      </c>
      <c r="P809" s="10" t="str">
        <f>+IFERROR(VLOOKUP($A809,#REF!,MATCH('Cálculo antigua metodología'!P$4,#REF!,0),0),"")</f>
        <v/>
      </c>
      <c r="Q809" s="10" t="str">
        <f>+IFERROR(VLOOKUP($A809,#REF!,MATCH('Cálculo antigua metodología'!Q$4,#REF!,0),0),"")</f>
        <v/>
      </c>
      <c r="R809" s="10" t="str">
        <f>+IFERROR(VLOOKUP($A809,#REF!,MATCH('Cálculo antigua metodología'!R$4,#REF!,0),0),"")</f>
        <v/>
      </c>
      <c r="S809" s="10" t="str">
        <f>+IFERROR(VLOOKUP($A809,#REF!,MATCH('Cálculo antigua metodología'!S$4,#REF!,0),0),"")</f>
        <v/>
      </c>
      <c r="T809" s="10">
        <f>+VLOOKUP(A809,'[5]Cálculo SGP'!$N$3:$P$1136,3,0)</f>
        <v>1748719715</v>
      </c>
      <c r="U809" s="10">
        <f>+VLOOKUP(A809,'[5]Cálculo SGP'!$N$3:$X$1137,11,0)</f>
        <v>1333309269</v>
      </c>
      <c r="V809" s="11">
        <f t="shared" si="144"/>
        <v>50.077447421353902</v>
      </c>
      <c r="W809" s="11">
        <f t="shared" si="151"/>
        <v>100</v>
      </c>
      <c r="X809" s="11">
        <f t="shared" si="145"/>
        <v>80</v>
      </c>
      <c r="Y809" s="11">
        <f t="shared" si="146"/>
        <v>100</v>
      </c>
      <c r="Z809" s="11">
        <f t="shared" si="152"/>
        <v>0</v>
      </c>
      <c r="AA809" s="11">
        <f t="shared" si="147"/>
        <v>100</v>
      </c>
      <c r="AB809" s="11">
        <f t="shared" si="153"/>
        <v>0</v>
      </c>
      <c r="AC809" s="11">
        <f t="shared" si="148"/>
        <v>0</v>
      </c>
      <c r="AD809" s="11">
        <f t="shared" si="149"/>
        <v>0</v>
      </c>
      <c r="AE809" s="11">
        <f t="shared" si="150"/>
        <v>0</v>
      </c>
      <c r="AF809" s="12">
        <f t="shared" si="154"/>
        <v>0</v>
      </c>
      <c r="AG809" s="31">
        <f t="shared" si="155"/>
        <v>16.666666666666668</v>
      </c>
    </row>
    <row r="810" spans="1:33" x14ac:dyDescent="0.35">
      <c r="A810" s="1" t="s">
        <v>1663</v>
      </c>
      <c r="B810" s="1" t="s">
        <v>1611</v>
      </c>
      <c r="C810" s="1" t="s">
        <v>1664</v>
      </c>
      <c r="D810" s="4">
        <f>+VLOOKUP(A810,'[2]Categoría municipios 2023'!$B$2:$D$1103,3,0)</f>
        <v>6</v>
      </c>
      <c r="E810" s="1" t="str">
        <f>+VLOOKUP(A810,'[3]Nuevo IDF'!$B$5:$H$1106,7,0)</f>
        <v>G5</v>
      </c>
      <c r="F810" s="1"/>
      <c r="G810" s="10">
        <f>+VLOOKUP(A810,'[4]Informe viabilidad 2022'!$A$4:$G$1105,7,0)</f>
        <v>1346.398919</v>
      </c>
      <c r="H810" s="10">
        <f>+VLOOKUP(A810,'[4]Informe viabilidad 2022'!$A$4:$G$1105,6,0)</f>
        <v>3059.7289999999998</v>
      </c>
      <c r="I810" s="10" t="str">
        <f>+IFERROR(VLOOKUP($A810,#REF!,MATCH('Cálculo antigua metodología'!I$4,#REF!,0),0),"")</f>
        <v/>
      </c>
      <c r="J810" s="10" t="str">
        <f>+IFERROR(VLOOKUP($A810,#REF!,MATCH('Cálculo antigua metodología'!J$4,#REF!,0),0),"")</f>
        <v/>
      </c>
      <c r="K810" s="10" t="str">
        <f>+IFERROR(VLOOKUP($A810,#REF!,MATCH('Cálculo antigua metodología'!K$4,#REF!,0),0),"")</f>
        <v/>
      </c>
      <c r="L810" s="10" t="str">
        <f>+IFERROR(VLOOKUP($A810,#REF!,MATCH('Cálculo antigua metodología'!L$4,#REF!,0),0),"")</f>
        <v/>
      </c>
      <c r="M810" s="10" t="str">
        <f>+IFERROR(VLOOKUP($A810,#REF!,MATCH('Cálculo antigua metodología'!M$4,#REF!,0),0),"")</f>
        <v/>
      </c>
      <c r="N810" s="10" t="str">
        <f>+IFERROR(VLOOKUP($A810,#REF!,MATCH('Cálculo antigua metodología'!N$4,#REF!,0),0),"")</f>
        <v/>
      </c>
      <c r="O810" s="10" t="str">
        <f>+IFERROR(VLOOKUP($A810,#REF!,MATCH('Cálculo antigua metodología'!O$4,#REF!,0),0),"")</f>
        <v/>
      </c>
      <c r="P810" s="10" t="str">
        <f>+IFERROR(VLOOKUP($A810,#REF!,MATCH('Cálculo antigua metodología'!P$4,#REF!,0),0),"")</f>
        <v/>
      </c>
      <c r="Q810" s="10" t="str">
        <f>+IFERROR(VLOOKUP($A810,#REF!,MATCH('Cálculo antigua metodología'!Q$4,#REF!,0),0),"")</f>
        <v/>
      </c>
      <c r="R810" s="10" t="str">
        <f>+IFERROR(VLOOKUP($A810,#REF!,MATCH('Cálculo antigua metodología'!R$4,#REF!,0),0),"")</f>
        <v/>
      </c>
      <c r="S810" s="10" t="str">
        <f>+IFERROR(VLOOKUP($A810,#REF!,MATCH('Cálculo antigua metodología'!S$4,#REF!,0),0),"")</f>
        <v/>
      </c>
      <c r="T810" s="10">
        <f>+VLOOKUP(A810,'[5]Cálculo SGP'!$N$3:$P$1136,3,0)</f>
        <v>702628076</v>
      </c>
      <c r="U810" s="10">
        <f>+VLOOKUP(A810,'[5]Cálculo SGP'!$N$3:$X$1137,11,0)</f>
        <v>1720546774</v>
      </c>
      <c r="V810" s="11">
        <f t="shared" si="144"/>
        <v>44.003861747233167</v>
      </c>
      <c r="W810" s="11">
        <f t="shared" si="151"/>
        <v>100</v>
      </c>
      <c r="X810" s="11">
        <f t="shared" si="145"/>
        <v>80</v>
      </c>
      <c r="Y810" s="11">
        <f t="shared" si="146"/>
        <v>100</v>
      </c>
      <c r="Z810" s="11">
        <f t="shared" si="152"/>
        <v>0</v>
      </c>
      <c r="AA810" s="11">
        <f t="shared" si="147"/>
        <v>100</v>
      </c>
      <c r="AB810" s="11">
        <f t="shared" si="153"/>
        <v>0</v>
      </c>
      <c r="AC810" s="11">
        <f t="shared" si="148"/>
        <v>0</v>
      </c>
      <c r="AD810" s="11">
        <f t="shared" si="149"/>
        <v>0</v>
      </c>
      <c r="AE810" s="11">
        <f t="shared" si="150"/>
        <v>0</v>
      </c>
      <c r="AF810" s="12">
        <f t="shared" si="154"/>
        <v>0</v>
      </c>
      <c r="AG810" s="31">
        <f t="shared" si="155"/>
        <v>16.666666666666668</v>
      </c>
    </row>
    <row r="811" spans="1:33" x14ac:dyDescent="0.35">
      <c r="A811" s="1" t="s">
        <v>1665</v>
      </c>
      <c r="B811" s="1" t="s">
        <v>1611</v>
      </c>
      <c r="C811" s="1" t="s">
        <v>1666</v>
      </c>
      <c r="D811" s="4">
        <f>+VLOOKUP(A811,'[2]Categoría municipios 2023'!$B$2:$D$1103,3,0)</f>
        <v>6</v>
      </c>
      <c r="E811" s="1" t="str">
        <f>+VLOOKUP(A811,'[3]Nuevo IDF'!$B$5:$H$1106,7,0)</f>
        <v>G3</v>
      </c>
      <c r="F811" s="1"/>
      <c r="G811" s="10">
        <f>+VLOOKUP(A811,'[4]Informe viabilidad 2022'!$A$4:$G$1105,7,0)</f>
        <v>1186.1075699999999</v>
      </c>
      <c r="H811" s="10">
        <f>+VLOOKUP(A811,'[4]Informe viabilidad 2022'!$A$4:$G$1105,6,0)</f>
        <v>2093.0895390000001</v>
      </c>
      <c r="I811" s="10" t="str">
        <f>+IFERROR(VLOOKUP($A811,#REF!,MATCH('Cálculo antigua metodología'!I$4,#REF!,0),0),"")</f>
        <v/>
      </c>
      <c r="J811" s="10" t="str">
        <f>+IFERROR(VLOOKUP($A811,#REF!,MATCH('Cálculo antigua metodología'!J$4,#REF!,0),0),"")</f>
        <v/>
      </c>
      <c r="K811" s="10" t="str">
        <f>+IFERROR(VLOOKUP($A811,#REF!,MATCH('Cálculo antigua metodología'!K$4,#REF!,0),0),"")</f>
        <v/>
      </c>
      <c r="L811" s="10" t="str">
        <f>+IFERROR(VLOOKUP($A811,#REF!,MATCH('Cálculo antigua metodología'!L$4,#REF!,0),0),"")</f>
        <v/>
      </c>
      <c r="M811" s="10" t="str">
        <f>+IFERROR(VLOOKUP($A811,#REF!,MATCH('Cálculo antigua metodología'!M$4,#REF!,0),0),"")</f>
        <v/>
      </c>
      <c r="N811" s="10" t="str">
        <f>+IFERROR(VLOOKUP($A811,#REF!,MATCH('Cálculo antigua metodología'!N$4,#REF!,0),0),"")</f>
        <v/>
      </c>
      <c r="O811" s="10" t="str">
        <f>+IFERROR(VLOOKUP($A811,#REF!,MATCH('Cálculo antigua metodología'!O$4,#REF!,0),0),"")</f>
        <v/>
      </c>
      <c r="P811" s="10" t="str">
        <f>+IFERROR(VLOOKUP($A811,#REF!,MATCH('Cálculo antigua metodología'!P$4,#REF!,0),0),"")</f>
        <v/>
      </c>
      <c r="Q811" s="10" t="str">
        <f>+IFERROR(VLOOKUP($A811,#REF!,MATCH('Cálculo antigua metodología'!Q$4,#REF!,0),0),"")</f>
        <v/>
      </c>
      <c r="R811" s="10" t="str">
        <f>+IFERROR(VLOOKUP($A811,#REF!,MATCH('Cálculo antigua metodología'!R$4,#REF!,0),0),"")</f>
        <v/>
      </c>
      <c r="S811" s="10" t="str">
        <f>+IFERROR(VLOOKUP($A811,#REF!,MATCH('Cálculo antigua metodología'!S$4,#REF!,0),0),"")</f>
        <v/>
      </c>
      <c r="T811" s="10">
        <f>+VLOOKUP(A811,'[5]Cálculo SGP'!$N$3:$P$1136,3,0)</f>
        <v>890787387</v>
      </c>
      <c r="U811" s="10">
        <f>+VLOOKUP(A811,'[5]Cálculo SGP'!$N$3:$X$1137,11,0)</f>
        <v>2120805639</v>
      </c>
      <c r="V811" s="11">
        <f t="shared" si="144"/>
        <v>56.667789308558568</v>
      </c>
      <c r="W811" s="11">
        <f t="shared" si="151"/>
        <v>100</v>
      </c>
      <c r="X811" s="11">
        <f t="shared" si="145"/>
        <v>80</v>
      </c>
      <c r="Y811" s="11">
        <f t="shared" si="146"/>
        <v>100</v>
      </c>
      <c r="Z811" s="11">
        <f t="shared" si="152"/>
        <v>0</v>
      </c>
      <c r="AA811" s="11">
        <f t="shared" si="147"/>
        <v>100</v>
      </c>
      <c r="AB811" s="11">
        <f t="shared" si="153"/>
        <v>0</v>
      </c>
      <c r="AC811" s="11">
        <f t="shared" si="148"/>
        <v>0</v>
      </c>
      <c r="AD811" s="11">
        <f t="shared" si="149"/>
        <v>0</v>
      </c>
      <c r="AE811" s="11">
        <f t="shared" si="150"/>
        <v>0</v>
      </c>
      <c r="AF811" s="12">
        <f t="shared" si="154"/>
        <v>0</v>
      </c>
      <c r="AG811" s="31">
        <f t="shared" si="155"/>
        <v>16.666666666666668</v>
      </c>
    </row>
    <row r="812" spans="1:33" x14ac:dyDescent="0.35">
      <c r="A812" s="1" t="s">
        <v>1667</v>
      </c>
      <c r="B812" s="1" t="s">
        <v>1611</v>
      </c>
      <c r="C812" s="1" t="s">
        <v>1668</v>
      </c>
      <c r="D812" s="4">
        <f>+VLOOKUP(A812,'[2]Categoría municipios 2023'!$B$2:$D$1103,3,0)</f>
        <v>6</v>
      </c>
      <c r="E812" s="1" t="str">
        <f>+VLOOKUP(A812,'[3]Nuevo IDF'!$B$5:$H$1106,7,0)</f>
        <v>G4</v>
      </c>
      <c r="F812" s="1"/>
      <c r="G812" s="10">
        <f>+VLOOKUP(A812,'[4]Informe viabilidad 2022'!$A$4:$G$1105,7,0)</f>
        <v>750.15899999999999</v>
      </c>
      <c r="H812" s="10">
        <f>+VLOOKUP(A812,'[4]Informe viabilidad 2022'!$A$4:$G$1105,6,0)</f>
        <v>1965.6855390000001</v>
      </c>
      <c r="I812" s="10" t="str">
        <f>+IFERROR(VLOOKUP($A812,#REF!,MATCH('Cálculo antigua metodología'!I$4,#REF!,0),0),"")</f>
        <v/>
      </c>
      <c r="J812" s="10" t="str">
        <f>+IFERROR(VLOOKUP($A812,#REF!,MATCH('Cálculo antigua metodología'!J$4,#REF!,0),0),"")</f>
        <v/>
      </c>
      <c r="K812" s="10" t="str">
        <f>+IFERROR(VLOOKUP($A812,#REF!,MATCH('Cálculo antigua metodología'!K$4,#REF!,0),0),"")</f>
        <v/>
      </c>
      <c r="L812" s="10" t="str">
        <f>+IFERROR(VLOOKUP($A812,#REF!,MATCH('Cálculo antigua metodología'!L$4,#REF!,0),0),"")</f>
        <v/>
      </c>
      <c r="M812" s="10" t="str">
        <f>+IFERROR(VLOOKUP($A812,#REF!,MATCH('Cálculo antigua metodología'!M$4,#REF!,0),0),"")</f>
        <v/>
      </c>
      <c r="N812" s="10" t="str">
        <f>+IFERROR(VLOOKUP($A812,#REF!,MATCH('Cálculo antigua metodología'!N$4,#REF!,0),0),"")</f>
        <v/>
      </c>
      <c r="O812" s="10" t="str">
        <f>+IFERROR(VLOOKUP($A812,#REF!,MATCH('Cálculo antigua metodología'!O$4,#REF!,0),0),"")</f>
        <v/>
      </c>
      <c r="P812" s="10" t="str">
        <f>+IFERROR(VLOOKUP($A812,#REF!,MATCH('Cálculo antigua metodología'!P$4,#REF!,0),0),"")</f>
        <v/>
      </c>
      <c r="Q812" s="10" t="str">
        <f>+IFERROR(VLOOKUP($A812,#REF!,MATCH('Cálculo antigua metodología'!Q$4,#REF!,0),0),"")</f>
        <v/>
      </c>
      <c r="R812" s="10" t="str">
        <f>+IFERROR(VLOOKUP($A812,#REF!,MATCH('Cálculo antigua metodología'!R$4,#REF!,0),0),"")</f>
        <v/>
      </c>
      <c r="S812" s="10" t="str">
        <f>+IFERROR(VLOOKUP($A812,#REF!,MATCH('Cálculo antigua metodología'!S$4,#REF!,0),0),"")</f>
        <v/>
      </c>
      <c r="T812" s="10">
        <f>+VLOOKUP(A812,'[5]Cálculo SGP'!$N$3:$P$1136,3,0)</f>
        <v>770329303</v>
      </c>
      <c r="U812" s="10">
        <f>+VLOOKUP(A812,'[5]Cálculo SGP'!$N$3:$X$1137,11,0)</f>
        <v>1649548606</v>
      </c>
      <c r="V812" s="11">
        <f t="shared" si="144"/>
        <v>38.162716523906823</v>
      </c>
      <c r="W812" s="11">
        <f t="shared" si="151"/>
        <v>100</v>
      </c>
      <c r="X812" s="11">
        <f t="shared" si="145"/>
        <v>80</v>
      </c>
      <c r="Y812" s="11">
        <f t="shared" si="146"/>
        <v>100</v>
      </c>
      <c r="Z812" s="11">
        <f t="shared" si="152"/>
        <v>0</v>
      </c>
      <c r="AA812" s="11">
        <f t="shared" si="147"/>
        <v>100</v>
      </c>
      <c r="AB812" s="11">
        <f t="shared" si="153"/>
        <v>0</v>
      </c>
      <c r="AC812" s="11">
        <f t="shared" si="148"/>
        <v>0</v>
      </c>
      <c r="AD812" s="11">
        <f t="shared" si="149"/>
        <v>0</v>
      </c>
      <c r="AE812" s="11">
        <f t="shared" si="150"/>
        <v>0</v>
      </c>
      <c r="AF812" s="12">
        <f t="shared" si="154"/>
        <v>0</v>
      </c>
      <c r="AG812" s="31">
        <f t="shared" si="155"/>
        <v>16.666666666666668</v>
      </c>
    </row>
    <row r="813" spans="1:33" x14ac:dyDescent="0.35">
      <c r="A813" s="1" t="s">
        <v>1669</v>
      </c>
      <c r="B813" s="1" t="s">
        <v>1611</v>
      </c>
      <c r="C813" s="1" t="s">
        <v>1670</v>
      </c>
      <c r="D813" s="4">
        <f>+VLOOKUP(A813,'[2]Categoría municipios 2023'!$B$2:$D$1103,3,0)</f>
        <v>6</v>
      </c>
      <c r="E813" s="1" t="str">
        <f>+VLOOKUP(A813,'[3]Nuevo IDF'!$B$5:$H$1106,7,0)</f>
        <v>G5</v>
      </c>
      <c r="F813" s="1"/>
      <c r="G813" s="10">
        <f>+VLOOKUP(A813,'[4]Informe viabilidad 2022'!$A$4:$G$1105,7,0)</f>
        <v>999.13089200000002</v>
      </c>
      <c r="H813" s="10">
        <f>+VLOOKUP(A813,'[4]Informe viabilidad 2022'!$A$4:$G$1105,6,0)</f>
        <v>2054.5346500000001</v>
      </c>
      <c r="I813" s="10" t="str">
        <f>+IFERROR(VLOOKUP($A813,#REF!,MATCH('Cálculo antigua metodología'!I$4,#REF!,0),0),"")</f>
        <v/>
      </c>
      <c r="J813" s="10" t="str">
        <f>+IFERROR(VLOOKUP($A813,#REF!,MATCH('Cálculo antigua metodología'!J$4,#REF!,0),0),"")</f>
        <v/>
      </c>
      <c r="K813" s="10" t="str">
        <f>+IFERROR(VLOOKUP($A813,#REF!,MATCH('Cálculo antigua metodología'!K$4,#REF!,0),0),"")</f>
        <v/>
      </c>
      <c r="L813" s="10" t="str">
        <f>+IFERROR(VLOOKUP($A813,#REF!,MATCH('Cálculo antigua metodología'!L$4,#REF!,0),0),"")</f>
        <v/>
      </c>
      <c r="M813" s="10" t="str">
        <f>+IFERROR(VLOOKUP($A813,#REF!,MATCH('Cálculo antigua metodología'!M$4,#REF!,0),0),"")</f>
        <v/>
      </c>
      <c r="N813" s="10" t="str">
        <f>+IFERROR(VLOOKUP($A813,#REF!,MATCH('Cálculo antigua metodología'!N$4,#REF!,0),0),"")</f>
        <v/>
      </c>
      <c r="O813" s="10" t="str">
        <f>+IFERROR(VLOOKUP($A813,#REF!,MATCH('Cálculo antigua metodología'!O$4,#REF!,0),0),"")</f>
        <v/>
      </c>
      <c r="P813" s="10" t="str">
        <f>+IFERROR(VLOOKUP($A813,#REF!,MATCH('Cálculo antigua metodología'!P$4,#REF!,0),0),"")</f>
        <v/>
      </c>
      <c r="Q813" s="10" t="str">
        <f>+IFERROR(VLOOKUP($A813,#REF!,MATCH('Cálculo antigua metodología'!Q$4,#REF!,0),0),"")</f>
        <v/>
      </c>
      <c r="R813" s="10" t="str">
        <f>+IFERROR(VLOOKUP($A813,#REF!,MATCH('Cálculo antigua metodología'!R$4,#REF!,0),0),"")</f>
        <v/>
      </c>
      <c r="S813" s="10" t="str">
        <f>+IFERROR(VLOOKUP($A813,#REF!,MATCH('Cálculo antigua metodología'!S$4,#REF!,0),0),"")</f>
        <v/>
      </c>
      <c r="T813" s="10">
        <f>+VLOOKUP(A813,'[5]Cálculo SGP'!$N$3:$P$1136,3,0)</f>
        <v>960141519</v>
      </c>
      <c r="U813" s="10">
        <f>+VLOOKUP(A813,'[5]Cálculo SGP'!$N$3:$X$1137,11,0)</f>
        <v>2077025652</v>
      </c>
      <c r="V813" s="11">
        <f t="shared" si="144"/>
        <v>48.630520395457921</v>
      </c>
      <c r="W813" s="11">
        <f t="shared" si="151"/>
        <v>100</v>
      </c>
      <c r="X813" s="11">
        <f t="shared" si="145"/>
        <v>80</v>
      </c>
      <c r="Y813" s="11">
        <f t="shared" si="146"/>
        <v>100</v>
      </c>
      <c r="Z813" s="11">
        <f t="shared" si="152"/>
        <v>0</v>
      </c>
      <c r="AA813" s="11">
        <f t="shared" si="147"/>
        <v>100</v>
      </c>
      <c r="AB813" s="11">
        <f t="shared" si="153"/>
        <v>0</v>
      </c>
      <c r="AC813" s="11">
        <f t="shared" si="148"/>
        <v>0</v>
      </c>
      <c r="AD813" s="11">
        <f t="shared" si="149"/>
        <v>0</v>
      </c>
      <c r="AE813" s="11">
        <f t="shared" si="150"/>
        <v>0</v>
      </c>
      <c r="AF813" s="12">
        <f t="shared" si="154"/>
        <v>0</v>
      </c>
      <c r="AG813" s="31">
        <f t="shared" si="155"/>
        <v>16.666666666666668</v>
      </c>
    </row>
    <row r="814" spans="1:33" x14ac:dyDescent="0.35">
      <c r="A814" s="1" t="s">
        <v>1671</v>
      </c>
      <c r="B814" s="1" t="s">
        <v>1611</v>
      </c>
      <c r="C814" s="1" t="s">
        <v>1672</v>
      </c>
      <c r="D814" s="4">
        <f>+VLOOKUP(A814,'[2]Categoría municipios 2023'!$B$2:$D$1103,3,0)</f>
        <v>6</v>
      </c>
      <c r="E814" s="1" t="str">
        <f>+VLOOKUP(A814,'[3]Nuevo IDF'!$B$5:$H$1106,7,0)</f>
        <v>G5</v>
      </c>
      <c r="F814" s="1"/>
      <c r="G814" s="10">
        <f>+VLOOKUP(A814,'[4]Informe viabilidad 2022'!$A$4:$G$1105,7,0)</f>
        <v>1778.9193499999999</v>
      </c>
      <c r="H814" s="10">
        <f>+VLOOKUP(A814,'[4]Informe viabilidad 2022'!$A$4:$G$1105,6,0)</f>
        <v>3413.8187509999998</v>
      </c>
      <c r="I814" s="10" t="str">
        <f>+IFERROR(VLOOKUP($A814,#REF!,MATCH('Cálculo antigua metodología'!I$4,#REF!,0),0),"")</f>
        <v/>
      </c>
      <c r="J814" s="10" t="str">
        <f>+IFERROR(VLOOKUP($A814,#REF!,MATCH('Cálculo antigua metodología'!J$4,#REF!,0),0),"")</f>
        <v/>
      </c>
      <c r="K814" s="10" t="str">
        <f>+IFERROR(VLOOKUP($A814,#REF!,MATCH('Cálculo antigua metodología'!K$4,#REF!,0),0),"")</f>
        <v/>
      </c>
      <c r="L814" s="10" t="str">
        <f>+IFERROR(VLOOKUP($A814,#REF!,MATCH('Cálculo antigua metodología'!L$4,#REF!,0),0),"")</f>
        <v/>
      </c>
      <c r="M814" s="10" t="str">
        <f>+IFERROR(VLOOKUP($A814,#REF!,MATCH('Cálculo antigua metodología'!M$4,#REF!,0),0),"")</f>
        <v/>
      </c>
      <c r="N814" s="10" t="str">
        <f>+IFERROR(VLOOKUP($A814,#REF!,MATCH('Cálculo antigua metodología'!N$4,#REF!,0),0),"")</f>
        <v/>
      </c>
      <c r="O814" s="10" t="str">
        <f>+IFERROR(VLOOKUP($A814,#REF!,MATCH('Cálculo antigua metodología'!O$4,#REF!,0),0),"")</f>
        <v/>
      </c>
      <c r="P814" s="10" t="str">
        <f>+IFERROR(VLOOKUP($A814,#REF!,MATCH('Cálculo antigua metodología'!P$4,#REF!,0),0),"")</f>
        <v/>
      </c>
      <c r="Q814" s="10" t="str">
        <f>+IFERROR(VLOOKUP($A814,#REF!,MATCH('Cálculo antigua metodología'!Q$4,#REF!,0),0),"")</f>
        <v/>
      </c>
      <c r="R814" s="10" t="str">
        <f>+IFERROR(VLOOKUP($A814,#REF!,MATCH('Cálculo antigua metodología'!R$4,#REF!,0),0),"")</f>
        <v/>
      </c>
      <c r="S814" s="10" t="str">
        <f>+IFERROR(VLOOKUP($A814,#REF!,MATCH('Cálculo antigua metodología'!S$4,#REF!,0),0),"")</f>
        <v/>
      </c>
      <c r="T814" s="10">
        <f>+VLOOKUP(A814,'[5]Cálculo SGP'!$N$3:$P$1136,3,0)</f>
        <v>1348820327</v>
      </c>
      <c r="U814" s="10">
        <f>+VLOOKUP(A814,'[5]Cálculo SGP'!$N$3:$X$1137,11,0)</f>
        <v>3701824597</v>
      </c>
      <c r="V814" s="11">
        <f t="shared" si="144"/>
        <v>52.109367243908487</v>
      </c>
      <c r="W814" s="11">
        <f t="shared" si="151"/>
        <v>100</v>
      </c>
      <c r="X814" s="11">
        <f t="shared" si="145"/>
        <v>80</v>
      </c>
      <c r="Y814" s="11">
        <f t="shared" si="146"/>
        <v>100</v>
      </c>
      <c r="Z814" s="11">
        <f t="shared" si="152"/>
        <v>0</v>
      </c>
      <c r="AA814" s="11">
        <f t="shared" si="147"/>
        <v>100</v>
      </c>
      <c r="AB814" s="11">
        <f t="shared" si="153"/>
        <v>0</v>
      </c>
      <c r="AC814" s="11">
        <f t="shared" si="148"/>
        <v>0</v>
      </c>
      <c r="AD814" s="11">
        <f t="shared" si="149"/>
        <v>0</v>
      </c>
      <c r="AE814" s="11">
        <f t="shared" si="150"/>
        <v>0</v>
      </c>
      <c r="AF814" s="12">
        <f t="shared" si="154"/>
        <v>0</v>
      </c>
      <c r="AG814" s="31">
        <f t="shared" si="155"/>
        <v>16.666666666666668</v>
      </c>
    </row>
    <row r="815" spans="1:33" x14ac:dyDescent="0.35">
      <c r="A815" s="1" t="s">
        <v>1673</v>
      </c>
      <c r="B815" s="1" t="s">
        <v>1611</v>
      </c>
      <c r="C815" s="1" t="s">
        <v>1674</v>
      </c>
      <c r="D815" s="4">
        <f>+VLOOKUP(A815,'[2]Categoría municipios 2023'!$B$2:$D$1103,3,0)</f>
        <v>6</v>
      </c>
      <c r="E815" s="1" t="str">
        <f>+VLOOKUP(A815,'[3]Nuevo IDF'!$B$5:$H$1106,7,0)</f>
        <v>G1</v>
      </c>
      <c r="F815" s="1"/>
      <c r="G815" s="10">
        <f>+VLOOKUP(A815,'[4]Informe viabilidad 2022'!$A$4:$G$1105,7,0)</f>
        <v>2538.926156</v>
      </c>
      <c r="H815" s="10">
        <f>+VLOOKUP(A815,'[4]Informe viabilidad 2022'!$A$4:$G$1105,6,0)</f>
        <v>5257.345609</v>
      </c>
      <c r="I815" s="10" t="str">
        <f>+IFERROR(VLOOKUP($A815,#REF!,MATCH('Cálculo antigua metodología'!I$4,#REF!,0),0),"")</f>
        <v/>
      </c>
      <c r="J815" s="10" t="str">
        <f>+IFERROR(VLOOKUP($A815,#REF!,MATCH('Cálculo antigua metodología'!J$4,#REF!,0),0),"")</f>
        <v/>
      </c>
      <c r="K815" s="10" t="str">
        <f>+IFERROR(VLOOKUP($A815,#REF!,MATCH('Cálculo antigua metodología'!K$4,#REF!,0),0),"")</f>
        <v/>
      </c>
      <c r="L815" s="10" t="str">
        <f>+IFERROR(VLOOKUP($A815,#REF!,MATCH('Cálculo antigua metodología'!L$4,#REF!,0),0),"")</f>
        <v/>
      </c>
      <c r="M815" s="10" t="str">
        <f>+IFERROR(VLOOKUP($A815,#REF!,MATCH('Cálculo antigua metodología'!M$4,#REF!,0),0),"")</f>
        <v/>
      </c>
      <c r="N815" s="10" t="str">
        <f>+IFERROR(VLOOKUP($A815,#REF!,MATCH('Cálculo antigua metodología'!N$4,#REF!,0),0),"")</f>
        <v/>
      </c>
      <c r="O815" s="10" t="str">
        <f>+IFERROR(VLOOKUP($A815,#REF!,MATCH('Cálculo antigua metodología'!O$4,#REF!,0),0),"")</f>
        <v/>
      </c>
      <c r="P815" s="10" t="str">
        <f>+IFERROR(VLOOKUP($A815,#REF!,MATCH('Cálculo antigua metodología'!P$4,#REF!,0),0),"")</f>
        <v/>
      </c>
      <c r="Q815" s="10" t="str">
        <f>+IFERROR(VLOOKUP($A815,#REF!,MATCH('Cálculo antigua metodología'!Q$4,#REF!,0),0),"")</f>
        <v/>
      </c>
      <c r="R815" s="10" t="str">
        <f>+IFERROR(VLOOKUP($A815,#REF!,MATCH('Cálculo antigua metodología'!R$4,#REF!,0),0),"")</f>
        <v/>
      </c>
      <c r="S815" s="10" t="str">
        <f>+IFERROR(VLOOKUP($A815,#REF!,MATCH('Cálculo antigua metodología'!S$4,#REF!,0),0),"")</f>
        <v/>
      </c>
      <c r="T815" s="10">
        <f>+VLOOKUP(A815,'[5]Cálculo SGP'!$N$3:$P$1136,3,0)</f>
        <v>994878084</v>
      </c>
      <c r="U815" s="10">
        <f>+VLOOKUP(A815,'[5]Cálculo SGP'!$N$3:$X$1137,11,0)</f>
        <v>1897729422</v>
      </c>
      <c r="V815" s="11">
        <f t="shared" si="144"/>
        <v>48.292928500908076</v>
      </c>
      <c r="W815" s="11">
        <f t="shared" si="151"/>
        <v>100</v>
      </c>
      <c r="X815" s="11">
        <f t="shared" si="145"/>
        <v>80</v>
      </c>
      <c r="Y815" s="11">
        <f t="shared" si="146"/>
        <v>100</v>
      </c>
      <c r="Z815" s="11">
        <f t="shared" si="152"/>
        <v>0</v>
      </c>
      <c r="AA815" s="11">
        <f t="shared" si="147"/>
        <v>100</v>
      </c>
      <c r="AB815" s="11">
        <f t="shared" si="153"/>
        <v>0</v>
      </c>
      <c r="AC815" s="11">
        <f t="shared" si="148"/>
        <v>0</v>
      </c>
      <c r="AD815" s="11">
        <f t="shared" si="149"/>
        <v>0</v>
      </c>
      <c r="AE815" s="11">
        <f t="shared" si="150"/>
        <v>0</v>
      </c>
      <c r="AF815" s="12">
        <f t="shared" si="154"/>
        <v>0</v>
      </c>
      <c r="AG815" s="31">
        <f t="shared" si="155"/>
        <v>16.666666666666668</v>
      </c>
    </row>
    <row r="816" spans="1:33" x14ac:dyDescent="0.35">
      <c r="A816" s="1" t="s">
        <v>1675</v>
      </c>
      <c r="B816" s="1" t="s">
        <v>1611</v>
      </c>
      <c r="C816" s="1" t="s">
        <v>1676</v>
      </c>
      <c r="D816" s="4">
        <f>+VLOOKUP(A816,'[2]Categoría municipios 2023'!$B$2:$D$1103,3,0)</f>
        <v>6</v>
      </c>
      <c r="E816" s="1" t="str">
        <f>+VLOOKUP(A816,'[3]Nuevo IDF'!$B$5:$H$1106,7,0)</f>
        <v>G4</v>
      </c>
      <c r="F816" s="1"/>
      <c r="G816" s="10">
        <f>+VLOOKUP(A816,'[4]Informe viabilidad 2022'!$A$4:$G$1105,7,0)</f>
        <v>642.25905499999999</v>
      </c>
      <c r="H816" s="10">
        <f>+VLOOKUP(A816,'[4]Informe viabilidad 2022'!$A$4:$G$1105,6,0)</f>
        <v>1801.685414</v>
      </c>
      <c r="I816" s="10" t="str">
        <f>+IFERROR(VLOOKUP($A816,#REF!,MATCH('Cálculo antigua metodología'!I$4,#REF!,0),0),"")</f>
        <v/>
      </c>
      <c r="J816" s="10" t="str">
        <f>+IFERROR(VLOOKUP($A816,#REF!,MATCH('Cálculo antigua metodología'!J$4,#REF!,0),0),"")</f>
        <v/>
      </c>
      <c r="K816" s="10" t="str">
        <f>+IFERROR(VLOOKUP($A816,#REF!,MATCH('Cálculo antigua metodología'!K$4,#REF!,0),0),"")</f>
        <v/>
      </c>
      <c r="L816" s="10" t="str">
        <f>+IFERROR(VLOOKUP($A816,#REF!,MATCH('Cálculo antigua metodología'!L$4,#REF!,0),0),"")</f>
        <v/>
      </c>
      <c r="M816" s="10" t="str">
        <f>+IFERROR(VLOOKUP($A816,#REF!,MATCH('Cálculo antigua metodología'!M$4,#REF!,0),0),"")</f>
        <v/>
      </c>
      <c r="N816" s="10" t="str">
        <f>+IFERROR(VLOOKUP($A816,#REF!,MATCH('Cálculo antigua metodología'!N$4,#REF!,0),0),"")</f>
        <v/>
      </c>
      <c r="O816" s="10" t="str">
        <f>+IFERROR(VLOOKUP($A816,#REF!,MATCH('Cálculo antigua metodología'!O$4,#REF!,0),0),"")</f>
        <v/>
      </c>
      <c r="P816" s="10" t="str">
        <f>+IFERROR(VLOOKUP($A816,#REF!,MATCH('Cálculo antigua metodología'!P$4,#REF!,0),0),"")</f>
        <v/>
      </c>
      <c r="Q816" s="10" t="str">
        <f>+IFERROR(VLOOKUP($A816,#REF!,MATCH('Cálculo antigua metodología'!Q$4,#REF!,0),0),"")</f>
        <v/>
      </c>
      <c r="R816" s="10" t="str">
        <f>+IFERROR(VLOOKUP($A816,#REF!,MATCH('Cálculo antigua metodología'!R$4,#REF!,0),0),"")</f>
        <v/>
      </c>
      <c r="S816" s="10" t="str">
        <f>+IFERROR(VLOOKUP($A816,#REF!,MATCH('Cálculo antigua metodología'!S$4,#REF!,0),0),"")</f>
        <v/>
      </c>
      <c r="T816" s="10">
        <f>+VLOOKUP(A816,'[5]Cálculo SGP'!$N$3:$P$1136,3,0)</f>
        <v>686478799</v>
      </c>
      <c r="U816" s="10">
        <f>+VLOOKUP(A816,'[5]Cálculo SGP'!$N$3:$X$1137,11,0)</f>
        <v>1904932236</v>
      </c>
      <c r="V816" s="11">
        <f t="shared" si="144"/>
        <v>35.647680222602943</v>
      </c>
      <c r="W816" s="11">
        <f t="shared" si="151"/>
        <v>100</v>
      </c>
      <c r="X816" s="11">
        <f t="shared" si="145"/>
        <v>80</v>
      </c>
      <c r="Y816" s="11">
        <f t="shared" si="146"/>
        <v>100</v>
      </c>
      <c r="Z816" s="11">
        <f t="shared" si="152"/>
        <v>0</v>
      </c>
      <c r="AA816" s="11">
        <f t="shared" si="147"/>
        <v>100</v>
      </c>
      <c r="AB816" s="11">
        <f t="shared" si="153"/>
        <v>0</v>
      </c>
      <c r="AC816" s="11">
        <f t="shared" si="148"/>
        <v>0</v>
      </c>
      <c r="AD816" s="11">
        <f t="shared" si="149"/>
        <v>0</v>
      </c>
      <c r="AE816" s="11">
        <f t="shared" si="150"/>
        <v>0</v>
      </c>
      <c r="AF816" s="12">
        <f t="shared" si="154"/>
        <v>0</v>
      </c>
      <c r="AG816" s="31">
        <f t="shared" si="155"/>
        <v>16.666666666666668</v>
      </c>
    </row>
    <row r="817" spans="1:33" x14ac:dyDescent="0.35">
      <c r="A817" s="1" t="s">
        <v>1677</v>
      </c>
      <c r="B817" s="1" t="s">
        <v>1611</v>
      </c>
      <c r="C817" s="1" t="s">
        <v>1678</v>
      </c>
      <c r="D817" s="4">
        <f>+VLOOKUP(A817,'[2]Categoría municipios 2023'!$B$2:$D$1103,3,0)</f>
        <v>6</v>
      </c>
      <c r="E817" s="1" t="str">
        <f>+VLOOKUP(A817,'[3]Nuevo IDF'!$B$5:$H$1106,7,0)</f>
        <v>G4</v>
      </c>
      <c r="F817" s="1"/>
      <c r="G817" s="10">
        <f>+VLOOKUP(A817,'[4]Informe viabilidad 2022'!$A$4:$G$1105,7,0)</f>
        <v>2031.9537330000001</v>
      </c>
      <c r="H817" s="10">
        <f>+VLOOKUP(A817,'[4]Informe viabilidad 2022'!$A$4:$G$1105,6,0)</f>
        <v>5250.3296600000003</v>
      </c>
      <c r="I817" s="10" t="str">
        <f>+IFERROR(VLOOKUP($A817,#REF!,MATCH('Cálculo antigua metodología'!I$4,#REF!,0),0),"")</f>
        <v/>
      </c>
      <c r="J817" s="10" t="str">
        <f>+IFERROR(VLOOKUP($A817,#REF!,MATCH('Cálculo antigua metodología'!J$4,#REF!,0),0),"")</f>
        <v/>
      </c>
      <c r="K817" s="10" t="str">
        <f>+IFERROR(VLOOKUP($A817,#REF!,MATCH('Cálculo antigua metodología'!K$4,#REF!,0),0),"")</f>
        <v/>
      </c>
      <c r="L817" s="10" t="str">
        <f>+IFERROR(VLOOKUP($A817,#REF!,MATCH('Cálculo antigua metodología'!L$4,#REF!,0),0),"")</f>
        <v/>
      </c>
      <c r="M817" s="10" t="str">
        <f>+IFERROR(VLOOKUP($A817,#REF!,MATCH('Cálculo antigua metodología'!M$4,#REF!,0),0),"")</f>
        <v/>
      </c>
      <c r="N817" s="10" t="str">
        <f>+IFERROR(VLOOKUP($A817,#REF!,MATCH('Cálculo antigua metodología'!N$4,#REF!,0),0),"")</f>
        <v/>
      </c>
      <c r="O817" s="10" t="str">
        <f>+IFERROR(VLOOKUP($A817,#REF!,MATCH('Cálculo antigua metodología'!O$4,#REF!,0),0),"")</f>
        <v/>
      </c>
      <c r="P817" s="10" t="str">
        <f>+IFERROR(VLOOKUP($A817,#REF!,MATCH('Cálculo antigua metodología'!P$4,#REF!,0),0),"")</f>
        <v/>
      </c>
      <c r="Q817" s="10" t="str">
        <f>+IFERROR(VLOOKUP($A817,#REF!,MATCH('Cálculo antigua metodología'!Q$4,#REF!,0),0),"")</f>
        <v/>
      </c>
      <c r="R817" s="10" t="str">
        <f>+IFERROR(VLOOKUP($A817,#REF!,MATCH('Cálculo antigua metodología'!R$4,#REF!,0),0),"")</f>
        <v/>
      </c>
      <c r="S817" s="10" t="str">
        <f>+IFERROR(VLOOKUP($A817,#REF!,MATCH('Cálculo antigua metodología'!S$4,#REF!,0),0),"")</f>
        <v/>
      </c>
      <c r="T817" s="10">
        <f>+VLOOKUP(A817,'[5]Cálculo SGP'!$N$3:$P$1136,3,0)</f>
        <v>2092538120</v>
      </c>
      <c r="U817" s="10">
        <f>+VLOOKUP(A817,'[5]Cálculo SGP'!$N$3:$X$1137,11,0)</f>
        <v>2707481495</v>
      </c>
      <c r="V817" s="11">
        <f t="shared" si="144"/>
        <v>38.701450472349954</v>
      </c>
      <c r="W817" s="11">
        <f t="shared" si="151"/>
        <v>100</v>
      </c>
      <c r="X817" s="11">
        <f t="shared" si="145"/>
        <v>80</v>
      </c>
      <c r="Y817" s="11">
        <f t="shared" si="146"/>
        <v>100</v>
      </c>
      <c r="Z817" s="11">
        <f t="shared" si="152"/>
        <v>0</v>
      </c>
      <c r="AA817" s="11">
        <f t="shared" si="147"/>
        <v>100</v>
      </c>
      <c r="AB817" s="11">
        <f t="shared" si="153"/>
        <v>0</v>
      </c>
      <c r="AC817" s="11">
        <f t="shared" si="148"/>
        <v>0</v>
      </c>
      <c r="AD817" s="11">
        <f t="shared" si="149"/>
        <v>0</v>
      </c>
      <c r="AE817" s="11">
        <f t="shared" si="150"/>
        <v>0</v>
      </c>
      <c r="AF817" s="12">
        <f t="shared" si="154"/>
        <v>0</v>
      </c>
      <c r="AG817" s="31">
        <f t="shared" si="155"/>
        <v>16.666666666666668</v>
      </c>
    </row>
    <row r="818" spans="1:33" x14ac:dyDescent="0.35">
      <c r="A818" s="1" t="s">
        <v>1679</v>
      </c>
      <c r="B818" s="1" t="s">
        <v>1611</v>
      </c>
      <c r="C818" s="1" t="s">
        <v>1680</v>
      </c>
      <c r="D818" s="4">
        <f>+VLOOKUP(A818,'[2]Categoría municipios 2023'!$B$2:$D$1103,3,0)</f>
        <v>6</v>
      </c>
      <c r="E818" s="1" t="str">
        <f>+VLOOKUP(A818,'[3]Nuevo IDF'!$B$5:$H$1106,7,0)</f>
        <v>G4</v>
      </c>
      <c r="F818" s="1"/>
      <c r="G818" s="10">
        <f>+VLOOKUP(A818,'[4]Informe viabilidad 2022'!$A$4:$G$1105,7,0)</f>
        <v>1061.45073</v>
      </c>
      <c r="H818" s="10">
        <f>+VLOOKUP(A818,'[4]Informe viabilidad 2022'!$A$4:$G$1105,6,0)</f>
        <v>1821.5640000000001</v>
      </c>
      <c r="I818" s="10" t="str">
        <f>+IFERROR(VLOOKUP($A818,#REF!,MATCH('Cálculo antigua metodología'!I$4,#REF!,0),0),"")</f>
        <v/>
      </c>
      <c r="J818" s="10" t="str">
        <f>+IFERROR(VLOOKUP($A818,#REF!,MATCH('Cálculo antigua metodología'!J$4,#REF!,0),0),"")</f>
        <v/>
      </c>
      <c r="K818" s="10" t="str">
        <f>+IFERROR(VLOOKUP($A818,#REF!,MATCH('Cálculo antigua metodología'!K$4,#REF!,0),0),"")</f>
        <v/>
      </c>
      <c r="L818" s="10" t="str">
        <f>+IFERROR(VLOOKUP($A818,#REF!,MATCH('Cálculo antigua metodología'!L$4,#REF!,0),0),"")</f>
        <v/>
      </c>
      <c r="M818" s="10" t="str">
        <f>+IFERROR(VLOOKUP($A818,#REF!,MATCH('Cálculo antigua metodología'!M$4,#REF!,0),0),"")</f>
        <v/>
      </c>
      <c r="N818" s="10" t="str">
        <f>+IFERROR(VLOOKUP($A818,#REF!,MATCH('Cálculo antigua metodología'!N$4,#REF!,0),0),"")</f>
        <v/>
      </c>
      <c r="O818" s="10" t="str">
        <f>+IFERROR(VLOOKUP($A818,#REF!,MATCH('Cálculo antigua metodología'!O$4,#REF!,0),0),"")</f>
        <v/>
      </c>
      <c r="P818" s="10" t="str">
        <f>+IFERROR(VLOOKUP($A818,#REF!,MATCH('Cálculo antigua metodología'!P$4,#REF!,0),0),"")</f>
        <v/>
      </c>
      <c r="Q818" s="10" t="str">
        <f>+IFERROR(VLOOKUP($A818,#REF!,MATCH('Cálculo antigua metodología'!Q$4,#REF!,0),0),"")</f>
        <v/>
      </c>
      <c r="R818" s="10" t="str">
        <f>+IFERROR(VLOOKUP($A818,#REF!,MATCH('Cálculo antigua metodología'!R$4,#REF!,0),0),"")</f>
        <v/>
      </c>
      <c r="S818" s="10" t="str">
        <f>+IFERROR(VLOOKUP($A818,#REF!,MATCH('Cálculo antigua metodología'!S$4,#REF!,0),0),"")</f>
        <v/>
      </c>
      <c r="T818" s="10">
        <f>+VLOOKUP(A818,'[5]Cálculo SGP'!$N$3:$P$1136,3,0)</f>
        <v>699979107</v>
      </c>
      <c r="U818" s="10">
        <f>+VLOOKUP(A818,'[5]Cálculo SGP'!$N$3:$X$1137,11,0)</f>
        <v>1316541718</v>
      </c>
      <c r="V818" s="11">
        <f t="shared" si="144"/>
        <v>58.271393703432871</v>
      </c>
      <c r="W818" s="11">
        <f t="shared" si="151"/>
        <v>100</v>
      </c>
      <c r="X818" s="11">
        <f t="shared" si="145"/>
        <v>80</v>
      </c>
      <c r="Y818" s="11">
        <f t="shared" si="146"/>
        <v>100</v>
      </c>
      <c r="Z818" s="11">
        <f t="shared" si="152"/>
        <v>0</v>
      </c>
      <c r="AA818" s="11">
        <f t="shared" si="147"/>
        <v>100</v>
      </c>
      <c r="AB818" s="11">
        <f t="shared" si="153"/>
        <v>0</v>
      </c>
      <c r="AC818" s="11">
        <f t="shared" si="148"/>
        <v>0</v>
      </c>
      <c r="AD818" s="11">
        <f t="shared" si="149"/>
        <v>0</v>
      </c>
      <c r="AE818" s="11">
        <f t="shared" si="150"/>
        <v>0</v>
      </c>
      <c r="AF818" s="12">
        <f t="shared" si="154"/>
        <v>0</v>
      </c>
      <c r="AG818" s="31">
        <f t="shared" si="155"/>
        <v>16.666666666666668</v>
      </c>
    </row>
    <row r="819" spans="1:33" x14ac:dyDescent="0.35">
      <c r="A819" s="1" t="s">
        <v>1681</v>
      </c>
      <c r="B819" s="1" t="s">
        <v>1611</v>
      </c>
      <c r="C819" s="1" t="s">
        <v>1682</v>
      </c>
      <c r="D819" s="4">
        <f>+VLOOKUP(A819,'[2]Categoría municipios 2023'!$B$2:$D$1103,3,0)</f>
        <v>6</v>
      </c>
      <c r="E819" s="1" t="str">
        <f>+VLOOKUP(A819,'[3]Nuevo IDF'!$B$5:$H$1106,7,0)</f>
        <v>G5</v>
      </c>
      <c r="F819" s="1"/>
      <c r="G819" s="10">
        <f>+VLOOKUP(A819,'[4]Informe viabilidad 2022'!$A$4:$G$1105,7,0)</f>
        <v>1315.6480919999999</v>
      </c>
      <c r="H819" s="10">
        <f>+VLOOKUP(A819,'[4]Informe viabilidad 2022'!$A$4:$G$1105,6,0)</f>
        <v>3252.5185700000002</v>
      </c>
      <c r="I819" s="10" t="str">
        <f>+IFERROR(VLOOKUP($A819,#REF!,MATCH('Cálculo antigua metodología'!I$4,#REF!,0),0),"")</f>
        <v/>
      </c>
      <c r="J819" s="10" t="str">
        <f>+IFERROR(VLOOKUP($A819,#REF!,MATCH('Cálculo antigua metodología'!J$4,#REF!,0),0),"")</f>
        <v/>
      </c>
      <c r="K819" s="10" t="str">
        <f>+IFERROR(VLOOKUP($A819,#REF!,MATCH('Cálculo antigua metodología'!K$4,#REF!,0),0),"")</f>
        <v/>
      </c>
      <c r="L819" s="10" t="str">
        <f>+IFERROR(VLOOKUP($A819,#REF!,MATCH('Cálculo antigua metodología'!L$4,#REF!,0),0),"")</f>
        <v/>
      </c>
      <c r="M819" s="10" t="str">
        <f>+IFERROR(VLOOKUP($A819,#REF!,MATCH('Cálculo antigua metodología'!M$4,#REF!,0),0),"")</f>
        <v/>
      </c>
      <c r="N819" s="10" t="str">
        <f>+IFERROR(VLOOKUP($A819,#REF!,MATCH('Cálculo antigua metodología'!N$4,#REF!,0),0),"")</f>
        <v/>
      </c>
      <c r="O819" s="10" t="str">
        <f>+IFERROR(VLOOKUP($A819,#REF!,MATCH('Cálculo antigua metodología'!O$4,#REF!,0),0),"")</f>
        <v/>
      </c>
      <c r="P819" s="10" t="str">
        <f>+IFERROR(VLOOKUP($A819,#REF!,MATCH('Cálculo antigua metodología'!P$4,#REF!,0),0),"")</f>
        <v/>
      </c>
      <c r="Q819" s="10" t="str">
        <f>+IFERROR(VLOOKUP($A819,#REF!,MATCH('Cálculo antigua metodología'!Q$4,#REF!,0),0),"")</f>
        <v/>
      </c>
      <c r="R819" s="10" t="str">
        <f>+IFERROR(VLOOKUP($A819,#REF!,MATCH('Cálculo antigua metodología'!R$4,#REF!,0),0),"")</f>
        <v/>
      </c>
      <c r="S819" s="10" t="str">
        <f>+IFERROR(VLOOKUP($A819,#REF!,MATCH('Cálculo antigua metodología'!S$4,#REF!,0),0),"")</f>
        <v/>
      </c>
      <c r="T819" s="10">
        <f>+VLOOKUP(A819,'[5]Cálculo SGP'!$N$3:$P$1136,3,0)</f>
        <v>1795591884</v>
      </c>
      <c r="U819" s="10">
        <f>+VLOOKUP(A819,'[5]Cálculo SGP'!$N$3:$X$1137,11,0)</f>
        <v>3266714751</v>
      </c>
      <c r="V819" s="11">
        <f t="shared" si="144"/>
        <v>40.450133140976959</v>
      </c>
      <c r="W819" s="11">
        <f t="shared" si="151"/>
        <v>100</v>
      </c>
      <c r="X819" s="11">
        <f t="shared" si="145"/>
        <v>80</v>
      </c>
      <c r="Y819" s="11">
        <f t="shared" si="146"/>
        <v>100</v>
      </c>
      <c r="Z819" s="11">
        <f t="shared" si="152"/>
        <v>0</v>
      </c>
      <c r="AA819" s="11">
        <f t="shared" si="147"/>
        <v>100</v>
      </c>
      <c r="AB819" s="11">
        <f t="shared" si="153"/>
        <v>0</v>
      </c>
      <c r="AC819" s="11">
        <f t="shared" si="148"/>
        <v>0</v>
      </c>
      <c r="AD819" s="11">
        <f t="shared" si="149"/>
        <v>0</v>
      </c>
      <c r="AE819" s="11">
        <f t="shared" si="150"/>
        <v>0</v>
      </c>
      <c r="AF819" s="12">
        <f t="shared" si="154"/>
        <v>0</v>
      </c>
      <c r="AG819" s="31">
        <f t="shared" si="155"/>
        <v>16.666666666666668</v>
      </c>
    </row>
    <row r="820" spans="1:33" x14ac:dyDescent="0.35">
      <c r="A820" s="1" t="s">
        <v>1683</v>
      </c>
      <c r="B820" s="1" t="s">
        <v>1611</v>
      </c>
      <c r="C820" s="1" t="s">
        <v>1684</v>
      </c>
      <c r="D820" s="4">
        <f>+VLOOKUP(A820,'[2]Categoría municipios 2023'!$B$2:$D$1103,3,0)</f>
        <v>6</v>
      </c>
      <c r="E820" s="1" t="str">
        <f>+VLOOKUP(A820,'[3]Nuevo IDF'!$B$5:$H$1106,7,0)</f>
        <v>G4</v>
      </c>
      <c r="F820" s="1"/>
      <c r="G820" s="10">
        <f>+VLOOKUP(A820,'[4]Informe viabilidad 2022'!$A$4:$G$1105,7,0)</f>
        <v>4685.4080000000004</v>
      </c>
      <c r="H820" s="10">
        <f>+VLOOKUP(A820,'[4]Informe viabilidad 2022'!$A$4:$G$1105,6,0)</f>
        <v>12288.339523000001</v>
      </c>
      <c r="I820" s="10" t="str">
        <f>+IFERROR(VLOOKUP($A820,#REF!,MATCH('Cálculo antigua metodología'!I$4,#REF!,0),0),"")</f>
        <v/>
      </c>
      <c r="J820" s="10" t="str">
        <f>+IFERROR(VLOOKUP($A820,#REF!,MATCH('Cálculo antigua metodología'!J$4,#REF!,0),0),"")</f>
        <v/>
      </c>
      <c r="K820" s="10" t="str">
        <f>+IFERROR(VLOOKUP($A820,#REF!,MATCH('Cálculo antigua metodología'!K$4,#REF!,0),0),"")</f>
        <v/>
      </c>
      <c r="L820" s="10" t="str">
        <f>+IFERROR(VLOOKUP($A820,#REF!,MATCH('Cálculo antigua metodología'!L$4,#REF!,0),0),"")</f>
        <v/>
      </c>
      <c r="M820" s="10" t="str">
        <f>+IFERROR(VLOOKUP($A820,#REF!,MATCH('Cálculo antigua metodología'!M$4,#REF!,0),0),"")</f>
        <v/>
      </c>
      <c r="N820" s="10" t="str">
        <f>+IFERROR(VLOOKUP($A820,#REF!,MATCH('Cálculo antigua metodología'!N$4,#REF!,0),0),"")</f>
        <v/>
      </c>
      <c r="O820" s="10" t="str">
        <f>+IFERROR(VLOOKUP($A820,#REF!,MATCH('Cálculo antigua metodología'!O$4,#REF!,0),0),"")</f>
        <v/>
      </c>
      <c r="P820" s="10" t="str">
        <f>+IFERROR(VLOOKUP($A820,#REF!,MATCH('Cálculo antigua metodología'!P$4,#REF!,0),0),"")</f>
        <v/>
      </c>
      <c r="Q820" s="10" t="str">
        <f>+IFERROR(VLOOKUP($A820,#REF!,MATCH('Cálculo antigua metodología'!Q$4,#REF!,0),0),"")</f>
        <v/>
      </c>
      <c r="R820" s="10" t="str">
        <f>+IFERROR(VLOOKUP($A820,#REF!,MATCH('Cálculo antigua metodología'!R$4,#REF!,0),0),"")</f>
        <v/>
      </c>
      <c r="S820" s="10" t="str">
        <f>+IFERROR(VLOOKUP($A820,#REF!,MATCH('Cálculo antigua metodología'!S$4,#REF!,0),0),"")</f>
        <v/>
      </c>
      <c r="T820" s="10">
        <f>+VLOOKUP(A820,'[5]Cálculo SGP'!$N$3:$P$1136,3,0)</f>
        <v>3937022948</v>
      </c>
      <c r="U820" s="10">
        <f>+VLOOKUP(A820,'[5]Cálculo SGP'!$N$3:$X$1137,11,0)</f>
        <v>2996001290</v>
      </c>
      <c r="V820" s="11">
        <f t="shared" si="144"/>
        <v>38.128894398062116</v>
      </c>
      <c r="W820" s="11">
        <f t="shared" si="151"/>
        <v>100</v>
      </c>
      <c r="X820" s="11">
        <f t="shared" si="145"/>
        <v>80</v>
      </c>
      <c r="Y820" s="11">
        <f t="shared" si="146"/>
        <v>100</v>
      </c>
      <c r="Z820" s="11">
        <f t="shared" si="152"/>
        <v>0</v>
      </c>
      <c r="AA820" s="11">
        <f t="shared" si="147"/>
        <v>100</v>
      </c>
      <c r="AB820" s="11">
        <f t="shared" si="153"/>
        <v>0</v>
      </c>
      <c r="AC820" s="11">
        <f t="shared" si="148"/>
        <v>0</v>
      </c>
      <c r="AD820" s="11">
        <f t="shared" si="149"/>
        <v>0</v>
      </c>
      <c r="AE820" s="11">
        <f t="shared" si="150"/>
        <v>0</v>
      </c>
      <c r="AF820" s="12">
        <f t="shared" si="154"/>
        <v>0</v>
      </c>
      <c r="AG820" s="31">
        <f t="shared" si="155"/>
        <v>16.666666666666668</v>
      </c>
    </row>
    <row r="821" spans="1:33" x14ac:dyDescent="0.35">
      <c r="A821" s="1" t="s">
        <v>1685</v>
      </c>
      <c r="B821" s="1" t="s">
        <v>1611</v>
      </c>
      <c r="C821" s="1" t="s">
        <v>1686</v>
      </c>
      <c r="D821" s="4">
        <f>+VLOOKUP(A821,'[2]Categoría municipios 2023'!$B$2:$D$1103,3,0)</f>
        <v>6</v>
      </c>
      <c r="E821" s="1" t="str">
        <f>+VLOOKUP(A821,'[3]Nuevo IDF'!$B$5:$H$1106,7,0)</f>
        <v>G3</v>
      </c>
      <c r="F821" s="1"/>
      <c r="G821" s="10">
        <f>+VLOOKUP(A821,'[4]Informe viabilidad 2022'!$A$4:$G$1105,7,0)</f>
        <v>2205.075855</v>
      </c>
      <c r="H821" s="10">
        <f>+VLOOKUP(A821,'[4]Informe viabilidad 2022'!$A$4:$G$1105,6,0)</f>
        <v>5500.2790510000004</v>
      </c>
      <c r="I821" s="10" t="str">
        <f>+IFERROR(VLOOKUP($A821,#REF!,MATCH('Cálculo antigua metodología'!I$4,#REF!,0),0),"")</f>
        <v/>
      </c>
      <c r="J821" s="10" t="str">
        <f>+IFERROR(VLOOKUP($A821,#REF!,MATCH('Cálculo antigua metodología'!J$4,#REF!,0),0),"")</f>
        <v/>
      </c>
      <c r="K821" s="10" t="str">
        <f>+IFERROR(VLOOKUP($A821,#REF!,MATCH('Cálculo antigua metodología'!K$4,#REF!,0),0),"")</f>
        <v/>
      </c>
      <c r="L821" s="10" t="str">
        <f>+IFERROR(VLOOKUP($A821,#REF!,MATCH('Cálculo antigua metodología'!L$4,#REF!,0),0),"")</f>
        <v/>
      </c>
      <c r="M821" s="10" t="str">
        <f>+IFERROR(VLOOKUP($A821,#REF!,MATCH('Cálculo antigua metodología'!M$4,#REF!,0),0),"")</f>
        <v/>
      </c>
      <c r="N821" s="10" t="str">
        <f>+IFERROR(VLOOKUP($A821,#REF!,MATCH('Cálculo antigua metodología'!N$4,#REF!,0),0),"")</f>
        <v/>
      </c>
      <c r="O821" s="10" t="str">
        <f>+IFERROR(VLOOKUP($A821,#REF!,MATCH('Cálculo antigua metodología'!O$4,#REF!,0),0),"")</f>
        <v/>
      </c>
      <c r="P821" s="10" t="str">
        <f>+IFERROR(VLOOKUP($A821,#REF!,MATCH('Cálculo antigua metodología'!P$4,#REF!,0),0),"")</f>
        <v/>
      </c>
      <c r="Q821" s="10" t="str">
        <f>+IFERROR(VLOOKUP($A821,#REF!,MATCH('Cálculo antigua metodología'!Q$4,#REF!,0),0),"")</f>
        <v/>
      </c>
      <c r="R821" s="10" t="str">
        <f>+IFERROR(VLOOKUP($A821,#REF!,MATCH('Cálculo antigua metodología'!R$4,#REF!,0),0),"")</f>
        <v/>
      </c>
      <c r="S821" s="10" t="str">
        <f>+IFERROR(VLOOKUP($A821,#REF!,MATCH('Cálculo antigua metodología'!S$4,#REF!,0),0),"")</f>
        <v/>
      </c>
      <c r="T821" s="10">
        <f>+VLOOKUP(A821,'[5]Cálculo SGP'!$N$3:$P$1136,3,0)</f>
        <v>1419827740</v>
      </c>
      <c r="U821" s="10">
        <f>+VLOOKUP(A821,'[5]Cálculo SGP'!$N$3:$X$1137,11,0)</f>
        <v>3235131058</v>
      </c>
      <c r="V821" s="11">
        <f t="shared" si="144"/>
        <v>40.090254231721154</v>
      </c>
      <c r="W821" s="11">
        <f t="shared" si="151"/>
        <v>100</v>
      </c>
      <c r="X821" s="11">
        <f t="shared" si="145"/>
        <v>80</v>
      </c>
      <c r="Y821" s="11">
        <f t="shared" si="146"/>
        <v>100</v>
      </c>
      <c r="Z821" s="11">
        <f t="shared" si="152"/>
        <v>0</v>
      </c>
      <c r="AA821" s="11">
        <f t="shared" si="147"/>
        <v>100</v>
      </c>
      <c r="AB821" s="11">
        <f t="shared" si="153"/>
        <v>0</v>
      </c>
      <c r="AC821" s="11">
        <f t="shared" si="148"/>
        <v>0</v>
      </c>
      <c r="AD821" s="11">
        <f t="shared" si="149"/>
        <v>0</v>
      </c>
      <c r="AE821" s="11">
        <f t="shared" si="150"/>
        <v>0</v>
      </c>
      <c r="AF821" s="12">
        <f t="shared" si="154"/>
        <v>0</v>
      </c>
      <c r="AG821" s="31">
        <f t="shared" si="155"/>
        <v>16.666666666666668</v>
      </c>
    </row>
    <row r="822" spans="1:33" x14ac:dyDescent="0.35">
      <c r="A822" s="1" t="s">
        <v>1687</v>
      </c>
      <c r="B822" s="1" t="s">
        <v>1611</v>
      </c>
      <c r="C822" s="1" t="s">
        <v>1688</v>
      </c>
      <c r="D822" s="4">
        <f>+VLOOKUP(A822,'[2]Categoría municipios 2023'!$B$2:$D$1103,3,0)</f>
        <v>6</v>
      </c>
      <c r="E822" s="1" t="str">
        <f>+VLOOKUP(A822,'[3]Nuevo IDF'!$B$5:$H$1106,7,0)</f>
        <v>G5</v>
      </c>
      <c r="F822" s="1"/>
      <c r="G822" s="10">
        <f>+VLOOKUP(A822,'[4]Informe viabilidad 2022'!$A$4:$G$1105,7,0)</f>
        <v>998.41618600000004</v>
      </c>
      <c r="H822" s="10">
        <f>+VLOOKUP(A822,'[4]Informe viabilidad 2022'!$A$4:$G$1105,6,0)</f>
        <v>2574.6779999999999</v>
      </c>
      <c r="I822" s="10" t="str">
        <f>+IFERROR(VLOOKUP($A822,#REF!,MATCH('Cálculo antigua metodología'!I$4,#REF!,0),0),"")</f>
        <v/>
      </c>
      <c r="J822" s="10" t="str">
        <f>+IFERROR(VLOOKUP($A822,#REF!,MATCH('Cálculo antigua metodología'!J$4,#REF!,0),0),"")</f>
        <v/>
      </c>
      <c r="K822" s="10" t="str">
        <f>+IFERROR(VLOOKUP($A822,#REF!,MATCH('Cálculo antigua metodología'!K$4,#REF!,0),0),"")</f>
        <v/>
      </c>
      <c r="L822" s="10" t="str">
        <f>+IFERROR(VLOOKUP($A822,#REF!,MATCH('Cálculo antigua metodología'!L$4,#REF!,0),0),"")</f>
        <v/>
      </c>
      <c r="M822" s="10" t="str">
        <f>+IFERROR(VLOOKUP($A822,#REF!,MATCH('Cálculo antigua metodología'!M$4,#REF!,0),0),"")</f>
        <v/>
      </c>
      <c r="N822" s="10" t="str">
        <f>+IFERROR(VLOOKUP($A822,#REF!,MATCH('Cálculo antigua metodología'!N$4,#REF!,0),0),"")</f>
        <v/>
      </c>
      <c r="O822" s="10" t="str">
        <f>+IFERROR(VLOOKUP($A822,#REF!,MATCH('Cálculo antigua metodología'!O$4,#REF!,0),0),"")</f>
        <v/>
      </c>
      <c r="P822" s="10" t="str">
        <f>+IFERROR(VLOOKUP($A822,#REF!,MATCH('Cálculo antigua metodología'!P$4,#REF!,0),0),"")</f>
        <v/>
      </c>
      <c r="Q822" s="10" t="str">
        <f>+IFERROR(VLOOKUP($A822,#REF!,MATCH('Cálculo antigua metodología'!Q$4,#REF!,0),0),"")</f>
        <v/>
      </c>
      <c r="R822" s="10" t="str">
        <f>+IFERROR(VLOOKUP($A822,#REF!,MATCH('Cálculo antigua metodología'!R$4,#REF!,0),0),"")</f>
        <v/>
      </c>
      <c r="S822" s="10" t="str">
        <f>+IFERROR(VLOOKUP($A822,#REF!,MATCH('Cálculo antigua metodología'!S$4,#REF!,0),0),"")</f>
        <v/>
      </c>
      <c r="T822" s="10">
        <f>+VLOOKUP(A822,'[5]Cálculo SGP'!$N$3:$P$1136,3,0)</f>
        <v>890369572</v>
      </c>
      <c r="U822" s="10">
        <f>+VLOOKUP(A822,'[5]Cálculo SGP'!$N$3:$X$1137,11,0)</f>
        <v>2695853535</v>
      </c>
      <c r="V822" s="11">
        <f t="shared" si="144"/>
        <v>38.778293285606978</v>
      </c>
      <c r="W822" s="11">
        <f t="shared" si="151"/>
        <v>100</v>
      </c>
      <c r="X822" s="11">
        <f t="shared" si="145"/>
        <v>80</v>
      </c>
      <c r="Y822" s="11">
        <f t="shared" si="146"/>
        <v>100</v>
      </c>
      <c r="Z822" s="11">
        <f t="shared" si="152"/>
        <v>0</v>
      </c>
      <c r="AA822" s="11">
        <f t="shared" si="147"/>
        <v>100</v>
      </c>
      <c r="AB822" s="11">
        <f t="shared" si="153"/>
        <v>0</v>
      </c>
      <c r="AC822" s="11">
        <f t="shared" si="148"/>
        <v>0</v>
      </c>
      <c r="AD822" s="11">
        <f t="shared" si="149"/>
        <v>0</v>
      </c>
      <c r="AE822" s="11">
        <f t="shared" si="150"/>
        <v>0</v>
      </c>
      <c r="AF822" s="12">
        <f t="shared" si="154"/>
        <v>0</v>
      </c>
      <c r="AG822" s="31">
        <f t="shared" si="155"/>
        <v>16.666666666666668</v>
      </c>
    </row>
    <row r="823" spans="1:33" x14ac:dyDescent="0.35">
      <c r="A823" s="1" t="s">
        <v>1689</v>
      </c>
      <c r="B823" s="1" t="s">
        <v>1611</v>
      </c>
      <c r="C823" s="1" t="s">
        <v>1690</v>
      </c>
      <c r="D823" s="4">
        <f>+VLOOKUP(A823,'[2]Categoría municipios 2023'!$B$2:$D$1103,3,0)</f>
        <v>4</v>
      </c>
      <c r="E823" s="1" t="str">
        <f>+VLOOKUP(A823,'[3]Nuevo IDF'!$B$5:$H$1106,7,0)</f>
        <v>G2</v>
      </c>
      <c r="F823" s="1"/>
      <c r="G823" s="10">
        <f>+VLOOKUP(A823,'[4]Informe viabilidad 2022'!$A$4:$G$1105,7,0)</f>
        <v>7266.7992880000002</v>
      </c>
      <c r="H823" s="10">
        <f>+VLOOKUP(A823,'[4]Informe viabilidad 2022'!$A$4:$G$1105,6,0)</f>
        <v>27268.704694</v>
      </c>
      <c r="I823" s="10" t="str">
        <f>+IFERROR(VLOOKUP($A823,#REF!,MATCH('Cálculo antigua metodología'!I$4,#REF!,0),0),"")</f>
        <v/>
      </c>
      <c r="J823" s="10" t="str">
        <f>+IFERROR(VLOOKUP($A823,#REF!,MATCH('Cálculo antigua metodología'!J$4,#REF!,0),0),"")</f>
        <v/>
      </c>
      <c r="K823" s="10" t="str">
        <f>+IFERROR(VLOOKUP($A823,#REF!,MATCH('Cálculo antigua metodología'!K$4,#REF!,0),0),"")</f>
        <v/>
      </c>
      <c r="L823" s="10" t="str">
        <f>+IFERROR(VLOOKUP($A823,#REF!,MATCH('Cálculo antigua metodología'!L$4,#REF!,0),0),"")</f>
        <v/>
      </c>
      <c r="M823" s="10" t="str">
        <f>+IFERROR(VLOOKUP($A823,#REF!,MATCH('Cálculo antigua metodología'!M$4,#REF!,0),0),"")</f>
        <v/>
      </c>
      <c r="N823" s="10" t="str">
        <f>+IFERROR(VLOOKUP($A823,#REF!,MATCH('Cálculo antigua metodología'!N$4,#REF!,0),0),"")</f>
        <v/>
      </c>
      <c r="O823" s="10" t="str">
        <f>+IFERROR(VLOOKUP($A823,#REF!,MATCH('Cálculo antigua metodología'!O$4,#REF!,0),0),"")</f>
        <v/>
      </c>
      <c r="P823" s="10" t="str">
        <f>+IFERROR(VLOOKUP($A823,#REF!,MATCH('Cálculo antigua metodología'!P$4,#REF!,0),0),"")</f>
        <v/>
      </c>
      <c r="Q823" s="10" t="str">
        <f>+IFERROR(VLOOKUP($A823,#REF!,MATCH('Cálculo antigua metodología'!Q$4,#REF!,0),0),"")</f>
        <v/>
      </c>
      <c r="R823" s="10" t="str">
        <f>+IFERROR(VLOOKUP($A823,#REF!,MATCH('Cálculo antigua metodología'!R$4,#REF!,0),0),"")</f>
        <v/>
      </c>
      <c r="S823" s="10" t="str">
        <f>+IFERROR(VLOOKUP($A823,#REF!,MATCH('Cálculo antigua metodología'!S$4,#REF!,0),0),"")</f>
        <v/>
      </c>
      <c r="T823" s="10">
        <f>+VLOOKUP(A823,'[5]Cálculo SGP'!$N$3:$P$1136,3,0)</f>
        <v>1200000000</v>
      </c>
      <c r="U823" s="10">
        <f>+VLOOKUP(A823,'[5]Cálculo SGP'!$N$3:$X$1137,11,0)</f>
        <v>2985013161</v>
      </c>
      <c r="V823" s="11">
        <f t="shared" si="144"/>
        <v>26.648861284558674</v>
      </c>
      <c r="W823" s="11">
        <f t="shared" si="151"/>
        <v>100</v>
      </c>
      <c r="X823" s="11">
        <f t="shared" si="145"/>
        <v>80</v>
      </c>
      <c r="Y823" s="11">
        <f t="shared" si="146"/>
        <v>100</v>
      </c>
      <c r="Z823" s="11">
        <f t="shared" si="152"/>
        <v>0</v>
      </c>
      <c r="AA823" s="11">
        <f t="shared" si="147"/>
        <v>100</v>
      </c>
      <c r="AB823" s="11">
        <f t="shared" si="153"/>
        <v>0</v>
      </c>
      <c r="AC823" s="11">
        <f t="shared" si="148"/>
        <v>0</v>
      </c>
      <c r="AD823" s="11">
        <f t="shared" si="149"/>
        <v>0</v>
      </c>
      <c r="AE823" s="11">
        <f t="shared" si="150"/>
        <v>0</v>
      </c>
      <c r="AF823" s="12">
        <f t="shared" si="154"/>
        <v>0</v>
      </c>
      <c r="AG823" s="31">
        <f t="shared" si="155"/>
        <v>16.666666666666668</v>
      </c>
    </row>
    <row r="824" spans="1:33" x14ac:dyDescent="0.35">
      <c r="A824" s="1" t="s">
        <v>1691</v>
      </c>
      <c r="B824" s="1" t="s">
        <v>1692</v>
      </c>
      <c r="C824" s="1" t="s">
        <v>1693</v>
      </c>
      <c r="D824" s="4">
        <f>+VLOOKUP(A824,'[2]Categoría municipios 2023'!$B$2:$D$1103,3,0)</f>
        <v>1</v>
      </c>
      <c r="E824" s="1" t="str">
        <f>+VLOOKUP(A824,'[3]Nuevo IDF'!$B$5:$H$1106,7,0)</f>
        <v>G1</v>
      </c>
      <c r="F824" s="4">
        <v>1</v>
      </c>
      <c r="G824" s="10">
        <f>+VLOOKUP(A824,'[4]Informe viabilidad 2022'!$A$4:$G$1105,7,0)</f>
        <v>57644.738295000003</v>
      </c>
      <c r="H824" s="10">
        <f>+VLOOKUP(A824,'[4]Informe viabilidad 2022'!$A$4:$G$1105,6,0)</f>
        <v>132585.21798687</v>
      </c>
      <c r="I824" s="10" t="str">
        <f>+IFERROR(VLOOKUP($A824,#REF!,MATCH('Cálculo antigua metodología'!I$4,#REF!,0),0),"")</f>
        <v/>
      </c>
      <c r="J824" s="10" t="str">
        <f>+IFERROR(VLOOKUP($A824,#REF!,MATCH('Cálculo antigua metodología'!J$4,#REF!,0),0),"")</f>
        <v/>
      </c>
      <c r="K824" s="10" t="str">
        <f>+IFERROR(VLOOKUP($A824,#REF!,MATCH('Cálculo antigua metodología'!K$4,#REF!,0),0),"")</f>
        <v/>
      </c>
      <c r="L824" s="10" t="str">
        <f>+IFERROR(VLOOKUP($A824,#REF!,MATCH('Cálculo antigua metodología'!L$4,#REF!,0),0),"")</f>
        <v/>
      </c>
      <c r="M824" s="10" t="str">
        <f>+IFERROR(VLOOKUP($A824,#REF!,MATCH('Cálculo antigua metodología'!M$4,#REF!,0),0),"")</f>
        <v/>
      </c>
      <c r="N824" s="10" t="str">
        <f>+IFERROR(VLOOKUP($A824,#REF!,MATCH('Cálculo antigua metodología'!N$4,#REF!,0),0),"")</f>
        <v/>
      </c>
      <c r="O824" s="10" t="str">
        <f>+IFERROR(VLOOKUP($A824,#REF!,MATCH('Cálculo antigua metodología'!O$4,#REF!,0),0),"")</f>
        <v/>
      </c>
      <c r="P824" s="10" t="str">
        <f>+IFERROR(VLOOKUP($A824,#REF!,MATCH('Cálculo antigua metodología'!P$4,#REF!,0),0),"")</f>
        <v/>
      </c>
      <c r="Q824" s="10" t="str">
        <f>+IFERROR(VLOOKUP($A824,#REF!,MATCH('Cálculo antigua metodología'!Q$4,#REF!,0),0),"")</f>
        <v/>
      </c>
      <c r="R824" s="10" t="str">
        <f>+IFERROR(VLOOKUP($A824,#REF!,MATCH('Cálculo antigua metodología'!R$4,#REF!,0),0),"")</f>
        <v/>
      </c>
      <c r="S824" s="10" t="str">
        <f>+IFERROR(VLOOKUP($A824,#REF!,MATCH('Cálculo antigua metodología'!S$4,#REF!,0),0),"")</f>
        <v/>
      </c>
      <c r="T824" s="10">
        <f>+VLOOKUP(A824,'[5]Cálculo SGP'!$N$3:$P$1136,3,0)</f>
        <v>5077919542</v>
      </c>
      <c r="U824" s="10">
        <f>+VLOOKUP(A824,'[5]Cálculo SGP'!$N$3:$X$1137,11,0)</f>
        <v>8803768263</v>
      </c>
      <c r="V824" s="11">
        <f t="shared" si="144"/>
        <v>43.477500109181548</v>
      </c>
      <c r="W824" s="11">
        <f t="shared" si="151"/>
        <v>100</v>
      </c>
      <c r="X824" s="11">
        <f t="shared" si="145"/>
        <v>65</v>
      </c>
      <c r="Y824" s="11">
        <f t="shared" si="146"/>
        <v>100</v>
      </c>
      <c r="Z824" s="11">
        <f t="shared" si="152"/>
        <v>0</v>
      </c>
      <c r="AA824" s="11">
        <f t="shared" si="147"/>
        <v>100</v>
      </c>
      <c r="AB824" s="11">
        <f t="shared" si="153"/>
        <v>0</v>
      </c>
      <c r="AC824" s="11">
        <f t="shared" si="148"/>
        <v>0</v>
      </c>
      <c r="AD824" s="11">
        <f t="shared" si="149"/>
        <v>0</v>
      </c>
      <c r="AE824" s="11">
        <f t="shared" si="150"/>
        <v>0</v>
      </c>
      <c r="AF824" s="12">
        <f t="shared" si="154"/>
        <v>0</v>
      </c>
      <c r="AG824" s="31">
        <f t="shared" si="155"/>
        <v>16.666666666666668</v>
      </c>
    </row>
    <row r="825" spans="1:33" x14ac:dyDescent="0.35">
      <c r="A825" s="1" t="s">
        <v>1694</v>
      </c>
      <c r="B825" s="1" t="s">
        <v>1692</v>
      </c>
      <c r="C825" s="1" t="s">
        <v>1695</v>
      </c>
      <c r="D825" s="4">
        <f>+VLOOKUP(A825,'[2]Categoría municipios 2023'!$B$2:$D$1103,3,0)</f>
        <v>6</v>
      </c>
      <c r="E825" s="1" t="str">
        <f>+VLOOKUP(A825,'[3]Nuevo IDF'!$B$5:$H$1106,7,0)</f>
        <v>G2</v>
      </c>
      <c r="F825" s="1"/>
      <c r="G825" s="10">
        <f>+VLOOKUP(A825,'[4]Informe viabilidad 2022'!$A$4:$G$1105,7,0)</f>
        <v>918.61432500000001</v>
      </c>
      <c r="H825" s="10">
        <f>+VLOOKUP(A825,'[4]Informe viabilidad 2022'!$A$4:$G$1105,6,0)</f>
        <v>1262.49564276</v>
      </c>
      <c r="I825" s="10" t="str">
        <f>+IFERROR(VLOOKUP($A825,#REF!,MATCH('Cálculo antigua metodología'!I$4,#REF!,0),0),"")</f>
        <v/>
      </c>
      <c r="J825" s="10" t="str">
        <f>+IFERROR(VLOOKUP($A825,#REF!,MATCH('Cálculo antigua metodología'!J$4,#REF!,0),0),"")</f>
        <v/>
      </c>
      <c r="K825" s="10" t="str">
        <f>+IFERROR(VLOOKUP($A825,#REF!,MATCH('Cálculo antigua metodología'!K$4,#REF!,0),0),"")</f>
        <v/>
      </c>
      <c r="L825" s="10" t="str">
        <f>+IFERROR(VLOOKUP($A825,#REF!,MATCH('Cálculo antigua metodología'!L$4,#REF!,0),0),"")</f>
        <v/>
      </c>
      <c r="M825" s="10" t="str">
        <f>+IFERROR(VLOOKUP($A825,#REF!,MATCH('Cálculo antigua metodología'!M$4,#REF!,0),0),"")</f>
        <v/>
      </c>
      <c r="N825" s="10" t="str">
        <f>+IFERROR(VLOOKUP($A825,#REF!,MATCH('Cálculo antigua metodología'!N$4,#REF!,0),0),"")</f>
        <v/>
      </c>
      <c r="O825" s="10" t="str">
        <f>+IFERROR(VLOOKUP($A825,#REF!,MATCH('Cálculo antigua metodología'!O$4,#REF!,0),0),"")</f>
        <v/>
      </c>
      <c r="P825" s="10" t="str">
        <f>+IFERROR(VLOOKUP($A825,#REF!,MATCH('Cálculo antigua metodología'!P$4,#REF!,0),0),"")</f>
        <v/>
      </c>
      <c r="Q825" s="10" t="str">
        <f>+IFERROR(VLOOKUP($A825,#REF!,MATCH('Cálculo antigua metodología'!Q$4,#REF!,0),0),"")</f>
        <v/>
      </c>
      <c r="R825" s="10" t="str">
        <f>+IFERROR(VLOOKUP($A825,#REF!,MATCH('Cálculo antigua metodología'!R$4,#REF!,0),0),"")</f>
        <v/>
      </c>
      <c r="S825" s="10" t="str">
        <f>+IFERROR(VLOOKUP($A825,#REF!,MATCH('Cálculo antigua metodología'!S$4,#REF!,0),0),"")</f>
        <v/>
      </c>
      <c r="T825" s="10">
        <f>+VLOOKUP(A825,'[5]Cálculo SGP'!$N$3:$P$1136,3,0)</f>
        <v>587391222</v>
      </c>
      <c r="U825" s="10">
        <f>+VLOOKUP(A825,'[5]Cálculo SGP'!$N$3:$X$1137,11,0)</f>
        <v>930354297</v>
      </c>
      <c r="V825" s="11">
        <f t="shared" si="144"/>
        <v>72.761781814294011</v>
      </c>
      <c r="W825" s="11">
        <f t="shared" si="151"/>
        <v>100</v>
      </c>
      <c r="X825" s="11">
        <f t="shared" si="145"/>
        <v>80</v>
      </c>
      <c r="Y825" s="11">
        <f t="shared" si="146"/>
        <v>100</v>
      </c>
      <c r="Z825" s="11">
        <f t="shared" si="152"/>
        <v>0</v>
      </c>
      <c r="AA825" s="11">
        <f t="shared" si="147"/>
        <v>100</v>
      </c>
      <c r="AB825" s="11">
        <f t="shared" si="153"/>
        <v>0</v>
      </c>
      <c r="AC825" s="11">
        <f t="shared" si="148"/>
        <v>0</v>
      </c>
      <c r="AD825" s="11">
        <f t="shared" si="149"/>
        <v>0</v>
      </c>
      <c r="AE825" s="11">
        <f t="shared" si="150"/>
        <v>0</v>
      </c>
      <c r="AF825" s="12">
        <f t="shared" si="154"/>
        <v>0</v>
      </c>
      <c r="AG825" s="31">
        <f t="shared" si="155"/>
        <v>16.666666666666668</v>
      </c>
    </row>
    <row r="826" spans="1:33" x14ac:dyDescent="0.35">
      <c r="A826" s="1" t="s">
        <v>1696</v>
      </c>
      <c r="B826" s="1" t="s">
        <v>1692</v>
      </c>
      <c r="C826" s="1" t="s">
        <v>1697</v>
      </c>
      <c r="D826" s="4">
        <f>+VLOOKUP(A826,'[2]Categoría municipios 2023'!$B$2:$D$1103,3,0)</f>
        <v>5</v>
      </c>
      <c r="E826" s="1" t="str">
        <f>+VLOOKUP(A826,'[3]Nuevo IDF'!$B$5:$H$1106,7,0)</f>
        <v>G2</v>
      </c>
      <c r="F826" s="1"/>
      <c r="G826" s="10">
        <f>+VLOOKUP(A826,'[4]Informe viabilidad 2022'!$A$4:$G$1105,7,0)</f>
        <v>9236.0793219999996</v>
      </c>
      <c r="H826" s="10">
        <f>+VLOOKUP(A826,'[4]Informe viabilidad 2022'!$A$4:$G$1105,6,0)</f>
        <v>20141.460935999999</v>
      </c>
      <c r="I826" s="10" t="str">
        <f>+IFERROR(VLOOKUP($A826,#REF!,MATCH('Cálculo antigua metodología'!I$4,#REF!,0),0),"")</f>
        <v/>
      </c>
      <c r="J826" s="10" t="str">
        <f>+IFERROR(VLOOKUP($A826,#REF!,MATCH('Cálculo antigua metodología'!J$4,#REF!,0),0),"")</f>
        <v/>
      </c>
      <c r="K826" s="10" t="str">
        <f>+IFERROR(VLOOKUP($A826,#REF!,MATCH('Cálculo antigua metodología'!K$4,#REF!,0),0),"")</f>
        <v/>
      </c>
      <c r="L826" s="10" t="str">
        <f>+IFERROR(VLOOKUP($A826,#REF!,MATCH('Cálculo antigua metodología'!L$4,#REF!,0),0),"")</f>
        <v/>
      </c>
      <c r="M826" s="10" t="str">
        <f>+IFERROR(VLOOKUP($A826,#REF!,MATCH('Cálculo antigua metodología'!M$4,#REF!,0),0),"")</f>
        <v/>
      </c>
      <c r="N826" s="10" t="str">
        <f>+IFERROR(VLOOKUP($A826,#REF!,MATCH('Cálculo antigua metodología'!N$4,#REF!,0),0),"")</f>
        <v/>
      </c>
      <c r="O826" s="10" t="str">
        <f>+IFERROR(VLOOKUP($A826,#REF!,MATCH('Cálculo antigua metodología'!O$4,#REF!,0),0),"")</f>
        <v/>
      </c>
      <c r="P826" s="10" t="str">
        <f>+IFERROR(VLOOKUP($A826,#REF!,MATCH('Cálculo antigua metodología'!P$4,#REF!,0),0),"")</f>
        <v/>
      </c>
      <c r="Q826" s="10" t="str">
        <f>+IFERROR(VLOOKUP($A826,#REF!,MATCH('Cálculo antigua metodología'!Q$4,#REF!,0),0),"")</f>
        <v/>
      </c>
      <c r="R826" s="10" t="str">
        <f>+IFERROR(VLOOKUP($A826,#REF!,MATCH('Cálculo antigua metodología'!R$4,#REF!,0),0),"")</f>
        <v/>
      </c>
      <c r="S826" s="10" t="str">
        <f>+IFERROR(VLOOKUP($A826,#REF!,MATCH('Cálculo antigua metodología'!S$4,#REF!,0),0),"")</f>
        <v/>
      </c>
      <c r="T826" s="10">
        <f>+VLOOKUP(A826,'[5]Cálculo SGP'!$N$3:$P$1136,3,0)</f>
        <v>2176142307</v>
      </c>
      <c r="U826" s="10">
        <f>+VLOOKUP(A826,'[5]Cálculo SGP'!$N$3:$X$1137,11,0)</f>
        <v>1801817150</v>
      </c>
      <c r="V826" s="11">
        <f t="shared" si="144"/>
        <v>45.856054589822826</v>
      </c>
      <c r="W826" s="11">
        <f t="shared" si="151"/>
        <v>100</v>
      </c>
      <c r="X826" s="11">
        <f t="shared" si="145"/>
        <v>80</v>
      </c>
      <c r="Y826" s="11">
        <f t="shared" si="146"/>
        <v>100</v>
      </c>
      <c r="Z826" s="11">
        <f t="shared" si="152"/>
        <v>0</v>
      </c>
      <c r="AA826" s="11">
        <f t="shared" si="147"/>
        <v>100</v>
      </c>
      <c r="AB826" s="11">
        <f t="shared" si="153"/>
        <v>0</v>
      </c>
      <c r="AC826" s="11">
        <f t="shared" si="148"/>
        <v>0</v>
      </c>
      <c r="AD826" s="11">
        <f t="shared" si="149"/>
        <v>0</v>
      </c>
      <c r="AE826" s="11">
        <f t="shared" si="150"/>
        <v>0</v>
      </c>
      <c r="AF826" s="12">
        <f t="shared" si="154"/>
        <v>0</v>
      </c>
      <c r="AG826" s="31">
        <f t="shared" si="155"/>
        <v>16.666666666666668</v>
      </c>
    </row>
    <row r="827" spans="1:33" x14ac:dyDescent="0.35">
      <c r="A827" s="1" t="s">
        <v>1698</v>
      </c>
      <c r="B827" s="1" t="s">
        <v>1692</v>
      </c>
      <c r="C827" s="1" t="s">
        <v>1699</v>
      </c>
      <c r="D827" s="4">
        <f>+VLOOKUP(A827,'[2]Categoría municipios 2023'!$B$2:$D$1103,3,0)</f>
        <v>6</v>
      </c>
      <c r="E827" s="1" t="str">
        <f>+VLOOKUP(A827,'[3]Nuevo IDF'!$B$5:$H$1106,7,0)</f>
        <v>G2</v>
      </c>
      <c r="F827" s="1"/>
      <c r="G827" s="10">
        <f>+VLOOKUP(A827,'[4]Informe viabilidad 2022'!$A$4:$G$1105,7,0)</f>
        <v>3405.1116849999999</v>
      </c>
      <c r="H827" s="10">
        <f>+VLOOKUP(A827,'[4]Informe viabilidad 2022'!$A$4:$G$1105,6,0)</f>
        <v>6145.2667366200003</v>
      </c>
      <c r="I827" s="10" t="str">
        <f>+IFERROR(VLOOKUP($A827,#REF!,MATCH('Cálculo antigua metodología'!I$4,#REF!,0),0),"")</f>
        <v/>
      </c>
      <c r="J827" s="10" t="str">
        <f>+IFERROR(VLOOKUP($A827,#REF!,MATCH('Cálculo antigua metodología'!J$4,#REF!,0),0),"")</f>
        <v/>
      </c>
      <c r="K827" s="10" t="str">
        <f>+IFERROR(VLOOKUP($A827,#REF!,MATCH('Cálculo antigua metodología'!K$4,#REF!,0),0),"")</f>
        <v/>
      </c>
      <c r="L827" s="10" t="str">
        <f>+IFERROR(VLOOKUP($A827,#REF!,MATCH('Cálculo antigua metodología'!L$4,#REF!,0),0),"")</f>
        <v/>
      </c>
      <c r="M827" s="10" t="str">
        <f>+IFERROR(VLOOKUP($A827,#REF!,MATCH('Cálculo antigua metodología'!M$4,#REF!,0),0),"")</f>
        <v/>
      </c>
      <c r="N827" s="10" t="str">
        <f>+IFERROR(VLOOKUP($A827,#REF!,MATCH('Cálculo antigua metodología'!N$4,#REF!,0),0),"")</f>
        <v/>
      </c>
      <c r="O827" s="10" t="str">
        <f>+IFERROR(VLOOKUP($A827,#REF!,MATCH('Cálculo antigua metodología'!O$4,#REF!,0),0),"")</f>
        <v/>
      </c>
      <c r="P827" s="10" t="str">
        <f>+IFERROR(VLOOKUP($A827,#REF!,MATCH('Cálculo antigua metodología'!P$4,#REF!,0),0),"")</f>
        <v/>
      </c>
      <c r="Q827" s="10" t="str">
        <f>+IFERROR(VLOOKUP($A827,#REF!,MATCH('Cálculo antigua metodología'!Q$4,#REF!,0),0),"")</f>
        <v/>
      </c>
      <c r="R827" s="10" t="str">
        <f>+IFERROR(VLOOKUP($A827,#REF!,MATCH('Cálculo antigua metodología'!R$4,#REF!,0),0),"")</f>
        <v/>
      </c>
      <c r="S827" s="10" t="str">
        <f>+IFERROR(VLOOKUP($A827,#REF!,MATCH('Cálculo antigua metodología'!S$4,#REF!,0),0),"")</f>
        <v/>
      </c>
      <c r="T827" s="10">
        <f>+VLOOKUP(A827,'[5]Cálculo SGP'!$N$3:$P$1136,3,0)</f>
        <v>1203971884</v>
      </c>
      <c r="U827" s="10">
        <f>+VLOOKUP(A827,'[5]Cálculo SGP'!$N$3:$X$1137,11,0)</f>
        <v>891419049</v>
      </c>
      <c r="V827" s="11">
        <f t="shared" si="144"/>
        <v>55.410315466190298</v>
      </c>
      <c r="W827" s="11">
        <f t="shared" si="151"/>
        <v>100</v>
      </c>
      <c r="X827" s="11">
        <f t="shared" si="145"/>
        <v>80</v>
      </c>
      <c r="Y827" s="11">
        <f t="shared" si="146"/>
        <v>100</v>
      </c>
      <c r="Z827" s="11">
        <f t="shared" si="152"/>
        <v>0</v>
      </c>
      <c r="AA827" s="11">
        <f t="shared" si="147"/>
        <v>100</v>
      </c>
      <c r="AB827" s="11">
        <f t="shared" si="153"/>
        <v>0</v>
      </c>
      <c r="AC827" s="11">
        <f t="shared" si="148"/>
        <v>0</v>
      </c>
      <c r="AD827" s="11">
        <f t="shared" si="149"/>
        <v>0</v>
      </c>
      <c r="AE827" s="11">
        <f t="shared" si="150"/>
        <v>0</v>
      </c>
      <c r="AF827" s="12">
        <f t="shared" si="154"/>
        <v>0</v>
      </c>
      <c r="AG827" s="31">
        <f t="shared" si="155"/>
        <v>16.666666666666668</v>
      </c>
    </row>
    <row r="828" spans="1:33" x14ac:dyDescent="0.35">
      <c r="A828" s="1" t="s">
        <v>1700</v>
      </c>
      <c r="B828" s="1" t="s">
        <v>1692</v>
      </c>
      <c r="C828" s="1" t="s">
        <v>1701</v>
      </c>
      <c r="D828" s="4">
        <f>+VLOOKUP(A828,'[2]Categoría municipios 2023'!$B$2:$D$1103,3,0)</f>
        <v>6</v>
      </c>
      <c r="E828" s="1" t="str">
        <f>+VLOOKUP(A828,'[3]Nuevo IDF'!$B$5:$H$1106,7,0)</f>
        <v>G3</v>
      </c>
      <c r="F828" s="1"/>
      <c r="G828" s="10">
        <f>+VLOOKUP(A828,'[4]Informe viabilidad 2022'!$A$4:$G$1105,7,0)</f>
        <v>787.22893399999998</v>
      </c>
      <c r="H828" s="10">
        <f>+VLOOKUP(A828,'[4]Informe viabilidad 2022'!$A$4:$G$1105,6,0)</f>
        <v>1271.026916</v>
      </c>
      <c r="I828" s="10" t="str">
        <f>+IFERROR(VLOOKUP($A828,#REF!,MATCH('Cálculo antigua metodología'!I$4,#REF!,0),0),"")</f>
        <v/>
      </c>
      <c r="J828" s="10" t="str">
        <f>+IFERROR(VLOOKUP($A828,#REF!,MATCH('Cálculo antigua metodología'!J$4,#REF!,0),0),"")</f>
        <v/>
      </c>
      <c r="K828" s="10" t="str">
        <f>+IFERROR(VLOOKUP($A828,#REF!,MATCH('Cálculo antigua metodología'!K$4,#REF!,0),0),"")</f>
        <v/>
      </c>
      <c r="L828" s="10" t="str">
        <f>+IFERROR(VLOOKUP($A828,#REF!,MATCH('Cálculo antigua metodología'!L$4,#REF!,0),0),"")</f>
        <v/>
      </c>
      <c r="M828" s="10" t="str">
        <f>+IFERROR(VLOOKUP($A828,#REF!,MATCH('Cálculo antigua metodología'!M$4,#REF!,0),0),"")</f>
        <v/>
      </c>
      <c r="N828" s="10" t="str">
        <f>+IFERROR(VLOOKUP($A828,#REF!,MATCH('Cálculo antigua metodología'!N$4,#REF!,0),0),"")</f>
        <v/>
      </c>
      <c r="O828" s="10" t="str">
        <f>+IFERROR(VLOOKUP($A828,#REF!,MATCH('Cálculo antigua metodología'!O$4,#REF!,0),0),"")</f>
        <v/>
      </c>
      <c r="P828" s="10" t="str">
        <f>+IFERROR(VLOOKUP($A828,#REF!,MATCH('Cálculo antigua metodología'!P$4,#REF!,0),0),"")</f>
        <v/>
      </c>
      <c r="Q828" s="10" t="str">
        <f>+IFERROR(VLOOKUP($A828,#REF!,MATCH('Cálculo antigua metodología'!Q$4,#REF!,0),0),"")</f>
        <v/>
      </c>
      <c r="R828" s="10" t="str">
        <f>+IFERROR(VLOOKUP($A828,#REF!,MATCH('Cálculo antigua metodología'!R$4,#REF!,0),0),"")</f>
        <v/>
      </c>
      <c r="S828" s="10" t="str">
        <f>+IFERROR(VLOOKUP($A828,#REF!,MATCH('Cálculo antigua metodología'!S$4,#REF!,0),0),"")</f>
        <v/>
      </c>
      <c r="T828" s="10">
        <f>+VLOOKUP(A828,'[5]Cálculo SGP'!$N$3:$P$1136,3,0)</f>
        <v>670699810</v>
      </c>
      <c r="U828" s="10">
        <f>+VLOOKUP(A828,'[5]Cálculo SGP'!$N$3:$X$1137,11,0)</f>
        <v>1020562791</v>
      </c>
      <c r="V828" s="11">
        <f t="shared" si="144"/>
        <v>61.936448716401529</v>
      </c>
      <c r="W828" s="11">
        <f t="shared" si="151"/>
        <v>100</v>
      </c>
      <c r="X828" s="11">
        <f t="shared" si="145"/>
        <v>80</v>
      </c>
      <c r="Y828" s="11">
        <f t="shared" si="146"/>
        <v>100</v>
      </c>
      <c r="Z828" s="11">
        <f t="shared" si="152"/>
        <v>0</v>
      </c>
      <c r="AA828" s="11">
        <f t="shared" si="147"/>
        <v>100</v>
      </c>
      <c r="AB828" s="11">
        <f t="shared" si="153"/>
        <v>0</v>
      </c>
      <c r="AC828" s="11">
        <f t="shared" si="148"/>
        <v>0</v>
      </c>
      <c r="AD828" s="11">
        <f t="shared" si="149"/>
        <v>0</v>
      </c>
      <c r="AE828" s="11">
        <f t="shared" si="150"/>
        <v>0</v>
      </c>
      <c r="AF828" s="12">
        <f t="shared" si="154"/>
        <v>0</v>
      </c>
      <c r="AG828" s="31">
        <f t="shared" si="155"/>
        <v>16.666666666666668</v>
      </c>
    </row>
    <row r="829" spans="1:33" x14ac:dyDescent="0.35">
      <c r="A829" s="1" t="s">
        <v>1702</v>
      </c>
      <c r="B829" s="1" t="s">
        <v>1692</v>
      </c>
      <c r="C829" s="1" t="s">
        <v>1703</v>
      </c>
      <c r="D829" s="4">
        <f>+VLOOKUP(A829,'[2]Categoría municipios 2023'!$B$2:$D$1103,3,0)</f>
        <v>6</v>
      </c>
      <c r="E829" s="1" t="str">
        <f>+VLOOKUP(A829,'[3]Nuevo IDF'!$B$5:$H$1106,7,0)</f>
        <v>G1</v>
      </c>
      <c r="F829" s="1"/>
      <c r="G829" s="10">
        <f>+VLOOKUP(A829,'[4]Informe viabilidad 2022'!$A$4:$G$1105,7,0)</f>
        <v>2111.8847989999999</v>
      </c>
      <c r="H829" s="10">
        <f>+VLOOKUP(A829,'[4]Informe viabilidad 2022'!$A$4:$G$1105,6,0)</f>
        <v>4803.2400420000004</v>
      </c>
      <c r="I829" s="10" t="str">
        <f>+IFERROR(VLOOKUP($A829,#REF!,MATCH('Cálculo antigua metodología'!I$4,#REF!,0),0),"")</f>
        <v/>
      </c>
      <c r="J829" s="10" t="str">
        <f>+IFERROR(VLOOKUP($A829,#REF!,MATCH('Cálculo antigua metodología'!J$4,#REF!,0),0),"")</f>
        <v/>
      </c>
      <c r="K829" s="10" t="str">
        <f>+IFERROR(VLOOKUP($A829,#REF!,MATCH('Cálculo antigua metodología'!K$4,#REF!,0),0),"")</f>
        <v/>
      </c>
      <c r="L829" s="10" t="str">
        <f>+IFERROR(VLOOKUP($A829,#REF!,MATCH('Cálculo antigua metodología'!L$4,#REF!,0),0),"")</f>
        <v/>
      </c>
      <c r="M829" s="10" t="str">
        <f>+IFERROR(VLOOKUP($A829,#REF!,MATCH('Cálculo antigua metodología'!M$4,#REF!,0),0),"")</f>
        <v/>
      </c>
      <c r="N829" s="10" t="str">
        <f>+IFERROR(VLOOKUP($A829,#REF!,MATCH('Cálculo antigua metodología'!N$4,#REF!,0),0),"")</f>
        <v/>
      </c>
      <c r="O829" s="10" t="str">
        <f>+IFERROR(VLOOKUP($A829,#REF!,MATCH('Cálculo antigua metodología'!O$4,#REF!,0),0),"")</f>
        <v/>
      </c>
      <c r="P829" s="10" t="str">
        <f>+IFERROR(VLOOKUP($A829,#REF!,MATCH('Cálculo antigua metodología'!P$4,#REF!,0),0),"")</f>
        <v/>
      </c>
      <c r="Q829" s="10" t="str">
        <f>+IFERROR(VLOOKUP($A829,#REF!,MATCH('Cálculo antigua metodología'!Q$4,#REF!,0),0),"")</f>
        <v/>
      </c>
      <c r="R829" s="10" t="str">
        <f>+IFERROR(VLOOKUP($A829,#REF!,MATCH('Cálculo antigua metodología'!R$4,#REF!,0),0),"")</f>
        <v/>
      </c>
      <c r="S829" s="10" t="str">
        <f>+IFERROR(VLOOKUP($A829,#REF!,MATCH('Cálculo antigua metodología'!S$4,#REF!,0),0),"")</f>
        <v/>
      </c>
      <c r="T829" s="10">
        <f>+VLOOKUP(A829,'[5]Cálculo SGP'!$N$3:$P$1136,3,0)</f>
        <v>647331533</v>
      </c>
      <c r="U829" s="10">
        <f>+VLOOKUP(A829,'[5]Cálculo SGP'!$N$3:$X$1137,11,0)</f>
        <v>1161410113</v>
      </c>
      <c r="V829" s="11">
        <f t="shared" si="144"/>
        <v>43.967921247605219</v>
      </c>
      <c r="W829" s="11">
        <f t="shared" si="151"/>
        <v>100</v>
      </c>
      <c r="X829" s="11">
        <f t="shared" si="145"/>
        <v>80</v>
      </c>
      <c r="Y829" s="11">
        <f t="shared" si="146"/>
        <v>100</v>
      </c>
      <c r="Z829" s="11">
        <f t="shared" si="152"/>
        <v>0</v>
      </c>
      <c r="AA829" s="11">
        <f t="shared" si="147"/>
        <v>100</v>
      </c>
      <c r="AB829" s="11">
        <f t="shared" si="153"/>
        <v>0</v>
      </c>
      <c r="AC829" s="11">
        <f t="shared" si="148"/>
        <v>0</v>
      </c>
      <c r="AD829" s="11">
        <f t="shared" si="149"/>
        <v>0</v>
      </c>
      <c r="AE829" s="11">
        <f t="shared" si="150"/>
        <v>0</v>
      </c>
      <c r="AF829" s="12">
        <f t="shared" si="154"/>
        <v>0</v>
      </c>
      <c r="AG829" s="31">
        <f t="shared" si="155"/>
        <v>16.666666666666668</v>
      </c>
    </row>
    <row r="830" spans="1:33" x14ac:dyDescent="0.35">
      <c r="A830" s="1" t="s">
        <v>1704</v>
      </c>
      <c r="B830" s="1" t="s">
        <v>1692</v>
      </c>
      <c r="C830" s="1" t="s">
        <v>1705</v>
      </c>
      <c r="D830" s="4">
        <f>+VLOOKUP(A830,'[2]Categoría municipios 2023'!$B$2:$D$1103,3,0)</f>
        <v>6</v>
      </c>
      <c r="E830" s="1" t="str">
        <f>+VLOOKUP(A830,'[3]Nuevo IDF'!$B$5:$H$1106,7,0)</f>
        <v>G3</v>
      </c>
      <c r="F830" s="1"/>
      <c r="G830" s="10">
        <f>+VLOOKUP(A830,'[4]Informe viabilidad 2022'!$A$4:$G$1105,7,0)</f>
        <v>1325.0462500000001</v>
      </c>
      <c r="H830" s="10">
        <f>+VLOOKUP(A830,'[4]Informe viabilidad 2022'!$A$4:$G$1105,6,0)</f>
        <v>1778.3887099999999</v>
      </c>
      <c r="I830" s="10" t="str">
        <f>+IFERROR(VLOOKUP($A830,#REF!,MATCH('Cálculo antigua metodología'!I$4,#REF!,0),0),"")</f>
        <v/>
      </c>
      <c r="J830" s="10" t="str">
        <f>+IFERROR(VLOOKUP($A830,#REF!,MATCH('Cálculo antigua metodología'!J$4,#REF!,0),0),"")</f>
        <v/>
      </c>
      <c r="K830" s="10" t="str">
        <f>+IFERROR(VLOOKUP($A830,#REF!,MATCH('Cálculo antigua metodología'!K$4,#REF!,0),0),"")</f>
        <v/>
      </c>
      <c r="L830" s="10" t="str">
        <f>+IFERROR(VLOOKUP($A830,#REF!,MATCH('Cálculo antigua metodología'!L$4,#REF!,0),0),"")</f>
        <v/>
      </c>
      <c r="M830" s="10" t="str">
        <f>+IFERROR(VLOOKUP($A830,#REF!,MATCH('Cálculo antigua metodología'!M$4,#REF!,0),0),"")</f>
        <v/>
      </c>
      <c r="N830" s="10" t="str">
        <f>+IFERROR(VLOOKUP($A830,#REF!,MATCH('Cálculo antigua metodología'!N$4,#REF!,0),0),"")</f>
        <v/>
      </c>
      <c r="O830" s="10" t="str">
        <f>+IFERROR(VLOOKUP($A830,#REF!,MATCH('Cálculo antigua metodología'!O$4,#REF!,0),0),"")</f>
        <v/>
      </c>
      <c r="P830" s="10" t="str">
        <f>+IFERROR(VLOOKUP($A830,#REF!,MATCH('Cálculo antigua metodología'!P$4,#REF!,0),0),"")</f>
        <v/>
      </c>
      <c r="Q830" s="10" t="str">
        <f>+IFERROR(VLOOKUP($A830,#REF!,MATCH('Cálculo antigua metodología'!Q$4,#REF!,0),0),"")</f>
        <v/>
      </c>
      <c r="R830" s="10" t="str">
        <f>+IFERROR(VLOOKUP($A830,#REF!,MATCH('Cálculo antigua metodología'!R$4,#REF!,0),0),"")</f>
        <v/>
      </c>
      <c r="S830" s="10" t="str">
        <f>+IFERROR(VLOOKUP($A830,#REF!,MATCH('Cálculo antigua metodología'!S$4,#REF!,0),0),"")</f>
        <v/>
      </c>
      <c r="T830" s="10">
        <f>+VLOOKUP(A830,'[5]Cálculo SGP'!$N$3:$P$1136,3,0)</f>
        <v>736193405</v>
      </c>
      <c r="U830" s="10">
        <f>+VLOOKUP(A830,'[5]Cálculo SGP'!$N$3:$X$1137,11,0)</f>
        <v>1165876979</v>
      </c>
      <c r="V830" s="11">
        <f t="shared" si="144"/>
        <v>74.508246850037651</v>
      </c>
      <c r="W830" s="11">
        <f t="shared" si="151"/>
        <v>100</v>
      </c>
      <c r="X830" s="11">
        <f t="shared" si="145"/>
        <v>80</v>
      </c>
      <c r="Y830" s="11">
        <f t="shared" si="146"/>
        <v>100</v>
      </c>
      <c r="Z830" s="11">
        <f t="shared" si="152"/>
        <v>0</v>
      </c>
      <c r="AA830" s="11">
        <f t="shared" si="147"/>
        <v>100</v>
      </c>
      <c r="AB830" s="11">
        <f t="shared" si="153"/>
        <v>0</v>
      </c>
      <c r="AC830" s="11">
        <f t="shared" si="148"/>
        <v>0</v>
      </c>
      <c r="AD830" s="11">
        <f t="shared" si="149"/>
        <v>0</v>
      </c>
      <c r="AE830" s="11">
        <f t="shared" si="150"/>
        <v>0</v>
      </c>
      <c r="AF830" s="12">
        <f t="shared" si="154"/>
        <v>0</v>
      </c>
      <c r="AG830" s="31">
        <f t="shared" si="155"/>
        <v>16.666666666666668</v>
      </c>
    </row>
    <row r="831" spans="1:33" x14ac:dyDescent="0.35">
      <c r="A831" s="1" t="s">
        <v>1706</v>
      </c>
      <c r="B831" s="1" t="s">
        <v>1692</v>
      </c>
      <c r="C831" s="1" t="s">
        <v>1707</v>
      </c>
      <c r="D831" s="4">
        <f>+VLOOKUP(A831,'[2]Categoría municipios 2023'!$B$2:$D$1103,3,0)</f>
        <v>6</v>
      </c>
      <c r="E831" s="1" t="str">
        <f>+VLOOKUP(A831,'[3]Nuevo IDF'!$B$5:$H$1106,7,0)</f>
        <v>G1</v>
      </c>
      <c r="F831" s="1"/>
      <c r="G831" s="10">
        <f>+VLOOKUP(A831,'[4]Informe viabilidad 2022'!$A$4:$G$1105,7,0)</f>
        <v>5585.5658979999998</v>
      </c>
      <c r="H831" s="10">
        <f>+VLOOKUP(A831,'[4]Informe viabilidad 2022'!$A$4:$G$1105,6,0)</f>
        <v>14730.057720000001</v>
      </c>
      <c r="I831" s="10" t="str">
        <f>+IFERROR(VLOOKUP($A831,#REF!,MATCH('Cálculo antigua metodología'!I$4,#REF!,0),0),"")</f>
        <v/>
      </c>
      <c r="J831" s="10" t="str">
        <f>+IFERROR(VLOOKUP($A831,#REF!,MATCH('Cálculo antigua metodología'!J$4,#REF!,0),0),"")</f>
        <v/>
      </c>
      <c r="K831" s="10" t="str">
        <f>+IFERROR(VLOOKUP($A831,#REF!,MATCH('Cálculo antigua metodología'!K$4,#REF!,0),0),"")</f>
        <v/>
      </c>
      <c r="L831" s="10" t="str">
        <f>+IFERROR(VLOOKUP($A831,#REF!,MATCH('Cálculo antigua metodología'!L$4,#REF!,0),0),"")</f>
        <v/>
      </c>
      <c r="M831" s="10" t="str">
        <f>+IFERROR(VLOOKUP($A831,#REF!,MATCH('Cálculo antigua metodología'!M$4,#REF!,0),0),"")</f>
        <v/>
      </c>
      <c r="N831" s="10" t="str">
        <f>+IFERROR(VLOOKUP($A831,#REF!,MATCH('Cálculo antigua metodología'!N$4,#REF!,0),0),"")</f>
        <v/>
      </c>
      <c r="O831" s="10" t="str">
        <f>+IFERROR(VLOOKUP($A831,#REF!,MATCH('Cálculo antigua metodología'!O$4,#REF!,0),0),"")</f>
        <v/>
      </c>
      <c r="P831" s="10" t="str">
        <f>+IFERROR(VLOOKUP($A831,#REF!,MATCH('Cálculo antigua metodología'!P$4,#REF!,0),0),"")</f>
        <v/>
      </c>
      <c r="Q831" s="10" t="str">
        <f>+IFERROR(VLOOKUP($A831,#REF!,MATCH('Cálculo antigua metodología'!Q$4,#REF!,0),0),"")</f>
        <v/>
      </c>
      <c r="R831" s="10" t="str">
        <f>+IFERROR(VLOOKUP($A831,#REF!,MATCH('Cálculo antigua metodología'!R$4,#REF!,0),0),"")</f>
        <v/>
      </c>
      <c r="S831" s="10" t="str">
        <f>+IFERROR(VLOOKUP($A831,#REF!,MATCH('Cálculo antigua metodología'!S$4,#REF!,0),0),"")</f>
        <v/>
      </c>
      <c r="T831" s="10">
        <f>+VLOOKUP(A831,'[5]Cálculo SGP'!$N$3:$P$1136,3,0)</f>
        <v>1604156724</v>
      </c>
      <c r="U831" s="10">
        <f>+VLOOKUP(A831,'[5]Cálculo SGP'!$N$3:$X$1137,11,0)</f>
        <v>1508918527</v>
      </c>
      <c r="V831" s="11">
        <f t="shared" si="144"/>
        <v>37.91951127534346</v>
      </c>
      <c r="W831" s="11">
        <f t="shared" si="151"/>
        <v>100</v>
      </c>
      <c r="X831" s="11">
        <f t="shared" si="145"/>
        <v>80</v>
      </c>
      <c r="Y831" s="11">
        <f t="shared" si="146"/>
        <v>100</v>
      </c>
      <c r="Z831" s="11">
        <f t="shared" si="152"/>
        <v>0</v>
      </c>
      <c r="AA831" s="11">
        <f t="shared" si="147"/>
        <v>100</v>
      </c>
      <c r="AB831" s="11">
        <f t="shared" si="153"/>
        <v>0</v>
      </c>
      <c r="AC831" s="11">
        <f t="shared" si="148"/>
        <v>0</v>
      </c>
      <c r="AD831" s="11">
        <f t="shared" si="149"/>
        <v>0</v>
      </c>
      <c r="AE831" s="11">
        <f t="shared" si="150"/>
        <v>0</v>
      </c>
      <c r="AF831" s="12">
        <f t="shared" si="154"/>
        <v>0</v>
      </c>
      <c r="AG831" s="31">
        <f t="shared" si="155"/>
        <v>16.666666666666668</v>
      </c>
    </row>
    <row r="832" spans="1:33" x14ac:dyDescent="0.35">
      <c r="A832" s="1" t="s">
        <v>1708</v>
      </c>
      <c r="B832" s="1" t="s">
        <v>1692</v>
      </c>
      <c r="C832" s="1" t="s">
        <v>1709</v>
      </c>
      <c r="D832" s="4">
        <f>+VLOOKUP(A832,'[2]Categoría municipios 2023'!$B$2:$D$1103,3,0)</f>
        <v>6</v>
      </c>
      <c r="E832" s="1" t="str">
        <f>+VLOOKUP(A832,'[3]Nuevo IDF'!$B$5:$H$1106,7,0)</f>
        <v>G2</v>
      </c>
      <c r="F832" s="1"/>
      <c r="G832" s="10">
        <f>+VLOOKUP(A832,'[4]Informe viabilidad 2022'!$A$4:$G$1105,7,0)</f>
        <v>4365.7138960000002</v>
      </c>
      <c r="H832" s="10">
        <f>+VLOOKUP(A832,'[4]Informe viabilidad 2022'!$A$4:$G$1105,6,0)</f>
        <v>8297.4901927499996</v>
      </c>
      <c r="I832" s="10" t="str">
        <f>+IFERROR(VLOOKUP($A832,#REF!,MATCH('Cálculo antigua metodología'!I$4,#REF!,0),0),"")</f>
        <v/>
      </c>
      <c r="J832" s="10" t="str">
        <f>+IFERROR(VLOOKUP($A832,#REF!,MATCH('Cálculo antigua metodología'!J$4,#REF!,0),0),"")</f>
        <v/>
      </c>
      <c r="K832" s="10" t="str">
        <f>+IFERROR(VLOOKUP($A832,#REF!,MATCH('Cálculo antigua metodología'!K$4,#REF!,0),0),"")</f>
        <v/>
      </c>
      <c r="L832" s="10" t="str">
        <f>+IFERROR(VLOOKUP($A832,#REF!,MATCH('Cálculo antigua metodología'!L$4,#REF!,0),0),"")</f>
        <v/>
      </c>
      <c r="M832" s="10" t="str">
        <f>+IFERROR(VLOOKUP($A832,#REF!,MATCH('Cálculo antigua metodología'!M$4,#REF!,0),0),"")</f>
        <v/>
      </c>
      <c r="N832" s="10" t="str">
        <f>+IFERROR(VLOOKUP($A832,#REF!,MATCH('Cálculo antigua metodología'!N$4,#REF!,0),0),"")</f>
        <v/>
      </c>
      <c r="O832" s="10" t="str">
        <f>+IFERROR(VLOOKUP($A832,#REF!,MATCH('Cálculo antigua metodología'!O$4,#REF!,0),0),"")</f>
        <v/>
      </c>
      <c r="P832" s="10" t="str">
        <f>+IFERROR(VLOOKUP($A832,#REF!,MATCH('Cálculo antigua metodología'!P$4,#REF!,0),0),"")</f>
        <v/>
      </c>
      <c r="Q832" s="10" t="str">
        <f>+IFERROR(VLOOKUP($A832,#REF!,MATCH('Cálculo antigua metodología'!Q$4,#REF!,0),0),"")</f>
        <v/>
      </c>
      <c r="R832" s="10" t="str">
        <f>+IFERROR(VLOOKUP($A832,#REF!,MATCH('Cálculo antigua metodología'!R$4,#REF!,0),0),"")</f>
        <v/>
      </c>
      <c r="S832" s="10" t="str">
        <f>+IFERROR(VLOOKUP($A832,#REF!,MATCH('Cálculo antigua metodología'!S$4,#REF!,0),0),"")</f>
        <v/>
      </c>
      <c r="T832" s="10">
        <f>+VLOOKUP(A832,'[5]Cálculo SGP'!$N$3:$P$1136,3,0)</f>
        <v>1448730517</v>
      </c>
      <c r="U832" s="10">
        <f>+VLOOKUP(A832,'[5]Cálculo SGP'!$N$3:$X$1137,11,0)</f>
        <v>1699135279</v>
      </c>
      <c r="V832" s="11">
        <f t="shared" si="144"/>
        <v>52.614872625153311</v>
      </c>
      <c r="W832" s="11">
        <f t="shared" si="151"/>
        <v>100</v>
      </c>
      <c r="X832" s="11">
        <f t="shared" si="145"/>
        <v>80</v>
      </c>
      <c r="Y832" s="11">
        <f t="shared" si="146"/>
        <v>100</v>
      </c>
      <c r="Z832" s="11">
        <f t="shared" si="152"/>
        <v>0</v>
      </c>
      <c r="AA832" s="11">
        <f t="shared" si="147"/>
        <v>100</v>
      </c>
      <c r="AB832" s="11">
        <f t="shared" si="153"/>
        <v>0</v>
      </c>
      <c r="AC832" s="11">
        <f t="shared" si="148"/>
        <v>0</v>
      </c>
      <c r="AD832" s="11">
        <f t="shared" si="149"/>
        <v>0</v>
      </c>
      <c r="AE832" s="11">
        <f t="shared" si="150"/>
        <v>0</v>
      </c>
      <c r="AF832" s="12">
        <f t="shared" si="154"/>
        <v>0</v>
      </c>
      <c r="AG832" s="31">
        <f t="shared" si="155"/>
        <v>16.666666666666668</v>
      </c>
    </row>
    <row r="833" spans="1:33" x14ac:dyDescent="0.35">
      <c r="A833" s="1" t="s">
        <v>1710</v>
      </c>
      <c r="B833" s="1" t="s">
        <v>1692</v>
      </c>
      <c r="C833" s="1" t="s">
        <v>1711</v>
      </c>
      <c r="D833" s="4">
        <f>+VLOOKUP(A833,'[2]Categoría municipios 2023'!$B$2:$D$1103,3,0)</f>
        <v>6</v>
      </c>
      <c r="E833" s="1" t="str">
        <f>+VLOOKUP(A833,'[3]Nuevo IDF'!$B$5:$H$1106,7,0)</f>
        <v>G2</v>
      </c>
      <c r="F833" s="1"/>
      <c r="G833" s="10">
        <f>+VLOOKUP(A833,'[4]Informe viabilidad 2022'!$A$4:$G$1105,7,0)</f>
        <v>712.46530800000005</v>
      </c>
      <c r="H833" s="10">
        <f>+VLOOKUP(A833,'[4]Informe viabilidad 2022'!$A$4:$G$1105,6,0)</f>
        <v>1490.7420306900001</v>
      </c>
      <c r="I833" s="10" t="str">
        <f>+IFERROR(VLOOKUP($A833,#REF!,MATCH('Cálculo antigua metodología'!I$4,#REF!,0),0),"")</f>
        <v/>
      </c>
      <c r="J833" s="10" t="str">
        <f>+IFERROR(VLOOKUP($A833,#REF!,MATCH('Cálculo antigua metodología'!J$4,#REF!,0),0),"")</f>
        <v/>
      </c>
      <c r="K833" s="10" t="str">
        <f>+IFERROR(VLOOKUP($A833,#REF!,MATCH('Cálculo antigua metodología'!K$4,#REF!,0),0),"")</f>
        <v/>
      </c>
      <c r="L833" s="10" t="str">
        <f>+IFERROR(VLOOKUP($A833,#REF!,MATCH('Cálculo antigua metodología'!L$4,#REF!,0),0),"")</f>
        <v/>
      </c>
      <c r="M833" s="10" t="str">
        <f>+IFERROR(VLOOKUP($A833,#REF!,MATCH('Cálculo antigua metodología'!M$4,#REF!,0),0),"")</f>
        <v/>
      </c>
      <c r="N833" s="10" t="str">
        <f>+IFERROR(VLOOKUP($A833,#REF!,MATCH('Cálculo antigua metodología'!N$4,#REF!,0),0),"")</f>
        <v/>
      </c>
      <c r="O833" s="10" t="str">
        <f>+IFERROR(VLOOKUP($A833,#REF!,MATCH('Cálculo antigua metodología'!O$4,#REF!,0),0),"")</f>
        <v/>
      </c>
      <c r="P833" s="10" t="str">
        <f>+IFERROR(VLOOKUP($A833,#REF!,MATCH('Cálculo antigua metodología'!P$4,#REF!,0),0),"")</f>
        <v/>
      </c>
      <c r="Q833" s="10" t="str">
        <f>+IFERROR(VLOOKUP($A833,#REF!,MATCH('Cálculo antigua metodología'!Q$4,#REF!,0),0),"")</f>
        <v/>
      </c>
      <c r="R833" s="10" t="str">
        <f>+IFERROR(VLOOKUP($A833,#REF!,MATCH('Cálculo antigua metodología'!R$4,#REF!,0),0),"")</f>
        <v/>
      </c>
      <c r="S833" s="10" t="str">
        <f>+IFERROR(VLOOKUP($A833,#REF!,MATCH('Cálculo antigua metodología'!S$4,#REF!,0),0),"")</f>
        <v/>
      </c>
      <c r="T833" s="10">
        <f>+VLOOKUP(A833,'[5]Cálculo SGP'!$N$3:$P$1136,3,0)</f>
        <v>568036469</v>
      </c>
      <c r="U833" s="10">
        <f>+VLOOKUP(A833,'[5]Cálculo SGP'!$N$3:$X$1137,11,0)</f>
        <v>1076331012</v>
      </c>
      <c r="V833" s="11">
        <f t="shared" si="144"/>
        <v>47.79266253533018</v>
      </c>
      <c r="W833" s="11">
        <f t="shared" si="151"/>
        <v>100</v>
      </c>
      <c r="X833" s="11">
        <f t="shared" si="145"/>
        <v>80</v>
      </c>
      <c r="Y833" s="11">
        <f t="shared" si="146"/>
        <v>100</v>
      </c>
      <c r="Z833" s="11">
        <f t="shared" si="152"/>
        <v>0</v>
      </c>
      <c r="AA833" s="11">
        <f t="shared" si="147"/>
        <v>100</v>
      </c>
      <c r="AB833" s="11">
        <f t="shared" si="153"/>
        <v>0</v>
      </c>
      <c r="AC833" s="11">
        <f t="shared" si="148"/>
        <v>0</v>
      </c>
      <c r="AD833" s="11">
        <f t="shared" si="149"/>
        <v>0</v>
      </c>
      <c r="AE833" s="11">
        <f t="shared" si="150"/>
        <v>0</v>
      </c>
      <c r="AF833" s="12">
        <f t="shared" si="154"/>
        <v>0</v>
      </c>
      <c r="AG833" s="31">
        <f t="shared" si="155"/>
        <v>16.666666666666668</v>
      </c>
    </row>
    <row r="834" spans="1:33" x14ac:dyDescent="0.35">
      <c r="A834" s="1" t="s">
        <v>1712</v>
      </c>
      <c r="B834" s="1" t="s">
        <v>1692</v>
      </c>
      <c r="C834" s="1" t="s">
        <v>1713</v>
      </c>
      <c r="D834" s="4">
        <f>+VLOOKUP(A834,'[2]Categoría municipios 2023'!$B$2:$D$1103,3,0)</f>
        <v>6</v>
      </c>
      <c r="E834" s="1" t="str">
        <f>+VLOOKUP(A834,'[3]Nuevo IDF'!$B$5:$H$1106,7,0)</f>
        <v>G1</v>
      </c>
      <c r="F834" s="1"/>
      <c r="G834" s="10">
        <f>+VLOOKUP(A834,'[4]Informe viabilidad 2022'!$A$4:$G$1105,7,0)</f>
        <v>5055.1756660000001</v>
      </c>
      <c r="H834" s="10">
        <f>+VLOOKUP(A834,'[4]Informe viabilidad 2022'!$A$4:$G$1105,6,0)</f>
        <v>7981.22361</v>
      </c>
      <c r="I834" s="10" t="str">
        <f>+IFERROR(VLOOKUP($A834,#REF!,MATCH('Cálculo antigua metodología'!I$4,#REF!,0),0),"")</f>
        <v/>
      </c>
      <c r="J834" s="10" t="str">
        <f>+IFERROR(VLOOKUP($A834,#REF!,MATCH('Cálculo antigua metodología'!J$4,#REF!,0),0),"")</f>
        <v/>
      </c>
      <c r="K834" s="10" t="str">
        <f>+IFERROR(VLOOKUP($A834,#REF!,MATCH('Cálculo antigua metodología'!K$4,#REF!,0),0),"")</f>
        <v/>
      </c>
      <c r="L834" s="10" t="str">
        <f>+IFERROR(VLOOKUP($A834,#REF!,MATCH('Cálculo antigua metodología'!L$4,#REF!,0),0),"")</f>
        <v/>
      </c>
      <c r="M834" s="10" t="str">
        <f>+IFERROR(VLOOKUP($A834,#REF!,MATCH('Cálculo antigua metodología'!M$4,#REF!,0),0),"")</f>
        <v/>
      </c>
      <c r="N834" s="10" t="str">
        <f>+IFERROR(VLOOKUP($A834,#REF!,MATCH('Cálculo antigua metodología'!N$4,#REF!,0),0),"")</f>
        <v/>
      </c>
      <c r="O834" s="10" t="str">
        <f>+IFERROR(VLOOKUP($A834,#REF!,MATCH('Cálculo antigua metodología'!O$4,#REF!,0),0),"")</f>
        <v/>
      </c>
      <c r="P834" s="10" t="str">
        <f>+IFERROR(VLOOKUP($A834,#REF!,MATCH('Cálculo antigua metodología'!P$4,#REF!,0),0),"")</f>
        <v/>
      </c>
      <c r="Q834" s="10" t="str">
        <f>+IFERROR(VLOOKUP($A834,#REF!,MATCH('Cálculo antigua metodología'!Q$4,#REF!,0),0),"")</f>
        <v/>
      </c>
      <c r="R834" s="10" t="str">
        <f>+IFERROR(VLOOKUP($A834,#REF!,MATCH('Cálculo antigua metodología'!R$4,#REF!,0),0),"")</f>
        <v/>
      </c>
      <c r="S834" s="10" t="str">
        <f>+IFERROR(VLOOKUP($A834,#REF!,MATCH('Cálculo antigua metodología'!S$4,#REF!,0),0),"")</f>
        <v/>
      </c>
      <c r="T834" s="10">
        <f>+VLOOKUP(A834,'[5]Cálculo SGP'!$N$3:$P$1136,3,0)</f>
        <v>1118122175</v>
      </c>
      <c r="U834" s="10">
        <f>+VLOOKUP(A834,'[5]Cálculo SGP'!$N$3:$X$1137,11,0)</f>
        <v>1202225971</v>
      </c>
      <c r="V834" s="11">
        <f t="shared" si="144"/>
        <v>63.338354029652358</v>
      </c>
      <c r="W834" s="11">
        <f t="shared" si="151"/>
        <v>100</v>
      </c>
      <c r="X834" s="11">
        <f t="shared" si="145"/>
        <v>80</v>
      </c>
      <c r="Y834" s="11">
        <f t="shared" si="146"/>
        <v>100</v>
      </c>
      <c r="Z834" s="11">
        <f t="shared" si="152"/>
        <v>0</v>
      </c>
      <c r="AA834" s="11">
        <f t="shared" si="147"/>
        <v>100</v>
      </c>
      <c r="AB834" s="11">
        <f t="shared" si="153"/>
        <v>0</v>
      </c>
      <c r="AC834" s="11">
        <f t="shared" si="148"/>
        <v>0</v>
      </c>
      <c r="AD834" s="11">
        <f t="shared" si="149"/>
        <v>0</v>
      </c>
      <c r="AE834" s="11">
        <f t="shared" si="150"/>
        <v>0</v>
      </c>
      <c r="AF834" s="12">
        <f t="shared" si="154"/>
        <v>0</v>
      </c>
      <c r="AG834" s="31">
        <f t="shared" si="155"/>
        <v>16.666666666666668</v>
      </c>
    </row>
    <row r="835" spans="1:33" x14ac:dyDescent="0.35">
      <c r="A835" s="1" t="s">
        <v>1714</v>
      </c>
      <c r="B835" s="1" t="s">
        <v>1692</v>
      </c>
      <c r="C835" s="1" t="s">
        <v>1715</v>
      </c>
      <c r="D835" s="4">
        <f>+VLOOKUP(A835,'[2]Categoría municipios 2023'!$B$2:$D$1103,3,0)</f>
        <v>6</v>
      </c>
      <c r="E835" s="1" t="str">
        <f>+VLOOKUP(A835,'[3]Nuevo IDF'!$B$5:$H$1106,7,0)</f>
        <v>G2</v>
      </c>
      <c r="F835" s="1"/>
      <c r="G835" s="10">
        <f>+VLOOKUP(A835,'[4]Informe viabilidad 2022'!$A$4:$G$1105,7,0)</f>
        <v>2511.271162</v>
      </c>
      <c r="H835" s="10">
        <f>+VLOOKUP(A835,'[4]Informe viabilidad 2022'!$A$4:$G$1105,6,0)</f>
        <v>5839.7253819300004</v>
      </c>
      <c r="I835" s="10" t="str">
        <f>+IFERROR(VLOOKUP($A835,#REF!,MATCH('Cálculo antigua metodología'!I$4,#REF!,0),0),"")</f>
        <v/>
      </c>
      <c r="J835" s="10" t="str">
        <f>+IFERROR(VLOOKUP($A835,#REF!,MATCH('Cálculo antigua metodología'!J$4,#REF!,0),0),"")</f>
        <v/>
      </c>
      <c r="K835" s="10" t="str">
        <f>+IFERROR(VLOOKUP($A835,#REF!,MATCH('Cálculo antigua metodología'!K$4,#REF!,0),0),"")</f>
        <v/>
      </c>
      <c r="L835" s="10" t="str">
        <f>+IFERROR(VLOOKUP($A835,#REF!,MATCH('Cálculo antigua metodología'!L$4,#REF!,0),0),"")</f>
        <v/>
      </c>
      <c r="M835" s="10" t="str">
        <f>+IFERROR(VLOOKUP($A835,#REF!,MATCH('Cálculo antigua metodología'!M$4,#REF!,0),0),"")</f>
        <v/>
      </c>
      <c r="N835" s="10" t="str">
        <f>+IFERROR(VLOOKUP($A835,#REF!,MATCH('Cálculo antigua metodología'!N$4,#REF!,0),0),"")</f>
        <v/>
      </c>
      <c r="O835" s="10" t="str">
        <f>+IFERROR(VLOOKUP($A835,#REF!,MATCH('Cálculo antigua metodología'!O$4,#REF!,0),0),"")</f>
        <v/>
      </c>
      <c r="P835" s="10" t="str">
        <f>+IFERROR(VLOOKUP($A835,#REF!,MATCH('Cálculo antigua metodología'!P$4,#REF!,0),0),"")</f>
        <v/>
      </c>
      <c r="Q835" s="10" t="str">
        <f>+IFERROR(VLOOKUP($A835,#REF!,MATCH('Cálculo antigua metodología'!Q$4,#REF!,0),0),"")</f>
        <v/>
      </c>
      <c r="R835" s="10" t="str">
        <f>+IFERROR(VLOOKUP($A835,#REF!,MATCH('Cálculo antigua metodología'!R$4,#REF!,0),0),"")</f>
        <v/>
      </c>
      <c r="S835" s="10" t="str">
        <f>+IFERROR(VLOOKUP($A835,#REF!,MATCH('Cálculo antigua metodología'!S$4,#REF!,0),0),"")</f>
        <v/>
      </c>
      <c r="T835" s="10">
        <f>+VLOOKUP(A835,'[5]Cálculo SGP'!$N$3:$P$1136,3,0)</f>
        <v>628801054</v>
      </c>
      <c r="U835" s="10">
        <f>+VLOOKUP(A835,'[5]Cálculo SGP'!$N$3:$X$1137,11,0)</f>
        <v>1123645504</v>
      </c>
      <c r="V835" s="11">
        <f t="shared" si="144"/>
        <v>43.003240696397903</v>
      </c>
      <c r="W835" s="11">
        <f t="shared" si="151"/>
        <v>100</v>
      </c>
      <c r="X835" s="11">
        <f t="shared" si="145"/>
        <v>80</v>
      </c>
      <c r="Y835" s="11">
        <f t="shared" si="146"/>
        <v>100</v>
      </c>
      <c r="Z835" s="11">
        <f t="shared" si="152"/>
        <v>0</v>
      </c>
      <c r="AA835" s="11">
        <f t="shared" si="147"/>
        <v>100</v>
      </c>
      <c r="AB835" s="11">
        <f t="shared" si="153"/>
        <v>0</v>
      </c>
      <c r="AC835" s="11">
        <f t="shared" si="148"/>
        <v>0</v>
      </c>
      <c r="AD835" s="11">
        <f t="shared" si="149"/>
        <v>0</v>
      </c>
      <c r="AE835" s="11">
        <f t="shared" si="150"/>
        <v>0</v>
      </c>
      <c r="AF835" s="12">
        <f t="shared" si="154"/>
        <v>0</v>
      </c>
      <c r="AG835" s="31">
        <f t="shared" si="155"/>
        <v>16.666666666666668</v>
      </c>
    </row>
    <row r="836" spans="1:33" x14ac:dyDescent="0.35">
      <c r="A836" s="1" t="s">
        <v>1716</v>
      </c>
      <c r="B836" s="1" t="s">
        <v>716</v>
      </c>
      <c r="C836" s="1" t="s">
        <v>1717</v>
      </c>
      <c r="D836" s="4">
        <f>+VLOOKUP(A836,'[2]Categoría municipios 2023'!$B$2:$D$1103,3,0)</f>
        <v>1</v>
      </c>
      <c r="E836" s="1" t="str">
        <f>+VLOOKUP(A836,'[3]Nuevo IDF'!$B$5:$H$1106,7,0)</f>
        <v>C</v>
      </c>
      <c r="F836" s="4">
        <v>1</v>
      </c>
      <c r="G836" s="10">
        <f>+VLOOKUP(A836,'[4]Informe viabilidad 2022'!$A$4:$G$1105,7,0)</f>
        <v>132296.55894399999</v>
      </c>
      <c r="H836" s="10">
        <f>+VLOOKUP(A836,'[4]Informe viabilidad 2022'!$A$4:$G$1105,6,0)</f>
        <v>382695.19633200002</v>
      </c>
      <c r="I836" s="10" t="str">
        <f>+IFERROR(VLOOKUP($A836,#REF!,MATCH('Cálculo antigua metodología'!I$4,#REF!,0),0),"")</f>
        <v/>
      </c>
      <c r="J836" s="10" t="str">
        <f>+IFERROR(VLOOKUP($A836,#REF!,MATCH('Cálculo antigua metodología'!J$4,#REF!,0),0),"")</f>
        <v/>
      </c>
      <c r="K836" s="10" t="str">
        <f>+IFERROR(VLOOKUP($A836,#REF!,MATCH('Cálculo antigua metodología'!K$4,#REF!,0),0),"")</f>
        <v/>
      </c>
      <c r="L836" s="10" t="str">
        <f>+IFERROR(VLOOKUP($A836,#REF!,MATCH('Cálculo antigua metodología'!L$4,#REF!,0),0),"")</f>
        <v/>
      </c>
      <c r="M836" s="10" t="str">
        <f>+IFERROR(VLOOKUP($A836,#REF!,MATCH('Cálculo antigua metodología'!M$4,#REF!,0),0),"")</f>
        <v/>
      </c>
      <c r="N836" s="10" t="str">
        <f>+IFERROR(VLOOKUP($A836,#REF!,MATCH('Cálculo antigua metodología'!N$4,#REF!,0),0),"")</f>
        <v/>
      </c>
      <c r="O836" s="10" t="str">
        <f>+IFERROR(VLOOKUP($A836,#REF!,MATCH('Cálculo antigua metodología'!O$4,#REF!,0),0),"")</f>
        <v/>
      </c>
      <c r="P836" s="10" t="str">
        <f>+IFERROR(VLOOKUP($A836,#REF!,MATCH('Cálculo antigua metodología'!P$4,#REF!,0),0),"")</f>
        <v/>
      </c>
      <c r="Q836" s="10" t="str">
        <f>+IFERROR(VLOOKUP($A836,#REF!,MATCH('Cálculo antigua metodología'!Q$4,#REF!,0),0),"")</f>
        <v/>
      </c>
      <c r="R836" s="10" t="str">
        <f>+IFERROR(VLOOKUP($A836,#REF!,MATCH('Cálculo antigua metodología'!R$4,#REF!,0),0),"")</f>
        <v/>
      </c>
      <c r="S836" s="10" t="str">
        <f>+IFERROR(VLOOKUP($A836,#REF!,MATCH('Cálculo antigua metodología'!S$4,#REF!,0),0),"")</f>
        <v/>
      </c>
      <c r="T836" s="10">
        <f>+VLOOKUP(A836,'[5]Cálculo SGP'!$N$3:$P$1136,3,0)</f>
        <v>6481130504</v>
      </c>
      <c r="U836" s="10">
        <f>+VLOOKUP(A836,'[5]Cálculo SGP'!$N$3:$X$1137,11,0)</f>
        <v>14423456446</v>
      </c>
      <c r="V836" s="11">
        <f t="shared" si="144"/>
        <v>34.569694161833326</v>
      </c>
      <c r="W836" s="11">
        <f t="shared" si="151"/>
        <v>100</v>
      </c>
      <c r="X836" s="11">
        <f t="shared" si="145"/>
        <v>65</v>
      </c>
      <c r="Y836" s="11">
        <f t="shared" si="146"/>
        <v>100</v>
      </c>
      <c r="Z836" s="11">
        <f t="shared" si="152"/>
        <v>0</v>
      </c>
      <c r="AA836" s="11">
        <f t="shared" si="147"/>
        <v>100</v>
      </c>
      <c r="AB836" s="11">
        <f t="shared" si="153"/>
        <v>0</v>
      </c>
      <c r="AC836" s="11">
        <f t="shared" si="148"/>
        <v>0</v>
      </c>
      <c r="AD836" s="11">
        <f t="shared" si="149"/>
        <v>0</v>
      </c>
      <c r="AE836" s="11">
        <f t="shared" si="150"/>
        <v>0</v>
      </c>
      <c r="AF836" s="12">
        <f t="shared" si="154"/>
        <v>0</v>
      </c>
      <c r="AG836" s="31">
        <f t="shared" si="155"/>
        <v>16.666666666666668</v>
      </c>
    </row>
    <row r="837" spans="1:33" x14ac:dyDescent="0.35">
      <c r="A837" s="1" t="s">
        <v>1718</v>
      </c>
      <c r="B837" s="1" t="s">
        <v>716</v>
      </c>
      <c r="C837" s="1" t="s">
        <v>1719</v>
      </c>
      <c r="D837" s="4">
        <f>+VLOOKUP(A837,'[2]Categoría municipios 2023'!$B$2:$D$1103,3,0)</f>
        <v>6</v>
      </c>
      <c r="E837" s="1" t="str">
        <f>+VLOOKUP(A837,'[3]Nuevo IDF'!$B$5:$H$1106,7,0)</f>
        <v>G3</v>
      </c>
      <c r="F837" s="1"/>
      <c r="G837" s="10">
        <f>+VLOOKUP(A837,'[4]Informe viabilidad 2022'!$A$4:$G$1105,7,0)</f>
        <v>1576.2818589999999</v>
      </c>
      <c r="H837" s="10">
        <f>+VLOOKUP(A837,'[4]Informe viabilidad 2022'!$A$4:$G$1105,6,0)</f>
        <v>2636.0124308099998</v>
      </c>
      <c r="I837" s="10" t="str">
        <f>+IFERROR(VLOOKUP($A837,#REF!,MATCH('Cálculo antigua metodología'!I$4,#REF!,0),0),"")</f>
        <v/>
      </c>
      <c r="J837" s="10" t="str">
        <f>+IFERROR(VLOOKUP($A837,#REF!,MATCH('Cálculo antigua metodología'!J$4,#REF!,0),0),"")</f>
        <v/>
      </c>
      <c r="K837" s="10" t="str">
        <f>+IFERROR(VLOOKUP($A837,#REF!,MATCH('Cálculo antigua metodología'!K$4,#REF!,0),0),"")</f>
        <v/>
      </c>
      <c r="L837" s="10" t="str">
        <f>+IFERROR(VLOOKUP($A837,#REF!,MATCH('Cálculo antigua metodología'!L$4,#REF!,0),0),"")</f>
        <v/>
      </c>
      <c r="M837" s="10" t="str">
        <f>+IFERROR(VLOOKUP($A837,#REF!,MATCH('Cálculo antigua metodología'!M$4,#REF!,0),0),"")</f>
        <v/>
      </c>
      <c r="N837" s="10" t="str">
        <f>+IFERROR(VLOOKUP($A837,#REF!,MATCH('Cálculo antigua metodología'!N$4,#REF!,0),0),"")</f>
        <v/>
      </c>
      <c r="O837" s="10" t="str">
        <f>+IFERROR(VLOOKUP($A837,#REF!,MATCH('Cálculo antigua metodología'!O$4,#REF!,0),0),"")</f>
        <v/>
      </c>
      <c r="P837" s="10" t="str">
        <f>+IFERROR(VLOOKUP($A837,#REF!,MATCH('Cálculo antigua metodología'!P$4,#REF!,0),0),"")</f>
        <v/>
      </c>
      <c r="Q837" s="10" t="str">
        <f>+IFERROR(VLOOKUP($A837,#REF!,MATCH('Cálculo antigua metodología'!Q$4,#REF!,0),0),"")</f>
        <v/>
      </c>
      <c r="R837" s="10" t="str">
        <f>+IFERROR(VLOOKUP($A837,#REF!,MATCH('Cálculo antigua metodología'!R$4,#REF!,0),0),"")</f>
        <v/>
      </c>
      <c r="S837" s="10" t="str">
        <f>+IFERROR(VLOOKUP($A837,#REF!,MATCH('Cálculo antigua metodología'!S$4,#REF!,0),0),"")</f>
        <v/>
      </c>
      <c r="T837" s="10">
        <f>+VLOOKUP(A837,'[5]Cálculo SGP'!$N$3:$P$1136,3,0)</f>
        <v>1031175971</v>
      </c>
      <c r="U837" s="10">
        <f>+VLOOKUP(A837,'[5]Cálculo SGP'!$N$3:$X$1137,11,0)</f>
        <v>1561119154</v>
      </c>
      <c r="V837" s="11">
        <f t="shared" ref="V837:V900" si="156">IFERROR(G837/H837*100,"ND")</f>
        <v>59.797967588325697</v>
      </c>
      <c r="W837" s="11">
        <f t="shared" si="151"/>
        <v>100</v>
      </c>
      <c r="X837" s="11">
        <f t="shared" ref="X837:X900" si="157">IF(D837="ESP",50,IF(D837=1,65,IF(D837=2,70,IF(D837=3,70,IF(D837=4,80,IF(D837=5,80,IF(D837=6,80,0)))))))</f>
        <v>80</v>
      </c>
      <c r="Y837" s="11">
        <f t="shared" ref="Y837:Y900" si="158">+IFERROR((P837+R837)*100/(J837+M837+T837+U837),100)</f>
        <v>100</v>
      </c>
      <c r="Z837" s="11">
        <f t="shared" si="152"/>
        <v>0</v>
      </c>
      <c r="AA837" s="11">
        <f t="shared" ref="AA837:AA900" si="159">+IFERROR((L837+N837+M837)*100/(I837),100)</f>
        <v>100</v>
      </c>
      <c r="AB837" s="11">
        <f t="shared" si="153"/>
        <v>0</v>
      </c>
      <c r="AC837" s="11">
        <f t="shared" ref="AC837:AC900" si="160">IFERROR(((K837)/J837*100),0)</f>
        <v>0</v>
      </c>
      <c r="AD837" s="11">
        <f t="shared" ref="AD837:AD900" si="161">IFERROR((Q837/O837*100),0)</f>
        <v>0</v>
      </c>
      <c r="AE837" s="11">
        <f t="shared" ref="AE837:AE900" si="162">IFERROR((S837/J837*100),0)</f>
        <v>0</v>
      </c>
      <c r="AF837" s="12">
        <f t="shared" si="154"/>
        <v>0</v>
      </c>
      <c r="AG837" s="31">
        <f t="shared" si="155"/>
        <v>16.666666666666668</v>
      </c>
    </row>
    <row r="838" spans="1:33" x14ac:dyDescent="0.35">
      <c r="A838" s="1" t="s">
        <v>1720</v>
      </c>
      <c r="B838" s="1" t="s">
        <v>716</v>
      </c>
      <c r="C838" s="1" t="s">
        <v>1721</v>
      </c>
      <c r="D838" s="4">
        <f>+VLOOKUP(A838,'[2]Categoría municipios 2023'!$B$2:$D$1103,3,0)</f>
        <v>6</v>
      </c>
      <c r="E838" s="1" t="str">
        <f>+VLOOKUP(A838,'[3]Nuevo IDF'!$B$5:$H$1106,7,0)</f>
        <v>G1</v>
      </c>
      <c r="F838" s="1"/>
      <c r="G838" s="10">
        <f>+VLOOKUP(A838,'[4]Informe viabilidad 2022'!$A$4:$G$1105,7,0)</f>
        <v>2522.8950220000002</v>
      </c>
      <c r="H838" s="10">
        <f>+VLOOKUP(A838,'[4]Informe viabilidad 2022'!$A$4:$G$1105,6,0)</f>
        <v>5528.3690483999999</v>
      </c>
      <c r="I838" s="10" t="str">
        <f>+IFERROR(VLOOKUP($A838,#REF!,MATCH('Cálculo antigua metodología'!I$4,#REF!,0),0),"")</f>
        <v/>
      </c>
      <c r="J838" s="10" t="str">
        <f>+IFERROR(VLOOKUP($A838,#REF!,MATCH('Cálculo antigua metodología'!J$4,#REF!,0),0),"")</f>
        <v/>
      </c>
      <c r="K838" s="10" t="str">
        <f>+IFERROR(VLOOKUP($A838,#REF!,MATCH('Cálculo antigua metodología'!K$4,#REF!,0),0),"")</f>
        <v/>
      </c>
      <c r="L838" s="10" t="str">
        <f>+IFERROR(VLOOKUP($A838,#REF!,MATCH('Cálculo antigua metodología'!L$4,#REF!,0),0),"")</f>
        <v/>
      </c>
      <c r="M838" s="10" t="str">
        <f>+IFERROR(VLOOKUP($A838,#REF!,MATCH('Cálculo antigua metodología'!M$4,#REF!,0),0),"")</f>
        <v/>
      </c>
      <c r="N838" s="10" t="str">
        <f>+IFERROR(VLOOKUP($A838,#REF!,MATCH('Cálculo antigua metodología'!N$4,#REF!,0),0),"")</f>
        <v/>
      </c>
      <c r="O838" s="10" t="str">
        <f>+IFERROR(VLOOKUP($A838,#REF!,MATCH('Cálculo antigua metodología'!O$4,#REF!,0),0),"")</f>
        <v/>
      </c>
      <c r="P838" s="10" t="str">
        <f>+IFERROR(VLOOKUP($A838,#REF!,MATCH('Cálculo antigua metodología'!P$4,#REF!,0),0),"")</f>
        <v/>
      </c>
      <c r="Q838" s="10" t="str">
        <f>+IFERROR(VLOOKUP($A838,#REF!,MATCH('Cálculo antigua metodología'!Q$4,#REF!,0),0),"")</f>
        <v/>
      </c>
      <c r="R838" s="10" t="str">
        <f>+IFERROR(VLOOKUP($A838,#REF!,MATCH('Cálculo antigua metodología'!R$4,#REF!,0),0),"")</f>
        <v/>
      </c>
      <c r="S838" s="10" t="str">
        <f>+IFERROR(VLOOKUP($A838,#REF!,MATCH('Cálculo antigua metodología'!S$4,#REF!,0),0),"")</f>
        <v/>
      </c>
      <c r="T838" s="10">
        <f>+VLOOKUP(A838,'[5]Cálculo SGP'!$N$3:$P$1136,3,0)</f>
        <v>600134837</v>
      </c>
      <c r="U838" s="10">
        <f>+VLOOKUP(A838,'[5]Cálculo SGP'!$N$3:$X$1137,11,0)</f>
        <v>1176836445</v>
      </c>
      <c r="V838" s="11">
        <f t="shared" si="156"/>
        <v>45.635430629041799</v>
      </c>
      <c r="W838" s="11">
        <f t="shared" ref="W838:W901" si="163">+IF(V838&lt;=X838,100,IF(AND(V838&gt;X838,V838&lt;100),(100-V838)/(100-X838)*100,0))</f>
        <v>100</v>
      </c>
      <c r="X838" s="11">
        <f t="shared" si="157"/>
        <v>80</v>
      </c>
      <c r="Y838" s="11">
        <f t="shared" si="158"/>
        <v>100</v>
      </c>
      <c r="Z838" s="11">
        <f t="shared" ref="Z838:Z901" si="164">IF(100-Y838&lt;0,0,100-Y838)</f>
        <v>0</v>
      </c>
      <c r="AA838" s="11">
        <f t="shared" si="159"/>
        <v>100</v>
      </c>
      <c r="AB838" s="11">
        <f t="shared" ref="AB838:AB901" si="165">100-AA838</f>
        <v>0</v>
      </c>
      <c r="AC838" s="11">
        <f t="shared" si="160"/>
        <v>0</v>
      </c>
      <c r="AD838" s="11">
        <f t="shared" si="161"/>
        <v>0</v>
      </c>
      <c r="AE838" s="11">
        <f t="shared" si="162"/>
        <v>0</v>
      </c>
      <c r="AF838" s="12">
        <f t="shared" ref="AF838:AF901" si="166">IFERROR((IF(AE838&lt;0,0,AE838)),0)</f>
        <v>0</v>
      </c>
      <c r="AG838" s="31">
        <f t="shared" ref="AG838:AG901" si="167">+AVERAGE(W838,Z838,AB838,AC838,AD838,AF838)</f>
        <v>16.666666666666668</v>
      </c>
    </row>
    <row r="839" spans="1:33" x14ac:dyDescent="0.35">
      <c r="A839" s="1" t="s">
        <v>1722</v>
      </c>
      <c r="B839" s="1" t="s">
        <v>716</v>
      </c>
      <c r="C839" s="1" t="s">
        <v>1723</v>
      </c>
      <c r="D839" s="4">
        <f>+VLOOKUP(A839,'[2]Categoría municipios 2023'!$B$2:$D$1103,3,0)</f>
        <v>6</v>
      </c>
      <c r="E839" s="1" t="str">
        <f>+VLOOKUP(A839,'[3]Nuevo IDF'!$B$5:$H$1106,7,0)</f>
        <v>G3</v>
      </c>
      <c r="F839" s="1"/>
      <c r="G839" s="10">
        <f>+VLOOKUP(A839,'[4]Informe viabilidad 2022'!$A$4:$G$1105,7,0)</f>
        <v>2476.214473</v>
      </c>
      <c r="H839" s="10">
        <f>+VLOOKUP(A839,'[4]Informe viabilidad 2022'!$A$4:$G$1105,6,0)</f>
        <v>5500.12944393</v>
      </c>
      <c r="I839" s="10" t="str">
        <f>+IFERROR(VLOOKUP($A839,#REF!,MATCH('Cálculo antigua metodología'!I$4,#REF!,0),0),"")</f>
        <v/>
      </c>
      <c r="J839" s="10" t="str">
        <f>+IFERROR(VLOOKUP($A839,#REF!,MATCH('Cálculo antigua metodología'!J$4,#REF!,0),0),"")</f>
        <v/>
      </c>
      <c r="K839" s="10" t="str">
        <f>+IFERROR(VLOOKUP($A839,#REF!,MATCH('Cálculo antigua metodología'!K$4,#REF!,0),0),"")</f>
        <v/>
      </c>
      <c r="L839" s="10" t="str">
        <f>+IFERROR(VLOOKUP($A839,#REF!,MATCH('Cálculo antigua metodología'!L$4,#REF!,0),0),"")</f>
        <v/>
      </c>
      <c r="M839" s="10" t="str">
        <f>+IFERROR(VLOOKUP($A839,#REF!,MATCH('Cálculo antigua metodología'!M$4,#REF!,0),0),"")</f>
        <v/>
      </c>
      <c r="N839" s="10" t="str">
        <f>+IFERROR(VLOOKUP($A839,#REF!,MATCH('Cálculo antigua metodología'!N$4,#REF!,0),0),"")</f>
        <v/>
      </c>
      <c r="O839" s="10" t="str">
        <f>+IFERROR(VLOOKUP($A839,#REF!,MATCH('Cálculo antigua metodología'!O$4,#REF!,0),0),"")</f>
        <v/>
      </c>
      <c r="P839" s="10" t="str">
        <f>+IFERROR(VLOOKUP($A839,#REF!,MATCH('Cálculo antigua metodología'!P$4,#REF!,0),0),"")</f>
        <v/>
      </c>
      <c r="Q839" s="10" t="str">
        <f>+IFERROR(VLOOKUP($A839,#REF!,MATCH('Cálculo antigua metodología'!Q$4,#REF!,0),0),"")</f>
        <v/>
      </c>
      <c r="R839" s="10" t="str">
        <f>+IFERROR(VLOOKUP($A839,#REF!,MATCH('Cálculo antigua metodología'!R$4,#REF!,0),0),"")</f>
        <v/>
      </c>
      <c r="S839" s="10" t="str">
        <f>+IFERROR(VLOOKUP($A839,#REF!,MATCH('Cálculo antigua metodología'!S$4,#REF!,0),0),"")</f>
        <v/>
      </c>
      <c r="T839" s="10">
        <f>+VLOOKUP(A839,'[5]Cálculo SGP'!$N$3:$P$1136,3,0)</f>
        <v>1265811271</v>
      </c>
      <c r="U839" s="10">
        <f>+VLOOKUP(A839,'[5]Cálculo SGP'!$N$3:$X$1137,11,0)</f>
        <v>1523542763</v>
      </c>
      <c r="V839" s="11">
        <f t="shared" si="156"/>
        <v>45.02102174582047</v>
      </c>
      <c r="W839" s="11">
        <f t="shared" si="163"/>
        <v>100</v>
      </c>
      <c r="X839" s="11">
        <f t="shared" si="157"/>
        <v>80</v>
      </c>
      <c r="Y839" s="11">
        <f t="shared" si="158"/>
        <v>100</v>
      </c>
      <c r="Z839" s="11">
        <f t="shared" si="164"/>
        <v>0</v>
      </c>
      <c r="AA839" s="11">
        <f t="shared" si="159"/>
        <v>100</v>
      </c>
      <c r="AB839" s="11">
        <f t="shared" si="165"/>
        <v>0</v>
      </c>
      <c r="AC839" s="11">
        <f t="shared" si="160"/>
        <v>0</v>
      </c>
      <c r="AD839" s="11">
        <f t="shared" si="161"/>
        <v>0</v>
      </c>
      <c r="AE839" s="11">
        <f t="shared" si="162"/>
        <v>0</v>
      </c>
      <c r="AF839" s="12">
        <f t="shared" si="166"/>
        <v>0</v>
      </c>
      <c r="AG839" s="31">
        <f t="shared" si="167"/>
        <v>16.666666666666668</v>
      </c>
    </row>
    <row r="840" spans="1:33" x14ac:dyDescent="0.35">
      <c r="A840" s="1" t="s">
        <v>1724</v>
      </c>
      <c r="B840" s="1" t="s">
        <v>716</v>
      </c>
      <c r="C840" s="1" t="s">
        <v>1725</v>
      </c>
      <c r="D840" s="4">
        <f>+VLOOKUP(A840,'[2]Categoría municipios 2023'!$B$2:$D$1103,3,0)</f>
        <v>2</v>
      </c>
      <c r="E840" s="1" t="str">
        <f>+VLOOKUP(A840,'[3]Nuevo IDF'!$B$5:$H$1106,7,0)</f>
        <v>G1</v>
      </c>
      <c r="F840" s="1"/>
      <c r="G840" s="10">
        <f>+VLOOKUP(A840,'[4]Informe viabilidad 2022'!$A$4:$G$1105,7,0)</f>
        <v>42118.377163999998</v>
      </c>
      <c r="H840" s="10">
        <f>+VLOOKUP(A840,'[4]Informe viabilidad 2022'!$A$4:$G$1105,6,0)</f>
        <v>96309.252419490003</v>
      </c>
      <c r="I840" s="10" t="str">
        <f>+IFERROR(VLOOKUP($A840,#REF!,MATCH('Cálculo antigua metodología'!I$4,#REF!,0),0),"")</f>
        <v/>
      </c>
      <c r="J840" s="10" t="str">
        <f>+IFERROR(VLOOKUP($A840,#REF!,MATCH('Cálculo antigua metodología'!J$4,#REF!,0),0),"")</f>
        <v/>
      </c>
      <c r="K840" s="10" t="str">
        <f>+IFERROR(VLOOKUP($A840,#REF!,MATCH('Cálculo antigua metodología'!K$4,#REF!,0),0),"")</f>
        <v/>
      </c>
      <c r="L840" s="10" t="str">
        <f>+IFERROR(VLOOKUP($A840,#REF!,MATCH('Cálculo antigua metodología'!L$4,#REF!,0),0),"")</f>
        <v/>
      </c>
      <c r="M840" s="10" t="str">
        <f>+IFERROR(VLOOKUP($A840,#REF!,MATCH('Cálculo antigua metodología'!M$4,#REF!,0),0),"")</f>
        <v/>
      </c>
      <c r="N840" s="10" t="str">
        <f>+IFERROR(VLOOKUP($A840,#REF!,MATCH('Cálculo antigua metodología'!N$4,#REF!,0),0),"")</f>
        <v/>
      </c>
      <c r="O840" s="10" t="str">
        <f>+IFERROR(VLOOKUP($A840,#REF!,MATCH('Cálculo antigua metodología'!O$4,#REF!,0),0),"")</f>
        <v/>
      </c>
      <c r="P840" s="10" t="str">
        <f>+IFERROR(VLOOKUP($A840,#REF!,MATCH('Cálculo antigua metodología'!P$4,#REF!,0),0),"")</f>
        <v/>
      </c>
      <c r="Q840" s="10" t="str">
        <f>+IFERROR(VLOOKUP($A840,#REF!,MATCH('Cálculo antigua metodología'!Q$4,#REF!,0),0),"")</f>
        <v/>
      </c>
      <c r="R840" s="10" t="str">
        <f>+IFERROR(VLOOKUP($A840,#REF!,MATCH('Cálculo antigua metodología'!R$4,#REF!,0),0),"")</f>
        <v/>
      </c>
      <c r="S840" s="10" t="str">
        <f>+IFERROR(VLOOKUP($A840,#REF!,MATCH('Cálculo antigua metodología'!S$4,#REF!,0),0),"")</f>
        <v/>
      </c>
      <c r="T840" s="10">
        <f>+VLOOKUP(A840,'[5]Cálculo SGP'!$N$3:$P$1136,3,0)</f>
        <v>4296034856</v>
      </c>
      <c r="U840" s="10">
        <f>+VLOOKUP(A840,'[5]Cálculo SGP'!$N$3:$X$1137,11,0)</f>
        <v>6606496408</v>
      </c>
      <c r="V840" s="11">
        <f t="shared" si="156"/>
        <v>43.732430795482472</v>
      </c>
      <c r="W840" s="11">
        <f t="shared" si="163"/>
        <v>100</v>
      </c>
      <c r="X840" s="11">
        <f t="shared" si="157"/>
        <v>70</v>
      </c>
      <c r="Y840" s="11">
        <f t="shared" si="158"/>
        <v>100</v>
      </c>
      <c r="Z840" s="11">
        <f t="shared" si="164"/>
        <v>0</v>
      </c>
      <c r="AA840" s="11">
        <f t="shared" si="159"/>
        <v>100</v>
      </c>
      <c r="AB840" s="11">
        <f t="shared" si="165"/>
        <v>0</v>
      </c>
      <c r="AC840" s="11">
        <f t="shared" si="160"/>
        <v>0</v>
      </c>
      <c r="AD840" s="11">
        <f t="shared" si="161"/>
        <v>0</v>
      </c>
      <c r="AE840" s="11">
        <f t="shared" si="162"/>
        <v>0</v>
      </c>
      <c r="AF840" s="12">
        <f t="shared" si="166"/>
        <v>0</v>
      </c>
      <c r="AG840" s="31">
        <f t="shared" si="167"/>
        <v>16.666666666666668</v>
      </c>
    </row>
    <row r="841" spans="1:33" x14ac:dyDescent="0.35">
      <c r="A841" s="1" t="s">
        <v>1726</v>
      </c>
      <c r="B841" s="1" t="s">
        <v>716</v>
      </c>
      <c r="C841" s="1" t="s">
        <v>1727</v>
      </c>
      <c r="D841" s="4">
        <f>+VLOOKUP(A841,'[2]Categoría municipios 2023'!$B$2:$D$1103,3,0)</f>
        <v>6</v>
      </c>
      <c r="E841" s="1" t="str">
        <f>+VLOOKUP(A841,'[3]Nuevo IDF'!$B$5:$H$1106,7,0)</f>
        <v>G4</v>
      </c>
      <c r="F841" s="1"/>
      <c r="G841" s="10">
        <f>+VLOOKUP(A841,'[4]Informe viabilidad 2022'!$A$4:$G$1105,7,0)</f>
        <v>1246.6958689999999</v>
      </c>
      <c r="H841" s="10">
        <f>+VLOOKUP(A841,'[4]Informe viabilidad 2022'!$A$4:$G$1105,6,0)</f>
        <v>2576.2005556999998</v>
      </c>
      <c r="I841" s="10" t="str">
        <f>+IFERROR(VLOOKUP($A841,#REF!,MATCH('Cálculo antigua metodología'!I$4,#REF!,0),0),"")</f>
        <v/>
      </c>
      <c r="J841" s="10" t="str">
        <f>+IFERROR(VLOOKUP($A841,#REF!,MATCH('Cálculo antigua metodología'!J$4,#REF!,0),0),"")</f>
        <v/>
      </c>
      <c r="K841" s="10" t="str">
        <f>+IFERROR(VLOOKUP($A841,#REF!,MATCH('Cálculo antigua metodología'!K$4,#REF!,0),0),"")</f>
        <v/>
      </c>
      <c r="L841" s="10" t="str">
        <f>+IFERROR(VLOOKUP($A841,#REF!,MATCH('Cálculo antigua metodología'!L$4,#REF!,0),0),"")</f>
        <v/>
      </c>
      <c r="M841" s="10" t="str">
        <f>+IFERROR(VLOOKUP($A841,#REF!,MATCH('Cálculo antigua metodología'!M$4,#REF!,0),0),"")</f>
        <v/>
      </c>
      <c r="N841" s="10" t="str">
        <f>+IFERROR(VLOOKUP($A841,#REF!,MATCH('Cálculo antigua metodología'!N$4,#REF!,0),0),"")</f>
        <v/>
      </c>
      <c r="O841" s="10" t="str">
        <f>+IFERROR(VLOOKUP($A841,#REF!,MATCH('Cálculo antigua metodología'!O$4,#REF!,0),0),"")</f>
        <v/>
      </c>
      <c r="P841" s="10" t="str">
        <f>+IFERROR(VLOOKUP($A841,#REF!,MATCH('Cálculo antigua metodología'!P$4,#REF!,0),0),"")</f>
        <v/>
      </c>
      <c r="Q841" s="10" t="str">
        <f>+IFERROR(VLOOKUP($A841,#REF!,MATCH('Cálculo antigua metodología'!Q$4,#REF!,0),0),"")</f>
        <v/>
      </c>
      <c r="R841" s="10" t="str">
        <f>+IFERROR(VLOOKUP($A841,#REF!,MATCH('Cálculo antigua metodología'!R$4,#REF!,0),0),"")</f>
        <v/>
      </c>
      <c r="S841" s="10" t="str">
        <f>+IFERROR(VLOOKUP($A841,#REF!,MATCH('Cálculo antigua metodología'!S$4,#REF!,0),0),"")</f>
        <v/>
      </c>
      <c r="T841" s="10">
        <f>+VLOOKUP(A841,'[5]Cálculo SGP'!$N$3:$P$1136,3,0)</f>
        <v>856194540</v>
      </c>
      <c r="U841" s="10">
        <f>+VLOOKUP(A841,'[5]Cálculo SGP'!$N$3:$X$1137,11,0)</f>
        <v>1661287703</v>
      </c>
      <c r="V841" s="11">
        <f t="shared" si="156"/>
        <v>48.392811120299221</v>
      </c>
      <c r="W841" s="11">
        <f t="shared" si="163"/>
        <v>100</v>
      </c>
      <c r="X841" s="11">
        <f t="shared" si="157"/>
        <v>80</v>
      </c>
      <c r="Y841" s="11">
        <f t="shared" si="158"/>
        <v>100</v>
      </c>
      <c r="Z841" s="11">
        <f t="shared" si="164"/>
        <v>0</v>
      </c>
      <c r="AA841" s="11">
        <f t="shared" si="159"/>
        <v>100</v>
      </c>
      <c r="AB841" s="11">
        <f t="shared" si="165"/>
        <v>0</v>
      </c>
      <c r="AC841" s="11">
        <f t="shared" si="160"/>
        <v>0</v>
      </c>
      <c r="AD841" s="11">
        <f t="shared" si="161"/>
        <v>0</v>
      </c>
      <c r="AE841" s="11">
        <f t="shared" si="162"/>
        <v>0</v>
      </c>
      <c r="AF841" s="12">
        <f t="shared" si="166"/>
        <v>0</v>
      </c>
      <c r="AG841" s="31">
        <f t="shared" si="167"/>
        <v>16.666666666666668</v>
      </c>
    </row>
    <row r="842" spans="1:33" x14ac:dyDescent="0.35">
      <c r="A842" s="1" t="s">
        <v>1728</v>
      </c>
      <c r="B842" s="1" t="s">
        <v>716</v>
      </c>
      <c r="C842" s="1" t="s">
        <v>1729</v>
      </c>
      <c r="D842" s="4">
        <f>+VLOOKUP(A842,'[2]Categoría municipios 2023'!$B$2:$D$1103,3,0)</f>
        <v>6</v>
      </c>
      <c r="E842" s="1" t="str">
        <f>+VLOOKUP(A842,'[3]Nuevo IDF'!$B$5:$H$1106,7,0)</f>
        <v>G3</v>
      </c>
      <c r="F842" s="1"/>
      <c r="G842" s="10">
        <f>+VLOOKUP(A842,'[4]Informe viabilidad 2022'!$A$4:$G$1105,7,0)</f>
        <v>1035.2296690000001</v>
      </c>
      <c r="H842" s="10">
        <f>+VLOOKUP(A842,'[4]Informe viabilidad 2022'!$A$4:$G$1105,6,0)</f>
        <v>1927.29558978</v>
      </c>
      <c r="I842" s="10" t="str">
        <f>+IFERROR(VLOOKUP($A842,#REF!,MATCH('Cálculo antigua metodología'!I$4,#REF!,0),0),"")</f>
        <v/>
      </c>
      <c r="J842" s="10" t="str">
        <f>+IFERROR(VLOOKUP($A842,#REF!,MATCH('Cálculo antigua metodología'!J$4,#REF!,0),0),"")</f>
        <v/>
      </c>
      <c r="K842" s="10" t="str">
        <f>+IFERROR(VLOOKUP($A842,#REF!,MATCH('Cálculo antigua metodología'!K$4,#REF!,0),0),"")</f>
        <v/>
      </c>
      <c r="L842" s="10" t="str">
        <f>+IFERROR(VLOOKUP($A842,#REF!,MATCH('Cálculo antigua metodología'!L$4,#REF!,0),0),"")</f>
        <v/>
      </c>
      <c r="M842" s="10" t="str">
        <f>+IFERROR(VLOOKUP($A842,#REF!,MATCH('Cálculo antigua metodología'!M$4,#REF!,0),0),"")</f>
        <v/>
      </c>
      <c r="N842" s="10" t="str">
        <f>+IFERROR(VLOOKUP($A842,#REF!,MATCH('Cálculo antigua metodología'!N$4,#REF!,0),0),"")</f>
        <v/>
      </c>
      <c r="O842" s="10" t="str">
        <f>+IFERROR(VLOOKUP($A842,#REF!,MATCH('Cálculo antigua metodología'!O$4,#REF!,0),0),"")</f>
        <v/>
      </c>
      <c r="P842" s="10" t="str">
        <f>+IFERROR(VLOOKUP($A842,#REF!,MATCH('Cálculo antigua metodología'!P$4,#REF!,0),0),"")</f>
        <v/>
      </c>
      <c r="Q842" s="10" t="str">
        <f>+IFERROR(VLOOKUP($A842,#REF!,MATCH('Cálculo antigua metodología'!Q$4,#REF!,0),0),"")</f>
        <v/>
      </c>
      <c r="R842" s="10" t="str">
        <f>+IFERROR(VLOOKUP($A842,#REF!,MATCH('Cálculo antigua metodología'!R$4,#REF!,0),0),"")</f>
        <v/>
      </c>
      <c r="S842" s="10" t="str">
        <f>+IFERROR(VLOOKUP($A842,#REF!,MATCH('Cálculo antigua metodología'!S$4,#REF!,0),0),"")</f>
        <v/>
      </c>
      <c r="T842" s="10">
        <f>+VLOOKUP(A842,'[5]Cálculo SGP'!$N$3:$P$1136,3,0)</f>
        <v>670042058</v>
      </c>
      <c r="U842" s="10">
        <f>+VLOOKUP(A842,'[5]Cálculo SGP'!$N$3:$X$1137,11,0)</f>
        <v>1382826730</v>
      </c>
      <c r="V842" s="11">
        <f t="shared" si="156"/>
        <v>53.714109786250852</v>
      </c>
      <c r="W842" s="11">
        <f t="shared" si="163"/>
        <v>100</v>
      </c>
      <c r="X842" s="11">
        <f t="shared" si="157"/>
        <v>80</v>
      </c>
      <c r="Y842" s="11">
        <f t="shared" si="158"/>
        <v>100</v>
      </c>
      <c r="Z842" s="11">
        <f t="shared" si="164"/>
        <v>0</v>
      </c>
      <c r="AA842" s="11">
        <f t="shared" si="159"/>
        <v>100</v>
      </c>
      <c r="AB842" s="11">
        <f t="shared" si="165"/>
        <v>0</v>
      </c>
      <c r="AC842" s="11">
        <f t="shared" si="160"/>
        <v>0</v>
      </c>
      <c r="AD842" s="11">
        <f t="shared" si="161"/>
        <v>0</v>
      </c>
      <c r="AE842" s="11">
        <f t="shared" si="162"/>
        <v>0</v>
      </c>
      <c r="AF842" s="12">
        <f t="shared" si="166"/>
        <v>0</v>
      </c>
      <c r="AG842" s="31">
        <f t="shared" si="167"/>
        <v>16.666666666666668</v>
      </c>
    </row>
    <row r="843" spans="1:33" x14ac:dyDescent="0.35">
      <c r="A843" s="1" t="s">
        <v>1730</v>
      </c>
      <c r="B843" s="1" t="s">
        <v>716</v>
      </c>
      <c r="C843" s="1" t="s">
        <v>1731</v>
      </c>
      <c r="D843" s="4">
        <f>+VLOOKUP(A843,'[2]Categoría municipios 2023'!$B$2:$D$1103,3,0)</f>
        <v>6</v>
      </c>
      <c r="E843" s="1" t="str">
        <f>+VLOOKUP(A843,'[3]Nuevo IDF'!$B$5:$H$1106,7,0)</f>
        <v>G2</v>
      </c>
      <c r="F843" s="1"/>
      <c r="G843" s="10">
        <f>+VLOOKUP(A843,'[4]Informe viabilidad 2022'!$A$4:$G$1105,7,0)</f>
        <v>5039.2293419999996</v>
      </c>
      <c r="H843" s="10">
        <f>+VLOOKUP(A843,'[4]Informe viabilidad 2022'!$A$4:$G$1105,6,0)</f>
        <v>7548.6201309999997</v>
      </c>
      <c r="I843" s="10" t="str">
        <f>+IFERROR(VLOOKUP($A843,#REF!,MATCH('Cálculo antigua metodología'!I$4,#REF!,0),0),"")</f>
        <v/>
      </c>
      <c r="J843" s="10" t="str">
        <f>+IFERROR(VLOOKUP($A843,#REF!,MATCH('Cálculo antigua metodología'!J$4,#REF!,0),0),"")</f>
        <v/>
      </c>
      <c r="K843" s="10" t="str">
        <f>+IFERROR(VLOOKUP($A843,#REF!,MATCH('Cálculo antigua metodología'!K$4,#REF!,0),0),"")</f>
        <v/>
      </c>
      <c r="L843" s="10" t="str">
        <f>+IFERROR(VLOOKUP($A843,#REF!,MATCH('Cálculo antigua metodología'!L$4,#REF!,0),0),"")</f>
        <v/>
      </c>
      <c r="M843" s="10" t="str">
        <f>+IFERROR(VLOOKUP($A843,#REF!,MATCH('Cálculo antigua metodología'!M$4,#REF!,0),0),"")</f>
        <v/>
      </c>
      <c r="N843" s="10" t="str">
        <f>+IFERROR(VLOOKUP($A843,#REF!,MATCH('Cálculo antigua metodología'!N$4,#REF!,0),0),"")</f>
        <v/>
      </c>
      <c r="O843" s="10" t="str">
        <f>+IFERROR(VLOOKUP($A843,#REF!,MATCH('Cálculo antigua metodología'!O$4,#REF!,0),0),"")</f>
        <v/>
      </c>
      <c r="P843" s="10" t="str">
        <f>+IFERROR(VLOOKUP($A843,#REF!,MATCH('Cálculo antigua metodología'!P$4,#REF!,0),0),"")</f>
        <v/>
      </c>
      <c r="Q843" s="10" t="str">
        <f>+IFERROR(VLOOKUP($A843,#REF!,MATCH('Cálculo antigua metodología'!Q$4,#REF!,0),0),"")</f>
        <v/>
      </c>
      <c r="R843" s="10" t="str">
        <f>+IFERROR(VLOOKUP($A843,#REF!,MATCH('Cálculo antigua metodología'!R$4,#REF!,0),0),"")</f>
        <v/>
      </c>
      <c r="S843" s="10" t="str">
        <f>+IFERROR(VLOOKUP($A843,#REF!,MATCH('Cálculo antigua metodología'!S$4,#REF!,0),0),"")</f>
        <v/>
      </c>
      <c r="T843" s="10">
        <f>+VLOOKUP(A843,'[5]Cálculo SGP'!$N$3:$P$1136,3,0)</f>
        <v>1146854426</v>
      </c>
      <c r="U843" s="10">
        <f>+VLOOKUP(A843,'[5]Cálculo SGP'!$N$3:$X$1137,11,0)</f>
        <v>690730444</v>
      </c>
      <c r="V843" s="11">
        <f t="shared" si="156"/>
        <v>66.756960272849625</v>
      </c>
      <c r="W843" s="11">
        <f t="shared" si="163"/>
        <v>100</v>
      </c>
      <c r="X843" s="11">
        <f t="shared" si="157"/>
        <v>80</v>
      </c>
      <c r="Y843" s="11">
        <f t="shared" si="158"/>
        <v>100</v>
      </c>
      <c r="Z843" s="11">
        <f t="shared" si="164"/>
        <v>0</v>
      </c>
      <c r="AA843" s="11">
        <f t="shared" si="159"/>
        <v>100</v>
      </c>
      <c r="AB843" s="11">
        <f t="shared" si="165"/>
        <v>0</v>
      </c>
      <c r="AC843" s="11">
        <f t="shared" si="160"/>
        <v>0</v>
      </c>
      <c r="AD843" s="11">
        <f t="shared" si="161"/>
        <v>0</v>
      </c>
      <c r="AE843" s="11">
        <f t="shared" si="162"/>
        <v>0</v>
      </c>
      <c r="AF843" s="12">
        <f t="shared" si="166"/>
        <v>0</v>
      </c>
      <c r="AG843" s="31">
        <f t="shared" si="167"/>
        <v>16.666666666666668</v>
      </c>
    </row>
    <row r="844" spans="1:33" x14ac:dyDescent="0.35">
      <c r="A844" s="1" t="s">
        <v>1732</v>
      </c>
      <c r="B844" s="1" t="s">
        <v>716</v>
      </c>
      <c r="C844" s="1" t="s">
        <v>1733</v>
      </c>
      <c r="D844" s="4">
        <f>+VLOOKUP(A844,'[2]Categoría municipios 2023'!$B$2:$D$1103,3,0)</f>
        <v>6</v>
      </c>
      <c r="E844" s="1" t="str">
        <f>+VLOOKUP(A844,'[3]Nuevo IDF'!$B$5:$H$1106,7,0)</f>
        <v>G3</v>
      </c>
      <c r="F844" s="1"/>
      <c r="G844" s="10">
        <f>+VLOOKUP(A844,'[4]Informe viabilidad 2022'!$A$4:$G$1105,7,0)</f>
        <v>2685.630995</v>
      </c>
      <c r="H844" s="10">
        <f>+VLOOKUP(A844,'[4]Informe viabilidad 2022'!$A$4:$G$1105,6,0)</f>
        <v>4293.6086633000004</v>
      </c>
      <c r="I844" s="10" t="str">
        <f>+IFERROR(VLOOKUP($A844,#REF!,MATCH('Cálculo antigua metodología'!I$4,#REF!,0),0),"")</f>
        <v/>
      </c>
      <c r="J844" s="10" t="str">
        <f>+IFERROR(VLOOKUP($A844,#REF!,MATCH('Cálculo antigua metodología'!J$4,#REF!,0),0),"")</f>
        <v/>
      </c>
      <c r="K844" s="10" t="str">
        <f>+IFERROR(VLOOKUP($A844,#REF!,MATCH('Cálculo antigua metodología'!K$4,#REF!,0),0),"")</f>
        <v/>
      </c>
      <c r="L844" s="10" t="str">
        <f>+IFERROR(VLOOKUP($A844,#REF!,MATCH('Cálculo antigua metodología'!L$4,#REF!,0),0),"")</f>
        <v/>
      </c>
      <c r="M844" s="10" t="str">
        <f>+IFERROR(VLOOKUP($A844,#REF!,MATCH('Cálculo antigua metodología'!M$4,#REF!,0),0),"")</f>
        <v/>
      </c>
      <c r="N844" s="10" t="str">
        <f>+IFERROR(VLOOKUP($A844,#REF!,MATCH('Cálculo antigua metodología'!N$4,#REF!,0),0),"")</f>
        <v/>
      </c>
      <c r="O844" s="10" t="str">
        <f>+IFERROR(VLOOKUP($A844,#REF!,MATCH('Cálculo antigua metodología'!O$4,#REF!,0),0),"")</f>
        <v/>
      </c>
      <c r="P844" s="10" t="str">
        <f>+IFERROR(VLOOKUP($A844,#REF!,MATCH('Cálculo antigua metodología'!P$4,#REF!,0),0),"")</f>
        <v/>
      </c>
      <c r="Q844" s="10" t="str">
        <f>+IFERROR(VLOOKUP($A844,#REF!,MATCH('Cálculo antigua metodología'!Q$4,#REF!,0),0),"")</f>
        <v/>
      </c>
      <c r="R844" s="10" t="str">
        <f>+IFERROR(VLOOKUP($A844,#REF!,MATCH('Cálculo antigua metodología'!R$4,#REF!,0),0),"")</f>
        <v/>
      </c>
      <c r="S844" s="10" t="str">
        <f>+IFERROR(VLOOKUP($A844,#REF!,MATCH('Cálculo antigua metodología'!S$4,#REF!,0),0),"")</f>
        <v/>
      </c>
      <c r="T844" s="10">
        <f>+VLOOKUP(A844,'[5]Cálculo SGP'!$N$3:$P$1136,3,0)</f>
        <v>1031913948</v>
      </c>
      <c r="U844" s="10">
        <f>+VLOOKUP(A844,'[5]Cálculo SGP'!$N$3:$X$1137,11,0)</f>
        <v>2272572001</v>
      </c>
      <c r="V844" s="11">
        <f t="shared" si="156"/>
        <v>62.549505686339522</v>
      </c>
      <c r="W844" s="11">
        <f t="shared" si="163"/>
        <v>100</v>
      </c>
      <c r="X844" s="11">
        <f t="shared" si="157"/>
        <v>80</v>
      </c>
      <c r="Y844" s="11">
        <f t="shared" si="158"/>
        <v>100</v>
      </c>
      <c r="Z844" s="11">
        <f t="shared" si="164"/>
        <v>0</v>
      </c>
      <c r="AA844" s="11">
        <f t="shared" si="159"/>
        <v>100</v>
      </c>
      <c r="AB844" s="11">
        <f t="shared" si="165"/>
        <v>0</v>
      </c>
      <c r="AC844" s="11">
        <f t="shared" si="160"/>
        <v>0</v>
      </c>
      <c r="AD844" s="11">
        <f t="shared" si="161"/>
        <v>0</v>
      </c>
      <c r="AE844" s="11">
        <f t="shared" si="162"/>
        <v>0</v>
      </c>
      <c r="AF844" s="12">
        <f t="shared" si="166"/>
        <v>0</v>
      </c>
      <c r="AG844" s="31">
        <f t="shared" si="167"/>
        <v>16.666666666666668</v>
      </c>
    </row>
    <row r="845" spans="1:33" x14ac:dyDescent="0.35">
      <c r="A845" s="1" t="s">
        <v>1734</v>
      </c>
      <c r="B845" s="1" t="s">
        <v>716</v>
      </c>
      <c r="C845" s="1" t="s">
        <v>1735</v>
      </c>
      <c r="D845" s="4">
        <f>+VLOOKUP(A845,'[2]Categoría municipios 2023'!$B$2:$D$1103,3,0)</f>
        <v>6</v>
      </c>
      <c r="E845" s="1" t="str">
        <f>+VLOOKUP(A845,'[3]Nuevo IDF'!$B$5:$H$1106,7,0)</f>
        <v>G5</v>
      </c>
      <c r="F845" s="1"/>
      <c r="G845" s="10">
        <f>+VLOOKUP(A845,'[4]Informe viabilidad 2022'!$A$4:$G$1105,7,0)</f>
        <v>1674.3157249999999</v>
      </c>
      <c r="H845" s="10">
        <f>+VLOOKUP(A845,'[4]Informe viabilidad 2022'!$A$4:$G$1105,6,0)</f>
        <v>3516.1096694000003</v>
      </c>
      <c r="I845" s="10" t="str">
        <f>+IFERROR(VLOOKUP($A845,#REF!,MATCH('Cálculo antigua metodología'!I$4,#REF!,0),0),"")</f>
        <v/>
      </c>
      <c r="J845" s="10" t="str">
        <f>+IFERROR(VLOOKUP($A845,#REF!,MATCH('Cálculo antigua metodología'!J$4,#REF!,0),0),"")</f>
        <v/>
      </c>
      <c r="K845" s="10" t="str">
        <f>+IFERROR(VLOOKUP($A845,#REF!,MATCH('Cálculo antigua metodología'!K$4,#REF!,0),0),"")</f>
        <v/>
      </c>
      <c r="L845" s="10" t="str">
        <f>+IFERROR(VLOOKUP($A845,#REF!,MATCH('Cálculo antigua metodología'!L$4,#REF!,0),0),"")</f>
        <v/>
      </c>
      <c r="M845" s="10" t="str">
        <f>+IFERROR(VLOOKUP($A845,#REF!,MATCH('Cálculo antigua metodología'!M$4,#REF!,0),0),"")</f>
        <v/>
      </c>
      <c r="N845" s="10" t="str">
        <f>+IFERROR(VLOOKUP($A845,#REF!,MATCH('Cálculo antigua metodología'!N$4,#REF!,0),0),"")</f>
        <v/>
      </c>
      <c r="O845" s="10" t="str">
        <f>+IFERROR(VLOOKUP($A845,#REF!,MATCH('Cálculo antigua metodología'!O$4,#REF!,0),0),"")</f>
        <v/>
      </c>
      <c r="P845" s="10" t="str">
        <f>+IFERROR(VLOOKUP($A845,#REF!,MATCH('Cálculo antigua metodología'!P$4,#REF!,0),0),"")</f>
        <v/>
      </c>
      <c r="Q845" s="10" t="str">
        <f>+IFERROR(VLOOKUP($A845,#REF!,MATCH('Cálculo antigua metodología'!Q$4,#REF!,0),0),"")</f>
        <v/>
      </c>
      <c r="R845" s="10" t="str">
        <f>+IFERROR(VLOOKUP($A845,#REF!,MATCH('Cálculo antigua metodología'!R$4,#REF!,0),0),"")</f>
        <v/>
      </c>
      <c r="S845" s="10" t="str">
        <f>+IFERROR(VLOOKUP($A845,#REF!,MATCH('Cálculo antigua metodología'!S$4,#REF!,0),0),"")</f>
        <v/>
      </c>
      <c r="T845" s="10">
        <f>+VLOOKUP(A845,'[5]Cálculo SGP'!$N$3:$P$1136,3,0)</f>
        <v>1788855714</v>
      </c>
      <c r="U845" s="10">
        <f>+VLOOKUP(A845,'[5]Cálculo SGP'!$N$3:$X$1137,11,0)</f>
        <v>3453235853</v>
      </c>
      <c r="V845" s="11">
        <f t="shared" si="156"/>
        <v>47.618415875114337</v>
      </c>
      <c r="W845" s="11">
        <f t="shared" si="163"/>
        <v>100</v>
      </c>
      <c r="X845" s="11">
        <f t="shared" si="157"/>
        <v>80</v>
      </c>
      <c r="Y845" s="11">
        <f t="shared" si="158"/>
        <v>100</v>
      </c>
      <c r="Z845" s="11">
        <f t="shared" si="164"/>
        <v>0</v>
      </c>
      <c r="AA845" s="11">
        <f t="shared" si="159"/>
        <v>100</v>
      </c>
      <c r="AB845" s="11">
        <f t="shared" si="165"/>
        <v>0</v>
      </c>
      <c r="AC845" s="11">
        <f t="shared" si="160"/>
        <v>0</v>
      </c>
      <c r="AD845" s="11">
        <f t="shared" si="161"/>
        <v>0</v>
      </c>
      <c r="AE845" s="11">
        <f t="shared" si="162"/>
        <v>0</v>
      </c>
      <c r="AF845" s="12">
        <f t="shared" si="166"/>
        <v>0</v>
      </c>
      <c r="AG845" s="31">
        <f t="shared" si="167"/>
        <v>16.666666666666668</v>
      </c>
    </row>
    <row r="846" spans="1:33" x14ac:dyDescent="0.35">
      <c r="A846" s="1" t="s">
        <v>1736</v>
      </c>
      <c r="B846" s="1" t="s">
        <v>716</v>
      </c>
      <c r="C846" s="1" t="s">
        <v>1737</v>
      </c>
      <c r="D846" s="4">
        <f>+VLOOKUP(A846,'[2]Categoría municipios 2023'!$B$2:$D$1103,3,0)</f>
        <v>6</v>
      </c>
      <c r="E846" s="1" t="str">
        <f>+VLOOKUP(A846,'[3]Nuevo IDF'!$B$5:$H$1106,7,0)</f>
        <v>G5</v>
      </c>
      <c r="F846" s="1"/>
      <c r="G846" s="10">
        <f>+VLOOKUP(A846,'[4]Informe viabilidad 2022'!$A$4:$G$1105,7,0)</f>
        <v>1959.9622300000001</v>
      </c>
      <c r="H846" s="10">
        <f>+VLOOKUP(A846,'[4]Informe viabilidad 2022'!$A$4:$G$1105,6,0)</f>
        <v>5118.7891461300005</v>
      </c>
      <c r="I846" s="10" t="str">
        <f>+IFERROR(VLOOKUP($A846,#REF!,MATCH('Cálculo antigua metodología'!I$4,#REF!,0),0),"")</f>
        <v/>
      </c>
      <c r="J846" s="10" t="str">
        <f>+IFERROR(VLOOKUP($A846,#REF!,MATCH('Cálculo antigua metodología'!J$4,#REF!,0),0),"")</f>
        <v/>
      </c>
      <c r="K846" s="10" t="str">
        <f>+IFERROR(VLOOKUP($A846,#REF!,MATCH('Cálculo antigua metodología'!K$4,#REF!,0),0),"")</f>
        <v/>
      </c>
      <c r="L846" s="10" t="str">
        <f>+IFERROR(VLOOKUP($A846,#REF!,MATCH('Cálculo antigua metodología'!L$4,#REF!,0),0),"")</f>
        <v/>
      </c>
      <c r="M846" s="10" t="str">
        <f>+IFERROR(VLOOKUP($A846,#REF!,MATCH('Cálculo antigua metodología'!M$4,#REF!,0),0),"")</f>
        <v/>
      </c>
      <c r="N846" s="10" t="str">
        <f>+IFERROR(VLOOKUP($A846,#REF!,MATCH('Cálculo antigua metodología'!N$4,#REF!,0),0),"")</f>
        <v/>
      </c>
      <c r="O846" s="10" t="str">
        <f>+IFERROR(VLOOKUP($A846,#REF!,MATCH('Cálculo antigua metodología'!O$4,#REF!,0),0),"")</f>
        <v/>
      </c>
      <c r="P846" s="10" t="str">
        <f>+IFERROR(VLOOKUP($A846,#REF!,MATCH('Cálculo antigua metodología'!P$4,#REF!,0),0),"")</f>
        <v/>
      </c>
      <c r="Q846" s="10" t="str">
        <f>+IFERROR(VLOOKUP($A846,#REF!,MATCH('Cálculo antigua metodología'!Q$4,#REF!,0),0),"")</f>
        <v/>
      </c>
      <c r="R846" s="10" t="str">
        <f>+IFERROR(VLOOKUP($A846,#REF!,MATCH('Cálculo antigua metodología'!R$4,#REF!,0),0),"")</f>
        <v/>
      </c>
      <c r="S846" s="10" t="str">
        <f>+IFERROR(VLOOKUP($A846,#REF!,MATCH('Cálculo antigua metodología'!S$4,#REF!,0),0),"")</f>
        <v/>
      </c>
      <c r="T846" s="10">
        <f>+VLOOKUP(A846,'[5]Cálculo SGP'!$N$3:$P$1136,3,0)</f>
        <v>2024016990</v>
      </c>
      <c r="U846" s="10">
        <f>+VLOOKUP(A846,'[5]Cálculo SGP'!$N$3:$X$1137,11,0)</f>
        <v>4297683903</v>
      </c>
      <c r="V846" s="11">
        <f t="shared" si="156"/>
        <v>38.289567592011601</v>
      </c>
      <c r="W846" s="11">
        <f t="shared" si="163"/>
        <v>100</v>
      </c>
      <c r="X846" s="11">
        <f t="shared" si="157"/>
        <v>80</v>
      </c>
      <c r="Y846" s="11">
        <f t="shared" si="158"/>
        <v>100</v>
      </c>
      <c r="Z846" s="11">
        <f t="shared" si="164"/>
        <v>0</v>
      </c>
      <c r="AA846" s="11">
        <f t="shared" si="159"/>
        <v>100</v>
      </c>
      <c r="AB846" s="11">
        <f t="shared" si="165"/>
        <v>0</v>
      </c>
      <c r="AC846" s="11">
        <f t="shared" si="160"/>
        <v>0</v>
      </c>
      <c r="AD846" s="11">
        <f t="shared" si="161"/>
        <v>0</v>
      </c>
      <c r="AE846" s="11">
        <f t="shared" si="162"/>
        <v>0</v>
      </c>
      <c r="AF846" s="12">
        <f t="shared" si="166"/>
        <v>0</v>
      </c>
      <c r="AG846" s="31">
        <f t="shared" si="167"/>
        <v>16.666666666666668</v>
      </c>
    </row>
    <row r="847" spans="1:33" x14ac:dyDescent="0.35">
      <c r="A847" s="1" t="s">
        <v>1738</v>
      </c>
      <c r="B847" s="1" t="s">
        <v>716</v>
      </c>
      <c r="C847" s="1" t="s">
        <v>1739</v>
      </c>
      <c r="D847" s="4">
        <f>+VLOOKUP(A847,'[2]Categoría municipios 2023'!$B$2:$D$1103,3,0)</f>
        <v>6</v>
      </c>
      <c r="E847" s="1" t="str">
        <f>+VLOOKUP(A847,'[3]Nuevo IDF'!$B$5:$H$1106,7,0)</f>
        <v>G4</v>
      </c>
      <c r="F847" s="1"/>
      <c r="G847" s="10">
        <f>+VLOOKUP(A847,'[4]Informe viabilidad 2022'!$A$4:$G$1105,7,0)</f>
        <v>2045.0851909999999</v>
      </c>
      <c r="H847" s="10">
        <f>+VLOOKUP(A847,'[4]Informe viabilidad 2022'!$A$4:$G$1105,6,0)</f>
        <v>3155.4632308999999</v>
      </c>
      <c r="I847" s="10" t="str">
        <f>+IFERROR(VLOOKUP($A847,#REF!,MATCH('Cálculo antigua metodología'!I$4,#REF!,0),0),"")</f>
        <v/>
      </c>
      <c r="J847" s="10" t="str">
        <f>+IFERROR(VLOOKUP($A847,#REF!,MATCH('Cálculo antigua metodología'!J$4,#REF!,0),0),"")</f>
        <v/>
      </c>
      <c r="K847" s="10" t="str">
        <f>+IFERROR(VLOOKUP($A847,#REF!,MATCH('Cálculo antigua metodología'!K$4,#REF!,0),0),"")</f>
        <v/>
      </c>
      <c r="L847" s="10" t="str">
        <f>+IFERROR(VLOOKUP($A847,#REF!,MATCH('Cálculo antigua metodología'!L$4,#REF!,0),0),"")</f>
        <v/>
      </c>
      <c r="M847" s="10" t="str">
        <f>+IFERROR(VLOOKUP($A847,#REF!,MATCH('Cálculo antigua metodología'!M$4,#REF!,0),0),"")</f>
        <v/>
      </c>
      <c r="N847" s="10" t="str">
        <f>+IFERROR(VLOOKUP($A847,#REF!,MATCH('Cálculo antigua metodología'!N$4,#REF!,0),0),"")</f>
        <v/>
      </c>
      <c r="O847" s="10" t="str">
        <f>+IFERROR(VLOOKUP($A847,#REF!,MATCH('Cálculo antigua metodología'!O$4,#REF!,0),0),"")</f>
        <v/>
      </c>
      <c r="P847" s="10" t="str">
        <f>+IFERROR(VLOOKUP($A847,#REF!,MATCH('Cálculo antigua metodología'!P$4,#REF!,0),0),"")</f>
        <v/>
      </c>
      <c r="Q847" s="10" t="str">
        <f>+IFERROR(VLOOKUP($A847,#REF!,MATCH('Cálculo antigua metodología'!Q$4,#REF!,0),0),"")</f>
        <v/>
      </c>
      <c r="R847" s="10" t="str">
        <f>+IFERROR(VLOOKUP($A847,#REF!,MATCH('Cálculo antigua metodología'!R$4,#REF!,0),0),"")</f>
        <v/>
      </c>
      <c r="S847" s="10" t="str">
        <f>+IFERROR(VLOOKUP($A847,#REF!,MATCH('Cálculo antigua metodología'!S$4,#REF!,0),0),"")</f>
        <v/>
      </c>
      <c r="T847" s="10">
        <f>+VLOOKUP(A847,'[5]Cálculo SGP'!$N$3:$P$1136,3,0)</f>
        <v>1431385644</v>
      </c>
      <c r="U847" s="10">
        <f>+VLOOKUP(A847,'[5]Cálculo SGP'!$N$3:$X$1137,11,0)</f>
        <v>1105818303</v>
      </c>
      <c r="V847" s="11">
        <f t="shared" si="156"/>
        <v>64.810933969168815</v>
      </c>
      <c r="W847" s="11">
        <f t="shared" si="163"/>
        <v>100</v>
      </c>
      <c r="X847" s="11">
        <f t="shared" si="157"/>
        <v>80</v>
      </c>
      <c r="Y847" s="11">
        <f t="shared" si="158"/>
        <v>100</v>
      </c>
      <c r="Z847" s="11">
        <f t="shared" si="164"/>
        <v>0</v>
      </c>
      <c r="AA847" s="11">
        <f t="shared" si="159"/>
        <v>100</v>
      </c>
      <c r="AB847" s="11">
        <f t="shared" si="165"/>
        <v>0</v>
      </c>
      <c r="AC847" s="11">
        <f t="shared" si="160"/>
        <v>0</v>
      </c>
      <c r="AD847" s="11">
        <f t="shared" si="161"/>
        <v>0</v>
      </c>
      <c r="AE847" s="11">
        <f t="shared" si="162"/>
        <v>0</v>
      </c>
      <c r="AF847" s="12">
        <f t="shared" si="166"/>
        <v>0</v>
      </c>
      <c r="AG847" s="31">
        <f t="shared" si="167"/>
        <v>16.666666666666668</v>
      </c>
    </row>
    <row r="848" spans="1:33" x14ac:dyDescent="0.35">
      <c r="A848" s="1" t="s">
        <v>1740</v>
      </c>
      <c r="B848" s="1" t="s">
        <v>716</v>
      </c>
      <c r="C848" s="1" t="s">
        <v>1741</v>
      </c>
      <c r="D848" s="4">
        <f>+VLOOKUP(A848,'[2]Categoría municipios 2023'!$B$2:$D$1103,3,0)</f>
        <v>5</v>
      </c>
      <c r="E848" s="1" t="str">
        <f>+VLOOKUP(A848,'[3]Nuevo IDF'!$B$5:$H$1106,7,0)</f>
        <v>G1</v>
      </c>
      <c r="F848" s="1"/>
      <c r="G848" s="10">
        <f>+VLOOKUP(A848,'[4]Informe viabilidad 2022'!$A$4:$G$1105,7,0)</f>
        <v>11412.615433000001</v>
      </c>
      <c r="H848" s="10">
        <f>+VLOOKUP(A848,'[4]Informe viabilidad 2022'!$A$4:$G$1105,6,0)</f>
        <v>26348.422451999999</v>
      </c>
      <c r="I848" s="10" t="str">
        <f>+IFERROR(VLOOKUP($A848,#REF!,MATCH('Cálculo antigua metodología'!I$4,#REF!,0),0),"")</f>
        <v/>
      </c>
      <c r="J848" s="10" t="str">
        <f>+IFERROR(VLOOKUP($A848,#REF!,MATCH('Cálculo antigua metodología'!J$4,#REF!,0),0),"")</f>
        <v/>
      </c>
      <c r="K848" s="10" t="str">
        <f>+IFERROR(VLOOKUP($A848,#REF!,MATCH('Cálculo antigua metodología'!K$4,#REF!,0),0),"")</f>
        <v/>
      </c>
      <c r="L848" s="10" t="str">
        <f>+IFERROR(VLOOKUP($A848,#REF!,MATCH('Cálculo antigua metodología'!L$4,#REF!,0),0),"")</f>
        <v/>
      </c>
      <c r="M848" s="10" t="str">
        <f>+IFERROR(VLOOKUP($A848,#REF!,MATCH('Cálculo antigua metodología'!M$4,#REF!,0),0),"")</f>
        <v/>
      </c>
      <c r="N848" s="10" t="str">
        <f>+IFERROR(VLOOKUP($A848,#REF!,MATCH('Cálculo antigua metodología'!N$4,#REF!,0),0),"")</f>
        <v/>
      </c>
      <c r="O848" s="10" t="str">
        <f>+IFERROR(VLOOKUP($A848,#REF!,MATCH('Cálculo antigua metodología'!O$4,#REF!,0),0),"")</f>
        <v/>
      </c>
      <c r="P848" s="10" t="str">
        <f>+IFERROR(VLOOKUP($A848,#REF!,MATCH('Cálculo antigua metodología'!P$4,#REF!,0),0),"")</f>
        <v/>
      </c>
      <c r="Q848" s="10" t="str">
        <f>+IFERROR(VLOOKUP($A848,#REF!,MATCH('Cálculo antigua metodología'!Q$4,#REF!,0),0),"")</f>
        <v/>
      </c>
      <c r="R848" s="10" t="str">
        <f>+IFERROR(VLOOKUP($A848,#REF!,MATCH('Cálculo antigua metodología'!R$4,#REF!,0),0),"")</f>
        <v/>
      </c>
      <c r="S848" s="10" t="str">
        <f>+IFERROR(VLOOKUP($A848,#REF!,MATCH('Cálculo antigua metodología'!S$4,#REF!,0),0),"")</f>
        <v/>
      </c>
      <c r="T848" s="10">
        <f>+VLOOKUP(A848,'[5]Cálculo SGP'!$N$3:$P$1136,3,0)</f>
        <v>2244416803</v>
      </c>
      <c r="U848" s="10">
        <f>+VLOOKUP(A848,'[5]Cálculo SGP'!$N$3:$X$1137,11,0)</f>
        <v>1795129489</v>
      </c>
      <c r="V848" s="11">
        <f t="shared" si="156"/>
        <v>43.314226701013432</v>
      </c>
      <c r="W848" s="11">
        <f t="shared" si="163"/>
        <v>100</v>
      </c>
      <c r="X848" s="11">
        <f t="shared" si="157"/>
        <v>80</v>
      </c>
      <c r="Y848" s="11">
        <f t="shared" si="158"/>
        <v>100</v>
      </c>
      <c r="Z848" s="11">
        <f t="shared" si="164"/>
        <v>0</v>
      </c>
      <c r="AA848" s="11">
        <f t="shared" si="159"/>
        <v>100</v>
      </c>
      <c r="AB848" s="11">
        <f t="shared" si="165"/>
        <v>0</v>
      </c>
      <c r="AC848" s="11">
        <f t="shared" si="160"/>
        <v>0</v>
      </c>
      <c r="AD848" s="11">
        <f t="shared" si="161"/>
        <v>0</v>
      </c>
      <c r="AE848" s="11">
        <f t="shared" si="162"/>
        <v>0</v>
      </c>
      <c r="AF848" s="12">
        <f t="shared" si="166"/>
        <v>0</v>
      </c>
      <c r="AG848" s="31">
        <f t="shared" si="167"/>
        <v>16.666666666666668</v>
      </c>
    </row>
    <row r="849" spans="1:33" x14ac:dyDescent="0.35">
      <c r="A849" s="1" t="s">
        <v>1742</v>
      </c>
      <c r="B849" s="1" t="s">
        <v>716</v>
      </c>
      <c r="C849" s="1" t="s">
        <v>1743</v>
      </c>
      <c r="D849" s="4">
        <f>+VLOOKUP(A849,'[2]Categoría municipios 2023'!$B$2:$D$1103,3,0)</f>
        <v>6</v>
      </c>
      <c r="E849" s="1" t="str">
        <f>+VLOOKUP(A849,'[3]Nuevo IDF'!$B$5:$H$1106,7,0)</f>
        <v>G3</v>
      </c>
      <c r="F849" s="1"/>
      <c r="G849" s="10">
        <f>+VLOOKUP(A849,'[4]Informe viabilidad 2022'!$A$4:$G$1105,7,0)</f>
        <v>1897.483673</v>
      </c>
      <c r="H849" s="10">
        <f>+VLOOKUP(A849,'[4]Informe viabilidad 2022'!$A$4:$G$1105,6,0)</f>
        <v>3684.0260526300003</v>
      </c>
      <c r="I849" s="10" t="str">
        <f>+IFERROR(VLOOKUP($A849,#REF!,MATCH('Cálculo antigua metodología'!I$4,#REF!,0),0),"")</f>
        <v/>
      </c>
      <c r="J849" s="10" t="str">
        <f>+IFERROR(VLOOKUP($A849,#REF!,MATCH('Cálculo antigua metodología'!J$4,#REF!,0),0),"")</f>
        <v/>
      </c>
      <c r="K849" s="10" t="str">
        <f>+IFERROR(VLOOKUP($A849,#REF!,MATCH('Cálculo antigua metodología'!K$4,#REF!,0),0),"")</f>
        <v/>
      </c>
      <c r="L849" s="10" t="str">
        <f>+IFERROR(VLOOKUP($A849,#REF!,MATCH('Cálculo antigua metodología'!L$4,#REF!,0),0),"")</f>
        <v/>
      </c>
      <c r="M849" s="10" t="str">
        <f>+IFERROR(VLOOKUP($A849,#REF!,MATCH('Cálculo antigua metodología'!M$4,#REF!,0),0),"")</f>
        <v/>
      </c>
      <c r="N849" s="10" t="str">
        <f>+IFERROR(VLOOKUP($A849,#REF!,MATCH('Cálculo antigua metodología'!N$4,#REF!,0),0),"")</f>
        <v/>
      </c>
      <c r="O849" s="10" t="str">
        <f>+IFERROR(VLOOKUP($A849,#REF!,MATCH('Cálculo antigua metodología'!O$4,#REF!,0),0),"")</f>
        <v/>
      </c>
      <c r="P849" s="10" t="str">
        <f>+IFERROR(VLOOKUP($A849,#REF!,MATCH('Cálculo antigua metodología'!P$4,#REF!,0),0),"")</f>
        <v/>
      </c>
      <c r="Q849" s="10" t="str">
        <f>+IFERROR(VLOOKUP($A849,#REF!,MATCH('Cálculo antigua metodología'!Q$4,#REF!,0),0),"")</f>
        <v/>
      </c>
      <c r="R849" s="10" t="str">
        <f>+IFERROR(VLOOKUP($A849,#REF!,MATCH('Cálculo antigua metodología'!R$4,#REF!,0),0),"")</f>
        <v/>
      </c>
      <c r="S849" s="10" t="str">
        <f>+IFERROR(VLOOKUP($A849,#REF!,MATCH('Cálculo antigua metodología'!S$4,#REF!,0),0),"")</f>
        <v/>
      </c>
      <c r="T849" s="10">
        <f>+VLOOKUP(A849,'[5]Cálculo SGP'!$N$3:$P$1136,3,0)</f>
        <v>772261669</v>
      </c>
      <c r="U849" s="10">
        <f>+VLOOKUP(A849,'[5]Cálculo SGP'!$N$3:$X$1137,11,0)</f>
        <v>1551158438</v>
      </c>
      <c r="V849" s="11">
        <f t="shared" si="156"/>
        <v>51.505707231505596</v>
      </c>
      <c r="W849" s="11">
        <f t="shared" si="163"/>
        <v>100</v>
      </c>
      <c r="X849" s="11">
        <f t="shared" si="157"/>
        <v>80</v>
      </c>
      <c r="Y849" s="11">
        <f t="shared" si="158"/>
        <v>100</v>
      </c>
      <c r="Z849" s="11">
        <f t="shared" si="164"/>
        <v>0</v>
      </c>
      <c r="AA849" s="11">
        <f t="shared" si="159"/>
        <v>100</v>
      </c>
      <c r="AB849" s="11">
        <f t="shared" si="165"/>
        <v>0</v>
      </c>
      <c r="AC849" s="11">
        <f t="shared" si="160"/>
        <v>0</v>
      </c>
      <c r="AD849" s="11">
        <f t="shared" si="161"/>
        <v>0</v>
      </c>
      <c r="AE849" s="11">
        <f t="shared" si="162"/>
        <v>0</v>
      </c>
      <c r="AF849" s="12">
        <f t="shared" si="166"/>
        <v>0</v>
      </c>
      <c r="AG849" s="31">
        <f t="shared" si="167"/>
        <v>16.666666666666668</v>
      </c>
    </row>
    <row r="850" spans="1:33" x14ac:dyDescent="0.35">
      <c r="A850" s="1" t="s">
        <v>1744</v>
      </c>
      <c r="B850" s="1" t="s">
        <v>1745</v>
      </c>
      <c r="C850" s="1" t="s">
        <v>1746</v>
      </c>
      <c r="D850" s="4" t="str">
        <f>+VLOOKUP(A850,'[2]Categoría municipios 2023'!$B$2:$D$1103,3,0)</f>
        <v>ESP</v>
      </c>
      <c r="E850" s="1" t="str">
        <f>+VLOOKUP(A850,'[3]Nuevo IDF'!$B$5:$H$1106,7,0)</f>
        <v>C</v>
      </c>
      <c r="F850" s="4">
        <v>1</v>
      </c>
      <c r="G850" s="10">
        <f>+VLOOKUP(A850,'[4]Informe viabilidad 2022'!$A$4:$G$1105,7,0)</f>
        <v>97313.218515999994</v>
      </c>
      <c r="H850" s="10">
        <f>+VLOOKUP(A850,'[4]Informe viabilidad 2022'!$A$4:$G$1105,6,0)</f>
        <v>446959.78652140003</v>
      </c>
      <c r="I850" s="10" t="str">
        <f>+IFERROR(VLOOKUP($A850,#REF!,MATCH('Cálculo antigua metodología'!I$4,#REF!,0),0),"")</f>
        <v/>
      </c>
      <c r="J850" s="10" t="str">
        <f>+IFERROR(VLOOKUP($A850,#REF!,MATCH('Cálculo antigua metodología'!J$4,#REF!,0),0),"")</f>
        <v/>
      </c>
      <c r="K850" s="10" t="str">
        <f>+IFERROR(VLOOKUP($A850,#REF!,MATCH('Cálculo antigua metodología'!K$4,#REF!,0),0),"")</f>
        <v/>
      </c>
      <c r="L850" s="10" t="str">
        <f>+IFERROR(VLOOKUP($A850,#REF!,MATCH('Cálculo antigua metodología'!L$4,#REF!,0),0),"")</f>
        <v/>
      </c>
      <c r="M850" s="10" t="str">
        <f>+IFERROR(VLOOKUP($A850,#REF!,MATCH('Cálculo antigua metodología'!M$4,#REF!,0),0),"")</f>
        <v/>
      </c>
      <c r="N850" s="10" t="str">
        <f>+IFERROR(VLOOKUP($A850,#REF!,MATCH('Cálculo antigua metodología'!N$4,#REF!,0),0),"")</f>
        <v/>
      </c>
      <c r="O850" s="10" t="str">
        <f>+IFERROR(VLOOKUP($A850,#REF!,MATCH('Cálculo antigua metodología'!O$4,#REF!,0),0),"")</f>
        <v/>
      </c>
      <c r="P850" s="10" t="str">
        <f>+IFERROR(VLOOKUP($A850,#REF!,MATCH('Cálculo antigua metodología'!P$4,#REF!,0),0),"")</f>
        <v/>
      </c>
      <c r="Q850" s="10" t="str">
        <f>+IFERROR(VLOOKUP($A850,#REF!,MATCH('Cálculo antigua metodología'!Q$4,#REF!,0),0),"")</f>
        <v/>
      </c>
      <c r="R850" s="10" t="str">
        <f>+IFERROR(VLOOKUP($A850,#REF!,MATCH('Cálculo antigua metodología'!R$4,#REF!,0),0),"")</f>
        <v/>
      </c>
      <c r="S850" s="10" t="str">
        <f>+IFERROR(VLOOKUP($A850,#REF!,MATCH('Cálculo antigua metodología'!S$4,#REF!,0),0),"")</f>
        <v/>
      </c>
      <c r="T850" s="10">
        <f>+VLOOKUP(A850,'[5]Cálculo SGP'!$N$3:$P$1136,3,0)</f>
        <v>6699873458</v>
      </c>
      <c r="U850" s="10">
        <f>+VLOOKUP(A850,'[5]Cálculo SGP'!$N$3:$X$1137,11,0)</f>
        <v>18048280719</v>
      </c>
      <c r="V850" s="11">
        <f t="shared" si="156"/>
        <v>21.772253668136369</v>
      </c>
      <c r="W850" s="11">
        <f t="shared" si="163"/>
        <v>100</v>
      </c>
      <c r="X850" s="11">
        <f t="shared" si="157"/>
        <v>50</v>
      </c>
      <c r="Y850" s="11">
        <f t="shared" si="158"/>
        <v>100</v>
      </c>
      <c r="Z850" s="11">
        <f t="shared" si="164"/>
        <v>0</v>
      </c>
      <c r="AA850" s="11">
        <f t="shared" si="159"/>
        <v>100</v>
      </c>
      <c r="AB850" s="11">
        <f t="shared" si="165"/>
        <v>0</v>
      </c>
      <c r="AC850" s="11">
        <f t="shared" si="160"/>
        <v>0</v>
      </c>
      <c r="AD850" s="11">
        <f t="shared" si="161"/>
        <v>0</v>
      </c>
      <c r="AE850" s="11">
        <f t="shared" si="162"/>
        <v>0</v>
      </c>
      <c r="AF850" s="12">
        <f t="shared" si="166"/>
        <v>0</v>
      </c>
      <c r="AG850" s="31">
        <f t="shared" si="167"/>
        <v>16.666666666666668</v>
      </c>
    </row>
    <row r="851" spans="1:33" x14ac:dyDescent="0.35">
      <c r="A851" s="1" t="s">
        <v>1747</v>
      </c>
      <c r="B851" s="1" t="s">
        <v>1745</v>
      </c>
      <c r="C851" s="1" t="s">
        <v>1748</v>
      </c>
      <c r="D851" s="4">
        <f>+VLOOKUP(A851,'[2]Categoría municipios 2023'!$B$2:$D$1103,3,0)</f>
        <v>6</v>
      </c>
      <c r="E851" s="1" t="str">
        <f>+VLOOKUP(A851,'[3]Nuevo IDF'!$B$5:$H$1106,7,0)</f>
        <v>G4</v>
      </c>
      <c r="F851" s="1"/>
      <c r="G851" s="10">
        <f>+VLOOKUP(A851,'[4]Informe viabilidad 2022'!$A$4:$G$1105,7,0)</f>
        <v>625.55451000000005</v>
      </c>
      <c r="H851" s="10">
        <f>+VLOOKUP(A851,'[4]Informe viabilidad 2022'!$A$4:$G$1105,6,0)</f>
        <v>1485.694872</v>
      </c>
      <c r="I851" s="10" t="str">
        <f>+IFERROR(VLOOKUP($A851,#REF!,MATCH('Cálculo antigua metodología'!I$4,#REF!,0),0),"")</f>
        <v/>
      </c>
      <c r="J851" s="10" t="str">
        <f>+IFERROR(VLOOKUP($A851,#REF!,MATCH('Cálculo antigua metodología'!J$4,#REF!,0),0),"")</f>
        <v/>
      </c>
      <c r="K851" s="10" t="str">
        <f>+IFERROR(VLOOKUP($A851,#REF!,MATCH('Cálculo antigua metodología'!K$4,#REF!,0),0),"")</f>
        <v/>
      </c>
      <c r="L851" s="10" t="str">
        <f>+IFERROR(VLOOKUP($A851,#REF!,MATCH('Cálculo antigua metodología'!L$4,#REF!,0),0),"")</f>
        <v/>
      </c>
      <c r="M851" s="10" t="str">
        <f>+IFERROR(VLOOKUP($A851,#REF!,MATCH('Cálculo antigua metodología'!M$4,#REF!,0),0),"")</f>
        <v/>
      </c>
      <c r="N851" s="10" t="str">
        <f>+IFERROR(VLOOKUP($A851,#REF!,MATCH('Cálculo antigua metodología'!N$4,#REF!,0),0),"")</f>
        <v/>
      </c>
      <c r="O851" s="10" t="str">
        <f>+IFERROR(VLOOKUP($A851,#REF!,MATCH('Cálculo antigua metodología'!O$4,#REF!,0),0),"")</f>
        <v/>
      </c>
      <c r="P851" s="10" t="str">
        <f>+IFERROR(VLOOKUP($A851,#REF!,MATCH('Cálculo antigua metodología'!P$4,#REF!,0),0),"")</f>
        <v/>
      </c>
      <c r="Q851" s="10" t="str">
        <f>+IFERROR(VLOOKUP($A851,#REF!,MATCH('Cálculo antigua metodología'!Q$4,#REF!,0),0),"")</f>
        <v/>
      </c>
      <c r="R851" s="10" t="str">
        <f>+IFERROR(VLOOKUP($A851,#REF!,MATCH('Cálculo antigua metodología'!R$4,#REF!,0),0),"")</f>
        <v/>
      </c>
      <c r="S851" s="10" t="str">
        <f>+IFERROR(VLOOKUP($A851,#REF!,MATCH('Cálculo antigua metodología'!S$4,#REF!,0),0),"")</f>
        <v/>
      </c>
      <c r="T851" s="10">
        <f>+VLOOKUP(A851,'[5]Cálculo SGP'!$N$3:$P$1136,3,0)</f>
        <v>387484830</v>
      </c>
      <c r="U851" s="10">
        <f>+VLOOKUP(A851,'[5]Cálculo SGP'!$N$3:$X$1137,11,0)</f>
        <v>1569232433</v>
      </c>
      <c r="V851" s="11">
        <f t="shared" si="156"/>
        <v>42.105180665926135</v>
      </c>
      <c r="W851" s="11">
        <f t="shared" si="163"/>
        <v>100</v>
      </c>
      <c r="X851" s="11">
        <f t="shared" si="157"/>
        <v>80</v>
      </c>
      <c r="Y851" s="11">
        <f t="shared" si="158"/>
        <v>100</v>
      </c>
      <c r="Z851" s="11">
        <f t="shared" si="164"/>
        <v>0</v>
      </c>
      <c r="AA851" s="11">
        <f t="shared" si="159"/>
        <v>100</v>
      </c>
      <c r="AB851" s="11">
        <f t="shared" si="165"/>
        <v>0</v>
      </c>
      <c r="AC851" s="11">
        <f t="shared" si="160"/>
        <v>0</v>
      </c>
      <c r="AD851" s="11">
        <f t="shared" si="161"/>
        <v>0</v>
      </c>
      <c r="AE851" s="11">
        <f t="shared" si="162"/>
        <v>0</v>
      </c>
      <c r="AF851" s="12">
        <f t="shared" si="166"/>
        <v>0</v>
      </c>
      <c r="AG851" s="31">
        <f t="shared" si="167"/>
        <v>16.666666666666668</v>
      </c>
    </row>
    <row r="852" spans="1:33" x14ac:dyDescent="0.35">
      <c r="A852" s="1" t="s">
        <v>1749</v>
      </c>
      <c r="B852" s="1" t="s">
        <v>1745</v>
      </c>
      <c r="C852" s="1" t="s">
        <v>1750</v>
      </c>
      <c r="D852" s="4">
        <f>+VLOOKUP(A852,'[2]Categoría municipios 2023'!$B$2:$D$1103,3,0)</f>
        <v>6</v>
      </c>
      <c r="E852" s="1" t="str">
        <f>+VLOOKUP(A852,'[3]Nuevo IDF'!$B$5:$H$1106,7,0)</f>
        <v>G1</v>
      </c>
      <c r="F852" s="1"/>
      <c r="G852" s="10">
        <f>+VLOOKUP(A852,'[4]Informe viabilidad 2022'!$A$4:$G$1105,7,0)</f>
        <v>561.76578400000005</v>
      </c>
      <c r="H852" s="10">
        <f>+VLOOKUP(A852,'[4]Informe viabilidad 2022'!$A$4:$G$1105,6,0)</f>
        <v>1226.0160841500001</v>
      </c>
      <c r="I852" s="10" t="str">
        <f>+IFERROR(VLOOKUP($A852,#REF!,MATCH('Cálculo antigua metodología'!I$4,#REF!,0),0),"")</f>
        <v/>
      </c>
      <c r="J852" s="10" t="str">
        <f>+IFERROR(VLOOKUP($A852,#REF!,MATCH('Cálculo antigua metodología'!J$4,#REF!,0),0),"")</f>
        <v/>
      </c>
      <c r="K852" s="10" t="str">
        <f>+IFERROR(VLOOKUP($A852,#REF!,MATCH('Cálculo antigua metodología'!K$4,#REF!,0),0),"")</f>
        <v/>
      </c>
      <c r="L852" s="10" t="str">
        <f>+IFERROR(VLOOKUP($A852,#REF!,MATCH('Cálculo antigua metodología'!L$4,#REF!,0),0),"")</f>
        <v/>
      </c>
      <c r="M852" s="10" t="str">
        <f>+IFERROR(VLOOKUP($A852,#REF!,MATCH('Cálculo antigua metodología'!M$4,#REF!,0),0),"")</f>
        <v/>
      </c>
      <c r="N852" s="10" t="str">
        <f>+IFERROR(VLOOKUP($A852,#REF!,MATCH('Cálculo antigua metodología'!N$4,#REF!,0),0),"")</f>
        <v/>
      </c>
      <c r="O852" s="10" t="str">
        <f>+IFERROR(VLOOKUP($A852,#REF!,MATCH('Cálculo antigua metodología'!O$4,#REF!,0),0),"")</f>
        <v/>
      </c>
      <c r="P852" s="10" t="str">
        <f>+IFERROR(VLOOKUP($A852,#REF!,MATCH('Cálculo antigua metodología'!P$4,#REF!,0),0),"")</f>
        <v/>
      </c>
      <c r="Q852" s="10" t="str">
        <f>+IFERROR(VLOOKUP($A852,#REF!,MATCH('Cálculo antigua metodología'!Q$4,#REF!,0),0),"")</f>
        <v/>
      </c>
      <c r="R852" s="10" t="str">
        <f>+IFERROR(VLOOKUP($A852,#REF!,MATCH('Cálculo antigua metodología'!R$4,#REF!,0),0),"")</f>
        <v/>
      </c>
      <c r="S852" s="10" t="str">
        <f>+IFERROR(VLOOKUP($A852,#REF!,MATCH('Cálculo antigua metodología'!S$4,#REF!,0),0),"")</f>
        <v/>
      </c>
      <c r="T852" s="10">
        <f>+VLOOKUP(A852,'[5]Cálculo SGP'!$N$3:$P$1136,3,0)</f>
        <v>575241906</v>
      </c>
      <c r="U852" s="10">
        <f>+VLOOKUP(A852,'[5]Cálculo SGP'!$N$3:$X$1137,11,0)</f>
        <v>1141723461</v>
      </c>
      <c r="V852" s="11">
        <f t="shared" si="156"/>
        <v>45.820425299678966</v>
      </c>
      <c r="W852" s="11">
        <f t="shared" si="163"/>
        <v>100</v>
      </c>
      <c r="X852" s="11">
        <f t="shared" si="157"/>
        <v>80</v>
      </c>
      <c r="Y852" s="11">
        <f t="shared" si="158"/>
        <v>100</v>
      </c>
      <c r="Z852" s="11">
        <f t="shared" si="164"/>
        <v>0</v>
      </c>
      <c r="AA852" s="11">
        <f t="shared" si="159"/>
        <v>100</v>
      </c>
      <c r="AB852" s="11">
        <f t="shared" si="165"/>
        <v>0</v>
      </c>
      <c r="AC852" s="11">
        <f t="shared" si="160"/>
        <v>0</v>
      </c>
      <c r="AD852" s="11">
        <f t="shared" si="161"/>
        <v>0</v>
      </c>
      <c r="AE852" s="11">
        <f t="shared" si="162"/>
        <v>0</v>
      </c>
      <c r="AF852" s="12">
        <f t="shared" si="166"/>
        <v>0</v>
      </c>
      <c r="AG852" s="31">
        <f t="shared" si="167"/>
        <v>16.666666666666668</v>
      </c>
    </row>
    <row r="853" spans="1:33" x14ac:dyDescent="0.35">
      <c r="A853" s="1" t="s">
        <v>1751</v>
      </c>
      <c r="B853" s="1" t="s">
        <v>1745</v>
      </c>
      <c r="C853" s="1" t="s">
        <v>1752</v>
      </c>
      <c r="D853" s="4">
        <f>+VLOOKUP(A853,'[2]Categoría municipios 2023'!$B$2:$D$1103,3,0)</f>
        <v>6</v>
      </c>
      <c r="E853" s="1" t="str">
        <f>+VLOOKUP(A853,'[3]Nuevo IDF'!$B$5:$H$1106,7,0)</f>
        <v>G2</v>
      </c>
      <c r="F853" s="1"/>
      <c r="G853" s="10">
        <f>+VLOOKUP(A853,'[4]Informe viabilidad 2022'!$A$4:$G$1105,7,0)</f>
        <v>1007.65055</v>
      </c>
      <c r="H853" s="10">
        <f>+VLOOKUP(A853,'[4]Informe viabilidad 2022'!$A$4:$G$1105,6,0)</f>
        <v>2573.3765831400001</v>
      </c>
      <c r="I853" s="10" t="str">
        <f>+IFERROR(VLOOKUP($A853,#REF!,MATCH('Cálculo antigua metodología'!I$4,#REF!,0),0),"")</f>
        <v/>
      </c>
      <c r="J853" s="10" t="str">
        <f>+IFERROR(VLOOKUP($A853,#REF!,MATCH('Cálculo antigua metodología'!J$4,#REF!,0),0),"")</f>
        <v/>
      </c>
      <c r="K853" s="10" t="str">
        <f>+IFERROR(VLOOKUP($A853,#REF!,MATCH('Cálculo antigua metodología'!K$4,#REF!,0),0),"")</f>
        <v/>
      </c>
      <c r="L853" s="10" t="str">
        <f>+IFERROR(VLOOKUP($A853,#REF!,MATCH('Cálculo antigua metodología'!L$4,#REF!,0),0),"")</f>
        <v/>
      </c>
      <c r="M853" s="10" t="str">
        <f>+IFERROR(VLOOKUP($A853,#REF!,MATCH('Cálculo antigua metodología'!M$4,#REF!,0),0),"")</f>
        <v/>
      </c>
      <c r="N853" s="10" t="str">
        <f>+IFERROR(VLOOKUP($A853,#REF!,MATCH('Cálculo antigua metodología'!N$4,#REF!,0),0),"")</f>
        <v/>
      </c>
      <c r="O853" s="10" t="str">
        <f>+IFERROR(VLOOKUP($A853,#REF!,MATCH('Cálculo antigua metodología'!O$4,#REF!,0),0),"")</f>
        <v/>
      </c>
      <c r="P853" s="10" t="str">
        <f>+IFERROR(VLOOKUP($A853,#REF!,MATCH('Cálculo antigua metodología'!P$4,#REF!,0),0),"")</f>
        <v/>
      </c>
      <c r="Q853" s="10" t="str">
        <f>+IFERROR(VLOOKUP($A853,#REF!,MATCH('Cálculo antigua metodología'!Q$4,#REF!,0),0),"")</f>
        <v/>
      </c>
      <c r="R853" s="10" t="str">
        <f>+IFERROR(VLOOKUP($A853,#REF!,MATCH('Cálculo antigua metodología'!R$4,#REF!,0),0),"")</f>
        <v/>
      </c>
      <c r="S853" s="10" t="str">
        <f>+IFERROR(VLOOKUP($A853,#REF!,MATCH('Cálculo antigua metodología'!S$4,#REF!,0),0),"")</f>
        <v/>
      </c>
      <c r="T853" s="10">
        <f>+VLOOKUP(A853,'[5]Cálculo SGP'!$N$3:$P$1136,3,0)</f>
        <v>794087384</v>
      </c>
      <c r="U853" s="10">
        <f>+VLOOKUP(A853,'[5]Cálculo SGP'!$N$3:$X$1137,11,0)</f>
        <v>1784487538</v>
      </c>
      <c r="V853" s="11">
        <f t="shared" si="156"/>
        <v>39.156746688449232</v>
      </c>
      <c r="W853" s="11">
        <f t="shared" si="163"/>
        <v>100</v>
      </c>
      <c r="X853" s="11">
        <f t="shared" si="157"/>
        <v>80</v>
      </c>
      <c r="Y853" s="11">
        <f t="shared" si="158"/>
        <v>100</v>
      </c>
      <c r="Z853" s="11">
        <f t="shared" si="164"/>
        <v>0</v>
      </c>
      <c r="AA853" s="11">
        <f t="shared" si="159"/>
        <v>100</v>
      </c>
      <c r="AB853" s="11">
        <f t="shared" si="165"/>
        <v>0</v>
      </c>
      <c r="AC853" s="11">
        <f t="shared" si="160"/>
        <v>0</v>
      </c>
      <c r="AD853" s="11">
        <f t="shared" si="161"/>
        <v>0</v>
      </c>
      <c r="AE853" s="11">
        <f t="shared" si="162"/>
        <v>0</v>
      </c>
      <c r="AF853" s="12">
        <f t="shared" si="166"/>
        <v>0</v>
      </c>
      <c r="AG853" s="31">
        <f t="shared" si="167"/>
        <v>16.666666666666668</v>
      </c>
    </row>
    <row r="854" spans="1:33" x14ac:dyDescent="0.35">
      <c r="A854" s="1" t="s">
        <v>1753</v>
      </c>
      <c r="B854" s="1" t="s">
        <v>1745</v>
      </c>
      <c r="C854" s="1" t="s">
        <v>1754</v>
      </c>
      <c r="D854" s="4">
        <f>+VLOOKUP(A854,'[2]Categoría municipios 2023'!$B$2:$D$1103,3,0)</f>
        <v>6</v>
      </c>
      <c r="E854" s="1" t="str">
        <f>+VLOOKUP(A854,'[3]Nuevo IDF'!$B$5:$H$1106,7,0)</f>
        <v>G2</v>
      </c>
      <c r="F854" s="1"/>
      <c r="G854" s="10">
        <f>+VLOOKUP(A854,'[4]Informe viabilidad 2022'!$A$4:$G$1105,7,0)</f>
        <v>3972.7635260000002</v>
      </c>
      <c r="H854" s="10">
        <f>+VLOOKUP(A854,'[4]Informe viabilidad 2022'!$A$4:$G$1105,6,0)</f>
        <v>6663.8110201</v>
      </c>
      <c r="I854" s="10" t="str">
        <f>+IFERROR(VLOOKUP($A854,#REF!,MATCH('Cálculo antigua metodología'!I$4,#REF!,0),0),"")</f>
        <v/>
      </c>
      <c r="J854" s="10" t="str">
        <f>+IFERROR(VLOOKUP($A854,#REF!,MATCH('Cálculo antigua metodología'!J$4,#REF!,0),0),"")</f>
        <v/>
      </c>
      <c r="K854" s="10" t="str">
        <f>+IFERROR(VLOOKUP($A854,#REF!,MATCH('Cálculo antigua metodología'!K$4,#REF!,0),0),"")</f>
        <v/>
      </c>
      <c r="L854" s="10" t="str">
        <f>+IFERROR(VLOOKUP($A854,#REF!,MATCH('Cálculo antigua metodología'!L$4,#REF!,0),0),"")</f>
        <v/>
      </c>
      <c r="M854" s="10" t="str">
        <f>+IFERROR(VLOOKUP($A854,#REF!,MATCH('Cálculo antigua metodología'!M$4,#REF!,0),0),"")</f>
        <v/>
      </c>
      <c r="N854" s="10" t="str">
        <f>+IFERROR(VLOOKUP($A854,#REF!,MATCH('Cálculo antigua metodología'!N$4,#REF!,0),0),"")</f>
        <v/>
      </c>
      <c r="O854" s="10" t="str">
        <f>+IFERROR(VLOOKUP($A854,#REF!,MATCH('Cálculo antigua metodología'!O$4,#REF!,0),0),"")</f>
        <v/>
      </c>
      <c r="P854" s="10" t="str">
        <f>+IFERROR(VLOOKUP($A854,#REF!,MATCH('Cálculo antigua metodología'!P$4,#REF!,0),0),"")</f>
        <v/>
      </c>
      <c r="Q854" s="10" t="str">
        <f>+IFERROR(VLOOKUP($A854,#REF!,MATCH('Cálculo antigua metodología'!Q$4,#REF!,0),0),"")</f>
        <v/>
      </c>
      <c r="R854" s="10" t="str">
        <f>+IFERROR(VLOOKUP($A854,#REF!,MATCH('Cálculo antigua metodología'!R$4,#REF!,0),0),"")</f>
        <v/>
      </c>
      <c r="S854" s="10" t="str">
        <f>+IFERROR(VLOOKUP($A854,#REF!,MATCH('Cálculo antigua metodología'!S$4,#REF!,0),0),"")</f>
        <v/>
      </c>
      <c r="T854" s="10">
        <f>+VLOOKUP(A854,'[5]Cálculo SGP'!$N$3:$P$1136,3,0)</f>
        <v>1167023289</v>
      </c>
      <c r="U854" s="10">
        <f>+VLOOKUP(A854,'[5]Cálculo SGP'!$N$3:$X$1137,11,0)</f>
        <v>809370268</v>
      </c>
      <c r="V854" s="11">
        <f t="shared" si="156"/>
        <v>59.616989647770403</v>
      </c>
      <c r="W854" s="11">
        <f t="shared" si="163"/>
        <v>100</v>
      </c>
      <c r="X854" s="11">
        <f t="shared" si="157"/>
        <v>80</v>
      </c>
      <c r="Y854" s="11">
        <f t="shared" si="158"/>
        <v>100</v>
      </c>
      <c r="Z854" s="11">
        <f t="shared" si="164"/>
        <v>0</v>
      </c>
      <c r="AA854" s="11">
        <f t="shared" si="159"/>
        <v>100</v>
      </c>
      <c r="AB854" s="11">
        <f t="shared" si="165"/>
        <v>0</v>
      </c>
      <c r="AC854" s="11">
        <f t="shared" si="160"/>
        <v>0</v>
      </c>
      <c r="AD854" s="11">
        <f t="shared" si="161"/>
        <v>0</v>
      </c>
      <c r="AE854" s="11">
        <f t="shared" si="162"/>
        <v>0</v>
      </c>
      <c r="AF854" s="12">
        <f t="shared" si="166"/>
        <v>0</v>
      </c>
      <c r="AG854" s="31">
        <f t="shared" si="167"/>
        <v>16.666666666666668</v>
      </c>
    </row>
    <row r="855" spans="1:33" x14ac:dyDescent="0.35">
      <c r="A855" s="1" t="s">
        <v>1755</v>
      </c>
      <c r="B855" s="1" t="s">
        <v>1745</v>
      </c>
      <c r="C855" s="1" t="s">
        <v>1756</v>
      </c>
      <c r="D855" s="4">
        <f>+VLOOKUP(A855,'[2]Categoría municipios 2023'!$B$2:$D$1103,3,0)</f>
        <v>6</v>
      </c>
      <c r="E855" s="1" t="str">
        <f>+VLOOKUP(A855,'[3]Nuevo IDF'!$B$5:$H$1106,7,0)</f>
        <v>G2</v>
      </c>
      <c r="F855" s="1"/>
      <c r="G855" s="10">
        <f>+VLOOKUP(A855,'[4]Informe viabilidad 2022'!$A$4:$G$1105,7,0)</f>
        <v>1205.219173</v>
      </c>
      <c r="H855" s="10">
        <f>+VLOOKUP(A855,'[4]Informe viabilidad 2022'!$A$4:$G$1105,6,0)</f>
        <v>5839.3203659999999</v>
      </c>
      <c r="I855" s="10" t="str">
        <f>+IFERROR(VLOOKUP($A855,#REF!,MATCH('Cálculo antigua metodología'!I$4,#REF!,0),0),"")</f>
        <v/>
      </c>
      <c r="J855" s="10" t="str">
        <f>+IFERROR(VLOOKUP($A855,#REF!,MATCH('Cálculo antigua metodología'!J$4,#REF!,0),0),"")</f>
        <v/>
      </c>
      <c r="K855" s="10" t="str">
        <f>+IFERROR(VLOOKUP($A855,#REF!,MATCH('Cálculo antigua metodología'!K$4,#REF!,0),0),"")</f>
        <v/>
      </c>
      <c r="L855" s="10" t="str">
        <f>+IFERROR(VLOOKUP($A855,#REF!,MATCH('Cálculo antigua metodología'!L$4,#REF!,0),0),"")</f>
        <v/>
      </c>
      <c r="M855" s="10" t="str">
        <f>+IFERROR(VLOOKUP($A855,#REF!,MATCH('Cálculo antigua metodología'!M$4,#REF!,0),0),"")</f>
        <v/>
      </c>
      <c r="N855" s="10" t="str">
        <f>+IFERROR(VLOOKUP($A855,#REF!,MATCH('Cálculo antigua metodología'!N$4,#REF!,0),0),"")</f>
        <v/>
      </c>
      <c r="O855" s="10" t="str">
        <f>+IFERROR(VLOOKUP($A855,#REF!,MATCH('Cálculo antigua metodología'!O$4,#REF!,0),0),"")</f>
        <v/>
      </c>
      <c r="P855" s="10" t="str">
        <f>+IFERROR(VLOOKUP($A855,#REF!,MATCH('Cálculo antigua metodología'!P$4,#REF!,0),0),"")</f>
        <v/>
      </c>
      <c r="Q855" s="10" t="str">
        <f>+IFERROR(VLOOKUP($A855,#REF!,MATCH('Cálculo antigua metodología'!Q$4,#REF!,0),0),"")</f>
        <v/>
      </c>
      <c r="R855" s="10" t="str">
        <f>+IFERROR(VLOOKUP($A855,#REF!,MATCH('Cálculo antigua metodología'!R$4,#REF!,0),0),"")</f>
        <v/>
      </c>
      <c r="S855" s="10" t="str">
        <f>+IFERROR(VLOOKUP($A855,#REF!,MATCH('Cálculo antigua metodología'!S$4,#REF!,0),0),"")</f>
        <v/>
      </c>
      <c r="T855" s="10">
        <f>+VLOOKUP(A855,'[5]Cálculo SGP'!$N$3:$P$1136,3,0)</f>
        <v>687707479</v>
      </c>
      <c r="U855" s="10">
        <f>+VLOOKUP(A855,'[5]Cálculo SGP'!$N$3:$X$1137,11,0)</f>
        <v>0</v>
      </c>
      <c r="V855" s="11">
        <f t="shared" si="156"/>
        <v>20.639716567316697</v>
      </c>
      <c r="W855" s="11">
        <f t="shared" si="163"/>
        <v>100</v>
      </c>
      <c r="X855" s="11">
        <f t="shared" si="157"/>
        <v>80</v>
      </c>
      <c r="Y855" s="11">
        <f t="shared" si="158"/>
        <v>100</v>
      </c>
      <c r="Z855" s="11">
        <f t="shared" si="164"/>
        <v>0</v>
      </c>
      <c r="AA855" s="11">
        <f t="shared" si="159"/>
        <v>100</v>
      </c>
      <c r="AB855" s="11">
        <f t="shared" si="165"/>
        <v>0</v>
      </c>
      <c r="AC855" s="11">
        <f t="shared" si="160"/>
        <v>0</v>
      </c>
      <c r="AD855" s="11">
        <f t="shared" si="161"/>
        <v>0</v>
      </c>
      <c r="AE855" s="11">
        <f t="shared" si="162"/>
        <v>0</v>
      </c>
      <c r="AF855" s="12">
        <f t="shared" si="166"/>
        <v>0</v>
      </c>
      <c r="AG855" s="31">
        <f t="shared" si="167"/>
        <v>16.666666666666668</v>
      </c>
    </row>
    <row r="856" spans="1:33" x14ac:dyDescent="0.35">
      <c r="A856" s="1" t="s">
        <v>1757</v>
      </c>
      <c r="B856" s="1" t="s">
        <v>1745</v>
      </c>
      <c r="C856" s="1" t="s">
        <v>1758</v>
      </c>
      <c r="D856" s="4">
        <f>+VLOOKUP(A856,'[2]Categoría municipios 2023'!$B$2:$D$1103,3,0)</f>
        <v>1</v>
      </c>
      <c r="E856" s="1" t="str">
        <f>+VLOOKUP(A856,'[3]Nuevo IDF'!$B$5:$H$1106,7,0)</f>
        <v>G1</v>
      </c>
      <c r="F856" s="1"/>
      <c r="G856" s="10">
        <f>+VLOOKUP(A856,'[4]Informe viabilidad 2022'!$A$4:$G$1105,7,0)</f>
        <v>106611.695013</v>
      </c>
      <c r="H856" s="10">
        <f>+VLOOKUP(A856,'[4]Informe viabilidad 2022'!$A$4:$G$1105,6,0)</f>
        <v>278401.3147164</v>
      </c>
      <c r="I856" s="10" t="str">
        <f>+IFERROR(VLOOKUP($A856,#REF!,MATCH('Cálculo antigua metodología'!I$4,#REF!,0),0),"")</f>
        <v/>
      </c>
      <c r="J856" s="10" t="str">
        <f>+IFERROR(VLOOKUP($A856,#REF!,MATCH('Cálculo antigua metodología'!J$4,#REF!,0),0),"")</f>
        <v/>
      </c>
      <c r="K856" s="10" t="str">
        <f>+IFERROR(VLOOKUP($A856,#REF!,MATCH('Cálculo antigua metodología'!K$4,#REF!,0),0),"")</f>
        <v/>
      </c>
      <c r="L856" s="10" t="str">
        <f>+IFERROR(VLOOKUP($A856,#REF!,MATCH('Cálculo antigua metodología'!L$4,#REF!,0),0),"")</f>
        <v/>
      </c>
      <c r="M856" s="10" t="str">
        <f>+IFERROR(VLOOKUP($A856,#REF!,MATCH('Cálculo antigua metodología'!M$4,#REF!,0),0),"")</f>
        <v/>
      </c>
      <c r="N856" s="10" t="str">
        <f>+IFERROR(VLOOKUP($A856,#REF!,MATCH('Cálculo antigua metodología'!N$4,#REF!,0),0),"")</f>
        <v/>
      </c>
      <c r="O856" s="10" t="str">
        <f>+IFERROR(VLOOKUP($A856,#REF!,MATCH('Cálculo antigua metodología'!O$4,#REF!,0),0),"")</f>
        <v/>
      </c>
      <c r="P856" s="10" t="str">
        <f>+IFERROR(VLOOKUP($A856,#REF!,MATCH('Cálculo antigua metodología'!P$4,#REF!,0),0),"")</f>
        <v/>
      </c>
      <c r="Q856" s="10" t="str">
        <f>+IFERROR(VLOOKUP($A856,#REF!,MATCH('Cálculo antigua metodología'!Q$4,#REF!,0),0),"")</f>
        <v/>
      </c>
      <c r="R856" s="10" t="str">
        <f>+IFERROR(VLOOKUP($A856,#REF!,MATCH('Cálculo antigua metodología'!R$4,#REF!,0),0),"")</f>
        <v/>
      </c>
      <c r="S856" s="10" t="str">
        <f>+IFERROR(VLOOKUP($A856,#REF!,MATCH('Cálculo antigua metodología'!S$4,#REF!,0),0),"")</f>
        <v/>
      </c>
      <c r="T856" s="10">
        <f>+VLOOKUP(A856,'[5]Cálculo SGP'!$N$3:$P$1136,3,0)</f>
        <v>6037579368</v>
      </c>
      <c r="U856" s="10">
        <f>+VLOOKUP(A856,'[5]Cálculo SGP'!$N$3:$X$1137,11,0)</f>
        <v>6838077331</v>
      </c>
      <c r="V856" s="11">
        <f t="shared" si="156"/>
        <v>38.294249839158446</v>
      </c>
      <c r="W856" s="11">
        <f t="shared" si="163"/>
        <v>100</v>
      </c>
      <c r="X856" s="11">
        <f t="shared" si="157"/>
        <v>65</v>
      </c>
      <c r="Y856" s="11">
        <f t="shared" si="158"/>
        <v>100</v>
      </c>
      <c r="Z856" s="11">
        <f t="shared" si="164"/>
        <v>0</v>
      </c>
      <c r="AA856" s="11">
        <f t="shared" si="159"/>
        <v>100</v>
      </c>
      <c r="AB856" s="11">
        <f t="shared" si="165"/>
        <v>0</v>
      </c>
      <c r="AC856" s="11">
        <f t="shared" si="160"/>
        <v>0</v>
      </c>
      <c r="AD856" s="11">
        <f t="shared" si="161"/>
        <v>0</v>
      </c>
      <c r="AE856" s="11">
        <f t="shared" si="162"/>
        <v>0</v>
      </c>
      <c r="AF856" s="12">
        <f t="shared" si="166"/>
        <v>0</v>
      </c>
      <c r="AG856" s="31">
        <f t="shared" si="167"/>
        <v>16.666666666666668</v>
      </c>
    </row>
    <row r="857" spans="1:33" x14ac:dyDescent="0.35">
      <c r="A857" s="1" t="s">
        <v>1759</v>
      </c>
      <c r="B857" s="1" t="s">
        <v>1745</v>
      </c>
      <c r="C857" s="1" t="s">
        <v>1760</v>
      </c>
      <c r="D857" s="4">
        <f>+VLOOKUP(A857,'[2]Categoría municipios 2023'!$B$2:$D$1103,3,0)</f>
        <v>6</v>
      </c>
      <c r="E857" s="1" t="str">
        <f>+VLOOKUP(A857,'[3]Nuevo IDF'!$B$5:$H$1106,7,0)</f>
        <v>G1</v>
      </c>
      <c r="F857" s="1"/>
      <c r="G857" s="10">
        <f>+VLOOKUP(A857,'[4]Informe viabilidad 2022'!$A$4:$G$1105,7,0)</f>
        <v>1548.6946330000001</v>
      </c>
      <c r="H857" s="10">
        <f>+VLOOKUP(A857,'[4]Informe viabilidad 2022'!$A$4:$G$1105,6,0)</f>
        <v>5828.2168586000007</v>
      </c>
      <c r="I857" s="10" t="str">
        <f>+IFERROR(VLOOKUP($A857,#REF!,MATCH('Cálculo antigua metodología'!I$4,#REF!,0),0),"")</f>
        <v/>
      </c>
      <c r="J857" s="10" t="str">
        <f>+IFERROR(VLOOKUP($A857,#REF!,MATCH('Cálculo antigua metodología'!J$4,#REF!,0),0),"")</f>
        <v/>
      </c>
      <c r="K857" s="10" t="str">
        <f>+IFERROR(VLOOKUP($A857,#REF!,MATCH('Cálculo antigua metodología'!K$4,#REF!,0),0),"")</f>
        <v/>
      </c>
      <c r="L857" s="10" t="str">
        <f>+IFERROR(VLOOKUP($A857,#REF!,MATCH('Cálculo antigua metodología'!L$4,#REF!,0),0),"")</f>
        <v/>
      </c>
      <c r="M857" s="10" t="str">
        <f>+IFERROR(VLOOKUP($A857,#REF!,MATCH('Cálculo antigua metodología'!M$4,#REF!,0),0),"")</f>
        <v/>
      </c>
      <c r="N857" s="10" t="str">
        <f>+IFERROR(VLOOKUP($A857,#REF!,MATCH('Cálculo antigua metodología'!N$4,#REF!,0),0),"")</f>
        <v/>
      </c>
      <c r="O857" s="10" t="str">
        <f>+IFERROR(VLOOKUP($A857,#REF!,MATCH('Cálculo antigua metodología'!O$4,#REF!,0),0),"")</f>
        <v/>
      </c>
      <c r="P857" s="10" t="str">
        <f>+IFERROR(VLOOKUP($A857,#REF!,MATCH('Cálculo antigua metodología'!P$4,#REF!,0),0),"")</f>
        <v/>
      </c>
      <c r="Q857" s="10" t="str">
        <f>+IFERROR(VLOOKUP($A857,#REF!,MATCH('Cálculo antigua metodología'!Q$4,#REF!,0),0),"")</f>
        <v/>
      </c>
      <c r="R857" s="10" t="str">
        <f>+IFERROR(VLOOKUP($A857,#REF!,MATCH('Cálculo antigua metodología'!R$4,#REF!,0),0),"")</f>
        <v/>
      </c>
      <c r="S857" s="10" t="str">
        <f>+IFERROR(VLOOKUP($A857,#REF!,MATCH('Cálculo antigua metodología'!S$4,#REF!,0),0),"")</f>
        <v/>
      </c>
      <c r="T857" s="10">
        <f>+VLOOKUP(A857,'[5]Cálculo SGP'!$N$3:$P$1136,3,0)</f>
        <v>845297834</v>
      </c>
      <c r="U857" s="10">
        <f>+VLOOKUP(A857,'[5]Cálculo SGP'!$N$3:$X$1137,11,0)</f>
        <v>2284581582</v>
      </c>
      <c r="V857" s="11">
        <f t="shared" si="156"/>
        <v>26.572357730903185</v>
      </c>
      <c r="W857" s="11">
        <f t="shared" si="163"/>
        <v>100</v>
      </c>
      <c r="X857" s="11">
        <f t="shared" si="157"/>
        <v>80</v>
      </c>
      <c r="Y857" s="11">
        <f t="shared" si="158"/>
        <v>100</v>
      </c>
      <c r="Z857" s="11">
        <f t="shared" si="164"/>
        <v>0</v>
      </c>
      <c r="AA857" s="11">
        <f t="shared" si="159"/>
        <v>100</v>
      </c>
      <c r="AB857" s="11">
        <f t="shared" si="165"/>
        <v>0</v>
      </c>
      <c r="AC857" s="11">
        <f t="shared" si="160"/>
        <v>0</v>
      </c>
      <c r="AD857" s="11">
        <f t="shared" si="161"/>
        <v>0</v>
      </c>
      <c r="AE857" s="11">
        <f t="shared" si="162"/>
        <v>0</v>
      </c>
      <c r="AF857" s="12">
        <f t="shared" si="166"/>
        <v>0</v>
      </c>
      <c r="AG857" s="31">
        <f t="shared" si="167"/>
        <v>16.666666666666668</v>
      </c>
    </row>
    <row r="858" spans="1:33" x14ac:dyDescent="0.35">
      <c r="A858" s="1" t="s">
        <v>1761</v>
      </c>
      <c r="B858" s="1" t="s">
        <v>1745</v>
      </c>
      <c r="C858" s="1" t="s">
        <v>1762</v>
      </c>
      <c r="D858" s="4">
        <f>+VLOOKUP(A858,'[2]Categoría municipios 2023'!$B$2:$D$1103,3,0)</f>
        <v>6</v>
      </c>
      <c r="E858" s="1" t="str">
        <f>+VLOOKUP(A858,'[3]Nuevo IDF'!$B$5:$H$1106,7,0)</f>
        <v>G4</v>
      </c>
      <c r="F858" s="1"/>
      <c r="G858" s="10">
        <f>+VLOOKUP(A858,'[4]Informe viabilidad 2022'!$A$4:$G$1105,7,0)</f>
        <v>1732.673773</v>
      </c>
      <c r="H858" s="10">
        <f>+VLOOKUP(A858,'[4]Informe viabilidad 2022'!$A$4:$G$1105,6,0)</f>
        <v>2531.7248853599999</v>
      </c>
      <c r="I858" s="10" t="str">
        <f>+IFERROR(VLOOKUP($A858,#REF!,MATCH('Cálculo antigua metodología'!I$4,#REF!,0),0),"")</f>
        <v/>
      </c>
      <c r="J858" s="10" t="str">
        <f>+IFERROR(VLOOKUP($A858,#REF!,MATCH('Cálculo antigua metodología'!J$4,#REF!,0),0),"")</f>
        <v/>
      </c>
      <c r="K858" s="10" t="str">
        <f>+IFERROR(VLOOKUP($A858,#REF!,MATCH('Cálculo antigua metodología'!K$4,#REF!,0),0),"")</f>
        <v/>
      </c>
      <c r="L858" s="10" t="str">
        <f>+IFERROR(VLOOKUP($A858,#REF!,MATCH('Cálculo antigua metodología'!L$4,#REF!,0),0),"")</f>
        <v/>
      </c>
      <c r="M858" s="10" t="str">
        <f>+IFERROR(VLOOKUP($A858,#REF!,MATCH('Cálculo antigua metodología'!M$4,#REF!,0),0),"")</f>
        <v/>
      </c>
      <c r="N858" s="10" t="str">
        <f>+IFERROR(VLOOKUP($A858,#REF!,MATCH('Cálculo antigua metodología'!N$4,#REF!,0),0),"")</f>
        <v/>
      </c>
      <c r="O858" s="10" t="str">
        <f>+IFERROR(VLOOKUP($A858,#REF!,MATCH('Cálculo antigua metodología'!O$4,#REF!,0),0),"")</f>
        <v/>
      </c>
      <c r="P858" s="10" t="str">
        <f>+IFERROR(VLOOKUP($A858,#REF!,MATCH('Cálculo antigua metodología'!P$4,#REF!,0),0),"")</f>
        <v/>
      </c>
      <c r="Q858" s="10" t="str">
        <f>+IFERROR(VLOOKUP($A858,#REF!,MATCH('Cálculo antigua metodología'!Q$4,#REF!,0),0),"")</f>
        <v/>
      </c>
      <c r="R858" s="10" t="str">
        <f>+IFERROR(VLOOKUP($A858,#REF!,MATCH('Cálculo antigua metodología'!R$4,#REF!,0),0),"")</f>
        <v/>
      </c>
      <c r="S858" s="10" t="str">
        <f>+IFERROR(VLOOKUP($A858,#REF!,MATCH('Cálculo antigua metodología'!S$4,#REF!,0),0),"")</f>
        <v/>
      </c>
      <c r="T858" s="10">
        <f>+VLOOKUP(A858,'[5]Cálculo SGP'!$N$3:$P$1136,3,0)</f>
        <v>1010294465</v>
      </c>
      <c r="U858" s="10">
        <f>+VLOOKUP(A858,'[5]Cálculo SGP'!$N$3:$X$1137,11,0)</f>
        <v>2105599339</v>
      </c>
      <c r="V858" s="11">
        <f t="shared" si="156"/>
        <v>68.438469875593199</v>
      </c>
      <c r="W858" s="11">
        <f t="shared" si="163"/>
        <v>100</v>
      </c>
      <c r="X858" s="11">
        <f t="shared" si="157"/>
        <v>80</v>
      </c>
      <c r="Y858" s="11">
        <f t="shared" si="158"/>
        <v>100</v>
      </c>
      <c r="Z858" s="11">
        <f t="shared" si="164"/>
        <v>0</v>
      </c>
      <c r="AA858" s="11">
        <f t="shared" si="159"/>
        <v>100</v>
      </c>
      <c r="AB858" s="11">
        <f t="shared" si="165"/>
        <v>0</v>
      </c>
      <c r="AC858" s="11">
        <f t="shared" si="160"/>
        <v>0</v>
      </c>
      <c r="AD858" s="11">
        <f t="shared" si="161"/>
        <v>0</v>
      </c>
      <c r="AE858" s="11">
        <f t="shared" si="162"/>
        <v>0</v>
      </c>
      <c r="AF858" s="12">
        <f t="shared" si="166"/>
        <v>0</v>
      </c>
      <c r="AG858" s="31">
        <f t="shared" si="167"/>
        <v>16.666666666666668</v>
      </c>
    </row>
    <row r="859" spans="1:33" x14ac:dyDescent="0.35">
      <c r="A859" s="1" t="s">
        <v>1763</v>
      </c>
      <c r="B859" s="1" t="s">
        <v>1745</v>
      </c>
      <c r="C859" s="1" t="s">
        <v>1764</v>
      </c>
      <c r="D859" s="4">
        <f>+VLOOKUP(A859,'[2]Categoría municipios 2023'!$B$2:$D$1103,3,0)</f>
        <v>6</v>
      </c>
      <c r="E859" s="1" t="str">
        <f>+VLOOKUP(A859,'[3]Nuevo IDF'!$B$5:$H$1106,7,0)</f>
        <v>G3</v>
      </c>
      <c r="F859" s="1"/>
      <c r="G859" s="10">
        <f>+VLOOKUP(A859,'[4]Informe viabilidad 2022'!$A$4:$G$1105,7,0)</f>
        <v>761.00117799999998</v>
      </c>
      <c r="H859" s="10">
        <f>+VLOOKUP(A859,'[4]Informe viabilidad 2022'!$A$4:$G$1105,6,0)</f>
        <v>1320.491668419</v>
      </c>
      <c r="I859" s="10" t="str">
        <f>+IFERROR(VLOOKUP($A859,#REF!,MATCH('Cálculo antigua metodología'!I$4,#REF!,0),0),"")</f>
        <v/>
      </c>
      <c r="J859" s="10" t="str">
        <f>+IFERROR(VLOOKUP($A859,#REF!,MATCH('Cálculo antigua metodología'!J$4,#REF!,0),0),"")</f>
        <v/>
      </c>
      <c r="K859" s="10" t="str">
        <f>+IFERROR(VLOOKUP($A859,#REF!,MATCH('Cálculo antigua metodología'!K$4,#REF!,0),0),"")</f>
        <v/>
      </c>
      <c r="L859" s="10" t="str">
        <f>+IFERROR(VLOOKUP($A859,#REF!,MATCH('Cálculo antigua metodología'!L$4,#REF!,0),0),"")</f>
        <v/>
      </c>
      <c r="M859" s="10" t="str">
        <f>+IFERROR(VLOOKUP($A859,#REF!,MATCH('Cálculo antigua metodología'!M$4,#REF!,0),0),"")</f>
        <v/>
      </c>
      <c r="N859" s="10" t="str">
        <f>+IFERROR(VLOOKUP($A859,#REF!,MATCH('Cálculo antigua metodología'!N$4,#REF!,0),0),"")</f>
        <v/>
      </c>
      <c r="O859" s="10" t="str">
        <f>+IFERROR(VLOOKUP($A859,#REF!,MATCH('Cálculo antigua metodología'!O$4,#REF!,0),0),"")</f>
        <v/>
      </c>
      <c r="P859" s="10" t="str">
        <f>+IFERROR(VLOOKUP($A859,#REF!,MATCH('Cálculo antigua metodología'!P$4,#REF!,0),0),"")</f>
        <v/>
      </c>
      <c r="Q859" s="10" t="str">
        <f>+IFERROR(VLOOKUP($A859,#REF!,MATCH('Cálculo antigua metodología'!Q$4,#REF!,0),0),"")</f>
        <v/>
      </c>
      <c r="R859" s="10" t="str">
        <f>+IFERROR(VLOOKUP($A859,#REF!,MATCH('Cálculo antigua metodología'!R$4,#REF!,0),0),"")</f>
        <v/>
      </c>
      <c r="S859" s="10" t="str">
        <f>+IFERROR(VLOOKUP($A859,#REF!,MATCH('Cálculo antigua metodología'!S$4,#REF!,0),0),"")</f>
        <v/>
      </c>
      <c r="T859" s="10">
        <f>+VLOOKUP(A859,'[5]Cálculo SGP'!$N$3:$P$1136,3,0)</f>
        <v>491017611</v>
      </c>
      <c r="U859" s="10">
        <f>+VLOOKUP(A859,'[5]Cálculo SGP'!$N$3:$X$1137,11,0)</f>
        <v>1234432574</v>
      </c>
      <c r="V859" s="11">
        <f t="shared" si="156"/>
        <v>57.630138546132024</v>
      </c>
      <c r="W859" s="11">
        <f t="shared" si="163"/>
        <v>100</v>
      </c>
      <c r="X859" s="11">
        <f t="shared" si="157"/>
        <v>80</v>
      </c>
      <c r="Y859" s="11">
        <f t="shared" si="158"/>
        <v>100</v>
      </c>
      <c r="Z859" s="11">
        <f t="shared" si="164"/>
        <v>0</v>
      </c>
      <c r="AA859" s="11">
        <f t="shared" si="159"/>
        <v>100</v>
      </c>
      <c r="AB859" s="11">
        <f t="shared" si="165"/>
        <v>0</v>
      </c>
      <c r="AC859" s="11">
        <f t="shared" si="160"/>
        <v>0</v>
      </c>
      <c r="AD859" s="11">
        <f t="shared" si="161"/>
        <v>0</v>
      </c>
      <c r="AE859" s="11">
        <f t="shared" si="162"/>
        <v>0</v>
      </c>
      <c r="AF859" s="12">
        <f t="shared" si="166"/>
        <v>0</v>
      </c>
      <c r="AG859" s="31">
        <f t="shared" si="167"/>
        <v>16.666666666666668</v>
      </c>
    </row>
    <row r="860" spans="1:33" x14ac:dyDescent="0.35">
      <c r="A860" s="1" t="s">
        <v>1765</v>
      </c>
      <c r="B860" s="1" t="s">
        <v>1745</v>
      </c>
      <c r="C860" s="1" t="s">
        <v>1766</v>
      </c>
      <c r="D860" s="4">
        <f>+VLOOKUP(A860,'[2]Categoría municipios 2023'!$B$2:$D$1103,3,0)</f>
        <v>6</v>
      </c>
      <c r="E860" s="1" t="str">
        <f>+VLOOKUP(A860,'[3]Nuevo IDF'!$B$5:$H$1106,7,0)</f>
        <v>G2</v>
      </c>
      <c r="F860" s="1"/>
      <c r="G860" s="10">
        <f>+VLOOKUP(A860,'[4]Informe viabilidad 2022'!$A$4:$G$1105,7,0)</f>
        <v>578.61692300000004</v>
      </c>
      <c r="H860" s="10">
        <f>+VLOOKUP(A860,'[4]Informe viabilidad 2022'!$A$4:$G$1105,6,0)</f>
        <v>979.73575969500007</v>
      </c>
      <c r="I860" s="10" t="str">
        <f>+IFERROR(VLOOKUP($A860,#REF!,MATCH('Cálculo antigua metodología'!I$4,#REF!,0),0),"")</f>
        <v/>
      </c>
      <c r="J860" s="10" t="str">
        <f>+IFERROR(VLOOKUP($A860,#REF!,MATCH('Cálculo antigua metodología'!J$4,#REF!,0),0),"")</f>
        <v/>
      </c>
      <c r="K860" s="10" t="str">
        <f>+IFERROR(VLOOKUP($A860,#REF!,MATCH('Cálculo antigua metodología'!K$4,#REF!,0),0),"")</f>
        <v/>
      </c>
      <c r="L860" s="10" t="str">
        <f>+IFERROR(VLOOKUP($A860,#REF!,MATCH('Cálculo antigua metodología'!L$4,#REF!,0),0),"")</f>
        <v/>
      </c>
      <c r="M860" s="10" t="str">
        <f>+IFERROR(VLOOKUP($A860,#REF!,MATCH('Cálculo antigua metodología'!M$4,#REF!,0),0),"")</f>
        <v/>
      </c>
      <c r="N860" s="10" t="str">
        <f>+IFERROR(VLOOKUP($A860,#REF!,MATCH('Cálculo antigua metodología'!N$4,#REF!,0),0),"")</f>
        <v/>
      </c>
      <c r="O860" s="10" t="str">
        <f>+IFERROR(VLOOKUP($A860,#REF!,MATCH('Cálculo antigua metodología'!O$4,#REF!,0),0),"")</f>
        <v/>
      </c>
      <c r="P860" s="10" t="str">
        <f>+IFERROR(VLOOKUP($A860,#REF!,MATCH('Cálculo antigua metodología'!P$4,#REF!,0),0),"")</f>
        <v/>
      </c>
      <c r="Q860" s="10" t="str">
        <f>+IFERROR(VLOOKUP($A860,#REF!,MATCH('Cálculo antigua metodología'!Q$4,#REF!,0),0),"")</f>
        <v/>
      </c>
      <c r="R860" s="10" t="str">
        <f>+IFERROR(VLOOKUP($A860,#REF!,MATCH('Cálculo antigua metodología'!R$4,#REF!,0),0),"")</f>
        <v/>
      </c>
      <c r="S860" s="10" t="str">
        <f>+IFERROR(VLOOKUP($A860,#REF!,MATCH('Cálculo antigua metodología'!S$4,#REF!,0),0),"")</f>
        <v/>
      </c>
      <c r="T860" s="10">
        <f>+VLOOKUP(A860,'[5]Cálculo SGP'!$N$3:$P$1136,3,0)</f>
        <v>444646192</v>
      </c>
      <c r="U860" s="10">
        <f>+VLOOKUP(A860,'[5]Cálculo SGP'!$N$3:$X$1137,11,0)</f>
        <v>643766100</v>
      </c>
      <c r="V860" s="11">
        <f t="shared" si="156"/>
        <v>59.058467272862259</v>
      </c>
      <c r="W860" s="11">
        <f t="shared" si="163"/>
        <v>100</v>
      </c>
      <c r="X860" s="11">
        <f t="shared" si="157"/>
        <v>80</v>
      </c>
      <c r="Y860" s="11">
        <f t="shared" si="158"/>
        <v>100</v>
      </c>
      <c r="Z860" s="11">
        <f t="shared" si="164"/>
        <v>0</v>
      </c>
      <c r="AA860" s="11">
        <f t="shared" si="159"/>
        <v>100</v>
      </c>
      <c r="AB860" s="11">
        <f t="shared" si="165"/>
        <v>0</v>
      </c>
      <c r="AC860" s="11">
        <f t="shared" si="160"/>
        <v>0</v>
      </c>
      <c r="AD860" s="11">
        <f t="shared" si="161"/>
        <v>0</v>
      </c>
      <c r="AE860" s="11">
        <f t="shared" si="162"/>
        <v>0</v>
      </c>
      <c r="AF860" s="12">
        <f t="shared" si="166"/>
        <v>0</v>
      </c>
      <c r="AG860" s="31">
        <f t="shared" si="167"/>
        <v>16.666666666666668</v>
      </c>
    </row>
    <row r="861" spans="1:33" x14ac:dyDescent="0.35">
      <c r="A861" s="1" t="s">
        <v>1767</v>
      </c>
      <c r="B861" s="1" t="s">
        <v>1745</v>
      </c>
      <c r="C861" s="1" t="s">
        <v>1768</v>
      </c>
      <c r="D861" s="4">
        <f>+VLOOKUP(A861,'[2]Categoría municipios 2023'!$B$2:$D$1103,3,0)</f>
        <v>6</v>
      </c>
      <c r="E861" s="1" t="str">
        <f>+VLOOKUP(A861,'[3]Nuevo IDF'!$B$5:$H$1106,7,0)</f>
        <v>G2</v>
      </c>
      <c r="F861" s="1"/>
      <c r="G861" s="10">
        <f>+VLOOKUP(A861,'[4]Informe viabilidad 2022'!$A$4:$G$1105,7,0)</f>
        <v>1372.327323</v>
      </c>
      <c r="H861" s="10">
        <f>+VLOOKUP(A861,'[4]Informe viabilidad 2022'!$A$4:$G$1105,6,0)</f>
        <v>2483.8720472610003</v>
      </c>
      <c r="I861" s="10" t="str">
        <f>+IFERROR(VLOOKUP($A861,#REF!,MATCH('Cálculo antigua metodología'!I$4,#REF!,0),0),"")</f>
        <v/>
      </c>
      <c r="J861" s="10" t="str">
        <f>+IFERROR(VLOOKUP($A861,#REF!,MATCH('Cálculo antigua metodología'!J$4,#REF!,0),0),"")</f>
        <v/>
      </c>
      <c r="K861" s="10" t="str">
        <f>+IFERROR(VLOOKUP($A861,#REF!,MATCH('Cálculo antigua metodología'!K$4,#REF!,0),0),"")</f>
        <v/>
      </c>
      <c r="L861" s="10" t="str">
        <f>+IFERROR(VLOOKUP($A861,#REF!,MATCH('Cálculo antigua metodología'!L$4,#REF!,0),0),"")</f>
        <v/>
      </c>
      <c r="M861" s="10" t="str">
        <f>+IFERROR(VLOOKUP($A861,#REF!,MATCH('Cálculo antigua metodología'!M$4,#REF!,0),0),"")</f>
        <v/>
      </c>
      <c r="N861" s="10" t="str">
        <f>+IFERROR(VLOOKUP($A861,#REF!,MATCH('Cálculo antigua metodología'!N$4,#REF!,0),0),"")</f>
        <v/>
      </c>
      <c r="O861" s="10" t="str">
        <f>+IFERROR(VLOOKUP($A861,#REF!,MATCH('Cálculo antigua metodología'!O$4,#REF!,0),0),"")</f>
        <v/>
      </c>
      <c r="P861" s="10" t="str">
        <f>+IFERROR(VLOOKUP($A861,#REF!,MATCH('Cálculo antigua metodología'!P$4,#REF!,0),0),"")</f>
        <v/>
      </c>
      <c r="Q861" s="10" t="str">
        <f>+IFERROR(VLOOKUP($A861,#REF!,MATCH('Cálculo antigua metodología'!Q$4,#REF!,0),0),"")</f>
        <v/>
      </c>
      <c r="R861" s="10" t="str">
        <f>+IFERROR(VLOOKUP($A861,#REF!,MATCH('Cálculo antigua metodología'!R$4,#REF!,0),0),"")</f>
        <v/>
      </c>
      <c r="S861" s="10" t="str">
        <f>+IFERROR(VLOOKUP($A861,#REF!,MATCH('Cálculo antigua metodología'!S$4,#REF!,0),0),"")</f>
        <v/>
      </c>
      <c r="T861" s="10">
        <f>+VLOOKUP(A861,'[5]Cálculo SGP'!$N$3:$P$1136,3,0)</f>
        <v>688747633</v>
      </c>
      <c r="U861" s="10">
        <f>+VLOOKUP(A861,'[5]Cálculo SGP'!$N$3:$X$1137,11,0)</f>
        <v>1404157122</v>
      </c>
      <c r="V861" s="11">
        <f t="shared" si="156"/>
        <v>55.249517563245021</v>
      </c>
      <c r="W861" s="11">
        <f t="shared" si="163"/>
        <v>100</v>
      </c>
      <c r="X861" s="11">
        <f t="shared" si="157"/>
        <v>80</v>
      </c>
      <c r="Y861" s="11">
        <f t="shared" si="158"/>
        <v>100</v>
      </c>
      <c r="Z861" s="11">
        <f t="shared" si="164"/>
        <v>0</v>
      </c>
      <c r="AA861" s="11">
        <f t="shared" si="159"/>
        <v>100</v>
      </c>
      <c r="AB861" s="11">
        <f t="shared" si="165"/>
        <v>0</v>
      </c>
      <c r="AC861" s="11">
        <f t="shared" si="160"/>
        <v>0</v>
      </c>
      <c r="AD861" s="11">
        <f t="shared" si="161"/>
        <v>0</v>
      </c>
      <c r="AE861" s="11">
        <f t="shared" si="162"/>
        <v>0</v>
      </c>
      <c r="AF861" s="12">
        <f t="shared" si="166"/>
        <v>0</v>
      </c>
      <c r="AG861" s="31">
        <f t="shared" si="167"/>
        <v>16.666666666666668</v>
      </c>
    </row>
    <row r="862" spans="1:33" x14ac:dyDescent="0.35">
      <c r="A862" s="1" t="s">
        <v>1769</v>
      </c>
      <c r="B862" s="1" t="s">
        <v>1745</v>
      </c>
      <c r="C862" s="1" t="s">
        <v>1770</v>
      </c>
      <c r="D862" s="4">
        <f>+VLOOKUP(A862,'[2]Categoría municipios 2023'!$B$2:$D$1103,3,0)</f>
        <v>6</v>
      </c>
      <c r="E862" s="1" t="str">
        <f>+VLOOKUP(A862,'[3]Nuevo IDF'!$B$5:$H$1106,7,0)</f>
        <v>G4</v>
      </c>
      <c r="F862" s="1"/>
      <c r="G862" s="10">
        <f>+VLOOKUP(A862,'[4]Informe viabilidad 2022'!$A$4:$G$1105,7,0)</f>
        <v>1078.951118</v>
      </c>
      <c r="H862" s="10">
        <f>+VLOOKUP(A862,'[4]Informe viabilidad 2022'!$A$4:$G$1105,6,0)</f>
        <v>2186.2433070000002</v>
      </c>
      <c r="I862" s="10" t="str">
        <f>+IFERROR(VLOOKUP($A862,#REF!,MATCH('Cálculo antigua metodología'!I$4,#REF!,0),0),"")</f>
        <v/>
      </c>
      <c r="J862" s="10" t="str">
        <f>+IFERROR(VLOOKUP($A862,#REF!,MATCH('Cálculo antigua metodología'!J$4,#REF!,0),0),"")</f>
        <v/>
      </c>
      <c r="K862" s="10" t="str">
        <f>+IFERROR(VLOOKUP($A862,#REF!,MATCH('Cálculo antigua metodología'!K$4,#REF!,0),0),"")</f>
        <v/>
      </c>
      <c r="L862" s="10" t="str">
        <f>+IFERROR(VLOOKUP($A862,#REF!,MATCH('Cálculo antigua metodología'!L$4,#REF!,0),0),"")</f>
        <v/>
      </c>
      <c r="M862" s="10" t="str">
        <f>+IFERROR(VLOOKUP($A862,#REF!,MATCH('Cálculo antigua metodología'!M$4,#REF!,0),0),"")</f>
        <v/>
      </c>
      <c r="N862" s="10" t="str">
        <f>+IFERROR(VLOOKUP($A862,#REF!,MATCH('Cálculo antigua metodología'!N$4,#REF!,0),0),"")</f>
        <v/>
      </c>
      <c r="O862" s="10" t="str">
        <f>+IFERROR(VLOOKUP($A862,#REF!,MATCH('Cálculo antigua metodología'!O$4,#REF!,0),0),"")</f>
        <v/>
      </c>
      <c r="P862" s="10" t="str">
        <f>+IFERROR(VLOOKUP($A862,#REF!,MATCH('Cálculo antigua metodología'!P$4,#REF!,0),0),"")</f>
        <v/>
      </c>
      <c r="Q862" s="10" t="str">
        <f>+IFERROR(VLOOKUP($A862,#REF!,MATCH('Cálculo antigua metodología'!Q$4,#REF!,0),0),"")</f>
        <v/>
      </c>
      <c r="R862" s="10" t="str">
        <f>+IFERROR(VLOOKUP($A862,#REF!,MATCH('Cálculo antigua metodología'!R$4,#REF!,0),0),"")</f>
        <v/>
      </c>
      <c r="S862" s="10" t="str">
        <f>+IFERROR(VLOOKUP($A862,#REF!,MATCH('Cálculo antigua metodología'!S$4,#REF!,0),0),"")</f>
        <v/>
      </c>
      <c r="T862" s="10">
        <f>+VLOOKUP(A862,'[5]Cálculo SGP'!$N$3:$P$1136,3,0)</f>
        <v>796286096</v>
      </c>
      <c r="U862" s="10">
        <f>+VLOOKUP(A862,'[5]Cálculo SGP'!$N$3:$X$1137,11,0)</f>
        <v>2324875425</v>
      </c>
      <c r="V862" s="11">
        <f t="shared" si="156"/>
        <v>49.351831726385242</v>
      </c>
      <c r="W862" s="11">
        <f t="shared" si="163"/>
        <v>100</v>
      </c>
      <c r="X862" s="11">
        <f t="shared" si="157"/>
        <v>80</v>
      </c>
      <c r="Y862" s="11">
        <f t="shared" si="158"/>
        <v>100</v>
      </c>
      <c r="Z862" s="11">
        <f t="shared" si="164"/>
        <v>0</v>
      </c>
      <c r="AA862" s="11">
        <f t="shared" si="159"/>
        <v>100</v>
      </c>
      <c r="AB862" s="11">
        <f t="shared" si="165"/>
        <v>0</v>
      </c>
      <c r="AC862" s="11">
        <f t="shared" si="160"/>
        <v>0</v>
      </c>
      <c r="AD862" s="11">
        <f t="shared" si="161"/>
        <v>0</v>
      </c>
      <c r="AE862" s="11">
        <f t="shared" si="162"/>
        <v>0</v>
      </c>
      <c r="AF862" s="12">
        <f t="shared" si="166"/>
        <v>0</v>
      </c>
      <c r="AG862" s="31">
        <f t="shared" si="167"/>
        <v>16.666666666666668</v>
      </c>
    </row>
    <row r="863" spans="1:33" x14ac:dyDescent="0.35">
      <c r="A863" s="1" t="s">
        <v>1771</v>
      </c>
      <c r="B863" s="1" t="s">
        <v>1745</v>
      </c>
      <c r="C863" s="1" t="s">
        <v>1772</v>
      </c>
      <c r="D863" s="4">
        <f>+VLOOKUP(A863,'[2]Categoría municipios 2023'!$B$2:$D$1103,3,0)</f>
        <v>6</v>
      </c>
      <c r="E863" s="1" t="str">
        <f>+VLOOKUP(A863,'[3]Nuevo IDF'!$B$5:$H$1106,7,0)</f>
        <v>G3</v>
      </c>
      <c r="F863" s="1"/>
      <c r="G863" s="10">
        <f>+VLOOKUP(A863,'[4]Informe viabilidad 2022'!$A$4:$G$1105,7,0)</f>
        <v>569.24064799999996</v>
      </c>
      <c r="H863" s="10">
        <f>+VLOOKUP(A863,'[4]Informe viabilidad 2022'!$A$4:$G$1105,6,0)</f>
        <v>1155.342882375</v>
      </c>
      <c r="I863" s="10" t="str">
        <f>+IFERROR(VLOOKUP($A863,#REF!,MATCH('Cálculo antigua metodología'!I$4,#REF!,0),0),"")</f>
        <v/>
      </c>
      <c r="J863" s="10" t="str">
        <f>+IFERROR(VLOOKUP($A863,#REF!,MATCH('Cálculo antigua metodología'!J$4,#REF!,0),0),"")</f>
        <v/>
      </c>
      <c r="K863" s="10" t="str">
        <f>+IFERROR(VLOOKUP($A863,#REF!,MATCH('Cálculo antigua metodología'!K$4,#REF!,0),0),"")</f>
        <v/>
      </c>
      <c r="L863" s="10" t="str">
        <f>+IFERROR(VLOOKUP($A863,#REF!,MATCH('Cálculo antigua metodología'!L$4,#REF!,0),0),"")</f>
        <v/>
      </c>
      <c r="M863" s="10" t="str">
        <f>+IFERROR(VLOOKUP($A863,#REF!,MATCH('Cálculo antigua metodología'!M$4,#REF!,0),0),"")</f>
        <v/>
      </c>
      <c r="N863" s="10" t="str">
        <f>+IFERROR(VLOOKUP($A863,#REF!,MATCH('Cálculo antigua metodología'!N$4,#REF!,0),0),"")</f>
        <v/>
      </c>
      <c r="O863" s="10" t="str">
        <f>+IFERROR(VLOOKUP($A863,#REF!,MATCH('Cálculo antigua metodología'!O$4,#REF!,0),0),"")</f>
        <v/>
      </c>
      <c r="P863" s="10" t="str">
        <f>+IFERROR(VLOOKUP($A863,#REF!,MATCH('Cálculo antigua metodología'!P$4,#REF!,0),0),"")</f>
        <v/>
      </c>
      <c r="Q863" s="10" t="str">
        <f>+IFERROR(VLOOKUP($A863,#REF!,MATCH('Cálculo antigua metodología'!Q$4,#REF!,0),0),"")</f>
        <v/>
      </c>
      <c r="R863" s="10" t="str">
        <f>+IFERROR(VLOOKUP($A863,#REF!,MATCH('Cálculo antigua metodología'!R$4,#REF!,0),0),"")</f>
        <v/>
      </c>
      <c r="S863" s="10" t="str">
        <f>+IFERROR(VLOOKUP($A863,#REF!,MATCH('Cálculo antigua metodología'!S$4,#REF!,0),0),"")</f>
        <v/>
      </c>
      <c r="T863" s="10">
        <f>+VLOOKUP(A863,'[5]Cálculo SGP'!$N$3:$P$1136,3,0)</f>
        <v>474676735</v>
      </c>
      <c r="U863" s="10">
        <f>+VLOOKUP(A863,'[5]Cálculo SGP'!$N$3:$X$1137,11,0)</f>
        <v>1232702133</v>
      </c>
      <c r="V863" s="11">
        <f t="shared" si="156"/>
        <v>49.270277826945261</v>
      </c>
      <c r="W863" s="11">
        <f t="shared" si="163"/>
        <v>100</v>
      </c>
      <c r="X863" s="11">
        <f t="shared" si="157"/>
        <v>80</v>
      </c>
      <c r="Y863" s="11">
        <f t="shared" si="158"/>
        <v>100</v>
      </c>
      <c r="Z863" s="11">
        <f t="shared" si="164"/>
        <v>0</v>
      </c>
      <c r="AA863" s="11">
        <f t="shared" si="159"/>
        <v>100</v>
      </c>
      <c r="AB863" s="11">
        <f t="shared" si="165"/>
        <v>0</v>
      </c>
      <c r="AC863" s="11">
        <f t="shared" si="160"/>
        <v>0</v>
      </c>
      <c r="AD863" s="11">
        <f t="shared" si="161"/>
        <v>0</v>
      </c>
      <c r="AE863" s="11">
        <f t="shared" si="162"/>
        <v>0</v>
      </c>
      <c r="AF863" s="12">
        <f t="shared" si="166"/>
        <v>0</v>
      </c>
      <c r="AG863" s="31">
        <f t="shared" si="167"/>
        <v>16.666666666666668</v>
      </c>
    </row>
    <row r="864" spans="1:33" x14ac:dyDescent="0.35">
      <c r="A864" s="1" t="s">
        <v>1773</v>
      </c>
      <c r="B864" s="1" t="s">
        <v>1745</v>
      </c>
      <c r="C864" s="1" t="s">
        <v>1774</v>
      </c>
      <c r="D864" s="4">
        <f>+VLOOKUP(A864,'[2]Categoría municipios 2023'!$B$2:$D$1103,3,0)</f>
        <v>6</v>
      </c>
      <c r="E864" s="1" t="str">
        <f>+VLOOKUP(A864,'[3]Nuevo IDF'!$B$5:$H$1106,7,0)</f>
        <v>G3</v>
      </c>
      <c r="F864" s="1"/>
      <c r="G864" s="10">
        <f>+VLOOKUP(A864,'[4]Informe viabilidad 2022'!$A$4:$G$1105,7,0)</f>
        <v>799.97374300000001</v>
      </c>
      <c r="H864" s="10">
        <f>+VLOOKUP(A864,'[4]Informe viabilidad 2022'!$A$4:$G$1105,6,0)</f>
        <v>2031.7092103</v>
      </c>
      <c r="I864" s="10" t="str">
        <f>+IFERROR(VLOOKUP($A864,#REF!,MATCH('Cálculo antigua metodología'!I$4,#REF!,0),0),"")</f>
        <v/>
      </c>
      <c r="J864" s="10" t="str">
        <f>+IFERROR(VLOOKUP($A864,#REF!,MATCH('Cálculo antigua metodología'!J$4,#REF!,0),0),"")</f>
        <v/>
      </c>
      <c r="K864" s="10" t="str">
        <f>+IFERROR(VLOOKUP($A864,#REF!,MATCH('Cálculo antigua metodología'!K$4,#REF!,0),0),"")</f>
        <v/>
      </c>
      <c r="L864" s="10" t="str">
        <f>+IFERROR(VLOOKUP($A864,#REF!,MATCH('Cálculo antigua metodología'!L$4,#REF!,0),0),"")</f>
        <v/>
      </c>
      <c r="M864" s="10" t="str">
        <f>+IFERROR(VLOOKUP($A864,#REF!,MATCH('Cálculo antigua metodología'!M$4,#REF!,0),0),"")</f>
        <v/>
      </c>
      <c r="N864" s="10" t="str">
        <f>+IFERROR(VLOOKUP($A864,#REF!,MATCH('Cálculo antigua metodología'!N$4,#REF!,0),0),"")</f>
        <v/>
      </c>
      <c r="O864" s="10" t="str">
        <f>+IFERROR(VLOOKUP($A864,#REF!,MATCH('Cálculo antigua metodología'!O$4,#REF!,0),0),"")</f>
        <v/>
      </c>
      <c r="P864" s="10" t="str">
        <f>+IFERROR(VLOOKUP($A864,#REF!,MATCH('Cálculo antigua metodología'!P$4,#REF!,0),0),"")</f>
        <v/>
      </c>
      <c r="Q864" s="10" t="str">
        <f>+IFERROR(VLOOKUP($A864,#REF!,MATCH('Cálculo antigua metodología'!Q$4,#REF!,0),0),"")</f>
        <v/>
      </c>
      <c r="R864" s="10" t="str">
        <f>+IFERROR(VLOOKUP($A864,#REF!,MATCH('Cálculo antigua metodología'!R$4,#REF!,0),0),"")</f>
        <v/>
      </c>
      <c r="S864" s="10" t="str">
        <f>+IFERROR(VLOOKUP($A864,#REF!,MATCH('Cálculo antigua metodología'!S$4,#REF!,0),0),"")</f>
        <v/>
      </c>
      <c r="T864" s="10">
        <f>+VLOOKUP(A864,'[5]Cálculo SGP'!$N$3:$P$1136,3,0)</f>
        <v>694829546</v>
      </c>
      <c r="U864" s="10">
        <f>+VLOOKUP(A864,'[5]Cálculo SGP'!$N$3:$X$1137,11,0)</f>
        <v>1732974883</v>
      </c>
      <c r="V864" s="11">
        <f t="shared" si="156"/>
        <v>39.374421248101584</v>
      </c>
      <c r="W864" s="11">
        <f t="shared" si="163"/>
        <v>100</v>
      </c>
      <c r="X864" s="11">
        <f t="shared" si="157"/>
        <v>80</v>
      </c>
      <c r="Y864" s="11">
        <f t="shared" si="158"/>
        <v>100</v>
      </c>
      <c r="Z864" s="11">
        <f t="shared" si="164"/>
        <v>0</v>
      </c>
      <c r="AA864" s="11">
        <f t="shared" si="159"/>
        <v>100</v>
      </c>
      <c r="AB864" s="11">
        <f t="shared" si="165"/>
        <v>0</v>
      </c>
      <c r="AC864" s="11">
        <f t="shared" si="160"/>
        <v>0</v>
      </c>
      <c r="AD864" s="11">
        <f t="shared" si="161"/>
        <v>0</v>
      </c>
      <c r="AE864" s="11">
        <f t="shared" si="162"/>
        <v>0</v>
      </c>
      <c r="AF864" s="12">
        <f t="shared" si="166"/>
        <v>0</v>
      </c>
      <c r="AG864" s="31">
        <f t="shared" si="167"/>
        <v>16.666666666666668</v>
      </c>
    </row>
    <row r="865" spans="1:33" x14ac:dyDescent="0.35">
      <c r="A865" s="1" t="s">
        <v>1775</v>
      </c>
      <c r="B865" s="1" t="s">
        <v>1745</v>
      </c>
      <c r="C865" s="1" t="s">
        <v>1776</v>
      </c>
      <c r="D865" s="4">
        <f>+VLOOKUP(A865,'[2]Categoría municipios 2023'!$B$2:$D$1103,3,0)</f>
        <v>6</v>
      </c>
      <c r="E865" s="1" t="str">
        <f>+VLOOKUP(A865,'[3]Nuevo IDF'!$B$5:$H$1106,7,0)</f>
        <v>G2</v>
      </c>
      <c r="F865" s="1"/>
      <c r="G865" s="10">
        <f>+VLOOKUP(A865,'[4]Informe viabilidad 2022'!$A$4:$G$1105,7,0)</f>
        <v>1681.1713540000001</v>
      </c>
      <c r="H865" s="10">
        <f>+VLOOKUP(A865,'[4]Informe viabilidad 2022'!$A$4:$G$1105,6,0)</f>
        <v>3348.1644118000004</v>
      </c>
      <c r="I865" s="10" t="str">
        <f>+IFERROR(VLOOKUP($A865,#REF!,MATCH('Cálculo antigua metodología'!I$4,#REF!,0),0),"")</f>
        <v/>
      </c>
      <c r="J865" s="10" t="str">
        <f>+IFERROR(VLOOKUP($A865,#REF!,MATCH('Cálculo antigua metodología'!J$4,#REF!,0),0),"")</f>
        <v/>
      </c>
      <c r="K865" s="10" t="str">
        <f>+IFERROR(VLOOKUP($A865,#REF!,MATCH('Cálculo antigua metodología'!K$4,#REF!,0),0),"")</f>
        <v/>
      </c>
      <c r="L865" s="10" t="str">
        <f>+IFERROR(VLOOKUP($A865,#REF!,MATCH('Cálculo antigua metodología'!L$4,#REF!,0),0),"")</f>
        <v/>
      </c>
      <c r="M865" s="10" t="str">
        <f>+IFERROR(VLOOKUP($A865,#REF!,MATCH('Cálculo antigua metodología'!M$4,#REF!,0),0),"")</f>
        <v/>
      </c>
      <c r="N865" s="10" t="str">
        <f>+IFERROR(VLOOKUP($A865,#REF!,MATCH('Cálculo antigua metodología'!N$4,#REF!,0),0),"")</f>
        <v/>
      </c>
      <c r="O865" s="10" t="str">
        <f>+IFERROR(VLOOKUP($A865,#REF!,MATCH('Cálculo antigua metodología'!O$4,#REF!,0),0),"")</f>
        <v/>
      </c>
      <c r="P865" s="10" t="str">
        <f>+IFERROR(VLOOKUP($A865,#REF!,MATCH('Cálculo antigua metodología'!P$4,#REF!,0),0),"")</f>
        <v/>
      </c>
      <c r="Q865" s="10" t="str">
        <f>+IFERROR(VLOOKUP($A865,#REF!,MATCH('Cálculo antigua metodología'!Q$4,#REF!,0),0),"")</f>
        <v/>
      </c>
      <c r="R865" s="10" t="str">
        <f>+IFERROR(VLOOKUP($A865,#REF!,MATCH('Cálculo antigua metodología'!R$4,#REF!,0),0),"")</f>
        <v/>
      </c>
      <c r="S865" s="10" t="str">
        <f>+IFERROR(VLOOKUP($A865,#REF!,MATCH('Cálculo antigua metodología'!S$4,#REF!,0),0),"")</f>
        <v/>
      </c>
      <c r="T865" s="10">
        <f>+VLOOKUP(A865,'[5]Cálculo SGP'!$N$3:$P$1136,3,0)</f>
        <v>569375250</v>
      </c>
      <c r="U865" s="10">
        <f>+VLOOKUP(A865,'[5]Cálculo SGP'!$N$3:$X$1137,11,0)</f>
        <v>1056182275</v>
      </c>
      <c r="V865" s="11">
        <f t="shared" si="156"/>
        <v>50.211732377150163</v>
      </c>
      <c r="W865" s="11">
        <f t="shared" si="163"/>
        <v>100</v>
      </c>
      <c r="X865" s="11">
        <f t="shared" si="157"/>
        <v>80</v>
      </c>
      <c r="Y865" s="11">
        <f t="shared" si="158"/>
        <v>100</v>
      </c>
      <c r="Z865" s="11">
        <f t="shared" si="164"/>
        <v>0</v>
      </c>
      <c r="AA865" s="11">
        <f t="shared" si="159"/>
        <v>100</v>
      </c>
      <c r="AB865" s="11">
        <f t="shared" si="165"/>
        <v>0</v>
      </c>
      <c r="AC865" s="11">
        <f t="shared" si="160"/>
        <v>0</v>
      </c>
      <c r="AD865" s="11">
        <f t="shared" si="161"/>
        <v>0</v>
      </c>
      <c r="AE865" s="11">
        <f t="shared" si="162"/>
        <v>0</v>
      </c>
      <c r="AF865" s="12">
        <f t="shared" si="166"/>
        <v>0</v>
      </c>
      <c r="AG865" s="31">
        <f t="shared" si="167"/>
        <v>16.666666666666668</v>
      </c>
    </row>
    <row r="866" spans="1:33" x14ac:dyDescent="0.35">
      <c r="A866" s="1" t="s">
        <v>1777</v>
      </c>
      <c r="B866" s="1" t="s">
        <v>1745</v>
      </c>
      <c r="C866" s="1" t="s">
        <v>1778</v>
      </c>
      <c r="D866" s="4">
        <f>+VLOOKUP(A866,'[2]Categoría municipios 2023'!$B$2:$D$1103,3,0)</f>
        <v>6</v>
      </c>
      <c r="E866" s="1" t="str">
        <f>+VLOOKUP(A866,'[3]Nuevo IDF'!$B$5:$H$1106,7,0)</f>
        <v>G4</v>
      </c>
      <c r="F866" s="1"/>
      <c r="G866" s="10">
        <f>+VLOOKUP(A866,'[4]Informe viabilidad 2022'!$A$4:$G$1105,7,0)</f>
        <v>797.64717800000005</v>
      </c>
      <c r="H866" s="10">
        <f>+VLOOKUP(A866,'[4]Informe viabilidad 2022'!$A$4:$G$1105,6,0)</f>
        <v>1273.3338073499999</v>
      </c>
      <c r="I866" s="10" t="str">
        <f>+IFERROR(VLOOKUP($A866,#REF!,MATCH('Cálculo antigua metodología'!I$4,#REF!,0),0),"")</f>
        <v/>
      </c>
      <c r="J866" s="10" t="str">
        <f>+IFERROR(VLOOKUP($A866,#REF!,MATCH('Cálculo antigua metodología'!J$4,#REF!,0),0),"")</f>
        <v/>
      </c>
      <c r="K866" s="10" t="str">
        <f>+IFERROR(VLOOKUP($A866,#REF!,MATCH('Cálculo antigua metodología'!K$4,#REF!,0),0),"")</f>
        <v/>
      </c>
      <c r="L866" s="10" t="str">
        <f>+IFERROR(VLOOKUP($A866,#REF!,MATCH('Cálculo antigua metodología'!L$4,#REF!,0),0),"")</f>
        <v/>
      </c>
      <c r="M866" s="10" t="str">
        <f>+IFERROR(VLOOKUP($A866,#REF!,MATCH('Cálculo antigua metodología'!M$4,#REF!,0),0),"")</f>
        <v/>
      </c>
      <c r="N866" s="10" t="str">
        <f>+IFERROR(VLOOKUP($A866,#REF!,MATCH('Cálculo antigua metodología'!N$4,#REF!,0),0),"")</f>
        <v/>
      </c>
      <c r="O866" s="10" t="str">
        <f>+IFERROR(VLOOKUP($A866,#REF!,MATCH('Cálculo antigua metodología'!O$4,#REF!,0),0),"")</f>
        <v/>
      </c>
      <c r="P866" s="10" t="str">
        <f>+IFERROR(VLOOKUP($A866,#REF!,MATCH('Cálculo antigua metodología'!P$4,#REF!,0),0),"")</f>
        <v/>
      </c>
      <c r="Q866" s="10" t="str">
        <f>+IFERROR(VLOOKUP($A866,#REF!,MATCH('Cálculo antigua metodología'!Q$4,#REF!,0),0),"")</f>
        <v/>
      </c>
      <c r="R866" s="10" t="str">
        <f>+IFERROR(VLOOKUP($A866,#REF!,MATCH('Cálculo antigua metodología'!R$4,#REF!,0),0),"")</f>
        <v/>
      </c>
      <c r="S866" s="10" t="str">
        <f>+IFERROR(VLOOKUP($A866,#REF!,MATCH('Cálculo antigua metodología'!S$4,#REF!,0),0),"")</f>
        <v/>
      </c>
      <c r="T866" s="10">
        <f>+VLOOKUP(A866,'[5]Cálculo SGP'!$N$3:$P$1136,3,0)</f>
        <v>406662915</v>
      </c>
      <c r="U866" s="10">
        <f>+VLOOKUP(A866,'[5]Cálculo SGP'!$N$3:$X$1137,11,0)</f>
        <v>1018653191</v>
      </c>
      <c r="V866" s="11">
        <f t="shared" si="156"/>
        <v>62.642425214486721</v>
      </c>
      <c r="W866" s="11">
        <f t="shared" si="163"/>
        <v>100</v>
      </c>
      <c r="X866" s="11">
        <f t="shared" si="157"/>
        <v>80</v>
      </c>
      <c r="Y866" s="11">
        <f t="shared" si="158"/>
        <v>100</v>
      </c>
      <c r="Z866" s="11">
        <f t="shared" si="164"/>
        <v>0</v>
      </c>
      <c r="AA866" s="11">
        <f t="shared" si="159"/>
        <v>100</v>
      </c>
      <c r="AB866" s="11">
        <f t="shared" si="165"/>
        <v>0</v>
      </c>
      <c r="AC866" s="11">
        <f t="shared" si="160"/>
        <v>0</v>
      </c>
      <c r="AD866" s="11">
        <f t="shared" si="161"/>
        <v>0</v>
      </c>
      <c r="AE866" s="11">
        <f t="shared" si="162"/>
        <v>0</v>
      </c>
      <c r="AF866" s="12">
        <f t="shared" si="166"/>
        <v>0</v>
      </c>
      <c r="AG866" s="31">
        <f t="shared" si="167"/>
        <v>16.666666666666668</v>
      </c>
    </row>
    <row r="867" spans="1:33" x14ac:dyDescent="0.35">
      <c r="A867" s="1" t="s">
        <v>1779</v>
      </c>
      <c r="B867" s="1" t="s">
        <v>1745</v>
      </c>
      <c r="C867" s="1" t="s">
        <v>1780</v>
      </c>
      <c r="D867" s="4">
        <f>+VLOOKUP(A867,'[2]Categoría municipios 2023'!$B$2:$D$1103,3,0)</f>
        <v>6</v>
      </c>
      <c r="E867" s="1" t="str">
        <f>+VLOOKUP(A867,'[3]Nuevo IDF'!$B$5:$H$1106,7,0)</f>
        <v>G2</v>
      </c>
      <c r="F867" s="1"/>
      <c r="G867" s="10">
        <f>+VLOOKUP(A867,'[4]Informe viabilidad 2022'!$A$4:$G$1105,7,0)</f>
        <v>735.21060499999999</v>
      </c>
      <c r="H867" s="10">
        <f>+VLOOKUP(A867,'[4]Informe viabilidad 2022'!$A$4:$G$1105,6,0)</f>
        <v>1773.6600255999999</v>
      </c>
      <c r="I867" s="10" t="str">
        <f>+IFERROR(VLOOKUP($A867,#REF!,MATCH('Cálculo antigua metodología'!I$4,#REF!,0),0),"")</f>
        <v/>
      </c>
      <c r="J867" s="10" t="str">
        <f>+IFERROR(VLOOKUP($A867,#REF!,MATCH('Cálculo antigua metodología'!J$4,#REF!,0),0),"")</f>
        <v/>
      </c>
      <c r="K867" s="10" t="str">
        <f>+IFERROR(VLOOKUP($A867,#REF!,MATCH('Cálculo antigua metodología'!K$4,#REF!,0),0),"")</f>
        <v/>
      </c>
      <c r="L867" s="10" t="str">
        <f>+IFERROR(VLOOKUP($A867,#REF!,MATCH('Cálculo antigua metodología'!L$4,#REF!,0),0),"")</f>
        <v/>
      </c>
      <c r="M867" s="10" t="str">
        <f>+IFERROR(VLOOKUP($A867,#REF!,MATCH('Cálculo antigua metodología'!M$4,#REF!,0),0),"")</f>
        <v/>
      </c>
      <c r="N867" s="10" t="str">
        <f>+IFERROR(VLOOKUP($A867,#REF!,MATCH('Cálculo antigua metodología'!N$4,#REF!,0),0),"")</f>
        <v/>
      </c>
      <c r="O867" s="10" t="str">
        <f>+IFERROR(VLOOKUP($A867,#REF!,MATCH('Cálculo antigua metodología'!O$4,#REF!,0),0),"")</f>
        <v/>
      </c>
      <c r="P867" s="10" t="str">
        <f>+IFERROR(VLOOKUP($A867,#REF!,MATCH('Cálculo antigua metodología'!P$4,#REF!,0),0),"")</f>
        <v/>
      </c>
      <c r="Q867" s="10" t="str">
        <f>+IFERROR(VLOOKUP($A867,#REF!,MATCH('Cálculo antigua metodología'!Q$4,#REF!,0),0),"")</f>
        <v/>
      </c>
      <c r="R867" s="10" t="str">
        <f>+IFERROR(VLOOKUP($A867,#REF!,MATCH('Cálculo antigua metodología'!R$4,#REF!,0),0),"")</f>
        <v/>
      </c>
      <c r="S867" s="10" t="str">
        <f>+IFERROR(VLOOKUP($A867,#REF!,MATCH('Cálculo antigua metodología'!S$4,#REF!,0),0),"")</f>
        <v/>
      </c>
      <c r="T867" s="10">
        <f>+VLOOKUP(A867,'[5]Cálculo SGP'!$N$3:$P$1136,3,0)</f>
        <v>564124830</v>
      </c>
      <c r="U867" s="10">
        <f>+VLOOKUP(A867,'[5]Cálculo SGP'!$N$3:$X$1137,11,0)</f>
        <v>1786178974</v>
      </c>
      <c r="V867" s="11">
        <f t="shared" si="156"/>
        <v>41.451608221890794</v>
      </c>
      <c r="W867" s="11">
        <f t="shared" si="163"/>
        <v>100</v>
      </c>
      <c r="X867" s="11">
        <f t="shared" si="157"/>
        <v>80</v>
      </c>
      <c r="Y867" s="11">
        <f t="shared" si="158"/>
        <v>100</v>
      </c>
      <c r="Z867" s="11">
        <f t="shared" si="164"/>
        <v>0</v>
      </c>
      <c r="AA867" s="11">
        <f t="shared" si="159"/>
        <v>100</v>
      </c>
      <c r="AB867" s="11">
        <f t="shared" si="165"/>
        <v>0</v>
      </c>
      <c r="AC867" s="11">
        <f t="shared" si="160"/>
        <v>0</v>
      </c>
      <c r="AD867" s="11">
        <f t="shared" si="161"/>
        <v>0</v>
      </c>
      <c r="AE867" s="11">
        <f t="shared" si="162"/>
        <v>0</v>
      </c>
      <c r="AF867" s="12">
        <f t="shared" si="166"/>
        <v>0</v>
      </c>
      <c r="AG867" s="31">
        <f t="shared" si="167"/>
        <v>16.666666666666668</v>
      </c>
    </row>
    <row r="868" spans="1:33" x14ac:dyDescent="0.35">
      <c r="A868" s="1" t="s">
        <v>1781</v>
      </c>
      <c r="B868" s="1" t="s">
        <v>1745</v>
      </c>
      <c r="C868" s="1" t="s">
        <v>1782</v>
      </c>
      <c r="D868" s="4">
        <f>+VLOOKUP(A868,'[2]Categoría municipios 2023'!$B$2:$D$1103,3,0)</f>
        <v>6</v>
      </c>
      <c r="E868" s="1" t="str">
        <f>+VLOOKUP(A868,'[3]Nuevo IDF'!$B$5:$H$1106,7,0)</f>
        <v>G4</v>
      </c>
      <c r="F868" s="1"/>
      <c r="G868" s="10">
        <f>+VLOOKUP(A868,'[4]Informe viabilidad 2022'!$A$4:$G$1105,7,0)</f>
        <v>722.26532199999997</v>
      </c>
      <c r="H868" s="10">
        <f>+VLOOKUP(A868,'[4]Informe viabilidad 2022'!$A$4:$G$1105,6,0)</f>
        <v>1874.9600092999999</v>
      </c>
      <c r="I868" s="10" t="str">
        <f>+IFERROR(VLOOKUP($A868,#REF!,MATCH('Cálculo antigua metodología'!I$4,#REF!,0),0),"")</f>
        <v/>
      </c>
      <c r="J868" s="10" t="str">
        <f>+IFERROR(VLOOKUP($A868,#REF!,MATCH('Cálculo antigua metodología'!J$4,#REF!,0),0),"")</f>
        <v/>
      </c>
      <c r="K868" s="10" t="str">
        <f>+IFERROR(VLOOKUP($A868,#REF!,MATCH('Cálculo antigua metodología'!K$4,#REF!,0),0),"")</f>
        <v/>
      </c>
      <c r="L868" s="10" t="str">
        <f>+IFERROR(VLOOKUP($A868,#REF!,MATCH('Cálculo antigua metodología'!L$4,#REF!,0),0),"")</f>
        <v/>
      </c>
      <c r="M868" s="10" t="str">
        <f>+IFERROR(VLOOKUP($A868,#REF!,MATCH('Cálculo antigua metodología'!M$4,#REF!,0),0),"")</f>
        <v/>
      </c>
      <c r="N868" s="10" t="str">
        <f>+IFERROR(VLOOKUP($A868,#REF!,MATCH('Cálculo antigua metodología'!N$4,#REF!,0),0),"")</f>
        <v/>
      </c>
      <c r="O868" s="10" t="str">
        <f>+IFERROR(VLOOKUP($A868,#REF!,MATCH('Cálculo antigua metodología'!O$4,#REF!,0),0),"")</f>
        <v/>
      </c>
      <c r="P868" s="10" t="str">
        <f>+IFERROR(VLOOKUP($A868,#REF!,MATCH('Cálculo antigua metodología'!P$4,#REF!,0),0),"")</f>
        <v/>
      </c>
      <c r="Q868" s="10" t="str">
        <f>+IFERROR(VLOOKUP($A868,#REF!,MATCH('Cálculo antigua metodología'!Q$4,#REF!,0),0),"")</f>
        <v/>
      </c>
      <c r="R868" s="10" t="str">
        <f>+IFERROR(VLOOKUP($A868,#REF!,MATCH('Cálculo antigua metodología'!R$4,#REF!,0),0),"")</f>
        <v/>
      </c>
      <c r="S868" s="10" t="str">
        <f>+IFERROR(VLOOKUP($A868,#REF!,MATCH('Cálculo antigua metodología'!S$4,#REF!,0),0),"")</f>
        <v/>
      </c>
      <c r="T868" s="10">
        <f>+VLOOKUP(A868,'[5]Cálculo SGP'!$N$3:$P$1136,3,0)</f>
        <v>653664285</v>
      </c>
      <c r="U868" s="10">
        <f>+VLOOKUP(A868,'[5]Cálculo SGP'!$N$3:$X$1137,11,0)</f>
        <v>1632174691</v>
      </c>
      <c r="V868" s="11">
        <f t="shared" si="156"/>
        <v>38.521638777226585</v>
      </c>
      <c r="W868" s="11">
        <f t="shared" si="163"/>
        <v>100</v>
      </c>
      <c r="X868" s="11">
        <f t="shared" si="157"/>
        <v>80</v>
      </c>
      <c r="Y868" s="11">
        <f t="shared" si="158"/>
        <v>100</v>
      </c>
      <c r="Z868" s="11">
        <f t="shared" si="164"/>
        <v>0</v>
      </c>
      <c r="AA868" s="11">
        <f t="shared" si="159"/>
        <v>100</v>
      </c>
      <c r="AB868" s="11">
        <f t="shared" si="165"/>
        <v>0</v>
      </c>
      <c r="AC868" s="11">
        <f t="shared" si="160"/>
        <v>0</v>
      </c>
      <c r="AD868" s="11">
        <f t="shared" si="161"/>
        <v>0</v>
      </c>
      <c r="AE868" s="11">
        <f t="shared" si="162"/>
        <v>0</v>
      </c>
      <c r="AF868" s="12">
        <f t="shared" si="166"/>
        <v>0</v>
      </c>
      <c r="AG868" s="31">
        <f t="shared" si="167"/>
        <v>16.666666666666668</v>
      </c>
    </row>
    <row r="869" spans="1:33" x14ac:dyDescent="0.35">
      <c r="A869" s="1" t="s">
        <v>1783</v>
      </c>
      <c r="B869" s="1" t="s">
        <v>1745</v>
      </c>
      <c r="C869" s="1" t="s">
        <v>1784</v>
      </c>
      <c r="D869" s="4">
        <f>+VLOOKUP(A869,'[2]Categoría municipios 2023'!$B$2:$D$1103,3,0)</f>
        <v>6</v>
      </c>
      <c r="E869" s="1" t="str">
        <f>+VLOOKUP(A869,'[3]Nuevo IDF'!$B$5:$H$1106,7,0)</f>
        <v>G1</v>
      </c>
      <c r="F869" s="1"/>
      <c r="G869" s="10">
        <f>+VLOOKUP(A869,'[4]Informe viabilidad 2022'!$A$4:$G$1105,7,0)</f>
        <v>4807.0508739999996</v>
      </c>
      <c r="H869" s="10">
        <f>+VLOOKUP(A869,'[4]Informe viabilidad 2022'!$A$4:$G$1105,6,0)</f>
        <v>8819.462558610001</v>
      </c>
      <c r="I869" s="10" t="str">
        <f>+IFERROR(VLOOKUP($A869,#REF!,MATCH('Cálculo antigua metodología'!I$4,#REF!,0),0),"")</f>
        <v/>
      </c>
      <c r="J869" s="10" t="str">
        <f>+IFERROR(VLOOKUP($A869,#REF!,MATCH('Cálculo antigua metodología'!J$4,#REF!,0),0),"")</f>
        <v/>
      </c>
      <c r="K869" s="10" t="str">
        <f>+IFERROR(VLOOKUP($A869,#REF!,MATCH('Cálculo antigua metodología'!K$4,#REF!,0),0),"")</f>
        <v/>
      </c>
      <c r="L869" s="10" t="str">
        <f>+IFERROR(VLOOKUP($A869,#REF!,MATCH('Cálculo antigua metodología'!L$4,#REF!,0),0),"")</f>
        <v/>
      </c>
      <c r="M869" s="10" t="str">
        <f>+IFERROR(VLOOKUP($A869,#REF!,MATCH('Cálculo antigua metodología'!M$4,#REF!,0),0),"")</f>
        <v/>
      </c>
      <c r="N869" s="10" t="str">
        <f>+IFERROR(VLOOKUP($A869,#REF!,MATCH('Cálculo antigua metodología'!N$4,#REF!,0),0),"")</f>
        <v/>
      </c>
      <c r="O869" s="10" t="str">
        <f>+IFERROR(VLOOKUP($A869,#REF!,MATCH('Cálculo antigua metodología'!O$4,#REF!,0),0),"")</f>
        <v/>
      </c>
      <c r="P869" s="10" t="str">
        <f>+IFERROR(VLOOKUP($A869,#REF!,MATCH('Cálculo antigua metodología'!P$4,#REF!,0),0),"")</f>
        <v/>
      </c>
      <c r="Q869" s="10" t="str">
        <f>+IFERROR(VLOOKUP($A869,#REF!,MATCH('Cálculo antigua metodología'!Q$4,#REF!,0),0),"")</f>
        <v/>
      </c>
      <c r="R869" s="10" t="str">
        <f>+IFERROR(VLOOKUP($A869,#REF!,MATCH('Cálculo antigua metodología'!R$4,#REF!,0),0),"")</f>
        <v/>
      </c>
      <c r="S869" s="10" t="str">
        <f>+IFERROR(VLOOKUP($A869,#REF!,MATCH('Cálculo antigua metodología'!S$4,#REF!,0),0),"")</f>
        <v/>
      </c>
      <c r="T869" s="10">
        <f>+VLOOKUP(A869,'[5]Cálculo SGP'!$N$3:$P$1136,3,0)</f>
        <v>2077173608</v>
      </c>
      <c r="U869" s="10">
        <f>+VLOOKUP(A869,'[5]Cálculo SGP'!$N$3:$X$1137,11,0)</f>
        <v>1502253173</v>
      </c>
      <c r="V869" s="11">
        <f t="shared" si="156"/>
        <v>54.505031820868901</v>
      </c>
      <c r="W869" s="11">
        <f t="shared" si="163"/>
        <v>100</v>
      </c>
      <c r="X869" s="11">
        <f t="shared" si="157"/>
        <v>80</v>
      </c>
      <c r="Y869" s="11">
        <f t="shared" si="158"/>
        <v>100</v>
      </c>
      <c r="Z869" s="11">
        <f t="shared" si="164"/>
        <v>0</v>
      </c>
      <c r="AA869" s="11">
        <f t="shared" si="159"/>
        <v>100</v>
      </c>
      <c r="AB869" s="11">
        <f t="shared" si="165"/>
        <v>0</v>
      </c>
      <c r="AC869" s="11">
        <f t="shared" si="160"/>
        <v>0</v>
      </c>
      <c r="AD869" s="11">
        <f t="shared" si="161"/>
        <v>0</v>
      </c>
      <c r="AE869" s="11">
        <f t="shared" si="162"/>
        <v>0</v>
      </c>
      <c r="AF869" s="12">
        <f t="shared" si="166"/>
        <v>0</v>
      </c>
      <c r="AG869" s="31">
        <f t="shared" si="167"/>
        <v>16.666666666666668</v>
      </c>
    </row>
    <row r="870" spans="1:33" x14ac:dyDescent="0.35">
      <c r="A870" s="1" t="s">
        <v>1785</v>
      </c>
      <c r="B870" s="1" t="s">
        <v>1745</v>
      </c>
      <c r="C870" s="1" t="s">
        <v>1786</v>
      </c>
      <c r="D870" s="4">
        <f>+VLOOKUP(A870,'[2]Categoría municipios 2023'!$B$2:$D$1103,3,0)</f>
        <v>6</v>
      </c>
      <c r="E870" s="1" t="str">
        <f>+VLOOKUP(A870,'[3]Nuevo IDF'!$B$5:$H$1106,7,0)</f>
        <v>G4</v>
      </c>
      <c r="F870" s="1"/>
      <c r="G870" s="10">
        <f>+VLOOKUP(A870,'[4]Informe viabilidad 2022'!$A$4:$G$1105,7,0)</f>
        <v>729.56843000000003</v>
      </c>
      <c r="H870" s="10">
        <f>+VLOOKUP(A870,'[4]Informe viabilidad 2022'!$A$4:$G$1105,6,0)</f>
        <v>1409.6071563749999</v>
      </c>
      <c r="I870" s="10" t="str">
        <f>+IFERROR(VLOOKUP($A870,#REF!,MATCH('Cálculo antigua metodología'!I$4,#REF!,0),0),"")</f>
        <v/>
      </c>
      <c r="J870" s="10" t="str">
        <f>+IFERROR(VLOOKUP($A870,#REF!,MATCH('Cálculo antigua metodología'!J$4,#REF!,0),0),"")</f>
        <v/>
      </c>
      <c r="K870" s="10" t="str">
        <f>+IFERROR(VLOOKUP($A870,#REF!,MATCH('Cálculo antigua metodología'!K$4,#REF!,0),0),"")</f>
        <v/>
      </c>
      <c r="L870" s="10" t="str">
        <f>+IFERROR(VLOOKUP($A870,#REF!,MATCH('Cálculo antigua metodología'!L$4,#REF!,0),0),"")</f>
        <v/>
      </c>
      <c r="M870" s="10" t="str">
        <f>+IFERROR(VLOOKUP($A870,#REF!,MATCH('Cálculo antigua metodología'!M$4,#REF!,0),0),"")</f>
        <v/>
      </c>
      <c r="N870" s="10" t="str">
        <f>+IFERROR(VLOOKUP($A870,#REF!,MATCH('Cálculo antigua metodología'!N$4,#REF!,0),0),"")</f>
        <v/>
      </c>
      <c r="O870" s="10" t="str">
        <f>+IFERROR(VLOOKUP($A870,#REF!,MATCH('Cálculo antigua metodología'!O$4,#REF!,0),0),"")</f>
        <v/>
      </c>
      <c r="P870" s="10" t="str">
        <f>+IFERROR(VLOOKUP($A870,#REF!,MATCH('Cálculo antigua metodología'!P$4,#REF!,0),0),"")</f>
        <v/>
      </c>
      <c r="Q870" s="10" t="str">
        <f>+IFERROR(VLOOKUP($A870,#REF!,MATCH('Cálculo antigua metodología'!Q$4,#REF!,0),0),"")</f>
        <v/>
      </c>
      <c r="R870" s="10" t="str">
        <f>+IFERROR(VLOOKUP($A870,#REF!,MATCH('Cálculo antigua metodología'!R$4,#REF!,0),0),"")</f>
        <v/>
      </c>
      <c r="S870" s="10" t="str">
        <f>+IFERROR(VLOOKUP($A870,#REF!,MATCH('Cálculo antigua metodología'!S$4,#REF!,0),0),"")</f>
        <v/>
      </c>
      <c r="T870" s="10">
        <f>+VLOOKUP(A870,'[5]Cálculo SGP'!$N$3:$P$1136,3,0)</f>
        <v>639731975</v>
      </c>
      <c r="U870" s="10">
        <f>+VLOOKUP(A870,'[5]Cálculo SGP'!$N$3:$X$1137,11,0)</f>
        <v>1368945480</v>
      </c>
      <c r="V870" s="11">
        <f t="shared" si="156"/>
        <v>51.756861952672431</v>
      </c>
      <c r="W870" s="11">
        <f t="shared" si="163"/>
        <v>100</v>
      </c>
      <c r="X870" s="11">
        <f t="shared" si="157"/>
        <v>80</v>
      </c>
      <c r="Y870" s="11">
        <f t="shared" si="158"/>
        <v>100</v>
      </c>
      <c r="Z870" s="11">
        <f t="shared" si="164"/>
        <v>0</v>
      </c>
      <c r="AA870" s="11">
        <f t="shared" si="159"/>
        <v>100</v>
      </c>
      <c r="AB870" s="11">
        <f t="shared" si="165"/>
        <v>0</v>
      </c>
      <c r="AC870" s="11">
        <f t="shared" si="160"/>
        <v>0</v>
      </c>
      <c r="AD870" s="11">
        <f t="shared" si="161"/>
        <v>0</v>
      </c>
      <c r="AE870" s="11">
        <f t="shared" si="162"/>
        <v>0</v>
      </c>
      <c r="AF870" s="12">
        <f t="shared" si="166"/>
        <v>0</v>
      </c>
      <c r="AG870" s="31">
        <f t="shared" si="167"/>
        <v>16.666666666666668</v>
      </c>
    </row>
    <row r="871" spans="1:33" x14ac:dyDescent="0.35">
      <c r="A871" s="1" t="s">
        <v>1787</v>
      </c>
      <c r="B871" s="1" t="s">
        <v>1745</v>
      </c>
      <c r="C871" s="1" t="s">
        <v>1788</v>
      </c>
      <c r="D871" s="4">
        <f>+VLOOKUP(A871,'[2]Categoría municipios 2023'!$B$2:$D$1103,3,0)</f>
        <v>6</v>
      </c>
      <c r="E871" s="1" t="str">
        <f>+VLOOKUP(A871,'[3]Nuevo IDF'!$B$5:$H$1106,7,0)</f>
        <v>G3</v>
      </c>
      <c r="F871" s="1"/>
      <c r="G871" s="10">
        <f>+VLOOKUP(A871,'[4]Informe viabilidad 2022'!$A$4:$G$1105,7,0)</f>
        <v>623.35208399999999</v>
      </c>
      <c r="H871" s="10">
        <f>+VLOOKUP(A871,'[4]Informe viabilidad 2022'!$A$4:$G$1105,6,0)</f>
        <v>1423.0535309000002</v>
      </c>
      <c r="I871" s="10" t="str">
        <f>+IFERROR(VLOOKUP($A871,#REF!,MATCH('Cálculo antigua metodología'!I$4,#REF!,0),0),"")</f>
        <v/>
      </c>
      <c r="J871" s="10" t="str">
        <f>+IFERROR(VLOOKUP($A871,#REF!,MATCH('Cálculo antigua metodología'!J$4,#REF!,0),0),"")</f>
        <v/>
      </c>
      <c r="K871" s="10" t="str">
        <f>+IFERROR(VLOOKUP($A871,#REF!,MATCH('Cálculo antigua metodología'!K$4,#REF!,0),0),"")</f>
        <v/>
      </c>
      <c r="L871" s="10" t="str">
        <f>+IFERROR(VLOOKUP($A871,#REF!,MATCH('Cálculo antigua metodología'!L$4,#REF!,0),0),"")</f>
        <v/>
      </c>
      <c r="M871" s="10" t="str">
        <f>+IFERROR(VLOOKUP($A871,#REF!,MATCH('Cálculo antigua metodología'!M$4,#REF!,0),0),"")</f>
        <v/>
      </c>
      <c r="N871" s="10" t="str">
        <f>+IFERROR(VLOOKUP($A871,#REF!,MATCH('Cálculo antigua metodología'!N$4,#REF!,0),0),"")</f>
        <v/>
      </c>
      <c r="O871" s="10" t="str">
        <f>+IFERROR(VLOOKUP($A871,#REF!,MATCH('Cálculo antigua metodología'!O$4,#REF!,0),0),"")</f>
        <v/>
      </c>
      <c r="P871" s="10" t="str">
        <f>+IFERROR(VLOOKUP($A871,#REF!,MATCH('Cálculo antigua metodología'!P$4,#REF!,0),0),"")</f>
        <v/>
      </c>
      <c r="Q871" s="10" t="str">
        <f>+IFERROR(VLOOKUP($A871,#REF!,MATCH('Cálculo antigua metodología'!Q$4,#REF!,0),0),"")</f>
        <v/>
      </c>
      <c r="R871" s="10" t="str">
        <f>+IFERROR(VLOOKUP($A871,#REF!,MATCH('Cálculo antigua metodología'!R$4,#REF!,0),0),"")</f>
        <v/>
      </c>
      <c r="S871" s="10" t="str">
        <f>+IFERROR(VLOOKUP($A871,#REF!,MATCH('Cálculo antigua metodología'!S$4,#REF!,0),0),"")</f>
        <v/>
      </c>
      <c r="T871" s="10">
        <f>+VLOOKUP(A871,'[5]Cálculo SGP'!$N$3:$P$1136,3,0)</f>
        <v>440833087</v>
      </c>
      <c r="U871" s="10">
        <f>+VLOOKUP(A871,'[5]Cálculo SGP'!$N$3:$X$1137,11,0)</f>
        <v>984642038</v>
      </c>
      <c r="V871" s="11">
        <f t="shared" si="156"/>
        <v>43.803839452600592</v>
      </c>
      <c r="W871" s="11">
        <f t="shared" si="163"/>
        <v>100</v>
      </c>
      <c r="X871" s="11">
        <f t="shared" si="157"/>
        <v>80</v>
      </c>
      <c r="Y871" s="11">
        <f t="shared" si="158"/>
        <v>100</v>
      </c>
      <c r="Z871" s="11">
        <f t="shared" si="164"/>
        <v>0</v>
      </c>
      <c r="AA871" s="11">
        <f t="shared" si="159"/>
        <v>100</v>
      </c>
      <c r="AB871" s="11">
        <f t="shared" si="165"/>
        <v>0</v>
      </c>
      <c r="AC871" s="11">
        <f t="shared" si="160"/>
        <v>0</v>
      </c>
      <c r="AD871" s="11">
        <f t="shared" si="161"/>
        <v>0</v>
      </c>
      <c r="AE871" s="11">
        <f t="shared" si="162"/>
        <v>0</v>
      </c>
      <c r="AF871" s="12">
        <f t="shared" si="166"/>
        <v>0</v>
      </c>
      <c r="AG871" s="31">
        <f t="shared" si="167"/>
        <v>16.666666666666668</v>
      </c>
    </row>
    <row r="872" spans="1:33" x14ac:dyDescent="0.35">
      <c r="A872" s="1" t="s">
        <v>1789</v>
      </c>
      <c r="B872" s="1" t="s">
        <v>1745</v>
      </c>
      <c r="C872" s="1" t="s">
        <v>1790</v>
      </c>
      <c r="D872" s="4">
        <f>+VLOOKUP(A872,'[2]Categoría municipios 2023'!$B$2:$D$1103,3,0)</f>
        <v>6</v>
      </c>
      <c r="E872" s="1" t="str">
        <f>+VLOOKUP(A872,'[3]Nuevo IDF'!$B$5:$H$1106,7,0)</f>
        <v>G2</v>
      </c>
      <c r="F872" s="1"/>
      <c r="G872" s="10">
        <f>+VLOOKUP(A872,'[4]Informe viabilidad 2022'!$A$4:$G$1105,7,0)</f>
        <v>572.96900600000004</v>
      </c>
      <c r="H872" s="10">
        <f>+VLOOKUP(A872,'[4]Informe viabilidad 2022'!$A$4:$G$1105,6,0)</f>
        <v>1235.8327042999999</v>
      </c>
      <c r="I872" s="10" t="str">
        <f>+IFERROR(VLOOKUP($A872,#REF!,MATCH('Cálculo antigua metodología'!I$4,#REF!,0),0),"")</f>
        <v/>
      </c>
      <c r="J872" s="10" t="str">
        <f>+IFERROR(VLOOKUP($A872,#REF!,MATCH('Cálculo antigua metodología'!J$4,#REF!,0),0),"")</f>
        <v/>
      </c>
      <c r="K872" s="10" t="str">
        <f>+IFERROR(VLOOKUP($A872,#REF!,MATCH('Cálculo antigua metodología'!K$4,#REF!,0),0),"")</f>
        <v/>
      </c>
      <c r="L872" s="10" t="str">
        <f>+IFERROR(VLOOKUP($A872,#REF!,MATCH('Cálculo antigua metodología'!L$4,#REF!,0),0),"")</f>
        <v/>
      </c>
      <c r="M872" s="10" t="str">
        <f>+IFERROR(VLOOKUP($A872,#REF!,MATCH('Cálculo antigua metodología'!M$4,#REF!,0),0),"")</f>
        <v/>
      </c>
      <c r="N872" s="10" t="str">
        <f>+IFERROR(VLOOKUP($A872,#REF!,MATCH('Cálculo antigua metodología'!N$4,#REF!,0),0),"")</f>
        <v/>
      </c>
      <c r="O872" s="10" t="str">
        <f>+IFERROR(VLOOKUP($A872,#REF!,MATCH('Cálculo antigua metodología'!O$4,#REF!,0),0),"")</f>
        <v/>
      </c>
      <c r="P872" s="10" t="str">
        <f>+IFERROR(VLOOKUP($A872,#REF!,MATCH('Cálculo antigua metodología'!P$4,#REF!,0),0),"")</f>
        <v/>
      </c>
      <c r="Q872" s="10" t="str">
        <f>+IFERROR(VLOOKUP($A872,#REF!,MATCH('Cálculo antigua metodología'!Q$4,#REF!,0),0),"")</f>
        <v/>
      </c>
      <c r="R872" s="10" t="str">
        <f>+IFERROR(VLOOKUP($A872,#REF!,MATCH('Cálculo antigua metodología'!R$4,#REF!,0),0),"")</f>
        <v/>
      </c>
      <c r="S872" s="10" t="str">
        <f>+IFERROR(VLOOKUP($A872,#REF!,MATCH('Cálculo antigua metodología'!S$4,#REF!,0),0),"")</f>
        <v/>
      </c>
      <c r="T872" s="10">
        <f>+VLOOKUP(A872,'[5]Cálculo SGP'!$N$3:$P$1136,3,0)</f>
        <v>491733645</v>
      </c>
      <c r="U872" s="10">
        <f>+VLOOKUP(A872,'[5]Cálculo SGP'!$N$3:$X$1137,11,0)</f>
        <v>853549222</v>
      </c>
      <c r="V872" s="11">
        <f t="shared" si="156"/>
        <v>46.362991042913123</v>
      </c>
      <c r="W872" s="11">
        <f t="shared" si="163"/>
        <v>100</v>
      </c>
      <c r="X872" s="11">
        <f t="shared" si="157"/>
        <v>80</v>
      </c>
      <c r="Y872" s="11">
        <f t="shared" si="158"/>
        <v>100</v>
      </c>
      <c r="Z872" s="11">
        <f t="shared" si="164"/>
        <v>0</v>
      </c>
      <c r="AA872" s="11">
        <f t="shared" si="159"/>
        <v>100</v>
      </c>
      <c r="AB872" s="11">
        <f t="shared" si="165"/>
        <v>0</v>
      </c>
      <c r="AC872" s="11">
        <f t="shared" si="160"/>
        <v>0</v>
      </c>
      <c r="AD872" s="11">
        <f t="shared" si="161"/>
        <v>0</v>
      </c>
      <c r="AE872" s="11">
        <f t="shared" si="162"/>
        <v>0</v>
      </c>
      <c r="AF872" s="12">
        <f t="shared" si="166"/>
        <v>0</v>
      </c>
      <c r="AG872" s="31">
        <f t="shared" si="167"/>
        <v>16.666666666666668</v>
      </c>
    </row>
    <row r="873" spans="1:33" x14ac:dyDescent="0.35">
      <c r="A873" s="1" t="s">
        <v>1791</v>
      </c>
      <c r="B873" s="1" t="s">
        <v>1745</v>
      </c>
      <c r="C873" s="1" t="s">
        <v>1792</v>
      </c>
      <c r="D873" s="4">
        <f>+VLOOKUP(A873,'[2]Categoría municipios 2023'!$B$2:$D$1103,3,0)</f>
        <v>6</v>
      </c>
      <c r="E873" s="1" t="str">
        <f>+VLOOKUP(A873,'[3]Nuevo IDF'!$B$5:$H$1106,7,0)</f>
        <v>G4</v>
      </c>
      <c r="F873" s="1"/>
      <c r="G873" s="10">
        <f>+VLOOKUP(A873,'[4]Informe viabilidad 2022'!$A$4:$G$1105,7,0)</f>
        <v>891.478881</v>
      </c>
      <c r="H873" s="10">
        <f>+VLOOKUP(A873,'[4]Informe viabilidad 2022'!$A$4:$G$1105,6,0)</f>
        <v>2210.0538413000004</v>
      </c>
      <c r="I873" s="10" t="str">
        <f>+IFERROR(VLOOKUP($A873,#REF!,MATCH('Cálculo antigua metodología'!I$4,#REF!,0),0),"")</f>
        <v/>
      </c>
      <c r="J873" s="10" t="str">
        <f>+IFERROR(VLOOKUP($A873,#REF!,MATCH('Cálculo antigua metodología'!J$4,#REF!,0),0),"")</f>
        <v/>
      </c>
      <c r="K873" s="10" t="str">
        <f>+IFERROR(VLOOKUP($A873,#REF!,MATCH('Cálculo antigua metodología'!K$4,#REF!,0),0),"")</f>
        <v/>
      </c>
      <c r="L873" s="10" t="str">
        <f>+IFERROR(VLOOKUP($A873,#REF!,MATCH('Cálculo antigua metodología'!L$4,#REF!,0),0),"")</f>
        <v/>
      </c>
      <c r="M873" s="10" t="str">
        <f>+IFERROR(VLOOKUP($A873,#REF!,MATCH('Cálculo antigua metodología'!M$4,#REF!,0),0),"")</f>
        <v/>
      </c>
      <c r="N873" s="10" t="str">
        <f>+IFERROR(VLOOKUP($A873,#REF!,MATCH('Cálculo antigua metodología'!N$4,#REF!,0),0),"")</f>
        <v/>
      </c>
      <c r="O873" s="10" t="str">
        <f>+IFERROR(VLOOKUP($A873,#REF!,MATCH('Cálculo antigua metodología'!O$4,#REF!,0),0),"")</f>
        <v/>
      </c>
      <c r="P873" s="10" t="str">
        <f>+IFERROR(VLOOKUP($A873,#REF!,MATCH('Cálculo antigua metodología'!P$4,#REF!,0),0),"")</f>
        <v/>
      </c>
      <c r="Q873" s="10" t="str">
        <f>+IFERROR(VLOOKUP($A873,#REF!,MATCH('Cálculo antigua metodología'!Q$4,#REF!,0),0),"")</f>
        <v/>
      </c>
      <c r="R873" s="10" t="str">
        <f>+IFERROR(VLOOKUP($A873,#REF!,MATCH('Cálculo antigua metodología'!R$4,#REF!,0),0),"")</f>
        <v/>
      </c>
      <c r="S873" s="10" t="str">
        <f>+IFERROR(VLOOKUP($A873,#REF!,MATCH('Cálculo antigua metodología'!S$4,#REF!,0),0),"")</f>
        <v/>
      </c>
      <c r="T873" s="10">
        <f>+VLOOKUP(A873,'[5]Cálculo SGP'!$N$3:$P$1136,3,0)</f>
        <v>773762480</v>
      </c>
      <c r="U873" s="10">
        <f>+VLOOKUP(A873,'[5]Cálculo SGP'!$N$3:$X$1137,11,0)</f>
        <v>2063232879</v>
      </c>
      <c r="V873" s="11">
        <f t="shared" si="156"/>
        <v>40.337428181189168</v>
      </c>
      <c r="W873" s="11">
        <f t="shared" si="163"/>
        <v>100</v>
      </c>
      <c r="X873" s="11">
        <f t="shared" si="157"/>
        <v>80</v>
      </c>
      <c r="Y873" s="11">
        <f t="shared" si="158"/>
        <v>100</v>
      </c>
      <c r="Z873" s="11">
        <f t="shared" si="164"/>
        <v>0</v>
      </c>
      <c r="AA873" s="11">
        <f t="shared" si="159"/>
        <v>100</v>
      </c>
      <c r="AB873" s="11">
        <f t="shared" si="165"/>
        <v>0</v>
      </c>
      <c r="AC873" s="11">
        <f t="shared" si="160"/>
        <v>0</v>
      </c>
      <c r="AD873" s="11">
        <f t="shared" si="161"/>
        <v>0</v>
      </c>
      <c r="AE873" s="11">
        <f t="shared" si="162"/>
        <v>0</v>
      </c>
      <c r="AF873" s="12">
        <f t="shared" si="166"/>
        <v>0</v>
      </c>
      <c r="AG873" s="31">
        <f t="shared" si="167"/>
        <v>16.666666666666668</v>
      </c>
    </row>
    <row r="874" spans="1:33" x14ac:dyDescent="0.35">
      <c r="A874" s="1" t="s">
        <v>1793</v>
      </c>
      <c r="B874" s="1" t="s">
        <v>1745</v>
      </c>
      <c r="C874" s="1" t="s">
        <v>1794</v>
      </c>
      <c r="D874" s="4">
        <f>+VLOOKUP(A874,'[2]Categoría municipios 2023'!$B$2:$D$1103,3,0)</f>
        <v>6</v>
      </c>
      <c r="E874" s="1" t="str">
        <f>+VLOOKUP(A874,'[3]Nuevo IDF'!$B$5:$H$1106,7,0)</f>
        <v>G3</v>
      </c>
      <c r="F874" s="1"/>
      <c r="G874" s="10">
        <f>+VLOOKUP(A874,'[4]Informe viabilidad 2022'!$A$4:$G$1105,7,0)</f>
        <v>1213.7171080000001</v>
      </c>
      <c r="H874" s="10">
        <f>+VLOOKUP(A874,'[4]Informe viabilidad 2022'!$A$4:$G$1105,6,0)</f>
        <v>3864.9336233000004</v>
      </c>
      <c r="I874" s="10" t="str">
        <f>+IFERROR(VLOOKUP($A874,#REF!,MATCH('Cálculo antigua metodología'!I$4,#REF!,0),0),"")</f>
        <v/>
      </c>
      <c r="J874" s="10" t="str">
        <f>+IFERROR(VLOOKUP($A874,#REF!,MATCH('Cálculo antigua metodología'!J$4,#REF!,0),0),"")</f>
        <v/>
      </c>
      <c r="K874" s="10" t="str">
        <f>+IFERROR(VLOOKUP($A874,#REF!,MATCH('Cálculo antigua metodología'!K$4,#REF!,0),0),"")</f>
        <v/>
      </c>
      <c r="L874" s="10" t="str">
        <f>+IFERROR(VLOOKUP($A874,#REF!,MATCH('Cálculo antigua metodología'!L$4,#REF!,0),0),"")</f>
        <v/>
      </c>
      <c r="M874" s="10" t="str">
        <f>+IFERROR(VLOOKUP($A874,#REF!,MATCH('Cálculo antigua metodología'!M$4,#REF!,0),0),"")</f>
        <v/>
      </c>
      <c r="N874" s="10" t="str">
        <f>+IFERROR(VLOOKUP($A874,#REF!,MATCH('Cálculo antigua metodología'!N$4,#REF!,0),0),"")</f>
        <v/>
      </c>
      <c r="O874" s="10" t="str">
        <f>+IFERROR(VLOOKUP($A874,#REF!,MATCH('Cálculo antigua metodología'!O$4,#REF!,0),0),"")</f>
        <v/>
      </c>
      <c r="P874" s="10" t="str">
        <f>+IFERROR(VLOOKUP($A874,#REF!,MATCH('Cálculo antigua metodología'!P$4,#REF!,0),0),"")</f>
        <v/>
      </c>
      <c r="Q874" s="10" t="str">
        <f>+IFERROR(VLOOKUP($A874,#REF!,MATCH('Cálculo antigua metodología'!Q$4,#REF!,0),0),"")</f>
        <v/>
      </c>
      <c r="R874" s="10" t="str">
        <f>+IFERROR(VLOOKUP($A874,#REF!,MATCH('Cálculo antigua metodología'!R$4,#REF!,0),0),"")</f>
        <v/>
      </c>
      <c r="S874" s="10" t="str">
        <f>+IFERROR(VLOOKUP($A874,#REF!,MATCH('Cálculo antigua metodología'!S$4,#REF!,0),0),"")</f>
        <v/>
      </c>
      <c r="T874" s="10">
        <f>+VLOOKUP(A874,'[5]Cálculo SGP'!$N$3:$P$1136,3,0)</f>
        <v>885538820</v>
      </c>
      <c r="U874" s="10">
        <f>+VLOOKUP(A874,'[5]Cálculo SGP'!$N$3:$X$1137,11,0)</f>
        <v>1999358382</v>
      </c>
      <c r="V874" s="11">
        <f t="shared" si="156"/>
        <v>31.40331054285198</v>
      </c>
      <c r="W874" s="11">
        <f t="shared" si="163"/>
        <v>100</v>
      </c>
      <c r="X874" s="11">
        <f t="shared" si="157"/>
        <v>80</v>
      </c>
      <c r="Y874" s="11">
        <f t="shared" si="158"/>
        <v>100</v>
      </c>
      <c r="Z874" s="11">
        <f t="shared" si="164"/>
        <v>0</v>
      </c>
      <c r="AA874" s="11">
        <f t="shared" si="159"/>
        <v>100</v>
      </c>
      <c r="AB874" s="11">
        <f t="shared" si="165"/>
        <v>0</v>
      </c>
      <c r="AC874" s="11">
        <f t="shared" si="160"/>
        <v>0</v>
      </c>
      <c r="AD874" s="11">
        <f t="shared" si="161"/>
        <v>0</v>
      </c>
      <c r="AE874" s="11">
        <f t="shared" si="162"/>
        <v>0</v>
      </c>
      <c r="AF874" s="12">
        <f t="shared" si="166"/>
        <v>0</v>
      </c>
      <c r="AG874" s="31">
        <f t="shared" si="167"/>
        <v>16.666666666666668</v>
      </c>
    </row>
    <row r="875" spans="1:33" x14ac:dyDescent="0.35">
      <c r="A875" s="1" t="s">
        <v>1795</v>
      </c>
      <c r="B875" s="1" t="s">
        <v>1745</v>
      </c>
      <c r="C875" s="1" t="s">
        <v>1796</v>
      </c>
      <c r="D875" s="4">
        <f>+VLOOKUP(A875,'[2]Categoría municipios 2023'!$B$2:$D$1103,3,0)</f>
        <v>6</v>
      </c>
      <c r="E875" s="1" t="str">
        <f>+VLOOKUP(A875,'[3]Nuevo IDF'!$B$5:$H$1106,7,0)</f>
        <v>G5</v>
      </c>
      <c r="F875" s="1"/>
      <c r="G875" s="10">
        <f>+VLOOKUP(A875,'[4]Informe viabilidad 2022'!$A$4:$G$1105,7,0)</f>
        <v>2362.062406</v>
      </c>
      <c r="H875" s="10">
        <f>+VLOOKUP(A875,'[4]Informe viabilidad 2022'!$A$4:$G$1105,6,0)</f>
        <v>5055.3079676000007</v>
      </c>
      <c r="I875" s="10" t="str">
        <f>+IFERROR(VLOOKUP($A875,#REF!,MATCH('Cálculo antigua metodología'!I$4,#REF!,0),0),"")</f>
        <v/>
      </c>
      <c r="J875" s="10" t="str">
        <f>+IFERROR(VLOOKUP($A875,#REF!,MATCH('Cálculo antigua metodología'!J$4,#REF!,0),0),"")</f>
        <v/>
      </c>
      <c r="K875" s="10" t="str">
        <f>+IFERROR(VLOOKUP($A875,#REF!,MATCH('Cálculo antigua metodología'!K$4,#REF!,0),0),"")</f>
        <v/>
      </c>
      <c r="L875" s="10" t="str">
        <f>+IFERROR(VLOOKUP($A875,#REF!,MATCH('Cálculo antigua metodología'!L$4,#REF!,0),0),"")</f>
        <v/>
      </c>
      <c r="M875" s="10" t="str">
        <f>+IFERROR(VLOOKUP($A875,#REF!,MATCH('Cálculo antigua metodología'!M$4,#REF!,0),0),"")</f>
        <v/>
      </c>
      <c r="N875" s="10" t="str">
        <f>+IFERROR(VLOOKUP($A875,#REF!,MATCH('Cálculo antigua metodología'!N$4,#REF!,0),0),"")</f>
        <v/>
      </c>
      <c r="O875" s="10" t="str">
        <f>+IFERROR(VLOOKUP($A875,#REF!,MATCH('Cálculo antigua metodología'!O$4,#REF!,0),0),"")</f>
        <v/>
      </c>
      <c r="P875" s="10" t="str">
        <f>+IFERROR(VLOOKUP($A875,#REF!,MATCH('Cálculo antigua metodología'!P$4,#REF!,0),0),"")</f>
        <v/>
      </c>
      <c r="Q875" s="10" t="str">
        <f>+IFERROR(VLOOKUP($A875,#REF!,MATCH('Cálculo antigua metodología'!Q$4,#REF!,0),0),"")</f>
        <v/>
      </c>
      <c r="R875" s="10" t="str">
        <f>+IFERROR(VLOOKUP($A875,#REF!,MATCH('Cálculo antigua metodología'!R$4,#REF!,0),0),"")</f>
        <v/>
      </c>
      <c r="S875" s="10" t="str">
        <f>+IFERROR(VLOOKUP($A875,#REF!,MATCH('Cálculo antigua metodología'!S$4,#REF!,0),0),"")</f>
        <v/>
      </c>
      <c r="T875" s="10">
        <f>+VLOOKUP(A875,'[5]Cálculo SGP'!$N$3:$P$1136,3,0)</f>
        <v>2091830673</v>
      </c>
      <c r="U875" s="10">
        <f>+VLOOKUP(A875,'[5]Cálculo SGP'!$N$3:$X$1137,11,0)</f>
        <v>3572877792</v>
      </c>
      <c r="V875" s="11">
        <f t="shared" si="156"/>
        <v>46.724401780043983</v>
      </c>
      <c r="W875" s="11">
        <f t="shared" si="163"/>
        <v>100</v>
      </c>
      <c r="X875" s="11">
        <f t="shared" si="157"/>
        <v>80</v>
      </c>
      <c r="Y875" s="11">
        <f t="shared" si="158"/>
        <v>100</v>
      </c>
      <c r="Z875" s="11">
        <f t="shared" si="164"/>
        <v>0</v>
      </c>
      <c r="AA875" s="11">
        <f t="shared" si="159"/>
        <v>100</v>
      </c>
      <c r="AB875" s="11">
        <f t="shared" si="165"/>
        <v>0</v>
      </c>
      <c r="AC875" s="11">
        <f t="shared" si="160"/>
        <v>0</v>
      </c>
      <c r="AD875" s="11">
        <f t="shared" si="161"/>
        <v>0</v>
      </c>
      <c r="AE875" s="11">
        <f t="shared" si="162"/>
        <v>0</v>
      </c>
      <c r="AF875" s="12">
        <f t="shared" si="166"/>
        <v>0</v>
      </c>
      <c r="AG875" s="31">
        <f t="shared" si="167"/>
        <v>16.666666666666668</v>
      </c>
    </row>
    <row r="876" spans="1:33" x14ac:dyDescent="0.35">
      <c r="A876" s="1" t="s">
        <v>1797</v>
      </c>
      <c r="B876" s="1" t="s">
        <v>1745</v>
      </c>
      <c r="C876" s="1" t="s">
        <v>1798</v>
      </c>
      <c r="D876" s="4">
        <f>+VLOOKUP(A876,'[2]Categoría municipios 2023'!$B$2:$D$1103,3,0)</f>
        <v>6</v>
      </c>
      <c r="E876" s="1" t="str">
        <f>+VLOOKUP(A876,'[3]Nuevo IDF'!$B$5:$H$1106,7,0)</f>
        <v>G3</v>
      </c>
      <c r="F876" s="1"/>
      <c r="G876" s="10">
        <f>+VLOOKUP(A876,'[4]Informe viabilidad 2022'!$A$4:$G$1105,7,0)</f>
        <v>436.27833600000002</v>
      </c>
      <c r="H876" s="10">
        <f>+VLOOKUP(A876,'[4]Informe viabilidad 2022'!$A$4:$G$1105,6,0)</f>
        <v>933.53911140000002</v>
      </c>
      <c r="I876" s="10" t="str">
        <f>+IFERROR(VLOOKUP($A876,#REF!,MATCH('Cálculo antigua metodología'!I$4,#REF!,0),0),"")</f>
        <v/>
      </c>
      <c r="J876" s="10" t="str">
        <f>+IFERROR(VLOOKUP($A876,#REF!,MATCH('Cálculo antigua metodología'!J$4,#REF!,0),0),"")</f>
        <v/>
      </c>
      <c r="K876" s="10" t="str">
        <f>+IFERROR(VLOOKUP($A876,#REF!,MATCH('Cálculo antigua metodología'!K$4,#REF!,0),0),"")</f>
        <v/>
      </c>
      <c r="L876" s="10" t="str">
        <f>+IFERROR(VLOOKUP($A876,#REF!,MATCH('Cálculo antigua metodología'!L$4,#REF!,0),0),"")</f>
        <v/>
      </c>
      <c r="M876" s="10" t="str">
        <f>+IFERROR(VLOOKUP($A876,#REF!,MATCH('Cálculo antigua metodología'!M$4,#REF!,0),0),"")</f>
        <v/>
      </c>
      <c r="N876" s="10" t="str">
        <f>+IFERROR(VLOOKUP($A876,#REF!,MATCH('Cálculo antigua metodología'!N$4,#REF!,0),0),"")</f>
        <v/>
      </c>
      <c r="O876" s="10" t="str">
        <f>+IFERROR(VLOOKUP($A876,#REF!,MATCH('Cálculo antigua metodología'!O$4,#REF!,0),0),"")</f>
        <v/>
      </c>
      <c r="P876" s="10" t="str">
        <f>+IFERROR(VLOOKUP($A876,#REF!,MATCH('Cálculo antigua metodología'!P$4,#REF!,0),0),"")</f>
        <v/>
      </c>
      <c r="Q876" s="10" t="str">
        <f>+IFERROR(VLOOKUP($A876,#REF!,MATCH('Cálculo antigua metodología'!Q$4,#REF!,0),0),"")</f>
        <v/>
      </c>
      <c r="R876" s="10" t="str">
        <f>+IFERROR(VLOOKUP($A876,#REF!,MATCH('Cálculo antigua metodología'!R$4,#REF!,0),0),"")</f>
        <v/>
      </c>
      <c r="S876" s="10" t="str">
        <f>+IFERROR(VLOOKUP($A876,#REF!,MATCH('Cálculo antigua metodología'!S$4,#REF!,0),0),"")</f>
        <v/>
      </c>
      <c r="T876" s="10">
        <f>+VLOOKUP(A876,'[5]Cálculo SGP'!$N$3:$P$1136,3,0)</f>
        <v>410760922</v>
      </c>
      <c r="U876" s="10">
        <f>+VLOOKUP(A876,'[5]Cálculo SGP'!$N$3:$X$1137,11,0)</f>
        <v>873277082</v>
      </c>
      <c r="V876" s="11">
        <f t="shared" si="156"/>
        <v>46.733803723094873</v>
      </c>
      <c r="W876" s="11">
        <f t="shared" si="163"/>
        <v>100</v>
      </c>
      <c r="X876" s="11">
        <f t="shared" si="157"/>
        <v>80</v>
      </c>
      <c r="Y876" s="11">
        <f t="shared" si="158"/>
        <v>100</v>
      </c>
      <c r="Z876" s="11">
        <f t="shared" si="164"/>
        <v>0</v>
      </c>
      <c r="AA876" s="11">
        <f t="shared" si="159"/>
        <v>100</v>
      </c>
      <c r="AB876" s="11">
        <f t="shared" si="165"/>
        <v>0</v>
      </c>
      <c r="AC876" s="11">
        <f t="shared" si="160"/>
        <v>0</v>
      </c>
      <c r="AD876" s="11">
        <f t="shared" si="161"/>
        <v>0</v>
      </c>
      <c r="AE876" s="11">
        <f t="shared" si="162"/>
        <v>0</v>
      </c>
      <c r="AF876" s="12">
        <f t="shared" si="166"/>
        <v>0</v>
      </c>
      <c r="AG876" s="31">
        <f t="shared" si="167"/>
        <v>16.666666666666668</v>
      </c>
    </row>
    <row r="877" spans="1:33" x14ac:dyDescent="0.35">
      <c r="A877" s="1" t="s">
        <v>1799</v>
      </c>
      <c r="B877" s="1" t="s">
        <v>1745</v>
      </c>
      <c r="C877" s="1" t="s">
        <v>1800</v>
      </c>
      <c r="D877" s="4">
        <f>+VLOOKUP(A877,'[2]Categoría municipios 2023'!$B$2:$D$1103,3,0)</f>
        <v>6</v>
      </c>
      <c r="E877" s="1" t="str">
        <f>+VLOOKUP(A877,'[3]Nuevo IDF'!$B$5:$H$1106,7,0)</f>
        <v>G5</v>
      </c>
      <c r="F877" s="1"/>
      <c r="G877" s="10">
        <f>+VLOOKUP(A877,'[4]Informe viabilidad 2022'!$A$4:$G$1105,7,0)</f>
        <v>904.47664499999996</v>
      </c>
      <c r="H877" s="10">
        <f>+VLOOKUP(A877,'[4]Informe viabilidad 2022'!$A$4:$G$1105,6,0)</f>
        <v>2702.4089235000001</v>
      </c>
      <c r="I877" s="10" t="str">
        <f>+IFERROR(VLOOKUP($A877,#REF!,MATCH('Cálculo antigua metodología'!I$4,#REF!,0),0),"")</f>
        <v/>
      </c>
      <c r="J877" s="10" t="str">
        <f>+IFERROR(VLOOKUP($A877,#REF!,MATCH('Cálculo antigua metodología'!J$4,#REF!,0),0),"")</f>
        <v/>
      </c>
      <c r="K877" s="10" t="str">
        <f>+IFERROR(VLOOKUP($A877,#REF!,MATCH('Cálculo antigua metodología'!K$4,#REF!,0),0),"")</f>
        <v/>
      </c>
      <c r="L877" s="10" t="str">
        <f>+IFERROR(VLOOKUP($A877,#REF!,MATCH('Cálculo antigua metodología'!L$4,#REF!,0),0),"")</f>
        <v/>
      </c>
      <c r="M877" s="10" t="str">
        <f>+IFERROR(VLOOKUP($A877,#REF!,MATCH('Cálculo antigua metodología'!M$4,#REF!,0),0),"")</f>
        <v/>
      </c>
      <c r="N877" s="10" t="str">
        <f>+IFERROR(VLOOKUP($A877,#REF!,MATCH('Cálculo antigua metodología'!N$4,#REF!,0),0),"")</f>
        <v/>
      </c>
      <c r="O877" s="10" t="str">
        <f>+IFERROR(VLOOKUP($A877,#REF!,MATCH('Cálculo antigua metodología'!O$4,#REF!,0),0),"")</f>
        <v/>
      </c>
      <c r="P877" s="10" t="str">
        <f>+IFERROR(VLOOKUP($A877,#REF!,MATCH('Cálculo antigua metodología'!P$4,#REF!,0),0),"")</f>
        <v/>
      </c>
      <c r="Q877" s="10" t="str">
        <f>+IFERROR(VLOOKUP($A877,#REF!,MATCH('Cálculo antigua metodología'!Q$4,#REF!,0),0),"")</f>
        <v/>
      </c>
      <c r="R877" s="10" t="str">
        <f>+IFERROR(VLOOKUP($A877,#REF!,MATCH('Cálculo antigua metodología'!R$4,#REF!,0),0),"")</f>
        <v/>
      </c>
      <c r="S877" s="10" t="str">
        <f>+IFERROR(VLOOKUP($A877,#REF!,MATCH('Cálculo antigua metodología'!S$4,#REF!,0),0),"")</f>
        <v/>
      </c>
      <c r="T877" s="10">
        <f>+VLOOKUP(A877,'[5]Cálculo SGP'!$N$3:$P$1136,3,0)</f>
        <v>946720770</v>
      </c>
      <c r="U877" s="10">
        <f>+VLOOKUP(A877,'[5]Cálculo SGP'!$N$3:$X$1137,11,0)</f>
        <v>2793671599</v>
      </c>
      <c r="V877" s="11">
        <f t="shared" si="156"/>
        <v>33.469273918344498</v>
      </c>
      <c r="W877" s="11">
        <f t="shared" si="163"/>
        <v>100</v>
      </c>
      <c r="X877" s="11">
        <f t="shared" si="157"/>
        <v>80</v>
      </c>
      <c r="Y877" s="11">
        <f t="shared" si="158"/>
        <v>100</v>
      </c>
      <c r="Z877" s="11">
        <f t="shared" si="164"/>
        <v>0</v>
      </c>
      <c r="AA877" s="11">
        <f t="shared" si="159"/>
        <v>100</v>
      </c>
      <c r="AB877" s="11">
        <f t="shared" si="165"/>
        <v>0</v>
      </c>
      <c r="AC877" s="11">
        <f t="shared" si="160"/>
        <v>0</v>
      </c>
      <c r="AD877" s="11">
        <f t="shared" si="161"/>
        <v>0</v>
      </c>
      <c r="AE877" s="11">
        <f t="shared" si="162"/>
        <v>0</v>
      </c>
      <c r="AF877" s="12">
        <f t="shared" si="166"/>
        <v>0</v>
      </c>
      <c r="AG877" s="31">
        <f t="shared" si="167"/>
        <v>16.666666666666668</v>
      </c>
    </row>
    <row r="878" spans="1:33" x14ac:dyDescent="0.35">
      <c r="A878" s="1" t="s">
        <v>1801</v>
      </c>
      <c r="B878" s="1" t="s">
        <v>1745</v>
      </c>
      <c r="C878" s="1" t="s">
        <v>1802</v>
      </c>
      <c r="D878" s="4">
        <f>+VLOOKUP(A878,'[2]Categoría municipios 2023'!$B$2:$D$1103,3,0)</f>
        <v>6</v>
      </c>
      <c r="E878" s="1" t="str">
        <f>+VLOOKUP(A878,'[3]Nuevo IDF'!$B$5:$H$1106,7,0)</f>
        <v>G3</v>
      </c>
      <c r="F878" s="1"/>
      <c r="G878" s="10">
        <f>+VLOOKUP(A878,'[4]Informe viabilidad 2022'!$A$4:$G$1105,7,0)</f>
        <v>1517.020489</v>
      </c>
      <c r="H878" s="10">
        <f>+VLOOKUP(A878,'[4]Informe viabilidad 2022'!$A$4:$G$1105,6,0)</f>
        <v>3236.2740880000001</v>
      </c>
      <c r="I878" s="10" t="str">
        <f>+IFERROR(VLOOKUP($A878,#REF!,MATCH('Cálculo antigua metodología'!I$4,#REF!,0),0),"")</f>
        <v/>
      </c>
      <c r="J878" s="10" t="str">
        <f>+IFERROR(VLOOKUP($A878,#REF!,MATCH('Cálculo antigua metodología'!J$4,#REF!,0),0),"")</f>
        <v/>
      </c>
      <c r="K878" s="10" t="str">
        <f>+IFERROR(VLOOKUP($A878,#REF!,MATCH('Cálculo antigua metodología'!K$4,#REF!,0),0),"")</f>
        <v/>
      </c>
      <c r="L878" s="10" t="str">
        <f>+IFERROR(VLOOKUP($A878,#REF!,MATCH('Cálculo antigua metodología'!L$4,#REF!,0),0),"")</f>
        <v/>
      </c>
      <c r="M878" s="10" t="str">
        <f>+IFERROR(VLOOKUP($A878,#REF!,MATCH('Cálculo antigua metodología'!M$4,#REF!,0),0),"")</f>
        <v/>
      </c>
      <c r="N878" s="10" t="str">
        <f>+IFERROR(VLOOKUP($A878,#REF!,MATCH('Cálculo antigua metodología'!N$4,#REF!,0),0),"")</f>
        <v/>
      </c>
      <c r="O878" s="10" t="str">
        <f>+IFERROR(VLOOKUP($A878,#REF!,MATCH('Cálculo antigua metodología'!O$4,#REF!,0),0),"")</f>
        <v/>
      </c>
      <c r="P878" s="10" t="str">
        <f>+IFERROR(VLOOKUP($A878,#REF!,MATCH('Cálculo antigua metodología'!P$4,#REF!,0),0),"")</f>
        <v/>
      </c>
      <c r="Q878" s="10" t="str">
        <f>+IFERROR(VLOOKUP($A878,#REF!,MATCH('Cálculo antigua metodología'!Q$4,#REF!,0),0),"")</f>
        <v/>
      </c>
      <c r="R878" s="10" t="str">
        <f>+IFERROR(VLOOKUP($A878,#REF!,MATCH('Cálculo antigua metodología'!R$4,#REF!,0),0),"")</f>
        <v/>
      </c>
      <c r="S878" s="10" t="str">
        <f>+IFERROR(VLOOKUP($A878,#REF!,MATCH('Cálculo antigua metodología'!S$4,#REF!,0),0),"")</f>
        <v/>
      </c>
      <c r="T878" s="10">
        <f>+VLOOKUP(A878,'[5]Cálculo SGP'!$N$3:$P$1136,3,0)</f>
        <v>1173701155</v>
      </c>
      <c r="U878" s="10">
        <f>+VLOOKUP(A878,'[5]Cálculo SGP'!$N$3:$X$1137,11,0)</f>
        <v>2692986080</v>
      </c>
      <c r="V878" s="11">
        <f t="shared" si="156"/>
        <v>46.875525612155748</v>
      </c>
      <c r="W878" s="11">
        <f t="shared" si="163"/>
        <v>100</v>
      </c>
      <c r="X878" s="11">
        <f t="shared" si="157"/>
        <v>80</v>
      </c>
      <c r="Y878" s="11">
        <f t="shared" si="158"/>
        <v>100</v>
      </c>
      <c r="Z878" s="11">
        <f t="shared" si="164"/>
        <v>0</v>
      </c>
      <c r="AA878" s="11">
        <f t="shared" si="159"/>
        <v>100</v>
      </c>
      <c r="AB878" s="11">
        <f t="shared" si="165"/>
        <v>0</v>
      </c>
      <c r="AC878" s="11">
        <f t="shared" si="160"/>
        <v>0</v>
      </c>
      <c r="AD878" s="11">
        <f t="shared" si="161"/>
        <v>0</v>
      </c>
      <c r="AE878" s="11">
        <f t="shared" si="162"/>
        <v>0</v>
      </c>
      <c r="AF878" s="12">
        <f t="shared" si="166"/>
        <v>0</v>
      </c>
      <c r="AG878" s="31">
        <f t="shared" si="167"/>
        <v>16.666666666666668</v>
      </c>
    </row>
    <row r="879" spans="1:33" x14ac:dyDescent="0.35">
      <c r="A879" s="1" t="s">
        <v>1803</v>
      </c>
      <c r="B879" s="1" t="s">
        <v>1745</v>
      </c>
      <c r="C879" s="1" t="s">
        <v>1804</v>
      </c>
      <c r="D879" s="4">
        <f>+VLOOKUP(A879,'[2]Categoría municipios 2023'!$B$2:$D$1103,3,0)</f>
        <v>6</v>
      </c>
      <c r="E879" s="1" t="str">
        <f>+VLOOKUP(A879,'[3]Nuevo IDF'!$B$5:$H$1106,7,0)</f>
        <v>G4</v>
      </c>
      <c r="F879" s="1"/>
      <c r="G879" s="10">
        <f>+VLOOKUP(A879,'[4]Informe viabilidad 2022'!$A$4:$G$1105,7,0)</f>
        <v>604.16463299999998</v>
      </c>
      <c r="H879" s="10">
        <f>+VLOOKUP(A879,'[4]Informe viabilidad 2022'!$A$4:$G$1105,6,0)</f>
        <v>1197.9509332</v>
      </c>
      <c r="I879" s="10" t="str">
        <f>+IFERROR(VLOOKUP($A879,#REF!,MATCH('Cálculo antigua metodología'!I$4,#REF!,0),0),"")</f>
        <v/>
      </c>
      <c r="J879" s="10" t="str">
        <f>+IFERROR(VLOOKUP($A879,#REF!,MATCH('Cálculo antigua metodología'!J$4,#REF!,0),0),"")</f>
        <v/>
      </c>
      <c r="K879" s="10" t="str">
        <f>+IFERROR(VLOOKUP($A879,#REF!,MATCH('Cálculo antigua metodología'!K$4,#REF!,0),0),"")</f>
        <v/>
      </c>
      <c r="L879" s="10" t="str">
        <f>+IFERROR(VLOOKUP($A879,#REF!,MATCH('Cálculo antigua metodología'!L$4,#REF!,0),0),"")</f>
        <v/>
      </c>
      <c r="M879" s="10" t="str">
        <f>+IFERROR(VLOOKUP($A879,#REF!,MATCH('Cálculo antigua metodología'!M$4,#REF!,0),0),"")</f>
        <v/>
      </c>
      <c r="N879" s="10" t="str">
        <f>+IFERROR(VLOOKUP($A879,#REF!,MATCH('Cálculo antigua metodología'!N$4,#REF!,0),0),"")</f>
        <v/>
      </c>
      <c r="O879" s="10" t="str">
        <f>+IFERROR(VLOOKUP($A879,#REF!,MATCH('Cálculo antigua metodología'!O$4,#REF!,0),0),"")</f>
        <v/>
      </c>
      <c r="P879" s="10" t="str">
        <f>+IFERROR(VLOOKUP($A879,#REF!,MATCH('Cálculo antigua metodología'!P$4,#REF!,0),0),"")</f>
        <v/>
      </c>
      <c r="Q879" s="10" t="str">
        <f>+IFERROR(VLOOKUP($A879,#REF!,MATCH('Cálculo antigua metodología'!Q$4,#REF!,0),0),"")</f>
        <v/>
      </c>
      <c r="R879" s="10" t="str">
        <f>+IFERROR(VLOOKUP($A879,#REF!,MATCH('Cálculo antigua metodología'!R$4,#REF!,0),0),"")</f>
        <v/>
      </c>
      <c r="S879" s="10" t="str">
        <f>+IFERROR(VLOOKUP($A879,#REF!,MATCH('Cálculo antigua metodología'!S$4,#REF!,0),0),"")</f>
        <v/>
      </c>
      <c r="T879" s="10">
        <f>+VLOOKUP(A879,'[5]Cálculo SGP'!$N$3:$P$1136,3,0)</f>
        <v>581082107</v>
      </c>
      <c r="U879" s="10">
        <f>+VLOOKUP(A879,'[5]Cálculo SGP'!$N$3:$X$1137,11,0)</f>
        <v>1052800809</v>
      </c>
      <c r="V879" s="11">
        <f t="shared" si="156"/>
        <v>50.433170195555391</v>
      </c>
      <c r="W879" s="11">
        <f t="shared" si="163"/>
        <v>100</v>
      </c>
      <c r="X879" s="11">
        <f t="shared" si="157"/>
        <v>80</v>
      </c>
      <c r="Y879" s="11">
        <f t="shared" si="158"/>
        <v>100</v>
      </c>
      <c r="Z879" s="11">
        <f t="shared" si="164"/>
        <v>0</v>
      </c>
      <c r="AA879" s="11">
        <f t="shared" si="159"/>
        <v>100</v>
      </c>
      <c r="AB879" s="11">
        <f t="shared" si="165"/>
        <v>0</v>
      </c>
      <c r="AC879" s="11">
        <f t="shared" si="160"/>
        <v>0</v>
      </c>
      <c r="AD879" s="11">
        <f t="shared" si="161"/>
        <v>0</v>
      </c>
      <c r="AE879" s="11">
        <f t="shared" si="162"/>
        <v>0</v>
      </c>
      <c r="AF879" s="12">
        <f t="shared" si="166"/>
        <v>0</v>
      </c>
      <c r="AG879" s="31">
        <f t="shared" si="167"/>
        <v>16.666666666666668</v>
      </c>
    </row>
    <row r="880" spans="1:33" x14ac:dyDescent="0.35">
      <c r="A880" s="1" t="s">
        <v>1805</v>
      </c>
      <c r="B880" s="1" t="s">
        <v>1745</v>
      </c>
      <c r="C880" s="1" t="s">
        <v>1806</v>
      </c>
      <c r="D880" s="4">
        <f>+VLOOKUP(A880,'[2]Categoría municipios 2023'!$B$2:$D$1103,3,0)</f>
        <v>6</v>
      </c>
      <c r="E880" s="1" t="str">
        <f>+VLOOKUP(A880,'[3]Nuevo IDF'!$B$5:$H$1106,7,0)</f>
        <v>G4</v>
      </c>
      <c r="F880" s="1"/>
      <c r="G880" s="10">
        <f>+VLOOKUP(A880,'[4]Informe viabilidad 2022'!$A$4:$G$1105,7,0)</f>
        <v>865.92906200000004</v>
      </c>
      <c r="H880" s="10">
        <f>+VLOOKUP(A880,'[4]Informe viabilidad 2022'!$A$4:$G$1105,6,0)</f>
        <v>1716.1640752000001</v>
      </c>
      <c r="I880" s="10" t="str">
        <f>+IFERROR(VLOOKUP($A880,#REF!,MATCH('Cálculo antigua metodología'!I$4,#REF!,0),0),"")</f>
        <v/>
      </c>
      <c r="J880" s="10" t="str">
        <f>+IFERROR(VLOOKUP($A880,#REF!,MATCH('Cálculo antigua metodología'!J$4,#REF!,0),0),"")</f>
        <v/>
      </c>
      <c r="K880" s="10" t="str">
        <f>+IFERROR(VLOOKUP($A880,#REF!,MATCH('Cálculo antigua metodología'!K$4,#REF!,0),0),"")</f>
        <v/>
      </c>
      <c r="L880" s="10" t="str">
        <f>+IFERROR(VLOOKUP($A880,#REF!,MATCH('Cálculo antigua metodología'!L$4,#REF!,0),0),"")</f>
        <v/>
      </c>
      <c r="M880" s="10" t="str">
        <f>+IFERROR(VLOOKUP($A880,#REF!,MATCH('Cálculo antigua metodología'!M$4,#REF!,0),0),"")</f>
        <v/>
      </c>
      <c r="N880" s="10" t="str">
        <f>+IFERROR(VLOOKUP($A880,#REF!,MATCH('Cálculo antigua metodología'!N$4,#REF!,0),0),"")</f>
        <v/>
      </c>
      <c r="O880" s="10" t="str">
        <f>+IFERROR(VLOOKUP($A880,#REF!,MATCH('Cálculo antigua metodología'!O$4,#REF!,0),0),"")</f>
        <v/>
      </c>
      <c r="P880" s="10" t="str">
        <f>+IFERROR(VLOOKUP($A880,#REF!,MATCH('Cálculo antigua metodología'!P$4,#REF!,0),0),"")</f>
        <v/>
      </c>
      <c r="Q880" s="10" t="str">
        <f>+IFERROR(VLOOKUP($A880,#REF!,MATCH('Cálculo antigua metodología'!Q$4,#REF!,0),0),"")</f>
        <v/>
      </c>
      <c r="R880" s="10" t="str">
        <f>+IFERROR(VLOOKUP($A880,#REF!,MATCH('Cálculo antigua metodología'!R$4,#REF!,0),0),"")</f>
        <v/>
      </c>
      <c r="S880" s="10" t="str">
        <f>+IFERROR(VLOOKUP($A880,#REF!,MATCH('Cálculo antigua metodología'!S$4,#REF!,0),0),"")</f>
        <v/>
      </c>
      <c r="T880" s="10">
        <f>+VLOOKUP(A880,'[5]Cálculo SGP'!$N$3:$P$1136,3,0)</f>
        <v>601246207</v>
      </c>
      <c r="U880" s="10">
        <f>+VLOOKUP(A880,'[5]Cálculo SGP'!$N$3:$X$1137,11,0)</f>
        <v>1757551952</v>
      </c>
      <c r="V880" s="11">
        <f t="shared" si="156"/>
        <v>50.457242085031154</v>
      </c>
      <c r="W880" s="11">
        <f t="shared" si="163"/>
        <v>100</v>
      </c>
      <c r="X880" s="11">
        <f t="shared" si="157"/>
        <v>80</v>
      </c>
      <c r="Y880" s="11">
        <f t="shared" si="158"/>
        <v>100</v>
      </c>
      <c r="Z880" s="11">
        <f t="shared" si="164"/>
        <v>0</v>
      </c>
      <c r="AA880" s="11">
        <f t="shared" si="159"/>
        <v>100</v>
      </c>
      <c r="AB880" s="11">
        <f t="shared" si="165"/>
        <v>0</v>
      </c>
      <c r="AC880" s="11">
        <f t="shared" si="160"/>
        <v>0</v>
      </c>
      <c r="AD880" s="11">
        <f t="shared" si="161"/>
        <v>0</v>
      </c>
      <c r="AE880" s="11">
        <f t="shared" si="162"/>
        <v>0</v>
      </c>
      <c r="AF880" s="12">
        <f t="shared" si="166"/>
        <v>0</v>
      </c>
      <c r="AG880" s="31">
        <f t="shared" si="167"/>
        <v>16.666666666666668</v>
      </c>
    </row>
    <row r="881" spans="1:33" x14ac:dyDescent="0.35">
      <c r="A881" s="1" t="s">
        <v>1807</v>
      </c>
      <c r="B881" s="1" t="s">
        <v>1745</v>
      </c>
      <c r="C881" s="1" t="s">
        <v>1808</v>
      </c>
      <c r="D881" s="4">
        <f>+VLOOKUP(A881,'[2]Categoría municipios 2023'!$B$2:$D$1103,3,0)</f>
        <v>6</v>
      </c>
      <c r="E881" s="1" t="str">
        <f>+VLOOKUP(A881,'[3]Nuevo IDF'!$B$5:$H$1106,7,0)</f>
        <v>G1</v>
      </c>
      <c r="F881" s="1"/>
      <c r="G881" s="10">
        <f>+VLOOKUP(A881,'[4]Informe viabilidad 2022'!$A$4:$G$1105,7,0)</f>
        <v>1044.9643060000001</v>
      </c>
      <c r="H881" s="10">
        <f>+VLOOKUP(A881,'[4]Informe viabilidad 2022'!$A$4:$G$1105,6,0)</f>
        <v>2329.5665841999999</v>
      </c>
      <c r="I881" s="10" t="str">
        <f>+IFERROR(VLOOKUP($A881,#REF!,MATCH('Cálculo antigua metodología'!I$4,#REF!,0),0),"")</f>
        <v/>
      </c>
      <c r="J881" s="10" t="str">
        <f>+IFERROR(VLOOKUP($A881,#REF!,MATCH('Cálculo antigua metodología'!J$4,#REF!,0),0),"")</f>
        <v/>
      </c>
      <c r="K881" s="10" t="str">
        <f>+IFERROR(VLOOKUP($A881,#REF!,MATCH('Cálculo antigua metodología'!K$4,#REF!,0),0),"")</f>
        <v/>
      </c>
      <c r="L881" s="10" t="str">
        <f>+IFERROR(VLOOKUP($A881,#REF!,MATCH('Cálculo antigua metodología'!L$4,#REF!,0),0),"")</f>
        <v/>
      </c>
      <c r="M881" s="10" t="str">
        <f>+IFERROR(VLOOKUP($A881,#REF!,MATCH('Cálculo antigua metodología'!M$4,#REF!,0),0),"")</f>
        <v/>
      </c>
      <c r="N881" s="10" t="str">
        <f>+IFERROR(VLOOKUP($A881,#REF!,MATCH('Cálculo antigua metodología'!N$4,#REF!,0),0),"")</f>
        <v/>
      </c>
      <c r="O881" s="10" t="str">
        <f>+IFERROR(VLOOKUP($A881,#REF!,MATCH('Cálculo antigua metodología'!O$4,#REF!,0),0),"")</f>
        <v/>
      </c>
      <c r="P881" s="10" t="str">
        <f>+IFERROR(VLOOKUP($A881,#REF!,MATCH('Cálculo antigua metodología'!P$4,#REF!,0),0),"")</f>
        <v/>
      </c>
      <c r="Q881" s="10" t="str">
        <f>+IFERROR(VLOOKUP($A881,#REF!,MATCH('Cálculo antigua metodología'!Q$4,#REF!,0),0),"")</f>
        <v/>
      </c>
      <c r="R881" s="10" t="str">
        <f>+IFERROR(VLOOKUP($A881,#REF!,MATCH('Cálculo antigua metodología'!R$4,#REF!,0),0),"")</f>
        <v/>
      </c>
      <c r="S881" s="10" t="str">
        <f>+IFERROR(VLOOKUP($A881,#REF!,MATCH('Cálculo antigua metodología'!S$4,#REF!,0),0),"")</f>
        <v/>
      </c>
      <c r="T881" s="10">
        <f>+VLOOKUP(A881,'[5]Cálculo SGP'!$N$3:$P$1136,3,0)</f>
        <v>890955391</v>
      </c>
      <c r="U881" s="10">
        <f>+VLOOKUP(A881,'[5]Cálculo SGP'!$N$3:$X$1137,11,0)</f>
        <v>2325879153</v>
      </c>
      <c r="V881" s="11">
        <f t="shared" si="156"/>
        <v>44.856597492741464</v>
      </c>
      <c r="W881" s="11">
        <f t="shared" si="163"/>
        <v>100</v>
      </c>
      <c r="X881" s="11">
        <f t="shared" si="157"/>
        <v>80</v>
      </c>
      <c r="Y881" s="11">
        <f t="shared" si="158"/>
        <v>100</v>
      </c>
      <c r="Z881" s="11">
        <f t="shared" si="164"/>
        <v>0</v>
      </c>
      <c r="AA881" s="11">
        <f t="shared" si="159"/>
        <v>100</v>
      </c>
      <c r="AB881" s="11">
        <f t="shared" si="165"/>
        <v>0</v>
      </c>
      <c r="AC881" s="11">
        <f t="shared" si="160"/>
        <v>0</v>
      </c>
      <c r="AD881" s="11">
        <f t="shared" si="161"/>
        <v>0</v>
      </c>
      <c r="AE881" s="11">
        <f t="shared" si="162"/>
        <v>0</v>
      </c>
      <c r="AF881" s="12">
        <f t="shared" si="166"/>
        <v>0</v>
      </c>
      <c r="AG881" s="31">
        <f t="shared" si="167"/>
        <v>16.666666666666668</v>
      </c>
    </row>
    <row r="882" spans="1:33" x14ac:dyDescent="0.35">
      <c r="A882" s="1" t="s">
        <v>1809</v>
      </c>
      <c r="B882" s="1" t="s">
        <v>1745</v>
      </c>
      <c r="C882" s="1" t="s">
        <v>1810</v>
      </c>
      <c r="D882" s="4">
        <f>+VLOOKUP(A882,'[2]Categoría municipios 2023'!$B$2:$D$1103,3,0)</f>
        <v>1</v>
      </c>
      <c r="E882" s="1" t="str">
        <f>+VLOOKUP(A882,'[3]Nuevo IDF'!$B$5:$H$1106,7,0)</f>
        <v>G1</v>
      </c>
      <c r="F882" s="1"/>
      <c r="G882" s="10">
        <f>+VLOOKUP(A882,'[4]Informe viabilidad 2022'!$A$4:$G$1105,7,0)</f>
        <v>49598.770929999999</v>
      </c>
      <c r="H882" s="10">
        <f>+VLOOKUP(A882,'[4]Informe viabilidad 2022'!$A$4:$G$1105,6,0)</f>
        <v>136525.63760760002</v>
      </c>
      <c r="I882" s="10" t="str">
        <f>+IFERROR(VLOOKUP($A882,#REF!,MATCH('Cálculo antigua metodología'!I$4,#REF!,0),0),"")</f>
        <v/>
      </c>
      <c r="J882" s="10" t="str">
        <f>+IFERROR(VLOOKUP($A882,#REF!,MATCH('Cálculo antigua metodología'!J$4,#REF!,0),0),"")</f>
        <v/>
      </c>
      <c r="K882" s="10" t="str">
        <f>+IFERROR(VLOOKUP($A882,#REF!,MATCH('Cálculo antigua metodología'!K$4,#REF!,0),0),"")</f>
        <v/>
      </c>
      <c r="L882" s="10" t="str">
        <f>+IFERROR(VLOOKUP($A882,#REF!,MATCH('Cálculo antigua metodología'!L$4,#REF!,0),0),"")</f>
        <v/>
      </c>
      <c r="M882" s="10" t="str">
        <f>+IFERROR(VLOOKUP($A882,#REF!,MATCH('Cálculo antigua metodología'!M$4,#REF!,0),0),"")</f>
        <v/>
      </c>
      <c r="N882" s="10" t="str">
        <f>+IFERROR(VLOOKUP($A882,#REF!,MATCH('Cálculo antigua metodología'!N$4,#REF!,0),0),"")</f>
        <v/>
      </c>
      <c r="O882" s="10" t="str">
        <f>+IFERROR(VLOOKUP($A882,#REF!,MATCH('Cálculo antigua metodología'!O$4,#REF!,0),0),"")</f>
        <v/>
      </c>
      <c r="P882" s="10" t="str">
        <f>+IFERROR(VLOOKUP($A882,#REF!,MATCH('Cálculo antigua metodología'!P$4,#REF!,0),0),"")</f>
        <v/>
      </c>
      <c r="Q882" s="10" t="str">
        <f>+IFERROR(VLOOKUP($A882,#REF!,MATCH('Cálculo antigua metodología'!Q$4,#REF!,0),0),"")</f>
        <v/>
      </c>
      <c r="R882" s="10" t="str">
        <f>+IFERROR(VLOOKUP($A882,#REF!,MATCH('Cálculo antigua metodología'!R$4,#REF!,0),0),"")</f>
        <v/>
      </c>
      <c r="S882" s="10" t="str">
        <f>+IFERROR(VLOOKUP($A882,#REF!,MATCH('Cálculo antigua metodología'!S$4,#REF!,0),0),"")</f>
        <v/>
      </c>
      <c r="T882" s="10">
        <f>+VLOOKUP(A882,'[5]Cálculo SGP'!$N$3:$P$1136,3,0)</f>
        <v>5266536834</v>
      </c>
      <c r="U882" s="10">
        <f>+VLOOKUP(A882,'[5]Cálculo SGP'!$N$3:$X$1137,11,0)</f>
        <v>9083512658</v>
      </c>
      <c r="V882" s="11">
        <f t="shared" si="156"/>
        <v>36.32927250818345</v>
      </c>
      <c r="W882" s="11">
        <f t="shared" si="163"/>
        <v>100</v>
      </c>
      <c r="X882" s="11">
        <f t="shared" si="157"/>
        <v>65</v>
      </c>
      <c r="Y882" s="11">
        <f t="shared" si="158"/>
        <v>100</v>
      </c>
      <c r="Z882" s="11">
        <f t="shared" si="164"/>
        <v>0</v>
      </c>
      <c r="AA882" s="11">
        <f t="shared" si="159"/>
        <v>100</v>
      </c>
      <c r="AB882" s="11">
        <f t="shared" si="165"/>
        <v>0</v>
      </c>
      <c r="AC882" s="11">
        <f t="shared" si="160"/>
        <v>0</v>
      </c>
      <c r="AD882" s="11">
        <f t="shared" si="161"/>
        <v>0</v>
      </c>
      <c r="AE882" s="11">
        <f t="shared" si="162"/>
        <v>0</v>
      </c>
      <c r="AF882" s="12">
        <f t="shared" si="166"/>
        <v>0</v>
      </c>
      <c r="AG882" s="31">
        <f t="shared" si="167"/>
        <v>16.666666666666668</v>
      </c>
    </row>
    <row r="883" spans="1:33" x14ac:dyDescent="0.35">
      <c r="A883" s="1" t="s">
        <v>1811</v>
      </c>
      <c r="B883" s="1" t="s">
        <v>1745</v>
      </c>
      <c r="C883" s="1" t="s">
        <v>1812</v>
      </c>
      <c r="D883" s="4">
        <f>+VLOOKUP(A883,'[2]Categoría municipios 2023'!$B$2:$D$1103,3,0)</f>
        <v>6</v>
      </c>
      <c r="E883" s="1" t="str">
        <f>+VLOOKUP(A883,'[3]Nuevo IDF'!$B$5:$H$1106,7,0)</f>
        <v>G3</v>
      </c>
      <c r="F883" s="1"/>
      <c r="G883" s="10">
        <f>+VLOOKUP(A883,'[4]Informe viabilidad 2022'!$A$4:$G$1105,7,0)</f>
        <v>883.17286200000001</v>
      </c>
      <c r="H883" s="10">
        <f>+VLOOKUP(A883,'[4]Informe viabilidad 2022'!$A$4:$G$1105,6,0)</f>
        <v>1789.5775125</v>
      </c>
      <c r="I883" s="10" t="str">
        <f>+IFERROR(VLOOKUP($A883,#REF!,MATCH('Cálculo antigua metodología'!I$4,#REF!,0),0),"")</f>
        <v/>
      </c>
      <c r="J883" s="10" t="str">
        <f>+IFERROR(VLOOKUP($A883,#REF!,MATCH('Cálculo antigua metodología'!J$4,#REF!,0),0),"")</f>
        <v/>
      </c>
      <c r="K883" s="10" t="str">
        <f>+IFERROR(VLOOKUP($A883,#REF!,MATCH('Cálculo antigua metodología'!K$4,#REF!,0),0),"")</f>
        <v/>
      </c>
      <c r="L883" s="10" t="str">
        <f>+IFERROR(VLOOKUP($A883,#REF!,MATCH('Cálculo antigua metodología'!L$4,#REF!,0),0),"")</f>
        <v/>
      </c>
      <c r="M883" s="10" t="str">
        <f>+IFERROR(VLOOKUP($A883,#REF!,MATCH('Cálculo antigua metodología'!M$4,#REF!,0),0),"")</f>
        <v/>
      </c>
      <c r="N883" s="10" t="str">
        <f>+IFERROR(VLOOKUP($A883,#REF!,MATCH('Cálculo antigua metodología'!N$4,#REF!,0),0),"")</f>
        <v/>
      </c>
      <c r="O883" s="10" t="str">
        <f>+IFERROR(VLOOKUP($A883,#REF!,MATCH('Cálculo antigua metodología'!O$4,#REF!,0),0),"")</f>
        <v/>
      </c>
      <c r="P883" s="10" t="str">
        <f>+IFERROR(VLOOKUP($A883,#REF!,MATCH('Cálculo antigua metodología'!P$4,#REF!,0),0),"")</f>
        <v/>
      </c>
      <c r="Q883" s="10" t="str">
        <f>+IFERROR(VLOOKUP($A883,#REF!,MATCH('Cálculo antigua metodología'!Q$4,#REF!,0),0),"")</f>
        <v/>
      </c>
      <c r="R883" s="10" t="str">
        <f>+IFERROR(VLOOKUP($A883,#REF!,MATCH('Cálculo antigua metodología'!R$4,#REF!,0),0),"")</f>
        <v/>
      </c>
      <c r="S883" s="10" t="str">
        <f>+IFERROR(VLOOKUP($A883,#REF!,MATCH('Cálculo antigua metodología'!S$4,#REF!,0),0),"")</f>
        <v/>
      </c>
      <c r="T883" s="10">
        <f>+VLOOKUP(A883,'[5]Cálculo SGP'!$N$3:$P$1136,3,0)</f>
        <v>511493738</v>
      </c>
      <c r="U883" s="10">
        <f>+VLOOKUP(A883,'[5]Cálculo SGP'!$N$3:$X$1137,11,0)</f>
        <v>1690876924</v>
      </c>
      <c r="V883" s="11">
        <f t="shared" si="156"/>
        <v>49.350914158852341</v>
      </c>
      <c r="W883" s="11">
        <f t="shared" si="163"/>
        <v>100</v>
      </c>
      <c r="X883" s="11">
        <f t="shared" si="157"/>
        <v>80</v>
      </c>
      <c r="Y883" s="11">
        <f t="shared" si="158"/>
        <v>100</v>
      </c>
      <c r="Z883" s="11">
        <f t="shared" si="164"/>
        <v>0</v>
      </c>
      <c r="AA883" s="11">
        <f t="shared" si="159"/>
        <v>100</v>
      </c>
      <c r="AB883" s="11">
        <f t="shared" si="165"/>
        <v>0</v>
      </c>
      <c r="AC883" s="11">
        <f t="shared" si="160"/>
        <v>0</v>
      </c>
      <c r="AD883" s="11">
        <f t="shared" si="161"/>
        <v>0</v>
      </c>
      <c r="AE883" s="11">
        <f t="shared" si="162"/>
        <v>0</v>
      </c>
      <c r="AF883" s="12">
        <f t="shared" si="166"/>
        <v>0</v>
      </c>
      <c r="AG883" s="31">
        <f t="shared" si="167"/>
        <v>16.666666666666668</v>
      </c>
    </row>
    <row r="884" spans="1:33" x14ac:dyDescent="0.35">
      <c r="A884" s="1" t="s">
        <v>1813</v>
      </c>
      <c r="B884" s="1" t="s">
        <v>1745</v>
      </c>
      <c r="C884" s="1" t="s">
        <v>1814</v>
      </c>
      <c r="D884" s="4">
        <f>+VLOOKUP(A884,'[2]Categoría municipios 2023'!$B$2:$D$1103,3,0)</f>
        <v>6</v>
      </c>
      <c r="E884" s="1" t="str">
        <f>+VLOOKUP(A884,'[3]Nuevo IDF'!$B$5:$H$1106,7,0)</f>
        <v>G4</v>
      </c>
      <c r="F884" s="1"/>
      <c r="G884" s="10">
        <f>+VLOOKUP(A884,'[4]Informe viabilidad 2022'!$A$4:$G$1105,7,0)</f>
        <v>1220.512735</v>
      </c>
      <c r="H884" s="10">
        <f>+VLOOKUP(A884,'[4]Informe viabilidad 2022'!$A$4:$G$1105,6,0)</f>
        <v>2180.3000196779999</v>
      </c>
      <c r="I884" s="10" t="str">
        <f>+IFERROR(VLOOKUP($A884,#REF!,MATCH('Cálculo antigua metodología'!I$4,#REF!,0),0),"")</f>
        <v/>
      </c>
      <c r="J884" s="10" t="str">
        <f>+IFERROR(VLOOKUP($A884,#REF!,MATCH('Cálculo antigua metodología'!J$4,#REF!,0),0),"")</f>
        <v/>
      </c>
      <c r="K884" s="10" t="str">
        <f>+IFERROR(VLOOKUP($A884,#REF!,MATCH('Cálculo antigua metodología'!K$4,#REF!,0),0),"")</f>
        <v/>
      </c>
      <c r="L884" s="10" t="str">
        <f>+IFERROR(VLOOKUP($A884,#REF!,MATCH('Cálculo antigua metodología'!L$4,#REF!,0),0),"")</f>
        <v/>
      </c>
      <c r="M884" s="10" t="str">
        <f>+IFERROR(VLOOKUP($A884,#REF!,MATCH('Cálculo antigua metodología'!M$4,#REF!,0),0),"")</f>
        <v/>
      </c>
      <c r="N884" s="10" t="str">
        <f>+IFERROR(VLOOKUP($A884,#REF!,MATCH('Cálculo antigua metodología'!N$4,#REF!,0),0),"")</f>
        <v/>
      </c>
      <c r="O884" s="10" t="str">
        <f>+IFERROR(VLOOKUP($A884,#REF!,MATCH('Cálculo antigua metodología'!O$4,#REF!,0),0),"")</f>
        <v/>
      </c>
      <c r="P884" s="10" t="str">
        <f>+IFERROR(VLOOKUP($A884,#REF!,MATCH('Cálculo antigua metodología'!P$4,#REF!,0),0),"")</f>
        <v/>
      </c>
      <c r="Q884" s="10" t="str">
        <f>+IFERROR(VLOOKUP($A884,#REF!,MATCH('Cálculo antigua metodología'!Q$4,#REF!,0),0),"")</f>
        <v/>
      </c>
      <c r="R884" s="10" t="str">
        <f>+IFERROR(VLOOKUP($A884,#REF!,MATCH('Cálculo antigua metodología'!R$4,#REF!,0),0),"")</f>
        <v/>
      </c>
      <c r="S884" s="10" t="str">
        <f>+IFERROR(VLOOKUP($A884,#REF!,MATCH('Cálculo antigua metodología'!S$4,#REF!,0),0),"")</f>
        <v/>
      </c>
      <c r="T884" s="10">
        <f>+VLOOKUP(A884,'[5]Cálculo SGP'!$N$3:$P$1136,3,0)</f>
        <v>701232811</v>
      </c>
      <c r="U884" s="10">
        <f>+VLOOKUP(A884,'[5]Cálculo SGP'!$N$3:$X$1137,11,0)</f>
        <v>2103940594</v>
      </c>
      <c r="V884" s="11">
        <f t="shared" si="156"/>
        <v>55.97911865268216</v>
      </c>
      <c r="W884" s="11">
        <f t="shared" si="163"/>
        <v>100</v>
      </c>
      <c r="X884" s="11">
        <f t="shared" si="157"/>
        <v>80</v>
      </c>
      <c r="Y884" s="11">
        <f t="shared" si="158"/>
        <v>100</v>
      </c>
      <c r="Z884" s="11">
        <f t="shared" si="164"/>
        <v>0</v>
      </c>
      <c r="AA884" s="11">
        <f t="shared" si="159"/>
        <v>100</v>
      </c>
      <c r="AB884" s="11">
        <f t="shared" si="165"/>
        <v>0</v>
      </c>
      <c r="AC884" s="11">
        <f t="shared" si="160"/>
        <v>0</v>
      </c>
      <c r="AD884" s="11">
        <f t="shared" si="161"/>
        <v>0</v>
      </c>
      <c r="AE884" s="11">
        <f t="shared" si="162"/>
        <v>0</v>
      </c>
      <c r="AF884" s="12">
        <f t="shared" si="166"/>
        <v>0</v>
      </c>
      <c r="AG884" s="31">
        <f t="shared" si="167"/>
        <v>16.666666666666668</v>
      </c>
    </row>
    <row r="885" spans="1:33" x14ac:dyDescent="0.35">
      <c r="A885" s="1" t="s">
        <v>1815</v>
      </c>
      <c r="B885" s="1" t="s">
        <v>1745</v>
      </c>
      <c r="C885" s="1" t="s">
        <v>1816</v>
      </c>
      <c r="D885" s="4">
        <f>+VLOOKUP(A885,'[2]Categoría municipios 2023'!$B$2:$D$1103,3,0)</f>
        <v>2</v>
      </c>
      <c r="E885" s="1" t="str">
        <f>+VLOOKUP(A885,'[3]Nuevo IDF'!$B$5:$H$1106,7,0)</f>
        <v>G1</v>
      </c>
      <c r="F885" s="1"/>
      <c r="G885" s="10">
        <f>+VLOOKUP(A885,'[4]Informe viabilidad 2022'!$A$4:$G$1105,7,0)</f>
        <v>35273.989996999997</v>
      </c>
      <c r="H885" s="10">
        <f>+VLOOKUP(A885,'[4]Informe viabilidad 2022'!$A$4:$G$1105,6,0)</f>
        <v>79489.027474000002</v>
      </c>
      <c r="I885" s="10" t="str">
        <f>+IFERROR(VLOOKUP($A885,#REF!,MATCH('Cálculo antigua metodología'!I$4,#REF!,0),0),"")</f>
        <v/>
      </c>
      <c r="J885" s="10" t="str">
        <f>+IFERROR(VLOOKUP($A885,#REF!,MATCH('Cálculo antigua metodología'!J$4,#REF!,0),0),"")</f>
        <v/>
      </c>
      <c r="K885" s="10" t="str">
        <f>+IFERROR(VLOOKUP($A885,#REF!,MATCH('Cálculo antigua metodología'!K$4,#REF!,0),0),"")</f>
        <v/>
      </c>
      <c r="L885" s="10" t="str">
        <f>+IFERROR(VLOOKUP($A885,#REF!,MATCH('Cálculo antigua metodología'!L$4,#REF!,0),0),"")</f>
        <v/>
      </c>
      <c r="M885" s="10" t="str">
        <f>+IFERROR(VLOOKUP($A885,#REF!,MATCH('Cálculo antigua metodología'!M$4,#REF!,0),0),"")</f>
        <v/>
      </c>
      <c r="N885" s="10" t="str">
        <f>+IFERROR(VLOOKUP($A885,#REF!,MATCH('Cálculo antigua metodología'!N$4,#REF!,0),0),"")</f>
        <v/>
      </c>
      <c r="O885" s="10" t="str">
        <f>+IFERROR(VLOOKUP($A885,#REF!,MATCH('Cálculo antigua metodología'!O$4,#REF!,0),0),"")</f>
        <v/>
      </c>
      <c r="P885" s="10" t="str">
        <f>+IFERROR(VLOOKUP($A885,#REF!,MATCH('Cálculo antigua metodología'!P$4,#REF!,0),0),"")</f>
        <v/>
      </c>
      <c r="Q885" s="10" t="str">
        <f>+IFERROR(VLOOKUP($A885,#REF!,MATCH('Cálculo antigua metodología'!Q$4,#REF!,0),0),"")</f>
        <v/>
      </c>
      <c r="R885" s="10" t="str">
        <f>+IFERROR(VLOOKUP($A885,#REF!,MATCH('Cálculo antigua metodología'!R$4,#REF!,0),0),"")</f>
        <v/>
      </c>
      <c r="S885" s="10" t="str">
        <f>+IFERROR(VLOOKUP($A885,#REF!,MATCH('Cálculo antigua metodología'!S$4,#REF!,0),0),"")</f>
        <v/>
      </c>
      <c r="T885" s="10">
        <f>+VLOOKUP(A885,'[5]Cálculo SGP'!$N$3:$P$1136,3,0)</f>
        <v>5382975015</v>
      </c>
      <c r="U885" s="10">
        <f>+VLOOKUP(A885,'[5]Cálculo SGP'!$N$3:$X$1137,11,0)</f>
        <v>5931038015</v>
      </c>
      <c r="V885" s="11">
        <f t="shared" si="156"/>
        <v>44.375923467597758</v>
      </c>
      <c r="W885" s="11">
        <f t="shared" si="163"/>
        <v>100</v>
      </c>
      <c r="X885" s="11">
        <f t="shared" si="157"/>
        <v>70</v>
      </c>
      <c r="Y885" s="11">
        <f t="shared" si="158"/>
        <v>100</v>
      </c>
      <c r="Z885" s="11">
        <f t="shared" si="164"/>
        <v>0</v>
      </c>
      <c r="AA885" s="11">
        <f t="shared" si="159"/>
        <v>100</v>
      </c>
      <c r="AB885" s="11">
        <f t="shared" si="165"/>
        <v>0</v>
      </c>
      <c r="AC885" s="11">
        <f t="shared" si="160"/>
        <v>0</v>
      </c>
      <c r="AD885" s="11">
        <f t="shared" si="161"/>
        <v>0</v>
      </c>
      <c r="AE885" s="11">
        <f t="shared" si="162"/>
        <v>0</v>
      </c>
      <c r="AF885" s="12">
        <f t="shared" si="166"/>
        <v>0</v>
      </c>
      <c r="AG885" s="31">
        <f t="shared" si="167"/>
        <v>16.666666666666668</v>
      </c>
    </row>
    <row r="886" spans="1:33" x14ac:dyDescent="0.35">
      <c r="A886" s="1" t="s">
        <v>1817</v>
      </c>
      <c r="B886" s="1" t="s">
        <v>1745</v>
      </c>
      <c r="C886" s="1" t="s">
        <v>1818</v>
      </c>
      <c r="D886" s="4">
        <f>+VLOOKUP(A886,'[2]Categoría municipios 2023'!$B$2:$D$1103,3,0)</f>
        <v>6</v>
      </c>
      <c r="E886" s="1" t="str">
        <f>+VLOOKUP(A886,'[3]Nuevo IDF'!$B$5:$H$1106,7,0)</f>
        <v>G4</v>
      </c>
      <c r="F886" s="1"/>
      <c r="G886" s="10">
        <f>+VLOOKUP(A886,'[4]Informe viabilidad 2022'!$A$4:$G$1105,7,0)</f>
        <v>1109.135434</v>
      </c>
      <c r="H886" s="10">
        <f>+VLOOKUP(A886,'[4]Informe viabilidad 2022'!$A$4:$G$1105,6,0)</f>
        <v>1788.0958512449999</v>
      </c>
      <c r="I886" s="10" t="str">
        <f>+IFERROR(VLOOKUP($A886,#REF!,MATCH('Cálculo antigua metodología'!I$4,#REF!,0),0),"")</f>
        <v/>
      </c>
      <c r="J886" s="10" t="str">
        <f>+IFERROR(VLOOKUP($A886,#REF!,MATCH('Cálculo antigua metodología'!J$4,#REF!,0),0),"")</f>
        <v/>
      </c>
      <c r="K886" s="10" t="str">
        <f>+IFERROR(VLOOKUP($A886,#REF!,MATCH('Cálculo antigua metodología'!K$4,#REF!,0),0),"")</f>
        <v/>
      </c>
      <c r="L886" s="10" t="str">
        <f>+IFERROR(VLOOKUP($A886,#REF!,MATCH('Cálculo antigua metodología'!L$4,#REF!,0),0),"")</f>
        <v/>
      </c>
      <c r="M886" s="10" t="str">
        <f>+IFERROR(VLOOKUP($A886,#REF!,MATCH('Cálculo antigua metodología'!M$4,#REF!,0),0),"")</f>
        <v/>
      </c>
      <c r="N886" s="10" t="str">
        <f>+IFERROR(VLOOKUP($A886,#REF!,MATCH('Cálculo antigua metodología'!N$4,#REF!,0),0),"")</f>
        <v/>
      </c>
      <c r="O886" s="10" t="str">
        <f>+IFERROR(VLOOKUP($A886,#REF!,MATCH('Cálculo antigua metodología'!O$4,#REF!,0),0),"")</f>
        <v/>
      </c>
      <c r="P886" s="10" t="str">
        <f>+IFERROR(VLOOKUP($A886,#REF!,MATCH('Cálculo antigua metodología'!P$4,#REF!,0),0),"")</f>
        <v/>
      </c>
      <c r="Q886" s="10" t="str">
        <f>+IFERROR(VLOOKUP($A886,#REF!,MATCH('Cálculo antigua metodología'!Q$4,#REF!,0),0),"")</f>
        <v/>
      </c>
      <c r="R886" s="10" t="str">
        <f>+IFERROR(VLOOKUP($A886,#REF!,MATCH('Cálculo antigua metodología'!R$4,#REF!,0),0),"")</f>
        <v/>
      </c>
      <c r="S886" s="10" t="str">
        <f>+IFERROR(VLOOKUP($A886,#REF!,MATCH('Cálculo antigua metodología'!S$4,#REF!,0),0),"")</f>
        <v/>
      </c>
      <c r="T886" s="10">
        <f>+VLOOKUP(A886,'[5]Cálculo SGP'!$N$3:$P$1136,3,0)</f>
        <v>279912245</v>
      </c>
      <c r="U886" s="10">
        <f>+VLOOKUP(A886,'[5]Cálculo SGP'!$N$3:$X$1137,11,0)</f>
        <v>1644858249</v>
      </c>
      <c r="V886" s="11">
        <f t="shared" si="156"/>
        <v>62.028857861715906</v>
      </c>
      <c r="W886" s="11">
        <f t="shared" si="163"/>
        <v>100</v>
      </c>
      <c r="X886" s="11">
        <f t="shared" si="157"/>
        <v>80</v>
      </c>
      <c r="Y886" s="11">
        <f t="shared" si="158"/>
        <v>100</v>
      </c>
      <c r="Z886" s="11">
        <f t="shared" si="164"/>
        <v>0</v>
      </c>
      <c r="AA886" s="11">
        <f t="shared" si="159"/>
        <v>100</v>
      </c>
      <c r="AB886" s="11">
        <f t="shared" si="165"/>
        <v>0</v>
      </c>
      <c r="AC886" s="11">
        <f t="shared" si="160"/>
        <v>0</v>
      </c>
      <c r="AD886" s="11">
        <f t="shared" si="161"/>
        <v>0</v>
      </c>
      <c r="AE886" s="11">
        <f t="shared" si="162"/>
        <v>0</v>
      </c>
      <c r="AF886" s="12">
        <f t="shared" si="166"/>
        <v>0</v>
      </c>
      <c r="AG886" s="31">
        <f t="shared" si="167"/>
        <v>16.666666666666668</v>
      </c>
    </row>
    <row r="887" spans="1:33" x14ac:dyDescent="0.35">
      <c r="A887" s="1" t="s">
        <v>1819</v>
      </c>
      <c r="B887" s="1" t="s">
        <v>1745</v>
      </c>
      <c r="C887" s="1" t="s">
        <v>1820</v>
      </c>
      <c r="D887" s="4">
        <f>+VLOOKUP(A887,'[2]Categoría municipios 2023'!$B$2:$D$1103,3,0)</f>
        <v>6</v>
      </c>
      <c r="E887" s="1" t="str">
        <f>+VLOOKUP(A887,'[3]Nuevo IDF'!$B$5:$H$1106,7,0)</f>
        <v>G3</v>
      </c>
      <c r="F887" s="1"/>
      <c r="G887" s="10">
        <f>+VLOOKUP(A887,'[4]Informe viabilidad 2022'!$A$4:$G$1105,7,0)</f>
        <v>953.72650799999997</v>
      </c>
      <c r="H887" s="10">
        <f>+VLOOKUP(A887,'[4]Informe viabilidad 2022'!$A$4:$G$1105,6,0)</f>
        <v>1805.2555520000001</v>
      </c>
      <c r="I887" s="10" t="str">
        <f>+IFERROR(VLOOKUP($A887,#REF!,MATCH('Cálculo antigua metodología'!I$4,#REF!,0),0),"")</f>
        <v/>
      </c>
      <c r="J887" s="10" t="str">
        <f>+IFERROR(VLOOKUP($A887,#REF!,MATCH('Cálculo antigua metodología'!J$4,#REF!,0),0),"")</f>
        <v/>
      </c>
      <c r="K887" s="10" t="str">
        <f>+IFERROR(VLOOKUP($A887,#REF!,MATCH('Cálculo antigua metodología'!K$4,#REF!,0),0),"")</f>
        <v/>
      </c>
      <c r="L887" s="10" t="str">
        <f>+IFERROR(VLOOKUP($A887,#REF!,MATCH('Cálculo antigua metodología'!L$4,#REF!,0),0),"")</f>
        <v/>
      </c>
      <c r="M887" s="10" t="str">
        <f>+IFERROR(VLOOKUP($A887,#REF!,MATCH('Cálculo antigua metodología'!M$4,#REF!,0),0),"")</f>
        <v/>
      </c>
      <c r="N887" s="10" t="str">
        <f>+IFERROR(VLOOKUP($A887,#REF!,MATCH('Cálculo antigua metodología'!N$4,#REF!,0),0),"")</f>
        <v/>
      </c>
      <c r="O887" s="10" t="str">
        <f>+IFERROR(VLOOKUP($A887,#REF!,MATCH('Cálculo antigua metodología'!O$4,#REF!,0),0),"")</f>
        <v/>
      </c>
      <c r="P887" s="10" t="str">
        <f>+IFERROR(VLOOKUP($A887,#REF!,MATCH('Cálculo antigua metodología'!P$4,#REF!,0),0),"")</f>
        <v/>
      </c>
      <c r="Q887" s="10" t="str">
        <f>+IFERROR(VLOOKUP($A887,#REF!,MATCH('Cálculo antigua metodología'!Q$4,#REF!,0),0),"")</f>
        <v/>
      </c>
      <c r="R887" s="10" t="str">
        <f>+IFERROR(VLOOKUP($A887,#REF!,MATCH('Cálculo antigua metodología'!R$4,#REF!,0),0),"")</f>
        <v/>
      </c>
      <c r="S887" s="10" t="str">
        <f>+IFERROR(VLOOKUP($A887,#REF!,MATCH('Cálculo antigua metodología'!S$4,#REF!,0),0),"")</f>
        <v/>
      </c>
      <c r="T887" s="10">
        <f>+VLOOKUP(A887,'[5]Cálculo SGP'!$N$3:$P$1136,3,0)</f>
        <v>626580068</v>
      </c>
      <c r="U887" s="10">
        <f>+VLOOKUP(A887,'[5]Cálculo SGP'!$N$3:$X$1137,11,0)</f>
        <v>1562149100</v>
      </c>
      <c r="V887" s="11">
        <f t="shared" si="156"/>
        <v>52.830553931457999</v>
      </c>
      <c r="W887" s="11">
        <f t="shared" si="163"/>
        <v>100</v>
      </c>
      <c r="X887" s="11">
        <f t="shared" si="157"/>
        <v>80</v>
      </c>
      <c r="Y887" s="11">
        <f t="shared" si="158"/>
        <v>100</v>
      </c>
      <c r="Z887" s="11">
        <f t="shared" si="164"/>
        <v>0</v>
      </c>
      <c r="AA887" s="11">
        <f t="shared" si="159"/>
        <v>100</v>
      </c>
      <c r="AB887" s="11">
        <f t="shared" si="165"/>
        <v>0</v>
      </c>
      <c r="AC887" s="11">
        <f t="shared" si="160"/>
        <v>0</v>
      </c>
      <c r="AD887" s="11">
        <f t="shared" si="161"/>
        <v>0</v>
      </c>
      <c r="AE887" s="11">
        <f t="shared" si="162"/>
        <v>0</v>
      </c>
      <c r="AF887" s="12">
        <f t="shared" si="166"/>
        <v>0</v>
      </c>
      <c r="AG887" s="31">
        <f t="shared" si="167"/>
        <v>16.666666666666668</v>
      </c>
    </row>
    <row r="888" spans="1:33" x14ac:dyDescent="0.35">
      <c r="A888" s="1" t="s">
        <v>1821</v>
      </c>
      <c r="B888" s="1" t="s">
        <v>1745</v>
      </c>
      <c r="C888" s="1" t="s">
        <v>1822</v>
      </c>
      <c r="D888" s="4">
        <f>+VLOOKUP(A888,'[2]Categoría municipios 2023'!$B$2:$D$1103,3,0)</f>
        <v>6</v>
      </c>
      <c r="E888" s="1" t="str">
        <f>+VLOOKUP(A888,'[3]Nuevo IDF'!$B$5:$H$1106,7,0)</f>
        <v>G2</v>
      </c>
      <c r="F888" s="1"/>
      <c r="G888" s="10">
        <f>+VLOOKUP(A888,'[4]Informe viabilidad 2022'!$A$4:$G$1105,7,0)</f>
        <v>721.04369799999995</v>
      </c>
      <c r="H888" s="10">
        <f>+VLOOKUP(A888,'[4]Informe viabilidad 2022'!$A$4:$G$1105,6,0)</f>
        <v>2164.6593090000001</v>
      </c>
      <c r="I888" s="10" t="str">
        <f>+IFERROR(VLOOKUP($A888,#REF!,MATCH('Cálculo antigua metodología'!I$4,#REF!,0),0),"")</f>
        <v/>
      </c>
      <c r="J888" s="10" t="str">
        <f>+IFERROR(VLOOKUP($A888,#REF!,MATCH('Cálculo antigua metodología'!J$4,#REF!,0),0),"")</f>
        <v/>
      </c>
      <c r="K888" s="10" t="str">
        <f>+IFERROR(VLOOKUP($A888,#REF!,MATCH('Cálculo antigua metodología'!K$4,#REF!,0),0),"")</f>
        <v/>
      </c>
      <c r="L888" s="10" t="str">
        <f>+IFERROR(VLOOKUP($A888,#REF!,MATCH('Cálculo antigua metodología'!L$4,#REF!,0),0),"")</f>
        <v/>
      </c>
      <c r="M888" s="10" t="str">
        <f>+IFERROR(VLOOKUP($A888,#REF!,MATCH('Cálculo antigua metodología'!M$4,#REF!,0),0),"")</f>
        <v/>
      </c>
      <c r="N888" s="10" t="str">
        <f>+IFERROR(VLOOKUP($A888,#REF!,MATCH('Cálculo antigua metodología'!N$4,#REF!,0),0),"")</f>
        <v/>
      </c>
      <c r="O888" s="10" t="str">
        <f>+IFERROR(VLOOKUP($A888,#REF!,MATCH('Cálculo antigua metodología'!O$4,#REF!,0),0),"")</f>
        <v/>
      </c>
      <c r="P888" s="10" t="str">
        <f>+IFERROR(VLOOKUP($A888,#REF!,MATCH('Cálculo antigua metodología'!P$4,#REF!,0),0),"")</f>
        <v/>
      </c>
      <c r="Q888" s="10" t="str">
        <f>+IFERROR(VLOOKUP($A888,#REF!,MATCH('Cálculo antigua metodología'!Q$4,#REF!,0),0),"")</f>
        <v/>
      </c>
      <c r="R888" s="10" t="str">
        <f>+IFERROR(VLOOKUP($A888,#REF!,MATCH('Cálculo antigua metodología'!R$4,#REF!,0),0),"")</f>
        <v/>
      </c>
      <c r="S888" s="10" t="str">
        <f>+IFERROR(VLOOKUP($A888,#REF!,MATCH('Cálculo antigua metodología'!S$4,#REF!,0),0),"")</f>
        <v/>
      </c>
      <c r="T888" s="10">
        <f>+VLOOKUP(A888,'[5]Cálculo SGP'!$N$3:$P$1136,3,0)</f>
        <v>431980596</v>
      </c>
      <c r="U888" s="10">
        <f>+VLOOKUP(A888,'[5]Cálculo SGP'!$N$3:$X$1137,11,0)</f>
        <v>1351980333</v>
      </c>
      <c r="V888" s="11">
        <f t="shared" si="156"/>
        <v>33.309800530832625</v>
      </c>
      <c r="W888" s="11">
        <f t="shared" si="163"/>
        <v>100</v>
      </c>
      <c r="X888" s="11">
        <f t="shared" si="157"/>
        <v>80</v>
      </c>
      <c r="Y888" s="11">
        <f t="shared" si="158"/>
        <v>100</v>
      </c>
      <c r="Z888" s="11">
        <f t="shared" si="164"/>
        <v>0</v>
      </c>
      <c r="AA888" s="11">
        <f t="shared" si="159"/>
        <v>100</v>
      </c>
      <c r="AB888" s="11">
        <f t="shared" si="165"/>
        <v>0</v>
      </c>
      <c r="AC888" s="11">
        <f t="shared" si="160"/>
        <v>0</v>
      </c>
      <c r="AD888" s="11">
        <f t="shared" si="161"/>
        <v>0</v>
      </c>
      <c r="AE888" s="11">
        <f t="shared" si="162"/>
        <v>0</v>
      </c>
      <c r="AF888" s="12">
        <f t="shared" si="166"/>
        <v>0</v>
      </c>
      <c r="AG888" s="31">
        <f t="shared" si="167"/>
        <v>16.666666666666668</v>
      </c>
    </row>
    <row r="889" spans="1:33" x14ac:dyDescent="0.35">
      <c r="A889" s="1" t="s">
        <v>1823</v>
      </c>
      <c r="B889" s="1" t="s">
        <v>1745</v>
      </c>
      <c r="C889" s="1" t="s">
        <v>1824</v>
      </c>
      <c r="D889" s="4">
        <f>+VLOOKUP(A889,'[2]Categoría municipios 2023'!$B$2:$D$1103,3,0)</f>
        <v>6</v>
      </c>
      <c r="E889" s="1" t="str">
        <f>+VLOOKUP(A889,'[3]Nuevo IDF'!$B$5:$H$1106,7,0)</f>
        <v>G3</v>
      </c>
      <c r="F889" s="1"/>
      <c r="G889" s="10">
        <f>+VLOOKUP(A889,'[4]Informe viabilidad 2022'!$A$4:$G$1105,7,0)</f>
        <v>706.97802200000001</v>
      </c>
      <c r="H889" s="10">
        <f>+VLOOKUP(A889,'[4]Informe viabilidad 2022'!$A$4:$G$1105,6,0)</f>
        <v>1371.3957750999998</v>
      </c>
      <c r="I889" s="10" t="str">
        <f>+IFERROR(VLOOKUP($A889,#REF!,MATCH('Cálculo antigua metodología'!I$4,#REF!,0),0),"")</f>
        <v/>
      </c>
      <c r="J889" s="10" t="str">
        <f>+IFERROR(VLOOKUP($A889,#REF!,MATCH('Cálculo antigua metodología'!J$4,#REF!,0),0),"")</f>
        <v/>
      </c>
      <c r="K889" s="10" t="str">
        <f>+IFERROR(VLOOKUP($A889,#REF!,MATCH('Cálculo antigua metodología'!K$4,#REF!,0),0),"")</f>
        <v/>
      </c>
      <c r="L889" s="10" t="str">
        <f>+IFERROR(VLOOKUP($A889,#REF!,MATCH('Cálculo antigua metodología'!L$4,#REF!,0),0),"")</f>
        <v/>
      </c>
      <c r="M889" s="10" t="str">
        <f>+IFERROR(VLOOKUP($A889,#REF!,MATCH('Cálculo antigua metodología'!M$4,#REF!,0),0),"")</f>
        <v/>
      </c>
      <c r="N889" s="10" t="str">
        <f>+IFERROR(VLOOKUP($A889,#REF!,MATCH('Cálculo antigua metodología'!N$4,#REF!,0),0),"")</f>
        <v/>
      </c>
      <c r="O889" s="10" t="str">
        <f>+IFERROR(VLOOKUP($A889,#REF!,MATCH('Cálculo antigua metodología'!O$4,#REF!,0),0),"")</f>
        <v/>
      </c>
      <c r="P889" s="10" t="str">
        <f>+IFERROR(VLOOKUP($A889,#REF!,MATCH('Cálculo antigua metodología'!P$4,#REF!,0),0),"")</f>
        <v/>
      </c>
      <c r="Q889" s="10" t="str">
        <f>+IFERROR(VLOOKUP($A889,#REF!,MATCH('Cálculo antigua metodología'!Q$4,#REF!,0),0),"")</f>
        <v/>
      </c>
      <c r="R889" s="10" t="str">
        <f>+IFERROR(VLOOKUP($A889,#REF!,MATCH('Cálculo antigua metodología'!R$4,#REF!,0),0),"")</f>
        <v/>
      </c>
      <c r="S889" s="10" t="str">
        <f>+IFERROR(VLOOKUP($A889,#REF!,MATCH('Cálculo antigua metodología'!S$4,#REF!,0),0),"")</f>
        <v/>
      </c>
      <c r="T889" s="10">
        <f>+VLOOKUP(A889,'[5]Cálculo SGP'!$N$3:$P$1136,3,0)</f>
        <v>585119894</v>
      </c>
      <c r="U889" s="10">
        <f>+VLOOKUP(A889,'[5]Cálculo SGP'!$N$3:$X$1137,11,0)</f>
        <v>1195358033</v>
      </c>
      <c r="V889" s="11">
        <f t="shared" si="156"/>
        <v>51.551713577974844</v>
      </c>
      <c r="W889" s="11">
        <f t="shared" si="163"/>
        <v>100</v>
      </c>
      <c r="X889" s="11">
        <f t="shared" si="157"/>
        <v>80</v>
      </c>
      <c r="Y889" s="11">
        <f t="shared" si="158"/>
        <v>100</v>
      </c>
      <c r="Z889" s="11">
        <f t="shared" si="164"/>
        <v>0</v>
      </c>
      <c r="AA889" s="11">
        <f t="shared" si="159"/>
        <v>100</v>
      </c>
      <c r="AB889" s="11">
        <f t="shared" si="165"/>
        <v>0</v>
      </c>
      <c r="AC889" s="11">
        <f t="shared" si="160"/>
        <v>0</v>
      </c>
      <c r="AD889" s="11">
        <f t="shared" si="161"/>
        <v>0</v>
      </c>
      <c r="AE889" s="11">
        <f t="shared" si="162"/>
        <v>0</v>
      </c>
      <c r="AF889" s="12">
        <f t="shared" si="166"/>
        <v>0</v>
      </c>
      <c r="AG889" s="31">
        <f t="shared" si="167"/>
        <v>16.666666666666668</v>
      </c>
    </row>
    <row r="890" spans="1:33" x14ac:dyDescent="0.35">
      <c r="A890" s="1" t="s">
        <v>1825</v>
      </c>
      <c r="B890" s="1" t="s">
        <v>1745</v>
      </c>
      <c r="C890" s="1" t="s">
        <v>1826</v>
      </c>
      <c r="D890" s="4">
        <f>+VLOOKUP(A890,'[2]Categoría municipios 2023'!$B$2:$D$1103,3,0)</f>
        <v>6</v>
      </c>
      <c r="E890" s="1" t="str">
        <f>+VLOOKUP(A890,'[3]Nuevo IDF'!$B$5:$H$1106,7,0)</f>
        <v>G3</v>
      </c>
      <c r="F890" s="1"/>
      <c r="G890" s="10">
        <f>+VLOOKUP(A890,'[4]Informe viabilidad 2022'!$A$4:$G$1105,7,0)</f>
        <v>1176.7744</v>
      </c>
      <c r="H890" s="10">
        <f>+VLOOKUP(A890,'[4]Informe viabilidad 2022'!$A$4:$G$1105,6,0)</f>
        <v>1984.360008312</v>
      </c>
      <c r="I890" s="10" t="str">
        <f>+IFERROR(VLOOKUP($A890,#REF!,MATCH('Cálculo antigua metodología'!I$4,#REF!,0),0),"")</f>
        <v/>
      </c>
      <c r="J890" s="10" t="str">
        <f>+IFERROR(VLOOKUP($A890,#REF!,MATCH('Cálculo antigua metodología'!J$4,#REF!,0),0),"")</f>
        <v/>
      </c>
      <c r="K890" s="10" t="str">
        <f>+IFERROR(VLOOKUP($A890,#REF!,MATCH('Cálculo antigua metodología'!K$4,#REF!,0),0),"")</f>
        <v/>
      </c>
      <c r="L890" s="10" t="str">
        <f>+IFERROR(VLOOKUP($A890,#REF!,MATCH('Cálculo antigua metodología'!L$4,#REF!,0),0),"")</f>
        <v/>
      </c>
      <c r="M890" s="10" t="str">
        <f>+IFERROR(VLOOKUP($A890,#REF!,MATCH('Cálculo antigua metodología'!M$4,#REF!,0),0),"")</f>
        <v/>
      </c>
      <c r="N890" s="10" t="str">
        <f>+IFERROR(VLOOKUP($A890,#REF!,MATCH('Cálculo antigua metodología'!N$4,#REF!,0),0),"")</f>
        <v/>
      </c>
      <c r="O890" s="10" t="str">
        <f>+IFERROR(VLOOKUP($A890,#REF!,MATCH('Cálculo antigua metodología'!O$4,#REF!,0),0),"")</f>
        <v/>
      </c>
      <c r="P890" s="10" t="str">
        <f>+IFERROR(VLOOKUP($A890,#REF!,MATCH('Cálculo antigua metodología'!P$4,#REF!,0),0),"")</f>
        <v/>
      </c>
      <c r="Q890" s="10" t="str">
        <f>+IFERROR(VLOOKUP($A890,#REF!,MATCH('Cálculo antigua metodología'!Q$4,#REF!,0),0),"")</f>
        <v/>
      </c>
      <c r="R890" s="10" t="str">
        <f>+IFERROR(VLOOKUP($A890,#REF!,MATCH('Cálculo antigua metodología'!R$4,#REF!,0),0),"")</f>
        <v/>
      </c>
      <c r="S890" s="10" t="str">
        <f>+IFERROR(VLOOKUP($A890,#REF!,MATCH('Cálculo antigua metodología'!S$4,#REF!,0),0),"")</f>
        <v/>
      </c>
      <c r="T890" s="10">
        <f>+VLOOKUP(A890,'[5]Cálculo SGP'!$N$3:$P$1136,3,0)</f>
        <v>649305809</v>
      </c>
      <c r="U890" s="10">
        <f>+VLOOKUP(A890,'[5]Cálculo SGP'!$N$3:$X$1137,11,0)</f>
        <v>1073829043</v>
      </c>
      <c r="V890" s="11">
        <f t="shared" si="156"/>
        <v>59.302465030074138</v>
      </c>
      <c r="W890" s="11">
        <f t="shared" si="163"/>
        <v>100</v>
      </c>
      <c r="X890" s="11">
        <f t="shared" si="157"/>
        <v>80</v>
      </c>
      <c r="Y890" s="11">
        <f t="shared" si="158"/>
        <v>100</v>
      </c>
      <c r="Z890" s="11">
        <f t="shared" si="164"/>
        <v>0</v>
      </c>
      <c r="AA890" s="11">
        <f t="shared" si="159"/>
        <v>100</v>
      </c>
      <c r="AB890" s="11">
        <f t="shared" si="165"/>
        <v>0</v>
      </c>
      <c r="AC890" s="11">
        <f t="shared" si="160"/>
        <v>0</v>
      </c>
      <c r="AD890" s="11">
        <f t="shared" si="161"/>
        <v>0</v>
      </c>
      <c r="AE890" s="11">
        <f t="shared" si="162"/>
        <v>0</v>
      </c>
      <c r="AF890" s="12">
        <f t="shared" si="166"/>
        <v>0</v>
      </c>
      <c r="AG890" s="31">
        <f t="shared" si="167"/>
        <v>16.666666666666668</v>
      </c>
    </row>
    <row r="891" spans="1:33" x14ac:dyDescent="0.35">
      <c r="A891" s="1" t="s">
        <v>1827</v>
      </c>
      <c r="B891" s="1" t="s">
        <v>1745</v>
      </c>
      <c r="C891" s="1" t="s">
        <v>1828</v>
      </c>
      <c r="D891" s="4">
        <f>+VLOOKUP(A891,'[2]Categoría municipios 2023'!$B$2:$D$1103,3,0)</f>
        <v>6</v>
      </c>
      <c r="E891" s="1" t="str">
        <f>+VLOOKUP(A891,'[3]Nuevo IDF'!$B$5:$H$1106,7,0)</f>
        <v>G3</v>
      </c>
      <c r="F891" s="1"/>
      <c r="G891" s="10">
        <f>+VLOOKUP(A891,'[4]Informe viabilidad 2022'!$A$4:$G$1105,7,0)</f>
        <v>709.15134399999999</v>
      </c>
      <c r="H891" s="10">
        <f>+VLOOKUP(A891,'[4]Informe viabilidad 2022'!$A$4:$G$1105,6,0)</f>
        <v>1653.6698468</v>
      </c>
      <c r="I891" s="10" t="str">
        <f>+IFERROR(VLOOKUP($A891,#REF!,MATCH('Cálculo antigua metodología'!I$4,#REF!,0),0),"")</f>
        <v/>
      </c>
      <c r="J891" s="10" t="str">
        <f>+IFERROR(VLOOKUP($A891,#REF!,MATCH('Cálculo antigua metodología'!J$4,#REF!,0),0),"")</f>
        <v/>
      </c>
      <c r="K891" s="10" t="str">
        <f>+IFERROR(VLOOKUP($A891,#REF!,MATCH('Cálculo antigua metodología'!K$4,#REF!,0),0),"")</f>
        <v/>
      </c>
      <c r="L891" s="10" t="str">
        <f>+IFERROR(VLOOKUP($A891,#REF!,MATCH('Cálculo antigua metodología'!L$4,#REF!,0),0),"")</f>
        <v/>
      </c>
      <c r="M891" s="10" t="str">
        <f>+IFERROR(VLOOKUP($A891,#REF!,MATCH('Cálculo antigua metodología'!M$4,#REF!,0),0),"")</f>
        <v/>
      </c>
      <c r="N891" s="10" t="str">
        <f>+IFERROR(VLOOKUP($A891,#REF!,MATCH('Cálculo antigua metodología'!N$4,#REF!,0),0),"")</f>
        <v/>
      </c>
      <c r="O891" s="10" t="str">
        <f>+IFERROR(VLOOKUP($A891,#REF!,MATCH('Cálculo antigua metodología'!O$4,#REF!,0),0),"")</f>
        <v/>
      </c>
      <c r="P891" s="10" t="str">
        <f>+IFERROR(VLOOKUP($A891,#REF!,MATCH('Cálculo antigua metodología'!P$4,#REF!,0),0),"")</f>
        <v/>
      </c>
      <c r="Q891" s="10" t="str">
        <f>+IFERROR(VLOOKUP($A891,#REF!,MATCH('Cálculo antigua metodología'!Q$4,#REF!,0),0),"")</f>
        <v/>
      </c>
      <c r="R891" s="10" t="str">
        <f>+IFERROR(VLOOKUP($A891,#REF!,MATCH('Cálculo antigua metodología'!R$4,#REF!,0),0),"")</f>
        <v/>
      </c>
      <c r="S891" s="10" t="str">
        <f>+IFERROR(VLOOKUP($A891,#REF!,MATCH('Cálculo antigua metodología'!S$4,#REF!,0),0),"")</f>
        <v/>
      </c>
      <c r="T891" s="10">
        <f>+VLOOKUP(A891,'[5]Cálculo SGP'!$N$3:$P$1136,3,0)</f>
        <v>518884575</v>
      </c>
      <c r="U891" s="10">
        <f>+VLOOKUP(A891,'[5]Cálculo SGP'!$N$3:$X$1137,11,0)</f>
        <v>1492623090</v>
      </c>
      <c r="V891" s="11">
        <f t="shared" si="156"/>
        <v>42.883490037160179</v>
      </c>
      <c r="W891" s="11">
        <f t="shared" si="163"/>
        <v>100</v>
      </c>
      <c r="X891" s="11">
        <f t="shared" si="157"/>
        <v>80</v>
      </c>
      <c r="Y891" s="11">
        <f t="shared" si="158"/>
        <v>100</v>
      </c>
      <c r="Z891" s="11">
        <f t="shared" si="164"/>
        <v>0</v>
      </c>
      <c r="AA891" s="11">
        <f t="shared" si="159"/>
        <v>100</v>
      </c>
      <c r="AB891" s="11">
        <f t="shared" si="165"/>
        <v>0</v>
      </c>
      <c r="AC891" s="11">
        <f t="shared" si="160"/>
        <v>0</v>
      </c>
      <c r="AD891" s="11">
        <f t="shared" si="161"/>
        <v>0</v>
      </c>
      <c r="AE891" s="11">
        <f t="shared" si="162"/>
        <v>0</v>
      </c>
      <c r="AF891" s="12">
        <f t="shared" si="166"/>
        <v>0</v>
      </c>
      <c r="AG891" s="31">
        <f t="shared" si="167"/>
        <v>16.666666666666668</v>
      </c>
    </row>
    <row r="892" spans="1:33" x14ac:dyDescent="0.35">
      <c r="A892" s="1" t="s">
        <v>1829</v>
      </c>
      <c r="B892" s="1" t="s">
        <v>1745</v>
      </c>
      <c r="C892" s="1" t="s">
        <v>1830</v>
      </c>
      <c r="D892" s="4">
        <f>+VLOOKUP(A892,'[2]Categoría municipios 2023'!$B$2:$D$1103,3,0)</f>
        <v>6</v>
      </c>
      <c r="E892" s="1" t="str">
        <f>+VLOOKUP(A892,'[3]Nuevo IDF'!$B$5:$H$1106,7,0)</f>
        <v>G1</v>
      </c>
      <c r="F892" s="1"/>
      <c r="G892" s="10">
        <f>+VLOOKUP(A892,'[4]Informe viabilidad 2022'!$A$4:$G$1105,7,0)</f>
        <v>872.39969900000006</v>
      </c>
      <c r="H892" s="10">
        <f>+VLOOKUP(A892,'[4]Informe viabilidad 2022'!$A$4:$G$1105,6,0)</f>
        <v>1420.6123682</v>
      </c>
      <c r="I892" s="10" t="str">
        <f>+IFERROR(VLOOKUP($A892,#REF!,MATCH('Cálculo antigua metodología'!I$4,#REF!,0),0),"")</f>
        <v/>
      </c>
      <c r="J892" s="10" t="str">
        <f>+IFERROR(VLOOKUP($A892,#REF!,MATCH('Cálculo antigua metodología'!J$4,#REF!,0),0),"")</f>
        <v/>
      </c>
      <c r="K892" s="10" t="str">
        <f>+IFERROR(VLOOKUP($A892,#REF!,MATCH('Cálculo antigua metodología'!K$4,#REF!,0),0),"")</f>
        <v/>
      </c>
      <c r="L892" s="10" t="str">
        <f>+IFERROR(VLOOKUP($A892,#REF!,MATCH('Cálculo antigua metodología'!L$4,#REF!,0),0),"")</f>
        <v/>
      </c>
      <c r="M892" s="10" t="str">
        <f>+IFERROR(VLOOKUP($A892,#REF!,MATCH('Cálculo antigua metodología'!M$4,#REF!,0),0),"")</f>
        <v/>
      </c>
      <c r="N892" s="10" t="str">
        <f>+IFERROR(VLOOKUP($A892,#REF!,MATCH('Cálculo antigua metodología'!N$4,#REF!,0),0),"")</f>
        <v/>
      </c>
      <c r="O892" s="10" t="str">
        <f>+IFERROR(VLOOKUP($A892,#REF!,MATCH('Cálculo antigua metodología'!O$4,#REF!,0),0),"")</f>
        <v/>
      </c>
      <c r="P892" s="10" t="str">
        <f>+IFERROR(VLOOKUP($A892,#REF!,MATCH('Cálculo antigua metodología'!P$4,#REF!,0),0),"")</f>
        <v/>
      </c>
      <c r="Q892" s="10" t="str">
        <f>+IFERROR(VLOOKUP($A892,#REF!,MATCH('Cálculo antigua metodología'!Q$4,#REF!,0),0),"")</f>
        <v/>
      </c>
      <c r="R892" s="10" t="str">
        <f>+IFERROR(VLOOKUP($A892,#REF!,MATCH('Cálculo antigua metodología'!R$4,#REF!,0),0),"")</f>
        <v/>
      </c>
      <c r="S892" s="10" t="str">
        <f>+IFERROR(VLOOKUP($A892,#REF!,MATCH('Cálculo antigua metodología'!S$4,#REF!,0),0),"")</f>
        <v/>
      </c>
      <c r="T892" s="10">
        <f>+VLOOKUP(A892,'[5]Cálculo SGP'!$N$3:$P$1136,3,0)</f>
        <v>545681844</v>
      </c>
      <c r="U892" s="10">
        <f>+VLOOKUP(A892,'[5]Cálculo SGP'!$N$3:$X$1137,11,0)</f>
        <v>1124973844</v>
      </c>
      <c r="V892" s="11">
        <f t="shared" si="156"/>
        <v>61.410115702806543</v>
      </c>
      <c r="W892" s="11">
        <f t="shared" si="163"/>
        <v>100</v>
      </c>
      <c r="X892" s="11">
        <f t="shared" si="157"/>
        <v>80</v>
      </c>
      <c r="Y892" s="11">
        <f t="shared" si="158"/>
        <v>100</v>
      </c>
      <c r="Z892" s="11">
        <f t="shared" si="164"/>
        <v>0</v>
      </c>
      <c r="AA892" s="11">
        <f t="shared" si="159"/>
        <v>100</v>
      </c>
      <c r="AB892" s="11">
        <f t="shared" si="165"/>
        <v>0</v>
      </c>
      <c r="AC892" s="11">
        <f t="shared" si="160"/>
        <v>0</v>
      </c>
      <c r="AD892" s="11">
        <f t="shared" si="161"/>
        <v>0</v>
      </c>
      <c r="AE892" s="11">
        <f t="shared" si="162"/>
        <v>0</v>
      </c>
      <c r="AF892" s="12">
        <f t="shared" si="166"/>
        <v>0</v>
      </c>
      <c r="AG892" s="31">
        <f t="shared" si="167"/>
        <v>16.666666666666668</v>
      </c>
    </row>
    <row r="893" spans="1:33" x14ac:dyDescent="0.35">
      <c r="A893" s="1" t="s">
        <v>1831</v>
      </c>
      <c r="B893" s="1" t="s">
        <v>1745</v>
      </c>
      <c r="C893" s="1" t="s">
        <v>1832</v>
      </c>
      <c r="D893" s="4">
        <f>+VLOOKUP(A893,'[2]Categoría municipios 2023'!$B$2:$D$1103,3,0)</f>
        <v>6</v>
      </c>
      <c r="E893" s="1" t="str">
        <f>+VLOOKUP(A893,'[3]Nuevo IDF'!$B$5:$H$1106,7,0)</f>
        <v>G2</v>
      </c>
      <c r="F893" s="1"/>
      <c r="G893" s="10">
        <f>+VLOOKUP(A893,'[4]Informe viabilidad 2022'!$A$4:$G$1105,7,0)</f>
        <v>744.11099400000001</v>
      </c>
      <c r="H893" s="10">
        <f>+VLOOKUP(A893,'[4]Informe viabilidad 2022'!$A$4:$G$1105,6,0)</f>
        <v>1485.1565832000001</v>
      </c>
      <c r="I893" s="10" t="str">
        <f>+IFERROR(VLOOKUP($A893,#REF!,MATCH('Cálculo antigua metodología'!I$4,#REF!,0),0),"")</f>
        <v/>
      </c>
      <c r="J893" s="10" t="str">
        <f>+IFERROR(VLOOKUP($A893,#REF!,MATCH('Cálculo antigua metodología'!J$4,#REF!,0),0),"")</f>
        <v/>
      </c>
      <c r="K893" s="10" t="str">
        <f>+IFERROR(VLOOKUP($A893,#REF!,MATCH('Cálculo antigua metodología'!K$4,#REF!,0),0),"")</f>
        <v/>
      </c>
      <c r="L893" s="10" t="str">
        <f>+IFERROR(VLOOKUP($A893,#REF!,MATCH('Cálculo antigua metodología'!L$4,#REF!,0),0),"")</f>
        <v/>
      </c>
      <c r="M893" s="10" t="str">
        <f>+IFERROR(VLOOKUP($A893,#REF!,MATCH('Cálculo antigua metodología'!M$4,#REF!,0),0),"")</f>
        <v/>
      </c>
      <c r="N893" s="10" t="str">
        <f>+IFERROR(VLOOKUP($A893,#REF!,MATCH('Cálculo antigua metodología'!N$4,#REF!,0),0),"")</f>
        <v/>
      </c>
      <c r="O893" s="10" t="str">
        <f>+IFERROR(VLOOKUP($A893,#REF!,MATCH('Cálculo antigua metodología'!O$4,#REF!,0),0),"")</f>
        <v/>
      </c>
      <c r="P893" s="10" t="str">
        <f>+IFERROR(VLOOKUP($A893,#REF!,MATCH('Cálculo antigua metodología'!P$4,#REF!,0),0),"")</f>
        <v/>
      </c>
      <c r="Q893" s="10" t="str">
        <f>+IFERROR(VLOOKUP($A893,#REF!,MATCH('Cálculo antigua metodología'!Q$4,#REF!,0),0),"")</f>
        <v/>
      </c>
      <c r="R893" s="10" t="str">
        <f>+IFERROR(VLOOKUP($A893,#REF!,MATCH('Cálculo antigua metodología'!R$4,#REF!,0),0),"")</f>
        <v/>
      </c>
      <c r="S893" s="10" t="str">
        <f>+IFERROR(VLOOKUP($A893,#REF!,MATCH('Cálculo antigua metodología'!S$4,#REF!,0),0),"")</f>
        <v/>
      </c>
      <c r="T893" s="10">
        <f>+VLOOKUP(A893,'[5]Cálculo SGP'!$N$3:$P$1136,3,0)</f>
        <v>598367276</v>
      </c>
      <c r="U893" s="10">
        <f>+VLOOKUP(A893,'[5]Cálculo SGP'!$N$3:$X$1137,11,0)</f>
        <v>1700230002</v>
      </c>
      <c r="V893" s="11">
        <f t="shared" si="156"/>
        <v>50.103201400938978</v>
      </c>
      <c r="W893" s="11">
        <f t="shared" si="163"/>
        <v>100</v>
      </c>
      <c r="X893" s="11">
        <f t="shared" si="157"/>
        <v>80</v>
      </c>
      <c r="Y893" s="11">
        <f t="shared" si="158"/>
        <v>100</v>
      </c>
      <c r="Z893" s="11">
        <f t="shared" si="164"/>
        <v>0</v>
      </c>
      <c r="AA893" s="11">
        <f t="shared" si="159"/>
        <v>100</v>
      </c>
      <c r="AB893" s="11">
        <f t="shared" si="165"/>
        <v>0</v>
      </c>
      <c r="AC893" s="11">
        <f t="shared" si="160"/>
        <v>0</v>
      </c>
      <c r="AD893" s="11">
        <f t="shared" si="161"/>
        <v>0</v>
      </c>
      <c r="AE893" s="11">
        <f t="shared" si="162"/>
        <v>0</v>
      </c>
      <c r="AF893" s="12">
        <f t="shared" si="166"/>
        <v>0</v>
      </c>
      <c r="AG893" s="31">
        <f t="shared" si="167"/>
        <v>16.666666666666668</v>
      </c>
    </row>
    <row r="894" spans="1:33" x14ac:dyDescent="0.35">
      <c r="A894" s="1" t="s">
        <v>1833</v>
      </c>
      <c r="B894" s="1" t="s">
        <v>1745</v>
      </c>
      <c r="C894" s="1" t="s">
        <v>1834</v>
      </c>
      <c r="D894" s="4">
        <f>+VLOOKUP(A894,'[2]Categoría municipios 2023'!$B$2:$D$1103,3,0)</f>
        <v>6</v>
      </c>
      <c r="E894" s="1" t="str">
        <f>+VLOOKUP(A894,'[3]Nuevo IDF'!$B$5:$H$1106,7,0)</f>
        <v>G2</v>
      </c>
      <c r="F894" s="1"/>
      <c r="G894" s="10">
        <f>+VLOOKUP(A894,'[4]Informe viabilidad 2022'!$A$4:$G$1105,7,0)</f>
        <v>836.15177700000004</v>
      </c>
      <c r="H894" s="10">
        <f>+VLOOKUP(A894,'[4]Informe viabilidad 2022'!$A$4:$G$1105,6,0)</f>
        <v>1607.2819428599998</v>
      </c>
      <c r="I894" s="10" t="str">
        <f>+IFERROR(VLOOKUP($A894,#REF!,MATCH('Cálculo antigua metodología'!I$4,#REF!,0),0),"")</f>
        <v/>
      </c>
      <c r="J894" s="10" t="str">
        <f>+IFERROR(VLOOKUP($A894,#REF!,MATCH('Cálculo antigua metodología'!J$4,#REF!,0),0),"")</f>
        <v/>
      </c>
      <c r="K894" s="10" t="str">
        <f>+IFERROR(VLOOKUP($A894,#REF!,MATCH('Cálculo antigua metodología'!K$4,#REF!,0),0),"")</f>
        <v/>
      </c>
      <c r="L894" s="10" t="str">
        <f>+IFERROR(VLOOKUP($A894,#REF!,MATCH('Cálculo antigua metodología'!L$4,#REF!,0),0),"")</f>
        <v/>
      </c>
      <c r="M894" s="10" t="str">
        <f>+IFERROR(VLOOKUP($A894,#REF!,MATCH('Cálculo antigua metodología'!M$4,#REF!,0),0),"")</f>
        <v/>
      </c>
      <c r="N894" s="10" t="str">
        <f>+IFERROR(VLOOKUP($A894,#REF!,MATCH('Cálculo antigua metodología'!N$4,#REF!,0),0),"")</f>
        <v/>
      </c>
      <c r="O894" s="10" t="str">
        <f>+IFERROR(VLOOKUP($A894,#REF!,MATCH('Cálculo antigua metodología'!O$4,#REF!,0),0),"")</f>
        <v/>
      </c>
      <c r="P894" s="10" t="str">
        <f>+IFERROR(VLOOKUP($A894,#REF!,MATCH('Cálculo antigua metodología'!P$4,#REF!,0),0),"")</f>
        <v/>
      </c>
      <c r="Q894" s="10" t="str">
        <f>+IFERROR(VLOOKUP($A894,#REF!,MATCH('Cálculo antigua metodología'!Q$4,#REF!,0),0),"")</f>
        <v/>
      </c>
      <c r="R894" s="10" t="str">
        <f>+IFERROR(VLOOKUP($A894,#REF!,MATCH('Cálculo antigua metodología'!R$4,#REF!,0),0),"")</f>
        <v/>
      </c>
      <c r="S894" s="10" t="str">
        <f>+IFERROR(VLOOKUP($A894,#REF!,MATCH('Cálculo antigua metodología'!S$4,#REF!,0),0),"")</f>
        <v/>
      </c>
      <c r="T894" s="10">
        <f>+VLOOKUP(A894,'[5]Cálculo SGP'!$N$3:$P$1136,3,0)</f>
        <v>742765928</v>
      </c>
      <c r="U894" s="10">
        <f>+VLOOKUP(A894,'[5]Cálculo SGP'!$N$3:$X$1137,11,0)</f>
        <v>1359428478</v>
      </c>
      <c r="V894" s="11">
        <f t="shared" si="156"/>
        <v>52.022719518154382</v>
      </c>
      <c r="W894" s="11">
        <f t="shared" si="163"/>
        <v>100</v>
      </c>
      <c r="X894" s="11">
        <f t="shared" si="157"/>
        <v>80</v>
      </c>
      <c r="Y894" s="11">
        <f t="shared" si="158"/>
        <v>100</v>
      </c>
      <c r="Z894" s="11">
        <f t="shared" si="164"/>
        <v>0</v>
      </c>
      <c r="AA894" s="11">
        <f t="shared" si="159"/>
        <v>100</v>
      </c>
      <c r="AB894" s="11">
        <f t="shared" si="165"/>
        <v>0</v>
      </c>
      <c r="AC894" s="11">
        <f t="shared" si="160"/>
        <v>0</v>
      </c>
      <c r="AD894" s="11">
        <f t="shared" si="161"/>
        <v>0</v>
      </c>
      <c r="AE894" s="11">
        <f t="shared" si="162"/>
        <v>0</v>
      </c>
      <c r="AF894" s="12">
        <f t="shared" si="166"/>
        <v>0</v>
      </c>
      <c r="AG894" s="31">
        <f t="shared" si="167"/>
        <v>16.666666666666668</v>
      </c>
    </row>
    <row r="895" spans="1:33" x14ac:dyDescent="0.35">
      <c r="A895" s="1" t="s">
        <v>1835</v>
      </c>
      <c r="B895" s="1" t="s">
        <v>1745</v>
      </c>
      <c r="C895" s="1" t="s">
        <v>1836</v>
      </c>
      <c r="D895" s="4">
        <f>+VLOOKUP(A895,'[2]Categoría municipios 2023'!$B$2:$D$1103,3,0)</f>
        <v>6</v>
      </c>
      <c r="E895" s="1" t="str">
        <f>+VLOOKUP(A895,'[3]Nuevo IDF'!$B$5:$H$1106,7,0)</f>
        <v>G3</v>
      </c>
      <c r="F895" s="1"/>
      <c r="G895" s="10">
        <f>+VLOOKUP(A895,'[4]Informe viabilidad 2022'!$A$4:$G$1105,7,0)</f>
        <v>1609.0880299999999</v>
      </c>
      <c r="H895" s="10">
        <f>+VLOOKUP(A895,'[4]Informe viabilidad 2022'!$A$4:$G$1105,6,0)</f>
        <v>3123.313169</v>
      </c>
      <c r="I895" s="10" t="str">
        <f>+IFERROR(VLOOKUP($A895,#REF!,MATCH('Cálculo antigua metodología'!I$4,#REF!,0),0),"")</f>
        <v/>
      </c>
      <c r="J895" s="10" t="str">
        <f>+IFERROR(VLOOKUP($A895,#REF!,MATCH('Cálculo antigua metodología'!J$4,#REF!,0),0),"")</f>
        <v/>
      </c>
      <c r="K895" s="10" t="str">
        <f>+IFERROR(VLOOKUP($A895,#REF!,MATCH('Cálculo antigua metodología'!K$4,#REF!,0),0),"")</f>
        <v/>
      </c>
      <c r="L895" s="10" t="str">
        <f>+IFERROR(VLOOKUP($A895,#REF!,MATCH('Cálculo antigua metodología'!L$4,#REF!,0),0),"")</f>
        <v/>
      </c>
      <c r="M895" s="10" t="str">
        <f>+IFERROR(VLOOKUP($A895,#REF!,MATCH('Cálculo antigua metodología'!M$4,#REF!,0),0),"")</f>
        <v/>
      </c>
      <c r="N895" s="10" t="str">
        <f>+IFERROR(VLOOKUP($A895,#REF!,MATCH('Cálculo antigua metodología'!N$4,#REF!,0),0),"")</f>
        <v/>
      </c>
      <c r="O895" s="10" t="str">
        <f>+IFERROR(VLOOKUP($A895,#REF!,MATCH('Cálculo antigua metodología'!O$4,#REF!,0),0),"")</f>
        <v/>
      </c>
      <c r="P895" s="10" t="str">
        <f>+IFERROR(VLOOKUP($A895,#REF!,MATCH('Cálculo antigua metodología'!P$4,#REF!,0),0),"")</f>
        <v/>
      </c>
      <c r="Q895" s="10" t="str">
        <f>+IFERROR(VLOOKUP($A895,#REF!,MATCH('Cálculo antigua metodología'!Q$4,#REF!,0),0),"")</f>
        <v/>
      </c>
      <c r="R895" s="10" t="str">
        <f>+IFERROR(VLOOKUP($A895,#REF!,MATCH('Cálculo antigua metodología'!R$4,#REF!,0),0),"")</f>
        <v/>
      </c>
      <c r="S895" s="10" t="str">
        <f>+IFERROR(VLOOKUP($A895,#REF!,MATCH('Cálculo antigua metodología'!S$4,#REF!,0),0),"")</f>
        <v/>
      </c>
      <c r="T895" s="10">
        <f>+VLOOKUP(A895,'[5]Cálculo SGP'!$N$3:$P$1136,3,0)</f>
        <v>1032305615</v>
      </c>
      <c r="U895" s="10">
        <f>+VLOOKUP(A895,'[5]Cálculo SGP'!$N$3:$X$1137,11,0)</f>
        <v>1855964414</v>
      </c>
      <c r="V895" s="11">
        <f t="shared" si="156"/>
        <v>51.518625988926573</v>
      </c>
      <c r="W895" s="11">
        <f t="shared" si="163"/>
        <v>100</v>
      </c>
      <c r="X895" s="11">
        <f t="shared" si="157"/>
        <v>80</v>
      </c>
      <c r="Y895" s="11">
        <f t="shared" si="158"/>
        <v>100</v>
      </c>
      <c r="Z895" s="11">
        <f t="shared" si="164"/>
        <v>0</v>
      </c>
      <c r="AA895" s="11">
        <f t="shared" si="159"/>
        <v>100</v>
      </c>
      <c r="AB895" s="11">
        <f t="shared" si="165"/>
        <v>0</v>
      </c>
      <c r="AC895" s="11">
        <f t="shared" si="160"/>
        <v>0</v>
      </c>
      <c r="AD895" s="11">
        <f t="shared" si="161"/>
        <v>0</v>
      </c>
      <c r="AE895" s="11">
        <f t="shared" si="162"/>
        <v>0</v>
      </c>
      <c r="AF895" s="12">
        <f t="shared" si="166"/>
        <v>0</v>
      </c>
      <c r="AG895" s="31">
        <f t="shared" si="167"/>
        <v>16.666666666666668</v>
      </c>
    </row>
    <row r="896" spans="1:33" x14ac:dyDescent="0.35">
      <c r="A896" s="1" t="s">
        <v>1837</v>
      </c>
      <c r="B896" s="1" t="s">
        <v>1745</v>
      </c>
      <c r="C896" s="1" t="s">
        <v>1838</v>
      </c>
      <c r="D896" s="4">
        <f>+VLOOKUP(A896,'[2]Categoría municipios 2023'!$B$2:$D$1103,3,0)</f>
        <v>6</v>
      </c>
      <c r="E896" s="1" t="str">
        <f>+VLOOKUP(A896,'[3]Nuevo IDF'!$B$5:$H$1106,7,0)</f>
        <v>G4</v>
      </c>
      <c r="F896" s="1"/>
      <c r="G896" s="10">
        <f>+VLOOKUP(A896,'[4]Informe viabilidad 2022'!$A$4:$G$1105,7,0)</f>
        <v>752.86188400000003</v>
      </c>
      <c r="H896" s="10">
        <f>+VLOOKUP(A896,'[4]Informe viabilidad 2022'!$A$4:$G$1105,6,0)</f>
        <v>1405.6062075</v>
      </c>
      <c r="I896" s="10" t="str">
        <f>+IFERROR(VLOOKUP($A896,#REF!,MATCH('Cálculo antigua metodología'!I$4,#REF!,0),0),"")</f>
        <v/>
      </c>
      <c r="J896" s="10" t="str">
        <f>+IFERROR(VLOOKUP($A896,#REF!,MATCH('Cálculo antigua metodología'!J$4,#REF!,0),0),"")</f>
        <v/>
      </c>
      <c r="K896" s="10" t="str">
        <f>+IFERROR(VLOOKUP($A896,#REF!,MATCH('Cálculo antigua metodología'!K$4,#REF!,0),0),"")</f>
        <v/>
      </c>
      <c r="L896" s="10" t="str">
        <f>+IFERROR(VLOOKUP($A896,#REF!,MATCH('Cálculo antigua metodología'!L$4,#REF!,0),0),"")</f>
        <v/>
      </c>
      <c r="M896" s="10" t="str">
        <f>+IFERROR(VLOOKUP($A896,#REF!,MATCH('Cálculo antigua metodología'!M$4,#REF!,0),0),"")</f>
        <v/>
      </c>
      <c r="N896" s="10" t="str">
        <f>+IFERROR(VLOOKUP($A896,#REF!,MATCH('Cálculo antigua metodología'!N$4,#REF!,0),0),"")</f>
        <v/>
      </c>
      <c r="O896" s="10" t="str">
        <f>+IFERROR(VLOOKUP($A896,#REF!,MATCH('Cálculo antigua metodología'!O$4,#REF!,0),0),"")</f>
        <v/>
      </c>
      <c r="P896" s="10" t="str">
        <f>+IFERROR(VLOOKUP($A896,#REF!,MATCH('Cálculo antigua metodología'!P$4,#REF!,0),0),"")</f>
        <v/>
      </c>
      <c r="Q896" s="10" t="str">
        <f>+IFERROR(VLOOKUP($A896,#REF!,MATCH('Cálculo antigua metodología'!Q$4,#REF!,0),0),"")</f>
        <v/>
      </c>
      <c r="R896" s="10" t="str">
        <f>+IFERROR(VLOOKUP($A896,#REF!,MATCH('Cálculo antigua metodología'!R$4,#REF!,0),0),"")</f>
        <v/>
      </c>
      <c r="S896" s="10" t="str">
        <f>+IFERROR(VLOOKUP($A896,#REF!,MATCH('Cálculo antigua metodología'!S$4,#REF!,0),0),"")</f>
        <v/>
      </c>
      <c r="T896" s="10">
        <f>+VLOOKUP(A896,'[5]Cálculo SGP'!$N$3:$P$1136,3,0)</f>
        <v>565473356</v>
      </c>
      <c r="U896" s="10">
        <f>+VLOOKUP(A896,'[5]Cálculo SGP'!$N$3:$X$1137,11,0)</f>
        <v>1302987351</v>
      </c>
      <c r="V896" s="11">
        <f t="shared" si="156"/>
        <v>53.561365906247246</v>
      </c>
      <c r="W896" s="11">
        <f t="shared" si="163"/>
        <v>100</v>
      </c>
      <c r="X896" s="11">
        <f t="shared" si="157"/>
        <v>80</v>
      </c>
      <c r="Y896" s="11">
        <f t="shared" si="158"/>
        <v>100</v>
      </c>
      <c r="Z896" s="11">
        <f t="shared" si="164"/>
        <v>0</v>
      </c>
      <c r="AA896" s="11">
        <f t="shared" si="159"/>
        <v>100</v>
      </c>
      <c r="AB896" s="11">
        <f t="shared" si="165"/>
        <v>0</v>
      </c>
      <c r="AC896" s="11">
        <f t="shared" si="160"/>
        <v>0</v>
      </c>
      <c r="AD896" s="11">
        <f t="shared" si="161"/>
        <v>0</v>
      </c>
      <c r="AE896" s="11">
        <f t="shared" si="162"/>
        <v>0</v>
      </c>
      <c r="AF896" s="12">
        <f t="shared" si="166"/>
        <v>0</v>
      </c>
      <c r="AG896" s="31">
        <f t="shared" si="167"/>
        <v>16.666666666666668</v>
      </c>
    </row>
    <row r="897" spans="1:33" x14ac:dyDescent="0.35">
      <c r="A897" s="1" t="s">
        <v>1839</v>
      </c>
      <c r="B897" s="1" t="s">
        <v>1745</v>
      </c>
      <c r="C897" s="1" t="s">
        <v>1840</v>
      </c>
      <c r="D897" s="4">
        <f>+VLOOKUP(A897,'[2]Categoría municipios 2023'!$B$2:$D$1103,3,0)</f>
        <v>5</v>
      </c>
      <c r="E897" s="1" t="str">
        <f>+VLOOKUP(A897,'[3]Nuevo IDF'!$B$5:$H$1106,7,0)</f>
        <v>G1</v>
      </c>
      <c r="F897" s="1"/>
      <c r="G897" s="10">
        <f>+VLOOKUP(A897,'[4]Informe viabilidad 2022'!$A$4:$G$1105,7,0)</f>
        <v>7240.9769079999996</v>
      </c>
      <c r="H897" s="10">
        <f>+VLOOKUP(A897,'[4]Informe viabilidad 2022'!$A$4:$G$1105,6,0)</f>
        <v>20821.7950542</v>
      </c>
      <c r="I897" s="10" t="str">
        <f>+IFERROR(VLOOKUP($A897,#REF!,MATCH('Cálculo antigua metodología'!I$4,#REF!,0),0),"")</f>
        <v/>
      </c>
      <c r="J897" s="10" t="str">
        <f>+IFERROR(VLOOKUP($A897,#REF!,MATCH('Cálculo antigua metodología'!J$4,#REF!,0),0),"")</f>
        <v/>
      </c>
      <c r="K897" s="10" t="str">
        <f>+IFERROR(VLOOKUP($A897,#REF!,MATCH('Cálculo antigua metodología'!K$4,#REF!,0),0),"")</f>
        <v/>
      </c>
      <c r="L897" s="10" t="str">
        <f>+IFERROR(VLOOKUP($A897,#REF!,MATCH('Cálculo antigua metodología'!L$4,#REF!,0),0),"")</f>
        <v/>
      </c>
      <c r="M897" s="10" t="str">
        <f>+IFERROR(VLOOKUP($A897,#REF!,MATCH('Cálculo antigua metodología'!M$4,#REF!,0),0),"")</f>
        <v/>
      </c>
      <c r="N897" s="10" t="str">
        <f>+IFERROR(VLOOKUP($A897,#REF!,MATCH('Cálculo antigua metodología'!N$4,#REF!,0),0),"")</f>
        <v/>
      </c>
      <c r="O897" s="10" t="str">
        <f>+IFERROR(VLOOKUP($A897,#REF!,MATCH('Cálculo antigua metodología'!O$4,#REF!,0),0),"")</f>
        <v/>
      </c>
      <c r="P897" s="10" t="str">
        <f>+IFERROR(VLOOKUP($A897,#REF!,MATCH('Cálculo antigua metodología'!P$4,#REF!,0),0),"")</f>
        <v/>
      </c>
      <c r="Q897" s="10" t="str">
        <f>+IFERROR(VLOOKUP($A897,#REF!,MATCH('Cálculo antigua metodología'!Q$4,#REF!,0),0),"")</f>
        <v/>
      </c>
      <c r="R897" s="10" t="str">
        <f>+IFERROR(VLOOKUP($A897,#REF!,MATCH('Cálculo antigua metodología'!R$4,#REF!,0),0),"")</f>
        <v/>
      </c>
      <c r="S897" s="10" t="str">
        <f>+IFERROR(VLOOKUP($A897,#REF!,MATCH('Cálculo antigua metodología'!S$4,#REF!,0),0),"")</f>
        <v/>
      </c>
      <c r="T897" s="10">
        <f>+VLOOKUP(A897,'[5]Cálculo SGP'!$N$3:$P$1136,3,0)</f>
        <v>2048616377</v>
      </c>
      <c r="U897" s="10">
        <f>+VLOOKUP(A897,'[5]Cálculo SGP'!$N$3:$X$1137,11,0)</f>
        <v>1861514286</v>
      </c>
      <c r="V897" s="11">
        <f t="shared" si="156"/>
        <v>34.775949379731358</v>
      </c>
      <c r="W897" s="11">
        <f t="shared" si="163"/>
        <v>100</v>
      </c>
      <c r="X897" s="11">
        <f t="shared" si="157"/>
        <v>80</v>
      </c>
      <c r="Y897" s="11">
        <f t="shared" si="158"/>
        <v>100</v>
      </c>
      <c r="Z897" s="11">
        <f t="shared" si="164"/>
        <v>0</v>
      </c>
      <c r="AA897" s="11">
        <f t="shared" si="159"/>
        <v>100</v>
      </c>
      <c r="AB897" s="11">
        <f t="shared" si="165"/>
        <v>0</v>
      </c>
      <c r="AC897" s="11">
        <f t="shared" si="160"/>
        <v>0</v>
      </c>
      <c r="AD897" s="11">
        <f t="shared" si="161"/>
        <v>0</v>
      </c>
      <c r="AE897" s="11">
        <f t="shared" si="162"/>
        <v>0</v>
      </c>
      <c r="AF897" s="12">
        <f t="shared" si="166"/>
        <v>0</v>
      </c>
      <c r="AG897" s="31">
        <f t="shared" si="167"/>
        <v>16.666666666666668</v>
      </c>
    </row>
    <row r="898" spans="1:33" x14ac:dyDescent="0.35">
      <c r="A898" s="1" t="s">
        <v>1841</v>
      </c>
      <c r="B898" s="1" t="s">
        <v>1745</v>
      </c>
      <c r="C898" s="1" t="s">
        <v>1842</v>
      </c>
      <c r="D898" s="4">
        <f>+VLOOKUP(A898,'[2]Categoría municipios 2023'!$B$2:$D$1103,3,0)</f>
        <v>6</v>
      </c>
      <c r="E898" s="1" t="str">
        <f>+VLOOKUP(A898,'[3]Nuevo IDF'!$B$5:$H$1106,7,0)</f>
        <v>G2</v>
      </c>
      <c r="F898" s="1"/>
      <c r="G898" s="10">
        <f>+VLOOKUP(A898,'[4]Informe viabilidad 2022'!$A$4:$G$1105,7,0)</f>
        <v>1796.2565750000001</v>
      </c>
      <c r="H898" s="10">
        <f>+VLOOKUP(A898,'[4]Informe viabilidad 2022'!$A$4:$G$1105,6,0)</f>
        <v>5880.5125816999998</v>
      </c>
      <c r="I898" s="10" t="str">
        <f>+IFERROR(VLOOKUP($A898,#REF!,MATCH('Cálculo antigua metodología'!I$4,#REF!,0),0),"")</f>
        <v/>
      </c>
      <c r="J898" s="10" t="str">
        <f>+IFERROR(VLOOKUP($A898,#REF!,MATCH('Cálculo antigua metodología'!J$4,#REF!,0),0),"")</f>
        <v/>
      </c>
      <c r="K898" s="10" t="str">
        <f>+IFERROR(VLOOKUP($A898,#REF!,MATCH('Cálculo antigua metodología'!K$4,#REF!,0),0),"")</f>
        <v/>
      </c>
      <c r="L898" s="10" t="str">
        <f>+IFERROR(VLOOKUP($A898,#REF!,MATCH('Cálculo antigua metodología'!L$4,#REF!,0),0),"")</f>
        <v/>
      </c>
      <c r="M898" s="10" t="str">
        <f>+IFERROR(VLOOKUP($A898,#REF!,MATCH('Cálculo antigua metodología'!M$4,#REF!,0),0),"")</f>
        <v/>
      </c>
      <c r="N898" s="10" t="str">
        <f>+IFERROR(VLOOKUP($A898,#REF!,MATCH('Cálculo antigua metodología'!N$4,#REF!,0),0),"")</f>
        <v/>
      </c>
      <c r="O898" s="10" t="str">
        <f>+IFERROR(VLOOKUP($A898,#REF!,MATCH('Cálculo antigua metodología'!O$4,#REF!,0),0),"")</f>
        <v/>
      </c>
      <c r="P898" s="10" t="str">
        <f>+IFERROR(VLOOKUP($A898,#REF!,MATCH('Cálculo antigua metodología'!P$4,#REF!,0),0),"")</f>
        <v/>
      </c>
      <c r="Q898" s="10" t="str">
        <f>+IFERROR(VLOOKUP($A898,#REF!,MATCH('Cálculo antigua metodología'!Q$4,#REF!,0),0),"")</f>
        <v/>
      </c>
      <c r="R898" s="10" t="str">
        <f>+IFERROR(VLOOKUP($A898,#REF!,MATCH('Cálculo antigua metodología'!R$4,#REF!,0),0),"")</f>
        <v/>
      </c>
      <c r="S898" s="10" t="str">
        <f>+IFERROR(VLOOKUP($A898,#REF!,MATCH('Cálculo antigua metodología'!S$4,#REF!,0),0),"")</f>
        <v/>
      </c>
      <c r="T898" s="10">
        <f>+VLOOKUP(A898,'[5]Cálculo SGP'!$N$3:$P$1136,3,0)</f>
        <v>1248434763</v>
      </c>
      <c r="U898" s="10">
        <f>+VLOOKUP(A898,'[5]Cálculo SGP'!$N$3:$X$1137,11,0)</f>
        <v>2198615321</v>
      </c>
      <c r="V898" s="11">
        <f t="shared" si="156"/>
        <v>30.545918404968695</v>
      </c>
      <c r="W898" s="11">
        <f t="shared" si="163"/>
        <v>100</v>
      </c>
      <c r="X898" s="11">
        <f t="shared" si="157"/>
        <v>80</v>
      </c>
      <c r="Y898" s="11">
        <f t="shared" si="158"/>
        <v>100</v>
      </c>
      <c r="Z898" s="11">
        <f t="shared" si="164"/>
        <v>0</v>
      </c>
      <c r="AA898" s="11">
        <f t="shared" si="159"/>
        <v>100</v>
      </c>
      <c r="AB898" s="11">
        <f t="shared" si="165"/>
        <v>0</v>
      </c>
      <c r="AC898" s="11">
        <f t="shared" si="160"/>
        <v>0</v>
      </c>
      <c r="AD898" s="11">
        <f t="shared" si="161"/>
        <v>0</v>
      </c>
      <c r="AE898" s="11">
        <f t="shared" si="162"/>
        <v>0</v>
      </c>
      <c r="AF898" s="12">
        <f t="shared" si="166"/>
        <v>0</v>
      </c>
      <c r="AG898" s="31">
        <f t="shared" si="167"/>
        <v>16.666666666666668</v>
      </c>
    </row>
    <row r="899" spans="1:33" x14ac:dyDescent="0.35">
      <c r="A899" s="1" t="s">
        <v>1843</v>
      </c>
      <c r="B899" s="1" t="s">
        <v>1745</v>
      </c>
      <c r="C899" s="1" t="s">
        <v>1844</v>
      </c>
      <c r="D899" s="4">
        <f>+VLOOKUP(A899,'[2]Categoría municipios 2023'!$B$2:$D$1103,3,0)</f>
        <v>6</v>
      </c>
      <c r="E899" s="1" t="str">
        <f>+VLOOKUP(A899,'[3]Nuevo IDF'!$B$5:$H$1106,7,0)</f>
        <v>G3</v>
      </c>
      <c r="F899" s="1"/>
      <c r="G899" s="10">
        <f>+VLOOKUP(A899,'[4]Informe viabilidad 2022'!$A$4:$G$1105,7,0)</f>
        <v>1148.7527279999999</v>
      </c>
      <c r="H899" s="10">
        <f>+VLOOKUP(A899,'[4]Informe viabilidad 2022'!$A$4:$G$1105,6,0)</f>
        <v>1932.8835523</v>
      </c>
      <c r="I899" s="10" t="str">
        <f>+IFERROR(VLOOKUP($A899,#REF!,MATCH('Cálculo antigua metodología'!I$4,#REF!,0),0),"")</f>
        <v/>
      </c>
      <c r="J899" s="10" t="str">
        <f>+IFERROR(VLOOKUP($A899,#REF!,MATCH('Cálculo antigua metodología'!J$4,#REF!,0),0),"")</f>
        <v/>
      </c>
      <c r="K899" s="10" t="str">
        <f>+IFERROR(VLOOKUP($A899,#REF!,MATCH('Cálculo antigua metodología'!K$4,#REF!,0),0),"")</f>
        <v/>
      </c>
      <c r="L899" s="10" t="str">
        <f>+IFERROR(VLOOKUP($A899,#REF!,MATCH('Cálculo antigua metodología'!L$4,#REF!,0),0),"")</f>
        <v/>
      </c>
      <c r="M899" s="10" t="str">
        <f>+IFERROR(VLOOKUP($A899,#REF!,MATCH('Cálculo antigua metodología'!M$4,#REF!,0),0),"")</f>
        <v/>
      </c>
      <c r="N899" s="10" t="str">
        <f>+IFERROR(VLOOKUP($A899,#REF!,MATCH('Cálculo antigua metodología'!N$4,#REF!,0),0),"")</f>
        <v/>
      </c>
      <c r="O899" s="10" t="str">
        <f>+IFERROR(VLOOKUP($A899,#REF!,MATCH('Cálculo antigua metodología'!O$4,#REF!,0),0),"")</f>
        <v/>
      </c>
      <c r="P899" s="10" t="str">
        <f>+IFERROR(VLOOKUP($A899,#REF!,MATCH('Cálculo antigua metodología'!P$4,#REF!,0),0),"")</f>
        <v/>
      </c>
      <c r="Q899" s="10" t="str">
        <f>+IFERROR(VLOOKUP($A899,#REF!,MATCH('Cálculo antigua metodología'!Q$4,#REF!,0),0),"")</f>
        <v/>
      </c>
      <c r="R899" s="10" t="str">
        <f>+IFERROR(VLOOKUP($A899,#REF!,MATCH('Cálculo antigua metodología'!R$4,#REF!,0),0),"")</f>
        <v/>
      </c>
      <c r="S899" s="10" t="str">
        <f>+IFERROR(VLOOKUP($A899,#REF!,MATCH('Cálculo antigua metodología'!S$4,#REF!,0),0),"")</f>
        <v/>
      </c>
      <c r="T899" s="10">
        <f>+VLOOKUP(A899,'[5]Cálculo SGP'!$N$3:$P$1136,3,0)</f>
        <v>664403589</v>
      </c>
      <c r="U899" s="10">
        <f>+VLOOKUP(A899,'[5]Cálculo SGP'!$N$3:$X$1137,11,0)</f>
        <v>2057358891</v>
      </c>
      <c r="V899" s="11">
        <f t="shared" si="156"/>
        <v>59.432071147434741</v>
      </c>
      <c r="W899" s="11">
        <f t="shared" si="163"/>
        <v>100</v>
      </c>
      <c r="X899" s="11">
        <f t="shared" si="157"/>
        <v>80</v>
      </c>
      <c r="Y899" s="11">
        <f t="shared" si="158"/>
        <v>100</v>
      </c>
      <c r="Z899" s="11">
        <f t="shared" si="164"/>
        <v>0</v>
      </c>
      <c r="AA899" s="11">
        <f t="shared" si="159"/>
        <v>100</v>
      </c>
      <c r="AB899" s="11">
        <f t="shared" si="165"/>
        <v>0</v>
      </c>
      <c r="AC899" s="11">
        <f t="shared" si="160"/>
        <v>0</v>
      </c>
      <c r="AD899" s="11">
        <f t="shared" si="161"/>
        <v>0</v>
      </c>
      <c r="AE899" s="11">
        <f t="shared" si="162"/>
        <v>0</v>
      </c>
      <c r="AF899" s="12">
        <f t="shared" si="166"/>
        <v>0</v>
      </c>
      <c r="AG899" s="31">
        <f t="shared" si="167"/>
        <v>16.666666666666668</v>
      </c>
    </row>
    <row r="900" spans="1:33" x14ac:dyDescent="0.35">
      <c r="A900" s="1" t="s">
        <v>1845</v>
      </c>
      <c r="B900" s="1" t="s">
        <v>1745</v>
      </c>
      <c r="C900" s="1" t="s">
        <v>1846</v>
      </c>
      <c r="D900" s="4">
        <f>+VLOOKUP(A900,'[2]Categoría municipios 2023'!$B$2:$D$1103,3,0)</f>
        <v>6</v>
      </c>
      <c r="E900" s="1" t="str">
        <f>+VLOOKUP(A900,'[3]Nuevo IDF'!$B$5:$H$1106,7,0)</f>
        <v>G2</v>
      </c>
      <c r="F900" s="1"/>
      <c r="G900" s="10">
        <f>+VLOOKUP(A900,'[4]Informe viabilidad 2022'!$A$4:$G$1105,7,0)</f>
        <v>2303.1154780000002</v>
      </c>
      <c r="H900" s="10">
        <f>+VLOOKUP(A900,'[4]Informe viabilidad 2022'!$A$4:$G$1105,6,0)</f>
        <v>5264.3241333000005</v>
      </c>
      <c r="I900" s="10" t="str">
        <f>+IFERROR(VLOOKUP($A900,#REF!,MATCH('Cálculo antigua metodología'!I$4,#REF!,0),0),"")</f>
        <v/>
      </c>
      <c r="J900" s="10" t="str">
        <f>+IFERROR(VLOOKUP($A900,#REF!,MATCH('Cálculo antigua metodología'!J$4,#REF!,0),0),"")</f>
        <v/>
      </c>
      <c r="K900" s="10" t="str">
        <f>+IFERROR(VLOOKUP($A900,#REF!,MATCH('Cálculo antigua metodología'!K$4,#REF!,0),0),"")</f>
        <v/>
      </c>
      <c r="L900" s="10" t="str">
        <f>+IFERROR(VLOOKUP($A900,#REF!,MATCH('Cálculo antigua metodología'!L$4,#REF!,0),0),"")</f>
        <v/>
      </c>
      <c r="M900" s="10" t="str">
        <f>+IFERROR(VLOOKUP($A900,#REF!,MATCH('Cálculo antigua metodología'!M$4,#REF!,0),0),"")</f>
        <v/>
      </c>
      <c r="N900" s="10" t="str">
        <f>+IFERROR(VLOOKUP($A900,#REF!,MATCH('Cálculo antigua metodología'!N$4,#REF!,0),0),"")</f>
        <v/>
      </c>
      <c r="O900" s="10" t="str">
        <f>+IFERROR(VLOOKUP($A900,#REF!,MATCH('Cálculo antigua metodología'!O$4,#REF!,0),0),"")</f>
        <v/>
      </c>
      <c r="P900" s="10" t="str">
        <f>+IFERROR(VLOOKUP($A900,#REF!,MATCH('Cálculo antigua metodología'!P$4,#REF!,0),0),"")</f>
        <v/>
      </c>
      <c r="Q900" s="10" t="str">
        <f>+IFERROR(VLOOKUP($A900,#REF!,MATCH('Cálculo antigua metodología'!Q$4,#REF!,0),0),"")</f>
        <v/>
      </c>
      <c r="R900" s="10" t="str">
        <f>+IFERROR(VLOOKUP($A900,#REF!,MATCH('Cálculo antigua metodología'!R$4,#REF!,0),0),"")</f>
        <v/>
      </c>
      <c r="S900" s="10" t="str">
        <f>+IFERROR(VLOOKUP($A900,#REF!,MATCH('Cálculo antigua metodología'!S$4,#REF!,0),0),"")</f>
        <v/>
      </c>
      <c r="T900" s="10">
        <f>+VLOOKUP(A900,'[5]Cálculo SGP'!$N$3:$P$1136,3,0)</f>
        <v>954017528</v>
      </c>
      <c r="U900" s="10">
        <f>+VLOOKUP(A900,'[5]Cálculo SGP'!$N$3:$X$1137,11,0)</f>
        <v>1694737357</v>
      </c>
      <c r="V900" s="11">
        <f t="shared" si="156"/>
        <v>43.749499834773026</v>
      </c>
      <c r="W900" s="11">
        <f t="shared" si="163"/>
        <v>100</v>
      </c>
      <c r="X900" s="11">
        <f t="shared" si="157"/>
        <v>80</v>
      </c>
      <c r="Y900" s="11">
        <f t="shared" si="158"/>
        <v>100</v>
      </c>
      <c r="Z900" s="11">
        <f t="shared" si="164"/>
        <v>0</v>
      </c>
      <c r="AA900" s="11">
        <f t="shared" si="159"/>
        <v>100</v>
      </c>
      <c r="AB900" s="11">
        <f t="shared" si="165"/>
        <v>0</v>
      </c>
      <c r="AC900" s="11">
        <f t="shared" si="160"/>
        <v>0</v>
      </c>
      <c r="AD900" s="11">
        <f t="shared" si="161"/>
        <v>0</v>
      </c>
      <c r="AE900" s="11">
        <f t="shared" si="162"/>
        <v>0</v>
      </c>
      <c r="AF900" s="12">
        <f t="shared" si="166"/>
        <v>0</v>
      </c>
      <c r="AG900" s="31">
        <f t="shared" si="167"/>
        <v>16.666666666666668</v>
      </c>
    </row>
    <row r="901" spans="1:33" x14ac:dyDescent="0.35">
      <c r="A901" s="1" t="s">
        <v>1847</v>
      </c>
      <c r="B901" s="1" t="s">
        <v>1745</v>
      </c>
      <c r="C901" s="1" t="s">
        <v>1848</v>
      </c>
      <c r="D901" s="4">
        <f>+VLOOKUP(A901,'[2]Categoría municipios 2023'!$B$2:$D$1103,3,0)</f>
        <v>6</v>
      </c>
      <c r="E901" s="1" t="str">
        <f>+VLOOKUP(A901,'[3]Nuevo IDF'!$B$5:$H$1106,7,0)</f>
        <v>G3</v>
      </c>
      <c r="F901" s="1"/>
      <c r="G901" s="10">
        <f>+VLOOKUP(A901,'[4]Informe viabilidad 2022'!$A$4:$G$1105,7,0)</f>
        <v>835.86253199999999</v>
      </c>
      <c r="H901" s="10">
        <f>+VLOOKUP(A901,'[4]Informe viabilidad 2022'!$A$4:$G$1105,6,0)</f>
        <v>1476.95877</v>
      </c>
      <c r="I901" s="10" t="str">
        <f>+IFERROR(VLOOKUP($A901,#REF!,MATCH('Cálculo antigua metodología'!I$4,#REF!,0),0),"")</f>
        <v/>
      </c>
      <c r="J901" s="10" t="str">
        <f>+IFERROR(VLOOKUP($A901,#REF!,MATCH('Cálculo antigua metodología'!J$4,#REF!,0),0),"")</f>
        <v/>
      </c>
      <c r="K901" s="10" t="str">
        <f>+IFERROR(VLOOKUP($A901,#REF!,MATCH('Cálculo antigua metodología'!K$4,#REF!,0),0),"")</f>
        <v/>
      </c>
      <c r="L901" s="10" t="str">
        <f>+IFERROR(VLOOKUP($A901,#REF!,MATCH('Cálculo antigua metodología'!L$4,#REF!,0),0),"")</f>
        <v/>
      </c>
      <c r="M901" s="10" t="str">
        <f>+IFERROR(VLOOKUP($A901,#REF!,MATCH('Cálculo antigua metodología'!M$4,#REF!,0),0),"")</f>
        <v/>
      </c>
      <c r="N901" s="10" t="str">
        <f>+IFERROR(VLOOKUP($A901,#REF!,MATCH('Cálculo antigua metodología'!N$4,#REF!,0),0),"")</f>
        <v/>
      </c>
      <c r="O901" s="10" t="str">
        <f>+IFERROR(VLOOKUP($A901,#REF!,MATCH('Cálculo antigua metodología'!O$4,#REF!,0),0),"")</f>
        <v/>
      </c>
      <c r="P901" s="10" t="str">
        <f>+IFERROR(VLOOKUP($A901,#REF!,MATCH('Cálculo antigua metodología'!P$4,#REF!,0),0),"")</f>
        <v/>
      </c>
      <c r="Q901" s="10" t="str">
        <f>+IFERROR(VLOOKUP($A901,#REF!,MATCH('Cálculo antigua metodología'!Q$4,#REF!,0),0),"")</f>
        <v/>
      </c>
      <c r="R901" s="10" t="str">
        <f>+IFERROR(VLOOKUP($A901,#REF!,MATCH('Cálculo antigua metodología'!R$4,#REF!,0),0),"")</f>
        <v/>
      </c>
      <c r="S901" s="10" t="str">
        <f>+IFERROR(VLOOKUP($A901,#REF!,MATCH('Cálculo antigua metodología'!S$4,#REF!,0),0),"")</f>
        <v/>
      </c>
      <c r="T901" s="10">
        <f>+VLOOKUP(A901,'[5]Cálculo SGP'!$N$3:$P$1136,3,0)</f>
        <v>551414815</v>
      </c>
      <c r="U901" s="10">
        <f>+VLOOKUP(A901,'[5]Cálculo SGP'!$N$3:$X$1137,11,0)</f>
        <v>1343614391</v>
      </c>
      <c r="V901" s="11">
        <f t="shared" ref="V901:V964" si="168">IFERROR(G901/H901*100,"ND")</f>
        <v>56.593491231986114</v>
      </c>
      <c r="W901" s="11">
        <f t="shared" si="163"/>
        <v>100</v>
      </c>
      <c r="X901" s="11">
        <f t="shared" ref="X901:X964" si="169">IF(D901="ESP",50,IF(D901=1,65,IF(D901=2,70,IF(D901=3,70,IF(D901=4,80,IF(D901=5,80,IF(D901=6,80,0)))))))</f>
        <v>80</v>
      </c>
      <c r="Y901" s="11">
        <f t="shared" ref="Y901:Y964" si="170">+IFERROR((P901+R901)*100/(J901+M901+T901+U901),100)</f>
        <v>100</v>
      </c>
      <c r="Z901" s="11">
        <f t="shared" si="164"/>
        <v>0</v>
      </c>
      <c r="AA901" s="11">
        <f t="shared" ref="AA901:AA964" si="171">+IFERROR((L901+N901+M901)*100/(I901),100)</f>
        <v>100</v>
      </c>
      <c r="AB901" s="11">
        <f t="shared" si="165"/>
        <v>0</v>
      </c>
      <c r="AC901" s="11">
        <f t="shared" ref="AC901:AC964" si="172">IFERROR(((K901)/J901*100),0)</f>
        <v>0</v>
      </c>
      <c r="AD901" s="11">
        <f t="shared" ref="AD901:AD964" si="173">IFERROR((Q901/O901*100),0)</f>
        <v>0</v>
      </c>
      <c r="AE901" s="11">
        <f t="shared" ref="AE901:AE964" si="174">IFERROR((S901/J901*100),0)</f>
        <v>0</v>
      </c>
      <c r="AF901" s="12">
        <f t="shared" si="166"/>
        <v>0</v>
      </c>
      <c r="AG901" s="31">
        <f t="shared" si="167"/>
        <v>16.666666666666668</v>
      </c>
    </row>
    <row r="902" spans="1:33" x14ac:dyDescent="0.35">
      <c r="A902" s="1" t="s">
        <v>1849</v>
      </c>
      <c r="B902" s="1" t="s">
        <v>1745</v>
      </c>
      <c r="C902" s="1" t="s">
        <v>1850</v>
      </c>
      <c r="D902" s="4">
        <f>+VLOOKUP(A902,'[2]Categoría municipios 2023'!$B$2:$D$1103,3,0)</f>
        <v>6</v>
      </c>
      <c r="E902" s="1" t="str">
        <f>+VLOOKUP(A902,'[3]Nuevo IDF'!$B$5:$H$1106,7,0)</f>
        <v>G4</v>
      </c>
      <c r="F902" s="1"/>
      <c r="G902" s="10">
        <f>+VLOOKUP(A902,'[4]Informe viabilidad 2022'!$A$4:$G$1105,7,0)</f>
        <v>1434.499712</v>
      </c>
      <c r="H902" s="10">
        <f>+VLOOKUP(A902,'[4]Informe viabilidad 2022'!$A$4:$G$1105,6,0)</f>
        <v>3256.3695862</v>
      </c>
      <c r="I902" s="10" t="str">
        <f>+IFERROR(VLOOKUP($A902,#REF!,MATCH('Cálculo antigua metodología'!I$4,#REF!,0),0),"")</f>
        <v/>
      </c>
      <c r="J902" s="10" t="str">
        <f>+IFERROR(VLOOKUP($A902,#REF!,MATCH('Cálculo antigua metodología'!J$4,#REF!,0),0),"")</f>
        <v/>
      </c>
      <c r="K902" s="10" t="str">
        <f>+IFERROR(VLOOKUP($A902,#REF!,MATCH('Cálculo antigua metodología'!K$4,#REF!,0),0),"")</f>
        <v/>
      </c>
      <c r="L902" s="10" t="str">
        <f>+IFERROR(VLOOKUP($A902,#REF!,MATCH('Cálculo antigua metodología'!L$4,#REF!,0),0),"")</f>
        <v/>
      </c>
      <c r="M902" s="10" t="str">
        <f>+IFERROR(VLOOKUP($A902,#REF!,MATCH('Cálculo antigua metodología'!M$4,#REF!,0),0),"")</f>
        <v/>
      </c>
      <c r="N902" s="10" t="str">
        <f>+IFERROR(VLOOKUP($A902,#REF!,MATCH('Cálculo antigua metodología'!N$4,#REF!,0),0),"")</f>
        <v/>
      </c>
      <c r="O902" s="10" t="str">
        <f>+IFERROR(VLOOKUP($A902,#REF!,MATCH('Cálculo antigua metodología'!O$4,#REF!,0),0),"")</f>
        <v/>
      </c>
      <c r="P902" s="10" t="str">
        <f>+IFERROR(VLOOKUP($A902,#REF!,MATCH('Cálculo antigua metodología'!P$4,#REF!,0),0),"")</f>
        <v/>
      </c>
      <c r="Q902" s="10" t="str">
        <f>+IFERROR(VLOOKUP($A902,#REF!,MATCH('Cálculo antigua metodología'!Q$4,#REF!,0),0),"")</f>
        <v/>
      </c>
      <c r="R902" s="10" t="str">
        <f>+IFERROR(VLOOKUP($A902,#REF!,MATCH('Cálculo antigua metodología'!R$4,#REF!,0),0),"")</f>
        <v/>
      </c>
      <c r="S902" s="10" t="str">
        <f>+IFERROR(VLOOKUP($A902,#REF!,MATCH('Cálculo antigua metodología'!S$4,#REF!,0),0),"")</f>
        <v/>
      </c>
      <c r="T902" s="10">
        <f>+VLOOKUP(A902,'[5]Cálculo SGP'!$N$3:$P$1136,3,0)</f>
        <v>976966336</v>
      </c>
      <c r="U902" s="10">
        <f>+VLOOKUP(A902,'[5]Cálculo SGP'!$N$3:$X$1137,11,0)</f>
        <v>2323369110</v>
      </c>
      <c r="V902" s="11">
        <f t="shared" si="168"/>
        <v>44.05211613814329</v>
      </c>
      <c r="W902" s="11">
        <f t="shared" ref="W902:W965" si="175">+IF(V902&lt;=X902,100,IF(AND(V902&gt;X902,V902&lt;100),(100-V902)/(100-X902)*100,0))</f>
        <v>100</v>
      </c>
      <c r="X902" s="11">
        <f t="shared" si="169"/>
        <v>80</v>
      </c>
      <c r="Y902" s="11">
        <f t="shared" si="170"/>
        <v>100</v>
      </c>
      <c r="Z902" s="11">
        <f t="shared" ref="Z902:Z965" si="176">IF(100-Y902&lt;0,0,100-Y902)</f>
        <v>0</v>
      </c>
      <c r="AA902" s="11">
        <f t="shared" si="171"/>
        <v>100</v>
      </c>
      <c r="AB902" s="11">
        <f t="shared" ref="AB902:AB965" si="177">100-AA902</f>
        <v>0</v>
      </c>
      <c r="AC902" s="11">
        <f t="shared" si="172"/>
        <v>0</v>
      </c>
      <c r="AD902" s="11">
        <f t="shared" si="173"/>
        <v>0</v>
      </c>
      <c r="AE902" s="11">
        <f t="shared" si="174"/>
        <v>0</v>
      </c>
      <c r="AF902" s="12">
        <f t="shared" ref="AF902:AF965" si="178">IFERROR((IF(AE902&lt;0,0,AE902)),0)</f>
        <v>0</v>
      </c>
      <c r="AG902" s="31">
        <f t="shared" ref="AG902:AG965" si="179">+AVERAGE(W902,Z902,AB902,AC902,AD902,AF902)</f>
        <v>16.666666666666668</v>
      </c>
    </row>
    <row r="903" spans="1:33" x14ac:dyDescent="0.35">
      <c r="A903" s="1" t="s">
        <v>1851</v>
      </c>
      <c r="B903" s="1" t="s">
        <v>1745</v>
      </c>
      <c r="C903" s="1" t="s">
        <v>1852</v>
      </c>
      <c r="D903" s="4">
        <f>+VLOOKUP(A903,'[2]Categoría municipios 2023'!$B$2:$D$1103,3,0)</f>
        <v>6</v>
      </c>
      <c r="E903" s="1" t="str">
        <f>+VLOOKUP(A903,'[3]Nuevo IDF'!$B$5:$H$1106,7,0)</f>
        <v>G4</v>
      </c>
      <c r="F903" s="1"/>
      <c r="G903" s="10">
        <f>+VLOOKUP(A903,'[4]Informe viabilidad 2022'!$A$4:$G$1105,7,0)</f>
        <v>1010.032322</v>
      </c>
      <c r="H903" s="10">
        <f>+VLOOKUP(A903,'[4]Informe viabilidad 2022'!$A$4:$G$1105,6,0)</f>
        <v>2281.6768870000001</v>
      </c>
      <c r="I903" s="10" t="str">
        <f>+IFERROR(VLOOKUP($A903,#REF!,MATCH('Cálculo antigua metodología'!I$4,#REF!,0),0),"")</f>
        <v/>
      </c>
      <c r="J903" s="10" t="str">
        <f>+IFERROR(VLOOKUP($A903,#REF!,MATCH('Cálculo antigua metodología'!J$4,#REF!,0),0),"")</f>
        <v/>
      </c>
      <c r="K903" s="10" t="str">
        <f>+IFERROR(VLOOKUP($A903,#REF!,MATCH('Cálculo antigua metodología'!K$4,#REF!,0),0),"")</f>
        <v/>
      </c>
      <c r="L903" s="10" t="str">
        <f>+IFERROR(VLOOKUP($A903,#REF!,MATCH('Cálculo antigua metodología'!L$4,#REF!,0),0),"")</f>
        <v/>
      </c>
      <c r="M903" s="10" t="str">
        <f>+IFERROR(VLOOKUP($A903,#REF!,MATCH('Cálculo antigua metodología'!M$4,#REF!,0),0),"")</f>
        <v/>
      </c>
      <c r="N903" s="10" t="str">
        <f>+IFERROR(VLOOKUP($A903,#REF!,MATCH('Cálculo antigua metodología'!N$4,#REF!,0),0),"")</f>
        <v/>
      </c>
      <c r="O903" s="10" t="str">
        <f>+IFERROR(VLOOKUP($A903,#REF!,MATCH('Cálculo antigua metodología'!O$4,#REF!,0),0),"")</f>
        <v/>
      </c>
      <c r="P903" s="10" t="str">
        <f>+IFERROR(VLOOKUP($A903,#REF!,MATCH('Cálculo antigua metodología'!P$4,#REF!,0),0),"")</f>
        <v/>
      </c>
      <c r="Q903" s="10" t="str">
        <f>+IFERROR(VLOOKUP($A903,#REF!,MATCH('Cálculo antigua metodología'!Q$4,#REF!,0),0),"")</f>
        <v/>
      </c>
      <c r="R903" s="10" t="str">
        <f>+IFERROR(VLOOKUP($A903,#REF!,MATCH('Cálculo antigua metodología'!R$4,#REF!,0),0),"")</f>
        <v/>
      </c>
      <c r="S903" s="10" t="str">
        <f>+IFERROR(VLOOKUP($A903,#REF!,MATCH('Cálculo antigua metodología'!S$4,#REF!,0),0),"")</f>
        <v/>
      </c>
      <c r="T903" s="10">
        <f>+VLOOKUP(A903,'[5]Cálculo SGP'!$N$3:$P$1136,3,0)</f>
        <v>774176197</v>
      </c>
      <c r="U903" s="10">
        <f>+VLOOKUP(A903,'[5]Cálculo SGP'!$N$3:$X$1137,11,0)</f>
        <v>2366956414</v>
      </c>
      <c r="V903" s="11">
        <f t="shared" si="168"/>
        <v>44.267105818300728</v>
      </c>
      <c r="W903" s="11">
        <f t="shared" si="175"/>
        <v>100</v>
      </c>
      <c r="X903" s="11">
        <f t="shared" si="169"/>
        <v>80</v>
      </c>
      <c r="Y903" s="11">
        <f t="shared" si="170"/>
        <v>100</v>
      </c>
      <c r="Z903" s="11">
        <f t="shared" si="176"/>
        <v>0</v>
      </c>
      <c r="AA903" s="11">
        <f t="shared" si="171"/>
        <v>100</v>
      </c>
      <c r="AB903" s="11">
        <f t="shared" si="177"/>
        <v>0</v>
      </c>
      <c r="AC903" s="11">
        <f t="shared" si="172"/>
        <v>0</v>
      </c>
      <c r="AD903" s="11">
        <f t="shared" si="173"/>
        <v>0</v>
      </c>
      <c r="AE903" s="11">
        <f t="shared" si="174"/>
        <v>0</v>
      </c>
      <c r="AF903" s="12">
        <f t="shared" si="178"/>
        <v>0</v>
      </c>
      <c r="AG903" s="31">
        <f t="shared" si="179"/>
        <v>16.666666666666668</v>
      </c>
    </row>
    <row r="904" spans="1:33" x14ac:dyDescent="0.35">
      <c r="A904" s="1" t="s">
        <v>1853</v>
      </c>
      <c r="B904" s="1" t="s">
        <v>1745</v>
      </c>
      <c r="C904" s="1" t="s">
        <v>1854</v>
      </c>
      <c r="D904" s="4">
        <f>+VLOOKUP(A904,'[2]Categoría municipios 2023'!$B$2:$D$1103,3,0)</f>
        <v>6</v>
      </c>
      <c r="E904" s="1" t="str">
        <f>+VLOOKUP(A904,'[3]Nuevo IDF'!$B$5:$H$1106,7,0)</f>
        <v>G4</v>
      </c>
      <c r="F904" s="1"/>
      <c r="G904" s="10">
        <f>+VLOOKUP(A904,'[4]Informe viabilidad 2022'!$A$4:$G$1105,7,0)</f>
        <v>656.28941799999996</v>
      </c>
      <c r="H904" s="10">
        <f>+VLOOKUP(A904,'[4]Informe viabilidad 2022'!$A$4:$G$1105,6,0)</f>
        <v>1761.3426685999998</v>
      </c>
      <c r="I904" s="10" t="str">
        <f>+IFERROR(VLOOKUP($A904,#REF!,MATCH('Cálculo antigua metodología'!I$4,#REF!,0),0),"")</f>
        <v/>
      </c>
      <c r="J904" s="10" t="str">
        <f>+IFERROR(VLOOKUP($A904,#REF!,MATCH('Cálculo antigua metodología'!J$4,#REF!,0),0),"")</f>
        <v/>
      </c>
      <c r="K904" s="10" t="str">
        <f>+IFERROR(VLOOKUP($A904,#REF!,MATCH('Cálculo antigua metodología'!K$4,#REF!,0),0),"")</f>
        <v/>
      </c>
      <c r="L904" s="10" t="str">
        <f>+IFERROR(VLOOKUP($A904,#REF!,MATCH('Cálculo antigua metodología'!L$4,#REF!,0),0),"")</f>
        <v/>
      </c>
      <c r="M904" s="10" t="str">
        <f>+IFERROR(VLOOKUP($A904,#REF!,MATCH('Cálculo antigua metodología'!M$4,#REF!,0),0),"")</f>
        <v/>
      </c>
      <c r="N904" s="10" t="str">
        <f>+IFERROR(VLOOKUP($A904,#REF!,MATCH('Cálculo antigua metodología'!N$4,#REF!,0),0),"")</f>
        <v/>
      </c>
      <c r="O904" s="10" t="str">
        <f>+IFERROR(VLOOKUP($A904,#REF!,MATCH('Cálculo antigua metodología'!O$4,#REF!,0),0),"")</f>
        <v/>
      </c>
      <c r="P904" s="10" t="str">
        <f>+IFERROR(VLOOKUP($A904,#REF!,MATCH('Cálculo antigua metodología'!P$4,#REF!,0),0),"")</f>
        <v/>
      </c>
      <c r="Q904" s="10" t="str">
        <f>+IFERROR(VLOOKUP($A904,#REF!,MATCH('Cálculo antigua metodología'!Q$4,#REF!,0),0),"")</f>
        <v/>
      </c>
      <c r="R904" s="10" t="str">
        <f>+IFERROR(VLOOKUP($A904,#REF!,MATCH('Cálculo antigua metodología'!R$4,#REF!,0),0),"")</f>
        <v/>
      </c>
      <c r="S904" s="10" t="str">
        <f>+IFERROR(VLOOKUP($A904,#REF!,MATCH('Cálculo antigua metodología'!S$4,#REF!,0),0),"")</f>
        <v/>
      </c>
      <c r="T904" s="10">
        <f>+VLOOKUP(A904,'[5]Cálculo SGP'!$N$3:$P$1136,3,0)</f>
        <v>489398357</v>
      </c>
      <c r="U904" s="10">
        <f>+VLOOKUP(A904,'[5]Cálculo SGP'!$N$3:$X$1137,11,0)</f>
        <v>1380677507</v>
      </c>
      <c r="V904" s="11">
        <f t="shared" si="168"/>
        <v>37.260746003595678</v>
      </c>
      <c r="W904" s="11">
        <f t="shared" si="175"/>
        <v>100</v>
      </c>
      <c r="X904" s="11">
        <f t="shared" si="169"/>
        <v>80</v>
      </c>
      <c r="Y904" s="11">
        <f t="shared" si="170"/>
        <v>100</v>
      </c>
      <c r="Z904" s="11">
        <f t="shared" si="176"/>
        <v>0</v>
      </c>
      <c r="AA904" s="11">
        <f t="shared" si="171"/>
        <v>100</v>
      </c>
      <c r="AB904" s="11">
        <f t="shared" si="177"/>
        <v>0</v>
      </c>
      <c r="AC904" s="11">
        <f t="shared" si="172"/>
        <v>0</v>
      </c>
      <c r="AD904" s="11">
        <f t="shared" si="173"/>
        <v>0</v>
      </c>
      <c r="AE904" s="11">
        <f t="shared" si="174"/>
        <v>0</v>
      </c>
      <c r="AF904" s="12">
        <f t="shared" si="178"/>
        <v>0</v>
      </c>
      <c r="AG904" s="31">
        <f t="shared" si="179"/>
        <v>16.666666666666668</v>
      </c>
    </row>
    <row r="905" spans="1:33" x14ac:dyDescent="0.35">
      <c r="A905" s="1" t="s">
        <v>1855</v>
      </c>
      <c r="B905" s="1" t="s">
        <v>1745</v>
      </c>
      <c r="C905" s="1" t="s">
        <v>1856</v>
      </c>
      <c r="D905" s="4">
        <f>+VLOOKUP(A905,'[2]Categoría municipios 2023'!$B$2:$D$1103,3,0)</f>
        <v>6</v>
      </c>
      <c r="E905" s="1" t="str">
        <f>+VLOOKUP(A905,'[3]Nuevo IDF'!$B$5:$H$1106,7,0)</f>
        <v>G3</v>
      </c>
      <c r="F905" s="1"/>
      <c r="G905" s="10">
        <f>+VLOOKUP(A905,'[4]Informe viabilidad 2022'!$A$4:$G$1105,7,0)</f>
        <v>1885.8978609999999</v>
      </c>
      <c r="H905" s="10">
        <f>+VLOOKUP(A905,'[4]Informe viabilidad 2022'!$A$4:$G$1105,6,0)</f>
        <v>3521.6352109620002</v>
      </c>
      <c r="I905" s="10" t="str">
        <f>+IFERROR(VLOOKUP($A905,#REF!,MATCH('Cálculo antigua metodología'!I$4,#REF!,0),0),"")</f>
        <v/>
      </c>
      <c r="J905" s="10" t="str">
        <f>+IFERROR(VLOOKUP($A905,#REF!,MATCH('Cálculo antigua metodología'!J$4,#REF!,0),0),"")</f>
        <v/>
      </c>
      <c r="K905" s="10" t="str">
        <f>+IFERROR(VLOOKUP($A905,#REF!,MATCH('Cálculo antigua metodología'!K$4,#REF!,0),0),"")</f>
        <v/>
      </c>
      <c r="L905" s="10" t="str">
        <f>+IFERROR(VLOOKUP($A905,#REF!,MATCH('Cálculo antigua metodología'!L$4,#REF!,0),0),"")</f>
        <v/>
      </c>
      <c r="M905" s="10" t="str">
        <f>+IFERROR(VLOOKUP($A905,#REF!,MATCH('Cálculo antigua metodología'!M$4,#REF!,0),0),"")</f>
        <v/>
      </c>
      <c r="N905" s="10" t="str">
        <f>+IFERROR(VLOOKUP($A905,#REF!,MATCH('Cálculo antigua metodología'!N$4,#REF!,0),0),"")</f>
        <v/>
      </c>
      <c r="O905" s="10" t="str">
        <f>+IFERROR(VLOOKUP($A905,#REF!,MATCH('Cálculo antigua metodología'!O$4,#REF!,0),0),"")</f>
        <v/>
      </c>
      <c r="P905" s="10" t="str">
        <f>+IFERROR(VLOOKUP($A905,#REF!,MATCH('Cálculo antigua metodología'!P$4,#REF!,0),0),"")</f>
        <v/>
      </c>
      <c r="Q905" s="10" t="str">
        <f>+IFERROR(VLOOKUP($A905,#REF!,MATCH('Cálculo antigua metodología'!Q$4,#REF!,0),0),"")</f>
        <v/>
      </c>
      <c r="R905" s="10" t="str">
        <f>+IFERROR(VLOOKUP($A905,#REF!,MATCH('Cálculo antigua metodología'!R$4,#REF!,0),0),"")</f>
        <v/>
      </c>
      <c r="S905" s="10" t="str">
        <f>+IFERROR(VLOOKUP($A905,#REF!,MATCH('Cálculo antigua metodología'!S$4,#REF!,0),0),"")</f>
        <v/>
      </c>
      <c r="T905" s="10">
        <f>+VLOOKUP(A905,'[5]Cálculo SGP'!$N$3:$P$1136,3,0)</f>
        <v>789260734</v>
      </c>
      <c r="U905" s="10">
        <f>+VLOOKUP(A905,'[5]Cálculo SGP'!$N$3:$X$1137,11,0)</f>
        <v>1611120326</v>
      </c>
      <c r="V905" s="11">
        <f t="shared" si="168"/>
        <v>53.551766381982304</v>
      </c>
      <c r="W905" s="11">
        <f t="shared" si="175"/>
        <v>100</v>
      </c>
      <c r="X905" s="11">
        <f t="shared" si="169"/>
        <v>80</v>
      </c>
      <c r="Y905" s="11">
        <f t="shared" si="170"/>
        <v>100</v>
      </c>
      <c r="Z905" s="11">
        <f t="shared" si="176"/>
        <v>0</v>
      </c>
      <c r="AA905" s="11">
        <f t="shared" si="171"/>
        <v>100</v>
      </c>
      <c r="AB905" s="11">
        <f t="shared" si="177"/>
        <v>0</v>
      </c>
      <c r="AC905" s="11">
        <f t="shared" si="172"/>
        <v>0</v>
      </c>
      <c r="AD905" s="11">
        <f t="shared" si="173"/>
        <v>0</v>
      </c>
      <c r="AE905" s="11">
        <f t="shared" si="174"/>
        <v>0</v>
      </c>
      <c r="AF905" s="12">
        <f t="shared" si="178"/>
        <v>0</v>
      </c>
      <c r="AG905" s="31">
        <f t="shared" si="179"/>
        <v>16.666666666666668</v>
      </c>
    </row>
    <row r="906" spans="1:33" x14ac:dyDescent="0.35">
      <c r="A906" s="1" t="s">
        <v>1857</v>
      </c>
      <c r="B906" s="1" t="s">
        <v>1745</v>
      </c>
      <c r="C906" s="1" t="s">
        <v>1858</v>
      </c>
      <c r="D906" s="4">
        <f>+VLOOKUP(A906,'[2]Categoría municipios 2023'!$B$2:$D$1103,3,0)</f>
        <v>6</v>
      </c>
      <c r="E906" s="1" t="str">
        <f>+VLOOKUP(A906,'[3]Nuevo IDF'!$B$5:$H$1106,7,0)</f>
        <v>G4</v>
      </c>
      <c r="F906" s="1"/>
      <c r="G906" s="10">
        <f>+VLOOKUP(A906,'[4]Informe viabilidad 2022'!$A$4:$G$1105,7,0)</f>
        <v>844.57453499999997</v>
      </c>
      <c r="H906" s="10">
        <f>+VLOOKUP(A906,'[4]Informe viabilidad 2022'!$A$4:$G$1105,6,0)</f>
        <v>1889.0035829000001</v>
      </c>
      <c r="I906" s="10" t="str">
        <f>+IFERROR(VLOOKUP($A906,#REF!,MATCH('Cálculo antigua metodología'!I$4,#REF!,0),0),"")</f>
        <v/>
      </c>
      <c r="J906" s="10" t="str">
        <f>+IFERROR(VLOOKUP($A906,#REF!,MATCH('Cálculo antigua metodología'!J$4,#REF!,0),0),"")</f>
        <v/>
      </c>
      <c r="K906" s="10" t="str">
        <f>+IFERROR(VLOOKUP($A906,#REF!,MATCH('Cálculo antigua metodología'!K$4,#REF!,0),0),"")</f>
        <v/>
      </c>
      <c r="L906" s="10" t="str">
        <f>+IFERROR(VLOOKUP($A906,#REF!,MATCH('Cálculo antigua metodología'!L$4,#REF!,0),0),"")</f>
        <v/>
      </c>
      <c r="M906" s="10" t="str">
        <f>+IFERROR(VLOOKUP($A906,#REF!,MATCH('Cálculo antigua metodología'!M$4,#REF!,0),0),"")</f>
        <v/>
      </c>
      <c r="N906" s="10" t="str">
        <f>+IFERROR(VLOOKUP($A906,#REF!,MATCH('Cálculo antigua metodología'!N$4,#REF!,0),0),"")</f>
        <v/>
      </c>
      <c r="O906" s="10" t="str">
        <f>+IFERROR(VLOOKUP($A906,#REF!,MATCH('Cálculo antigua metodología'!O$4,#REF!,0),0),"")</f>
        <v/>
      </c>
      <c r="P906" s="10" t="str">
        <f>+IFERROR(VLOOKUP($A906,#REF!,MATCH('Cálculo antigua metodología'!P$4,#REF!,0),0),"")</f>
        <v/>
      </c>
      <c r="Q906" s="10" t="str">
        <f>+IFERROR(VLOOKUP($A906,#REF!,MATCH('Cálculo antigua metodología'!Q$4,#REF!,0),0),"")</f>
        <v/>
      </c>
      <c r="R906" s="10" t="str">
        <f>+IFERROR(VLOOKUP($A906,#REF!,MATCH('Cálculo antigua metodología'!R$4,#REF!,0),0),"")</f>
        <v/>
      </c>
      <c r="S906" s="10" t="str">
        <f>+IFERROR(VLOOKUP($A906,#REF!,MATCH('Cálculo antigua metodología'!S$4,#REF!,0),0),"")</f>
        <v/>
      </c>
      <c r="T906" s="10">
        <f>+VLOOKUP(A906,'[5]Cálculo SGP'!$N$3:$P$1136,3,0)</f>
        <v>813160891</v>
      </c>
      <c r="U906" s="10">
        <f>+VLOOKUP(A906,'[5]Cálculo SGP'!$N$3:$X$1137,11,0)</f>
        <v>1838261041</v>
      </c>
      <c r="V906" s="11">
        <f t="shared" si="168"/>
        <v>44.710054689436234</v>
      </c>
      <c r="W906" s="11">
        <f t="shared" si="175"/>
        <v>100</v>
      </c>
      <c r="X906" s="11">
        <f t="shared" si="169"/>
        <v>80</v>
      </c>
      <c r="Y906" s="11">
        <f t="shared" si="170"/>
        <v>100</v>
      </c>
      <c r="Z906" s="11">
        <f t="shared" si="176"/>
        <v>0</v>
      </c>
      <c r="AA906" s="11">
        <f t="shared" si="171"/>
        <v>100</v>
      </c>
      <c r="AB906" s="11">
        <f t="shared" si="177"/>
        <v>0</v>
      </c>
      <c r="AC906" s="11">
        <f t="shared" si="172"/>
        <v>0</v>
      </c>
      <c r="AD906" s="11">
        <f t="shared" si="173"/>
        <v>0</v>
      </c>
      <c r="AE906" s="11">
        <f t="shared" si="174"/>
        <v>0</v>
      </c>
      <c r="AF906" s="12">
        <f t="shared" si="178"/>
        <v>0</v>
      </c>
      <c r="AG906" s="31">
        <f t="shared" si="179"/>
        <v>16.666666666666668</v>
      </c>
    </row>
    <row r="907" spans="1:33" x14ac:dyDescent="0.35">
      <c r="A907" s="1" t="s">
        <v>1859</v>
      </c>
      <c r="B907" s="1" t="s">
        <v>1745</v>
      </c>
      <c r="C907" s="1" t="s">
        <v>1860</v>
      </c>
      <c r="D907" s="4">
        <f>+VLOOKUP(A907,'[2]Categoría municipios 2023'!$B$2:$D$1103,3,0)</f>
        <v>6</v>
      </c>
      <c r="E907" s="1" t="str">
        <f>+VLOOKUP(A907,'[3]Nuevo IDF'!$B$5:$H$1106,7,0)</f>
        <v>G2</v>
      </c>
      <c r="F907" s="1"/>
      <c r="G907" s="10">
        <f>+VLOOKUP(A907,'[4]Informe viabilidad 2022'!$A$4:$G$1105,7,0)</f>
        <v>672.23799399999996</v>
      </c>
      <c r="H907" s="10">
        <f>+VLOOKUP(A907,'[4]Informe viabilidad 2022'!$A$4:$G$1105,6,0)</f>
        <v>1622.5400704000001</v>
      </c>
      <c r="I907" s="10" t="str">
        <f>+IFERROR(VLOOKUP($A907,#REF!,MATCH('Cálculo antigua metodología'!I$4,#REF!,0),0),"")</f>
        <v/>
      </c>
      <c r="J907" s="10" t="str">
        <f>+IFERROR(VLOOKUP($A907,#REF!,MATCH('Cálculo antigua metodología'!J$4,#REF!,0),0),"")</f>
        <v/>
      </c>
      <c r="K907" s="10" t="str">
        <f>+IFERROR(VLOOKUP($A907,#REF!,MATCH('Cálculo antigua metodología'!K$4,#REF!,0),0),"")</f>
        <v/>
      </c>
      <c r="L907" s="10" t="str">
        <f>+IFERROR(VLOOKUP($A907,#REF!,MATCH('Cálculo antigua metodología'!L$4,#REF!,0),0),"")</f>
        <v/>
      </c>
      <c r="M907" s="10" t="str">
        <f>+IFERROR(VLOOKUP($A907,#REF!,MATCH('Cálculo antigua metodología'!M$4,#REF!,0),0),"")</f>
        <v/>
      </c>
      <c r="N907" s="10" t="str">
        <f>+IFERROR(VLOOKUP($A907,#REF!,MATCH('Cálculo antigua metodología'!N$4,#REF!,0),0),"")</f>
        <v/>
      </c>
      <c r="O907" s="10" t="str">
        <f>+IFERROR(VLOOKUP($A907,#REF!,MATCH('Cálculo antigua metodología'!O$4,#REF!,0),0),"")</f>
        <v/>
      </c>
      <c r="P907" s="10" t="str">
        <f>+IFERROR(VLOOKUP($A907,#REF!,MATCH('Cálculo antigua metodología'!P$4,#REF!,0),0),"")</f>
        <v/>
      </c>
      <c r="Q907" s="10" t="str">
        <f>+IFERROR(VLOOKUP($A907,#REF!,MATCH('Cálculo antigua metodología'!Q$4,#REF!,0),0),"")</f>
        <v/>
      </c>
      <c r="R907" s="10" t="str">
        <f>+IFERROR(VLOOKUP($A907,#REF!,MATCH('Cálculo antigua metodología'!R$4,#REF!,0),0),"")</f>
        <v/>
      </c>
      <c r="S907" s="10" t="str">
        <f>+IFERROR(VLOOKUP($A907,#REF!,MATCH('Cálculo antigua metodología'!S$4,#REF!,0),0),"")</f>
        <v/>
      </c>
      <c r="T907" s="10">
        <f>+VLOOKUP(A907,'[5]Cálculo SGP'!$N$3:$P$1136,3,0)</f>
        <v>417290546</v>
      </c>
      <c r="U907" s="10">
        <f>+VLOOKUP(A907,'[5]Cálculo SGP'!$N$3:$X$1137,11,0)</f>
        <v>1388387838</v>
      </c>
      <c r="V907" s="11">
        <f t="shared" si="168"/>
        <v>41.431210622383894</v>
      </c>
      <c r="W907" s="11">
        <f t="shared" si="175"/>
        <v>100</v>
      </c>
      <c r="X907" s="11">
        <f t="shared" si="169"/>
        <v>80</v>
      </c>
      <c r="Y907" s="11">
        <f t="shared" si="170"/>
        <v>100</v>
      </c>
      <c r="Z907" s="11">
        <f t="shared" si="176"/>
        <v>0</v>
      </c>
      <c r="AA907" s="11">
        <f t="shared" si="171"/>
        <v>100</v>
      </c>
      <c r="AB907" s="11">
        <f t="shared" si="177"/>
        <v>0</v>
      </c>
      <c r="AC907" s="11">
        <f t="shared" si="172"/>
        <v>0</v>
      </c>
      <c r="AD907" s="11">
        <f t="shared" si="173"/>
        <v>0</v>
      </c>
      <c r="AE907" s="11">
        <f t="shared" si="174"/>
        <v>0</v>
      </c>
      <c r="AF907" s="12">
        <f t="shared" si="178"/>
        <v>0</v>
      </c>
      <c r="AG907" s="31">
        <f t="shared" si="179"/>
        <v>16.666666666666668</v>
      </c>
    </row>
    <row r="908" spans="1:33" x14ac:dyDescent="0.35">
      <c r="A908" s="1" t="s">
        <v>1861</v>
      </c>
      <c r="B908" s="1" t="s">
        <v>1745</v>
      </c>
      <c r="C908" s="1" t="s">
        <v>1862</v>
      </c>
      <c r="D908" s="4">
        <f>+VLOOKUP(A908,'[2]Categoría municipios 2023'!$B$2:$D$1103,3,0)</f>
        <v>6</v>
      </c>
      <c r="E908" s="1" t="str">
        <f>+VLOOKUP(A908,'[3]Nuevo IDF'!$B$5:$H$1106,7,0)</f>
        <v>G2</v>
      </c>
      <c r="F908" s="1"/>
      <c r="G908" s="10">
        <f>+VLOOKUP(A908,'[4]Informe viabilidad 2022'!$A$4:$G$1105,7,0)</f>
        <v>642.98436800000002</v>
      </c>
      <c r="H908" s="10">
        <f>+VLOOKUP(A908,'[4]Informe viabilidad 2022'!$A$4:$G$1105,6,0)</f>
        <v>1158.8858787000001</v>
      </c>
      <c r="I908" s="10" t="str">
        <f>+IFERROR(VLOOKUP($A908,#REF!,MATCH('Cálculo antigua metodología'!I$4,#REF!,0),0),"")</f>
        <v/>
      </c>
      <c r="J908" s="10" t="str">
        <f>+IFERROR(VLOOKUP($A908,#REF!,MATCH('Cálculo antigua metodología'!J$4,#REF!,0),0),"")</f>
        <v/>
      </c>
      <c r="K908" s="10" t="str">
        <f>+IFERROR(VLOOKUP($A908,#REF!,MATCH('Cálculo antigua metodología'!K$4,#REF!,0),0),"")</f>
        <v/>
      </c>
      <c r="L908" s="10" t="str">
        <f>+IFERROR(VLOOKUP($A908,#REF!,MATCH('Cálculo antigua metodología'!L$4,#REF!,0),0),"")</f>
        <v/>
      </c>
      <c r="M908" s="10" t="str">
        <f>+IFERROR(VLOOKUP($A908,#REF!,MATCH('Cálculo antigua metodología'!M$4,#REF!,0),0),"")</f>
        <v/>
      </c>
      <c r="N908" s="10" t="str">
        <f>+IFERROR(VLOOKUP($A908,#REF!,MATCH('Cálculo antigua metodología'!N$4,#REF!,0),0),"")</f>
        <v/>
      </c>
      <c r="O908" s="10" t="str">
        <f>+IFERROR(VLOOKUP($A908,#REF!,MATCH('Cálculo antigua metodología'!O$4,#REF!,0),0),"")</f>
        <v/>
      </c>
      <c r="P908" s="10" t="str">
        <f>+IFERROR(VLOOKUP($A908,#REF!,MATCH('Cálculo antigua metodología'!P$4,#REF!,0),0),"")</f>
        <v/>
      </c>
      <c r="Q908" s="10" t="str">
        <f>+IFERROR(VLOOKUP($A908,#REF!,MATCH('Cálculo antigua metodología'!Q$4,#REF!,0),0),"")</f>
        <v/>
      </c>
      <c r="R908" s="10" t="str">
        <f>+IFERROR(VLOOKUP($A908,#REF!,MATCH('Cálculo antigua metodología'!R$4,#REF!,0),0),"")</f>
        <v/>
      </c>
      <c r="S908" s="10" t="str">
        <f>+IFERROR(VLOOKUP($A908,#REF!,MATCH('Cálculo antigua metodología'!S$4,#REF!,0),0),"")</f>
        <v/>
      </c>
      <c r="T908" s="10">
        <f>+VLOOKUP(A908,'[5]Cálculo SGP'!$N$3:$P$1136,3,0)</f>
        <v>544615362</v>
      </c>
      <c r="U908" s="10">
        <f>+VLOOKUP(A908,'[5]Cálculo SGP'!$N$3:$X$1137,11,0)</f>
        <v>903578928</v>
      </c>
      <c r="V908" s="11">
        <f t="shared" si="168"/>
        <v>55.482975486876981</v>
      </c>
      <c r="W908" s="11">
        <f t="shared" si="175"/>
        <v>100</v>
      </c>
      <c r="X908" s="11">
        <f t="shared" si="169"/>
        <v>80</v>
      </c>
      <c r="Y908" s="11">
        <f t="shared" si="170"/>
        <v>100</v>
      </c>
      <c r="Z908" s="11">
        <f t="shared" si="176"/>
        <v>0</v>
      </c>
      <c r="AA908" s="11">
        <f t="shared" si="171"/>
        <v>100</v>
      </c>
      <c r="AB908" s="11">
        <f t="shared" si="177"/>
        <v>0</v>
      </c>
      <c r="AC908" s="11">
        <f t="shared" si="172"/>
        <v>0</v>
      </c>
      <c r="AD908" s="11">
        <f t="shared" si="173"/>
        <v>0</v>
      </c>
      <c r="AE908" s="11">
        <f t="shared" si="174"/>
        <v>0</v>
      </c>
      <c r="AF908" s="12">
        <f t="shared" si="178"/>
        <v>0</v>
      </c>
      <c r="AG908" s="31">
        <f t="shared" si="179"/>
        <v>16.666666666666668</v>
      </c>
    </row>
    <row r="909" spans="1:33" x14ac:dyDescent="0.35">
      <c r="A909" s="1" t="s">
        <v>1863</v>
      </c>
      <c r="B909" s="1" t="s">
        <v>1745</v>
      </c>
      <c r="C909" s="1" t="s">
        <v>1864</v>
      </c>
      <c r="D909" s="4">
        <f>+VLOOKUP(A909,'[2]Categoría municipios 2023'!$B$2:$D$1103,3,0)</f>
        <v>6</v>
      </c>
      <c r="E909" s="1" t="str">
        <f>+VLOOKUP(A909,'[3]Nuevo IDF'!$B$5:$H$1106,7,0)</f>
        <v>G2</v>
      </c>
      <c r="F909" s="1"/>
      <c r="G909" s="10">
        <f>+VLOOKUP(A909,'[4]Informe viabilidad 2022'!$A$4:$G$1105,7,0)</f>
        <v>862.77165500000001</v>
      </c>
      <c r="H909" s="10">
        <f>+VLOOKUP(A909,'[4]Informe viabilidad 2022'!$A$4:$G$1105,6,0)</f>
        <v>1766.4038462000001</v>
      </c>
      <c r="I909" s="10" t="str">
        <f>+IFERROR(VLOOKUP($A909,#REF!,MATCH('Cálculo antigua metodología'!I$4,#REF!,0),0),"")</f>
        <v/>
      </c>
      <c r="J909" s="10" t="str">
        <f>+IFERROR(VLOOKUP($A909,#REF!,MATCH('Cálculo antigua metodología'!J$4,#REF!,0),0),"")</f>
        <v/>
      </c>
      <c r="K909" s="10" t="str">
        <f>+IFERROR(VLOOKUP($A909,#REF!,MATCH('Cálculo antigua metodología'!K$4,#REF!,0),0),"")</f>
        <v/>
      </c>
      <c r="L909" s="10" t="str">
        <f>+IFERROR(VLOOKUP($A909,#REF!,MATCH('Cálculo antigua metodología'!L$4,#REF!,0),0),"")</f>
        <v/>
      </c>
      <c r="M909" s="10" t="str">
        <f>+IFERROR(VLOOKUP($A909,#REF!,MATCH('Cálculo antigua metodología'!M$4,#REF!,0),0),"")</f>
        <v/>
      </c>
      <c r="N909" s="10" t="str">
        <f>+IFERROR(VLOOKUP($A909,#REF!,MATCH('Cálculo antigua metodología'!N$4,#REF!,0),0),"")</f>
        <v/>
      </c>
      <c r="O909" s="10" t="str">
        <f>+IFERROR(VLOOKUP($A909,#REF!,MATCH('Cálculo antigua metodología'!O$4,#REF!,0),0),"")</f>
        <v/>
      </c>
      <c r="P909" s="10" t="str">
        <f>+IFERROR(VLOOKUP($A909,#REF!,MATCH('Cálculo antigua metodología'!P$4,#REF!,0),0),"")</f>
        <v/>
      </c>
      <c r="Q909" s="10" t="str">
        <f>+IFERROR(VLOOKUP($A909,#REF!,MATCH('Cálculo antigua metodología'!Q$4,#REF!,0),0),"")</f>
        <v/>
      </c>
      <c r="R909" s="10" t="str">
        <f>+IFERROR(VLOOKUP($A909,#REF!,MATCH('Cálculo antigua metodología'!R$4,#REF!,0),0),"")</f>
        <v/>
      </c>
      <c r="S909" s="10" t="str">
        <f>+IFERROR(VLOOKUP($A909,#REF!,MATCH('Cálculo antigua metodología'!S$4,#REF!,0),0),"")</f>
        <v/>
      </c>
      <c r="T909" s="10">
        <f>+VLOOKUP(A909,'[5]Cálculo SGP'!$N$3:$P$1136,3,0)</f>
        <v>462606647</v>
      </c>
      <c r="U909" s="10">
        <f>+VLOOKUP(A909,'[5]Cálculo SGP'!$N$3:$X$1137,11,0)</f>
        <v>1013831999</v>
      </c>
      <c r="V909" s="11">
        <f t="shared" si="168"/>
        <v>48.843397666736806</v>
      </c>
      <c r="W909" s="11">
        <f t="shared" si="175"/>
        <v>100</v>
      </c>
      <c r="X909" s="11">
        <f t="shared" si="169"/>
        <v>80</v>
      </c>
      <c r="Y909" s="11">
        <f t="shared" si="170"/>
        <v>100</v>
      </c>
      <c r="Z909" s="11">
        <f t="shared" si="176"/>
        <v>0</v>
      </c>
      <c r="AA909" s="11">
        <f t="shared" si="171"/>
        <v>100</v>
      </c>
      <c r="AB909" s="11">
        <f t="shared" si="177"/>
        <v>0</v>
      </c>
      <c r="AC909" s="11">
        <f t="shared" si="172"/>
        <v>0</v>
      </c>
      <c r="AD909" s="11">
        <f t="shared" si="173"/>
        <v>0</v>
      </c>
      <c r="AE909" s="11">
        <f t="shared" si="174"/>
        <v>0</v>
      </c>
      <c r="AF909" s="12">
        <f t="shared" si="178"/>
        <v>0</v>
      </c>
      <c r="AG909" s="31">
        <f t="shared" si="179"/>
        <v>16.666666666666668</v>
      </c>
    </row>
    <row r="910" spans="1:33" x14ac:dyDescent="0.35">
      <c r="A910" s="1" t="s">
        <v>1865</v>
      </c>
      <c r="B910" s="1" t="s">
        <v>1745</v>
      </c>
      <c r="C910" s="1" t="s">
        <v>1866</v>
      </c>
      <c r="D910" s="4">
        <f>+VLOOKUP(A910,'[2]Categoría municipios 2023'!$B$2:$D$1103,3,0)</f>
        <v>2</v>
      </c>
      <c r="E910" s="1" t="str">
        <f>+VLOOKUP(A910,'[3]Nuevo IDF'!$B$5:$H$1106,7,0)</f>
        <v>G1</v>
      </c>
      <c r="F910" s="1"/>
      <c r="G910" s="10">
        <f>+VLOOKUP(A910,'[4]Informe viabilidad 2022'!$A$4:$G$1105,7,0)</f>
        <v>27938.466954</v>
      </c>
      <c r="H910" s="10">
        <f>+VLOOKUP(A910,'[4]Informe viabilidad 2022'!$A$4:$G$1105,6,0)</f>
        <v>66272.838687900003</v>
      </c>
      <c r="I910" s="10" t="str">
        <f>+IFERROR(VLOOKUP($A910,#REF!,MATCH('Cálculo antigua metodología'!I$4,#REF!,0),0),"")</f>
        <v/>
      </c>
      <c r="J910" s="10" t="str">
        <f>+IFERROR(VLOOKUP($A910,#REF!,MATCH('Cálculo antigua metodología'!J$4,#REF!,0),0),"")</f>
        <v/>
      </c>
      <c r="K910" s="10" t="str">
        <f>+IFERROR(VLOOKUP($A910,#REF!,MATCH('Cálculo antigua metodología'!K$4,#REF!,0),0),"")</f>
        <v/>
      </c>
      <c r="L910" s="10" t="str">
        <f>+IFERROR(VLOOKUP($A910,#REF!,MATCH('Cálculo antigua metodología'!L$4,#REF!,0),0),"")</f>
        <v/>
      </c>
      <c r="M910" s="10" t="str">
        <f>+IFERROR(VLOOKUP($A910,#REF!,MATCH('Cálculo antigua metodología'!M$4,#REF!,0),0),"")</f>
        <v/>
      </c>
      <c r="N910" s="10" t="str">
        <f>+IFERROR(VLOOKUP($A910,#REF!,MATCH('Cálculo antigua metodología'!N$4,#REF!,0),0),"")</f>
        <v/>
      </c>
      <c r="O910" s="10" t="str">
        <f>+IFERROR(VLOOKUP($A910,#REF!,MATCH('Cálculo antigua metodología'!O$4,#REF!,0),0),"")</f>
        <v/>
      </c>
      <c r="P910" s="10" t="str">
        <f>+IFERROR(VLOOKUP($A910,#REF!,MATCH('Cálculo antigua metodología'!P$4,#REF!,0),0),"")</f>
        <v/>
      </c>
      <c r="Q910" s="10" t="str">
        <f>+IFERROR(VLOOKUP($A910,#REF!,MATCH('Cálculo antigua metodología'!Q$4,#REF!,0),0),"")</f>
        <v/>
      </c>
      <c r="R910" s="10" t="str">
        <f>+IFERROR(VLOOKUP($A910,#REF!,MATCH('Cálculo antigua metodología'!R$4,#REF!,0),0),"")</f>
        <v/>
      </c>
      <c r="S910" s="10" t="str">
        <f>+IFERROR(VLOOKUP($A910,#REF!,MATCH('Cálculo antigua metodología'!S$4,#REF!,0),0),"")</f>
        <v/>
      </c>
      <c r="T910" s="10">
        <f>+VLOOKUP(A910,'[5]Cálculo SGP'!$N$3:$P$1136,3,0)</f>
        <v>4313834399</v>
      </c>
      <c r="U910" s="10">
        <f>+VLOOKUP(A910,'[5]Cálculo SGP'!$N$3:$X$1137,11,0)</f>
        <v>5644658895</v>
      </c>
      <c r="V910" s="11">
        <f t="shared" si="168"/>
        <v>42.156737974619105</v>
      </c>
      <c r="W910" s="11">
        <f t="shared" si="175"/>
        <v>100</v>
      </c>
      <c r="X910" s="11">
        <f t="shared" si="169"/>
        <v>70</v>
      </c>
      <c r="Y910" s="11">
        <f t="shared" si="170"/>
        <v>100</v>
      </c>
      <c r="Z910" s="11">
        <f t="shared" si="176"/>
        <v>0</v>
      </c>
      <c r="AA910" s="11">
        <f t="shared" si="171"/>
        <v>100</v>
      </c>
      <c r="AB910" s="11">
        <f t="shared" si="177"/>
        <v>0</v>
      </c>
      <c r="AC910" s="11">
        <f t="shared" si="172"/>
        <v>0</v>
      </c>
      <c r="AD910" s="11">
        <f t="shared" si="173"/>
        <v>0</v>
      </c>
      <c r="AE910" s="11">
        <f t="shared" si="174"/>
        <v>0</v>
      </c>
      <c r="AF910" s="12">
        <f t="shared" si="178"/>
        <v>0</v>
      </c>
      <c r="AG910" s="31">
        <f t="shared" si="179"/>
        <v>16.666666666666668</v>
      </c>
    </row>
    <row r="911" spans="1:33" x14ac:dyDescent="0.35">
      <c r="A911" s="1" t="s">
        <v>1867</v>
      </c>
      <c r="B911" s="1" t="s">
        <v>1745</v>
      </c>
      <c r="C911" s="1" t="s">
        <v>1868</v>
      </c>
      <c r="D911" s="4">
        <f>+VLOOKUP(A911,'[2]Categoría municipios 2023'!$B$2:$D$1103,3,0)</f>
        <v>6</v>
      </c>
      <c r="E911" s="1" t="str">
        <f>+VLOOKUP(A911,'[3]Nuevo IDF'!$B$5:$H$1106,7,0)</f>
        <v>G2</v>
      </c>
      <c r="F911" s="1"/>
      <c r="G911" s="10">
        <f>+VLOOKUP(A911,'[4]Informe viabilidad 2022'!$A$4:$G$1105,7,0)</f>
        <v>1080.34013</v>
      </c>
      <c r="H911" s="10">
        <f>+VLOOKUP(A911,'[4]Informe viabilidad 2022'!$A$4:$G$1105,6,0)</f>
        <v>3029.3389560000001</v>
      </c>
      <c r="I911" s="10" t="str">
        <f>+IFERROR(VLOOKUP($A911,#REF!,MATCH('Cálculo antigua metodología'!I$4,#REF!,0),0),"")</f>
        <v/>
      </c>
      <c r="J911" s="10" t="str">
        <f>+IFERROR(VLOOKUP($A911,#REF!,MATCH('Cálculo antigua metodología'!J$4,#REF!,0),0),"")</f>
        <v/>
      </c>
      <c r="K911" s="10" t="str">
        <f>+IFERROR(VLOOKUP($A911,#REF!,MATCH('Cálculo antigua metodología'!K$4,#REF!,0),0),"")</f>
        <v/>
      </c>
      <c r="L911" s="10" t="str">
        <f>+IFERROR(VLOOKUP($A911,#REF!,MATCH('Cálculo antigua metodología'!L$4,#REF!,0),0),"")</f>
        <v/>
      </c>
      <c r="M911" s="10" t="str">
        <f>+IFERROR(VLOOKUP($A911,#REF!,MATCH('Cálculo antigua metodología'!M$4,#REF!,0),0),"")</f>
        <v/>
      </c>
      <c r="N911" s="10" t="str">
        <f>+IFERROR(VLOOKUP($A911,#REF!,MATCH('Cálculo antigua metodología'!N$4,#REF!,0),0),"")</f>
        <v/>
      </c>
      <c r="O911" s="10" t="str">
        <f>+IFERROR(VLOOKUP($A911,#REF!,MATCH('Cálculo antigua metodología'!O$4,#REF!,0),0),"")</f>
        <v/>
      </c>
      <c r="P911" s="10" t="str">
        <f>+IFERROR(VLOOKUP($A911,#REF!,MATCH('Cálculo antigua metodología'!P$4,#REF!,0),0),"")</f>
        <v/>
      </c>
      <c r="Q911" s="10" t="str">
        <f>+IFERROR(VLOOKUP($A911,#REF!,MATCH('Cálculo antigua metodología'!Q$4,#REF!,0),0),"")</f>
        <v/>
      </c>
      <c r="R911" s="10" t="str">
        <f>+IFERROR(VLOOKUP($A911,#REF!,MATCH('Cálculo antigua metodología'!R$4,#REF!,0),0),"")</f>
        <v/>
      </c>
      <c r="S911" s="10" t="str">
        <f>+IFERROR(VLOOKUP($A911,#REF!,MATCH('Cálculo antigua metodología'!S$4,#REF!,0),0),"")</f>
        <v/>
      </c>
      <c r="T911" s="10">
        <f>+VLOOKUP(A911,'[5]Cálculo SGP'!$N$3:$P$1136,3,0)</f>
        <v>476791475</v>
      </c>
      <c r="U911" s="10">
        <f>+VLOOKUP(A911,'[5]Cálculo SGP'!$N$3:$X$1137,11,0)</f>
        <v>818506324</v>
      </c>
      <c r="V911" s="11">
        <f t="shared" si="168"/>
        <v>35.662570141259557</v>
      </c>
      <c r="W911" s="11">
        <f t="shared" si="175"/>
        <v>100</v>
      </c>
      <c r="X911" s="11">
        <f t="shared" si="169"/>
        <v>80</v>
      </c>
      <c r="Y911" s="11">
        <f t="shared" si="170"/>
        <v>100</v>
      </c>
      <c r="Z911" s="11">
        <f t="shared" si="176"/>
        <v>0</v>
      </c>
      <c r="AA911" s="11">
        <f t="shared" si="171"/>
        <v>100</v>
      </c>
      <c r="AB911" s="11">
        <f t="shared" si="177"/>
        <v>0</v>
      </c>
      <c r="AC911" s="11">
        <f t="shared" si="172"/>
        <v>0</v>
      </c>
      <c r="AD911" s="11">
        <f t="shared" si="173"/>
        <v>0</v>
      </c>
      <c r="AE911" s="11">
        <f t="shared" si="174"/>
        <v>0</v>
      </c>
      <c r="AF911" s="12">
        <f t="shared" si="178"/>
        <v>0</v>
      </c>
      <c r="AG911" s="31">
        <f t="shared" si="179"/>
        <v>16.666666666666668</v>
      </c>
    </row>
    <row r="912" spans="1:33" x14ac:dyDescent="0.35">
      <c r="A912" s="1" t="s">
        <v>1869</v>
      </c>
      <c r="B912" s="1" t="s">
        <v>1745</v>
      </c>
      <c r="C912" s="1" t="s">
        <v>1870</v>
      </c>
      <c r="D912" s="4">
        <f>+VLOOKUP(A912,'[2]Categoría municipios 2023'!$B$2:$D$1103,3,0)</f>
        <v>6</v>
      </c>
      <c r="E912" s="1" t="str">
        <f>+VLOOKUP(A912,'[3]Nuevo IDF'!$B$5:$H$1106,7,0)</f>
        <v>G1</v>
      </c>
      <c r="F912" s="1"/>
      <c r="G912" s="10">
        <f>+VLOOKUP(A912,'[4]Informe viabilidad 2022'!$A$4:$G$1105,7,0)</f>
        <v>1933.006668</v>
      </c>
      <c r="H912" s="10">
        <f>+VLOOKUP(A912,'[4]Informe viabilidad 2022'!$A$4:$G$1105,6,0)</f>
        <v>4350.3520902999999</v>
      </c>
      <c r="I912" s="10" t="str">
        <f>+IFERROR(VLOOKUP($A912,#REF!,MATCH('Cálculo antigua metodología'!I$4,#REF!,0),0),"")</f>
        <v/>
      </c>
      <c r="J912" s="10" t="str">
        <f>+IFERROR(VLOOKUP($A912,#REF!,MATCH('Cálculo antigua metodología'!J$4,#REF!,0),0),"")</f>
        <v/>
      </c>
      <c r="K912" s="10" t="str">
        <f>+IFERROR(VLOOKUP($A912,#REF!,MATCH('Cálculo antigua metodología'!K$4,#REF!,0),0),"")</f>
        <v/>
      </c>
      <c r="L912" s="10" t="str">
        <f>+IFERROR(VLOOKUP($A912,#REF!,MATCH('Cálculo antigua metodología'!L$4,#REF!,0),0),"")</f>
        <v/>
      </c>
      <c r="M912" s="10" t="str">
        <f>+IFERROR(VLOOKUP($A912,#REF!,MATCH('Cálculo antigua metodología'!M$4,#REF!,0),0),"")</f>
        <v/>
      </c>
      <c r="N912" s="10" t="str">
        <f>+IFERROR(VLOOKUP($A912,#REF!,MATCH('Cálculo antigua metodología'!N$4,#REF!,0),0),"")</f>
        <v/>
      </c>
      <c r="O912" s="10" t="str">
        <f>+IFERROR(VLOOKUP($A912,#REF!,MATCH('Cálculo antigua metodología'!O$4,#REF!,0),0),"")</f>
        <v/>
      </c>
      <c r="P912" s="10" t="str">
        <f>+IFERROR(VLOOKUP($A912,#REF!,MATCH('Cálculo antigua metodología'!P$4,#REF!,0),0),"")</f>
        <v/>
      </c>
      <c r="Q912" s="10" t="str">
        <f>+IFERROR(VLOOKUP($A912,#REF!,MATCH('Cálculo antigua metodología'!Q$4,#REF!,0),0),"")</f>
        <v/>
      </c>
      <c r="R912" s="10" t="str">
        <f>+IFERROR(VLOOKUP($A912,#REF!,MATCH('Cálculo antigua metodología'!R$4,#REF!,0),0),"")</f>
        <v/>
      </c>
      <c r="S912" s="10" t="str">
        <f>+IFERROR(VLOOKUP($A912,#REF!,MATCH('Cálculo antigua metodología'!S$4,#REF!,0),0),"")</f>
        <v/>
      </c>
      <c r="T912" s="10">
        <f>+VLOOKUP(A912,'[5]Cálculo SGP'!$N$3:$P$1136,3,0)</f>
        <v>1058418905</v>
      </c>
      <c r="U912" s="10">
        <f>+VLOOKUP(A912,'[5]Cálculo SGP'!$N$3:$X$1137,11,0)</f>
        <v>1471597353</v>
      </c>
      <c r="V912" s="11">
        <f t="shared" si="168"/>
        <v>44.433338448858741</v>
      </c>
      <c r="W912" s="11">
        <f t="shared" si="175"/>
        <v>100</v>
      </c>
      <c r="X912" s="11">
        <f t="shared" si="169"/>
        <v>80</v>
      </c>
      <c r="Y912" s="11">
        <f t="shared" si="170"/>
        <v>100</v>
      </c>
      <c r="Z912" s="11">
        <f t="shared" si="176"/>
        <v>0</v>
      </c>
      <c r="AA912" s="11">
        <f t="shared" si="171"/>
        <v>100</v>
      </c>
      <c r="AB912" s="11">
        <f t="shared" si="177"/>
        <v>0</v>
      </c>
      <c r="AC912" s="11">
        <f t="shared" si="172"/>
        <v>0</v>
      </c>
      <c r="AD912" s="11">
        <f t="shared" si="173"/>
        <v>0</v>
      </c>
      <c r="AE912" s="11">
        <f t="shared" si="174"/>
        <v>0</v>
      </c>
      <c r="AF912" s="12">
        <f t="shared" si="178"/>
        <v>0</v>
      </c>
      <c r="AG912" s="31">
        <f t="shared" si="179"/>
        <v>16.666666666666668</v>
      </c>
    </row>
    <row r="913" spans="1:33" x14ac:dyDescent="0.35">
      <c r="A913" s="1" t="s">
        <v>1871</v>
      </c>
      <c r="B913" s="1" t="s">
        <v>1745</v>
      </c>
      <c r="C913" s="1" t="s">
        <v>1872</v>
      </c>
      <c r="D913" s="4">
        <f>+VLOOKUP(A913,'[2]Categoría municipios 2023'!$B$2:$D$1103,3,0)</f>
        <v>6</v>
      </c>
      <c r="E913" s="1" t="str">
        <f>+VLOOKUP(A913,'[3]Nuevo IDF'!$B$5:$H$1106,7,0)</f>
        <v>G1</v>
      </c>
      <c r="F913" s="1"/>
      <c r="G913" s="10">
        <f>+VLOOKUP(A913,'[4]Informe viabilidad 2022'!$A$4:$G$1105,7,0)</f>
        <v>1927.7985920000001</v>
      </c>
      <c r="H913" s="10">
        <f>+VLOOKUP(A913,'[4]Informe viabilidad 2022'!$A$4:$G$1105,6,0)</f>
        <v>3952.2554239999999</v>
      </c>
      <c r="I913" s="10" t="str">
        <f>+IFERROR(VLOOKUP($A913,#REF!,MATCH('Cálculo antigua metodología'!I$4,#REF!,0),0),"")</f>
        <v/>
      </c>
      <c r="J913" s="10" t="str">
        <f>+IFERROR(VLOOKUP($A913,#REF!,MATCH('Cálculo antigua metodología'!J$4,#REF!,0),0),"")</f>
        <v/>
      </c>
      <c r="K913" s="10" t="str">
        <f>+IFERROR(VLOOKUP($A913,#REF!,MATCH('Cálculo antigua metodología'!K$4,#REF!,0),0),"")</f>
        <v/>
      </c>
      <c r="L913" s="10" t="str">
        <f>+IFERROR(VLOOKUP($A913,#REF!,MATCH('Cálculo antigua metodología'!L$4,#REF!,0),0),"")</f>
        <v/>
      </c>
      <c r="M913" s="10" t="str">
        <f>+IFERROR(VLOOKUP($A913,#REF!,MATCH('Cálculo antigua metodología'!M$4,#REF!,0),0),"")</f>
        <v/>
      </c>
      <c r="N913" s="10" t="str">
        <f>+IFERROR(VLOOKUP($A913,#REF!,MATCH('Cálculo antigua metodología'!N$4,#REF!,0),0),"")</f>
        <v/>
      </c>
      <c r="O913" s="10" t="str">
        <f>+IFERROR(VLOOKUP($A913,#REF!,MATCH('Cálculo antigua metodología'!O$4,#REF!,0),0),"")</f>
        <v/>
      </c>
      <c r="P913" s="10" t="str">
        <f>+IFERROR(VLOOKUP($A913,#REF!,MATCH('Cálculo antigua metodología'!P$4,#REF!,0),0),"")</f>
        <v/>
      </c>
      <c r="Q913" s="10" t="str">
        <f>+IFERROR(VLOOKUP($A913,#REF!,MATCH('Cálculo antigua metodología'!Q$4,#REF!,0),0),"")</f>
        <v/>
      </c>
      <c r="R913" s="10" t="str">
        <f>+IFERROR(VLOOKUP($A913,#REF!,MATCH('Cálculo antigua metodología'!R$4,#REF!,0),0),"")</f>
        <v/>
      </c>
      <c r="S913" s="10" t="str">
        <f>+IFERROR(VLOOKUP($A913,#REF!,MATCH('Cálculo antigua metodología'!S$4,#REF!,0),0),"")</f>
        <v/>
      </c>
      <c r="T913" s="10">
        <f>+VLOOKUP(A913,'[5]Cálculo SGP'!$N$3:$P$1136,3,0)</f>
        <v>867721221</v>
      </c>
      <c r="U913" s="10">
        <f>+VLOOKUP(A913,'[5]Cálculo SGP'!$N$3:$X$1137,11,0)</f>
        <v>2006846508</v>
      </c>
      <c r="V913" s="11">
        <f t="shared" si="168"/>
        <v>48.777176199024936</v>
      </c>
      <c r="W913" s="11">
        <f t="shared" si="175"/>
        <v>100</v>
      </c>
      <c r="X913" s="11">
        <f t="shared" si="169"/>
        <v>80</v>
      </c>
      <c r="Y913" s="11">
        <f t="shared" si="170"/>
        <v>100</v>
      </c>
      <c r="Z913" s="11">
        <f t="shared" si="176"/>
        <v>0</v>
      </c>
      <c r="AA913" s="11">
        <f t="shared" si="171"/>
        <v>100</v>
      </c>
      <c r="AB913" s="11">
        <f t="shared" si="177"/>
        <v>0</v>
      </c>
      <c r="AC913" s="11">
        <f t="shared" si="172"/>
        <v>0</v>
      </c>
      <c r="AD913" s="11">
        <f t="shared" si="173"/>
        <v>0</v>
      </c>
      <c r="AE913" s="11">
        <f t="shared" si="174"/>
        <v>0</v>
      </c>
      <c r="AF913" s="12">
        <f t="shared" si="178"/>
        <v>0</v>
      </c>
      <c r="AG913" s="31">
        <f t="shared" si="179"/>
        <v>16.666666666666668</v>
      </c>
    </row>
    <row r="914" spans="1:33" x14ac:dyDescent="0.35">
      <c r="A914" s="1" t="s">
        <v>1873</v>
      </c>
      <c r="B914" s="1" t="s">
        <v>1745</v>
      </c>
      <c r="C914" s="1" t="s">
        <v>1874</v>
      </c>
      <c r="D914" s="4">
        <f>+VLOOKUP(A914,'[2]Categoría municipios 2023'!$B$2:$D$1103,3,0)</f>
        <v>6</v>
      </c>
      <c r="E914" s="1" t="str">
        <f>+VLOOKUP(A914,'[3]Nuevo IDF'!$B$5:$H$1106,7,0)</f>
        <v>G2</v>
      </c>
      <c r="F914" s="1"/>
      <c r="G914" s="10">
        <f>+VLOOKUP(A914,'[4]Informe viabilidad 2022'!$A$4:$G$1105,7,0)</f>
        <v>3871.9768690000001</v>
      </c>
      <c r="H914" s="10">
        <f>+VLOOKUP(A914,'[4]Informe viabilidad 2022'!$A$4:$G$1105,6,0)</f>
        <v>13195.004268000001</v>
      </c>
      <c r="I914" s="10" t="str">
        <f>+IFERROR(VLOOKUP($A914,#REF!,MATCH('Cálculo antigua metodología'!I$4,#REF!,0),0),"")</f>
        <v/>
      </c>
      <c r="J914" s="10" t="str">
        <f>+IFERROR(VLOOKUP($A914,#REF!,MATCH('Cálculo antigua metodología'!J$4,#REF!,0),0),"")</f>
        <v/>
      </c>
      <c r="K914" s="10" t="str">
        <f>+IFERROR(VLOOKUP($A914,#REF!,MATCH('Cálculo antigua metodología'!K$4,#REF!,0),0),"")</f>
        <v/>
      </c>
      <c r="L914" s="10" t="str">
        <f>+IFERROR(VLOOKUP($A914,#REF!,MATCH('Cálculo antigua metodología'!L$4,#REF!,0),0),"")</f>
        <v/>
      </c>
      <c r="M914" s="10" t="str">
        <f>+IFERROR(VLOOKUP($A914,#REF!,MATCH('Cálculo antigua metodología'!M$4,#REF!,0),0),"")</f>
        <v/>
      </c>
      <c r="N914" s="10" t="str">
        <f>+IFERROR(VLOOKUP($A914,#REF!,MATCH('Cálculo antigua metodología'!N$4,#REF!,0),0),"")</f>
        <v/>
      </c>
      <c r="O914" s="10" t="str">
        <f>+IFERROR(VLOOKUP($A914,#REF!,MATCH('Cálculo antigua metodología'!O$4,#REF!,0),0),"")</f>
        <v/>
      </c>
      <c r="P914" s="10" t="str">
        <f>+IFERROR(VLOOKUP($A914,#REF!,MATCH('Cálculo antigua metodología'!P$4,#REF!,0),0),"")</f>
        <v/>
      </c>
      <c r="Q914" s="10" t="str">
        <f>+IFERROR(VLOOKUP($A914,#REF!,MATCH('Cálculo antigua metodología'!Q$4,#REF!,0),0),"")</f>
        <v/>
      </c>
      <c r="R914" s="10" t="str">
        <f>+IFERROR(VLOOKUP($A914,#REF!,MATCH('Cálculo antigua metodología'!R$4,#REF!,0),0),"")</f>
        <v/>
      </c>
      <c r="S914" s="10" t="str">
        <f>+IFERROR(VLOOKUP($A914,#REF!,MATCH('Cálculo antigua metodología'!S$4,#REF!,0),0),"")</f>
        <v/>
      </c>
      <c r="T914" s="10">
        <f>+VLOOKUP(A914,'[5]Cálculo SGP'!$N$3:$P$1136,3,0)</f>
        <v>2385129730</v>
      </c>
      <c r="U914" s="10">
        <f>+VLOOKUP(A914,'[5]Cálculo SGP'!$N$3:$X$1137,11,0)</f>
        <v>1949856565</v>
      </c>
      <c r="V914" s="11">
        <f t="shared" si="168"/>
        <v>29.344263861969068</v>
      </c>
      <c r="W914" s="11">
        <f t="shared" si="175"/>
        <v>100</v>
      </c>
      <c r="X914" s="11">
        <f t="shared" si="169"/>
        <v>80</v>
      </c>
      <c r="Y914" s="11">
        <f t="shared" si="170"/>
        <v>100</v>
      </c>
      <c r="Z914" s="11">
        <f t="shared" si="176"/>
        <v>0</v>
      </c>
      <c r="AA914" s="11">
        <f t="shared" si="171"/>
        <v>100</v>
      </c>
      <c r="AB914" s="11">
        <f t="shared" si="177"/>
        <v>0</v>
      </c>
      <c r="AC914" s="11">
        <f t="shared" si="172"/>
        <v>0</v>
      </c>
      <c r="AD914" s="11">
        <f t="shared" si="173"/>
        <v>0</v>
      </c>
      <c r="AE914" s="11">
        <f t="shared" si="174"/>
        <v>0</v>
      </c>
      <c r="AF914" s="12">
        <f t="shared" si="178"/>
        <v>0</v>
      </c>
      <c r="AG914" s="31">
        <f t="shared" si="179"/>
        <v>16.666666666666668</v>
      </c>
    </row>
    <row r="915" spans="1:33" x14ac:dyDescent="0.35">
      <c r="A915" s="1" t="s">
        <v>1875</v>
      </c>
      <c r="B915" s="1" t="s">
        <v>1745</v>
      </c>
      <c r="C915" s="1" t="s">
        <v>1876</v>
      </c>
      <c r="D915" s="4">
        <f>+VLOOKUP(A915,'[2]Categoría municipios 2023'!$B$2:$D$1103,3,0)</f>
        <v>6</v>
      </c>
      <c r="E915" s="1" t="str">
        <f>+VLOOKUP(A915,'[3]Nuevo IDF'!$B$5:$H$1106,7,0)</f>
        <v>G2</v>
      </c>
      <c r="F915" s="1"/>
      <c r="G915" s="10">
        <f>+VLOOKUP(A915,'[4]Informe viabilidad 2022'!$A$4:$G$1105,7,0)</f>
        <v>3861.2116919999999</v>
      </c>
      <c r="H915" s="10">
        <f>+VLOOKUP(A915,'[4]Informe viabilidad 2022'!$A$4:$G$1105,6,0)</f>
        <v>6397.6282213000004</v>
      </c>
      <c r="I915" s="10" t="str">
        <f>+IFERROR(VLOOKUP($A915,#REF!,MATCH('Cálculo antigua metodología'!I$4,#REF!,0),0),"")</f>
        <v/>
      </c>
      <c r="J915" s="10" t="str">
        <f>+IFERROR(VLOOKUP($A915,#REF!,MATCH('Cálculo antigua metodología'!J$4,#REF!,0),0),"")</f>
        <v/>
      </c>
      <c r="K915" s="10" t="str">
        <f>+IFERROR(VLOOKUP($A915,#REF!,MATCH('Cálculo antigua metodología'!K$4,#REF!,0),0),"")</f>
        <v/>
      </c>
      <c r="L915" s="10" t="str">
        <f>+IFERROR(VLOOKUP($A915,#REF!,MATCH('Cálculo antigua metodología'!L$4,#REF!,0),0),"")</f>
        <v/>
      </c>
      <c r="M915" s="10" t="str">
        <f>+IFERROR(VLOOKUP($A915,#REF!,MATCH('Cálculo antigua metodología'!M$4,#REF!,0),0),"")</f>
        <v/>
      </c>
      <c r="N915" s="10" t="str">
        <f>+IFERROR(VLOOKUP($A915,#REF!,MATCH('Cálculo antigua metodología'!N$4,#REF!,0),0),"")</f>
        <v/>
      </c>
      <c r="O915" s="10" t="str">
        <f>+IFERROR(VLOOKUP($A915,#REF!,MATCH('Cálculo antigua metodología'!O$4,#REF!,0),0),"")</f>
        <v/>
      </c>
      <c r="P915" s="10" t="str">
        <f>+IFERROR(VLOOKUP($A915,#REF!,MATCH('Cálculo antigua metodología'!P$4,#REF!,0),0),"")</f>
        <v/>
      </c>
      <c r="Q915" s="10" t="str">
        <f>+IFERROR(VLOOKUP($A915,#REF!,MATCH('Cálculo antigua metodología'!Q$4,#REF!,0),0),"")</f>
        <v/>
      </c>
      <c r="R915" s="10" t="str">
        <f>+IFERROR(VLOOKUP($A915,#REF!,MATCH('Cálculo antigua metodología'!R$4,#REF!,0),0),"")</f>
        <v/>
      </c>
      <c r="S915" s="10" t="str">
        <f>+IFERROR(VLOOKUP($A915,#REF!,MATCH('Cálculo antigua metodología'!S$4,#REF!,0),0),"")</f>
        <v/>
      </c>
      <c r="T915" s="10">
        <f>+VLOOKUP(A915,'[5]Cálculo SGP'!$N$3:$P$1136,3,0)</f>
        <v>1660767970</v>
      </c>
      <c r="U915" s="10">
        <f>+VLOOKUP(A915,'[5]Cálculo SGP'!$N$3:$X$1137,11,0)</f>
        <v>1097155356</v>
      </c>
      <c r="V915" s="11">
        <f t="shared" si="168"/>
        <v>60.35379922741744</v>
      </c>
      <c r="W915" s="11">
        <f t="shared" si="175"/>
        <v>100</v>
      </c>
      <c r="X915" s="11">
        <f t="shared" si="169"/>
        <v>80</v>
      </c>
      <c r="Y915" s="11">
        <f t="shared" si="170"/>
        <v>100</v>
      </c>
      <c r="Z915" s="11">
        <f t="shared" si="176"/>
        <v>0</v>
      </c>
      <c r="AA915" s="11">
        <f t="shared" si="171"/>
        <v>100</v>
      </c>
      <c r="AB915" s="11">
        <f t="shared" si="177"/>
        <v>0</v>
      </c>
      <c r="AC915" s="11">
        <f t="shared" si="172"/>
        <v>0</v>
      </c>
      <c r="AD915" s="11">
        <f t="shared" si="173"/>
        <v>0</v>
      </c>
      <c r="AE915" s="11">
        <f t="shared" si="174"/>
        <v>0</v>
      </c>
      <c r="AF915" s="12">
        <f t="shared" si="178"/>
        <v>0</v>
      </c>
      <c r="AG915" s="31">
        <f t="shared" si="179"/>
        <v>16.666666666666668</v>
      </c>
    </row>
    <row r="916" spans="1:33" x14ac:dyDescent="0.35">
      <c r="A916" s="1" t="s">
        <v>1877</v>
      </c>
      <c r="B916" s="1" t="s">
        <v>1745</v>
      </c>
      <c r="C916" s="1" t="s">
        <v>1878</v>
      </c>
      <c r="D916" s="4">
        <f>+VLOOKUP(A916,'[2]Categoría municipios 2023'!$B$2:$D$1103,3,0)</f>
        <v>6</v>
      </c>
      <c r="E916" s="1" t="str">
        <f>+VLOOKUP(A916,'[3]Nuevo IDF'!$B$5:$H$1106,7,0)</f>
        <v>G1</v>
      </c>
      <c r="F916" s="1"/>
      <c r="G916" s="10">
        <f>+VLOOKUP(A916,'[4]Informe viabilidad 2022'!$A$4:$G$1105,7,0)</f>
        <v>3880.0072399999999</v>
      </c>
      <c r="H916" s="10">
        <f>+VLOOKUP(A916,'[4]Informe viabilidad 2022'!$A$4:$G$1105,6,0)</f>
        <v>8934.7847450000008</v>
      </c>
      <c r="I916" s="10" t="str">
        <f>+IFERROR(VLOOKUP($A916,#REF!,MATCH('Cálculo antigua metodología'!I$4,#REF!,0),0),"")</f>
        <v/>
      </c>
      <c r="J916" s="10" t="str">
        <f>+IFERROR(VLOOKUP($A916,#REF!,MATCH('Cálculo antigua metodología'!J$4,#REF!,0),0),"")</f>
        <v/>
      </c>
      <c r="K916" s="10" t="str">
        <f>+IFERROR(VLOOKUP($A916,#REF!,MATCH('Cálculo antigua metodología'!K$4,#REF!,0),0),"")</f>
        <v/>
      </c>
      <c r="L916" s="10" t="str">
        <f>+IFERROR(VLOOKUP($A916,#REF!,MATCH('Cálculo antigua metodología'!L$4,#REF!,0),0),"")</f>
        <v/>
      </c>
      <c r="M916" s="10" t="str">
        <f>+IFERROR(VLOOKUP($A916,#REF!,MATCH('Cálculo antigua metodología'!M$4,#REF!,0),0),"")</f>
        <v/>
      </c>
      <c r="N916" s="10" t="str">
        <f>+IFERROR(VLOOKUP($A916,#REF!,MATCH('Cálculo antigua metodología'!N$4,#REF!,0),0),"")</f>
        <v/>
      </c>
      <c r="O916" s="10" t="str">
        <f>+IFERROR(VLOOKUP($A916,#REF!,MATCH('Cálculo antigua metodología'!O$4,#REF!,0),0),"")</f>
        <v/>
      </c>
      <c r="P916" s="10" t="str">
        <f>+IFERROR(VLOOKUP($A916,#REF!,MATCH('Cálculo antigua metodología'!P$4,#REF!,0),0),"")</f>
        <v/>
      </c>
      <c r="Q916" s="10" t="str">
        <f>+IFERROR(VLOOKUP($A916,#REF!,MATCH('Cálculo antigua metodología'!Q$4,#REF!,0),0),"")</f>
        <v/>
      </c>
      <c r="R916" s="10" t="str">
        <f>+IFERROR(VLOOKUP($A916,#REF!,MATCH('Cálculo antigua metodología'!R$4,#REF!,0),0),"")</f>
        <v/>
      </c>
      <c r="S916" s="10" t="str">
        <f>+IFERROR(VLOOKUP($A916,#REF!,MATCH('Cálculo antigua metodología'!S$4,#REF!,0),0),"")</f>
        <v/>
      </c>
      <c r="T916" s="10">
        <f>+VLOOKUP(A916,'[5]Cálculo SGP'!$N$3:$P$1136,3,0)</f>
        <v>1776798264</v>
      </c>
      <c r="U916" s="10">
        <f>+VLOOKUP(A916,'[5]Cálculo SGP'!$N$3:$X$1137,11,0)</f>
        <v>1479095697</v>
      </c>
      <c r="V916" s="11">
        <f t="shared" si="168"/>
        <v>43.425861402775176</v>
      </c>
      <c r="W916" s="11">
        <f t="shared" si="175"/>
        <v>100</v>
      </c>
      <c r="X916" s="11">
        <f t="shared" si="169"/>
        <v>80</v>
      </c>
      <c r="Y916" s="11">
        <f t="shared" si="170"/>
        <v>100</v>
      </c>
      <c r="Z916" s="11">
        <f t="shared" si="176"/>
        <v>0</v>
      </c>
      <c r="AA916" s="11">
        <f t="shared" si="171"/>
        <v>100</v>
      </c>
      <c r="AB916" s="11">
        <f t="shared" si="177"/>
        <v>0</v>
      </c>
      <c r="AC916" s="11">
        <f t="shared" si="172"/>
        <v>0</v>
      </c>
      <c r="AD916" s="11">
        <f t="shared" si="173"/>
        <v>0</v>
      </c>
      <c r="AE916" s="11">
        <f t="shared" si="174"/>
        <v>0</v>
      </c>
      <c r="AF916" s="12">
        <f t="shared" si="178"/>
        <v>0</v>
      </c>
      <c r="AG916" s="31">
        <f t="shared" si="179"/>
        <v>16.666666666666668</v>
      </c>
    </row>
    <row r="917" spans="1:33" x14ac:dyDescent="0.35">
      <c r="A917" s="1" t="s">
        <v>1879</v>
      </c>
      <c r="B917" s="1" t="s">
        <v>1745</v>
      </c>
      <c r="C917" s="1" t="s">
        <v>1880</v>
      </c>
      <c r="D917" s="4">
        <f>+VLOOKUP(A917,'[2]Categoría municipios 2023'!$B$2:$D$1103,3,0)</f>
        <v>6</v>
      </c>
      <c r="E917" s="1" t="str">
        <f>+VLOOKUP(A917,'[3]Nuevo IDF'!$B$5:$H$1106,7,0)</f>
        <v>G3</v>
      </c>
      <c r="F917" s="1"/>
      <c r="G917" s="10">
        <f>+VLOOKUP(A917,'[4]Informe viabilidad 2022'!$A$4:$G$1105,7,0)</f>
        <v>1687.269943</v>
      </c>
      <c r="H917" s="10">
        <f>+VLOOKUP(A917,'[4]Informe viabilidad 2022'!$A$4:$G$1105,6,0)</f>
        <v>2152.7326950000001</v>
      </c>
      <c r="I917" s="10" t="str">
        <f>+IFERROR(VLOOKUP($A917,#REF!,MATCH('Cálculo antigua metodología'!I$4,#REF!,0),0),"")</f>
        <v/>
      </c>
      <c r="J917" s="10" t="str">
        <f>+IFERROR(VLOOKUP($A917,#REF!,MATCH('Cálculo antigua metodología'!J$4,#REF!,0),0),"")</f>
        <v/>
      </c>
      <c r="K917" s="10" t="str">
        <f>+IFERROR(VLOOKUP($A917,#REF!,MATCH('Cálculo antigua metodología'!K$4,#REF!,0),0),"")</f>
        <v/>
      </c>
      <c r="L917" s="10" t="str">
        <f>+IFERROR(VLOOKUP($A917,#REF!,MATCH('Cálculo antigua metodología'!L$4,#REF!,0),0),"")</f>
        <v/>
      </c>
      <c r="M917" s="10" t="str">
        <f>+IFERROR(VLOOKUP($A917,#REF!,MATCH('Cálculo antigua metodología'!M$4,#REF!,0),0),"")</f>
        <v/>
      </c>
      <c r="N917" s="10" t="str">
        <f>+IFERROR(VLOOKUP($A917,#REF!,MATCH('Cálculo antigua metodología'!N$4,#REF!,0),0),"")</f>
        <v/>
      </c>
      <c r="O917" s="10" t="str">
        <f>+IFERROR(VLOOKUP($A917,#REF!,MATCH('Cálculo antigua metodología'!O$4,#REF!,0),0),"")</f>
        <v/>
      </c>
      <c r="P917" s="10" t="str">
        <f>+IFERROR(VLOOKUP($A917,#REF!,MATCH('Cálculo antigua metodología'!P$4,#REF!,0),0),"")</f>
        <v/>
      </c>
      <c r="Q917" s="10" t="str">
        <f>+IFERROR(VLOOKUP($A917,#REF!,MATCH('Cálculo antigua metodología'!Q$4,#REF!,0),0),"")</f>
        <v/>
      </c>
      <c r="R917" s="10" t="str">
        <f>+IFERROR(VLOOKUP($A917,#REF!,MATCH('Cálculo antigua metodología'!R$4,#REF!,0),0),"")</f>
        <v/>
      </c>
      <c r="S917" s="10" t="str">
        <f>+IFERROR(VLOOKUP($A917,#REF!,MATCH('Cálculo antigua metodología'!S$4,#REF!,0),0),"")</f>
        <v/>
      </c>
      <c r="T917" s="10">
        <f>+VLOOKUP(A917,'[5]Cálculo SGP'!$N$3:$P$1136,3,0)</f>
        <v>663960675</v>
      </c>
      <c r="U917" s="10">
        <f>+VLOOKUP(A917,'[5]Cálculo SGP'!$N$3:$X$1137,11,0)</f>
        <v>1543535567</v>
      </c>
      <c r="V917" s="11">
        <f t="shared" si="168"/>
        <v>78.37805162335772</v>
      </c>
      <c r="W917" s="11">
        <f t="shared" si="175"/>
        <v>100</v>
      </c>
      <c r="X917" s="11">
        <f t="shared" si="169"/>
        <v>80</v>
      </c>
      <c r="Y917" s="11">
        <f t="shared" si="170"/>
        <v>100</v>
      </c>
      <c r="Z917" s="11">
        <f t="shared" si="176"/>
        <v>0</v>
      </c>
      <c r="AA917" s="11">
        <f t="shared" si="171"/>
        <v>100</v>
      </c>
      <c r="AB917" s="11">
        <f t="shared" si="177"/>
        <v>0</v>
      </c>
      <c r="AC917" s="11">
        <f t="shared" si="172"/>
        <v>0</v>
      </c>
      <c r="AD917" s="11">
        <f t="shared" si="173"/>
        <v>0</v>
      </c>
      <c r="AE917" s="11">
        <f t="shared" si="174"/>
        <v>0</v>
      </c>
      <c r="AF917" s="12">
        <f t="shared" si="178"/>
        <v>0</v>
      </c>
      <c r="AG917" s="31">
        <f t="shared" si="179"/>
        <v>16.666666666666668</v>
      </c>
    </row>
    <row r="918" spans="1:33" x14ac:dyDescent="0.35">
      <c r="A918" s="1" t="s">
        <v>1881</v>
      </c>
      <c r="B918" s="1" t="s">
        <v>1745</v>
      </c>
      <c r="C918" s="1" t="s">
        <v>1882</v>
      </c>
      <c r="D918" s="4">
        <f>+VLOOKUP(A918,'[2]Categoría municipios 2023'!$B$2:$D$1103,3,0)</f>
        <v>6</v>
      </c>
      <c r="E918" s="1" t="str">
        <f>+VLOOKUP(A918,'[3]Nuevo IDF'!$B$5:$H$1106,7,0)</f>
        <v>G3</v>
      </c>
      <c r="F918" s="1"/>
      <c r="G918" s="10">
        <f>+VLOOKUP(A918,'[4]Informe viabilidad 2022'!$A$4:$G$1105,7,0)</f>
        <v>489.38014299999998</v>
      </c>
      <c r="H918" s="10">
        <f>+VLOOKUP(A918,'[4]Informe viabilidad 2022'!$A$4:$G$1105,6,0)</f>
        <v>1000.10371428</v>
      </c>
      <c r="I918" s="10" t="str">
        <f>+IFERROR(VLOOKUP($A918,#REF!,MATCH('Cálculo antigua metodología'!I$4,#REF!,0),0),"")</f>
        <v/>
      </c>
      <c r="J918" s="10" t="str">
        <f>+IFERROR(VLOOKUP($A918,#REF!,MATCH('Cálculo antigua metodología'!J$4,#REF!,0),0),"")</f>
        <v/>
      </c>
      <c r="K918" s="10" t="str">
        <f>+IFERROR(VLOOKUP($A918,#REF!,MATCH('Cálculo antigua metodología'!K$4,#REF!,0),0),"")</f>
        <v/>
      </c>
      <c r="L918" s="10" t="str">
        <f>+IFERROR(VLOOKUP($A918,#REF!,MATCH('Cálculo antigua metodología'!L$4,#REF!,0),0),"")</f>
        <v/>
      </c>
      <c r="M918" s="10" t="str">
        <f>+IFERROR(VLOOKUP($A918,#REF!,MATCH('Cálculo antigua metodología'!M$4,#REF!,0),0),"")</f>
        <v/>
      </c>
      <c r="N918" s="10" t="str">
        <f>+IFERROR(VLOOKUP($A918,#REF!,MATCH('Cálculo antigua metodología'!N$4,#REF!,0),0),"")</f>
        <v/>
      </c>
      <c r="O918" s="10" t="str">
        <f>+IFERROR(VLOOKUP($A918,#REF!,MATCH('Cálculo antigua metodología'!O$4,#REF!,0),0),"")</f>
        <v/>
      </c>
      <c r="P918" s="10" t="str">
        <f>+IFERROR(VLOOKUP($A918,#REF!,MATCH('Cálculo antigua metodología'!P$4,#REF!,0),0),"")</f>
        <v/>
      </c>
      <c r="Q918" s="10" t="str">
        <f>+IFERROR(VLOOKUP($A918,#REF!,MATCH('Cálculo antigua metodología'!Q$4,#REF!,0),0),"")</f>
        <v/>
      </c>
      <c r="R918" s="10" t="str">
        <f>+IFERROR(VLOOKUP($A918,#REF!,MATCH('Cálculo antigua metodología'!R$4,#REF!,0),0),"")</f>
        <v/>
      </c>
      <c r="S918" s="10" t="str">
        <f>+IFERROR(VLOOKUP($A918,#REF!,MATCH('Cálculo antigua metodología'!S$4,#REF!,0),0),"")</f>
        <v/>
      </c>
      <c r="T918" s="10">
        <f>+VLOOKUP(A918,'[5]Cálculo SGP'!$N$3:$P$1136,3,0)</f>
        <v>484425442</v>
      </c>
      <c r="U918" s="10">
        <f>+VLOOKUP(A918,'[5]Cálculo SGP'!$N$3:$X$1137,11,0)</f>
        <v>969165707</v>
      </c>
      <c r="V918" s="11">
        <f t="shared" si="168"/>
        <v>48.932939255436835</v>
      </c>
      <c r="W918" s="11">
        <f t="shared" si="175"/>
        <v>100</v>
      </c>
      <c r="X918" s="11">
        <f t="shared" si="169"/>
        <v>80</v>
      </c>
      <c r="Y918" s="11">
        <f t="shared" si="170"/>
        <v>100</v>
      </c>
      <c r="Z918" s="11">
        <f t="shared" si="176"/>
        <v>0</v>
      </c>
      <c r="AA918" s="11">
        <f t="shared" si="171"/>
        <v>100</v>
      </c>
      <c r="AB918" s="11">
        <f t="shared" si="177"/>
        <v>0</v>
      </c>
      <c r="AC918" s="11">
        <f t="shared" si="172"/>
        <v>0</v>
      </c>
      <c r="AD918" s="11">
        <f t="shared" si="173"/>
        <v>0</v>
      </c>
      <c r="AE918" s="11">
        <f t="shared" si="174"/>
        <v>0</v>
      </c>
      <c r="AF918" s="12">
        <f t="shared" si="178"/>
        <v>0</v>
      </c>
      <c r="AG918" s="31">
        <f t="shared" si="179"/>
        <v>16.666666666666668</v>
      </c>
    </row>
    <row r="919" spans="1:33" x14ac:dyDescent="0.35">
      <c r="A919" s="1" t="s">
        <v>1883</v>
      </c>
      <c r="B919" s="1" t="s">
        <v>1745</v>
      </c>
      <c r="C919" s="1" t="s">
        <v>1884</v>
      </c>
      <c r="D919" s="4">
        <f>+VLOOKUP(A919,'[2]Categoría municipios 2023'!$B$2:$D$1103,3,0)</f>
        <v>5</v>
      </c>
      <c r="E919" s="1" t="str">
        <f>+VLOOKUP(A919,'[3]Nuevo IDF'!$B$5:$H$1106,7,0)</f>
        <v>G1</v>
      </c>
      <c r="F919" s="1"/>
      <c r="G919" s="10">
        <f>+VLOOKUP(A919,'[4]Informe viabilidad 2022'!$A$4:$G$1105,7,0)</f>
        <v>8475.7285680000005</v>
      </c>
      <c r="H919" s="10">
        <f>+VLOOKUP(A919,'[4]Informe viabilidad 2022'!$A$4:$G$1105,6,0)</f>
        <v>19568.9188593</v>
      </c>
      <c r="I919" s="10" t="str">
        <f>+IFERROR(VLOOKUP($A919,#REF!,MATCH('Cálculo antigua metodología'!I$4,#REF!,0),0),"")</f>
        <v/>
      </c>
      <c r="J919" s="10" t="str">
        <f>+IFERROR(VLOOKUP($A919,#REF!,MATCH('Cálculo antigua metodología'!J$4,#REF!,0),0),"")</f>
        <v/>
      </c>
      <c r="K919" s="10" t="str">
        <f>+IFERROR(VLOOKUP($A919,#REF!,MATCH('Cálculo antigua metodología'!K$4,#REF!,0),0),"")</f>
        <v/>
      </c>
      <c r="L919" s="10" t="str">
        <f>+IFERROR(VLOOKUP($A919,#REF!,MATCH('Cálculo antigua metodología'!L$4,#REF!,0),0),"")</f>
        <v/>
      </c>
      <c r="M919" s="10" t="str">
        <f>+IFERROR(VLOOKUP($A919,#REF!,MATCH('Cálculo antigua metodología'!M$4,#REF!,0),0),"")</f>
        <v/>
      </c>
      <c r="N919" s="10" t="str">
        <f>+IFERROR(VLOOKUP($A919,#REF!,MATCH('Cálculo antigua metodología'!N$4,#REF!,0),0),"")</f>
        <v/>
      </c>
      <c r="O919" s="10" t="str">
        <f>+IFERROR(VLOOKUP($A919,#REF!,MATCH('Cálculo antigua metodología'!O$4,#REF!,0),0),"")</f>
        <v/>
      </c>
      <c r="P919" s="10" t="str">
        <f>+IFERROR(VLOOKUP($A919,#REF!,MATCH('Cálculo antigua metodología'!P$4,#REF!,0),0),"")</f>
        <v/>
      </c>
      <c r="Q919" s="10" t="str">
        <f>+IFERROR(VLOOKUP($A919,#REF!,MATCH('Cálculo antigua metodología'!Q$4,#REF!,0),0),"")</f>
        <v/>
      </c>
      <c r="R919" s="10" t="str">
        <f>+IFERROR(VLOOKUP($A919,#REF!,MATCH('Cálculo antigua metodología'!R$4,#REF!,0),0),"")</f>
        <v/>
      </c>
      <c r="S919" s="10" t="str">
        <f>+IFERROR(VLOOKUP($A919,#REF!,MATCH('Cálculo antigua metodología'!S$4,#REF!,0),0),"")</f>
        <v/>
      </c>
      <c r="T919" s="10">
        <f>+VLOOKUP(A919,'[5]Cálculo SGP'!$N$3:$P$1136,3,0)</f>
        <v>1736106005</v>
      </c>
      <c r="U919" s="10">
        <f>+VLOOKUP(A919,'[5]Cálculo SGP'!$N$3:$X$1137,11,0)</f>
        <v>1505346109</v>
      </c>
      <c r="V919" s="11">
        <f t="shared" si="168"/>
        <v>43.312196391329849</v>
      </c>
      <c r="W919" s="11">
        <f t="shared" si="175"/>
        <v>100</v>
      </c>
      <c r="X919" s="11">
        <f t="shared" si="169"/>
        <v>80</v>
      </c>
      <c r="Y919" s="11">
        <f t="shared" si="170"/>
        <v>100</v>
      </c>
      <c r="Z919" s="11">
        <f t="shared" si="176"/>
        <v>0</v>
      </c>
      <c r="AA919" s="11">
        <f t="shared" si="171"/>
        <v>100</v>
      </c>
      <c r="AB919" s="11">
        <f t="shared" si="177"/>
        <v>0</v>
      </c>
      <c r="AC919" s="11">
        <f t="shared" si="172"/>
        <v>0</v>
      </c>
      <c r="AD919" s="11">
        <f t="shared" si="173"/>
        <v>0</v>
      </c>
      <c r="AE919" s="11">
        <f t="shared" si="174"/>
        <v>0</v>
      </c>
      <c r="AF919" s="12">
        <f t="shared" si="178"/>
        <v>0</v>
      </c>
      <c r="AG919" s="31">
        <f t="shared" si="179"/>
        <v>16.666666666666668</v>
      </c>
    </row>
    <row r="920" spans="1:33" x14ac:dyDescent="0.35">
      <c r="A920" s="1" t="s">
        <v>1885</v>
      </c>
      <c r="B920" s="1" t="s">
        <v>1745</v>
      </c>
      <c r="C920" s="1" t="s">
        <v>1886</v>
      </c>
      <c r="D920" s="4">
        <f>+VLOOKUP(A920,'[2]Categoría municipios 2023'!$B$2:$D$1103,3,0)</f>
        <v>6</v>
      </c>
      <c r="E920" s="1" t="str">
        <f>+VLOOKUP(A920,'[3]Nuevo IDF'!$B$5:$H$1106,7,0)</f>
        <v>G3</v>
      </c>
      <c r="F920" s="1"/>
      <c r="G920" s="10">
        <f>+VLOOKUP(A920,'[4]Informe viabilidad 2022'!$A$4:$G$1105,7,0)</f>
        <v>506.961521</v>
      </c>
      <c r="H920" s="10">
        <f>+VLOOKUP(A920,'[4]Informe viabilidad 2022'!$A$4:$G$1105,6,0)</f>
        <v>990.01404710999998</v>
      </c>
      <c r="I920" s="10" t="str">
        <f>+IFERROR(VLOOKUP($A920,#REF!,MATCH('Cálculo antigua metodología'!I$4,#REF!,0),0),"")</f>
        <v/>
      </c>
      <c r="J920" s="10" t="str">
        <f>+IFERROR(VLOOKUP($A920,#REF!,MATCH('Cálculo antigua metodología'!J$4,#REF!,0),0),"")</f>
        <v/>
      </c>
      <c r="K920" s="10" t="str">
        <f>+IFERROR(VLOOKUP($A920,#REF!,MATCH('Cálculo antigua metodología'!K$4,#REF!,0),0),"")</f>
        <v/>
      </c>
      <c r="L920" s="10" t="str">
        <f>+IFERROR(VLOOKUP($A920,#REF!,MATCH('Cálculo antigua metodología'!L$4,#REF!,0),0),"")</f>
        <v/>
      </c>
      <c r="M920" s="10" t="str">
        <f>+IFERROR(VLOOKUP($A920,#REF!,MATCH('Cálculo antigua metodología'!M$4,#REF!,0),0),"")</f>
        <v/>
      </c>
      <c r="N920" s="10" t="str">
        <f>+IFERROR(VLOOKUP($A920,#REF!,MATCH('Cálculo antigua metodología'!N$4,#REF!,0),0),"")</f>
        <v/>
      </c>
      <c r="O920" s="10" t="str">
        <f>+IFERROR(VLOOKUP($A920,#REF!,MATCH('Cálculo antigua metodología'!O$4,#REF!,0),0),"")</f>
        <v/>
      </c>
      <c r="P920" s="10" t="str">
        <f>+IFERROR(VLOOKUP($A920,#REF!,MATCH('Cálculo antigua metodología'!P$4,#REF!,0),0),"")</f>
        <v/>
      </c>
      <c r="Q920" s="10" t="str">
        <f>+IFERROR(VLOOKUP($A920,#REF!,MATCH('Cálculo antigua metodología'!Q$4,#REF!,0),0),"")</f>
        <v/>
      </c>
      <c r="R920" s="10" t="str">
        <f>+IFERROR(VLOOKUP($A920,#REF!,MATCH('Cálculo antigua metodología'!R$4,#REF!,0),0),"")</f>
        <v/>
      </c>
      <c r="S920" s="10" t="str">
        <f>+IFERROR(VLOOKUP($A920,#REF!,MATCH('Cálculo antigua metodología'!S$4,#REF!,0),0),"")</f>
        <v/>
      </c>
      <c r="T920" s="10">
        <f>+VLOOKUP(A920,'[5]Cálculo SGP'!$N$3:$P$1136,3,0)</f>
        <v>456918110</v>
      </c>
      <c r="U920" s="10">
        <f>+VLOOKUP(A920,'[5]Cálculo SGP'!$N$3:$X$1137,11,0)</f>
        <v>1004112193</v>
      </c>
      <c r="V920" s="11">
        <f t="shared" si="168"/>
        <v>51.20750786111541</v>
      </c>
      <c r="W920" s="11">
        <f t="shared" si="175"/>
        <v>100</v>
      </c>
      <c r="X920" s="11">
        <f t="shared" si="169"/>
        <v>80</v>
      </c>
      <c r="Y920" s="11">
        <f t="shared" si="170"/>
        <v>100</v>
      </c>
      <c r="Z920" s="11">
        <f t="shared" si="176"/>
        <v>0</v>
      </c>
      <c r="AA920" s="11">
        <f t="shared" si="171"/>
        <v>100</v>
      </c>
      <c r="AB920" s="11">
        <f t="shared" si="177"/>
        <v>0</v>
      </c>
      <c r="AC920" s="11">
        <f t="shared" si="172"/>
        <v>0</v>
      </c>
      <c r="AD920" s="11">
        <f t="shared" si="173"/>
        <v>0</v>
      </c>
      <c r="AE920" s="11">
        <f t="shared" si="174"/>
        <v>0</v>
      </c>
      <c r="AF920" s="12">
        <f t="shared" si="178"/>
        <v>0</v>
      </c>
      <c r="AG920" s="31">
        <f t="shared" si="179"/>
        <v>16.666666666666668</v>
      </c>
    </row>
    <row r="921" spans="1:33" x14ac:dyDescent="0.35">
      <c r="A921" s="1" t="s">
        <v>1887</v>
      </c>
      <c r="B921" s="1" t="s">
        <v>1745</v>
      </c>
      <c r="C921" s="1" t="s">
        <v>1888</v>
      </c>
      <c r="D921" s="4">
        <f>+VLOOKUP(A921,'[2]Categoría municipios 2023'!$B$2:$D$1103,3,0)</f>
        <v>6</v>
      </c>
      <c r="E921" s="1" t="str">
        <f>+VLOOKUP(A921,'[3]Nuevo IDF'!$B$5:$H$1106,7,0)</f>
        <v>G4</v>
      </c>
      <c r="F921" s="1"/>
      <c r="G921" s="10">
        <f>+VLOOKUP(A921,'[4]Informe viabilidad 2022'!$A$4:$G$1105,7,0)</f>
        <v>954.20535500000005</v>
      </c>
      <c r="H921" s="10">
        <f>+VLOOKUP(A921,'[4]Informe viabilidad 2022'!$A$4:$G$1105,6,0)</f>
        <v>1916.3776458</v>
      </c>
      <c r="I921" s="10" t="str">
        <f>+IFERROR(VLOOKUP($A921,#REF!,MATCH('Cálculo antigua metodología'!I$4,#REF!,0),0),"")</f>
        <v/>
      </c>
      <c r="J921" s="10" t="str">
        <f>+IFERROR(VLOOKUP($A921,#REF!,MATCH('Cálculo antigua metodología'!J$4,#REF!,0),0),"")</f>
        <v/>
      </c>
      <c r="K921" s="10" t="str">
        <f>+IFERROR(VLOOKUP($A921,#REF!,MATCH('Cálculo antigua metodología'!K$4,#REF!,0),0),"")</f>
        <v/>
      </c>
      <c r="L921" s="10" t="str">
        <f>+IFERROR(VLOOKUP($A921,#REF!,MATCH('Cálculo antigua metodología'!L$4,#REF!,0),0),"")</f>
        <v/>
      </c>
      <c r="M921" s="10" t="str">
        <f>+IFERROR(VLOOKUP($A921,#REF!,MATCH('Cálculo antigua metodología'!M$4,#REF!,0),0),"")</f>
        <v/>
      </c>
      <c r="N921" s="10" t="str">
        <f>+IFERROR(VLOOKUP($A921,#REF!,MATCH('Cálculo antigua metodología'!N$4,#REF!,0),0),"")</f>
        <v/>
      </c>
      <c r="O921" s="10" t="str">
        <f>+IFERROR(VLOOKUP($A921,#REF!,MATCH('Cálculo antigua metodología'!O$4,#REF!,0),0),"")</f>
        <v/>
      </c>
      <c r="P921" s="10" t="str">
        <f>+IFERROR(VLOOKUP($A921,#REF!,MATCH('Cálculo antigua metodología'!P$4,#REF!,0),0),"")</f>
        <v/>
      </c>
      <c r="Q921" s="10" t="str">
        <f>+IFERROR(VLOOKUP($A921,#REF!,MATCH('Cálculo antigua metodología'!Q$4,#REF!,0),0),"")</f>
        <v/>
      </c>
      <c r="R921" s="10" t="str">
        <f>+IFERROR(VLOOKUP($A921,#REF!,MATCH('Cálculo antigua metodología'!R$4,#REF!,0),0),"")</f>
        <v/>
      </c>
      <c r="S921" s="10" t="str">
        <f>+IFERROR(VLOOKUP($A921,#REF!,MATCH('Cálculo antigua metodología'!S$4,#REF!,0),0),"")</f>
        <v/>
      </c>
      <c r="T921" s="10">
        <f>+VLOOKUP(A921,'[5]Cálculo SGP'!$N$3:$P$1136,3,0)</f>
        <v>754319885</v>
      </c>
      <c r="U921" s="10">
        <f>+VLOOKUP(A921,'[5]Cálculo SGP'!$N$3:$X$1137,11,0)</f>
        <v>1865344768</v>
      </c>
      <c r="V921" s="11">
        <f t="shared" si="168"/>
        <v>49.79213554756651</v>
      </c>
      <c r="W921" s="11">
        <f t="shared" si="175"/>
        <v>100</v>
      </c>
      <c r="X921" s="11">
        <f t="shared" si="169"/>
        <v>80</v>
      </c>
      <c r="Y921" s="11">
        <f t="shared" si="170"/>
        <v>100</v>
      </c>
      <c r="Z921" s="11">
        <f t="shared" si="176"/>
        <v>0</v>
      </c>
      <c r="AA921" s="11">
        <f t="shared" si="171"/>
        <v>100</v>
      </c>
      <c r="AB921" s="11">
        <f t="shared" si="177"/>
        <v>0</v>
      </c>
      <c r="AC921" s="11">
        <f t="shared" si="172"/>
        <v>0</v>
      </c>
      <c r="AD921" s="11">
        <f t="shared" si="173"/>
        <v>0</v>
      </c>
      <c r="AE921" s="11">
        <f t="shared" si="174"/>
        <v>0</v>
      </c>
      <c r="AF921" s="12">
        <f t="shared" si="178"/>
        <v>0</v>
      </c>
      <c r="AG921" s="31">
        <f t="shared" si="179"/>
        <v>16.666666666666668</v>
      </c>
    </row>
    <row r="922" spans="1:33" x14ac:dyDescent="0.35">
      <c r="A922" s="1" t="s">
        <v>1889</v>
      </c>
      <c r="B922" s="1" t="s">
        <v>1745</v>
      </c>
      <c r="C922" s="1" t="s">
        <v>1890</v>
      </c>
      <c r="D922" s="4">
        <f>+VLOOKUP(A922,'[2]Categoría municipios 2023'!$B$2:$D$1103,3,0)</f>
        <v>6</v>
      </c>
      <c r="E922" s="1" t="str">
        <f>+VLOOKUP(A922,'[3]Nuevo IDF'!$B$5:$H$1106,7,0)</f>
        <v>G3</v>
      </c>
      <c r="F922" s="1"/>
      <c r="G922" s="10">
        <f>+VLOOKUP(A922,'[4]Informe viabilidad 2022'!$A$4:$G$1105,7,0)</f>
        <v>670.66221599999994</v>
      </c>
      <c r="H922" s="10">
        <f>+VLOOKUP(A922,'[4]Informe viabilidad 2022'!$A$4:$G$1105,6,0)</f>
        <v>1140.5242869000001</v>
      </c>
      <c r="I922" s="10" t="str">
        <f>+IFERROR(VLOOKUP($A922,#REF!,MATCH('Cálculo antigua metodología'!I$4,#REF!,0),0),"")</f>
        <v/>
      </c>
      <c r="J922" s="10" t="str">
        <f>+IFERROR(VLOOKUP($A922,#REF!,MATCH('Cálculo antigua metodología'!J$4,#REF!,0),0),"")</f>
        <v/>
      </c>
      <c r="K922" s="10" t="str">
        <f>+IFERROR(VLOOKUP($A922,#REF!,MATCH('Cálculo antigua metodología'!K$4,#REF!,0),0),"")</f>
        <v/>
      </c>
      <c r="L922" s="10" t="str">
        <f>+IFERROR(VLOOKUP($A922,#REF!,MATCH('Cálculo antigua metodología'!L$4,#REF!,0),0),"")</f>
        <v/>
      </c>
      <c r="M922" s="10" t="str">
        <f>+IFERROR(VLOOKUP($A922,#REF!,MATCH('Cálculo antigua metodología'!M$4,#REF!,0),0),"")</f>
        <v/>
      </c>
      <c r="N922" s="10" t="str">
        <f>+IFERROR(VLOOKUP($A922,#REF!,MATCH('Cálculo antigua metodología'!N$4,#REF!,0),0),"")</f>
        <v/>
      </c>
      <c r="O922" s="10" t="str">
        <f>+IFERROR(VLOOKUP($A922,#REF!,MATCH('Cálculo antigua metodología'!O$4,#REF!,0),0),"")</f>
        <v/>
      </c>
      <c r="P922" s="10" t="str">
        <f>+IFERROR(VLOOKUP($A922,#REF!,MATCH('Cálculo antigua metodología'!P$4,#REF!,0),0),"")</f>
        <v/>
      </c>
      <c r="Q922" s="10" t="str">
        <f>+IFERROR(VLOOKUP($A922,#REF!,MATCH('Cálculo antigua metodología'!Q$4,#REF!,0),0),"")</f>
        <v/>
      </c>
      <c r="R922" s="10" t="str">
        <f>+IFERROR(VLOOKUP($A922,#REF!,MATCH('Cálculo antigua metodología'!R$4,#REF!,0),0),"")</f>
        <v/>
      </c>
      <c r="S922" s="10" t="str">
        <f>+IFERROR(VLOOKUP($A922,#REF!,MATCH('Cálculo antigua metodología'!S$4,#REF!,0),0),"")</f>
        <v/>
      </c>
      <c r="T922" s="10">
        <f>+VLOOKUP(A922,'[5]Cálculo SGP'!$N$3:$P$1136,3,0)</f>
        <v>577178902</v>
      </c>
      <c r="U922" s="10">
        <f>+VLOOKUP(A922,'[5]Cálculo SGP'!$N$3:$X$1137,11,0)</f>
        <v>1273120489</v>
      </c>
      <c r="V922" s="11">
        <f t="shared" si="168"/>
        <v>58.802975412552769</v>
      </c>
      <c r="W922" s="11">
        <f t="shared" si="175"/>
        <v>100</v>
      </c>
      <c r="X922" s="11">
        <f t="shared" si="169"/>
        <v>80</v>
      </c>
      <c r="Y922" s="11">
        <f t="shared" si="170"/>
        <v>100</v>
      </c>
      <c r="Z922" s="11">
        <f t="shared" si="176"/>
        <v>0</v>
      </c>
      <c r="AA922" s="11">
        <f t="shared" si="171"/>
        <v>100</v>
      </c>
      <c r="AB922" s="11">
        <f t="shared" si="177"/>
        <v>0</v>
      </c>
      <c r="AC922" s="11">
        <f t="shared" si="172"/>
        <v>0</v>
      </c>
      <c r="AD922" s="11">
        <f t="shared" si="173"/>
        <v>0</v>
      </c>
      <c r="AE922" s="11">
        <f t="shared" si="174"/>
        <v>0</v>
      </c>
      <c r="AF922" s="12">
        <f t="shared" si="178"/>
        <v>0</v>
      </c>
      <c r="AG922" s="31">
        <f t="shared" si="179"/>
        <v>16.666666666666668</v>
      </c>
    </row>
    <row r="923" spans="1:33" x14ac:dyDescent="0.35">
      <c r="A923" s="1" t="s">
        <v>1891</v>
      </c>
      <c r="B923" s="1" t="s">
        <v>1745</v>
      </c>
      <c r="C923" s="1" t="s">
        <v>1892</v>
      </c>
      <c r="D923" s="4">
        <f>+VLOOKUP(A923,'[2]Categoría municipios 2023'!$B$2:$D$1103,3,0)</f>
        <v>6</v>
      </c>
      <c r="E923" s="1" t="str">
        <f>+VLOOKUP(A923,'[3]Nuevo IDF'!$B$5:$H$1106,7,0)</f>
        <v>G2</v>
      </c>
      <c r="F923" s="1"/>
      <c r="G923" s="10">
        <f>+VLOOKUP(A923,'[4]Informe viabilidad 2022'!$A$4:$G$1105,7,0)</f>
        <v>4804.8024999999998</v>
      </c>
      <c r="H923" s="10">
        <f>+VLOOKUP(A923,'[4]Informe viabilidad 2022'!$A$4:$G$1105,6,0)</f>
        <v>9187.2892548999989</v>
      </c>
      <c r="I923" s="10" t="str">
        <f>+IFERROR(VLOOKUP($A923,#REF!,MATCH('Cálculo antigua metodología'!I$4,#REF!,0),0),"")</f>
        <v/>
      </c>
      <c r="J923" s="10" t="str">
        <f>+IFERROR(VLOOKUP($A923,#REF!,MATCH('Cálculo antigua metodología'!J$4,#REF!,0),0),"")</f>
        <v/>
      </c>
      <c r="K923" s="10" t="str">
        <f>+IFERROR(VLOOKUP($A923,#REF!,MATCH('Cálculo antigua metodología'!K$4,#REF!,0),0),"")</f>
        <v/>
      </c>
      <c r="L923" s="10" t="str">
        <f>+IFERROR(VLOOKUP($A923,#REF!,MATCH('Cálculo antigua metodología'!L$4,#REF!,0),0),"")</f>
        <v/>
      </c>
      <c r="M923" s="10" t="str">
        <f>+IFERROR(VLOOKUP($A923,#REF!,MATCH('Cálculo antigua metodología'!M$4,#REF!,0),0),"")</f>
        <v/>
      </c>
      <c r="N923" s="10" t="str">
        <f>+IFERROR(VLOOKUP($A923,#REF!,MATCH('Cálculo antigua metodología'!N$4,#REF!,0),0),"")</f>
        <v/>
      </c>
      <c r="O923" s="10" t="str">
        <f>+IFERROR(VLOOKUP($A923,#REF!,MATCH('Cálculo antigua metodología'!O$4,#REF!,0),0),"")</f>
        <v/>
      </c>
      <c r="P923" s="10" t="str">
        <f>+IFERROR(VLOOKUP($A923,#REF!,MATCH('Cálculo antigua metodología'!P$4,#REF!,0),0),"")</f>
        <v/>
      </c>
      <c r="Q923" s="10" t="str">
        <f>+IFERROR(VLOOKUP($A923,#REF!,MATCH('Cálculo antigua metodología'!Q$4,#REF!,0),0),"")</f>
        <v/>
      </c>
      <c r="R923" s="10" t="str">
        <f>+IFERROR(VLOOKUP($A923,#REF!,MATCH('Cálculo antigua metodología'!R$4,#REF!,0),0),"")</f>
        <v/>
      </c>
      <c r="S923" s="10" t="str">
        <f>+IFERROR(VLOOKUP($A923,#REF!,MATCH('Cálculo antigua metodología'!S$4,#REF!,0),0),"")</f>
        <v/>
      </c>
      <c r="T923" s="10">
        <f>+VLOOKUP(A923,'[5]Cálculo SGP'!$N$3:$P$1136,3,0)</f>
        <v>1918683850</v>
      </c>
      <c r="U923" s="10">
        <f>+VLOOKUP(A923,'[5]Cálculo SGP'!$N$3:$X$1137,11,0)</f>
        <v>1717830791</v>
      </c>
      <c r="V923" s="11">
        <f t="shared" si="168"/>
        <v>52.298369700696867</v>
      </c>
      <c r="W923" s="11">
        <f t="shared" si="175"/>
        <v>100</v>
      </c>
      <c r="X923" s="11">
        <f t="shared" si="169"/>
        <v>80</v>
      </c>
      <c r="Y923" s="11">
        <f t="shared" si="170"/>
        <v>100</v>
      </c>
      <c r="Z923" s="11">
        <f t="shared" si="176"/>
        <v>0</v>
      </c>
      <c r="AA923" s="11">
        <f t="shared" si="171"/>
        <v>100</v>
      </c>
      <c r="AB923" s="11">
        <f t="shared" si="177"/>
        <v>0</v>
      </c>
      <c r="AC923" s="11">
        <f t="shared" si="172"/>
        <v>0</v>
      </c>
      <c r="AD923" s="11">
        <f t="shared" si="173"/>
        <v>0</v>
      </c>
      <c r="AE923" s="11">
        <f t="shared" si="174"/>
        <v>0</v>
      </c>
      <c r="AF923" s="12">
        <f t="shared" si="178"/>
        <v>0</v>
      </c>
      <c r="AG923" s="31">
        <f t="shared" si="179"/>
        <v>16.666666666666668</v>
      </c>
    </row>
    <row r="924" spans="1:33" x14ac:dyDescent="0.35">
      <c r="A924" s="1" t="s">
        <v>1893</v>
      </c>
      <c r="B924" s="1" t="s">
        <v>1745</v>
      </c>
      <c r="C924" s="1" t="s">
        <v>1894</v>
      </c>
      <c r="D924" s="4">
        <f>+VLOOKUP(A924,'[2]Categoría municipios 2023'!$B$2:$D$1103,3,0)</f>
        <v>6</v>
      </c>
      <c r="E924" s="1" t="str">
        <f>+VLOOKUP(A924,'[3]Nuevo IDF'!$B$5:$H$1106,7,0)</f>
        <v>G3</v>
      </c>
      <c r="F924" s="1"/>
      <c r="G924" s="10">
        <f>+VLOOKUP(A924,'[4]Informe viabilidad 2022'!$A$4:$G$1105,7,0)</f>
        <v>684.48728600000004</v>
      </c>
      <c r="H924" s="10">
        <f>+VLOOKUP(A924,'[4]Informe viabilidad 2022'!$A$4:$G$1105,6,0)</f>
        <v>1298.2632189999999</v>
      </c>
      <c r="I924" s="10" t="str">
        <f>+IFERROR(VLOOKUP($A924,#REF!,MATCH('Cálculo antigua metodología'!I$4,#REF!,0),0),"")</f>
        <v/>
      </c>
      <c r="J924" s="10" t="str">
        <f>+IFERROR(VLOOKUP($A924,#REF!,MATCH('Cálculo antigua metodología'!J$4,#REF!,0),0),"")</f>
        <v/>
      </c>
      <c r="K924" s="10" t="str">
        <f>+IFERROR(VLOOKUP($A924,#REF!,MATCH('Cálculo antigua metodología'!K$4,#REF!,0),0),"")</f>
        <v/>
      </c>
      <c r="L924" s="10" t="str">
        <f>+IFERROR(VLOOKUP($A924,#REF!,MATCH('Cálculo antigua metodología'!L$4,#REF!,0),0),"")</f>
        <v/>
      </c>
      <c r="M924" s="10" t="str">
        <f>+IFERROR(VLOOKUP($A924,#REF!,MATCH('Cálculo antigua metodología'!M$4,#REF!,0),0),"")</f>
        <v/>
      </c>
      <c r="N924" s="10" t="str">
        <f>+IFERROR(VLOOKUP($A924,#REF!,MATCH('Cálculo antigua metodología'!N$4,#REF!,0),0),"")</f>
        <v/>
      </c>
      <c r="O924" s="10" t="str">
        <f>+IFERROR(VLOOKUP($A924,#REF!,MATCH('Cálculo antigua metodología'!O$4,#REF!,0),0),"")</f>
        <v/>
      </c>
      <c r="P924" s="10" t="str">
        <f>+IFERROR(VLOOKUP($A924,#REF!,MATCH('Cálculo antigua metodología'!P$4,#REF!,0),0),"")</f>
        <v/>
      </c>
      <c r="Q924" s="10" t="str">
        <f>+IFERROR(VLOOKUP($A924,#REF!,MATCH('Cálculo antigua metodología'!Q$4,#REF!,0),0),"")</f>
        <v/>
      </c>
      <c r="R924" s="10" t="str">
        <f>+IFERROR(VLOOKUP($A924,#REF!,MATCH('Cálculo antigua metodología'!R$4,#REF!,0),0),"")</f>
        <v/>
      </c>
      <c r="S924" s="10" t="str">
        <f>+IFERROR(VLOOKUP($A924,#REF!,MATCH('Cálculo antigua metodología'!S$4,#REF!,0),0),"")</f>
        <v/>
      </c>
      <c r="T924" s="10">
        <f>+VLOOKUP(A924,'[5]Cálculo SGP'!$N$3:$P$1136,3,0)</f>
        <v>533460074</v>
      </c>
      <c r="U924" s="10">
        <f>+VLOOKUP(A924,'[5]Cálculo SGP'!$N$3:$X$1137,11,0)</f>
        <v>1262210953</v>
      </c>
      <c r="V924" s="11">
        <f t="shared" si="168"/>
        <v>52.723305719716308</v>
      </c>
      <c r="W924" s="11">
        <f t="shared" si="175"/>
        <v>100</v>
      </c>
      <c r="X924" s="11">
        <f t="shared" si="169"/>
        <v>80</v>
      </c>
      <c r="Y924" s="11">
        <f t="shared" si="170"/>
        <v>100</v>
      </c>
      <c r="Z924" s="11">
        <f t="shared" si="176"/>
        <v>0</v>
      </c>
      <c r="AA924" s="11">
        <f t="shared" si="171"/>
        <v>100</v>
      </c>
      <c r="AB924" s="11">
        <f t="shared" si="177"/>
        <v>0</v>
      </c>
      <c r="AC924" s="11">
        <f t="shared" si="172"/>
        <v>0</v>
      </c>
      <c r="AD924" s="11">
        <f t="shared" si="173"/>
        <v>0</v>
      </c>
      <c r="AE924" s="11">
        <f t="shared" si="174"/>
        <v>0</v>
      </c>
      <c r="AF924" s="12">
        <f t="shared" si="178"/>
        <v>0</v>
      </c>
      <c r="AG924" s="31">
        <f t="shared" si="179"/>
        <v>16.666666666666668</v>
      </c>
    </row>
    <row r="925" spans="1:33" x14ac:dyDescent="0.35">
      <c r="A925" s="1" t="s">
        <v>1895</v>
      </c>
      <c r="B925" s="1" t="s">
        <v>1745</v>
      </c>
      <c r="C925" s="1" t="s">
        <v>1896</v>
      </c>
      <c r="D925" s="4">
        <f>+VLOOKUP(A925,'[2]Categoría municipios 2023'!$B$2:$D$1103,3,0)</f>
        <v>6</v>
      </c>
      <c r="E925" s="1" t="str">
        <f>+VLOOKUP(A925,'[3]Nuevo IDF'!$B$5:$H$1106,7,0)</f>
        <v>G3</v>
      </c>
      <c r="F925" s="1"/>
      <c r="G925" s="10">
        <f>+VLOOKUP(A925,'[4]Informe viabilidad 2022'!$A$4:$G$1105,7,0)</f>
        <v>810.12006799999995</v>
      </c>
      <c r="H925" s="10">
        <f>+VLOOKUP(A925,'[4]Informe viabilidad 2022'!$A$4:$G$1105,6,0)</f>
        <v>1591.2097759999999</v>
      </c>
      <c r="I925" s="10" t="str">
        <f>+IFERROR(VLOOKUP($A925,#REF!,MATCH('Cálculo antigua metodología'!I$4,#REF!,0),0),"")</f>
        <v/>
      </c>
      <c r="J925" s="10" t="str">
        <f>+IFERROR(VLOOKUP($A925,#REF!,MATCH('Cálculo antigua metodología'!J$4,#REF!,0),0),"")</f>
        <v/>
      </c>
      <c r="K925" s="10" t="str">
        <f>+IFERROR(VLOOKUP($A925,#REF!,MATCH('Cálculo antigua metodología'!K$4,#REF!,0),0),"")</f>
        <v/>
      </c>
      <c r="L925" s="10" t="str">
        <f>+IFERROR(VLOOKUP($A925,#REF!,MATCH('Cálculo antigua metodología'!L$4,#REF!,0),0),"")</f>
        <v/>
      </c>
      <c r="M925" s="10" t="str">
        <f>+IFERROR(VLOOKUP($A925,#REF!,MATCH('Cálculo antigua metodología'!M$4,#REF!,0),0),"")</f>
        <v/>
      </c>
      <c r="N925" s="10" t="str">
        <f>+IFERROR(VLOOKUP($A925,#REF!,MATCH('Cálculo antigua metodología'!N$4,#REF!,0),0),"")</f>
        <v/>
      </c>
      <c r="O925" s="10" t="str">
        <f>+IFERROR(VLOOKUP($A925,#REF!,MATCH('Cálculo antigua metodología'!O$4,#REF!,0),0),"")</f>
        <v/>
      </c>
      <c r="P925" s="10" t="str">
        <f>+IFERROR(VLOOKUP($A925,#REF!,MATCH('Cálculo antigua metodología'!P$4,#REF!,0),0),"")</f>
        <v/>
      </c>
      <c r="Q925" s="10" t="str">
        <f>+IFERROR(VLOOKUP($A925,#REF!,MATCH('Cálculo antigua metodología'!Q$4,#REF!,0),0),"")</f>
        <v/>
      </c>
      <c r="R925" s="10" t="str">
        <f>+IFERROR(VLOOKUP($A925,#REF!,MATCH('Cálculo antigua metodología'!R$4,#REF!,0),0),"")</f>
        <v/>
      </c>
      <c r="S925" s="10" t="str">
        <f>+IFERROR(VLOOKUP($A925,#REF!,MATCH('Cálculo antigua metodología'!S$4,#REF!,0),0),"")</f>
        <v/>
      </c>
      <c r="T925" s="10">
        <f>+VLOOKUP(A925,'[5]Cálculo SGP'!$N$3:$P$1136,3,0)</f>
        <v>680924140</v>
      </c>
      <c r="U925" s="10">
        <f>+VLOOKUP(A925,'[5]Cálculo SGP'!$N$3:$X$1137,11,0)</f>
        <v>1609170543</v>
      </c>
      <c r="V925" s="11">
        <f t="shared" si="168"/>
        <v>50.912210333227613</v>
      </c>
      <c r="W925" s="11">
        <f t="shared" si="175"/>
        <v>100</v>
      </c>
      <c r="X925" s="11">
        <f t="shared" si="169"/>
        <v>80</v>
      </c>
      <c r="Y925" s="11">
        <f t="shared" si="170"/>
        <v>100</v>
      </c>
      <c r="Z925" s="11">
        <f t="shared" si="176"/>
        <v>0</v>
      </c>
      <c r="AA925" s="11">
        <f t="shared" si="171"/>
        <v>100</v>
      </c>
      <c r="AB925" s="11">
        <f t="shared" si="177"/>
        <v>0</v>
      </c>
      <c r="AC925" s="11">
        <f t="shared" si="172"/>
        <v>0</v>
      </c>
      <c r="AD925" s="11">
        <f t="shared" si="173"/>
        <v>0</v>
      </c>
      <c r="AE925" s="11">
        <f t="shared" si="174"/>
        <v>0</v>
      </c>
      <c r="AF925" s="12">
        <f t="shared" si="178"/>
        <v>0</v>
      </c>
      <c r="AG925" s="31">
        <f t="shared" si="179"/>
        <v>16.666666666666668</v>
      </c>
    </row>
    <row r="926" spans="1:33" x14ac:dyDescent="0.35">
      <c r="A926" s="1" t="s">
        <v>1897</v>
      </c>
      <c r="B926" s="1" t="s">
        <v>1745</v>
      </c>
      <c r="C926" s="1" t="s">
        <v>1898</v>
      </c>
      <c r="D926" s="4">
        <f>+VLOOKUP(A926,'[2]Categoría municipios 2023'!$B$2:$D$1103,3,0)</f>
        <v>6</v>
      </c>
      <c r="E926" s="1" t="str">
        <f>+VLOOKUP(A926,'[3]Nuevo IDF'!$B$5:$H$1106,7,0)</f>
        <v>G3</v>
      </c>
      <c r="F926" s="1"/>
      <c r="G926" s="10">
        <f>+VLOOKUP(A926,'[4]Informe viabilidad 2022'!$A$4:$G$1105,7,0)</f>
        <v>1888.7247460000001</v>
      </c>
      <c r="H926" s="10">
        <f>+VLOOKUP(A926,'[4]Informe viabilidad 2022'!$A$4:$G$1105,6,0)</f>
        <v>4816.6326790000003</v>
      </c>
      <c r="I926" s="10" t="str">
        <f>+IFERROR(VLOOKUP($A926,#REF!,MATCH('Cálculo antigua metodología'!I$4,#REF!,0),0),"")</f>
        <v/>
      </c>
      <c r="J926" s="10" t="str">
        <f>+IFERROR(VLOOKUP($A926,#REF!,MATCH('Cálculo antigua metodología'!J$4,#REF!,0),0),"")</f>
        <v/>
      </c>
      <c r="K926" s="10" t="str">
        <f>+IFERROR(VLOOKUP($A926,#REF!,MATCH('Cálculo antigua metodología'!K$4,#REF!,0),0),"")</f>
        <v/>
      </c>
      <c r="L926" s="10" t="str">
        <f>+IFERROR(VLOOKUP($A926,#REF!,MATCH('Cálculo antigua metodología'!L$4,#REF!,0),0),"")</f>
        <v/>
      </c>
      <c r="M926" s="10" t="str">
        <f>+IFERROR(VLOOKUP($A926,#REF!,MATCH('Cálculo antigua metodología'!M$4,#REF!,0),0),"")</f>
        <v/>
      </c>
      <c r="N926" s="10" t="str">
        <f>+IFERROR(VLOOKUP($A926,#REF!,MATCH('Cálculo antigua metodología'!N$4,#REF!,0),0),"")</f>
        <v/>
      </c>
      <c r="O926" s="10" t="str">
        <f>+IFERROR(VLOOKUP($A926,#REF!,MATCH('Cálculo antigua metodología'!O$4,#REF!,0),0),"")</f>
        <v/>
      </c>
      <c r="P926" s="10" t="str">
        <f>+IFERROR(VLOOKUP($A926,#REF!,MATCH('Cálculo antigua metodología'!P$4,#REF!,0),0),"")</f>
        <v/>
      </c>
      <c r="Q926" s="10" t="str">
        <f>+IFERROR(VLOOKUP($A926,#REF!,MATCH('Cálculo antigua metodología'!Q$4,#REF!,0),0),"")</f>
        <v/>
      </c>
      <c r="R926" s="10" t="str">
        <f>+IFERROR(VLOOKUP($A926,#REF!,MATCH('Cálculo antigua metodología'!R$4,#REF!,0),0),"")</f>
        <v/>
      </c>
      <c r="S926" s="10" t="str">
        <f>+IFERROR(VLOOKUP($A926,#REF!,MATCH('Cálculo antigua metodología'!S$4,#REF!,0),0),"")</f>
        <v/>
      </c>
      <c r="T926" s="10">
        <f>+VLOOKUP(A926,'[5]Cálculo SGP'!$N$3:$P$1136,3,0)</f>
        <v>1026330712</v>
      </c>
      <c r="U926" s="10">
        <f>+VLOOKUP(A926,'[5]Cálculo SGP'!$N$3:$X$1137,11,0)</f>
        <v>2282991015</v>
      </c>
      <c r="V926" s="11">
        <f t="shared" si="168"/>
        <v>39.212555157768961</v>
      </c>
      <c r="W926" s="11">
        <f t="shared" si="175"/>
        <v>100</v>
      </c>
      <c r="X926" s="11">
        <f t="shared" si="169"/>
        <v>80</v>
      </c>
      <c r="Y926" s="11">
        <f t="shared" si="170"/>
        <v>100</v>
      </c>
      <c r="Z926" s="11">
        <f t="shared" si="176"/>
        <v>0</v>
      </c>
      <c r="AA926" s="11">
        <f t="shared" si="171"/>
        <v>100</v>
      </c>
      <c r="AB926" s="11">
        <f t="shared" si="177"/>
        <v>0</v>
      </c>
      <c r="AC926" s="11">
        <f t="shared" si="172"/>
        <v>0</v>
      </c>
      <c r="AD926" s="11">
        <f t="shared" si="173"/>
        <v>0</v>
      </c>
      <c r="AE926" s="11">
        <f t="shared" si="174"/>
        <v>0</v>
      </c>
      <c r="AF926" s="12">
        <f t="shared" si="178"/>
        <v>0</v>
      </c>
      <c r="AG926" s="31">
        <f t="shared" si="179"/>
        <v>16.666666666666668</v>
      </c>
    </row>
    <row r="927" spans="1:33" x14ac:dyDescent="0.35">
      <c r="A927" s="1" t="s">
        <v>1899</v>
      </c>
      <c r="B927" s="1" t="s">
        <v>1745</v>
      </c>
      <c r="C927" s="1" t="s">
        <v>1900</v>
      </c>
      <c r="D927" s="4">
        <f>+VLOOKUP(A927,'[2]Categoría municipios 2023'!$B$2:$D$1103,3,0)</f>
        <v>6</v>
      </c>
      <c r="E927" s="1" t="str">
        <f>+VLOOKUP(A927,'[3]Nuevo IDF'!$B$5:$H$1106,7,0)</f>
        <v>G1</v>
      </c>
      <c r="F927" s="1"/>
      <c r="G927" s="10">
        <f>+VLOOKUP(A927,'[4]Informe viabilidad 2022'!$A$4:$G$1105,7,0)</f>
        <v>5046.628952</v>
      </c>
      <c r="H927" s="10">
        <f>+VLOOKUP(A927,'[4]Informe viabilidad 2022'!$A$4:$G$1105,6,0)</f>
        <v>11497.623420491998</v>
      </c>
      <c r="I927" s="10" t="str">
        <f>+IFERROR(VLOOKUP($A927,#REF!,MATCH('Cálculo antigua metodología'!I$4,#REF!,0),0),"")</f>
        <v/>
      </c>
      <c r="J927" s="10" t="str">
        <f>+IFERROR(VLOOKUP($A927,#REF!,MATCH('Cálculo antigua metodología'!J$4,#REF!,0),0),"")</f>
        <v/>
      </c>
      <c r="K927" s="10" t="str">
        <f>+IFERROR(VLOOKUP($A927,#REF!,MATCH('Cálculo antigua metodología'!K$4,#REF!,0),0),"")</f>
        <v/>
      </c>
      <c r="L927" s="10" t="str">
        <f>+IFERROR(VLOOKUP($A927,#REF!,MATCH('Cálculo antigua metodología'!L$4,#REF!,0),0),"")</f>
        <v/>
      </c>
      <c r="M927" s="10" t="str">
        <f>+IFERROR(VLOOKUP($A927,#REF!,MATCH('Cálculo antigua metodología'!M$4,#REF!,0),0),"")</f>
        <v/>
      </c>
      <c r="N927" s="10" t="str">
        <f>+IFERROR(VLOOKUP($A927,#REF!,MATCH('Cálculo antigua metodología'!N$4,#REF!,0),0),"")</f>
        <v/>
      </c>
      <c r="O927" s="10" t="str">
        <f>+IFERROR(VLOOKUP($A927,#REF!,MATCH('Cálculo antigua metodología'!O$4,#REF!,0),0),"")</f>
        <v/>
      </c>
      <c r="P927" s="10" t="str">
        <f>+IFERROR(VLOOKUP($A927,#REF!,MATCH('Cálculo antigua metodología'!P$4,#REF!,0),0),"")</f>
        <v/>
      </c>
      <c r="Q927" s="10" t="str">
        <f>+IFERROR(VLOOKUP($A927,#REF!,MATCH('Cálculo antigua metodología'!Q$4,#REF!,0),0),"")</f>
        <v/>
      </c>
      <c r="R927" s="10" t="str">
        <f>+IFERROR(VLOOKUP($A927,#REF!,MATCH('Cálculo antigua metodología'!R$4,#REF!,0),0),"")</f>
        <v/>
      </c>
      <c r="S927" s="10" t="str">
        <f>+IFERROR(VLOOKUP($A927,#REF!,MATCH('Cálculo antigua metodología'!S$4,#REF!,0),0),"")</f>
        <v/>
      </c>
      <c r="T927" s="10">
        <f>+VLOOKUP(A927,'[5]Cálculo SGP'!$N$3:$P$1136,3,0)</f>
        <v>1094369120</v>
      </c>
      <c r="U927" s="10">
        <f>+VLOOKUP(A927,'[5]Cálculo SGP'!$N$3:$X$1137,11,0)</f>
        <v>1293720204</v>
      </c>
      <c r="V927" s="11">
        <f t="shared" si="168"/>
        <v>43.892800863572276</v>
      </c>
      <c r="W927" s="11">
        <f t="shared" si="175"/>
        <v>100</v>
      </c>
      <c r="X927" s="11">
        <f t="shared" si="169"/>
        <v>80</v>
      </c>
      <c r="Y927" s="11">
        <f t="shared" si="170"/>
        <v>100</v>
      </c>
      <c r="Z927" s="11">
        <f t="shared" si="176"/>
        <v>0</v>
      </c>
      <c r="AA927" s="11">
        <f t="shared" si="171"/>
        <v>100</v>
      </c>
      <c r="AB927" s="11">
        <f t="shared" si="177"/>
        <v>0</v>
      </c>
      <c r="AC927" s="11">
        <f t="shared" si="172"/>
        <v>0</v>
      </c>
      <c r="AD927" s="11">
        <f t="shared" si="173"/>
        <v>0</v>
      </c>
      <c r="AE927" s="11">
        <f t="shared" si="174"/>
        <v>0</v>
      </c>
      <c r="AF927" s="12">
        <f t="shared" si="178"/>
        <v>0</v>
      </c>
      <c r="AG927" s="31">
        <f t="shared" si="179"/>
        <v>16.666666666666668</v>
      </c>
    </row>
    <row r="928" spans="1:33" x14ac:dyDescent="0.35">
      <c r="A928" s="1" t="s">
        <v>1901</v>
      </c>
      <c r="B928" s="1" t="s">
        <v>1745</v>
      </c>
      <c r="C928" s="1" t="s">
        <v>1902</v>
      </c>
      <c r="D928" s="4">
        <f>+VLOOKUP(A928,'[2]Categoría municipios 2023'!$B$2:$D$1103,3,0)</f>
        <v>6</v>
      </c>
      <c r="E928" s="1" t="str">
        <f>+VLOOKUP(A928,'[3]Nuevo IDF'!$B$5:$H$1106,7,0)</f>
        <v>G3</v>
      </c>
      <c r="F928" s="1"/>
      <c r="G928" s="10">
        <f>+VLOOKUP(A928,'[4]Informe viabilidad 2022'!$A$4:$G$1105,7,0)</f>
        <v>1299.6735960000001</v>
      </c>
      <c r="H928" s="10">
        <f>+VLOOKUP(A928,'[4]Informe viabilidad 2022'!$A$4:$G$1105,6,0)</f>
        <v>2793.963204054</v>
      </c>
      <c r="I928" s="10" t="str">
        <f>+IFERROR(VLOOKUP($A928,#REF!,MATCH('Cálculo antigua metodología'!I$4,#REF!,0),0),"")</f>
        <v/>
      </c>
      <c r="J928" s="10" t="str">
        <f>+IFERROR(VLOOKUP($A928,#REF!,MATCH('Cálculo antigua metodología'!J$4,#REF!,0),0),"")</f>
        <v/>
      </c>
      <c r="K928" s="10" t="str">
        <f>+IFERROR(VLOOKUP($A928,#REF!,MATCH('Cálculo antigua metodología'!K$4,#REF!,0),0),"")</f>
        <v/>
      </c>
      <c r="L928" s="10" t="str">
        <f>+IFERROR(VLOOKUP($A928,#REF!,MATCH('Cálculo antigua metodología'!L$4,#REF!,0),0),"")</f>
        <v/>
      </c>
      <c r="M928" s="10" t="str">
        <f>+IFERROR(VLOOKUP($A928,#REF!,MATCH('Cálculo antigua metodología'!M$4,#REF!,0),0),"")</f>
        <v/>
      </c>
      <c r="N928" s="10" t="str">
        <f>+IFERROR(VLOOKUP($A928,#REF!,MATCH('Cálculo antigua metodología'!N$4,#REF!,0),0),"")</f>
        <v/>
      </c>
      <c r="O928" s="10" t="str">
        <f>+IFERROR(VLOOKUP($A928,#REF!,MATCH('Cálculo antigua metodología'!O$4,#REF!,0),0),"")</f>
        <v/>
      </c>
      <c r="P928" s="10" t="str">
        <f>+IFERROR(VLOOKUP($A928,#REF!,MATCH('Cálculo antigua metodología'!P$4,#REF!,0),0),"")</f>
        <v/>
      </c>
      <c r="Q928" s="10" t="str">
        <f>+IFERROR(VLOOKUP($A928,#REF!,MATCH('Cálculo antigua metodología'!Q$4,#REF!,0),0),"")</f>
        <v/>
      </c>
      <c r="R928" s="10" t="str">
        <f>+IFERROR(VLOOKUP($A928,#REF!,MATCH('Cálculo antigua metodología'!R$4,#REF!,0),0),"")</f>
        <v/>
      </c>
      <c r="S928" s="10" t="str">
        <f>+IFERROR(VLOOKUP($A928,#REF!,MATCH('Cálculo antigua metodología'!S$4,#REF!,0),0),"")</f>
        <v/>
      </c>
      <c r="T928" s="10">
        <f>+VLOOKUP(A928,'[5]Cálculo SGP'!$N$3:$P$1136,3,0)</f>
        <v>777375022</v>
      </c>
      <c r="U928" s="10">
        <f>+VLOOKUP(A928,'[5]Cálculo SGP'!$N$3:$X$1137,11,0)</f>
        <v>1701645685</v>
      </c>
      <c r="V928" s="11">
        <f t="shared" si="168"/>
        <v>46.517205169853085</v>
      </c>
      <c r="W928" s="11">
        <f t="shared" si="175"/>
        <v>100</v>
      </c>
      <c r="X928" s="11">
        <f t="shared" si="169"/>
        <v>80</v>
      </c>
      <c r="Y928" s="11">
        <f t="shared" si="170"/>
        <v>100</v>
      </c>
      <c r="Z928" s="11">
        <f t="shared" si="176"/>
        <v>0</v>
      </c>
      <c r="AA928" s="11">
        <f t="shared" si="171"/>
        <v>100</v>
      </c>
      <c r="AB928" s="11">
        <f t="shared" si="177"/>
        <v>0</v>
      </c>
      <c r="AC928" s="11">
        <f t="shared" si="172"/>
        <v>0</v>
      </c>
      <c r="AD928" s="11">
        <f t="shared" si="173"/>
        <v>0</v>
      </c>
      <c r="AE928" s="11">
        <f t="shared" si="174"/>
        <v>0</v>
      </c>
      <c r="AF928" s="12">
        <f t="shared" si="178"/>
        <v>0</v>
      </c>
      <c r="AG928" s="31">
        <f t="shared" si="179"/>
        <v>16.666666666666668</v>
      </c>
    </row>
    <row r="929" spans="1:33" x14ac:dyDescent="0.35">
      <c r="A929" s="1" t="s">
        <v>1903</v>
      </c>
      <c r="B929" s="1" t="s">
        <v>1745</v>
      </c>
      <c r="C929" s="1" t="s">
        <v>1904</v>
      </c>
      <c r="D929" s="4">
        <f>+VLOOKUP(A929,'[2]Categoría municipios 2023'!$B$2:$D$1103,3,0)</f>
        <v>6</v>
      </c>
      <c r="E929" s="1" t="str">
        <f>+VLOOKUP(A929,'[3]Nuevo IDF'!$B$5:$H$1106,7,0)</f>
        <v>G5</v>
      </c>
      <c r="F929" s="1"/>
      <c r="G929" s="10">
        <f>+VLOOKUP(A929,'[4]Informe viabilidad 2022'!$A$4:$G$1105,7,0)</f>
        <v>797.96774300000004</v>
      </c>
      <c r="H929" s="10">
        <f>+VLOOKUP(A929,'[4]Informe viabilidad 2022'!$A$4:$G$1105,6,0)</f>
        <v>1582.4888188</v>
      </c>
      <c r="I929" s="10" t="str">
        <f>+IFERROR(VLOOKUP($A929,#REF!,MATCH('Cálculo antigua metodología'!I$4,#REF!,0),0),"")</f>
        <v/>
      </c>
      <c r="J929" s="10" t="str">
        <f>+IFERROR(VLOOKUP($A929,#REF!,MATCH('Cálculo antigua metodología'!J$4,#REF!,0),0),"")</f>
        <v/>
      </c>
      <c r="K929" s="10" t="str">
        <f>+IFERROR(VLOOKUP($A929,#REF!,MATCH('Cálculo antigua metodología'!K$4,#REF!,0),0),"")</f>
        <v/>
      </c>
      <c r="L929" s="10" t="str">
        <f>+IFERROR(VLOOKUP($A929,#REF!,MATCH('Cálculo antigua metodología'!L$4,#REF!,0),0),"")</f>
        <v/>
      </c>
      <c r="M929" s="10" t="str">
        <f>+IFERROR(VLOOKUP($A929,#REF!,MATCH('Cálculo antigua metodología'!M$4,#REF!,0),0),"")</f>
        <v/>
      </c>
      <c r="N929" s="10" t="str">
        <f>+IFERROR(VLOOKUP($A929,#REF!,MATCH('Cálculo antigua metodología'!N$4,#REF!,0),0),"")</f>
        <v/>
      </c>
      <c r="O929" s="10" t="str">
        <f>+IFERROR(VLOOKUP($A929,#REF!,MATCH('Cálculo antigua metodología'!O$4,#REF!,0),0),"")</f>
        <v/>
      </c>
      <c r="P929" s="10" t="str">
        <f>+IFERROR(VLOOKUP($A929,#REF!,MATCH('Cálculo antigua metodología'!P$4,#REF!,0),0),"")</f>
        <v/>
      </c>
      <c r="Q929" s="10" t="str">
        <f>+IFERROR(VLOOKUP($A929,#REF!,MATCH('Cálculo antigua metodología'!Q$4,#REF!,0),0),"")</f>
        <v/>
      </c>
      <c r="R929" s="10" t="str">
        <f>+IFERROR(VLOOKUP($A929,#REF!,MATCH('Cálculo antigua metodología'!R$4,#REF!,0),0),"")</f>
        <v/>
      </c>
      <c r="S929" s="10" t="str">
        <f>+IFERROR(VLOOKUP($A929,#REF!,MATCH('Cálculo antigua metodología'!S$4,#REF!,0),0),"")</f>
        <v/>
      </c>
      <c r="T929" s="10">
        <f>+VLOOKUP(A929,'[5]Cálculo SGP'!$N$3:$P$1136,3,0)</f>
        <v>658911691</v>
      </c>
      <c r="U929" s="10">
        <f>+VLOOKUP(A929,'[5]Cálculo SGP'!$N$3:$X$1137,11,0)</f>
        <v>1456458562</v>
      </c>
      <c r="V929" s="11">
        <f t="shared" si="168"/>
        <v>50.424858205639545</v>
      </c>
      <c r="W929" s="11">
        <f t="shared" si="175"/>
        <v>100</v>
      </c>
      <c r="X929" s="11">
        <f t="shared" si="169"/>
        <v>80</v>
      </c>
      <c r="Y929" s="11">
        <f t="shared" si="170"/>
        <v>100</v>
      </c>
      <c r="Z929" s="11">
        <f t="shared" si="176"/>
        <v>0</v>
      </c>
      <c r="AA929" s="11">
        <f t="shared" si="171"/>
        <v>100</v>
      </c>
      <c r="AB929" s="11">
        <f t="shared" si="177"/>
        <v>0</v>
      </c>
      <c r="AC929" s="11">
        <f t="shared" si="172"/>
        <v>0</v>
      </c>
      <c r="AD929" s="11">
        <f t="shared" si="173"/>
        <v>0</v>
      </c>
      <c r="AE929" s="11">
        <f t="shared" si="174"/>
        <v>0</v>
      </c>
      <c r="AF929" s="12">
        <f t="shared" si="178"/>
        <v>0</v>
      </c>
      <c r="AG929" s="31">
        <f t="shared" si="179"/>
        <v>16.666666666666668</v>
      </c>
    </row>
    <row r="930" spans="1:33" x14ac:dyDescent="0.35">
      <c r="A930" s="1" t="s">
        <v>1905</v>
      </c>
      <c r="B930" s="1" t="s">
        <v>1745</v>
      </c>
      <c r="C930" s="1" t="s">
        <v>1906</v>
      </c>
      <c r="D930" s="4">
        <f>+VLOOKUP(A930,'[2]Categoría municipios 2023'!$B$2:$D$1103,3,0)</f>
        <v>6</v>
      </c>
      <c r="E930" s="1" t="str">
        <f>+VLOOKUP(A930,'[3]Nuevo IDF'!$B$5:$H$1106,7,0)</f>
        <v>G4</v>
      </c>
      <c r="F930" s="1"/>
      <c r="G930" s="10">
        <f>+VLOOKUP(A930,'[4]Informe viabilidad 2022'!$A$4:$G$1105,7,0)</f>
        <v>897.17831699999999</v>
      </c>
      <c r="H930" s="10">
        <f>+VLOOKUP(A930,'[4]Informe viabilidad 2022'!$A$4:$G$1105,6,0)</f>
        <v>1504.3024279799999</v>
      </c>
      <c r="I930" s="10" t="str">
        <f>+IFERROR(VLOOKUP($A930,#REF!,MATCH('Cálculo antigua metodología'!I$4,#REF!,0),0),"")</f>
        <v/>
      </c>
      <c r="J930" s="10" t="str">
        <f>+IFERROR(VLOOKUP($A930,#REF!,MATCH('Cálculo antigua metodología'!J$4,#REF!,0),0),"")</f>
        <v/>
      </c>
      <c r="K930" s="10" t="str">
        <f>+IFERROR(VLOOKUP($A930,#REF!,MATCH('Cálculo antigua metodología'!K$4,#REF!,0),0),"")</f>
        <v/>
      </c>
      <c r="L930" s="10" t="str">
        <f>+IFERROR(VLOOKUP($A930,#REF!,MATCH('Cálculo antigua metodología'!L$4,#REF!,0),0),"")</f>
        <v/>
      </c>
      <c r="M930" s="10" t="str">
        <f>+IFERROR(VLOOKUP($A930,#REF!,MATCH('Cálculo antigua metodología'!M$4,#REF!,0),0),"")</f>
        <v/>
      </c>
      <c r="N930" s="10" t="str">
        <f>+IFERROR(VLOOKUP($A930,#REF!,MATCH('Cálculo antigua metodología'!N$4,#REF!,0),0),"")</f>
        <v/>
      </c>
      <c r="O930" s="10" t="str">
        <f>+IFERROR(VLOOKUP($A930,#REF!,MATCH('Cálculo antigua metodología'!O$4,#REF!,0),0),"")</f>
        <v/>
      </c>
      <c r="P930" s="10" t="str">
        <f>+IFERROR(VLOOKUP($A930,#REF!,MATCH('Cálculo antigua metodología'!P$4,#REF!,0),0),"")</f>
        <v/>
      </c>
      <c r="Q930" s="10" t="str">
        <f>+IFERROR(VLOOKUP($A930,#REF!,MATCH('Cálculo antigua metodología'!Q$4,#REF!,0),0),"")</f>
        <v/>
      </c>
      <c r="R930" s="10" t="str">
        <f>+IFERROR(VLOOKUP($A930,#REF!,MATCH('Cálculo antigua metodología'!R$4,#REF!,0),0),"")</f>
        <v/>
      </c>
      <c r="S930" s="10" t="str">
        <f>+IFERROR(VLOOKUP($A930,#REF!,MATCH('Cálculo antigua metodología'!S$4,#REF!,0),0),"")</f>
        <v/>
      </c>
      <c r="T930" s="10">
        <f>+VLOOKUP(A930,'[5]Cálculo SGP'!$N$3:$P$1136,3,0)</f>
        <v>659934767</v>
      </c>
      <c r="U930" s="10">
        <f>+VLOOKUP(A930,'[5]Cálculo SGP'!$N$3:$X$1137,11,0)</f>
        <v>1483050721</v>
      </c>
      <c r="V930" s="11">
        <f t="shared" si="168"/>
        <v>59.640820908914215</v>
      </c>
      <c r="W930" s="11">
        <f t="shared" si="175"/>
        <v>100</v>
      </c>
      <c r="X930" s="11">
        <f t="shared" si="169"/>
        <v>80</v>
      </c>
      <c r="Y930" s="11">
        <f t="shared" si="170"/>
        <v>100</v>
      </c>
      <c r="Z930" s="11">
        <f t="shared" si="176"/>
        <v>0</v>
      </c>
      <c r="AA930" s="11">
        <f t="shared" si="171"/>
        <v>100</v>
      </c>
      <c r="AB930" s="11">
        <f t="shared" si="177"/>
        <v>0</v>
      </c>
      <c r="AC930" s="11">
        <f t="shared" si="172"/>
        <v>0</v>
      </c>
      <c r="AD930" s="11">
        <f t="shared" si="173"/>
        <v>0</v>
      </c>
      <c r="AE930" s="11">
        <f t="shared" si="174"/>
        <v>0</v>
      </c>
      <c r="AF930" s="12">
        <f t="shared" si="178"/>
        <v>0</v>
      </c>
      <c r="AG930" s="31">
        <f t="shared" si="179"/>
        <v>16.666666666666668</v>
      </c>
    </row>
    <row r="931" spans="1:33" x14ac:dyDescent="0.35">
      <c r="A931" s="1" t="s">
        <v>1907</v>
      </c>
      <c r="B931" s="1" t="s">
        <v>1745</v>
      </c>
      <c r="C931" s="1" t="s">
        <v>1908</v>
      </c>
      <c r="D931" s="4">
        <f>+VLOOKUP(A931,'[2]Categoría municipios 2023'!$B$2:$D$1103,3,0)</f>
        <v>6</v>
      </c>
      <c r="E931" s="1" t="str">
        <f>+VLOOKUP(A931,'[3]Nuevo IDF'!$B$5:$H$1106,7,0)</f>
        <v>G2</v>
      </c>
      <c r="F931" s="1"/>
      <c r="G931" s="10">
        <f>+VLOOKUP(A931,'[4]Informe viabilidad 2022'!$A$4:$G$1105,7,0)</f>
        <v>875.19761100000005</v>
      </c>
      <c r="H931" s="10">
        <f>+VLOOKUP(A931,'[4]Informe viabilidad 2022'!$A$4:$G$1105,6,0)</f>
        <v>1666.6045644999999</v>
      </c>
      <c r="I931" s="10" t="str">
        <f>+IFERROR(VLOOKUP($A931,#REF!,MATCH('Cálculo antigua metodología'!I$4,#REF!,0),0),"")</f>
        <v/>
      </c>
      <c r="J931" s="10" t="str">
        <f>+IFERROR(VLOOKUP($A931,#REF!,MATCH('Cálculo antigua metodología'!J$4,#REF!,0),0),"")</f>
        <v/>
      </c>
      <c r="K931" s="10" t="str">
        <f>+IFERROR(VLOOKUP($A931,#REF!,MATCH('Cálculo antigua metodología'!K$4,#REF!,0),0),"")</f>
        <v/>
      </c>
      <c r="L931" s="10" t="str">
        <f>+IFERROR(VLOOKUP($A931,#REF!,MATCH('Cálculo antigua metodología'!L$4,#REF!,0),0),"")</f>
        <v/>
      </c>
      <c r="M931" s="10" t="str">
        <f>+IFERROR(VLOOKUP($A931,#REF!,MATCH('Cálculo antigua metodología'!M$4,#REF!,0),0),"")</f>
        <v/>
      </c>
      <c r="N931" s="10" t="str">
        <f>+IFERROR(VLOOKUP($A931,#REF!,MATCH('Cálculo antigua metodología'!N$4,#REF!,0),0),"")</f>
        <v/>
      </c>
      <c r="O931" s="10" t="str">
        <f>+IFERROR(VLOOKUP($A931,#REF!,MATCH('Cálculo antigua metodología'!O$4,#REF!,0),0),"")</f>
        <v/>
      </c>
      <c r="P931" s="10" t="str">
        <f>+IFERROR(VLOOKUP($A931,#REF!,MATCH('Cálculo antigua metodología'!P$4,#REF!,0),0),"")</f>
        <v/>
      </c>
      <c r="Q931" s="10" t="str">
        <f>+IFERROR(VLOOKUP($A931,#REF!,MATCH('Cálculo antigua metodología'!Q$4,#REF!,0),0),"")</f>
        <v/>
      </c>
      <c r="R931" s="10" t="str">
        <f>+IFERROR(VLOOKUP($A931,#REF!,MATCH('Cálculo antigua metodología'!R$4,#REF!,0),0),"")</f>
        <v/>
      </c>
      <c r="S931" s="10" t="str">
        <f>+IFERROR(VLOOKUP($A931,#REF!,MATCH('Cálculo antigua metodología'!S$4,#REF!,0),0),"")</f>
        <v/>
      </c>
      <c r="T931" s="10">
        <f>+VLOOKUP(A931,'[5]Cálculo SGP'!$N$3:$P$1136,3,0)</f>
        <v>776460822</v>
      </c>
      <c r="U931" s="10">
        <f>+VLOOKUP(A931,'[5]Cálculo SGP'!$N$3:$X$1137,11,0)</f>
        <v>1292513797</v>
      </c>
      <c r="V931" s="11">
        <f t="shared" si="168"/>
        <v>52.513813392954987</v>
      </c>
      <c r="W931" s="11">
        <f t="shared" si="175"/>
        <v>100</v>
      </c>
      <c r="X931" s="11">
        <f t="shared" si="169"/>
        <v>80</v>
      </c>
      <c r="Y931" s="11">
        <f t="shared" si="170"/>
        <v>100</v>
      </c>
      <c r="Z931" s="11">
        <f t="shared" si="176"/>
        <v>0</v>
      </c>
      <c r="AA931" s="11">
        <f t="shared" si="171"/>
        <v>100</v>
      </c>
      <c r="AB931" s="11">
        <f t="shared" si="177"/>
        <v>0</v>
      </c>
      <c r="AC931" s="11">
        <f t="shared" si="172"/>
        <v>0</v>
      </c>
      <c r="AD931" s="11">
        <f t="shared" si="173"/>
        <v>0</v>
      </c>
      <c r="AE931" s="11">
        <f t="shared" si="174"/>
        <v>0</v>
      </c>
      <c r="AF931" s="12">
        <f t="shared" si="178"/>
        <v>0</v>
      </c>
      <c r="AG931" s="31">
        <f t="shared" si="179"/>
        <v>16.666666666666668</v>
      </c>
    </row>
    <row r="932" spans="1:33" x14ac:dyDescent="0.35">
      <c r="A932" s="1" t="s">
        <v>1909</v>
      </c>
      <c r="B932" s="1" t="s">
        <v>1745</v>
      </c>
      <c r="C932" s="1" t="s">
        <v>1910</v>
      </c>
      <c r="D932" s="4">
        <f>+VLOOKUP(A932,'[2]Categoría municipios 2023'!$B$2:$D$1103,3,0)</f>
        <v>6</v>
      </c>
      <c r="E932" s="1" t="str">
        <f>+VLOOKUP(A932,'[3]Nuevo IDF'!$B$5:$H$1106,7,0)</f>
        <v>G3</v>
      </c>
      <c r="F932" s="1"/>
      <c r="G932" s="10">
        <f>+VLOOKUP(A932,'[4]Informe viabilidad 2022'!$A$4:$G$1105,7,0)</f>
        <v>859.47979999999995</v>
      </c>
      <c r="H932" s="10">
        <f>+VLOOKUP(A932,'[4]Informe viabilidad 2022'!$A$4:$G$1105,6,0)</f>
        <v>1895.4393697</v>
      </c>
      <c r="I932" s="10" t="str">
        <f>+IFERROR(VLOOKUP($A932,#REF!,MATCH('Cálculo antigua metodología'!I$4,#REF!,0),0),"")</f>
        <v/>
      </c>
      <c r="J932" s="10" t="str">
        <f>+IFERROR(VLOOKUP($A932,#REF!,MATCH('Cálculo antigua metodología'!J$4,#REF!,0),0),"")</f>
        <v/>
      </c>
      <c r="K932" s="10" t="str">
        <f>+IFERROR(VLOOKUP($A932,#REF!,MATCH('Cálculo antigua metodología'!K$4,#REF!,0),0),"")</f>
        <v/>
      </c>
      <c r="L932" s="10" t="str">
        <f>+IFERROR(VLOOKUP($A932,#REF!,MATCH('Cálculo antigua metodología'!L$4,#REF!,0),0),"")</f>
        <v/>
      </c>
      <c r="M932" s="10" t="str">
        <f>+IFERROR(VLOOKUP($A932,#REF!,MATCH('Cálculo antigua metodología'!M$4,#REF!,0),0),"")</f>
        <v/>
      </c>
      <c r="N932" s="10" t="str">
        <f>+IFERROR(VLOOKUP($A932,#REF!,MATCH('Cálculo antigua metodología'!N$4,#REF!,0),0),"")</f>
        <v/>
      </c>
      <c r="O932" s="10" t="str">
        <f>+IFERROR(VLOOKUP($A932,#REF!,MATCH('Cálculo antigua metodología'!O$4,#REF!,0),0),"")</f>
        <v/>
      </c>
      <c r="P932" s="10" t="str">
        <f>+IFERROR(VLOOKUP($A932,#REF!,MATCH('Cálculo antigua metodología'!P$4,#REF!,0),0),"")</f>
        <v/>
      </c>
      <c r="Q932" s="10" t="str">
        <f>+IFERROR(VLOOKUP($A932,#REF!,MATCH('Cálculo antigua metodología'!Q$4,#REF!,0),0),"")</f>
        <v/>
      </c>
      <c r="R932" s="10" t="str">
        <f>+IFERROR(VLOOKUP($A932,#REF!,MATCH('Cálculo antigua metodología'!R$4,#REF!,0),0),"")</f>
        <v/>
      </c>
      <c r="S932" s="10" t="str">
        <f>+IFERROR(VLOOKUP($A932,#REF!,MATCH('Cálculo antigua metodología'!S$4,#REF!,0),0),"")</f>
        <v/>
      </c>
      <c r="T932" s="10">
        <f>+VLOOKUP(A932,'[5]Cálculo SGP'!$N$3:$P$1136,3,0)</f>
        <v>568787325</v>
      </c>
      <c r="U932" s="10">
        <f>+VLOOKUP(A932,'[5]Cálculo SGP'!$N$3:$X$1137,11,0)</f>
        <v>1193311530</v>
      </c>
      <c r="V932" s="11">
        <f t="shared" si="168"/>
        <v>45.344621080442884</v>
      </c>
      <c r="W932" s="11">
        <f t="shared" si="175"/>
        <v>100</v>
      </c>
      <c r="X932" s="11">
        <f t="shared" si="169"/>
        <v>80</v>
      </c>
      <c r="Y932" s="11">
        <f t="shared" si="170"/>
        <v>100</v>
      </c>
      <c r="Z932" s="11">
        <f t="shared" si="176"/>
        <v>0</v>
      </c>
      <c r="AA932" s="11">
        <f t="shared" si="171"/>
        <v>100</v>
      </c>
      <c r="AB932" s="11">
        <f t="shared" si="177"/>
        <v>0</v>
      </c>
      <c r="AC932" s="11">
        <f t="shared" si="172"/>
        <v>0</v>
      </c>
      <c r="AD932" s="11">
        <f t="shared" si="173"/>
        <v>0</v>
      </c>
      <c r="AE932" s="11">
        <f t="shared" si="174"/>
        <v>0</v>
      </c>
      <c r="AF932" s="12">
        <f t="shared" si="178"/>
        <v>0</v>
      </c>
      <c r="AG932" s="31">
        <f t="shared" si="179"/>
        <v>16.666666666666668</v>
      </c>
    </row>
    <row r="933" spans="1:33" x14ac:dyDescent="0.35">
      <c r="A933" s="1" t="s">
        <v>1911</v>
      </c>
      <c r="B933" s="1" t="s">
        <v>1745</v>
      </c>
      <c r="C933" s="1" t="s">
        <v>1912</v>
      </c>
      <c r="D933" s="4">
        <f>+VLOOKUP(A933,'[2]Categoría municipios 2023'!$B$2:$D$1103,3,0)</f>
        <v>6</v>
      </c>
      <c r="E933" s="1" t="str">
        <f>+VLOOKUP(A933,'[3]Nuevo IDF'!$B$5:$H$1106,7,0)</f>
        <v>G3</v>
      </c>
      <c r="F933" s="1"/>
      <c r="G933" s="10">
        <f>+VLOOKUP(A933,'[4]Informe viabilidad 2022'!$A$4:$G$1105,7,0)</f>
        <v>2330.2239319999999</v>
      </c>
      <c r="H933" s="10">
        <f>+VLOOKUP(A933,'[4]Informe viabilidad 2022'!$A$4:$G$1105,6,0)</f>
        <v>5036.0411723489997</v>
      </c>
      <c r="I933" s="10" t="str">
        <f>+IFERROR(VLOOKUP($A933,#REF!,MATCH('Cálculo antigua metodología'!I$4,#REF!,0),0),"")</f>
        <v/>
      </c>
      <c r="J933" s="10" t="str">
        <f>+IFERROR(VLOOKUP($A933,#REF!,MATCH('Cálculo antigua metodología'!J$4,#REF!,0),0),"")</f>
        <v/>
      </c>
      <c r="K933" s="10" t="str">
        <f>+IFERROR(VLOOKUP($A933,#REF!,MATCH('Cálculo antigua metodología'!K$4,#REF!,0),0),"")</f>
        <v/>
      </c>
      <c r="L933" s="10" t="str">
        <f>+IFERROR(VLOOKUP($A933,#REF!,MATCH('Cálculo antigua metodología'!L$4,#REF!,0),0),"")</f>
        <v/>
      </c>
      <c r="M933" s="10" t="str">
        <f>+IFERROR(VLOOKUP($A933,#REF!,MATCH('Cálculo antigua metodología'!M$4,#REF!,0),0),"")</f>
        <v/>
      </c>
      <c r="N933" s="10" t="str">
        <f>+IFERROR(VLOOKUP($A933,#REF!,MATCH('Cálculo antigua metodología'!N$4,#REF!,0),0),"")</f>
        <v/>
      </c>
      <c r="O933" s="10" t="str">
        <f>+IFERROR(VLOOKUP($A933,#REF!,MATCH('Cálculo antigua metodología'!O$4,#REF!,0),0),"")</f>
        <v/>
      </c>
      <c r="P933" s="10" t="str">
        <f>+IFERROR(VLOOKUP($A933,#REF!,MATCH('Cálculo antigua metodología'!P$4,#REF!,0),0),"")</f>
        <v/>
      </c>
      <c r="Q933" s="10" t="str">
        <f>+IFERROR(VLOOKUP($A933,#REF!,MATCH('Cálculo antigua metodología'!Q$4,#REF!,0),0),"")</f>
        <v/>
      </c>
      <c r="R933" s="10" t="str">
        <f>+IFERROR(VLOOKUP($A933,#REF!,MATCH('Cálculo antigua metodología'!R$4,#REF!,0),0),"")</f>
        <v/>
      </c>
      <c r="S933" s="10" t="str">
        <f>+IFERROR(VLOOKUP($A933,#REF!,MATCH('Cálculo antigua metodología'!S$4,#REF!,0),0),"")</f>
        <v/>
      </c>
      <c r="T933" s="10">
        <f>+VLOOKUP(A933,'[5]Cálculo SGP'!$N$3:$P$1136,3,0)</f>
        <v>1367900026</v>
      </c>
      <c r="U933" s="10">
        <f>+VLOOKUP(A933,'[5]Cálculo SGP'!$N$3:$X$1137,11,0)</f>
        <v>1027081320</v>
      </c>
      <c r="V933" s="11">
        <f t="shared" si="168"/>
        <v>46.270946806280691</v>
      </c>
      <c r="W933" s="11">
        <f t="shared" si="175"/>
        <v>100</v>
      </c>
      <c r="X933" s="11">
        <f t="shared" si="169"/>
        <v>80</v>
      </c>
      <c r="Y933" s="11">
        <f t="shared" si="170"/>
        <v>100</v>
      </c>
      <c r="Z933" s="11">
        <f t="shared" si="176"/>
        <v>0</v>
      </c>
      <c r="AA933" s="11">
        <f t="shared" si="171"/>
        <v>100</v>
      </c>
      <c r="AB933" s="11">
        <f t="shared" si="177"/>
        <v>0</v>
      </c>
      <c r="AC933" s="11">
        <f t="shared" si="172"/>
        <v>0</v>
      </c>
      <c r="AD933" s="11">
        <f t="shared" si="173"/>
        <v>0</v>
      </c>
      <c r="AE933" s="11">
        <f t="shared" si="174"/>
        <v>0</v>
      </c>
      <c r="AF933" s="12">
        <f t="shared" si="178"/>
        <v>0</v>
      </c>
      <c r="AG933" s="31">
        <f t="shared" si="179"/>
        <v>16.666666666666668</v>
      </c>
    </row>
    <row r="934" spans="1:33" x14ac:dyDescent="0.35">
      <c r="A934" s="1" t="s">
        <v>1913</v>
      </c>
      <c r="B934" s="1" t="s">
        <v>1745</v>
      </c>
      <c r="C934" s="1" t="s">
        <v>1914</v>
      </c>
      <c r="D934" s="4">
        <f>+VLOOKUP(A934,'[2]Categoría municipios 2023'!$B$2:$D$1103,3,0)</f>
        <v>6</v>
      </c>
      <c r="E934" s="1" t="str">
        <f>+VLOOKUP(A934,'[3]Nuevo IDF'!$B$5:$H$1106,7,0)</f>
        <v>G3</v>
      </c>
      <c r="F934" s="1"/>
      <c r="G934" s="10">
        <f>+VLOOKUP(A934,'[4]Informe viabilidad 2022'!$A$4:$G$1105,7,0)</f>
        <v>446.57680199999999</v>
      </c>
      <c r="H934" s="10">
        <f>+VLOOKUP(A934,'[4]Informe viabilidad 2022'!$A$4:$G$1105,6,0)</f>
        <v>913.55406614999993</v>
      </c>
      <c r="I934" s="10" t="str">
        <f>+IFERROR(VLOOKUP($A934,#REF!,MATCH('Cálculo antigua metodología'!I$4,#REF!,0),0),"")</f>
        <v/>
      </c>
      <c r="J934" s="10" t="str">
        <f>+IFERROR(VLOOKUP($A934,#REF!,MATCH('Cálculo antigua metodología'!J$4,#REF!,0),0),"")</f>
        <v/>
      </c>
      <c r="K934" s="10" t="str">
        <f>+IFERROR(VLOOKUP($A934,#REF!,MATCH('Cálculo antigua metodología'!K$4,#REF!,0),0),"")</f>
        <v/>
      </c>
      <c r="L934" s="10" t="str">
        <f>+IFERROR(VLOOKUP($A934,#REF!,MATCH('Cálculo antigua metodología'!L$4,#REF!,0),0),"")</f>
        <v/>
      </c>
      <c r="M934" s="10" t="str">
        <f>+IFERROR(VLOOKUP($A934,#REF!,MATCH('Cálculo antigua metodología'!M$4,#REF!,0),0),"")</f>
        <v/>
      </c>
      <c r="N934" s="10" t="str">
        <f>+IFERROR(VLOOKUP($A934,#REF!,MATCH('Cálculo antigua metodología'!N$4,#REF!,0),0),"")</f>
        <v/>
      </c>
      <c r="O934" s="10" t="str">
        <f>+IFERROR(VLOOKUP($A934,#REF!,MATCH('Cálculo antigua metodología'!O$4,#REF!,0),0),"")</f>
        <v/>
      </c>
      <c r="P934" s="10" t="str">
        <f>+IFERROR(VLOOKUP($A934,#REF!,MATCH('Cálculo antigua metodología'!P$4,#REF!,0),0),"")</f>
        <v/>
      </c>
      <c r="Q934" s="10" t="str">
        <f>+IFERROR(VLOOKUP($A934,#REF!,MATCH('Cálculo antigua metodología'!Q$4,#REF!,0),0),"")</f>
        <v/>
      </c>
      <c r="R934" s="10" t="str">
        <f>+IFERROR(VLOOKUP($A934,#REF!,MATCH('Cálculo antigua metodología'!R$4,#REF!,0),0),"")</f>
        <v/>
      </c>
      <c r="S934" s="10" t="str">
        <f>+IFERROR(VLOOKUP($A934,#REF!,MATCH('Cálculo antigua metodología'!S$4,#REF!,0),0),"")</f>
        <v/>
      </c>
      <c r="T934" s="10">
        <f>+VLOOKUP(A934,'[5]Cálculo SGP'!$N$3:$P$1136,3,0)</f>
        <v>466567241</v>
      </c>
      <c r="U934" s="10">
        <f>+VLOOKUP(A934,'[5]Cálculo SGP'!$N$3:$X$1137,11,0)</f>
        <v>753586191</v>
      </c>
      <c r="V934" s="11">
        <f t="shared" si="168"/>
        <v>48.883456223014043</v>
      </c>
      <c r="W934" s="11">
        <f t="shared" si="175"/>
        <v>100</v>
      </c>
      <c r="X934" s="11">
        <f t="shared" si="169"/>
        <v>80</v>
      </c>
      <c r="Y934" s="11">
        <f t="shared" si="170"/>
        <v>100</v>
      </c>
      <c r="Z934" s="11">
        <f t="shared" si="176"/>
        <v>0</v>
      </c>
      <c r="AA934" s="11">
        <f t="shared" si="171"/>
        <v>100</v>
      </c>
      <c r="AB934" s="11">
        <f t="shared" si="177"/>
        <v>0</v>
      </c>
      <c r="AC934" s="11">
        <f t="shared" si="172"/>
        <v>0</v>
      </c>
      <c r="AD934" s="11">
        <f t="shared" si="173"/>
        <v>0</v>
      </c>
      <c r="AE934" s="11">
        <f t="shared" si="174"/>
        <v>0</v>
      </c>
      <c r="AF934" s="12">
        <f t="shared" si="178"/>
        <v>0</v>
      </c>
      <c r="AG934" s="31">
        <f t="shared" si="179"/>
        <v>16.666666666666668</v>
      </c>
    </row>
    <row r="935" spans="1:33" x14ac:dyDescent="0.35">
      <c r="A935" s="1" t="s">
        <v>1915</v>
      </c>
      <c r="B935" s="1" t="s">
        <v>1745</v>
      </c>
      <c r="C935" s="1" t="s">
        <v>1916</v>
      </c>
      <c r="D935" s="4">
        <f>+VLOOKUP(A935,'[2]Categoría municipios 2023'!$B$2:$D$1103,3,0)</f>
        <v>6</v>
      </c>
      <c r="E935" s="1" t="str">
        <f>+VLOOKUP(A935,'[3]Nuevo IDF'!$B$5:$H$1106,7,0)</f>
        <v>G2</v>
      </c>
      <c r="F935" s="1"/>
      <c r="G935" s="10">
        <f>+VLOOKUP(A935,'[4]Informe viabilidad 2022'!$A$4:$G$1105,7,0)</f>
        <v>888.709159</v>
      </c>
      <c r="H935" s="10">
        <f>+VLOOKUP(A935,'[4]Informe viabilidad 2022'!$A$4:$G$1105,6,0)</f>
        <v>2350.3420239000002</v>
      </c>
      <c r="I935" s="10" t="str">
        <f>+IFERROR(VLOOKUP($A935,#REF!,MATCH('Cálculo antigua metodología'!I$4,#REF!,0),0),"")</f>
        <v/>
      </c>
      <c r="J935" s="10" t="str">
        <f>+IFERROR(VLOOKUP($A935,#REF!,MATCH('Cálculo antigua metodología'!J$4,#REF!,0),0),"")</f>
        <v/>
      </c>
      <c r="K935" s="10" t="str">
        <f>+IFERROR(VLOOKUP($A935,#REF!,MATCH('Cálculo antigua metodología'!K$4,#REF!,0),0),"")</f>
        <v/>
      </c>
      <c r="L935" s="10" t="str">
        <f>+IFERROR(VLOOKUP($A935,#REF!,MATCH('Cálculo antigua metodología'!L$4,#REF!,0),0),"")</f>
        <v/>
      </c>
      <c r="M935" s="10" t="str">
        <f>+IFERROR(VLOOKUP($A935,#REF!,MATCH('Cálculo antigua metodología'!M$4,#REF!,0),0),"")</f>
        <v/>
      </c>
      <c r="N935" s="10" t="str">
        <f>+IFERROR(VLOOKUP($A935,#REF!,MATCH('Cálculo antigua metodología'!N$4,#REF!,0),0),"")</f>
        <v/>
      </c>
      <c r="O935" s="10" t="str">
        <f>+IFERROR(VLOOKUP($A935,#REF!,MATCH('Cálculo antigua metodología'!O$4,#REF!,0),0),"")</f>
        <v/>
      </c>
      <c r="P935" s="10" t="str">
        <f>+IFERROR(VLOOKUP($A935,#REF!,MATCH('Cálculo antigua metodología'!P$4,#REF!,0),0),"")</f>
        <v/>
      </c>
      <c r="Q935" s="10" t="str">
        <f>+IFERROR(VLOOKUP($A935,#REF!,MATCH('Cálculo antigua metodología'!Q$4,#REF!,0),0),"")</f>
        <v/>
      </c>
      <c r="R935" s="10" t="str">
        <f>+IFERROR(VLOOKUP($A935,#REF!,MATCH('Cálculo antigua metodología'!R$4,#REF!,0),0),"")</f>
        <v/>
      </c>
      <c r="S935" s="10" t="str">
        <f>+IFERROR(VLOOKUP($A935,#REF!,MATCH('Cálculo antigua metodología'!S$4,#REF!,0),0),"")</f>
        <v/>
      </c>
      <c r="T935" s="10">
        <f>+VLOOKUP(A935,'[5]Cálculo SGP'!$N$3:$P$1136,3,0)</f>
        <v>549602740</v>
      </c>
      <c r="U935" s="10">
        <f>+VLOOKUP(A935,'[5]Cálculo SGP'!$N$3:$X$1137,11,0)</f>
        <v>1163357278</v>
      </c>
      <c r="V935" s="11">
        <f t="shared" si="168"/>
        <v>37.811907797373912</v>
      </c>
      <c r="W935" s="11">
        <f t="shared" si="175"/>
        <v>100</v>
      </c>
      <c r="X935" s="11">
        <f t="shared" si="169"/>
        <v>80</v>
      </c>
      <c r="Y935" s="11">
        <f t="shared" si="170"/>
        <v>100</v>
      </c>
      <c r="Z935" s="11">
        <f t="shared" si="176"/>
        <v>0</v>
      </c>
      <c r="AA935" s="11">
        <f t="shared" si="171"/>
        <v>100</v>
      </c>
      <c r="AB935" s="11">
        <f t="shared" si="177"/>
        <v>0</v>
      </c>
      <c r="AC935" s="11">
        <f t="shared" si="172"/>
        <v>0</v>
      </c>
      <c r="AD935" s="11">
        <f t="shared" si="173"/>
        <v>0</v>
      </c>
      <c r="AE935" s="11">
        <f t="shared" si="174"/>
        <v>0</v>
      </c>
      <c r="AF935" s="12">
        <f t="shared" si="178"/>
        <v>0</v>
      </c>
      <c r="AG935" s="31">
        <f t="shared" si="179"/>
        <v>16.666666666666668</v>
      </c>
    </row>
    <row r="936" spans="1:33" x14ac:dyDescent="0.35">
      <c r="A936" s="1" t="s">
        <v>1917</v>
      </c>
      <c r="B936" s="1" t="s">
        <v>1745</v>
      </c>
      <c r="C936" s="1" t="s">
        <v>1918</v>
      </c>
      <c r="D936" s="4">
        <f>+VLOOKUP(A936,'[2]Categoría municipios 2023'!$B$2:$D$1103,3,0)</f>
        <v>6</v>
      </c>
      <c r="E936" s="1" t="str">
        <f>+VLOOKUP(A936,'[3]Nuevo IDF'!$B$5:$H$1106,7,0)</f>
        <v>G1</v>
      </c>
      <c r="F936" s="1"/>
      <c r="G936" s="10">
        <f>+VLOOKUP(A936,'[4]Informe viabilidad 2022'!$A$4:$G$1105,7,0)</f>
        <v>1591.925622</v>
      </c>
      <c r="H936" s="10">
        <f>+VLOOKUP(A936,'[4]Informe viabilidad 2022'!$A$4:$G$1105,6,0)</f>
        <v>3325.2683195999998</v>
      </c>
      <c r="I936" s="10" t="str">
        <f>+IFERROR(VLOOKUP($A936,#REF!,MATCH('Cálculo antigua metodología'!I$4,#REF!,0),0),"")</f>
        <v/>
      </c>
      <c r="J936" s="10" t="str">
        <f>+IFERROR(VLOOKUP($A936,#REF!,MATCH('Cálculo antigua metodología'!J$4,#REF!,0),0),"")</f>
        <v/>
      </c>
      <c r="K936" s="10" t="str">
        <f>+IFERROR(VLOOKUP($A936,#REF!,MATCH('Cálculo antigua metodología'!K$4,#REF!,0),0),"")</f>
        <v/>
      </c>
      <c r="L936" s="10" t="str">
        <f>+IFERROR(VLOOKUP($A936,#REF!,MATCH('Cálculo antigua metodología'!L$4,#REF!,0),0),"")</f>
        <v/>
      </c>
      <c r="M936" s="10" t="str">
        <f>+IFERROR(VLOOKUP($A936,#REF!,MATCH('Cálculo antigua metodología'!M$4,#REF!,0),0),"")</f>
        <v/>
      </c>
      <c r="N936" s="10" t="str">
        <f>+IFERROR(VLOOKUP($A936,#REF!,MATCH('Cálculo antigua metodología'!N$4,#REF!,0),0),"")</f>
        <v/>
      </c>
      <c r="O936" s="10" t="str">
        <f>+IFERROR(VLOOKUP($A936,#REF!,MATCH('Cálculo antigua metodología'!O$4,#REF!,0),0),"")</f>
        <v/>
      </c>
      <c r="P936" s="10" t="str">
        <f>+IFERROR(VLOOKUP($A936,#REF!,MATCH('Cálculo antigua metodología'!P$4,#REF!,0),0),"")</f>
        <v/>
      </c>
      <c r="Q936" s="10" t="str">
        <f>+IFERROR(VLOOKUP($A936,#REF!,MATCH('Cálculo antigua metodología'!Q$4,#REF!,0),0),"")</f>
        <v/>
      </c>
      <c r="R936" s="10" t="str">
        <f>+IFERROR(VLOOKUP($A936,#REF!,MATCH('Cálculo antigua metodología'!R$4,#REF!,0),0),"")</f>
        <v/>
      </c>
      <c r="S936" s="10" t="str">
        <f>+IFERROR(VLOOKUP($A936,#REF!,MATCH('Cálculo antigua metodología'!S$4,#REF!,0),0),"")</f>
        <v/>
      </c>
      <c r="T936" s="10">
        <f>+VLOOKUP(A936,'[5]Cálculo SGP'!$N$3:$P$1136,3,0)</f>
        <v>616549485</v>
      </c>
      <c r="U936" s="10">
        <f>+VLOOKUP(A936,'[5]Cálculo SGP'!$N$3:$X$1137,11,0)</f>
        <v>1020937148</v>
      </c>
      <c r="V936" s="11">
        <f t="shared" si="168"/>
        <v>47.873599030092542</v>
      </c>
      <c r="W936" s="11">
        <f t="shared" si="175"/>
        <v>100</v>
      </c>
      <c r="X936" s="11">
        <f t="shared" si="169"/>
        <v>80</v>
      </c>
      <c r="Y936" s="11">
        <f t="shared" si="170"/>
        <v>100</v>
      </c>
      <c r="Z936" s="11">
        <f t="shared" si="176"/>
        <v>0</v>
      </c>
      <c r="AA936" s="11">
        <f t="shared" si="171"/>
        <v>100</v>
      </c>
      <c r="AB936" s="11">
        <f t="shared" si="177"/>
        <v>0</v>
      </c>
      <c r="AC936" s="11">
        <f t="shared" si="172"/>
        <v>0</v>
      </c>
      <c r="AD936" s="11">
        <f t="shared" si="173"/>
        <v>0</v>
      </c>
      <c r="AE936" s="11">
        <f t="shared" si="174"/>
        <v>0</v>
      </c>
      <c r="AF936" s="12">
        <f t="shared" si="178"/>
        <v>0</v>
      </c>
      <c r="AG936" s="31">
        <f t="shared" si="179"/>
        <v>16.666666666666668</v>
      </c>
    </row>
    <row r="937" spans="1:33" x14ac:dyDescent="0.35">
      <c r="A937" s="1" t="s">
        <v>1919</v>
      </c>
      <c r="B937" s="1" t="s">
        <v>1920</v>
      </c>
      <c r="C937" s="1" t="s">
        <v>1921</v>
      </c>
      <c r="D937" s="4">
        <f>+VLOOKUP(A937,'[2]Categoría municipios 2023'!$B$2:$D$1103,3,0)</f>
        <v>2</v>
      </c>
      <c r="E937" s="1" t="str">
        <f>+VLOOKUP(A937,'[3]Nuevo IDF'!$B$5:$H$1106,7,0)</f>
        <v>G1</v>
      </c>
      <c r="F937" s="4">
        <v>1</v>
      </c>
      <c r="G937" s="10">
        <f>+VLOOKUP(A937,'[4]Informe viabilidad 2022'!$A$4:$G$1105,7,0)</f>
        <v>59775.148799000002</v>
      </c>
      <c r="H937" s="10">
        <f>+VLOOKUP(A937,'[4]Informe viabilidad 2022'!$A$4:$G$1105,6,0)</f>
        <v>86161.156141500003</v>
      </c>
      <c r="I937" s="10" t="str">
        <f>+IFERROR(VLOOKUP($A937,#REF!,MATCH('Cálculo antigua metodología'!I$4,#REF!,0),0),"")</f>
        <v/>
      </c>
      <c r="J937" s="10" t="str">
        <f>+IFERROR(VLOOKUP($A937,#REF!,MATCH('Cálculo antigua metodología'!J$4,#REF!,0),0),"")</f>
        <v/>
      </c>
      <c r="K937" s="10" t="str">
        <f>+IFERROR(VLOOKUP($A937,#REF!,MATCH('Cálculo antigua metodología'!K$4,#REF!,0),0),"")</f>
        <v/>
      </c>
      <c r="L937" s="10" t="str">
        <f>+IFERROR(VLOOKUP($A937,#REF!,MATCH('Cálculo antigua metodología'!L$4,#REF!,0),0),"")</f>
        <v/>
      </c>
      <c r="M937" s="10" t="str">
        <f>+IFERROR(VLOOKUP($A937,#REF!,MATCH('Cálculo antigua metodología'!M$4,#REF!,0),0),"")</f>
        <v/>
      </c>
      <c r="N937" s="10" t="str">
        <f>+IFERROR(VLOOKUP($A937,#REF!,MATCH('Cálculo antigua metodología'!N$4,#REF!,0),0),"")</f>
        <v/>
      </c>
      <c r="O937" s="10" t="str">
        <f>+IFERROR(VLOOKUP($A937,#REF!,MATCH('Cálculo antigua metodología'!O$4,#REF!,0),0),"")</f>
        <v/>
      </c>
      <c r="P937" s="10" t="str">
        <f>+IFERROR(VLOOKUP($A937,#REF!,MATCH('Cálculo antigua metodología'!P$4,#REF!,0),0),"")</f>
        <v/>
      </c>
      <c r="Q937" s="10" t="str">
        <f>+IFERROR(VLOOKUP($A937,#REF!,MATCH('Cálculo antigua metodología'!Q$4,#REF!,0),0),"")</f>
        <v/>
      </c>
      <c r="R937" s="10" t="str">
        <f>+IFERROR(VLOOKUP($A937,#REF!,MATCH('Cálculo antigua metodología'!R$4,#REF!,0),0),"")</f>
        <v/>
      </c>
      <c r="S937" s="10" t="str">
        <f>+IFERROR(VLOOKUP($A937,#REF!,MATCH('Cálculo antigua metodología'!S$4,#REF!,0),0),"")</f>
        <v/>
      </c>
      <c r="T937" s="10">
        <f>+VLOOKUP(A937,'[5]Cálculo SGP'!$N$3:$P$1136,3,0)</f>
        <v>11766486432</v>
      </c>
      <c r="U937" s="10">
        <f>+VLOOKUP(A937,'[5]Cálculo SGP'!$N$3:$X$1137,11,0)</f>
        <v>11602470048</v>
      </c>
      <c r="V937" s="11">
        <f t="shared" si="168"/>
        <v>69.375982723389868</v>
      </c>
      <c r="W937" s="11">
        <f t="shared" si="175"/>
        <v>100</v>
      </c>
      <c r="X937" s="11">
        <f t="shared" si="169"/>
        <v>70</v>
      </c>
      <c r="Y937" s="11">
        <f t="shared" si="170"/>
        <v>100</v>
      </c>
      <c r="Z937" s="11">
        <f t="shared" si="176"/>
        <v>0</v>
      </c>
      <c r="AA937" s="11">
        <f t="shared" si="171"/>
        <v>100</v>
      </c>
      <c r="AB937" s="11">
        <f t="shared" si="177"/>
        <v>0</v>
      </c>
      <c r="AC937" s="11">
        <f t="shared" si="172"/>
        <v>0</v>
      </c>
      <c r="AD937" s="11">
        <f t="shared" si="173"/>
        <v>0</v>
      </c>
      <c r="AE937" s="11">
        <f t="shared" si="174"/>
        <v>0</v>
      </c>
      <c r="AF937" s="12">
        <f t="shared" si="178"/>
        <v>0</v>
      </c>
      <c r="AG937" s="31">
        <f t="shared" si="179"/>
        <v>16.666666666666668</v>
      </c>
    </row>
    <row r="938" spans="1:33" x14ac:dyDescent="0.35">
      <c r="A938" s="1" t="s">
        <v>1922</v>
      </c>
      <c r="B938" s="1" t="s">
        <v>1920</v>
      </c>
      <c r="C938" s="1" t="s">
        <v>1923</v>
      </c>
      <c r="D938" s="4">
        <f>+VLOOKUP(A938,'[2]Categoría municipios 2023'!$B$2:$D$1103,3,0)</f>
        <v>6</v>
      </c>
      <c r="E938" s="1" t="str">
        <f>+VLOOKUP(A938,'[3]Nuevo IDF'!$B$5:$H$1106,7,0)</f>
        <v>G4</v>
      </c>
      <c r="F938" s="1"/>
      <c r="G938" s="10">
        <f>+VLOOKUP(A938,'[4]Informe viabilidad 2022'!$A$4:$G$1105,7,0)</f>
        <v>1964.4757199999999</v>
      </c>
      <c r="H938" s="10">
        <f>+VLOOKUP(A938,'[4]Informe viabilidad 2022'!$A$4:$G$1105,6,0)</f>
        <v>3156.4893373200002</v>
      </c>
      <c r="I938" s="10" t="str">
        <f>+IFERROR(VLOOKUP($A938,#REF!,MATCH('Cálculo antigua metodología'!I$4,#REF!,0),0),"")</f>
        <v/>
      </c>
      <c r="J938" s="10" t="str">
        <f>+IFERROR(VLOOKUP($A938,#REF!,MATCH('Cálculo antigua metodología'!J$4,#REF!,0),0),"")</f>
        <v/>
      </c>
      <c r="K938" s="10" t="str">
        <f>+IFERROR(VLOOKUP($A938,#REF!,MATCH('Cálculo antigua metodología'!K$4,#REF!,0),0),"")</f>
        <v/>
      </c>
      <c r="L938" s="10" t="str">
        <f>+IFERROR(VLOOKUP($A938,#REF!,MATCH('Cálculo antigua metodología'!L$4,#REF!,0),0),"")</f>
        <v/>
      </c>
      <c r="M938" s="10" t="str">
        <f>+IFERROR(VLOOKUP($A938,#REF!,MATCH('Cálculo antigua metodología'!M$4,#REF!,0),0),"")</f>
        <v/>
      </c>
      <c r="N938" s="10" t="str">
        <f>+IFERROR(VLOOKUP($A938,#REF!,MATCH('Cálculo antigua metodología'!N$4,#REF!,0),0),"")</f>
        <v/>
      </c>
      <c r="O938" s="10" t="str">
        <f>+IFERROR(VLOOKUP($A938,#REF!,MATCH('Cálculo antigua metodología'!O$4,#REF!,0),0),"")</f>
        <v/>
      </c>
      <c r="P938" s="10" t="str">
        <f>+IFERROR(VLOOKUP($A938,#REF!,MATCH('Cálculo antigua metodología'!P$4,#REF!,0),0),"")</f>
        <v/>
      </c>
      <c r="Q938" s="10" t="str">
        <f>+IFERROR(VLOOKUP($A938,#REF!,MATCH('Cálculo antigua metodología'!Q$4,#REF!,0),0),"")</f>
        <v/>
      </c>
      <c r="R938" s="10" t="str">
        <f>+IFERROR(VLOOKUP($A938,#REF!,MATCH('Cálculo antigua metodología'!R$4,#REF!,0),0),"")</f>
        <v/>
      </c>
      <c r="S938" s="10" t="str">
        <f>+IFERROR(VLOOKUP($A938,#REF!,MATCH('Cálculo antigua metodología'!S$4,#REF!,0),0),"")</f>
        <v/>
      </c>
      <c r="T938" s="10">
        <f>+VLOOKUP(A938,'[5]Cálculo SGP'!$N$3:$P$1136,3,0)</f>
        <v>1298617958</v>
      </c>
      <c r="U938" s="10">
        <f>+VLOOKUP(A938,'[5]Cálculo SGP'!$N$3:$X$1137,11,0)</f>
        <v>3112332823</v>
      </c>
      <c r="V938" s="11">
        <f t="shared" si="168"/>
        <v>62.236095549998815</v>
      </c>
      <c r="W938" s="11">
        <f t="shared" si="175"/>
        <v>100</v>
      </c>
      <c r="X938" s="11">
        <f t="shared" si="169"/>
        <v>80</v>
      </c>
      <c r="Y938" s="11">
        <f t="shared" si="170"/>
        <v>100</v>
      </c>
      <c r="Z938" s="11">
        <f t="shared" si="176"/>
        <v>0</v>
      </c>
      <c r="AA938" s="11">
        <f t="shared" si="171"/>
        <v>100</v>
      </c>
      <c r="AB938" s="11">
        <f t="shared" si="177"/>
        <v>0</v>
      </c>
      <c r="AC938" s="11">
        <f t="shared" si="172"/>
        <v>0</v>
      </c>
      <c r="AD938" s="11">
        <f t="shared" si="173"/>
        <v>0</v>
      </c>
      <c r="AE938" s="11">
        <f t="shared" si="174"/>
        <v>0</v>
      </c>
      <c r="AF938" s="12">
        <f t="shared" si="178"/>
        <v>0</v>
      </c>
      <c r="AG938" s="31">
        <f t="shared" si="179"/>
        <v>16.666666666666668</v>
      </c>
    </row>
    <row r="939" spans="1:33" x14ac:dyDescent="0.35">
      <c r="A939" s="1" t="s">
        <v>1924</v>
      </c>
      <c r="B939" s="1" t="s">
        <v>1920</v>
      </c>
      <c r="C939" s="1" t="s">
        <v>1925</v>
      </c>
      <c r="D939" s="4">
        <f>+VLOOKUP(A939,'[2]Categoría municipios 2023'!$B$2:$D$1103,3,0)</f>
        <v>6</v>
      </c>
      <c r="E939" s="1" t="str">
        <f>+VLOOKUP(A939,'[3]Nuevo IDF'!$B$5:$H$1106,7,0)</f>
        <v>G5</v>
      </c>
      <c r="F939" s="1"/>
      <c r="G939" s="10">
        <f>+VLOOKUP(A939,'[4]Informe viabilidad 2022'!$A$4:$G$1105,7,0)</f>
        <v>2653.9326759999999</v>
      </c>
      <c r="H939" s="10">
        <f>+VLOOKUP(A939,'[4]Informe viabilidad 2022'!$A$4:$G$1105,6,0)</f>
        <v>3310.7720728499999</v>
      </c>
      <c r="I939" s="10" t="str">
        <f>+IFERROR(VLOOKUP($A939,#REF!,MATCH('Cálculo antigua metodología'!I$4,#REF!,0),0),"")</f>
        <v/>
      </c>
      <c r="J939" s="10" t="str">
        <f>+IFERROR(VLOOKUP($A939,#REF!,MATCH('Cálculo antigua metodología'!J$4,#REF!,0),0),"")</f>
        <v/>
      </c>
      <c r="K939" s="10" t="str">
        <f>+IFERROR(VLOOKUP($A939,#REF!,MATCH('Cálculo antigua metodología'!K$4,#REF!,0),0),"")</f>
        <v/>
      </c>
      <c r="L939" s="10" t="str">
        <f>+IFERROR(VLOOKUP($A939,#REF!,MATCH('Cálculo antigua metodología'!L$4,#REF!,0),0),"")</f>
        <v/>
      </c>
      <c r="M939" s="10" t="str">
        <f>+IFERROR(VLOOKUP($A939,#REF!,MATCH('Cálculo antigua metodología'!M$4,#REF!,0),0),"")</f>
        <v/>
      </c>
      <c r="N939" s="10" t="str">
        <f>+IFERROR(VLOOKUP($A939,#REF!,MATCH('Cálculo antigua metodología'!N$4,#REF!,0),0),"")</f>
        <v/>
      </c>
      <c r="O939" s="10" t="str">
        <f>+IFERROR(VLOOKUP($A939,#REF!,MATCH('Cálculo antigua metodología'!O$4,#REF!,0),0),"")</f>
        <v/>
      </c>
      <c r="P939" s="10" t="str">
        <f>+IFERROR(VLOOKUP($A939,#REF!,MATCH('Cálculo antigua metodología'!P$4,#REF!,0),0),"")</f>
        <v/>
      </c>
      <c r="Q939" s="10" t="str">
        <f>+IFERROR(VLOOKUP($A939,#REF!,MATCH('Cálculo antigua metodología'!Q$4,#REF!,0),0),"")</f>
        <v/>
      </c>
      <c r="R939" s="10" t="str">
        <f>+IFERROR(VLOOKUP($A939,#REF!,MATCH('Cálculo antigua metodología'!R$4,#REF!,0),0),"")</f>
        <v/>
      </c>
      <c r="S939" s="10" t="str">
        <f>+IFERROR(VLOOKUP($A939,#REF!,MATCH('Cálculo antigua metodología'!S$4,#REF!,0),0),"")</f>
        <v/>
      </c>
      <c r="T939" s="10">
        <f>+VLOOKUP(A939,'[5]Cálculo SGP'!$N$3:$P$1136,3,0)</f>
        <v>1364066475</v>
      </c>
      <c r="U939" s="10">
        <f>+VLOOKUP(A939,'[5]Cálculo SGP'!$N$3:$X$1137,11,0)</f>
        <v>2602951905</v>
      </c>
      <c r="V939" s="11">
        <f t="shared" si="168"/>
        <v>80.160537107449528</v>
      </c>
      <c r="W939" s="11">
        <f t="shared" si="175"/>
        <v>99.19731446275236</v>
      </c>
      <c r="X939" s="11">
        <f t="shared" si="169"/>
        <v>80</v>
      </c>
      <c r="Y939" s="11">
        <f t="shared" si="170"/>
        <v>100</v>
      </c>
      <c r="Z939" s="11">
        <f t="shared" si="176"/>
        <v>0</v>
      </c>
      <c r="AA939" s="11">
        <f t="shared" si="171"/>
        <v>100</v>
      </c>
      <c r="AB939" s="11">
        <f t="shared" si="177"/>
        <v>0</v>
      </c>
      <c r="AC939" s="11">
        <f t="shared" si="172"/>
        <v>0</v>
      </c>
      <c r="AD939" s="11">
        <f t="shared" si="173"/>
        <v>0</v>
      </c>
      <c r="AE939" s="11">
        <f t="shared" si="174"/>
        <v>0</v>
      </c>
      <c r="AF939" s="12">
        <f t="shared" si="178"/>
        <v>0</v>
      </c>
      <c r="AG939" s="31">
        <f t="shared" si="179"/>
        <v>16.532885743792061</v>
      </c>
    </row>
    <row r="940" spans="1:33" x14ac:dyDescent="0.35">
      <c r="A940" s="1" t="s">
        <v>1926</v>
      </c>
      <c r="B940" s="1" t="s">
        <v>1920</v>
      </c>
      <c r="C940" s="1" t="s">
        <v>1927</v>
      </c>
      <c r="D940" s="4">
        <f>+VLOOKUP(A940,'[2]Categoría municipios 2023'!$B$2:$D$1103,3,0)</f>
        <v>6</v>
      </c>
      <c r="E940" s="1" t="str">
        <f>+VLOOKUP(A940,'[3]Nuevo IDF'!$B$5:$H$1106,7,0)</f>
        <v>G5</v>
      </c>
      <c r="F940" s="1"/>
      <c r="G940" s="10">
        <f>+VLOOKUP(A940,'[4]Informe viabilidad 2022'!$A$4:$G$1105,7,0)</f>
        <v>2706.8694839999998</v>
      </c>
      <c r="H940" s="10">
        <f>+VLOOKUP(A940,'[4]Informe viabilidad 2022'!$A$4:$G$1105,6,0)</f>
        <v>4162.045083</v>
      </c>
      <c r="I940" s="10" t="str">
        <f>+IFERROR(VLOOKUP($A940,#REF!,MATCH('Cálculo antigua metodología'!I$4,#REF!,0),0),"")</f>
        <v/>
      </c>
      <c r="J940" s="10" t="str">
        <f>+IFERROR(VLOOKUP($A940,#REF!,MATCH('Cálculo antigua metodología'!J$4,#REF!,0),0),"")</f>
        <v/>
      </c>
      <c r="K940" s="10" t="str">
        <f>+IFERROR(VLOOKUP($A940,#REF!,MATCH('Cálculo antigua metodología'!K$4,#REF!,0),0),"")</f>
        <v/>
      </c>
      <c r="L940" s="10" t="str">
        <f>+IFERROR(VLOOKUP($A940,#REF!,MATCH('Cálculo antigua metodología'!L$4,#REF!,0),0),"")</f>
        <v/>
      </c>
      <c r="M940" s="10" t="str">
        <f>+IFERROR(VLOOKUP($A940,#REF!,MATCH('Cálculo antigua metodología'!M$4,#REF!,0),0),"")</f>
        <v/>
      </c>
      <c r="N940" s="10" t="str">
        <f>+IFERROR(VLOOKUP($A940,#REF!,MATCH('Cálculo antigua metodología'!N$4,#REF!,0),0),"")</f>
        <v/>
      </c>
      <c r="O940" s="10" t="str">
        <f>+IFERROR(VLOOKUP($A940,#REF!,MATCH('Cálculo antigua metodología'!O$4,#REF!,0),0),"")</f>
        <v/>
      </c>
      <c r="P940" s="10" t="str">
        <f>+IFERROR(VLOOKUP($A940,#REF!,MATCH('Cálculo antigua metodología'!P$4,#REF!,0),0),"")</f>
        <v/>
      </c>
      <c r="Q940" s="10" t="str">
        <f>+IFERROR(VLOOKUP($A940,#REF!,MATCH('Cálculo antigua metodología'!Q$4,#REF!,0),0),"")</f>
        <v/>
      </c>
      <c r="R940" s="10" t="str">
        <f>+IFERROR(VLOOKUP($A940,#REF!,MATCH('Cálculo antigua metodología'!R$4,#REF!,0),0),"")</f>
        <v/>
      </c>
      <c r="S940" s="10" t="str">
        <f>+IFERROR(VLOOKUP($A940,#REF!,MATCH('Cálculo antigua metodología'!S$4,#REF!,0),0),"")</f>
        <v/>
      </c>
      <c r="T940" s="10">
        <f>+VLOOKUP(A940,'[5]Cálculo SGP'!$N$3:$P$1136,3,0)</f>
        <v>1665585785</v>
      </c>
      <c r="U940" s="10">
        <f>+VLOOKUP(A940,'[5]Cálculo SGP'!$N$3:$X$1137,11,0)</f>
        <v>4602413127</v>
      </c>
      <c r="V940" s="11">
        <f t="shared" si="168"/>
        <v>65.03700536681572</v>
      </c>
      <c r="W940" s="11">
        <f t="shared" si="175"/>
        <v>100</v>
      </c>
      <c r="X940" s="11">
        <f t="shared" si="169"/>
        <v>80</v>
      </c>
      <c r="Y940" s="11">
        <f t="shared" si="170"/>
        <v>100</v>
      </c>
      <c r="Z940" s="11">
        <f t="shared" si="176"/>
        <v>0</v>
      </c>
      <c r="AA940" s="11">
        <f t="shared" si="171"/>
        <v>100</v>
      </c>
      <c r="AB940" s="11">
        <f t="shared" si="177"/>
        <v>0</v>
      </c>
      <c r="AC940" s="11">
        <f t="shared" si="172"/>
        <v>0</v>
      </c>
      <c r="AD940" s="11">
        <f t="shared" si="173"/>
        <v>0</v>
      </c>
      <c r="AE940" s="11">
        <f t="shared" si="174"/>
        <v>0</v>
      </c>
      <c r="AF940" s="12">
        <f t="shared" si="178"/>
        <v>0</v>
      </c>
      <c r="AG940" s="31">
        <f t="shared" si="179"/>
        <v>16.666666666666668</v>
      </c>
    </row>
    <row r="941" spans="1:33" x14ac:dyDescent="0.35">
      <c r="A941" s="1" t="s">
        <v>1928</v>
      </c>
      <c r="B941" s="1" t="s">
        <v>1920</v>
      </c>
      <c r="C941" s="1" t="s">
        <v>1929</v>
      </c>
      <c r="D941" s="4">
        <f>+VLOOKUP(A941,'[2]Categoría municipios 2023'!$B$2:$D$1103,3,0)</f>
        <v>6</v>
      </c>
      <c r="E941" s="1" t="str">
        <f>+VLOOKUP(A941,'[3]Nuevo IDF'!$B$5:$H$1106,7,0)</f>
        <v>G3</v>
      </c>
      <c r="F941" s="1"/>
      <c r="G941" s="10">
        <f>+VLOOKUP(A941,'[4]Informe viabilidad 2022'!$A$4:$G$1105,7,0)</f>
        <v>7173.012968</v>
      </c>
      <c r="H941" s="10">
        <f>+VLOOKUP(A941,'[4]Informe viabilidad 2022'!$A$4:$G$1105,6,0)</f>
        <v>11464.91680752</v>
      </c>
      <c r="I941" s="10" t="str">
        <f>+IFERROR(VLOOKUP($A941,#REF!,MATCH('Cálculo antigua metodología'!I$4,#REF!,0),0),"")</f>
        <v/>
      </c>
      <c r="J941" s="10" t="str">
        <f>+IFERROR(VLOOKUP($A941,#REF!,MATCH('Cálculo antigua metodología'!J$4,#REF!,0),0),"")</f>
        <v/>
      </c>
      <c r="K941" s="10" t="str">
        <f>+IFERROR(VLOOKUP($A941,#REF!,MATCH('Cálculo antigua metodología'!K$4,#REF!,0),0),"")</f>
        <v/>
      </c>
      <c r="L941" s="10" t="str">
        <f>+IFERROR(VLOOKUP($A941,#REF!,MATCH('Cálculo antigua metodología'!L$4,#REF!,0),0),"")</f>
        <v/>
      </c>
      <c r="M941" s="10" t="str">
        <f>+IFERROR(VLOOKUP($A941,#REF!,MATCH('Cálculo antigua metodología'!M$4,#REF!,0),0),"")</f>
        <v/>
      </c>
      <c r="N941" s="10" t="str">
        <f>+IFERROR(VLOOKUP($A941,#REF!,MATCH('Cálculo antigua metodología'!N$4,#REF!,0),0),"")</f>
        <v/>
      </c>
      <c r="O941" s="10" t="str">
        <f>+IFERROR(VLOOKUP($A941,#REF!,MATCH('Cálculo antigua metodología'!O$4,#REF!,0),0),"")</f>
        <v/>
      </c>
      <c r="P941" s="10" t="str">
        <f>+IFERROR(VLOOKUP($A941,#REF!,MATCH('Cálculo antigua metodología'!P$4,#REF!,0),0),"")</f>
        <v/>
      </c>
      <c r="Q941" s="10" t="str">
        <f>+IFERROR(VLOOKUP($A941,#REF!,MATCH('Cálculo antigua metodología'!Q$4,#REF!,0),0),"")</f>
        <v/>
      </c>
      <c r="R941" s="10" t="str">
        <f>+IFERROR(VLOOKUP($A941,#REF!,MATCH('Cálculo antigua metodología'!R$4,#REF!,0),0),"")</f>
        <v/>
      </c>
      <c r="S941" s="10" t="str">
        <f>+IFERROR(VLOOKUP($A941,#REF!,MATCH('Cálculo antigua metodología'!S$4,#REF!,0),0),"")</f>
        <v/>
      </c>
      <c r="T941" s="10">
        <f>+VLOOKUP(A941,'[5]Cálculo SGP'!$N$3:$P$1136,3,0)</f>
        <v>3039126981</v>
      </c>
      <c r="U941" s="10">
        <f>+VLOOKUP(A941,'[5]Cálculo SGP'!$N$3:$X$1137,11,0)</f>
        <v>2056602559</v>
      </c>
      <c r="V941" s="11">
        <f t="shared" si="168"/>
        <v>62.56489330384953</v>
      </c>
      <c r="W941" s="11">
        <f t="shared" si="175"/>
        <v>100</v>
      </c>
      <c r="X941" s="11">
        <f t="shared" si="169"/>
        <v>80</v>
      </c>
      <c r="Y941" s="11">
        <f t="shared" si="170"/>
        <v>100</v>
      </c>
      <c r="Z941" s="11">
        <f t="shared" si="176"/>
        <v>0</v>
      </c>
      <c r="AA941" s="11">
        <f t="shared" si="171"/>
        <v>100</v>
      </c>
      <c r="AB941" s="11">
        <f t="shared" si="177"/>
        <v>0</v>
      </c>
      <c r="AC941" s="11">
        <f t="shared" si="172"/>
        <v>0</v>
      </c>
      <c r="AD941" s="11">
        <f t="shared" si="173"/>
        <v>0</v>
      </c>
      <c r="AE941" s="11">
        <f t="shared" si="174"/>
        <v>0</v>
      </c>
      <c r="AF941" s="12">
        <f t="shared" si="178"/>
        <v>0</v>
      </c>
      <c r="AG941" s="31">
        <f t="shared" si="179"/>
        <v>16.666666666666668</v>
      </c>
    </row>
    <row r="942" spans="1:33" x14ac:dyDescent="0.35">
      <c r="A942" s="1" t="s">
        <v>1930</v>
      </c>
      <c r="B942" s="1" t="s">
        <v>1920</v>
      </c>
      <c r="C942" s="1" t="s">
        <v>1931</v>
      </c>
      <c r="D942" s="4">
        <f>+VLOOKUP(A942,'[2]Categoría municipios 2023'!$B$2:$D$1103,3,0)</f>
        <v>4</v>
      </c>
      <c r="E942" s="1" t="str">
        <f>+VLOOKUP(A942,'[3]Nuevo IDF'!$B$5:$H$1106,7,0)</f>
        <v>G1</v>
      </c>
      <c r="F942" s="1"/>
      <c r="G942" s="10">
        <f>+VLOOKUP(A942,'[4]Informe viabilidad 2022'!$A$4:$G$1105,7,0)</f>
        <v>8821.4059809999999</v>
      </c>
      <c r="H942" s="10">
        <f>+VLOOKUP(A942,'[4]Informe viabilidad 2022'!$A$4:$G$1105,6,0)</f>
        <v>94516.354353999996</v>
      </c>
      <c r="I942" s="10" t="str">
        <f>+IFERROR(VLOOKUP($A942,#REF!,MATCH('Cálculo antigua metodología'!I$4,#REF!,0),0),"")</f>
        <v/>
      </c>
      <c r="J942" s="10" t="str">
        <f>+IFERROR(VLOOKUP($A942,#REF!,MATCH('Cálculo antigua metodología'!J$4,#REF!,0),0),"")</f>
        <v/>
      </c>
      <c r="K942" s="10" t="str">
        <f>+IFERROR(VLOOKUP($A942,#REF!,MATCH('Cálculo antigua metodología'!K$4,#REF!,0),0),"")</f>
        <v/>
      </c>
      <c r="L942" s="10" t="str">
        <f>+IFERROR(VLOOKUP($A942,#REF!,MATCH('Cálculo antigua metodología'!L$4,#REF!,0),0),"")</f>
        <v/>
      </c>
      <c r="M942" s="10" t="str">
        <f>+IFERROR(VLOOKUP($A942,#REF!,MATCH('Cálculo antigua metodología'!M$4,#REF!,0),0),"")</f>
        <v/>
      </c>
      <c r="N942" s="10" t="str">
        <f>+IFERROR(VLOOKUP($A942,#REF!,MATCH('Cálculo antigua metodología'!N$4,#REF!,0),0),"")</f>
        <v/>
      </c>
      <c r="O942" s="10" t="str">
        <f>+IFERROR(VLOOKUP($A942,#REF!,MATCH('Cálculo antigua metodología'!O$4,#REF!,0),0),"")</f>
        <v/>
      </c>
      <c r="P942" s="10" t="str">
        <f>+IFERROR(VLOOKUP($A942,#REF!,MATCH('Cálculo antigua metodología'!P$4,#REF!,0),0),"")</f>
        <v/>
      </c>
      <c r="Q942" s="10" t="str">
        <f>+IFERROR(VLOOKUP($A942,#REF!,MATCH('Cálculo antigua metodología'!Q$4,#REF!,0),0),"")</f>
        <v/>
      </c>
      <c r="R942" s="10" t="str">
        <f>+IFERROR(VLOOKUP($A942,#REF!,MATCH('Cálculo antigua metodología'!R$4,#REF!,0),0),"")</f>
        <v/>
      </c>
      <c r="S942" s="10" t="str">
        <f>+IFERROR(VLOOKUP($A942,#REF!,MATCH('Cálculo antigua metodología'!S$4,#REF!,0),0),"")</f>
        <v/>
      </c>
      <c r="T942" s="10">
        <f>+VLOOKUP(A942,'[5]Cálculo SGP'!$N$3:$P$1136,3,0)</f>
        <v>1628131760</v>
      </c>
      <c r="U942" s="10">
        <f>+VLOOKUP(A942,'[5]Cálculo SGP'!$N$3:$X$1137,11,0)</f>
        <v>3488513721</v>
      </c>
      <c r="V942" s="11">
        <f t="shared" si="168"/>
        <v>9.3332059211260425</v>
      </c>
      <c r="W942" s="11">
        <f t="shared" si="175"/>
        <v>100</v>
      </c>
      <c r="X942" s="11">
        <f t="shared" si="169"/>
        <v>80</v>
      </c>
      <c r="Y942" s="11">
        <f t="shared" si="170"/>
        <v>100</v>
      </c>
      <c r="Z942" s="11">
        <f t="shared" si="176"/>
        <v>0</v>
      </c>
      <c r="AA942" s="11">
        <f t="shared" si="171"/>
        <v>100</v>
      </c>
      <c r="AB942" s="11">
        <f t="shared" si="177"/>
        <v>0</v>
      </c>
      <c r="AC942" s="11">
        <f t="shared" si="172"/>
        <v>0</v>
      </c>
      <c r="AD942" s="11">
        <f t="shared" si="173"/>
        <v>0</v>
      </c>
      <c r="AE942" s="11">
        <f t="shared" si="174"/>
        <v>0</v>
      </c>
      <c r="AF942" s="12">
        <f t="shared" si="178"/>
        <v>0</v>
      </c>
      <c r="AG942" s="31">
        <f t="shared" si="179"/>
        <v>16.666666666666668</v>
      </c>
    </row>
    <row r="943" spans="1:33" x14ac:dyDescent="0.35">
      <c r="A943" s="1" t="s">
        <v>1932</v>
      </c>
      <c r="B943" s="1" t="s">
        <v>1920</v>
      </c>
      <c r="C943" s="1" t="s">
        <v>1933</v>
      </c>
      <c r="D943" s="4">
        <f>+VLOOKUP(A943,'[2]Categoría municipios 2023'!$B$2:$D$1103,3,0)</f>
        <v>6</v>
      </c>
      <c r="E943" s="1" t="str">
        <f>+VLOOKUP(A943,'[3]Nuevo IDF'!$B$5:$H$1106,7,0)</f>
        <v>G4</v>
      </c>
      <c r="F943" s="1"/>
      <c r="G943" s="10">
        <f>+VLOOKUP(A943,'[4]Informe viabilidad 2022'!$A$4:$G$1105,7,0)</f>
        <v>1783.8480999999999</v>
      </c>
      <c r="H943" s="10">
        <f>+VLOOKUP(A943,'[4]Informe viabilidad 2022'!$A$4:$G$1105,6,0)</f>
        <v>3015.2574866700002</v>
      </c>
      <c r="I943" s="10" t="str">
        <f>+IFERROR(VLOOKUP($A943,#REF!,MATCH('Cálculo antigua metodología'!I$4,#REF!,0),0),"")</f>
        <v/>
      </c>
      <c r="J943" s="10" t="str">
        <f>+IFERROR(VLOOKUP($A943,#REF!,MATCH('Cálculo antigua metodología'!J$4,#REF!,0),0),"")</f>
        <v/>
      </c>
      <c r="K943" s="10" t="str">
        <f>+IFERROR(VLOOKUP($A943,#REF!,MATCH('Cálculo antigua metodología'!K$4,#REF!,0),0),"")</f>
        <v/>
      </c>
      <c r="L943" s="10" t="str">
        <f>+IFERROR(VLOOKUP($A943,#REF!,MATCH('Cálculo antigua metodología'!L$4,#REF!,0),0),"")</f>
        <v/>
      </c>
      <c r="M943" s="10" t="str">
        <f>+IFERROR(VLOOKUP($A943,#REF!,MATCH('Cálculo antigua metodología'!M$4,#REF!,0),0),"")</f>
        <v/>
      </c>
      <c r="N943" s="10" t="str">
        <f>+IFERROR(VLOOKUP($A943,#REF!,MATCH('Cálculo antigua metodología'!N$4,#REF!,0),0),"")</f>
        <v/>
      </c>
      <c r="O943" s="10" t="str">
        <f>+IFERROR(VLOOKUP($A943,#REF!,MATCH('Cálculo antigua metodología'!O$4,#REF!,0),0),"")</f>
        <v/>
      </c>
      <c r="P943" s="10" t="str">
        <f>+IFERROR(VLOOKUP($A943,#REF!,MATCH('Cálculo antigua metodología'!P$4,#REF!,0),0),"")</f>
        <v/>
      </c>
      <c r="Q943" s="10" t="str">
        <f>+IFERROR(VLOOKUP($A943,#REF!,MATCH('Cálculo antigua metodología'!Q$4,#REF!,0),0),"")</f>
        <v/>
      </c>
      <c r="R943" s="10" t="str">
        <f>+IFERROR(VLOOKUP($A943,#REF!,MATCH('Cálculo antigua metodología'!R$4,#REF!,0),0),"")</f>
        <v/>
      </c>
      <c r="S943" s="10" t="str">
        <f>+IFERROR(VLOOKUP($A943,#REF!,MATCH('Cálculo antigua metodología'!S$4,#REF!,0),0),"")</f>
        <v/>
      </c>
      <c r="T943" s="10">
        <f>+VLOOKUP(A943,'[5]Cálculo SGP'!$N$3:$P$1136,3,0)</f>
        <v>1381832369</v>
      </c>
      <c r="U943" s="10">
        <f>+VLOOKUP(A943,'[5]Cálculo SGP'!$N$3:$X$1137,11,0)</f>
        <v>3622196445</v>
      </c>
      <c r="V943" s="11">
        <f t="shared" si="168"/>
        <v>59.160722024109845</v>
      </c>
      <c r="W943" s="11">
        <f t="shared" si="175"/>
        <v>100</v>
      </c>
      <c r="X943" s="11">
        <f t="shared" si="169"/>
        <v>80</v>
      </c>
      <c r="Y943" s="11">
        <f t="shared" si="170"/>
        <v>100</v>
      </c>
      <c r="Z943" s="11">
        <f t="shared" si="176"/>
        <v>0</v>
      </c>
      <c r="AA943" s="11">
        <f t="shared" si="171"/>
        <v>100</v>
      </c>
      <c r="AB943" s="11">
        <f t="shared" si="177"/>
        <v>0</v>
      </c>
      <c r="AC943" s="11">
        <f t="shared" si="172"/>
        <v>0</v>
      </c>
      <c r="AD943" s="11">
        <f t="shared" si="173"/>
        <v>0</v>
      </c>
      <c r="AE943" s="11">
        <f t="shared" si="174"/>
        <v>0</v>
      </c>
      <c r="AF943" s="12">
        <f t="shared" si="178"/>
        <v>0</v>
      </c>
      <c r="AG943" s="31">
        <f t="shared" si="179"/>
        <v>16.666666666666668</v>
      </c>
    </row>
    <row r="944" spans="1:33" x14ac:dyDescent="0.35">
      <c r="A944" s="1" t="s">
        <v>1934</v>
      </c>
      <c r="B944" s="1" t="s">
        <v>1920</v>
      </c>
      <c r="C944" s="1" t="s">
        <v>1935</v>
      </c>
      <c r="D944" s="4">
        <f>+VLOOKUP(A944,'[2]Categoría municipios 2023'!$B$2:$D$1103,3,0)</f>
        <v>6</v>
      </c>
      <c r="E944" s="1" t="str">
        <f>+VLOOKUP(A944,'[3]Nuevo IDF'!$B$5:$H$1106,7,0)</f>
        <v>G5</v>
      </c>
      <c r="F944" s="1"/>
      <c r="G944" s="10">
        <f>+VLOOKUP(A944,'[4]Informe viabilidad 2022'!$A$4:$G$1105,7,0)</f>
        <v>1533.015292</v>
      </c>
      <c r="H944" s="10">
        <f>+VLOOKUP(A944,'[4]Informe viabilidad 2022'!$A$4:$G$1105,6,0)</f>
        <v>2987.8160795999997</v>
      </c>
      <c r="I944" s="10" t="str">
        <f>+IFERROR(VLOOKUP($A944,#REF!,MATCH('Cálculo antigua metodología'!I$4,#REF!,0),0),"")</f>
        <v/>
      </c>
      <c r="J944" s="10" t="str">
        <f>+IFERROR(VLOOKUP($A944,#REF!,MATCH('Cálculo antigua metodología'!J$4,#REF!,0),0),"")</f>
        <v/>
      </c>
      <c r="K944" s="10" t="str">
        <f>+IFERROR(VLOOKUP($A944,#REF!,MATCH('Cálculo antigua metodología'!K$4,#REF!,0),0),"")</f>
        <v/>
      </c>
      <c r="L944" s="10" t="str">
        <f>+IFERROR(VLOOKUP($A944,#REF!,MATCH('Cálculo antigua metodología'!L$4,#REF!,0),0),"")</f>
        <v/>
      </c>
      <c r="M944" s="10" t="str">
        <f>+IFERROR(VLOOKUP($A944,#REF!,MATCH('Cálculo antigua metodología'!M$4,#REF!,0),0),"")</f>
        <v/>
      </c>
      <c r="N944" s="10" t="str">
        <f>+IFERROR(VLOOKUP($A944,#REF!,MATCH('Cálculo antigua metodología'!N$4,#REF!,0),0),"")</f>
        <v/>
      </c>
      <c r="O944" s="10" t="str">
        <f>+IFERROR(VLOOKUP($A944,#REF!,MATCH('Cálculo antigua metodología'!O$4,#REF!,0),0),"")</f>
        <v/>
      </c>
      <c r="P944" s="10" t="str">
        <f>+IFERROR(VLOOKUP($A944,#REF!,MATCH('Cálculo antigua metodología'!P$4,#REF!,0),0),"")</f>
        <v/>
      </c>
      <c r="Q944" s="10" t="str">
        <f>+IFERROR(VLOOKUP($A944,#REF!,MATCH('Cálculo antigua metodología'!Q$4,#REF!,0),0),"")</f>
        <v/>
      </c>
      <c r="R944" s="10" t="str">
        <f>+IFERROR(VLOOKUP($A944,#REF!,MATCH('Cálculo antigua metodología'!R$4,#REF!,0),0),"")</f>
        <v/>
      </c>
      <c r="S944" s="10" t="str">
        <f>+IFERROR(VLOOKUP($A944,#REF!,MATCH('Cálculo antigua metodología'!S$4,#REF!,0),0),"")</f>
        <v/>
      </c>
      <c r="T944" s="10">
        <f>+VLOOKUP(A944,'[5]Cálculo SGP'!$N$3:$P$1136,3,0)</f>
        <v>1347745833</v>
      </c>
      <c r="U944" s="10">
        <f>+VLOOKUP(A944,'[5]Cálculo SGP'!$N$3:$X$1137,11,0)</f>
        <v>3049562262</v>
      </c>
      <c r="V944" s="11">
        <f t="shared" si="168"/>
        <v>51.308890880767855</v>
      </c>
      <c r="W944" s="11">
        <f t="shared" si="175"/>
        <v>100</v>
      </c>
      <c r="X944" s="11">
        <f t="shared" si="169"/>
        <v>80</v>
      </c>
      <c r="Y944" s="11">
        <f t="shared" si="170"/>
        <v>100</v>
      </c>
      <c r="Z944" s="11">
        <f t="shared" si="176"/>
        <v>0</v>
      </c>
      <c r="AA944" s="11">
        <f t="shared" si="171"/>
        <v>100</v>
      </c>
      <c r="AB944" s="11">
        <f t="shared" si="177"/>
        <v>0</v>
      </c>
      <c r="AC944" s="11">
        <f t="shared" si="172"/>
        <v>0</v>
      </c>
      <c r="AD944" s="11">
        <f t="shared" si="173"/>
        <v>0</v>
      </c>
      <c r="AE944" s="11">
        <f t="shared" si="174"/>
        <v>0</v>
      </c>
      <c r="AF944" s="12">
        <f t="shared" si="178"/>
        <v>0</v>
      </c>
      <c r="AG944" s="31">
        <f t="shared" si="179"/>
        <v>16.666666666666668</v>
      </c>
    </row>
    <row r="945" spans="1:33" x14ac:dyDescent="0.35">
      <c r="A945" s="1" t="s">
        <v>1936</v>
      </c>
      <c r="B945" s="1" t="s">
        <v>1920</v>
      </c>
      <c r="C945" s="1" t="s">
        <v>1937</v>
      </c>
      <c r="D945" s="4">
        <f>+VLOOKUP(A945,'[2]Categoría municipios 2023'!$B$2:$D$1103,3,0)</f>
        <v>6</v>
      </c>
      <c r="E945" s="1" t="str">
        <f>+VLOOKUP(A945,'[3]Nuevo IDF'!$B$5:$H$1106,7,0)</f>
        <v>G5</v>
      </c>
      <c r="F945" s="1"/>
      <c r="G945" s="10">
        <f>+VLOOKUP(A945,'[4]Informe viabilidad 2022'!$A$4:$G$1105,7,0)</f>
        <v>2443.9899650000002</v>
      </c>
      <c r="H945" s="10">
        <f>+VLOOKUP(A945,'[4]Informe viabilidad 2022'!$A$4:$G$1105,6,0)</f>
        <v>3517.3566519999999</v>
      </c>
      <c r="I945" s="10" t="str">
        <f>+IFERROR(VLOOKUP($A945,#REF!,MATCH('Cálculo antigua metodología'!I$4,#REF!,0),0),"")</f>
        <v/>
      </c>
      <c r="J945" s="10" t="str">
        <f>+IFERROR(VLOOKUP($A945,#REF!,MATCH('Cálculo antigua metodología'!J$4,#REF!,0),0),"")</f>
        <v/>
      </c>
      <c r="K945" s="10" t="str">
        <f>+IFERROR(VLOOKUP($A945,#REF!,MATCH('Cálculo antigua metodología'!K$4,#REF!,0),0),"")</f>
        <v/>
      </c>
      <c r="L945" s="10" t="str">
        <f>+IFERROR(VLOOKUP($A945,#REF!,MATCH('Cálculo antigua metodología'!L$4,#REF!,0),0),"")</f>
        <v/>
      </c>
      <c r="M945" s="10" t="str">
        <f>+IFERROR(VLOOKUP($A945,#REF!,MATCH('Cálculo antigua metodología'!M$4,#REF!,0),0),"")</f>
        <v/>
      </c>
      <c r="N945" s="10" t="str">
        <f>+IFERROR(VLOOKUP($A945,#REF!,MATCH('Cálculo antigua metodología'!N$4,#REF!,0),0),"")</f>
        <v/>
      </c>
      <c r="O945" s="10" t="str">
        <f>+IFERROR(VLOOKUP($A945,#REF!,MATCH('Cálculo antigua metodología'!O$4,#REF!,0),0),"")</f>
        <v/>
      </c>
      <c r="P945" s="10" t="str">
        <f>+IFERROR(VLOOKUP($A945,#REF!,MATCH('Cálculo antigua metodología'!P$4,#REF!,0),0),"")</f>
        <v/>
      </c>
      <c r="Q945" s="10" t="str">
        <f>+IFERROR(VLOOKUP($A945,#REF!,MATCH('Cálculo antigua metodología'!Q$4,#REF!,0),0),"")</f>
        <v/>
      </c>
      <c r="R945" s="10" t="str">
        <f>+IFERROR(VLOOKUP($A945,#REF!,MATCH('Cálculo antigua metodología'!R$4,#REF!,0),0),"")</f>
        <v/>
      </c>
      <c r="S945" s="10" t="str">
        <f>+IFERROR(VLOOKUP($A945,#REF!,MATCH('Cálculo antigua metodología'!S$4,#REF!,0),0),"")</f>
        <v/>
      </c>
      <c r="T945" s="10">
        <f>+VLOOKUP(A945,'[5]Cálculo SGP'!$N$3:$P$1136,3,0)</f>
        <v>1703375152</v>
      </c>
      <c r="U945" s="10">
        <f>+VLOOKUP(A945,'[5]Cálculo SGP'!$N$3:$X$1137,11,0)</f>
        <v>2610851675</v>
      </c>
      <c r="V945" s="11">
        <f t="shared" si="168"/>
        <v>69.483711969052848</v>
      </c>
      <c r="W945" s="11">
        <f t="shared" si="175"/>
        <v>100</v>
      </c>
      <c r="X945" s="11">
        <f t="shared" si="169"/>
        <v>80</v>
      </c>
      <c r="Y945" s="11">
        <f t="shared" si="170"/>
        <v>100</v>
      </c>
      <c r="Z945" s="11">
        <f t="shared" si="176"/>
        <v>0</v>
      </c>
      <c r="AA945" s="11">
        <f t="shared" si="171"/>
        <v>100</v>
      </c>
      <c r="AB945" s="11">
        <f t="shared" si="177"/>
        <v>0</v>
      </c>
      <c r="AC945" s="11">
        <f t="shared" si="172"/>
        <v>0</v>
      </c>
      <c r="AD945" s="11">
        <f t="shared" si="173"/>
        <v>0</v>
      </c>
      <c r="AE945" s="11">
        <f t="shared" si="174"/>
        <v>0</v>
      </c>
      <c r="AF945" s="12">
        <f t="shared" si="178"/>
        <v>0</v>
      </c>
      <c r="AG945" s="31">
        <f t="shared" si="179"/>
        <v>16.666666666666668</v>
      </c>
    </row>
    <row r="946" spans="1:33" x14ac:dyDescent="0.35">
      <c r="A946" s="1" t="s">
        <v>1938</v>
      </c>
      <c r="B946" s="1" t="s">
        <v>1920</v>
      </c>
      <c r="C946" s="1" t="s">
        <v>1939</v>
      </c>
      <c r="D946" s="4">
        <f>+VLOOKUP(A946,'[2]Categoría municipios 2023'!$B$2:$D$1103,3,0)</f>
        <v>6</v>
      </c>
      <c r="E946" s="1" t="str">
        <f>+VLOOKUP(A946,'[3]Nuevo IDF'!$B$5:$H$1106,7,0)</f>
        <v>G5</v>
      </c>
      <c r="F946" s="1"/>
      <c r="G946" s="10">
        <f>+VLOOKUP(A946,'[4]Informe viabilidad 2022'!$A$4:$G$1105,7,0)</f>
        <v>2188.6858029999999</v>
      </c>
      <c r="H946" s="10">
        <f>+VLOOKUP(A946,'[4]Informe viabilidad 2022'!$A$4:$G$1105,6,0)</f>
        <v>4794.7002493500004</v>
      </c>
      <c r="I946" s="10" t="str">
        <f>+IFERROR(VLOOKUP($A946,#REF!,MATCH('Cálculo antigua metodología'!I$4,#REF!,0),0),"")</f>
        <v/>
      </c>
      <c r="J946" s="10" t="str">
        <f>+IFERROR(VLOOKUP($A946,#REF!,MATCH('Cálculo antigua metodología'!J$4,#REF!,0),0),"")</f>
        <v/>
      </c>
      <c r="K946" s="10" t="str">
        <f>+IFERROR(VLOOKUP($A946,#REF!,MATCH('Cálculo antigua metodología'!K$4,#REF!,0),0),"")</f>
        <v/>
      </c>
      <c r="L946" s="10" t="str">
        <f>+IFERROR(VLOOKUP($A946,#REF!,MATCH('Cálculo antigua metodología'!L$4,#REF!,0),0),"")</f>
        <v/>
      </c>
      <c r="M946" s="10" t="str">
        <f>+IFERROR(VLOOKUP($A946,#REF!,MATCH('Cálculo antigua metodología'!M$4,#REF!,0),0),"")</f>
        <v/>
      </c>
      <c r="N946" s="10" t="str">
        <f>+IFERROR(VLOOKUP($A946,#REF!,MATCH('Cálculo antigua metodología'!N$4,#REF!,0),0),"")</f>
        <v/>
      </c>
      <c r="O946" s="10" t="str">
        <f>+IFERROR(VLOOKUP($A946,#REF!,MATCH('Cálculo antigua metodología'!O$4,#REF!,0),0),"")</f>
        <v/>
      </c>
      <c r="P946" s="10" t="str">
        <f>+IFERROR(VLOOKUP($A946,#REF!,MATCH('Cálculo antigua metodología'!P$4,#REF!,0),0),"")</f>
        <v/>
      </c>
      <c r="Q946" s="10" t="str">
        <f>+IFERROR(VLOOKUP($A946,#REF!,MATCH('Cálculo antigua metodología'!Q$4,#REF!,0),0),"")</f>
        <v/>
      </c>
      <c r="R946" s="10" t="str">
        <f>+IFERROR(VLOOKUP($A946,#REF!,MATCH('Cálculo antigua metodología'!R$4,#REF!,0),0),"")</f>
        <v/>
      </c>
      <c r="S946" s="10" t="str">
        <f>+IFERROR(VLOOKUP($A946,#REF!,MATCH('Cálculo antigua metodología'!S$4,#REF!,0),0),"")</f>
        <v/>
      </c>
      <c r="T946" s="10">
        <f>+VLOOKUP(A946,'[5]Cálculo SGP'!$N$3:$P$1136,3,0)</f>
        <v>2096768253</v>
      </c>
      <c r="U946" s="10">
        <f>+VLOOKUP(A946,'[5]Cálculo SGP'!$N$3:$X$1137,11,0)</f>
        <v>4450338903</v>
      </c>
      <c r="V946" s="11">
        <f t="shared" si="168"/>
        <v>45.64802154830663</v>
      </c>
      <c r="W946" s="11">
        <f t="shared" si="175"/>
        <v>100</v>
      </c>
      <c r="X946" s="11">
        <f t="shared" si="169"/>
        <v>80</v>
      </c>
      <c r="Y946" s="11">
        <f t="shared" si="170"/>
        <v>100</v>
      </c>
      <c r="Z946" s="11">
        <f t="shared" si="176"/>
        <v>0</v>
      </c>
      <c r="AA946" s="11">
        <f t="shared" si="171"/>
        <v>100</v>
      </c>
      <c r="AB946" s="11">
        <f t="shared" si="177"/>
        <v>0</v>
      </c>
      <c r="AC946" s="11">
        <f t="shared" si="172"/>
        <v>0</v>
      </c>
      <c r="AD946" s="11">
        <f t="shared" si="173"/>
        <v>0</v>
      </c>
      <c r="AE946" s="11">
        <f t="shared" si="174"/>
        <v>0</v>
      </c>
      <c r="AF946" s="12">
        <f t="shared" si="178"/>
        <v>0</v>
      </c>
      <c r="AG946" s="31">
        <f t="shared" si="179"/>
        <v>16.666666666666668</v>
      </c>
    </row>
    <row r="947" spans="1:33" x14ac:dyDescent="0.35">
      <c r="A947" s="1" t="s">
        <v>1940</v>
      </c>
      <c r="B947" s="1" t="s">
        <v>1920</v>
      </c>
      <c r="C947" s="1" t="s">
        <v>1941</v>
      </c>
      <c r="D947" s="4">
        <f>+VLOOKUP(A947,'[2]Categoría municipios 2023'!$B$2:$D$1103,3,0)</f>
        <v>6</v>
      </c>
      <c r="E947" s="1" t="str">
        <f>+VLOOKUP(A947,'[3]Nuevo IDF'!$B$5:$H$1106,7,0)</f>
        <v>G4</v>
      </c>
      <c r="F947" s="1"/>
      <c r="G947" s="10">
        <f>+VLOOKUP(A947,'[4]Informe viabilidad 2022'!$A$4:$G$1105,7,0)</f>
        <v>2355.2612079999999</v>
      </c>
      <c r="H947" s="10">
        <f>+VLOOKUP(A947,'[4]Informe viabilidad 2022'!$A$4:$G$1105,6,0)</f>
        <v>4441.06396305</v>
      </c>
      <c r="I947" s="10" t="str">
        <f>+IFERROR(VLOOKUP($A947,#REF!,MATCH('Cálculo antigua metodología'!I$4,#REF!,0),0),"")</f>
        <v/>
      </c>
      <c r="J947" s="10" t="str">
        <f>+IFERROR(VLOOKUP($A947,#REF!,MATCH('Cálculo antigua metodología'!J$4,#REF!,0),0),"")</f>
        <v/>
      </c>
      <c r="K947" s="10" t="str">
        <f>+IFERROR(VLOOKUP($A947,#REF!,MATCH('Cálculo antigua metodología'!K$4,#REF!,0),0),"")</f>
        <v/>
      </c>
      <c r="L947" s="10" t="str">
        <f>+IFERROR(VLOOKUP($A947,#REF!,MATCH('Cálculo antigua metodología'!L$4,#REF!,0),0),"")</f>
        <v/>
      </c>
      <c r="M947" s="10" t="str">
        <f>+IFERROR(VLOOKUP($A947,#REF!,MATCH('Cálculo antigua metodología'!M$4,#REF!,0),0),"")</f>
        <v/>
      </c>
      <c r="N947" s="10" t="str">
        <f>+IFERROR(VLOOKUP($A947,#REF!,MATCH('Cálculo antigua metodología'!N$4,#REF!,0),0),"")</f>
        <v/>
      </c>
      <c r="O947" s="10" t="str">
        <f>+IFERROR(VLOOKUP($A947,#REF!,MATCH('Cálculo antigua metodología'!O$4,#REF!,0),0),"")</f>
        <v/>
      </c>
      <c r="P947" s="10" t="str">
        <f>+IFERROR(VLOOKUP($A947,#REF!,MATCH('Cálculo antigua metodología'!P$4,#REF!,0),0),"")</f>
        <v/>
      </c>
      <c r="Q947" s="10" t="str">
        <f>+IFERROR(VLOOKUP($A947,#REF!,MATCH('Cálculo antigua metodología'!Q$4,#REF!,0),0),"")</f>
        <v/>
      </c>
      <c r="R947" s="10" t="str">
        <f>+IFERROR(VLOOKUP($A947,#REF!,MATCH('Cálculo antigua metodología'!R$4,#REF!,0),0),"")</f>
        <v/>
      </c>
      <c r="S947" s="10" t="str">
        <f>+IFERROR(VLOOKUP($A947,#REF!,MATCH('Cálculo antigua metodología'!S$4,#REF!,0),0),"")</f>
        <v/>
      </c>
      <c r="T947" s="10">
        <f>+VLOOKUP(A947,'[5]Cálculo SGP'!$N$3:$P$1136,3,0)</f>
        <v>1252940036</v>
      </c>
      <c r="U947" s="10">
        <f>+VLOOKUP(A947,'[5]Cálculo SGP'!$N$3:$X$1137,11,0)</f>
        <v>3292297994</v>
      </c>
      <c r="V947" s="11">
        <f t="shared" si="168"/>
        <v>53.03371506458717</v>
      </c>
      <c r="W947" s="11">
        <f t="shared" si="175"/>
        <v>100</v>
      </c>
      <c r="X947" s="11">
        <f t="shared" si="169"/>
        <v>80</v>
      </c>
      <c r="Y947" s="11">
        <f t="shared" si="170"/>
        <v>100</v>
      </c>
      <c r="Z947" s="11">
        <f t="shared" si="176"/>
        <v>0</v>
      </c>
      <c r="AA947" s="11">
        <f t="shared" si="171"/>
        <v>100</v>
      </c>
      <c r="AB947" s="11">
        <f t="shared" si="177"/>
        <v>0</v>
      </c>
      <c r="AC947" s="11">
        <f t="shared" si="172"/>
        <v>0</v>
      </c>
      <c r="AD947" s="11">
        <f t="shared" si="173"/>
        <v>0</v>
      </c>
      <c r="AE947" s="11">
        <f t="shared" si="174"/>
        <v>0</v>
      </c>
      <c r="AF947" s="12">
        <f t="shared" si="178"/>
        <v>0</v>
      </c>
      <c r="AG947" s="31">
        <f t="shared" si="179"/>
        <v>16.666666666666668</v>
      </c>
    </row>
    <row r="948" spans="1:33" x14ac:dyDescent="0.35">
      <c r="A948" s="1" t="s">
        <v>1942</v>
      </c>
      <c r="B948" s="1" t="s">
        <v>1920</v>
      </c>
      <c r="C948" s="1" t="s">
        <v>1943</v>
      </c>
      <c r="D948" s="4">
        <f>+VLOOKUP(A948,'[2]Categoría municipios 2023'!$B$2:$D$1103,3,0)</f>
        <v>6</v>
      </c>
      <c r="E948" s="1" t="str">
        <f>+VLOOKUP(A948,'[3]Nuevo IDF'!$B$5:$H$1106,7,0)</f>
        <v>G5</v>
      </c>
      <c r="F948" s="1"/>
      <c r="G948" s="10">
        <f>+VLOOKUP(A948,'[4]Informe viabilidad 2022'!$A$4:$G$1105,7,0)</f>
        <v>2264.250466</v>
      </c>
      <c r="H948" s="10">
        <f>+VLOOKUP(A948,'[4]Informe viabilidad 2022'!$A$4:$G$1105,6,0)</f>
        <v>3185.35073109</v>
      </c>
      <c r="I948" s="10" t="str">
        <f>+IFERROR(VLOOKUP($A948,#REF!,MATCH('Cálculo antigua metodología'!I$4,#REF!,0),0),"")</f>
        <v/>
      </c>
      <c r="J948" s="10" t="str">
        <f>+IFERROR(VLOOKUP($A948,#REF!,MATCH('Cálculo antigua metodología'!J$4,#REF!,0),0),"")</f>
        <v/>
      </c>
      <c r="K948" s="10" t="str">
        <f>+IFERROR(VLOOKUP($A948,#REF!,MATCH('Cálculo antigua metodología'!K$4,#REF!,0),0),"")</f>
        <v/>
      </c>
      <c r="L948" s="10" t="str">
        <f>+IFERROR(VLOOKUP($A948,#REF!,MATCH('Cálculo antigua metodología'!L$4,#REF!,0),0),"")</f>
        <v/>
      </c>
      <c r="M948" s="10" t="str">
        <f>+IFERROR(VLOOKUP($A948,#REF!,MATCH('Cálculo antigua metodología'!M$4,#REF!,0),0),"")</f>
        <v/>
      </c>
      <c r="N948" s="10" t="str">
        <f>+IFERROR(VLOOKUP($A948,#REF!,MATCH('Cálculo antigua metodología'!N$4,#REF!,0),0),"")</f>
        <v/>
      </c>
      <c r="O948" s="10" t="str">
        <f>+IFERROR(VLOOKUP($A948,#REF!,MATCH('Cálculo antigua metodología'!O$4,#REF!,0),0),"")</f>
        <v/>
      </c>
      <c r="P948" s="10" t="str">
        <f>+IFERROR(VLOOKUP($A948,#REF!,MATCH('Cálculo antigua metodología'!P$4,#REF!,0),0),"")</f>
        <v/>
      </c>
      <c r="Q948" s="10" t="str">
        <f>+IFERROR(VLOOKUP($A948,#REF!,MATCH('Cálculo antigua metodología'!Q$4,#REF!,0),0),"")</f>
        <v/>
      </c>
      <c r="R948" s="10" t="str">
        <f>+IFERROR(VLOOKUP($A948,#REF!,MATCH('Cálculo antigua metodología'!R$4,#REF!,0),0),"")</f>
        <v/>
      </c>
      <c r="S948" s="10" t="str">
        <f>+IFERROR(VLOOKUP($A948,#REF!,MATCH('Cálculo antigua metodología'!S$4,#REF!,0),0),"")</f>
        <v/>
      </c>
      <c r="T948" s="10">
        <f>+VLOOKUP(A948,'[5]Cálculo SGP'!$N$3:$P$1136,3,0)</f>
        <v>1643235784</v>
      </c>
      <c r="U948" s="10">
        <f>+VLOOKUP(A948,'[5]Cálculo SGP'!$N$3:$X$1137,11,0)</f>
        <v>2674464674</v>
      </c>
      <c r="V948" s="11">
        <f t="shared" si="168"/>
        <v>71.083238774939943</v>
      </c>
      <c r="W948" s="11">
        <f t="shared" si="175"/>
        <v>100</v>
      </c>
      <c r="X948" s="11">
        <f t="shared" si="169"/>
        <v>80</v>
      </c>
      <c r="Y948" s="11">
        <f t="shared" si="170"/>
        <v>100</v>
      </c>
      <c r="Z948" s="11">
        <f t="shared" si="176"/>
        <v>0</v>
      </c>
      <c r="AA948" s="11">
        <f t="shared" si="171"/>
        <v>100</v>
      </c>
      <c r="AB948" s="11">
        <f t="shared" si="177"/>
        <v>0</v>
      </c>
      <c r="AC948" s="11">
        <f t="shared" si="172"/>
        <v>0</v>
      </c>
      <c r="AD948" s="11">
        <f t="shared" si="173"/>
        <v>0</v>
      </c>
      <c r="AE948" s="11">
        <f t="shared" si="174"/>
        <v>0</v>
      </c>
      <c r="AF948" s="12">
        <f t="shared" si="178"/>
        <v>0</v>
      </c>
      <c r="AG948" s="31">
        <f t="shared" si="179"/>
        <v>16.666666666666668</v>
      </c>
    </row>
    <row r="949" spans="1:33" x14ac:dyDescent="0.35">
      <c r="A949" s="1" t="s">
        <v>1944</v>
      </c>
      <c r="B949" s="1" t="s">
        <v>1920</v>
      </c>
      <c r="C949" s="1" t="s">
        <v>1945</v>
      </c>
      <c r="D949" s="4">
        <f>+VLOOKUP(A949,'[2]Categoría municipios 2023'!$B$2:$D$1103,3,0)</f>
        <v>6</v>
      </c>
      <c r="E949" s="1" t="str">
        <f>+VLOOKUP(A949,'[3]Nuevo IDF'!$B$5:$H$1106,7,0)</f>
        <v>G5</v>
      </c>
      <c r="F949" s="1"/>
      <c r="G949" s="10">
        <f>+VLOOKUP(A949,'[4]Informe viabilidad 2022'!$A$4:$G$1105,7,0)</f>
        <v>2897.031637</v>
      </c>
      <c r="H949" s="10">
        <f>+VLOOKUP(A949,'[4]Informe viabilidad 2022'!$A$4:$G$1105,6,0)</f>
        <v>4145.8144058099997</v>
      </c>
      <c r="I949" s="10" t="str">
        <f>+IFERROR(VLOOKUP($A949,#REF!,MATCH('Cálculo antigua metodología'!I$4,#REF!,0),0),"")</f>
        <v/>
      </c>
      <c r="J949" s="10" t="str">
        <f>+IFERROR(VLOOKUP($A949,#REF!,MATCH('Cálculo antigua metodología'!J$4,#REF!,0),0),"")</f>
        <v/>
      </c>
      <c r="K949" s="10" t="str">
        <f>+IFERROR(VLOOKUP($A949,#REF!,MATCH('Cálculo antigua metodología'!K$4,#REF!,0),0),"")</f>
        <v/>
      </c>
      <c r="L949" s="10" t="str">
        <f>+IFERROR(VLOOKUP($A949,#REF!,MATCH('Cálculo antigua metodología'!L$4,#REF!,0),0),"")</f>
        <v/>
      </c>
      <c r="M949" s="10" t="str">
        <f>+IFERROR(VLOOKUP($A949,#REF!,MATCH('Cálculo antigua metodología'!M$4,#REF!,0),0),"")</f>
        <v/>
      </c>
      <c r="N949" s="10" t="str">
        <f>+IFERROR(VLOOKUP($A949,#REF!,MATCH('Cálculo antigua metodología'!N$4,#REF!,0),0),"")</f>
        <v/>
      </c>
      <c r="O949" s="10" t="str">
        <f>+IFERROR(VLOOKUP($A949,#REF!,MATCH('Cálculo antigua metodología'!O$4,#REF!,0),0),"")</f>
        <v/>
      </c>
      <c r="P949" s="10" t="str">
        <f>+IFERROR(VLOOKUP($A949,#REF!,MATCH('Cálculo antigua metodología'!P$4,#REF!,0),0),"")</f>
        <v/>
      </c>
      <c r="Q949" s="10" t="str">
        <f>+IFERROR(VLOOKUP($A949,#REF!,MATCH('Cálculo antigua metodología'!Q$4,#REF!,0),0),"")</f>
        <v/>
      </c>
      <c r="R949" s="10" t="str">
        <f>+IFERROR(VLOOKUP($A949,#REF!,MATCH('Cálculo antigua metodología'!R$4,#REF!,0),0),"")</f>
        <v/>
      </c>
      <c r="S949" s="10" t="str">
        <f>+IFERROR(VLOOKUP($A949,#REF!,MATCH('Cálculo antigua metodología'!S$4,#REF!,0),0),"")</f>
        <v/>
      </c>
      <c r="T949" s="10">
        <f>+VLOOKUP(A949,'[5]Cálculo SGP'!$N$3:$P$1136,3,0)</f>
        <v>2662513833</v>
      </c>
      <c r="U949" s="10">
        <f>+VLOOKUP(A949,'[5]Cálculo SGP'!$N$3:$X$1137,11,0)</f>
        <v>2368059184</v>
      </c>
      <c r="V949" s="11">
        <f t="shared" si="168"/>
        <v>69.878469063643109</v>
      </c>
      <c r="W949" s="11">
        <f t="shared" si="175"/>
        <v>100</v>
      </c>
      <c r="X949" s="11">
        <f t="shared" si="169"/>
        <v>80</v>
      </c>
      <c r="Y949" s="11">
        <f t="shared" si="170"/>
        <v>100</v>
      </c>
      <c r="Z949" s="11">
        <f t="shared" si="176"/>
        <v>0</v>
      </c>
      <c r="AA949" s="11">
        <f t="shared" si="171"/>
        <v>100</v>
      </c>
      <c r="AB949" s="11">
        <f t="shared" si="177"/>
        <v>0</v>
      </c>
      <c r="AC949" s="11">
        <f t="shared" si="172"/>
        <v>0</v>
      </c>
      <c r="AD949" s="11">
        <f t="shared" si="173"/>
        <v>0</v>
      </c>
      <c r="AE949" s="11">
        <f t="shared" si="174"/>
        <v>0</v>
      </c>
      <c r="AF949" s="12">
        <f t="shared" si="178"/>
        <v>0</v>
      </c>
      <c r="AG949" s="31">
        <f t="shared" si="179"/>
        <v>16.666666666666668</v>
      </c>
    </row>
    <row r="950" spans="1:33" x14ac:dyDescent="0.35">
      <c r="A950" s="1" t="s">
        <v>1946</v>
      </c>
      <c r="B950" s="1" t="s">
        <v>1920</v>
      </c>
      <c r="C950" s="1" t="s">
        <v>1947</v>
      </c>
      <c r="D950" s="4">
        <f>+VLOOKUP(A950,'[2]Categoría municipios 2023'!$B$2:$D$1103,3,0)</f>
        <v>6</v>
      </c>
      <c r="E950" s="1" t="str">
        <f>+VLOOKUP(A950,'[3]Nuevo IDF'!$B$5:$H$1106,7,0)</f>
        <v>G4</v>
      </c>
      <c r="F950" s="1"/>
      <c r="G950" s="10">
        <f>+VLOOKUP(A950,'[4]Informe viabilidad 2022'!$A$4:$G$1105,7,0)</f>
        <v>1958.5159880000001</v>
      </c>
      <c r="H950" s="10">
        <f>+VLOOKUP(A950,'[4]Informe viabilidad 2022'!$A$4:$G$1105,6,0)</f>
        <v>3236.4036630000001</v>
      </c>
      <c r="I950" s="10" t="str">
        <f>+IFERROR(VLOOKUP($A950,#REF!,MATCH('Cálculo antigua metodología'!I$4,#REF!,0),0),"")</f>
        <v/>
      </c>
      <c r="J950" s="10" t="str">
        <f>+IFERROR(VLOOKUP($A950,#REF!,MATCH('Cálculo antigua metodología'!J$4,#REF!,0),0),"")</f>
        <v/>
      </c>
      <c r="K950" s="10" t="str">
        <f>+IFERROR(VLOOKUP($A950,#REF!,MATCH('Cálculo antigua metodología'!K$4,#REF!,0),0),"")</f>
        <v/>
      </c>
      <c r="L950" s="10" t="str">
        <f>+IFERROR(VLOOKUP($A950,#REF!,MATCH('Cálculo antigua metodología'!L$4,#REF!,0),0),"")</f>
        <v/>
      </c>
      <c r="M950" s="10" t="str">
        <f>+IFERROR(VLOOKUP($A950,#REF!,MATCH('Cálculo antigua metodología'!M$4,#REF!,0),0),"")</f>
        <v/>
      </c>
      <c r="N950" s="10" t="str">
        <f>+IFERROR(VLOOKUP($A950,#REF!,MATCH('Cálculo antigua metodología'!N$4,#REF!,0),0),"")</f>
        <v/>
      </c>
      <c r="O950" s="10" t="str">
        <f>+IFERROR(VLOOKUP($A950,#REF!,MATCH('Cálculo antigua metodología'!O$4,#REF!,0),0),"")</f>
        <v/>
      </c>
      <c r="P950" s="10" t="str">
        <f>+IFERROR(VLOOKUP($A950,#REF!,MATCH('Cálculo antigua metodología'!P$4,#REF!,0),0),"")</f>
        <v/>
      </c>
      <c r="Q950" s="10" t="str">
        <f>+IFERROR(VLOOKUP($A950,#REF!,MATCH('Cálculo antigua metodología'!Q$4,#REF!,0),0),"")</f>
        <v/>
      </c>
      <c r="R950" s="10" t="str">
        <f>+IFERROR(VLOOKUP($A950,#REF!,MATCH('Cálculo antigua metodología'!R$4,#REF!,0),0),"")</f>
        <v/>
      </c>
      <c r="S950" s="10" t="str">
        <f>+IFERROR(VLOOKUP($A950,#REF!,MATCH('Cálculo antigua metodología'!S$4,#REF!,0),0),"")</f>
        <v/>
      </c>
      <c r="T950" s="10">
        <f>+VLOOKUP(A950,'[5]Cálculo SGP'!$N$3:$P$1136,3,0)</f>
        <v>1277021131</v>
      </c>
      <c r="U950" s="10">
        <f>+VLOOKUP(A950,'[5]Cálculo SGP'!$N$3:$X$1137,11,0)</f>
        <v>2991908125</v>
      </c>
      <c r="V950" s="11">
        <f t="shared" si="168"/>
        <v>60.515195010765254</v>
      </c>
      <c r="W950" s="11">
        <f t="shared" si="175"/>
        <v>100</v>
      </c>
      <c r="X950" s="11">
        <f t="shared" si="169"/>
        <v>80</v>
      </c>
      <c r="Y950" s="11">
        <f t="shared" si="170"/>
        <v>100</v>
      </c>
      <c r="Z950" s="11">
        <f t="shared" si="176"/>
        <v>0</v>
      </c>
      <c r="AA950" s="11">
        <f t="shared" si="171"/>
        <v>100</v>
      </c>
      <c r="AB950" s="11">
        <f t="shared" si="177"/>
        <v>0</v>
      </c>
      <c r="AC950" s="11">
        <f t="shared" si="172"/>
        <v>0</v>
      </c>
      <c r="AD950" s="11">
        <f t="shared" si="173"/>
        <v>0</v>
      </c>
      <c r="AE950" s="11">
        <f t="shared" si="174"/>
        <v>0</v>
      </c>
      <c r="AF950" s="12">
        <f t="shared" si="178"/>
        <v>0</v>
      </c>
      <c r="AG950" s="31">
        <f t="shared" si="179"/>
        <v>16.666666666666668</v>
      </c>
    </row>
    <row r="951" spans="1:33" x14ac:dyDescent="0.35">
      <c r="A951" s="1" t="s">
        <v>1948</v>
      </c>
      <c r="B951" s="1" t="s">
        <v>1920</v>
      </c>
      <c r="C951" s="1" t="s">
        <v>1949</v>
      </c>
      <c r="D951" s="4">
        <f>+VLOOKUP(A951,'[2]Categoría municipios 2023'!$B$2:$D$1103,3,0)</f>
        <v>6</v>
      </c>
      <c r="E951" s="1" t="str">
        <f>+VLOOKUP(A951,'[3]Nuevo IDF'!$B$5:$H$1106,7,0)</f>
        <v>G4</v>
      </c>
      <c r="F951" s="1"/>
      <c r="G951" s="10">
        <f>+VLOOKUP(A951,'[4]Informe viabilidad 2022'!$A$4:$G$1105,7,0)</f>
        <v>2267.0172189999998</v>
      </c>
      <c r="H951" s="10">
        <f>+VLOOKUP(A951,'[4]Informe viabilidad 2022'!$A$4:$G$1105,6,0)</f>
        <v>4478.5272940000004</v>
      </c>
      <c r="I951" s="10" t="str">
        <f>+IFERROR(VLOOKUP($A951,#REF!,MATCH('Cálculo antigua metodología'!I$4,#REF!,0),0),"")</f>
        <v/>
      </c>
      <c r="J951" s="10" t="str">
        <f>+IFERROR(VLOOKUP($A951,#REF!,MATCH('Cálculo antigua metodología'!J$4,#REF!,0),0),"")</f>
        <v/>
      </c>
      <c r="K951" s="10" t="str">
        <f>+IFERROR(VLOOKUP($A951,#REF!,MATCH('Cálculo antigua metodología'!K$4,#REF!,0),0),"")</f>
        <v/>
      </c>
      <c r="L951" s="10" t="str">
        <f>+IFERROR(VLOOKUP($A951,#REF!,MATCH('Cálculo antigua metodología'!L$4,#REF!,0),0),"")</f>
        <v/>
      </c>
      <c r="M951" s="10" t="str">
        <f>+IFERROR(VLOOKUP($A951,#REF!,MATCH('Cálculo antigua metodología'!M$4,#REF!,0),0),"")</f>
        <v/>
      </c>
      <c r="N951" s="10" t="str">
        <f>+IFERROR(VLOOKUP($A951,#REF!,MATCH('Cálculo antigua metodología'!N$4,#REF!,0),0),"")</f>
        <v/>
      </c>
      <c r="O951" s="10" t="str">
        <f>+IFERROR(VLOOKUP($A951,#REF!,MATCH('Cálculo antigua metodología'!O$4,#REF!,0),0),"")</f>
        <v/>
      </c>
      <c r="P951" s="10" t="str">
        <f>+IFERROR(VLOOKUP($A951,#REF!,MATCH('Cálculo antigua metodología'!P$4,#REF!,0),0),"")</f>
        <v/>
      </c>
      <c r="Q951" s="10" t="str">
        <f>+IFERROR(VLOOKUP($A951,#REF!,MATCH('Cálculo antigua metodología'!Q$4,#REF!,0),0),"")</f>
        <v/>
      </c>
      <c r="R951" s="10" t="str">
        <f>+IFERROR(VLOOKUP($A951,#REF!,MATCH('Cálculo antigua metodología'!R$4,#REF!,0),0),"")</f>
        <v/>
      </c>
      <c r="S951" s="10" t="str">
        <f>+IFERROR(VLOOKUP($A951,#REF!,MATCH('Cálculo antigua metodología'!S$4,#REF!,0),0),"")</f>
        <v/>
      </c>
      <c r="T951" s="10">
        <f>+VLOOKUP(A951,'[5]Cálculo SGP'!$N$3:$P$1136,3,0)</f>
        <v>1732331779</v>
      </c>
      <c r="U951" s="10">
        <f>+VLOOKUP(A951,'[5]Cálculo SGP'!$N$3:$X$1137,11,0)</f>
        <v>2978086881</v>
      </c>
      <c r="V951" s="11">
        <f t="shared" si="168"/>
        <v>50.619703089387926</v>
      </c>
      <c r="W951" s="11">
        <f t="shared" si="175"/>
        <v>100</v>
      </c>
      <c r="X951" s="11">
        <f t="shared" si="169"/>
        <v>80</v>
      </c>
      <c r="Y951" s="11">
        <f t="shared" si="170"/>
        <v>100</v>
      </c>
      <c r="Z951" s="11">
        <f t="shared" si="176"/>
        <v>0</v>
      </c>
      <c r="AA951" s="11">
        <f t="shared" si="171"/>
        <v>100</v>
      </c>
      <c r="AB951" s="11">
        <f t="shared" si="177"/>
        <v>0</v>
      </c>
      <c r="AC951" s="11">
        <f t="shared" si="172"/>
        <v>0</v>
      </c>
      <c r="AD951" s="11">
        <f t="shared" si="173"/>
        <v>0</v>
      </c>
      <c r="AE951" s="11">
        <f t="shared" si="174"/>
        <v>0</v>
      </c>
      <c r="AF951" s="12">
        <f t="shared" si="178"/>
        <v>0</v>
      </c>
      <c r="AG951" s="31">
        <f t="shared" si="179"/>
        <v>16.666666666666668</v>
      </c>
    </row>
    <row r="952" spans="1:33" x14ac:dyDescent="0.35">
      <c r="A952" s="1" t="s">
        <v>1950</v>
      </c>
      <c r="B952" s="1" t="s">
        <v>1920</v>
      </c>
      <c r="C952" s="1" t="s">
        <v>1951</v>
      </c>
      <c r="D952" s="4">
        <f>+VLOOKUP(A952,'[2]Categoría municipios 2023'!$B$2:$D$1103,3,0)</f>
        <v>6</v>
      </c>
      <c r="E952" s="1" t="str">
        <f>+VLOOKUP(A952,'[3]Nuevo IDF'!$B$5:$H$1106,7,0)</f>
        <v>G5</v>
      </c>
      <c r="F952" s="1"/>
      <c r="G952" s="10">
        <f>+VLOOKUP(A952,'[4]Informe viabilidad 2022'!$A$4:$G$1105,7,0)</f>
        <v>2442.8870980000002</v>
      </c>
      <c r="H952" s="10">
        <f>+VLOOKUP(A952,'[4]Informe viabilidad 2022'!$A$4:$G$1105,6,0)</f>
        <v>3112.2458334000003</v>
      </c>
      <c r="I952" s="10" t="str">
        <f>+IFERROR(VLOOKUP($A952,#REF!,MATCH('Cálculo antigua metodología'!I$4,#REF!,0),0),"")</f>
        <v/>
      </c>
      <c r="J952" s="10" t="str">
        <f>+IFERROR(VLOOKUP($A952,#REF!,MATCH('Cálculo antigua metodología'!J$4,#REF!,0),0),"")</f>
        <v/>
      </c>
      <c r="K952" s="10" t="str">
        <f>+IFERROR(VLOOKUP($A952,#REF!,MATCH('Cálculo antigua metodología'!K$4,#REF!,0),0),"")</f>
        <v/>
      </c>
      <c r="L952" s="10" t="str">
        <f>+IFERROR(VLOOKUP($A952,#REF!,MATCH('Cálculo antigua metodología'!L$4,#REF!,0),0),"")</f>
        <v/>
      </c>
      <c r="M952" s="10" t="str">
        <f>+IFERROR(VLOOKUP($A952,#REF!,MATCH('Cálculo antigua metodología'!M$4,#REF!,0),0),"")</f>
        <v/>
      </c>
      <c r="N952" s="10" t="str">
        <f>+IFERROR(VLOOKUP($A952,#REF!,MATCH('Cálculo antigua metodología'!N$4,#REF!,0),0),"")</f>
        <v/>
      </c>
      <c r="O952" s="10" t="str">
        <f>+IFERROR(VLOOKUP($A952,#REF!,MATCH('Cálculo antigua metodología'!O$4,#REF!,0),0),"")</f>
        <v/>
      </c>
      <c r="P952" s="10" t="str">
        <f>+IFERROR(VLOOKUP($A952,#REF!,MATCH('Cálculo antigua metodología'!P$4,#REF!,0),0),"")</f>
        <v/>
      </c>
      <c r="Q952" s="10" t="str">
        <f>+IFERROR(VLOOKUP($A952,#REF!,MATCH('Cálculo antigua metodología'!Q$4,#REF!,0),0),"")</f>
        <v/>
      </c>
      <c r="R952" s="10" t="str">
        <f>+IFERROR(VLOOKUP($A952,#REF!,MATCH('Cálculo antigua metodología'!R$4,#REF!,0),0),"")</f>
        <v/>
      </c>
      <c r="S952" s="10" t="str">
        <f>+IFERROR(VLOOKUP($A952,#REF!,MATCH('Cálculo antigua metodología'!S$4,#REF!,0),0),"")</f>
        <v/>
      </c>
      <c r="T952" s="10">
        <f>+VLOOKUP(A952,'[5]Cálculo SGP'!$N$3:$P$1136,3,0)</f>
        <v>1545576845</v>
      </c>
      <c r="U952" s="10">
        <f>+VLOOKUP(A952,'[5]Cálculo SGP'!$N$3:$X$1137,11,0)</f>
        <v>3205507753</v>
      </c>
      <c r="V952" s="11">
        <f t="shared" si="168"/>
        <v>78.492742179407031</v>
      </c>
      <c r="W952" s="11">
        <f t="shared" si="175"/>
        <v>100</v>
      </c>
      <c r="X952" s="11">
        <f t="shared" si="169"/>
        <v>80</v>
      </c>
      <c r="Y952" s="11">
        <f t="shared" si="170"/>
        <v>100</v>
      </c>
      <c r="Z952" s="11">
        <f t="shared" si="176"/>
        <v>0</v>
      </c>
      <c r="AA952" s="11">
        <f t="shared" si="171"/>
        <v>100</v>
      </c>
      <c r="AB952" s="11">
        <f t="shared" si="177"/>
        <v>0</v>
      </c>
      <c r="AC952" s="11">
        <f t="shared" si="172"/>
        <v>0</v>
      </c>
      <c r="AD952" s="11">
        <f t="shared" si="173"/>
        <v>0</v>
      </c>
      <c r="AE952" s="11">
        <f t="shared" si="174"/>
        <v>0</v>
      </c>
      <c r="AF952" s="12">
        <f t="shared" si="178"/>
        <v>0</v>
      </c>
      <c r="AG952" s="31">
        <f t="shared" si="179"/>
        <v>16.666666666666668</v>
      </c>
    </row>
    <row r="953" spans="1:33" x14ac:dyDescent="0.35">
      <c r="A953" s="1" t="s">
        <v>1952</v>
      </c>
      <c r="B953" s="1" t="s">
        <v>1920</v>
      </c>
      <c r="C953" s="1" t="s">
        <v>1953</v>
      </c>
      <c r="D953" s="4">
        <f>+VLOOKUP(A953,'[2]Categoría municipios 2023'!$B$2:$D$1103,3,0)</f>
        <v>6</v>
      </c>
      <c r="E953" s="1" t="str">
        <f>+VLOOKUP(A953,'[3]Nuevo IDF'!$B$5:$H$1106,7,0)</f>
        <v>G5</v>
      </c>
      <c r="F953" s="1"/>
      <c r="G953" s="10">
        <f>+VLOOKUP(A953,'[4]Informe viabilidad 2022'!$A$4:$G$1105,7,0)</f>
        <v>3338.8962219999999</v>
      </c>
      <c r="H953" s="10">
        <f>+VLOOKUP(A953,'[4]Informe viabilidad 2022'!$A$4:$G$1105,6,0)</f>
        <v>4471.6278469499994</v>
      </c>
      <c r="I953" s="10" t="str">
        <f>+IFERROR(VLOOKUP($A953,#REF!,MATCH('Cálculo antigua metodología'!I$4,#REF!,0),0),"")</f>
        <v/>
      </c>
      <c r="J953" s="10" t="str">
        <f>+IFERROR(VLOOKUP($A953,#REF!,MATCH('Cálculo antigua metodología'!J$4,#REF!,0),0),"")</f>
        <v/>
      </c>
      <c r="K953" s="10" t="str">
        <f>+IFERROR(VLOOKUP($A953,#REF!,MATCH('Cálculo antigua metodología'!K$4,#REF!,0),0),"")</f>
        <v/>
      </c>
      <c r="L953" s="10" t="str">
        <f>+IFERROR(VLOOKUP($A953,#REF!,MATCH('Cálculo antigua metodología'!L$4,#REF!,0),0),"")</f>
        <v/>
      </c>
      <c r="M953" s="10" t="str">
        <f>+IFERROR(VLOOKUP($A953,#REF!,MATCH('Cálculo antigua metodología'!M$4,#REF!,0),0),"")</f>
        <v/>
      </c>
      <c r="N953" s="10" t="str">
        <f>+IFERROR(VLOOKUP($A953,#REF!,MATCH('Cálculo antigua metodología'!N$4,#REF!,0),0),"")</f>
        <v/>
      </c>
      <c r="O953" s="10" t="str">
        <f>+IFERROR(VLOOKUP($A953,#REF!,MATCH('Cálculo antigua metodología'!O$4,#REF!,0),0),"")</f>
        <v/>
      </c>
      <c r="P953" s="10" t="str">
        <f>+IFERROR(VLOOKUP($A953,#REF!,MATCH('Cálculo antigua metodología'!P$4,#REF!,0),0),"")</f>
        <v/>
      </c>
      <c r="Q953" s="10" t="str">
        <f>+IFERROR(VLOOKUP($A953,#REF!,MATCH('Cálculo antigua metodología'!Q$4,#REF!,0),0),"")</f>
        <v/>
      </c>
      <c r="R953" s="10" t="str">
        <f>+IFERROR(VLOOKUP($A953,#REF!,MATCH('Cálculo antigua metodología'!R$4,#REF!,0),0),"")</f>
        <v/>
      </c>
      <c r="S953" s="10" t="str">
        <f>+IFERROR(VLOOKUP($A953,#REF!,MATCH('Cálculo antigua metodología'!S$4,#REF!,0),0),"")</f>
        <v/>
      </c>
      <c r="T953" s="10">
        <f>+VLOOKUP(A953,'[5]Cálculo SGP'!$N$3:$P$1136,3,0)</f>
        <v>2759316615</v>
      </c>
      <c r="U953" s="10">
        <f>+VLOOKUP(A953,'[5]Cálculo SGP'!$N$3:$X$1137,11,0)</f>
        <v>2302059584</v>
      </c>
      <c r="V953" s="11">
        <f t="shared" si="168"/>
        <v>74.66847278619997</v>
      </c>
      <c r="W953" s="11">
        <f t="shared" si="175"/>
        <v>100</v>
      </c>
      <c r="X953" s="11">
        <f t="shared" si="169"/>
        <v>80</v>
      </c>
      <c r="Y953" s="11">
        <f t="shared" si="170"/>
        <v>100</v>
      </c>
      <c r="Z953" s="11">
        <f t="shared" si="176"/>
        <v>0</v>
      </c>
      <c r="AA953" s="11">
        <f t="shared" si="171"/>
        <v>100</v>
      </c>
      <c r="AB953" s="11">
        <f t="shared" si="177"/>
        <v>0</v>
      </c>
      <c r="AC953" s="11">
        <f t="shared" si="172"/>
        <v>0</v>
      </c>
      <c r="AD953" s="11">
        <f t="shared" si="173"/>
        <v>0</v>
      </c>
      <c r="AE953" s="11">
        <f t="shared" si="174"/>
        <v>0</v>
      </c>
      <c r="AF953" s="12">
        <f t="shared" si="178"/>
        <v>0</v>
      </c>
      <c r="AG953" s="31">
        <f t="shared" si="179"/>
        <v>16.666666666666668</v>
      </c>
    </row>
    <row r="954" spans="1:33" x14ac:dyDescent="0.35">
      <c r="A954" s="1" t="s">
        <v>1954</v>
      </c>
      <c r="B954" s="1" t="s">
        <v>1920</v>
      </c>
      <c r="C954" s="1" t="s">
        <v>1955</v>
      </c>
      <c r="D954" s="4">
        <f>+VLOOKUP(A954,'[2]Categoría municipios 2023'!$B$2:$D$1103,3,0)</f>
        <v>6</v>
      </c>
      <c r="E954" s="1" t="str">
        <f>+VLOOKUP(A954,'[3]Nuevo IDF'!$B$5:$H$1106,7,0)</f>
        <v>G5</v>
      </c>
      <c r="F954" s="1"/>
      <c r="G954" s="10">
        <f>+VLOOKUP(A954,'[4]Informe viabilidad 2022'!$A$4:$G$1105,7,0)</f>
        <v>2602.8087110000001</v>
      </c>
      <c r="H954" s="10">
        <f>+VLOOKUP(A954,'[4]Informe viabilidad 2022'!$A$4:$G$1105,6,0)</f>
        <v>3331.53756045</v>
      </c>
      <c r="I954" s="10" t="str">
        <f>+IFERROR(VLOOKUP($A954,#REF!,MATCH('Cálculo antigua metodología'!I$4,#REF!,0),0),"")</f>
        <v/>
      </c>
      <c r="J954" s="10" t="str">
        <f>+IFERROR(VLOOKUP($A954,#REF!,MATCH('Cálculo antigua metodología'!J$4,#REF!,0),0),"")</f>
        <v/>
      </c>
      <c r="K954" s="10" t="str">
        <f>+IFERROR(VLOOKUP($A954,#REF!,MATCH('Cálculo antigua metodología'!K$4,#REF!,0),0),"")</f>
        <v/>
      </c>
      <c r="L954" s="10" t="str">
        <f>+IFERROR(VLOOKUP($A954,#REF!,MATCH('Cálculo antigua metodología'!L$4,#REF!,0),0),"")</f>
        <v/>
      </c>
      <c r="M954" s="10" t="str">
        <f>+IFERROR(VLOOKUP($A954,#REF!,MATCH('Cálculo antigua metodología'!M$4,#REF!,0),0),"")</f>
        <v/>
      </c>
      <c r="N954" s="10" t="str">
        <f>+IFERROR(VLOOKUP($A954,#REF!,MATCH('Cálculo antigua metodología'!N$4,#REF!,0),0),"")</f>
        <v/>
      </c>
      <c r="O954" s="10" t="str">
        <f>+IFERROR(VLOOKUP($A954,#REF!,MATCH('Cálculo antigua metodología'!O$4,#REF!,0),0),"")</f>
        <v/>
      </c>
      <c r="P954" s="10" t="str">
        <f>+IFERROR(VLOOKUP($A954,#REF!,MATCH('Cálculo antigua metodología'!P$4,#REF!,0),0),"")</f>
        <v/>
      </c>
      <c r="Q954" s="10" t="str">
        <f>+IFERROR(VLOOKUP($A954,#REF!,MATCH('Cálculo antigua metodología'!Q$4,#REF!,0),0),"")</f>
        <v/>
      </c>
      <c r="R954" s="10" t="str">
        <f>+IFERROR(VLOOKUP($A954,#REF!,MATCH('Cálculo antigua metodología'!R$4,#REF!,0),0),"")</f>
        <v/>
      </c>
      <c r="S954" s="10" t="str">
        <f>+IFERROR(VLOOKUP($A954,#REF!,MATCH('Cálculo antigua metodología'!S$4,#REF!,0),0),"")</f>
        <v/>
      </c>
      <c r="T954" s="10">
        <f>+VLOOKUP(A954,'[5]Cálculo SGP'!$N$3:$P$1136,3,0)</f>
        <v>1650776183</v>
      </c>
      <c r="U954" s="10">
        <f>+VLOOKUP(A954,'[5]Cálculo SGP'!$N$3:$X$1137,11,0)</f>
        <v>1900375456</v>
      </c>
      <c r="V954" s="11">
        <f t="shared" si="168"/>
        <v>78.126350484502154</v>
      </c>
      <c r="W954" s="11">
        <f t="shared" si="175"/>
        <v>100</v>
      </c>
      <c r="X954" s="11">
        <f t="shared" si="169"/>
        <v>80</v>
      </c>
      <c r="Y954" s="11">
        <f t="shared" si="170"/>
        <v>100</v>
      </c>
      <c r="Z954" s="11">
        <f t="shared" si="176"/>
        <v>0</v>
      </c>
      <c r="AA954" s="11">
        <f t="shared" si="171"/>
        <v>100</v>
      </c>
      <c r="AB954" s="11">
        <f t="shared" si="177"/>
        <v>0</v>
      </c>
      <c r="AC954" s="11">
        <f t="shared" si="172"/>
        <v>0</v>
      </c>
      <c r="AD954" s="11">
        <f t="shared" si="173"/>
        <v>0</v>
      </c>
      <c r="AE954" s="11">
        <f t="shared" si="174"/>
        <v>0</v>
      </c>
      <c r="AF954" s="12">
        <f t="shared" si="178"/>
        <v>0</v>
      </c>
      <c r="AG954" s="31">
        <f t="shared" si="179"/>
        <v>16.666666666666668</v>
      </c>
    </row>
    <row r="955" spans="1:33" x14ac:dyDescent="0.35">
      <c r="A955" s="1" t="s">
        <v>1956</v>
      </c>
      <c r="B955" s="1" t="s">
        <v>1920</v>
      </c>
      <c r="C955" s="1" t="s">
        <v>1957</v>
      </c>
      <c r="D955" s="4">
        <f>+VLOOKUP(A955,'[2]Categoría municipios 2023'!$B$2:$D$1103,3,0)</f>
        <v>6</v>
      </c>
      <c r="E955" s="1" t="str">
        <f>+VLOOKUP(A955,'[3]Nuevo IDF'!$B$5:$H$1106,7,0)</f>
        <v>G4</v>
      </c>
      <c r="F955" s="1"/>
      <c r="G955" s="10">
        <f>+VLOOKUP(A955,'[4]Informe viabilidad 2022'!$A$4:$G$1105,7,0)</f>
        <v>1510.1506429999999</v>
      </c>
      <c r="H955" s="10">
        <f>+VLOOKUP(A955,'[4]Informe viabilidad 2022'!$A$4:$G$1105,6,0)</f>
        <v>2350.1090952899999</v>
      </c>
      <c r="I955" s="10" t="str">
        <f>+IFERROR(VLOOKUP($A955,#REF!,MATCH('Cálculo antigua metodología'!I$4,#REF!,0),0),"")</f>
        <v/>
      </c>
      <c r="J955" s="10" t="str">
        <f>+IFERROR(VLOOKUP($A955,#REF!,MATCH('Cálculo antigua metodología'!J$4,#REF!,0),0),"")</f>
        <v/>
      </c>
      <c r="K955" s="10" t="str">
        <f>+IFERROR(VLOOKUP($A955,#REF!,MATCH('Cálculo antigua metodología'!K$4,#REF!,0),0),"")</f>
        <v/>
      </c>
      <c r="L955" s="10" t="str">
        <f>+IFERROR(VLOOKUP($A955,#REF!,MATCH('Cálculo antigua metodología'!L$4,#REF!,0),0),"")</f>
        <v/>
      </c>
      <c r="M955" s="10" t="str">
        <f>+IFERROR(VLOOKUP($A955,#REF!,MATCH('Cálculo antigua metodología'!M$4,#REF!,0),0),"")</f>
        <v/>
      </c>
      <c r="N955" s="10" t="str">
        <f>+IFERROR(VLOOKUP($A955,#REF!,MATCH('Cálculo antigua metodología'!N$4,#REF!,0),0),"")</f>
        <v/>
      </c>
      <c r="O955" s="10" t="str">
        <f>+IFERROR(VLOOKUP($A955,#REF!,MATCH('Cálculo antigua metodología'!O$4,#REF!,0),0),"")</f>
        <v/>
      </c>
      <c r="P955" s="10" t="str">
        <f>+IFERROR(VLOOKUP($A955,#REF!,MATCH('Cálculo antigua metodología'!P$4,#REF!,0),0),"")</f>
        <v/>
      </c>
      <c r="Q955" s="10" t="str">
        <f>+IFERROR(VLOOKUP($A955,#REF!,MATCH('Cálculo antigua metodología'!Q$4,#REF!,0),0),"")</f>
        <v/>
      </c>
      <c r="R955" s="10" t="str">
        <f>+IFERROR(VLOOKUP($A955,#REF!,MATCH('Cálculo antigua metodología'!R$4,#REF!,0),0),"")</f>
        <v/>
      </c>
      <c r="S955" s="10" t="str">
        <f>+IFERROR(VLOOKUP($A955,#REF!,MATCH('Cálculo antigua metodología'!S$4,#REF!,0),0),"")</f>
        <v/>
      </c>
      <c r="T955" s="10">
        <f>+VLOOKUP(A955,'[5]Cálculo SGP'!$N$3:$P$1136,3,0)</f>
        <v>1206057418</v>
      </c>
      <c r="U955" s="10">
        <f>+VLOOKUP(A955,'[5]Cálculo SGP'!$N$3:$X$1137,11,0)</f>
        <v>2230893280</v>
      </c>
      <c r="V955" s="11">
        <f t="shared" si="168"/>
        <v>64.258746371672146</v>
      </c>
      <c r="W955" s="11">
        <f t="shared" si="175"/>
        <v>100</v>
      </c>
      <c r="X955" s="11">
        <f t="shared" si="169"/>
        <v>80</v>
      </c>
      <c r="Y955" s="11">
        <f t="shared" si="170"/>
        <v>100</v>
      </c>
      <c r="Z955" s="11">
        <f t="shared" si="176"/>
        <v>0</v>
      </c>
      <c r="AA955" s="11">
        <f t="shared" si="171"/>
        <v>100</v>
      </c>
      <c r="AB955" s="11">
        <f t="shared" si="177"/>
        <v>0</v>
      </c>
      <c r="AC955" s="11">
        <f t="shared" si="172"/>
        <v>0</v>
      </c>
      <c r="AD955" s="11">
        <f t="shared" si="173"/>
        <v>0</v>
      </c>
      <c r="AE955" s="11">
        <f t="shared" si="174"/>
        <v>0</v>
      </c>
      <c r="AF955" s="12">
        <f t="shared" si="178"/>
        <v>0</v>
      </c>
      <c r="AG955" s="31">
        <f t="shared" si="179"/>
        <v>16.666666666666668</v>
      </c>
    </row>
    <row r="956" spans="1:33" x14ac:dyDescent="0.35">
      <c r="A956" s="1" t="s">
        <v>1958</v>
      </c>
      <c r="B956" s="1" t="s">
        <v>1920</v>
      </c>
      <c r="C956" s="1" t="s">
        <v>1959</v>
      </c>
      <c r="D956" s="4">
        <f>+VLOOKUP(A956,'[2]Categoría municipios 2023'!$B$2:$D$1103,3,0)</f>
        <v>6</v>
      </c>
      <c r="E956" s="1" t="str">
        <f>+VLOOKUP(A956,'[3]Nuevo IDF'!$B$5:$H$1106,7,0)</f>
        <v>G4</v>
      </c>
      <c r="F956" s="1"/>
      <c r="G956" s="10">
        <f>+VLOOKUP(A956,'[4]Informe viabilidad 2022'!$A$4:$G$1105,7,0)</f>
        <v>5438.5057429999997</v>
      </c>
      <c r="H956" s="10">
        <f>+VLOOKUP(A956,'[4]Informe viabilidad 2022'!$A$4:$G$1105,6,0)</f>
        <v>7682.1594181199998</v>
      </c>
      <c r="I956" s="10" t="str">
        <f>+IFERROR(VLOOKUP($A956,#REF!,MATCH('Cálculo antigua metodología'!I$4,#REF!,0),0),"")</f>
        <v/>
      </c>
      <c r="J956" s="10" t="str">
        <f>+IFERROR(VLOOKUP($A956,#REF!,MATCH('Cálculo antigua metodología'!J$4,#REF!,0),0),"")</f>
        <v/>
      </c>
      <c r="K956" s="10" t="str">
        <f>+IFERROR(VLOOKUP($A956,#REF!,MATCH('Cálculo antigua metodología'!K$4,#REF!,0),0),"")</f>
        <v/>
      </c>
      <c r="L956" s="10" t="str">
        <f>+IFERROR(VLOOKUP($A956,#REF!,MATCH('Cálculo antigua metodología'!L$4,#REF!,0),0),"")</f>
        <v/>
      </c>
      <c r="M956" s="10" t="str">
        <f>+IFERROR(VLOOKUP($A956,#REF!,MATCH('Cálculo antigua metodología'!M$4,#REF!,0),0),"")</f>
        <v/>
      </c>
      <c r="N956" s="10" t="str">
        <f>+IFERROR(VLOOKUP($A956,#REF!,MATCH('Cálculo antigua metodología'!N$4,#REF!,0),0),"")</f>
        <v/>
      </c>
      <c r="O956" s="10" t="str">
        <f>+IFERROR(VLOOKUP($A956,#REF!,MATCH('Cálculo antigua metodología'!O$4,#REF!,0),0),"")</f>
        <v/>
      </c>
      <c r="P956" s="10" t="str">
        <f>+IFERROR(VLOOKUP($A956,#REF!,MATCH('Cálculo antigua metodología'!P$4,#REF!,0),0),"")</f>
        <v/>
      </c>
      <c r="Q956" s="10" t="str">
        <f>+IFERROR(VLOOKUP($A956,#REF!,MATCH('Cálculo antigua metodología'!Q$4,#REF!,0),0),"")</f>
        <v/>
      </c>
      <c r="R956" s="10" t="str">
        <f>+IFERROR(VLOOKUP($A956,#REF!,MATCH('Cálculo antigua metodología'!R$4,#REF!,0),0),"")</f>
        <v/>
      </c>
      <c r="S956" s="10" t="str">
        <f>+IFERROR(VLOOKUP($A956,#REF!,MATCH('Cálculo antigua metodología'!S$4,#REF!,0),0),"")</f>
        <v/>
      </c>
      <c r="T956" s="10">
        <f>+VLOOKUP(A956,'[5]Cálculo SGP'!$N$3:$P$1136,3,0)</f>
        <v>3286325906</v>
      </c>
      <c r="U956" s="10">
        <f>+VLOOKUP(A956,'[5]Cálculo SGP'!$N$3:$X$1137,11,0)</f>
        <v>1984259545</v>
      </c>
      <c r="V956" s="11">
        <f t="shared" si="168"/>
        <v>70.79397142126642</v>
      </c>
      <c r="W956" s="11">
        <f t="shared" si="175"/>
        <v>100</v>
      </c>
      <c r="X956" s="11">
        <f t="shared" si="169"/>
        <v>80</v>
      </c>
      <c r="Y956" s="11">
        <f t="shared" si="170"/>
        <v>100</v>
      </c>
      <c r="Z956" s="11">
        <f t="shared" si="176"/>
        <v>0</v>
      </c>
      <c r="AA956" s="11">
        <f t="shared" si="171"/>
        <v>100</v>
      </c>
      <c r="AB956" s="11">
        <f t="shared" si="177"/>
        <v>0</v>
      </c>
      <c r="AC956" s="11">
        <f t="shared" si="172"/>
        <v>0</v>
      </c>
      <c r="AD956" s="11">
        <f t="shared" si="173"/>
        <v>0</v>
      </c>
      <c r="AE956" s="11">
        <f t="shared" si="174"/>
        <v>0</v>
      </c>
      <c r="AF956" s="12">
        <f t="shared" si="178"/>
        <v>0</v>
      </c>
      <c r="AG956" s="31">
        <f t="shared" si="179"/>
        <v>16.666666666666668</v>
      </c>
    </row>
    <row r="957" spans="1:33" x14ac:dyDescent="0.35">
      <c r="A957" s="1" t="s">
        <v>1960</v>
      </c>
      <c r="B957" s="1" t="s">
        <v>1920</v>
      </c>
      <c r="C957" s="1" t="s">
        <v>1961</v>
      </c>
      <c r="D957" s="4">
        <f>+VLOOKUP(A957,'[2]Categoría municipios 2023'!$B$2:$D$1103,3,0)</f>
        <v>6</v>
      </c>
      <c r="E957" s="1" t="str">
        <f>+VLOOKUP(A957,'[3]Nuevo IDF'!$B$5:$H$1106,7,0)</f>
        <v>G5</v>
      </c>
      <c r="F957" s="1"/>
      <c r="G957" s="10">
        <f>+VLOOKUP(A957,'[4]Informe viabilidad 2022'!$A$4:$G$1105,7,0)</f>
        <v>2508.1441589999999</v>
      </c>
      <c r="H957" s="10">
        <f>+VLOOKUP(A957,'[4]Informe viabilidad 2022'!$A$4:$G$1105,6,0)</f>
        <v>5009.7265317000001</v>
      </c>
      <c r="I957" s="10" t="str">
        <f>+IFERROR(VLOOKUP($A957,#REF!,MATCH('Cálculo antigua metodología'!I$4,#REF!,0),0),"")</f>
        <v/>
      </c>
      <c r="J957" s="10" t="str">
        <f>+IFERROR(VLOOKUP($A957,#REF!,MATCH('Cálculo antigua metodología'!J$4,#REF!,0),0),"")</f>
        <v/>
      </c>
      <c r="K957" s="10" t="str">
        <f>+IFERROR(VLOOKUP($A957,#REF!,MATCH('Cálculo antigua metodología'!K$4,#REF!,0),0),"")</f>
        <v/>
      </c>
      <c r="L957" s="10" t="str">
        <f>+IFERROR(VLOOKUP($A957,#REF!,MATCH('Cálculo antigua metodología'!L$4,#REF!,0),0),"")</f>
        <v/>
      </c>
      <c r="M957" s="10" t="str">
        <f>+IFERROR(VLOOKUP($A957,#REF!,MATCH('Cálculo antigua metodología'!M$4,#REF!,0),0),"")</f>
        <v/>
      </c>
      <c r="N957" s="10" t="str">
        <f>+IFERROR(VLOOKUP($A957,#REF!,MATCH('Cálculo antigua metodología'!N$4,#REF!,0),0),"")</f>
        <v/>
      </c>
      <c r="O957" s="10" t="str">
        <f>+IFERROR(VLOOKUP($A957,#REF!,MATCH('Cálculo antigua metodología'!O$4,#REF!,0),0),"")</f>
        <v/>
      </c>
      <c r="P957" s="10" t="str">
        <f>+IFERROR(VLOOKUP($A957,#REF!,MATCH('Cálculo antigua metodología'!P$4,#REF!,0),0),"")</f>
        <v/>
      </c>
      <c r="Q957" s="10" t="str">
        <f>+IFERROR(VLOOKUP($A957,#REF!,MATCH('Cálculo antigua metodología'!Q$4,#REF!,0),0),"")</f>
        <v/>
      </c>
      <c r="R957" s="10" t="str">
        <f>+IFERROR(VLOOKUP($A957,#REF!,MATCH('Cálculo antigua metodología'!R$4,#REF!,0),0),"")</f>
        <v/>
      </c>
      <c r="S957" s="10" t="str">
        <f>+IFERROR(VLOOKUP($A957,#REF!,MATCH('Cálculo antigua metodología'!S$4,#REF!,0),0),"")</f>
        <v/>
      </c>
      <c r="T957" s="10">
        <f>+VLOOKUP(A957,'[5]Cálculo SGP'!$N$3:$P$1136,3,0)</f>
        <v>3173612140</v>
      </c>
      <c r="U957" s="10">
        <f>+VLOOKUP(A957,'[5]Cálculo SGP'!$N$3:$X$1137,11,0)</f>
        <v>2669267210</v>
      </c>
      <c r="V957" s="11">
        <f t="shared" si="168"/>
        <v>50.065490463985199</v>
      </c>
      <c r="W957" s="11">
        <f t="shared" si="175"/>
        <v>100</v>
      </c>
      <c r="X957" s="11">
        <f t="shared" si="169"/>
        <v>80</v>
      </c>
      <c r="Y957" s="11">
        <f t="shared" si="170"/>
        <v>100</v>
      </c>
      <c r="Z957" s="11">
        <f t="shared" si="176"/>
        <v>0</v>
      </c>
      <c r="AA957" s="11">
        <f t="shared" si="171"/>
        <v>100</v>
      </c>
      <c r="AB957" s="11">
        <f t="shared" si="177"/>
        <v>0</v>
      </c>
      <c r="AC957" s="11">
        <f t="shared" si="172"/>
        <v>0</v>
      </c>
      <c r="AD957" s="11">
        <f t="shared" si="173"/>
        <v>0</v>
      </c>
      <c r="AE957" s="11">
        <f t="shared" si="174"/>
        <v>0</v>
      </c>
      <c r="AF957" s="12">
        <f t="shared" si="178"/>
        <v>0</v>
      </c>
      <c r="AG957" s="31">
        <f t="shared" si="179"/>
        <v>16.666666666666668</v>
      </c>
    </row>
    <row r="958" spans="1:33" x14ac:dyDescent="0.35">
      <c r="A958" s="1" t="s">
        <v>1962</v>
      </c>
      <c r="B958" s="1" t="s">
        <v>1920</v>
      </c>
      <c r="C958" s="1" t="s">
        <v>1963</v>
      </c>
      <c r="D958" s="4">
        <f>+VLOOKUP(A958,'[2]Categoría municipios 2023'!$B$2:$D$1103,3,0)</f>
        <v>6</v>
      </c>
      <c r="E958" s="1" t="str">
        <f>+VLOOKUP(A958,'[3]Nuevo IDF'!$B$5:$H$1106,7,0)</f>
        <v>G4</v>
      </c>
      <c r="F958" s="1"/>
      <c r="G958" s="10">
        <f>+VLOOKUP(A958,'[4]Informe viabilidad 2022'!$A$4:$G$1105,7,0)</f>
        <v>2525.1780629999998</v>
      </c>
      <c r="H958" s="10">
        <f>+VLOOKUP(A958,'[4]Informe viabilidad 2022'!$A$4:$G$1105,6,0)</f>
        <v>3441.1740956999997</v>
      </c>
      <c r="I958" s="10" t="str">
        <f>+IFERROR(VLOOKUP($A958,#REF!,MATCH('Cálculo antigua metodología'!I$4,#REF!,0),0),"")</f>
        <v/>
      </c>
      <c r="J958" s="10" t="str">
        <f>+IFERROR(VLOOKUP($A958,#REF!,MATCH('Cálculo antigua metodología'!J$4,#REF!,0),0),"")</f>
        <v/>
      </c>
      <c r="K958" s="10" t="str">
        <f>+IFERROR(VLOOKUP($A958,#REF!,MATCH('Cálculo antigua metodología'!K$4,#REF!,0),0),"")</f>
        <v/>
      </c>
      <c r="L958" s="10" t="str">
        <f>+IFERROR(VLOOKUP($A958,#REF!,MATCH('Cálculo antigua metodología'!L$4,#REF!,0),0),"")</f>
        <v/>
      </c>
      <c r="M958" s="10" t="str">
        <f>+IFERROR(VLOOKUP($A958,#REF!,MATCH('Cálculo antigua metodología'!M$4,#REF!,0),0),"")</f>
        <v/>
      </c>
      <c r="N958" s="10" t="str">
        <f>+IFERROR(VLOOKUP($A958,#REF!,MATCH('Cálculo antigua metodología'!N$4,#REF!,0),0),"")</f>
        <v/>
      </c>
      <c r="O958" s="10" t="str">
        <f>+IFERROR(VLOOKUP($A958,#REF!,MATCH('Cálculo antigua metodología'!O$4,#REF!,0),0),"")</f>
        <v/>
      </c>
      <c r="P958" s="10" t="str">
        <f>+IFERROR(VLOOKUP($A958,#REF!,MATCH('Cálculo antigua metodología'!P$4,#REF!,0),0),"")</f>
        <v/>
      </c>
      <c r="Q958" s="10" t="str">
        <f>+IFERROR(VLOOKUP($A958,#REF!,MATCH('Cálculo antigua metodología'!Q$4,#REF!,0),0),"")</f>
        <v/>
      </c>
      <c r="R958" s="10" t="str">
        <f>+IFERROR(VLOOKUP($A958,#REF!,MATCH('Cálculo antigua metodología'!R$4,#REF!,0),0),"")</f>
        <v/>
      </c>
      <c r="S958" s="10" t="str">
        <f>+IFERROR(VLOOKUP($A958,#REF!,MATCH('Cálculo antigua metodología'!S$4,#REF!,0),0),"")</f>
        <v/>
      </c>
      <c r="T958" s="10">
        <f>+VLOOKUP(A958,'[5]Cálculo SGP'!$N$3:$P$1136,3,0)</f>
        <v>1609336794</v>
      </c>
      <c r="U958" s="10">
        <f>+VLOOKUP(A958,'[5]Cálculo SGP'!$N$3:$X$1137,11,0)</f>
        <v>2757557968</v>
      </c>
      <c r="V958" s="11">
        <f t="shared" si="168"/>
        <v>73.381293499663258</v>
      </c>
      <c r="W958" s="11">
        <f t="shared" si="175"/>
        <v>100</v>
      </c>
      <c r="X958" s="11">
        <f t="shared" si="169"/>
        <v>80</v>
      </c>
      <c r="Y958" s="11">
        <f t="shared" si="170"/>
        <v>100</v>
      </c>
      <c r="Z958" s="11">
        <f t="shared" si="176"/>
        <v>0</v>
      </c>
      <c r="AA958" s="11">
        <f t="shared" si="171"/>
        <v>100</v>
      </c>
      <c r="AB958" s="11">
        <f t="shared" si="177"/>
        <v>0</v>
      </c>
      <c r="AC958" s="11">
        <f t="shared" si="172"/>
        <v>0</v>
      </c>
      <c r="AD958" s="11">
        <f t="shared" si="173"/>
        <v>0</v>
      </c>
      <c r="AE958" s="11">
        <f t="shared" si="174"/>
        <v>0</v>
      </c>
      <c r="AF958" s="12">
        <f t="shared" si="178"/>
        <v>0</v>
      </c>
      <c r="AG958" s="31">
        <f t="shared" si="179"/>
        <v>16.666666666666668</v>
      </c>
    </row>
    <row r="959" spans="1:33" x14ac:dyDescent="0.35">
      <c r="A959" s="1" t="s">
        <v>1964</v>
      </c>
      <c r="B959" s="1" t="s">
        <v>1920</v>
      </c>
      <c r="C959" s="1" t="s">
        <v>1965</v>
      </c>
      <c r="D959" s="4">
        <f>+VLOOKUP(A959,'[2]Categoría municipios 2023'!$B$2:$D$1103,3,0)</f>
        <v>6</v>
      </c>
      <c r="E959" s="1" t="str">
        <f>+VLOOKUP(A959,'[3]Nuevo IDF'!$B$5:$H$1106,7,0)</f>
        <v>G4</v>
      </c>
      <c r="F959" s="1"/>
      <c r="G959" s="10">
        <f>+VLOOKUP(A959,'[4]Informe viabilidad 2022'!$A$4:$G$1105,7,0)</f>
        <v>3517.79333</v>
      </c>
      <c r="H959" s="10">
        <f>+VLOOKUP(A959,'[4]Informe viabilidad 2022'!$A$4:$G$1105,6,0)</f>
        <v>5526.5177088</v>
      </c>
      <c r="I959" s="10" t="str">
        <f>+IFERROR(VLOOKUP($A959,#REF!,MATCH('Cálculo antigua metodología'!I$4,#REF!,0),0),"")</f>
        <v/>
      </c>
      <c r="J959" s="10" t="str">
        <f>+IFERROR(VLOOKUP($A959,#REF!,MATCH('Cálculo antigua metodología'!J$4,#REF!,0),0),"")</f>
        <v/>
      </c>
      <c r="K959" s="10" t="str">
        <f>+IFERROR(VLOOKUP($A959,#REF!,MATCH('Cálculo antigua metodología'!K$4,#REF!,0),0),"")</f>
        <v/>
      </c>
      <c r="L959" s="10" t="str">
        <f>+IFERROR(VLOOKUP($A959,#REF!,MATCH('Cálculo antigua metodología'!L$4,#REF!,0),0),"")</f>
        <v/>
      </c>
      <c r="M959" s="10" t="str">
        <f>+IFERROR(VLOOKUP($A959,#REF!,MATCH('Cálculo antigua metodología'!M$4,#REF!,0),0),"")</f>
        <v/>
      </c>
      <c r="N959" s="10" t="str">
        <f>+IFERROR(VLOOKUP($A959,#REF!,MATCH('Cálculo antigua metodología'!N$4,#REF!,0),0),"")</f>
        <v/>
      </c>
      <c r="O959" s="10" t="str">
        <f>+IFERROR(VLOOKUP($A959,#REF!,MATCH('Cálculo antigua metodología'!O$4,#REF!,0),0),"")</f>
        <v/>
      </c>
      <c r="P959" s="10" t="str">
        <f>+IFERROR(VLOOKUP($A959,#REF!,MATCH('Cálculo antigua metodología'!P$4,#REF!,0),0),"")</f>
        <v/>
      </c>
      <c r="Q959" s="10" t="str">
        <f>+IFERROR(VLOOKUP($A959,#REF!,MATCH('Cálculo antigua metodología'!Q$4,#REF!,0),0),"")</f>
        <v/>
      </c>
      <c r="R959" s="10" t="str">
        <f>+IFERROR(VLOOKUP($A959,#REF!,MATCH('Cálculo antigua metodología'!R$4,#REF!,0),0),"")</f>
        <v/>
      </c>
      <c r="S959" s="10" t="str">
        <f>+IFERROR(VLOOKUP($A959,#REF!,MATCH('Cálculo antigua metodología'!S$4,#REF!,0),0),"")</f>
        <v/>
      </c>
      <c r="T959" s="10">
        <f>+VLOOKUP(A959,'[5]Cálculo SGP'!$N$3:$P$1136,3,0)</f>
        <v>2107501826</v>
      </c>
      <c r="U959" s="10">
        <f>+VLOOKUP(A959,'[5]Cálculo SGP'!$N$3:$X$1137,11,0)</f>
        <v>2420671899</v>
      </c>
      <c r="V959" s="11">
        <f t="shared" si="168"/>
        <v>63.652982137350932</v>
      </c>
      <c r="W959" s="11">
        <f t="shared" si="175"/>
        <v>100</v>
      </c>
      <c r="X959" s="11">
        <f t="shared" si="169"/>
        <v>80</v>
      </c>
      <c r="Y959" s="11">
        <f t="shared" si="170"/>
        <v>100</v>
      </c>
      <c r="Z959" s="11">
        <f t="shared" si="176"/>
        <v>0</v>
      </c>
      <c r="AA959" s="11">
        <f t="shared" si="171"/>
        <v>100</v>
      </c>
      <c r="AB959" s="11">
        <f t="shared" si="177"/>
        <v>0</v>
      </c>
      <c r="AC959" s="11">
        <f t="shared" si="172"/>
        <v>0</v>
      </c>
      <c r="AD959" s="11">
        <f t="shared" si="173"/>
        <v>0</v>
      </c>
      <c r="AE959" s="11">
        <f t="shared" si="174"/>
        <v>0</v>
      </c>
      <c r="AF959" s="12">
        <f t="shared" si="178"/>
        <v>0</v>
      </c>
      <c r="AG959" s="31">
        <f t="shared" si="179"/>
        <v>16.666666666666668</v>
      </c>
    </row>
    <row r="960" spans="1:33" x14ac:dyDescent="0.35">
      <c r="A960" s="1" t="s">
        <v>1966</v>
      </c>
      <c r="B960" s="1" t="s">
        <v>1920</v>
      </c>
      <c r="C960" s="1" t="s">
        <v>1967</v>
      </c>
      <c r="D960" s="4">
        <f>+VLOOKUP(A960,'[2]Categoría municipios 2023'!$B$2:$D$1103,3,0)</f>
        <v>6</v>
      </c>
      <c r="E960" s="1" t="str">
        <f>+VLOOKUP(A960,'[3]Nuevo IDF'!$B$5:$H$1106,7,0)</f>
        <v>G5</v>
      </c>
      <c r="F960" s="1"/>
      <c r="G960" s="10">
        <f>+VLOOKUP(A960,'[4]Informe viabilidad 2022'!$A$4:$G$1105,7,0)</f>
        <v>1880.320502</v>
      </c>
      <c r="H960" s="10">
        <f>+VLOOKUP(A960,'[4]Informe viabilidad 2022'!$A$4:$G$1105,6,0)</f>
        <v>2327.2618832100002</v>
      </c>
      <c r="I960" s="10" t="str">
        <f>+IFERROR(VLOOKUP($A960,#REF!,MATCH('Cálculo antigua metodología'!I$4,#REF!,0),0),"")</f>
        <v/>
      </c>
      <c r="J960" s="10" t="str">
        <f>+IFERROR(VLOOKUP($A960,#REF!,MATCH('Cálculo antigua metodología'!J$4,#REF!,0),0),"")</f>
        <v/>
      </c>
      <c r="K960" s="10" t="str">
        <f>+IFERROR(VLOOKUP($A960,#REF!,MATCH('Cálculo antigua metodología'!K$4,#REF!,0),0),"")</f>
        <v/>
      </c>
      <c r="L960" s="10" t="str">
        <f>+IFERROR(VLOOKUP($A960,#REF!,MATCH('Cálculo antigua metodología'!L$4,#REF!,0),0),"")</f>
        <v/>
      </c>
      <c r="M960" s="10" t="str">
        <f>+IFERROR(VLOOKUP($A960,#REF!,MATCH('Cálculo antigua metodología'!M$4,#REF!,0),0),"")</f>
        <v/>
      </c>
      <c r="N960" s="10" t="str">
        <f>+IFERROR(VLOOKUP($A960,#REF!,MATCH('Cálculo antigua metodología'!N$4,#REF!,0),0),"")</f>
        <v/>
      </c>
      <c r="O960" s="10" t="str">
        <f>+IFERROR(VLOOKUP($A960,#REF!,MATCH('Cálculo antigua metodología'!O$4,#REF!,0),0),"")</f>
        <v/>
      </c>
      <c r="P960" s="10" t="str">
        <f>+IFERROR(VLOOKUP($A960,#REF!,MATCH('Cálculo antigua metodología'!P$4,#REF!,0),0),"")</f>
        <v/>
      </c>
      <c r="Q960" s="10" t="str">
        <f>+IFERROR(VLOOKUP($A960,#REF!,MATCH('Cálculo antigua metodología'!Q$4,#REF!,0),0),"")</f>
        <v/>
      </c>
      <c r="R960" s="10" t="str">
        <f>+IFERROR(VLOOKUP($A960,#REF!,MATCH('Cálculo antigua metodología'!R$4,#REF!,0),0),"")</f>
        <v/>
      </c>
      <c r="S960" s="10" t="str">
        <f>+IFERROR(VLOOKUP($A960,#REF!,MATCH('Cálculo antigua metodología'!S$4,#REF!,0),0),"")</f>
        <v/>
      </c>
      <c r="T960" s="10">
        <f>+VLOOKUP(A960,'[5]Cálculo SGP'!$N$3:$P$1136,3,0)</f>
        <v>2081106827</v>
      </c>
      <c r="U960" s="10">
        <f>+VLOOKUP(A960,'[5]Cálculo SGP'!$N$3:$X$1137,11,0)</f>
        <v>2105025484</v>
      </c>
      <c r="V960" s="11">
        <f t="shared" si="168"/>
        <v>80.79539804117222</v>
      </c>
      <c r="W960" s="11">
        <f t="shared" si="175"/>
        <v>96.0230097941389</v>
      </c>
      <c r="X960" s="11">
        <f t="shared" si="169"/>
        <v>80</v>
      </c>
      <c r="Y960" s="11">
        <f t="shared" si="170"/>
        <v>100</v>
      </c>
      <c r="Z960" s="11">
        <f t="shared" si="176"/>
        <v>0</v>
      </c>
      <c r="AA960" s="11">
        <f t="shared" si="171"/>
        <v>100</v>
      </c>
      <c r="AB960" s="11">
        <f t="shared" si="177"/>
        <v>0</v>
      </c>
      <c r="AC960" s="11">
        <f t="shared" si="172"/>
        <v>0</v>
      </c>
      <c r="AD960" s="11">
        <f t="shared" si="173"/>
        <v>0</v>
      </c>
      <c r="AE960" s="11">
        <f t="shared" si="174"/>
        <v>0</v>
      </c>
      <c r="AF960" s="12">
        <f t="shared" si="178"/>
        <v>0</v>
      </c>
      <c r="AG960" s="31">
        <f t="shared" si="179"/>
        <v>16.003834965689816</v>
      </c>
    </row>
    <row r="961" spans="1:33" x14ac:dyDescent="0.35">
      <c r="A961" s="1" t="s">
        <v>1968</v>
      </c>
      <c r="B961" s="1" t="s">
        <v>1920</v>
      </c>
      <c r="C961" s="1" t="s">
        <v>1969</v>
      </c>
      <c r="D961" s="4">
        <f>+VLOOKUP(A961,'[2]Categoría municipios 2023'!$B$2:$D$1103,3,0)</f>
        <v>6</v>
      </c>
      <c r="E961" s="1" t="str">
        <f>+VLOOKUP(A961,'[3]Nuevo IDF'!$B$5:$H$1106,7,0)</f>
        <v>G3</v>
      </c>
      <c r="F961" s="1"/>
      <c r="G961" s="10">
        <f>+VLOOKUP(A961,'[4]Informe viabilidad 2022'!$A$4:$G$1105,7,0)</f>
        <v>7650.3899659999997</v>
      </c>
      <c r="H961" s="10">
        <f>+VLOOKUP(A961,'[4]Informe viabilidad 2022'!$A$4:$G$1105,6,0)</f>
        <v>11894.353398180001</v>
      </c>
      <c r="I961" s="10" t="str">
        <f>+IFERROR(VLOOKUP($A961,#REF!,MATCH('Cálculo antigua metodología'!I$4,#REF!,0),0),"")</f>
        <v/>
      </c>
      <c r="J961" s="10" t="str">
        <f>+IFERROR(VLOOKUP($A961,#REF!,MATCH('Cálculo antigua metodología'!J$4,#REF!,0),0),"")</f>
        <v/>
      </c>
      <c r="K961" s="10" t="str">
        <f>+IFERROR(VLOOKUP($A961,#REF!,MATCH('Cálculo antigua metodología'!K$4,#REF!,0),0),"")</f>
        <v/>
      </c>
      <c r="L961" s="10" t="str">
        <f>+IFERROR(VLOOKUP($A961,#REF!,MATCH('Cálculo antigua metodología'!L$4,#REF!,0),0),"")</f>
        <v/>
      </c>
      <c r="M961" s="10" t="str">
        <f>+IFERROR(VLOOKUP($A961,#REF!,MATCH('Cálculo antigua metodología'!M$4,#REF!,0),0),"")</f>
        <v/>
      </c>
      <c r="N961" s="10" t="str">
        <f>+IFERROR(VLOOKUP($A961,#REF!,MATCH('Cálculo antigua metodología'!N$4,#REF!,0),0),"")</f>
        <v/>
      </c>
      <c r="O961" s="10" t="str">
        <f>+IFERROR(VLOOKUP($A961,#REF!,MATCH('Cálculo antigua metodología'!O$4,#REF!,0),0),"")</f>
        <v/>
      </c>
      <c r="P961" s="10" t="str">
        <f>+IFERROR(VLOOKUP($A961,#REF!,MATCH('Cálculo antigua metodología'!P$4,#REF!,0),0),"")</f>
        <v/>
      </c>
      <c r="Q961" s="10" t="str">
        <f>+IFERROR(VLOOKUP($A961,#REF!,MATCH('Cálculo antigua metodología'!Q$4,#REF!,0),0),"")</f>
        <v/>
      </c>
      <c r="R961" s="10" t="str">
        <f>+IFERROR(VLOOKUP($A961,#REF!,MATCH('Cálculo antigua metodología'!R$4,#REF!,0),0),"")</f>
        <v/>
      </c>
      <c r="S961" s="10" t="str">
        <f>+IFERROR(VLOOKUP($A961,#REF!,MATCH('Cálculo antigua metodología'!S$4,#REF!,0),0),"")</f>
        <v/>
      </c>
      <c r="T961" s="10">
        <f>+VLOOKUP(A961,'[5]Cálculo SGP'!$N$3:$P$1136,3,0)</f>
        <v>2147218061</v>
      </c>
      <c r="U961" s="10">
        <f>+VLOOKUP(A961,'[5]Cálculo SGP'!$N$3:$X$1137,11,0)</f>
        <v>1466192636</v>
      </c>
      <c r="V961" s="11">
        <f t="shared" si="168"/>
        <v>64.319511199075478</v>
      </c>
      <c r="W961" s="11">
        <f t="shared" si="175"/>
        <v>100</v>
      </c>
      <c r="X961" s="11">
        <f t="shared" si="169"/>
        <v>80</v>
      </c>
      <c r="Y961" s="11">
        <f t="shared" si="170"/>
        <v>100</v>
      </c>
      <c r="Z961" s="11">
        <f t="shared" si="176"/>
        <v>0</v>
      </c>
      <c r="AA961" s="11">
        <f t="shared" si="171"/>
        <v>100</v>
      </c>
      <c r="AB961" s="11">
        <f t="shared" si="177"/>
        <v>0</v>
      </c>
      <c r="AC961" s="11">
        <f t="shared" si="172"/>
        <v>0</v>
      </c>
      <c r="AD961" s="11">
        <f t="shared" si="173"/>
        <v>0</v>
      </c>
      <c r="AE961" s="11">
        <f t="shared" si="174"/>
        <v>0</v>
      </c>
      <c r="AF961" s="12">
        <f t="shared" si="178"/>
        <v>0</v>
      </c>
      <c r="AG961" s="31">
        <f t="shared" si="179"/>
        <v>16.666666666666668</v>
      </c>
    </row>
    <row r="962" spans="1:33" x14ac:dyDescent="0.35">
      <c r="A962" s="1" t="s">
        <v>1970</v>
      </c>
      <c r="B962" s="1" t="s">
        <v>1920</v>
      </c>
      <c r="C962" s="1" t="s">
        <v>1971</v>
      </c>
      <c r="D962" s="4">
        <f>+VLOOKUP(A962,'[2]Categoría municipios 2023'!$B$2:$D$1103,3,0)</f>
        <v>6</v>
      </c>
      <c r="E962" s="1" t="str">
        <f>+VLOOKUP(A962,'[3]Nuevo IDF'!$B$5:$H$1106,7,0)</f>
        <v>G2</v>
      </c>
      <c r="F962" s="1"/>
      <c r="G962" s="10">
        <f>+VLOOKUP(A962,'[4]Informe viabilidad 2022'!$A$4:$G$1105,7,0)</f>
        <v>4262.5621000000001</v>
      </c>
      <c r="H962" s="10">
        <f>+VLOOKUP(A962,'[4]Informe viabilidad 2022'!$A$4:$G$1105,6,0)</f>
        <v>6902.2370231099994</v>
      </c>
      <c r="I962" s="10" t="str">
        <f>+IFERROR(VLOOKUP($A962,#REF!,MATCH('Cálculo antigua metodología'!I$4,#REF!,0),0),"")</f>
        <v/>
      </c>
      <c r="J962" s="10" t="str">
        <f>+IFERROR(VLOOKUP($A962,#REF!,MATCH('Cálculo antigua metodología'!J$4,#REF!,0),0),"")</f>
        <v/>
      </c>
      <c r="K962" s="10" t="str">
        <f>+IFERROR(VLOOKUP($A962,#REF!,MATCH('Cálculo antigua metodología'!K$4,#REF!,0),0),"")</f>
        <v/>
      </c>
      <c r="L962" s="10" t="str">
        <f>+IFERROR(VLOOKUP($A962,#REF!,MATCH('Cálculo antigua metodología'!L$4,#REF!,0),0),"")</f>
        <v/>
      </c>
      <c r="M962" s="10" t="str">
        <f>+IFERROR(VLOOKUP($A962,#REF!,MATCH('Cálculo antigua metodología'!M$4,#REF!,0),0),"")</f>
        <v/>
      </c>
      <c r="N962" s="10" t="str">
        <f>+IFERROR(VLOOKUP($A962,#REF!,MATCH('Cálculo antigua metodología'!N$4,#REF!,0),0),"")</f>
        <v/>
      </c>
      <c r="O962" s="10" t="str">
        <f>+IFERROR(VLOOKUP($A962,#REF!,MATCH('Cálculo antigua metodología'!O$4,#REF!,0),0),"")</f>
        <v/>
      </c>
      <c r="P962" s="10" t="str">
        <f>+IFERROR(VLOOKUP($A962,#REF!,MATCH('Cálculo antigua metodología'!P$4,#REF!,0),0),"")</f>
        <v/>
      </c>
      <c r="Q962" s="10" t="str">
        <f>+IFERROR(VLOOKUP($A962,#REF!,MATCH('Cálculo antigua metodología'!Q$4,#REF!,0),0),"")</f>
        <v/>
      </c>
      <c r="R962" s="10" t="str">
        <f>+IFERROR(VLOOKUP($A962,#REF!,MATCH('Cálculo antigua metodología'!R$4,#REF!,0),0),"")</f>
        <v/>
      </c>
      <c r="S962" s="10" t="str">
        <f>+IFERROR(VLOOKUP($A962,#REF!,MATCH('Cálculo antigua metodología'!S$4,#REF!,0),0),"")</f>
        <v/>
      </c>
      <c r="T962" s="10">
        <f>+VLOOKUP(A962,'[5]Cálculo SGP'!$N$3:$P$1136,3,0)</f>
        <v>1698912728</v>
      </c>
      <c r="U962" s="10">
        <f>+VLOOKUP(A962,'[5]Cálculo SGP'!$N$3:$X$1137,11,0)</f>
        <v>2824428312</v>
      </c>
      <c r="V962" s="11">
        <f t="shared" si="168"/>
        <v>61.756240559808852</v>
      </c>
      <c r="W962" s="11">
        <f t="shared" si="175"/>
        <v>100</v>
      </c>
      <c r="X962" s="11">
        <f t="shared" si="169"/>
        <v>80</v>
      </c>
      <c r="Y962" s="11">
        <f t="shared" si="170"/>
        <v>100</v>
      </c>
      <c r="Z962" s="11">
        <f t="shared" si="176"/>
        <v>0</v>
      </c>
      <c r="AA962" s="11">
        <f t="shared" si="171"/>
        <v>100</v>
      </c>
      <c r="AB962" s="11">
        <f t="shared" si="177"/>
        <v>0</v>
      </c>
      <c r="AC962" s="11">
        <f t="shared" si="172"/>
        <v>0</v>
      </c>
      <c r="AD962" s="11">
        <f t="shared" si="173"/>
        <v>0</v>
      </c>
      <c r="AE962" s="11">
        <f t="shared" si="174"/>
        <v>0</v>
      </c>
      <c r="AF962" s="12">
        <f t="shared" si="178"/>
        <v>0</v>
      </c>
      <c r="AG962" s="31">
        <f t="shared" si="179"/>
        <v>16.666666666666668</v>
      </c>
    </row>
    <row r="963" spans="1:33" x14ac:dyDescent="0.35">
      <c r="A963" s="1" t="s">
        <v>1972</v>
      </c>
      <c r="B963" s="1" t="s">
        <v>1973</v>
      </c>
      <c r="C963" s="1" t="s">
        <v>1974</v>
      </c>
      <c r="D963" s="4">
        <f>+VLOOKUP(A963,'[2]Categoría municipios 2023'!$B$2:$D$1103,3,0)</f>
        <v>1</v>
      </c>
      <c r="E963" s="1" t="str">
        <f>+VLOOKUP(A963,'[3]Nuevo IDF'!$B$5:$H$1106,7,0)</f>
        <v>C</v>
      </c>
      <c r="F963" s="4">
        <v>1</v>
      </c>
      <c r="G963" s="10">
        <f>+VLOOKUP(A963,'[4]Informe viabilidad 2022'!$A$4:$G$1105,7,0)</f>
        <v>102931.635971</v>
      </c>
      <c r="H963" s="10">
        <f>+VLOOKUP(A963,'[4]Informe viabilidad 2022'!$A$4:$G$1105,6,0)</f>
        <v>265099.68422599998</v>
      </c>
      <c r="I963" s="10" t="str">
        <f>+IFERROR(VLOOKUP($A963,#REF!,MATCH('Cálculo antigua metodología'!I$4,#REF!,0),0),"")</f>
        <v/>
      </c>
      <c r="J963" s="10" t="str">
        <f>+IFERROR(VLOOKUP($A963,#REF!,MATCH('Cálculo antigua metodología'!J$4,#REF!,0),0),"")</f>
        <v/>
      </c>
      <c r="K963" s="10" t="str">
        <f>+IFERROR(VLOOKUP($A963,#REF!,MATCH('Cálculo antigua metodología'!K$4,#REF!,0),0),"")</f>
        <v/>
      </c>
      <c r="L963" s="10" t="str">
        <f>+IFERROR(VLOOKUP($A963,#REF!,MATCH('Cálculo antigua metodología'!L$4,#REF!,0),0),"")</f>
        <v/>
      </c>
      <c r="M963" s="10" t="str">
        <f>+IFERROR(VLOOKUP($A963,#REF!,MATCH('Cálculo antigua metodología'!M$4,#REF!,0),0),"")</f>
        <v/>
      </c>
      <c r="N963" s="10" t="str">
        <f>+IFERROR(VLOOKUP($A963,#REF!,MATCH('Cálculo antigua metodología'!N$4,#REF!,0),0),"")</f>
        <v/>
      </c>
      <c r="O963" s="10" t="str">
        <f>+IFERROR(VLOOKUP($A963,#REF!,MATCH('Cálculo antigua metodología'!O$4,#REF!,0),0),"")</f>
        <v/>
      </c>
      <c r="P963" s="10" t="str">
        <f>+IFERROR(VLOOKUP($A963,#REF!,MATCH('Cálculo antigua metodología'!P$4,#REF!,0),0),"")</f>
        <v/>
      </c>
      <c r="Q963" s="10" t="str">
        <f>+IFERROR(VLOOKUP($A963,#REF!,MATCH('Cálculo antigua metodología'!Q$4,#REF!,0),0),"")</f>
        <v/>
      </c>
      <c r="R963" s="10" t="str">
        <f>+IFERROR(VLOOKUP($A963,#REF!,MATCH('Cálculo antigua metodología'!R$4,#REF!,0),0),"")</f>
        <v/>
      </c>
      <c r="S963" s="10" t="str">
        <f>+IFERROR(VLOOKUP($A963,#REF!,MATCH('Cálculo antigua metodología'!S$4,#REF!,0),0),"")</f>
        <v/>
      </c>
      <c r="T963" s="10">
        <f>+VLOOKUP(A963,'[5]Cálculo SGP'!$N$3:$P$1136,3,0)</f>
        <v>10624112705</v>
      </c>
      <c r="U963" s="10">
        <f>+VLOOKUP(A963,'[5]Cálculo SGP'!$N$3:$X$1137,11,0)</f>
        <v>15859051185</v>
      </c>
      <c r="V963" s="11">
        <f t="shared" si="168"/>
        <v>38.827521153608693</v>
      </c>
      <c r="W963" s="11">
        <f t="shared" si="175"/>
        <v>100</v>
      </c>
      <c r="X963" s="11">
        <f t="shared" si="169"/>
        <v>65</v>
      </c>
      <c r="Y963" s="11">
        <f t="shared" si="170"/>
        <v>100</v>
      </c>
      <c r="Z963" s="11">
        <f t="shared" si="176"/>
        <v>0</v>
      </c>
      <c r="AA963" s="11">
        <f t="shared" si="171"/>
        <v>100</v>
      </c>
      <c r="AB963" s="11">
        <f t="shared" si="177"/>
        <v>0</v>
      </c>
      <c r="AC963" s="11">
        <f t="shared" si="172"/>
        <v>0</v>
      </c>
      <c r="AD963" s="11">
        <f t="shared" si="173"/>
        <v>0</v>
      </c>
      <c r="AE963" s="11">
        <f t="shared" si="174"/>
        <v>0</v>
      </c>
      <c r="AF963" s="12">
        <f t="shared" si="178"/>
        <v>0</v>
      </c>
      <c r="AG963" s="31">
        <f t="shared" si="179"/>
        <v>16.666666666666668</v>
      </c>
    </row>
    <row r="964" spans="1:33" x14ac:dyDescent="0.35">
      <c r="A964" s="1" t="s">
        <v>1975</v>
      </c>
      <c r="B964" s="1" t="s">
        <v>1973</v>
      </c>
      <c r="C964" s="1" t="s">
        <v>1976</v>
      </c>
      <c r="D964" s="4">
        <f>+VLOOKUP(A964,'[2]Categoría municipios 2023'!$B$2:$D$1103,3,0)</f>
        <v>6</v>
      </c>
      <c r="E964" s="1" t="str">
        <f>+VLOOKUP(A964,'[3]Nuevo IDF'!$B$5:$H$1106,7,0)</f>
        <v>G2</v>
      </c>
      <c r="F964" s="1"/>
      <c r="G964" s="10">
        <f>+VLOOKUP(A964,'[4]Informe viabilidad 2022'!$A$4:$G$1105,7,0)</f>
        <v>1034.763858</v>
      </c>
      <c r="H964" s="10">
        <f>+VLOOKUP(A964,'[4]Informe viabilidad 2022'!$A$4:$G$1105,6,0)</f>
        <v>1587.7816889999999</v>
      </c>
      <c r="I964" s="10" t="str">
        <f>+IFERROR(VLOOKUP($A964,#REF!,MATCH('Cálculo antigua metodología'!I$4,#REF!,0),0),"")</f>
        <v/>
      </c>
      <c r="J964" s="10" t="str">
        <f>+IFERROR(VLOOKUP($A964,#REF!,MATCH('Cálculo antigua metodología'!J$4,#REF!,0),0),"")</f>
        <v/>
      </c>
      <c r="K964" s="10" t="str">
        <f>+IFERROR(VLOOKUP($A964,#REF!,MATCH('Cálculo antigua metodología'!K$4,#REF!,0),0),"")</f>
        <v/>
      </c>
      <c r="L964" s="10" t="str">
        <f>+IFERROR(VLOOKUP($A964,#REF!,MATCH('Cálculo antigua metodología'!L$4,#REF!,0),0),"")</f>
        <v/>
      </c>
      <c r="M964" s="10" t="str">
        <f>+IFERROR(VLOOKUP($A964,#REF!,MATCH('Cálculo antigua metodología'!M$4,#REF!,0),0),"")</f>
        <v/>
      </c>
      <c r="N964" s="10" t="str">
        <f>+IFERROR(VLOOKUP($A964,#REF!,MATCH('Cálculo antigua metodología'!N$4,#REF!,0),0),"")</f>
        <v/>
      </c>
      <c r="O964" s="10" t="str">
        <f>+IFERROR(VLOOKUP($A964,#REF!,MATCH('Cálculo antigua metodología'!O$4,#REF!,0),0),"")</f>
        <v/>
      </c>
      <c r="P964" s="10" t="str">
        <f>+IFERROR(VLOOKUP($A964,#REF!,MATCH('Cálculo antigua metodología'!P$4,#REF!,0),0),"")</f>
        <v/>
      </c>
      <c r="Q964" s="10" t="str">
        <f>+IFERROR(VLOOKUP($A964,#REF!,MATCH('Cálculo antigua metodología'!Q$4,#REF!,0),0),"")</f>
        <v/>
      </c>
      <c r="R964" s="10" t="str">
        <f>+IFERROR(VLOOKUP($A964,#REF!,MATCH('Cálculo antigua metodología'!R$4,#REF!,0),0),"")</f>
        <v/>
      </c>
      <c r="S964" s="10" t="str">
        <f>+IFERROR(VLOOKUP($A964,#REF!,MATCH('Cálculo antigua metodología'!S$4,#REF!,0),0),"")</f>
        <v/>
      </c>
      <c r="T964" s="10">
        <f>+VLOOKUP(A964,'[5]Cálculo SGP'!$N$3:$P$1136,3,0)</f>
        <v>527886940</v>
      </c>
      <c r="U964" s="10">
        <f>+VLOOKUP(A964,'[5]Cálculo SGP'!$N$3:$X$1137,11,0)</f>
        <v>1099821552</v>
      </c>
      <c r="V964" s="11">
        <f t="shared" si="168"/>
        <v>65.170411346140682</v>
      </c>
      <c r="W964" s="11">
        <f t="shared" si="175"/>
        <v>100</v>
      </c>
      <c r="X964" s="11">
        <f t="shared" si="169"/>
        <v>80</v>
      </c>
      <c r="Y964" s="11">
        <f t="shared" si="170"/>
        <v>100</v>
      </c>
      <c r="Z964" s="11">
        <f t="shared" si="176"/>
        <v>0</v>
      </c>
      <c r="AA964" s="11">
        <f t="shared" si="171"/>
        <v>100</v>
      </c>
      <c r="AB964" s="11">
        <f t="shared" si="177"/>
        <v>0</v>
      </c>
      <c r="AC964" s="11">
        <f t="shared" si="172"/>
        <v>0</v>
      </c>
      <c r="AD964" s="11">
        <f t="shared" si="173"/>
        <v>0</v>
      </c>
      <c r="AE964" s="11">
        <f t="shared" si="174"/>
        <v>0</v>
      </c>
      <c r="AF964" s="12">
        <f t="shared" si="178"/>
        <v>0</v>
      </c>
      <c r="AG964" s="31">
        <f t="shared" si="179"/>
        <v>16.666666666666668</v>
      </c>
    </row>
    <row r="965" spans="1:33" x14ac:dyDescent="0.35">
      <c r="A965" s="1" t="s">
        <v>1977</v>
      </c>
      <c r="B965" s="1" t="s">
        <v>1973</v>
      </c>
      <c r="C965" s="1" t="s">
        <v>1978</v>
      </c>
      <c r="D965" s="4">
        <f>+VLOOKUP(A965,'[2]Categoría municipios 2023'!$B$2:$D$1103,3,0)</f>
        <v>6</v>
      </c>
      <c r="E965" s="1" t="str">
        <f>+VLOOKUP(A965,'[3]Nuevo IDF'!$B$5:$H$1106,7,0)</f>
        <v>G1</v>
      </c>
      <c r="F965" s="1"/>
      <c r="G965" s="10">
        <f>+VLOOKUP(A965,'[4]Informe viabilidad 2022'!$A$4:$G$1105,7,0)</f>
        <v>2407.2547300000001</v>
      </c>
      <c r="H965" s="10">
        <f>+VLOOKUP(A965,'[4]Informe viabilidad 2022'!$A$4:$G$1105,6,0)</f>
        <v>5599.0419940000002</v>
      </c>
      <c r="I965" s="10" t="str">
        <f>+IFERROR(VLOOKUP($A965,#REF!,MATCH('Cálculo antigua metodología'!I$4,#REF!,0),0),"")</f>
        <v/>
      </c>
      <c r="J965" s="10" t="str">
        <f>+IFERROR(VLOOKUP($A965,#REF!,MATCH('Cálculo antigua metodología'!J$4,#REF!,0),0),"")</f>
        <v/>
      </c>
      <c r="K965" s="10" t="str">
        <f>+IFERROR(VLOOKUP($A965,#REF!,MATCH('Cálculo antigua metodología'!K$4,#REF!,0),0),"")</f>
        <v/>
      </c>
      <c r="L965" s="10" t="str">
        <f>+IFERROR(VLOOKUP($A965,#REF!,MATCH('Cálculo antigua metodología'!L$4,#REF!,0),0),"")</f>
        <v/>
      </c>
      <c r="M965" s="10" t="str">
        <f>+IFERROR(VLOOKUP($A965,#REF!,MATCH('Cálculo antigua metodología'!M$4,#REF!,0),0),"")</f>
        <v/>
      </c>
      <c r="N965" s="10" t="str">
        <f>+IFERROR(VLOOKUP($A965,#REF!,MATCH('Cálculo antigua metodología'!N$4,#REF!,0),0),"")</f>
        <v/>
      </c>
      <c r="O965" s="10" t="str">
        <f>+IFERROR(VLOOKUP($A965,#REF!,MATCH('Cálculo antigua metodología'!O$4,#REF!,0),0),"")</f>
        <v/>
      </c>
      <c r="P965" s="10" t="str">
        <f>+IFERROR(VLOOKUP($A965,#REF!,MATCH('Cálculo antigua metodología'!P$4,#REF!,0),0),"")</f>
        <v/>
      </c>
      <c r="Q965" s="10" t="str">
        <f>+IFERROR(VLOOKUP($A965,#REF!,MATCH('Cálculo antigua metodología'!Q$4,#REF!,0),0),"")</f>
        <v/>
      </c>
      <c r="R965" s="10" t="str">
        <f>+IFERROR(VLOOKUP($A965,#REF!,MATCH('Cálculo antigua metodología'!R$4,#REF!,0),0),"")</f>
        <v/>
      </c>
      <c r="S965" s="10" t="str">
        <f>+IFERROR(VLOOKUP($A965,#REF!,MATCH('Cálculo antigua metodología'!S$4,#REF!,0),0),"")</f>
        <v/>
      </c>
      <c r="T965" s="10">
        <f>+VLOOKUP(A965,'[5]Cálculo SGP'!$N$3:$P$1136,3,0)</f>
        <v>725991396</v>
      </c>
      <c r="U965" s="10">
        <f>+VLOOKUP(A965,'[5]Cálculo SGP'!$N$3:$X$1137,11,0)</f>
        <v>1472719768</v>
      </c>
      <c r="V965" s="11">
        <f t="shared" ref="V965:V1028" si="180">IFERROR(G965/H965*100,"ND")</f>
        <v>42.994046706198006</v>
      </c>
      <c r="W965" s="11">
        <f t="shared" si="175"/>
        <v>100</v>
      </c>
      <c r="X965" s="11">
        <f t="shared" ref="X965:X1028" si="181">IF(D965="ESP",50,IF(D965=1,65,IF(D965=2,70,IF(D965=3,70,IF(D965=4,80,IF(D965=5,80,IF(D965=6,80,0)))))))</f>
        <v>80</v>
      </c>
      <c r="Y965" s="11">
        <f t="shared" ref="Y965:Y1028" si="182">+IFERROR((P965+R965)*100/(J965+M965+T965+U965),100)</f>
        <v>100</v>
      </c>
      <c r="Z965" s="11">
        <f t="shared" si="176"/>
        <v>0</v>
      </c>
      <c r="AA965" s="11">
        <f t="shared" ref="AA965:AA1028" si="183">+IFERROR((L965+N965+M965)*100/(I965),100)</f>
        <v>100</v>
      </c>
      <c r="AB965" s="11">
        <f t="shared" si="177"/>
        <v>0</v>
      </c>
      <c r="AC965" s="11">
        <f t="shared" ref="AC965:AC1028" si="184">IFERROR(((K965)/J965*100),0)</f>
        <v>0</v>
      </c>
      <c r="AD965" s="11">
        <f t="shared" ref="AD965:AD1028" si="185">IFERROR((Q965/O965*100),0)</f>
        <v>0</v>
      </c>
      <c r="AE965" s="11">
        <f t="shared" ref="AE965:AE1028" si="186">IFERROR((S965/J965*100),0)</f>
        <v>0</v>
      </c>
      <c r="AF965" s="12">
        <f t="shared" si="178"/>
        <v>0</v>
      </c>
      <c r="AG965" s="31">
        <f t="shared" si="179"/>
        <v>16.666666666666668</v>
      </c>
    </row>
    <row r="966" spans="1:33" x14ac:dyDescent="0.35">
      <c r="A966" s="1" t="s">
        <v>1979</v>
      </c>
      <c r="B966" s="1" t="s">
        <v>1973</v>
      </c>
      <c r="C966" s="1" t="s">
        <v>1980</v>
      </c>
      <c r="D966" s="4">
        <f>+VLOOKUP(A966,'[2]Categoría municipios 2023'!$B$2:$D$1103,3,0)</f>
        <v>6</v>
      </c>
      <c r="E966" s="1" t="str">
        <f>+VLOOKUP(A966,'[3]Nuevo IDF'!$B$5:$H$1106,7,0)</f>
        <v>G2</v>
      </c>
      <c r="F966" s="1"/>
      <c r="G966" s="10">
        <f>+VLOOKUP(A966,'[4]Informe viabilidad 2022'!$A$4:$G$1105,7,0)</f>
        <v>1600.82484</v>
      </c>
      <c r="H966" s="10">
        <f>+VLOOKUP(A966,'[4]Informe viabilidad 2022'!$A$4:$G$1105,6,0)</f>
        <v>2355.1226230000002</v>
      </c>
      <c r="I966" s="10" t="str">
        <f>+IFERROR(VLOOKUP($A966,#REF!,MATCH('Cálculo antigua metodología'!I$4,#REF!,0),0),"")</f>
        <v/>
      </c>
      <c r="J966" s="10" t="str">
        <f>+IFERROR(VLOOKUP($A966,#REF!,MATCH('Cálculo antigua metodología'!J$4,#REF!,0),0),"")</f>
        <v/>
      </c>
      <c r="K966" s="10" t="str">
        <f>+IFERROR(VLOOKUP($A966,#REF!,MATCH('Cálculo antigua metodología'!K$4,#REF!,0),0),"")</f>
        <v/>
      </c>
      <c r="L966" s="10" t="str">
        <f>+IFERROR(VLOOKUP($A966,#REF!,MATCH('Cálculo antigua metodología'!L$4,#REF!,0),0),"")</f>
        <v/>
      </c>
      <c r="M966" s="10" t="str">
        <f>+IFERROR(VLOOKUP($A966,#REF!,MATCH('Cálculo antigua metodología'!M$4,#REF!,0),0),"")</f>
        <v/>
      </c>
      <c r="N966" s="10" t="str">
        <f>+IFERROR(VLOOKUP($A966,#REF!,MATCH('Cálculo antigua metodología'!N$4,#REF!,0),0),"")</f>
        <v/>
      </c>
      <c r="O966" s="10" t="str">
        <f>+IFERROR(VLOOKUP($A966,#REF!,MATCH('Cálculo antigua metodología'!O$4,#REF!,0),0),"")</f>
        <v/>
      </c>
      <c r="P966" s="10" t="str">
        <f>+IFERROR(VLOOKUP($A966,#REF!,MATCH('Cálculo antigua metodología'!P$4,#REF!,0),0),"")</f>
        <v/>
      </c>
      <c r="Q966" s="10" t="str">
        <f>+IFERROR(VLOOKUP($A966,#REF!,MATCH('Cálculo antigua metodología'!Q$4,#REF!,0),0),"")</f>
        <v/>
      </c>
      <c r="R966" s="10" t="str">
        <f>+IFERROR(VLOOKUP($A966,#REF!,MATCH('Cálculo antigua metodología'!R$4,#REF!,0),0),"")</f>
        <v/>
      </c>
      <c r="S966" s="10" t="str">
        <f>+IFERROR(VLOOKUP($A966,#REF!,MATCH('Cálculo antigua metodología'!S$4,#REF!,0),0),"")</f>
        <v/>
      </c>
      <c r="T966" s="10">
        <f>+VLOOKUP(A966,'[5]Cálculo SGP'!$N$3:$P$1136,3,0)</f>
        <v>708352097</v>
      </c>
      <c r="U966" s="10">
        <f>+VLOOKUP(A966,'[5]Cálculo SGP'!$N$3:$X$1137,11,0)</f>
        <v>1298002502</v>
      </c>
      <c r="V966" s="11">
        <f t="shared" si="180"/>
        <v>67.972037819450719</v>
      </c>
      <c r="W966" s="11">
        <f t="shared" ref="W966:W1029" si="187">+IF(V966&lt;=X966,100,IF(AND(V966&gt;X966,V966&lt;100),(100-V966)/(100-X966)*100,0))</f>
        <v>100</v>
      </c>
      <c r="X966" s="11">
        <f t="shared" si="181"/>
        <v>80</v>
      </c>
      <c r="Y966" s="11">
        <f t="shared" si="182"/>
        <v>100</v>
      </c>
      <c r="Z966" s="11">
        <f t="shared" ref="Z966:Z1029" si="188">IF(100-Y966&lt;0,0,100-Y966)</f>
        <v>0</v>
      </c>
      <c r="AA966" s="11">
        <f t="shared" si="183"/>
        <v>100</v>
      </c>
      <c r="AB966" s="11">
        <f t="shared" ref="AB966:AB1029" si="189">100-AA966</f>
        <v>0</v>
      </c>
      <c r="AC966" s="11">
        <f t="shared" si="184"/>
        <v>0</v>
      </c>
      <c r="AD966" s="11">
        <f t="shared" si="185"/>
        <v>0</v>
      </c>
      <c r="AE966" s="11">
        <f t="shared" si="186"/>
        <v>0</v>
      </c>
      <c r="AF966" s="12">
        <f t="shared" ref="AF966:AF1029" si="190">IFERROR((IF(AE966&lt;0,0,AE966)),0)</f>
        <v>0</v>
      </c>
      <c r="AG966" s="31">
        <f t="shared" ref="AG966:AG1029" si="191">+AVERAGE(W966,Z966,AB966,AC966,AD966,AF966)</f>
        <v>16.666666666666668</v>
      </c>
    </row>
    <row r="967" spans="1:33" x14ac:dyDescent="0.35">
      <c r="A967" s="1" t="s">
        <v>1981</v>
      </c>
      <c r="B967" s="1" t="s">
        <v>1973</v>
      </c>
      <c r="C967" s="1" t="s">
        <v>1982</v>
      </c>
      <c r="D967" s="4">
        <f>+VLOOKUP(A967,'[2]Categoría municipios 2023'!$B$2:$D$1103,3,0)</f>
        <v>6</v>
      </c>
      <c r="E967" s="1" t="str">
        <f>+VLOOKUP(A967,'[3]Nuevo IDF'!$B$5:$H$1106,7,0)</f>
        <v>G4</v>
      </c>
      <c r="F967" s="1"/>
      <c r="G967" s="10">
        <f>+VLOOKUP(A967,'[4]Informe viabilidad 2022'!$A$4:$G$1105,7,0)</f>
        <v>1684.392756</v>
      </c>
      <c r="H967" s="10">
        <f>+VLOOKUP(A967,'[4]Informe viabilidad 2022'!$A$4:$G$1105,6,0)</f>
        <v>2514.5088909999999</v>
      </c>
      <c r="I967" s="10" t="str">
        <f>+IFERROR(VLOOKUP($A967,#REF!,MATCH('Cálculo antigua metodología'!I$4,#REF!,0),0),"")</f>
        <v/>
      </c>
      <c r="J967" s="10" t="str">
        <f>+IFERROR(VLOOKUP($A967,#REF!,MATCH('Cálculo antigua metodología'!J$4,#REF!,0),0),"")</f>
        <v/>
      </c>
      <c r="K967" s="10" t="str">
        <f>+IFERROR(VLOOKUP($A967,#REF!,MATCH('Cálculo antigua metodología'!K$4,#REF!,0),0),"")</f>
        <v/>
      </c>
      <c r="L967" s="10" t="str">
        <f>+IFERROR(VLOOKUP($A967,#REF!,MATCH('Cálculo antigua metodología'!L$4,#REF!,0),0),"")</f>
        <v/>
      </c>
      <c r="M967" s="10" t="str">
        <f>+IFERROR(VLOOKUP($A967,#REF!,MATCH('Cálculo antigua metodología'!M$4,#REF!,0),0),"")</f>
        <v/>
      </c>
      <c r="N967" s="10" t="str">
        <f>+IFERROR(VLOOKUP($A967,#REF!,MATCH('Cálculo antigua metodología'!N$4,#REF!,0),0),"")</f>
        <v/>
      </c>
      <c r="O967" s="10" t="str">
        <f>+IFERROR(VLOOKUP($A967,#REF!,MATCH('Cálculo antigua metodología'!O$4,#REF!,0),0),"")</f>
        <v/>
      </c>
      <c r="P967" s="10" t="str">
        <f>+IFERROR(VLOOKUP($A967,#REF!,MATCH('Cálculo antigua metodología'!P$4,#REF!,0),0),"")</f>
        <v/>
      </c>
      <c r="Q967" s="10" t="str">
        <f>+IFERROR(VLOOKUP($A967,#REF!,MATCH('Cálculo antigua metodología'!Q$4,#REF!,0),0),"")</f>
        <v/>
      </c>
      <c r="R967" s="10" t="str">
        <f>+IFERROR(VLOOKUP($A967,#REF!,MATCH('Cálculo antigua metodología'!R$4,#REF!,0),0),"")</f>
        <v/>
      </c>
      <c r="S967" s="10" t="str">
        <f>+IFERROR(VLOOKUP($A967,#REF!,MATCH('Cálculo antigua metodología'!S$4,#REF!,0),0),"")</f>
        <v/>
      </c>
      <c r="T967" s="10">
        <f>+VLOOKUP(A967,'[5]Cálculo SGP'!$N$3:$P$1136,3,0)</f>
        <v>1342299131</v>
      </c>
      <c r="U967" s="10">
        <f>+VLOOKUP(A967,'[5]Cálculo SGP'!$N$3:$X$1137,11,0)</f>
        <v>2369321009</v>
      </c>
      <c r="V967" s="11">
        <f t="shared" si="180"/>
        <v>66.986947710895961</v>
      </c>
      <c r="W967" s="11">
        <f t="shared" si="187"/>
        <v>100</v>
      </c>
      <c r="X967" s="11">
        <f t="shared" si="181"/>
        <v>80</v>
      </c>
      <c r="Y967" s="11">
        <f t="shared" si="182"/>
        <v>100</v>
      </c>
      <c r="Z967" s="11">
        <f t="shared" si="188"/>
        <v>0</v>
      </c>
      <c r="AA967" s="11">
        <f t="shared" si="183"/>
        <v>100</v>
      </c>
      <c r="AB967" s="11">
        <f t="shared" si="189"/>
        <v>0</v>
      </c>
      <c r="AC967" s="11">
        <f t="shared" si="184"/>
        <v>0</v>
      </c>
      <c r="AD967" s="11">
        <f t="shared" si="185"/>
        <v>0</v>
      </c>
      <c r="AE967" s="11">
        <f t="shared" si="186"/>
        <v>0</v>
      </c>
      <c r="AF967" s="12">
        <f t="shared" si="190"/>
        <v>0</v>
      </c>
      <c r="AG967" s="31">
        <f t="shared" si="191"/>
        <v>16.666666666666668</v>
      </c>
    </row>
    <row r="968" spans="1:33" x14ac:dyDescent="0.35">
      <c r="A968" s="1" t="s">
        <v>1983</v>
      </c>
      <c r="B968" s="1" t="s">
        <v>1973</v>
      </c>
      <c r="C968" s="1" t="s">
        <v>1984</v>
      </c>
      <c r="D968" s="4">
        <f>+VLOOKUP(A968,'[2]Categoría municipios 2023'!$B$2:$D$1103,3,0)</f>
        <v>6</v>
      </c>
      <c r="E968" s="1" t="str">
        <f>+VLOOKUP(A968,'[3]Nuevo IDF'!$B$5:$H$1106,7,0)</f>
        <v>G2</v>
      </c>
      <c r="F968" s="1"/>
      <c r="G968" s="10">
        <f>+VLOOKUP(A968,'[4]Informe viabilidad 2022'!$A$4:$G$1105,7,0)</f>
        <v>2201.9707939999998</v>
      </c>
      <c r="H968" s="10">
        <f>+VLOOKUP(A968,'[4]Informe viabilidad 2022'!$A$4:$G$1105,6,0)</f>
        <v>5518.6659120000004</v>
      </c>
      <c r="I968" s="10" t="str">
        <f>+IFERROR(VLOOKUP($A968,#REF!,MATCH('Cálculo antigua metodología'!I$4,#REF!,0),0),"")</f>
        <v/>
      </c>
      <c r="J968" s="10" t="str">
        <f>+IFERROR(VLOOKUP($A968,#REF!,MATCH('Cálculo antigua metodología'!J$4,#REF!,0),0),"")</f>
        <v/>
      </c>
      <c r="K968" s="10" t="str">
        <f>+IFERROR(VLOOKUP($A968,#REF!,MATCH('Cálculo antigua metodología'!K$4,#REF!,0),0),"")</f>
        <v/>
      </c>
      <c r="L968" s="10" t="str">
        <f>+IFERROR(VLOOKUP($A968,#REF!,MATCH('Cálculo antigua metodología'!L$4,#REF!,0),0),"")</f>
        <v/>
      </c>
      <c r="M968" s="10" t="str">
        <f>+IFERROR(VLOOKUP($A968,#REF!,MATCH('Cálculo antigua metodología'!M$4,#REF!,0),0),"")</f>
        <v/>
      </c>
      <c r="N968" s="10" t="str">
        <f>+IFERROR(VLOOKUP($A968,#REF!,MATCH('Cálculo antigua metodología'!N$4,#REF!,0),0),"")</f>
        <v/>
      </c>
      <c r="O968" s="10" t="str">
        <f>+IFERROR(VLOOKUP($A968,#REF!,MATCH('Cálculo antigua metodología'!O$4,#REF!,0),0),"")</f>
        <v/>
      </c>
      <c r="P968" s="10" t="str">
        <f>+IFERROR(VLOOKUP($A968,#REF!,MATCH('Cálculo antigua metodología'!P$4,#REF!,0),0),"")</f>
        <v/>
      </c>
      <c r="Q968" s="10" t="str">
        <f>+IFERROR(VLOOKUP($A968,#REF!,MATCH('Cálculo antigua metodología'!Q$4,#REF!,0),0),"")</f>
        <v/>
      </c>
      <c r="R968" s="10" t="str">
        <f>+IFERROR(VLOOKUP($A968,#REF!,MATCH('Cálculo antigua metodología'!R$4,#REF!,0),0),"")</f>
        <v/>
      </c>
      <c r="S968" s="10" t="str">
        <f>+IFERROR(VLOOKUP($A968,#REF!,MATCH('Cálculo antigua metodología'!S$4,#REF!,0),0),"")</f>
        <v/>
      </c>
      <c r="T968" s="10">
        <f>+VLOOKUP(A968,'[5]Cálculo SGP'!$N$3:$P$1136,3,0)</f>
        <v>907455442</v>
      </c>
      <c r="U968" s="10">
        <f>+VLOOKUP(A968,'[5]Cálculo SGP'!$N$3:$X$1137,11,0)</f>
        <v>1886367109</v>
      </c>
      <c r="V968" s="11">
        <f t="shared" si="180"/>
        <v>39.900418490852104</v>
      </c>
      <c r="W968" s="11">
        <f t="shared" si="187"/>
        <v>100</v>
      </c>
      <c r="X968" s="11">
        <f t="shared" si="181"/>
        <v>80</v>
      </c>
      <c r="Y968" s="11">
        <f t="shared" si="182"/>
        <v>100</v>
      </c>
      <c r="Z968" s="11">
        <f t="shared" si="188"/>
        <v>0</v>
      </c>
      <c r="AA968" s="11">
        <f t="shared" si="183"/>
        <v>100</v>
      </c>
      <c r="AB968" s="11">
        <f t="shared" si="189"/>
        <v>0</v>
      </c>
      <c r="AC968" s="11">
        <f t="shared" si="184"/>
        <v>0</v>
      </c>
      <c r="AD968" s="11">
        <f t="shared" si="185"/>
        <v>0</v>
      </c>
      <c r="AE968" s="11">
        <f t="shared" si="186"/>
        <v>0</v>
      </c>
      <c r="AF968" s="12">
        <f t="shared" si="190"/>
        <v>0</v>
      </c>
      <c r="AG968" s="31">
        <f t="shared" si="191"/>
        <v>16.666666666666668</v>
      </c>
    </row>
    <row r="969" spans="1:33" x14ac:dyDescent="0.35">
      <c r="A969" s="1" t="s">
        <v>1985</v>
      </c>
      <c r="B969" s="1" t="s">
        <v>1973</v>
      </c>
      <c r="C969" s="1" t="s">
        <v>1986</v>
      </c>
      <c r="D969" s="4">
        <f>+VLOOKUP(A969,'[2]Categoría municipios 2023'!$B$2:$D$1103,3,0)</f>
        <v>6</v>
      </c>
      <c r="E969" s="1" t="str">
        <f>+VLOOKUP(A969,'[3]Nuevo IDF'!$B$5:$H$1106,7,0)</f>
        <v>G4</v>
      </c>
      <c r="F969" s="1"/>
      <c r="G969" s="10">
        <f>+VLOOKUP(A969,'[4]Informe viabilidad 2022'!$A$4:$G$1105,7,0)</f>
        <v>2117.9671600000001</v>
      </c>
      <c r="H969" s="10">
        <f>+VLOOKUP(A969,'[4]Informe viabilidad 2022'!$A$4:$G$1105,6,0)</f>
        <v>4316.4335419999998</v>
      </c>
      <c r="I969" s="10" t="str">
        <f>+IFERROR(VLOOKUP($A969,#REF!,MATCH('Cálculo antigua metodología'!I$4,#REF!,0),0),"")</f>
        <v/>
      </c>
      <c r="J969" s="10" t="str">
        <f>+IFERROR(VLOOKUP($A969,#REF!,MATCH('Cálculo antigua metodología'!J$4,#REF!,0),0),"")</f>
        <v/>
      </c>
      <c r="K969" s="10" t="str">
        <f>+IFERROR(VLOOKUP($A969,#REF!,MATCH('Cálculo antigua metodología'!K$4,#REF!,0),0),"")</f>
        <v/>
      </c>
      <c r="L969" s="10" t="str">
        <f>+IFERROR(VLOOKUP($A969,#REF!,MATCH('Cálculo antigua metodología'!L$4,#REF!,0),0),"")</f>
        <v/>
      </c>
      <c r="M969" s="10" t="str">
        <f>+IFERROR(VLOOKUP($A969,#REF!,MATCH('Cálculo antigua metodología'!M$4,#REF!,0),0),"")</f>
        <v/>
      </c>
      <c r="N969" s="10" t="str">
        <f>+IFERROR(VLOOKUP($A969,#REF!,MATCH('Cálculo antigua metodología'!N$4,#REF!,0),0),"")</f>
        <v/>
      </c>
      <c r="O969" s="10" t="str">
        <f>+IFERROR(VLOOKUP($A969,#REF!,MATCH('Cálculo antigua metodología'!O$4,#REF!,0),0),"")</f>
        <v/>
      </c>
      <c r="P969" s="10" t="str">
        <f>+IFERROR(VLOOKUP($A969,#REF!,MATCH('Cálculo antigua metodología'!P$4,#REF!,0),0),"")</f>
        <v/>
      </c>
      <c r="Q969" s="10" t="str">
        <f>+IFERROR(VLOOKUP($A969,#REF!,MATCH('Cálculo antigua metodología'!Q$4,#REF!,0),0),"")</f>
        <v/>
      </c>
      <c r="R969" s="10" t="str">
        <f>+IFERROR(VLOOKUP($A969,#REF!,MATCH('Cálculo antigua metodología'!R$4,#REF!,0),0),"")</f>
        <v/>
      </c>
      <c r="S969" s="10" t="str">
        <f>+IFERROR(VLOOKUP($A969,#REF!,MATCH('Cálculo antigua metodología'!S$4,#REF!,0),0),"")</f>
        <v/>
      </c>
      <c r="T969" s="10">
        <f>+VLOOKUP(A969,'[5]Cálculo SGP'!$N$3:$P$1136,3,0)</f>
        <v>1716425794</v>
      </c>
      <c r="U969" s="10">
        <f>+VLOOKUP(A969,'[5]Cálculo SGP'!$N$3:$X$1137,11,0)</f>
        <v>3412085229</v>
      </c>
      <c r="V969" s="11">
        <f t="shared" si="180"/>
        <v>49.067526220238058</v>
      </c>
      <c r="W969" s="11">
        <f t="shared" si="187"/>
        <v>100</v>
      </c>
      <c r="X969" s="11">
        <f t="shared" si="181"/>
        <v>80</v>
      </c>
      <c r="Y969" s="11">
        <f t="shared" si="182"/>
        <v>100</v>
      </c>
      <c r="Z969" s="11">
        <f t="shared" si="188"/>
        <v>0</v>
      </c>
      <c r="AA969" s="11">
        <f t="shared" si="183"/>
        <v>100</v>
      </c>
      <c r="AB969" s="11">
        <f t="shared" si="189"/>
        <v>0</v>
      </c>
      <c r="AC969" s="11">
        <f t="shared" si="184"/>
        <v>0</v>
      </c>
      <c r="AD969" s="11">
        <f t="shared" si="185"/>
        <v>0</v>
      </c>
      <c r="AE969" s="11">
        <f t="shared" si="186"/>
        <v>0</v>
      </c>
      <c r="AF969" s="12">
        <f t="shared" si="190"/>
        <v>0</v>
      </c>
      <c r="AG969" s="31">
        <f t="shared" si="191"/>
        <v>16.666666666666668</v>
      </c>
    </row>
    <row r="970" spans="1:33" x14ac:dyDescent="0.35">
      <c r="A970" s="1" t="s">
        <v>1987</v>
      </c>
      <c r="B970" s="1" t="s">
        <v>1973</v>
      </c>
      <c r="C970" s="1" t="s">
        <v>1988</v>
      </c>
      <c r="D970" s="4">
        <f>+VLOOKUP(A970,'[2]Categoría municipios 2023'!$B$2:$D$1103,3,0)</f>
        <v>6</v>
      </c>
      <c r="E970" s="1" t="str">
        <f>+VLOOKUP(A970,'[3]Nuevo IDF'!$B$5:$H$1106,7,0)</f>
        <v>G2</v>
      </c>
      <c r="F970" s="1"/>
      <c r="G970" s="10">
        <f>+VLOOKUP(A970,'[4]Informe viabilidad 2022'!$A$4:$G$1105,7,0)</f>
        <v>6144.9252290000004</v>
      </c>
      <c r="H970" s="10">
        <f>+VLOOKUP(A970,'[4]Informe viabilidad 2022'!$A$4:$G$1105,6,0)</f>
        <v>8852.8392079999994</v>
      </c>
      <c r="I970" s="10" t="str">
        <f>+IFERROR(VLOOKUP($A970,#REF!,MATCH('Cálculo antigua metodología'!I$4,#REF!,0),0),"")</f>
        <v/>
      </c>
      <c r="J970" s="10" t="str">
        <f>+IFERROR(VLOOKUP($A970,#REF!,MATCH('Cálculo antigua metodología'!J$4,#REF!,0),0),"")</f>
        <v/>
      </c>
      <c r="K970" s="10" t="str">
        <f>+IFERROR(VLOOKUP($A970,#REF!,MATCH('Cálculo antigua metodología'!K$4,#REF!,0),0),"")</f>
        <v/>
      </c>
      <c r="L970" s="10" t="str">
        <f>+IFERROR(VLOOKUP($A970,#REF!,MATCH('Cálculo antigua metodología'!L$4,#REF!,0),0),"")</f>
        <v/>
      </c>
      <c r="M970" s="10" t="str">
        <f>+IFERROR(VLOOKUP($A970,#REF!,MATCH('Cálculo antigua metodología'!M$4,#REF!,0),0),"")</f>
        <v/>
      </c>
      <c r="N970" s="10" t="str">
        <f>+IFERROR(VLOOKUP($A970,#REF!,MATCH('Cálculo antigua metodología'!N$4,#REF!,0),0),"")</f>
        <v/>
      </c>
      <c r="O970" s="10" t="str">
        <f>+IFERROR(VLOOKUP($A970,#REF!,MATCH('Cálculo antigua metodología'!O$4,#REF!,0),0),"")</f>
        <v/>
      </c>
      <c r="P970" s="10" t="str">
        <f>+IFERROR(VLOOKUP($A970,#REF!,MATCH('Cálculo antigua metodología'!P$4,#REF!,0),0),"")</f>
        <v/>
      </c>
      <c r="Q970" s="10" t="str">
        <f>+IFERROR(VLOOKUP($A970,#REF!,MATCH('Cálculo antigua metodología'!Q$4,#REF!,0),0),"")</f>
        <v/>
      </c>
      <c r="R970" s="10" t="str">
        <f>+IFERROR(VLOOKUP($A970,#REF!,MATCH('Cálculo antigua metodología'!R$4,#REF!,0),0),"")</f>
        <v/>
      </c>
      <c r="S970" s="10" t="str">
        <f>+IFERROR(VLOOKUP($A970,#REF!,MATCH('Cálculo antigua metodología'!S$4,#REF!,0),0),"")</f>
        <v/>
      </c>
      <c r="T970" s="10">
        <f>+VLOOKUP(A970,'[5]Cálculo SGP'!$N$3:$P$1136,3,0)</f>
        <v>1035545810</v>
      </c>
      <c r="U970" s="10">
        <f>+VLOOKUP(A970,'[5]Cálculo SGP'!$N$3:$X$1137,11,0)</f>
        <v>1722243392</v>
      </c>
      <c r="V970" s="11">
        <f t="shared" si="180"/>
        <v>69.411915032264986</v>
      </c>
      <c r="W970" s="11">
        <f t="shared" si="187"/>
        <v>100</v>
      </c>
      <c r="X970" s="11">
        <f t="shared" si="181"/>
        <v>80</v>
      </c>
      <c r="Y970" s="11">
        <f t="shared" si="182"/>
        <v>100</v>
      </c>
      <c r="Z970" s="11">
        <f t="shared" si="188"/>
        <v>0</v>
      </c>
      <c r="AA970" s="11">
        <f t="shared" si="183"/>
        <v>100</v>
      </c>
      <c r="AB970" s="11">
        <f t="shared" si="189"/>
        <v>0</v>
      </c>
      <c r="AC970" s="11">
        <f t="shared" si="184"/>
        <v>0</v>
      </c>
      <c r="AD970" s="11">
        <f t="shared" si="185"/>
        <v>0</v>
      </c>
      <c r="AE970" s="11">
        <f t="shared" si="186"/>
        <v>0</v>
      </c>
      <c r="AF970" s="12">
        <f t="shared" si="190"/>
        <v>0</v>
      </c>
      <c r="AG970" s="31">
        <f t="shared" si="191"/>
        <v>16.666666666666668</v>
      </c>
    </row>
    <row r="971" spans="1:33" x14ac:dyDescent="0.35">
      <c r="A971" s="1" t="s">
        <v>1989</v>
      </c>
      <c r="B971" s="1" t="s">
        <v>1973</v>
      </c>
      <c r="C971" s="1" t="s">
        <v>1990</v>
      </c>
      <c r="D971" s="4">
        <f>+VLOOKUP(A971,'[2]Categoría municipios 2023'!$B$2:$D$1103,3,0)</f>
        <v>6</v>
      </c>
      <c r="E971" s="1" t="str">
        <f>+VLOOKUP(A971,'[3]Nuevo IDF'!$B$5:$H$1106,7,0)</f>
        <v>G1</v>
      </c>
      <c r="F971" s="1"/>
      <c r="G971" s="10">
        <f>+VLOOKUP(A971,'[4]Informe viabilidad 2022'!$A$4:$G$1105,7,0)</f>
        <v>3827.4474489999998</v>
      </c>
      <c r="H971" s="10">
        <f>+VLOOKUP(A971,'[4]Informe viabilidad 2022'!$A$4:$G$1105,6,0)</f>
        <v>7720.7677549999999</v>
      </c>
      <c r="I971" s="10" t="str">
        <f>+IFERROR(VLOOKUP($A971,#REF!,MATCH('Cálculo antigua metodología'!I$4,#REF!,0),0),"")</f>
        <v/>
      </c>
      <c r="J971" s="10" t="str">
        <f>+IFERROR(VLOOKUP($A971,#REF!,MATCH('Cálculo antigua metodología'!J$4,#REF!,0),0),"")</f>
        <v/>
      </c>
      <c r="K971" s="10" t="str">
        <f>+IFERROR(VLOOKUP($A971,#REF!,MATCH('Cálculo antigua metodología'!K$4,#REF!,0),0),"")</f>
        <v/>
      </c>
      <c r="L971" s="10" t="str">
        <f>+IFERROR(VLOOKUP($A971,#REF!,MATCH('Cálculo antigua metodología'!L$4,#REF!,0),0),"")</f>
        <v/>
      </c>
      <c r="M971" s="10" t="str">
        <f>+IFERROR(VLOOKUP($A971,#REF!,MATCH('Cálculo antigua metodología'!M$4,#REF!,0),0),"")</f>
        <v/>
      </c>
      <c r="N971" s="10" t="str">
        <f>+IFERROR(VLOOKUP($A971,#REF!,MATCH('Cálculo antigua metodología'!N$4,#REF!,0),0),"")</f>
        <v/>
      </c>
      <c r="O971" s="10" t="str">
        <f>+IFERROR(VLOOKUP($A971,#REF!,MATCH('Cálculo antigua metodología'!O$4,#REF!,0),0),"")</f>
        <v/>
      </c>
      <c r="P971" s="10" t="str">
        <f>+IFERROR(VLOOKUP($A971,#REF!,MATCH('Cálculo antigua metodología'!P$4,#REF!,0),0),"")</f>
        <v/>
      </c>
      <c r="Q971" s="10" t="str">
        <f>+IFERROR(VLOOKUP($A971,#REF!,MATCH('Cálculo antigua metodología'!Q$4,#REF!,0),0),"")</f>
        <v/>
      </c>
      <c r="R971" s="10" t="str">
        <f>+IFERROR(VLOOKUP($A971,#REF!,MATCH('Cálculo antigua metodología'!R$4,#REF!,0),0),"")</f>
        <v/>
      </c>
      <c r="S971" s="10" t="str">
        <f>+IFERROR(VLOOKUP($A971,#REF!,MATCH('Cálculo antigua metodología'!S$4,#REF!,0),0),"")</f>
        <v/>
      </c>
      <c r="T971" s="10">
        <f>+VLOOKUP(A971,'[5]Cálculo SGP'!$N$3:$P$1136,3,0)</f>
        <v>663685302</v>
      </c>
      <c r="U971" s="10">
        <f>+VLOOKUP(A971,'[5]Cálculo SGP'!$N$3:$X$1137,11,0)</f>
        <v>1219067430</v>
      </c>
      <c r="V971" s="11">
        <f t="shared" si="180"/>
        <v>49.573404750082396</v>
      </c>
      <c r="W971" s="11">
        <f t="shared" si="187"/>
        <v>100</v>
      </c>
      <c r="X971" s="11">
        <f t="shared" si="181"/>
        <v>80</v>
      </c>
      <c r="Y971" s="11">
        <f t="shared" si="182"/>
        <v>100</v>
      </c>
      <c r="Z971" s="11">
        <f t="shared" si="188"/>
        <v>0</v>
      </c>
      <c r="AA971" s="11">
        <f t="shared" si="183"/>
        <v>100</v>
      </c>
      <c r="AB971" s="11">
        <f t="shared" si="189"/>
        <v>0</v>
      </c>
      <c r="AC971" s="11">
        <f t="shared" si="184"/>
        <v>0</v>
      </c>
      <c r="AD971" s="11">
        <f t="shared" si="185"/>
        <v>0</v>
      </c>
      <c r="AE971" s="11">
        <f t="shared" si="186"/>
        <v>0</v>
      </c>
      <c r="AF971" s="12">
        <f t="shared" si="190"/>
        <v>0</v>
      </c>
      <c r="AG971" s="31">
        <f t="shared" si="191"/>
        <v>16.666666666666668</v>
      </c>
    </row>
    <row r="972" spans="1:33" x14ac:dyDescent="0.35">
      <c r="A972" s="1" t="s">
        <v>1991</v>
      </c>
      <c r="B972" s="1" t="s">
        <v>1973</v>
      </c>
      <c r="C972" s="1" t="s">
        <v>1992</v>
      </c>
      <c r="D972" s="4">
        <f>+VLOOKUP(A972,'[2]Categoría municipios 2023'!$B$2:$D$1103,3,0)</f>
        <v>6</v>
      </c>
      <c r="E972" s="1" t="str">
        <f>+VLOOKUP(A972,'[3]Nuevo IDF'!$B$5:$H$1106,7,0)</f>
        <v>G4</v>
      </c>
      <c r="F972" s="1"/>
      <c r="G972" s="10">
        <f>+VLOOKUP(A972,'[4]Informe viabilidad 2022'!$A$4:$G$1105,7,0)</f>
        <v>710.39534200000003</v>
      </c>
      <c r="H972" s="10">
        <f>+VLOOKUP(A972,'[4]Informe viabilidad 2022'!$A$4:$G$1105,6,0)</f>
        <v>1340.5581279999999</v>
      </c>
      <c r="I972" s="10" t="str">
        <f>+IFERROR(VLOOKUP($A972,#REF!,MATCH('Cálculo antigua metodología'!I$4,#REF!,0),0),"")</f>
        <v/>
      </c>
      <c r="J972" s="10" t="str">
        <f>+IFERROR(VLOOKUP($A972,#REF!,MATCH('Cálculo antigua metodología'!J$4,#REF!,0),0),"")</f>
        <v/>
      </c>
      <c r="K972" s="10" t="str">
        <f>+IFERROR(VLOOKUP($A972,#REF!,MATCH('Cálculo antigua metodología'!K$4,#REF!,0),0),"")</f>
        <v/>
      </c>
      <c r="L972" s="10" t="str">
        <f>+IFERROR(VLOOKUP($A972,#REF!,MATCH('Cálculo antigua metodología'!L$4,#REF!,0),0),"")</f>
        <v/>
      </c>
      <c r="M972" s="10" t="str">
        <f>+IFERROR(VLOOKUP($A972,#REF!,MATCH('Cálculo antigua metodología'!M$4,#REF!,0),0),"")</f>
        <v/>
      </c>
      <c r="N972" s="10" t="str">
        <f>+IFERROR(VLOOKUP($A972,#REF!,MATCH('Cálculo antigua metodología'!N$4,#REF!,0),0),"")</f>
        <v/>
      </c>
      <c r="O972" s="10" t="str">
        <f>+IFERROR(VLOOKUP($A972,#REF!,MATCH('Cálculo antigua metodología'!O$4,#REF!,0),0),"")</f>
        <v/>
      </c>
      <c r="P972" s="10" t="str">
        <f>+IFERROR(VLOOKUP($A972,#REF!,MATCH('Cálculo antigua metodología'!P$4,#REF!,0),0),"")</f>
        <v/>
      </c>
      <c r="Q972" s="10" t="str">
        <f>+IFERROR(VLOOKUP($A972,#REF!,MATCH('Cálculo antigua metodología'!Q$4,#REF!,0),0),"")</f>
        <v/>
      </c>
      <c r="R972" s="10" t="str">
        <f>+IFERROR(VLOOKUP($A972,#REF!,MATCH('Cálculo antigua metodología'!R$4,#REF!,0),0),"")</f>
        <v/>
      </c>
      <c r="S972" s="10" t="str">
        <f>+IFERROR(VLOOKUP($A972,#REF!,MATCH('Cálculo antigua metodología'!S$4,#REF!,0),0),"")</f>
        <v/>
      </c>
      <c r="T972" s="10">
        <f>+VLOOKUP(A972,'[5]Cálculo SGP'!$N$3:$P$1136,3,0)</f>
        <v>727598665</v>
      </c>
      <c r="U972" s="10">
        <f>+VLOOKUP(A972,'[5]Cálculo SGP'!$N$3:$X$1137,11,0)</f>
        <v>1240213154</v>
      </c>
      <c r="V972" s="11">
        <f t="shared" si="180"/>
        <v>52.992505670742538</v>
      </c>
      <c r="W972" s="11">
        <f t="shared" si="187"/>
        <v>100</v>
      </c>
      <c r="X972" s="11">
        <f t="shared" si="181"/>
        <v>80</v>
      </c>
      <c r="Y972" s="11">
        <f t="shared" si="182"/>
        <v>100</v>
      </c>
      <c r="Z972" s="11">
        <f t="shared" si="188"/>
        <v>0</v>
      </c>
      <c r="AA972" s="11">
        <f t="shared" si="183"/>
        <v>100</v>
      </c>
      <c r="AB972" s="11">
        <f t="shared" si="189"/>
        <v>0</v>
      </c>
      <c r="AC972" s="11">
        <f t="shared" si="184"/>
        <v>0</v>
      </c>
      <c r="AD972" s="11">
        <f t="shared" si="185"/>
        <v>0</v>
      </c>
      <c r="AE972" s="11">
        <f t="shared" si="186"/>
        <v>0</v>
      </c>
      <c r="AF972" s="12">
        <f t="shared" si="190"/>
        <v>0</v>
      </c>
      <c r="AG972" s="31">
        <f t="shared" si="191"/>
        <v>16.666666666666668</v>
      </c>
    </row>
    <row r="973" spans="1:33" x14ac:dyDescent="0.35">
      <c r="A973" s="1" t="s">
        <v>1993</v>
      </c>
      <c r="B973" s="1" t="s">
        <v>1973</v>
      </c>
      <c r="C973" s="1" t="s">
        <v>1994</v>
      </c>
      <c r="D973" s="4">
        <f>+VLOOKUP(A973,'[2]Categoría municipios 2023'!$B$2:$D$1103,3,0)</f>
        <v>6</v>
      </c>
      <c r="E973" s="1" t="str">
        <f>+VLOOKUP(A973,'[3]Nuevo IDF'!$B$5:$H$1106,7,0)</f>
        <v>G3</v>
      </c>
      <c r="F973" s="1"/>
      <c r="G973" s="10">
        <f>+VLOOKUP(A973,'[4]Informe viabilidad 2022'!$A$4:$G$1105,7,0)</f>
        <v>4313.2944340000004</v>
      </c>
      <c r="H973" s="10">
        <f>+VLOOKUP(A973,'[4]Informe viabilidad 2022'!$A$4:$G$1105,6,0)</f>
        <v>8974.5173869999999</v>
      </c>
      <c r="I973" s="10" t="str">
        <f>+IFERROR(VLOOKUP($A973,#REF!,MATCH('Cálculo antigua metodología'!I$4,#REF!,0),0),"")</f>
        <v/>
      </c>
      <c r="J973" s="10" t="str">
        <f>+IFERROR(VLOOKUP($A973,#REF!,MATCH('Cálculo antigua metodología'!J$4,#REF!,0),0),"")</f>
        <v/>
      </c>
      <c r="K973" s="10" t="str">
        <f>+IFERROR(VLOOKUP($A973,#REF!,MATCH('Cálculo antigua metodología'!K$4,#REF!,0),0),"")</f>
        <v/>
      </c>
      <c r="L973" s="10" t="str">
        <f>+IFERROR(VLOOKUP($A973,#REF!,MATCH('Cálculo antigua metodología'!L$4,#REF!,0),0),"")</f>
        <v/>
      </c>
      <c r="M973" s="10" t="str">
        <f>+IFERROR(VLOOKUP($A973,#REF!,MATCH('Cálculo antigua metodología'!M$4,#REF!,0),0),"")</f>
        <v/>
      </c>
      <c r="N973" s="10" t="str">
        <f>+IFERROR(VLOOKUP($A973,#REF!,MATCH('Cálculo antigua metodología'!N$4,#REF!,0),0),"")</f>
        <v/>
      </c>
      <c r="O973" s="10" t="str">
        <f>+IFERROR(VLOOKUP($A973,#REF!,MATCH('Cálculo antigua metodología'!O$4,#REF!,0),0),"")</f>
        <v/>
      </c>
      <c r="P973" s="10" t="str">
        <f>+IFERROR(VLOOKUP($A973,#REF!,MATCH('Cálculo antigua metodología'!P$4,#REF!,0),0),"")</f>
        <v/>
      </c>
      <c r="Q973" s="10" t="str">
        <f>+IFERROR(VLOOKUP($A973,#REF!,MATCH('Cálculo antigua metodología'!Q$4,#REF!,0),0),"")</f>
        <v/>
      </c>
      <c r="R973" s="10" t="str">
        <f>+IFERROR(VLOOKUP($A973,#REF!,MATCH('Cálculo antigua metodología'!R$4,#REF!,0),0),"")</f>
        <v/>
      </c>
      <c r="S973" s="10" t="str">
        <f>+IFERROR(VLOOKUP($A973,#REF!,MATCH('Cálculo antigua metodología'!S$4,#REF!,0),0),"")</f>
        <v/>
      </c>
      <c r="T973" s="10">
        <f>+VLOOKUP(A973,'[5]Cálculo SGP'!$N$3:$P$1136,3,0)</f>
        <v>2600828682</v>
      </c>
      <c r="U973" s="10">
        <f>+VLOOKUP(A973,'[5]Cálculo SGP'!$N$3:$X$1137,11,0)</f>
        <v>1678180780</v>
      </c>
      <c r="V973" s="11">
        <f t="shared" si="180"/>
        <v>48.061575324908333</v>
      </c>
      <c r="W973" s="11">
        <f t="shared" si="187"/>
        <v>100</v>
      </c>
      <c r="X973" s="11">
        <f t="shared" si="181"/>
        <v>80</v>
      </c>
      <c r="Y973" s="11">
        <f t="shared" si="182"/>
        <v>100</v>
      </c>
      <c r="Z973" s="11">
        <f t="shared" si="188"/>
        <v>0</v>
      </c>
      <c r="AA973" s="11">
        <f t="shared" si="183"/>
        <v>100</v>
      </c>
      <c r="AB973" s="11">
        <f t="shared" si="189"/>
        <v>0</v>
      </c>
      <c r="AC973" s="11">
        <f t="shared" si="184"/>
        <v>0</v>
      </c>
      <c r="AD973" s="11">
        <f t="shared" si="185"/>
        <v>0</v>
      </c>
      <c r="AE973" s="11">
        <f t="shared" si="186"/>
        <v>0</v>
      </c>
      <c r="AF973" s="12">
        <f t="shared" si="190"/>
        <v>0</v>
      </c>
      <c r="AG973" s="31">
        <f t="shared" si="191"/>
        <v>16.666666666666668</v>
      </c>
    </row>
    <row r="974" spans="1:33" x14ac:dyDescent="0.35">
      <c r="A974" s="1" t="s">
        <v>1995</v>
      </c>
      <c r="B974" s="1" t="s">
        <v>1973</v>
      </c>
      <c r="C974" s="1" t="s">
        <v>1996</v>
      </c>
      <c r="D974" s="4">
        <f>+VLOOKUP(A974,'[2]Categoría municipios 2023'!$B$2:$D$1103,3,0)</f>
        <v>6</v>
      </c>
      <c r="E974" s="1" t="str">
        <f>+VLOOKUP(A974,'[3]Nuevo IDF'!$B$5:$H$1106,7,0)</f>
        <v>G1</v>
      </c>
      <c r="F974" s="1"/>
      <c r="G974" s="10">
        <f>+VLOOKUP(A974,'[4]Informe viabilidad 2022'!$A$4:$G$1105,7,0)</f>
        <v>2711.8623149999999</v>
      </c>
      <c r="H974" s="10">
        <f>+VLOOKUP(A974,'[4]Informe viabilidad 2022'!$A$4:$G$1105,6,0)</f>
        <v>4428.8017639999998</v>
      </c>
      <c r="I974" s="10" t="str">
        <f>+IFERROR(VLOOKUP($A974,#REF!,MATCH('Cálculo antigua metodología'!I$4,#REF!,0),0),"")</f>
        <v/>
      </c>
      <c r="J974" s="10" t="str">
        <f>+IFERROR(VLOOKUP($A974,#REF!,MATCH('Cálculo antigua metodología'!J$4,#REF!,0),0),"")</f>
        <v/>
      </c>
      <c r="K974" s="10" t="str">
        <f>+IFERROR(VLOOKUP($A974,#REF!,MATCH('Cálculo antigua metodología'!K$4,#REF!,0),0),"")</f>
        <v/>
      </c>
      <c r="L974" s="10" t="str">
        <f>+IFERROR(VLOOKUP($A974,#REF!,MATCH('Cálculo antigua metodología'!L$4,#REF!,0),0),"")</f>
        <v/>
      </c>
      <c r="M974" s="10" t="str">
        <f>+IFERROR(VLOOKUP($A974,#REF!,MATCH('Cálculo antigua metodología'!M$4,#REF!,0),0),"")</f>
        <v/>
      </c>
      <c r="N974" s="10" t="str">
        <f>+IFERROR(VLOOKUP($A974,#REF!,MATCH('Cálculo antigua metodología'!N$4,#REF!,0),0),"")</f>
        <v/>
      </c>
      <c r="O974" s="10" t="str">
        <f>+IFERROR(VLOOKUP($A974,#REF!,MATCH('Cálculo antigua metodología'!O$4,#REF!,0),0),"")</f>
        <v/>
      </c>
      <c r="P974" s="10" t="str">
        <f>+IFERROR(VLOOKUP($A974,#REF!,MATCH('Cálculo antigua metodología'!P$4,#REF!,0),0),"")</f>
        <v/>
      </c>
      <c r="Q974" s="10" t="str">
        <f>+IFERROR(VLOOKUP($A974,#REF!,MATCH('Cálculo antigua metodología'!Q$4,#REF!,0),0),"")</f>
        <v/>
      </c>
      <c r="R974" s="10" t="str">
        <f>+IFERROR(VLOOKUP($A974,#REF!,MATCH('Cálculo antigua metodología'!R$4,#REF!,0),0),"")</f>
        <v/>
      </c>
      <c r="S974" s="10" t="str">
        <f>+IFERROR(VLOOKUP($A974,#REF!,MATCH('Cálculo antigua metodología'!S$4,#REF!,0),0),"")</f>
        <v/>
      </c>
      <c r="T974" s="10">
        <f>+VLOOKUP(A974,'[5]Cálculo SGP'!$N$3:$P$1136,3,0)</f>
        <v>767374504</v>
      </c>
      <c r="U974" s="10">
        <f>+VLOOKUP(A974,'[5]Cálculo SGP'!$N$3:$X$1137,11,0)</f>
        <v>1413473246</v>
      </c>
      <c r="V974" s="11">
        <f t="shared" si="180"/>
        <v>61.232415888280876</v>
      </c>
      <c r="W974" s="11">
        <f t="shared" si="187"/>
        <v>100</v>
      </c>
      <c r="X974" s="11">
        <f t="shared" si="181"/>
        <v>80</v>
      </c>
      <c r="Y974" s="11">
        <f t="shared" si="182"/>
        <v>100</v>
      </c>
      <c r="Z974" s="11">
        <f t="shared" si="188"/>
        <v>0</v>
      </c>
      <c r="AA974" s="11">
        <f t="shared" si="183"/>
        <v>100</v>
      </c>
      <c r="AB974" s="11">
        <f t="shared" si="189"/>
        <v>0</v>
      </c>
      <c r="AC974" s="11">
        <f t="shared" si="184"/>
        <v>0</v>
      </c>
      <c r="AD974" s="11">
        <f t="shared" si="185"/>
        <v>0</v>
      </c>
      <c r="AE974" s="11">
        <f t="shared" si="186"/>
        <v>0</v>
      </c>
      <c r="AF974" s="12">
        <f t="shared" si="190"/>
        <v>0</v>
      </c>
      <c r="AG974" s="31">
        <f t="shared" si="191"/>
        <v>16.666666666666668</v>
      </c>
    </row>
    <row r="975" spans="1:33" x14ac:dyDescent="0.35">
      <c r="A975" s="1" t="s">
        <v>1997</v>
      </c>
      <c r="B975" s="1" t="s">
        <v>1973</v>
      </c>
      <c r="C975" s="1" t="s">
        <v>1998</v>
      </c>
      <c r="D975" s="4">
        <f>+VLOOKUP(A975,'[2]Categoría municipios 2023'!$B$2:$D$1103,3,0)</f>
        <v>6</v>
      </c>
      <c r="E975" s="1" t="str">
        <f>+VLOOKUP(A975,'[3]Nuevo IDF'!$B$5:$H$1106,7,0)</f>
        <v>G5</v>
      </c>
      <c r="F975" s="1"/>
      <c r="G975" s="10">
        <f>+VLOOKUP(A975,'[4]Informe viabilidad 2022'!$A$4:$G$1105,7,0)</f>
        <v>3019.8229799999999</v>
      </c>
      <c r="H975" s="10">
        <f>+VLOOKUP(A975,'[4]Informe viabilidad 2022'!$A$4:$G$1105,6,0)</f>
        <v>4365.1553249999997</v>
      </c>
      <c r="I975" s="10" t="str">
        <f>+IFERROR(VLOOKUP($A975,#REF!,MATCH('Cálculo antigua metodología'!I$4,#REF!,0),0),"")</f>
        <v/>
      </c>
      <c r="J975" s="10" t="str">
        <f>+IFERROR(VLOOKUP($A975,#REF!,MATCH('Cálculo antigua metodología'!J$4,#REF!,0),0),"")</f>
        <v/>
      </c>
      <c r="K975" s="10" t="str">
        <f>+IFERROR(VLOOKUP($A975,#REF!,MATCH('Cálculo antigua metodología'!K$4,#REF!,0),0),"")</f>
        <v/>
      </c>
      <c r="L975" s="10" t="str">
        <f>+IFERROR(VLOOKUP($A975,#REF!,MATCH('Cálculo antigua metodología'!L$4,#REF!,0),0),"")</f>
        <v/>
      </c>
      <c r="M975" s="10" t="str">
        <f>+IFERROR(VLOOKUP($A975,#REF!,MATCH('Cálculo antigua metodología'!M$4,#REF!,0),0),"")</f>
        <v/>
      </c>
      <c r="N975" s="10" t="str">
        <f>+IFERROR(VLOOKUP($A975,#REF!,MATCH('Cálculo antigua metodología'!N$4,#REF!,0),0),"")</f>
        <v/>
      </c>
      <c r="O975" s="10" t="str">
        <f>+IFERROR(VLOOKUP($A975,#REF!,MATCH('Cálculo antigua metodología'!O$4,#REF!,0),0),"")</f>
        <v/>
      </c>
      <c r="P975" s="10" t="str">
        <f>+IFERROR(VLOOKUP($A975,#REF!,MATCH('Cálculo antigua metodología'!P$4,#REF!,0),0),"")</f>
        <v/>
      </c>
      <c r="Q975" s="10" t="str">
        <f>+IFERROR(VLOOKUP($A975,#REF!,MATCH('Cálculo antigua metodología'!Q$4,#REF!,0),0),"")</f>
        <v/>
      </c>
      <c r="R975" s="10" t="str">
        <f>+IFERROR(VLOOKUP($A975,#REF!,MATCH('Cálculo antigua metodología'!R$4,#REF!,0),0),"")</f>
        <v/>
      </c>
      <c r="S975" s="10" t="str">
        <f>+IFERROR(VLOOKUP($A975,#REF!,MATCH('Cálculo antigua metodología'!S$4,#REF!,0),0),"")</f>
        <v/>
      </c>
      <c r="T975" s="10">
        <f>+VLOOKUP(A975,'[5]Cálculo SGP'!$N$3:$P$1136,3,0)</f>
        <v>2017295184</v>
      </c>
      <c r="U975" s="10">
        <f>+VLOOKUP(A975,'[5]Cálculo SGP'!$N$3:$X$1137,11,0)</f>
        <v>3191603700</v>
      </c>
      <c r="V975" s="11">
        <f t="shared" si="180"/>
        <v>69.180195323290121</v>
      </c>
      <c r="W975" s="11">
        <f t="shared" si="187"/>
        <v>100</v>
      </c>
      <c r="X975" s="11">
        <f t="shared" si="181"/>
        <v>80</v>
      </c>
      <c r="Y975" s="11">
        <f t="shared" si="182"/>
        <v>100</v>
      </c>
      <c r="Z975" s="11">
        <f t="shared" si="188"/>
        <v>0</v>
      </c>
      <c r="AA975" s="11">
        <f t="shared" si="183"/>
        <v>100</v>
      </c>
      <c r="AB975" s="11">
        <f t="shared" si="189"/>
        <v>0</v>
      </c>
      <c r="AC975" s="11">
        <f t="shared" si="184"/>
        <v>0</v>
      </c>
      <c r="AD975" s="11">
        <f t="shared" si="185"/>
        <v>0</v>
      </c>
      <c r="AE975" s="11">
        <f t="shared" si="186"/>
        <v>0</v>
      </c>
      <c r="AF975" s="12">
        <f t="shared" si="190"/>
        <v>0</v>
      </c>
      <c r="AG975" s="31">
        <f t="shared" si="191"/>
        <v>16.666666666666668</v>
      </c>
    </row>
    <row r="976" spans="1:33" x14ac:dyDescent="0.35">
      <c r="A976" s="1" t="s">
        <v>1999</v>
      </c>
      <c r="B976" s="1" t="s">
        <v>1973</v>
      </c>
      <c r="C976" s="1" t="s">
        <v>2000</v>
      </c>
      <c r="D976" s="4">
        <f>+VLOOKUP(A976,'[2]Categoría municipios 2023'!$B$2:$D$1103,3,0)</f>
        <v>6</v>
      </c>
      <c r="E976" s="1" t="str">
        <f>+VLOOKUP(A976,'[3]Nuevo IDF'!$B$5:$H$1106,7,0)</f>
        <v>G4</v>
      </c>
      <c r="F976" s="1"/>
      <c r="G976" s="10">
        <f>+VLOOKUP(A976,'[4]Informe viabilidad 2022'!$A$4:$G$1105,7,0)</f>
        <v>1357.6061890000001</v>
      </c>
      <c r="H976" s="10">
        <f>+VLOOKUP(A976,'[4]Informe viabilidad 2022'!$A$4:$G$1105,6,0)</f>
        <v>2014.4198610000001</v>
      </c>
      <c r="I976" s="10" t="str">
        <f>+IFERROR(VLOOKUP($A976,#REF!,MATCH('Cálculo antigua metodología'!I$4,#REF!,0),0),"")</f>
        <v/>
      </c>
      <c r="J976" s="10" t="str">
        <f>+IFERROR(VLOOKUP($A976,#REF!,MATCH('Cálculo antigua metodología'!J$4,#REF!,0),0),"")</f>
        <v/>
      </c>
      <c r="K976" s="10" t="str">
        <f>+IFERROR(VLOOKUP($A976,#REF!,MATCH('Cálculo antigua metodología'!K$4,#REF!,0),0),"")</f>
        <v/>
      </c>
      <c r="L976" s="10" t="str">
        <f>+IFERROR(VLOOKUP($A976,#REF!,MATCH('Cálculo antigua metodología'!L$4,#REF!,0),0),"")</f>
        <v/>
      </c>
      <c r="M976" s="10" t="str">
        <f>+IFERROR(VLOOKUP($A976,#REF!,MATCH('Cálculo antigua metodología'!M$4,#REF!,0),0),"")</f>
        <v/>
      </c>
      <c r="N976" s="10" t="str">
        <f>+IFERROR(VLOOKUP($A976,#REF!,MATCH('Cálculo antigua metodología'!N$4,#REF!,0),0),"")</f>
        <v/>
      </c>
      <c r="O976" s="10" t="str">
        <f>+IFERROR(VLOOKUP($A976,#REF!,MATCH('Cálculo antigua metodología'!O$4,#REF!,0),0),"")</f>
        <v/>
      </c>
      <c r="P976" s="10" t="str">
        <f>+IFERROR(VLOOKUP($A976,#REF!,MATCH('Cálculo antigua metodología'!P$4,#REF!,0),0),"")</f>
        <v/>
      </c>
      <c r="Q976" s="10" t="str">
        <f>+IFERROR(VLOOKUP($A976,#REF!,MATCH('Cálculo antigua metodología'!Q$4,#REF!,0),0),"")</f>
        <v/>
      </c>
      <c r="R976" s="10" t="str">
        <f>+IFERROR(VLOOKUP($A976,#REF!,MATCH('Cálculo antigua metodología'!R$4,#REF!,0),0),"")</f>
        <v/>
      </c>
      <c r="S976" s="10" t="str">
        <f>+IFERROR(VLOOKUP($A976,#REF!,MATCH('Cálculo antigua metodología'!S$4,#REF!,0),0),"")</f>
        <v/>
      </c>
      <c r="T976" s="10">
        <f>+VLOOKUP(A976,'[5]Cálculo SGP'!$N$3:$P$1136,3,0)</f>
        <v>757995940</v>
      </c>
      <c r="U976" s="10">
        <f>+VLOOKUP(A976,'[5]Cálculo SGP'!$N$3:$X$1137,11,0)</f>
        <v>1778868718</v>
      </c>
      <c r="V976" s="11">
        <f t="shared" si="180"/>
        <v>67.394400506260695</v>
      </c>
      <c r="W976" s="11">
        <f t="shared" si="187"/>
        <v>100</v>
      </c>
      <c r="X976" s="11">
        <f t="shared" si="181"/>
        <v>80</v>
      </c>
      <c r="Y976" s="11">
        <f t="shared" si="182"/>
        <v>100</v>
      </c>
      <c r="Z976" s="11">
        <f t="shared" si="188"/>
        <v>0</v>
      </c>
      <c r="AA976" s="11">
        <f t="shared" si="183"/>
        <v>100</v>
      </c>
      <c r="AB976" s="11">
        <f t="shared" si="189"/>
        <v>0</v>
      </c>
      <c r="AC976" s="11">
        <f t="shared" si="184"/>
        <v>0</v>
      </c>
      <c r="AD976" s="11">
        <f t="shared" si="185"/>
        <v>0</v>
      </c>
      <c r="AE976" s="11">
        <f t="shared" si="186"/>
        <v>0</v>
      </c>
      <c r="AF976" s="12">
        <f t="shared" si="190"/>
        <v>0</v>
      </c>
      <c r="AG976" s="31">
        <f t="shared" si="191"/>
        <v>16.666666666666668</v>
      </c>
    </row>
    <row r="977" spans="1:33" x14ac:dyDescent="0.35">
      <c r="A977" s="1" t="s">
        <v>2001</v>
      </c>
      <c r="B977" s="1" t="s">
        <v>1973</v>
      </c>
      <c r="C977" s="1" t="s">
        <v>2002</v>
      </c>
      <c r="D977" s="4">
        <f>+VLOOKUP(A977,'[2]Categoría municipios 2023'!$B$2:$D$1103,3,0)</f>
        <v>6</v>
      </c>
      <c r="E977" s="1" t="str">
        <f>+VLOOKUP(A977,'[3]Nuevo IDF'!$B$5:$H$1106,7,0)</f>
        <v>G4</v>
      </c>
      <c r="F977" s="1"/>
      <c r="G977" s="10">
        <f>+VLOOKUP(A977,'[4]Informe viabilidad 2022'!$A$4:$G$1105,7,0)</f>
        <v>1177.0185329999999</v>
      </c>
      <c r="H977" s="10">
        <f>+VLOOKUP(A977,'[4]Informe viabilidad 2022'!$A$4:$G$1105,6,0)</f>
        <v>1890.649735</v>
      </c>
      <c r="I977" s="10" t="str">
        <f>+IFERROR(VLOOKUP($A977,#REF!,MATCH('Cálculo antigua metodología'!I$4,#REF!,0),0),"")</f>
        <v/>
      </c>
      <c r="J977" s="10" t="str">
        <f>+IFERROR(VLOOKUP($A977,#REF!,MATCH('Cálculo antigua metodología'!J$4,#REF!,0),0),"")</f>
        <v/>
      </c>
      <c r="K977" s="10" t="str">
        <f>+IFERROR(VLOOKUP($A977,#REF!,MATCH('Cálculo antigua metodología'!K$4,#REF!,0),0),"")</f>
        <v/>
      </c>
      <c r="L977" s="10" t="str">
        <f>+IFERROR(VLOOKUP($A977,#REF!,MATCH('Cálculo antigua metodología'!L$4,#REF!,0),0),"")</f>
        <v/>
      </c>
      <c r="M977" s="10" t="str">
        <f>+IFERROR(VLOOKUP($A977,#REF!,MATCH('Cálculo antigua metodología'!M$4,#REF!,0),0),"")</f>
        <v/>
      </c>
      <c r="N977" s="10" t="str">
        <f>+IFERROR(VLOOKUP($A977,#REF!,MATCH('Cálculo antigua metodología'!N$4,#REF!,0),0),"")</f>
        <v/>
      </c>
      <c r="O977" s="10" t="str">
        <f>+IFERROR(VLOOKUP($A977,#REF!,MATCH('Cálculo antigua metodología'!O$4,#REF!,0),0),"")</f>
        <v/>
      </c>
      <c r="P977" s="10" t="str">
        <f>+IFERROR(VLOOKUP($A977,#REF!,MATCH('Cálculo antigua metodología'!P$4,#REF!,0),0),"")</f>
        <v/>
      </c>
      <c r="Q977" s="10" t="str">
        <f>+IFERROR(VLOOKUP($A977,#REF!,MATCH('Cálculo antigua metodología'!Q$4,#REF!,0),0),"")</f>
        <v/>
      </c>
      <c r="R977" s="10" t="str">
        <f>+IFERROR(VLOOKUP($A977,#REF!,MATCH('Cálculo antigua metodología'!R$4,#REF!,0),0),"")</f>
        <v/>
      </c>
      <c r="S977" s="10" t="str">
        <f>+IFERROR(VLOOKUP($A977,#REF!,MATCH('Cálculo antigua metodología'!S$4,#REF!,0),0),"")</f>
        <v/>
      </c>
      <c r="T977" s="10">
        <f>+VLOOKUP(A977,'[5]Cálculo SGP'!$N$3:$P$1136,3,0)</f>
        <v>782650265</v>
      </c>
      <c r="U977" s="10">
        <f>+VLOOKUP(A977,'[5]Cálculo SGP'!$N$3:$X$1137,11,0)</f>
        <v>1509331273</v>
      </c>
      <c r="V977" s="11">
        <f t="shared" si="180"/>
        <v>62.254711235553103</v>
      </c>
      <c r="W977" s="11">
        <f t="shared" si="187"/>
        <v>100</v>
      </c>
      <c r="X977" s="11">
        <f t="shared" si="181"/>
        <v>80</v>
      </c>
      <c r="Y977" s="11">
        <f t="shared" si="182"/>
        <v>100</v>
      </c>
      <c r="Z977" s="11">
        <f t="shared" si="188"/>
        <v>0</v>
      </c>
      <c r="AA977" s="11">
        <f t="shared" si="183"/>
        <v>100</v>
      </c>
      <c r="AB977" s="11">
        <f t="shared" si="189"/>
        <v>0</v>
      </c>
      <c r="AC977" s="11">
        <f t="shared" si="184"/>
        <v>0</v>
      </c>
      <c r="AD977" s="11">
        <f t="shared" si="185"/>
        <v>0</v>
      </c>
      <c r="AE977" s="11">
        <f t="shared" si="186"/>
        <v>0</v>
      </c>
      <c r="AF977" s="12">
        <f t="shared" si="190"/>
        <v>0</v>
      </c>
      <c r="AG977" s="31">
        <f t="shared" si="191"/>
        <v>16.666666666666668</v>
      </c>
    </row>
    <row r="978" spans="1:33" x14ac:dyDescent="0.35">
      <c r="A978" s="1" t="s">
        <v>2003</v>
      </c>
      <c r="B978" s="1" t="s">
        <v>1973</v>
      </c>
      <c r="C978" s="1" t="s">
        <v>2004</v>
      </c>
      <c r="D978" s="4">
        <f>+VLOOKUP(A978,'[2]Categoría municipios 2023'!$B$2:$D$1103,3,0)</f>
        <v>3</v>
      </c>
      <c r="E978" s="1" t="str">
        <f>+VLOOKUP(A978,'[3]Nuevo IDF'!$B$5:$H$1106,7,0)</f>
        <v>G1</v>
      </c>
      <c r="F978" s="1"/>
      <c r="G978" s="10">
        <f>+VLOOKUP(A978,'[4]Informe viabilidad 2022'!$A$4:$G$1105,7,0)</f>
        <v>15983.745105</v>
      </c>
      <c r="H978" s="10">
        <f>+VLOOKUP(A978,'[4]Informe viabilidad 2022'!$A$4:$G$1105,6,0)</f>
        <v>34373.715978</v>
      </c>
      <c r="I978" s="10" t="str">
        <f>+IFERROR(VLOOKUP($A978,#REF!,MATCH('Cálculo antigua metodología'!I$4,#REF!,0),0),"")</f>
        <v/>
      </c>
      <c r="J978" s="10" t="str">
        <f>+IFERROR(VLOOKUP($A978,#REF!,MATCH('Cálculo antigua metodología'!J$4,#REF!,0),0),"")</f>
        <v/>
      </c>
      <c r="K978" s="10" t="str">
        <f>+IFERROR(VLOOKUP($A978,#REF!,MATCH('Cálculo antigua metodología'!K$4,#REF!,0),0),"")</f>
        <v/>
      </c>
      <c r="L978" s="10" t="str">
        <f>+IFERROR(VLOOKUP($A978,#REF!,MATCH('Cálculo antigua metodología'!L$4,#REF!,0),0),"")</f>
        <v/>
      </c>
      <c r="M978" s="10" t="str">
        <f>+IFERROR(VLOOKUP($A978,#REF!,MATCH('Cálculo antigua metodología'!M$4,#REF!,0),0),"")</f>
        <v/>
      </c>
      <c r="N978" s="10" t="str">
        <f>+IFERROR(VLOOKUP($A978,#REF!,MATCH('Cálculo antigua metodología'!N$4,#REF!,0),0),"")</f>
        <v/>
      </c>
      <c r="O978" s="10" t="str">
        <f>+IFERROR(VLOOKUP($A978,#REF!,MATCH('Cálculo antigua metodología'!O$4,#REF!,0),0),"")</f>
        <v/>
      </c>
      <c r="P978" s="10" t="str">
        <f>+IFERROR(VLOOKUP($A978,#REF!,MATCH('Cálculo antigua metodología'!P$4,#REF!,0),0),"")</f>
        <v/>
      </c>
      <c r="Q978" s="10" t="str">
        <f>+IFERROR(VLOOKUP($A978,#REF!,MATCH('Cálculo antigua metodología'!Q$4,#REF!,0),0),"")</f>
        <v/>
      </c>
      <c r="R978" s="10" t="str">
        <f>+IFERROR(VLOOKUP($A978,#REF!,MATCH('Cálculo antigua metodología'!R$4,#REF!,0),0),"")</f>
        <v/>
      </c>
      <c r="S978" s="10" t="str">
        <f>+IFERROR(VLOOKUP($A978,#REF!,MATCH('Cálculo antigua metodología'!S$4,#REF!,0),0),"")</f>
        <v/>
      </c>
      <c r="T978" s="10">
        <f>+VLOOKUP(A978,'[5]Cálculo SGP'!$N$3:$P$1136,3,0)</f>
        <v>2641614971</v>
      </c>
      <c r="U978" s="10">
        <f>+VLOOKUP(A978,'[5]Cálculo SGP'!$N$3:$X$1137,11,0)</f>
        <v>1789671260</v>
      </c>
      <c r="V978" s="11">
        <f t="shared" si="180"/>
        <v>46.499904506192983</v>
      </c>
      <c r="W978" s="11">
        <f t="shared" si="187"/>
        <v>100</v>
      </c>
      <c r="X978" s="11">
        <f t="shared" si="181"/>
        <v>70</v>
      </c>
      <c r="Y978" s="11">
        <f t="shared" si="182"/>
        <v>100</v>
      </c>
      <c r="Z978" s="11">
        <f t="shared" si="188"/>
        <v>0</v>
      </c>
      <c r="AA978" s="11">
        <f t="shared" si="183"/>
        <v>100</v>
      </c>
      <c r="AB978" s="11">
        <f t="shared" si="189"/>
        <v>0</v>
      </c>
      <c r="AC978" s="11">
        <f t="shared" si="184"/>
        <v>0</v>
      </c>
      <c r="AD978" s="11">
        <f t="shared" si="185"/>
        <v>0</v>
      </c>
      <c r="AE978" s="11">
        <f t="shared" si="186"/>
        <v>0</v>
      </c>
      <c r="AF978" s="12">
        <f t="shared" si="190"/>
        <v>0</v>
      </c>
      <c r="AG978" s="31">
        <f t="shared" si="191"/>
        <v>16.666666666666668</v>
      </c>
    </row>
    <row r="979" spans="1:33" x14ac:dyDescent="0.35">
      <c r="A979" s="1" t="s">
        <v>2005</v>
      </c>
      <c r="B979" s="1" t="s">
        <v>1973</v>
      </c>
      <c r="C979" s="1" t="s">
        <v>2006</v>
      </c>
      <c r="D979" s="4">
        <f>+VLOOKUP(A979,'[2]Categoría municipios 2023'!$B$2:$D$1103,3,0)</f>
        <v>6</v>
      </c>
      <c r="E979" s="1" t="str">
        <f>+VLOOKUP(A979,'[3]Nuevo IDF'!$B$5:$H$1106,7,0)</f>
        <v>G4</v>
      </c>
      <c r="F979" s="1"/>
      <c r="G979" s="10">
        <f>+VLOOKUP(A979,'[4]Informe viabilidad 2022'!$A$4:$G$1105,7,0)</f>
        <v>1029.888888</v>
      </c>
      <c r="H979" s="10">
        <f>+VLOOKUP(A979,'[4]Informe viabilidad 2022'!$A$4:$G$1105,6,0)</f>
        <v>1620.0046160100001</v>
      </c>
      <c r="I979" s="10" t="str">
        <f>+IFERROR(VLOOKUP($A979,#REF!,MATCH('Cálculo antigua metodología'!I$4,#REF!,0),0),"")</f>
        <v/>
      </c>
      <c r="J979" s="10" t="str">
        <f>+IFERROR(VLOOKUP($A979,#REF!,MATCH('Cálculo antigua metodología'!J$4,#REF!,0),0),"")</f>
        <v/>
      </c>
      <c r="K979" s="10" t="str">
        <f>+IFERROR(VLOOKUP($A979,#REF!,MATCH('Cálculo antigua metodología'!K$4,#REF!,0),0),"")</f>
        <v/>
      </c>
      <c r="L979" s="10" t="str">
        <f>+IFERROR(VLOOKUP($A979,#REF!,MATCH('Cálculo antigua metodología'!L$4,#REF!,0),0),"")</f>
        <v/>
      </c>
      <c r="M979" s="10" t="str">
        <f>+IFERROR(VLOOKUP($A979,#REF!,MATCH('Cálculo antigua metodología'!M$4,#REF!,0),0),"")</f>
        <v/>
      </c>
      <c r="N979" s="10" t="str">
        <f>+IFERROR(VLOOKUP($A979,#REF!,MATCH('Cálculo antigua metodología'!N$4,#REF!,0),0),"")</f>
        <v/>
      </c>
      <c r="O979" s="10" t="str">
        <f>+IFERROR(VLOOKUP($A979,#REF!,MATCH('Cálculo antigua metodología'!O$4,#REF!,0),0),"")</f>
        <v/>
      </c>
      <c r="P979" s="10" t="str">
        <f>+IFERROR(VLOOKUP($A979,#REF!,MATCH('Cálculo antigua metodología'!P$4,#REF!,0),0),"")</f>
        <v/>
      </c>
      <c r="Q979" s="10" t="str">
        <f>+IFERROR(VLOOKUP($A979,#REF!,MATCH('Cálculo antigua metodología'!Q$4,#REF!,0),0),"")</f>
        <v/>
      </c>
      <c r="R979" s="10" t="str">
        <f>+IFERROR(VLOOKUP($A979,#REF!,MATCH('Cálculo antigua metodología'!R$4,#REF!,0),0),"")</f>
        <v/>
      </c>
      <c r="S979" s="10" t="str">
        <f>+IFERROR(VLOOKUP($A979,#REF!,MATCH('Cálculo antigua metodología'!S$4,#REF!,0),0),"")</f>
        <v/>
      </c>
      <c r="T979" s="10">
        <f>+VLOOKUP(A979,'[5]Cálculo SGP'!$N$3:$P$1136,3,0)</f>
        <v>834373717</v>
      </c>
      <c r="U979" s="10">
        <f>+VLOOKUP(A979,'[5]Cálculo SGP'!$N$3:$X$1137,11,0)</f>
        <v>1497346536</v>
      </c>
      <c r="V979" s="11">
        <f t="shared" si="180"/>
        <v>63.573207003358476</v>
      </c>
      <c r="W979" s="11">
        <f t="shared" si="187"/>
        <v>100</v>
      </c>
      <c r="X979" s="11">
        <f t="shared" si="181"/>
        <v>80</v>
      </c>
      <c r="Y979" s="11">
        <f t="shared" si="182"/>
        <v>100</v>
      </c>
      <c r="Z979" s="11">
        <f t="shared" si="188"/>
        <v>0</v>
      </c>
      <c r="AA979" s="11">
        <f t="shared" si="183"/>
        <v>100</v>
      </c>
      <c r="AB979" s="11">
        <f t="shared" si="189"/>
        <v>0</v>
      </c>
      <c r="AC979" s="11">
        <f t="shared" si="184"/>
        <v>0</v>
      </c>
      <c r="AD979" s="11">
        <f t="shared" si="185"/>
        <v>0</v>
      </c>
      <c r="AE979" s="11">
        <f t="shared" si="186"/>
        <v>0</v>
      </c>
      <c r="AF979" s="12">
        <f t="shared" si="190"/>
        <v>0</v>
      </c>
      <c r="AG979" s="31">
        <f t="shared" si="191"/>
        <v>16.666666666666668</v>
      </c>
    </row>
    <row r="980" spans="1:33" x14ac:dyDescent="0.35">
      <c r="A980" s="1" t="s">
        <v>2007</v>
      </c>
      <c r="B980" s="1" t="s">
        <v>1973</v>
      </c>
      <c r="C980" s="1" t="s">
        <v>2008</v>
      </c>
      <c r="D980" s="4">
        <f>+VLOOKUP(A980,'[2]Categoría municipios 2023'!$B$2:$D$1103,3,0)</f>
        <v>6</v>
      </c>
      <c r="E980" s="1" t="str">
        <f>+VLOOKUP(A980,'[3]Nuevo IDF'!$B$5:$H$1106,7,0)</f>
        <v>G1</v>
      </c>
      <c r="F980" s="1"/>
      <c r="G980" s="10">
        <f>+VLOOKUP(A980,'[4]Informe viabilidad 2022'!$A$4:$G$1105,7,0)</f>
        <v>5957.2515169999997</v>
      </c>
      <c r="H980" s="10">
        <f>+VLOOKUP(A980,'[4]Informe viabilidad 2022'!$A$4:$G$1105,6,0)</f>
        <v>13700.083689999999</v>
      </c>
      <c r="I980" s="10" t="str">
        <f>+IFERROR(VLOOKUP($A980,#REF!,MATCH('Cálculo antigua metodología'!I$4,#REF!,0),0),"")</f>
        <v/>
      </c>
      <c r="J980" s="10" t="str">
        <f>+IFERROR(VLOOKUP($A980,#REF!,MATCH('Cálculo antigua metodología'!J$4,#REF!,0),0),"")</f>
        <v/>
      </c>
      <c r="K980" s="10" t="str">
        <f>+IFERROR(VLOOKUP($A980,#REF!,MATCH('Cálculo antigua metodología'!K$4,#REF!,0),0),"")</f>
        <v/>
      </c>
      <c r="L980" s="10" t="str">
        <f>+IFERROR(VLOOKUP($A980,#REF!,MATCH('Cálculo antigua metodología'!L$4,#REF!,0),0),"")</f>
        <v/>
      </c>
      <c r="M980" s="10" t="str">
        <f>+IFERROR(VLOOKUP($A980,#REF!,MATCH('Cálculo antigua metodología'!M$4,#REF!,0),0),"")</f>
        <v/>
      </c>
      <c r="N980" s="10" t="str">
        <f>+IFERROR(VLOOKUP($A980,#REF!,MATCH('Cálculo antigua metodología'!N$4,#REF!,0),0),"")</f>
        <v/>
      </c>
      <c r="O980" s="10" t="str">
        <f>+IFERROR(VLOOKUP($A980,#REF!,MATCH('Cálculo antigua metodología'!O$4,#REF!,0),0),"")</f>
        <v/>
      </c>
      <c r="P980" s="10" t="str">
        <f>+IFERROR(VLOOKUP($A980,#REF!,MATCH('Cálculo antigua metodología'!P$4,#REF!,0),0),"")</f>
        <v/>
      </c>
      <c r="Q980" s="10" t="str">
        <f>+IFERROR(VLOOKUP($A980,#REF!,MATCH('Cálculo antigua metodología'!Q$4,#REF!,0),0),"")</f>
        <v/>
      </c>
      <c r="R980" s="10" t="str">
        <f>+IFERROR(VLOOKUP($A980,#REF!,MATCH('Cálculo antigua metodología'!R$4,#REF!,0),0),"")</f>
        <v/>
      </c>
      <c r="S980" s="10" t="str">
        <f>+IFERROR(VLOOKUP($A980,#REF!,MATCH('Cálculo antigua metodología'!S$4,#REF!,0),0),"")</f>
        <v/>
      </c>
      <c r="T980" s="10">
        <f>+VLOOKUP(A980,'[5]Cálculo SGP'!$N$3:$P$1136,3,0)</f>
        <v>1709110179</v>
      </c>
      <c r="U980" s="10">
        <f>+VLOOKUP(A980,'[5]Cálculo SGP'!$N$3:$X$1137,11,0)</f>
        <v>899099263</v>
      </c>
      <c r="V980" s="11">
        <f t="shared" si="180"/>
        <v>43.483322086187925</v>
      </c>
      <c r="W980" s="11">
        <f t="shared" si="187"/>
        <v>100</v>
      </c>
      <c r="X980" s="11">
        <f t="shared" si="181"/>
        <v>80</v>
      </c>
      <c r="Y980" s="11">
        <f t="shared" si="182"/>
        <v>100</v>
      </c>
      <c r="Z980" s="11">
        <f t="shared" si="188"/>
        <v>0</v>
      </c>
      <c r="AA980" s="11">
        <f t="shared" si="183"/>
        <v>100</v>
      </c>
      <c r="AB980" s="11">
        <f t="shared" si="189"/>
        <v>0</v>
      </c>
      <c r="AC980" s="11">
        <f t="shared" si="184"/>
        <v>0</v>
      </c>
      <c r="AD980" s="11">
        <f t="shared" si="185"/>
        <v>0</v>
      </c>
      <c r="AE980" s="11">
        <f t="shared" si="186"/>
        <v>0</v>
      </c>
      <c r="AF980" s="12">
        <f t="shared" si="190"/>
        <v>0</v>
      </c>
      <c r="AG980" s="31">
        <f t="shared" si="191"/>
        <v>16.666666666666668</v>
      </c>
    </row>
    <row r="981" spans="1:33" x14ac:dyDescent="0.35">
      <c r="A981" s="1" t="s">
        <v>2009</v>
      </c>
      <c r="B981" s="1" t="s">
        <v>1973</v>
      </c>
      <c r="C981" s="1" t="s">
        <v>2010</v>
      </c>
      <c r="D981" s="4">
        <f>+VLOOKUP(A981,'[2]Categoría municipios 2023'!$B$2:$D$1103,3,0)</f>
        <v>6</v>
      </c>
      <c r="E981" s="1" t="str">
        <f>+VLOOKUP(A981,'[3]Nuevo IDF'!$B$5:$H$1106,7,0)</f>
        <v>G3</v>
      </c>
      <c r="F981" s="1"/>
      <c r="G981" s="10">
        <f>+VLOOKUP(A981,'[4]Informe viabilidad 2022'!$A$4:$G$1105,7,0)</f>
        <v>2547.965674</v>
      </c>
      <c r="H981" s="10">
        <f>+VLOOKUP(A981,'[4]Informe viabilidad 2022'!$A$4:$G$1105,6,0)</f>
        <v>4405.5786509999998</v>
      </c>
      <c r="I981" s="10" t="str">
        <f>+IFERROR(VLOOKUP($A981,#REF!,MATCH('Cálculo antigua metodología'!I$4,#REF!,0),0),"")</f>
        <v/>
      </c>
      <c r="J981" s="10" t="str">
        <f>+IFERROR(VLOOKUP($A981,#REF!,MATCH('Cálculo antigua metodología'!J$4,#REF!,0),0),"")</f>
        <v/>
      </c>
      <c r="K981" s="10" t="str">
        <f>+IFERROR(VLOOKUP($A981,#REF!,MATCH('Cálculo antigua metodología'!K$4,#REF!,0),0),"")</f>
        <v/>
      </c>
      <c r="L981" s="10" t="str">
        <f>+IFERROR(VLOOKUP($A981,#REF!,MATCH('Cálculo antigua metodología'!L$4,#REF!,0),0),"")</f>
        <v/>
      </c>
      <c r="M981" s="10" t="str">
        <f>+IFERROR(VLOOKUP($A981,#REF!,MATCH('Cálculo antigua metodología'!M$4,#REF!,0),0),"")</f>
        <v/>
      </c>
      <c r="N981" s="10" t="str">
        <f>+IFERROR(VLOOKUP($A981,#REF!,MATCH('Cálculo antigua metodología'!N$4,#REF!,0),0),"")</f>
        <v/>
      </c>
      <c r="O981" s="10" t="str">
        <f>+IFERROR(VLOOKUP($A981,#REF!,MATCH('Cálculo antigua metodología'!O$4,#REF!,0),0),"")</f>
        <v/>
      </c>
      <c r="P981" s="10" t="str">
        <f>+IFERROR(VLOOKUP($A981,#REF!,MATCH('Cálculo antigua metodología'!P$4,#REF!,0),0),"")</f>
        <v/>
      </c>
      <c r="Q981" s="10" t="str">
        <f>+IFERROR(VLOOKUP($A981,#REF!,MATCH('Cálculo antigua metodología'!Q$4,#REF!,0),0),"")</f>
        <v/>
      </c>
      <c r="R981" s="10" t="str">
        <f>+IFERROR(VLOOKUP($A981,#REF!,MATCH('Cálculo antigua metodología'!R$4,#REF!,0),0),"")</f>
        <v/>
      </c>
      <c r="S981" s="10" t="str">
        <f>+IFERROR(VLOOKUP($A981,#REF!,MATCH('Cálculo antigua metodología'!S$4,#REF!,0),0),"")</f>
        <v/>
      </c>
      <c r="T981" s="10">
        <f>+VLOOKUP(A981,'[5]Cálculo SGP'!$N$3:$P$1136,3,0)</f>
        <v>1637009143</v>
      </c>
      <c r="U981" s="10">
        <f>+VLOOKUP(A981,'[5]Cálculo SGP'!$N$3:$X$1137,11,0)</f>
        <v>1408615410</v>
      </c>
      <c r="V981" s="11">
        <f t="shared" si="180"/>
        <v>57.834983230219947</v>
      </c>
      <c r="W981" s="11">
        <f t="shared" si="187"/>
        <v>100</v>
      </c>
      <c r="X981" s="11">
        <f t="shared" si="181"/>
        <v>80</v>
      </c>
      <c r="Y981" s="11">
        <f t="shared" si="182"/>
        <v>100</v>
      </c>
      <c r="Z981" s="11">
        <f t="shared" si="188"/>
        <v>0</v>
      </c>
      <c r="AA981" s="11">
        <f t="shared" si="183"/>
        <v>100</v>
      </c>
      <c r="AB981" s="11">
        <f t="shared" si="189"/>
        <v>0</v>
      </c>
      <c r="AC981" s="11">
        <f t="shared" si="184"/>
        <v>0</v>
      </c>
      <c r="AD981" s="11">
        <f t="shared" si="185"/>
        <v>0</v>
      </c>
      <c r="AE981" s="11">
        <f t="shared" si="186"/>
        <v>0</v>
      </c>
      <c r="AF981" s="12">
        <f t="shared" si="190"/>
        <v>0</v>
      </c>
      <c r="AG981" s="31">
        <f t="shared" si="191"/>
        <v>16.666666666666668</v>
      </c>
    </row>
    <row r="982" spans="1:33" x14ac:dyDescent="0.35">
      <c r="A982" s="1" t="s">
        <v>2011</v>
      </c>
      <c r="B982" s="1" t="s">
        <v>1973</v>
      </c>
      <c r="C982" s="1" t="s">
        <v>2012</v>
      </c>
      <c r="D982" s="4">
        <f>+VLOOKUP(A982,'[2]Categoría municipios 2023'!$B$2:$D$1103,3,0)</f>
        <v>6</v>
      </c>
      <c r="E982" s="1" t="str">
        <f>+VLOOKUP(A982,'[3]Nuevo IDF'!$B$5:$H$1106,7,0)</f>
        <v>G2</v>
      </c>
      <c r="F982" s="1"/>
      <c r="G982" s="10">
        <f>+VLOOKUP(A982,'[4]Informe viabilidad 2022'!$A$4:$G$1105,7,0)</f>
        <v>4314.9671200000003</v>
      </c>
      <c r="H982" s="10">
        <f>+VLOOKUP(A982,'[4]Informe viabilidad 2022'!$A$4:$G$1105,6,0)</f>
        <v>9764.3860449999993</v>
      </c>
      <c r="I982" s="10" t="str">
        <f>+IFERROR(VLOOKUP($A982,#REF!,MATCH('Cálculo antigua metodología'!I$4,#REF!,0),0),"")</f>
        <v/>
      </c>
      <c r="J982" s="10" t="str">
        <f>+IFERROR(VLOOKUP($A982,#REF!,MATCH('Cálculo antigua metodología'!J$4,#REF!,0),0),"")</f>
        <v/>
      </c>
      <c r="K982" s="10" t="str">
        <f>+IFERROR(VLOOKUP($A982,#REF!,MATCH('Cálculo antigua metodología'!K$4,#REF!,0),0),"")</f>
        <v/>
      </c>
      <c r="L982" s="10" t="str">
        <f>+IFERROR(VLOOKUP($A982,#REF!,MATCH('Cálculo antigua metodología'!L$4,#REF!,0),0),"")</f>
        <v/>
      </c>
      <c r="M982" s="10" t="str">
        <f>+IFERROR(VLOOKUP($A982,#REF!,MATCH('Cálculo antigua metodología'!M$4,#REF!,0),0),"")</f>
        <v/>
      </c>
      <c r="N982" s="10" t="str">
        <f>+IFERROR(VLOOKUP($A982,#REF!,MATCH('Cálculo antigua metodología'!N$4,#REF!,0),0),"")</f>
        <v/>
      </c>
      <c r="O982" s="10" t="str">
        <f>+IFERROR(VLOOKUP($A982,#REF!,MATCH('Cálculo antigua metodología'!O$4,#REF!,0),0),"")</f>
        <v/>
      </c>
      <c r="P982" s="10" t="str">
        <f>+IFERROR(VLOOKUP($A982,#REF!,MATCH('Cálculo antigua metodología'!P$4,#REF!,0),0),"")</f>
        <v/>
      </c>
      <c r="Q982" s="10" t="str">
        <f>+IFERROR(VLOOKUP($A982,#REF!,MATCH('Cálculo antigua metodología'!Q$4,#REF!,0),0),"")</f>
        <v/>
      </c>
      <c r="R982" s="10" t="str">
        <f>+IFERROR(VLOOKUP($A982,#REF!,MATCH('Cálculo antigua metodología'!R$4,#REF!,0),0),"")</f>
        <v/>
      </c>
      <c r="S982" s="10" t="str">
        <f>+IFERROR(VLOOKUP($A982,#REF!,MATCH('Cálculo antigua metodología'!S$4,#REF!,0),0),"")</f>
        <v/>
      </c>
      <c r="T982" s="10">
        <f>+VLOOKUP(A982,'[5]Cálculo SGP'!$N$3:$P$1136,3,0)</f>
        <v>1768391253</v>
      </c>
      <c r="U982" s="10">
        <f>+VLOOKUP(A982,'[5]Cálculo SGP'!$N$3:$X$1137,11,0)</f>
        <v>1148177264</v>
      </c>
      <c r="V982" s="11">
        <f t="shared" si="180"/>
        <v>44.190869759902043</v>
      </c>
      <c r="W982" s="11">
        <f t="shared" si="187"/>
        <v>100</v>
      </c>
      <c r="X982" s="11">
        <f t="shared" si="181"/>
        <v>80</v>
      </c>
      <c r="Y982" s="11">
        <f t="shared" si="182"/>
        <v>100</v>
      </c>
      <c r="Z982" s="11">
        <f t="shared" si="188"/>
        <v>0</v>
      </c>
      <c r="AA982" s="11">
        <f t="shared" si="183"/>
        <v>100</v>
      </c>
      <c r="AB982" s="11">
        <f t="shared" si="189"/>
        <v>0</v>
      </c>
      <c r="AC982" s="11">
        <f t="shared" si="184"/>
        <v>0</v>
      </c>
      <c r="AD982" s="11">
        <f t="shared" si="185"/>
        <v>0</v>
      </c>
      <c r="AE982" s="11">
        <f t="shared" si="186"/>
        <v>0</v>
      </c>
      <c r="AF982" s="12">
        <f t="shared" si="190"/>
        <v>0</v>
      </c>
      <c r="AG982" s="31">
        <f t="shared" si="191"/>
        <v>16.666666666666668</v>
      </c>
    </row>
    <row r="983" spans="1:33" x14ac:dyDescent="0.35">
      <c r="A983" s="1" t="s">
        <v>2013</v>
      </c>
      <c r="B983" s="1" t="s">
        <v>1973</v>
      </c>
      <c r="C983" s="1" t="s">
        <v>2014</v>
      </c>
      <c r="D983" s="4">
        <f>+VLOOKUP(A983,'[2]Categoría municipios 2023'!$B$2:$D$1103,3,0)</f>
        <v>6</v>
      </c>
      <c r="E983" s="1" t="str">
        <f>+VLOOKUP(A983,'[3]Nuevo IDF'!$B$5:$H$1106,7,0)</f>
        <v>G3</v>
      </c>
      <c r="F983" s="1"/>
      <c r="G983" s="10">
        <f>+VLOOKUP(A983,'[4]Informe viabilidad 2022'!$A$4:$G$1105,7,0)</f>
        <v>1022.037948</v>
      </c>
      <c r="H983" s="10">
        <f>+VLOOKUP(A983,'[4]Informe viabilidad 2022'!$A$4:$G$1105,6,0)</f>
        <v>2075.359606</v>
      </c>
      <c r="I983" s="10" t="str">
        <f>+IFERROR(VLOOKUP($A983,#REF!,MATCH('Cálculo antigua metodología'!I$4,#REF!,0),0),"")</f>
        <v/>
      </c>
      <c r="J983" s="10" t="str">
        <f>+IFERROR(VLOOKUP($A983,#REF!,MATCH('Cálculo antigua metodología'!J$4,#REF!,0),0),"")</f>
        <v/>
      </c>
      <c r="K983" s="10" t="str">
        <f>+IFERROR(VLOOKUP($A983,#REF!,MATCH('Cálculo antigua metodología'!K$4,#REF!,0),0),"")</f>
        <v/>
      </c>
      <c r="L983" s="10" t="str">
        <f>+IFERROR(VLOOKUP($A983,#REF!,MATCH('Cálculo antigua metodología'!L$4,#REF!,0),0),"")</f>
        <v/>
      </c>
      <c r="M983" s="10" t="str">
        <f>+IFERROR(VLOOKUP($A983,#REF!,MATCH('Cálculo antigua metodología'!M$4,#REF!,0),0),"")</f>
        <v/>
      </c>
      <c r="N983" s="10" t="str">
        <f>+IFERROR(VLOOKUP($A983,#REF!,MATCH('Cálculo antigua metodología'!N$4,#REF!,0),0),"")</f>
        <v/>
      </c>
      <c r="O983" s="10" t="str">
        <f>+IFERROR(VLOOKUP($A983,#REF!,MATCH('Cálculo antigua metodología'!O$4,#REF!,0),0),"")</f>
        <v/>
      </c>
      <c r="P983" s="10" t="str">
        <f>+IFERROR(VLOOKUP($A983,#REF!,MATCH('Cálculo antigua metodología'!P$4,#REF!,0),0),"")</f>
        <v/>
      </c>
      <c r="Q983" s="10" t="str">
        <f>+IFERROR(VLOOKUP($A983,#REF!,MATCH('Cálculo antigua metodología'!Q$4,#REF!,0),0),"")</f>
        <v/>
      </c>
      <c r="R983" s="10" t="str">
        <f>+IFERROR(VLOOKUP($A983,#REF!,MATCH('Cálculo antigua metodología'!R$4,#REF!,0),0),"")</f>
        <v/>
      </c>
      <c r="S983" s="10" t="str">
        <f>+IFERROR(VLOOKUP($A983,#REF!,MATCH('Cálculo antigua metodología'!S$4,#REF!,0),0),"")</f>
        <v/>
      </c>
      <c r="T983" s="10">
        <f>+VLOOKUP(A983,'[5]Cálculo SGP'!$N$3:$P$1136,3,0)</f>
        <v>793019557</v>
      </c>
      <c r="U983" s="10">
        <f>+VLOOKUP(A983,'[5]Cálculo SGP'!$N$3:$X$1137,11,0)</f>
        <v>1649644022</v>
      </c>
      <c r="V983" s="11">
        <f t="shared" si="180"/>
        <v>49.246306280859557</v>
      </c>
      <c r="W983" s="11">
        <f t="shared" si="187"/>
        <v>100</v>
      </c>
      <c r="X983" s="11">
        <f t="shared" si="181"/>
        <v>80</v>
      </c>
      <c r="Y983" s="11">
        <f t="shared" si="182"/>
        <v>100</v>
      </c>
      <c r="Z983" s="11">
        <f t="shared" si="188"/>
        <v>0</v>
      </c>
      <c r="AA983" s="11">
        <f t="shared" si="183"/>
        <v>100</v>
      </c>
      <c r="AB983" s="11">
        <f t="shared" si="189"/>
        <v>0</v>
      </c>
      <c r="AC983" s="11">
        <f t="shared" si="184"/>
        <v>0</v>
      </c>
      <c r="AD983" s="11">
        <f t="shared" si="185"/>
        <v>0</v>
      </c>
      <c r="AE983" s="11">
        <f t="shared" si="186"/>
        <v>0</v>
      </c>
      <c r="AF983" s="12">
        <f t="shared" si="190"/>
        <v>0</v>
      </c>
      <c r="AG983" s="31">
        <f t="shared" si="191"/>
        <v>16.666666666666668</v>
      </c>
    </row>
    <row r="984" spans="1:33" x14ac:dyDescent="0.35">
      <c r="A984" s="1" t="s">
        <v>2015</v>
      </c>
      <c r="B984" s="1" t="s">
        <v>1973</v>
      </c>
      <c r="C984" s="1" t="s">
        <v>2016</v>
      </c>
      <c r="D984" s="4">
        <f>+VLOOKUP(A984,'[2]Categoría municipios 2023'!$B$2:$D$1103,3,0)</f>
        <v>6</v>
      </c>
      <c r="E984" s="1" t="str">
        <f>+VLOOKUP(A984,'[3]Nuevo IDF'!$B$5:$H$1106,7,0)</f>
        <v>G1</v>
      </c>
      <c r="F984" s="1"/>
      <c r="G984" s="10">
        <f>+VLOOKUP(A984,'[4]Informe viabilidad 2022'!$A$4:$G$1105,7,0)</f>
        <v>4316.1214110000001</v>
      </c>
      <c r="H984" s="10">
        <f>+VLOOKUP(A984,'[4]Informe viabilidad 2022'!$A$4:$G$1105,6,0)</f>
        <v>7322.3930970000001</v>
      </c>
      <c r="I984" s="10" t="str">
        <f>+IFERROR(VLOOKUP($A984,#REF!,MATCH('Cálculo antigua metodología'!I$4,#REF!,0),0),"")</f>
        <v/>
      </c>
      <c r="J984" s="10" t="str">
        <f>+IFERROR(VLOOKUP($A984,#REF!,MATCH('Cálculo antigua metodología'!J$4,#REF!,0),0),"")</f>
        <v/>
      </c>
      <c r="K984" s="10" t="str">
        <f>+IFERROR(VLOOKUP($A984,#REF!,MATCH('Cálculo antigua metodología'!K$4,#REF!,0),0),"")</f>
        <v/>
      </c>
      <c r="L984" s="10" t="str">
        <f>+IFERROR(VLOOKUP($A984,#REF!,MATCH('Cálculo antigua metodología'!L$4,#REF!,0),0),"")</f>
        <v/>
      </c>
      <c r="M984" s="10" t="str">
        <f>+IFERROR(VLOOKUP($A984,#REF!,MATCH('Cálculo antigua metodología'!M$4,#REF!,0),0),"")</f>
        <v/>
      </c>
      <c r="N984" s="10" t="str">
        <f>+IFERROR(VLOOKUP($A984,#REF!,MATCH('Cálculo antigua metodología'!N$4,#REF!,0),0),"")</f>
        <v/>
      </c>
      <c r="O984" s="10" t="str">
        <f>+IFERROR(VLOOKUP($A984,#REF!,MATCH('Cálculo antigua metodología'!O$4,#REF!,0),0),"")</f>
        <v/>
      </c>
      <c r="P984" s="10" t="str">
        <f>+IFERROR(VLOOKUP($A984,#REF!,MATCH('Cálculo antigua metodología'!P$4,#REF!,0),0),"")</f>
        <v/>
      </c>
      <c r="Q984" s="10" t="str">
        <f>+IFERROR(VLOOKUP($A984,#REF!,MATCH('Cálculo antigua metodología'!Q$4,#REF!,0),0),"")</f>
        <v/>
      </c>
      <c r="R984" s="10" t="str">
        <f>+IFERROR(VLOOKUP($A984,#REF!,MATCH('Cálculo antigua metodología'!R$4,#REF!,0),0),"")</f>
        <v/>
      </c>
      <c r="S984" s="10" t="str">
        <f>+IFERROR(VLOOKUP($A984,#REF!,MATCH('Cálculo antigua metodología'!S$4,#REF!,0),0),"")</f>
        <v/>
      </c>
      <c r="T984" s="10">
        <f>+VLOOKUP(A984,'[5]Cálculo SGP'!$N$3:$P$1136,3,0)</f>
        <v>1051485639</v>
      </c>
      <c r="U984" s="10">
        <f>+VLOOKUP(A984,'[5]Cálculo SGP'!$N$3:$X$1137,11,0)</f>
        <v>1880991450</v>
      </c>
      <c r="V984" s="11">
        <f t="shared" si="180"/>
        <v>58.94413689382948</v>
      </c>
      <c r="W984" s="11">
        <f t="shared" si="187"/>
        <v>100</v>
      </c>
      <c r="X984" s="11">
        <f t="shared" si="181"/>
        <v>80</v>
      </c>
      <c r="Y984" s="11">
        <f t="shared" si="182"/>
        <v>100</v>
      </c>
      <c r="Z984" s="11">
        <f t="shared" si="188"/>
        <v>0</v>
      </c>
      <c r="AA984" s="11">
        <f t="shared" si="183"/>
        <v>100</v>
      </c>
      <c r="AB984" s="11">
        <f t="shared" si="189"/>
        <v>0</v>
      </c>
      <c r="AC984" s="11">
        <f t="shared" si="184"/>
        <v>0</v>
      </c>
      <c r="AD984" s="11">
        <f t="shared" si="185"/>
        <v>0</v>
      </c>
      <c r="AE984" s="11">
        <f t="shared" si="186"/>
        <v>0</v>
      </c>
      <c r="AF984" s="12">
        <f t="shared" si="190"/>
        <v>0</v>
      </c>
      <c r="AG984" s="31">
        <f t="shared" si="191"/>
        <v>16.666666666666668</v>
      </c>
    </row>
    <row r="985" spans="1:33" x14ac:dyDescent="0.35">
      <c r="A985" s="1" t="s">
        <v>2017</v>
      </c>
      <c r="B985" s="1" t="s">
        <v>1973</v>
      </c>
      <c r="C985" s="1" t="s">
        <v>2018</v>
      </c>
      <c r="D985" s="4">
        <f>+VLOOKUP(A985,'[2]Categoría municipios 2023'!$B$2:$D$1103,3,0)</f>
        <v>6</v>
      </c>
      <c r="E985" s="1" t="str">
        <f>+VLOOKUP(A985,'[3]Nuevo IDF'!$B$5:$H$1106,7,0)</f>
        <v>G4</v>
      </c>
      <c r="F985" s="1"/>
      <c r="G985" s="10">
        <f>+VLOOKUP(A985,'[4]Informe viabilidad 2022'!$A$4:$G$1105,7,0)</f>
        <v>1674.9073370000001</v>
      </c>
      <c r="H985" s="10">
        <f>+VLOOKUP(A985,'[4]Informe viabilidad 2022'!$A$4:$G$1105,6,0)</f>
        <v>2402.9962049999999</v>
      </c>
      <c r="I985" s="10" t="str">
        <f>+IFERROR(VLOOKUP($A985,#REF!,MATCH('Cálculo antigua metodología'!I$4,#REF!,0),0),"")</f>
        <v/>
      </c>
      <c r="J985" s="10" t="str">
        <f>+IFERROR(VLOOKUP($A985,#REF!,MATCH('Cálculo antigua metodología'!J$4,#REF!,0),0),"")</f>
        <v/>
      </c>
      <c r="K985" s="10" t="str">
        <f>+IFERROR(VLOOKUP($A985,#REF!,MATCH('Cálculo antigua metodología'!K$4,#REF!,0),0),"")</f>
        <v/>
      </c>
      <c r="L985" s="10" t="str">
        <f>+IFERROR(VLOOKUP($A985,#REF!,MATCH('Cálculo antigua metodología'!L$4,#REF!,0),0),"")</f>
        <v/>
      </c>
      <c r="M985" s="10" t="str">
        <f>+IFERROR(VLOOKUP($A985,#REF!,MATCH('Cálculo antigua metodología'!M$4,#REF!,0),0),"")</f>
        <v/>
      </c>
      <c r="N985" s="10" t="str">
        <f>+IFERROR(VLOOKUP($A985,#REF!,MATCH('Cálculo antigua metodología'!N$4,#REF!,0),0),"")</f>
        <v/>
      </c>
      <c r="O985" s="10" t="str">
        <f>+IFERROR(VLOOKUP($A985,#REF!,MATCH('Cálculo antigua metodología'!O$4,#REF!,0),0),"")</f>
        <v/>
      </c>
      <c r="P985" s="10" t="str">
        <f>+IFERROR(VLOOKUP($A985,#REF!,MATCH('Cálculo antigua metodología'!P$4,#REF!,0),0),"")</f>
        <v/>
      </c>
      <c r="Q985" s="10" t="str">
        <f>+IFERROR(VLOOKUP($A985,#REF!,MATCH('Cálculo antigua metodología'!Q$4,#REF!,0),0),"")</f>
        <v/>
      </c>
      <c r="R985" s="10" t="str">
        <f>+IFERROR(VLOOKUP($A985,#REF!,MATCH('Cálculo antigua metodología'!R$4,#REF!,0),0),"")</f>
        <v/>
      </c>
      <c r="S985" s="10" t="str">
        <f>+IFERROR(VLOOKUP($A985,#REF!,MATCH('Cálculo antigua metodología'!S$4,#REF!,0),0),"")</f>
        <v/>
      </c>
      <c r="T985" s="10">
        <f>+VLOOKUP(A985,'[5]Cálculo SGP'!$N$3:$P$1136,3,0)</f>
        <v>759770125</v>
      </c>
      <c r="U985" s="10">
        <f>+VLOOKUP(A985,'[5]Cálculo SGP'!$N$3:$X$1137,11,0)</f>
        <v>1548807610</v>
      </c>
      <c r="V985" s="11">
        <f t="shared" si="180"/>
        <v>69.700789935288313</v>
      </c>
      <c r="W985" s="11">
        <f t="shared" si="187"/>
        <v>100</v>
      </c>
      <c r="X985" s="11">
        <f t="shared" si="181"/>
        <v>80</v>
      </c>
      <c r="Y985" s="11">
        <f t="shared" si="182"/>
        <v>100</v>
      </c>
      <c r="Z985" s="11">
        <f t="shared" si="188"/>
        <v>0</v>
      </c>
      <c r="AA985" s="11">
        <f t="shared" si="183"/>
        <v>100</v>
      </c>
      <c r="AB985" s="11">
        <f t="shared" si="189"/>
        <v>0</v>
      </c>
      <c r="AC985" s="11">
        <f t="shared" si="184"/>
        <v>0</v>
      </c>
      <c r="AD985" s="11">
        <f t="shared" si="185"/>
        <v>0</v>
      </c>
      <c r="AE985" s="11">
        <f t="shared" si="186"/>
        <v>0</v>
      </c>
      <c r="AF985" s="12">
        <f t="shared" si="190"/>
        <v>0</v>
      </c>
      <c r="AG985" s="31">
        <f t="shared" si="191"/>
        <v>16.666666666666668</v>
      </c>
    </row>
    <row r="986" spans="1:33" x14ac:dyDescent="0.35">
      <c r="A986" s="1" t="s">
        <v>2019</v>
      </c>
      <c r="B986" s="1" t="s">
        <v>1973</v>
      </c>
      <c r="C986" s="1" t="s">
        <v>2020</v>
      </c>
      <c r="D986" s="4">
        <f>+VLOOKUP(A986,'[2]Categoría municipios 2023'!$B$2:$D$1103,3,0)</f>
        <v>6</v>
      </c>
      <c r="E986" s="1" t="str">
        <f>+VLOOKUP(A986,'[3]Nuevo IDF'!$B$5:$H$1106,7,0)</f>
        <v>G2</v>
      </c>
      <c r="F986" s="1"/>
      <c r="G986" s="10">
        <f>+VLOOKUP(A986,'[4]Informe viabilidad 2022'!$A$4:$G$1105,7,0)</f>
        <v>2568.2552489999998</v>
      </c>
      <c r="H986" s="10">
        <f>+VLOOKUP(A986,'[4]Informe viabilidad 2022'!$A$4:$G$1105,6,0)</f>
        <v>6399.3388770000001</v>
      </c>
      <c r="I986" s="10" t="str">
        <f>+IFERROR(VLOOKUP($A986,#REF!,MATCH('Cálculo antigua metodología'!I$4,#REF!,0),0),"")</f>
        <v/>
      </c>
      <c r="J986" s="10" t="str">
        <f>+IFERROR(VLOOKUP($A986,#REF!,MATCH('Cálculo antigua metodología'!J$4,#REF!,0),0),"")</f>
        <v/>
      </c>
      <c r="K986" s="10" t="str">
        <f>+IFERROR(VLOOKUP($A986,#REF!,MATCH('Cálculo antigua metodología'!K$4,#REF!,0),0),"")</f>
        <v/>
      </c>
      <c r="L986" s="10" t="str">
        <f>+IFERROR(VLOOKUP($A986,#REF!,MATCH('Cálculo antigua metodología'!L$4,#REF!,0),0),"")</f>
        <v/>
      </c>
      <c r="M986" s="10" t="str">
        <f>+IFERROR(VLOOKUP($A986,#REF!,MATCH('Cálculo antigua metodología'!M$4,#REF!,0),0),"")</f>
        <v/>
      </c>
      <c r="N986" s="10" t="str">
        <f>+IFERROR(VLOOKUP($A986,#REF!,MATCH('Cálculo antigua metodología'!N$4,#REF!,0),0),"")</f>
        <v/>
      </c>
      <c r="O986" s="10" t="str">
        <f>+IFERROR(VLOOKUP($A986,#REF!,MATCH('Cálculo antigua metodología'!O$4,#REF!,0),0),"")</f>
        <v/>
      </c>
      <c r="P986" s="10" t="str">
        <f>+IFERROR(VLOOKUP($A986,#REF!,MATCH('Cálculo antigua metodología'!P$4,#REF!,0),0),"")</f>
        <v/>
      </c>
      <c r="Q986" s="10" t="str">
        <f>+IFERROR(VLOOKUP($A986,#REF!,MATCH('Cálculo antigua metodología'!Q$4,#REF!,0),0),"")</f>
        <v/>
      </c>
      <c r="R986" s="10" t="str">
        <f>+IFERROR(VLOOKUP($A986,#REF!,MATCH('Cálculo antigua metodología'!R$4,#REF!,0),0),"")</f>
        <v/>
      </c>
      <c r="S986" s="10" t="str">
        <f>+IFERROR(VLOOKUP($A986,#REF!,MATCH('Cálculo antigua metodología'!S$4,#REF!,0),0),"")</f>
        <v/>
      </c>
      <c r="T986" s="10">
        <f>+VLOOKUP(A986,'[5]Cálculo SGP'!$N$3:$P$1136,3,0)</f>
        <v>1061443991</v>
      </c>
      <c r="U986" s="10">
        <f>+VLOOKUP(A986,'[5]Cálculo SGP'!$N$3:$X$1137,11,0)</f>
        <v>1947993356</v>
      </c>
      <c r="V986" s="11">
        <f t="shared" si="180"/>
        <v>40.133134037183446</v>
      </c>
      <c r="W986" s="11">
        <f t="shared" si="187"/>
        <v>100</v>
      </c>
      <c r="X986" s="11">
        <f t="shared" si="181"/>
        <v>80</v>
      </c>
      <c r="Y986" s="11">
        <f t="shared" si="182"/>
        <v>100</v>
      </c>
      <c r="Z986" s="11">
        <f t="shared" si="188"/>
        <v>0</v>
      </c>
      <c r="AA986" s="11">
        <f t="shared" si="183"/>
        <v>100</v>
      </c>
      <c r="AB986" s="11">
        <f t="shared" si="189"/>
        <v>0</v>
      </c>
      <c r="AC986" s="11">
        <f t="shared" si="184"/>
        <v>0</v>
      </c>
      <c r="AD986" s="11">
        <f t="shared" si="185"/>
        <v>0</v>
      </c>
      <c r="AE986" s="11">
        <f t="shared" si="186"/>
        <v>0</v>
      </c>
      <c r="AF986" s="12">
        <f t="shared" si="190"/>
        <v>0</v>
      </c>
      <c r="AG986" s="31">
        <f t="shared" si="191"/>
        <v>16.666666666666668</v>
      </c>
    </row>
    <row r="987" spans="1:33" x14ac:dyDescent="0.35">
      <c r="A987" s="1" t="s">
        <v>2021</v>
      </c>
      <c r="B987" s="1" t="s">
        <v>1973</v>
      </c>
      <c r="C987" s="1" t="s">
        <v>2022</v>
      </c>
      <c r="D987" s="4">
        <f>+VLOOKUP(A987,'[2]Categoría municipios 2023'!$B$2:$D$1103,3,0)</f>
        <v>6</v>
      </c>
      <c r="E987" s="1" t="str">
        <f>+VLOOKUP(A987,'[3]Nuevo IDF'!$B$5:$H$1106,7,0)</f>
        <v>G3</v>
      </c>
      <c r="F987" s="1"/>
      <c r="G987" s="10">
        <f>+VLOOKUP(A987,'[4]Informe viabilidad 2022'!$A$4:$G$1105,7,0)</f>
        <v>3965.0004920000001</v>
      </c>
      <c r="H987" s="10">
        <f>+VLOOKUP(A987,'[4]Informe viabilidad 2022'!$A$4:$G$1105,6,0)</f>
        <v>6995.4507560000002</v>
      </c>
      <c r="I987" s="10" t="str">
        <f>+IFERROR(VLOOKUP($A987,#REF!,MATCH('Cálculo antigua metodología'!I$4,#REF!,0),0),"")</f>
        <v/>
      </c>
      <c r="J987" s="10" t="str">
        <f>+IFERROR(VLOOKUP($A987,#REF!,MATCH('Cálculo antigua metodología'!J$4,#REF!,0),0),"")</f>
        <v/>
      </c>
      <c r="K987" s="10" t="str">
        <f>+IFERROR(VLOOKUP($A987,#REF!,MATCH('Cálculo antigua metodología'!K$4,#REF!,0),0),"")</f>
        <v/>
      </c>
      <c r="L987" s="10" t="str">
        <f>+IFERROR(VLOOKUP($A987,#REF!,MATCH('Cálculo antigua metodología'!L$4,#REF!,0),0),"")</f>
        <v/>
      </c>
      <c r="M987" s="10" t="str">
        <f>+IFERROR(VLOOKUP($A987,#REF!,MATCH('Cálculo antigua metodología'!M$4,#REF!,0),0),"")</f>
        <v/>
      </c>
      <c r="N987" s="10" t="str">
        <f>+IFERROR(VLOOKUP($A987,#REF!,MATCH('Cálculo antigua metodología'!N$4,#REF!,0),0),"")</f>
        <v/>
      </c>
      <c r="O987" s="10" t="str">
        <f>+IFERROR(VLOOKUP($A987,#REF!,MATCH('Cálculo antigua metodología'!O$4,#REF!,0),0),"")</f>
        <v/>
      </c>
      <c r="P987" s="10" t="str">
        <f>+IFERROR(VLOOKUP($A987,#REF!,MATCH('Cálculo antigua metodología'!P$4,#REF!,0),0),"")</f>
        <v/>
      </c>
      <c r="Q987" s="10" t="str">
        <f>+IFERROR(VLOOKUP($A987,#REF!,MATCH('Cálculo antigua metodología'!Q$4,#REF!,0),0),"")</f>
        <v/>
      </c>
      <c r="R987" s="10" t="str">
        <f>+IFERROR(VLOOKUP($A987,#REF!,MATCH('Cálculo antigua metodología'!R$4,#REF!,0),0),"")</f>
        <v/>
      </c>
      <c r="S987" s="10" t="str">
        <f>+IFERROR(VLOOKUP($A987,#REF!,MATCH('Cálculo antigua metodología'!S$4,#REF!,0),0),"")</f>
        <v/>
      </c>
      <c r="T987" s="10">
        <f>+VLOOKUP(A987,'[5]Cálculo SGP'!$N$3:$P$1136,3,0)</f>
        <v>1683278168</v>
      </c>
      <c r="U987" s="10">
        <f>+VLOOKUP(A987,'[5]Cálculo SGP'!$N$3:$X$1137,11,0)</f>
        <v>1148595557</v>
      </c>
      <c r="V987" s="11">
        <f t="shared" si="180"/>
        <v>56.679699854926689</v>
      </c>
      <c r="W987" s="11">
        <f t="shared" si="187"/>
        <v>100</v>
      </c>
      <c r="X987" s="11">
        <f t="shared" si="181"/>
        <v>80</v>
      </c>
      <c r="Y987" s="11">
        <f t="shared" si="182"/>
        <v>100</v>
      </c>
      <c r="Z987" s="11">
        <f t="shared" si="188"/>
        <v>0</v>
      </c>
      <c r="AA987" s="11">
        <f t="shared" si="183"/>
        <v>100</v>
      </c>
      <c r="AB987" s="11">
        <f t="shared" si="189"/>
        <v>0</v>
      </c>
      <c r="AC987" s="11">
        <f t="shared" si="184"/>
        <v>0</v>
      </c>
      <c r="AD987" s="11">
        <f t="shared" si="185"/>
        <v>0</v>
      </c>
      <c r="AE987" s="11">
        <f t="shared" si="186"/>
        <v>0</v>
      </c>
      <c r="AF987" s="12">
        <f t="shared" si="190"/>
        <v>0</v>
      </c>
      <c r="AG987" s="31">
        <f t="shared" si="191"/>
        <v>16.666666666666668</v>
      </c>
    </row>
    <row r="988" spans="1:33" x14ac:dyDescent="0.35">
      <c r="A988" s="1" t="s">
        <v>2023</v>
      </c>
      <c r="B988" s="1" t="s">
        <v>1973</v>
      </c>
      <c r="C988" s="1" t="s">
        <v>2024</v>
      </c>
      <c r="D988" s="4">
        <f>+VLOOKUP(A988,'[2]Categoría municipios 2023'!$B$2:$D$1103,3,0)</f>
        <v>6</v>
      </c>
      <c r="E988" s="1" t="str">
        <f>+VLOOKUP(A988,'[3]Nuevo IDF'!$B$5:$H$1106,7,0)</f>
        <v>G2</v>
      </c>
      <c r="F988" s="1"/>
      <c r="G988" s="10">
        <f>+VLOOKUP(A988,'[4]Informe viabilidad 2022'!$A$4:$G$1105,7,0)</f>
        <v>5456.9049240000004</v>
      </c>
      <c r="H988" s="10">
        <f>+VLOOKUP(A988,'[4]Informe viabilidad 2022'!$A$4:$G$1105,6,0)</f>
        <v>10707.726984999999</v>
      </c>
      <c r="I988" s="10" t="str">
        <f>+IFERROR(VLOOKUP($A988,#REF!,MATCH('Cálculo antigua metodología'!I$4,#REF!,0),0),"")</f>
        <v/>
      </c>
      <c r="J988" s="10" t="str">
        <f>+IFERROR(VLOOKUP($A988,#REF!,MATCH('Cálculo antigua metodología'!J$4,#REF!,0),0),"")</f>
        <v/>
      </c>
      <c r="K988" s="10" t="str">
        <f>+IFERROR(VLOOKUP($A988,#REF!,MATCH('Cálculo antigua metodología'!K$4,#REF!,0),0),"")</f>
        <v/>
      </c>
      <c r="L988" s="10" t="str">
        <f>+IFERROR(VLOOKUP($A988,#REF!,MATCH('Cálculo antigua metodología'!L$4,#REF!,0),0),"")</f>
        <v/>
      </c>
      <c r="M988" s="10" t="str">
        <f>+IFERROR(VLOOKUP($A988,#REF!,MATCH('Cálculo antigua metodología'!M$4,#REF!,0),0),"")</f>
        <v/>
      </c>
      <c r="N988" s="10" t="str">
        <f>+IFERROR(VLOOKUP($A988,#REF!,MATCH('Cálculo antigua metodología'!N$4,#REF!,0),0),"")</f>
        <v/>
      </c>
      <c r="O988" s="10" t="str">
        <f>+IFERROR(VLOOKUP($A988,#REF!,MATCH('Cálculo antigua metodología'!O$4,#REF!,0),0),"")</f>
        <v/>
      </c>
      <c r="P988" s="10" t="str">
        <f>+IFERROR(VLOOKUP($A988,#REF!,MATCH('Cálculo antigua metodología'!P$4,#REF!,0),0),"")</f>
        <v/>
      </c>
      <c r="Q988" s="10" t="str">
        <f>+IFERROR(VLOOKUP($A988,#REF!,MATCH('Cálculo antigua metodología'!Q$4,#REF!,0),0),"")</f>
        <v/>
      </c>
      <c r="R988" s="10" t="str">
        <f>+IFERROR(VLOOKUP($A988,#REF!,MATCH('Cálculo antigua metodología'!R$4,#REF!,0),0),"")</f>
        <v/>
      </c>
      <c r="S988" s="10" t="str">
        <f>+IFERROR(VLOOKUP($A988,#REF!,MATCH('Cálculo antigua metodología'!S$4,#REF!,0),0),"")</f>
        <v/>
      </c>
      <c r="T988" s="10">
        <f>+VLOOKUP(A988,'[5]Cálculo SGP'!$N$3:$P$1136,3,0)</f>
        <v>1920214690</v>
      </c>
      <c r="U988" s="10">
        <f>+VLOOKUP(A988,'[5]Cálculo SGP'!$N$3:$X$1137,11,0)</f>
        <v>1222502793</v>
      </c>
      <c r="V988" s="11">
        <f t="shared" si="180"/>
        <v>50.962309102990268</v>
      </c>
      <c r="W988" s="11">
        <f t="shared" si="187"/>
        <v>100</v>
      </c>
      <c r="X988" s="11">
        <f t="shared" si="181"/>
        <v>80</v>
      </c>
      <c r="Y988" s="11">
        <f t="shared" si="182"/>
        <v>100</v>
      </c>
      <c r="Z988" s="11">
        <f t="shared" si="188"/>
        <v>0</v>
      </c>
      <c r="AA988" s="11">
        <f t="shared" si="183"/>
        <v>100</v>
      </c>
      <c r="AB988" s="11">
        <f t="shared" si="189"/>
        <v>0</v>
      </c>
      <c r="AC988" s="11">
        <f t="shared" si="184"/>
        <v>0</v>
      </c>
      <c r="AD988" s="11">
        <f t="shared" si="185"/>
        <v>0</v>
      </c>
      <c r="AE988" s="11">
        <f t="shared" si="186"/>
        <v>0</v>
      </c>
      <c r="AF988" s="12">
        <f t="shared" si="190"/>
        <v>0</v>
      </c>
      <c r="AG988" s="31">
        <f t="shared" si="191"/>
        <v>16.666666666666668</v>
      </c>
    </row>
    <row r="989" spans="1:33" x14ac:dyDescent="0.35">
      <c r="A989" s="1" t="s">
        <v>2025</v>
      </c>
      <c r="B989" s="1" t="s">
        <v>1973</v>
      </c>
      <c r="C989" s="1" t="s">
        <v>2026</v>
      </c>
      <c r="D989" s="4">
        <f>+VLOOKUP(A989,'[2]Categoría municipios 2023'!$B$2:$D$1103,3,0)</f>
        <v>5</v>
      </c>
      <c r="E989" s="1" t="str">
        <f>+VLOOKUP(A989,'[3]Nuevo IDF'!$B$5:$H$1106,7,0)</f>
        <v>G1</v>
      </c>
      <c r="F989" s="1"/>
      <c r="G989" s="10">
        <f>+VLOOKUP(A989,'[4]Informe viabilidad 2022'!$A$4:$G$1105,7,0)</f>
        <v>9387.5461780000005</v>
      </c>
      <c r="H989" s="10">
        <f>+VLOOKUP(A989,'[4]Informe viabilidad 2022'!$A$4:$G$1105,6,0)</f>
        <v>25053.180817</v>
      </c>
      <c r="I989" s="10" t="str">
        <f>+IFERROR(VLOOKUP($A989,#REF!,MATCH('Cálculo antigua metodología'!I$4,#REF!,0),0),"")</f>
        <v/>
      </c>
      <c r="J989" s="10" t="str">
        <f>+IFERROR(VLOOKUP($A989,#REF!,MATCH('Cálculo antigua metodología'!J$4,#REF!,0),0),"")</f>
        <v/>
      </c>
      <c r="K989" s="10" t="str">
        <f>+IFERROR(VLOOKUP($A989,#REF!,MATCH('Cálculo antigua metodología'!K$4,#REF!,0),0),"")</f>
        <v/>
      </c>
      <c r="L989" s="10" t="str">
        <f>+IFERROR(VLOOKUP($A989,#REF!,MATCH('Cálculo antigua metodología'!L$4,#REF!,0),0),"")</f>
        <v/>
      </c>
      <c r="M989" s="10" t="str">
        <f>+IFERROR(VLOOKUP($A989,#REF!,MATCH('Cálculo antigua metodología'!M$4,#REF!,0),0),"")</f>
        <v/>
      </c>
      <c r="N989" s="10" t="str">
        <f>+IFERROR(VLOOKUP($A989,#REF!,MATCH('Cálculo antigua metodología'!N$4,#REF!,0),0),"")</f>
        <v/>
      </c>
      <c r="O989" s="10" t="str">
        <f>+IFERROR(VLOOKUP($A989,#REF!,MATCH('Cálculo antigua metodología'!O$4,#REF!,0),0),"")</f>
        <v/>
      </c>
      <c r="P989" s="10" t="str">
        <f>+IFERROR(VLOOKUP($A989,#REF!,MATCH('Cálculo antigua metodología'!P$4,#REF!,0),0),"")</f>
        <v/>
      </c>
      <c r="Q989" s="10" t="str">
        <f>+IFERROR(VLOOKUP($A989,#REF!,MATCH('Cálculo antigua metodología'!Q$4,#REF!,0),0),"")</f>
        <v/>
      </c>
      <c r="R989" s="10" t="str">
        <f>+IFERROR(VLOOKUP($A989,#REF!,MATCH('Cálculo antigua metodología'!R$4,#REF!,0),0),"")</f>
        <v/>
      </c>
      <c r="S989" s="10" t="str">
        <f>+IFERROR(VLOOKUP($A989,#REF!,MATCH('Cálculo antigua metodología'!S$4,#REF!,0),0),"")</f>
        <v/>
      </c>
      <c r="T989" s="10">
        <f>+VLOOKUP(A989,'[5]Cálculo SGP'!$N$3:$P$1136,3,0)</f>
        <v>1338013573</v>
      </c>
      <c r="U989" s="10">
        <f>+VLOOKUP(A989,'[5]Cálculo SGP'!$N$3:$X$1137,11,0)</f>
        <v>1331778059</v>
      </c>
      <c r="V989" s="11">
        <f t="shared" si="180"/>
        <v>37.470476290300105</v>
      </c>
      <c r="W989" s="11">
        <f t="shared" si="187"/>
        <v>100</v>
      </c>
      <c r="X989" s="11">
        <f t="shared" si="181"/>
        <v>80</v>
      </c>
      <c r="Y989" s="11">
        <f t="shared" si="182"/>
        <v>100</v>
      </c>
      <c r="Z989" s="11">
        <f t="shared" si="188"/>
        <v>0</v>
      </c>
      <c r="AA989" s="11">
        <f t="shared" si="183"/>
        <v>100</v>
      </c>
      <c r="AB989" s="11">
        <f t="shared" si="189"/>
        <v>0</v>
      </c>
      <c r="AC989" s="11">
        <f t="shared" si="184"/>
        <v>0</v>
      </c>
      <c r="AD989" s="11">
        <f t="shared" si="185"/>
        <v>0</v>
      </c>
      <c r="AE989" s="11">
        <f t="shared" si="186"/>
        <v>0</v>
      </c>
      <c r="AF989" s="12">
        <f t="shared" si="190"/>
        <v>0</v>
      </c>
      <c r="AG989" s="31">
        <f t="shared" si="191"/>
        <v>16.666666666666668</v>
      </c>
    </row>
    <row r="990" spans="1:33" x14ac:dyDescent="0.35">
      <c r="A990" s="1" t="s">
        <v>2027</v>
      </c>
      <c r="B990" s="1" t="s">
        <v>1973</v>
      </c>
      <c r="C990" s="1" t="s">
        <v>2028</v>
      </c>
      <c r="D990" s="4">
        <f>+VLOOKUP(A990,'[2]Categoría municipios 2023'!$B$2:$D$1103,3,0)</f>
        <v>6</v>
      </c>
      <c r="E990" s="1" t="str">
        <f>+VLOOKUP(A990,'[3]Nuevo IDF'!$B$5:$H$1106,7,0)</f>
        <v>G3</v>
      </c>
      <c r="F990" s="1"/>
      <c r="G990" s="10">
        <f>+VLOOKUP(A990,'[4]Informe viabilidad 2022'!$A$4:$G$1105,7,0)</f>
        <v>1104.325139</v>
      </c>
      <c r="H990" s="10">
        <f>+VLOOKUP(A990,'[4]Informe viabilidad 2022'!$A$4:$G$1105,6,0)</f>
        <v>1698.235508</v>
      </c>
      <c r="I990" s="10" t="str">
        <f>+IFERROR(VLOOKUP($A990,#REF!,MATCH('Cálculo antigua metodología'!I$4,#REF!,0),0),"")</f>
        <v/>
      </c>
      <c r="J990" s="10" t="str">
        <f>+IFERROR(VLOOKUP($A990,#REF!,MATCH('Cálculo antigua metodología'!J$4,#REF!,0),0),"")</f>
        <v/>
      </c>
      <c r="K990" s="10" t="str">
        <f>+IFERROR(VLOOKUP($A990,#REF!,MATCH('Cálculo antigua metodología'!K$4,#REF!,0),0),"")</f>
        <v/>
      </c>
      <c r="L990" s="10" t="str">
        <f>+IFERROR(VLOOKUP($A990,#REF!,MATCH('Cálculo antigua metodología'!L$4,#REF!,0),0),"")</f>
        <v/>
      </c>
      <c r="M990" s="10" t="str">
        <f>+IFERROR(VLOOKUP($A990,#REF!,MATCH('Cálculo antigua metodología'!M$4,#REF!,0),0),"")</f>
        <v/>
      </c>
      <c r="N990" s="10" t="str">
        <f>+IFERROR(VLOOKUP($A990,#REF!,MATCH('Cálculo antigua metodología'!N$4,#REF!,0),0),"")</f>
        <v/>
      </c>
      <c r="O990" s="10" t="str">
        <f>+IFERROR(VLOOKUP($A990,#REF!,MATCH('Cálculo antigua metodología'!O$4,#REF!,0),0),"")</f>
        <v/>
      </c>
      <c r="P990" s="10" t="str">
        <f>+IFERROR(VLOOKUP($A990,#REF!,MATCH('Cálculo antigua metodología'!P$4,#REF!,0),0),"")</f>
        <v/>
      </c>
      <c r="Q990" s="10" t="str">
        <f>+IFERROR(VLOOKUP($A990,#REF!,MATCH('Cálculo antigua metodología'!Q$4,#REF!,0),0),"")</f>
        <v/>
      </c>
      <c r="R990" s="10" t="str">
        <f>+IFERROR(VLOOKUP($A990,#REF!,MATCH('Cálculo antigua metodología'!R$4,#REF!,0),0),"")</f>
        <v/>
      </c>
      <c r="S990" s="10" t="str">
        <f>+IFERROR(VLOOKUP($A990,#REF!,MATCH('Cálculo antigua metodología'!S$4,#REF!,0),0),"")</f>
        <v/>
      </c>
      <c r="T990" s="10">
        <f>+VLOOKUP(A990,'[5]Cálculo SGP'!$N$3:$P$1136,3,0)</f>
        <v>642779367</v>
      </c>
      <c r="U990" s="10">
        <f>+VLOOKUP(A990,'[5]Cálculo SGP'!$N$3:$X$1137,11,0)</f>
        <v>1437726430</v>
      </c>
      <c r="V990" s="11">
        <f t="shared" si="180"/>
        <v>65.027797016242815</v>
      </c>
      <c r="W990" s="11">
        <f t="shared" si="187"/>
        <v>100</v>
      </c>
      <c r="X990" s="11">
        <f t="shared" si="181"/>
        <v>80</v>
      </c>
      <c r="Y990" s="11">
        <f t="shared" si="182"/>
        <v>100</v>
      </c>
      <c r="Z990" s="11">
        <f t="shared" si="188"/>
        <v>0</v>
      </c>
      <c r="AA990" s="11">
        <f t="shared" si="183"/>
        <v>100</v>
      </c>
      <c r="AB990" s="11">
        <f t="shared" si="189"/>
        <v>0</v>
      </c>
      <c r="AC990" s="11">
        <f t="shared" si="184"/>
        <v>0</v>
      </c>
      <c r="AD990" s="11">
        <f t="shared" si="185"/>
        <v>0</v>
      </c>
      <c r="AE990" s="11">
        <f t="shared" si="186"/>
        <v>0</v>
      </c>
      <c r="AF990" s="12">
        <f t="shared" si="190"/>
        <v>0</v>
      </c>
      <c r="AG990" s="31">
        <f t="shared" si="191"/>
        <v>16.666666666666668</v>
      </c>
    </row>
    <row r="991" spans="1:33" x14ac:dyDescent="0.35">
      <c r="A991" s="1" t="s">
        <v>2029</v>
      </c>
      <c r="B991" s="1" t="s">
        <v>1973</v>
      </c>
      <c r="C991" s="1" t="s">
        <v>2030</v>
      </c>
      <c r="D991" s="4">
        <f>+VLOOKUP(A991,'[2]Categoría municipios 2023'!$B$2:$D$1103,3,0)</f>
        <v>6</v>
      </c>
      <c r="E991" s="1" t="str">
        <f>+VLOOKUP(A991,'[3]Nuevo IDF'!$B$5:$H$1106,7,0)</f>
        <v>G3</v>
      </c>
      <c r="F991" s="1"/>
      <c r="G991" s="10">
        <f>+VLOOKUP(A991,'[4]Informe viabilidad 2022'!$A$4:$G$1105,7,0)</f>
        <v>2023.7704799999999</v>
      </c>
      <c r="H991" s="10">
        <f>+VLOOKUP(A991,'[4]Informe viabilidad 2022'!$A$4:$G$1105,6,0)</f>
        <v>3365.9774349999998</v>
      </c>
      <c r="I991" s="10" t="str">
        <f>+IFERROR(VLOOKUP($A991,#REF!,MATCH('Cálculo antigua metodología'!I$4,#REF!,0),0),"")</f>
        <v/>
      </c>
      <c r="J991" s="10" t="str">
        <f>+IFERROR(VLOOKUP($A991,#REF!,MATCH('Cálculo antigua metodología'!J$4,#REF!,0),0),"")</f>
        <v/>
      </c>
      <c r="K991" s="10" t="str">
        <f>+IFERROR(VLOOKUP($A991,#REF!,MATCH('Cálculo antigua metodología'!K$4,#REF!,0),0),"")</f>
        <v/>
      </c>
      <c r="L991" s="10" t="str">
        <f>+IFERROR(VLOOKUP($A991,#REF!,MATCH('Cálculo antigua metodología'!L$4,#REF!,0),0),"")</f>
        <v/>
      </c>
      <c r="M991" s="10" t="str">
        <f>+IFERROR(VLOOKUP($A991,#REF!,MATCH('Cálculo antigua metodología'!M$4,#REF!,0),0),"")</f>
        <v/>
      </c>
      <c r="N991" s="10" t="str">
        <f>+IFERROR(VLOOKUP($A991,#REF!,MATCH('Cálculo antigua metodología'!N$4,#REF!,0),0),"")</f>
        <v/>
      </c>
      <c r="O991" s="10" t="str">
        <f>+IFERROR(VLOOKUP($A991,#REF!,MATCH('Cálculo antigua metodología'!O$4,#REF!,0),0),"")</f>
        <v/>
      </c>
      <c r="P991" s="10" t="str">
        <f>+IFERROR(VLOOKUP($A991,#REF!,MATCH('Cálculo antigua metodología'!P$4,#REF!,0),0),"")</f>
        <v/>
      </c>
      <c r="Q991" s="10" t="str">
        <f>+IFERROR(VLOOKUP($A991,#REF!,MATCH('Cálculo antigua metodología'!Q$4,#REF!,0),0),"")</f>
        <v/>
      </c>
      <c r="R991" s="10" t="str">
        <f>+IFERROR(VLOOKUP($A991,#REF!,MATCH('Cálculo antigua metodología'!R$4,#REF!,0),0),"")</f>
        <v/>
      </c>
      <c r="S991" s="10" t="str">
        <f>+IFERROR(VLOOKUP($A991,#REF!,MATCH('Cálculo antigua metodología'!S$4,#REF!,0),0),"")</f>
        <v/>
      </c>
      <c r="T991" s="10">
        <f>+VLOOKUP(A991,'[5]Cálculo SGP'!$N$3:$P$1136,3,0)</f>
        <v>1126753742</v>
      </c>
      <c r="U991" s="10">
        <f>+VLOOKUP(A991,'[5]Cálculo SGP'!$N$3:$X$1137,11,0)</f>
        <v>2013023921</v>
      </c>
      <c r="V991" s="11">
        <f t="shared" si="180"/>
        <v>60.124303239721513</v>
      </c>
      <c r="W991" s="11">
        <f t="shared" si="187"/>
        <v>100</v>
      </c>
      <c r="X991" s="11">
        <f t="shared" si="181"/>
        <v>80</v>
      </c>
      <c r="Y991" s="11">
        <f t="shared" si="182"/>
        <v>100</v>
      </c>
      <c r="Z991" s="11">
        <f t="shared" si="188"/>
        <v>0</v>
      </c>
      <c r="AA991" s="11">
        <f t="shared" si="183"/>
        <v>100</v>
      </c>
      <c r="AB991" s="11">
        <f t="shared" si="189"/>
        <v>0</v>
      </c>
      <c r="AC991" s="11">
        <f t="shared" si="184"/>
        <v>0</v>
      </c>
      <c r="AD991" s="11">
        <f t="shared" si="185"/>
        <v>0</v>
      </c>
      <c r="AE991" s="11">
        <f t="shared" si="186"/>
        <v>0</v>
      </c>
      <c r="AF991" s="12">
        <f t="shared" si="190"/>
        <v>0</v>
      </c>
      <c r="AG991" s="31">
        <f t="shared" si="191"/>
        <v>16.666666666666668</v>
      </c>
    </row>
    <row r="992" spans="1:33" x14ac:dyDescent="0.35">
      <c r="A992" s="1" t="s">
        <v>2031</v>
      </c>
      <c r="B992" s="1" t="s">
        <v>1973</v>
      </c>
      <c r="C992" s="1" t="s">
        <v>2032</v>
      </c>
      <c r="D992" s="4">
        <f>+VLOOKUP(A992,'[2]Categoría municipios 2023'!$B$2:$D$1103,3,0)</f>
        <v>6</v>
      </c>
      <c r="E992" s="1" t="str">
        <f>+VLOOKUP(A992,'[3]Nuevo IDF'!$B$5:$H$1106,7,0)</f>
        <v>G5</v>
      </c>
      <c r="F992" s="1"/>
      <c r="G992" s="10">
        <f>+VLOOKUP(A992,'[4]Informe viabilidad 2022'!$A$4:$G$1105,7,0)</f>
        <v>2908.9762820000001</v>
      </c>
      <c r="H992" s="10">
        <f>+VLOOKUP(A992,'[4]Informe viabilidad 2022'!$A$4:$G$1105,6,0)</f>
        <v>4459.5525680000001</v>
      </c>
      <c r="I992" s="10" t="str">
        <f>+IFERROR(VLOOKUP($A992,#REF!,MATCH('Cálculo antigua metodología'!I$4,#REF!,0),0),"")</f>
        <v/>
      </c>
      <c r="J992" s="10" t="str">
        <f>+IFERROR(VLOOKUP($A992,#REF!,MATCH('Cálculo antigua metodología'!J$4,#REF!,0),0),"")</f>
        <v/>
      </c>
      <c r="K992" s="10" t="str">
        <f>+IFERROR(VLOOKUP($A992,#REF!,MATCH('Cálculo antigua metodología'!K$4,#REF!,0),0),"")</f>
        <v/>
      </c>
      <c r="L992" s="10" t="str">
        <f>+IFERROR(VLOOKUP($A992,#REF!,MATCH('Cálculo antigua metodología'!L$4,#REF!,0),0),"")</f>
        <v/>
      </c>
      <c r="M992" s="10" t="str">
        <f>+IFERROR(VLOOKUP($A992,#REF!,MATCH('Cálculo antigua metodología'!M$4,#REF!,0),0),"")</f>
        <v/>
      </c>
      <c r="N992" s="10" t="str">
        <f>+IFERROR(VLOOKUP($A992,#REF!,MATCH('Cálculo antigua metodología'!N$4,#REF!,0),0),"")</f>
        <v/>
      </c>
      <c r="O992" s="10" t="str">
        <f>+IFERROR(VLOOKUP($A992,#REF!,MATCH('Cálculo antigua metodología'!O$4,#REF!,0),0),"")</f>
        <v/>
      </c>
      <c r="P992" s="10" t="str">
        <f>+IFERROR(VLOOKUP($A992,#REF!,MATCH('Cálculo antigua metodología'!P$4,#REF!,0),0),"")</f>
        <v/>
      </c>
      <c r="Q992" s="10" t="str">
        <f>+IFERROR(VLOOKUP($A992,#REF!,MATCH('Cálculo antigua metodología'!Q$4,#REF!,0),0),"")</f>
        <v/>
      </c>
      <c r="R992" s="10" t="str">
        <f>+IFERROR(VLOOKUP($A992,#REF!,MATCH('Cálculo antigua metodología'!R$4,#REF!,0),0),"")</f>
        <v/>
      </c>
      <c r="S992" s="10" t="str">
        <f>+IFERROR(VLOOKUP($A992,#REF!,MATCH('Cálculo antigua metodología'!S$4,#REF!,0),0),"")</f>
        <v/>
      </c>
      <c r="T992" s="10">
        <f>+VLOOKUP(A992,'[5]Cálculo SGP'!$N$3:$P$1136,3,0)</f>
        <v>2112299798</v>
      </c>
      <c r="U992" s="10">
        <f>+VLOOKUP(A992,'[5]Cálculo SGP'!$N$3:$X$1137,11,0)</f>
        <v>2027087778</v>
      </c>
      <c r="V992" s="11">
        <f t="shared" si="180"/>
        <v>65.230227419532454</v>
      </c>
      <c r="W992" s="11">
        <f t="shared" si="187"/>
        <v>100</v>
      </c>
      <c r="X992" s="11">
        <f t="shared" si="181"/>
        <v>80</v>
      </c>
      <c r="Y992" s="11">
        <f t="shared" si="182"/>
        <v>100</v>
      </c>
      <c r="Z992" s="11">
        <f t="shared" si="188"/>
        <v>0</v>
      </c>
      <c r="AA992" s="11">
        <f t="shared" si="183"/>
        <v>100</v>
      </c>
      <c r="AB992" s="11">
        <f t="shared" si="189"/>
        <v>0</v>
      </c>
      <c r="AC992" s="11">
        <f t="shared" si="184"/>
        <v>0</v>
      </c>
      <c r="AD992" s="11">
        <f t="shared" si="185"/>
        <v>0</v>
      </c>
      <c r="AE992" s="11">
        <f t="shared" si="186"/>
        <v>0</v>
      </c>
      <c r="AF992" s="12">
        <f t="shared" si="190"/>
        <v>0</v>
      </c>
      <c r="AG992" s="31">
        <f t="shared" si="191"/>
        <v>16.666666666666668</v>
      </c>
    </row>
    <row r="993" spans="1:33" x14ac:dyDescent="0.35">
      <c r="A993" s="1" t="s">
        <v>2033</v>
      </c>
      <c r="B993" s="1" t="s">
        <v>1973</v>
      </c>
      <c r="C993" s="1" t="s">
        <v>2034</v>
      </c>
      <c r="D993" s="4">
        <f>+VLOOKUP(A993,'[2]Categoría municipios 2023'!$B$2:$D$1103,3,0)</f>
        <v>6</v>
      </c>
      <c r="E993" s="1" t="str">
        <f>+VLOOKUP(A993,'[3]Nuevo IDF'!$B$5:$H$1106,7,0)</f>
        <v>G4</v>
      </c>
      <c r="F993" s="1"/>
      <c r="G993" s="10">
        <f>+VLOOKUP(A993,'[4]Informe viabilidad 2022'!$A$4:$G$1105,7,0)</f>
        <v>1045.157753</v>
      </c>
      <c r="H993" s="10">
        <f>+VLOOKUP(A993,'[4]Informe viabilidad 2022'!$A$4:$G$1105,6,0)</f>
        <v>2098.548315</v>
      </c>
      <c r="I993" s="10" t="str">
        <f>+IFERROR(VLOOKUP($A993,#REF!,MATCH('Cálculo antigua metodología'!I$4,#REF!,0),0),"")</f>
        <v/>
      </c>
      <c r="J993" s="10" t="str">
        <f>+IFERROR(VLOOKUP($A993,#REF!,MATCH('Cálculo antigua metodología'!J$4,#REF!,0),0),"")</f>
        <v/>
      </c>
      <c r="K993" s="10" t="str">
        <f>+IFERROR(VLOOKUP($A993,#REF!,MATCH('Cálculo antigua metodología'!K$4,#REF!,0),0),"")</f>
        <v/>
      </c>
      <c r="L993" s="10" t="str">
        <f>+IFERROR(VLOOKUP($A993,#REF!,MATCH('Cálculo antigua metodología'!L$4,#REF!,0),0),"")</f>
        <v/>
      </c>
      <c r="M993" s="10" t="str">
        <f>+IFERROR(VLOOKUP($A993,#REF!,MATCH('Cálculo antigua metodología'!M$4,#REF!,0),0),"")</f>
        <v/>
      </c>
      <c r="N993" s="10" t="str">
        <f>+IFERROR(VLOOKUP($A993,#REF!,MATCH('Cálculo antigua metodología'!N$4,#REF!,0),0),"")</f>
        <v/>
      </c>
      <c r="O993" s="10" t="str">
        <f>+IFERROR(VLOOKUP($A993,#REF!,MATCH('Cálculo antigua metodología'!O$4,#REF!,0),0),"")</f>
        <v/>
      </c>
      <c r="P993" s="10" t="str">
        <f>+IFERROR(VLOOKUP($A993,#REF!,MATCH('Cálculo antigua metodología'!P$4,#REF!,0),0),"")</f>
        <v/>
      </c>
      <c r="Q993" s="10" t="str">
        <f>+IFERROR(VLOOKUP($A993,#REF!,MATCH('Cálculo antigua metodología'!Q$4,#REF!,0),0),"")</f>
        <v/>
      </c>
      <c r="R993" s="10" t="str">
        <f>+IFERROR(VLOOKUP($A993,#REF!,MATCH('Cálculo antigua metodología'!R$4,#REF!,0),0),"")</f>
        <v/>
      </c>
      <c r="S993" s="10" t="str">
        <f>+IFERROR(VLOOKUP($A993,#REF!,MATCH('Cálculo antigua metodología'!S$4,#REF!,0),0),"")</f>
        <v/>
      </c>
      <c r="T993" s="10">
        <f>+VLOOKUP(A993,'[5]Cálculo SGP'!$N$3:$P$1136,3,0)</f>
        <v>873973044</v>
      </c>
      <c r="U993" s="10">
        <f>+VLOOKUP(A993,'[5]Cálculo SGP'!$N$3:$X$1137,11,0)</f>
        <v>1707436407</v>
      </c>
      <c r="V993" s="11">
        <f t="shared" si="180"/>
        <v>49.803845140444139</v>
      </c>
      <c r="W993" s="11">
        <f t="shared" si="187"/>
        <v>100</v>
      </c>
      <c r="X993" s="11">
        <f t="shared" si="181"/>
        <v>80</v>
      </c>
      <c r="Y993" s="11">
        <f t="shared" si="182"/>
        <v>100</v>
      </c>
      <c r="Z993" s="11">
        <f t="shared" si="188"/>
        <v>0</v>
      </c>
      <c r="AA993" s="11">
        <f t="shared" si="183"/>
        <v>100</v>
      </c>
      <c r="AB993" s="11">
        <f t="shared" si="189"/>
        <v>0</v>
      </c>
      <c r="AC993" s="11">
        <f t="shared" si="184"/>
        <v>0</v>
      </c>
      <c r="AD993" s="11">
        <f t="shared" si="185"/>
        <v>0</v>
      </c>
      <c r="AE993" s="11">
        <f t="shared" si="186"/>
        <v>0</v>
      </c>
      <c r="AF993" s="12">
        <f t="shared" si="190"/>
        <v>0</v>
      </c>
      <c r="AG993" s="31">
        <f t="shared" si="191"/>
        <v>16.666666666666668</v>
      </c>
    </row>
    <row r="994" spans="1:33" x14ac:dyDescent="0.35">
      <c r="A994" s="1" t="s">
        <v>2035</v>
      </c>
      <c r="B994" s="1" t="s">
        <v>1973</v>
      </c>
      <c r="C994" s="1" t="s">
        <v>2036</v>
      </c>
      <c r="D994" s="4">
        <f>+VLOOKUP(A994,'[2]Categoría municipios 2023'!$B$2:$D$1103,3,0)</f>
        <v>6</v>
      </c>
      <c r="E994" s="1" t="str">
        <f>+VLOOKUP(A994,'[3]Nuevo IDF'!$B$5:$H$1106,7,0)</f>
        <v>G1</v>
      </c>
      <c r="F994" s="1"/>
      <c r="G994" s="10">
        <f>+VLOOKUP(A994,'[4]Informe viabilidad 2022'!$A$4:$G$1105,7,0)</f>
        <v>1542.104276</v>
      </c>
      <c r="H994" s="10">
        <f>+VLOOKUP(A994,'[4]Informe viabilidad 2022'!$A$4:$G$1105,6,0)</f>
        <v>3133.1179940000002</v>
      </c>
      <c r="I994" s="10" t="str">
        <f>+IFERROR(VLOOKUP($A994,#REF!,MATCH('Cálculo antigua metodología'!I$4,#REF!,0),0),"")</f>
        <v/>
      </c>
      <c r="J994" s="10" t="str">
        <f>+IFERROR(VLOOKUP($A994,#REF!,MATCH('Cálculo antigua metodología'!J$4,#REF!,0),0),"")</f>
        <v/>
      </c>
      <c r="K994" s="10" t="str">
        <f>+IFERROR(VLOOKUP($A994,#REF!,MATCH('Cálculo antigua metodología'!K$4,#REF!,0),0),"")</f>
        <v/>
      </c>
      <c r="L994" s="10" t="str">
        <f>+IFERROR(VLOOKUP($A994,#REF!,MATCH('Cálculo antigua metodología'!L$4,#REF!,0),0),"")</f>
        <v/>
      </c>
      <c r="M994" s="10" t="str">
        <f>+IFERROR(VLOOKUP($A994,#REF!,MATCH('Cálculo antigua metodología'!M$4,#REF!,0),0),"")</f>
        <v/>
      </c>
      <c r="N994" s="10" t="str">
        <f>+IFERROR(VLOOKUP($A994,#REF!,MATCH('Cálculo antigua metodología'!N$4,#REF!,0),0),"")</f>
        <v/>
      </c>
      <c r="O994" s="10" t="str">
        <f>+IFERROR(VLOOKUP($A994,#REF!,MATCH('Cálculo antigua metodología'!O$4,#REF!,0),0),"")</f>
        <v/>
      </c>
      <c r="P994" s="10" t="str">
        <f>+IFERROR(VLOOKUP($A994,#REF!,MATCH('Cálculo antigua metodología'!P$4,#REF!,0),0),"")</f>
        <v/>
      </c>
      <c r="Q994" s="10" t="str">
        <f>+IFERROR(VLOOKUP($A994,#REF!,MATCH('Cálculo antigua metodología'!Q$4,#REF!,0),0),"")</f>
        <v/>
      </c>
      <c r="R994" s="10" t="str">
        <f>+IFERROR(VLOOKUP($A994,#REF!,MATCH('Cálculo antigua metodología'!R$4,#REF!,0),0),"")</f>
        <v/>
      </c>
      <c r="S994" s="10" t="str">
        <f>+IFERROR(VLOOKUP($A994,#REF!,MATCH('Cálculo antigua metodología'!S$4,#REF!,0),0),"")</f>
        <v/>
      </c>
      <c r="T994" s="10">
        <f>+VLOOKUP(A994,'[5]Cálculo SGP'!$N$3:$P$1136,3,0)</f>
        <v>581165498</v>
      </c>
      <c r="U994" s="10">
        <f>+VLOOKUP(A994,'[5]Cálculo SGP'!$N$3:$X$1137,11,0)</f>
        <v>1443455276</v>
      </c>
      <c r="V994" s="11">
        <f t="shared" si="180"/>
        <v>49.219476539127108</v>
      </c>
      <c r="W994" s="11">
        <f t="shared" si="187"/>
        <v>100</v>
      </c>
      <c r="X994" s="11">
        <f t="shared" si="181"/>
        <v>80</v>
      </c>
      <c r="Y994" s="11">
        <f t="shared" si="182"/>
        <v>100</v>
      </c>
      <c r="Z994" s="11">
        <f t="shared" si="188"/>
        <v>0</v>
      </c>
      <c r="AA994" s="11">
        <f t="shared" si="183"/>
        <v>100</v>
      </c>
      <c r="AB994" s="11">
        <f t="shared" si="189"/>
        <v>0</v>
      </c>
      <c r="AC994" s="11">
        <f t="shared" si="184"/>
        <v>0</v>
      </c>
      <c r="AD994" s="11">
        <f t="shared" si="185"/>
        <v>0</v>
      </c>
      <c r="AE994" s="11">
        <f t="shared" si="186"/>
        <v>0</v>
      </c>
      <c r="AF994" s="12">
        <f t="shared" si="190"/>
        <v>0</v>
      </c>
      <c r="AG994" s="31">
        <f t="shared" si="191"/>
        <v>16.666666666666668</v>
      </c>
    </row>
    <row r="995" spans="1:33" x14ac:dyDescent="0.35">
      <c r="A995" s="1" t="s">
        <v>2037</v>
      </c>
      <c r="B995" s="1" t="s">
        <v>1973</v>
      </c>
      <c r="C995" s="1" t="s">
        <v>2038</v>
      </c>
      <c r="D995" s="4">
        <f>+VLOOKUP(A995,'[2]Categoría municipios 2023'!$B$2:$D$1103,3,0)</f>
        <v>6</v>
      </c>
      <c r="E995" s="1" t="str">
        <f>+VLOOKUP(A995,'[3]Nuevo IDF'!$B$5:$H$1106,7,0)</f>
        <v>G4</v>
      </c>
      <c r="F995" s="1"/>
      <c r="G995" s="10">
        <f>+VLOOKUP(A995,'[4]Informe viabilidad 2022'!$A$4:$G$1105,7,0)</f>
        <v>2733.5485269999999</v>
      </c>
      <c r="H995" s="10">
        <f>+VLOOKUP(A995,'[4]Informe viabilidad 2022'!$A$4:$G$1105,6,0)</f>
        <v>4969.0589419999997</v>
      </c>
      <c r="I995" s="10" t="str">
        <f>+IFERROR(VLOOKUP($A995,#REF!,MATCH('Cálculo antigua metodología'!I$4,#REF!,0),0),"")</f>
        <v/>
      </c>
      <c r="J995" s="10" t="str">
        <f>+IFERROR(VLOOKUP($A995,#REF!,MATCH('Cálculo antigua metodología'!J$4,#REF!,0),0),"")</f>
        <v/>
      </c>
      <c r="K995" s="10" t="str">
        <f>+IFERROR(VLOOKUP($A995,#REF!,MATCH('Cálculo antigua metodología'!K$4,#REF!,0),0),"")</f>
        <v/>
      </c>
      <c r="L995" s="10" t="str">
        <f>+IFERROR(VLOOKUP($A995,#REF!,MATCH('Cálculo antigua metodología'!L$4,#REF!,0),0),"")</f>
        <v/>
      </c>
      <c r="M995" s="10" t="str">
        <f>+IFERROR(VLOOKUP($A995,#REF!,MATCH('Cálculo antigua metodología'!M$4,#REF!,0),0),"")</f>
        <v/>
      </c>
      <c r="N995" s="10" t="str">
        <f>+IFERROR(VLOOKUP($A995,#REF!,MATCH('Cálculo antigua metodología'!N$4,#REF!,0),0),"")</f>
        <v/>
      </c>
      <c r="O995" s="10" t="str">
        <f>+IFERROR(VLOOKUP($A995,#REF!,MATCH('Cálculo antigua metodología'!O$4,#REF!,0),0),"")</f>
        <v/>
      </c>
      <c r="P995" s="10" t="str">
        <f>+IFERROR(VLOOKUP($A995,#REF!,MATCH('Cálculo antigua metodología'!P$4,#REF!,0),0),"")</f>
        <v/>
      </c>
      <c r="Q995" s="10" t="str">
        <f>+IFERROR(VLOOKUP($A995,#REF!,MATCH('Cálculo antigua metodología'!Q$4,#REF!,0),0),"")</f>
        <v/>
      </c>
      <c r="R995" s="10" t="str">
        <f>+IFERROR(VLOOKUP($A995,#REF!,MATCH('Cálculo antigua metodología'!R$4,#REF!,0),0),"")</f>
        <v/>
      </c>
      <c r="S995" s="10" t="str">
        <f>+IFERROR(VLOOKUP($A995,#REF!,MATCH('Cálculo antigua metodología'!S$4,#REF!,0),0),"")</f>
        <v/>
      </c>
      <c r="T995" s="10">
        <f>+VLOOKUP(A995,'[5]Cálculo SGP'!$N$3:$P$1136,3,0)</f>
        <v>1940232582</v>
      </c>
      <c r="U995" s="10">
        <f>+VLOOKUP(A995,'[5]Cálculo SGP'!$N$3:$X$1137,11,0)</f>
        <v>2052968626</v>
      </c>
      <c r="V995" s="11">
        <f t="shared" si="180"/>
        <v>55.011392678304041</v>
      </c>
      <c r="W995" s="11">
        <f t="shared" si="187"/>
        <v>100</v>
      </c>
      <c r="X995" s="11">
        <f t="shared" si="181"/>
        <v>80</v>
      </c>
      <c r="Y995" s="11">
        <f t="shared" si="182"/>
        <v>100</v>
      </c>
      <c r="Z995" s="11">
        <f t="shared" si="188"/>
        <v>0</v>
      </c>
      <c r="AA995" s="11">
        <f t="shared" si="183"/>
        <v>100</v>
      </c>
      <c r="AB995" s="11">
        <f t="shared" si="189"/>
        <v>0</v>
      </c>
      <c r="AC995" s="11">
        <f t="shared" si="184"/>
        <v>0</v>
      </c>
      <c r="AD995" s="11">
        <f t="shared" si="185"/>
        <v>0</v>
      </c>
      <c r="AE995" s="11">
        <f t="shared" si="186"/>
        <v>0</v>
      </c>
      <c r="AF995" s="12">
        <f t="shared" si="190"/>
        <v>0</v>
      </c>
      <c r="AG995" s="31">
        <f t="shared" si="191"/>
        <v>16.666666666666668</v>
      </c>
    </row>
    <row r="996" spans="1:33" x14ac:dyDescent="0.35">
      <c r="A996" s="1" t="s">
        <v>2039</v>
      </c>
      <c r="B996" s="1" t="s">
        <v>1973</v>
      </c>
      <c r="C996" s="1" t="s">
        <v>2040</v>
      </c>
      <c r="D996" s="4">
        <f>+VLOOKUP(A996,'[2]Categoría municipios 2023'!$B$2:$D$1103,3,0)</f>
        <v>6</v>
      </c>
      <c r="E996" s="1" t="str">
        <f>+VLOOKUP(A996,'[3]Nuevo IDF'!$B$5:$H$1106,7,0)</f>
        <v>G2</v>
      </c>
      <c r="F996" s="1"/>
      <c r="G996" s="10">
        <f>+VLOOKUP(A996,'[4]Informe viabilidad 2022'!$A$4:$G$1105,7,0)</f>
        <v>1815.2475509999999</v>
      </c>
      <c r="H996" s="10">
        <f>+VLOOKUP(A996,'[4]Informe viabilidad 2022'!$A$4:$G$1105,6,0)</f>
        <v>2949.3980000000001</v>
      </c>
      <c r="I996" s="10" t="str">
        <f>+IFERROR(VLOOKUP($A996,#REF!,MATCH('Cálculo antigua metodología'!I$4,#REF!,0),0),"")</f>
        <v/>
      </c>
      <c r="J996" s="10" t="str">
        <f>+IFERROR(VLOOKUP($A996,#REF!,MATCH('Cálculo antigua metodología'!J$4,#REF!,0),0),"")</f>
        <v/>
      </c>
      <c r="K996" s="10" t="str">
        <f>+IFERROR(VLOOKUP($A996,#REF!,MATCH('Cálculo antigua metodología'!K$4,#REF!,0),0),"")</f>
        <v/>
      </c>
      <c r="L996" s="10" t="str">
        <f>+IFERROR(VLOOKUP($A996,#REF!,MATCH('Cálculo antigua metodología'!L$4,#REF!,0),0),"")</f>
        <v/>
      </c>
      <c r="M996" s="10" t="str">
        <f>+IFERROR(VLOOKUP($A996,#REF!,MATCH('Cálculo antigua metodología'!M$4,#REF!,0),0),"")</f>
        <v/>
      </c>
      <c r="N996" s="10" t="str">
        <f>+IFERROR(VLOOKUP($A996,#REF!,MATCH('Cálculo antigua metodología'!N$4,#REF!,0),0),"")</f>
        <v/>
      </c>
      <c r="O996" s="10" t="str">
        <f>+IFERROR(VLOOKUP($A996,#REF!,MATCH('Cálculo antigua metodología'!O$4,#REF!,0),0),"")</f>
        <v/>
      </c>
      <c r="P996" s="10" t="str">
        <f>+IFERROR(VLOOKUP($A996,#REF!,MATCH('Cálculo antigua metodología'!P$4,#REF!,0),0),"")</f>
        <v/>
      </c>
      <c r="Q996" s="10" t="str">
        <f>+IFERROR(VLOOKUP($A996,#REF!,MATCH('Cálculo antigua metodología'!Q$4,#REF!,0),0),"")</f>
        <v/>
      </c>
      <c r="R996" s="10" t="str">
        <f>+IFERROR(VLOOKUP($A996,#REF!,MATCH('Cálculo antigua metodología'!R$4,#REF!,0),0),"")</f>
        <v/>
      </c>
      <c r="S996" s="10" t="str">
        <f>+IFERROR(VLOOKUP($A996,#REF!,MATCH('Cálculo antigua metodología'!S$4,#REF!,0),0),"")</f>
        <v/>
      </c>
      <c r="T996" s="10">
        <f>+VLOOKUP(A996,'[5]Cálculo SGP'!$N$3:$P$1136,3,0)</f>
        <v>702413881</v>
      </c>
      <c r="U996" s="10">
        <f>+VLOOKUP(A996,'[5]Cálculo SGP'!$N$3:$X$1137,11,0)</f>
        <v>1438364160</v>
      </c>
      <c r="V996" s="11">
        <f t="shared" si="180"/>
        <v>61.546374921255108</v>
      </c>
      <c r="W996" s="11">
        <f t="shared" si="187"/>
        <v>100</v>
      </c>
      <c r="X996" s="11">
        <f t="shared" si="181"/>
        <v>80</v>
      </c>
      <c r="Y996" s="11">
        <f t="shared" si="182"/>
        <v>100</v>
      </c>
      <c r="Z996" s="11">
        <f t="shared" si="188"/>
        <v>0</v>
      </c>
      <c r="AA996" s="11">
        <f t="shared" si="183"/>
        <v>100</v>
      </c>
      <c r="AB996" s="11">
        <f t="shared" si="189"/>
        <v>0</v>
      </c>
      <c r="AC996" s="11">
        <f t="shared" si="184"/>
        <v>0</v>
      </c>
      <c r="AD996" s="11">
        <f t="shared" si="185"/>
        <v>0</v>
      </c>
      <c r="AE996" s="11">
        <f t="shared" si="186"/>
        <v>0</v>
      </c>
      <c r="AF996" s="12">
        <f t="shared" si="190"/>
        <v>0</v>
      </c>
      <c r="AG996" s="31">
        <f t="shared" si="191"/>
        <v>16.666666666666668</v>
      </c>
    </row>
    <row r="997" spans="1:33" x14ac:dyDescent="0.35">
      <c r="A997" s="1" t="s">
        <v>2041</v>
      </c>
      <c r="B997" s="1" t="s">
        <v>1973</v>
      </c>
      <c r="C997" s="1" t="s">
        <v>2042</v>
      </c>
      <c r="D997" s="4">
        <f>+VLOOKUP(A997,'[2]Categoría municipios 2023'!$B$2:$D$1103,3,0)</f>
        <v>6</v>
      </c>
      <c r="E997" s="1" t="str">
        <f>+VLOOKUP(A997,'[3]Nuevo IDF'!$B$5:$H$1106,7,0)</f>
        <v>G2</v>
      </c>
      <c r="F997" s="1"/>
      <c r="G997" s="10">
        <f>+VLOOKUP(A997,'[4]Informe viabilidad 2022'!$A$4:$G$1105,7,0)</f>
        <v>4688.6350009999996</v>
      </c>
      <c r="H997" s="10">
        <f>+VLOOKUP(A997,'[4]Informe viabilidad 2022'!$A$4:$G$1105,6,0)</f>
        <v>8193.6242560400005</v>
      </c>
      <c r="I997" s="10" t="str">
        <f>+IFERROR(VLOOKUP($A997,#REF!,MATCH('Cálculo antigua metodología'!I$4,#REF!,0),0),"")</f>
        <v/>
      </c>
      <c r="J997" s="10" t="str">
        <f>+IFERROR(VLOOKUP($A997,#REF!,MATCH('Cálculo antigua metodología'!J$4,#REF!,0),0),"")</f>
        <v/>
      </c>
      <c r="K997" s="10" t="str">
        <f>+IFERROR(VLOOKUP($A997,#REF!,MATCH('Cálculo antigua metodología'!K$4,#REF!,0),0),"")</f>
        <v/>
      </c>
      <c r="L997" s="10" t="str">
        <f>+IFERROR(VLOOKUP($A997,#REF!,MATCH('Cálculo antigua metodología'!L$4,#REF!,0),0),"")</f>
        <v/>
      </c>
      <c r="M997" s="10" t="str">
        <f>+IFERROR(VLOOKUP($A997,#REF!,MATCH('Cálculo antigua metodología'!M$4,#REF!,0),0),"")</f>
        <v/>
      </c>
      <c r="N997" s="10" t="str">
        <f>+IFERROR(VLOOKUP($A997,#REF!,MATCH('Cálculo antigua metodología'!N$4,#REF!,0),0),"")</f>
        <v/>
      </c>
      <c r="O997" s="10" t="str">
        <f>+IFERROR(VLOOKUP($A997,#REF!,MATCH('Cálculo antigua metodología'!O$4,#REF!,0),0),"")</f>
        <v/>
      </c>
      <c r="P997" s="10" t="str">
        <f>+IFERROR(VLOOKUP($A997,#REF!,MATCH('Cálculo antigua metodología'!P$4,#REF!,0),0),"")</f>
        <v/>
      </c>
      <c r="Q997" s="10" t="str">
        <f>+IFERROR(VLOOKUP($A997,#REF!,MATCH('Cálculo antigua metodología'!Q$4,#REF!,0),0),"")</f>
        <v/>
      </c>
      <c r="R997" s="10" t="str">
        <f>+IFERROR(VLOOKUP($A997,#REF!,MATCH('Cálculo antigua metodología'!R$4,#REF!,0),0),"")</f>
        <v/>
      </c>
      <c r="S997" s="10" t="str">
        <f>+IFERROR(VLOOKUP($A997,#REF!,MATCH('Cálculo antigua metodología'!S$4,#REF!,0),0),"")</f>
        <v/>
      </c>
      <c r="T997" s="10">
        <f>+VLOOKUP(A997,'[5]Cálculo SGP'!$N$3:$P$1136,3,0)</f>
        <v>1314550204</v>
      </c>
      <c r="U997" s="10">
        <f>+VLOOKUP(A997,'[5]Cálculo SGP'!$N$3:$X$1137,11,0)</f>
        <v>2481628922</v>
      </c>
      <c r="V997" s="11">
        <f t="shared" si="180"/>
        <v>57.222968182165936</v>
      </c>
      <c r="W997" s="11">
        <f t="shared" si="187"/>
        <v>100</v>
      </c>
      <c r="X997" s="11">
        <f t="shared" si="181"/>
        <v>80</v>
      </c>
      <c r="Y997" s="11">
        <f t="shared" si="182"/>
        <v>100</v>
      </c>
      <c r="Z997" s="11">
        <f t="shared" si="188"/>
        <v>0</v>
      </c>
      <c r="AA997" s="11">
        <f t="shared" si="183"/>
        <v>100</v>
      </c>
      <c r="AB997" s="11">
        <f t="shared" si="189"/>
        <v>0</v>
      </c>
      <c r="AC997" s="11">
        <f t="shared" si="184"/>
        <v>0</v>
      </c>
      <c r="AD997" s="11">
        <f t="shared" si="185"/>
        <v>0</v>
      </c>
      <c r="AE997" s="11">
        <f t="shared" si="186"/>
        <v>0</v>
      </c>
      <c r="AF997" s="12">
        <f t="shared" si="190"/>
        <v>0</v>
      </c>
      <c r="AG997" s="31">
        <f t="shared" si="191"/>
        <v>16.666666666666668</v>
      </c>
    </row>
    <row r="998" spans="1:33" x14ac:dyDescent="0.35">
      <c r="A998" s="1" t="s">
        <v>2043</v>
      </c>
      <c r="B998" s="1" t="s">
        <v>1973</v>
      </c>
      <c r="C998" s="1" t="s">
        <v>2044</v>
      </c>
      <c r="D998" s="4">
        <f>+VLOOKUP(A998,'[2]Categoría municipios 2023'!$B$2:$D$1103,3,0)</f>
        <v>6</v>
      </c>
      <c r="E998" s="1" t="str">
        <f>+VLOOKUP(A998,'[3]Nuevo IDF'!$B$5:$H$1106,7,0)</f>
        <v>G5</v>
      </c>
      <c r="F998" s="1"/>
      <c r="G998" s="10">
        <f>+VLOOKUP(A998,'[4]Informe viabilidad 2022'!$A$4:$G$1105,7,0)</f>
        <v>2035.383186</v>
      </c>
      <c r="H998" s="10">
        <f>+VLOOKUP(A998,'[4]Informe viabilidad 2022'!$A$4:$G$1105,6,0)</f>
        <v>3650.7887420000002</v>
      </c>
      <c r="I998" s="10" t="str">
        <f>+IFERROR(VLOOKUP($A998,#REF!,MATCH('Cálculo antigua metodología'!I$4,#REF!,0),0),"")</f>
        <v/>
      </c>
      <c r="J998" s="10" t="str">
        <f>+IFERROR(VLOOKUP($A998,#REF!,MATCH('Cálculo antigua metodología'!J$4,#REF!,0),0),"")</f>
        <v/>
      </c>
      <c r="K998" s="10" t="str">
        <f>+IFERROR(VLOOKUP($A998,#REF!,MATCH('Cálculo antigua metodología'!K$4,#REF!,0),0),"")</f>
        <v/>
      </c>
      <c r="L998" s="10" t="str">
        <f>+IFERROR(VLOOKUP($A998,#REF!,MATCH('Cálculo antigua metodología'!L$4,#REF!,0),0),"")</f>
        <v/>
      </c>
      <c r="M998" s="10" t="str">
        <f>+IFERROR(VLOOKUP($A998,#REF!,MATCH('Cálculo antigua metodología'!M$4,#REF!,0),0),"")</f>
        <v/>
      </c>
      <c r="N998" s="10" t="str">
        <f>+IFERROR(VLOOKUP($A998,#REF!,MATCH('Cálculo antigua metodología'!N$4,#REF!,0),0),"")</f>
        <v/>
      </c>
      <c r="O998" s="10" t="str">
        <f>+IFERROR(VLOOKUP($A998,#REF!,MATCH('Cálculo antigua metodología'!O$4,#REF!,0),0),"")</f>
        <v/>
      </c>
      <c r="P998" s="10" t="str">
        <f>+IFERROR(VLOOKUP($A998,#REF!,MATCH('Cálculo antigua metodología'!P$4,#REF!,0),0),"")</f>
        <v/>
      </c>
      <c r="Q998" s="10" t="str">
        <f>+IFERROR(VLOOKUP($A998,#REF!,MATCH('Cálculo antigua metodología'!Q$4,#REF!,0),0),"")</f>
        <v/>
      </c>
      <c r="R998" s="10" t="str">
        <f>+IFERROR(VLOOKUP($A998,#REF!,MATCH('Cálculo antigua metodología'!R$4,#REF!,0),0),"")</f>
        <v/>
      </c>
      <c r="S998" s="10" t="str">
        <f>+IFERROR(VLOOKUP($A998,#REF!,MATCH('Cálculo antigua metodología'!S$4,#REF!,0),0),"")</f>
        <v/>
      </c>
      <c r="T998" s="10">
        <f>+VLOOKUP(A998,'[5]Cálculo SGP'!$N$3:$P$1136,3,0)</f>
        <v>1879220191</v>
      </c>
      <c r="U998" s="10">
        <f>+VLOOKUP(A998,'[5]Cálculo SGP'!$N$3:$X$1137,11,0)</f>
        <v>3140973949</v>
      </c>
      <c r="V998" s="11">
        <f t="shared" si="180"/>
        <v>55.751875275175813</v>
      </c>
      <c r="W998" s="11">
        <f t="shared" si="187"/>
        <v>100</v>
      </c>
      <c r="X998" s="11">
        <f t="shared" si="181"/>
        <v>80</v>
      </c>
      <c r="Y998" s="11">
        <f t="shared" si="182"/>
        <v>100</v>
      </c>
      <c r="Z998" s="11">
        <f t="shared" si="188"/>
        <v>0</v>
      </c>
      <c r="AA998" s="11">
        <f t="shared" si="183"/>
        <v>100</v>
      </c>
      <c r="AB998" s="11">
        <f t="shared" si="189"/>
        <v>0</v>
      </c>
      <c r="AC998" s="11">
        <f t="shared" si="184"/>
        <v>0</v>
      </c>
      <c r="AD998" s="11">
        <f t="shared" si="185"/>
        <v>0</v>
      </c>
      <c r="AE998" s="11">
        <f t="shared" si="186"/>
        <v>0</v>
      </c>
      <c r="AF998" s="12">
        <f t="shared" si="190"/>
        <v>0</v>
      </c>
      <c r="AG998" s="31">
        <f t="shared" si="191"/>
        <v>16.666666666666668</v>
      </c>
    </row>
    <row r="999" spans="1:33" x14ac:dyDescent="0.35">
      <c r="A999" s="1" t="s">
        <v>2045</v>
      </c>
      <c r="B999" s="1" t="s">
        <v>1973</v>
      </c>
      <c r="C999" s="1" t="s">
        <v>2046</v>
      </c>
      <c r="D999" s="4">
        <f>+VLOOKUP(A999,'[2]Categoría municipios 2023'!$B$2:$D$1103,3,0)</f>
        <v>6</v>
      </c>
      <c r="E999" s="1" t="str">
        <f>+VLOOKUP(A999,'[3]Nuevo IDF'!$B$5:$H$1106,7,0)</f>
        <v>G3</v>
      </c>
      <c r="F999" s="1"/>
      <c r="G999" s="10">
        <f>+VLOOKUP(A999,'[4]Informe viabilidad 2022'!$A$4:$G$1105,7,0)</f>
        <v>1076.432139</v>
      </c>
      <c r="H999" s="10">
        <f>+VLOOKUP(A999,'[4]Informe viabilidad 2022'!$A$4:$G$1105,6,0)</f>
        <v>1561.844877</v>
      </c>
      <c r="I999" s="10" t="str">
        <f>+IFERROR(VLOOKUP($A999,#REF!,MATCH('Cálculo antigua metodología'!I$4,#REF!,0),0),"")</f>
        <v/>
      </c>
      <c r="J999" s="10" t="str">
        <f>+IFERROR(VLOOKUP($A999,#REF!,MATCH('Cálculo antigua metodología'!J$4,#REF!,0),0),"")</f>
        <v/>
      </c>
      <c r="K999" s="10" t="str">
        <f>+IFERROR(VLOOKUP($A999,#REF!,MATCH('Cálculo antigua metodología'!K$4,#REF!,0),0),"")</f>
        <v/>
      </c>
      <c r="L999" s="10" t="str">
        <f>+IFERROR(VLOOKUP($A999,#REF!,MATCH('Cálculo antigua metodología'!L$4,#REF!,0),0),"")</f>
        <v/>
      </c>
      <c r="M999" s="10" t="str">
        <f>+IFERROR(VLOOKUP($A999,#REF!,MATCH('Cálculo antigua metodología'!M$4,#REF!,0),0),"")</f>
        <v/>
      </c>
      <c r="N999" s="10" t="str">
        <f>+IFERROR(VLOOKUP($A999,#REF!,MATCH('Cálculo antigua metodología'!N$4,#REF!,0),0),"")</f>
        <v/>
      </c>
      <c r="O999" s="10" t="str">
        <f>+IFERROR(VLOOKUP($A999,#REF!,MATCH('Cálculo antigua metodología'!O$4,#REF!,0),0),"")</f>
        <v/>
      </c>
      <c r="P999" s="10" t="str">
        <f>+IFERROR(VLOOKUP($A999,#REF!,MATCH('Cálculo antigua metodología'!P$4,#REF!,0),0),"")</f>
        <v/>
      </c>
      <c r="Q999" s="10" t="str">
        <f>+IFERROR(VLOOKUP($A999,#REF!,MATCH('Cálculo antigua metodología'!Q$4,#REF!,0),0),"")</f>
        <v/>
      </c>
      <c r="R999" s="10" t="str">
        <f>+IFERROR(VLOOKUP($A999,#REF!,MATCH('Cálculo antigua metodología'!R$4,#REF!,0),0),"")</f>
        <v/>
      </c>
      <c r="S999" s="10" t="str">
        <f>+IFERROR(VLOOKUP($A999,#REF!,MATCH('Cálculo antigua metodología'!S$4,#REF!,0),0),"")</f>
        <v/>
      </c>
      <c r="T999" s="10">
        <f>+VLOOKUP(A999,'[5]Cálculo SGP'!$N$3:$P$1136,3,0)</f>
        <v>641182386</v>
      </c>
      <c r="U999" s="10">
        <f>+VLOOKUP(A999,'[5]Cálculo SGP'!$N$3:$X$1137,11,0)</f>
        <v>1326766342</v>
      </c>
      <c r="V999" s="11">
        <f t="shared" si="180"/>
        <v>68.920553817586324</v>
      </c>
      <c r="W999" s="11">
        <f t="shared" si="187"/>
        <v>100</v>
      </c>
      <c r="X999" s="11">
        <f t="shared" si="181"/>
        <v>80</v>
      </c>
      <c r="Y999" s="11">
        <f t="shared" si="182"/>
        <v>100</v>
      </c>
      <c r="Z999" s="11">
        <f t="shared" si="188"/>
        <v>0</v>
      </c>
      <c r="AA999" s="11">
        <f t="shared" si="183"/>
        <v>100</v>
      </c>
      <c r="AB999" s="11">
        <f t="shared" si="189"/>
        <v>0</v>
      </c>
      <c r="AC999" s="11">
        <f t="shared" si="184"/>
        <v>0</v>
      </c>
      <c r="AD999" s="11">
        <f t="shared" si="185"/>
        <v>0</v>
      </c>
      <c r="AE999" s="11">
        <f t="shared" si="186"/>
        <v>0</v>
      </c>
      <c r="AF999" s="12">
        <f t="shared" si="190"/>
        <v>0</v>
      </c>
      <c r="AG999" s="31">
        <f t="shared" si="191"/>
        <v>16.666666666666668</v>
      </c>
    </row>
    <row r="1000" spans="1:33" x14ac:dyDescent="0.35">
      <c r="A1000" s="1" t="s">
        <v>2047</v>
      </c>
      <c r="B1000" s="1" t="s">
        <v>1973</v>
      </c>
      <c r="C1000" s="1" t="s">
        <v>2048</v>
      </c>
      <c r="D1000" s="4">
        <f>+VLOOKUP(A1000,'[2]Categoría municipios 2023'!$B$2:$D$1103,3,0)</f>
        <v>6</v>
      </c>
      <c r="E1000" s="1" t="str">
        <f>+VLOOKUP(A1000,'[3]Nuevo IDF'!$B$5:$H$1106,7,0)</f>
        <v>G4</v>
      </c>
      <c r="F1000" s="1"/>
      <c r="G1000" s="10">
        <f>+VLOOKUP(A1000,'[4]Informe viabilidad 2022'!$A$4:$G$1105,7,0)</f>
        <v>2169.637099</v>
      </c>
      <c r="H1000" s="10">
        <f>+VLOOKUP(A1000,'[4]Informe viabilidad 2022'!$A$4:$G$1105,6,0)</f>
        <v>4015.5294359999998</v>
      </c>
      <c r="I1000" s="10" t="str">
        <f>+IFERROR(VLOOKUP($A1000,#REF!,MATCH('Cálculo antigua metodología'!I$4,#REF!,0),0),"")</f>
        <v/>
      </c>
      <c r="J1000" s="10" t="str">
        <f>+IFERROR(VLOOKUP($A1000,#REF!,MATCH('Cálculo antigua metodología'!J$4,#REF!,0),0),"")</f>
        <v/>
      </c>
      <c r="K1000" s="10" t="str">
        <f>+IFERROR(VLOOKUP($A1000,#REF!,MATCH('Cálculo antigua metodología'!K$4,#REF!,0),0),"")</f>
        <v/>
      </c>
      <c r="L1000" s="10" t="str">
        <f>+IFERROR(VLOOKUP($A1000,#REF!,MATCH('Cálculo antigua metodología'!L$4,#REF!,0),0),"")</f>
        <v/>
      </c>
      <c r="M1000" s="10" t="str">
        <f>+IFERROR(VLOOKUP($A1000,#REF!,MATCH('Cálculo antigua metodología'!M$4,#REF!,0),0),"")</f>
        <v/>
      </c>
      <c r="N1000" s="10" t="str">
        <f>+IFERROR(VLOOKUP($A1000,#REF!,MATCH('Cálculo antigua metodología'!N$4,#REF!,0),0),"")</f>
        <v/>
      </c>
      <c r="O1000" s="10" t="str">
        <f>+IFERROR(VLOOKUP($A1000,#REF!,MATCH('Cálculo antigua metodología'!O$4,#REF!,0),0),"")</f>
        <v/>
      </c>
      <c r="P1000" s="10" t="str">
        <f>+IFERROR(VLOOKUP($A1000,#REF!,MATCH('Cálculo antigua metodología'!P$4,#REF!,0),0),"")</f>
        <v/>
      </c>
      <c r="Q1000" s="10" t="str">
        <f>+IFERROR(VLOOKUP($A1000,#REF!,MATCH('Cálculo antigua metodología'!Q$4,#REF!,0),0),"")</f>
        <v/>
      </c>
      <c r="R1000" s="10" t="str">
        <f>+IFERROR(VLOOKUP($A1000,#REF!,MATCH('Cálculo antigua metodología'!R$4,#REF!,0),0),"")</f>
        <v/>
      </c>
      <c r="S1000" s="10" t="str">
        <f>+IFERROR(VLOOKUP($A1000,#REF!,MATCH('Cálculo antigua metodología'!S$4,#REF!,0),0),"")</f>
        <v/>
      </c>
      <c r="T1000" s="10">
        <f>+VLOOKUP(A1000,'[5]Cálculo SGP'!$N$3:$P$1136,3,0)</f>
        <v>1619430456</v>
      </c>
      <c r="U1000" s="10">
        <f>+VLOOKUP(A1000,'[5]Cálculo SGP'!$N$3:$X$1137,11,0)</f>
        <v>2520663562</v>
      </c>
      <c r="V1000" s="11">
        <f t="shared" si="180"/>
        <v>54.031159118117344</v>
      </c>
      <c r="W1000" s="11">
        <f t="shared" si="187"/>
        <v>100</v>
      </c>
      <c r="X1000" s="11">
        <f t="shared" si="181"/>
        <v>80</v>
      </c>
      <c r="Y1000" s="11">
        <f t="shared" si="182"/>
        <v>100</v>
      </c>
      <c r="Z1000" s="11">
        <f t="shared" si="188"/>
        <v>0</v>
      </c>
      <c r="AA1000" s="11">
        <f t="shared" si="183"/>
        <v>100</v>
      </c>
      <c r="AB1000" s="11">
        <f t="shared" si="189"/>
        <v>0</v>
      </c>
      <c r="AC1000" s="11">
        <f t="shared" si="184"/>
        <v>0</v>
      </c>
      <c r="AD1000" s="11">
        <f t="shared" si="185"/>
        <v>0</v>
      </c>
      <c r="AE1000" s="11">
        <f t="shared" si="186"/>
        <v>0</v>
      </c>
      <c r="AF1000" s="12">
        <f t="shared" si="190"/>
        <v>0</v>
      </c>
      <c r="AG1000" s="31">
        <f t="shared" si="191"/>
        <v>16.666666666666668</v>
      </c>
    </row>
    <row r="1001" spans="1:33" x14ac:dyDescent="0.35">
      <c r="A1001" s="1" t="s">
        <v>2049</v>
      </c>
      <c r="B1001" s="1" t="s">
        <v>1973</v>
      </c>
      <c r="C1001" s="1" t="s">
        <v>2050</v>
      </c>
      <c r="D1001" s="4">
        <f>+VLOOKUP(A1001,'[2]Categoría municipios 2023'!$B$2:$D$1103,3,0)</f>
        <v>6</v>
      </c>
      <c r="E1001" s="1" t="str">
        <f>+VLOOKUP(A1001,'[3]Nuevo IDF'!$B$5:$H$1106,7,0)</f>
        <v>G1</v>
      </c>
      <c r="F1001" s="1"/>
      <c r="G1001" s="10">
        <f>+VLOOKUP(A1001,'[4]Informe viabilidad 2022'!$A$4:$G$1105,7,0)</f>
        <v>4867.6063649999996</v>
      </c>
      <c r="H1001" s="10">
        <f>+VLOOKUP(A1001,'[4]Informe viabilidad 2022'!$A$4:$G$1105,6,0)</f>
        <v>7327.4834959999998</v>
      </c>
      <c r="I1001" s="10" t="str">
        <f>+IFERROR(VLOOKUP($A1001,#REF!,MATCH('Cálculo antigua metodología'!I$4,#REF!,0),0),"")</f>
        <v/>
      </c>
      <c r="J1001" s="10" t="str">
        <f>+IFERROR(VLOOKUP($A1001,#REF!,MATCH('Cálculo antigua metodología'!J$4,#REF!,0),0),"")</f>
        <v/>
      </c>
      <c r="K1001" s="10" t="str">
        <f>+IFERROR(VLOOKUP($A1001,#REF!,MATCH('Cálculo antigua metodología'!K$4,#REF!,0),0),"")</f>
        <v/>
      </c>
      <c r="L1001" s="10" t="str">
        <f>+IFERROR(VLOOKUP($A1001,#REF!,MATCH('Cálculo antigua metodología'!L$4,#REF!,0),0),"")</f>
        <v/>
      </c>
      <c r="M1001" s="10" t="str">
        <f>+IFERROR(VLOOKUP($A1001,#REF!,MATCH('Cálculo antigua metodología'!M$4,#REF!,0),0),"")</f>
        <v/>
      </c>
      <c r="N1001" s="10" t="str">
        <f>+IFERROR(VLOOKUP($A1001,#REF!,MATCH('Cálculo antigua metodología'!N$4,#REF!,0),0),"")</f>
        <v/>
      </c>
      <c r="O1001" s="10" t="str">
        <f>+IFERROR(VLOOKUP($A1001,#REF!,MATCH('Cálculo antigua metodología'!O$4,#REF!,0),0),"")</f>
        <v/>
      </c>
      <c r="P1001" s="10" t="str">
        <f>+IFERROR(VLOOKUP($A1001,#REF!,MATCH('Cálculo antigua metodología'!P$4,#REF!,0),0),"")</f>
        <v/>
      </c>
      <c r="Q1001" s="10" t="str">
        <f>+IFERROR(VLOOKUP($A1001,#REF!,MATCH('Cálculo antigua metodología'!Q$4,#REF!,0),0),"")</f>
        <v/>
      </c>
      <c r="R1001" s="10" t="str">
        <f>+IFERROR(VLOOKUP($A1001,#REF!,MATCH('Cálculo antigua metodología'!R$4,#REF!,0),0),"")</f>
        <v/>
      </c>
      <c r="S1001" s="10" t="str">
        <f>+IFERROR(VLOOKUP($A1001,#REF!,MATCH('Cálculo antigua metodología'!S$4,#REF!,0),0),"")</f>
        <v/>
      </c>
      <c r="T1001" s="10">
        <f>+VLOOKUP(A1001,'[5]Cálculo SGP'!$N$3:$P$1136,3,0)</f>
        <v>1021436924</v>
      </c>
      <c r="U1001" s="10">
        <f>+VLOOKUP(A1001,'[5]Cálculo SGP'!$N$3:$X$1137,11,0)</f>
        <v>2181264095</v>
      </c>
      <c r="V1001" s="11">
        <f t="shared" si="180"/>
        <v>66.429441535517313</v>
      </c>
      <c r="W1001" s="11">
        <f t="shared" si="187"/>
        <v>100</v>
      </c>
      <c r="X1001" s="11">
        <f t="shared" si="181"/>
        <v>80</v>
      </c>
      <c r="Y1001" s="11">
        <f t="shared" si="182"/>
        <v>100</v>
      </c>
      <c r="Z1001" s="11">
        <f t="shared" si="188"/>
        <v>0</v>
      </c>
      <c r="AA1001" s="11">
        <f t="shared" si="183"/>
        <v>100</v>
      </c>
      <c r="AB1001" s="11">
        <f t="shared" si="189"/>
        <v>0</v>
      </c>
      <c r="AC1001" s="11">
        <f t="shared" si="184"/>
        <v>0</v>
      </c>
      <c r="AD1001" s="11">
        <f t="shared" si="185"/>
        <v>0</v>
      </c>
      <c r="AE1001" s="11">
        <f t="shared" si="186"/>
        <v>0</v>
      </c>
      <c r="AF1001" s="12">
        <f t="shared" si="190"/>
        <v>0</v>
      </c>
      <c r="AG1001" s="31">
        <f t="shared" si="191"/>
        <v>16.666666666666668</v>
      </c>
    </row>
    <row r="1002" spans="1:33" x14ac:dyDescent="0.35">
      <c r="A1002" s="1" t="s">
        <v>2051</v>
      </c>
      <c r="B1002" s="1" t="s">
        <v>1973</v>
      </c>
      <c r="C1002" s="1" t="s">
        <v>2052</v>
      </c>
      <c r="D1002" s="4">
        <f>+VLOOKUP(A1002,'[2]Categoría municipios 2023'!$B$2:$D$1103,3,0)</f>
        <v>6</v>
      </c>
      <c r="E1002" s="1" t="str">
        <f>+VLOOKUP(A1002,'[3]Nuevo IDF'!$B$5:$H$1106,7,0)</f>
        <v>G4</v>
      </c>
      <c r="F1002" s="1"/>
      <c r="G1002" s="10">
        <f>+VLOOKUP(A1002,'[4]Informe viabilidad 2022'!$A$4:$G$1105,7,0)</f>
        <v>1446.2691480000001</v>
      </c>
      <c r="H1002" s="10">
        <f>+VLOOKUP(A1002,'[4]Informe viabilidad 2022'!$A$4:$G$1105,6,0)</f>
        <v>2658.4040810000001</v>
      </c>
      <c r="I1002" s="10" t="str">
        <f>+IFERROR(VLOOKUP($A1002,#REF!,MATCH('Cálculo antigua metodología'!I$4,#REF!,0),0),"")</f>
        <v/>
      </c>
      <c r="J1002" s="10" t="str">
        <f>+IFERROR(VLOOKUP($A1002,#REF!,MATCH('Cálculo antigua metodología'!J$4,#REF!,0),0),"")</f>
        <v/>
      </c>
      <c r="K1002" s="10" t="str">
        <f>+IFERROR(VLOOKUP($A1002,#REF!,MATCH('Cálculo antigua metodología'!K$4,#REF!,0),0),"")</f>
        <v/>
      </c>
      <c r="L1002" s="10" t="str">
        <f>+IFERROR(VLOOKUP($A1002,#REF!,MATCH('Cálculo antigua metodología'!L$4,#REF!,0),0),"")</f>
        <v/>
      </c>
      <c r="M1002" s="10" t="str">
        <f>+IFERROR(VLOOKUP($A1002,#REF!,MATCH('Cálculo antigua metodología'!M$4,#REF!,0),0),"")</f>
        <v/>
      </c>
      <c r="N1002" s="10" t="str">
        <f>+IFERROR(VLOOKUP($A1002,#REF!,MATCH('Cálculo antigua metodología'!N$4,#REF!,0),0),"")</f>
        <v/>
      </c>
      <c r="O1002" s="10" t="str">
        <f>+IFERROR(VLOOKUP($A1002,#REF!,MATCH('Cálculo antigua metodología'!O$4,#REF!,0),0),"")</f>
        <v/>
      </c>
      <c r="P1002" s="10" t="str">
        <f>+IFERROR(VLOOKUP($A1002,#REF!,MATCH('Cálculo antigua metodología'!P$4,#REF!,0),0),"")</f>
        <v/>
      </c>
      <c r="Q1002" s="10" t="str">
        <f>+IFERROR(VLOOKUP($A1002,#REF!,MATCH('Cálculo antigua metodología'!Q$4,#REF!,0),0),"")</f>
        <v/>
      </c>
      <c r="R1002" s="10" t="str">
        <f>+IFERROR(VLOOKUP($A1002,#REF!,MATCH('Cálculo antigua metodología'!R$4,#REF!,0),0),"")</f>
        <v/>
      </c>
      <c r="S1002" s="10" t="str">
        <f>+IFERROR(VLOOKUP($A1002,#REF!,MATCH('Cálculo antigua metodología'!S$4,#REF!,0),0),"")</f>
        <v/>
      </c>
      <c r="T1002" s="10">
        <f>+VLOOKUP(A1002,'[5]Cálculo SGP'!$N$3:$P$1136,3,0)</f>
        <v>1049301984</v>
      </c>
      <c r="U1002" s="10">
        <f>+VLOOKUP(A1002,'[5]Cálculo SGP'!$N$3:$X$1137,11,0)</f>
        <v>2150217440</v>
      </c>
      <c r="V1002" s="11">
        <f t="shared" si="180"/>
        <v>54.403661141535842</v>
      </c>
      <c r="W1002" s="11">
        <f t="shared" si="187"/>
        <v>100</v>
      </c>
      <c r="X1002" s="11">
        <f t="shared" si="181"/>
        <v>80</v>
      </c>
      <c r="Y1002" s="11">
        <f t="shared" si="182"/>
        <v>100</v>
      </c>
      <c r="Z1002" s="11">
        <f t="shared" si="188"/>
        <v>0</v>
      </c>
      <c r="AA1002" s="11">
        <f t="shared" si="183"/>
        <v>100</v>
      </c>
      <c r="AB1002" s="11">
        <f t="shared" si="189"/>
        <v>0</v>
      </c>
      <c r="AC1002" s="11">
        <f t="shared" si="184"/>
        <v>0</v>
      </c>
      <c r="AD1002" s="11">
        <f t="shared" si="185"/>
        <v>0</v>
      </c>
      <c r="AE1002" s="11">
        <f t="shared" si="186"/>
        <v>0</v>
      </c>
      <c r="AF1002" s="12">
        <f t="shared" si="190"/>
        <v>0</v>
      </c>
      <c r="AG1002" s="31">
        <f t="shared" si="191"/>
        <v>16.666666666666668</v>
      </c>
    </row>
    <row r="1003" spans="1:33" x14ac:dyDescent="0.35">
      <c r="A1003" s="1" t="s">
        <v>2053</v>
      </c>
      <c r="B1003" s="1" t="s">
        <v>1973</v>
      </c>
      <c r="C1003" s="1" t="s">
        <v>2054</v>
      </c>
      <c r="D1003" s="4">
        <f>+VLOOKUP(A1003,'[2]Categoría municipios 2023'!$B$2:$D$1103,3,0)</f>
        <v>6</v>
      </c>
      <c r="E1003" s="1" t="str">
        <f>+VLOOKUP(A1003,'[3]Nuevo IDF'!$B$5:$H$1106,7,0)</f>
        <v>G3</v>
      </c>
      <c r="F1003" s="1"/>
      <c r="G1003" s="10">
        <f>+VLOOKUP(A1003,'[4]Informe viabilidad 2022'!$A$4:$G$1105,7,0)</f>
        <v>2789.8470130000001</v>
      </c>
      <c r="H1003" s="10">
        <f>+VLOOKUP(A1003,'[4]Informe viabilidad 2022'!$A$4:$G$1105,6,0)</f>
        <v>4124.1709350000001</v>
      </c>
      <c r="I1003" s="10" t="str">
        <f>+IFERROR(VLOOKUP($A1003,#REF!,MATCH('Cálculo antigua metodología'!I$4,#REF!,0),0),"")</f>
        <v/>
      </c>
      <c r="J1003" s="10" t="str">
        <f>+IFERROR(VLOOKUP($A1003,#REF!,MATCH('Cálculo antigua metodología'!J$4,#REF!,0),0),"")</f>
        <v/>
      </c>
      <c r="K1003" s="10" t="str">
        <f>+IFERROR(VLOOKUP($A1003,#REF!,MATCH('Cálculo antigua metodología'!K$4,#REF!,0),0),"")</f>
        <v/>
      </c>
      <c r="L1003" s="10" t="str">
        <f>+IFERROR(VLOOKUP($A1003,#REF!,MATCH('Cálculo antigua metodología'!L$4,#REF!,0),0),"")</f>
        <v/>
      </c>
      <c r="M1003" s="10" t="str">
        <f>+IFERROR(VLOOKUP($A1003,#REF!,MATCH('Cálculo antigua metodología'!M$4,#REF!,0),0),"")</f>
        <v/>
      </c>
      <c r="N1003" s="10" t="str">
        <f>+IFERROR(VLOOKUP($A1003,#REF!,MATCH('Cálculo antigua metodología'!N$4,#REF!,0),0),"")</f>
        <v/>
      </c>
      <c r="O1003" s="10" t="str">
        <f>+IFERROR(VLOOKUP($A1003,#REF!,MATCH('Cálculo antigua metodología'!O$4,#REF!,0),0),"")</f>
        <v/>
      </c>
      <c r="P1003" s="10" t="str">
        <f>+IFERROR(VLOOKUP($A1003,#REF!,MATCH('Cálculo antigua metodología'!P$4,#REF!,0),0),"")</f>
        <v/>
      </c>
      <c r="Q1003" s="10" t="str">
        <f>+IFERROR(VLOOKUP($A1003,#REF!,MATCH('Cálculo antigua metodología'!Q$4,#REF!,0),0),"")</f>
        <v/>
      </c>
      <c r="R1003" s="10" t="str">
        <f>+IFERROR(VLOOKUP($A1003,#REF!,MATCH('Cálculo antigua metodología'!R$4,#REF!,0),0),"")</f>
        <v/>
      </c>
      <c r="S1003" s="10" t="str">
        <f>+IFERROR(VLOOKUP($A1003,#REF!,MATCH('Cálculo antigua metodología'!S$4,#REF!,0),0),"")</f>
        <v/>
      </c>
      <c r="T1003" s="10">
        <f>+VLOOKUP(A1003,'[5]Cálculo SGP'!$N$3:$P$1136,3,0)</f>
        <v>863516803</v>
      </c>
      <c r="U1003" s="10">
        <f>+VLOOKUP(A1003,'[5]Cálculo SGP'!$N$3:$X$1137,11,0)</f>
        <v>1451147134</v>
      </c>
      <c r="V1003" s="11">
        <f t="shared" si="180"/>
        <v>67.646250773065987</v>
      </c>
      <c r="W1003" s="11">
        <f t="shared" si="187"/>
        <v>100</v>
      </c>
      <c r="X1003" s="11">
        <f t="shared" si="181"/>
        <v>80</v>
      </c>
      <c r="Y1003" s="11">
        <f t="shared" si="182"/>
        <v>100</v>
      </c>
      <c r="Z1003" s="11">
        <f t="shared" si="188"/>
        <v>0</v>
      </c>
      <c r="AA1003" s="11">
        <f t="shared" si="183"/>
        <v>100</v>
      </c>
      <c r="AB1003" s="11">
        <f t="shared" si="189"/>
        <v>0</v>
      </c>
      <c r="AC1003" s="11">
        <f t="shared" si="184"/>
        <v>0</v>
      </c>
      <c r="AD1003" s="11">
        <f t="shared" si="185"/>
        <v>0</v>
      </c>
      <c r="AE1003" s="11">
        <f t="shared" si="186"/>
        <v>0</v>
      </c>
      <c r="AF1003" s="12">
        <f t="shared" si="190"/>
        <v>0</v>
      </c>
      <c r="AG1003" s="31">
        <f t="shared" si="191"/>
        <v>16.666666666666668</v>
      </c>
    </row>
    <row r="1004" spans="1:33" x14ac:dyDescent="0.35">
      <c r="A1004" s="1" t="s">
        <v>2055</v>
      </c>
      <c r="B1004" s="1" t="s">
        <v>1973</v>
      </c>
      <c r="C1004" s="1" t="s">
        <v>2056</v>
      </c>
      <c r="D1004" s="4">
        <f>+VLOOKUP(A1004,'[2]Categoría municipios 2023'!$B$2:$D$1103,3,0)</f>
        <v>6</v>
      </c>
      <c r="E1004" s="1" t="str">
        <f>+VLOOKUP(A1004,'[3]Nuevo IDF'!$B$5:$H$1106,7,0)</f>
        <v>G3</v>
      </c>
      <c r="F1004" s="1"/>
      <c r="G1004" s="10">
        <f>+VLOOKUP(A1004,'[4]Informe viabilidad 2022'!$A$4:$G$1105,7,0)</f>
        <v>743.29269999999997</v>
      </c>
      <c r="H1004" s="10">
        <f>+VLOOKUP(A1004,'[4]Informe viabilidad 2022'!$A$4:$G$1105,6,0)</f>
        <v>1302.263434</v>
      </c>
      <c r="I1004" s="10" t="str">
        <f>+IFERROR(VLOOKUP($A1004,#REF!,MATCH('Cálculo antigua metodología'!I$4,#REF!,0),0),"")</f>
        <v/>
      </c>
      <c r="J1004" s="10" t="str">
        <f>+IFERROR(VLOOKUP($A1004,#REF!,MATCH('Cálculo antigua metodología'!J$4,#REF!,0),0),"")</f>
        <v/>
      </c>
      <c r="K1004" s="10" t="str">
        <f>+IFERROR(VLOOKUP($A1004,#REF!,MATCH('Cálculo antigua metodología'!K$4,#REF!,0),0),"")</f>
        <v/>
      </c>
      <c r="L1004" s="10" t="str">
        <f>+IFERROR(VLOOKUP($A1004,#REF!,MATCH('Cálculo antigua metodología'!L$4,#REF!,0),0),"")</f>
        <v/>
      </c>
      <c r="M1004" s="10" t="str">
        <f>+IFERROR(VLOOKUP($A1004,#REF!,MATCH('Cálculo antigua metodología'!M$4,#REF!,0),0),"")</f>
        <v/>
      </c>
      <c r="N1004" s="10" t="str">
        <f>+IFERROR(VLOOKUP($A1004,#REF!,MATCH('Cálculo antigua metodología'!N$4,#REF!,0),0),"")</f>
        <v/>
      </c>
      <c r="O1004" s="10" t="str">
        <f>+IFERROR(VLOOKUP($A1004,#REF!,MATCH('Cálculo antigua metodología'!O$4,#REF!,0),0),"")</f>
        <v/>
      </c>
      <c r="P1004" s="10" t="str">
        <f>+IFERROR(VLOOKUP($A1004,#REF!,MATCH('Cálculo antigua metodología'!P$4,#REF!,0),0),"")</f>
        <v/>
      </c>
      <c r="Q1004" s="10" t="str">
        <f>+IFERROR(VLOOKUP($A1004,#REF!,MATCH('Cálculo antigua metodología'!Q$4,#REF!,0),0),"")</f>
        <v/>
      </c>
      <c r="R1004" s="10" t="str">
        <f>+IFERROR(VLOOKUP($A1004,#REF!,MATCH('Cálculo antigua metodología'!R$4,#REF!,0),0),"")</f>
        <v/>
      </c>
      <c r="S1004" s="10" t="str">
        <f>+IFERROR(VLOOKUP($A1004,#REF!,MATCH('Cálculo antigua metodología'!S$4,#REF!,0),0),"")</f>
        <v/>
      </c>
      <c r="T1004" s="10">
        <f>+VLOOKUP(A1004,'[5]Cálculo SGP'!$N$3:$P$1136,3,0)</f>
        <v>535825158</v>
      </c>
      <c r="U1004" s="10">
        <f>+VLOOKUP(A1004,'[5]Cálculo SGP'!$N$3:$X$1137,11,0)</f>
        <v>1243541310</v>
      </c>
      <c r="V1004" s="11">
        <f t="shared" si="180"/>
        <v>57.07698462490962</v>
      </c>
      <c r="W1004" s="11">
        <f t="shared" si="187"/>
        <v>100</v>
      </c>
      <c r="X1004" s="11">
        <f t="shared" si="181"/>
        <v>80</v>
      </c>
      <c r="Y1004" s="11">
        <f t="shared" si="182"/>
        <v>100</v>
      </c>
      <c r="Z1004" s="11">
        <f t="shared" si="188"/>
        <v>0</v>
      </c>
      <c r="AA1004" s="11">
        <f t="shared" si="183"/>
        <v>100</v>
      </c>
      <c r="AB1004" s="11">
        <f t="shared" si="189"/>
        <v>0</v>
      </c>
      <c r="AC1004" s="11">
        <f t="shared" si="184"/>
        <v>0</v>
      </c>
      <c r="AD1004" s="11">
        <f t="shared" si="185"/>
        <v>0</v>
      </c>
      <c r="AE1004" s="11">
        <f t="shared" si="186"/>
        <v>0</v>
      </c>
      <c r="AF1004" s="12">
        <f t="shared" si="190"/>
        <v>0</v>
      </c>
      <c r="AG1004" s="31">
        <f t="shared" si="191"/>
        <v>16.666666666666668</v>
      </c>
    </row>
    <row r="1005" spans="1:33" x14ac:dyDescent="0.35">
      <c r="A1005" s="1" t="s">
        <v>2057</v>
      </c>
      <c r="B1005" s="1" t="s">
        <v>1973</v>
      </c>
      <c r="C1005" s="1" t="s">
        <v>2058</v>
      </c>
      <c r="D1005" s="4">
        <f>+VLOOKUP(A1005,'[2]Categoría municipios 2023'!$B$2:$D$1103,3,0)</f>
        <v>6</v>
      </c>
      <c r="E1005" s="1" t="str">
        <f>+VLOOKUP(A1005,'[3]Nuevo IDF'!$B$5:$H$1106,7,0)</f>
        <v>G2</v>
      </c>
      <c r="F1005" s="1"/>
      <c r="G1005" s="10">
        <f>+VLOOKUP(A1005,'[4]Informe viabilidad 2022'!$A$4:$G$1105,7,0)</f>
        <v>1546.9857609999999</v>
      </c>
      <c r="H1005" s="10">
        <f>+VLOOKUP(A1005,'[4]Informe viabilidad 2022'!$A$4:$G$1105,6,0)</f>
        <v>2141.050937</v>
      </c>
      <c r="I1005" s="10" t="str">
        <f>+IFERROR(VLOOKUP($A1005,#REF!,MATCH('Cálculo antigua metodología'!I$4,#REF!,0),0),"")</f>
        <v/>
      </c>
      <c r="J1005" s="10" t="str">
        <f>+IFERROR(VLOOKUP($A1005,#REF!,MATCH('Cálculo antigua metodología'!J$4,#REF!,0),0),"")</f>
        <v/>
      </c>
      <c r="K1005" s="10" t="str">
        <f>+IFERROR(VLOOKUP($A1005,#REF!,MATCH('Cálculo antigua metodología'!K$4,#REF!,0),0),"")</f>
        <v/>
      </c>
      <c r="L1005" s="10" t="str">
        <f>+IFERROR(VLOOKUP($A1005,#REF!,MATCH('Cálculo antigua metodología'!L$4,#REF!,0),0),"")</f>
        <v/>
      </c>
      <c r="M1005" s="10" t="str">
        <f>+IFERROR(VLOOKUP($A1005,#REF!,MATCH('Cálculo antigua metodología'!M$4,#REF!,0),0),"")</f>
        <v/>
      </c>
      <c r="N1005" s="10" t="str">
        <f>+IFERROR(VLOOKUP($A1005,#REF!,MATCH('Cálculo antigua metodología'!N$4,#REF!,0),0),"")</f>
        <v/>
      </c>
      <c r="O1005" s="10" t="str">
        <f>+IFERROR(VLOOKUP($A1005,#REF!,MATCH('Cálculo antigua metodología'!O$4,#REF!,0),0),"")</f>
        <v/>
      </c>
      <c r="P1005" s="10" t="str">
        <f>+IFERROR(VLOOKUP($A1005,#REF!,MATCH('Cálculo antigua metodología'!P$4,#REF!,0),0),"")</f>
        <v/>
      </c>
      <c r="Q1005" s="10" t="str">
        <f>+IFERROR(VLOOKUP($A1005,#REF!,MATCH('Cálculo antigua metodología'!Q$4,#REF!,0),0),"")</f>
        <v/>
      </c>
      <c r="R1005" s="10" t="str">
        <f>+IFERROR(VLOOKUP($A1005,#REF!,MATCH('Cálculo antigua metodología'!R$4,#REF!,0),0),"")</f>
        <v/>
      </c>
      <c r="S1005" s="10" t="str">
        <f>+IFERROR(VLOOKUP($A1005,#REF!,MATCH('Cálculo antigua metodología'!S$4,#REF!,0),0),"")</f>
        <v/>
      </c>
      <c r="T1005" s="10">
        <f>+VLOOKUP(A1005,'[5]Cálculo SGP'!$N$3:$P$1136,3,0)</f>
        <v>574444184</v>
      </c>
      <c r="U1005" s="10">
        <f>+VLOOKUP(A1005,'[5]Cálculo SGP'!$N$3:$X$1137,11,0)</f>
        <v>1331007207</v>
      </c>
      <c r="V1005" s="11">
        <f t="shared" si="180"/>
        <v>72.253571097547407</v>
      </c>
      <c r="W1005" s="11">
        <f t="shared" si="187"/>
        <v>100</v>
      </c>
      <c r="X1005" s="11">
        <f t="shared" si="181"/>
        <v>80</v>
      </c>
      <c r="Y1005" s="11">
        <f t="shared" si="182"/>
        <v>100</v>
      </c>
      <c r="Z1005" s="11">
        <f t="shared" si="188"/>
        <v>0</v>
      </c>
      <c r="AA1005" s="11">
        <f t="shared" si="183"/>
        <v>100</v>
      </c>
      <c r="AB1005" s="11">
        <f t="shared" si="189"/>
        <v>0</v>
      </c>
      <c r="AC1005" s="11">
        <f t="shared" si="184"/>
        <v>0</v>
      </c>
      <c r="AD1005" s="11">
        <f t="shared" si="185"/>
        <v>0</v>
      </c>
      <c r="AE1005" s="11">
        <f t="shared" si="186"/>
        <v>0</v>
      </c>
      <c r="AF1005" s="12">
        <f t="shared" si="190"/>
        <v>0</v>
      </c>
      <c r="AG1005" s="31">
        <f t="shared" si="191"/>
        <v>16.666666666666668</v>
      </c>
    </row>
    <row r="1006" spans="1:33" x14ac:dyDescent="0.35">
      <c r="A1006" s="1" t="s">
        <v>2059</v>
      </c>
      <c r="B1006" s="1" t="s">
        <v>1973</v>
      </c>
      <c r="C1006" s="1" t="s">
        <v>2060</v>
      </c>
      <c r="D1006" s="4">
        <f>+VLOOKUP(A1006,'[2]Categoría municipios 2023'!$B$2:$D$1103,3,0)</f>
        <v>6</v>
      </c>
      <c r="E1006" s="1" t="str">
        <f>+VLOOKUP(A1006,'[3]Nuevo IDF'!$B$5:$H$1106,7,0)</f>
        <v>G4</v>
      </c>
      <c r="F1006" s="1"/>
      <c r="G1006" s="10">
        <f>+VLOOKUP(A1006,'[4]Informe viabilidad 2022'!$A$4:$G$1105,7,0)</f>
        <v>971.55185200000005</v>
      </c>
      <c r="H1006" s="10">
        <f>+VLOOKUP(A1006,'[4]Informe viabilidad 2022'!$A$4:$G$1105,6,0)</f>
        <v>2027.2240629999999</v>
      </c>
      <c r="I1006" s="10" t="str">
        <f>+IFERROR(VLOOKUP($A1006,#REF!,MATCH('Cálculo antigua metodología'!I$4,#REF!,0),0),"")</f>
        <v/>
      </c>
      <c r="J1006" s="10" t="str">
        <f>+IFERROR(VLOOKUP($A1006,#REF!,MATCH('Cálculo antigua metodología'!J$4,#REF!,0),0),"")</f>
        <v/>
      </c>
      <c r="K1006" s="10" t="str">
        <f>+IFERROR(VLOOKUP($A1006,#REF!,MATCH('Cálculo antigua metodología'!K$4,#REF!,0),0),"")</f>
        <v/>
      </c>
      <c r="L1006" s="10" t="str">
        <f>+IFERROR(VLOOKUP($A1006,#REF!,MATCH('Cálculo antigua metodología'!L$4,#REF!,0),0),"")</f>
        <v/>
      </c>
      <c r="M1006" s="10" t="str">
        <f>+IFERROR(VLOOKUP($A1006,#REF!,MATCH('Cálculo antigua metodología'!M$4,#REF!,0),0),"")</f>
        <v/>
      </c>
      <c r="N1006" s="10" t="str">
        <f>+IFERROR(VLOOKUP($A1006,#REF!,MATCH('Cálculo antigua metodología'!N$4,#REF!,0),0),"")</f>
        <v/>
      </c>
      <c r="O1006" s="10" t="str">
        <f>+IFERROR(VLOOKUP($A1006,#REF!,MATCH('Cálculo antigua metodología'!O$4,#REF!,0),0),"")</f>
        <v/>
      </c>
      <c r="P1006" s="10" t="str">
        <f>+IFERROR(VLOOKUP($A1006,#REF!,MATCH('Cálculo antigua metodología'!P$4,#REF!,0),0),"")</f>
        <v/>
      </c>
      <c r="Q1006" s="10" t="str">
        <f>+IFERROR(VLOOKUP($A1006,#REF!,MATCH('Cálculo antigua metodología'!Q$4,#REF!,0),0),"")</f>
        <v/>
      </c>
      <c r="R1006" s="10" t="str">
        <f>+IFERROR(VLOOKUP($A1006,#REF!,MATCH('Cálculo antigua metodología'!R$4,#REF!,0),0),"")</f>
        <v/>
      </c>
      <c r="S1006" s="10" t="str">
        <f>+IFERROR(VLOOKUP($A1006,#REF!,MATCH('Cálculo antigua metodología'!S$4,#REF!,0),0),"")</f>
        <v/>
      </c>
      <c r="T1006" s="10">
        <f>+VLOOKUP(A1006,'[5]Cálculo SGP'!$N$3:$P$1136,3,0)</f>
        <v>594002256</v>
      </c>
      <c r="U1006" s="10">
        <f>+VLOOKUP(A1006,'[5]Cálculo SGP'!$N$3:$X$1137,11,0)</f>
        <v>1624593052</v>
      </c>
      <c r="V1006" s="11">
        <f t="shared" si="180"/>
        <v>47.925232821193092</v>
      </c>
      <c r="W1006" s="11">
        <f t="shared" si="187"/>
        <v>100</v>
      </c>
      <c r="X1006" s="11">
        <f t="shared" si="181"/>
        <v>80</v>
      </c>
      <c r="Y1006" s="11">
        <f t="shared" si="182"/>
        <v>100</v>
      </c>
      <c r="Z1006" s="11">
        <f t="shared" si="188"/>
        <v>0</v>
      </c>
      <c r="AA1006" s="11">
        <f t="shared" si="183"/>
        <v>100</v>
      </c>
      <c r="AB1006" s="11">
        <f t="shared" si="189"/>
        <v>0</v>
      </c>
      <c r="AC1006" s="11">
        <f t="shared" si="184"/>
        <v>0</v>
      </c>
      <c r="AD1006" s="11">
        <f t="shared" si="185"/>
        <v>0</v>
      </c>
      <c r="AE1006" s="11">
        <f t="shared" si="186"/>
        <v>0</v>
      </c>
      <c r="AF1006" s="12">
        <f t="shared" si="190"/>
        <v>0</v>
      </c>
      <c r="AG1006" s="31">
        <f t="shared" si="191"/>
        <v>16.666666666666668</v>
      </c>
    </row>
    <row r="1007" spans="1:33" x14ac:dyDescent="0.35">
      <c r="A1007" s="1" t="s">
        <v>2061</v>
      </c>
      <c r="B1007" s="1" t="s">
        <v>1973</v>
      </c>
      <c r="C1007" s="1" t="s">
        <v>2062</v>
      </c>
      <c r="D1007" s="4">
        <f>+VLOOKUP(A1007,'[2]Categoría municipios 2023'!$B$2:$D$1103,3,0)</f>
        <v>6</v>
      </c>
      <c r="E1007" s="1" t="str">
        <f>+VLOOKUP(A1007,'[3]Nuevo IDF'!$B$5:$H$1106,7,0)</f>
        <v>G2</v>
      </c>
      <c r="F1007" s="1"/>
      <c r="G1007" s="10">
        <f>+VLOOKUP(A1007,'[4]Informe viabilidad 2022'!$A$4:$G$1105,7,0)</f>
        <v>2368.4722959999999</v>
      </c>
      <c r="H1007" s="10">
        <f>+VLOOKUP(A1007,'[4]Informe viabilidad 2022'!$A$4:$G$1105,6,0)</f>
        <v>3942.3898960000001</v>
      </c>
      <c r="I1007" s="10" t="str">
        <f>+IFERROR(VLOOKUP($A1007,#REF!,MATCH('Cálculo antigua metodología'!I$4,#REF!,0),0),"")</f>
        <v/>
      </c>
      <c r="J1007" s="10" t="str">
        <f>+IFERROR(VLOOKUP($A1007,#REF!,MATCH('Cálculo antigua metodología'!J$4,#REF!,0),0),"")</f>
        <v/>
      </c>
      <c r="K1007" s="10" t="str">
        <f>+IFERROR(VLOOKUP($A1007,#REF!,MATCH('Cálculo antigua metodología'!K$4,#REF!,0),0),"")</f>
        <v/>
      </c>
      <c r="L1007" s="10" t="str">
        <f>+IFERROR(VLOOKUP($A1007,#REF!,MATCH('Cálculo antigua metodología'!L$4,#REF!,0),0),"")</f>
        <v/>
      </c>
      <c r="M1007" s="10" t="str">
        <f>+IFERROR(VLOOKUP($A1007,#REF!,MATCH('Cálculo antigua metodología'!M$4,#REF!,0),0),"")</f>
        <v/>
      </c>
      <c r="N1007" s="10" t="str">
        <f>+IFERROR(VLOOKUP($A1007,#REF!,MATCH('Cálculo antigua metodología'!N$4,#REF!,0),0),"")</f>
        <v/>
      </c>
      <c r="O1007" s="10" t="str">
        <f>+IFERROR(VLOOKUP($A1007,#REF!,MATCH('Cálculo antigua metodología'!O$4,#REF!,0),0),"")</f>
        <v/>
      </c>
      <c r="P1007" s="10" t="str">
        <f>+IFERROR(VLOOKUP($A1007,#REF!,MATCH('Cálculo antigua metodología'!P$4,#REF!,0),0),"")</f>
        <v/>
      </c>
      <c r="Q1007" s="10" t="str">
        <f>+IFERROR(VLOOKUP($A1007,#REF!,MATCH('Cálculo antigua metodología'!Q$4,#REF!,0),0),"")</f>
        <v/>
      </c>
      <c r="R1007" s="10" t="str">
        <f>+IFERROR(VLOOKUP($A1007,#REF!,MATCH('Cálculo antigua metodología'!R$4,#REF!,0),0),"")</f>
        <v/>
      </c>
      <c r="S1007" s="10" t="str">
        <f>+IFERROR(VLOOKUP($A1007,#REF!,MATCH('Cálculo antigua metodología'!S$4,#REF!,0),0),"")</f>
        <v/>
      </c>
      <c r="T1007" s="10">
        <f>+VLOOKUP(A1007,'[5]Cálculo SGP'!$N$3:$P$1136,3,0)</f>
        <v>958411785</v>
      </c>
      <c r="U1007" s="10">
        <f>+VLOOKUP(A1007,'[5]Cálculo SGP'!$N$3:$X$1137,11,0)</f>
        <v>1698175542</v>
      </c>
      <c r="V1007" s="11">
        <f t="shared" si="180"/>
        <v>60.077068947520452</v>
      </c>
      <c r="W1007" s="11">
        <f t="shared" si="187"/>
        <v>100</v>
      </c>
      <c r="X1007" s="11">
        <f t="shared" si="181"/>
        <v>80</v>
      </c>
      <c r="Y1007" s="11">
        <f t="shared" si="182"/>
        <v>100</v>
      </c>
      <c r="Z1007" s="11">
        <f t="shared" si="188"/>
        <v>0</v>
      </c>
      <c r="AA1007" s="11">
        <f t="shared" si="183"/>
        <v>100</v>
      </c>
      <c r="AB1007" s="11">
        <f t="shared" si="189"/>
        <v>0</v>
      </c>
      <c r="AC1007" s="11">
        <f t="shared" si="184"/>
        <v>0</v>
      </c>
      <c r="AD1007" s="11">
        <f t="shared" si="185"/>
        <v>0</v>
      </c>
      <c r="AE1007" s="11">
        <f t="shared" si="186"/>
        <v>0</v>
      </c>
      <c r="AF1007" s="12">
        <f t="shared" si="190"/>
        <v>0</v>
      </c>
      <c r="AG1007" s="31">
        <f t="shared" si="191"/>
        <v>16.666666666666668</v>
      </c>
    </row>
    <row r="1008" spans="1:33" x14ac:dyDescent="0.35">
      <c r="A1008" s="1" t="s">
        <v>2063</v>
      </c>
      <c r="B1008" s="1" t="s">
        <v>1973</v>
      </c>
      <c r="C1008" s="1" t="s">
        <v>2064</v>
      </c>
      <c r="D1008" s="4">
        <f>+VLOOKUP(A1008,'[2]Categoría municipios 2023'!$B$2:$D$1103,3,0)</f>
        <v>6</v>
      </c>
      <c r="E1008" s="1" t="str">
        <f>+VLOOKUP(A1008,'[3]Nuevo IDF'!$B$5:$H$1106,7,0)</f>
        <v>G4</v>
      </c>
      <c r="F1008" s="1"/>
      <c r="G1008" s="10">
        <f>+VLOOKUP(A1008,'[4]Informe viabilidad 2022'!$A$4:$G$1105,7,0)</f>
        <v>942.31725500000005</v>
      </c>
      <c r="H1008" s="10">
        <f>+VLOOKUP(A1008,'[4]Informe viabilidad 2022'!$A$4:$G$1105,6,0)</f>
        <v>1861.1025910000001</v>
      </c>
      <c r="I1008" s="10" t="str">
        <f>+IFERROR(VLOOKUP($A1008,#REF!,MATCH('Cálculo antigua metodología'!I$4,#REF!,0),0),"")</f>
        <v/>
      </c>
      <c r="J1008" s="10" t="str">
        <f>+IFERROR(VLOOKUP($A1008,#REF!,MATCH('Cálculo antigua metodología'!J$4,#REF!,0),0),"")</f>
        <v/>
      </c>
      <c r="K1008" s="10" t="str">
        <f>+IFERROR(VLOOKUP($A1008,#REF!,MATCH('Cálculo antigua metodología'!K$4,#REF!,0),0),"")</f>
        <v/>
      </c>
      <c r="L1008" s="10" t="str">
        <f>+IFERROR(VLOOKUP($A1008,#REF!,MATCH('Cálculo antigua metodología'!L$4,#REF!,0),0),"")</f>
        <v/>
      </c>
      <c r="M1008" s="10" t="str">
        <f>+IFERROR(VLOOKUP($A1008,#REF!,MATCH('Cálculo antigua metodología'!M$4,#REF!,0),0),"")</f>
        <v/>
      </c>
      <c r="N1008" s="10" t="str">
        <f>+IFERROR(VLOOKUP($A1008,#REF!,MATCH('Cálculo antigua metodología'!N$4,#REF!,0),0),"")</f>
        <v/>
      </c>
      <c r="O1008" s="10" t="str">
        <f>+IFERROR(VLOOKUP($A1008,#REF!,MATCH('Cálculo antigua metodología'!O$4,#REF!,0),0),"")</f>
        <v/>
      </c>
      <c r="P1008" s="10" t="str">
        <f>+IFERROR(VLOOKUP($A1008,#REF!,MATCH('Cálculo antigua metodología'!P$4,#REF!,0),0),"")</f>
        <v/>
      </c>
      <c r="Q1008" s="10" t="str">
        <f>+IFERROR(VLOOKUP($A1008,#REF!,MATCH('Cálculo antigua metodología'!Q$4,#REF!,0),0),"")</f>
        <v/>
      </c>
      <c r="R1008" s="10" t="str">
        <f>+IFERROR(VLOOKUP($A1008,#REF!,MATCH('Cálculo antigua metodología'!R$4,#REF!,0),0),"")</f>
        <v/>
      </c>
      <c r="S1008" s="10" t="str">
        <f>+IFERROR(VLOOKUP($A1008,#REF!,MATCH('Cálculo antigua metodología'!S$4,#REF!,0),0),"")</f>
        <v/>
      </c>
      <c r="T1008" s="10">
        <f>+VLOOKUP(A1008,'[5]Cálculo SGP'!$N$3:$P$1136,3,0)</f>
        <v>765726769</v>
      </c>
      <c r="U1008" s="10">
        <f>+VLOOKUP(A1008,'[5]Cálculo SGP'!$N$3:$X$1137,11,0)</f>
        <v>1313775765</v>
      </c>
      <c r="V1008" s="11">
        <f t="shared" si="180"/>
        <v>50.632203703164905</v>
      </c>
      <c r="W1008" s="11">
        <f t="shared" si="187"/>
        <v>100</v>
      </c>
      <c r="X1008" s="11">
        <f t="shared" si="181"/>
        <v>80</v>
      </c>
      <c r="Y1008" s="11">
        <f t="shared" si="182"/>
        <v>100</v>
      </c>
      <c r="Z1008" s="11">
        <f t="shared" si="188"/>
        <v>0</v>
      </c>
      <c r="AA1008" s="11">
        <f t="shared" si="183"/>
        <v>100</v>
      </c>
      <c r="AB1008" s="11">
        <f t="shared" si="189"/>
        <v>0</v>
      </c>
      <c r="AC1008" s="11">
        <f t="shared" si="184"/>
        <v>0</v>
      </c>
      <c r="AD1008" s="11">
        <f t="shared" si="185"/>
        <v>0</v>
      </c>
      <c r="AE1008" s="11">
        <f t="shared" si="186"/>
        <v>0</v>
      </c>
      <c r="AF1008" s="12">
        <f t="shared" si="190"/>
        <v>0</v>
      </c>
      <c r="AG1008" s="31">
        <f t="shared" si="191"/>
        <v>16.666666666666668</v>
      </c>
    </row>
    <row r="1009" spans="1:33" x14ac:dyDescent="0.35">
      <c r="A1009" s="1" t="s">
        <v>2065</v>
      </c>
      <c r="B1009" s="1" t="s">
        <v>1973</v>
      </c>
      <c r="C1009" s="1" t="s">
        <v>2066</v>
      </c>
      <c r="D1009" s="4">
        <f>+VLOOKUP(A1009,'[2]Categoría municipios 2023'!$B$2:$D$1103,3,0)</f>
        <v>6</v>
      </c>
      <c r="E1009" s="1" t="str">
        <f>+VLOOKUP(A1009,'[3]Nuevo IDF'!$B$5:$H$1106,7,0)</f>
        <v>G4</v>
      </c>
      <c r="F1009" s="1"/>
      <c r="G1009" s="10">
        <f>+VLOOKUP(A1009,'[4]Informe viabilidad 2022'!$A$4:$G$1105,7,0)</f>
        <v>781.85029599999996</v>
      </c>
      <c r="H1009" s="10">
        <f>+VLOOKUP(A1009,'[4]Informe viabilidad 2022'!$A$4:$G$1105,6,0)</f>
        <v>1799.917684</v>
      </c>
      <c r="I1009" s="10" t="str">
        <f>+IFERROR(VLOOKUP($A1009,#REF!,MATCH('Cálculo antigua metodología'!I$4,#REF!,0),0),"")</f>
        <v/>
      </c>
      <c r="J1009" s="10" t="str">
        <f>+IFERROR(VLOOKUP($A1009,#REF!,MATCH('Cálculo antigua metodología'!J$4,#REF!,0),0),"")</f>
        <v/>
      </c>
      <c r="K1009" s="10" t="str">
        <f>+IFERROR(VLOOKUP($A1009,#REF!,MATCH('Cálculo antigua metodología'!K$4,#REF!,0),0),"")</f>
        <v/>
      </c>
      <c r="L1009" s="10" t="str">
        <f>+IFERROR(VLOOKUP($A1009,#REF!,MATCH('Cálculo antigua metodología'!L$4,#REF!,0),0),"")</f>
        <v/>
      </c>
      <c r="M1009" s="10" t="str">
        <f>+IFERROR(VLOOKUP($A1009,#REF!,MATCH('Cálculo antigua metodología'!M$4,#REF!,0),0),"")</f>
        <v/>
      </c>
      <c r="N1009" s="10" t="str">
        <f>+IFERROR(VLOOKUP($A1009,#REF!,MATCH('Cálculo antigua metodología'!N$4,#REF!,0),0),"")</f>
        <v/>
      </c>
      <c r="O1009" s="10" t="str">
        <f>+IFERROR(VLOOKUP($A1009,#REF!,MATCH('Cálculo antigua metodología'!O$4,#REF!,0),0),"")</f>
        <v/>
      </c>
      <c r="P1009" s="10" t="str">
        <f>+IFERROR(VLOOKUP($A1009,#REF!,MATCH('Cálculo antigua metodología'!P$4,#REF!,0),0),"")</f>
        <v/>
      </c>
      <c r="Q1009" s="10" t="str">
        <f>+IFERROR(VLOOKUP($A1009,#REF!,MATCH('Cálculo antigua metodología'!Q$4,#REF!,0),0),"")</f>
        <v/>
      </c>
      <c r="R1009" s="10" t="str">
        <f>+IFERROR(VLOOKUP($A1009,#REF!,MATCH('Cálculo antigua metodología'!R$4,#REF!,0),0),"")</f>
        <v/>
      </c>
      <c r="S1009" s="10" t="str">
        <f>+IFERROR(VLOOKUP($A1009,#REF!,MATCH('Cálculo antigua metodología'!S$4,#REF!,0),0),"")</f>
        <v/>
      </c>
      <c r="T1009" s="10">
        <f>+VLOOKUP(A1009,'[5]Cálculo SGP'!$N$3:$P$1136,3,0)</f>
        <v>646386174</v>
      </c>
      <c r="U1009" s="10">
        <f>+VLOOKUP(A1009,'[5]Cálculo SGP'!$N$3:$X$1137,11,0)</f>
        <v>1667157026</v>
      </c>
      <c r="V1009" s="11">
        <f t="shared" si="180"/>
        <v>43.438114028774663</v>
      </c>
      <c r="W1009" s="11">
        <f t="shared" si="187"/>
        <v>100</v>
      </c>
      <c r="X1009" s="11">
        <f t="shared" si="181"/>
        <v>80</v>
      </c>
      <c r="Y1009" s="11">
        <f t="shared" si="182"/>
        <v>100</v>
      </c>
      <c r="Z1009" s="11">
        <f t="shared" si="188"/>
        <v>0</v>
      </c>
      <c r="AA1009" s="11">
        <f t="shared" si="183"/>
        <v>100</v>
      </c>
      <c r="AB1009" s="11">
        <f t="shared" si="189"/>
        <v>0</v>
      </c>
      <c r="AC1009" s="11">
        <f t="shared" si="184"/>
        <v>0</v>
      </c>
      <c r="AD1009" s="11">
        <f t="shared" si="185"/>
        <v>0</v>
      </c>
      <c r="AE1009" s="11">
        <f t="shared" si="186"/>
        <v>0</v>
      </c>
      <c r="AF1009" s="12">
        <f t="shared" si="190"/>
        <v>0</v>
      </c>
      <c r="AG1009" s="31">
        <f t="shared" si="191"/>
        <v>16.666666666666668</v>
      </c>
    </row>
    <row r="1010" spans="1:33" x14ac:dyDescent="0.35">
      <c r="A1010" s="1" t="s">
        <v>2067</v>
      </c>
      <c r="B1010" s="1" t="s">
        <v>2068</v>
      </c>
      <c r="C1010" s="1" t="s">
        <v>2069</v>
      </c>
      <c r="D1010" s="4" t="str">
        <f>+VLOOKUP(A1010,'[2]Categoría municipios 2023'!$B$2:$D$1103,3,0)</f>
        <v>ESP</v>
      </c>
      <c r="E1010" s="1" t="str">
        <f>+VLOOKUP(A1010,'[3]Nuevo IDF'!$B$5:$H$1106,7,0)</f>
        <v>C</v>
      </c>
      <c r="F1010" s="4">
        <v>1</v>
      </c>
      <c r="G1010" s="10">
        <f>+VLOOKUP(A1010,'[4]Informe viabilidad 2022'!$A$4:$G$1105,7,0)</f>
        <v>517999.17775899998</v>
      </c>
      <c r="H1010" s="10">
        <f>+VLOOKUP(A1010,'[4]Informe viabilidad 2022'!$A$4:$G$1105,6,0)</f>
        <v>1352941.2403837109</v>
      </c>
      <c r="I1010" s="10" t="str">
        <f>+IFERROR(VLOOKUP($A1010,#REF!,MATCH('Cálculo antigua metodología'!I$4,#REF!,0),0),"")</f>
        <v/>
      </c>
      <c r="J1010" s="10" t="str">
        <f>+IFERROR(VLOOKUP($A1010,#REF!,MATCH('Cálculo antigua metodología'!J$4,#REF!,0),0),"")</f>
        <v/>
      </c>
      <c r="K1010" s="10" t="str">
        <f>+IFERROR(VLOOKUP($A1010,#REF!,MATCH('Cálculo antigua metodología'!K$4,#REF!,0),0),"")</f>
        <v/>
      </c>
      <c r="L1010" s="10" t="str">
        <f>+IFERROR(VLOOKUP($A1010,#REF!,MATCH('Cálculo antigua metodología'!L$4,#REF!,0),0),"")</f>
        <v/>
      </c>
      <c r="M1010" s="10" t="str">
        <f>+IFERROR(VLOOKUP($A1010,#REF!,MATCH('Cálculo antigua metodología'!M$4,#REF!,0),0),"")</f>
        <v/>
      </c>
      <c r="N1010" s="10" t="str">
        <f>+IFERROR(VLOOKUP($A1010,#REF!,MATCH('Cálculo antigua metodología'!N$4,#REF!,0),0),"")</f>
        <v/>
      </c>
      <c r="O1010" s="10" t="str">
        <f>+IFERROR(VLOOKUP($A1010,#REF!,MATCH('Cálculo antigua metodología'!O$4,#REF!,0),0),"")</f>
        <v/>
      </c>
      <c r="P1010" s="10" t="str">
        <f>+IFERROR(VLOOKUP($A1010,#REF!,MATCH('Cálculo antigua metodología'!P$4,#REF!,0),0),"")</f>
        <v/>
      </c>
      <c r="Q1010" s="10" t="str">
        <f>+IFERROR(VLOOKUP($A1010,#REF!,MATCH('Cálculo antigua metodología'!Q$4,#REF!,0),0),"")</f>
        <v/>
      </c>
      <c r="R1010" s="10" t="str">
        <f>+IFERROR(VLOOKUP($A1010,#REF!,MATCH('Cálculo antigua metodología'!R$4,#REF!,0),0),"")</f>
        <v/>
      </c>
      <c r="S1010" s="10" t="str">
        <f>+IFERROR(VLOOKUP($A1010,#REF!,MATCH('Cálculo antigua metodología'!S$4,#REF!,0),0),"")</f>
        <v/>
      </c>
      <c r="T1010" s="10">
        <f>+VLOOKUP(A1010,'[5]Cálculo SGP'!$N$3:$P$1136,3,0)</f>
        <v>31839740529</v>
      </c>
      <c r="U1010" s="10">
        <f>+VLOOKUP(A1010,'[5]Cálculo SGP'!$N$3:$X$1137,11,0)</f>
        <v>63367689374</v>
      </c>
      <c r="V1010" s="11">
        <f t="shared" si="180"/>
        <v>38.286893938726344</v>
      </c>
      <c r="W1010" s="11">
        <f t="shared" si="187"/>
        <v>100</v>
      </c>
      <c r="X1010" s="11">
        <f t="shared" si="181"/>
        <v>50</v>
      </c>
      <c r="Y1010" s="11">
        <f t="shared" si="182"/>
        <v>100</v>
      </c>
      <c r="Z1010" s="11">
        <f t="shared" si="188"/>
        <v>0</v>
      </c>
      <c r="AA1010" s="11">
        <f t="shared" si="183"/>
        <v>100</v>
      </c>
      <c r="AB1010" s="11">
        <f t="shared" si="189"/>
        <v>0</v>
      </c>
      <c r="AC1010" s="11">
        <f t="shared" si="184"/>
        <v>0</v>
      </c>
      <c r="AD1010" s="11">
        <f t="shared" si="185"/>
        <v>0</v>
      </c>
      <c r="AE1010" s="11">
        <f t="shared" si="186"/>
        <v>0</v>
      </c>
      <c r="AF1010" s="12">
        <f t="shared" si="190"/>
        <v>0</v>
      </c>
      <c r="AG1010" s="31">
        <f t="shared" si="191"/>
        <v>16.666666666666668</v>
      </c>
    </row>
    <row r="1011" spans="1:33" x14ac:dyDescent="0.35">
      <c r="A1011" s="1" t="s">
        <v>2070</v>
      </c>
      <c r="B1011" s="1" t="s">
        <v>2068</v>
      </c>
      <c r="C1011" s="1" t="s">
        <v>2071</v>
      </c>
      <c r="D1011" s="4">
        <f>+VLOOKUP(A1011,'[2]Categoría municipios 2023'!$B$2:$D$1103,3,0)</f>
        <v>6</v>
      </c>
      <c r="E1011" s="1" t="str">
        <f>+VLOOKUP(A1011,'[3]Nuevo IDF'!$B$5:$H$1106,7,0)</f>
        <v>G2</v>
      </c>
      <c r="F1011" s="1"/>
      <c r="G1011" s="10">
        <f>+VLOOKUP(A1011,'[4]Informe viabilidad 2022'!$A$4:$G$1105,7,0)</f>
        <v>3108.8511619999999</v>
      </c>
      <c r="H1011" s="10">
        <f>+VLOOKUP(A1011,'[4]Informe viabilidad 2022'!$A$4:$G$1105,6,0)</f>
        <v>4942.6913408400005</v>
      </c>
      <c r="I1011" s="10" t="str">
        <f>+IFERROR(VLOOKUP($A1011,#REF!,MATCH('Cálculo antigua metodología'!I$4,#REF!,0),0),"")</f>
        <v/>
      </c>
      <c r="J1011" s="10" t="str">
        <f>+IFERROR(VLOOKUP($A1011,#REF!,MATCH('Cálculo antigua metodología'!J$4,#REF!,0),0),"")</f>
        <v/>
      </c>
      <c r="K1011" s="10" t="str">
        <f>+IFERROR(VLOOKUP($A1011,#REF!,MATCH('Cálculo antigua metodología'!K$4,#REF!,0),0),"")</f>
        <v/>
      </c>
      <c r="L1011" s="10" t="str">
        <f>+IFERROR(VLOOKUP($A1011,#REF!,MATCH('Cálculo antigua metodología'!L$4,#REF!,0),0),"")</f>
        <v/>
      </c>
      <c r="M1011" s="10" t="str">
        <f>+IFERROR(VLOOKUP($A1011,#REF!,MATCH('Cálculo antigua metodología'!M$4,#REF!,0),0),"")</f>
        <v/>
      </c>
      <c r="N1011" s="10" t="str">
        <f>+IFERROR(VLOOKUP($A1011,#REF!,MATCH('Cálculo antigua metodología'!N$4,#REF!,0),0),"")</f>
        <v/>
      </c>
      <c r="O1011" s="10" t="str">
        <f>+IFERROR(VLOOKUP($A1011,#REF!,MATCH('Cálculo antigua metodología'!O$4,#REF!,0),0),"")</f>
        <v/>
      </c>
      <c r="P1011" s="10" t="str">
        <f>+IFERROR(VLOOKUP($A1011,#REF!,MATCH('Cálculo antigua metodología'!P$4,#REF!,0),0),"")</f>
        <v/>
      </c>
      <c r="Q1011" s="10" t="str">
        <f>+IFERROR(VLOOKUP($A1011,#REF!,MATCH('Cálculo antigua metodología'!Q$4,#REF!,0),0),"")</f>
        <v/>
      </c>
      <c r="R1011" s="10" t="str">
        <f>+IFERROR(VLOOKUP($A1011,#REF!,MATCH('Cálculo antigua metodología'!R$4,#REF!,0),0),"")</f>
        <v/>
      </c>
      <c r="S1011" s="10" t="str">
        <f>+IFERROR(VLOOKUP($A1011,#REF!,MATCH('Cálculo antigua metodología'!S$4,#REF!,0),0),"")</f>
        <v/>
      </c>
      <c r="T1011" s="10">
        <f>+VLOOKUP(A1011,'[5]Cálculo SGP'!$N$3:$P$1136,3,0)</f>
        <v>975523280</v>
      </c>
      <c r="U1011" s="10">
        <f>+VLOOKUP(A1011,'[5]Cálculo SGP'!$N$3:$X$1137,11,0)</f>
        <v>1819809094</v>
      </c>
      <c r="V1011" s="11">
        <f t="shared" si="180"/>
        <v>62.897942590759811</v>
      </c>
      <c r="W1011" s="11">
        <f t="shared" si="187"/>
        <v>100</v>
      </c>
      <c r="X1011" s="11">
        <f t="shared" si="181"/>
        <v>80</v>
      </c>
      <c r="Y1011" s="11">
        <f t="shared" si="182"/>
        <v>100</v>
      </c>
      <c r="Z1011" s="11">
        <f t="shared" si="188"/>
        <v>0</v>
      </c>
      <c r="AA1011" s="11">
        <f t="shared" si="183"/>
        <v>100</v>
      </c>
      <c r="AB1011" s="11">
        <f t="shared" si="189"/>
        <v>0</v>
      </c>
      <c r="AC1011" s="11">
        <f t="shared" si="184"/>
        <v>0</v>
      </c>
      <c r="AD1011" s="11">
        <f t="shared" si="185"/>
        <v>0</v>
      </c>
      <c r="AE1011" s="11">
        <f t="shared" si="186"/>
        <v>0</v>
      </c>
      <c r="AF1011" s="12">
        <f t="shared" si="190"/>
        <v>0</v>
      </c>
      <c r="AG1011" s="31">
        <f t="shared" si="191"/>
        <v>16.666666666666668</v>
      </c>
    </row>
    <row r="1012" spans="1:33" x14ac:dyDescent="0.35">
      <c r="A1012" s="1" t="s">
        <v>2072</v>
      </c>
      <c r="B1012" s="1" t="s">
        <v>2068</v>
      </c>
      <c r="C1012" s="1" t="s">
        <v>2073</v>
      </c>
      <c r="D1012" s="4">
        <f>+VLOOKUP(A1012,'[2]Categoría municipios 2023'!$B$2:$D$1103,3,0)</f>
        <v>6</v>
      </c>
      <c r="E1012" s="1" t="str">
        <f>+VLOOKUP(A1012,'[3]Nuevo IDF'!$B$5:$H$1106,7,0)</f>
        <v>G1</v>
      </c>
      <c r="F1012" s="1"/>
      <c r="G1012" s="10">
        <f>+VLOOKUP(A1012,'[4]Informe viabilidad 2022'!$A$4:$G$1105,7,0)</f>
        <v>4043.493054</v>
      </c>
      <c r="H1012" s="10">
        <f>+VLOOKUP(A1012,'[4]Informe viabilidad 2022'!$A$4:$G$1105,6,0)</f>
        <v>7380.5570100000004</v>
      </c>
      <c r="I1012" s="10" t="str">
        <f>+IFERROR(VLOOKUP($A1012,#REF!,MATCH('Cálculo antigua metodología'!I$4,#REF!,0),0),"")</f>
        <v/>
      </c>
      <c r="J1012" s="10" t="str">
        <f>+IFERROR(VLOOKUP($A1012,#REF!,MATCH('Cálculo antigua metodología'!J$4,#REF!,0),0),"")</f>
        <v/>
      </c>
      <c r="K1012" s="10" t="str">
        <f>+IFERROR(VLOOKUP($A1012,#REF!,MATCH('Cálculo antigua metodología'!K$4,#REF!,0),0),"")</f>
        <v/>
      </c>
      <c r="L1012" s="10" t="str">
        <f>+IFERROR(VLOOKUP($A1012,#REF!,MATCH('Cálculo antigua metodología'!L$4,#REF!,0),0),"")</f>
        <v/>
      </c>
      <c r="M1012" s="10" t="str">
        <f>+IFERROR(VLOOKUP($A1012,#REF!,MATCH('Cálculo antigua metodología'!M$4,#REF!,0),0),"")</f>
        <v/>
      </c>
      <c r="N1012" s="10" t="str">
        <f>+IFERROR(VLOOKUP($A1012,#REF!,MATCH('Cálculo antigua metodología'!N$4,#REF!,0),0),"")</f>
        <v/>
      </c>
      <c r="O1012" s="10" t="str">
        <f>+IFERROR(VLOOKUP($A1012,#REF!,MATCH('Cálculo antigua metodología'!O$4,#REF!,0),0),"")</f>
        <v/>
      </c>
      <c r="P1012" s="10" t="str">
        <f>+IFERROR(VLOOKUP($A1012,#REF!,MATCH('Cálculo antigua metodología'!P$4,#REF!,0),0),"")</f>
        <v/>
      </c>
      <c r="Q1012" s="10" t="str">
        <f>+IFERROR(VLOOKUP($A1012,#REF!,MATCH('Cálculo antigua metodología'!Q$4,#REF!,0),0),"")</f>
        <v/>
      </c>
      <c r="R1012" s="10" t="str">
        <f>+IFERROR(VLOOKUP($A1012,#REF!,MATCH('Cálculo antigua metodología'!R$4,#REF!,0),0),"")</f>
        <v/>
      </c>
      <c r="S1012" s="10" t="str">
        <f>+IFERROR(VLOOKUP($A1012,#REF!,MATCH('Cálculo antigua metodología'!S$4,#REF!,0),0),"")</f>
        <v/>
      </c>
      <c r="T1012" s="10">
        <f>+VLOOKUP(A1012,'[5]Cálculo SGP'!$N$3:$P$1136,3,0)</f>
        <v>1007797106</v>
      </c>
      <c r="U1012" s="10">
        <f>+VLOOKUP(A1012,'[5]Cálculo SGP'!$N$3:$X$1137,11,0)</f>
        <v>1535285014</v>
      </c>
      <c r="V1012" s="11">
        <f t="shared" si="180"/>
        <v>54.785743793069074</v>
      </c>
      <c r="W1012" s="11">
        <f t="shared" si="187"/>
        <v>100</v>
      </c>
      <c r="X1012" s="11">
        <f t="shared" si="181"/>
        <v>80</v>
      </c>
      <c r="Y1012" s="11">
        <f t="shared" si="182"/>
        <v>100</v>
      </c>
      <c r="Z1012" s="11">
        <f t="shared" si="188"/>
        <v>0</v>
      </c>
      <c r="AA1012" s="11">
        <f t="shared" si="183"/>
        <v>100</v>
      </c>
      <c r="AB1012" s="11">
        <f t="shared" si="189"/>
        <v>0</v>
      </c>
      <c r="AC1012" s="11">
        <f t="shared" si="184"/>
        <v>0</v>
      </c>
      <c r="AD1012" s="11">
        <f t="shared" si="185"/>
        <v>0</v>
      </c>
      <c r="AE1012" s="11">
        <f t="shared" si="186"/>
        <v>0</v>
      </c>
      <c r="AF1012" s="12">
        <f t="shared" si="190"/>
        <v>0</v>
      </c>
      <c r="AG1012" s="31">
        <f t="shared" si="191"/>
        <v>16.666666666666668</v>
      </c>
    </row>
    <row r="1013" spans="1:33" x14ac:dyDescent="0.35">
      <c r="A1013" s="1" t="s">
        <v>2074</v>
      </c>
      <c r="B1013" s="1" t="s">
        <v>2068</v>
      </c>
      <c r="C1013" s="1" t="s">
        <v>2075</v>
      </c>
      <c r="D1013" s="4">
        <f>+VLOOKUP(A1013,'[2]Categoría municipios 2023'!$B$2:$D$1103,3,0)</f>
        <v>6</v>
      </c>
      <c r="E1013" s="1" t="str">
        <f>+VLOOKUP(A1013,'[3]Nuevo IDF'!$B$5:$H$1106,7,0)</f>
        <v>G2</v>
      </c>
      <c r="F1013" s="1"/>
      <c r="G1013" s="10">
        <f>+VLOOKUP(A1013,'[4]Informe viabilidad 2022'!$A$4:$G$1105,7,0)</f>
        <v>2822.059835</v>
      </c>
      <c r="H1013" s="10">
        <f>+VLOOKUP(A1013,'[4]Informe viabilidad 2022'!$A$4:$G$1105,6,0)</f>
        <v>4421.6834220000001</v>
      </c>
      <c r="I1013" s="10" t="str">
        <f>+IFERROR(VLOOKUP($A1013,#REF!,MATCH('Cálculo antigua metodología'!I$4,#REF!,0),0),"")</f>
        <v/>
      </c>
      <c r="J1013" s="10" t="str">
        <f>+IFERROR(VLOOKUP($A1013,#REF!,MATCH('Cálculo antigua metodología'!J$4,#REF!,0),0),"")</f>
        <v/>
      </c>
      <c r="K1013" s="10" t="str">
        <f>+IFERROR(VLOOKUP($A1013,#REF!,MATCH('Cálculo antigua metodología'!K$4,#REF!,0),0),"")</f>
        <v/>
      </c>
      <c r="L1013" s="10" t="str">
        <f>+IFERROR(VLOOKUP($A1013,#REF!,MATCH('Cálculo antigua metodología'!L$4,#REF!,0),0),"")</f>
        <v/>
      </c>
      <c r="M1013" s="10" t="str">
        <f>+IFERROR(VLOOKUP($A1013,#REF!,MATCH('Cálculo antigua metodología'!M$4,#REF!,0),0),"")</f>
        <v/>
      </c>
      <c r="N1013" s="10" t="str">
        <f>+IFERROR(VLOOKUP($A1013,#REF!,MATCH('Cálculo antigua metodología'!N$4,#REF!,0),0),"")</f>
        <v/>
      </c>
      <c r="O1013" s="10" t="str">
        <f>+IFERROR(VLOOKUP($A1013,#REF!,MATCH('Cálculo antigua metodología'!O$4,#REF!,0),0),"")</f>
        <v/>
      </c>
      <c r="P1013" s="10" t="str">
        <f>+IFERROR(VLOOKUP($A1013,#REF!,MATCH('Cálculo antigua metodología'!P$4,#REF!,0),0),"")</f>
        <v/>
      </c>
      <c r="Q1013" s="10" t="str">
        <f>+IFERROR(VLOOKUP($A1013,#REF!,MATCH('Cálculo antigua metodología'!Q$4,#REF!,0),0),"")</f>
        <v/>
      </c>
      <c r="R1013" s="10" t="str">
        <f>+IFERROR(VLOOKUP($A1013,#REF!,MATCH('Cálculo antigua metodología'!R$4,#REF!,0),0),"")</f>
        <v/>
      </c>
      <c r="S1013" s="10" t="str">
        <f>+IFERROR(VLOOKUP($A1013,#REF!,MATCH('Cálculo antigua metodología'!S$4,#REF!,0),0),"")</f>
        <v/>
      </c>
      <c r="T1013" s="10">
        <f>+VLOOKUP(A1013,'[5]Cálculo SGP'!$N$3:$P$1136,3,0)</f>
        <v>1128835994</v>
      </c>
      <c r="U1013" s="10">
        <f>+VLOOKUP(A1013,'[5]Cálculo SGP'!$N$3:$X$1137,11,0)</f>
        <v>1614417433</v>
      </c>
      <c r="V1013" s="11">
        <f t="shared" si="180"/>
        <v>63.823199575050893</v>
      </c>
      <c r="W1013" s="11">
        <f t="shared" si="187"/>
        <v>100</v>
      </c>
      <c r="X1013" s="11">
        <f t="shared" si="181"/>
        <v>80</v>
      </c>
      <c r="Y1013" s="11">
        <f t="shared" si="182"/>
        <v>100</v>
      </c>
      <c r="Z1013" s="11">
        <f t="shared" si="188"/>
        <v>0</v>
      </c>
      <c r="AA1013" s="11">
        <f t="shared" si="183"/>
        <v>100</v>
      </c>
      <c r="AB1013" s="11">
        <f t="shared" si="189"/>
        <v>0</v>
      </c>
      <c r="AC1013" s="11">
        <f t="shared" si="184"/>
        <v>0</v>
      </c>
      <c r="AD1013" s="11">
        <f t="shared" si="185"/>
        <v>0</v>
      </c>
      <c r="AE1013" s="11">
        <f t="shared" si="186"/>
        <v>0</v>
      </c>
      <c r="AF1013" s="12">
        <f t="shared" si="190"/>
        <v>0</v>
      </c>
      <c r="AG1013" s="31">
        <f t="shared" si="191"/>
        <v>16.666666666666668</v>
      </c>
    </row>
    <row r="1014" spans="1:33" x14ac:dyDescent="0.35">
      <c r="A1014" s="1" t="s">
        <v>2076</v>
      </c>
      <c r="B1014" s="1" t="s">
        <v>2068</v>
      </c>
      <c r="C1014" s="1" t="s">
        <v>2077</v>
      </c>
      <c r="D1014" s="4">
        <f>+VLOOKUP(A1014,'[2]Categoría municipios 2023'!$B$2:$D$1103,3,0)</f>
        <v>6</v>
      </c>
      <c r="E1014" s="1" t="str">
        <f>+VLOOKUP(A1014,'[3]Nuevo IDF'!$B$5:$H$1106,7,0)</f>
        <v>G3</v>
      </c>
      <c r="F1014" s="1"/>
      <c r="G1014" s="10">
        <f>+VLOOKUP(A1014,'[4]Informe viabilidad 2022'!$A$4:$G$1105,7,0)</f>
        <v>1102.89249</v>
      </c>
      <c r="H1014" s="10">
        <f>+VLOOKUP(A1014,'[4]Informe viabilidad 2022'!$A$4:$G$1105,6,0)</f>
        <v>1941.3367969999999</v>
      </c>
      <c r="I1014" s="10" t="str">
        <f>+IFERROR(VLOOKUP($A1014,#REF!,MATCH('Cálculo antigua metodología'!I$4,#REF!,0),0),"")</f>
        <v/>
      </c>
      <c r="J1014" s="10" t="str">
        <f>+IFERROR(VLOOKUP($A1014,#REF!,MATCH('Cálculo antigua metodología'!J$4,#REF!,0),0),"")</f>
        <v/>
      </c>
      <c r="K1014" s="10" t="str">
        <f>+IFERROR(VLOOKUP($A1014,#REF!,MATCH('Cálculo antigua metodología'!K$4,#REF!,0),0),"")</f>
        <v/>
      </c>
      <c r="L1014" s="10" t="str">
        <f>+IFERROR(VLOOKUP($A1014,#REF!,MATCH('Cálculo antigua metodología'!L$4,#REF!,0),0),"")</f>
        <v/>
      </c>
      <c r="M1014" s="10" t="str">
        <f>+IFERROR(VLOOKUP($A1014,#REF!,MATCH('Cálculo antigua metodología'!M$4,#REF!,0),0),"")</f>
        <v/>
      </c>
      <c r="N1014" s="10" t="str">
        <f>+IFERROR(VLOOKUP($A1014,#REF!,MATCH('Cálculo antigua metodología'!N$4,#REF!,0),0),"")</f>
        <v/>
      </c>
      <c r="O1014" s="10" t="str">
        <f>+IFERROR(VLOOKUP($A1014,#REF!,MATCH('Cálculo antigua metodología'!O$4,#REF!,0),0),"")</f>
        <v/>
      </c>
      <c r="P1014" s="10" t="str">
        <f>+IFERROR(VLOOKUP($A1014,#REF!,MATCH('Cálculo antigua metodología'!P$4,#REF!,0),0),"")</f>
        <v/>
      </c>
      <c r="Q1014" s="10" t="str">
        <f>+IFERROR(VLOOKUP($A1014,#REF!,MATCH('Cálculo antigua metodología'!Q$4,#REF!,0),0),"")</f>
        <v/>
      </c>
      <c r="R1014" s="10" t="str">
        <f>+IFERROR(VLOOKUP($A1014,#REF!,MATCH('Cálculo antigua metodología'!R$4,#REF!,0),0),"")</f>
        <v/>
      </c>
      <c r="S1014" s="10" t="str">
        <f>+IFERROR(VLOOKUP($A1014,#REF!,MATCH('Cálculo antigua metodología'!S$4,#REF!,0),0),"")</f>
        <v/>
      </c>
      <c r="T1014" s="10">
        <f>+VLOOKUP(A1014,'[5]Cálculo SGP'!$N$3:$P$1136,3,0)</f>
        <v>691568661</v>
      </c>
      <c r="U1014" s="10">
        <f>+VLOOKUP(A1014,'[5]Cálculo SGP'!$N$3:$X$1137,11,0)</f>
        <v>1618538186</v>
      </c>
      <c r="V1014" s="11">
        <f t="shared" si="180"/>
        <v>56.810981572302623</v>
      </c>
      <c r="W1014" s="11">
        <f t="shared" si="187"/>
        <v>100</v>
      </c>
      <c r="X1014" s="11">
        <f t="shared" si="181"/>
        <v>80</v>
      </c>
      <c r="Y1014" s="11">
        <f t="shared" si="182"/>
        <v>100</v>
      </c>
      <c r="Z1014" s="11">
        <f t="shared" si="188"/>
        <v>0</v>
      </c>
      <c r="AA1014" s="11">
        <f t="shared" si="183"/>
        <v>100</v>
      </c>
      <c r="AB1014" s="11">
        <f t="shared" si="189"/>
        <v>0</v>
      </c>
      <c r="AC1014" s="11">
        <f t="shared" si="184"/>
        <v>0</v>
      </c>
      <c r="AD1014" s="11">
        <f t="shared" si="185"/>
        <v>0</v>
      </c>
      <c r="AE1014" s="11">
        <f t="shared" si="186"/>
        <v>0</v>
      </c>
      <c r="AF1014" s="12">
        <f t="shared" si="190"/>
        <v>0</v>
      </c>
      <c r="AG1014" s="31">
        <f t="shared" si="191"/>
        <v>16.666666666666668</v>
      </c>
    </row>
    <row r="1015" spans="1:33" x14ac:dyDescent="0.35">
      <c r="A1015" s="1" t="s">
        <v>2078</v>
      </c>
      <c r="B1015" s="1" t="s">
        <v>2068</v>
      </c>
      <c r="C1015" s="1" t="s">
        <v>2079</v>
      </c>
      <c r="D1015" s="4">
        <f>+VLOOKUP(A1015,'[2]Categoría municipios 2023'!$B$2:$D$1103,3,0)</f>
        <v>6</v>
      </c>
      <c r="E1015" s="1" t="str">
        <f>+VLOOKUP(A1015,'[3]Nuevo IDF'!$B$5:$H$1106,7,0)</f>
        <v>G4</v>
      </c>
      <c r="F1015" s="1"/>
      <c r="G1015" s="10">
        <f>+VLOOKUP(A1015,'[4]Informe viabilidad 2022'!$A$4:$G$1105,7,0)</f>
        <v>1761.596364</v>
      </c>
      <c r="H1015" s="10">
        <f>+VLOOKUP(A1015,'[4]Informe viabilidad 2022'!$A$4:$G$1105,6,0)</f>
        <v>2991.6123177600002</v>
      </c>
      <c r="I1015" s="10" t="str">
        <f>+IFERROR(VLOOKUP($A1015,#REF!,MATCH('Cálculo antigua metodología'!I$4,#REF!,0),0),"")</f>
        <v/>
      </c>
      <c r="J1015" s="10" t="str">
        <f>+IFERROR(VLOOKUP($A1015,#REF!,MATCH('Cálculo antigua metodología'!J$4,#REF!,0),0),"")</f>
        <v/>
      </c>
      <c r="K1015" s="10" t="str">
        <f>+IFERROR(VLOOKUP($A1015,#REF!,MATCH('Cálculo antigua metodología'!K$4,#REF!,0),0),"")</f>
        <v/>
      </c>
      <c r="L1015" s="10" t="str">
        <f>+IFERROR(VLOOKUP($A1015,#REF!,MATCH('Cálculo antigua metodología'!L$4,#REF!,0),0),"")</f>
        <v/>
      </c>
      <c r="M1015" s="10" t="str">
        <f>+IFERROR(VLOOKUP($A1015,#REF!,MATCH('Cálculo antigua metodología'!M$4,#REF!,0),0),"")</f>
        <v/>
      </c>
      <c r="N1015" s="10" t="str">
        <f>+IFERROR(VLOOKUP($A1015,#REF!,MATCH('Cálculo antigua metodología'!N$4,#REF!,0),0),"")</f>
        <v/>
      </c>
      <c r="O1015" s="10" t="str">
        <f>+IFERROR(VLOOKUP($A1015,#REF!,MATCH('Cálculo antigua metodología'!O$4,#REF!,0),0),"")</f>
        <v/>
      </c>
      <c r="P1015" s="10" t="str">
        <f>+IFERROR(VLOOKUP($A1015,#REF!,MATCH('Cálculo antigua metodología'!P$4,#REF!,0),0),"")</f>
        <v/>
      </c>
      <c r="Q1015" s="10" t="str">
        <f>+IFERROR(VLOOKUP($A1015,#REF!,MATCH('Cálculo antigua metodología'!Q$4,#REF!,0),0),"")</f>
        <v/>
      </c>
      <c r="R1015" s="10" t="str">
        <f>+IFERROR(VLOOKUP($A1015,#REF!,MATCH('Cálculo antigua metodología'!R$4,#REF!,0),0),"")</f>
        <v/>
      </c>
      <c r="S1015" s="10" t="str">
        <f>+IFERROR(VLOOKUP($A1015,#REF!,MATCH('Cálculo antigua metodología'!S$4,#REF!,0),0),"")</f>
        <v/>
      </c>
      <c r="T1015" s="10">
        <f>+VLOOKUP(A1015,'[5]Cálculo SGP'!$N$3:$P$1136,3,0)</f>
        <v>1064698389</v>
      </c>
      <c r="U1015" s="10">
        <f>+VLOOKUP(A1015,'[5]Cálculo SGP'!$N$3:$X$1137,11,0)</f>
        <v>1783222496</v>
      </c>
      <c r="V1015" s="11">
        <f t="shared" si="180"/>
        <v>58.884513663154493</v>
      </c>
      <c r="W1015" s="11">
        <f t="shared" si="187"/>
        <v>100</v>
      </c>
      <c r="X1015" s="11">
        <f t="shared" si="181"/>
        <v>80</v>
      </c>
      <c r="Y1015" s="11">
        <f t="shared" si="182"/>
        <v>100</v>
      </c>
      <c r="Z1015" s="11">
        <f t="shared" si="188"/>
        <v>0</v>
      </c>
      <c r="AA1015" s="11">
        <f t="shared" si="183"/>
        <v>100</v>
      </c>
      <c r="AB1015" s="11">
        <f t="shared" si="189"/>
        <v>0</v>
      </c>
      <c r="AC1015" s="11">
        <f t="shared" si="184"/>
        <v>0</v>
      </c>
      <c r="AD1015" s="11">
        <f t="shared" si="185"/>
        <v>0</v>
      </c>
      <c r="AE1015" s="11">
        <f t="shared" si="186"/>
        <v>0</v>
      </c>
      <c r="AF1015" s="12">
        <f t="shared" si="190"/>
        <v>0</v>
      </c>
      <c r="AG1015" s="31">
        <f t="shared" si="191"/>
        <v>16.666666666666668</v>
      </c>
    </row>
    <row r="1016" spans="1:33" x14ac:dyDescent="0.35">
      <c r="A1016" s="1" t="s">
        <v>2080</v>
      </c>
      <c r="B1016" s="1" t="s">
        <v>2068</v>
      </c>
      <c r="C1016" s="1" t="s">
        <v>2081</v>
      </c>
      <c r="D1016" s="4">
        <f>+VLOOKUP(A1016,'[2]Categoría municipios 2023'!$B$2:$D$1103,3,0)</f>
        <v>1</v>
      </c>
      <c r="E1016" s="1" t="str">
        <f>+VLOOKUP(A1016,'[3]Nuevo IDF'!$B$5:$H$1106,7,0)</f>
        <v>G1</v>
      </c>
      <c r="F1016" s="1"/>
      <c r="G1016" s="10">
        <f>+VLOOKUP(A1016,'[4]Informe viabilidad 2022'!$A$4:$G$1105,7,0)</f>
        <v>100425.578693</v>
      </c>
      <c r="H1016" s="10">
        <f>+VLOOKUP(A1016,'[4]Informe viabilidad 2022'!$A$4:$G$1105,6,0)</f>
        <v>132685.48591848</v>
      </c>
      <c r="I1016" s="10" t="str">
        <f>+IFERROR(VLOOKUP($A1016,#REF!,MATCH('Cálculo antigua metodología'!I$4,#REF!,0),0),"")</f>
        <v/>
      </c>
      <c r="J1016" s="10" t="str">
        <f>+IFERROR(VLOOKUP($A1016,#REF!,MATCH('Cálculo antigua metodología'!J$4,#REF!,0),0),"")</f>
        <v/>
      </c>
      <c r="K1016" s="10" t="str">
        <f>+IFERROR(VLOOKUP($A1016,#REF!,MATCH('Cálculo antigua metodología'!K$4,#REF!,0),0),"")</f>
        <v/>
      </c>
      <c r="L1016" s="10" t="str">
        <f>+IFERROR(VLOOKUP($A1016,#REF!,MATCH('Cálculo antigua metodología'!L$4,#REF!,0),0),"")</f>
        <v/>
      </c>
      <c r="M1016" s="10" t="str">
        <f>+IFERROR(VLOOKUP($A1016,#REF!,MATCH('Cálculo antigua metodología'!M$4,#REF!,0),0),"")</f>
        <v/>
      </c>
      <c r="N1016" s="10" t="str">
        <f>+IFERROR(VLOOKUP($A1016,#REF!,MATCH('Cálculo antigua metodología'!N$4,#REF!,0),0),"")</f>
        <v/>
      </c>
      <c r="O1016" s="10" t="str">
        <f>+IFERROR(VLOOKUP($A1016,#REF!,MATCH('Cálculo antigua metodología'!O$4,#REF!,0),0),"")</f>
        <v/>
      </c>
      <c r="P1016" s="10" t="str">
        <f>+IFERROR(VLOOKUP($A1016,#REF!,MATCH('Cálculo antigua metodología'!P$4,#REF!,0),0),"")</f>
        <v/>
      </c>
      <c r="Q1016" s="10" t="str">
        <f>+IFERROR(VLOOKUP($A1016,#REF!,MATCH('Cálculo antigua metodología'!Q$4,#REF!,0),0),"")</f>
        <v/>
      </c>
      <c r="R1016" s="10" t="str">
        <f>+IFERROR(VLOOKUP($A1016,#REF!,MATCH('Cálculo antigua metodología'!R$4,#REF!,0),0),"")</f>
        <v/>
      </c>
      <c r="S1016" s="10" t="str">
        <f>+IFERROR(VLOOKUP($A1016,#REF!,MATCH('Cálculo antigua metodología'!S$4,#REF!,0),0),"")</f>
        <v/>
      </c>
      <c r="T1016" s="10">
        <f>+VLOOKUP(A1016,'[5]Cálculo SGP'!$N$3:$P$1136,3,0)</f>
        <v>15573973068</v>
      </c>
      <c r="U1016" s="10">
        <f>+VLOOKUP(A1016,'[5]Cálculo SGP'!$N$3:$X$1137,11,0)</f>
        <v>9557029149</v>
      </c>
      <c r="V1016" s="11">
        <f t="shared" si="180"/>
        <v>75.686935913020662</v>
      </c>
      <c r="W1016" s="11">
        <f t="shared" si="187"/>
        <v>69.465897391369538</v>
      </c>
      <c r="X1016" s="11">
        <f t="shared" si="181"/>
        <v>65</v>
      </c>
      <c r="Y1016" s="11">
        <f t="shared" si="182"/>
        <v>100</v>
      </c>
      <c r="Z1016" s="11">
        <f t="shared" si="188"/>
        <v>0</v>
      </c>
      <c r="AA1016" s="11">
        <f t="shared" si="183"/>
        <v>100</v>
      </c>
      <c r="AB1016" s="11">
        <f t="shared" si="189"/>
        <v>0</v>
      </c>
      <c r="AC1016" s="11">
        <f t="shared" si="184"/>
        <v>0</v>
      </c>
      <c r="AD1016" s="11">
        <f t="shared" si="185"/>
        <v>0</v>
      </c>
      <c r="AE1016" s="11">
        <f t="shared" si="186"/>
        <v>0</v>
      </c>
      <c r="AF1016" s="12">
        <f t="shared" si="190"/>
        <v>0</v>
      </c>
      <c r="AG1016" s="31">
        <f t="shared" si="191"/>
        <v>11.577649565228256</v>
      </c>
    </row>
    <row r="1017" spans="1:33" x14ac:dyDescent="0.35">
      <c r="A1017" s="1" t="s">
        <v>2082</v>
      </c>
      <c r="B1017" s="1" t="s">
        <v>2068</v>
      </c>
      <c r="C1017" s="1" t="s">
        <v>2083</v>
      </c>
      <c r="D1017" s="4">
        <f>+VLOOKUP(A1017,'[2]Categoría municipios 2023'!$B$2:$D$1103,3,0)</f>
        <v>2</v>
      </c>
      <c r="E1017" s="1" t="str">
        <f>+VLOOKUP(A1017,'[3]Nuevo IDF'!$B$5:$H$1106,7,0)</f>
        <v>G1</v>
      </c>
      <c r="F1017" s="1"/>
      <c r="G1017" s="10">
        <f>+VLOOKUP(A1017,'[4]Informe viabilidad 2022'!$A$4:$G$1105,7,0)</f>
        <v>30999.480678</v>
      </c>
      <c r="H1017" s="10">
        <f>+VLOOKUP(A1017,'[4]Informe viabilidad 2022'!$A$4:$G$1105,6,0)</f>
        <v>64083.581597277</v>
      </c>
      <c r="I1017" s="10" t="str">
        <f>+IFERROR(VLOOKUP($A1017,#REF!,MATCH('Cálculo antigua metodología'!I$4,#REF!,0),0),"")</f>
        <v/>
      </c>
      <c r="J1017" s="10" t="str">
        <f>+IFERROR(VLOOKUP($A1017,#REF!,MATCH('Cálculo antigua metodología'!J$4,#REF!,0),0),"")</f>
        <v/>
      </c>
      <c r="K1017" s="10" t="str">
        <f>+IFERROR(VLOOKUP($A1017,#REF!,MATCH('Cálculo antigua metodología'!K$4,#REF!,0),0),"")</f>
        <v/>
      </c>
      <c r="L1017" s="10" t="str">
        <f>+IFERROR(VLOOKUP($A1017,#REF!,MATCH('Cálculo antigua metodología'!L$4,#REF!,0),0),"")</f>
        <v/>
      </c>
      <c r="M1017" s="10" t="str">
        <f>+IFERROR(VLOOKUP($A1017,#REF!,MATCH('Cálculo antigua metodología'!M$4,#REF!,0),0),"")</f>
        <v/>
      </c>
      <c r="N1017" s="10" t="str">
        <f>+IFERROR(VLOOKUP($A1017,#REF!,MATCH('Cálculo antigua metodología'!N$4,#REF!,0),0),"")</f>
        <v/>
      </c>
      <c r="O1017" s="10" t="str">
        <f>+IFERROR(VLOOKUP($A1017,#REF!,MATCH('Cálculo antigua metodología'!O$4,#REF!,0),0),"")</f>
        <v/>
      </c>
      <c r="P1017" s="10" t="str">
        <f>+IFERROR(VLOOKUP($A1017,#REF!,MATCH('Cálculo antigua metodología'!P$4,#REF!,0),0),"")</f>
        <v/>
      </c>
      <c r="Q1017" s="10" t="str">
        <f>+IFERROR(VLOOKUP($A1017,#REF!,MATCH('Cálculo antigua metodología'!Q$4,#REF!,0),0),"")</f>
        <v/>
      </c>
      <c r="R1017" s="10" t="str">
        <f>+IFERROR(VLOOKUP($A1017,#REF!,MATCH('Cálculo antigua metodología'!R$4,#REF!,0),0),"")</f>
        <v/>
      </c>
      <c r="S1017" s="10" t="str">
        <f>+IFERROR(VLOOKUP($A1017,#REF!,MATCH('Cálculo antigua metodología'!S$4,#REF!,0),0),"")</f>
        <v/>
      </c>
      <c r="T1017" s="10">
        <f>+VLOOKUP(A1017,'[5]Cálculo SGP'!$N$3:$P$1136,3,0)</f>
        <v>3000095835</v>
      </c>
      <c r="U1017" s="10">
        <f>+VLOOKUP(A1017,'[5]Cálculo SGP'!$N$3:$X$1137,11,0)</f>
        <v>3908115613</v>
      </c>
      <c r="V1017" s="11">
        <f t="shared" si="180"/>
        <v>48.373514565417501</v>
      </c>
      <c r="W1017" s="11">
        <f t="shared" si="187"/>
        <v>100</v>
      </c>
      <c r="X1017" s="11">
        <f t="shared" si="181"/>
        <v>70</v>
      </c>
      <c r="Y1017" s="11">
        <f t="shared" si="182"/>
        <v>100</v>
      </c>
      <c r="Z1017" s="11">
        <f t="shared" si="188"/>
        <v>0</v>
      </c>
      <c r="AA1017" s="11">
        <f t="shared" si="183"/>
        <v>100</v>
      </c>
      <c r="AB1017" s="11">
        <f t="shared" si="189"/>
        <v>0</v>
      </c>
      <c r="AC1017" s="11">
        <f t="shared" si="184"/>
        <v>0</v>
      </c>
      <c r="AD1017" s="11">
        <f t="shared" si="185"/>
        <v>0</v>
      </c>
      <c r="AE1017" s="11">
        <f t="shared" si="186"/>
        <v>0</v>
      </c>
      <c r="AF1017" s="12">
        <f t="shared" si="190"/>
        <v>0</v>
      </c>
      <c r="AG1017" s="31">
        <f t="shared" si="191"/>
        <v>16.666666666666668</v>
      </c>
    </row>
    <row r="1018" spans="1:33" x14ac:dyDescent="0.35">
      <c r="A1018" s="1" t="s">
        <v>2084</v>
      </c>
      <c r="B1018" s="1" t="s">
        <v>2068</v>
      </c>
      <c r="C1018" s="1" t="s">
        <v>2085</v>
      </c>
      <c r="D1018" s="4">
        <f>+VLOOKUP(A1018,'[2]Categoría municipios 2023'!$B$2:$D$1103,3,0)</f>
        <v>5</v>
      </c>
      <c r="E1018" s="1" t="str">
        <f>+VLOOKUP(A1018,'[3]Nuevo IDF'!$B$5:$H$1106,7,0)</f>
        <v>G1</v>
      </c>
      <c r="F1018" s="1"/>
      <c r="G1018" s="10">
        <f>+VLOOKUP(A1018,'[4]Informe viabilidad 2022'!$A$4:$G$1105,7,0)</f>
        <v>7708.7374659999996</v>
      </c>
      <c r="H1018" s="10">
        <f>+VLOOKUP(A1018,'[4]Informe viabilidad 2022'!$A$4:$G$1105,6,0)</f>
        <v>15660.130840200001</v>
      </c>
      <c r="I1018" s="10" t="str">
        <f>+IFERROR(VLOOKUP($A1018,#REF!,MATCH('Cálculo antigua metodología'!I$4,#REF!,0),0),"")</f>
        <v/>
      </c>
      <c r="J1018" s="10" t="str">
        <f>+IFERROR(VLOOKUP($A1018,#REF!,MATCH('Cálculo antigua metodología'!J$4,#REF!,0),0),"")</f>
        <v/>
      </c>
      <c r="K1018" s="10" t="str">
        <f>+IFERROR(VLOOKUP($A1018,#REF!,MATCH('Cálculo antigua metodología'!K$4,#REF!,0),0),"")</f>
        <v/>
      </c>
      <c r="L1018" s="10" t="str">
        <f>+IFERROR(VLOOKUP($A1018,#REF!,MATCH('Cálculo antigua metodología'!L$4,#REF!,0),0),"")</f>
        <v/>
      </c>
      <c r="M1018" s="10" t="str">
        <f>+IFERROR(VLOOKUP($A1018,#REF!,MATCH('Cálculo antigua metodología'!M$4,#REF!,0),0),"")</f>
        <v/>
      </c>
      <c r="N1018" s="10" t="str">
        <f>+IFERROR(VLOOKUP($A1018,#REF!,MATCH('Cálculo antigua metodología'!N$4,#REF!,0),0),"")</f>
        <v/>
      </c>
      <c r="O1018" s="10" t="str">
        <f>+IFERROR(VLOOKUP($A1018,#REF!,MATCH('Cálculo antigua metodología'!O$4,#REF!,0),0),"")</f>
        <v/>
      </c>
      <c r="P1018" s="10" t="str">
        <f>+IFERROR(VLOOKUP($A1018,#REF!,MATCH('Cálculo antigua metodología'!P$4,#REF!,0),0),"")</f>
        <v/>
      </c>
      <c r="Q1018" s="10" t="str">
        <f>+IFERROR(VLOOKUP($A1018,#REF!,MATCH('Cálculo antigua metodología'!Q$4,#REF!,0),0),"")</f>
        <v/>
      </c>
      <c r="R1018" s="10" t="str">
        <f>+IFERROR(VLOOKUP($A1018,#REF!,MATCH('Cálculo antigua metodología'!R$4,#REF!,0),0),"")</f>
        <v/>
      </c>
      <c r="S1018" s="10" t="str">
        <f>+IFERROR(VLOOKUP($A1018,#REF!,MATCH('Cálculo antigua metodología'!S$4,#REF!,0),0),"")</f>
        <v/>
      </c>
      <c r="T1018" s="10">
        <f>+VLOOKUP(A1018,'[5]Cálculo SGP'!$N$3:$P$1136,3,0)</f>
        <v>1164456027</v>
      </c>
      <c r="U1018" s="10">
        <f>+VLOOKUP(A1018,'[5]Cálculo SGP'!$N$3:$X$1137,11,0)</f>
        <v>2054404290</v>
      </c>
      <c r="V1018" s="11">
        <f t="shared" si="180"/>
        <v>49.225243036995906</v>
      </c>
      <c r="W1018" s="11">
        <f t="shared" si="187"/>
        <v>100</v>
      </c>
      <c r="X1018" s="11">
        <f t="shared" si="181"/>
        <v>80</v>
      </c>
      <c r="Y1018" s="11">
        <f t="shared" si="182"/>
        <v>100</v>
      </c>
      <c r="Z1018" s="11">
        <f t="shared" si="188"/>
        <v>0</v>
      </c>
      <c r="AA1018" s="11">
        <f t="shared" si="183"/>
        <v>100</v>
      </c>
      <c r="AB1018" s="11">
        <f t="shared" si="189"/>
        <v>0</v>
      </c>
      <c r="AC1018" s="11">
        <f t="shared" si="184"/>
        <v>0</v>
      </c>
      <c r="AD1018" s="11">
        <f t="shared" si="185"/>
        <v>0</v>
      </c>
      <c r="AE1018" s="11">
        <f t="shared" si="186"/>
        <v>0</v>
      </c>
      <c r="AF1018" s="12">
        <f t="shared" si="190"/>
        <v>0</v>
      </c>
      <c r="AG1018" s="31">
        <f t="shared" si="191"/>
        <v>16.666666666666668</v>
      </c>
    </row>
    <row r="1019" spans="1:33" x14ac:dyDescent="0.35">
      <c r="A1019" s="1" t="s">
        <v>2086</v>
      </c>
      <c r="B1019" s="1" t="s">
        <v>2068</v>
      </c>
      <c r="C1019" s="1" t="s">
        <v>2087</v>
      </c>
      <c r="D1019" s="4">
        <f>+VLOOKUP(A1019,'[2]Categoría municipios 2023'!$B$2:$D$1103,3,0)</f>
        <v>6</v>
      </c>
      <c r="E1019" s="1" t="str">
        <f>+VLOOKUP(A1019,'[3]Nuevo IDF'!$B$5:$H$1106,7,0)</f>
        <v>G2</v>
      </c>
      <c r="F1019" s="1"/>
      <c r="G1019" s="10">
        <f>+VLOOKUP(A1019,'[4]Informe viabilidad 2022'!$A$4:$G$1105,7,0)</f>
        <v>3532.2236969999999</v>
      </c>
      <c r="H1019" s="10">
        <f>+VLOOKUP(A1019,'[4]Informe viabilidad 2022'!$A$4:$G$1105,6,0)</f>
        <v>6237.9910424700001</v>
      </c>
      <c r="I1019" s="10" t="str">
        <f>+IFERROR(VLOOKUP($A1019,#REF!,MATCH('Cálculo antigua metodología'!I$4,#REF!,0),0),"")</f>
        <v/>
      </c>
      <c r="J1019" s="10" t="str">
        <f>+IFERROR(VLOOKUP($A1019,#REF!,MATCH('Cálculo antigua metodología'!J$4,#REF!,0),0),"")</f>
        <v/>
      </c>
      <c r="K1019" s="10" t="str">
        <f>+IFERROR(VLOOKUP($A1019,#REF!,MATCH('Cálculo antigua metodología'!K$4,#REF!,0),0),"")</f>
        <v/>
      </c>
      <c r="L1019" s="10" t="str">
        <f>+IFERROR(VLOOKUP($A1019,#REF!,MATCH('Cálculo antigua metodología'!L$4,#REF!,0),0),"")</f>
        <v/>
      </c>
      <c r="M1019" s="10" t="str">
        <f>+IFERROR(VLOOKUP($A1019,#REF!,MATCH('Cálculo antigua metodología'!M$4,#REF!,0),0),"")</f>
        <v/>
      </c>
      <c r="N1019" s="10" t="str">
        <f>+IFERROR(VLOOKUP($A1019,#REF!,MATCH('Cálculo antigua metodología'!N$4,#REF!,0),0),"")</f>
        <v/>
      </c>
      <c r="O1019" s="10" t="str">
        <f>+IFERROR(VLOOKUP($A1019,#REF!,MATCH('Cálculo antigua metodología'!O$4,#REF!,0),0),"")</f>
        <v/>
      </c>
      <c r="P1019" s="10" t="str">
        <f>+IFERROR(VLOOKUP($A1019,#REF!,MATCH('Cálculo antigua metodología'!P$4,#REF!,0),0),"")</f>
        <v/>
      </c>
      <c r="Q1019" s="10" t="str">
        <f>+IFERROR(VLOOKUP($A1019,#REF!,MATCH('Cálculo antigua metodología'!Q$4,#REF!,0),0),"")</f>
        <v/>
      </c>
      <c r="R1019" s="10" t="str">
        <f>+IFERROR(VLOOKUP($A1019,#REF!,MATCH('Cálculo antigua metodología'!R$4,#REF!,0),0),"")</f>
        <v/>
      </c>
      <c r="S1019" s="10" t="str">
        <f>+IFERROR(VLOOKUP($A1019,#REF!,MATCH('Cálculo antigua metodología'!S$4,#REF!,0),0),"")</f>
        <v/>
      </c>
      <c r="T1019" s="10">
        <f>+VLOOKUP(A1019,'[5]Cálculo SGP'!$N$3:$P$1136,3,0)</f>
        <v>1132084551</v>
      </c>
      <c r="U1019" s="10">
        <f>+VLOOKUP(A1019,'[5]Cálculo SGP'!$N$3:$X$1137,11,0)</f>
        <v>1162674481</v>
      </c>
      <c r="V1019" s="11">
        <f t="shared" si="180"/>
        <v>56.62437911423126</v>
      </c>
      <c r="W1019" s="11">
        <f t="shared" si="187"/>
        <v>100</v>
      </c>
      <c r="X1019" s="11">
        <f t="shared" si="181"/>
        <v>80</v>
      </c>
      <c r="Y1019" s="11">
        <f t="shared" si="182"/>
        <v>100</v>
      </c>
      <c r="Z1019" s="11">
        <f t="shared" si="188"/>
        <v>0</v>
      </c>
      <c r="AA1019" s="11">
        <f t="shared" si="183"/>
        <v>100</v>
      </c>
      <c r="AB1019" s="11">
        <f t="shared" si="189"/>
        <v>0</v>
      </c>
      <c r="AC1019" s="11">
        <f t="shared" si="184"/>
        <v>0</v>
      </c>
      <c r="AD1019" s="11">
        <f t="shared" si="185"/>
        <v>0</v>
      </c>
      <c r="AE1019" s="11">
        <f t="shared" si="186"/>
        <v>0</v>
      </c>
      <c r="AF1019" s="12">
        <f t="shared" si="190"/>
        <v>0</v>
      </c>
      <c r="AG1019" s="31">
        <f t="shared" si="191"/>
        <v>16.666666666666668</v>
      </c>
    </row>
    <row r="1020" spans="1:33" x14ac:dyDescent="0.35">
      <c r="A1020" s="1" t="s">
        <v>2088</v>
      </c>
      <c r="B1020" s="1" t="s">
        <v>2068</v>
      </c>
      <c r="C1020" s="1" t="s">
        <v>2089</v>
      </c>
      <c r="D1020" s="4">
        <f>+VLOOKUP(A1020,'[2]Categoría municipios 2023'!$B$2:$D$1103,3,0)</f>
        <v>6</v>
      </c>
      <c r="E1020" s="1" t="str">
        <f>+VLOOKUP(A1020,'[3]Nuevo IDF'!$B$5:$H$1106,7,0)</f>
        <v>G2</v>
      </c>
      <c r="F1020" s="1"/>
      <c r="G1020" s="10">
        <f>+VLOOKUP(A1020,'[4]Informe viabilidad 2022'!$A$4:$G$1105,7,0)</f>
        <v>5049.9494850000001</v>
      </c>
      <c r="H1020" s="10">
        <f>+VLOOKUP(A1020,'[4]Informe viabilidad 2022'!$A$4:$G$1105,6,0)</f>
        <v>8869.1663587999992</v>
      </c>
      <c r="I1020" s="10" t="str">
        <f>+IFERROR(VLOOKUP($A1020,#REF!,MATCH('Cálculo antigua metodología'!I$4,#REF!,0),0),"")</f>
        <v/>
      </c>
      <c r="J1020" s="10" t="str">
        <f>+IFERROR(VLOOKUP($A1020,#REF!,MATCH('Cálculo antigua metodología'!J$4,#REF!,0),0),"")</f>
        <v/>
      </c>
      <c r="K1020" s="10" t="str">
        <f>+IFERROR(VLOOKUP($A1020,#REF!,MATCH('Cálculo antigua metodología'!K$4,#REF!,0),0),"")</f>
        <v/>
      </c>
      <c r="L1020" s="10" t="str">
        <f>+IFERROR(VLOOKUP($A1020,#REF!,MATCH('Cálculo antigua metodología'!L$4,#REF!,0),0),"")</f>
        <v/>
      </c>
      <c r="M1020" s="10" t="str">
        <f>+IFERROR(VLOOKUP($A1020,#REF!,MATCH('Cálculo antigua metodología'!M$4,#REF!,0),0),"")</f>
        <v/>
      </c>
      <c r="N1020" s="10" t="str">
        <f>+IFERROR(VLOOKUP($A1020,#REF!,MATCH('Cálculo antigua metodología'!N$4,#REF!,0),0),"")</f>
        <v/>
      </c>
      <c r="O1020" s="10" t="str">
        <f>+IFERROR(VLOOKUP($A1020,#REF!,MATCH('Cálculo antigua metodología'!O$4,#REF!,0),0),"")</f>
        <v/>
      </c>
      <c r="P1020" s="10" t="str">
        <f>+IFERROR(VLOOKUP($A1020,#REF!,MATCH('Cálculo antigua metodología'!P$4,#REF!,0),0),"")</f>
        <v/>
      </c>
      <c r="Q1020" s="10" t="str">
        <f>+IFERROR(VLOOKUP($A1020,#REF!,MATCH('Cálculo antigua metodología'!Q$4,#REF!,0),0),"")</f>
        <v/>
      </c>
      <c r="R1020" s="10" t="str">
        <f>+IFERROR(VLOOKUP($A1020,#REF!,MATCH('Cálculo antigua metodología'!R$4,#REF!,0),0),"")</f>
        <v/>
      </c>
      <c r="S1020" s="10" t="str">
        <f>+IFERROR(VLOOKUP($A1020,#REF!,MATCH('Cálculo antigua metodología'!S$4,#REF!,0),0),"")</f>
        <v/>
      </c>
      <c r="T1020" s="10">
        <f>+VLOOKUP(A1020,'[5]Cálculo SGP'!$N$3:$P$1136,3,0)</f>
        <v>958356220</v>
      </c>
      <c r="U1020" s="10">
        <f>+VLOOKUP(A1020,'[5]Cálculo SGP'!$N$3:$X$1137,11,0)</f>
        <v>1474549076</v>
      </c>
      <c r="V1020" s="11">
        <f t="shared" si="180"/>
        <v>56.938265454784634</v>
      </c>
      <c r="W1020" s="11">
        <f t="shared" si="187"/>
        <v>100</v>
      </c>
      <c r="X1020" s="11">
        <f t="shared" si="181"/>
        <v>80</v>
      </c>
      <c r="Y1020" s="11">
        <f t="shared" si="182"/>
        <v>100</v>
      </c>
      <c r="Z1020" s="11">
        <f t="shared" si="188"/>
        <v>0</v>
      </c>
      <c r="AA1020" s="11">
        <f t="shared" si="183"/>
        <v>100</v>
      </c>
      <c r="AB1020" s="11">
        <f t="shared" si="189"/>
        <v>0</v>
      </c>
      <c r="AC1020" s="11">
        <f t="shared" si="184"/>
        <v>0</v>
      </c>
      <c r="AD1020" s="11">
        <f t="shared" si="185"/>
        <v>0</v>
      </c>
      <c r="AE1020" s="11">
        <f t="shared" si="186"/>
        <v>0</v>
      </c>
      <c r="AF1020" s="12">
        <f t="shared" si="190"/>
        <v>0</v>
      </c>
      <c r="AG1020" s="31">
        <f t="shared" si="191"/>
        <v>16.666666666666668</v>
      </c>
    </row>
    <row r="1021" spans="1:33" x14ac:dyDescent="0.35">
      <c r="A1021" s="1" t="s">
        <v>2090</v>
      </c>
      <c r="B1021" s="1" t="s">
        <v>2068</v>
      </c>
      <c r="C1021" s="1" t="s">
        <v>2091</v>
      </c>
      <c r="D1021" s="4">
        <f>+VLOOKUP(A1021,'[2]Categoría municipios 2023'!$B$2:$D$1103,3,0)</f>
        <v>3</v>
      </c>
      <c r="E1021" s="1" t="str">
        <f>+VLOOKUP(A1021,'[3]Nuevo IDF'!$B$5:$H$1106,7,0)</f>
        <v>G1</v>
      </c>
      <c r="F1021" s="1"/>
      <c r="G1021" s="10">
        <f>+VLOOKUP(A1021,'[4]Informe viabilidad 2022'!$A$4:$G$1105,7,0)</f>
        <v>23193.986714999999</v>
      </c>
      <c r="H1021" s="10">
        <f>+VLOOKUP(A1021,'[4]Informe viabilidad 2022'!$A$4:$G$1105,6,0)</f>
        <v>50583.4775257</v>
      </c>
      <c r="I1021" s="10" t="str">
        <f>+IFERROR(VLOOKUP($A1021,#REF!,MATCH('Cálculo antigua metodología'!I$4,#REF!,0),0),"")</f>
        <v/>
      </c>
      <c r="J1021" s="10" t="str">
        <f>+IFERROR(VLOOKUP($A1021,#REF!,MATCH('Cálculo antigua metodología'!J$4,#REF!,0),0),"")</f>
        <v/>
      </c>
      <c r="K1021" s="10" t="str">
        <f>+IFERROR(VLOOKUP($A1021,#REF!,MATCH('Cálculo antigua metodología'!K$4,#REF!,0),0),"")</f>
        <v/>
      </c>
      <c r="L1021" s="10" t="str">
        <f>+IFERROR(VLOOKUP($A1021,#REF!,MATCH('Cálculo antigua metodología'!L$4,#REF!,0),0),"")</f>
        <v/>
      </c>
      <c r="M1021" s="10" t="str">
        <f>+IFERROR(VLOOKUP($A1021,#REF!,MATCH('Cálculo antigua metodología'!M$4,#REF!,0),0),"")</f>
        <v/>
      </c>
      <c r="N1021" s="10" t="str">
        <f>+IFERROR(VLOOKUP($A1021,#REF!,MATCH('Cálculo antigua metodología'!N$4,#REF!,0),0),"")</f>
        <v/>
      </c>
      <c r="O1021" s="10" t="str">
        <f>+IFERROR(VLOOKUP($A1021,#REF!,MATCH('Cálculo antigua metodología'!O$4,#REF!,0),0),"")</f>
        <v/>
      </c>
      <c r="P1021" s="10" t="str">
        <f>+IFERROR(VLOOKUP($A1021,#REF!,MATCH('Cálculo antigua metodología'!P$4,#REF!,0),0),"")</f>
        <v/>
      </c>
      <c r="Q1021" s="10" t="str">
        <f>+IFERROR(VLOOKUP($A1021,#REF!,MATCH('Cálculo antigua metodología'!Q$4,#REF!,0),0),"")</f>
        <v/>
      </c>
      <c r="R1021" s="10" t="str">
        <f>+IFERROR(VLOOKUP($A1021,#REF!,MATCH('Cálculo antigua metodología'!R$4,#REF!,0),0),"")</f>
        <v/>
      </c>
      <c r="S1021" s="10" t="str">
        <f>+IFERROR(VLOOKUP($A1021,#REF!,MATCH('Cálculo antigua metodología'!S$4,#REF!,0),0),"")</f>
        <v/>
      </c>
      <c r="T1021" s="10">
        <f>+VLOOKUP(A1021,'[5]Cálculo SGP'!$N$3:$P$1136,3,0)</f>
        <v>3365813160</v>
      </c>
      <c r="U1021" s="10">
        <f>+VLOOKUP(A1021,'[5]Cálculo SGP'!$N$3:$X$1137,11,0)</f>
        <v>3919498114</v>
      </c>
      <c r="V1021" s="11">
        <f t="shared" si="180"/>
        <v>45.852890804543449</v>
      </c>
      <c r="W1021" s="11">
        <f t="shared" si="187"/>
        <v>100</v>
      </c>
      <c r="X1021" s="11">
        <f t="shared" si="181"/>
        <v>70</v>
      </c>
      <c r="Y1021" s="11">
        <f t="shared" si="182"/>
        <v>100</v>
      </c>
      <c r="Z1021" s="11">
        <f t="shared" si="188"/>
        <v>0</v>
      </c>
      <c r="AA1021" s="11">
        <f t="shared" si="183"/>
        <v>100</v>
      </c>
      <c r="AB1021" s="11">
        <f t="shared" si="189"/>
        <v>0</v>
      </c>
      <c r="AC1021" s="11">
        <f t="shared" si="184"/>
        <v>0</v>
      </c>
      <c r="AD1021" s="11">
        <f t="shared" si="185"/>
        <v>0</v>
      </c>
      <c r="AE1021" s="11">
        <f t="shared" si="186"/>
        <v>0</v>
      </c>
      <c r="AF1021" s="12">
        <f t="shared" si="190"/>
        <v>0</v>
      </c>
      <c r="AG1021" s="31">
        <f t="shared" si="191"/>
        <v>16.666666666666668</v>
      </c>
    </row>
    <row r="1022" spans="1:33" x14ac:dyDescent="0.35">
      <c r="A1022" s="1" t="s">
        <v>2092</v>
      </c>
      <c r="B1022" s="1" t="s">
        <v>2068</v>
      </c>
      <c r="C1022" s="1" t="s">
        <v>2093</v>
      </c>
      <c r="D1022" s="4">
        <f>+VLOOKUP(A1022,'[2]Categoría municipios 2023'!$B$2:$D$1103,3,0)</f>
        <v>3</v>
      </c>
      <c r="E1022" s="1" t="str">
        <f>+VLOOKUP(A1022,'[3]Nuevo IDF'!$B$5:$H$1106,7,0)</f>
        <v>G1</v>
      </c>
      <c r="F1022" s="1"/>
      <c r="G1022" s="10">
        <f>+VLOOKUP(A1022,'[4]Informe viabilidad 2022'!$A$4:$G$1105,7,0)</f>
        <v>26084.413847</v>
      </c>
      <c r="H1022" s="10">
        <f>+VLOOKUP(A1022,'[4]Informe viabilidad 2022'!$A$4:$G$1105,6,0)</f>
        <v>51392.917076999998</v>
      </c>
      <c r="I1022" s="10" t="str">
        <f>+IFERROR(VLOOKUP($A1022,#REF!,MATCH('Cálculo antigua metodología'!I$4,#REF!,0),0),"")</f>
        <v/>
      </c>
      <c r="J1022" s="10" t="str">
        <f>+IFERROR(VLOOKUP($A1022,#REF!,MATCH('Cálculo antigua metodología'!J$4,#REF!,0),0),"")</f>
        <v/>
      </c>
      <c r="K1022" s="10" t="str">
        <f>+IFERROR(VLOOKUP($A1022,#REF!,MATCH('Cálculo antigua metodología'!K$4,#REF!,0),0),"")</f>
        <v/>
      </c>
      <c r="L1022" s="10" t="str">
        <f>+IFERROR(VLOOKUP($A1022,#REF!,MATCH('Cálculo antigua metodología'!L$4,#REF!,0),0),"")</f>
        <v/>
      </c>
      <c r="M1022" s="10" t="str">
        <f>+IFERROR(VLOOKUP($A1022,#REF!,MATCH('Cálculo antigua metodología'!M$4,#REF!,0),0),"")</f>
        <v/>
      </c>
      <c r="N1022" s="10" t="str">
        <f>+IFERROR(VLOOKUP($A1022,#REF!,MATCH('Cálculo antigua metodología'!N$4,#REF!,0),0),"")</f>
        <v/>
      </c>
      <c r="O1022" s="10" t="str">
        <f>+IFERROR(VLOOKUP($A1022,#REF!,MATCH('Cálculo antigua metodología'!O$4,#REF!,0),0),"")</f>
        <v/>
      </c>
      <c r="P1022" s="10" t="str">
        <f>+IFERROR(VLOOKUP($A1022,#REF!,MATCH('Cálculo antigua metodología'!P$4,#REF!,0),0),"")</f>
        <v/>
      </c>
      <c r="Q1022" s="10" t="str">
        <f>+IFERROR(VLOOKUP($A1022,#REF!,MATCH('Cálculo antigua metodología'!Q$4,#REF!,0),0),"")</f>
        <v/>
      </c>
      <c r="R1022" s="10" t="str">
        <f>+IFERROR(VLOOKUP($A1022,#REF!,MATCH('Cálculo antigua metodología'!R$4,#REF!,0),0),"")</f>
        <v/>
      </c>
      <c r="S1022" s="10" t="str">
        <f>+IFERROR(VLOOKUP($A1022,#REF!,MATCH('Cálculo antigua metodología'!S$4,#REF!,0),0),"")</f>
        <v/>
      </c>
      <c r="T1022" s="10">
        <f>+VLOOKUP(A1022,'[5]Cálculo SGP'!$N$3:$P$1136,3,0)</f>
        <v>2628128950</v>
      </c>
      <c r="U1022" s="10">
        <f>+VLOOKUP(A1022,'[5]Cálculo SGP'!$N$3:$X$1137,11,0)</f>
        <v>2867647332</v>
      </c>
      <c r="V1022" s="11">
        <f t="shared" si="180"/>
        <v>50.754880887416341</v>
      </c>
      <c r="W1022" s="11">
        <f t="shared" si="187"/>
        <v>100</v>
      </c>
      <c r="X1022" s="11">
        <f t="shared" si="181"/>
        <v>70</v>
      </c>
      <c r="Y1022" s="11">
        <f t="shared" si="182"/>
        <v>100</v>
      </c>
      <c r="Z1022" s="11">
        <f t="shared" si="188"/>
        <v>0</v>
      </c>
      <c r="AA1022" s="11">
        <f t="shared" si="183"/>
        <v>100</v>
      </c>
      <c r="AB1022" s="11">
        <f t="shared" si="189"/>
        <v>0</v>
      </c>
      <c r="AC1022" s="11">
        <f t="shared" si="184"/>
        <v>0</v>
      </c>
      <c r="AD1022" s="11">
        <f t="shared" si="185"/>
        <v>0</v>
      </c>
      <c r="AE1022" s="11">
        <f t="shared" si="186"/>
        <v>0</v>
      </c>
      <c r="AF1022" s="12">
        <f t="shared" si="190"/>
        <v>0</v>
      </c>
      <c r="AG1022" s="31">
        <f t="shared" si="191"/>
        <v>16.666666666666668</v>
      </c>
    </row>
    <row r="1023" spans="1:33" x14ac:dyDescent="0.35">
      <c r="A1023" s="1" t="s">
        <v>2094</v>
      </c>
      <c r="B1023" s="1" t="s">
        <v>2068</v>
      </c>
      <c r="C1023" s="1" t="s">
        <v>2095</v>
      </c>
      <c r="D1023" s="4">
        <f>+VLOOKUP(A1023,'[2]Categoría municipios 2023'!$B$2:$D$1103,3,0)</f>
        <v>6</v>
      </c>
      <c r="E1023" s="1" t="str">
        <f>+VLOOKUP(A1023,'[3]Nuevo IDF'!$B$5:$H$1106,7,0)</f>
        <v>G3</v>
      </c>
      <c r="F1023" s="1"/>
      <c r="G1023" s="10">
        <f>+VLOOKUP(A1023,'[4]Informe viabilidad 2022'!$A$4:$G$1105,7,0)</f>
        <v>4016.1119060000001</v>
      </c>
      <c r="H1023" s="10">
        <f>+VLOOKUP(A1023,'[4]Informe viabilidad 2022'!$A$4:$G$1105,6,0)</f>
        <v>12152.684047299999</v>
      </c>
      <c r="I1023" s="10" t="str">
        <f>+IFERROR(VLOOKUP($A1023,#REF!,MATCH('Cálculo antigua metodología'!I$4,#REF!,0),0),"")</f>
        <v/>
      </c>
      <c r="J1023" s="10" t="str">
        <f>+IFERROR(VLOOKUP($A1023,#REF!,MATCH('Cálculo antigua metodología'!J$4,#REF!,0),0),"")</f>
        <v/>
      </c>
      <c r="K1023" s="10" t="str">
        <f>+IFERROR(VLOOKUP($A1023,#REF!,MATCH('Cálculo antigua metodología'!K$4,#REF!,0),0),"")</f>
        <v/>
      </c>
      <c r="L1023" s="10" t="str">
        <f>+IFERROR(VLOOKUP($A1023,#REF!,MATCH('Cálculo antigua metodología'!L$4,#REF!,0),0),"")</f>
        <v/>
      </c>
      <c r="M1023" s="10" t="str">
        <f>+IFERROR(VLOOKUP($A1023,#REF!,MATCH('Cálculo antigua metodología'!M$4,#REF!,0),0),"")</f>
        <v/>
      </c>
      <c r="N1023" s="10" t="str">
        <f>+IFERROR(VLOOKUP($A1023,#REF!,MATCH('Cálculo antigua metodología'!N$4,#REF!,0),0),"")</f>
        <v/>
      </c>
      <c r="O1023" s="10" t="str">
        <f>+IFERROR(VLOOKUP($A1023,#REF!,MATCH('Cálculo antigua metodología'!O$4,#REF!,0),0),"")</f>
        <v/>
      </c>
      <c r="P1023" s="10" t="str">
        <f>+IFERROR(VLOOKUP($A1023,#REF!,MATCH('Cálculo antigua metodología'!P$4,#REF!,0),0),"")</f>
        <v/>
      </c>
      <c r="Q1023" s="10" t="str">
        <f>+IFERROR(VLOOKUP($A1023,#REF!,MATCH('Cálculo antigua metodología'!Q$4,#REF!,0),0),"")</f>
        <v/>
      </c>
      <c r="R1023" s="10" t="str">
        <f>+IFERROR(VLOOKUP($A1023,#REF!,MATCH('Cálculo antigua metodología'!R$4,#REF!,0),0),"")</f>
        <v/>
      </c>
      <c r="S1023" s="10" t="str">
        <f>+IFERROR(VLOOKUP($A1023,#REF!,MATCH('Cálculo antigua metodología'!S$4,#REF!,0),0),"")</f>
        <v/>
      </c>
      <c r="T1023" s="10">
        <f>+VLOOKUP(A1023,'[5]Cálculo SGP'!$N$3:$P$1136,3,0)</f>
        <v>2079915655</v>
      </c>
      <c r="U1023" s="10">
        <f>+VLOOKUP(A1023,'[5]Cálculo SGP'!$N$3:$X$1137,11,0)</f>
        <v>1368780336</v>
      </c>
      <c r="V1023" s="11">
        <f t="shared" si="180"/>
        <v>33.047118565484901</v>
      </c>
      <c r="W1023" s="11">
        <f t="shared" si="187"/>
        <v>100</v>
      </c>
      <c r="X1023" s="11">
        <f t="shared" si="181"/>
        <v>80</v>
      </c>
      <c r="Y1023" s="11">
        <f t="shared" si="182"/>
        <v>100</v>
      </c>
      <c r="Z1023" s="11">
        <f t="shared" si="188"/>
        <v>0</v>
      </c>
      <c r="AA1023" s="11">
        <f t="shared" si="183"/>
        <v>100</v>
      </c>
      <c r="AB1023" s="11">
        <f t="shared" si="189"/>
        <v>0</v>
      </c>
      <c r="AC1023" s="11">
        <f t="shared" si="184"/>
        <v>0</v>
      </c>
      <c r="AD1023" s="11">
        <f t="shared" si="185"/>
        <v>0</v>
      </c>
      <c r="AE1023" s="11">
        <f t="shared" si="186"/>
        <v>0</v>
      </c>
      <c r="AF1023" s="12">
        <f t="shared" si="190"/>
        <v>0</v>
      </c>
      <c r="AG1023" s="31">
        <f t="shared" si="191"/>
        <v>16.666666666666668</v>
      </c>
    </row>
    <row r="1024" spans="1:33" x14ac:dyDescent="0.35">
      <c r="A1024" s="1" t="s">
        <v>2096</v>
      </c>
      <c r="B1024" s="1" t="s">
        <v>2068</v>
      </c>
      <c r="C1024" s="1" t="s">
        <v>2097</v>
      </c>
      <c r="D1024" s="4">
        <f>+VLOOKUP(A1024,'[2]Categoría municipios 2023'!$B$2:$D$1103,3,0)</f>
        <v>6</v>
      </c>
      <c r="E1024" s="1" t="str">
        <f>+VLOOKUP(A1024,'[3]Nuevo IDF'!$B$5:$H$1106,7,0)</f>
        <v>G4</v>
      </c>
      <c r="F1024" s="1"/>
      <c r="G1024" s="10">
        <f>+VLOOKUP(A1024,'[4]Informe viabilidad 2022'!$A$4:$G$1105,7,0)</f>
        <v>1425.3398480000001</v>
      </c>
      <c r="H1024" s="10">
        <f>+VLOOKUP(A1024,'[4]Informe viabilidad 2022'!$A$4:$G$1105,6,0)</f>
        <v>2100.2107727699999</v>
      </c>
      <c r="I1024" s="10" t="str">
        <f>+IFERROR(VLOOKUP($A1024,#REF!,MATCH('Cálculo antigua metodología'!I$4,#REF!,0),0),"")</f>
        <v/>
      </c>
      <c r="J1024" s="10" t="str">
        <f>+IFERROR(VLOOKUP($A1024,#REF!,MATCH('Cálculo antigua metodología'!J$4,#REF!,0),0),"")</f>
        <v/>
      </c>
      <c r="K1024" s="10" t="str">
        <f>+IFERROR(VLOOKUP($A1024,#REF!,MATCH('Cálculo antigua metodología'!K$4,#REF!,0),0),"")</f>
        <v/>
      </c>
      <c r="L1024" s="10" t="str">
        <f>+IFERROR(VLOOKUP($A1024,#REF!,MATCH('Cálculo antigua metodología'!L$4,#REF!,0),0),"")</f>
        <v/>
      </c>
      <c r="M1024" s="10" t="str">
        <f>+IFERROR(VLOOKUP($A1024,#REF!,MATCH('Cálculo antigua metodología'!M$4,#REF!,0),0),"")</f>
        <v/>
      </c>
      <c r="N1024" s="10" t="str">
        <f>+IFERROR(VLOOKUP($A1024,#REF!,MATCH('Cálculo antigua metodología'!N$4,#REF!,0),0),"")</f>
        <v/>
      </c>
      <c r="O1024" s="10" t="str">
        <f>+IFERROR(VLOOKUP($A1024,#REF!,MATCH('Cálculo antigua metodología'!O$4,#REF!,0),0),"")</f>
        <v/>
      </c>
      <c r="P1024" s="10" t="str">
        <f>+IFERROR(VLOOKUP($A1024,#REF!,MATCH('Cálculo antigua metodología'!P$4,#REF!,0),0),"")</f>
        <v/>
      </c>
      <c r="Q1024" s="10" t="str">
        <f>+IFERROR(VLOOKUP($A1024,#REF!,MATCH('Cálculo antigua metodología'!Q$4,#REF!,0),0),"")</f>
        <v/>
      </c>
      <c r="R1024" s="10" t="str">
        <f>+IFERROR(VLOOKUP($A1024,#REF!,MATCH('Cálculo antigua metodología'!R$4,#REF!,0),0),"")</f>
        <v/>
      </c>
      <c r="S1024" s="10" t="str">
        <f>+IFERROR(VLOOKUP($A1024,#REF!,MATCH('Cálculo antigua metodología'!S$4,#REF!,0),0),"")</f>
        <v/>
      </c>
      <c r="T1024" s="10">
        <f>+VLOOKUP(A1024,'[5]Cálculo SGP'!$N$3:$P$1136,3,0)</f>
        <v>860707108</v>
      </c>
      <c r="U1024" s="10">
        <f>+VLOOKUP(A1024,'[5]Cálculo SGP'!$N$3:$X$1137,11,0)</f>
        <v>1608832253</v>
      </c>
      <c r="V1024" s="11">
        <f t="shared" si="180"/>
        <v>67.866514469883313</v>
      </c>
      <c r="W1024" s="11">
        <f t="shared" si="187"/>
        <v>100</v>
      </c>
      <c r="X1024" s="11">
        <f t="shared" si="181"/>
        <v>80</v>
      </c>
      <c r="Y1024" s="11">
        <f t="shared" si="182"/>
        <v>100</v>
      </c>
      <c r="Z1024" s="11">
        <f t="shared" si="188"/>
        <v>0</v>
      </c>
      <c r="AA1024" s="11">
        <f t="shared" si="183"/>
        <v>100</v>
      </c>
      <c r="AB1024" s="11">
        <f t="shared" si="189"/>
        <v>0</v>
      </c>
      <c r="AC1024" s="11">
        <f t="shared" si="184"/>
        <v>0</v>
      </c>
      <c r="AD1024" s="11">
        <f t="shared" si="185"/>
        <v>0</v>
      </c>
      <c r="AE1024" s="11">
        <f t="shared" si="186"/>
        <v>0</v>
      </c>
      <c r="AF1024" s="12">
        <f t="shared" si="190"/>
        <v>0</v>
      </c>
      <c r="AG1024" s="31">
        <f t="shared" si="191"/>
        <v>16.666666666666668</v>
      </c>
    </row>
    <row r="1025" spans="1:33" x14ac:dyDescent="0.35">
      <c r="A1025" s="1" t="s">
        <v>2098</v>
      </c>
      <c r="B1025" s="1" t="s">
        <v>2068</v>
      </c>
      <c r="C1025" s="1" t="s">
        <v>2099</v>
      </c>
      <c r="D1025" s="4">
        <f>+VLOOKUP(A1025,'[2]Categoría municipios 2023'!$B$2:$D$1103,3,0)</f>
        <v>6</v>
      </c>
      <c r="E1025" s="1" t="str">
        <f>+VLOOKUP(A1025,'[3]Nuevo IDF'!$B$5:$H$1106,7,0)</f>
        <v>G3</v>
      </c>
      <c r="F1025" s="1"/>
      <c r="G1025" s="10">
        <f>+VLOOKUP(A1025,'[4]Informe viabilidad 2022'!$A$4:$G$1105,7,0)</f>
        <v>912.99430099999995</v>
      </c>
      <c r="H1025" s="10">
        <f>+VLOOKUP(A1025,'[4]Informe viabilidad 2022'!$A$4:$G$1105,6,0)</f>
        <v>1590.1572430000001</v>
      </c>
      <c r="I1025" s="10" t="str">
        <f>+IFERROR(VLOOKUP($A1025,#REF!,MATCH('Cálculo antigua metodología'!I$4,#REF!,0),0),"")</f>
        <v/>
      </c>
      <c r="J1025" s="10" t="str">
        <f>+IFERROR(VLOOKUP($A1025,#REF!,MATCH('Cálculo antigua metodología'!J$4,#REF!,0),0),"")</f>
        <v/>
      </c>
      <c r="K1025" s="10" t="str">
        <f>+IFERROR(VLOOKUP($A1025,#REF!,MATCH('Cálculo antigua metodología'!K$4,#REF!,0),0),"")</f>
        <v/>
      </c>
      <c r="L1025" s="10" t="str">
        <f>+IFERROR(VLOOKUP($A1025,#REF!,MATCH('Cálculo antigua metodología'!L$4,#REF!,0),0),"")</f>
        <v/>
      </c>
      <c r="M1025" s="10" t="str">
        <f>+IFERROR(VLOOKUP($A1025,#REF!,MATCH('Cálculo antigua metodología'!M$4,#REF!,0),0),"")</f>
        <v/>
      </c>
      <c r="N1025" s="10" t="str">
        <f>+IFERROR(VLOOKUP($A1025,#REF!,MATCH('Cálculo antigua metodología'!N$4,#REF!,0),0),"")</f>
        <v/>
      </c>
      <c r="O1025" s="10" t="str">
        <f>+IFERROR(VLOOKUP($A1025,#REF!,MATCH('Cálculo antigua metodología'!O$4,#REF!,0),0),"")</f>
        <v/>
      </c>
      <c r="P1025" s="10" t="str">
        <f>+IFERROR(VLOOKUP($A1025,#REF!,MATCH('Cálculo antigua metodología'!P$4,#REF!,0),0),"")</f>
        <v/>
      </c>
      <c r="Q1025" s="10" t="str">
        <f>+IFERROR(VLOOKUP($A1025,#REF!,MATCH('Cálculo antigua metodología'!Q$4,#REF!,0),0),"")</f>
        <v/>
      </c>
      <c r="R1025" s="10" t="str">
        <f>+IFERROR(VLOOKUP($A1025,#REF!,MATCH('Cálculo antigua metodología'!R$4,#REF!,0),0),"")</f>
        <v/>
      </c>
      <c r="S1025" s="10" t="str">
        <f>+IFERROR(VLOOKUP($A1025,#REF!,MATCH('Cálculo antigua metodología'!S$4,#REF!,0),0),"")</f>
        <v/>
      </c>
      <c r="T1025" s="10">
        <f>+VLOOKUP(A1025,'[5]Cálculo SGP'!$N$3:$P$1136,3,0)</f>
        <v>768864369</v>
      </c>
      <c r="U1025" s="10">
        <f>+VLOOKUP(A1025,'[5]Cálculo SGP'!$N$3:$X$1137,11,0)</f>
        <v>1355176485</v>
      </c>
      <c r="V1025" s="11">
        <f t="shared" si="180"/>
        <v>57.415347131176752</v>
      </c>
      <c r="W1025" s="11">
        <f t="shared" si="187"/>
        <v>100</v>
      </c>
      <c r="X1025" s="11">
        <f t="shared" si="181"/>
        <v>80</v>
      </c>
      <c r="Y1025" s="11">
        <f t="shared" si="182"/>
        <v>100</v>
      </c>
      <c r="Z1025" s="11">
        <f t="shared" si="188"/>
        <v>0</v>
      </c>
      <c r="AA1025" s="11">
        <f t="shared" si="183"/>
        <v>100</v>
      </c>
      <c r="AB1025" s="11">
        <f t="shared" si="189"/>
        <v>0</v>
      </c>
      <c r="AC1025" s="11">
        <f t="shared" si="184"/>
        <v>0</v>
      </c>
      <c r="AD1025" s="11">
        <f t="shared" si="185"/>
        <v>0</v>
      </c>
      <c r="AE1025" s="11">
        <f t="shared" si="186"/>
        <v>0</v>
      </c>
      <c r="AF1025" s="12">
        <f t="shared" si="190"/>
        <v>0</v>
      </c>
      <c r="AG1025" s="31">
        <f t="shared" si="191"/>
        <v>16.666666666666668</v>
      </c>
    </row>
    <row r="1026" spans="1:33" x14ac:dyDescent="0.35">
      <c r="A1026" s="1" t="s">
        <v>2100</v>
      </c>
      <c r="B1026" s="1" t="s">
        <v>2068</v>
      </c>
      <c r="C1026" s="1" t="s">
        <v>2101</v>
      </c>
      <c r="D1026" s="4">
        <f>+VLOOKUP(A1026,'[2]Categoría municipios 2023'!$B$2:$D$1103,3,0)</f>
        <v>5</v>
      </c>
      <c r="E1026" s="1" t="str">
        <f>+VLOOKUP(A1026,'[3]Nuevo IDF'!$B$5:$H$1106,7,0)</f>
        <v>G1</v>
      </c>
      <c r="F1026" s="1"/>
      <c r="G1026" s="10">
        <f>+VLOOKUP(A1026,'[4]Informe viabilidad 2022'!$A$4:$G$1105,7,0)</f>
        <v>11169.415741000001</v>
      </c>
      <c r="H1026" s="10">
        <f>+VLOOKUP(A1026,'[4]Informe viabilidad 2022'!$A$4:$G$1105,6,0)</f>
        <v>20131.181366099998</v>
      </c>
      <c r="I1026" s="10" t="str">
        <f>+IFERROR(VLOOKUP($A1026,#REF!,MATCH('Cálculo antigua metodología'!I$4,#REF!,0),0),"")</f>
        <v/>
      </c>
      <c r="J1026" s="10" t="str">
        <f>+IFERROR(VLOOKUP($A1026,#REF!,MATCH('Cálculo antigua metodología'!J$4,#REF!,0),0),"")</f>
        <v/>
      </c>
      <c r="K1026" s="10" t="str">
        <f>+IFERROR(VLOOKUP($A1026,#REF!,MATCH('Cálculo antigua metodología'!K$4,#REF!,0),0),"")</f>
        <v/>
      </c>
      <c r="L1026" s="10" t="str">
        <f>+IFERROR(VLOOKUP($A1026,#REF!,MATCH('Cálculo antigua metodología'!L$4,#REF!,0),0),"")</f>
        <v/>
      </c>
      <c r="M1026" s="10" t="str">
        <f>+IFERROR(VLOOKUP($A1026,#REF!,MATCH('Cálculo antigua metodología'!M$4,#REF!,0),0),"")</f>
        <v/>
      </c>
      <c r="N1026" s="10" t="str">
        <f>+IFERROR(VLOOKUP($A1026,#REF!,MATCH('Cálculo antigua metodología'!N$4,#REF!,0),0),"")</f>
        <v/>
      </c>
      <c r="O1026" s="10" t="str">
        <f>+IFERROR(VLOOKUP($A1026,#REF!,MATCH('Cálculo antigua metodología'!O$4,#REF!,0),0),"")</f>
        <v/>
      </c>
      <c r="P1026" s="10" t="str">
        <f>+IFERROR(VLOOKUP($A1026,#REF!,MATCH('Cálculo antigua metodología'!P$4,#REF!,0),0),"")</f>
        <v/>
      </c>
      <c r="Q1026" s="10" t="str">
        <f>+IFERROR(VLOOKUP($A1026,#REF!,MATCH('Cálculo antigua metodología'!Q$4,#REF!,0),0),"")</f>
        <v/>
      </c>
      <c r="R1026" s="10" t="str">
        <f>+IFERROR(VLOOKUP($A1026,#REF!,MATCH('Cálculo antigua metodología'!R$4,#REF!,0),0),"")</f>
        <v/>
      </c>
      <c r="S1026" s="10" t="str">
        <f>+IFERROR(VLOOKUP($A1026,#REF!,MATCH('Cálculo antigua metodología'!S$4,#REF!,0),0),"")</f>
        <v/>
      </c>
      <c r="T1026" s="10">
        <f>+VLOOKUP(A1026,'[5]Cálculo SGP'!$N$3:$P$1136,3,0)</f>
        <v>2103322080</v>
      </c>
      <c r="U1026" s="10">
        <f>+VLOOKUP(A1026,'[5]Cálculo SGP'!$N$3:$X$1137,11,0)</f>
        <v>1234693054</v>
      </c>
      <c r="V1026" s="11">
        <f t="shared" si="180"/>
        <v>55.483160863121498</v>
      </c>
      <c r="W1026" s="11">
        <f t="shared" si="187"/>
        <v>100</v>
      </c>
      <c r="X1026" s="11">
        <f t="shared" si="181"/>
        <v>80</v>
      </c>
      <c r="Y1026" s="11">
        <f t="shared" si="182"/>
        <v>100</v>
      </c>
      <c r="Z1026" s="11">
        <f t="shared" si="188"/>
        <v>0</v>
      </c>
      <c r="AA1026" s="11">
        <f t="shared" si="183"/>
        <v>100</v>
      </c>
      <c r="AB1026" s="11">
        <f t="shared" si="189"/>
        <v>0</v>
      </c>
      <c r="AC1026" s="11">
        <f t="shared" si="184"/>
        <v>0</v>
      </c>
      <c r="AD1026" s="11">
        <f t="shared" si="185"/>
        <v>0</v>
      </c>
      <c r="AE1026" s="11">
        <f t="shared" si="186"/>
        <v>0</v>
      </c>
      <c r="AF1026" s="12">
        <f t="shared" si="190"/>
        <v>0</v>
      </c>
      <c r="AG1026" s="31">
        <f t="shared" si="191"/>
        <v>16.666666666666668</v>
      </c>
    </row>
    <row r="1027" spans="1:33" x14ac:dyDescent="0.35">
      <c r="A1027" s="1" t="s">
        <v>2102</v>
      </c>
      <c r="B1027" s="1" t="s">
        <v>2068</v>
      </c>
      <c r="C1027" s="1" t="s">
        <v>2103</v>
      </c>
      <c r="D1027" s="4">
        <f>+VLOOKUP(A1027,'[2]Categoría municipios 2023'!$B$2:$D$1103,3,0)</f>
        <v>6</v>
      </c>
      <c r="E1027" s="1" t="str">
        <f>+VLOOKUP(A1027,'[3]Nuevo IDF'!$B$5:$H$1106,7,0)</f>
        <v>G3</v>
      </c>
      <c r="F1027" s="1"/>
      <c r="G1027" s="10">
        <f>+VLOOKUP(A1027,'[4]Informe viabilidad 2022'!$A$4:$G$1105,7,0)</f>
        <v>1556.9600849999999</v>
      </c>
      <c r="H1027" s="10">
        <f>+VLOOKUP(A1027,'[4]Informe viabilidad 2022'!$A$4:$G$1105,6,0)</f>
        <v>2681.8962736500002</v>
      </c>
      <c r="I1027" s="10" t="str">
        <f>+IFERROR(VLOOKUP($A1027,#REF!,MATCH('Cálculo antigua metodología'!I$4,#REF!,0),0),"")</f>
        <v/>
      </c>
      <c r="J1027" s="10" t="str">
        <f>+IFERROR(VLOOKUP($A1027,#REF!,MATCH('Cálculo antigua metodología'!J$4,#REF!,0),0),"")</f>
        <v/>
      </c>
      <c r="K1027" s="10" t="str">
        <f>+IFERROR(VLOOKUP($A1027,#REF!,MATCH('Cálculo antigua metodología'!K$4,#REF!,0),0),"")</f>
        <v/>
      </c>
      <c r="L1027" s="10" t="str">
        <f>+IFERROR(VLOOKUP($A1027,#REF!,MATCH('Cálculo antigua metodología'!L$4,#REF!,0),0),"")</f>
        <v/>
      </c>
      <c r="M1027" s="10" t="str">
        <f>+IFERROR(VLOOKUP($A1027,#REF!,MATCH('Cálculo antigua metodología'!M$4,#REF!,0),0),"")</f>
        <v/>
      </c>
      <c r="N1027" s="10" t="str">
        <f>+IFERROR(VLOOKUP($A1027,#REF!,MATCH('Cálculo antigua metodología'!N$4,#REF!,0),0),"")</f>
        <v/>
      </c>
      <c r="O1027" s="10" t="str">
        <f>+IFERROR(VLOOKUP($A1027,#REF!,MATCH('Cálculo antigua metodología'!O$4,#REF!,0),0),"")</f>
        <v/>
      </c>
      <c r="P1027" s="10" t="str">
        <f>+IFERROR(VLOOKUP($A1027,#REF!,MATCH('Cálculo antigua metodología'!P$4,#REF!,0),0),"")</f>
        <v/>
      </c>
      <c r="Q1027" s="10" t="str">
        <f>+IFERROR(VLOOKUP($A1027,#REF!,MATCH('Cálculo antigua metodología'!Q$4,#REF!,0),0),"")</f>
        <v/>
      </c>
      <c r="R1027" s="10" t="str">
        <f>+IFERROR(VLOOKUP($A1027,#REF!,MATCH('Cálculo antigua metodología'!R$4,#REF!,0),0),"")</f>
        <v/>
      </c>
      <c r="S1027" s="10" t="str">
        <f>+IFERROR(VLOOKUP($A1027,#REF!,MATCH('Cálculo antigua metodología'!S$4,#REF!,0),0),"")</f>
        <v/>
      </c>
      <c r="T1027" s="10">
        <f>+VLOOKUP(A1027,'[5]Cálculo SGP'!$N$3:$P$1136,3,0)</f>
        <v>904609474</v>
      </c>
      <c r="U1027" s="10">
        <f>+VLOOKUP(A1027,'[5]Cálculo SGP'!$N$3:$X$1137,11,0)</f>
        <v>1779833677</v>
      </c>
      <c r="V1027" s="11">
        <f t="shared" si="180"/>
        <v>58.054448275921288</v>
      </c>
      <c r="W1027" s="11">
        <f t="shared" si="187"/>
        <v>100</v>
      </c>
      <c r="X1027" s="11">
        <f t="shared" si="181"/>
        <v>80</v>
      </c>
      <c r="Y1027" s="11">
        <f t="shared" si="182"/>
        <v>100</v>
      </c>
      <c r="Z1027" s="11">
        <f t="shared" si="188"/>
        <v>0</v>
      </c>
      <c r="AA1027" s="11">
        <f t="shared" si="183"/>
        <v>100</v>
      </c>
      <c r="AB1027" s="11">
        <f t="shared" si="189"/>
        <v>0</v>
      </c>
      <c r="AC1027" s="11">
        <f t="shared" si="184"/>
        <v>0</v>
      </c>
      <c r="AD1027" s="11">
        <f t="shared" si="185"/>
        <v>0</v>
      </c>
      <c r="AE1027" s="11">
        <f t="shared" si="186"/>
        <v>0</v>
      </c>
      <c r="AF1027" s="12">
        <f t="shared" si="190"/>
        <v>0</v>
      </c>
      <c r="AG1027" s="31">
        <f t="shared" si="191"/>
        <v>16.666666666666668</v>
      </c>
    </row>
    <row r="1028" spans="1:33" x14ac:dyDescent="0.35">
      <c r="A1028" s="1" t="s">
        <v>2104</v>
      </c>
      <c r="B1028" s="1" t="s">
        <v>2068</v>
      </c>
      <c r="C1028" s="1" t="s">
        <v>2105</v>
      </c>
      <c r="D1028" s="4">
        <f>+VLOOKUP(A1028,'[2]Categoría municipios 2023'!$B$2:$D$1103,3,0)</f>
        <v>6</v>
      </c>
      <c r="E1028" s="1" t="str">
        <f>+VLOOKUP(A1028,'[3]Nuevo IDF'!$B$5:$H$1106,7,0)</f>
        <v>G2</v>
      </c>
      <c r="F1028" s="1"/>
      <c r="G1028" s="10">
        <f>+VLOOKUP(A1028,'[4]Informe viabilidad 2022'!$A$4:$G$1105,7,0)</f>
        <v>8205.8475080000007</v>
      </c>
      <c r="H1028" s="10">
        <f>+VLOOKUP(A1028,'[4]Informe viabilidad 2022'!$A$4:$G$1105,6,0)</f>
        <v>10960.570956059999</v>
      </c>
      <c r="I1028" s="10" t="str">
        <f>+IFERROR(VLOOKUP($A1028,#REF!,MATCH('Cálculo antigua metodología'!I$4,#REF!,0),0),"")</f>
        <v/>
      </c>
      <c r="J1028" s="10" t="str">
        <f>+IFERROR(VLOOKUP($A1028,#REF!,MATCH('Cálculo antigua metodología'!J$4,#REF!,0),0),"")</f>
        <v/>
      </c>
      <c r="K1028" s="10" t="str">
        <f>+IFERROR(VLOOKUP($A1028,#REF!,MATCH('Cálculo antigua metodología'!K$4,#REF!,0),0),"")</f>
        <v/>
      </c>
      <c r="L1028" s="10" t="str">
        <f>+IFERROR(VLOOKUP($A1028,#REF!,MATCH('Cálculo antigua metodología'!L$4,#REF!,0),0),"")</f>
        <v/>
      </c>
      <c r="M1028" s="10" t="str">
        <f>+IFERROR(VLOOKUP($A1028,#REF!,MATCH('Cálculo antigua metodología'!M$4,#REF!,0),0),"")</f>
        <v/>
      </c>
      <c r="N1028" s="10" t="str">
        <f>+IFERROR(VLOOKUP($A1028,#REF!,MATCH('Cálculo antigua metodología'!N$4,#REF!,0),0),"")</f>
        <v/>
      </c>
      <c r="O1028" s="10" t="str">
        <f>+IFERROR(VLOOKUP($A1028,#REF!,MATCH('Cálculo antigua metodología'!O$4,#REF!,0),0),"")</f>
        <v/>
      </c>
      <c r="P1028" s="10" t="str">
        <f>+IFERROR(VLOOKUP($A1028,#REF!,MATCH('Cálculo antigua metodología'!P$4,#REF!,0),0),"")</f>
        <v/>
      </c>
      <c r="Q1028" s="10" t="str">
        <f>+IFERROR(VLOOKUP($A1028,#REF!,MATCH('Cálculo antigua metodología'!Q$4,#REF!,0),0),"")</f>
        <v/>
      </c>
      <c r="R1028" s="10" t="str">
        <f>+IFERROR(VLOOKUP($A1028,#REF!,MATCH('Cálculo antigua metodología'!R$4,#REF!,0),0),"")</f>
        <v/>
      </c>
      <c r="S1028" s="10" t="str">
        <f>+IFERROR(VLOOKUP($A1028,#REF!,MATCH('Cálculo antigua metodología'!S$4,#REF!,0),0),"")</f>
        <v/>
      </c>
      <c r="T1028" s="10">
        <f>+VLOOKUP(A1028,'[5]Cálculo SGP'!$N$3:$P$1136,3,0)</f>
        <v>2140585760</v>
      </c>
      <c r="U1028" s="10">
        <f>+VLOOKUP(A1028,'[5]Cálculo SGP'!$N$3:$X$1137,11,0)</f>
        <v>1806898124</v>
      </c>
      <c r="V1028" s="11">
        <f t="shared" si="180"/>
        <v>74.866971263600675</v>
      </c>
      <c r="W1028" s="11">
        <f t="shared" si="187"/>
        <v>100</v>
      </c>
      <c r="X1028" s="11">
        <f t="shared" si="181"/>
        <v>80</v>
      </c>
      <c r="Y1028" s="11">
        <f t="shared" si="182"/>
        <v>100</v>
      </c>
      <c r="Z1028" s="11">
        <f t="shared" si="188"/>
        <v>0</v>
      </c>
      <c r="AA1028" s="11">
        <f t="shared" si="183"/>
        <v>100</v>
      </c>
      <c r="AB1028" s="11">
        <f t="shared" si="189"/>
        <v>0</v>
      </c>
      <c r="AC1028" s="11">
        <f t="shared" si="184"/>
        <v>0</v>
      </c>
      <c r="AD1028" s="11">
        <f t="shared" si="185"/>
        <v>0</v>
      </c>
      <c r="AE1028" s="11">
        <f t="shared" si="186"/>
        <v>0</v>
      </c>
      <c r="AF1028" s="12">
        <f t="shared" si="190"/>
        <v>0</v>
      </c>
      <c r="AG1028" s="31">
        <f t="shared" si="191"/>
        <v>16.666666666666668</v>
      </c>
    </row>
    <row r="1029" spans="1:33" x14ac:dyDescent="0.35">
      <c r="A1029" s="1" t="s">
        <v>2106</v>
      </c>
      <c r="B1029" s="1" t="s">
        <v>2068</v>
      </c>
      <c r="C1029" s="1" t="s">
        <v>2107</v>
      </c>
      <c r="D1029" s="4">
        <f>+VLOOKUP(A1029,'[2]Categoría municipios 2023'!$B$2:$D$1103,3,0)</f>
        <v>6</v>
      </c>
      <c r="E1029" s="1" t="str">
        <f>+VLOOKUP(A1029,'[3]Nuevo IDF'!$B$5:$H$1106,7,0)</f>
        <v>G2</v>
      </c>
      <c r="F1029" s="1"/>
      <c r="G1029" s="10">
        <f>+VLOOKUP(A1029,'[4]Informe viabilidad 2022'!$A$4:$G$1105,7,0)</f>
        <v>4235.8577509999996</v>
      </c>
      <c r="H1029" s="10">
        <f>+VLOOKUP(A1029,'[4]Informe viabilidad 2022'!$A$4:$G$1105,6,0)</f>
        <v>8116.6579220000003</v>
      </c>
      <c r="I1029" s="10" t="str">
        <f>+IFERROR(VLOOKUP($A1029,#REF!,MATCH('Cálculo antigua metodología'!I$4,#REF!,0),0),"")</f>
        <v/>
      </c>
      <c r="J1029" s="10" t="str">
        <f>+IFERROR(VLOOKUP($A1029,#REF!,MATCH('Cálculo antigua metodología'!J$4,#REF!,0),0),"")</f>
        <v/>
      </c>
      <c r="K1029" s="10" t="str">
        <f>+IFERROR(VLOOKUP($A1029,#REF!,MATCH('Cálculo antigua metodología'!K$4,#REF!,0),0),"")</f>
        <v/>
      </c>
      <c r="L1029" s="10" t="str">
        <f>+IFERROR(VLOOKUP($A1029,#REF!,MATCH('Cálculo antigua metodología'!L$4,#REF!,0),0),"")</f>
        <v/>
      </c>
      <c r="M1029" s="10" t="str">
        <f>+IFERROR(VLOOKUP($A1029,#REF!,MATCH('Cálculo antigua metodología'!M$4,#REF!,0),0),"")</f>
        <v/>
      </c>
      <c r="N1029" s="10" t="str">
        <f>+IFERROR(VLOOKUP($A1029,#REF!,MATCH('Cálculo antigua metodología'!N$4,#REF!,0),0),"")</f>
        <v/>
      </c>
      <c r="O1029" s="10" t="str">
        <f>+IFERROR(VLOOKUP($A1029,#REF!,MATCH('Cálculo antigua metodología'!O$4,#REF!,0),0),"")</f>
        <v/>
      </c>
      <c r="P1029" s="10" t="str">
        <f>+IFERROR(VLOOKUP($A1029,#REF!,MATCH('Cálculo antigua metodología'!P$4,#REF!,0),0),"")</f>
        <v/>
      </c>
      <c r="Q1029" s="10" t="str">
        <f>+IFERROR(VLOOKUP($A1029,#REF!,MATCH('Cálculo antigua metodología'!Q$4,#REF!,0),0),"")</f>
        <v/>
      </c>
      <c r="R1029" s="10" t="str">
        <f>+IFERROR(VLOOKUP($A1029,#REF!,MATCH('Cálculo antigua metodología'!R$4,#REF!,0),0),"")</f>
        <v/>
      </c>
      <c r="S1029" s="10" t="str">
        <f>+IFERROR(VLOOKUP($A1029,#REF!,MATCH('Cálculo antigua metodología'!S$4,#REF!,0),0),"")</f>
        <v/>
      </c>
      <c r="T1029" s="10">
        <f>+VLOOKUP(A1029,'[5]Cálculo SGP'!$N$3:$P$1136,3,0)</f>
        <v>1040535628</v>
      </c>
      <c r="U1029" s="10">
        <f>+VLOOKUP(A1029,'[5]Cálculo SGP'!$N$3:$X$1137,11,0)</f>
        <v>1538752785</v>
      </c>
      <c r="V1029" s="11">
        <f t="shared" ref="V1029:V1092" si="192">IFERROR(G1029/H1029*100,"ND")</f>
        <v>52.187215374924357</v>
      </c>
      <c r="W1029" s="11">
        <f t="shared" si="187"/>
        <v>100</v>
      </c>
      <c r="X1029" s="11">
        <f t="shared" ref="X1029:X1092" si="193">IF(D1029="ESP",50,IF(D1029=1,65,IF(D1029=2,70,IF(D1029=3,70,IF(D1029=4,80,IF(D1029=5,80,IF(D1029=6,80,0)))))))</f>
        <v>80</v>
      </c>
      <c r="Y1029" s="11">
        <f t="shared" ref="Y1029:Y1092" si="194">+IFERROR((P1029+R1029)*100/(J1029+M1029+T1029+U1029),100)</f>
        <v>100</v>
      </c>
      <c r="Z1029" s="11">
        <f t="shared" si="188"/>
        <v>0</v>
      </c>
      <c r="AA1029" s="11">
        <f t="shared" ref="AA1029:AA1092" si="195">+IFERROR((L1029+N1029+M1029)*100/(I1029),100)</f>
        <v>100</v>
      </c>
      <c r="AB1029" s="11">
        <f t="shared" si="189"/>
        <v>0</v>
      </c>
      <c r="AC1029" s="11">
        <f t="shared" ref="AC1029:AC1092" si="196">IFERROR(((K1029)/J1029*100),0)</f>
        <v>0</v>
      </c>
      <c r="AD1029" s="11">
        <f t="shared" ref="AD1029:AD1092" si="197">IFERROR((Q1029/O1029*100),0)</f>
        <v>0</v>
      </c>
      <c r="AE1029" s="11">
        <f t="shared" ref="AE1029:AE1092" si="198">IFERROR((S1029/J1029*100),0)</f>
        <v>0</v>
      </c>
      <c r="AF1029" s="12">
        <f t="shared" si="190"/>
        <v>0</v>
      </c>
      <c r="AG1029" s="31">
        <f t="shared" si="191"/>
        <v>16.666666666666668</v>
      </c>
    </row>
    <row r="1030" spans="1:33" x14ac:dyDescent="0.35">
      <c r="A1030" s="1" t="s">
        <v>2108</v>
      </c>
      <c r="B1030" s="1" t="s">
        <v>2068</v>
      </c>
      <c r="C1030" s="1" t="s">
        <v>2109</v>
      </c>
      <c r="D1030" s="4">
        <f>+VLOOKUP(A1030,'[2]Categoría municipios 2023'!$B$2:$D$1103,3,0)</f>
        <v>6</v>
      </c>
      <c r="E1030" s="1" t="str">
        <f>+VLOOKUP(A1030,'[3]Nuevo IDF'!$B$5:$H$1106,7,0)</f>
        <v>G2</v>
      </c>
      <c r="F1030" s="1"/>
      <c r="G1030" s="10">
        <f>+VLOOKUP(A1030,'[4]Informe viabilidad 2022'!$A$4:$G$1105,7,0)</f>
        <v>6809.6445180000001</v>
      </c>
      <c r="H1030" s="10">
        <f>+VLOOKUP(A1030,'[4]Informe viabilidad 2022'!$A$4:$G$1105,6,0)</f>
        <v>10500.384902</v>
      </c>
      <c r="I1030" s="10" t="str">
        <f>+IFERROR(VLOOKUP($A1030,#REF!,MATCH('Cálculo antigua metodología'!I$4,#REF!,0),0),"")</f>
        <v/>
      </c>
      <c r="J1030" s="10" t="str">
        <f>+IFERROR(VLOOKUP($A1030,#REF!,MATCH('Cálculo antigua metodología'!J$4,#REF!,0),0),"")</f>
        <v/>
      </c>
      <c r="K1030" s="10" t="str">
        <f>+IFERROR(VLOOKUP($A1030,#REF!,MATCH('Cálculo antigua metodología'!K$4,#REF!,0),0),"")</f>
        <v/>
      </c>
      <c r="L1030" s="10" t="str">
        <f>+IFERROR(VLOOKUP($A1030,#REF!,MATCH('Cálculo antigua metodología'!L$4,#REF!,0),0),"")</f>
        <v/>
      </c>
      <c r="M1030" s="10" t="str">
        <f>+IFERROR(VLOOKUP($A1030,#REF!,MATCH('Cálculo antigua metodología'!M$4,#REF!,0),0),"")</f>
        <v/>
      </c>
      <c r="N1030" s="10" t="str">
        <f>+IFERROR(VLOOKUP($A1030,#REF!,MATCH('Cálculo antigua metodología'!N$4,#REF!,0),0),"")</f>
        <v/>
      </c>
      <c r="O1030" s="10" t="str">
        <f>+IFERROR(VLOOKUP($A1030,#REF!,MATCH('Cálculo antigua metodología'!O$4,#REF!,0),0),"")</f>
        <v/>
      </c>
      <c r="P1030" s="10" t="str">
        <f>+IFERROR(VLOOKUP($A1030,#REF!,MATCH('Cálculo antigua metodología'!P$4,#REF!,0),0),"")</f>
        <v/>
      </c>
      <c r="Q1030" s="10" t="str">
        <f>+IFERROR(VLOOKUP($A1030,#REF!,MATCH('Cálculo antigua metodología'!Q$4,#REF!,0),0),"")</f>
        <v/>
      </c>
      <c r="R1030" s="10" t="str">
        <f>+IFERROR(VLOOKUP($A1030,#REF!,MATCH('Cálculo antigua metodología'!R$4,#REF!,0),0),"")</f>
        <v/>
      </c>
      <c r="S1030" s="10" t="str">
        <f>+IFERROR(VLOOKUP($A1030,#REF!,MATCH('Cálculo antigua metodología'!S$4,#REF!,0),0),"")</f>
        <v/>
      </c>
      <c r="T1030" s="10">
        <f>+VLOOKUP(A1030,'[5]Cálculo SGP'!$N$3:$P$1136,3,0)</f>
        <v>1318712017</v>
      </c>
      <c r="U1030" s="10">
        <f>+VLOOKUP(A1030,'[5]Cálculo SGP'!$N$3:$X$1137,11,0)</f>
        <v>834889818</v>
      </c>
      <c r="V1030" s="11">
        <f t="shared" si="192"/>
        <v>64.851380035630626</v>
      </c>
      <c r="W1030" s="11">
        <f t="shared" ref="W1030:W1093" si="199">+IF(V1030&lt;=X1030,100,IF(AND(V1030&gt;X1030,V1030&lt;100),(100-V1030)/(100-X1030)*100,0))</f>
        <v>100</v>
      </c>
      <c r="X1030" s="11">
        <f t="shared" si="193"/>
        <v>80</v>
      </c>
      <c r="Y1030" s="11">
        <f t="shared" si="194"/>
        <v>100</v>
      </c>
      <c r="Z1030" s="11">
        <f t="shared" ref="Z1030:Z1093" si="200">IF(100-Y1030&lt;0,0,100-Y1030)</f>
        <v>0</v>
      </c>
      <c r="AA1030" s="11">
        <f t="shared" si="195"/>
        <v>100</v>
      </c>
      <c r="AB1030" s="11">
        <f t="shared" ref="AB1030:AB1093" si="201">100-AA1030</f>
        <v>0</v>
      </c>
      <c r="AC1030" s="11">
        <f t="shared" si="196"/>
        <v>0</v>
      </c>
      <c r="AD1030" s="11">
        <f t="shared" si="197"/>
        <v>0</v>
      </c>
      <c r="AE1030" s="11">
        <f t="shared" si="198"/>
        <v>0</v>
      </c>
      <c r="AF1030" s="12">
        <f t="shared" ref="AF1030:AF1093" si="202">IFERROR((IF(AE1030&lt;0,0,AE1030)),0)</f>
        <v>0</v>
      </c>
      <c r="AG1030" s="31">
        <f t="shared" ref="AG1030:AG1093" si="203">+AVERAGE(W1030,Z1030,AB1030,AC1030,AD1030,AF1030)</f>
        <v>16.666666666666668</v>
      </c>
    </row>
    <row r="1031" spans="1:33" x14ac:dyDescent="0.35">
      <c r="A1031" s="1" t="s">
        <v>2110</v>
      </c>
      <c r="B1031" s="1" t="s">
        <v>2068</v>
      </c>
      <c r="C1031" s="1" t="s">
        <v>2111</v>
      </c>
      <c r="D1031" s="4">
        <f>+VLOOKUP(A1031,'[2]Categoría municipios 2023'!$B$2:$D$1103,3,0)</f>
        <v>2</v>
      </c>
      <c r="E1031" s="1" t="str">
        <f>+VLOOKUP(A1031,'[3]Nuevo IDF'!$B$5:$H$1106,7,0)</f>
        <v>G1</v>
      </c>
      <c r="F1031" s="1"/>
      <c r="G1031" s="10">
        <f>+VLOOKUP(A1031,'[4]Informe viabilidad 2022'!$A$4:$G$1105,7,0)</f>
        <v>49114.362354999997</v>
      </c>
      <c r="H1031" s="10">
        <f>+VLOOKUP(A1031,'[4]Informe viabilidad 2022'!$A$4:$G$1105,6,0)</f>
        <v>74663.030094999995</v>
      </c>
      <c r="I1031" s="10" t="str">
        <f>+IFERROR(VLOOKUP($A1031,#REF!,MATCH('Cálculo antigua metodología'!I$4,#REF!,0),0),"")</f>
        <v/>
      </c>
      <c r="J1031" s="10" t="str">
        <f>+IFERROR(VLOOKUP($A1031,#REF!,MATCH('Cálculo antigua metodología'!J$4,#REF!,0),0),"")</f>
        <v/>
      </c>
      <c r="K1031" s="10" t="str">
        <f>+IFERROR(VLOOKUP($A1031,#REF!,MATCH('Cálculo antigua metodología'!K$4,#REF!,0),0),"")</f>
        <v/>
      </c>
      <c r="L1031" s="10" t="str">
        <f>+IFERROR(VLOOKUP($A1031,#REF!,MATCH('Cálculo antigua metodología'!L$4,#REF!,0),0),"")</f>
        <v/>
      </c>
      <c r="M1031" s="10" t="str">
        <f>+IFERROR(VLOOKUP($A1031,#REF!,MATCH('Cálculo antigua metodología'!M$4,#REF!,0),0),"")</f>
        <v/>
      </c>
      <c r="N1031" s="10" t="str">
        <f>+IFERROR(VLOOKUP($A1031,#REF!,MATCH('Cálculo antigua metodología'!N$4,#REF!,0),0),"")</f>
        <v/>
      </c>
      <c r="O1031" s="10" t="str">
        <f>+IFERROR(VLOOKUP($A1031,#REF!,MATCH('Cálculo antigua metodología'!O$4,#REF!,0),0),"")</f>
        <v/>
      </c>
      <c r="P1031" s="10" t="str">
        <f>+IFERROR(VLOOKUP($A1031,#REF!,MATCH('Cálculo antigua metodología'!P$4,#REF!,0),0),"")</f>
        <v/>
      </c>
      <c r="Q1031" s="10" t="str">
        <f>+IFERROR(VLOOKUP($A1031,#REF!,MATCH('Cálculo antigua metodología'!Q$4,#REF!,0),0),"")</f>
        <v/>
      </c>
      <c r="R1031" s="10" t="str">
        <f>+IFERROR(VLOOKUP($A1031,#REF!,MATCH('Cálculo antigua metodología'!R$4,#REF!,0),0),"")</f>
        <v/>
      </c>
      <c r="S1031" s="10" t="str">
        <f>+IFERROR(VLOOKUP($A1031,#REF!,MATCH('Cálculo antigua metodología'!S$4,#REF!,0),0),"")</f>
        <v/>
      </c>
      <c r="T1031" s="10">
        <f>+VLOOKUP(A1031,'[5]Cálculo SGP'!$N$3:$P$1136,3,0)</f>
        <v>4211978077</v>
      </c>
      <c r="U1031" s="10">
        <f>+VLOOKUP(A1031,'[5]Cálculo SGP'!$N$3:$X$1137,11,0)</f>
        <v>5510549741</v>
      </c>
      <c r="V1031" s="11">
        <f t="shared" si="192"/>
        <v>65.781367689615195</v>
      </c>
      <c r="W1031" s="11">
        <f t="shared" si="199"/>
        <v>100</v>
      </c>
      <c r="X1031" s="11">
        <f t="shared" si="193"/>
        <v>70</v>
      </c>
      <c r="Y1031" s="11">
        <f t="shared" si="194"/>
        <v>100</v>
      </c>
      <c r="Z1031" s="11">
        <f t="shared" si="200"/>
        <v>0</v>
      </c>
      <c r="AA1031" s="11">
        <f t="shared" si="195"/>
        <v>100</v>
      </c>
      <c r="AB1031" s="11">
        <f t="shared" si="201"/>
        <v>0</v>
      </c>
      <c r="AC1031" s="11">
        <f t="shared" si="196"/>
        <v>0</v>
      </c>
      <c r="AD1031" s="11">
        <f t="shared" si="197"/>
        <v>0</v>
      </c>
      <c r="AE1031" s="11">
        <f t="shared" si="198"/>
        <v>0</v>
      </c>
      <c r="AF1031" s="12">
        <f t="shared" si="202"/>
        <v>0</v>
      </c>
      <c r="AG1031" s="31">
        <f t="shared" si="203"/>
        <v>16.666666666666668</v>
      </c>
    </row>
    <row r="1032" spans="1:33" x14ac:dyDescent="0.35">
      <c r="A1032" s="1" t="s">
        <v>2112</v>
      </c>
      <c r="B1032" s="1" t="s">
        <v>2068</v>
      </c>
      <c r="C1032" s="1" t="s">
        <v>2113</v>
      </c>
      <c r="D1032" s="4">
        <f>+VLOOKUP(A1032,'[2]Categoría municipios 2023'!$B$2:$D$1103,3,0)</f>
        <v>6</v>
      </c>
      <c r="E1032" s="1" t="str">
        <f>+VLOOKUP(A1032,'[3]Nuevo IDF'!$B$5:$H$1106,7,0)</f>
        <v>G4</v>
      </c>
      <c r="F1032" s="1"/>
      <c r="G1032" s="10">
        <f>+VLOOKUP(A1032,'[4]Informe viabilidad 2022'!$A$4:$G$1105,7,0)</f>
        <v>2099.1211149999999</v>
      </c>
      <c r="H1032" s="10">
        <f>+VLOOKUP(A1032,'[4]Informe viabilidad 2022'!$A$4:$G$1105,6,0)</f>
        <v>3737.2499979999998</v>
      </c>
      <c r="I1032" s="10" t="str">
        <f>+IFERROR(VLOOKUP($A1032,#REF!,MATCH('Cálculo antigua metodología'!I$4,#REF!,0),0),"")</f>
        <v/>
      </c>
      <c r="J1032" s="10" t="str">
        <f>+IFERROR(VLOOKUP($A1032,#REF!,MATCH('Cálculo antigua metodología'!J$4,#REF!,0),0),"")</f>
        <v/>
      </c>
      <c r="K1032" s="10" t="str">
        <f>+IFERROR(VLOOKUP($A1032,#REF!,MATCH('Cálculo antigua metodología'!K$4,#REF!,0),0),"")</f>
        <v/>
      </c>
      <c r="L1032" s="10" t="str">
        <f>+IFERROR(VLOOKUP($A1032,#REF!,MATCH('Cálculo antigua metodología'!L$4,#REF!,0),0),"")</f>
        <v/>
      </c>
      <c r="M1032" s="10" t="str">
        <f>+IFERROR(VLOOKUP($A1032,#REF!,MATCH('Cálculo antigua metodología'!M$4,#REF!,0),0),"")</f>
        <v/>
      </c>
      <c r="N1032" s="10" t="str">
        <f>+IFERROR(VLOOKUP($A1032,#REF!,MATCH('Cálculo antigua metodología'!N$4,#REF!,0),0),"")</f>
        <v/>
      </c>
      <c r="O1032" s="10" t="str">
        <f>+IFERROR(VLOOKUP($A1032,#REF!,MATCH('Cálculo antigua metodología'!O$4,#REF!,0),0),"")</f>
        <v/>
      </c>
      <c r="P1032" s="10" t="str">
        <f>+IFERROR(VLOOKUP($A1032,#REF!,MATCH('Cálculo antigua metodología'!P$4,#REF!,0),0),"")</f>
        <v/>
      </c>
      <c r="Q1032" s="10" t="str">
        <f>+IFERROR(VLOOKUP($A1032,#REF!,MATCH('Cálculo antigua metodología'!Q$4,#REF!,0),0),"")</f>
        <v/>
      </c>
      <c r="R1032" s="10" t="str">
        <f>+IFERROR(VLOOKUP($A1032,#REF!,MATCH('Cálculo antigua metodología'!R$4,#REF!,0),0),"")</f>
        <v/>
      </c>
      <c r="S1032" s="10" t="str">
        <f>+IFERROR(VLOOKUP($A1032,#REF!,MATCH('Cálculo antigua metodología'!S$4,#REF!,0),0),"")</f>
        <v/>
      </c>
      <c r="T1032" s="10">
        <f>+VLOOKUP(A1032,'[5]Cálculo SGP'!$N$3:$P$1136,3,0)</f>
        <v>973880553</v>
      </c>
      <c r="U1032" s="10">
        <f>+VLOOKUP(A1032,'[5]Cálculo SGP'!$N$3:$X$1137,11,0)</f>
        <v>1121577818</v>
      </c>
      <c r="V1032" s="11">
        <f t="shared" si="192"/>
        <v>56.167532707829302</v>
      </c>
      <c r="W1032" s="11">
        <f t="shared" si="199"/>
        <v>100</v>
      </c>
      <c r="X1032" s="11">
        <f t="shared" si="193"/>
        <v>80</v>
      </c>
      <c r="Y1032" s="11">
        <f t="shared" si="194"/>
        <v>100</v>
      </c>
      <c r="Z1032" s="11">
        <f t="shared" si="200"/>
        <v>0</v>
      </c>
      <c r="AA1032" s="11">
        <f t="shared" si="195"/>
        <v>100</v>
      </c>
      <c r="AB1032" s="11">
        <f t="shared" si="201"/>
        <v>0</v>
      </c>
      <c r="AC1032" s="11">
        <f t="shared" si="196"/>
        <v>0</v>
      </c>
      <c r="AD1032" s="11">
        <f t="shared" si="197"/>
        <v>0</v>
      </c>
      <c r="AE1032" s="11">
        <f t="shared" si="198"/>
        <v>0</v>
      </c>
      <c r="AF1032" s="12">
        <f t="shared" si="202"/>
        <v>0</v>
      </c>
      <c r="AG1032" s="31">
        <f t="shared" si="203"/>
        <v>16.666666666666668</v>
      </c>
    </row>
    <row r="1033" spans="1:33" x14ac:dyDescent="0.35">
      <c r="A1033" s="1" t="s">
        <v>2114</v>
      </c>
      <c r="B1033" s="1" t="s">
        <v>2068</v>
      </c>
      <c r="C1033" s="1" t="s">
        <v>2115</v>
      </c>
      <c r="D1033" s="4">
        <f>+VLOOKUP(A1033,'[2]Categoría municipios 2023'!$B$2:$D$1103,3,0)</f>
        <v>6</v>
      </c>
      <c r="E1033" s="1" t="str">
        <f>+VLOOKUP(A1033,'[3]Nuevo IDF'!$B$5:$H$1106,7,0)</f>
        <v>G2</v>
      </c>
      <c r="F1033" s="1"/>
      <c r="G1033" s="10">
        <f>+VLOOKUP(A1033,'[4]Informe viabilidad 2022'!$A$4:$G$1105,7,0)</f>
        <v>5879.648819</v>
      </c>
      <c r="H1033" s="10">
        <f>+VLOOKUP(A1033,'[4]Informe viabilidad 2022'!$A$4:$G$1105,6,0)</f>
        <v>10314.81996336</v>
      </c>
      <c r="I1033" s="10" t="str">
        <f>+IFERROR(VLOOKUP($A1033,#REF!,MATCH('Cálculo antigua metodología'!I$4,#REF!,0),0),"")</f>
        <v/>
      </c>
      <c r="J1033" s="10" t="str">
        <f>+IFERROR(VLOOKUP($A1033,#REF!,MATCH('Cálculo antigua metodología'!J$4,#REF!,0),0),"")</f>
        <v/>
      </c>
      <c r="K1033" s="10" t="str">
        <f>+IFERROR(VLOOKUP($A1033,#REF!,MATCH('Cálculo antigua metodología'!K$4,#REF!,0),0),"")</f>
        <v/>
      </c>
      <c r="L1033" s="10" t="str">
        <f>+IFERROR(VLOOKUP($A1033,#REF!,MATCH('Cálculo antigua metodología'!L$4,#REF!,0),0),"")</f>
        <v/>
      </c>
      <c r="M1033" s="10" t="str">
        <f>+IFERROR(VLOOKUP($A1033,#REF!,MATCH('Cálculo antigua metodología'!M$4,#REF!,0),0),"")</f>
        <v/>
      </c>
      <c r="N1033" s="10" t="str">
        <f>+IFERROR(VLOOKUP($A1033,#REF!,MATCH('Cálculo antigua metodología'!N$4,#REF!,0),0),"")</f>
        <v/>
      </c>
      <c r="O1033" s="10" t="str">
        <f>+IFERROR(VLOOKUP($A1033,#REF!,MATCH('Cálculo antigua metodología'!O$4,#REF!,0),0),"")</f>
        <v/>
      </c>
      <c r="P1033" s="10" t="str">
        <f>+IFERROR(VLOOKUP($A1033,#REF!,MATCH('Cálculo antigua metodología'!P$4,#REF!,0),0),"")</f>
        <v/>
      </c>
      <c r="Q1033" s="10" t="str">
        <f>+IFERROR(VLOOKUP($A1033,#REF!,MATCH('Cálculo antigua metodología'!Q$4,#REF!,0),0),"")</f>
        <v/>
      </c>
      <c r="R1033" s="10" t="str">
        <f>+IFERROR(VLOOKUP($A1033,#REF!,MATCH('Cálculo antigua metodología'!R$4,#REF!,0),0),"")</f>
        <v/>
      </c>
      <c r="S1033" s="10" t="str">
        <f>+IFERROR(VLOOKUP($A1033,#REF!,MATCH('Cálculo antigua metodología'!S$4,#REF!,0),0),"")</f>
        <v/>
      </c>
      <c r="T1033" s="10">
        <f>+VLOOKUP(A1033,'[5]Cálculo SGP'!$N$3:$P$1136,3,0)</f>
        <v>1374600109</v>
      </c>
      <c r="U1033" s="10">
        <f>+VLOOKUP(A1033,'[5]Cálculo SGP'!$N$3:$X$1137,11,0)</f>
        <v>1339913027</v>
      </c>
      <c r="V1033" s="11">
        <f t="shared" si="192"/>
        <v>57.001952917118437</v>
      </c>
      <c r="W1033" s="11">
        <f t="shared" si="199"/>
        <v>100</v>
      </c>
      <c r="X1033" s="11">
        <f t="shared" si="193"/>
        <v>80</v>
      </c>
      <c r="Y1033" s="11">
        <f t="shared" si="194"/>
        <v>100</v>
      </c>
      <c r="Z1033" s="11">
        <f t="shared" si="200"/>
        <v>0</v>
      </c>
      <c r="AA1033" s="11">
        <f t="shared" si="195"/>
        <v>100</v>
      </c>
      <c r="AB1033" s="11">
        <f t="shared" si="201"/>
        <v>0</v>
      </c>
      <c r="AC1033" s="11">
        <f t="shared" si="196"/>
        <v>0</v>
      </c>
      <c r="AD1033" s="11">
        <f t="shared" si="197"/>
        <v>0</v>
      </c>
      <c r="AE1033" s="11">
        <f t="shared" si="198"/>
        <v>0</v>
      </c>
      <c r="AF1033" s="12">
        <f t="shared" si="202"/>
        <v>0</v>
      </c>
      <c r="AG1033" s="31">
        <f t="shared" si="203"/>
        <v>16.666666666666668</v>
      </c>
    </row>
    <row r="1034" spans="1:33" x14ac:dyDescent="0.35">
      <c r="A1034" s="1" t="s">
        <v>2116</v>
      </c>
      <c r="B1034" s="1" t="s">
        <v>2068</v>
      </c>
      <c r="C1034" s="1" t="s">
        <v>2117</v>
      </c>
      <c r="D1034" s="4">
        <f>+VLOOKUP(A1034,'[2]Categoría municipios 2023'!$B$2:$D$1103,3,0)</f>
        <v>6</v>
      </c>
      <c r="E1034" s="1" t="str">
        <f>+VLOOKUP(A1034,'[3]Nuevo IDF'!$B$5:$H$1106,7,0)</f>
        <v>G2</v>
      </c>
      <c r="F1034" s="1"/>
      <c r="G1034" s="10">
        <f>+VLOOKUP(A1034,'[4]Informe viabilidad 2022'!$A$4:$G$1105,7,0)</f>
        <v>2533.7898260000002</v>
      </c>
      <c r="H1034" s="10">
        <f>+VLOOKUP(A1034,'[4]Informe viabilidad 2022'!$A$4:$G$1105,6,0)</f>
        <v>3807.6587709999999</v>
      </c>
      <c r="I1034" s="10" t="str">
        <f>+IFERROR(VLOOKUP($A1034,#REF!,MATCH('Cálculo antigua metodología'!I$4,#REF!,0),0),"")</f>
        <v/>
      </c>
      <c r="J1034" s="10" t="str">
        <f>+IFERROR(VLOOKUP($A1034,#REF!,MATCH('Cálculo antigua metodología'!J$4,#REF!,0),0),"")</f>
        <v/>
      </c>
      <c r="K1034" s="10" t="str">
        <f>+IFERROR(VLOOKUP($A1034,#REF!,MATCH('Cálculo antigua metodología'!K$4,#REF!,0),0),"")</f>
        <v/>
      </c>
      <c r="L1034" s="10" t="str">
        <f>+IFERROR(VLOOKUP($A1034,#REF!,MATCH('Cálculo antigua metodología'!L$4,#REF!,0),0),"")</f>
        <v/>
      </c>
      <c r="M1034" s="10" t="str">
        <f>+IFERROR(VLOOKUP($A1034,#REF!,MATCH('Cálculo antigua metodología'!M$4,#REF!,0),0),"")</f>
        <v/>
      </c>
      <c r="N1034" s="10" t="str">
        <f>+IFERROR(VLOOKUP($A1034,#REF!,MATCH('Cálculo antigua metodología'!N$4,#REF!,0),0),"")</f>
        <v/>
      </c>
      <c r="O1034" s="10" t="str">
        <f>+IFERROR(VLOOKUP($A1034,#REF!,MATCH('Cálculo antigua metodología'!O$4,#REF!,0),0),"")</f>
        <v/>
      </c>
      <c r="P1034" s="10" t="str">
        <f>+IFERROR(VLOOKUP($A1034,#REF!,MATCH('Cálculo antigua metodología'!P$4,#REF!,0),0),"")</f>
        <v/>
      </c>
      <c r="Q1034" s="10" t="str">
        <f>+IFERROR(VLOOKUP($A1034,#REF!,MATCH('Cálculo antigua metodología'!Q$4,#REF!,0),0),"")</f>
        <v/>
      </c>
      <c r="R1034" s="10" t="str">
        <f>+IFERROR(VLOOKUP($A1034,#REF!,MATCH('Cálculo antigua metodología'!R$4,#REF!,0),0),"")</f>
        <v/>
      </c>
      <c r="S1034" s="10" t="str">
        <f>+IFERROR(VLOOKUP($A1034,#REF!,MATCH('Cálculo antigua metodología'!S$4,#REF!,0),0),"")</f>
        <v/>
      </c>
      <c r="T1034" s="10">
        <f>+VLOOKUP(A1034,'[5]Cálculo SGP'!$N$3:$P$1136,3,0)</f>
        <v>822752537</v>
      </c>
      <c r="U1034" s="10">
        <f>+VLOOKUP(A1034,'[5]Cálculo SGP'!$N$3:$X$1137,11,0)</f>
        <v>1331999868</v>
      </c>
      <c r="V1034" s="11">
        <f t="shared" si="192"/>
        <v>66.54456132723665</v>
      </c>
      <c r="W1034" s="11">
        <f t="shared" si="199"/>
        <v>100</v>
      </c>
      <c r="X1034" s="11">
        <f t="shared" si="193"/>
        <v>80</v>
      </c>
      <c r="Y1034" s="11">
        <f t="shared" si="194"/>
        <v>100</v>
      </c>
      <c r="Z1034" s="11">
        <f t="shared" si="200"/>
        <v>0</v>
      </c>
      <c r="AA1034" s="11">
        <f t="shared" si="195"/>
        <v>100</v>
      </c>
      <c r="AB1034" s="11">
        <f t="shared" si="201"/>
        <v>0</v>
      </c>
      <c r="AC1034" s="11">
        <f t="shared" si="196"/>
        <v>0</v>
      </c>
      <c r="AD1034" s="11">
        <f t="shared" si="197"/>
        <v>0</v>
      </c>
      <c r="AE1034" s="11">
        <f t="shared" si="198"/>
        <v>0</v>
      </c>
      <c r="AF1034" s="12">
        <f t="shared" si="202"/>
        <v>0</v>
      </c>
      <c r="AG1034" s="31">
        <f t="shared" si="203"/>
        <v>16.666666666666668</v>
      </c>
    </row>
    <row r="1035" spans="1:33" x14ac:dyDescent="0.35">
      <c r="A1035" s="1" t="s">
        <v>2118</v>
      </c>
      <c r="B1035" s="1" t="s">
        <v>2068</v>
      </c>
      <c r="C1035" s="1" t="s">
        <v>2119</v>
      </c>
      <c r="D1035" s="4">
        <f>+VLOOKUP(A1035,'[2]Categoría municipios 2023'!$B$2:$D$1103,3,0)</f>
        <v>6</v>
      </c>
      <c r="E1035" s="1" t="str">
        <f>+VLOOKUP(A1035,'[3]Nuevo IDF'!$B$5:$H$1106,7,0)</f>
        <v>G2</v>
      </c>
      <c r="F1035" s="1"/>
      <c r="G1035" s="10">
        <f>+VLOOKUP(A1035,'[4]Informe viabilidad 2022'!$A$4:$G$1105,7,0)</f>
        <v>2912.3862319999998</v>
      </c>
      <c r="H1035" s="10">
        <f>+VLOOKUP(A1035,'[4]Informe viabilidad 2022'!$A$4:$G$1105,6,0)</f>
        <v>4749.3353051099994</v>
      </c>
      <c r="I1035" s="10" t="str">
        <f>+IFERROR(VLOOKUP($A1035,#REF!,MATCH('Cálculo antigua metodología'!I$4,#REF!,0),0),"")</f>
        <v/>
      </c>
      <c r="J1035" s="10" t="str">
        <f>+IFERROR(VLOOKUP($A1035,#REF!,MATCH('Cálculo antigua metodología'!J$4,#REF!,0),0),"")</f>
        <v/>
      </c>
      <c r="K1035" s="10" t="str">
        <f>+IFERROR(VLOOKUP($A1035,#REF!,MATCH('Cálculo antigua metodología'!K$4,#REF!,0),0),"")</f>
        <v/>
      </c>
      <c r="L1035" s="10" t="str">
        <f>+IFERROR(VLOOKUP($A1035,#REF!,MATCH('Cálculo antigua metodología'!L$4,#REF!,0),0),"")</f>
        <v/>
      </c>
      <c r="M1035" s="10" t="str">
        <f>+IFERROR(VLOOKUP($A1035,#REF!,MATCH('Cálculo antigua metodología'!M$4,#REF!,0),0),"")</f>
        <v/>
      </c>
      <c r="N1035" s="10" t="str">
        <f>+IFERROR(VLOOKUP($A1035,#REF!,MATCH('Cálculo antigua metodología'!N$4,#REF!,0),0),"")</f>
        <v/>
      </c>
      <c r="O1035" s="10" t="str">
        <f>+IFERROR(VLOOKUP($A1035,#REF!,MATCH('Cálculo antigua metodología'!O$4,#REF!,0),0),"")</f>
        <v/>
      </c>
      <c r="P1035" s="10" t="str">
        <f>+IFERROR(VLOOKUP($A1035,#REF!,MATCH('Cálculo antigua metodología'!P$4,#REF!,0),0),"")</f>
        <v/>
      </c>
      <c r="Q1035" s="10" t="str">
        <f>+IFERROR(VLOOKUP($A1035,#REF!,MATCH('Cálculo antigua metodología'!Q$4,#REF!,0),0),"")</f>
        <v/>
      </c>
      <c r="R1035" s="10" t="str">
        <f>+IFERROR(VLOOKUP($A1035,#REF!,MATCH('Cálculo antigua metodología'!R$4,#REF!,0),0),"")</f>
        <v/>
      </c>
      <c r="S1035" s="10" t="str">
        <f>+IFERROR(VLOOKUP($A1035,#REF!,MATCH('Cálculo antigua metodología'!S$4,#REF!,0),0),"")</f>
        <v/>
      </c>
      <c r="T1035" s="10">
        <f>+VLOOKUP(A1035,'[5]Cálculo SGP'!$N$3:$P$1136,3,0)</f>
        <v>860306650</v>
      </c>
      <c r="U1035" s="10">
        <f>+VLOOKUP(A1035,'[5]Cálculo SGP'!$N$3:$X$1137,11,0)</f>
        <v>1709012408</v>
      </c>
      <c r="V1035" s="11">
        <f t="shared" si="192"/>
        <v>61.321975495527703</v>
      </c>
      <c r="W1035" s="11">
        <f t="shared" si="199"/>
        <v>100</v>
      </c>
      <c r="X1035" s="11">
        <f t="shared" si="193"/>
        <v>80</v>
      </c>
      <c r="Y1035" s="11">
        <f t="shared" si="194"/>
        <v>100</v>
      </c>
      <c r="Z1035" s="11">
        <f t="shared" si="200"/>
        <v>0</v>
      </c>
      <c r="AA1035" s="11">
        <f t="shared" si="195"/>
        <v>100</v>
      </c>
      <c r="AB1035" s="11">
        <f t="shared" si="201"/>
        <v>0</v>
      </c>
      <c r="AC1035" s="11">
        <f t="shared" si="196"/>
        <v>0</v>
      </c>
      <c r="AD1035" s="11">
        <f t="shared" si="197"/>
        <v>0</v>
      </c>
      <c r="AE1035" s="11">
        <f t="shared" si="198"/>
        <v>0</v>
      </c>
      <c r="AF1035" s="12">
        <f t="shared" si="202"/>
        <v>0</v>
      </c>
      <c r="AG1035" s="31">
        <f t="shared" si="203"/>
        <v>16.666666666666668</v>
      </c>
    </row>
    <row r="1036" spans="1:33" x14ac:dyDescent="0.35">
      <c r="A1036" s="1" t="s">
        <v>2120</v>
      </c>
      <c r="B1036" s="1" t="s">
        <v>2068</v>
      </c>
      <c r="C1036" s="1" t="s">
        <v>2121</v>
      </c>
      <c r="D1036" s="4">
        <f>+VLOOKUP(A1036,'[2]Categoría municipios 2023'!$B$2:$D$1103,3,0)</f>
        <v>1</v>
      </c>
      <c r="E1036" s="1" t="str">
        <f>+VLOOKUP(A1036,'[3]Nuevo IDF'!$B$5:$H$1106,7,0)</f>
        <v>G1</v>
      </c>
      <c r="F1036" s="1"/>
      <c r="G1036" s="10">
        <f>+VLOOKUP(A1036,'[4]Informe viabilidad 2022'!$A$4:$G$1105,7,0)</f>
        <v>80241.286699000004</v>
      </c>
      <c r="H1036" s="10">
        <f>+VLOOKUP(A1036,'[4]Informe viabilidad 2022'!$A$4:$G$1105,6,0)</f>
        <v>197727.83365029999</v>
      </c>
      <c r="I1036" s="10" t="str">
        <f>+IFERROR(VLOOKUP($A1036,#REF!,MATCH('Cálculo antigua metodología'!I$4,#REF!,0),0),"")</f>
        <v/>
      </c>
      <c r="J1036" s="10" t="str">
        <f>+IFERROR(VLOOKUP($A1036,#REF!,MATCH('Cálculo antigua metodología'!J$4,#REF!,0),0),"")</f>
        <v/>
      </c>
      <c r="K1036" s="10" t="str">
        <f>+IFERROR(VLOOKUP($A1036,#REF!,MATCH('Cálculo antigua metodología'!K$4,#REF!,0),0),"")</f>
        <v/>
      </c>
      <c r="L1036" s="10" t="str">
        <f>+IFERROR(VLOOKUP($A1036,#REF!,MATCH('Cálculo antigua metodología'!L$4,#REF!,0),0),"")</f>
        <v/>
      </c>
      <c r="M1036" s="10" t="str">
        <f>+IFERROR(VLOOKUP($A1036,#REF!,MATCH('Cálculo antigua metodología'!M$4,#REF!,0),0),"")</f>
        <v/>
      </c>
      <c r="N1036" s="10" t="str">
        <f>+IFERROR(VLOOKUP($A1036,#REF!,MATCH('Cálculo antigua metodología'!N$4,#REF!,0),0),"")</f>
        <v/>
      </c>
      <c r="O1036" s="10" t="str">
        <f>+IFERROR(VLOOKUP($A1036,#REF!,MATCH('Cálculo antigua metodología'!O$4,#REF!,0),0),"")</f>
        <v/>
      </c>
      <c r="P1036" s="10" t="str">
        <f>+IFERROR(VLOOKUP($A1036,#REF!,MATCH('Cálculo antigua metodología'!P$4,#REF!,0),0),"")</f>
        <v/>
      </c>
      <c r="Q1036" s="10" t="str">
        <f>+IFERROR(VLOOKUP($A1036,#REF!,MATCH('Cálculo antigua metodología'!Q$4,#REF!,0),0),"")</f>
        <v/>
      </c>
      <c r="R1036" s="10" t="str">
        <f>+IFERROR(VLOOKUP($A1036,#REF!,MATCH('Cálculo antigua metodología'!R$4,#REF!,0),0),"")</f>
        <v/>
      </c>
      <c r="S1036" s="10" t="str">
        <f>+IFERROR(VLOOKUP($A1036,#REF!,MATCH('Cálculo antigua metodología'!S$4,#REF!,0),0),"")</f>
        <v/>
      </c>
      <c r="T1036" s="10">
        <f>+VLOOKUP(A1036,'[5]Cálculo SGP'!$N$3:$P$1136,3,0)</f>
        <v>7960794736</v>
      </c>
      <c r="U1036" s="10">
        <f>+VLOOKUP(A1036,'[5]Cálculo SGP'!$N$3:$X$1137,11,0)</f>
        <v>10475974976</v>
      </c>
      <c r="V1036" s="11">
        <f t="shared" si="192"/>
        <v>40.581685045371088</v>
      </c>
      <c r="W1036" s="11">
        <f t="shared" si="199"/>
        <v>100</v>
      </c>
      <c r="X1036" s="11">
        <f t="shared" si="193"/>
        <v>65</v>
      </c>
      <c r="Y1036" s="11">
        <f t="shared" si="194"/>
        <v>100</v>
      </c>
      <c r="Z1036" s="11">
        <f t="shared" si="200"/>
        <v>0</v>
      </c>
      <c r="AA1036" s="11">
        <f t="shared" si="195"/>
        <v>100</v>
      </c>
      <c r="AB1036" s="11">
        <f t="shared" si="201"/>
        <v>0</v>
      </c>
      <c r="AC1036" s="11">
        <f t="shared" si="196"/>
        <v>0</v>
      </c>
      <c r="AD1036" s="11">
        <f t="shared" si="197"/>
        <v>0</v>
      </c>
      <c r="AE1036" s="11">
        <f t="shared" si="198"/>
        <v>0</v>
      </c>
      <c r="AF1036" s="12">
        <f t="shared" si="202"/>
        <v>0</v>
      </c>
      <c r="AG1036" s="31">
        <f t="shared" si="203"/>
        <v>16.666666666666668</v>
      </c>
    </row>
    <row r="1037" spans="1:33" x14ac:dyDescent="0.35">
      <c r="A1037" s="1" t="s">
        <v>2122</v>
      </c>
      <c r="B1037" s="1" t="s">
        <v>2068</v>
      </c>
      <c r="C1037" s="1" t="s">
        <v>2123</v>
      </c>
      <c r="D1037" s="4">
        <f>+VLOOKUP(A1037,'[2]Categoría municipios 2023'!$B$2:$D$1103,3,0)</f>
        <v>6</v>
      </c>
      <c r="E1037" s="1" t="str">
        <f>+VLOOKUP(A1037,'[3]Nuevo IDF'!$B$5:$H$1106,7,0)</f>
        <v>G1</v>
      </c>
      <c r="F1037" s="1"/>
      <c r="G1037" s="10">
        <f>+VLOOKUP(A1037,'[4]Informe viabilidad 2022'!$A$4:$G$1105,7,0)</f>
        <v>7788.6517679999997</v>
      </c>
      <c r="H1037" s="10">
        <f>+VLOOKUP(A1037,'[4]Informe viabilidad 2022'!$A$4:$G$1105,6,0)</f>
        <v>13213.215686</v>
      </c>
      <c r="I1037" s="10" t="str">
        <f>+IFERROR(VLOOKUP($A1037,#REF!,MATCH('Cálculo antigua metodología'!I$4,#REF!,0),0),"")</f>
        <v/>
      </c>
      <c r="J1037" s="10" t="str">
        <f>+IFERROR(VLOOKUP($A1037,#REF!,MATCH('Cálculo antigua metodología'!J$4,#REF!,0),0),"")</f>
        <v/>
      </c>
      <c r="K1037" s="10" t="str">
        <f>+IFERROR(VLOOKUP($A1037,#REF!,MATCH('Cálculo antigua metodología'!K$4,#REF!,0),0),"")</f>
        <v/>
      </c>
      <c r="L1037" s="10" t="str">
        <f>+IFERROR(VLOOKUP($A1037,#REF!,MATCH('Cálculo antigua metodología'!L$4,#REF!,0),0),"")</f>
        <v/>
      </c>
      <c r="M1037" s="10" t="str">
        <f>+IFERROR(VLOOKUP($A1037,#REF!,MATCH('Cálculo antigua metodología'!M$4,#REF!,0),0),"")</f>
        <v/>
      </c>
      <c r="N1037" s="10" t="str">
        <f>+IFERROR(VLOOKUP($A1037,#REF!,MATCH('Cálculo antigua metodología'!N$4,#REF!,0),0),"")</f>
        <v/>
      </c>
      <c r="O1037" s="10" t="str">
        <f>+IFERROR(VLOOKUP($A1037,#REF!,MATCH('Cálculo antigua metodología'!O$4,#REF!,0),0),"")</f>
        <v/>
      </c>
      <c r="P1037" s="10" t="str">
        <f>+IFERROR(VLOOKUP($A1037,#REF!,MATCH('Cálculo antigua metodología'!P$4,#REF!,0),0),"")</f>
        <v/>
      </c>
      <c r="Q1037" s="10" t="str">
        <f>+IFERROR(VLOOKUP($A1037,#REF!,MATCH('Cálculo antigua metodología'!Q$4,#REF!,0),0),"")</f>
        <v/>
      </c>
      <c r="R1037" s="10" t="str">
        <f>+IFERROR(VLOOKUP($A1037,#REF!,MATCH('Cálculo antigua metodología'!R$4,#REF!,0),0),"")</f>
        <v/>
      </c>
      <c r="S1037" s="10" t="str">
        <f>+IFERROR(VLOOKUP($A1037,#REF!,MATCH('Cálculo antigua metodología'!S$4,#REF!,0),0),"")</f>
        <v/>
      </c>
      <c r="T1037" s="10">
        <f>+VLOOKUP(A1037,'[5]Cálculo SGP'!$N$3:$P$1136,3,0)</f>
        <v>1821440819</v>
      </c>
      <c r="U1037" s="10">
        <f>+VLOOKUP(A1037,'[5]Cálculo SGP'!$N$3:$X$1137,11,0)</f>
        <v>1256447632</v>
      </c>
      <c r="V1037" s="11">
        <f t="shared" si="192"/>
        <v>58.945921667292765</v>
      </c>
      <c r="W1037" s="11">
        <f t="shared" si="199"/>
        <v>100</v>
      </c>
      <c r="X1037" s="11">
        <f t="shared" si="193"/>
        <v>80</v>
      </c>
      <c r="Y1037" s="11">
        <f t="shared" si="194"/>
        <v>100</v>
      </c>
      <c r="Z1037" s="11">
        <f t="shared" si="200"/>
        <v>0</v>
      </c>
      <c r="AA1037" s="11">
        <f t="shared" si="195"/>
        <v>100</v>
      </c>
      <c r="AB1037" s="11">
        <f t="shared" si="201"/>
        <v>0</v>
      </c>
      <c r="AC1037" s="11">
        <f t="shared" si="196"/>
        <v>0</v>
      </c>
      <c r="AD1037" s="11">
        <f t="shared" si="197"/>
        <v>0</v>
      </c>
      <c r="AE1037" s="11">
        <f t="shared" si="198"/>
        <v>0</v>
      </c>
      <c r="AF1037" s="12">
        <f t="shared" si="202"/>
        <v>0</v>
      </c>
      <c r="AG1037" s="31">
        <f t="shared" si="203"/>
        <v>16.666666666666668</v>
      </c>
    </row>
    <row r="1038" spans="1:33" x14ac:dyDescent="0.35">
      <c r="A1038" s="1" t="s">
        <v>2124</v>
      </c>
      <c r="B1038" s="1" t="s">
        <v>2068</v>
      </c>
      <c r="C1038" s="1" t="s">
        <v>2125</v>
      </c>
      <c r="D1038" s="4">
        <f>+VLOOKUP(A1038,'[2]Categoría municipios 2023'!$B$2:$D$1103,3,0)</f>
        <v>6</v>
      </c>
      <c r="E1038" s="1" t="str">
        <f>+VLOOKUP(A1038,'[3]Nuevo IDF'!$B$5:$H$1106,7,0)</f>
        <v>G2</v>
      </c>
      <c r="F1038" s="1"/>
      <c r="G1038" s="10">
        <f>+VLOOKUP(A1038,'[4]Informe viabilidad 2022'!$A$4:$G$1105,7,0)</f>
        <v>2296.8296420000001</v>
      </c>
      <c r="H1038" s="10">
        <f>+VLOOKUP(A1038,'[4]Informe viabilidad 2022'!$A$4:$G$1105,6,0)</f>
        <v>4070.0757010000002</v>
      </c>
      <c r="I1038" s="10" t="str">
        <f>+IFERROR(VLOOKUP($A1038,#REF!,MATCH('Cálculo antigua metodología'!I$4,#REF!,0),0),"")</f>
        <v/>
      </c>
      <c r="J1038" s="10" t="str">
        <f>+IFERROR(VLOOKUP($A1038,#REF!,MATCH('Cálculo antigua metodología'!J$4,#REF!,0),0),"")</f>
        <v/>
      </c>
      <c r="K1038" s="10" t="str">
        <f>+IFERROR(VLOOKUP($A1038,#REF!,MATCH('Cálculo antigua metodología'!K$4,#REF!,0),0),"")</f>
        <v/>
      </c>
      <c r="L1038" s="10" t="str">
        <f>+IFERROR(VLOOKUP($A1038,#REF!,MATCH('Cálculo antigua metodología'!L$4,#REF!,0),0),"")</f>
        <v/>
      </c>
      <c r="M1038" s="10" t="str">
        <f>+IFERROR(VLOOKUP($A1038,#REF!,MATCH('Cálculo antigua metodología'!M$4,#REF!,0),0),"")</f>
        <v/>
      </c>
      <c r="N1038" s="10" t="str">
        <f>+IFERROR(VLOOKUP($A1038,#REF!,MATCH('Cálculo antigua metodología'!N$4,#REF!,0),0),"")</f>
        <v/>
      </c>
      <c r="O1038" s="10" t="str">
        <f>+IFERROR(VLOOKUP($A1038,#REF!,MATCH('Cálculo antigua metodología'!O$4,#REF!,0),0),"")</f>
        <v/>
      </c>
      <c r="P1038" s="10" t="str">
        <f>+IFERROR(VLOOKUP($A1038,#REF!,MATCH('Cálculo antigua metodología'!P$4,#REF!,0),0),"")</f>
        <v/>
      </c>
      <c r="Q1038" s="10" t="str">
        <f>+IFERROR(VLOOKUP($A1038,#REF!,MATCH('Cálculo antigua metodología'!Q$4,#REF!,0),0),"")</f>
        <v/>
      </c>
      <c r="R1038" s="10" t="str">
        <f>+IFERROR(VLOOKUP($A1038,#REF!,MATCH('Cálculo antigua metodología'!R$4,#REF!,0),0),"")</f>
        <v/>
      </c>
      <c r="S1038" s="10" t="str">
        <f>+IFERROR(VLOOKUP($A1038,#REF!,MATCH('Cálculo antigua metodología'!S$4,#REF!,0),0),"")</f>
        <v/>
      </c>
      <c r="T1038" s="10">
        <f>+VLOOKUP(A1038,'[5]Cálculo SGP'!$N$3:$P$1136,3,0)</f>
        <v>888671923</v>
      </c>
      <c r="U1038" s="10">
        <f>+VLOOKUP(A1038,'[5]Cálculo SGP'!$N$3:$X$1137,11,0)</f>
        <v>1550040650</v>
      </c>
      <c r="V1038" s="11">
        <f t="shared" si="192"/>
        <v>56.432111113699399</v>
      </c>
      <c r="W1038" s="11">
        <f t="shared" si="199"/>
        <v>100</v>
      </c>
      <c r="X1038" s="11">
        <f t="shared" si="193"/>
        <v>80</v>
      </c>
      <c r="Y1038" s="11">
        <f t="shared" si="194"/>
        <v>100</v>
      </c>
      <c r="Z1038" s="11">
        <f t="shared" si="200"/>
        <v>0</v>
      </c>
      <c r="AA1038" s="11">
        <f t="shared" si="195"/>
        <v>100</v>
      </c>
      <c r="AB1038" s="11">
        <f t="shared" si="201"/>
        <v>0</v>
      </c>
      <c r="AC1038" s="11">
        <f t="shared" si="196"/>
        <v>0</v>
      </c>
      <c r="AD1038" s="11">
        <f t="shared" si="197"/>
        <v>0</v>
      </c>
      <c r="AE1038" s="11">
        <f t="shared" si="198"/>
        <v>0</v>
      </c>
      <c r="AF1038" s="12">
        <f t="shared" si="202"/>
        <v>0</v>
      </c>
      <c r="AG1038" s="31">
        <f t="shared" si="203"/>
        <v>16.666666666666668</v>
      </c>
    </row>
    <row r="1039" spans="1:33" x14ac:dyDescent="0.35">
      <c r="A1039" s="1" t="s">
        <v>2126</v>
      </c>
      <c r="B1039" s="1" t="s">
        <v>2068</v>
      </c>
      <c r="C1039" s="1" t="s">
        <v>2127</v>
      </c>
      <c r="D1039" s="4">
        <f>+VLOOKUP(A1039,'[2]Categoría municipios 2023'!$B$2:$D$1103,3,0)</f>
        <v>6</v>
      </c>
      <c r="E1039" s="1" t="str">
        <f>+VLOOKUP(A1039,'[3]Nuevo IDF'!$B$5:$H$1106,7,0)</f>
        <v>G2</v>
      </c>
      <c r="F1039" s="1"/>
      <c r="G1039" s="10">
        <f>+VLOOKUP(A1039,'[4]Informe viabilidad 2022'!$A$4:$G$1105,7,0)</f>
        <v>3126.8848779999998</v>
      </c>
      <c r="H1039" s="10">
        <f>+VLOOKUP(A1039,'[4]Informe viabilidad 2022'!$A$4:$G$1105,6,0)</f>
        <v>6008.5340416999998</v>
      </c>
      <c r="I1039" s="10" t="str">
        <f>+IFERROR(VLOOKUP($A1039,#REF!,MATCH('Cálculo antigua metodología'!I$4,#REF!,0),0),"")</f>
        <v/>
      </c>
      <c r="J1039" s="10" t="str">
        <f>+IFERROR(VLOOKUP($A1039,#REF!,MATCH('Cálculo antigua metodología'!J$4,#REF!,0),0),"")</f>
        <v/>
      </c>
      <c r="K1039" s="10" t="str">
        <f>+IFERROR(VLOOKUP($A1039,#REF!,MATCH('Cálculo antigua metodología'!K$4,#REF!,0),0),"")</f>
        <v/>
      </c>
      <c r="L1039" s="10" t="str">
        <f>+IFERROR(VLOOKUP($A1039,#REF!,MATCH('Cálculo antigua metodología'!L$4,#REF!,0),0),"")</f>
        <v/>
      </c>
      <c r="M1039" s="10" t="str">
        <f>+IFERROR(VLOOKUP($A1039,#REF!,MATCH('Cálculo antigua metodología'!M$4,#REF!,0),0),"")</f>
        <v/>
      </c>
      <c r="N1039" s="10" t="str">
        <f>+IFERROR(VLOOKUP($A1039,#REF!,MATCH('Cálculo antigua metodología'!N$4,#REF!,0),0),"")</f>
        <v/>
      </c>
      <c r="O1039" s="10" t="str">
        <f>+IFERROR(VLOOKUP($A1039,#REF!,MATCH('Cálculo antigua metodología'!O$4,#REF!,0),0),"")</f>
        <v/>
      </c>
      <c r="P1039" s="10" t="str">
        <f>+IFERROR(VLOOKUP($A1039,#REF!,MATCH('Cálculo antigua metodología'!P$4,#REF!,0),0),"")</f>
        <v/>
      </c>
      <c r="Q1039" s="10" t="str">
        <f>+IFERROR(VLOOKUP($A1039,#REF!,MATCH('Cálculo antigua metodología'!Q$4,#REF!,0),0),"")</f>
        <v/>
      </c>
      <c r="R1039" s="10" t="str">
        <f>+IFERROR(VLOOKUP($A1039,#REF!,MATCH('Cálculo antigua metodología'!R$4,#REF!,0),0),"")</f>
        <v/>
      </c>
      <c r="S1039" s="10" t="str">
        <f>+IFERROR(VLOOKUP($A1039,#REF!,MATCH('Cálculo antigua metodología'!S$4,#REF!,0),0),"")</f>
        <v/>
      </c>
      <c r="T1039" s="10">
        <f>+VLOOKUP(A1039,'[5]Cálculo SGP'!$N$3:$P$1136,3,0)</f>
        <v>926541817</v>
      </c>
      <c r="U1039" s="10">
        <f>+VLOOKUP(A1039,'[5]Cálculo SGP'!$N$3:$X$1137,11,0)</f>
        <v>1466187960</v>
      </c>
      <c r="V1039" s="11">
        <f t="shared" si="192"/>
        <v>52.040728342371303</v>
      </c>
      <c r="W1039" s="11">
        <f t="shared" si="199"/>
        <v>100</v>
      </c>
      <c r="X1039" s="11">
        <f t="shared" si="193"/>
        <v>80</v>
      </c>
      <c r="Y1039" s="11">
        <f t="shared" si="194"/>
        <v>100</v>
      </c>
      <c r="Z1039" s="11">
        <f t="shared" si="200"/>
        <v>0</v>
      </c>
      <c r="AA1039" s="11">
        <f t="shared" si="195"/>
        <v>100</v>
      </c>
      <c r="AB1039" s="11">
        <f t="shared" si="201"/>
        <v>0</v>
      </c>
      <c r="AC1039" s="11">
        <f t="shared" si="196"/>
        <v>0</v>
      </c>
      <c r="AD1039" s="11">
        <f t="shared" si="197"/>
        <v>0</v>
      </c>
      <c r="AE1039" s="11">
        <f t="shared" si="198"/>
        <v>0</v>
      </c>
      <c r="AF1039" s="12">
        <f t="shared" si="202"/>
        <v>0</v>
      </c>
      <c r="AG1039" s="31">
        <f t="shared" si="203"/>
        <v>16.666666666666668</v>
      </c>
    </row>
    <row r="1040" spans="1:33" x14ac:dyDescent="0.35">
      <c r="A1040" s="1" t="s">
        <v>2128</v>
      </c>
      <c r="B1040" s="1" t="s">
        <v>2068</v>
      </c>
      <c r="C1040" s="1" t="s">
        <v>2129</v>
      </c>
      <c r="D1040" s="4">
        <f>+VLOOKUP(A1040,'[2]Categoría municipios 2023'!$B$2:$D$1103,3,0)</f>
        <v>6</v>
      </c>
      <c r="E1040" s="1" t="str">
        <f>+VLOOKUP(A1040,'[3]Nuevo IDF'!$B$5:$H$1106,7,0)</f>
        <v>G2</v>
      </c>
      <c r="F1040" s="1"/>
      <c r="G1040" s="10">
        <f>+VLOOKUP(A1040,'[4]Informe viabilidad 2022'!$A$4:$G$1105,7,0)</f>
        <v>4821.2230550000004</v>
      </c>
      <c r="H1040" s="10">
        <f>+VLOOKUP(A1040,'[4]Informe viabilidad 2022'!$A$4:$G$1105,6,0)</f>
        <v>8808.8470249999991</v>
      </c>
      <c r="I1040" s="10" t="str">
        <f>+IFERROR(VLOOKUP($A1040,#REF!,MATCH('Cálculo antigua metodología'!I$4,#REF!,0),0),"")</f>
        <v/>
      </c>
      <c r="J1040" s="10" t="str">
        <f>+IFERROR(VLOOKUP($A1040,#REF!,MATCH('Cálculo antigua metodología'!J$4,#REF!,0),0),"")</f>
        <v/>
      </c>
      <c r="K1040" s="10" t="str">
        <f>+IFERROR(VLOOKUP($A1040,#REF!,MATCH('Cálculo antigua metodología'!K$4,#REF!,0),0),"")</f>
        <v/>
      </c>
      <c r="L1040" s="10" t="str">
        <f>+IFERROR(VLOOKUP($A1040,#REF!,MATCH('Cálculo antigua metodología'!L$4,#REF!,0),0),"")</f>
        <v/>
      </c>
      <c r="M1040" s="10" t="str">
        <f>+IFERROR(VLOOKUP($A1040,#REF!,MATCH('Cálculo antigua metodología'!M$4,#REF!,0),0),"")</f>
        <v/>
      </c>
      <c r="N1040" s="10" t="str">
        <f>+IFERROR(VLOOKUP($A1040,#REF!,MATCH('Cálculo antigua metodología'!N$4,#REF!,0),0),"")</f>
        <v/>
      </c>
      <c r="O1040" s="10" t="str">
        <f>+IFERROR(VLOOKUP($A1040,#REF!,MATCH('Cálculo antigua metodología'!O$4,#REF!,0),0),"")</f>
        <v/>
      </c>
      <c r="P1040" s="10" t="str">
        <f>+IFERROR(VLOOKUP($A1040,#REF!,MATCH('Cálculo antigua metodología'!P$4,#REF!,0),0),"")</f>
        <v/>
      </c>
      <c r="Q1040" s="10" t="str">
        <f>+IFERROR(VLOOKUP($A1040,#REF!,MATCH('Cálculo antigua metodología'!Q$4,#REF!,0),0),"")</f>
        <v/>
      </c>
      <c r="R1040" s="10" t="str">
        <f>+IFERROR(VLOOKUP($A1040,#REF!,MATCH('Cálculo antigua metodología'!R$4,#REF!,0),0),"")</f>
        <v/>
      </c>
      <c r="S1040" s="10" t="str">
        <f>+IFERROR(VLOOKUP($A1040,#REF!,MATCH('Cálculo antigua metodología'!S$4,#REF!,0),0),"")</f>
        <v/>
      </c>
      <c r="T1040" s="10">
        <f>+VLOOKUP(A1040,'[5]Cálculo SGP'!$N$3:$P$1136,3,0)</f>
        <v>1508607249</v>
      </c>
      <c r="U1040" s="10">
        <f>+VLOOKUP(A1040,'[5]Cálculo SGP'!$N$3:$X$1137,11,0)</f>
        <v>1290407026</v>
      </c>
      <c r="V1040" s="11">
        <f t="shared" si="192"/>
        <v>54.731601551452769</v>
      </c>
      <c r="W1040" s="11">
        <f t="shared" si="199"/>
        <v>100</v>
      </c>
      <c r="X1040" s="11">
        <f t="shared" si="193"/>
        <v>80</v>
      </c>
      <c r="Y1040" s="11">
        <f t="shared" si="194"/>
        <v>100</v>
      </c>
      <c r="Z1040" s="11">
        <f t="shared" si="200"/>
        <v>0</v>
      </c>
      <c r="AA1040" s="11">
        <f t="shared" si="195"/>
        <v>100</v>
      </c>
      <c r="AB1040" s="11">
        <f t="shared" si="201"/>
        <v>0</v>
      </c>
      <c r="AC1040" s="11">
        <f t="shared" si="196"/>
        <v>0</v>
      </c>
      <c r="AD1040" s="11">
        <f t="shared" si="197"/>
        <v>0</v>
      </c>
      <c r="AE1040" s="11">
        <f t="shared" si="198"/>
        <v>0</v>
      </c>
      <c r="AF1040" s="12">
        <f t="shared" si="202"/>
        <v>0</v>
      </c>
      <c r="AG1040" s="31">
        <f t="shared" si="203"/>
        <v>16.666666666666668</v>
      </c>
    </row>
    <row r="1041" spans="1:33" x14ac:dyDescent="0.35">
      <c r="A1041" s="1" t="s">
        <v>2130</v>
      </c>
      <c r="B1041" s="1" t="s">
        <v>2068</v>
      </c>
      <c r="C1041" s="1" t="s">
        <v>2131</v>
      </c>
      <c r="D1041" s="4">
        <f>+VLOOKUP(A1041,'[2]Categoría municipios 2023'!$B$2:$D$1103,3,0)</f>
        <v>6</v>
      </c>
      <c r="E1041" s="1" t="str">
        <f>+VLOOKUP(A1041,'[3]Nuevo IDF'!$B$5:$H$1106,7,0)</f>
        <v>G1</v>
      </c>
      <c r="F1041" s="1"/>
      <c r="G1041" s="10">
        <f>+VLOOKUP(A1041,'[4]Informe viabilidad 2022'!$A$4:$G$1105,7,0)</f>
        <v>4353.9635689999996</v>
      </c>
      <c r="H1041" s="10">
        <f>+VLOOKUP(A1041,'[4]Informe viabilidad 2022'!$A$4:$G$1105,6,0)</f>
        <v>6608.4423841999997</v>
      </c>
      <c r="I1041" s="10" t="str">
        <f>+IFERROR(VLOOKUP($A1041,#REF!,MATCH('Cálculo antigua metodología'!I$4,#REF!,0),0),"")</f>
        <v/>
      </c>
      <c r="J1041" s="10" t="str">
        <f>+IFERROR(VLOOKUP($A1041,#REF!,MATCH('Cálculo antigua metodología'!J$4,#REF!,0),0),"")</f>
        <v/>
      </c>
      <c r="K1041" s="10" t="str">
        <f>+IFERROR(VLOOKUP($A1041,#REF!,MATCH('Cálculo antigua metodología'!K$4,#REF!,0),0),"")</f>
        <v/>
      </c>
      <c r="L1041" s="10" t="str">
        <f>+IFERROR(VLOOKUP($A1041,#REF!,MATCH('Cálculo antigua metodología'!L$4,#REF!,0),0),"")</f>
        <v/>
      </c>
      <c r="M1041" s="10" t="str">
        <f>+IFERROR(VLOOKUP($A1041,#REF!,MATCH('Cálculo antigua metodología'!M$4,#REF!,0),0),"")</f>
        <v/>
      </c>
      <c r="N1041" s="10" t="str">
        <f>+IFERROR(VLOOKUP($A1041,#REF!,MATCH('Cálculo antigua metodología'!N$4,#REF!,0),0),"")</f>
        <v/>
      </c>
      <c r="O1041" s="10" t="str">
        <f>+IFERROR(VLOOKUP($A1041,#REF!,MATCH('Cálculo antigua metodología'!O$4,#REF!,0),0),"")</f>
        <v/>
      </c>
      <c r="P1041" s="10" t="str">
        <f>+IFERROR(VLOOKUP($A1041,#REF!,MATCH('Cálculo antigua metodología'!P$4,#REF!,0),0),"")</f>
        <v/>
      </c>
      <c r="Q1041" s="10" t="str">
        <f>+IFERROR(VLOOKUP($A1041,#REF!,MATCH('Cálculo antigua metodología'!Q$4,#REF!,0),0),"")</f>
        <v/>
      </c>
      <c r="R1041" s="10" t="str">
        <f>+IFERROR(VLOOKUP($A1041,#REF!,MATCH('Cálculo antigua metodología'!R$4,#REF!,0),0),"")</f>
        <v/>
      </c>
      <c r="S1041" s="10" t="str">
        <f>+IFERROR(VLOOKUP($A1041,#REF!,MATCH('Cálculo antigua metodología'!S$4,#REF!,0),0),"")</f>
        <v/>
      </c>
      <c r="T1041" s="10">
        <f>+VLOOKUP(A1041,'[5]Cálculo SGP'!$N$3:$P$1136,3,0)</f>
        <v>993511822</v>
      </c>
      <c r="U1041" s="10">
        <f>+VLOOKUP(A1041,'[5]Cálculo SGP'!$N$3:$X$1137,11,0)</f>
        <v>1331870897</v>
      </c>
      <c r="V1041" s="11">
        <f t="shared" si="192"/>
        <v>65.884868413316411</v>
      </c>
      <c r="W1041" s="11">
        <f t="shared" si="199"/>
        <v>100</v>
      </c>
      <c r="X1041" s="11">
        <f t="shared" si="193"/>
        <v>80</v>
      </c>
      <c r="Y1041" s="11">
        <f t="shared" si="194"/>
        <v>100</v>
      </c>
      <c r="Z1041" s="11">
        <f t="shared" si="200"/>
        <v>0</v>
      </c>
      <c r="AA1041" s="11">
        <f t="shared" si="195"/>
        <v>100</v>
      </c>
      <c r="AB1041" s="11">
        <f t="shared" si="201"/>
        <v>0</v>
      </c>
      <c r="AC1041" s="11">
        <f t="shared" si="196"/>
        <v>0</v>
      </c>
      <c r="AD1041" s="11">
        <f t="shared" si="197"/>
        <v>0</v>
      </c>
      <c r="AE1041" s="11">
        <f t="shared" si="198"/>
        <v>0</v>
      </c>
      <c r="AF1041" s="12">
        <f t="shared" si="202"/>
        <v>0</v>
      </c>
      <c r="AG1041" s="31">
        <f t="shared" si="203"/>
        <v>16.666666666666668</v>
      </c>
    </row>
    <row r="1042" spans="1:33" x14ac:dyDescent="0.35">
      <c r="A1042" s="1" t="s">
        <v>2132</v>
      </c>
      <c r="B1042" s="1" t="s">
        <v>2068</v>
      </c>
      <c r="C1042" s="1" t="s">
        <v>2133</v>
      </c>
      <c r="D1042" s="4">
        <f>+VLOOKUP(A1042,'[2]Categoría municipios 2023'!$B$2:$D$1103,3,0)</f>
        <v>6</v>
      </c>
      <c r="E1042" s="1" t="str">
        <f>+VLOOKUP(A1042,'[3]Nuevo IDF'!$B$5:$H$1106,7,0)</f>
        <v>G2</v>
      </c>
      <c r="F1042" s="1"/>
      <c r="G1042" s="10">
        <f>+VLOOKUP(A1042,'[4]Informe viabilidad 2022'!$A$4:$G$1105,7,0)</f>
        <v>3671.6149150000001</v>
      </c>
      <c r="H1042" s="10">
        <f>+VLOOKUP(A1042,'[4]Informe viabilidad 2022'!$A$4:$G$1105,6,0)</f>
        <v>6962.4742631400004</v>
      </c>
      <c r="I1042" s="10" t="str">
        <f>+IFERROR(VLOOKUP($A1042,#REF!,MATCH('Cálculo antigua metodología'!I$4,#REF!,0),0),"")</f>
        <v/>
      </c>
      <c r="J1042" s="10" t="str">
        <f>+IFERROR(VLOOKUP($A1042,#REF!,MATCH('Cálculo antigua metodología'!J$4,#REF!,0),0),"")</f>
        <v/>
      </c>
      <c r="K1042" s="10" t="str">
        <f>+IFERROR(VLOOKUP($A1042,#REF!,MATCH('Cálculo antigua metodología'!K$4,#REF!,0),0),"")</f>
        <v/>
      </c>
      <c r="L1042" s="10" t="str">
        <f>+IFERROR(VLOOKUP($A1042,#REF!,MATCH('Cálculo antigua metodología'!L$4,#REF!,0),0),"")</f>
        <v/>
      </c>
      <c r="M1042" s="10" t="str">
        <f>+IFERROR(VLOOKUP($A1042,#REF!,MATCH('Cálculo antigua metodología'!M$4,#REF!,0),0),"")</f>
        <v/>
      </c>
      <c r="N1042" s="10" t="str">
        <f>+IFERROR(VLOOKUP($A1042,#REF!,MATCH('Cálculo antigua metodología'!N$4,#REF!,0),0),"")</f>
        <v/>
      </c>
      <c r="O1042" s="10" t="str">
        <f>+IFERROR(VLOOKUP($A1042,#REF!,MATCH('Cálculo antigua metodología'!O$4,#REF!,0),0),"")</f>
        <v/>
      </c>
      <c r="P1042" s="10" t="str">
        <f>+IFERROR(VLOOKUP($A1042,#REF!,MATCH('Cálculo antigua metodología'!P$4,#REF!,0),0),"")</f>
        <v/>
      </c>
      <c r="Q1042" s="10" t="str">
        <f>+IFERROR(VLOOKUP($A1042,#REF!,MATCH('Cálculo antigua metodología'!Q$4,#REF!,0),0),"")</f>
        <v/>
      </c>
      <c r="R1042" s="10" t="str">
        <f>+IFERROR(VLOOKUP($A1042,#REF!,MATCH('Cálculo antigua metodología'!R$4,#REF!,0),0),"")</f>
        <v/>
      </c>
      <c r="S1042" s="10" t="str">
        <f>+IFERROR(VLOOKUP($A1042,#REF!,MATCH('Cálculo antigua metodología'!S$4,#REF!,0),0),"")</f>
        <v/>
      </c>
      <c r="T1042" s="10">
        <f>+VLOOKUP(A1042,'[5]Cálculo SGP'!$N$3:$P$1136,3,0)</f>
        <v>1694601172</v>
      </c>
      <c r="U1042" s="10">
        <f>+VLOOKUP(A1042,'[5]Cálculo SGP'!$N$3:$X$1137,11,0)</f>
        <v>1222757679</v>
      </c>
      <c r="V1042" s="11">
        <f t="shared" si="192"/>
        <v>52.734340928739634</v>
      </c>
      <c r="W1042" s="11">
        <f t="shared" si="199"/>
        <v>100</v>
      </c>
      <c r="X1042" s="11">
        <f t="shared" si="193"/>
        <v>80</v>
      </c>
      <c r="Y1042" s="11">
        <f t="shared" si="194"/>
        <v>100</v>
      </c>
      <c r="Z1042" s="11">
        <f t="shared" si="200"/>
        <v>0</v>
      </c>
      <c r="AA1042" s="11">
        <f t="shared" si="195"/>
        <v>100</v>
      </c>
      <c r="AB1042" s="11">
        <f t="shared" si="201"/>
        <v>0</v>
      </c>
      <c r="AC1042" s="11">
        <f t="shared" si="196"/>
        <v>0</v>
      </c>
      <c r="AD1042" s="11">
        <f t="shared" si="197"/>
        <v>0</v>
      </c>
      <c r="AE1042" s="11">
        <f t="shared" si="198"/>
        <v>0</v>
      </c>
      <c r="AF1042" s="12">
        <f t="shared" si="202"/>
        <v>0</v>
      </c>
      <c r="AG1042" s="31">
        <f t="shared" si="203"/>
        <v>16.666666666666668</v>
      </c>
    </row>
    <row r="1043" spans="1:33" x14ac:dyDescent="0.35">
      <c r="A1043" s="1" t="s">
        <v>2134</v>
      </c>
      <c r="B1043" s="1" t="s">
        <v>2068</v>
      </c>
      <c r="C1043" s="1" t="s">
        <v>2135</v>
      </c>
      <c r="D1043" s="4">
        <f>+VLOOKUP(A1043,'[2]Categoría municipios 2023'!$B$2:$D$1103,3,0)</f>
        <v>6</v>
      </c>
      <c r="E1043" s="1" t="str">
        <f>+VLOOKUP(A1043,'[3]Nuevo IDF'!$B$5:$H$1106,7,0)</f>
        <v>G3</v>
      </c>
      <c r="F1043" s="1"/>
      <c r="G1043" s="10">
        <f>+VLOOKUP(A1043,'[4]Informe viabilidad 2022'!$A$4:$G$1105,7,0)</f>
        <v>2143.975261</v>
      </c>
      <c r="H1043" s="10">
        <f>+VLOOKUP(A1043,'[4]Informe viabilidad 2022'!$A$4:$G$1105,6,0)</f>
        <v>3226.77260037</v>
      </c>
      <c r="I1043" s="10" t="str">
        <f>+IFERROR(VLOOKUP($A1043,#REF!,MATCH('Cálculo antigua metodología'!I$4,#REF!,0),0),"")</f>
        <v/>
      </c>
      <c r="J1043" s="10" t="str">
        <f>+IFERROR(VLOOKUP($A1043,#REF!,MATCH('Cálculo antigua metodología'!J$4,#REF!,0),0),"")</f>
        <v/>
      </c>
      <c r="K1043" s="10" t="str">
        <f>+IFERROR(VLOOKUP($A1043,#REF!,MATCH('Cálculo antigua metodología'!K$4,#REF!,0),0),"")</f>
        <v/>
      </c>
      <c r="L1043" s="10" t="str">
        <f>+IFERROR(VLOOKUP($A1043,#REF!,MATCH('Cálculo antigua metodología'!L$4,#REF!,0),0),"")</f>
        <v/>
      </c>
      <c r="M1043" s="10" t="str">
        <f>+IFERROR(VLOOKUP($A1043,#REF!,MATCH('Cálculo antigua metodología'!M$4,#REF!,0),0),"")</f>
        <v/>
      </c>
      <c r="N1043" s="10" t="str">
        <f>+IFERROR(VLOOKUP($A1043,#REF!,MATCH('Cálculo antigua metodología'!N$4,#REF!,0),0),"")</f>
        <v/>
      </c>
      <c r="O1043" s="10" t="str">
        <f>+IFERROR(VLOOKUP($A1043,#REF!,MATCH('Cálculo antigua metodología'!O$4,#REF!,0),0),"")</f>
        <v/>
      </c>
      <c r="P1043" s="10" t="str">
        <f>+IFERROR(VLOOKUP($A1043,#REF!,MATCH('Cálculo antigua metodología'!P$4,#REF!,0),0),"")</f>
        <v/>
      </c>
      <c r="Q1043" s="10" t="str">
        <f>+IFERROR(VLOOKUP($A1043,#REF!,MATCH('Cálculo antigua metodología'!Q$4,#REF!,0),0),"")</f>
        <v/>
      </c>
      <c r="R1043" s="10" t="str">
        <f>+IFERROR(VLOOKUP($A1043,#REF!,MATCH('Cálculo antigua metodología'!R$4,#REF!,0),0),"")</f>
        <v/>
      </c>
      <c r="S1043" s="10" t="str">
        <f>+IFERROR(VLOOKUP($A1043,#REF!,MATCH('Cálculo antigua metodología'!S$4,#REF!,0),0),"")</f>
        <v/>
      </c>
      <c r="T1043" s="10">
        <f>+VLOOKUP(A1043,'[5]Cálculo SGP'!$N$3:$P$1136,3,0)</f>
        <v>1025768321</v>
      </c>
      <c r="U1043" s="10">
        <f>+VLOOKUP(A1043,'[5]Cálculo SGP'!$N$3:$X$1137,11,0)</f>
        <v>1627907750</v>
      </c>
      <c r="V1043" s="11">
        <f t="shared" si="192"/>
        <v>66.443332906513447</v>
      </c>
      <c r="W1043" s="11">
        <f t="shared" si="199"/>
        <v>100</v>
      </c>
      <c r="X1043" s="11">
        <f t="shared" si="193"/>
        <v>80</v>
      </c>
      <c r="Y1043" s="11">
        <f t="shared" si="194"/>
        <v>100</v>
      </c>
      <c r="Z1043" s="11">
        <f t="shared" si="200"/>
        <v>0</v>
      </c>
      <c r="AA1043" s="11">
        <f t="shared" si="195"/>
        <v>100</v>
      </c>
      <c r="AB1043" s="11">
        <f t="shared" si="201"/>
        <v>0</v>
      </c>
      <c r="AC1043" s="11">
        <f t="shared" si="196"/>
        <v>0</v>
      </c>
      <c r="AD1043" s="11">
        <f t="shared" si="197"/>
        <v>0</v>
      </c>
      <c r="AE1043" s="11">
        <f t="shared" si="198"/>
        <v>0</v>
      </c>
      <c r="AF1043" s="12">
        <f t="shared" si="202"/>
        <v>0</v>
      </c>
      <c r="AG1043" s="31">
        <f t="shared" si="203"/>
        <v>16.666666666666668</v>
      </c>
    </row>
    <row r="1044" spans="1:33" x14ac:dyDescent="0.35">
      <c r="A1044" s="1" t="s">
        <v>2136</v>
      </c>
      <c r="B1044" s="1" t="s">
        <v>2068</v>
      </c>
      <c r="C1044" s="1" t="s">
        <v>2137</v>
      </c>
      <c r="D1044" s="4">
        <f>+VLOOKUP(A1044,'[2]Categoría municipios 2023'!$B$2:$D$1103,3,0)</f>
        <v>6</v>
      </c>
      <c r="E1044" s="1" t="str">
        <f>+VLOOKUP(A1044,'[3]Nuevo IDF'!$B$5:$H$1106,7,0)</f>
        <v>G3</v>
      </c>
      <c r="F1044" s="1"/>
      <c r="G1044" s="10">
        <f>+VLOOKUP(A1044,'[4]Informe viabilidad 2022'!$A$4:$G$1105,7,0)</f>
        <v>1866.508403</v>
      </c>
      <c r="H1044" s="10">
        <f>+VLOOKUP(A1044,'[4]Informe viabilidad 2022'!$A$4:$G$1105,6,0)</f>
        <v>3735.9895219999999</v>
      </c>
      <c r="I1044" s="10" t="str">
        <f>+IFERROR(VLOOKUP($A1044,#REF!,MATCH('Cálculo antigua metodología'!I$4,#REF!,0),0),"")</f>
        <v/>
      </c>
      <c r="J1044" s="10" t="str">
        <f>+IFERROR(VLOOKUP($A1044,#REF!,MATCH('Cálculo antigua metodología'!J$4,#REF!,0),0),"")</f>
        <v/>
      </c>
      <c r="K1044" s="10" t="str">
        <f>+IFERROR(VLOOKUP($A1044,#REF!,MATCH('Cálculo antigua metodología'!K$4,#REF!,0),0),"")</f>
        <v/>
      </c>
      <c r="L1044" s="10" t="str">
        <f>+IFERROR(VLOOKUP($A1044,#REF!,MATCH('Cálculo antigua metodología'!L$4,#REF!,0),0),"")</f>
        <v/>
      </c>
      <c r="M1044" s="10" t="str">
        <f>+IFERROR(VLOOKUP($A1044,#REF!,MATCH('Cálculo antigua metodología'!M$4,#REF!,0),0),"")</f>
        <v/>
      </c>
      <c r="N1044" s="10" t="str">
        <f>+IFERROR(VLOOKUP($A1044,#REF!,MATCH('Cálculo antigua metodología'!N$4,#REF!,0),0),"")</f>
        <v/>
      </c>
      <c r="O1044" s="10" t="str">
        <f>+IFERROR(VLOOKUP($A1044,#REF!,MATCH('Cálculo antigua metodología'!O$4,#REF!,0),0),"")</f>
        <v/>
      </c>
      <c r="P1044" s="10" t="str">
        <f>+IFERROR(VLOOKUP($A1044,#REF!,MATCH('Cálculo antigua metodología'!P$4,#REF!,0),0),"")</f>
        <v/>
      </c>
      <c r="Q1044" s="10" t="str">
        <f>+IFERROR(VLOOKUP($A1044,#REF!,MATCH('Cálculo antigua metodología'!Q$4,#REF!,0),0),"")</f>
        <v/>
      </c>
      <c r="R1044" s="10" t="str">
        <f>+IFERROR(VLOOKUP($A1044,#REF!,MATCH('Cálculo antigua metodología'!R$4,#REF!,0),0),"")</f>
        <v/>
      </c>
      <c r="S1044" s="10" t="str">
        <f>+IFERROR(VLOOKUP($A1044,#REF!,MATCH('Cálculo antigua metodología'!S$4,#REF!,0),0),"")</f>
        <v/>
      </c>
      <c r="T1044" s="10">
        <f>+VLOOKUP(A1044,'[5]Cálculo SGP'!$N$3:$P$1136,3,0)</f>
        <v>1202582978</v>
      </c>
      <c r="U1044" s="10">
        <f>+VLOOKUP(A1044,'[5]Cálculo SGP'!$N$3:$X$1137,11,0)</f>
        <v>1946300013</v>
      </c>
      <c r="V1044" s="11">
        <f t="shared" si="192"/>
        <v>49.960215145378562</v>
      </c>
      <c r="W1044" s="11">
        <f t="shared" si="199"/>
        <v>100</v>
      </c>
      <c r="X1044" s="11">
        <f t="shared" si="193"/>
        <v>80</v>
      </c>
      <c r="Y1044" s="11">
        <f t="shared" si="194"/>
        <v>100</v>
      </c>
      <c r="Z1044" s="11">
        <f t="shared" si="200"/>
        <v>0</v>
      </c>
      <c r="AA1044" s="11">
        <f t="shared" si="195"/>
        <v>100</v>
      </c>
      <c r="AB1044" s="11">
        <f t="shared" si="201"/>
        <v>0</v>
      </c>
      <c r="AC1044" s="11">
        <f t="shared" si="196"/>
        <v>0</v>
      </c>
      <c r="AD1044" s="11">
        <f t="shared" si="197"/>
        <v>0</v>
      </c>
      <c r="AE1044" s="11">
        <f t="shared" si="198"/>
        <v>0</v>
      </c>
      <c r="AF1044" s="12">
        <f t="shared" si="202"/>
        <v>0</v>
      </c>
      <c r="AG1044" s="31">
        <f t="shared" si="203"/>
        <v>16.666666666666668</v>
      </c>
    </row>
    <row r="1045" spans="1:33" x14ac:dyDescent="0.35">
      <c r="A1045" s="1" t="s">
        <v>2138</v>
      </c>
      <c r="B1045" s="1" t="s">
        <v>2068</v>
      </c>
      <c r="C1045" s="1" t="s">
        <v>2139</v>
      </c>
      <c r="D1045" s="4">
        <f>+VLOOKUP(A1045,'[2]Categoría municipios 2023'!$B$2:$D$1103,3,0)</f>
        <v>2</v>
      </c>
      <c r="E1045" s="1" t="str">
        <f>+VLOOKUP(A1045,'[3]Nuevo IDF'!$B$5:$H$1106,7,0)</f>
        <v>G1</v>
      </c>
      <c r="F1045" s="1"/>
      <c r="G1045" s="10">
        <f>+VLOOKUP(A1045,'[4]Informe viabilidad 2022'!$A$4:$G$1105,7,0)</f>
        <v>23899.969584999999</v>
      </c>
      <c r="H1045" s="10">
        <f>+VLOOKUP(A1045,'[4]Informe viabilidad 2022'!$A$4:$G$1105,6,0)</f>
        <v>63475.564185989999</v>
      </c>
      <c r="I1045" s="10" t="str">
        <f>+IFERROR(VLOOKUP($A1045,#REF!,MATCH('Cálculo antigua metodología'!I$4,#REF!,0),0),"")</f>
        <v/>
      </c>
      <c r="J1045" s="10" t="str">
        <f>+IFERROR(VLOOKUP($A1045,#REF!,MATCH('Cálculo antigua metodología'!J$4,#REF!,0),0),"")</f>
        <v/>
      </c>
      <c r="K1045" s="10" t="str">
        <f>+IFERROR(VLOOKUP($A1045,#REF!,MATCH('Cálculo antigua metodología'!K$4,#REF!,0),0),"")</f>
        <v/>
      </c>
      <c r="L1045" s="10" t="str">
        <f>+IFERROR(VLOOKUP($A1045,#REF!,MATCH('Cálculo antigua metodología'!L$4,#REF!,0),0),"")</f>
        <v/>
      </c>
      <c r="M1045" s="10" t="str">
        <f>+IFERROR(VLOOKUP($A1045,#REF!,MATCH('Cálculo antigua metodología'!M$4,#REF!,0),0),"")</f>
        <v/>
      </c>
      <c r="N1045" s="10" t="str">
        <f>+IFERROR(VLOOKUP($A1045,#REF!,MATCH('Cálculo antigua metodología'!N$4,#REF!,0),0),"")</f>
        <v/>
      </c>
      <c r="O1045" s="10" t="str">
        <f>+IFERROR(VLOOKUP($A1045,#REF!,MATCH('Cálculo antigua metodología'!O$4,#REF!,0),0),"")</f>
        <v/>
      </c>
      <c r="P1045" s="10" t="str">
        <f>+IFERROR(VLOOKUP($A1045,#REF!,MATCH('Cálculo antigua metodología'!P$4,#REF!,0),0),"")</f>
        <v/>
      </c>
      <c r="Q1045" s="10" t="str">
        <f>+IFERROR(VLOOKUP($A1045,#REF!,MATCH('Cálculo antigua metodología'!Q$4,#REF!,0),0),"")</f>
        <v/>
      </c>
      <c r="R1045" s="10" t="str">
        <f>+IFERROR(VLOOKUP($A1045,#REF!,MATCH('Cálculo antigua metodología'!R$4,#REF!,0),0),"")</f>
        <v/>
      </c>
      <c r="S1045" s="10" t="str">
        <f>+IFERROR(VLOOKUP($A1045,#REF!,MATCH('Cálculo antigua metodología'!S$4,#REF!,0),0),"")</f>
        <v/>
      </c>
      <c r="T1045" s="10">
        <f>+VLOOKUP(A1045,'[5]Cálculo SGP'!$N$3:$P$1136,3,0)</f>
        <v>5101826172</v>
      </c>
      <c r="U1045" s="10">
        <f>+VLOOKUP(A1045,'[5]Cálculo SGP'!$N$3:$X$1137,11,0)</f>
        <v>7286664381</v>
      </c>
      <c r="V1045" s="11">
        <f t="shared" si="192"/>
        <v>37.652236559836801</v>
      </c>
      <c r="W1045" s="11">
        <f t="shared" si="199"/>
        <v>100</v>
      </c>
      <c r="X1045" s="11">
        <f t="shared" si="193"/>
        <v>70</v>
      </c>
      <c r="Y1045" s="11">
        <f t="shared" si="194"/>
        <v>100</v>
      </c>
      <c r="Z1045" s="11">
        <f t="shared" si="200"/>
        <v>0</v>
      </c>
      <c r="AA1045" s="11">
        <f t="shared" si="195"/>
        <v>100</v>
      </c>
      <c r="AB1045" s="11">
        <f t="shared" si="201"/>
        <v>0</v>
      </c>
      <c r="AC1045" s="11">
        <f t="shared" si="196"/>
        <v>0</v>
      </c>
      <c r="AD1045" s="11">
        <f t="shared" si="197"/>
        <v>0</v>
      </c>
      <c r="AE1045" s="11">
        <f t="shared" si="198"/>
        <v>0</v>
      </c>
      <c r="AF1045" s="12">
        <f t="shared" si="202"/>
        <v>0</v>
      </c>
      <c r="AG1045" s="31">
        <f t="shared" si="203"/>
        <v>16.666666666666668</v>
      </c>
    </row>
    <row r="1046" spans="1:33" x14ac:dyDescent="0.35">
      <c r="A1046" s="1" t="s">
        <v>2140</v>
      </c>
      <c r="B1046" s="1" t="s">
        <v>2068</v>
      </c>
      <c r="C1046" s="1" t="s">
        <v>2141</v>
      </c>
      <c r="D1046" s="4">
        <f>+VLOOKUP(A1046,'[2]Categoría municipios 2023'!$B$2:$D$1103,3,0)</f>
        <v>6</v>
      </c>
      <c r="E1046" s="1" t="str">
        <f>+VLOOKUP(A1046,'[3]Nuevo IDF'!$B$5:$H$1106,7,0)</f>
        <v>G2</v>
      </c>
      <c r="F1046" s="1"/>
      <c r="G1046" s="10">
        <f>+VLOOKUP(A1046,'[4]Informe viabilidad 2022'!$A$4:$G$1105,7,0)</f>
        <v>1067.961159</v>
      </c>
      <c r="H1046" s="10">
        <f>+VLOOKUP(A1046,'[4]Informe viabilidad 2022'!$A$4:$G$1105,6,0)</f>
        <v>1832.2626019500001</v>
      </c>
      <c r="I1046" s="10" t="str">
        <f>+IFERROR(VLOOKUP($A1046,#REF!,MATCH('Cálculo antigua metodología'!I$4,#REF!,0),0),"")</f>
        <v/>
      </c>
      <c r="J1046" s="10" t="str">
        <f>+IFERROR(VLOOKUP($A1046,#REF!,MATCH('Cálculo antigua metodología'!J$4,#REF!,0),0),"")</f>
        <v/>
      </c>
      <c r="K1046" s="10" t="str">
        <f>+IFERROR(VLOOKUP($A1046,#REF!,MATCH('Cálculo antigua metodología'!K$4,#REF!,0),0),"")</f>
        <v/>
      </c>
      <c r="L1046" s="10" t="str">
        <f>+IFERROR(VLOOKUP($A1046,#REF!,MATCH('Cálculo antigua metodología'!L$4,#REF!,0),0),"")</f>
        <v/>
      </c>
      <c r="M1046" s="10" t="str">
        <f>+IFERROR(VLOOKUP($A1046,#REF!,MATCH('Cálculo antigua metodología'!M$4,#REF!,0),0),"")</f>
        <v/>
      </c>
      <c r="N1046" s="10" t="str">
        <f>+IFERROR(VLOOKUP($A1046,#REF!,MATCH('Cálculo antigua metodología'!N$4,#REF!,0),0),"")</f>
        <v/>
      </c>
      <c r="O1046" s="10" t="str">
        <f>+IFERROR(VLOOKUP($A1046,#REF!,MATCH('Cálculo antigua metodología'!O$4,#REF!,0),0),"")</f>
        <v/>
      </c>
      <c r="P1046" s="10" t="str">
        <f>+IFERROR(VLOOKUP($A1046,#REF!,MATCH('Cálculo antigua metodología'!P$4,#REF!,0),0),"")</f>
        <v/>
      </c>
      <c r="Q1046" s="10" t="str">
        <f>+IFERROR(VLOOKUP($A1046,#REF!,MATCH('Cálculo antigua metodología'!Q$4,#REF!,0),0),"")</f>
        <v/>
      </c>
      <c r="R1046" s="10" t="str">
        <f>+IFERROR(VLOOKUP($A1046,#REF!,MATCH('Cálculo antigua metodología'!R$4,#REF!,0),0),"")</f>
        <v/>
      </c>
      <c r="S1046" s="10" t="str">
        <f>+IFERROR(VLOOKUP($A1046,#REF!,MATCH('Cálculo antigua metodología'!S$4,#REF!,0),0),"")</f>
        <v/>
      </c>
      <c r="T1046" s="10">
        <f>+VLOOKUP(A1046,'[5]Cálculo SGP'!$N$3:$P$1136,3,0)</f>
        <v>652458036</v>
      </c>
      <c r="U1046" s="10">
        <f>+VLOOKUP(A1046,'[5]Cálculo SGP'!$N$3:$X$1137,11,0)</f>
        <v>1028190585</v>
      </c>
      <c r="V1046" s="11">
        <f t="shared" si="192"/>
        <v>58.286468209492114</v>
      </c>
      <c r="W1046" s="11">
        <f t="shared" si="199"/>
        <v>100</v>
      </c>
      <c r="X1046" s="11">
        <f t="shared" si="193"/>
        <v>80</v>
      </c>
      <c r="Y1046" s="11">
        <f t="shared" si="194"/>
        <v>100</v>
      </c>
      <c r="Z1046" s="11">
        <f t="shared" si="200"/>
        <v>0</v>
      </c>
      <c r="AA1046" s="11">
        <f t="shared" si="195"/>
        <v>100</v>
      </c>
      <c r="AB1046" s="11">
        <f t="shared" si="201"/>
        <v>0</v>
      </c>
      <c r="AC1046" s="11">
        <f t="shared" si="196"/>
        <v>0</v>
      </c>
      <c r="AD1046" s="11">
        <f t="shared" si="197"/>
        <v>0</v>
      </c>
      <c r="AE1046" s="11">
        <f t="shared" si="198"/>
        <v>0</v>
      </c>
      <c r="AF1046" s="12">
        <f t="shared" si="202"/>
        <v>0</v>
      </c>
      <c r="AG1046" s="31">
        <f t="shared" si="203"/>
        <v>16.666666666666668</v>
      </c>
    </row>
    <row r="1047" spans="1:33" x14ac:dyDescent="0.35">
      <c r="A1047" s="1" t="s">
        <v>2142</v>
      </c>
      <c r="B1047" s="1" t="s">
        <v>2068</v>
      </c>
      <c r="C1047" s="1" t="s">
        <v>2143</v>
      </c>
      <c r="D1047" s="4">
        <f>+VLOOKUP(A1047,'[2]Categoría municipios 2023'!$B$2:$D$1103,3,0)</f>
        <v>6</v>
      </c>
      <c r="E1047" s="1" t="str">
        <f>+VLOOKUP(A1047,'[3]Nuevo IDF'!$B$5:$H$1106,7,0)</f>
        <v>G3</v>
      </c>
      <c r="F1047" s="1"/>
      <c r="G1047" s="10">
        <f>+VLOOKUP(A1047,'[4]Informe viabilidad 2022'!$A$4:$G$1105,7,0)</f>
        <v>1024.621752</v>
      </c>
      <c r="H1047" s="10">
        <f>+VLOOKUP(A1047,'[4]Informe viabilidad 2022'!$A$4:$G$1105,6,0)</f>
        <v>1770.1441302599999</v>
      </c>
      <c r="I1047" s="10" t="str">
        <f>+IFERROR(VLOOKUP($A1047,#REF!,MATCH('Cálculo antigua metodología'!I$4,#REF!,0),0),"")</f>
        <v/>
      </c>
      <c r="J1047" s="10" t="str">
        <f>+IFERROR(VLOOKUP($A1047,#REF!,MATCH('Cálculo antigua metodología'!J$4,#REF!,0),0),"")</f>
        <v/>
      </c>
      <c r="K1047" s="10" t="str">
        <f>+IFERROR(VLOOKUP($A1047,#REF!,MATCH('Cálculo antigua metodología'!K$4,#REF!,0),0),"")</f>
        <v/>
      </c>
      <c r="L1047" s="10" t="str">
        <f>+IFERROR(VLOOKUP($A1047,#REF!,MATCH('Cálculo antigua metodología'!L$4,#REF!,0),0),"")</f>
        <v/>
      </c>
      <c r="M1047" s="10" t="str">
        <f>+IFERROR(VLOOKUP($A1047,#REF!,MATCH('Cálculo antigua metodología'!M$4,#REF!,0),0),"")</f>
        <v/>
      </c>
      <c r="N1047" s="10" t="str">
        <f>+IFERROR(VLOOKUP($A1047,#REF!,MATCH('Cálculo antigua metodología'!N$4,#REF!,0),0),"")</f>
        <v/>
      </c>
      <c r="O1047" s="10" t="str">
        <f>+IFERROR(VLOOKUP($A1047,#REF!,MATCH('Cálculo antigua metodología'!O$4,#REF!,0),0),"")</f>
        <v/>
      </c>
      <c r="P1047" s="10" t="str">
        <f>+IFERROR(VLOOKUP($A1047,#REF!,MATCH('Cálculo antigua metodología'!P$4,#REF!,0),0),"")</f>
        <v/>
      </c>
      <c r="Q1047" s="10" t="str">
        <f>+IFERROR(VLOOKUP($A1047,#REF!,MATCH('Cálculo antigua metodología'!Q$4,#REF!,0),0),"")</f>
        <v/>
      </c>
      <c r="R1047" s="10" t="str">
        <f>+IFERROR(VLOOKUP($A1047,#REF!,MATCH('Cálculo antigua metodología'!R$4,#REF!,0),0),"")</f>
        <v/>
      </c>
      <c r="S1047" s="10" t="str">
        <f>+IFERROR(VLOOKUP($A1047,#REF!,MATCH('Cálculo antigua metodología'!S$4,#REF!,0),0),"")</f>
        <v/>
      </c>
      <c r="T1047" s="10">
        <f>+VLOOKUP(A1047,'[5]Cálculo SGP'!$N$3:$P$1136,3,0)</f>
        <v>743888914</v>
      </c>
      <c r="U1047" s="10">
        <f>+VLOOKUP(A1047,'[5]Cálculo SGP'!$N$3:$X$1137,11,0)</f>
        <v>1212030191</v>
      </c>
      <c r="V1047" s="11">
        <f t="shared" si="192"/>
        <v>57.8835211486142</v>
      </c>
      <c r="W1047" s="11">
        <f t="shared" si="199"/>
        <v>100</v>
      </c>
      <c r="X1047" s="11">
        <f t="shared" si="193"/>
        <v>80</v>
      </c>
      <c r="Y1047" s="11">
        <f t="shared" si="194"/>
        <v>100</v>
      </c>
      <c r="Z1047" s="11">
        <f t="shared" si="200"/>
        <v>0</v>
      </c>
      <c r="AA1047" s="11">
        <f t="shared" si="195"/>
        <v>100</v>
      </c>
      <c r="AB1047" s="11">
        <f t="shared" si="201"/>
        <v>0</v>
      </c>
      <c r="AC1047" s="11">
        <f t="shared" si="196"/>
        <v>0</v>
      </c>
      <c r="AD1047" s="11">
        <f t="shared" si="197"/>
        <v>0</v>
      </c>
      <c r="AE1047" s="11">
        <f t="shared" si="198"/>
        <v>0</v>
      </c>
      <c r="AF1047" s="12">
        <f t="shared" si="202"/>
        <v>0</v>
      </c>
      <c r="AG1047" s="31">
        <f t="shared" si="203"/>
        <v>16.666666666666668</v>
      </c>
    </row>
    <row r="1048" spans="1:33" x14ac:dyDescent="0.35">
      <c r="A1048" s="1" t="s">
        <v>2144</v>
      </c>
      <c r="B1048" s="1" t="s">
        <v>2068</v>
      </c>
      <c r="C1048" s="1" t="s">
        <v>2145</v>
      </c>
      <c r="D1048" s="4">
        <f>+VLOOKUP(A1048,'[2]Categoría municipios 2023'!$B$2:$D$1103,3,0)</f>
        <v>6</v>
      </c>
      <c r="E1048" s="1" t="str">
        <f>+VLOOKUP(A1048,'[3]Nuevo IDF'!$B$5:$H$1106,7,0)</f>
        <v>G1</v>
      </c>
      <c r="F1048" s="1"/>
      <c r="G1048" s="10">
        <f>+VLOOKUP(A1048,'[4]Informe viabilidad 2022'!$A$4:$G$1105,7,0)</f>
        <v>1968.4272490000001</v>
      </c>
      <c r="H1048" s="10">
        <f>+VLOOKUP(A1048,'[4]Informe viabilidad 2022'!$A$4:$G$1105,6,0)</f>
        <v>2968.7258264400002</v>
      </c>
      <c r="I1048" s="10" t="str">
        <f>+IFERROR(VLOOKUP($A1048,#REF!,MATCH('Cálculo antigua metodología'!I$4,#REF!,0),0),"")</f>
        <v/>
      </c>
      <c r="J1048" s="10" t="str">
        <f>+IFERROR(VLOOKUP($A1048,#REF!,MATCH('Cálculo antigua metodología'!J$4,#REF!,0),0),"")</f>
        <v/>
      </c>
      <c r="K1048" s="10" t="str">
        <f>+IFERROR(VLOOKUP($A1048,#REF!,MATCH('Cálculo antigua metodología'!K$4,#REF!,0),0),"")</f>
        <v/>
      </c>
      <c r="L1048" s="10" t="str">
        <f>+IFERROR(VLOOKUP($A1048,#REF!,MATCH('Cálculo antigua metodología'!L$4,#REF!,0),0),"")</f>
        <v/>
      </c>
      <c r="M1048" s="10" t="str">
        <f>+IFERROR(VLOOKUP($A1048,#REF!,MATCH('Cálculo antigua metodología'!M$4,#REF!,0),0),"")</f>
        <v/>
      </c>
      <c r="N1048" s="10" t="str">
        <f>+IFERROR(VLOOKUP($A1048,#REF!,MATCH('Cálculo antigua metodología'!N$4,#REF!,0),0),"")</f>
        <v/>
      </c>
      <c r="O1048" s="10" t="str">
        <f>+IFERROR(VLOOKUP($A1048,#REF!,MATCH('Cálculo antigua metodología'!O$4,#REF!,0),0),"")</f>
        <v/>
      </c>
      <c r="P1048" s="10" t="str">
        <f>+IFERROR(VLOOKUP($A1048,#REF!,MATCH('Cálculo antigua metodología'!P$4,#REF!,0),0),"")</f>
        <v/>
      </c>
      <c r="Q1048" s="10" t="str">
        <f>+IFERROR(VLOOKUP($A1048,#REF!,MATCH('Cálculo antigua metodología'!Q$4,#REF!,0),0),"")</f>
        <v/>
      </c>
      <c r="R1048" s="10" t="str">
        <f>+IFERROR(VLOOKUP($A1048,#REF!,MATCH('Cálculo antigua metodología'!R$4,#REF!,0),0),"")</f>
        <v/>
      </c>
      <c r="S1048" s="10" t="str">
        <f>+IFERROR(VLOOKUP($A1048,#REF!,MATCH('Cálculo antigua metodología'!S$4,#REF!,0),0),"")</f>
        <v/>
      </c>
      <c r="T1048" s="10">
        <f>+VLOOKUP(A1048,'[5]Cálculo SGP'!$N$3:$P$1136,3,0)</f>
        <v>780961503</v>
      </c>
      <c r="U1048" s="10">
        <f>+VLOOKUP(A1048,'[5]Cálculo SGP'!$N$3:$X$1137,11,0)</f>
        <v>1133343475</v>
      </c>
      <c r="V1048" s="11">
        <f t="shared" si="192"/>
        <v>66.305457764702851</v>
      </c>
      <c r="W1048" s="11">
        <f t="shared" si="199"/>
        <v>100</v>
      </c>
      <c r="X1048" s="11">
        <f t="shared" si="193"/>
        <v>80</v>
      </c>
      <c r="Y1048" s="11">
        <f t="shared" si="194"/>
        <v>100</v>
      </c>
      <c r="Z1048" s="11">
        <f t="shared" si="200"/>
        <v>0</v>
      </c>
      <c r="AA1048" s="11">
        <f t="shared" si="195"/>
        <v>100</v>
      </c>
      <c r="AB1048" s="11">
        <f t="shared" si="201"/>
        <v>0</v>
      </c>
      <c r="AC1048" s="11">
        <f t="shared" si="196"/>
        <v>0</v>
      </c>
      <c r="AD1048" s="11">
        <f t="shared" si="197"/>
        <v>0</v>
      </c>
      <c r="AE1048" s="11">
        <f t="shared" si="198"/>
        <v>0</v>
      </c>
      <c r="AF1048" s="12">
        <f t="shared" si="202"/>
        <v>0</v>
      </c>
      <c r="AG1048" s="31">
        <f t="shared" si="203"/>
        <v>16.666666666666668</v>
      </c>
    </row>
    <row r="1049" spans="1:33" x14ac:dyDescent="0.35">
      <c r="A1049" s="1" t="s">
        <v>2146</v>
      </c>
      <c r="B1049" s="1" t="s">
        <v>2068</v>
      </c>
      <c r="C1049" s="1" t="s">
        <v>2147</v>
      </c>
      <c r="D1049" s="4">
        <f>+VLOOKUP(A1049,'[2]Categoría municipios 2023'!$B$2:$D$1103,3,0)</f>
        <v>6</v>
      </c>
      <c r="E1049" s="1" t="str">
        <f>+VLOOKUP(A1049,'[3]Nuevo IDF'!$B$5:$H$1106,7,0)</f>
        <v>G1</v>
      </c>
      <c r="F1049" s="1"/>
      <c r="G1049" s="10">
        <f>+VLOOKUP(A1049,'[4]Informe viabilidad 2022'!$A$4:$G$1105,7,0)</f>
        <v>3924.4533510000001</v>
      </c>
      <c r="H1049" s="10">
        <f>+VLOOKUP(A1049,'[4]Informe viabilidad 2022'!$A$4:$G$1105,6,0)</f>
        <v>11825.191319435999</v>
      </c>
      <c r="I1049" s="10" t="str">
        <f>+IFERROR(VLOOKUP($A1049,#REF!,MATCH('Cálculo antigua metodología'!I$4,#REF!,0),0),"")</f>
        <v/>
      </c>
      <c r="J1049" s="10" t="str">
        <f>+IFERROR(VLOOKUP($A1049,#REF!,MATCH('Cálculo antigua metodología'!J$4,#REF!,0),0),"")</f>
        <v/>
      </c>
      <c r="K1049" s="10" t="str">
        <f>+IFERROR(VLOOKUP($A1049,#REF!,MATCH('Cálculo antigua metodología'!K$4,#REF!,0),0),"")</f>
        <v/>
      </c>
      <c r="L1049" s="10" t="str">
        <f>+IFERROR(VLOOKUP($A1049,#REF!,MATCH('Cálculo antigua metodología'!L$4,#REF!,0),0),"")</f>
        <v/>
      </c>
      <c r="M1049" s="10" t="str">
        <f>+IFERROR(VLOOKUP($A1049,#REF!,MATCH('Cálculo antigua metodología'!M$4,#REF!,0),0),"")</f>
        <v/>
      </c>
      <c r="N1049" s="10" t="str">
        <f>+IFERROR(VLOOKUP($A1049,#REF!,MATCH('Cálculo antigua metodología'!N$4,#REF!,0),0),"")</f>
        <v/>
      </c>
      <c r="O1049" s="10" t="str">
        <f>+IFERROR(VLOOKUP($A1049,#REF!,MATCH('Cálculo antigua metodología'!O$4,#REF!,0),0),"")</f>
        <v/>
      </c>
      <c r="P1049" s="10" t="str">
        <f>+IFERROR(VLOOKUP($A1049,#REF!,MATCH('Cálculo antigua metodología'!P$4,#REF!,0),0),"")</f>
        <v/>
      </c>
      <c r="Q1049" s="10" t="str">
        <f>+IFERROR(VLOOKUP($A1049,#REF!,MATCH('Cálculo antigua metodología'!Q$4,#REF!,0),0),"")</f>
        <v/>
      </c>
      <c r="R1049" s="10" t="str">
        <f>+IFERROR(VLOOKUP($A1049,#REF!,MATCH('Cálculo antigua metodología'!R$4,#REF!,0),0),"")</f>
        <v/>
      </c>
      <c r="S1049" s="10" t="str">
        <f>+IFERROR(VLOOKUP($A1049,#REF!,MATCH('Cálculo antigua metodología'!S$4,#REF!,0),0),"")</f>
        <v/>
      </c>
      <c r="T1049" s="10">
        <f>+VLOOKUP(A1049,'[5]Cálculo SGP'!$N$3:$P$1136,3,0)</f>
        <v>994990918</v>
      </c>
      <c r="U1049" s="10">
        <f>+VLOOKUP(A1049,'[5]Cálculo SGP'!$N$3:$X$1137,11,0)</f>
        <v>1531088444</v>
      </c>
      <c r="V1049" s="11">
        <f t="shared" si="192"/>
        <v>33.187229237887514</v>
      </c>
      <c r="W1049" s="11">
        <f t="shared" si="199"/>
        <v>100</v>
      </c>
      <c r="X1049" s="11">
        <f t="shared" si="193"/>
        <v>80</v>
      </c>
      <c r="Y1049" s="11">
        <f t="shared" si="194"/>
        <v>100</v>
      </c>
      <c r="Z1049" s="11">
        <f t="shared" si="200"/>
        <v>0</v>
      </c>
      <c r="AA1049" s="11">
        <f t="shared" si="195"/>
        <v>100</v>
      </c>
      <c r="AB1049" s="11">
        <f t="shared" si="201"/>
        <v>0</v>
      </c>
      <c r="AC1049" s="11">
        <f t="shared" si="196"/>
        <v>0</v>
      </c>
      <c r="AD1049" s="11">
        <f t="shared" si="197"/>
        <v>0</v>
      </c>
      <c r="AE1049" s="11">
        <f t="shared" si="198"/>
        <v>0</v>
      </c>
      <c r="AF1049" s="12">
        <f t="shared" si="202"/>
        <v>0</v>
      </c>
      <c r="AG1049" s="31">
        <f t="shared" si="203"/>
        <v>16.666666666666668</v>
      </c>
    </row>
    <row r="1050" spans="1:33" x14ac:dyDescent="0.35">
      <c r="A1050" s="1" t="s">
        <v>2148</v>
      </c>
      <c r="B1050" s="1" t="s">
        <v>2068</v>
      </c>
      <c r="C1050" s="1" t="s">
        <v>2149</v>
      </c>
      <c r="D1050" s="4">
        <f>+VLOOKUP(A1050,'[2]Categoría municipios 2023'!$B$2:$D$1103,3,0)</f>
        <v>1</v>
      </c>
      <c r="E1050" s="1" t="str">
        <f>+VLOOKUP(A1050,'[3]Nuevo IDF'!$B$5:$H$1106,7,0)</f>
        <v>G1</v>
      </c>
      <c r="F1050" s="1"/>
      <c r="G1050" s="10">
        <f>+VLOOKUP(A1050,'[4]Informe viabilidad 2022'!$A$4:$G$1105,7,0)</f>
        <v>70945.115535999998</v>
      </c>
      <c r="H1050" s="10">
        <f>+VLOOKUP(A1050,'[4]Informe viabilidad 2022'!$A$4:$G$1105,6,0)</f>
        <v>233133.56227140001</v>
      </c>
      <c r="I1050" s="10" t="str">
        <f>+IFERROR(VLOOKUP($A1050,#REF!,MATCH('Cálculo antigua metodología'!I$4,#REF!,0),0),"")</f>
        <v/>
      </c>
      <c r="J1050" s="10" t="str">
        <f>+IFERROR(VLOOKUP($A1050,#REF!,MATCH('Cálculo antigua metodología'!J$4,#REF!,0),0),"")</f>
        <v/>
      </c>
      <c r="K1050" s="10" t="str">
        <f>+IFERROR(VLOOKUP($A1050,#REF!,MATCH('Cálculo antigua metodología'!K$4,#REF!,0),0),"")</f>
        <v/>
      </c>
      <c r="L1050" s="10" t="str">
        <f>+IFERROR(VLOOKUP($A1050,#REF!,MATCH('Cálculo antigua metodología'!L$4,#REF!,0),0),"")</f>
        <v/>
      </c>
      <c r="M1050" s="10" t="str">
        <f>+IFERROR(VLOOKUP($A1050,#REF!,MATCH('Cálculo antigua metodología'!M$4,#REF!,0),0),"")</f>
        <v/>
      </c>
      <c r="N1050" s="10" t="str">
        <f>+IFERROR(VLOOKUP($A1050,#REF!,MATCH('Cálculo antigua metodología'!N$4,#REF!,0),0),"")</f>
        <v/>
      </c>
      <c r="O1050" s="10" t="str">
        <f>+IFERROR(VLOOKUP($A1050,#REF!,MATCH('Cálculo antigua metodología'!O$4,#REF!,0),0),"")</f>
        <v/>
      </c>
      <c r="P1050" s="10" t="str">
        <f>+IFERROR(VLOOKUP($A1050,#REF!,MATCH('Cálculo antigua metodología'!P$4,#REF!,0),0),"")</f>
        <v/>
      </c>
      <c r="Q1050" s="10" t="str">
        <f>+IFERROR(VLOOKUP($A1050,#REF!,MATCH('Cálculo antigua metodología'!Q$4,#REF!,0),0),"")</f>
        <v/>
      </c>
      <c r="R1050" s="10" t="str">
        <f>+IFERROR(VLOOKUP($A1050,#REF!,MATCH('Cálculo antigua metodología'!R$4,#REF!,0),0),"")</f>
        <v/>
      </c>
      <c r="S1050" s="10" t="str">
        <f>+IFERROR(VLOOKUP($A1050,#REF!,MATCH('Cálculo antigua metodología'!S$4,#REF!,0),0),"")</f>
        <v/>
      </c>
      <c r="T1050" s="10">
        <f>+VLOOKUP(A1050,'[5]Cálculo SGP'!$N$3:$P$1136,3,0)</f>
        <v>3722899100</v>
      </c>
      <c r="U1050" s="10">
        <f>+VLOOKUP(A1050,'[5]Cálculo SGP'!$N$3:$X$1137,11,0)</f>
        <v>3824076602</v>
      </c>
      <c r="V1050" s="11">
        <f t="shared" si="192"/>
        <v>30.431103460517615</v>
      </c>
      <c r="W1050" s="11">
        <f t="shared" si="199"/>
        <v>100</v>
      </c>
      <c r="X1050" s="11">
        <f t="shared" si="193"/>
        <v>65</v>
      </c>
      <c r="Y1050" s="11">
        <f t="shared" si="194"/>
        <v>100</v>
      </c>
      <c r="Z1050" s="11">
        <f t="shared" si="200"/>
        <v>0</v>
      </c>
      <c r="AA1050" s="11">
        <f t="shared" si="195"/>
        <v>100</v>
      </c>
      <c r="AB1050" s="11">
        <f t="shared" si="201"/>
        <v>0</v>
      </c>
      <c r="AC1050" s="11">
        <f t="shared" si="196"/>
        <v>0</v>
      </c>
      <c r="AD1050" s="11">
        <f t="shared" si="197"/>
        <v>0</v>
      </c>
      <c r="AE1050" s="11">
        <f t="shared" si="198"/>
        <v>0</v>
      </c>
      <c r="AF1050" s="12">
        <f t="shared" si="202"/>
        <v>0</v>
      </c>
      <c r="AG1050" s="31">
        <f t="shared" si="203"/>
        <v>16.666666666666668</v>
      </c>
    </row>
    <row r="1051" spans="1:33" x14ac:dyDescent="0.35">
      <c r="A1051" s="1" t="s">
        <v>2150</v>
      </c>
      <c r="B1051" s="1" t="s">
        <v>2068</v>
      </c>
      <c r="C1051" s="1" t="s">
        <v>2151</v>
      </c>
      <c r="D1051" s="4">
        <f>+VLOOKUP(A1051,'[2]Categoría municipios 2023'!$B$2:$D$1103,3,0)</f>
        <v>5</v>
      </c>
      <c r="E1051" s="1" t="str">
        <f>+VLOOKUP(A1051,'[3]Nuevo IDF'!$B$5:$H$1106,7,0)</f>
        <v>G1</v>
      </c>
      <c r="F1051" s="1"/>
      <c r="G1051" s="10">
        <f>+VLOOKUP(A1051,'[4]Informe viabilidad 2022'!$A$4:$G$1105,7,0)</f>
        <v>12393.965655</v>
      </c>
      <c r="H1051" s="10">
        <f>+VLOOKUP(A1051,'[4]Informe viabilidad 2022'!$A$4:$G$1105,6,0)</f>
        <v>21562.283821000001</v>
      </c>
      <c r="I1051" s="10" t="str">
        <f>+IFERROR(VLOOKUP($A1051,#REF!,MATCH('Cálculo antigua metodología'!I$4,#REF!,0),0),"")</f>
        <v/>
      </c>
      <c r="J1051" s="10" t="str">
        <f>+IFERROR(VLOOKUP($A1051,#REF!,MATCH('Cálculo antigua metodología'!J$4,#REF!,0),0),"")</f>
        <v/>
      </c>
      <c r="K1051" s="10" t="str">
        <f>+IFERROR(VLOOKUP($A1051,#REF!,MATCH('Cálculo antigua metodología'!K$4,#REF!,0),0),"")</f>
        <v/>
      </c>
      <c r="L1051" s="10" t="str">
        <f>+IFERROR(VLOOKUP($A1051,#REF!,MATCH('Cálculo antigua metodología'!L$4,#REF!,0),0),"")</f>
        <v/>
      </c>
      <c r="M1051" s="10" t="str">
        <f>+IFERROR(VLOOKUP($A1051,#REF!,MATCH('Cálculo antigua metodología'!M$4,#REF!,0),0),"")</f>
        <v/>
      </c>
      <c r="N1051" s="10" t="str">
        <f>+IFERROR(VLOOKUP($A1051,#REF!,MATCH('Cálculo antigua metodología'!N$4,#REF!,0),0),"")</f>
        <v/>
      </c>
      <c r="O1051" s="10" t="str">
        <f>+IFERROR(VLOOKUP($A1051,#REF!,MATCH('Cálculo antigua metodología'!O$4,#REF!,0),0),"")</f>
        <v/>
      </c>
      <c r="P1051" s="10" t="str">
        <f>+IFERROR(VLOOKUP($A1051,#REF!,MATCH('Cálculo antigua metodología'!P$4,#REF!,0),0),"")</f>
        <v/>
      </c>
      <c r="Q1051" s="10" t="str">
        <f>+IFERROR(VLOOKUP($A1051,#REF!,MATCH('Cálculo antigua metodología'!Q$4,#REF!,0),0),"")</f>
        <v/>
      </c>
      <c r="R1051" s="10" t="str">
        <f>+IFERROR(VLOOKUP($A1051,#REF!,MATCH('Cálculo antigua metodología'!R$4,#REF!,0),0),"")</f>
        <v/>
      </c>
      <c r="S1051" s="10" t="str">
        <f>+IFERROR(VLOOKUP($A1051,#REF!,MATCH('Cálculo antigua metodología'!S$4,#REF!,0),0),"")</f>
        <v/>
      </c>
      <c r="T1051" s="10">
        <f>+VLOOKUP(A1051,'[5]Cálculo SGP'!$N$3:$P$1136,3,0)</f>
        <v>1447848270</v>
      </c>
      <c r="U1051" s="10">
        <f>+VLOOKUP(A1051,'[5]Cálculo SGP'!$N$3:$X$1137,11,0)</f>
        <v>1219069548</v>
      </c>
      <c r="V1051" s="11">
        <f t="shared" si="192"/>
        <v>57.479837283883782</v>
      </c>
      <c r="W1051" s="11">
        <f t="shared" si="199"/>
        <v>100</v>
      </c>
      <c r="X1051" s="11">
        <f t="shared" si="193"/>
        <v>80</v>
      </c>
      <c r="Y1051" s="11">
        <f t="shared" si="194"/>
        <v>100</v>
      </c>
      <c r="Z1051" s="11">
        <f t="shared" si="200"/>
        <v>0</v>
      </c>
      <c r="AA1051" s="11">
        <f t="shared" si="195"/>
        <v>100</v>
      </c>
      <c r="AB1051" s="11">
        <f t="shared" si="201"/>
        <v>0</v>
      </c>
      <c r="AC1051" s="11">
        <f t="shared" si="196"/>
        <v>0</v>
      </c>
      <c r="AD1051" s="11">
        <f t="shared" si="197"/>
        <v>0</v>
      </c>
      <c r="AE1051" s="11">
        <f t="shared" si="198"/>
        <v>0</v>
      </c>
      <c r="AF1051" s="12">
        <f t="shared" si="202"/>
        <v>0</v>
      </c>
      <c r="AG1051" s="31">
        <f t="shared" si="203"/>
        <v>16.666666666666668</v>
      </c>
    </row>
    <row r="1052" spans="1:33" x14ac:dyDescent="0.35">
      <c r="A1052" s="1" t="s">
        <v>2152</v>
      </c>
      <c r="B1052" s="1" t="s">
        <v>2153</v>
      </c>
      <c r="C1052" s="1" t="s">
        <v>2153</v>
      </c>
      <c r="D1052" s="4">
        <f>+VLOOKUP(A1052,'[2]Categoría municipios 2023'!$B$2:$D$1103,3,0)</f>
        <v>4</v>
      </c>
      <c r="E1052" s="1" t="str">
        <f>+VLOOKUP(A1052,'[3]Nuevo IDF'!$B$5:$H$1106,7,0)</f>
        <v>G1</v>
      </c>
      <c r="F1052" s="4">
        <v>1</v>
      </c>
      <c r="G1052" s="10">
        <f>+VLOOKUP(A1052,'[4]Informe viabilidad 2022'!$A$4:$G$1105,7,0)</f>
        <v>19211.597000999998</v>
      </c>
      <c r="H1052" s="10">
        <f>+VLOOKUP(A1052,'[4]Informe viabilidad 2022'!$A$4:$G$1105,6,0)</f>
        <v>24564.950708599998</v>
      </c>
      <c r="I1052" s="10" t="str">
        <f>+IFERROR(VLOOKUP($A1052,#REF!,MATCH('Cálculo antigua metodología'!I$4,#REF!,0),0),"")</f>
        <v/>
      </c>
      <c r="J1052" s="10" t="str">
        <f>+IFERROR(VLOOKUP($A1052,#REF!,MATCH('Cálculo antigua metodología'!J$4,#REF!,0),0),"")</f>
        <v/>
      </c>
      <c r="K1052" s="10" t="str">
        <f>+IFERROR(VLOOKUP($A1052,#REF!,MATCH('Cálculo antigua metodología'!K$4,#REF!,0),0),"")</f>
        <v/>
      </c>
      <c r="L1052" s="10" t="str">
        <f>+IFERROR(VLOOKUP($A1052,#REF!,MATCH('Cálculo antigua metodología'!L$4,#REF!,0),0),"")</f>
        <v/>
      </c>
      <c r="M1052" s="10" t="str">
        <f>+IFERROR(VLOOKUP($A1052,#REF!,MATCH('Cálculo antigua metodología'!M$4,#REF!,0),0),"")</f>
        <v/>
      </c>
      <c r="N1052" s="10" t="str">
        <f>+IFERROR(VLOOKUP($A1052,#REF!,MATCH('Cálculo antigua metodología'!N$4,#REF!,0),0),"")</f>
        <v/>
      </c>
      <c r="O1052" s="10" t="str">
        <f>+IFERROR(VLOOKUP($A1052,#REF!,MATCH('Cálculo antigua metodología'!O$4,#REF!,0),0),"")</f>
        <v/>
      </c>
      <c r="P1052" s="10" t="str">
        <f>+IFERROR(VLOOKUP($A1052,#REF!,MATCH('Cálculo antigua metodología'!P$4,#REF!,0),0),"")</f>
        <v/>
      </c>
      <c r="Q1052" s="10" t="str">
        <f>+IFERROR(VLOOKUP($A1052,#REF!,MATCH('Cálculo antigua metodología'!Q$4,#REF!,0),0),"")</f>
        <v/>
      </c>
      <c r="R1052" s="10" t="str">
        <f>+IFERROR(VLOOKUP($A1052,#REF!,MATCH('Cálculo antigua metodología'!R$4,#REF!,0),0),"")</f>
        <v/>
      </c>
      <c r="S1052" s="10" t="str">
        <f>+IFERROR(VLOOKUP($A1052,#REF!,MATCH('Cálculo antigua metodología'!S$4,#REF!,0),0),"")</f>
        <v/>
      </c>
      <c r="T1052" s="10">
        <f>+VLOOKUP(A1052,'[5]Cálculo SGP'!$N$3:$P$1136,3,0)</f>
        <v>5106645362</v>
      </c>
      <c r="U1052" s="10">
        <f>+VLOOKUP(A1052,'[5]Cálculo SGP'!$N$3:$X$1137,11,0)</f>
        <v>3136146063</v>
      </c>
      <c r="V1052" s="11">
        <f t="shared" si="192"/>
        <v>78.207350093620036</v>
      </c>
      <c r="W1052" s="11">
        <f t="shared" si="199"/>
        <v>100</v>
      </c>
      <c r="X1052" s="11">
        <f t="shared" si="193"/>
        <v>80</v>
      </c>
      <c r="Y1052" s="11">
        <f t="shared" si="194"/>
        <v>100</v>
      </c>
      <c r="Z1052" s="11">
        <f t="shared" si="200"/>
        <v>0</v>
      </c>
      <c r="AA1052" s="11">
        <f t="shared" si="195"/>
        <v>100</v>
      </c>
      <c r="AB1052" s="11">
        <f t="shared" si="201"/>
        <v>0</v>
      </c>
      <c r="AC1052" s="11">
        <f t="shared" si="196"/>
        <v>0</v>
      </c>
      <c r="AD1052" s="11">
        <f t="shared" si="197"/>
        <v>0</v>
      </c>
      <c r="AE1052" s="11">
        <f t="shared" si="198"/>
        <v>0</v>
      </c>
      <c r="AF1052" s="12">
        <f t="shared" si="202"/>
        <v>0</v>
      </c>
      <c r="AG1052" s="31">
        <f t="shared" si="203"/>
        <v>16.666666666666668</v>
      </c>
    </row>
    <row r="1053" spans="1:33" x14ac:dyDescent="0.35">
      <c r="A1053" s="1" t="s">
        <v>2154</v>
      </c>
      <c r="B1053" s="1" t="s">
        <v>2153</v>
      </c>
      <c r="C1053" s="1" t="s">
        <v>2155</v>
      </c>
      <c r="D1053" s="4">
        <f>+VLOOKUP(A1053,'[2]Categoría municipios 2023'!$B$2:$D$1103,3,0)</f>
        <v>6</v>
      </c>
      <c r="E1053" s="1" t="str">
        <f>+VLOOKUP(A1053,'[3]Nuevo IDF'!$B$5:$H$1106,7,0)</f>
        <v>G3</v>
      </c>
      <c r="F1053" s="1"/>
      <c r="G1053" s="10">
        <f>+VLOOKUP(A1053,'[4]Informe viabilidad 2022'!$A$4:$G$1105,7,0)</f>
        <v>4490.0404630000003</v>
      </c>
      <c r="H1053" s="10">
        <f>+VLOOKUP(A1053,'[4]Informe viabilidad 2022'!$A$4:$G$1105,6,0)</f>
        <v>9424.7776746090003</v>
      </c>
      <c r="I1053" s="10" t="str">
        <f>+IFERROR(VLOOKUP($A1053,#REF!,MATCH('Cálculo antigua metodología'!I$4,#REF!,0),0),"")</f>
        <v/>
      </c>
      <c r="J1053" s="10" t="str">
        <f>+IFERROR(VLOOKUP($A1053,#REF!,MATCH('Cálculo antigua metodología'!J$4,#REF!,0),0),"")</f>
        <v/>
      </c>
      <c r="K1053" s="10" t="str">
        <f>+IFERROR(VLOOKUP($A1053,#REF!,MATCH('Cálculo antigua metodología'!K$4,#REF!,0),0),"")</f>
        <v/>
      </c>
      <c r="L1053" s="10" t="str">
        <f>+IFERROR(VLOOKUP($A1053,#REF!,MATCH('Cálculo antigua metodología'!L$4,#REF!,0),0),"")</f>
        <v/>
      </c>
      <c r="M1053" s="10" t="str">
        <f>+IFERROR(VLOOKUP($A1053,#REF!,MATCH('Cálculo antigua metodología'!M$4,#REF!,0),0),"")</f>
        <v/>
      </c>
      <c r="N1053" s="10" t="str">
        <f>+IFERROR(VLOOKUP($A1053,#REF!,MATCH('Cálculo antigua metodología'!N$4,#REF!,0),0),"")</f>
        <v/>
      </c>
      <c r="O1053" s="10" t="str">
        <f>+IFERROR(VLOOKUP($A1053,#REF!,MATCH('Cálculo antigua metodología'!O$4,#REF!,0),0),"")</f>
        <v/>
      </c>
      <c r="P1053" s="10" t="str">
        <f>+IFERROR(VLOOKUP($A1053,#REF!,MATCH('Cálculo antigua metodología'!P$4,#REF!,0),0),"")</f>
        <v/>
      </c>
      <c r="Q1053" s="10" t="str">
        <f>+IFERROR(VLOOKUP($A1053,#REF!,MATCH('Cálculo antigua metodología'!Q$4,#REF!,0),0),"")</f>
        <v/>
      </c>
      <c r="R1053" s="10" t="str">
        <f>+IFERROR(VLOOKUP($A1053,#REF!,MATCH('Cálculo antigua metodología'!R$4,#REF!,0),0),"")</f>
        <v/>
      </c>
      <c r="S1053" s="10" t="str">
        <f>+IFERROR(VLOOKUP($A1053,#REF!,MATCH('Cálculo antigua metodología'!S$4,#REF!,0),0),"")</f>
        <v/>
      </c>
      <c r="T1053" s="10">
        <f>+VLOOKUP(A1053,'[5]Cálculo SGP'!$N$3:$P$1136,3,0)</f>
        <v>4763161832</v>
      </c>
      <c r="U1053" s="10">
        <f>+VLOOKUP(A1053,'[5]Cálculo SGP'!$N$3:$X$1137,11,0)</f>
        <v>2973904001</v>
      </c>
      <c r="V1053" s="11">
        <f t="shared" si="192"/>
        <v>47.640810404435094</v>
      </c>
      <c r="W1053" s="11">
        <f t="shared" si="199"/>
        <v>100</v>
      </c>
      <c r="X1053" s="11">
        <f t="shared" si="193"/>
        <v>80</v>
      </c>
      <c r="Y1053" s="11">
        <f t="shared" si="194"/>
        <v>100</v>
      </c>
      <c r="Z1053" s="11">
        <f t="shared" si="200"/>
        <v>0</v>
      </c>
      <c r="AA1053" s="11">
        <f t="shared" si="195"/>
        <v>100</v>
      </c>
      <c r="AB1053" s="11">
        <f t="shared" si="201"/>
        <v>0</v>
      </c>
      <c r="AC1053" s="11">
        <f t="shared" si="196"/>
        <v>0</v>
      </c>
      <c r="AD1053" s="11">
        <f t="shared" si="197"/>
        <v>0</v>
      </c>
      <c r="AE1053" s="11">
        <f t="shared" si="198"/>
        <v>0</v>
      </c>
      <c r="AF1053" s="12">
        <f t="shared" si="202"/>
        <v>0</v>
      </c>
      <c r="AG1053" s="31">
        <f t="shared" si="203"/>
        <v>16.666666666666668</v>
      </c>
    </row>
    <row r="1054" spans="1:33" x14ac:dyDescent="0.35">
      <c r="A1054" s="1" t="s">
        <v>2156</v>
      </c>
      <c r="B1054" s="1" t="s">
        <v>2153</v>
      </c>
      <c r="C1054" s="1" t="s">
        <v>2157</v>
      </c>
      <c r="D1054" s="4">
        <f>+VLOOKUP(A1054,'[2]Categoría municipios 2023'!$B$2:$D$1103,3,0)</f>
        <v>6</v>
      </c>
      <c r="E1054" s="1" t="str">
        <f>+VLOOKUP(A1054,'[3]Nuevo IDF'!$B$5:$H$1106,7,0)</f>
        <v>G3</v>
      </c>
      <c r="F1054" s="1"/>
      <c r="G1054" s="10">
        <f>+VLOOKUP(A1054,'[4]Informe viabilidad 2022'!$A$4:$G$1105,7,0)</f>
        <v>1120.9133830000001</v>
      </c>
      <c r="H1054" s="10">
        <f>+VLOOKUP(A1054,'[4]Informe viabilidad 2022'!$A$4:$G$1105,6,0)</f>
        <v>1834.918801</v>
      </c>
      <c r="I1054" s="10" t="str">
        <f>+IFERROR(VLOOKUP($A1054,#REF!,MATCH('Cálculo antigua metodología'!I$4,#REF!,0),0),"")</f>
        <v/>
      </c>
      <c r="J1054" s="10" t="str">
        <f>+IFERROR(VLOOKUP($A1054,#REF!,MATCH('Cálculo antigua metodología'!J$4,#REF!,0),0),"")</f>
        <v/>
      </c>
      <c r="K1054" s="10" t="str">
        <f>+IFERROR(VLOOKUP($A1054,#REF!,MATCH('Cálculo antigua metodología'!K$4,#REF!,0),0),"")</f>
        <v/>
      </c>
      <c r="L1054" s="10" t="str">
        <f>+IFERROR(VLOOKUP($A1054,#REF!,MATCH('Cálculo antigua metodología'!L$4,#REF!,0),0),"")</f>
        <v/>
      </c>
      <c r="M1054" s="10" t="str">
        <f>+IFERROR(VLOOKUP($A1054,#REF!,MATCH('Cálculo antigua metodología'!M$4,#REF!,0),0),"")</f>
        <v/>
      </c>
      <c r="N1054" s="10" t="str">
        <f>+IFERROR(VLOOKUP($A1054,#REF!,MATCH('Cálculo antigua metodología'!N$4,#REF!,0),0),"")</f>
        <v/>
      </c>
      <c r="O1054" s="10" t="str">
        <f>+IFERROR(VLOOKUP($A1054,#REF!,MATCH('Cálculo antigua metodología'!O$4,#REF!,0),0),"")</f>
        <v/>
      </c>
      <c r="P1054" s="10" t="str">
        <f>+IFERROR(VLOOKUP($A1054,#REF!,MATCH('Cálculo antigua metodología'!P$4,#REF!,0),0),"")</f>
        <v/>
      </c>
      <c r="Q1054" s="10" t="str">
        <f>+IFERROR(VLOOKUP($A1054,#REF!,MATCH('Cálculo antigua metodología'!Q$4,#REF!,0),0),"")</f>
        <v/>
      </c>
      <c r="R1054" s="10" t="str">
        <f>+IFERROR(VLOOKUP($A1054,#REF!,MATCH('Cálculo antigua metodología'!R$4,#REF!,0),0),"")</f>
        <v/>
      </c>
      <c r="S1054" s="10" t="str">
        <f>+IFERROR(VLOOKUP($A1054,#REF!,MATCH('Cálculo antigua metodología'!S$4,#REF!,0),0),"")</f>
        <v/>
      </c>
      <c r="T1054" s="10">
        <f>+VLOOKUP(A1054,'[5]Cálculo SGP'!$N$3:$P$1136,3,0)</f>
        <v>865622480</v>
      </c>
      <c r="U1054" s="10">
        <f>+VLOOKUP(A1054,'[5]Cálculo SGP'!$N$3:$X$1137,11,0)</f>
        <v>1947670843</v>
      </c>
      <c r="V1054" s="11">
        <f t="shared" si="192"/>
        <v>61.087901131598912</v>
      </c>
      <c r="W1054" s="11">
        <f t="shared" si="199"/>
        <v>100</v>
      </c>
      <c r="X1054" s="11">
        <f t="shared" si="193"/>
        <v>80</v>
      </c>
      <c r="Y1054" s="11">
        <f t="shared" si="194"/>
        <v>100</v>
      </c>
      <c r="Z1054" s="11">
        <f t="shared" si="200"/>
        <v>0</v>
      </c>
      <c r="AA1054" s="11">
        <f t="shared" si="195"/>
        <v>100</v>
      </c>
      <c r="AB1054" s="11">
        <f t="shared" si="201"/>
        <v>0</v>
      </c>
      <c r="AC1054" s="11">
        <f t="shared" si="196"/>
        <v>0</v>
      </c>
      <c r="AD1054" s="11">
        <f t="shared" si="197"/>
        <v>0</v>
      </c>
      <c r="AE1054" s="11">
        <f t="shared" si="198"/>
        <v>0</v>
      </c>
      <c r="AF1054" s="12">
        <f t="shared" si="202"/>
        <v>0</v>
      </c>
      <c r="AG1054" s="31">
        <f t="shared" si="203"/>
        <v>16.666666666666668</v>
      </c>
    </row>
    <row r="1055" spans="1:33" x14ac:dyDescent="0.35">
      <c r="A1055" s="1" t="s">
        <v>2158</v>
      </c>
      <c r="B1055" s="1" t="s">
        <v>2153</v>
      </c>
      <c r="C1055" s="1" t="s">
        <v>2159</v>
      </c>
      <c r="D1055" s="4">
        <f>+VLOOKUP(A1055,'[2]Categoría municipios 2023'!$B$2:$D$1103,3,0)</f>
        <v>6</v>
      </c>
      <c r="E1055" s="1" t="str">
        <f>+VLOOKUP(A1055,'[3]Nuevo IDF'!$B$5:$H$1106,7,0)</f>
        <v>G3</v>
      </c>
      <c r="F1055" s="1"/>
      <c r="G1055" s="10">
        <f>+VLOOKUP(A1055,'[4]Informe viabilidad 2022'!$A$4:$G$1105,7,0)</f>
        <v>2120.5153650000002</v>
      </c>
      <c r="H1055" s="10">
        <f>+VLOOKUP(A1055,'[4]Informe viabilidad 2022'!$A$4:$G$1105,6,0)</f>
        <v>3523.2717148200004</v>
      </c>
      <c r="I1055" s="10" t="str">
        <f>+IFERROR(VLOOKUP($A1055,#REF!,MATCH('Cálculo antigua metodología'!I$4,#REF!,0),0),"")</f>
        <v/>
      </c>
      <c r="J1055" s="10" t="str">
        <f>+IFERROR(VLOOKUP($A1055,#REF!,MATCH('Cálculo antigua metodología'!J$4,#REF!,0),0),"")</f>
        <v/>
      </c>
      <c r="K1055" s="10" t="str">
        <f>+IFERROR(VLOOKUP($A1055,#REF!,MATCH('Cálculo antigua metodología'!K$4,#REF!,0),0),"")</f>
        <v/>
      </c>
      <c r="L1055" s="10" t="str">
        <f>+IFERROR(VLOOKUP($A1055,#REF!,MATCH('Cálculo antigua metodología'!L$4,#REF!,0),0),"")</f>
        <v/>
      </c>
      <c r="M1055" s="10" t="str">
        <f>+IFERROR(VLOOKUP($A1055,#REF!,MATCH('Cálculo antigua metodología'!M$4,#REF!,0),0),"")</f>
        <v/>
      </c>
      <c r="N1055" s="10" t="str">
        <f>+IFERROR(VLOOKUP($A1055,#REF!,MATCH('Cálculo antigua metodología'!N$4,#REF!,0),0),"")</f>
        <v/>
      </c>
      <c r="O1055" s="10" t="str">
        <f>+IFERROR(VLOOKUP($A1055,#REF!,MATCH('Cálculo antigua metodología'!O$4,#REF!,0),0),"")</f>
        <v/>
      </c>
      <c r="P1055" s="10" t="str">
        <f>+IFERROR(VLOOKUP($A1055,#REF!,MATCH('Cálculo antigua metodología'!P$4,#REF!,0),0),"")</f>
        <v/>
      </c>
      <c r="Q1055" s="10" t="str">
        <f>+IFERROR(VLOOKUP($A1055,#REF!,MATCH('Cálculo antigua metodología'!Q$4,#REF!,0),0),"")</f>
        <v/>
      </c>
      <c r="R1055" s="10" t="str">
        <f>+IFERROR(VLOOKUP($A1055,#REF!,MATCH('Cálculo antigua metodología'!R$4,#REF!,0),0),"")</f>
        <v/>
      </c>
      <c r="S1055" s="10" t="str">
        <f>+IFERROR(VLOOKUP($A1055,#REF!,MATCH('Cálculo antigua metodología'!S$4,#REF!,0),0),"")</f>
        <v/>
      </c>
      <c r="T1055" s="10">
        <f>+VLOOKUP(A1055,'[5]Cálculo SGP'!$N$3:$P$1136,3,0)</f>
        <v>2009800859</v>
      </c>
      <c r="U1055" s="10">
        <f>+VLOOKUP(A1055,'[5]Cálculo SGP'!$N$3:$X$1137,11,0)</f>
        <v>3272838475</v>
      </c>
      <c r="V1055" s="11">
        <f t="shared" si="192"/>
        <v>60.185973056816444</v>
      </c>
      <c r="W1055" s="11">
        <f t="shared" si="199"/>
        <v>100</v>
      </c>
      <c r="X1055" s="11">
        <f t="shared" si="193"/>
        <v>80</v>
      </c>
      <c r="Y1055" s="11">
        <f t="shared" si="194"/>
        <v>100</v>
      </c>
      <c r="Z1055" s="11">
        <f t="shared" si="200"/>
        <v>0</v>
      </c>
      <c r="AA1055" s="11">
        <f t="shared" si="195"/>
        <v>100</v>
      </c>
      <c r="AB1055" s="11">
        <f t="shared" si="201"/>
        <v>0</v>
      </c>
      <c r="AC1055" s="11">
        <f t="shared" si="196"/>
        <v>0</v>
      </c>
      <c r="AD1055" s="11">
        <f t="shared" si="197"/>
        <v>0</v>
      </c>
      <c r="AE1055" s="11">
        <f t="shared" si="198"/>
        <v>0</v>
      </c>
      <c r="AF1055" s="12">
        <f t="shared" si="202"/>
        <v>0</v>
      </c>
      <c r="AG1055" s="31">
        <f t="shared" si="203"/>
        <v>16.666666666666668</v>
      </c>
    </row>
    <row r="1056" spans="1:33" x14ac:dyDescent="0.35">
      <c r="A1056" s="1" t="s">
        <v>2160</v>
      </c>
      <c r="B1056" s="1" t="s">
        <v>2153</v>
      </c>
      <c r="C1056" s="1" t="s">
        <v>2161</v>
      </c>
      <c r="D1056" s="4">
        <f>+VLOOKUP(A1056,'[2]Categoría municipios 2023'!$B$2:$D$1103,3,0)</f>
        <v>6</v>
      </c>
      <c r="E1056" s="1" t="str">
        <f>+VLOOKUP(A1056,'[3]Nuevo IDF'!$B$5:$H$1106,7,0)</f>
        <v>G2</v>
      </c>
      <c r="F1056" s="1"/>
      <c r="G1056" s="10">
        <f>+VLOOKUP(A1056,'[4]Informe viabilidad 2022'!$A$4:$G$1105,7,0)</f>
        <v>1066.39157</v>
      </c>
      <c r="H1056" s="10">
        <f>+VLOOKUP(A1056,'[4]Informe viabilidad 2022'!$A$4:$G$1105,6,0)</f>
        <v>1798.038366</v>
      </c>
      <c r="I1056" s="10" t="str">
        <f>+IFERROR(VLOOKUP($A1056,#REF!,MATCH('Cálculo antigua metodología'!I$4,#REF!,0),0),"")</f>
        <v/>
      </c>
      <c r="J1056" s="10" t="str">
        <f>+IFERROR(VLOOKUP($A1056,#REF!,MATCH('Cálculo antigua metodología'!J$4,#REF!,0),0),"")</f>
        <v/>
      </c>
      <c r="K1056" s="10" t="str">
        <f>+IFERROR(VLOOKUP($A1056,#REF!,MATCH('Cálculo antigua metodología'!K$4,#REF!,0),0),"")</f>
        <v/>
      </c>
      <c r="L1056" s="10" t="str">
        <f>+IFERROR(VLOOKUP($A1056,#REF!,MATCH('Cálculo antigua metodología'!L$4,#REF!,0),0),"")</f>
        <v/>
      </c>
      <c r="M1056" s="10" t="str">
        <f>+IFERROR(VLOOKUP($A1056,#REF!,MATCH('Cálculo antigua metodología'!M$4,#REF!,0),0),"")</f>
        <v/>
      </c>
      <c r="N1056" s="10" t="str">
        <f>+IFERROR(VLOOKUP($A1056,#REF!,MATCH('Cálculo antigua metodología'!N$4,#REF!,0),0),"")</f>
        <v/>
      </c>
      <c r="O1056" s="10" t="str">
        <f>+IFERROR(VLOOKUP($A1056,#REF!,MATCH('Cálculo antigua metodología'!O$4,#REF!,0),0),"")</f>
        <v/>
      </c>
      <c r="P1056" s="10" t="str">
        <f>+IFERROR(VLOOKUP($A1056,#REF!,MATCH('Cálculo antigua metodología'!P$4,#REF!,0),0),"")</f>
        <v/>
      </c>
      <c r="Q1056" s="10" t="str">
        <f>+IFERROR(VLOOKUP($A1056,#REF!,MATCH('Cálculo antigua metodología'!Q$4,#REF!,0),0),"")</f>
        <v/>
      </c>
      <c r="R1056" s="10" t="str">
        <f>+IFERROR(VLOOKUP($A1056,#REF!,MATCH('Cálculo antigua metodología'!R$4,#REF!,0),0),"")</f>
        <v/>
      </c>
      <c r="S1056" s="10" t="str">
        <f>+IFERROR(VLOOKUP($A1056,#REF!,MATCH('Cálculo antigua metodología'!S$4,#REF!,0),0),"")</f>
        <v/>
      </c>
      <c r="T1056" s="10">
        <f>+VLOOKUP(A1056,'[5]Cálculo SGP'!$N$3:$P$1136,3,0)</f>
        <v>905373671</v>
      </c>
      <c r="U1056" s="10">
        <f>+VLOOKUP(A1056,'[5]Cálculo SGP'!$N$3:$X$1137,11,0)</f>
        <v>1878275975</v>
      </c>
      <c r="V1056" s="11">
        <f t="shared" si="192"/>
        <v>59.308610437070065</v>
      </c>
      <c r="W1056" s="11">
        <f t="shared" si="199"/>
        <v>100</v>
      </c>
      <c r="X1056" s="11">
        <f t="shared" si="193"/>
        <v>80</v>
      </c>
      <c r="Y1056" s="11">
        <f t="shared" si="194"/>
        <v>100</v>
      </c>
      <c r="Z1056" s="11">
        <f t="shared" si="200"/>
        <v>0</v>
      </c>
      <c r="AA1056" s="11">
        <f t="shared" si="195"/>
        <v>100</v>
      </c>
      <c r="AB1056" s="11">
        <f t="shared" si="201"/>
        <v>0</v>
      </c>
      <c r="AC1056" s="11">
        <f t="shared" si="196"/>
        <v>0</v>
      </c>
      <c r="AD1056" s="11">
        <f t="shared" si="197"/>
        <v>0</v>
      </c>
      <c r="AE1056" s="11">
        <f t="shared" si="198"/>
        <v>0</v>
      </c>
      <c r="AF1056" s="12">
        <f t="shared" si="202"/>
        <v>0</v>
      </c>
      <c r="AG1056" s="31">
        <f t="shared" si="203"/>
        <v>16.666666666666668</v>
      </c>
    </row>
    <row r="1057" spans="1:33" x14ac:dyDescent="0.35">
      <c r="A1057" s="1" t="s">
        <v>2162</v>
      </c>
      <c r="B1057" s="1" t="s">
        <v>2153</v>
      </c>
      <c r="C1057" s="1" t="s">
        <v>2163</v>
      </c>
      <c r="D1057" s="4">
        <f>+VLOOKUP(A1057,'[2]Categoría municipios 2023'!$B$2:$D$1103,3,0)</f>
        <v>6</v>
      </c>
      <c r="E1057" s="1" t="str">
        <f>+VLOOKUP(A1057,'[3]Nuevo IDF'!$B$5:$H$1106,7,0)</f>
        <v>G3</v>
      </c>
      <c r="F1057" s="1"/>
      <c r="G1057" s="10">
        <f>+VLOOKUP(A1057,'[4]Informe viabilidad 2022'!$A$4:$G$1105,7,0)</f>
        <v>4772.7720900000004</v>
      </c>
      <c r="H1057" s="10">
        <f>+VLOOKUP(A1057,'[4]Informe viabilidad 2022'!$A$4:$G$1105,6,0)</f>
        <v>8618.48660079</v>
      </c>
      <c r="I1057" s="10" t="str">
        <f>+IFERROR(VLOOKUP($A1057,#REF!,MATCH('Cálculo antigua metodología'!I$4,#REF!,0),0),"")</f>
        <v/>
      </c>
      <c r="J1057" s="10" t="str">
        <f>+IFERROR(VLOOKUP($A1057,#REF!,MATCH('Cálculo antigua metodología'!J$4,#REF!,0),0),"")</f>
        <v/>
      </c>
      <c r="K1057" s="10" t="str">
        <f>+IFERROR(VLOOKUP($A1057,#REF!,MATCH('Cálculo antigua metodología'!K$4,#REF!,0),0),"")</f>
        <v/>
      </c>
      <c r="L1057" s="10" t="str">
        <f>+IFERROR(VLOOKUP($A1057,#REF!,MATCH('Cálculo antigua metodología'!L$4,#REF!,0),0),"")</f>
        <v/>
      </c>
      <c r="M1057" s="10" t="str">
        <f>+IFERROR(VLOOKUP($A1057,#REF!,MATCH('Cálculo antigua metodología'!M$4,#REF!,0),0),"")</f>
        <v/>
      </c>
      <c r="N1057" s="10" t="str">
        <f>+IFERROR(VLOOKUP($A1057,#REF!,MATCH('Cálculo antigua metodología'!N$4,#REF!,0),0),"")</f>
        <v/>
      </c>
      <c r="O1057" s="10" t="str">
        <f>+IFERROR(VLOOKUP($A1057,#REF!,MATCH('Cálculo antigua metodología'!O$4,#REF!,0),0),"")</f>
        <v/>
      </c>
      <c r="P1057" s="10" t="str">
        <f>+IFERROR(VLOOKUP($A1057,#REF!,MATCH('Cálculo antigua metodología'!P$4,#REF!,0),0),"")</f>
        <v/>
      </c>
      <c r="Q1057" s="10" t="str">
        <f>+IFERROR(VLOOKUP($A1057,#REF!,MATCH('Cálculo antigua metodología'!Q$4,#REF!,0),0),"")</f>
        <v/>
      </c>
      <c r="R1057" s="10" t="str">
        <f>+IFERROR(VLOOKUP($A1057,#REF!,MATCH('Cálculo antigua metodología'!R$4,#REF!,0),0),"")</f>
        <v/>
      </c>
      <c r="S1057" s="10" t="str">
        <f>+IFERROR(VLOOKUP($A1057,#REF!,MATCH('Cálculo antigua metodología'!S$4,#REF!,0),0),"")</f>
        <v/>
      </c>
      <c r="T1057" s="10">
        <f>+VLOOKUP(A1057,'[5]Cálculo SGP'!$N$3:$P$1136,3,0)</f>
        <v>3283785924</v>
      </c>
      <c r="U1057" s="10">
        <f>+VLOOKUP(A1057,'[5]Cálculo SGP'!$N$3:$X$1137,11,0)</f>
        <v>2209982576</v>
      </c>
      <c r="V1057" s="11">
        <f t="shared" si="192"/>
        <v>55.378308409303692</v>
      </c>
      <c r="W1057" s="11">
        <f t="shared" si="199"/>
        <v>100</v>
      </c>
      <c r="X1057" s="11">
        <f t="shared" si="193"/>
        <v>80</v>
      </c>
      <c r="Y1057" s="11">
        <f t="shared" si="194"/>
        <v>100</v>
      </c>
      <c r="Z1057" s="11">
        <f t="shared" si="200"/>
        <v>0</v>
      </c>
      <c r="AA1057" s="11">
        <f t="shared" si="195"/>
        <v>100</v>
      </c>
      <c r="AB1057" s="11">
        <f t="shared" si="201"/>
        <v>0</v>
      </c>
      <c r="AC1057" s="11">
        <f t="shared" si="196"/>
        <v>0</v>
      </c>
      <c r="AD1057" s="11">
        <f t="shared" si="197"/>
        <v>0</v>
      </c>
      <c r="AE1057" s="11">
        <f t="shared" si="198"/>
        <v>0</v>
      </c>
      <c r="AF1057" s="12">
        <f t="shared" si="202"/>
        <v>0</v>
      </c>
      <c r="AG1057" s="31">
        <f t="shared" si="203"/>
        <v>16.666666666666668</v>
      </c>
    </row>
    <row r="1058" spans="1:33" x14ac:dyDescent="0.35">
      <c r="A1058" s="1" t="s">
        <v>2164</v>
      </c>
      <c r="B1058" s="1" t="s">
        <v>2153</v>
      </c>
      <c r="C1058" s="1" t="s">
        <v>2165</v>
      </c>
      <c r="D1058" s="4">
        <f>+VLOOKUP(A1058,'[2]Categoría municipios 2023'!$B$2:$D$1103,3,0)</f>
        <v>6</v>
      </c>
      <c r="E1058" s="1" t="str">
        <f>+VLOOKUP(A1058,'[3]Nuevo IDF'!$B$5:$H$1106,7,0)</f>
        <v>G2</v>
      </c>
      <c r="F1058" s="1"/>
      <c r="G1058" s="10">
        <f>+VLOOKUP(A1058,'[4]Informe viabilidad 2022'!$A$4:$G$1105,7,0)</f>
        <v>5216.1008590000001</v>
      </c>
      <c r="H1058" s="10">
        <f>+VLOOKUP(A1058,'[4]Informe viabilidad 2022'!$A$4:$G$1105,6,0)</f>
        <v>9227.8862860000008</v>
      </c>
      <c r="I1058" s="10" t="str">
        <f>+IFERROR(VLOOKUP($A1058,#REF!,MATCH('Cálculo antigua metodología'!I$4,#REF!,0),0),"")</f>
        <v/>
      </c>
      <c r="J1058" s="10" t="str">
        <f>+IFERROR(VLOOKUP($A1058,#REF!,MATCH('Cálculo antigua metodología'!J$4,#REF!,0),0),"")</f>
        <v/>
      </c>
      <c r="K1058" s="10" t="str">
        <f>+IFERROR(VLOOKUP($A1058,#REF!,MATCH('Cálculo antigua metodología'!K$4,#REF!,0),0),"")</f>
        <v/>
      </c>
      <c r="L1058" s="10" t="str">
        <f>+IFERROR(VLOOKUP($A1058,#REF!,MATCH('Cálculo antigua metodología'!L$4,#REF!,0),0),"")</f>
        <v/>
      </c>
      <c r="M1058" s="10" t="str">
        <f>+IFERROR(VLOOKUP($A1058,#REF!,MATCH('Cálculo antigua metodología'!M$4,#REF!,0),0),"")</f>
        <v/>
      </c>
      <c r="N1058" s="10" t="str">
        <f>+IFERROR(VLOOKUP($A1058,#REF!,MATCH('Cálculo antigua metodología'!N$4,#REF!,0),0),"")</f>
        <v/>
      </c>
      <c r="O1058" s="10" t="str">
        <f>+IFERROR(VLOOKUP($A1058,#REF!,MATCH('Cálculo antigua metodología'!O$4,#REF!,0),0),"")</f>
        <v/>
      </c>
      <c r="P1058" s="10" t="str">
        <f>+IFERROR(VLOOKUP($A1058,#REF!,MATCH('Cálculo antigua metodología'!P$4,#REF!,0),0),"")</f>
        <v/>
      </c>
      <c r="Q1058" s="10" t="str">
        <f>+IFERROR(VLOOKUP($A1058,#REF!,MATCH('Cálculo antigua metodología'!Q$4,#REF!,0),0),"")</f>
        <v/>
      </c>
      <c r="R1058" s="10" t="str">
        <f>+IFERROR(VLOOKUP($A1058,#REF!,MATCH('Cálculo antigua metodología'!R$4,#REF!,0),0),"")</f>
        <v/>
      </c>
      <c r="S1058" s="10" t="str">
        <f>+IFERROR(VLOOKUP($A1058,#REF!,MATCH('Cálculo antigua metodología'!S$4,#REF!,0),0),"")</f>
        <v/>
      </c>
      <c r="T1058" s="10">
        <f>+VLOOKUP(A1058,'[5]Cálculo SGP'!$N$3:$P$1136,3,0)</f>
        <v>3584512691</v>
      </c>
      <c r="U1058" s="10">
        <f>+VLOOKUP(A1058,'[5]Cálculo SGP'!$N$3:$X$1137,11,0)</f>
        <v>2259649491</v>
      </c>
      <c r="V1058" s="11">
        <f t="shared" si="192"/>
        <v>56.525413267321653</v>
      </c>
      <c r="W1058" s="11">
        <f t="shared" si="199"/>
        <v>100</v>
      </c>
      <c r="X1058" s="11">
        <f t="shared" si="193"/>
        <v>80</v>
      </c>
      <c r="Y1058" s="11">
        <f t="shared" si="194"/>
        <v>100</v>
      </c>
      <c r="Z1058" s="11">
        <f t="shared" si="200"/>
        <v>0</v>
      </c>
      <c r="AA1058" s="11">
        <f t="shared" si="195"/>
        <v>100</v>
      </c>
      <c r="AB1058" s="11">
        <f t="shared" si="201"/>
        <v>0</v>
      </c>
      <c r="AC1058" s="11">
        <f t="shared" si="196"/>
        <v>0</v>
      </c>
      <c r="AD1058" s="11">
        <f t="shared" si="197"/>
        <v>0</v>
      </c>
      <c r="AE1058" s="11">
        <f t="shared" si="198"/>
        <v>0</v>
      </c>
      <c r="AF1058" s="12">
        <f t="shared" si="202"/>
        <v>0</v>
      </c>
      <c r="AG1058" s="31">
        <f t="shared" si="203"/>
        <v>16.666666666666668</v>
      </c>
    </row>
    <row r="1059" spans="1:33" x14ac:dyDescent="0.35">
      <c r="A1059" s="1" t="s">
        <v>2166</v>
      </c>
      <c r="B1059" s="1" t="s">
        <v>2167</v>
      </c>
      <c r="C1059" s="1" t="s">
        <v>2168</v>
      </c>
      <c r="D1059" s="4">
        <f>+VLOOKUP(A1059,'[2]Categoría municipios 2023'!$B$2:$D$1103,3,0)</f>
        <v>2</v>
      </c>
      <c r="E1059" s="1" t="str">
        <f>+VLOOKUP(A1059,'[3]Nuevo IDF'!$B$5:$H$1106,7,0)</f>
        <v>G1</v>
      </c>
      <c r="F1059" s="4">
        <v>1</v>
      </c>
      <c r="G1059" s="10">
        <f>+VLOOKUP(A1059,'[4]Informe viabilidad 2022'!$A$4:$G$1105,7,0)</f>
        <v>60107.872511000001</v>
      </c>
      <c r="H1059" s="10">
        <f>+VLOOKUP(A1059,'[4]Informe viabilidad 2022'!$A$4:$G$1105,6,0)</f>
        <v>107872.96796539999</v>
      </c>
      <c r="I1059" s="10" t="str">
        <f>+IFERROR(VLOOKUP($A1059,#REF!,MATCH('Cálculo antigua metodología'!I$4,#REF!,0),0),"")</f>
        <v/>
      </c>
      <c r="J1059" s="10" t="str">
        <f>+IFERROR(VLOOKUP($A1059,#REF!,MATCH('Cálculo antigua metodología'!J$4,#REF!,0),0),"")</f>
        <v/>
      </c>
      <c r="K1059" s="10" t="str">
        <f>+IFERROR(VLOOKUP($A1059,#REF!,MATCH('Cálculo antigua metodología'!K$4,#REF!,0),0),"")</f>
        <v/>
      </c>
      <c r="L1059" s="10" t="str">
        <f>+IFERROR(VLOOKUP($A1059,#REF!,MATCH('Cálculo antigua metodología'!L$4,#REF!,0),0),"")</f>
        <v/>
      </c>
      <c r="M1059" s="10" t="str">
        <f>+IFERROR(VLOOKUP($A1059,#REF!,MATCH('Cálculo antigua metodología'!M$4,#REF!,0),0),"")</f>
        <v/>
      </c>
      <c r="N1059" s="10" t="str">
        <f>+IFERROR(VLOOKUP($A1059,#REF!,MATCH('Cálculo antigua metodología'!N$4,#REF!,0),0),"")</f>
        <v/>
      </c>
      <c r="O1059" s="10" t="str">
        <f>+IFERROR(VLOOKUP($A1059,#REF!,MATCH('Cálculo antigua metodología'!O$4,#REF!,0),0),"")</f>
        <v/>
      </c>
      <c r="P1059" s="10" t="str">
        <f>+IFERROR(VLOOKUP($A1059,#REF!,MATCH('Cálculo antigua metodología'!P$4,#REF!,0),0),"")</f>
        <v/>
      </c>
      <c r="Q1059" s="10" t="str">
        <f>+IFERROR(VLOOKUP($A1059,#REF!,MATCH('Cálculo antigua metodología'!Q$4,#REF!,0),0),"")</f>
        <v/>
      </c>
      <c r="R1059" s="10" t="str">
        <f>+IFERROR(VLOOKUP($A1059,#REF!,MATCH('Cálculo antigua metodología'!R$4,#REF!,0),0),"")</f>
        <v/>
      </c>
      <c r="S1059" s="10" t="str">
        <f>+IFERROR(VLOOKUP($A1059,#REF!,MATCH('Cálculo antigua metodología'!S$4,#REF!,0),0),"")</f>
        <v/>
      </c>
      <c r="T1059" s="10">
        <f>+VLOOKUP(A1059,'[5]Cálculo SGP'!$N$3:$P$1136,3,0)</f>
        <v>8085129305</v>
      </c>
      <c r="U1059" s="10">
        <f>+VLOOKUP(A1059,'[5]Cálculo SGP'!$N$3:$X$1137,11,0)</f>
        <v>6124484047</v>
      </c>
      <c r="V1059" s="11">
        <f t="shared" si="192"/>
        <v>55.720977780345734</v>
      </c>
      <c r="W1059" s="11">
        <f t="shared" si="199"/>
        <v>100</v>
      </c>
      <c r="X1059" s="11">
        <f t="shared" si="193"/>
        <v>70</v>
      </c>
      <c r="Y1059" s="11">
        <f t="shared" si="194"/>
        <v>100</v>
      </c>
      <c r="Z1059" s="11">
        <f t="shared" si="200"/>
        <v>0</v>
      </c>
      <c r="AA1059" s="11">
        <f t="shared" si="195"/>
        <v>100</v>
      </c>
      <c r="AB1059" s="11">
        <f t="shared" si="201"/>
        <v>0</v>
      </c>
      <c r="AC1059" s="11">
        <f t="shared" si="196"/>
        <v>0</v>
      </c>
      <c r="AD1059" s="11">
        <f t="shared" si="197"/>
        <v>0</v>
      </c>
      <c r="AE1059" s="11">
        <f t="shared" si="198"/>
        <v>0</v>
      </c>
      <c r="AF1059" s="12">
        <f t="shared" si="202"/>
        <v>0</v>
      </c>
      <c r="AG1059" s="31">
        <f t="shared" si="203"/>
        <v>16.666666666666668</v>
      </c>
    </row>
    <row r="1060" spans="1:33" x14ac:dyDescent="0.35">
      <c r="A1060" s="1" t="s">
        <v>2169</v>
      </c>
      <c r="B1060" s="1" t="s">
        <v>2167</v>
      </c>
      <c r="C1060" s="1" t="s">
        <v>2170</v>
      </c>
      <c r="D1060" s="4">
        <f>+VLOOKUP(A1060,'[2]Categoría municipios 2023'!$B$2:$D$1103,3,0)</f>
        <v>5</v>
      </c>
      <c r="E1060" s="1" t="str">
        <f>+VLOOKUP(A1060,'[3]Nuevo IDF'!$B$5:$H$1106,7,0)</f>
        <v>G1</v>
      </c>
      <c r="F1060" s="1"/>
      <c r="G1060" s="10">
        <f>+VLOOKUP(A1060,'[4]Informe viabilidad 2022'!$A$4:$G$1105,7,0)</f>
        <v>12858.916557</v>
      </c>
      <c r="H1060" s="10">
        <f>+VLOOKUP(A1060,'[4]Informe viabilidad 2022'!$A$4:$G$1105,6,0)</f>
        <v>25512.187695000001</v>
      </c>
      <c r="I1060" s="10" t="str">
        <f>+IFERROR(VLOOKUP($A1060,#REF!,MATCH('Cálculo antigua metodología'!I$4,#REF!,0),0),"")</f>
        <v/>
      </c>
      <c r="J1060" s="10" t="str">
        <f>+IFERROR(VLOOKUP($A1060,#REF!,MATCH('Cálculo antigua metodología'!J$4,#REF!,0),0),"")</f>
        <v/>
      </c>
      <c r="K1060" s="10" t="str">
        <f>+IFERROR(VLOOKUP($A1060,#REF!,MATCH('Cálculo antigua metodología'!K$4,#REF!,0),0),"")</f>
        <v/>
      </c>
      <c r="L1060" s="10" t="str">
        <f>+IFERROR(VLOOKUP($A1060,#REF!,MATCH('Cálculo antigua metodología'!L$4,#REF!,0),0),"")</f>
        <v/>
      </c>
      <c r="M1060" s="10" t="str">
        <f>+IFERROR(VLOOKUP($A1060,#REF!,MATCH('Cálculo antigua metodología'!M$4,#REF!,0),0),"")</f>
        <v/>
      </c>
      <c r="N1060" s="10" t="str">
        <f>+IFERROR(VLOOKUP($A1060,#REF!,MATCH('Cálculo antigua metodología'!N$4,#REF!,0),0),"")</f>
        <v/>
      </c>
      <c r="O1060" s="10" t="str">
        <f>+IFERROR(VLOOKUP($A1060,#REF!,MATCH('Cálculo antigua metodología'!O$4,#REF!,0),0),"")</f>
        <v/>
      </c>
      <c r="P1060" s="10" t="str">
        <f>+IFERROR(VLOOKUP($A1060,#REF!,MATCH('Cálculo antigua metodología'!P$4,#REF!,0),0),"")</f>
        <v/>
      </c>
      <c r="Q1060" s="10" t="str">
        <f>+IFERROR(VLOOKUP($A1060,#REF!,MATCH('Cálculo antigua metodología'!Q$4,#REF!,0),0),"")</f>
        <v/>
      </c>
      <c r="R1060" s="10" t="str">
        <f>+IFERROR(VLOOKUP($A1060,#REF!,MATCH('Cálculo antigua metodología'!R$4,#REF!,0),0),"")</f>
        <v/>
      </c>
      <c r="S1060" s="10" t="str">
        <f>+IFERROR(VLOOKUP($A1060,#REF!,MATCH('Cálculo antigua metodología'!S$4,#REF!,0),0),"")</f>
        <v/>
      </c>
      <c r="T1060" s="10">
        <f>+VLOOKUP(A1060,'[5]Cálculo SGP'!$N$3:$P$1136,3,0)</f>
        <v>1927270020</v>
      </c>
      <c r="U1060" s="10">
        <f>+VLOOKUP(A1060,'[5]Cálculo SGP'!$N$3:$X$1137,11,0)</f>
        <v>1377218848</v>
      </c>
      <c r="V1060" s="11">
        <f t="shared" si="192"/>
        <v>50.403033682290413</v>
      </c>
      <c r="W1060" s="11">
        <f t="shared" si="199"/>
        <v>100</v>
      </c>
      <c r="X1060" s="11">
        <f t="shared" si="193"/>
        <v>80</v>
      </c>
      <c r="Y1060" s="11">
        <f t="shared" si="194"/>
        <v>100</v>
      </c>
      <c r="Z1060" s="11">
        <f t="shared" si="200"/>
        <v>0</v>
      </c>
      <c r="AA1060" s="11">
        <f t="shared" si="195"/>
        <v>100</v>
      </c>
      <c r="AB1060" s="11">
        <f t="shared" si="201"/>
        <v>0</v>
      </c>
      <c r="AC1060" s="11">
        <f t="shared" si="196"/>
        <v>0</v>
      </c>
      <c r="AD1060" s="11">
        <f t="shared" si="197"/>
        <v>0</v>
      </c>
      <c r="AE1060" s="11">
        <f t="shared" si="198"/>
        <v>0</v>
      </c>
      <c r="AF1060" s="12">
        <f t="shared" si="202"/>
        <v>0</v>
      </c>
      <c r="AG1060" s="31">
        <f t="shared" si="203"/>
        <v>16.666666666666668</v>
      </c>
    </row>
    <row r="1061" spans="1:33" x14ac:dyDescent="0.35">
      <c r="A1061" s="1" t="s">
        <v>2171</v>
      </c>
      <c r="B1061" s="1" t="s">
        <v>2167</v>
      </c>
      <c r="C1061" s="1" t="s">
        <v>2172</v>
      </c>
      <c r="D1061" s="4">
        <f>+VLOOKUP(A1061,'[2]Categoría municipios 2023'!$B$2:$D$1103,3,0)</f>
        <v>6</v>
      </c>
      <c r="E1061" s="1" t="str">
        <f>+VLOOKUP(A1061,'[3]Nuevo IDF'!$B$5:$H$1106,7,0)</f>
        <v>G1</v>
      </c>
      <c r="F1061" s="1"/>
      <c r="G1061" s="10">
        <f>+VLOOKUP(A1061,'[4]Informe viabilidad 2022'!$A$4:$G$1105,7,0)</f>
        <v>895.767923</v>
      </c>
      <c r="H1061" s="10">
        <f>+VLOOKUP(A1061,'[4]Informe viabilidad 2022'!$A$4:$G$1105,6,0)</f>
        <v>1688.1757419999999</v>
      </c>
      <c r="I1061" s="10" t="str">
        <f>+IFERROR(VLOOKUP($A1061,#REF!,MATCH('Cálculo antigua metodología'!I$4,#REF!,0),0),"")</f>
        <v/>
      </c>
      <c r="J1061" s="10" t="str">
        <f>+IFERROR(VLOOKUP($A1061,#REF!,MATCH('Cálculo antigua metodología'!J$4,#REF!,0),0),"")</f>
        <v/>
      </c>
      <c r="K1061" s="10" t="str">
        <f>+IFERROR(VLOOKUP($A1061,#REF!,MATCH('Cálculo antigua metodología'!K$4,#REF!,0),0),"")</f>
        <v/>
      </c>
      <c r="L1061" s="10" t="str">
        <f>+IFERROR(VLOOKUP($A1061,#REF!,MATCH('Cálculo antigua metodología'!L$4,#REF!,0),0),"")</f>
        <v/>
      </c>
      <c r="M1061" s="10" t="str">
        <f>+IFERROR(VLOOKUP($A1061,#REF!,MATCH('Cálculo antigua metodología'!M$4,#REF!,0),0),"")</f>
        <v/>
      </c>
      <c r="N1061" s="10" t="str">
        <f>+IFERROR(VLOOKUP($A1061,#REF!,MATCH('Cálculo antigua metodología'!N$4,#REF!,0),0),"")</f>
        <v/>
      </c>
      <c r="O1061" s="10" t="str">
        <f>+IFERROR(VLOOKUP($A1061,#REF!,MATCH('Cálculo antigua metodología'!O$4,#REF!,0),0),"")</f>
        <v/>
      </c>
      <c r="P1061" s="10" t="str">
        <f>+IFERROR(VLOOKUP($A1061,#REF!,MATCH('Cálculo antigua metodología'!P$4,#REF!,0),0),"")</f>
        <v/>
      </c>
      <c r="Q1061" s="10" t="str">
        <f>+IFERROR(VLOOKUP($A1061,#REF!,MATCH('Cálculo antigua metodología'!Q$4,#REF!,0),0),"")</f>
        <v/>
      </c>
      <c r="R1061" s="10" t="str">
        <f>+IFERROR(VLOOKUP($A1061,#REF!,MATCH('Cálculo antigua metodología'!R$4,#REF!,0),0),"")</f>
        <v/>
      </c>
      <c r="S1061" s="10" t="str">
        <f>+IFERROR(VLOOKUP($A1061,#REF!,MATCH('Cálculo antigua metodología'!S$4,#REF!,0),0),"")</f>
        <v/>
      </c>
      <c r="T1061" s="10">
        <f>+VLOOKUP(A1061,'[5]Cálculo SGP'!$N$3:$P$1136,3,0)</f>
        <v>571052634</v>
      </c>
      <c r="U1061" s="10">
        <f>+VLOOKUP(A1061,'[5]Cálculo SGP'!$N$3:$X$1137,11,0)</f>
        <v>1548479281</v>
      </c>
      <c r="V1061" s="11">
        <f t="shared" si="192"/>
        <v>53.06129573564268</v>
      </c>
      <c r="W1061" s="11">
        <f t="shared" si="199"/>
        <v>100</v>
      </c>
      <c r="X1061" s="11">
        <f t="shared" si="193"/>
        <v>80</v>
      </c>
      <c r="Y1061" s="11">
        <f t="shared" si="194"/>
        <v>100</v>
      </c>
      <c r="Z1061" s="11">
        <f t="shared" si="200"/>
        <v>0</v>
      </c>
      <c r="AA1061" s="11">
        <f t="shared" si="195"/>
        <v>100</v>
      </c>
      <c r="AB1061" s="11">
        <f t="shared" si="201"/>
        <v>0</v>
      </c>
      <c r="AC1061" s="11">
        <f t="shared" si="196"/>
        <v>0</v>
      </c>
      <c r="AD1061" s="11">
        <f t="shared" si="197"/>
        <v>0</v>
      </c>
      <c r="AE1061" s="11">
        <f t="shared" si="198"/>
        <v>0</v>
      </c>
      <c r="AF1061" s="12">
        <f t="shared" si="202"/>
        <v>0</v>
      </c>
      <c r="AG1061" s="31">
        <f t="shared" si="203"/>
        <v>16.666666666666668</v>
      </c>
    </row>
    <row r="1062" spans="1:33" x14ac:dyDescent="0.35">
      <c r="A1062" s="1" t="s">
        <v>2173</v>
      </c>
      <c r="B1062" s="1" t="s">
        <v>2167</v>
      </c>
      <c r="C1062" s="1" t="s">
        <v>2174</v>
      </c>
      <c r="D1062" s="4">
        <f>+VLOOKUP(A1062,'[2]Categoría municipios 2023'!$B$2:$D$1103,3,0)</f>
        <v>6</v>
      </c>
      <c r="E1062" s="1" t="str">
        <f>+VLOOKUP(A1062,'[3]Nuevo IDF'!$B$5:$H$1106,7,0)</f>
        <v>G2</v>
      </c>
      <c r="F1062" s="1"/>
      <c r="G1062" s="10">
        <f>+VLOOKUP(A1062,'[4]Informe viabilidad 2022'!$A$4:$G$1105,7,0)</f>
        <v>1985.675512</v>
      </c>
      <c r="H1062" s="10">
        <f>+VLOOKUP(A1062,'[4]Informe viabilidad 2022'!$A$4:$G$1105,6,0)</f>
        <v>2955.1959430000002</v>
      </c>
      <c r="I1062" s="10" t="str">
        <f>+IFERROR(VLOOKUP($A1062,#REF!,MATCH('Cálculo antigua metodología'!I$4,#REF!,0),0),"")</f>
        <v/>
      </c>
      <c r="J1062" s="10" t="str">
        <f>+IFERROR(VLOOKUP($A1062,#REF!,MATCH('Cálculo antigua metodología'!J$4,#REF!,0),0),"")</f>
        <v/>
      </c>
      <c r="K1062" s="10" t="str">
        <f>+IFERROR(VLOOKUP($A1062,#REF!,MATCH('Cálculo antigua metodología'!K$4,#REF!,0),0),"")</f>
        <v/>
      </c>
      <c r="L1062" s="10" t="str">
        <f>+IFERROR(VLOOKUP($A1062,#REF!,MATCH('Cálculo antigua metodología'!L$4,#REF!,0),0),"")</f>
        <v/>
      </c>
      <c r="M1062" s="10" t="str">
        <f>+IFERROR(VLOOKUP($A1062,#REF!,MATCH('Cálculo antigua metodología'!M$4,#REF!,0),0),"")</f>
        <v/>
      </c>
      <c r="N1062" s="10" t="str">
        <f>+IFERROR(VLOOKUP($A1062,#REF!,MATCH('Cálculo antigua metodología'!N$4,#REF!,0),0),"")</f>
        <v/>
      </c>
      <c r="O1062" s="10" t="str">
        <f>+IFERROR(VLOOKUP($A1062,#REF!,MATCH('Cálculo antigua metodología'!O$4,#REF!,0),0),"")</f>
        <v/>
      </c>
      <c r="P1062" s="10" t="str">
        <f>+IFERROR(VLOOKUP($A1062,#REF!,MATCH('Cálculo antigua metodología'!P$4,#REF!,0),0),"")</f>
        <v/>
      </c>
      <c r="Q1062" s="10" t="str">
        <f>+IFERROR(VLOOKUP($A1062,#REF!,MATCH('Cálculo antigua metodología'!Q$4,#REF!,0),0),"")</f>
        <v/>
      </c>
      <c r="R1062" s="10" t="str">
        <f>+IFERROR(VLOOKUP($A1062,#REF!,MATCH('Cálculo antigua metodología'!R$4,#REF!,0),0),"")</f>
        <v/>
      </c>
      <c r="S1062" s="10" t="str">
        <f>+IFERROR(VLOOKUP($A1062,#REF!,MATCH('Cálculo antigua metodología'!S$4,#REF!,0),0),"")</f>
        <v/>
      </c>
      <c r="T1062" s="10">
        <f>+VLOOKUP(A1062,'[5]Cálculo SGP'!$N$3:$P$1136,3,0)</f>
        <v>1298070899</v>
      </c>
      <c r="U1062" s="10">
        <f>+VLOOKUP(A1062,'[5]Cálculo SGP'!$N$3:$X$1137,11,0)</f>
        <v>2666767173</v>
      </c>
      <c r="V1062" s="11">
        <f t="shared" si="192"/>
        <v>67.192685368409769</v>
      </c>
      <c r="W1062" s="11">
        <f t="shared" si="199"/>
        <v>100</v>
      </c>
      <c r="X1062" s="11">
        <f t="shared" si="193"/>
        <v>80</v>
      </c>
      <c r="Y1062" s="11">
        <f t="shared" si="194"/>
        <v>100</v>
      </c>
      <c r="Z1062" s="11">
        <f t="shared" si="200"/>
        <v>0</v>
      </c>
      <c r="AA1062" s="11">
        <f t="shared" si="195"/>
        <v>100</v>
      </c>
      <c r="AB1062" s="11">
        <f t="shared" si="201"/>
        <v>0</v>
      </c>
      <c r="AC1062" s="11">
        <f t="shared" si="196"/>
        <v>0</v>
      </c>
      <c r="AD1062" s="11">
        <f t="shared" si="197"/>
        <v>0</v>
      </c>
      <c r="AE1062" s="11">
        <f t="shared" si="198"/>
        <v>0</v>
      </c>
      <c r="AF1062" s="12">
        <f t="shared" si="202"/>
        <v>0</v>
      </c>
      <c r="AG1062" s="31">
        <f t="shared" si="203"/>
        <v>16.666666666666668</v>
      </c>
    </row>
    <row r="1063" spans="1:33" x14ac:dyDescent="0.35">
      <c r="A1063" s="1" t="s">
        <v>2175</v>
      </c>
      <c r="B1063" s="1" t="s">
        <v>2167</v>
      </c>
      <c r="C1063" s="1" t="s">
        <v>2176</v>
      </c>
      <c r="D1063" s="4">
        <f>+VLOOKUP(A1063,'[2]Categoría municipios 2023'!$B$2:$D$1103,3,0)</f>
        <v>6</v>
      </c>
      <c r="E1063" s="1" t="str">
        <f>+VLOOKUP(A1063,'[3]Nuevo IDF'!$B$5:$H$1106,7,0)</f>
        <v>G2</v>
      </c>
      <c r="F1063" s="1"/>
      <c r="G1063" s="10">
        <f>+VLOOKUP(A1063,'[4]Informe viabilidad 2022'!$A$4:$G$1105,7,0)</f>
        <v>861.25133500000004</v>
      </c>
      <c r="H1063" s="10">
        <f>+VLOOKUP(A1063,'[4]Informe viabilidad 2022'!$A$4:$G$1105,6,0)</f>
        <v>1489.4356680000001</v>
      </c>
      <c r="I1063" s="10" t="str">
        <f>+IFERROR(VLOOKUP($A1063,#REF!,MATCH('Cálculo antigua metodología'!I$4,#REF!,0),0),"")</f>
        <v/>
      </c>
      <c r="J1063" s="10" t="str">
        <f>+IFERROR(VLOOKUP($A1063,#REF!,MATCH('Cálculo antigua metodología'!J$4,#REF!,0),0),"")</f>
        <v/>
      </c>
      <c r="K1063" s="10" t="str">
        <f>+IFERROR(VLOOKUP($A1063,#REF!,MATCH('Cálculo antigua metodología'!K$4,#REF!,0),0),"")</f>
        <v/>
      </c>
      <c r="L1063" s="10" t="str">
        <f>+IFERROR(VLOOKUP($A1063,#REF!,MATCH('Cálculo antigua metodología'!L$4,#REF!,0),0),"")</f>
        <v/>
      </c>
      <c r="M1063" s="10" t="str">
        <f>+IFERROR(VLOOKUP($A1063,#REF!,MATCH('Cálculo antigua metodología'!M$4,#REF!,0),0),"")</f>
        <v/>
      </c>
      <c r="N1063" s="10" t="str">
        <f>+IFERROR(VLOOKUP($A1063,#REF!,MATCH('Cálculo antigua metodología'!N$4,#REF!,0),0),"")</f>
        <v/>
      </c>
      <c r="O1063" s="10" t="str">
        <f>+IFERROR(VLOOKUP($A1063,#REF!,MATCH('Cálculo antigua metodología'!O$4,#REF!,0),0),"")</f>
        <v/>
      </c>
      <c r="P1063" s="10" t="str">
        <f>+IFERROR(VLOOKUP($A1063,#REF!,MATCH('Cálculo antigua metodología'!P$4,#REF!,0),0),"")</f>
        <v/>
      </c>
      <c r="Q1063" s="10" t="str">
        <f>+IFERROR(VLOOKUP($A1063,#REF!,MATCH('Cálculo antigua metodología'!Q$4,#REF!,0),0),"")</f>
        <v/>
      </c>
      <c r="R1063" s="10" t="str">
        <f>+IFERROR(VLOOKUP($A1063,#REF!,MATCH('Cálculo antigua metodología'!R$4,#REF!,0),0),"")</f>
        <v/>
      </c>
      <c r="S1063" s="10" t="str">
        <f>+IFERROR(VLOOKUP($A1063,#REF!,MATCH('Cálculo antigua metodología'!S$4,#REF!,0),0),"")</f>
        <v/>
      </c>
      <c r="T1063" s="10">
        <f>+VLOOKUP(A1063,'[5]Cálculo SGP'!$N$3:$P$1136,3,0)</f>
        <v>717189747</v>
      </c>
      <c r="U1063" s="10">
        <f>+VLOOKUP(A1063,'[5]Cálculo SGP'!$N$3:$X$1137,11,0)</f>
        <v>1766470855</v>
      </c>
      <c r="V1063" s="11">
        <f t="shared" si="192"/>
        <v>57.824003648071631</v>
      </c>
      <c r="W1063" s="11">
        <f t="shared" si="199"/>
        <v>100</v>
      </c>
      <c r="X1063" s="11">
        <f t="shared" si="193"/>
        <v>80</v>
      </c>
      <c r="Y1063" s="11">
        <f t="shared" si="194"/>
        <v>100</v>
      </c>
      <c r="Z1063" s="11">
        <f t="shared" si="200"/>
        <v>0</v>
      </c>
      <c r="AA1063" s="11">
        <f t="shared" si="195"/>
        <v>100</v>
      </c>
      <c r="AB1063" s="11">
        <f t="shared" si="201"/>
        <v>0</v>
      </c>
      <c r="AC1063" s="11">
        <f t="shared" si="196"/>
        <v>0</v>
      </c>
      <c r="AD1063" s="11">
        <f t="shared" si="197"/>
        <v>0</v>
      </c>
      <c r="AE1063" s="11">
        <f t="shared" si="198"/>
        <v>0</v>
      </c>
      <c r="AF1063" s="12">
        <f t="shared" si="202"/>
        <v>0</v>
      </c>
      <c r="AG1063" s="31">
        <f t="shared" si="203"/>
        <v>16.666666666666668</v>
      </c>
    </row>
    <row r="1064" spans="1:33" x14ac:dyDescent="0.35">
      <c r="A1064" s="1" t="s">
        <v>2177</v>
      </c>
      <c r="B1064" s="1" t="s">
        <v>2167</v>
      </c>
      <c r="C1064" s="1" t="s">
        <v>2178</v>
      </c>
      <c r="D1064" s="4">
        <f>+VLOOKUP(A1064,'[2]Categoría municipios 2023'!$B$2:$D$1103,3,0)</f>
        <v>6</v>
      </c>
      <c r="E1064" s="1" t="str">
        <f>+VLOOKUP(A1064,'[3]Nuevo IDF'!$B$5:$H$1106,7,0)</f>
        <v>G1</v>
      </c>
      <c r="F1064" s="1"/>
      <c r="G1064" s="10">
        <f>+VLOOKUP(A1064,'[4]Informe viabilidad 2022'!$A$4:$G$1105,7,0)</f>
        <v>5152.1786460000003</v>
      </c>
      <c r="H1064" s="10">
        <f>+VLOOKUP(A1064,'[4]Informe viabilidad 2022'!$A$4:$G$1105,6,0)</f>
        <v>9574.7331174999999</v>
      </c>
      <c r="I1064" s="10" t="str">
        <f>+IFERROR(VLOOKUP($A1064,#REF!,MATCH('Cálculo antigua metodología'!I$4,#REF!,0),0),"")</f>
        <v/>
      </c>
      <c r="J1064" s="10" t="str">
        <f>+IFERROR(VLOOKUP($A1064,#REF!,MATCH('Cálculo antigua metodología'!J$4,#REF!,0),0),"")</f>
        <v/>
      </c>
      <c r="K1064" s="10" t="str">
        <f>+IFERROR(VLOOKUP($A1064,#REF!,MATCH('Cálculo antigua metodología'!K$4,#REF!,0),0),"")</f>
        <v/>
      </c>
      <c r="L1064" s="10" t="str">
        <f>+IFERROR(VLOOKUP($A1064,#REF!,MATCH('Cálculo antigua metodología'!L$4,#REF!,0),0),"")</f>
        <v/>
      </c>
      <c r="M1064" s="10" t="str">
        <f>+IFERROR(VLOOKUP($A1064,#REF!,MATCH('Cálculo antigua metodología'!M$4,#REF!,0),0),"")</f>
        <v/>
      </c>
      <c r="N1064" s="10" t="str">
        <f>+IFERROR(VLOOKUP($A1064,#REF!,MATCH('Cálculo antigua metodología'!N$4,#REF!,0),0),"")</f>
        <v/>
      </c>
      <c r="O1064" s="10" t="str">
        <f>+IFERROR(VLOOKUP($A1064,#REF!,MATCH('Cálculo antigua metodología'!O$4,#REF!,0),0),"")</f>
        <v/>
      </c>
      <c r="P1064" s="10" t="str">
        <f>+IFERROR(VLOOKUP($A1064,#REF!,MATCH('Cálculo antigua metodología'!P$4,#REF!,0),0),"")</f>
        <v/>
      </c>
      <c r="Q1064" s="10" t="str">
        <f>+IFERROR(VLOOKUP($A1064,#REF!,MATCH('Cálculo antigua metodología'!Q$4,#REF!,0),0),"")</f>
        <v/>
      </c>
      <c r="R1064" s="10" t="str">
        <f>+IFERROR(VLOOKUP($A1064,#REF!,MATCH('Cálculo antigua metodología'!R$4,#REF!,0),0),"")</f>
        <v/>
      </c>
      <c r="S1064" s="10" t="str">
        <f>+IFERROR(VLOOKUP($A1064,#REF!,MATCH('Cálculo antigua metodología'!S$4,#REF!,0),0),"")</f>
        <v/>
      </c>
      <c r="T1064" s="10">
        <f>+VLOOKUP(A1064,'[5]Cálculo SGP'!$N$3:$P$1136,3,0)</f>
        <v>1503972933</v>
      </c>
      <c r="U1064" s="10">
        <f>+VLOOKUP(A1064,'[5]Cálculo SGP'!$N$3:$X$1137,11,0)</f>
        <v>1874857818</v>
      </c>
      <c r="V1064" s="11">
        <f t="shared" si="192"/>
        <v>53.810154108454711</v>
      </c>
      <c r="W1064" s="11">
        <f t="shared" si="199"/>
        <v>100</v>
      </c>
      <c r="X1064" s="11">
        <f t="shared" si="193"/>
        <v>80</v>
      </c>
      <c r="Y1064" s="11">
        <f t="shared" si="194"/>
        <v>100</v>
      </c>
      <c r="Z1064" s="11">
        <f t="shared" si="200"/>
        <v>0</v>
      </c>
      <c r="AA1064" s="11">
        <f t="shared" si="195"/>
        <v>100</v>
      </c>
      <c r="AB1064" s="11">
        <f t="shared" si="201"/>
        <v>0</v>
      </c>
      <c r="AC1064" s="11">
        <f t="shared" si="196"/>
        <v>0</v>
      </c>
      <c r="AD1064" s="11">
        <f t="shared" si="197"/>
        <v>0</v>
      </c>
      <c r="AE1064" s="11">
        <f t="shared" si="198"/>
        <v>0</v>
      </c>
      <c r="AF1064" s="12">
        <f t="shared" si="202"/>
        <v>0</v>
      </c>
      <c r="AG1064" s="31">
        <f t="shared" si="203"/>
        <v>16.666666666666668</v>
      </c>
    </row>
    <row r="1065" spans="1:33" x14ac:dyDescent="0.35">
      <c r="A1065" s="1" t="s">
        <v>2179</v>
      </c>
      <c r="B1065" s="1" t="s">
        <v>2167</v>
      </c>
      <c r="C1065" s="1" t="s">
        <v>2180</v>
      </c>
      <c r="D1065" s="4">
        <f>+VLOOKUP(A1065,'[2]Categoría municipios 2023'!$B$2:$D$1103,3,0)</f>
        <v>6</v>
      </c>
      <c r="E1065" s="1" t="str">
        <f>+VLOOKUP(A1065,'[3]Nuevo IDF'!$B$5:$H$1106,7,0)</f>
        <v>G1</v>
      </c>
      <c r="F1065" s="1"/>
      <c r="G1065" s="10">
        <f>+VLOOKUP(A1065,'[4]Informe viabilidad 2022'!$A$4:$G$1105,7,0)</f>
        <v>4724.5169960000003</v>
      </c>
      <c r="H1065" s="10">
        <f>+VLOOKUP(A1065,'[4]Informe viabilidad 2022'!$A$4:$G$1105,6,0)</f>
        <v>8002.9699268000004</v>
      </c>
      <c r="I1065" s="10" t="str">
        <f>+IFERROR(VLOOKUP($A1065,#REF!,MATCH('Cálculo antigua metodología'!I$4,#REF!,0),0),"")</f>
        <v/>
      </c>
      <c r="J1065" s="10" t="str">
        <f>+IFERROR(VLOOKUP($A1065,#REF!,MATCH('Cálculo antigua metodología'!J$4,#REF!,0),0),"")</f>
        <v/>
      </c>
      <c r="K1065" s="10" t="str">
        <f>+IFERROR(VLOOKUP($A1065,#REF!,MATCH('Cálculo antigua metodología'!K$4,#REF!,0),0),"")</f>
        <v/>
      </c>
      <c r="L1065" s="10" t="str">
        <f>+IFERROR(VLOOKUP($A1065,#REF!,MATCH('Cálculo antigua metodología'!L$4,#REF!,0),0),"")</f>
        <v/>
      </c>
      <c r="M1065" s="10" t="str">
        <f>+IFERROR(VLOOKUP($A1065,#REF!,MATCH('Cálculo antigua metodología'!M$4,#REF!,0),0),"")</f>
        <v/>
      </c>
      <c r="N1065" s="10" t="str">
        <f>+IFERROR(VLOOKUP($A1065,#REF!,MATCH('Cálculo antigua metodología'!N$4,#REF!,0),0),"")</f>
        <v/>
      </c>
      <c r="O1065" s="10" t="str">
        <f>+IFERROR(VLOOKUP($A1065,#REF!,MATCH('Cálculo antigua metodología'!O$4,#REF!,0),0),"")</f>
        <v/>
      </c>
      <c r="P1065" s="10" t="str">
        <f>+IFERROR(VLOOKUP($A1065,#REF!,MATCH('Cálculo antigua metodología'!P$4,#REF!,0),0),"")</f>
        <v/>
      </c>
      <c r="Q1065" s="10" t="str">
        <f>+IFERROR(VLOOKUP($A1065,#REF!,MATCH('Cálculo antigua metodología'!Q$4,#REF!,0),0),"")</f>
        <v/>
      </c>
      <c r="R1065" s="10" t="str">
        <f>+IFERROR(VLOOKUP($A1065,#REF!,MATCH('Cálculo antigua metodología'!R$4,#REF!,0),0),"")</f>
        <v/>
      </c>
      <c r="S1065" s="10" t="str">
        <f>+IFERROR(VLOOKUP($A1065,#REF!,MATCH('Cálculo antigua metodología'!S$4,#REF!,0),0),"")</f>
        <v/>
      </c>
      <c r="T1065" s="10">
        <f>+VLOOKUP(A1065,'[5]Cálculo SGP'!$N$3:$P$1136,3,0)</f>
        <v>1215112164</v>
      </c>
      <c r="U1065" s="10">
        <f>+VLOOKUP(A1065,'[5]Cálculo SGP'!$N$3:$X$1137,11,0)</f>
        <v>1553207325</v>
      </c>
      <c r="V1065" s="11">
        <f t="shared" si="192"/>
        <v>59.034546414809611</v>
      </c>
      <c r="W1065" s="11">
        <f t="shared" si="199"/>
        <v>100</v>
      </c>
      <c r="X1065" s="11">
        <f t="shared" si="193"/>
        <v>80</v>
      </c>
      <c r="Y1065" s="11">
        <f t="shared" si="194"/>
        <v>100</v>
      </c>
      <c r="Z1065" s="11">
        <f t="shared" si="200"/>
        <v>0</v>
      </c>
      <c r="AA1065" s="11">
        <f t="shared" si="195"/>
        <v>100</v>
      </c>
      <c r="AB1065" s="11">
        <f t="shared" si="201"/>
        <v>0</v>
      </c>
      <c r="AC1065" s="11">
        <f t="shared" si="196"/>
        <v>0</v>
      </c>
      <c r="AD1065" s="11">
        <f t="shared" si="197"/>
        <v>0</v>
      </c>
      <c r="AE1065" s="11">
        <f t="shared" si="198"/>
        <v>0</v>
      </c>
      <c r="AF1065" s="12">
        <f t="shared" si="202"/>
        <v>0</v>
      </c>
      <c r="AG1065" s="31">
        <f t="shared" si="203"/>
        <v>16.666666666666668</v>
      </c>
    </row>
    <row r="1066" spans="1:33" x14ac:dyDescent="0.35">
      <c r="A1066" s="1" t="s">
        <v>2181</v>
      </c>
      <c r="B1066" s="1" t="s">
        <v>2167</v>
      </c>
      <c r="C1066" s="1" t="s">
        <v>2182</v>
      </c>
      <c r="D1066" s="4">
        <f>+VLOOKUP(A1066,'[2]Categoría municipios 2023'!$B$2:$D$1103,3,0)</f>
        <v>6</v>
      </c>
      <c r="E1066" s="1" t="str">
        <f>+VLOOKUP(A1066,'[3]Nuevo IDF'!$B$5:$H$1106,7,0)</f>
        <v>G1</v>
      </c>
      <c r="F1066" s="1"/>
      <c r="G1066" s="10">
        <f>+VLOOKUP(A1066,'[4]Informe viabilidad 2022'!$A$4:$G$1105,7,0)</f>
        <v>2459.534396</v>
      </c>
      <c r="H1066" s="10">
        <f>+VLOOKUP(A1066,'[4]Informe viabilidad 2022'!$A$4:$G$1105,6,0)</f>
        <v>3930.6279394799999</v>
      </c>
      <c r="I1066" s="10" t="str">
        <f>+IFERROR(VLOOKUP($A1066,#REF!,MATCH('Cálculo antigua metodología'!I$4,#REF!,0),0),"")</f>
        <v/>
      </c>
      <c r="J1066" s="10" t="str">
        <f>+IFERROR(VLOOKUP($A1066,#REF!,MATCH('Cálculo antigua metodología'!J$4,#REF!,0),0),"")</f>
        <v/>
      </c>
      <c r="K1066" s="10" t="str">
        <f>+IFERROR(VLOOKUP($A1066,#REF!,MATCH('Cálculo antigua metodología'!K$4,#REF!,0),0),"")</f>
        <v/>
      </c>
      <c r="L1066" s="10" t="str">
        <f>+IFERROR(VLOOKUP($A1066,#REF!,MATCH('Cálculo antigua metodología'!L$4,#REF!,0),0),"")</f>
        <v/>
      </c>
      <c r="M1066" s="10" t="str">
        <f>+IFERROR(VLOOKUP($A1066,#REF!,MATCH('Cálculo antigua metodología'!M$4,#REF!,0),0),"")</f>
        <v/>
      </c>
      <c r="N1066" s="10" t="str">
        <f>+IFERROR(VLOOKUP($A1066,#REF!,MATCH('Cálculo antigua metodología'!N$4,#REF!,0),0),"")</f>
        <v/>
      </c>
      <c r="O1066" s="10" t="str">
        <f>+IFERROR(VLOOKUP($A1066,#REF!,MATCH('Cálculo antigua metodología'!O$4,#REF!,0),0),"")</f>
        <v/>
      </c>
      <c r="P1066" s="10" t="str">
        <f>+IFERROR(VLOOKUP($A1066,#REF!,MATCH('Cálculo antigua metodología'!P$4,#REF!,0),0),"")</f>
        <v/>
      </c>
      <c r="Q1066" s="10" t="str">
        <f>+IFERROR(VLOOKUP($A1066,#REF!,MATCH('Cálculo antigua metodología'!Q$4,#REF!,0),0),"")</f>
        <v/>
      </c>
      <c r="R1066" s="10" t="str">
        <f>+IFERROR(VLOOKUP($A1066,#REF!,MATCH('Cálculo antigua metodología'!R$4,#REF!,0),0),"")</f>
        <v/>
      </c>
      <c r="S1066" s="10" t="str">
        <f>+IFERROR(VLOOKUP($A1066,#REF!,MATCH('Cálculo antigua metodología'!S$4,#REF!,0),0),"")</f>
        <v/>
      </c>
      <c r="T1066" s="10">
        <f>+VLOOKUP(A1066,'[5]Cálculo SGP'!$N$3:$P$1136,3,0)</f>
        <v>1261954374</v>
      </c>
      <c r="U1066" s="10">
        <f>+VLOOKUP(A1066,'[5]Cálculo SGP'!$N$3:$X$1137,11,0)</f>
        <v>2308435533</v>
      </c>
      <c r="V1066" s="11">
        <f t="shared" si="192"/>
        <v>62.573574346631823</v>
      </c>
      <c r="W1066" s="11">
        <f t="shared" si="199"/>
        <v>100</v>
      </c>
      <c r="X1066" s="11">
        <f t="shared" si="193"/>
        <v>80</v>
      </c>
      <c r="Y1066" s="11">
        <f t="shared" si="194"/>
        <v>100</v>
      </c>
      <c r="Z1066" s="11">
        <f t="shared" si="200"/>
        <v>0</v>
      </c>
      <c r="AA1066" s="11">
        <f t="shared" si="195"/>
        <v>100</v>
      </c>
      <c r="AB1066" s="11">
        <f t="shared" si="201"/>
        <v>0</v>
      </c>
      <c r="AC1066" s="11">
        <f t="shared" si="196"/>
        <v>0</v>
      </c>
      <c r="AD1066" s="11">
        <f t="shared" si="197"/>
        <v>0</v>
      </c>
      <c r="AE1066" s="11">
        <f t="shared" si="198"/>
        <v>0</v>
      </c>
      <c r="AF1066" s="12">
        <f t="shared" si="202"/>
        <v>0</v>
      </c>
      <c r="AG1066" s="31">
        <f t="shared" si="203"/>
        <v>16.666666666666668</v>
      </c>
    </row>
    <row r="1067" spans="1:33" x14ac:dyDescent="0.35">
      <c r="A1067" s="1" t="s">
        <v>2183</v>
      </c>
      <c r="B1067" s="1" t="s">
        <v>2167</v>
      </c>
      <c r="C1067" s="1" t="s">
        <v>2184</v>
      </c>
      <c r="D1067" s="4">
        <f>+VLOOKUP(A1067,'[2]Categoría municipios 2023'!$B$2:$D$1103,3,0)</f>
        <v>6</v>
      </c>
      <c r="E1067" s="1" t="str">
        <f>+VLOOKUP(A1067,'[3]Nuevo IDF'!$B$5:$H$1106,7,0)</f>
        <v>G1</v>
      </c>
      <c r="F1067" s="1"/>
      <c r="G1067" s="10">
        <f>+VLOOKUP(A1067,'[4]Informe viabilidad 2022'!$A$4:$G$1105,7,0)</f>
        <v>4945.9079540000002</v>
      </c>
      <c r="H1067" s="10">
        <f>+VLOOKUP(A1067,'[4]Informe viabilidad 2022'!$A$4:$G$1105,6,0)</f>
        <v>10058.541928000001</v>
      </c>
      <c r="I1067" s="10" t="str">
        <f>+IFERROR(VLOOKUP($A1067,#REF!,MATCH('Cálculo antigua metodología'!I$4,#REF!,0),0),"")</f>
        <v/>
      </c>
      <c r="J1067" s="10" t="str">
        <f>+IFERROR(VLOOKUP($A1067,#REF!,MATCH('Cálculo antigua metodología'!J$4,#REF!,0),0),"")</f>
        <v/>
      </c>
      <c r="K1067" s="10" t="str">
        <f>+IFERROR(VLOOKUP($A1067,#REF!,MATCH('Cálculo antigua metodología'!K$4,#REF!,0),0),"")</f>
        <v/>
      </c>
      <c r="L1067" s="10" t="str">
        <f>+IFERROR(VLOOKUP($A1067,#REF!,MATCH('Cálculo antigua metodología'!L$4,#REF!,0),0),"")</f>
        <v/>
      </c>
      <c r="M1067" s="10" t="str">
        <f>+IFERROR(VLOOKUP($A1067,#REF!,MATCH('Cálculo antigua metodología'!M$4,#REF!,0),0),"")</f>
        <v/>
      </c>
      <c r="N1067" s="10" t="str">
        <f>+IFERROR(VLOOKUP($A1067,#REF!,MATCH('Cálculo antigua metodología'!N$4,#REF!,0),0),"")</f>
        <v/>
      </c>
      <c r="O1067" s="10" t="str">
        <f>+IFERROR(VLOOKUP($A1067,#REF!,MATCH('Cálculo antigua metodología'!O$4,#REF!,0),0),"")</f>
        <v/>
      </c>
      <c r="P1067" s="10" t="str">
        <f>+IFERROR(VLOOKUP($A1067,#REF!,MATCH('Cálculo antigua metodología'!P$4,#REF!,0),0),"")</f>
        <v/>
      </c>
      <c r="Q1067" s="10" t="str">
        <f>+IFERROR(VLOOKUP($A1067,#REF!,MATCH('Cálculo antigua metodología'!Q$4,#REF!,0),0),"")</f>
        <v/>
      </c>
      <c r="R1067" s="10" t="str">
        <f>+IFERROR(VLOOKUP($A1067,#REF!,MATCH('Cálculo antigua metodología'!R$4,#REF!,0),0),"")</f>
        <v/>
      </c>
      <c r="S1067" s="10" t="str">
        <f>+IFERROR(VLOOKUP($A1067,#REF!,MATCH('Cálculo antigua metodología'!S$4,#REF!,0),0),"")</f>
        <v/>
      </c>
      <c r="T1067" s="10">
        <f>+VLOOKUP(A1067,'[5]Cálculo SGP'!$N$3:$P$1136,3,0)</f>
        <v>1411930277</v>
      </c>
      <c r="U1067" s="10">
        <f>+VLOOKUP(A1067,'[5]Cálculo SGP'!$N$3:$X$1137,11,0)</f>
        <v>2382869263</v>
      </c>
      <c r="V1067" s="11">
        <f t="shared" si="192"/>
        <v>49.171221727793949</v>
      </c>
      <c r="W1067" s="11">
        <f t="shared" si="199"/>
        <v>100</v>
      </c>
      <c r="X1067" s="11">
        <f t="shared" si="193"/>
        <v>80</v>
      </c>
      <c r="Y1067" s="11">
        <f t="shared" si="194"/>
        <v>100</v>
      </c>
      <c r="Z1067" s="11">
        <f t="shared" si="200"/>
        <v>0</v>
      </c>
      <c r="AA1067" s="11">
        <f t="shared" si="195"/>
        <v>100</v>
      </c>
      <c r="AB1067" s="11">
        <f t="shared" si="201"/>
        <v>0</v>
      </c>
      <c r="AC1067" s="11">
        <f t="shared" si="196"/>
        <v>0</v>
      </c>
      <c r="AD1067" s="11">
        <f t="shared" si="197"/>
        <v>0</v>
      </c>
      <c r="AE1067" s="11">
        <f t="shared" si="198"/>
        <v>0</v>
      </c>
      <c r="AF1067" s="12">
        <f t="shared" si="202"/>
        <v>0</v>
      </c>
      <c r="AG1067" s="31">
        <f t="shared" si="203"/>
        <v>16.666666666666668</v>
      </c>
    </row>
    <row r="1068" spans="1:33" x14ac:dyDescent="0.35">
      <c r="A1068" s="1" t="s">
        <v>2185</v>
      </c>
      <c r="B1068" s="1" t="s">
        <v>2167</v>
      </c>
      <c r="C1068" s="1" t="s">
        <v>2186</v>
      </c>
      <c r="D1068" s="4">
        <f>+VLOOKUP(A1068,'[2]Categoría municipios 2023'!$B$2:$D$1103,3,0)</f>
        <v>6</v>
      </c>
      <c r="E1068" s="1" t="str">
        <f>+VLOOKUP(A1068,'[3]Nuevo IDF'!$B$5:$H$1106,7,0)</f>
        <v>G2</v>
      </c>
      <c r="F1068" s="1"/>
      <c r="G1068" s="10">
        <f>+VLOOKUP(A1068,'[4]Informe viabilidad 2022'!$A$4:$G$1105,7,0)</f>
        <v>4931.5126179999997</v>
      </c>
      <c r="H1068" s="10">
        <f>+VLOOKUP(A1068,'[4]Informe viabilidad 2022'!$A$4:$G$1105,6,0)</f>
        <v>8036.6390019999999</v>
      </c>
      <c r="I1068" s="10" t="str">
        <f>+IFERROR(VLOOKUP($A1068,#REF!,MATCH('Cálculo antigua metodología'!I$4,#REF!,0),0),"")</f>
        <v/>
      </c>
      <c r="J1068" s="10" t="str">
        <f>+IFERROR(VLOOKUP($A1068,#REF!,MATCH('Cálculo antigua metodología'!J$4,#REF!,0),0),"")</f>
        <v/>
      </c>
      <c r="K1068" s="10" t="str">
        <f>+IFERROR(VLOOKUP($A1068,#REF!,MATCH('Cálculo antigua metodología'!K$4,#REF!,0),0),"")</f>
        <v/>
      </c>
      <c r="L1068" s="10" t="str">
        <f>+IFERROR(VLOOKUP($A1068,#REF!,MATCH('Cálculo antigua metodología'!L$4,#REF!,0),0),"")</f>
        <v/>
      </c>
      <c r="M1068" s="10" t="str">
        <f>+IFERROR(VLOOKUP($A1068,#REF!,MATCH('Cálculo antigua metodología'!M$4,#REF!,0),0),"")</f>
        <v/>
      </c>
      <c r="N1068" s="10" t="str">
        <f>+IFERROR(VLOOKUP($A1068,#REF!,MATCH('Cálculo antigua metodología'!N$4,#REF!,0),0),"")</f>
        <v/>
      </c>
      <c r="O1068" s="10" t="str">
        <f>+IFERROR(VLOOKUP($A1068,#REF!,MATCH('Cálculo antigua metodología'!O$4,#REF!,0),0),"")</f>
        <v/>
      </c>
      <c r="P1068" s="10" t="str">
        <f>+IFERROR(VLOOKUP($A1068,#REF!,MATCH('Cálculo antigua metodología'!P$4,#REF!,0),0),"")</f>
        <v/>
      </c>
      <c r="Q1068" s="10" t="str">
        <f>+IFERROR(VLOOKUP($A1068,#REF!,MATCH('Cálculo antigua metodología'!Q$4,#REF!,0),0),"")</f>
        <v/>
      </c>
      <c r="R1068" s="10" t="str">
        <f>+IFERROR(VLOOKUP($A1068,#REF!,MATCH('Cálculo antigua metodología'!R$4,#REF!,0),0),"")</f>
        <v/>
      </c>
      <c r="S1068" s="10" t="str">
        <f>+IFERROR(VLOOKUP($A1068,#REF!,MATCH('Cálculo antigua metodología'!S$4,#REF!,0),0),"")</f>
        <v/>
      </c>
      <c r="T1068" s="10">
        <f>+VLOOKUP(A1068,'[5]Cálculo SGP'!$N$3:$P$1136,3,0)</f>
        <v>2343351269</v>
      </c>
      <c r="U1068" s="10">
        <f>+VLOOKUP(A1068,'[5]Cálculo SGP'!$N$3:$X$1137,11,0)</f>
        <v>1406600676</v>
      </c>
      <c r="V1068" s="11">
        <f t="shared" si="192"/>
        <v>61.362873419755971</v>
      </c>
      <c r="W1068" s="11">
        <f t="shared" si="199"/>
        <v>100</v>
      </c>
      <c r="X1068" s="11">
        <f t="shared" si="193"/>
        <v>80</v>
      </c>
      <c r="Y1068" s="11">
        <f t="shared" si="194"/>
        <v>100</v>
      </c>
      <c r="Z1068" s="11">
        <f t="shared" si="200"/>
        <v>0</v>
      </c>
      <c r="AA1068" s="11">
        <f t="shared" si="195"/>
        <v>100</v>
      </c>
      <c r="AB1068" s="11">
        <f t="shared" si="201"/>
        <v>0</v>
      </c>
      <c r="AC1068" s="11">
        <f t="shared" si="196"/>
        <v>0</v>
      </c>
      <c r="AD1068" s="11">
        <f t="shared" si="197"/>
        <v>0</v>
      </c>
      <c r="AE1068" s="11">
        <f t="shared" si="198"/>
        <v>0</v>
      </c>
      <c r="AF1068" s="12">
        <f t="shared" si="202"/>
        <v>0</v>
      </c>
      <c r="AG1068" s="31">
        <f t="shared" si="203"/>
        <v>16.666666666666668</v>
      </c>
    </row>
    <row r="1069" spans="1:33" x14ac:dyDescent="0.35">
      <c r="A1069" s="1" t="s">
        <v>2187</v>
      </c>
      <c r="B1069" s="1" t="s">
        <v>2167</v>
      </c>
      <c r="C1069" s="1" t="s">
        <v>2188</v>
      </c>
      <c r="D1069" s="4">
        <f>+VLOOKUP(A1069,'[2]Categoría municipios 2023'!$B$2:$D$1103,3,0)</f>
        <v>6</v>
      </c>
      <c r="E1069" s="1" t="str">
        <f>+VLOOKUP(A1069,'[3]Nuevo IDF'!$B$5:$H$1106,7,0)</f>
        <v>G2</v>
      </c>
      <c r="F1069" s="1"/>
      <c r="G1069" s="10">
        <f>+VLOOKUP(A1069,'[4]Informe viabilidad 2022'!$A$4:$G$1105,7,0)</f>
        <v>2813.0395840000001</v>
      </c>
      <c r="H1069" s="10">
        <f>+VLOOKUP(A1069,'[4]Informe viabilidad 2022'!$A$4:$G$1105,6,0)</f>
        <v>6634.2277069199999</v>
      </c>
      <c r="I1069" s="10" t="str">
        <f>+IFERROR(VLOOKUP($A1069,#REF!,MATCH('Cálculo antigua metodología'!I$4,#REF!,0),0),"")</f>
        <v/>
      </c>
      <c r="J1069" s="10" t="str">
        <f>+IFERROR(VLOOKUP($A1069,#REF!,MATCH('Cálculo antigua metodología'!J$4,#REF!,0),0),"")</f>
        <v/>
      </c>
      <c r="K1069" s="10" t="str">
        <f>+IFERROR(VLOOKUP($A1069,#REF!,MATCH('Cálculo antigua metodología'!K$4,#REF!,0),0),"")</f>
        <v/>
      </c>
      <c r="L1069" s="10" t="str">
        <f>+IFERROR(VLOOKUP($A1069,#REF!,MATCH('Cálculo antigua metodología'!L$4,#REF!,0),0),"")</f>
        <v/>
      </c>
      <c r="M1069" s="10" t="str">
        <f>+IFERROR(VLOOKUP($A1069,#REF!,MATCH('Cálculo antigua metodología'!M$4,#REF!,0),0),"")</f>
        <v/>
      </c>
      <c r="N1069" s="10" t="str">
        <f>+IFERROR(VLOOKUP($A1069,#REF!,MATCH('Cálculo antigua metodología'!N$4,#REF!,0),0),"")</f>
        <v/>
      </c>
      <c r="O1069" s="10" t="str">
        <f>+IFERROR(VLOOKUP($A1069,#REF!,MATCH('Cálculo antigua metodología'!O$4,#REF!,0),0),"")</f>
        <v/>
      </c>
      <c r="P1069" s="10" t="str">
        <f>+IFERROR(VLOOKUP($A1069,#REF!,MATCH('Cálculo antigua metodología'!P$4,#REF!,0),0),"")</f>
        <v/>
      </c>
      <c r="Q1069" s="10" t="str">
        <f>+IFERROR(VLOOKUP($A1069,#REF!,MATCH('Cálculo antigua metodología'!Q$4,#REF!,0),0),"")</f>
        <v/>
      </c>
      <c r="R1069" s="10" t="str">
        <f>+IFERROR(VLOOKUP($A1069,#REF!,MATCH('Cálculo antigua metodología'!R$4,#REF!,0),0),"")</f>
        <v/>
      </c>
      <c r="S1069" s="10" t="str">
        <f>+IFERROR(VLOOKUP($A1069,#REF!,MATCH('Cálculo antigua metodología'!S$4,#REF!,0),0),"")</f>
        <v/>
      </c>
      <c r="T1069" s="10">
        <f>+VLOOKUP(A1069,'[5]Cálculo SGP'!$N$3:$P$1136,3,0)</f>
        <v>1285768849</v>
      </c>
      <c r="U1069" s="10">
        <f>+VLOOKUP(A1069,'[5]Cálculo SGP'!$N$3:$X$1137,11,0)</f>
        <v>2406691780</v>
      </c>
      <c r="V1069" s="11">
        <f t="shared" si="192"/>
        <v>42.401914861405608</v>
      </c>
      <c r="W1069" s="11">
        <f t="shared" si="199"/>
        <v>100</v>
      </c>
      <c r="X1069" s="11">
        <f t="shared" si="193"/>
        <v>80</v>
      </c>
      <c r="Y1069" s="11">
        <f t="shared" si="194"/>
        <v>100</v>
      </c>
      <c r="Z1069" s="11">
        <f t="shared" si="200"/>
        <v>0</v>
      </c>
      <c r="AA1069" s="11">
        <f t="shared" si="195"/>
        <v>100</v>
      </c>
      <c r="AB1069" s="11">
        <f t="shared" si="201"/>
        <v>0</v>
      </c>
      <c r="AC1069" s="11">
        <f t="shared" si="196"/>
        <v>0</v>
      </c>
      <c r="AD1069" s="11">
        <f t="shared" si="197"/>
        <v>0</v>
      </c>
      <c r="AE1069" s="11">
        <f t="shared" si="198"/>
        <v>0</v>
      </c>
      <c r="AF1069" s="12">
        <f t="shared" si="202"/>
        <v>0</v>
      </c>
      <c r="AG1069" s="31">
        <f t="shared" si="203"/>
        <v>16.666666666666668</v>
      </c>
    </row>
    <row r="1070" spans="1:33" x14ac:dyDescent="0.35">
      <c r="A1070" s="1" t="s">
        <v>2189</v>
      </c>
      <c r="B1070" s="1" t="s">
        <v>2167</v>
      </c>
      <c r="C1070" s="1" t="s">
        <v>2190</v>
      </c>
      <c r="D1070" s="4">
        <f>+VLOOKUP(A1070,'[2]Categoría municipios 2023'!$B$2:$D$1103,3,0)</f>
        <v>6</v>
      </c>
      <c r="E1070" s="1" t="str">
        <f>+VLOOKUP(A1070,'[3]Nuevo IDF'!$B$5:$H$1106,7,0)</f>
        <v>G1</v>
      </c>
      <c r="F1070" s="1"/>
      <c r="G1070" s="10">
        <f>+VLOOKUP(A1070,'[4]Informe viabilidad 2022'!$A$4:$G$1105,7,0)</f>
        <v>1007.117</v>
      </c>
      <c r="H1070" s="10">
        <f>+VLOOKUP(A1070,'[4]Informe viabilidad 2022'!$A$4:$G$1105,6,0)</f>
        <v>2207.9255328899999</v>
      </c>
      <c r="I1070" s="10" t="str">
        <f>+IFERROR(VLOOKUP($A1070,#REF!,MATCH('Cálculo antigua metodología'!I$4,#REF!,0),0),"")</f>
        <v/>
      </c>
      <c r="J1070" s="10" t="str">
        <f>+IFERROR(VLOOKUP($A1070,#REF!,MATCH('Cálculo antigua metodología'!J$4,#REF!,0),0),"")</f>
        <v/>
      </c>
      <c r="K1070" s="10" t="str">
        <f>+IFERROR(VLOOKUP($A1070,#REF!,MATCH('Cálculo antigua metodología'!K$4,#REF!,0),0),"")</f>
        <v/>
      </c>
      <c r="L1070" s="10" t="str">
        <f>+IFERROR(VLOOKUP($A1070,#REF!,MATCH('Cálculo antigua metodología'!L$4,#REF!,0),0),"")</f>
        <v/>
      </c>
      <c r="M1070" s="10" t="str">
        <f>+IFERROR(VLOOKUP($A1070,#REF!,MATCH('Cálculo antigua metodología'!M$4,#REF!,0),0),"")</f>
        <v/>
      </c>
      <c r="N1070" s="10" t="str">
        <f>+IFERROR(VLOOKUP($A1070,#REF!,MATCH('Cálculo antigua metodología'!N$4,#REF!,0),0),"")</f>
        <v/>
      </c>
      <c r="O1070" s="10" t="str">
        <f>+IFERROR(VLOOKUP($A1070,#REF!,MATCH('Cálculo antigua metodología'!O$4,#REF!,0),0),"")</f>
        <v/>
      </c>
      <c r="P1070" s="10" t="str">
        <f>+IFERROR(VLOOKUP($A1070,#REF!,MATCH('Cálculo antigua metodología'!P$4,#REF!,0),0),"")</f>
        <v/>
      </c>
      <c r="Q1070" s="10" t="str">
        <f>+IFERROR(VLOOKUP($A1070,#REF!,MATCH('Cálculo antigua metodología'!Q$4,#REF!,0),0),"")</f>
        <v/>
      </c>
      <c r="R1070" s="10" t="str">
        <f>+IFERROR(VLOOKUP($A1070,#REF!,MATCH('Cálculo antigua metodología'!R$4,#REF!,0),0),"")</f>
        <v/>
      </c>
      <c r="S1070" s="10" t="str">
        <f>+IFERROR(VLOOKUP($A1070,#REF!,MATCH('Cálculo antigua metodología'!S$4,#REF!,0),0),"")</f>
        <v/>
      </c>
      <c r="T1070" s="10">
        <f>+VLOOKUP(A1070,'[5]Cálculo SGP'!$N$3:$P$1136,3,0)</f>
        <v>714585591</v>
      </c>
      <c r="U1070" s="10">
        <f>+VLOOKUP(A1070,'[5]Cálculo SGP'!$N$3:$X$1137,11,0)</f>
        <v>2496371537</v>
      </c>
      <c r="V1070" s="11">
        <f t="shared" si="192"/>
        <v>45.613721341487611</v>
      </c>
      <c r="W1070" s="11">
        <f t="shared" si="199"/>
        <v>100</v>
      </c>
      <c r="X1070" s="11">
        <f t="shared" si="193"/>
        <v>80</v>
      </c>
      <c r="Y1070" s="11">
        <f t="shared" si="194"/>
        <v>100</v>
      </c>
      <c r="Z1070" s="11">
        <f t="shared" si="200"/>
        <v>0</v>
      </c>
      <c r="AA1070" s="11">
        <f t="shared" si="195"/>
        <v>100</v>
      </c>
      <c r="AB1070" s="11">
        <f t="shared" si="201"/>
        <v>0</v>
      </c>
      <c r="AC1070" s="11">
        <f t="shared" si="196"/>
        <v>0</v>
      </c>
      <c r="AD1070" s="11">
        <f t="shared" si="197"/>
        <v>0</v>
      </c>
      <c r="AE1070" s="11">
        <f t="shared" si="198"/>
        <v>0</v>
      </c>
      <c r="AF1070" s="12">
        <f t="shared" si="202"/>
        <v>0</v>
      </c>
      <c r="AG1070" s="31">
        <f t="shared" si="203"/>
        <v>16.666666666666668</v>
      </c>
    </row>
    <row r="1071" spans="1:33" x14ac:dyDescent="0.35">
      <c r="A1071" s="1" t="s">
        <v>2191</v>
      </c>
      <c r="B1071" s="1" t="s">
        <v>2167</v>
      </c>
      <c r="C1071" s="1" t="s">
        <v>2192</v>
      </c>
      <c r="D1071" s="4">
        <f>+VLOOKUP(A1071,'[2]Categoría municipios 2023'!$B$2:$D$1103,3,0)</f>
        <v>6</v>
      </c>
      <c r="E1071" s="1" t="str">
        <f>+VLOOKUP(A1071,'[3]Nuevo IDF'!$B$5:$H$1106,7,0)</f>
        <v>G1</v>
      </c>
      <c r="F1071" s="1"/>
      <c r="G1071" s="10">
        <f>+VLOOKUP(A1071,'[4]Informe viabilidad 2022'!$A$4:$G$1105,7,0)</f>
        <v>1025.602672</v>
      </c>
      <c r="H1071" s="10">
        <f>+VLOOKUP(A1071,'[4]Informe viabilidad 2022'!$A$4:$G$1105,6,0)</f>
        <v>2395.4957629999999</v>
      </c>
      <c r="I1071" s="10" t="str">
        <f>+IFERROR(VLOOKUP($A1071,#REF!,MATCH('Cálculo antigua metodología'!I$4,#REF!,0),0),"")</f>
        <v/>
      </c>
      <c r="J1071" s="10" t="str">
        <f>+IFERROR(VLOOKUP($A1071,#REF!,MATCH('Cálculo antigua metodología'!J$4,#REF!,0),0),"")</f>
        <v/>
      </c>
      <c r="K1071" s="10" t="str">
        <f>+IFERROR(VLOOKUP($A1071,#REF!,MATCH('Cálculo antigua metodología'!K$4,#REF!,0),0),"")</f>
        <v/>
      </c>
      <c r="L1071" s="10" t="str">
        <f>+IFERROR(VLOOKUP($A1071,#REF!,MATCH('Cálculo antigua metodología'!L$4,#REF!,0),0),"")</f>
        <v/>
      </c>
      <c r="M1071" s="10" t="str">
        <f>+IFERROR(VLOOKUP($A1071,#REF!,MATCH('Cálculo antigua metodología'!M$4,#REF!,0),0),"")</f>
        <v/>
      </c>
      <c r="N1071" s="10" t="str">
        <f>+IFERROR(VLOOKUP($A1071,#REF!,MATCH('Cálculo antigua metodología'!N$4,#REF!,0),0),"")</f>
        <v/>
      </c>
      <c r="O1071" s="10" t="str">
        <f>+IFERROR(VLOOKUP($A1071,#REF!,MATCH('Cálculo antigua metodología'!O$4,#REF!,0),0),"")</f>
        <v/>
      </c>
      <c r="P1071" s="10" t="str">
        <f>+IFERROR(VLOOKUP($A1071,#REF!,MATCH('Cálculo antigua metodología'!P$4,#REF!,0),0),"")</f>
        <v/>
      </c>
      <c r="Q1071" s="10" t="str">
        <f>+IFERROR(VLOOKUP($A1071,#REF!,MATCH('Cálculo antigua metodología'!Q$4,#REF!,0),0),"")</f>
        <v/>
      </c>
      <c r="R1071" s="10" t="str">
        <f>+IFERROR(VLOOKUP($A1071,#REF!,MATCH('Cálculo antigua metodología'!R$4,#REF!,0),0),"")</f>
        <v/>
      </c>
      <c r="S1071" s="10" t="str">
        <f>+IFERROR(VLOOKUP($A1071,#REF!,MATCH('Cálculo antigua metodología'!S$4,#REF!,0),0),"")</f>
        <v/>
      </c>
      <c r="T1071" s="10">
        <f>+VLOOKUP(A1071,'[5]Cálculo SGP'!$N$3:$P$1136,3,0)</f>
        <v>496887384</v>
      </c>
      <c r="U1071" s="10">
        <f>+VLOOKUP(A1071,'[5]Cálculo SGP'!$N$3:$X$1137,11,0)</f>
        <v>932305396</v>
      </c>
      <c r="V1071" s="11">
        <f t="shared" si="192"/>
        <v>42.813796118578232</v>
      </c>
      <c r="W1071" s="11">
        <f t="shared" si="199"/>
        <v>100</v>
      </c>
      <c r="X1071" s="11">
        <f t="shared" si="193"/>
        <v>80</v>
      </c>
      <c r="Y1071" s="11">
        <f t="shared" si="194"/>
        <v>100</v>
      </c>
      <c r="Z1071" s="11">
        <f t="shared" si="200"/>
        <v>0</v>
      </c>
      <c r="AA1071" s="11">
        <f t="shared" si="195"/>
        <v>100</v>
      </c>
      <c r="AB1071" s="11">
        <f t="shared" si="201"/>
        <v>0</v>
      </c>
      <c r="AC1071" s="11">
        <f t="shared" si="196"/>
        <v>0</v>
      </c>
      <c r="AD1071" s="11">
        <f t="shared" si="197"/>
        <v>0</v>
      </c>
      <c r="AE1071" s="11">
        <f t="shared" si="198"/>
        <v>0</v>
      </c>
      <c r="AF1071" s="12">
        <f t="shared" si="202"/>
        <v>0</v>
      </c>
      <c r="AG1071" s="31">
        <f t="shared" si="203"/>
        <v>16.666666666666668</v>
      </c>
    </row>
    <row r="1072" spans="1:33" x14ac:dyDescent="0.35">
      <c r="A1072" s="1" t="s">
        <v>2193</v>
      </c>
      <c r="B1072" s="1" t="s">
        <v>2167</v>
      </c>
      <c r="C1072" s="1" t="s">
        <v>2194</v>
      </c>
      <c r="D1072" s="4">
        <f>+VLOOKUP(A1072,'[2]Categoría municipios 2023'!$B$2:$D$1103,3,0)</f>
        <v>6</v>
      </c>
      <c r="E1072" s="1" t="str">
        <f>+VLOOKUP(A1072,'[3]Nuevo IDF'!$B$5:$H$1106,7,0)</f>
        <v>G3</v>
      </c>
      <c r="F1072" s="1"/>
      <c r="G1072" s="10">
        <f>+VLOOKUP(A1072,'[4]Informe viabilidad 2022'!$A$4:$G$1105,7,0)</f>
        <v>771.40266699999995</v>
      </c>
      <c r="H1072" s="10">
        <f>+VLOOKUP(A1072,'[4]Informe viabilidad 2022'!$A$4:$G$1105,6,0)</f>
        <v>2148.8470139999999</v>
      </c>
      <c r="I1072" s="10" t="str">
        <f>+IFERROR(VLOOKUP($A1072,#REF!,MATCH('Cálculo antigua metodología'!I$4,#REF!,0),0),"")</f>
        <v/>
      </c>
      <c r="J1072" s="10" t="str">
        <f>+IFERROR(VLOOKUP($A1072,#REF!,MATCH('Cálculo antigua metodología'!J$4,#REF!,0),0),"")</f>
        <v/>
      </c>
      <c r="K1072" s="10" t="str">
        <f>+IFERROR(VLOOKUP($A1072,#REF!,MATCH('Cálculo antigua metodología'!K$4,#REF!,0),0),"")</f>
        <v/>
      </c>
      <c r="L1072" s="10" t="str">
        <f>+IFERROR(VLOOKUP($A1072,#REF!,MATCH('Cálculo antigua metodología'!L$4,#REF!,0),0),"")</f>
        <v/>
      </c>
      <c r="M1072" s="10" t="str">
        <f>+IFERROR(VLOOKUP($A1072,#REF!,MATCH('Cálculo antigua metodología'!M$4,#REF!,0),0),"")</f>
        <v/>
      </c>
      <c r="N1072" s="10" t="str">
        <f>+IFERROR(VLOOKUP($A1072,#REF!,MATCH('Cálculo antigua metodología'!N$4,#REF!,0),0),"")</f>
        <v/>
      </c>
      <c r="O1072" s="10" t="str">
        <f>+IFERROR(VLOOKUP($A1072,#REF!,MATCH('Cálculo antigua metodología'!O$4,#REF!,0),0),"")</f>
        <v/>
      </c>
      <c r="P1072" s="10" t="str">
        <f>+IFERROR(VLOOKUP($A1072,#REF!,MATCH('Cálculo antigua metodología'!P$4,#REF!,0),0),"")</f>
        <v/>
      </c>
      <c r="Q1072" s="10" t="str">
        <f>+IFERROR(VLOOKUP($A1072,#REF!,MATCH('Cálculo antigua metodología'!Q$4,#REF!,0),0),"")</f>
        <v/>
      </c>
      <c r="R1072" s="10" t="str">
        <f>+IFERROR(VLOOKUP($A1072,#REF!,MATCH('Cálculo antigua metodología'!R$4,#REF!,0),0),"")</f>
        <v/>
      </c>
      <c r="S1072" s="10" t="str">
        <f>+IFERROR(VLOOKUP($A1072,#REF!,MATCH('Cálculo antigua metodología'!S$4,#REF!,0),0),"")</f>
        <v/>
      </c>
      <c r="T1072" s="10">
        <f>+VLOOKUP(A1072,'[5]Cálculo SGP'!$N$3:$P$1136,3,0)</f>
        <v>665968995</v>
      </c>
      <c r="U1072" s="10">
        <f>+VLOOKUP(A1072,'[5]Cálculo SGP'!$N$3:$X$1137,11,0)</f>
        <v>2564430694</v>
      </c>
      <c r="V1072" s="11">
        <f t="shared" si="192"/>
        <v>35.898445164975342</v>
      </c>
      <c r="W1072" s="11">
        <f t="shared" si="199"/>
        <v>100</v>
      </c>
      <c r="X1072" s="11">
        <f t="shared" si="193"/>
        <v>80</v>
      </c>
      <c r="Y1072" s="11">
        <f t="shared" si="194"/>
        <v>100</v>
      </c>
      <c r="Z1072" s="11">
        <f t="shared" si="200"/>
        <v>0</v>
      </c>
      <c r="AA1072" s="11">
        <f t="shared" si="195"/>
        <v>100</v>
      </c>
      <c r="AB1072" s="11">
        <f t="shared" si="201"/>
        <v>0</v>
      </c>
      <c r="AC1072" s="11">
        <f t="shared" si="196"/>
        <v>0</v>
      </c>
      <c r="AD1072" s="11">
        <f t="shared" si="197"/>
        <v>0</v>
      </c>
      <c r="AE1072" s="11">
        <f t="shared" si="198"/>
        <v>0</v>
      </c>
      <c r="AF1072" s="12">
        <f t="shared" si="202"/>
        <v>0</v>
      </c>
      <c r="AG1072" s="31">
        <f t="shared" si="203"/>
        <v>16.666666666666668</v>
      </c>
    </row>
    <row r="1073" spans="1:33" x14ac:dyDescent="0.35">
      <c r="A1073" s="1" t="s">
        <v>2195</v>
      </c>
      <c r="B1073" s="1" t="s">
        <v>2167</v>
      </c>
      <c r="C1073" s="1" t="s">
        <v>2196</v>
      </c>
      <c r="D1073" s="4">
        <f>+VLOOKUP(A1073,'[2]Categoría municipios 2023'!$B$2:$D$1103,3,0)</f>
        <v>6</v>
      </c>
      <c r="E1073" s="1" t="str">
        <f>+VLOOKUP(A1073,'[3]Nuevo IDF'!$B$5:$H$1106,7,0)</f>
        <v>G1</v>
      </c>
      <c r="F1073" s="1"/>
      <c r="G1073" s="10">
        <f>+VLOOKUP(A1073,'[4]Informe viabilidad 2022'!$A$4:$G$1105,7,0)</f>
        <v>2264.1472950000002</v>
      </c>
      <c r="H1073" s="10">
        <f>+VLOOKUP(A1073,'[4]Informe viabilidad 2022'!$A$4:$G$1105,6,0)</f>
        <v>4042.1299610000001</v>
      </c>
      <c r="I1073" s="10" t="str">
        <f>+IFERROR(VLOOKUP($A1073,#REF!,MATCH('Cálculo antigua metodología'!I$4,#REF!,0),0),"")</f>
        <v/>
      </c>
      <c r="J1073" s="10" t="str">
        <f>+IFERROR(VLOOKUP($A1073,#REF!,MATCH('Cálculo antigua metodología'!J$4,#REF!,0),0),"")</f>
        <v/>
      </c>
      <c r="K1073" s="10" t="str">
        <f>+IFERROR(VLOOKUP($A1073,#REF!,MATCH('Cálculo antigua metodología'!K$4,#REF!,0),0),"")</f>
        <v/>
      </c>
      <c r="L1073" s="10" t="str">
        <f>+IFERROR(VLOOKUP($A1073,#REF!,MATCH('Cálculo antigua metodología'!L$4,#REF!,0),0),"")</f>
        <v/>
      </c>
      <c r="M1073" s="10" t="str">
        <f>+IFERROR(VLOOKUP($A1073,#REF!,MATCH('Cálculo antigua metodología'!M$4,#REF!,0),0),"")</f>
        <v/>
      </c>
      <c r="N1073" s="10" t="str">
        <f>+IFERROR(VLOOKUP($A1073,#REF!,MATCH('Cálculo antigua metodología'!N$4,#REF!,0),0),"")</f>
        <v/>
      </c>
      <c r="O1073" s="10" t="str">
        <f>+IFERROR(VLOOKUP($A1073,#REF!,MATCH('Cálculo antigua metodología'!O$4,#REF!,0),0),"")</f>
        <v/>
      </c>
      <c r="P1073" s="10" t="str">
        <f>+IFERROR(VLOOKUP($A1073,#REF!,MATCH('Cálculo antigua metodología'!P$4,#REF!,0),0),"")</f>
        <v/>
      </c>
      <c r="Q1073" s="10" t="str">
        <f>+IFERROR(VLOOKUP($A1073,#REF!,MATCH('Cálculo antigua metodología'!Q$4,#REF!,0),0),"")</f>
        <v/>
      </c>
      <c r="R1073" s="10" t="str">
        <f>+IFERROR(VLOOKUP($A1073,#REF!,MATCH('Cálculo antigua metodología'!R$4,#REF!,0),0),"")</f>
        <v/>
      </c>
      <c r="S1073" s="10" t="str">
        <f>+IFERROR(VLOOKUP($A1073,#REF!,MATCH('Cálculo antigua metodología'!S$4,#REF!,0),0),"")</f>
        <v/>
      </c>
      <c r="T1073" s="10">
        <f>+VLOOKUP(A1073,'[5]Cálculo SGP'!$N$3:$P$1136,3,0)</f>
        <v>846535258</v>
      </c>
      <c r="U1073" s="10">
        <f>+VLOOKUP(A1073,'[5]Cálculo SGP'!$N$3:$X$1137,11,0)</f>
        <v>2146094648</v>
      </c>
      <c r="V1073" s="11">
        <f t="shared" si="192"/>
        <v>56.013718431751336</v>
      </c>
      <c r="W1073" s="11">
        <f t="shared" si="199"/>
        <v>100</v>
      </c>
      <c r="X1073" s="11">
        <f t="shared" si="193"/>
        <v>80</v>
      </c>
      <c r="Y1073" s="11">
        <f t="shared" si="194"/>
        <v>100</v>
      </c>
      <c r="Z1073" s="11">
        <f t="shared" si="200"/>
        <v>0</v>
      </c>
      <c r="AA1073" s="11">
        <f t="shared" si="195"/>
        <v>100</v>
      </c>
      <c r="AB1073" s="11">
        <f t="shared" si="201"/>
        <v>0</v>
      </c>
      <c r="AC1073" s="11">
        <f t="shared" si="196"/>
        <v>0</v>
      </c>
      <c r="AD1073" s="11">
        <f t="shared" si="197"/>
        <v>0</v>
      </c>
      <c r="AE1073" s="11">
        <f t="shared" si="198"/>
        <v>0</v>
      </c>
      <c r="AF1073" s="12">
        <f t="shared" si="202"/>
        <v>0</v>
      </c>
      <c r="AG1073" s="31">
        <f t="shared" si="203"/>
        <v>16.666666666666668</v>
      </c>
    </row>
    <row r="1074" spans="1:33" x14ac:dyDescent="0.35">
      <c r="A1074" s="1" t="s">
        <v>2197</v>
      </c>
      <c r="B1074" s="1" t="s">
        <v>2167</v>
      </c>
      <c r="C1074" s="1" t="s">
        <v>2198</v>
      </c>
      <c r="D1074" s="4">
        <f>+VLOOKUP(A1074,'[2]Categoría municipios 2023'!$B$2:$D$1103,3,0)</f>
        <v>6</v>
      </c>
      <c r="E1074" s="1" t="str">
        <f>+VLOOKUP(A1074,'[3]Nuevo IDF'!$B$5:$H$1106,7,0)</f>
        <v>G4</v>
      </c>
      <c r="F1074" s="1"/>
      <c r="G1074" s="10">
        <f>+VLOOKUP(A1074,'[4]Informe viabilidad 2022'!$A$4:$G$1105,7,0)</f>
        <v>1899.0262640000001</v>
      </c>
      <c r="H1074" s="10">
        <f>+VLOOKUP(A1074,'[4]Informe viabilidad 2022'!$A$4:$G$1105,6,0)</f>
        <v>2812.9838610000002</v>
      </c>
      <c r="I1074" s="10" t="str">
        <f>+IFERROR(VLOOKUP($A1074,#REF!,MATCH('Cálculo antigua metodología'!I$4,#REF!,0),0),"")</f>
        <v/>
      </c>
      <c r="J1074" s="10" t="str">
        <f>+IFERROR(VLOOKUP($A1074,#REF!,MATCH('Cálculo antigua metodología'!J$4,#REF!,0),0),"")</f>
        <v/>
      </c>
      <c r="K1074" s="10" t="str">
        <f>+IFERROR(VLOOKUP($A1074,#REF!,MATCH('Cálculo antigua metodología'!K$4,#REF!,0),0),"")</f>
        <v/>
      </c>
      <c r="L1074" s="10" t="str">
        <f>+IFERROR(VLOOKUP($A1074,#REF!,MATCH('Cálculo antigua metodología'!L$4,#REF!,0),0),"")</f>
        <v/>
      </c>
      <c r="M1074" s="10" t="str">
        <f>+IFERROR(VLOOKUP($A1074,#REF!,MATCH('Cálculo antigua metodología'!M$4,#REF!,0),0),"")</f>
        <v/>
      </c>
      <c r="N1074" s="10" t="str">
        <f>+IFERROR(VLOOKUP($A1074,#REF!,MATCH('Cálculo antigua metodología'!N$4,#REF!,0),0),"")</f>
        <v/>
      </c>
      <c r="O1074" s="10" t="str">
        <f>+IFERROR(VLOOKUP($A1074,#REF!,MATCH('Cálculo antigua metodología'!O$4,#REF!,0),0),"")</f>
        <v/>
      </c>
      <c r="P1074" s="10" t="str">
        <f>+IFERROR(VLOOKUP($A1074,#REF!,MATCH('Cálculo antigua metodología'!P$4,#REF!,0),0),"")</f>
        <v/>
      </c>
      <c r="Q1074" s="10" t="str">
        <f>+IFERROR(VLOOKUP($A1074,#REF!,MATCH('Cálculo antigua metodología'!Q$4,#REF!,0),0),"")</f>
        <v/>
      </c>
      <c r="R1074" s="10" t="str">
        <f>+IFERROR(VLOOKUP($A1074,#REF!,MATCH('Cálculo antigua metodología'!R$4,#REF!,0),0),"")</f>
        <v/>
      </c>
      <c r="S1074" s="10" t="str">
        <f>+IFERROR(VLOOKUP($A1074,#REF!,MATCH('Cálculo antigua metodología'!S$4,#REF!,0),0),"")</f>
        <v/>
      </c>
      <c r="T1074" s="10">
        <f>+VLOOKUP(A1074,'[5]Cálculo SGP'!$N$3:$P$1136,3,0)</f>
        <v>1113568667</v>
      </c>
      <c r="U1074" s="10">
        <f>+VLOOKUP(A1074,'[5]Cálculo SGP'!$N$3:$X$1137,11,0)</f>
        <v>2889020740</v>
      </c>
      <c r="V1074" s="11">
        <f t="shared" si="192"/>
        <v>67.50931956377832</v>
      </c>
      <c r="W1074" s="11">
        <f t="shared" si="199"/>
        <v>100</v>
      </c>
      <c r="X1074" s="11">
        <f t="shared" si="193"/>
        <v>80</v>
      </c>
      <c r="Y1074" s="11">
        <f t="shared" si="194"/>
        <v>100</v>
      </c>
      <c r="Z1074" s="11">
        <f t="shared" si="200"/>
        <v>0</v>
      </c>
      <c r="AA1074" s="11">
        <f t="shared" si="195"/>
        <v>100</v>
      </c>
      <c r="AB1074" s="11">
        <f t="shared" si="201"/>
        <v>0</v>
      </c>
      <c r="AC1074" s="11">
        <f t="shared" si="196"/>
        <v>0</v>
      </c>
      <c r="AD1074" s="11">
        <f t="shared" si="197"/>
        <v>0</v>
      </c>
      <c r="AE1074" s="11">
        <f t="shared" si="198"/>
        <v>0</v>
      </c>
      <c r="AF1074" s="12">
        <f t="shared" si="202"/>
        <v>0</v>
      </c>
      <c r="AG1074" s="31">
        <f t="shared" si="203"/>
        <v>16.666666666666668</v>
      </c>
    </row>
    <row r="1075" spans="1:33" x14ac:dyDescent="0.35">
      <c r="A1075" s="1" t="s">
        <v>2199</v>
      </c>
      <c r="B1075" s="1" t="s">
        <v>2167</v>
      </c>
      <c r="C1075" s="1" t="s">
        <v>2200</v>
      </c>
      <c r="D1075" s="4">
        <f>+VLOOKUP(A1075,'[2]Categoría municipios 2023'!$B$2:$D$1103,3,0)</f>
        <v>4</v>
      </c>
      <c r="E1075" s="1" t="str">
        <f>+VLOOKUP(A1075,'[3]Nuevo IDF'!$B$5:$H$1106,7,0)</f>
        <v>G1</v>
      </c>
      <c r="F1075" s="1"/>
      <c r="G1075" s="10">
        <f>+VLOOKUP(A1075,'[4]Informe viabilidad 2022'!$A$4:$G$1105,7,0)</f>
        <v>11978.336162</v>
      </c>
      <c r="H1075" s="10">
        <f>+VLOOKUP(A1075,'[4]Informe viabilidad 2022'!$A$4:$G$1105,6,0)</f>
        <v>23510.161472</v>
      </c>
      <c r="I1075" s="10" t="str">
        <f>+IFERROR(VLOOKUP($A1075,#REF!,MATCH('Cálculo antigua metodología'!I$4,#REF!,0),0),"")</f>
        <v/>
      </c>
      <c r="J1075" s="10" t="str">
        <f>+IFERROR(VLOOKUP($A1075,#REF!,MATCH('Cálculo antigua metodología'!J$4,#REF!,0),0),"")</f>
        <v/>
      </c>
      <c r="K1075" s="10" t="str">
        <f>+IFERROR(VLOOKUP($A1075,#REF!,MATCH('Cálculo antigua metodología'!K$4,#REF!,0),0),"")</f>
        <v/>
      </c>
      <c r="L1075" s="10" t="str">
        <f>+IFERROR(VLOOKUP($A1075,#REF!,MATCH('Cálculo antigua metodología'!L$4,#REF!,0),0),"")</f>
        <v/>
      </c>
      <c r="M1075" s="10" t="str">
        <f>+IFERROR(VLOOKUP($A1075,#REF!,MATCH('Cálculo antigua metodología'!M$4,#REF!,0),0),"")</f>
        <v/>
      </c>
      <c r="N1075" s="10" t="str">
        <f>+IFERROR(VLOOKUP($A1075,#REF!,MATCH('Cálculo antigua metodología'!N$4,#REF!,0),0),"")</f>
        <v/>
      </c>
      <c r="O1075" s="10" t="str">
        <f>+IFERROR(VLOOKUP($A1075,#REF!,MATCH('Cálculo antigua metodología'!O$4,#REF!,0),0),"")</f>
        <v/>
      </c>
      <c r="P1075" s="10" t="str">
        <f>+IFERROR(VLOOKUP($A1075,#REF!,MATCH('Cálculo antigua metodología'!P$4,#REF!,0),0),"")</f>
        <v/>
      </c>
      <c r="Q1075" s="10" t="str">
        <f>+IFERROR(VLOOKUP($A1075,#REF!,MATCH('Cálculo antigua metodología'!Q$4,#REF!,0),0),"")</f>
        <v/>
      </c>
      <c r="R1075" s="10" t="str">
        <f>+IFERROR(VLOOKUP($A1075,#REF!,MATCH('Cálculo antigua metodología'!R$4,#REF!,0),0),"")</f>
        <v/>
      </c>
      <c r="S1075" s="10" t="str">
        <f>+IFERROR(VLOOKUP($A1075,#REF!,MATCH('Cálculo antigua metodología'!S$4,#REF!,0),0),"")</f>
        <v/>
      </c>
      <c r="T1075" s="10">
        <f>+VLOOKUP(A1075,'[5]Cálculo SGP'!$N$3:$P$1136,3,0)</f>
        <v>1677094236</v>
      </c>
      <c r="U1075" s="10">
        <f>+VLOOKUP(A1075,'[5]Cálculo SGP'!$N$3:$X$1137,11,0)</f>
        <v>1353935209</v>
      </c>
      <c r="V1075" s="11">
        <f t="shared" si="192"/>
        <v>50.94961247401848</v>
      </c>
      <c r="W1075" s="11">
        <f t="shared" si="199"/>
        <v>100</v>
      </c>
      <c r="X1075" s="11">
        <f t="shared" si="193"/>
        <v>80</v>
      </c>
      <c r="Y1075" s="11">
        <f t="shared" si="194"/>
        <v>100</v>
      </c>
      <c r="Z1075" s="11">
        <f t="shared" si="200"/>
        <v>0</v>
      </c>
      <c r="AA1075" s="11">
        <f t="shared" si="195"/>
        <v>100</v>
      </c>
      <c r="AB1075" s="11">
        <f t="shared" si="201"/>
        <v>0</v>
      </c>
      <c r="AC1075" s="11">
        <f t="shared" si="196"/>
        <v>0</v>
      </c>
      <c r="AD1075" s="11">
        <f t="shared" si="197"/>
        <v>0</v>
      </c>
      <c r="AE1075" s="11">
        <f t="shared" si="198"/>
        <v>0</v>
      </c>
      <c r="AF1075" s="12">
        <f t="shared" si="202"/>
        <v>0</v>
      </c>
      <c r="AG1075" s="31">
        <f t="shared" si="203"/>
        <v>16.666666666666668</v>
      </c>
    </row>
    <row r="1076" spans="1:33" x14ac:dyDescent="0.35">
      <c r="A1076" s="1" t="s">
        <v>2201</v>
      </c>
      <c r="B1076" s="1" t="s">
        <v>2167</v>
      </c>
      <c r="C1076" s="1" t="s">
        <v>2202</v>
      </c>
      <c r="D1076" s="4">
        <f>+VLOOKUP(A1076,'[2]Categoría municipios 2023'!$B$2:$D$1103,3,0)</f>
        <v>6</v>
      </c>
      <c r="E1076" s="1" t="str">
        <f>+VLOOKUP(A1076,'[3]Nuevo IDF'!$B$5:$H$1106,7,0)</f>
        <v>G2</v>
      </c>
      <c r="F1076" s="1"/>
      <c r="G1076" s="10">
        <f>+VLOOKUP(A1076,'[4]Informe viabilidad 2022'!$A$4:$G$1105,7,0)</f>
        <v>2367.9284539999999</v>
      </c>
      <c r="H1076" s="10">
        <f>+VLOOKUP(A1076,'[4]Informe viabilidad 2022'!$A$4:$G$1105,6,0)</f>
        <v>4593.5136343800004</v>
      </c>
      <c r="I1076" s="10" t="str">
        <f>+IFERROR(VLOOKUP($A1076,#REF!,MATCH('Cálculo antigua metodología'!I$4,#REF!,0),0),"")</f>
        <v/>
      </c>
      <c r="J1076" s="10" t="str">
        <f>+IFERROR(VLOOKUP($A1076,#REF!,MATCH('Cálculo antigua metodología'!J$4,#REF!,0),0),"")</f>
        <v/>
      </c>
      <c r="K1076" s="10" t="str">
        <f>+IFERROR(VLOOKUP($A1076,#REF!,MATCH('Cálculo antigua metodología'!K$4,#REF!,0),0),"")</f>
        <v/>
      </c>
      <c r="L1076" s="10" t="str">
        <f>+IFERROR(VLOOKUP($A1076,#REF!,MATCH('Cálculo antigua metodología'!L$4,#REF!,0),0),"")</f>
        <v/>
      </c>
      <c r="M1076" s="10" t="str">
        <f>+IFERROR(VLOOKUP($A1076,#REF!,MATCH('Cálculo antigua metodología'!M$4,#REF!,0),0),"")</f>
        <v/>
      </c>
      <c r="N1076" s="10" t="str">
        <f>+IFERROR(VLOOKUP($A1076,#REF!,MATCH('Cálculo antigua metodología'!N$4,#REF!,0),0),"")</f>
        <v/>
      </c>
      <c r="O1076" s="10" t="str">
        <f>+IFERROR(VLOOKUP($A1076,#REF!,MATCH('Cálculo antigua metodología'!O$4,#REF!,0),0),"")</f>
        <v/>
      </c>
      <c r="P1076" s="10" t="str">
        <f>+IFERROR(VLOOKUP($A1076,#REF!,MATCH('Cálculo antigua metodología'!P$4,#REF!,0),0),"")</f>
        <v/>
      </c>
      <c r="Q1076" s="10" t="str">
        <f>+IFERROR(VLOOKUP($A1076,#REF!,MATCH('Cálculo antigua metodología'!Q$4,#REF!,0),0),"")</f>
        <v/>
      </c>
      <c r="R1076" s="10" t="str">
        <f>+IFERROR(VLOOKUP($A1076,#REF!,MATCH('Cálculo antigua metodología'!R$4,#REF!,0),0),"")</f>
        <v/>
      </c>
      <c r="S1076" s="10" t="str">
        <f>+IFERROR(VLOOKUP($A1076,#REF!,MATCH('Cálculo antigua metodología'!S$4,#REF!,0),0),"")</f>
        <v/>
      </c>
      <c r="T1076" s="10">
        <f>+VLOOKUP(A1076,'[5]Cálculo SGP'!$N$3:$P$1136,3,0)</f>
        <v>1321250566</v>
      </c>
      <c r="U1076" s="10">
        <f>+VLOOKUP(A1076,'[5]Cálculo SGP'!$N$3:$X$1137,11,0)</f>
        <v>2466064370</v>
      </c>
      <c r="V1076" s="11">
        <f t="shared" si="192"/>
        <v>51.549394264933014</v>
      </c>
      <c r="W1076" s="11">
        <f t="shared" si="199"/>
        <v>100</v>
      </c>
      <c r="X1076" s="11">
        <f t="shared" si="193"/>
        <v>80</v>
      </c>
      <c r="Y1076" s="11">
        <f t="shared" si="194"/>
        <v>100</v>
      </c>
      <c r="Z1076" s="11">
        <f t="shared" si="200"/>
        <v>0</v>
      </c>
      <c r="AA1076" s="11">
        <f t="shared" si="195"/>
        <v>100</v>
      </c>
      <c r="AB1076" s="11">
        <f t="shared" si="201"/>
        <v>0</v>
      </c>
      <c r="AC1076" s="11">
        <f t="shared" si="196"/>
        <v>0</v>
      </c>
      <c r="AD1076" s="11">
        <f t="shared" si="197"/>
        <v>0</v>
      </c>
      <c r="AE1076" s="11">
        <f t="shared" si="198"/>
        <v>0</v>
      </c>
      <c r="AF1076" s="12">
        <f t="shared" si="202"/>
        <v>0</v>
      </c>
      <c r="AG1076" s="31">
        <f t="shared" si="203"/>
        <v>16.666666666666668</v>
      </c>
    </row>
    <row r="1077" spans="1:33" x14ac:dyDescent="0.35">
      <c r="A1077" s="1" t="s">
        <v>2203</v>
      </c>
      <c r="B1077" s="1" t="s">
        <v>2167</v>
      </c>
      <c r="C1077" s="1" t="s">
        <v>2204</v>
      </c>
      <c r="D1077" s="4">
        <f>+VLOOKUP(A1077,'[2]Categoría municipios 2023'!$B$2:$D$1103,3,0)</f>
        <v>5</v>
      </c>
      <c r="E1077" s="1" t="str">
        <f>+VLOOKUP(A1077,'[3]Nuevo IDF'!$B$5:$H$1106,7,0)</f>
        <v>G1</v>
      </c>
      <c r="F1077" s="1"/>
      <c r="G1077" s="10">
        <f>+VLOOKUP(A1077,'[4]Informe viabilidad 2022'!$A$4:$G$1105,7,0)</f>
        <v>9548.979867</v>
      </c>
      <c r="H1077" s="10">
        <f>+VLOOKUP(A1077,'[4]Informe viabilidad 2022'!$A$4:$G$1105,6,0)</f>
        <v>17856.861061</v>
      </c>
      <c r="I1077" s="10" t="str">
        <f>+IFERROR(VLOOKUP($A1077,#REF!,MATCH('Cálculo antigua metodología'!I$4,#REF!,0),0),"")</f>
        <v/>
      </c>
      <c r="J1077" s="10" t="str">
        <f>+IFERROR(VLOOKUP($A1077,#REF!,MATCH('Cálculo antigua metodología'!J$4,#REF!,0),0),"")</f>
        <v/>
      </c>
      <c r="K1077" s="10" t="str">
        <f>+IFERROR(VLOOKUP($A1077,#REF!,MATCH('Cálculo antigua metodología'!K$4,#REF!,0),0),"")</f>
        <v/>
      </c>
      <c r="L1077" s="10" t="str">
        <f>+IFERROR(VLOOKUP($A1077,#REF!,MATCH('Cálculo antigua metodología'!L$4,#REF!,0),0),"")</f>
        <v/>
      </c>
      <c r="M1077" s="10" t="str">
        <f>+IFERROR(VLOOKUP($A1077,#REF!,MATCH('Cálculo antigua metodología'!M$4,#REF!,0),0),"")</f>
        <v/>
      </c>
      <c r="N1077" s="10" t="str">
        <f>+IFERROR(VLOOKUP($A1077,#REF!,MATCH('Cálculo antigua metodología'!N$4,#REF!,0),0),"")</f>
        <v/>
      </c>
      <c r="O1077" s="10" t="str">
        <f>+IFERROR(VLOOKUP($A1077,#REF!,MATCH('Cálculo antigua metodología'!O$4,#REF!,0),0),"")</f>
        <v/>
      </c>
      <c r="P1077" s="10" t="str">
        <f>+IFERROR(VLOOKUP($A1077,#REF!,MATCH('Cálculo antigua metodología'!P$4,#REF!,0),0),"")</f>
        <v/>
      </c>
      <c r="Q1077" s="10" t="str">
        <f>+IFERROR(VLOOKUP($A1077,#REF!,MATCH('Cálculo antigua metodología'!Q$4,#REF!,0),0),"")</f>
        <v/>
      </c>
      <c r="R1077" s="10" t="str">
        <f>+IFERROR(VLOOKUP($A1077,#REF!,MATCH('Cálculo antigua metodología'!R$4,#REF!,0),0),"")</f>
        <v/>
      </c>
      <c r="S1077" s="10" t="str">
        <f>+IFERROR(VLOOKUP($A1077,#REF!,MATCH('Cálculo antigua metodología'!S$4,#REF!,0),0),"")</f>
        <v/>
      </c>
      <c r="T1077" s="10">
        <f>+VLOOKUP(A1077,'[5]Cálculo SGP'!$N$3:$P$1136,3,0)</f>
        <v>1960183388</v>
      </c>
      <c r="U1077" s="10">
        <f>+VLOOKUP(A1077,'[5]Cálculo SGP'!$N$3:$X$1137,11,0)</f>
        <v>1367630696</v>
      </c>
      <c r="V1077" s="11">
        <f t="shared" si="192"/>
        <v>53.475131123998608</v>
      </c>
      <c r="W1077" s="11">
        <f t="shared" si="199"/>
        <v>100</v>
      </c>
      <c r="X1077" s="11">
        <f t="shared" si="193"/>
        <v>80</v>
      </c>
      <c r="Y1077" s="11">
        <f t="shared" si="194"/>
        <v>100</v>
      </c>
      <c r="Z1077" s="11">
        <f t="shared" si="200"/>
        <v>0</v>
      </c>
      <c r="AA1077" s="11">
        <f t="shared" si="195"/>
        <v>100</v>
      </c>
      <c r="AB1077" s="11">
        <f t="shared" si="201"/>
        <v>0</v>
      </c>
      <c r="AC1077" s="11">
        <f t="shared" si="196"/>
        <v>0</v>
      </c>
      <c r="AD1077" s="11">
        <f t="shared" si="197"/>
        <v>0</v>
      </c>
      <c r="AE1077" s="11">
        <f t="shared" si="198"/>
        <v>0</v>
      </c>
      <c r="AF1077" s="12">
        <f t="shared" si="202"/>
        <v>0</v>
      </c>
      <c r="AG1077" s="31">
        <f t="shared" si="203"/>
        <v>16.666666666666668</v>
      </c>
    </row>
    <row r="1078" spans="1:33" x14ac:dyDescent="0.35">
      <c r="A1078" s="1" t="s">
        <v>2205</v>
      </c>
      <c r="B1078" s="1" t="s">
        <v>2206</v>
      </c>
      <c r="C1078" s="1" t="s">
        <v>2207</v>
      </c>
      <c r="D1078" s="4">
        <f>+VLOOKUP(A1078,'[2]Categoría municipios 2023'!$B$2:$D$1103,3,0)</f>
        <v>6</v>
      </c>
      <c r="E1078" s="1" t="str">
        <f>+VLOOKUP(A1078,'[3]Nuevo IDF'!$B$5:$H$1106,7,0)</f>
        <v>G1</v>
      </c>
      <c r="F1078" s="4">
        <v>1</v>
      </c>
      <c r="G1078" s="10">
        <f>+VLOOKUP(A1078,'[4]Informe viabilidad 2022'!$A$4:$G$1105,7,0)</f>
        <v>9255.6836370000001</v>
      </c>
      <c r="H1078" s="10">
        <f>+VLOOKUP(A1078,'[4]Informe viabilidad 2022'!$A$4:$G$1105,6,0)</f>
        <v>13696.248575790001</v>
      </c>
      <c r="I1078" s="10" t="str">
        <f>+IFERROR(VLOOKUP($A1078,#REF!,MATCH('Cálculo antigua metodología'!I$4,#REF!,0),0),"")</f>
        <v/>
      </c>
      <c r="J1078" s="10" t="str">
        <f>+IFERROR(VLOOKUP($A1078,#REF!,MATCH('Cálculo antigua metodología'!J$4,#REF!,0),0),"")</f>
        <v/>
      </c>
      <c r="K1078" s="10" t="str">
        <f>+IFERROR(VLOOKUP($A1078,#REF!,MATCH('Cálculo antigua metodología'!K$4,#REF!,0),0),"")</f>
        <v/>
      </c>
      <c r="L1078" s="10" t="str">
        <f>+IFERROR(VLOOKUP($A1078,#REF!,MATCH('Cálculo antigua metodología'!L$4,#REF!,0),0),"")</f>
        <v/>
      </c>
      <c r="M1078" s="10" t="str">
        <f>+IFERROR(VLOOKUP($A1078,#REF!,MATCH('Cálculo antigua metodología'!M$4,#REF!,0),0),"")</f>
        <v/>
      </c>
      <c r="N1078" s="10" t="str">
        <f>+IFERROR(VLOOKUP($A1078,#REF!,MATCH('Cálculo antigua metodología'!N$4,#REF!,0),0),"")</f>
        <v/>
      </c>
      <c r="O1078" s="10" t="str">
        <f>+IFERROR(VLOOKUP($A1078,#REF!,MATCH('Cálculo antigua metodología'!O$4,#REF!,0),0),"")</f>
        <v/>
      </c>
      <c r="P1078" s="10" t="str">
        <f>+IFERROR(VLOOKUP($A1078,#REF!,MATCH('Cálculo antigua metodología'!P$4,#REF!,0),0),"")</f>
        <v/>
      </c>
      <c r="Q1078" s="10" t="str">
        <f>+IFERROR(VLOOKUP($A1078,#REF!,MATCH('Cálculo antigua metodología'!Q$4,#REF!,0),0),"")</f>
        <v/>
      </c>
      <c r="R1078" s="10" t="str">
        <f>+IFERROR(VLOOKUP($A1078,#REF!,MATCH('Cálculo antigua metodología'!R$4,#REF!,0),0),"")</f>
        <v/>
      </c>
      <c r="S1078" s="10" t="str">
        <f>+IFERROR(VLOOKUP($A1078,#REF!,MATCH('Cálculo antigua metodología'!S$4,#REF!,0),0),"")</f>
        <v/>
      </c>
      <c r="T1078" s="10">
        <f>+VLOOKUP(A1078,'[5]Cálculo SGP'!$N$3:$P$1136,3,0)</f>
        <v>2279581890</v>
      </c>
      <c r="U1078" s="10">
        <f>+VLOOKUP(A1078,'[5]Cálculo SGP'!$N$3:$X$1137,11,0)</f>
        <v>1306489630</v>
      </c>
      <c r="V1078" s="11">
        <f t="shared" si="192"/>
        <v>67.578239295106627</v>
      </c>
      <c r="W1078" s="11">
        <f t="shared" si="199"/>
        <v>100</v>
      </c>
      <c r="X1078" s="11">
        <f t="shared" si="193"/>
        <v>80</v>
      </c>
      <c r="Y1078" s="11">
        <f t="shared" si="194"/>
        <v>100</v>
      </c>
      <c r="Z1078" s="11">
        <f t="shared" si="200"/>
        <v>0</v>
      </c>
      <c r="AA1078" s="11">
        <f t="shared" si="195"/>
        <v>100</v>
      </c>
      <c r="AB1078" s="11">
        <f t="shared" si="201"/>
        <v>0</v>
      </c>
      <c r="AC1078" s="11">
        <f t="shared" si="196"/>
        <v>0</v>
      </c>
      <c r="AD1078" s="11">
        <f t="shared" si="197"/>
        <v>0</v>
      </c>
      <c r="AE1078" s="11">
        <f t="shared" si="198"/>
        <v>0</v>
      </c>
      <c r="AF1078" s="12">
        <f t="shared" si="202"/>
        <v>0</v>
      </c>
      <c r="AG1078" s="31">
        <f t="shared" si="203"/>
        <v>16.666666666666668</v>
      </c>
    </row>
    <row r="1079" spans="1:33" x14ac:dyDescent="0.35">
      <c r="A1079" s="1" t="s">
        <v>2208</v>
      </c>
      <c r="B1079" s="1" t="s">
        <v>2206</v>
      </c>
      <c r="C1079" s="1" t="s">
        <v>2209</v>
      </c>
      <c r="D1079" s="4">
        <f>+VLOOKUP(A1079,'[2]Categoría municipios 2023'!$B$2:$D$1103,3,0)</f>
        <v>6</v>
      </c>
      <c r="E1079" s="1" t="str">
        <f>+VLOOKUP(A1079,'[3]Nuevo IDF'!$B$5:$H$1106,7,0)</f>
        <v>G4</v>
      </c>
      <c r="F1079" s="1"/>
      <c r="G1079" s="10">
        <f>+VLOOKUP(A1079,'[4]Informe viabilidad 2022'!$A$4:$G$1105,7,0)</f>
        <v>676.40493600000002</v>
      </c>
      <c r="H1079" s="10">
        <f>+VLOOKUP(A1079,'[4]Informe viabilidad 2022'!$A$4:$G$1105,6,0)</f>
        <v>1223.980843</v>
      </c>
      <c r="I1079" s="10" t="str">
        <f>+IFERROR(VLOOKUP($A1079,#REF!,MATCH('Cálculo antigua metodología'!I$4,#REF!,0),0),"")</f>
        <v/>
      </c>
      <c r="J1079" s="10" t="str">
        <f>+IFERROR(VLOOKUP($A1079,#REF!,MATCH('Cálculo antigua metodología'!J$4,#REF!,0),0),"")</f>
        <v/>
      </c>
      <c r="K1079" s="10" t="str">
        <f>+IFERROR(VLOOKUP($A1079,#REF!,MATCH('Cálculo antigua metodología'!K$4,#REF!,0),0),"")</f>
        <v/>
      </c>
      <c r="L1079" s="10" t="str">
        <f>+IFERROR(VLOOKUP($A1079,#REF!,MATCH('Cálculo antigua metodología'!L$4,#REF!,0),0),"")</f>
        <v/>
      </c>
      <c r="M1079" s="10" t="str">
        <f>+IFERROR(VLOOKUP($A1079,#REF!,MATCH('Cálculo antigua metodología'!M$4,#REF!,0),0),"")</f>
        <v/>
      </c>
      <c r="N1079" s="10" t="str">
        <f>+IFERROR(VLOOKUP($A1079,#REF!,MATCH('Cálculo antigua metodología'!N$4,#REF!,0),0),"")</f>
        <v/>
      </c>
      <c r="O1079" s="10" t="str">
        <f>+IFERROR(VLOOKUP($A1079,#REF!,MATCH('Cálculo antigua metodología'!O$4,#REF!,0),0),"")</f>
        <v/>
      </c>
      <c r="P1079" s="10" t="str">
        <f>+IFERROR(VLOOKUP($A1079,#REF!,MATCH('Cálculo antigua metodología'!P$4,#REF!,0),0),"")</f>
        <v/>
      </c>
      <c r="Q1079" s="10" t="str">
        <f>+IFERROR(VLOOKUP($A1079,#REF!,MATCH('Cálculo antigua metodología'!Q$4,#REF!,0),0),"")</f>
        <v/>
      </c>
      <c r="R1079" s="10" t="str">
        <f>+IFERROR(VLOOKUP($A1079,#REF!,MATCH('Cálculo antigua metodología'!R$4,#REF!,0),0),"")</f>
        <v/>
      </c>
      <c r="S1079" s="10" t="str">
        <f>+IFERROR(VLOOKUP($A1079,#REF!,MATCH('Cálculo antigua metodología'!S$4,#REF!,0),0),"")</f>
        <v/>
      </c>
      <c r="T1079" s="10">
        <f>+VLOOKUP(A1079,'[5]Cálculo SGP'!$N$3:$P$1136,3,0)</f>
        <v>489612105</v>
      </c>
      <c r="U1079" s="10">
        <f>+VLOOKUP(A1079,'[5]Cálculo SGP'!$N$3:$X$1137,11,0)</f>
        <v>968836389</v>
      </c>
      <c r="V1079" s="11">
        <f t="shared" si="192"/>
        <v>55.262706101030048</v>
      </c>
      <c r="W1079" s="11">
        <f t="shared" si="199"/>
        <v>100</v>
      </c>
      <c r="X1079" s="11">
        <f t="shared" si="193"/>
        <v>80</v>
      </c>
      <c r="Y1079" s="11">
        <f t="shared" si="194"/>
        <v>100</v>
      </c>
      <c r="Z1079" s="11">
        <f t="shared" si="200"/>
        <v>0</v>
      </c>
      <c r="AA1079" s="11">
        <f t="shared" si="195"/>
        <v>100</v>
      </c>
      <c r="AB1079" s="11">
        <f t="shared" si="201"/>
        <v>0</v>
      </c>
      <c r="AC1079" s="11">
        <f t="shared" si="196"/>
        <v>0</v>
      </c>
      <c r="AD1079" s="11">
        <f t="shared" si="197"/>
        <v>0</v>
      </c>
      <c r="AE1079" s="11">
        <f t="shared" si="198"/>
        <v>0</v>
      </c>
      <c r="AF1079" s="12">
        <f t="shared" si="202"/>
        <v>0</v>
      </c>
      <c r="AG1079" s="31">
        <f t="shared" si="203"/>
        <v>16.666666666666668</v>
      </c>
    </row>
    <row r="1080" spans="1:33" x14ac:dyDescent="0.35">
      <c r="A1080" s="1" t="s">
        <v>2210</v>
      </c>
      <c r="B1080" s="1" t="s">
        <v>2206</v>
      </c>
      <c r="C1080" s="1" t="s">
        <v>2211</v>
      </c>
      <c r="D1080" s="4">
        <f>+VLOOKUP(A1080,'[2]Categoría municipios 2023'!$B$2:$D$1103,3,0)</f>
        <v>6</v>
      </c>
      <c r="E1080" s="1" t="str">
        <f>+VLOOKUP(A1080,'[3]Nuevo IDF'!$B$5:$H$1106,7,0)</f>
        <v>G3</v>
      </c>
      <c r="F1080" s="1"/>
      <c r="G1080" s="10">
        <f>+VLOOKUP(A1080,'[4]Informe viabilidad 2022'!$A$4:$G$1105,7,0)</f>
        <v>5037.1489970000002</v>
      </c>
      <c r="H1080" s="10">
        <f>+VLOOKUP(A1080,'[4]Informe viabilidad 2022'!$A$4:$G$1105,6,0)</f>
        <v>6362.6106554999997</v>
      </c>
      <c r="I1080" s="10" t="str">
        <f>+IFERROR(VLOOKUP($A1080,#REF!,MATCH('Cálculo antigua metodología'!I$4,#REF!,0),0),"")</f>
        <v/>
      </c>
      <c r="J1080" s="10" t="str">
        <f>+IFERROR(VLOOKUP($A1080,#REF!,MATCH('Cálculo antigua metodología'!J$4,#REF!,0),0),"")</f>
        <v/>
      </c>
      <c r="K1080" s="10" t="str">
        <f>+IFERROR(VLOOKUP($A1080,#REF!,MATCH('Cálculo antigua metodología'!K$4,#REF!,0),0),"")</f>
        <v/>
      </c>
      <c r="L1080" s="10" t="str">
        <f>+IFERROR(VLOOKUP($A1080,#REF!,MATCH('Cálculo antigua metodología'!L$4,#REF!,0),0),"")</f>
        <v/>
      </c>
      <c r="M1080" s="10" t="str">
        <f>+IFERROR(VLOOKUP($A1080,#REF!,MATCH('Cálculo antigua metodología'!M$4,#REF!,0),0),"")</f>
        <v/>
      </c>
      <c r="N1080" s="10" t="str">
        <f>+IFERROR(VLOOKUP($A1080,#REF!,MATCH('Cálculo antigua metodología'!N$4,#REF!,0),0),"")</f>
        <v/>
      </c>
      <c r="O1080" s="10" t="str">
        <f>+IFERROR(VLOOKUP($A1080,#REF!,MATCH('Cálculo antigua metodología'!O$4,#REF!,0),0),"")</f>
        <v/>
      </c>
      <c r="P1080" s="10" t="str">
        <f>+IFERROR(VLOOKUP($A1080,#REF!,MATCH('Cálculo antigua metodología'!P$4,#REF!,0),0),"")</f>
        <v/>
      </c>
      <c r="Q1080" s="10" t="str">
        <f>+IFERROR(VLOOKUP($A1080,#REF!,MATCH('Cálculo antigua metodología'!Q$4,#REF!,0),0),"")</f>
        <v/>
      </c>
      <c r="R1080" s="10" t="str">
        <f>+IFERROR(VLOOKUP($A1080,#REF!,MATCH('Cálculo antigua metodología'!R$4,#REF!,0),0),"")</f>
        <v/>
      </c>
      <c r="S1080" s="10" t="str">
        <f>+IFERROR(VLOOKUP($A1080,#REF!,MATCH('Cálculo antigua metodología'!S$4,#REF!,0),0),"")</f>
        <v/>
      </c>
      <c r="T1080" s="10">
        <f>+VLOOKUP(A1080,'[5]Cálculo SGP'!$N$3:$P$1136,3,0)</f>
        <v>2763723002</v>
      </c>
      <c r="U1080" s="10">
        <f>+VLOOKUP(A1080,'[5]Cálculo SGP'!$N$3:$X$1137,11,0)</f>
        <v>1492008640</v>
      </c>
      <c r="V1080" s="11">
        <f t="shared" si="192"/>
        <v>79.167959030241192</v>
      </c>
      <c r="W1080" s="11">
        <f t="shared" si="199"/>
        <v>100</v>
      </c>
      <c r="X1080" s="11">
        <f t="shared" si="193"/>
        <v>80</v>
      </c>
      <c r="Y1080" s="11">
        <f t="shared" si="194"/>
        <v>100</v>
      </c>
      <c r="Z1080" s="11">
        <f t="shared" si="200"/>
        <v>0</v>
      </c>
      <c r="AA1080" s="11">
        <f t="shared" si="195"/>
        <v>100</v>
      </c>
      <c r="AB1080" s="11">
        <f t="shared" si="201"/>
        <v>0</v>
      </c>
      <c r="AC1080" s="11">
        <f t="shared" si="196"/>
        <v>0</v>
      </c>
      <c r="AD1080" s="11">
        <f t="shared" si="197"/>
        <v>0</v>
      </c>
      <c r="AE1080" s="11">
        <f t="shared" si="198"/>
        <v>0</v>
      </c>
      <c r="AF1080" s="12">
        <f t="shared" si="202"/>
        <v>0</v>
      </c>
      <c r="AG1080" s="31">
        <f t="shared" si="203"/>
        <v>16.666666666666668</v>
      </c>
    </row>
    <row r="1081" spans="1:33" x14ac:dyDescent="0.35">
      <c r="A1081" s="1" t="s">
        <v>2212</v>
      </c>
      <c r="B1081" s="1" t="s">
        <v>2206</v>
      </c>
      <c r="C1081" s="1" t="s">
        <v>2213</v>
      </c>
      <c r="D1081" s="4">
        <f>+VLOOKUP(A1081,'[2]Categoría municipios 2023'!$B$2:$D$1103,3,0)</f>
        <v>6</v>
      </c>
      <c r="E1081" s="1" t="str">
        <f>+VLOOKUP(A1081,'[3]Nuevo IDF'!$B$5:$H$1106,7,0)</f>
        <v>G2</v>
      </c>
      <c r="F1081" s="1"/>
      <c r="G1081" s="10">
        <f>+VLOOKUP(A1081,'[4]Informe viabilidad 2022'!$A$4:$G$1105,7,0)</f>
        <v>7313.4623039999997</v>
      </c>
      <c r="H1081" s="10">
        <f>+VLOOKUP(A1081,'[4]Informe viabilidad 2022'!$A$4:$G$1105,6,0)</f>
        <v>14106.17506023</v>
      </c>
      <c r="I1081" s="10" t="str">
        <f>+IFERROR(VLOOKUP($A1081,#REF!,MATCH('Cálculo antigua metodología'!I$4,#REF!,0),0),"")</f>
        <v/>
      </c>
      <c r="J1081" s="10" t="str">
        <f>+IFERROR(VLOOKUP($A1081,#REF!,MATCH('Cálculo antigua metodología'!J$4,#REF!,0),0),"")</f>
        <v/>
      </c>
      <c r="K1081" s="10" t="str">
        <f>+IFERROR(VLOOKUP($A1081,#REF!,MATCH('Cálculo antigua metodología'!K$4,#REF!,0),0),"")</f>
        <v/>
      </c>
      <c r="L1081" s="10" t="str">
        <f>+IFERROR(VLOOKUP($A1081,#REF!,MATCH('Cálculo antigua metodología'!L$4,#REF!,0),0),"")</f>
        <v/>
      </c>
      <c r="M1081" s="10" t="str">
        <f>+IFERROR(VLOOKUP($A1081,#REF!,MATCH('Cálculo antigua metodología'!M$4,#REF!,0),0),"")</f>
        <v/>
      </c>
      <c r="N1081" s="10" t="str">
        <f>+IFERROR(VLOOKUP($A1081,#REF!,MATCH('Cálculo antigua metodología'!N$4,#REF!,0),0),"")</f>
        <v/>
      </c>
      <c r="O1081" s="10" t="str">
        <f>+IFERROR(VLOOKUP($A1081,#REF!,MATCH('Cálculo antigua metodología'!O$4,#REF!,0),0),"")</f>
        <v/>
      </c>
      <c r="P1081" s="10" t="str">
        <f>+IFERROR(VLOOKUP($A1081,#REF!,MATCH('Cálculo antigua metodología'!P$4,#REF!,0),0),"")</f>
        <v/>
      </c>
      <c r="Q1081" s="10" t="str">
        <f>+IFERROR(VLOOKUP($A1081,#REF!,MATCH('Cálculo antigua metodología'!Q$4,#REF!,0),0),"")</f>
        <v/>
      </c>
      <c r="R1081" s="10" t="str">
        <f>+IFERROR(VLOOKUP($A1081,#REF!,MATCH('Cálculo antigua metodología'!R$4,#REF!,0),0),"")</f>
        <v/>
      </c>
      <c r="S1081" s="10" t="str">
        <f>+IFERROR(VLOOKUP($A1081,#REF!,MATCH('Cálculo antigua metodología'!S$4,#REF!,0),0),"")</f>
        <v/>
      </c>
      <c r="T1081" s="10">
        <f>+VLOOKUP(A1081,'[5]Cálculo SGP'!$N$3:$P$1136,3,0)</f>
        <v>4705206807</v>
      </c>
      <c r="U1081" s="10">
        <f>+VLOOKUP(A1081,'[5]Cálculo SGP'!$N$3:$X$1137,11,0)</f>
        <v>1839215653</v>
      </c>
      <c r="V1081" s="11">
        <f t="shared" si="192"/>
        <v>51.845821229165679</v>
      </c>
      <c r="W1081" s="11">
        <f t="shared" si="199"/>
        <v>100</v>
      </c>
      <c r="X1081" s="11">
        <f t="shared" si="193"/>
        <v>80</v>
      </c>
      <c r="Y1081" s="11">
        <f t="shared" si="194"/>
        <v>100</v>
      </c>
      <c r="Z1081" s="11">
        <f t="shared" si="200"/>
        <v>0</v>
      </c>
      <c r="AA1081" s="11">
        <f t="shared" si="195"/>
        <v>100</v>
      </c>
      <c r="AB1081" s="11">
        <f t="shared" si="201"/>
        <v>0</v>
      </c>
      <c r="AC1081" s="11">
        <f t="shared" si="196"/>
        <v>0</v>
      </c>
      <c r="AD1081" s="11">
        <f t="shared" si="197"/>
        <v>0</v>
      </c>
      <c r="AE1081" s="11">
        <f t="shared" si="198"/>
        <v>0</v>
      </c>
      <c r="AF1081" s="12">
        <f t="shared" si="202"/>
        <v>0</v>
      </c>
      <c r="AG1081" s="31">
        <f t="shared" si="203"/>
        <v>16.666666666666668</v>
      </c>
    </row>
    <row r="1082" spans="1:33" x14ac:dyDescent="0.35">
      <c r="A1082" s="1" t="s">
        <v>2214</v>
      </c>
      <c r="B1082" s="1" t="s">
        <v>2206</v>
      </c>
      <c r="C1082" s="1" t="s">
        <v>2215</v>
      </c>
      <c r="D1082" s="4">
        <f>+VLOOKUP(A1082,'[2]Categoría municipios 2023'!$B$2:$D$1103,3,0)</f>
        <v>6</v>
      </c>
      <c r="E1082" s="1" t="str">
        <f>+VLOOKUP(A1082,'[3]Nuevo IDF'!$B$5:$H$1106,7,0)</f>
        <v>G5</v>
      </c>
      <c r="F1082" s="1"/>
      <c r="G1082" s="10">
        <f>+VLOOKUP(A1082,'[4]Informe viabilidad 2022'!$A$4:$G$1105,7,0)</f>
        <v>2249.8704309999998</v>
      </c>
      <c r="H1082" s="10">
        <f>+VLOOKUP(A1082,'[4]Informe viabilidad 2022'!$A$4:$G$1105,6,0)</f>
        <v>4230.7640753400001</v>
      </c>
      <c r="I1082" s="10" t="str">
        <f>+IFERROR(VLOOKUP($A1082,#REF!,MATCH('Cálculo antigua metodología'!I$4,#REF!,0),0),"")</f>
        <v/>
      </c>
      <c r="J1082" s="10" t="str">
        <f>+IFERROR(VLOOKUP($A1082,#REF!,MATCH('Cálculo antigua metodología'!J$4,#REF!,0),0),"")</f>
        <v/>
      </c>
      <c r="K1082" s="10" t="str">
        <f>+IFERROR(VLOOKUP($A1082,#REF!,MATCH('Cálculo antigua metodología'!K$4,#REF!,0),0),"")</f>
        <v/>
      </c>
      <c r="L1082" s="10" t="str">
        <f>+IFERROR(VLOOKUP($A1082,#REF!,MATCH('Cálculo antigua metodología'!L$4,#REF!,0),0),"")</f>
        <v/>
      </c>
      <c r="M1082" s="10" t="str">
        <f>+IFERROR(VLOOKUP($A1082,#REF!,MATCH('Cálculo antigua metodología'!M$4,#REF!,0),0),"")</f>
        <v/>
      </c>
      <c r="N1082" s="10" t="str">
        <f>+IFERROR(VLOOKUP($A1082,#REF!,MATCH('Cálculo antigua metodología'!N$4,#REF!,0),0),"")</f>
        <v/>
      </c>
      <c r="O1082" s="10" t="str">
        <f>+IFERROR(VLOOKUP($A1082,#REF!,MATCH('Cálculo antigua metodología'!O$4,#REF!,0),0),"")</f>
        <v/>
      </c>
      <c r="P1082" s="10" t="str">
        <f>+IFERROR(VLOOKUP($A1082,#REF!,MATCH('Cálculo antigua metodología'!P$4,#REF!,0),0),"")</f>
        <v/>
      </c>
      <c r="Q1082" s="10" t="str">
        <f>+IFERROR(VLOOKUP($A1082,#REF!,MATCH('Cálculo antigua metodología'!Q$4,#REF!,0),0),"")</f>
        <v/>
      </c>
      <c r="R1082" s="10" t="str">
        <f>+IFERROR(VLOOKUP($A1082,#REF!,MATCH('Cálculo antigua metodología'!R$4,#REF!,0),0),"")</f>
        <v/>
      </c>
      <c r="S1082" s="10" t="str">
        <f>+IFERROR(VLOOKUP($A1082,#REF!,MATCH('Cálculo antigua metodología'!S$4,#REF!,0),0),"")</f>
        <v/>
      </c>
      <c r="T1082" s="10">
        <f>+VLOOKUP(A1082,'[5]Cálculo SGP'!$N$3:$P$1136,3,0)</f>
        <v>1531513091</v>
      </c>
      <c r="U1082" s="10">
        <f>+VLOOKUP(A1082,'[5]Cálculo SGP'!$N$3:$X$1137,11,0)</f>
        <v>2430438598</v>
      </c>
      <c r="V1082" s="11">
        <f t="shared" si="192"/>
        <v>53.178820443188904</v>
      </c>
      <c r="W1082" s="11">
        <f t="shared" si="199"/>
        <v>100</v>
      </c>
      <c r="X1082" s="11">
        <f t="shared" si="193"/>
        <v>80</v>
      </c>
      <c r="Y1082" s="11">
        <f t="shared" si="194"/>
        <v>100</v>
      </c>
      <c r="Z1082" s="11">
        <f t="shared" si="200"/>
        <v>0</v>
      </c>
      <c r="AA1082" s="11">
        <f t="shared" si="195"/>
        <v>100</v>
      </c>
      <c r="AB1082" s="11">
        <f t="shared" si="201"/>
        <v>0</v>
      </c>
      <c r="AC1082" s="11">
        <f t="shared" si="196"/>
        <v>0</v>
      </c>
      <c r="AD1082" s="11">
        <f t="shared" si="197"/>
        <v>0</v>
      </c>
      <c r="AE1082" s="11">
        <f t="shared" si="198"/>
        <v>0</v>
      </c>
      <c r="AF1082" s="12">
        <f t="shared" si="202"/>
        <v>0</v>
      </c>
      <c r="AG1082" s="31">
        <f t="shared" si="203"/>
        <v>16.666666666666668</v>
      </c>
    </row>
    <row r="1083" spans="1:33" x14ac:dyDescent="0.35">
      <c r="A1083" s="1" t="s">
        <v>2216</v>
      </c>
      <c r="B1083" s="1" t="s">
        <v>2206</v>
      </c>
      <c r="C1083" s="1" t="s">
        <v>2217</v>
      </c>
      <c r="D1083" s="4">
        <f>+VLOOKUP(A1083,'[2]Categoría municipios 2023'!$B$2:$D$1103,3,0)</f>
        <v>6</v>
      </c>
      <c r="E1083" s="1" t="str">
        <f>+VLOOKUP(A1083,'[3]Nuevo IDF'!$B$5:$H$1106,7,0)</f>
        <v>G5</v>
      </c>
      <c r="F1083" s="1"/>
      <c r="G1083" s="10">
        <f>+VLOOKUP(A1083,'[4]Informe viabilidad 2022'!$A$4:$G$1105,7,0)</f>
        <v>2330.9420150000001</v>
      </c>
      <c r="H1083" s="10">
        <f>+VLOOKUP(A1083,'[4]Informe viabilidad 2022'!$A$4:$G$1105,6,0)</f>
        <v>2924.5807730700003</v>
      </c>
      <c r="I1083" s="10" t="str">
        <f>+IFERROR(VLOOKUP($A1083,#REF!,MATCH('Cálculo antigua metodología'!I$4,#REF!,0),0),"")</f>
        <v/>
      </c>
      <c r="J1083" s="10" t="str">
        <f>+IFERROR(VLOOKUP($A1083,#REF!,MATCH('Cálculo antigua metodología'!J$4,#REF!,0),0),"")</f>
        <v/>
      </c>
      <c r="K1083" s="10" t="str">
        <f>+IFERROR(VLOOKUP($A1083,#REF!,MATCH('Cálculo antigua metodología'!K$4,#REF!,0),0),"")</f>
        <v/>
      </c>
      <c r="L1083" s="10" t="str">
        <f>+IFERROR(VLOOKUP($A1083,#REF!,MATCH('Cálculo antigua metodología'!L$4,#REF!,0),0),"")</f>
        <v/>
      </c>
      <c r="M1083" s="10" t="str">
        <f>+IFERROR(VLOOKUP($A1083,#REF!,MATCH('Cálculo antigua metodología'!M$4,#REF!,0),0),"")</f>
        <v/>
      </c>
      <c r="N1083" s="10" t="str">
        <f>+IFERROR(VLOOKUP($A1083,#REF!,MATCH('Cálculo antigua metodología'!N$4,#REF!,0),0),"")</f>
        <v/>
      </c>
      <c r="O1083" s="10" t="str">
        <f>+IFERROR(VLOOKUP($A1083,#REF!,MATCH('Cálculo antigua metodología'!O$4,#REF!,0),0),"")</f>
        <v/>
      </c>
      <c r="P1083" s="10" t="str">
        <f>+IFERROR(VLOOKUP($A1083,#REF!,MATCH('Cálculo antigua metodología'!P$4,#REF!,0),0),"")</f>
        <v/>
      </c>
      <c r="Q1083" s="10" t="str">
        <f>+IFERROR(VLOOKUP($A1083,#REF!,MATCH('Cálculo antigua metodología'!Q$4,#REF!,0),0),"")</f>
        <v/>
      </c>
      <c r="R1083" s="10" t="str">
        <f>+IFERROR(VLOOKUP($A1083,#REF!,MATCH('Cálculo antigua metodología'!R$4,#REF!,0),0),"")</f>
        <v/>
      </c>
      <c r="S1083" s="10" t="str">
        <f>+IFERROR(VLOOKUP($A1083,#REF!,MATCH('Cálculo antigua metodología'!S$4,#REF!,0),0),"")</f>
        <v/>
      </c>
      <c r="T1083" s="10">
        <f>+VLOOKUP(A1083,'[5]Cálculo SGP'!$N$3:$P$1136,3,0)</f>
        <v>3320671823</v>
      </c>
      <c r="U1083" s="10">
        <f>+VLOOKUP(A1083,'[5]Cálculo SGP'!$N$3:$X$1137,11,0)</f>
        <v>1950558269</v>
      </c>
      <c r="V1083" s="11">
        <f t="shared" si="192"/>
        <v>79.701748587820887</v>
      </c>
      <c r="W1083" s="11">
        <f t="shared" si="199"/>
        <v>100</v>
      </c>
      <c r="X1083" s="11">
        <f t="shared" si="193"/>
        <v>80</v>
      </c>
      <c r="Y1083" s="11">
        <f t="shared" si="194"/>
        <v>100</v>
      </c>
      <c r="Z1083" s="11">
        <f t="shared" si="200"/>
        <v>0</v>
      </c>
      <c r="AA1083" s="11">
        <f t="shared" si="195"/>
        <v>100</v>
      </c>
      <c r="AB1083" s="11">
        <f t="shared" si="201"/>
        <v>0</v>
      </c>
      <c r="AC1083" s="11">
        <f t="shared" si="196"/>
        <v>0</v>
      </c>
      <c r="AD1083" s="11">
        <f t="shared" si="197"/>
        <v>0</v>
      </c>
      <c r="AE1083" s="11">
        <f t="shared" si="198"/>
        <v>0</v>
      </c>
      <c r="AF1083" s="12">
        <f t="shared" si="202"/>
        <v>0</v>
      </c>
      <c r="AG1083" s="31">
        <f t="shared" si="203"/>
        <v>16.666666666666668</v>
      </c>
    </row>
    <row r="1084" spans="1:33" x14ac:dyDescent="0.35">
      <c r="A1084" s="1" t="s">
        <v>2218</v>
      </c>
      <c r="B1084" s="1" t="s">
        <v>2206</v>
      </c>
      <c r="C1084" s="1" t="s">
        <v>2219</v>
      </c>
      <c r="D1084" s="4">
        <f>+VLOOKUP(A1084,'[2]Categoría municipios 2023'!$B$2:$D$1103,3,0)</f>
        <v>6</v>
      </c>
      <c r="E1084" s="1" t="str">
        <f>+VLOOKUP(A1084,'[3]Nuevo IDF'!$B$5:$H$1106,7,0)</f>
        <v>G5</v>
      </c>
      <c r="F1084" s="1"/>
      <c r="G1084" s="10">
        <f>+VLOOKUP(A1084,'[4]Informe viabilidad 2022'!$A$4:$G$1105,7,0)</f>
        <v>3612.5568499999999</v>
      </c>
      <c r="H1084" s="10">
        <f>+VLOOKUP(A1084,'[4]Informe viabilidad 2022'!$A$4:$G$1105,6,0)</f>
        <v>5976.7484327100001</v>
      </c>
      <c r="I1084" s="10" t="str">
        <f>+IFERROR(VLOOKUP($A1084,#REF!,MATCH('Cálculo antigua metodología'!I$4,#REF!,0),0),"")</f>
        <v/>
      </c>
      <c r="J1084" s="10" t="str">
        <f>+IFERROR(VLOOKUP($A1084,#REF!,MATCH('Cálculo antigua metodología'!J$4,#REF!,0),0),"")</f>
        <v/>
      </c>
      <c r="K1084" s="10" t="str">
        <f>+IFERROR(VLOOKUP($A1084,#REF!,MATCH('Cálculo antigua metodología'!K$4,#REF!,0),0),"")</f>
        <v/>
      </c>
      <c r="L1084" s="10" t="str">
        <f>+IFERROR(VLOOKUP($A1084,#REF!,MATCH('Cálculo antigua metodología'!L$4,#REF!,0),0),"")</f>
        <v/>
      </c>
      <c r="M1084" s="10" t="str">
        <f>+IFERROR(VLOOKUP($A1084,#REF!,MATCH('Cálculo antigua metodología'!M$4,#REF!,0),0),"")</f>
        <v/>
      </c>
      <c r="N1084" s="10" t="str">
        <f>+IFERROR(VLOOKUP($A1084,#REF!,MATCH('Cálculo antigua metodología'!N$4,#REF!,0),0),"")</f>
        <v/>
      </c>
      <c r="O1084" s="10" t="str">
        <f>+IFERROR(VLOOKUP($A1084,#REF!,MATCH('Cálculo antigua metodología'!O$4,#REF!,0),0),"")</f>
        <v/>
      </c>
      <c r="P1084" s="10" t="str">
        <f>+IFERROR(VLOOKUP($A1084,#REF!,MATCH('Cálculo antigua metodología'!P$4,#REF!,0),0),"")</f>
        <v/>
      </c>
      <c r="Q1084" s="10" t="str">
        <f>+IFERROR(VLOOKUP($A1084,#REF!,MATCH('Cálculo antigua metodología'!Q$4,#REF!,0),0),"")</f>
        <v/>
      </c>
      <c r="R1084" s="10" t="str">
        <f>+IFERROR(VLOOKUP($A1084,#REF!,MATCH('Cálculo antigua metodología'!R$4,#REF!,0),0),"")</f>
        <v/>
      </c>
      <c r="S1084" s="10" t="str">
        <f>+IFERROR(VLOOKUP($A1084,#REF!,MATCH('Cálculo antigua metodología'!S$4,#REF!,0),0),"")</f>
        <v/>
      </c>
      <c r="T1084" s="10">
        <f>+VLOOKUP(A1084,'[5]Cálculo SGP'!$N$3:$P$1136,3,0)</f>
        <v>5393267469</v>
      </c>
      <c r="U1084" s="10">
        <f>+VLOOKUP(A1084,'[5]Cálculo SGP'!$N$3:$X$1137,11,0)</f>
        <v>1320906796</v>
      </c>
      <c r="V1084" s="11">
        <f t="shared" si="192"/>
        <v>60.443515243655334</v>
      </c>
      <c r="W1084" s="11">
        <f t="shared" si="199"/>
        <v>100</v>
      </c>
      <c r="X1084" s="11">
        <f t="shared" si="193"/>
        <v>80</v>
      </c>
      <c r="Y1084" s="11">
        <f t="shared" si="194"/>
        <v>100</v>
      </c>
      <c r="Z1084" s="11">
        <f t="shared" si="200"/>
        <v>0</v>
      </c>
      <c r="AA1084" s="11">
        <f t="shared" si="195"/>
        <v>100</v>
      </c>
      <c r="AB1084" s="11">
        <f t="shared" si="201"/>
        <v>0</v>
      </c>
      <c r="AC1084" s="11">
        <f t="shared" si="196"/>
        <v>0</v>
      </c>
      <c r="AD1084" s="11">
        <f t="shared" si="197"/>
        <v>0</v>
      </c>
      <c r="AE1084" s="11">
        <f t="shared" si="198"/>
        <v>0</v>
      </c>
      <c r="AF1084" s="12">
        <f t="shared" si="202"/>
        <v>0</v>
      </c>
      <c r="AG1084" s="31">
        <f t="shared" si="203"/>
        <v>16.666666666666668</v>
      </c>
    </row>
    <row r="1085" spans="1:33" x14ac:dyDescent="0.35">
      <c r="A1085" s="1" t="s">
        <v>2220</v>
      </c>
      <c r="B1085" s="1" t="s">
        <v>2206</v>
      </c>
      <c r="C1085" s="1" t="s">
        <v>2221</v>
      </c>
      <c r="D1085" s="4">
        <f>+VLOOKUP(A1085,'[2]Categoría municipios 2023'!$B$2:$D$1103,3,0)</f>
        <v>6</v>
      </c>
      <c r="E1085" s="1" t="str">
        <f>+VLOOKUP(A1085,'[3]Nuevo IDF'!$B$5:$H$1106,7,0)</f>
        <v>G4</v>
      </c>
      <c r="F1085" s="1"/>
      <c r="G1085" s="10">
        <f>+VLOOKUP(A1085,'[4]Informe viabilidad 2022'!$A$4:$G$1105,7,0)</f>
        <v>1703.025738</v>
      </c>
      <c r="H1085" s="10">
        <f>+VLOOKUP(A1085,'[4]Informe viabilidad 2022'!$A$4:$G$1105,6,0)</f>
        <v>2290.1505778800001</v>
      </c>
      <c r="I1085" s="10" t="str">
        <f>+IFERROR(VLOOKUP($A1085,#REF!,MATCH('Cálculo antigua metodología'!I$4,#REF!,0),0),"")</f>
        <v/>
      </c>
      <c r="J1085" s="10" t="str">
        <f>+IFERROR(VLOOKUP($A1085,#REF!,MATCH('Cálculo antigua metodología'!J$4,#REF!,0),0),"")</f>
        <v/>
      </c>
      <c r="K1085" s="10" t="str">
        <f>+IFERROR(VLOOKUP($A1085,#REF!,MATCH('Cálculo antigua metodología'!K$4,#REF!,0),0),"")</f>
        <v/>
      </c>
      <c r="L1085" s="10" t="str">
        <f>+IFERROR(VLOOKUP($A1085,#REF!,MATCH('Cálculo antigua metodología'!L$4,#REF!,0),0),"")</f>
        <v/>
      </c>
      <c r="M1085" s="10" t="str">
        <f>+IFERROR(VLOOKUP($A1085,#REF!,MATCH('Cálculo antigua metodología'!M$4,#REF!,0),0),"")</f>
        <v/>
      </c>
      <c r="N1085" s="10" t="str">
        <f>+IFERROR(VLOOKUP($A1085,#REF!,MATCH('Cálculo antigua metodología'!N$4,#REF!,0),0),"")</f>
        <v/>
      </c>
      <c r="O1085" s="10" t="str">
        <f>+IFERROR(VLOOKUP($A1085,#REF!,MATCH('Cálculo antigua metodología'!O$4,#REF!,0),0),"")</f>
        <v/>
      </c>
      <c r="P1085" s="10" t="str">
        <f>+IFERROR(VLOOKUP($A1085,#REF!,MATCH('Cálculo antigua metodología'!P$4,#REF!,0),0),"")</f>
        <v/>
      </c>
      <c r="Q1085" s="10" t="str">
        <f>+IFERROR(VLOOKUP($A1085,#REF!,MATCH('Cálculo antigua metodología'!Q$4,#REF!,0),0),"")</f>
        <v/>
      </c>
      <c r="R1085" s="10" t="str">
        <f>+IFERROR(VLOOKUP($A1085,#REF!,MATCH('Cálculo antigua metodología'!R$4,#REF!,0),0),"")</f>
        <v/>
      </c>
      <c r="S1085" s="10" t="str">
        <f>+IFERROR(VLOOKUP($A1085,#REF!,MATCH('Cálculo antigua metodología'!S$4,#REF!,0),0),"")</f>
        <v/>
      </c>
      <c r="T1085" s="10">
        <f>+VLOOKUP(A1085,'[5]Cálculo SGP'!$N$3:$P$1136,3,0)</f>
        <v>936677637</v>
      </c>
      <c r="U1085" s="10">
        <f>+VLOOKUP(A1085,'[5]Cálculo SGP'!$N$3:$X$1137,11,0)</f>
        <v>1331789092</v>
      </c>
      <c r="V1085" s="11">
        <f t="shared" si="192"/>
        <v>74.363046449831984</v>
      </c>
      <c r="W1085" s="11">
        <f t="shared" si="199"/>
        <v>100</v>
      </c>
      <c r="X1085" s="11">
        <f t="shared" si="193"/>
        <v>80</v>
      </c>
      <c r="Y1085" s="11">
        <f t="shared" si="194"/>
        <v>100</v>
      </c>
      <c r="Z1085" s="11">
        <f t="shared" si="200"/>
        <v>0</v>
      </c>
      <c r="AA1085" s="11">
        <f t="shared" si="195"/>
        <v>100</v>
      </c>
      <c r="AB1085" s="11">
        <f t="shared" si="201"/>
        <v>0</v>
      </c>
      <c r="AC1085" s="11">
        <f t="shared" si="196"/>
        <v>0</v>
      </c>
      <c r="AD1085" s="11">
        <f t="shared" si="197"/>
        <v>0</v>
      </c>
      <c r="AE1085" s="11">
        <f t="shared" si="198"/>
        <v>0</v>
      </c>
      <c r="AF1085" s="12">
        <f t="shared" si="202"/>
        <v>0</v>
      </c>
      <c r="AG1085" s="31">
        <f t="shared" si="203"/>
        <v>16.666666666666668</v>
      </c>
    </row>
    <row r="1086" spans="1:33" x14ac:dyDescent="0.35">
      <c r="A1086" s="1" t="s">
        <v>2222</v>
      </c>
      <c r="B1086" s="1" t="s">
        <v>2206</v>
      </c>
      <c r="C1086" s="1" t="s">
        <v>2223</v>
      </c>
      <c r="D1086" s="4">
        <f>+VLOOKUP(A1086,'[2]Categoría municipios 2023'!$B$2:$D$1103,3,0)</f>
        <v>6</v>
      </c>
      <c r="E1086" s="1" t="str">
        <f>+VLOOKUP(A1086,'[3]Nuevo IDF'!$B$5:$H$1106,7,0)</f>
        <v>G4</v>
      </c>
      <c r="F1086" s="1"/>
      <c r="G1086" s="10">
        <f>+VLOOKUP(A1086,'[4]Informe viabilidad 2022'!$A$4:$G$1105,7,0)</f>
        <v>719.12676699999997</v>
      </c>
      <c r="H1086" s="10">
        <f>+VLOOKUP(A1086,'[4]Informe viabilidad 2022'!$A$4:$G$1105,6,0)</f>
        <v>1076.6586420000001</v>
      </c>
      <c r="I1086" s="10" t="str">
        <f>+IFERROR(VLOOKUP($A1086,#REF!,MATCH('Cálculo antigua metodología'!I$4,#REF!,0),0),"")</f>
        <v/>
      </c>
      <c r="J1086" s="10" t="str">
        <f>+IFERROR(VLOOKUP($A1086,#REF!,MATCH('Cálculo antigua metodología'!J$4,#REF!,0),0),"")</f>
        <v/>
      </c>
      <c r="K1086" s="10" t="str">
        <f>+IFERROR(VLOOKUP($A1086,#REF!,MATCH('Cálculo antigua metodología'!K$4,#REF!,0),0),"")</f>
        <v/>
      </c>
      <c r="L1086" s="10" t="str">
        <f>+IFERROR(VLOOKUP($A1086,#REF!,MATCH('Cálculo antigua metodología'!L$4,#REF!,0),0),"")</f>
        <v/>
      </c>
      <c r="M1086" s="10" t="str">
        <f>+IFERROR(VLOOKUP($A1086,#REF!,MATCH('Cálculo antigua metodología'!M$4,#REF!,0),0),"")</f>
        <v/>
      </c>
      <c r="N1086" s="10" t="str">
        <f>+IFERROR(VLOOKUP($A1086,#REF!,MATCH('Cálculo antigua metodología'!N$4,#REF!,0),0),"")</f>
        <v/>
      </c>
      <c r="O1086" s="10" t="str">
        <f>+IFERROR(VLOOKUP($A1086,#REF!,MATCH('Cálculo antigua metodología'!O$4,#REF!,0),0),"")</f>
        <v/>
      </c>
      <c r="P1086" s="10" t="str">
        <f>+IFERROR(VLOOKUP($A1086,#REF!,MATCH('Cálculo antigua metodología'!P$4,#REF!,0),0),"")</f>
        <v/>
      </c>
      <c r="Q1086" s="10" t="str">
        <f>+IFERROR(VLOOKUP($A1086,#REF!,MATCH('Cálculo antigua metodología'!Q$4,#REF!,0),0),"")</f>
        <v/>
      </c>
      <c r="R1086" s="10" t="str">
        <f>+IFERROR(VLOOKUP($A1086,#REF!,MATCH('Cálculo antigua metodología'!R$4,#REF!,0),0),"")</f>
        <v/>
      </c>
      <c r="S1086" s="10" t="str">
        <f>+IFERROR(VLOOKUP($A1086,#REF!,MATCH('Cálculo antigua metodología'!S$4,#REF!,0),0),"")</f>
        <v/>
      </c>
      <c r="T1086" s="10">
        <f>+VLOOKUP(A1086,'[5]Cálculo SGP'!$N$3:$P$1136,3,0)</f>
        <v>459257678</v>
      </c>
      <c r="U1086" s="10">
        <f>+VLOOKUP(A1086,'[5]Cálculo SGP'!$N$3:$X$1137,11,0)</f>
        <v>981278857</v>
      </c>
      <c r="V1086" s="11">
        <f t="shared" si="192"/>
        <v>66.792457604218058</v>
      </c>
      <c r="W1086" s="11">
        <f t="shared" si="199"/>
        <v>100</v>
      </c>
      <c r="X1086" s="11">
        <f t="shared" si="193"/>
        <v>80</v>
      </c>
      <c r="Y1086" s="11">
        <f t="shared" si="194"/>
        <v>100</v>
      </c>
      <c r="Z1086" s="11">
        <f t="shared" si="200"/>
        <v>0</v>
      </c>
      <c r="AA1086" s="11">
        <f t="shared" si="195"/>
        <v>100</v>
      </c>
      <c r="AB1086" s="11">
        <f t="shared" si="201"/>
        <v>0</v>
      </c>
      <c r="AC1086" s="11">
        <f t="shared" si="196"/>
        <v>0</v>
      </c>
      <c r="AD1086" s="11">
        <f t="shared" si="197"/>
        <v>0</v>
      </c>
      <c r="AE1086" s="11">
        <f t="shared" si="198"/>
        <v>0</v>
      </c>
      <c r="AF1086" s="12">
        <f t="shared" si="202"/>
        <v>0</v>
      </c>
      <c r="AG1086" s="31">
        <f t="shared" si="203"/>
        <v>16.666666666666668</v>
      </c>
    </row>
    <row r="1087" spans="1:33" x14ac:dyDescent="0.35">
      <c r="A1087" s="1" t="s">
        <v>2224</v>
      </c>
      <c r="B1087" s="1" t="s">
        <v>2206</v>
      </c>
      <c r="C1087" s="1" t="s">
        <v>2225</v>
      </c>
      <c r="D1087" s="4">
        <f>+VLOOKUP(A1087,'[2]Categoría municipios 2023'!$B$2:$D$1103,3,0)</f>
        <v>6</v>
      </c>
      <c r="E1087" s="1" t="str">
        <f>+VLOOKUP(A1087,'[3]Nuevo IDF'!$B$5:$H$1106,7,0)</f>
        <v>G4</v>
      </c>
      <c r="F1087" s="1"/>
      <c r="G1087" s="10">
        <f>+VLOOKUP(A1087,'[4]Informe viabilidad 2022'!$A$4:$G$1105,7,0)</f>
        <v>2394.3217420000001</v>
      </c>
      <c r="H1087" s="10">
        <f>+VLOOKUP(A1087,'[4]Informe viabilidad 2022'!$A$4:$G$1105,6,0)</f>
        <v>3933.9167511599999</v>
      </c>
      <c r="I1087" s="10" t="str">
        <f>+IFERROR(VLOOKUP($A1087,#REF!,MATCH('Cálculo antigua metodología'!I$4,#REF!,0),0),"")</f>
        <v/>
      </c>
      <c r="J1087" s="10" t="str">
        <f>+IFERROR(VLOOKUP($A1087,#REF!,MATCH('Cálculo antigua metodología'!J$4,#REF!,0),0),"")</f>
        <v/>
      </c>
      <c r="K1087" s="10" t="str">
        <f>+IFERROR(VLOOKUP($A1087,#REF!,MATCH('Cálculo antigua metodología'!K$4,#REF!,0),0),"")</f>
        <v/>
      </c>
      <c r="L1087" s="10" t="str">
        <f>+IFERROR(VLOOKUP($A1087,#REF!,MATCH('Cálculo antigua metodología'!L$4,#REF!,0),0),"")</f>
        <v/>
      </c>
      <c r="M1087" s="10" t="str">
        <f>+IFERROR(VLOOKUP($A1087,#REF!,MATCH('Cálculo antigua metodología'!M$4,#REF!,0),0),"")</f>
        <v/>
      </c>
      <c r="N1087" s="10" t="str">
        <f>+IFERROR(VLOOKUP($A1087,#REF!,MATCH('Cálculo antigua metodología'!N$4,#REF!,0),0),"")</f>
        <v/>
      </c>
      <c r="O1087" s="10" t="str">
        <f>+IFERROR(VLOOKUP($A1087,#REF!,MATCH('Cálculo antigua metodología'!O$4,#REF!,0),0),"")</f>
        <v/>
      </c>
      <c r="P1087" s="10" t="str">
        <f>+IFERROR(VLOOKUP($A1087,#REF!,MATCH('Cálculo antigua metodología'!P$4,#REF!,0),0),"")</f>
        <v/>
      </c>
      <c r="Q1087" s="10" t="str">
        <f>+IFERROR(VLOOKUP($A1087,#REF!,MATCH('Cálculo antigua metodología'!Q$4,#REF!,0),0),"")</f>
        <v/>
      </c>
      <c r="R1087" s="10" t="str">
        <f>+IFERROR(VLOOKUP($A1087,#REF!,MATCH('Cálculo antigua metodología'!R$4,#REF!,0),0),"")</f>
        <v/>
      </c>
      <c r="S1087" s="10" t="str">
        <f>+IFERROR(VLOOKUP($A1087,#REF!,MATCH('Cálculo antigua metodología'!S$4,#REF!,0),0),"")</f>
        <v/>
      </c>
      <c r="T1087" s="10">
        <f>+VLOOKUP(A1087,'[5]Cálculo SGP'!$N$3:$P$1136,3,0)</f>
        <v>1920283227</v>
      </c>
      <c r="U1087" s="10">
        <f>+VLOOKUP(A1087,'[5]Cálculo SGP'!$N$3:$X$1137,11,0)</f>
        <v>3212013921</v>
      </c>
      <c r="V1087" s="11">
        <f t="shared" si="192"/>
        <v>60.863558978312973</v>
      </c>
      <c r="W1087" s="11">
        <f t="shared" si="199"/>
        <v>100</v>
      </c>
      <c r="X1087" s="11">
        <f t="shared" si="193"/>
        <v>80</v>
      </c>
      <c r="Y1087" s="11">
        <f t="shared" si="194"/>
        <v>100</v>
      </c>
      <c r="Z1087" s="11">
        <f t="shared" si="200"/>
        <v>0</v>
      </c>
      <c r="AA1087" s="11">
        <f t="shared" si="195"/>
        <v>100</v>
      </c>
      <c r="AB1087" s="11">
        <f t="shared" si="201"/>
        <v>0</v>
      </c>
      <c r="AC1087" s="11">
        <f t="shared" si="196"/>
        <v>0</v>
      </c>
      <c r="AD1087" s="11">
        <f t="shared" si="197"/>
        <v>0</v>
      </c>
      <c r="AE1087" s="11">
        <f t="shared" si="198"/>
        <v>0</v>
      </c>
      <c r="AF1087" s="12">
        <f t="shared" si="202"/>
        <v>0</v>
      </c>
      <c r="AG1087" s="31">
        <f t="shared" si="203"/>
        <v>16.666666666666668</v>
      </c>
    </row>
    <row r="1088" spans="1:33" x14ac:dyDescent="0.35">
      <c r="A1088" s="1" t="s">
        <v>2226</v>
      </c>
      <c r="B1088" s="1" t="s">
        <v>2206</v>
      </c>
      <c r="C1088" s="1" t="s">
        <v>2227</v>
      </c>
      <c r="D1088" s="4">
        <f>+VLOOKUP(A1088,'[2]Categoría municipios 2023'!$B$2:$D$1103,3,0)</f>
        <v>6</v>
      </c>
      <c r="E1088" s="1" t="str">
        <f>+VLOOKUP(A1088,'[3]Nuevo IDF'!$B$5:$H$1106,7,0)</f>
        <v>G4</v>
      </c>
      <c r="F1088" s="1"/>
      <c r="G1088" s="10">
        <f>+VLOOKUP(A1088,'[4]Informe viabilidad 2022'!$A$4:$G$1105,7,0)</f>
        <v>1311.6738</v>
      </c>
      <c r="H1088" s="10">
        <f>+VLOOKUP(A1088,'[4]Informe viabilidad 2022'!$A$4:$G$1105,6,0)</f>
        <v>1728.7611491700002</v>
      </c>
      <c r="I1088" s="10" t="str">
        <f>+IFERROR(VLOOKUP($A1088,#REF!,MATCH('Cálculo antigua metodología'!I$4,#REF!,0),0),"")</f>
        <v/>
      </c>
      <c r="J1088" s="10" t="str">
        <f>+IFERROR(VLOOKUP($A1088,#REF!,MATCH('Cálculo antigua metodología'!J$4,#REF!,0),0),"")</f>
        <v/>
      </c>
      <c r="K1088" s="10" t="str">
        <f>+IFERROR(VLOOKUP($A1088,#REF!,MATCH('Cálculo antigua metodología'!K$4,#REF!,0),0),"")</f>
        <v/>
      </c>
      <c r="L1088" s="10" t="str">
        <f>+IFERROR(VLOOKUP($A1088,#REF!,MATCH('Cálculo antigua metodología'!L$4,#REF!,0),0),"")</f>
        <v/>
      </c>
      <c r="M1088" s="10" t="str">
        <f>+IFERROR(VLOOKUP($A1088,#REF!,MATCH('Cálculo antigua metodología'!M$4,#REF!,0),0),"")</f>
        <v/>
      </c>
      <c r="N1088" s="10" t="str">
        <f>+IFERROR(VLOOKUP($A1088,#REF!,MATCH('Cálculo antigua metodología'!N$4,#REF!,0),0),"")</f>
        <v/>
      </c>
      <c r="O1088" s="10" t="str">
        <f>+IFERROR(VLOOKUP($A1088,#REF!,MATCH('Cálculo antigua metodología'!O$4,#REF!,0),0),"")</f>
        <v/>
      </c>
      <c r="P1088" s="10" t="str">
        <f>+IFERROR(VLOOKUP($A1088,#REF!,MATCH('Cálculo antigua metodología'!P$4,#REF!,0),0),"")</f>
        <v/>
      </c>
      <c r="Q1088" s="10" t="str">
        <f>+IFERROR(VLOOKUP($A1088,#REF!,MATCH('Cálculo antigua metodología'!Q$4,#REF!,0),0),"")</f>
        <v/>
      </c>
      <c r="R1088" s="10" t="str">
        <f>+IFERROR(VLOOKUP($A1088,#REF!,MATCH('Cálculo antigua metodología'!R$4,#REF!,0),0),"")</f>
        <v/>
      </c>
      <c r="S1088" s="10" t="str">
        <f>+IFERROR(VLOOKUP($A1088,#REF!,MATCH('Cálculo antigua metodología'!S$4,#REF!,0),0),"")</f>
        <v/>
      </c>
      <c r="T1088" s="10">
        <f>+VLOOKUP(A1088,'[5]Cálculo SGP'!$N$3:$P$1136,3,0)</f>
        <v>865882685</v>
      </c>
      <c r="U1088" s="10">
        <f>+VLOOKUP(A1088,'[5]Cálculo SGP'!$N$3:$X$1137,11,0)</f>
        <v>1708286388</v>
      </c>
      <c r="V1088" s="11">
        <f t="shared" si="192"/>
        <v>75.873627807389767</v>
      </c>
      <c r="W1088" s="11">
        <f t="shared" si="199"/>
        <v>100</v>
      </c>
      <c r="X1088" s="11">
        <f t="shared" si="193"/>
        <v>80</v>
      </c>
      <c r="Y1088" s="11">
        <f t="shared" si="194"/>
        <v>100</v>
      </c>
      <c r="Z1088" s="11">
        <f t="shared" si="200"/>
        <v>0</v>
      </c>
      <c r="AA1088" s="11">
        <f t="shared" si="195"/>
        <v>100</v>
      </c>
      <c r="AB1088" s="11">
        <f t="shared" si="201"/>
        <v>0</v>
      </c>
      <c r="AC1088" s="11">
        <f t="shared" si="196"/>
        <v>0</v>
      </c>
      <c r="AD1088" s="11">
        <f t="shared" si="197"/>
        <v>0</v>
      </c>
      <c r="AE1088" s="11">
        <f t="shared" si="198"/>
        <v>0</v>
      </c>
      <c r="AF1088" s="12">
        <f t="shared" si="202"/>
        <v>0</v>
      </c>
      <c r="AG1088" s="31">
        <f t="shared" si="203"/>
        <v>16.666666666666668</v>
      </c>
    </row>
    <row r="1089" spans="1:33" x14ac:dyDescent="0.35">
      <c r="A1089" s="1" t="s">
        <v>2228</v>
      </c>
      <c r="B1089" s="1" t="s">
        <v>2206</v>
      </c>
      <c r="C1089" s="1" t="s">
        <v>2229</v>
      </c>
      <c r="D1089" s="4">
        <f>+VLOOKUP(A1089,'[2]Categoría municipios 2023'!$B$2:$D$1103,3,0)</f>
        <v>6</v>
      </c>
      <c r="E1089" s="1" t="str">
        <f>+VLOOKUP(A1089,'[3]Nuevo IDF'!$B$5:$H$1106,7,0)</f>
        <v>G4</v>
      </c>
      <c r="F1089" s="1"/>
      <c r="G1089" s="10">
        <f>+VLOOKUP(A1089,'[4]Informe viabilidad 2022'!$A$4:$G$1105,7,0)</f>
        <v>4100.0414689999998</v>
      </c>
      <c r="H1089" s="10">
        <f>+VLOOKUP(A1089,'[4]Informe viabilidad 2022'!$A$4:$G$1105,6,0)</f>
        <v>7231.0143668400005</v>
      </c>
      <c r="I1089" s="10" t="str">
        <f>+IFERROR(VLOOKUP($A1089,#REF!,MATCH('Cálculo antigua metodología'!I$4,#REF!,0),0),"")</f>
        <v/>
      </c>
      <c r="J1089" s="10" t="str">
        <f>+IFERROR(VLOOKUP($A1089,#REF!,MATCH('Cálculo antigua metodología'!J$4,#REF!,0),0),"")</f>
        <v/>
      </c>
      <c r="K1089" s="10" t="str">
        <f>+IFERROR(VLOOKUP($A1089,#REF!,MATCH('Cálculo antigua metodología'!K$4,#REF!,0),0),"")</f>
        <v/>
      </c>
      <c r="L1089" s="10" t="str">
        <f>+IFERROR(VLOOKUP($A1089,#REF!,MATCH('Cálculo antigua metodología'!L$4,#REF!,0),0),"")</f>
        <v/>
      </c>
      <c r="M1089" s="10" t="str">
        <f>+IFERROR(VLOOKUP($A1089,#REF!,MATCH('Cálculo antigua metodología'!M$4,#REF!,0),0),"")</f>
        <v/>
      </c>
      <c r="N1089" s="10" t="str">
        <f>+IFERROR(VLOOKUP($A1089,#REF!,MATCH('Cálculo antigua metodología'!N$4,#REF!,0),0),"")</f>
        <v/>
      </c>
      <c r="O1089" s="10" t="str">
        <f>+IFERROR(VLOOKUP($A1089,#REF!,MATCH('Cálculo antigua metodología'!O$4,#REF!,0),0),"")</f>
        <v/>
      </c>
      <c r="P1089" s="10" t="str">
        <f>+IFERROR(VLOOKUP($A1089,#REF!,MATCH('Cálculo antigua metodología'!P$4,#REF!,0),0),"")</f>
        <v/>
      </c>
      <c r="Q1089" s="10" t="str">
        <f>+IFERROR(VLOOKUP($A1089,#REF!,MATCH('Cálculo antigua metodología'!Q$4,#REF!,0),0),"")</f>
        <v/>
      </c>
      <c r="R1089" s="10" t="str">
        <f>+IFERROR(VLOOKUP($A1089,#REF!,MATCH('Cálculo antigua metodología'!R$4,#REF!,0),0),"")</f>
        <v/>
      </c>
      <c r="S1089" s="10" t="str">
        <f>+IFERROR(VLOOKUP($A1089,#REF!,MATCH('Cálculo antigua metodología'!S$4,#REF!,0),0),"")</f>
        <v/>
      </c>
      <c r="T1089" s="10">
        <f>+VLOOKUP(A1089,'[5]Cálculo SGP'!$N$3:$P$1136,3,0)</f>
        <v>2986977314</v>
      </c>
      <c r="U1089" s="10">
        <f>+VLOOKUP(A1089,'[5]Cálculo SGP'!$N$3:$X$1137,11,0)</f>
        <v>1875201840</v>
      </c>
      <c r="V1089" s="11">
        <f t="shared" si="192"/>
        <v>56.700778908723763</v>
      </c>
      <c r="W1089" s="11">
        <f t="shared" si="199"/>
        <v>100</v>
      </c>
      <c r="X1089" s="11">
        <f t="shared" si="193"/>
        <v>80</v>
      </c>
      <c r="Y1089" s="11">
        <f t="shared" si="194"/>
        <v>100</v>
      </c>
      <c r="Z1089" s="11">
        <f t="shared" si="200"/>
        <v>0</v>
      </c>
      <c r="AA1089" s="11">
        <f t="shared" si="195"/>
        <v>100</v>
      </c>
      <c r="AB1089" s="11">
        <f t="shared" si="201"/>
        <v>0</v>
      </c>
      <c r="AC1089" s="11">
        <f t="shared" si="196"/>
        <v>0</v>
      </c>
      <c r="AD1089" s="11">
        <f t="shared" si="197"/>
        <v>0</v>
      </c>
      <c r="AE1089" s="11">
        <f t="shared" si="198"/>
        <v>0</v>
      </c>
      <c r="AF1089" s="12">
        <f t="shared" si="202"/>
        <v>0</v>
      </c>
      <c r="AG1089" s="31">
        <f t="shared" si="203"/>
        <v>16.666666666666668</v>
      </c>
    </row>
    <row r="1090" spans="1:33" x14ac:dyDescent="0.35">
      <c r="A1090" s="1" t="s">
        <v>2230</v>
      </c>
      <c r="B1090" s="1" t="s">
        <v>2206</v>
      </c>
      <c r="C1090" s="1" t="s">
        <v>2231</v>
      </c>
      <c r="D1090" s="4">
        <f>+VLOOKUP(A1090,'[2]Categoría municipios 2023'!$B$2:$D$1103,3,0)</f>
        <v>6</v>
      </c>
      <c r="E1090" s="1" t="str">
        <f>+VLOOKUP(A1090,'[3]Nuevo IDF'!$B$5:$H$1106,7,0)</f>
        <v>G2</v>
      </c>
      <c r="F1090" s="1"/>
      <c r="G1090" s="10">
        <f>+VLOOKUP(A1090,'[4]Informe viabilidad 2022'!$A$4:$G$1105,7,0)</f>
        <v>3686.1135749999999</v>
      </c>
      <c r="H1090" s="10">
        <f>+VLOOKUP(A1090,'[4]Informe viabilidad 2022'!$A$4:$G$1105,6,0)</f>
        <v>7840.2263009399994</v>
      </c>
      <c r="I1090" s="10" t="str">
        <f>+IFERROR(VLOOKUP($A1090,#REF!,MATCH('Cálculo antigua metodología'!I$4,#REF!,0),0),"")</f>
        <v/>
      </c>
      <c r="J1090" s="10" t="str">
        <f>+IFERROR(VLOOKUP($A1090,#REF!,MATCH('Cálculo antigua metodología'!J$4,#REF!,0),0),"")</f>
        <v/>
      </c>
      <c r="K1090" s="10" t="str">
        <f>+IFERROR(VLOOKUP($A1090,#REF!,MATCH('Cálculo antigua metodología'!K$4,#REF!,0),0),"")</f>
        <v/>
      </c>
      <c r="L1090" s="10" t="str">
        <f>+IFERROR(VLOOKUP($A1090,#REF!,MATCH('Cálculo antigua metodología'!L$4,#REF!,0),0),"")</f>
        <v/>
      </c>
      <c r="M1090" s="10" t="str">
        <f>+IFERROR(VLOOKUP($A1090,#REF!,MATCH('Cálculo antigua metodología'!M$4,#REF!,0),0),"")</f>
        <v/>
      </c>
      <c r="N1090" s="10" t="str">
        <f>+IFERROR(VLOOKUP($A1090,#REF!,MATCH('Cálculo antigua metodología'!N$4,#REF!,0),0),"")</f>
        <v/>
      </c>
      <c r="O1090" s="10" t="str">
        <f>+IFERROR(VLOOKUP($A1090,#REF!,MATCH('Cálculo antigua metodología'!O$4,#REF!,0),0),"")</f>
        <v/>
      </c>
      <c r="P1090" s="10" t="str">
        <f>+IFERROR(VLOOKUP($A1090,#REF!,MATCH('Cálculo antigua metodología'!P$4,#REF!,0),0),"")</f>
        <v/>
      </c>
      <c r="Q1090" s="10" t="str">
        <f>+IFERROR(VLOOKUP($A1090,#REF!,MATCH('Cálculo antigua metodología'!Q$4,#REF!,0),0),"")</f>
        <v/>
      </c>
      <c r="R1090" s="10" t="str">
        <f>+IFERROR(VLOOKUP($A1090,#REF!,MATCH('Cálculo antigua metodología'!R$4,#REF!,0),0),"")</f>
        <v/>
      </c>
      <c r="S1090" s="10" t="str">
        <f>+IFERROR(VLOOKUP($A1090,#REF!,MATCH('Cálculo antigua metodología'!S$4,#REF!,0),0),"")</f>
        <v/>
      </c>
      <c r="T1090" s="10">
        <f>+VLOOKUP(A1090,'[5]Cálculo SGP'!$N$3:$P$1136,3,0)</f>
        <v>1698605965</v>
      </c>
      <c r="U1090" s="10">
        <f>+VLOOKUP(A1090,'[5]Cálculo SGP'!$N$3:$X$1137,11,0)</f>
        <v>2064428877</v>
      </c>
      <c r="V1090" s="11">
        <f t="shared" si="192"/>
        <v>47.01539768766694</v>
      </c>
      <c r="W1090" s="11">
        <f t="shared" si="199"/>
        <v>100</v>
      </c>
      <c r="X1090" s="11">
        <f t="shared" si="193"/>
        <v>80</v>
      </c>
      <c r="Y1090" s="11">
        <f t="shared" si="194"/>
        <v>100</v>
      </c>
      <c r="Z1090" s="11">
        <f t="shared" si="200"/>
        <v>0</v>
      </c>
      <c r="AA1090" s="11">
        <f t="shared" si="195"/>
        <v>100</v>
      </c>
      <c r="AB1090" s="11">
        <f t="shared" si="201"/>
        <v>0</v>
      </c>
      <c r="AC1090" s="11">
        <f t="shared" si="196"/>
        <v>0</v>
      </c>
      <c r="AD1090" s="11">
        <f t="shared" si="197"/>
        <v>0</v>
      </c>
      <c r="AE1090" s="11">
        <f t="shared" si="198"/>
        <v>0</v>
      </c>
      <c r="AF1090" s="12">
        <f t="shared" si="202"/>
        <v>0</v>
      </c>
      <c r="AG1090" s="31">
        <f t="shared" si="203"/>
        <v>16.666666666666668</v>
      </c>
    </row>
    <row r="1091" spans="1:33" x14ac:dyDescent="0.35">
      <c r="A1091" s="1" t="s">
        <v>2232</v>
      </c>
      <c r="B1091" s="1" t="s">
        <v>2233</v>
      </c>
      <c r="C1091" s="1" t="s">
        <v>2234</v>
      </c>
      <c r="D1091" s="4">
        <f>+VLOOKUP(A1091,'[2]Categoría municipios 2023'!$B$2:$D$1103,3,0)</f>
        <v>5</v>
      </c>
      <c r="E1091" s="1" t="str">
        <f>+VLOOKUP(A1091,'[3]Nuevo IDF'!$B$5:$H$1106,7,0)</f>
        <v>G1</v>
      </c>
      <c r="F1091" s="1"/>
      <c r="G1091" s="10">
        <f>+VLOOKUP(A1091,'[4]Informe viabilidad 2022'!$A$4:$G$1105,7,0)</f>
        <v>28131.475778</v>
      </c>
      <c r="H1091" s="10">
        <f>+VLOOKUP(A1091,'[4]Informe viabilidad 2022'!$A$4:$G$1105,6,0)</f>
        <v>65325.267972360001</v>
      </c>
      <c r="I1091" s="10" t="str">
        <f>+IFERROR(VLOOKUP($A1091,#REF!,MATCH('Cálculo antigua metodología'!I$4,#REF!,0),0),"")</f>
        <v/>
      </c>
      <c r="J1091" s="10" t="str">
        <f>+IFERROR(VLOOKUP($A1091,#REF!,MATCH('Cálculo antigua metodología'!J$4,#REF!,0),0),"")</f>
        <v/>
      </c>
      <c r="K1091" s="10" t="str">
        <f>+IFERROR(VLOOKUP($A1091,#REF!,MATCH('Cálculo antigua metodología'!K$4,#REF!,0),0),"")</f>
        <v/>
      </c>
      <c r="L1091" s="10" t="str">
        <f>+IFERROR(VLOOKUP($A1091,#REF!,MATCH('Cálculo antigua metodología'!L$4,#REF!,0),0),"")</f>
        <v/>
      </c>
      <c r="M1091" s="10" t="str">
        <f>+IFERROR(VLOOKUP($A1091,#REF!,MATCH('Cálculo antigua metodología'!M$4,#REF!,0),0),"")</f>
        <v/>
      </c>
      <c r="N1091" s="10" t="str">
        <f>+IFERROR(VLOOKUP($A1091,#REF!,MATCH('Cálculo antigua metodología'!N$4,#REF!,0),0),"")</f>
        <v/>
      </c>
      <c r="O1091" s="10" t="str">
        <f>+IFERROR(VLOOKUP($A1091,#REF!,MATCH('Cálculo antigua metodología'!O$4,#REF!,0),0),"")</f>
        <v/>
      </c>
      <c r="P1091" s="10" t="str">
        <f>+IFERROR(VLOOKUP($A1091,#REF!,MATCH('Cálculo antigua metodología'!P$4,#REF!,0),0),"")</f>
        <v/>
      </c>
      <c r="Q1091" s="10" t="str">
        <f>+IFERROR(VLOOKUP($A1091,#REF!,MATCH('Cálculo antigua metodología'!Q$4,#REF!,0),0),"")</f>
        <v/>
      </c>
      <c r="R1091" s="10" t="str">
        <f>+IFERROR(VLOOKUP($A1091,#REF!,MATCH('Cálculo antigua metodología'!R$4,#REF!,0),0),"")</f>
        <v/>
      </c>
      <c r="S1091" s="10" t="str">
        <f>+IFERROR(VLOOKUP($A1091,#REF!,MATCH('Cálculo antigua metodología'!S$4,#REF!,0),0),"")</f>
        <v/>
      </c>
      <c r="T1091" s="10">
        <f>+VLOOKUP(A1091,'[5]Cálculo SGP'!$N$3:$P$1136,3,0)</f>
        <v>546820132</v>
      </c>
      <c r="U1091" s="10">
        <f>+VLOOKUP(A1091,'[5]Cálculo SGP'!$N$3:$X$1137,11,0)</f>
        <v>974205163</v>
      </c>
      <c r="V1091" s="11">
        <f t="shared" si="192"/>
        <v>43.063697480587152</v>
      </c>
      <c r="W1091" s="11">
        <f t="shared" si="199"/>
        <v>100</v>
      </c>
      <c r="X1091" s="11">
        <f t="shared" si="193"/>
        <v>80</v>
      </c>
      <c r="Y1091" s="11">
        <f t="shared" si="194"/>
        <v>100</v>
      </c>
      <c r="Z1091" s="11">
        <f t="shared" si="200"/>
        <v>0</v>
      </c>
      <c r="AA1091" s="11">
        <f t="shared" si="195"/>
        <v>100</v>
      </c>
      <c r="AB1091" s="11">
        <f t="shared" si="201"/>
        <v>0</v>
      </c>
      <c r="AC1091" s="11">
        <f t="shared" si="196"/>
        <v>0</v>
      </c>
      <c r="AD1091" s="11">
        <f t="shared" si="197"/>
        <v>0</v>
      </c>
      <c r="AE1091" s="11">
        <f t="shared" si="198"/>
        <v>0</v>
      </c>
      <c r="AF1091" s="12">
        <f t="shared" si="202"/>
        <v>0</v>
      </c>
      <c r="AG1091" s="31">
        <f t="shared" si="203"/>
        <v>16.666666666666668</v>
      </c>
    </row>
    <row r="1092" spans="1:33" x14ac:dyDescent="0.35">
      <c r="A1092" s="1" t="s">
        <v>2235</v>
      </c>
      <c r="B1092" s="1" t="s">
        <v>2236</v>
      </c>
      <c r="C1092" s="1" t="s">
        <v>2237</v>
      </c>
      <c r="D1092" s="4">
        <f>+VLOOKUP(A1092,'[2]Categoría municipios 2023'!$B$2:$D$1103,3,0)</f>
        <v>5</v>
      </c>
      <c r="E1092" s="1" t="str">
        <f>+VLOOKUP(A1092,'[3]Nuevo IDF'!$B$5:$H$1106,7,0)</f>
        <v>G1</v>
      </c>
      <c r="F1092" s="4">
        <v>1</v>
      </c>
      <c r="G1092" s="10">
        <f>+VLOOKUP(A1092,'[4]Informe viabilidad 2022'!$A$4:$G$1105,7,0)</f>
        <v>7611.4715859999997</v>
      </c>
      <c r="H1092" s="10">
        <f>+VLOOKUP(A1092,'[4]Informe viabilidad 2022'!$A$4:$G$1105,6,0)</f>
        <v>15708.804963389999</v>
      </c>
      <c r="I1092" s="10" t="str">
        <f>+IFERROR(VLOOKUP($A1092,#REF!,MATCH('Cálculo antigua metodología'!I$4,#REF!,0),0),"")</f>
        <v/>
      </c>
      <c r="J1092" s="10" t="str">
        <f>+IFERROR(VLOOKUP($A1092,#REF!,MATCH('Cálculo antigua metodología'!J$4,#REF!,0),0),"")</f>
        <v/>
      </c>
      <c r="K1092" s="10" t="str">
        <f>+IFERROR(VLOOKUP($A1092,#REF!,MATCH('Cálculo antigua metodología'!K$4,#REF!,0),0),"")</f>
        <v/>
      </c>
      <c r="L1092" s="10" t="str">
        <f>+IFERROR(VLOOKUP($A1092,#REF!,MATCH('Cálculo antigua metodología'!L$4,#REF!,0),0),"")</f>
        <v/>
      </c>
      <c r="M1092" s="10" t="str">
        <f>+IFERROR(VLOOKUP($A1092,#REF!,MATCH('Cálculo antigua metodología'!M$4,#REF!,0),0),"")</f>
        <v/>
      </c>
      <c r="N1092" s="10" t="str">
        <f>+IFERROR(VLOOKUP($A1092,#REF!,MATCH('Cálculo antigua metodología'!N$4,#REF!,0),0),"")</f>
        <v/>
      </c>
      <c r="O1092" s="10" t="str">
        <f>+IFERROR(VLOOKUP($A1092,#REF!,MATCH('Cálculo antigua metodología'!O$4,#REF!,0),0),"")</f>
        <v/>
      </c>
      <c r="P1092" s="10" t="str">
        <f>+IFERROR(VLOOKUP($A1092,#REF!,MATCH('Cálculo antigua metodología'!P$4,#REF!,0),0),"")</f>
        <v/>
      </c>
      <c r="Q1092" s="10" t="str">
        <f>+IFERROR(VLOOKUP($A1092,#REF!,MATCH('Cálculo antigua metodología'!Q$4,#REF!,0),0),"")</f>
        <v/>
      </c>
      <c r="R1092" s="10" t="str">
        <f>+IFERROR(VLOOKUP($A1092,#REF!,MATCH('Cálculo antigua metodología'!R$4,#REF!,0),0),"")</f>
        <v/>
      </c>
      <c r="S1092" s="10" t="str">
        <f>+IFERROR(VLOOKUP($A1092,#REF!,MATCH('Cálculo antigua metodología'!S$4,#REF!,0),0),"")</f>
        <v/>
      </c>
      <c r="T1092" s="10">
        <f>+VLOOKUP(A1092,'[5]Cálculo SGP'!$N$3:$P$1136,3,0)</f>
        <v>3463297998</v>
      </c>
      <c r="U1092" s="10">
        <f>+VLOOKUP(A1092,'[5]Cálculo SGP'!$N$3:$X$1137,11,0)</f>
        <v>1997169131</v>
      </c>
      <c r="V1092" s="11">
        <f t="shared" si="192"/>
        <v>48.453536750496554</v>
      </c>
      <c r="W1092" s="11">
        <f t="shared" si="199"/>
        <v>100</v>
      </c>
      <c r="X1092" s="11">
        <f t="shared" si="193"/>
        <v>80</v>
      </c>
      <c r="Y1092" s="11">
        <f t="shared" si="194"/>
        <v>100</v>
      </c>
      <c r="Z1092" s="11">
        <f t="shared" si="200"/>
        <v>0</v>
      </c>
      <c r="AA1092" s="11">
        <f t="shared" si="195"/>
        <v>100</v>
      </c>
      <c r="AB1092" s="11">
        <f t="shared" si="201"/>
        <v>0</v>
      </c>
      <c r="AC1092" s="11">
        <f t="shared" si="196"/>
        <v>0</v>
      </c>
      <c r="AD1092" s="11">
        <f t="shared" si="197"/>
        <v>0</v>
      </c>
      <c r="AE1092" s="11">
        <f t="shared" si="198"/>
        <v>0</v>
      </c>
      <c r="AF1092" s="12">
        <f t="shared" si="202"/>
        <v>0</v>
      </c>
      <c r="AG1092" s="31">
        <f t="shared" si="203"/>
        <v>16.666666666666668</v>
      </c>
    </row>
    <row r="1093" spans="1:33" x14ac:dyDescent="0.35">
      <c r="A1093" s="1" t="s">
        <v>2238</v>
      </c>
      <c r="B1093" s="1" t="s">
        <v>2236</v>
      </c>
      <c r="C1093" s="1" t="s">
        <v>2239</v>
      </c>
      <c r="D1093" s="4">
        <f>+VLOOKUP(A1093,'[2]Categoría municipios 2023'!$B$2:$D$1103,3,0)</f>
        <v>6</v>
      </c>
      <c r="E1093" s="1" t="str">
        <f>+VLOOKUP(A1093,'[3]Nuevo IDF'!$B$5:$H$1106,7,0)</f>
        <v>G4</v>
      </c>
      <c r="F1093" s="1"/>
      <c r="G1093" s="10">
        <f>+VLOOKUP(A1093,'[4]Informe viabilidad 2022'!$A$4:$G$1105,7,0)</f>
        <v>1808.032197</v>
      </c>
      <c r="H1093" s="10">
        <f>+VLOOKUP(A1093,'[4]Informe viabilidad 2022'!$A$4:$G$1105,6,0)</f>
        <v>2639.9613249899999</v>
      </c>
      <c r="I1093" s="10" t="str">
        <f>+IFERROR(VLOOKUP($A1093,#REF!,MATCH('Cálculo antigua metodología'!I$4,#REF!,0),0),"")</f>
        <v/>
      </c>
      <c r="J1093" s="10" t="str">
        <f>+IFERROR(VLOOKUP($A1093,#REF!,MATCH('Cálculo antigua metodología'!J$4,#REF!,0),0),"")</f>
        <v/>
      </c>
      <c r="K1093" s="10" t="str">
        <f>+IFERROR(VLOOKUP($A1093,#REF!,MATCH('Cálculo antigua metodología'!K$4,#REF!,0),0),"")</f>
        <v/>
      </c>
      <c r="L1093" s="10" t="str">
        <f>+IFERROR(VLOOKUP($A1093,#REF!,MATCH('Cálculo antigua metodología'!L$4,#REF!,0),0),"")</f>
        <v/>
      </c>
      <c r="M1093" s="10" t="str">
        <f>+IFERROR(VLOOKUP($A1093,#REF!,MATCH('Cálculo antigua metodología'!M$4,#REF!,0),0),"")</f>
        <v/>
      </c>
      <c r="N1093" s="10" t="str">
        <f>+IFERROR(VLOOKUP($A1093,#REF!,MATCH('Cálculo antigua metodología'!N$4,#REF!,0),0),"")</f>
        <v/>
      </c>
      <c r="O1093" s="10" t="str">
        <f>+IFERROR(VLOOKUP($A1093,#REF!,MATCH('Cálculo antigua metodología'!O$4,#REF!,0),0),"")</f>
        <v/>
      </c>
      <c r="P1093" s="10" t="str">
        <f>+IFERROR(VLOOKUP($A1093,#REF!,MATCH('Cálculo antigua metodología'!P$4,#REF!,0),0),"")</f>
        <v/>
      </c>
      <c r="Q1093" s="10" t="str">
        <f>+IFERROR(VLOOKUP($A1093,#REF!,MATCH('Cálculo antigua metodología'!Q$4,#REF!,0),0),"")</f>
        <v/>
      </c>
      <c r="R1093" s="10" t="str">
        <f>+IFERROR(VLOOKUP($A1093,#REF!,MATCH('Cálculo antigua metodología'!R$4,#REF!,0),0),"")</f>
        <v/>
      </c>
      <c r="S1093" s="10" t="str">
        <f>+IFERROR(VLOOKUP($A1093,#REF!,MATCH('Cálculo antigua metodología'!S$4,#REF!,0),0),"")</f>
        <v/>
      </c>
      <c r="T1093" s="10">
        <f>+VLOOKUP(A1093,'[5]Cálculo SGP'!$N$3:$P$1136,3,0)</f>
        <v>1387898005</v>
      </c>
      <c r="U1093" s="10">
        <f>+VLOOKUP(A1093,'[5]Cálculo SGP'!$N$3:$X$1137,11,0)</f>
        <v>2846449493</v>
      </c>
      <c r="V1093" s="11">
        <f t="shared" ref="V1093:V1106" si="204">IFERROR(G1093/H1093*100,"ND")</f>
        <v>68.487071378094853</v>
      </c>
      <c r="W1093" s="11">
        <f t="shared" si="199"/>
        <v>100</v>
      </c>
      <c r="X1093" s="11">
        <f t="shared" ref="X1093:X1106" si="205">IF(D1093="ESP",50,IF(D1093=1,65,IF(D1093=2,70,IF(D1093=3,70,IF(D1093=4,80,IF(D1093=5,80,IF(D1093=6,80,0)))))))</f>
        <v>80</v>
      </c>
      <c r="Y1093" s="11">
        <f t="shared" ref="Y1093:Y1106" si="206">+IFERROR((P1093+R1093)*100/(J1093+M1093+T1093+U1093),100)</f>
        <v>100</v>
      </c>
      <c r="Z1093" s="11">
        <f t="shared" si="200"/>
        <v>0</v>
      </c>
      <c r="AA1093" s="11">
        <f t="shared" ref="AA1093:AA1106" si="207">+IFERROR((L1093+N1093+M1093)*100/(I1093),100)</f>
        <v>100</v>
      </c>
      <c r="AB1093" s="11">
        <f t="shared" si="201"/>
        <v>0</v>
      </c>
      <c r="AC1093" s="11">
        <f t="shared" ref="AC1093:AC1106" si="208">IFERROR(((K1093)/J1093*100),0)</f>
        <v>0</v>
      </c>
      <c r="AD1093" s="11">
        <f t="shared" ref="AD1093:AD1106" si="209">IFERROR((Q1093/O1093*100),0)</f>
        <v>0</v>
      </c>
      <c r="AE1093" s="11">
        <f t="shared" ref="AE1093:AE1106" si="210">IFERROR((S1093/J1093*100),0)</f>
        <v>0</v>
      </c>
      <c r="AF1093" s="12">
        <f t="shared" si="202"/>
        <v>0</v>
      </c>
      <c r="AG1093" s="31">
        <f t="shared" si="203"/>
        <v>16.666666666666668</v>
      </c>
    </row>
    <row r="1094" spans="1:33" x14ac:dyDescent="0.35">
      <c r="A1094" s="1" t="s">
        <v>2240</v>
      </c>
      <c r="B1094" s="1" t="s">
        <v>2241</v>
      </c>
      <c r="C1094" s="1" t="s">
        <v>2242</v>
      </c>
      <c r="D1094" s="4">
        <f>+VLOOKUP(A1094,'[2]Categoría municipios 2023'!$B$2:$D$1103,3,0)</f>
        <v>6</v>
      </c>
      <c r="E1094" s="1" t="str">
        <f>+VLOOKUP(A1094,'[3]Nuevo IDF'!$B$5:$H$1106,7,0)</f>
        <v>G2</v>
      </c>
      <c r="F1094" s="4">
        <v>1</v>
      </c>
      <c r="G1094" s="10">
        <f>+VLOOKUP(A1094,'[4]Informe viabilidad 2022'!$A$4:$G$1105,7,0)</f>
        <v>4491.2287200000001</v>
      </c>
      <c r="H1094" s="10">
        <f>+VLOOKUP(A1094,'[4]Informe viabilidad 2022'!$A$4:$G$1105,6,0)</f>
        <v>8837.152063739999</v>
      </c>
      <c r="I1094" s="10" t="str">
        <f>+IFERROR(VLOOKUP($A1094,#REF!,MATCH('Cálculo antigua metodología'!I$4,#REF!,0),0),"")</f>
        <v/>
      </c>
      <c r="J1094" s="10" t="str">
        <f>+IFERROR(VLOOKUP($A1094,#REF!,MATCH('Cálculo antigua metodología'!J$4,#REF!,0),0),"")</f>
        <v/>
      </c>
      <c r="K1094" s="10" t="str">
        <f>+IFERROR(VLOOKUP($A1094,#REF!,MATCH('Cálculo antigua metodología'!K$4,#REF!,0),0),"")</f>
        <v/>
      </c>
      <c r="L1094" s="10" t="str">
        <f>+IFERROR(VLOOKUP($A1094,#REF!,MATCH('Cálculo antigua metodología'!L$4,#REF!,0),0),"")</f>
        <v/>
      </c>
      <c r="M1094" s="10" t="str">
        <f>+IFERROR(VLOOKUP($A1094,#REF!,MATCH('Cálculo antigua metodología'!M$4,#REF!,0),0),"")</f>
        <v/>
      </c>
      <c r="N1094" s="10" t="str">
        <f>+IFERROR(VLOOKUP($A1094,#REF!,MATCH('Cálculo antigua metodología'!N$4,#REF!,0),0),"")</f>
        <v/>
      </c>
      <c r="O1094" s="10" t="str">
        <f>+IFERROR(VLOOKUP($A1094,#REF!,MATCH('Cálculo antigua metodología'!O$4,#REF!,0),0),"")</f>
        <v/>
      </c>
      <c r="P1094" s="10" t="str">
        <f>+IFERROR(VLOOKUP($A1094,#REF!,MATCH('Cálculo antigua metodología'!P$4,#REF!,0),0),"")</f>
        <v/>
      </c>
      <c r="Q1094" s="10" t="str">
        <f>+IFERROR(VLOOKUP($A1094,#REF!,MATCH('Cálculo antigua metodología'!Q$4,#REF!,0),0),"")</f>
        <v/>
      </c>
      <c r="R1094" s="10" t="str">
        <f>+IFERROR(VLOOKUP($A1094,#REF!,MATCH('Cálculo antigua metodología'!R$4,#REF!,0),0),"")</f>
        <v/>
      </c>
      <c r="S1094" s="10" t="str">
        <f>+IFERROR(VLOOKUP($A1094,#REF!,MATCH('Cálculo antigua metodología'!S$4,#REF!,0),0),"")</f>
        <v/>
      </c>
      <c r="T1094" s="10">
        <f>+VLOOKUP(A1094,'[5]Cálculo SGP'!$N$3:$P$1136,3,0)</f>
        <v>3153668642</v>
      </c>
      <c r="U1094" s="10">
        <f>+VLOOKUP(A1094,'[5]Cálculo SGP'!$N$3:$X$1137,11,0)</f>
        <v>2375791117</v>
      </c>
      <c r="V1094" s="11">
        <f t="shared" si="204"/>
        <v>50.822127848496621</v>
      </c>
      <c r="W1094" s="11">
        <f t="shared" ref="W1094:W1106" si="211">+IF(V1094&lt;=X1094,100,IF(AND(V1094&gt;X1094,V1094&lt;100),(100-V1094)/(100-X1094)*100,0))</f>
        <v>100</v>
      </c>
      <c r="X1094" s="11">
        <f t="shared" si="205"/>
        <v>80</v>
      </c>
      <c r="Y1094" s="11">
        <f t="shared" si="206"/>
        <v>100</v>
      </c>
      <c r="Z1094" s="11">
        <f t="shared" ref="Z1094:Z1106" si="212">IF(100-Y1094&lt;0,0,100-Y1094)</f>
        <v>0</v>
      </c>
      <c r="AA1094" s="11">
        <f t="shared" si="207"/>
        <v>100</v>
      </c>
      <c r="AB1094" s="11">
        <f t="shared" ref="AB1094:AB1106" si="213">100-AA1094</f>
        <v>0</v>
      </c>
      <c r="AC1094" s="11">
        <f t="shared" si="208"/>
        <v>0</v>
      </c>
      <c r="AD1094" s="11">
        <f t="shared" si="209"/>
        <v>0</v>
      </c>
      <c r="AE1094" s="11">
        <f t="shared" si="210"/>
        <v>0</v>
      </c>
      <c r="AF1094" s="12">
        <f t="shared" ref="AF1094:AF1106" si="214">IFERROR((IF(AE1094&lt;0,0,AE1094)),0)</f>
        <v>0</v>
      </c>
      <c r="AG1094" s="31">
        <f t="shared" ref="AG1094:AG1106" si="215">+AVERAGE(W1094,Z1094,AB1094,AC1094,AD1094,AF1094)</f>
        <v>16.666666666666668</v>
      </c>
    </row>
    <row r="1095" spans="1:33" x14ac:dyDescent="0.35">
      <c r="A1095" s="1" t="s">
        <v>2243</v>
      </c>
      <c r="B1095" s="1" t="s">
        <v>2241</v>
      </c>
      <c r="C1095" s="1" t="s">
        <v>2244</v>
      </c>
      <c r="D1095" s="4">
        <f>+VLOOKUP(A1095,'[2]Categoría municipios 2023'!$B$2:$D$1103,3,0)</f>
        <v>6</v>
      </c>
      <c r="E1095" s="1" t="str">
        <f>+VLOOKUP(A1095,'[3]Nuevo IDF'!$B$5:$H$1106,7,0)</f>
        <v>G5</v>
      </c>
      <c r="F1095" s="1"/>
      <c r="G1095" s="10">
        <f>+VLOOKUP(A1095,'[4]Informe viabilidad 2022'!$A$4:$G$1105,7,0)</f>
        <v>2077.8990779999999</v>
      </c>
      <c r="H1095" s="10">
        <f>+VLOOKUP(A1095,'[4]Informe viabilidad 2022'!$A$4:$G$1105,6,0)</f>
        <v>3854.7238039200001</v>
      </c>
      <c r="I1095" s="10" t="str">
        <f>+IFERROR(VLOOKUP($A1095,#REF!,MATCH('Cálculo antigua metodología'!I$4,#REF!,0),0),"")</f>
        <v/>
      </c>
      <c r="J1095" s="10" t="str">
        <f>+IFERROR(VLOOKUP($A1095,#REF!,MATCH('Cálculo antigua metodología'!J$4,#REF!,0),0),"")</f>
        <v/>
      </c>
      <c r="K1095" s="10" t="str">
        <f>+IFERROR(VLOOKUP($A1095,#REF!,MATCH('Cálculo antigua metodología'!K$4,#REF!,0),0),"")</f>
        <v/>
      </c>
      <c r="L1095" s="10" t="str">
        <f>+IFERROR(VLOOKUP($A1095,#REF!,MATCH('Cálculo antigua metodología'!L$4,#REF!,0),0),"")</f>
        <v/>
      </c>
      <c r="M1095" s="10" t="str">
        <f>+IFERROR(VLOOKUP($A1095,#REF!,MATCH('Cálculo antigua metodología'!M$4,#REF!,0),0),"")</f>
        <v/>
      </c>
      <c r="N1095" s="10" t="str">
        <f>+IFERROR(VLOOKUP($A1095,#REF!,MATCH('Cálculo antigua metodología'!N$4,#REF!,0),0),"")</f>
        <v/>
      </c>
      <c r="O1095" s="10" t="str">
        <f>+IFERROR(VLOOKUP($A1095,#REF!,MATCH('Cálculo antigua metodología'!O$4,#REF!,0),0),"")</f>
        <v/>
      </c>
      <c r="P1095" s="10" t="str">
        <f>+IFERROR(VLOOKUP($A1095,#REF!,MATCH('Cálculo antigua metodología'!P$4,#REF!,0),0),"")</f>
        <v/>
      </c>
      <c r="Q1095" s="10" t="str">
        <f>+IFERROR(VLOOKUP($A1095,#REF!,MATCH('Cálculo antigua metodología'!Q$4,#REF!,0),0),"")</f>
        <v/>
      </c>
      <c r="R1095" s="10" t="str">
        <f>+IFERROR(VLOOKUP($A1095,#REF!,MATCH('Cálculo antigua metodología'!R$4,#REF!,0),0),"")</f>
        <v/>
      </c>
      <c r="S1095" s="10" t="str">
        <f>+IFERROR(VLOOKUP($A1095,#REF!,MATCH('Cálculo antigua metodología'!S$4,#REF!,0),0),"")</f>
        <v/>
      </c>
      <c r="T1095" s="10">
        <f>+VLOOKUP(A1095,'[5]Cálculo SGP'!$N$3:$P$1136,3,0)</f>
        <v>1975032887</v>
      </c>
      <c r="U1095" s="10">
        <f>+VLOOKUP(A1095,'[5]Cálculo SGP'!$N$3:$X$1137,11,0)</f>
        <v>4840887156</v>
      </c>
      <c r="V1095" s="11">
        <f t="shared" si="204"/>
        <v>53.905264908653471</v>
      </c>
      <c r="W1095" s="11">
        <f t="shared" si="211"/>
        <v>100</v>
      </c>
      <c r="X1095" s="11">
        <f t="shared" si="205"/>
        <v>80</v>
      </c>
      <c r="Y1095" s="11">
        <f t="shared" si="206"/>
        <v>100</v>
      </c>
      <c r="Z1095" s="11">
        <f t="shared" si="212"/>
        <v>0</v>
      </c>
      <c r="AA1095" s="11">
        <f t="shared" si="207"/>
        <v>100</v>
      </c>
      <c r="AB1095" s="11">
        <f t="shared" si="213"/>
        <v>0</v>
      </c>
      <c r="AC1095" s="11">
        <f t="shared" si="208"/>
        <v>0</v>
      </c>
      <c r="AD1095" s="11">
        <f t="shared" si="209"/>
        <v>0</v>
      </c>
      <c r="AE1095" s="11">
        <f t="shared" si="210"/>
        <v>0</v>
      </c>
      <c r="AF1095" s="12">
        <f t="shared" si="214"/>
        <v>0</v>
      </c>
      <c r="AG1095" s="31">
        <f t="shared" si="215"/>
        <v>16.666666666666668</v>
      </c>
    </row>
    <row r="1096" spans="1:33" x14ac:dyDescent="0.35">
      <c r="A1096" s="1" t="s">
        <v>2245</v>
      </c>
      <c r="B1096" s="1" t="s">
        <v>2246</v>
      </c>
      <c r="C1096" s="1" t="s">
        <v>2247</v>
      </c>
      <c r="D1096" s="4">
        <f>+VLOOKUP(A1096,'[2]Categoría municipios 2023'!$B$2:$D$1103,3,0)</f>
        <v>6</v>
      </c>
      <c r="E1096" s="1" t="str">
        <f>+VLOOKUP(A1096,'[3]Nuevo IDF'!$B$5:$H$1106,7,0)</f>
        <v>G1</v>
      </c>
      <c r="F1096" s="4">
        <v>1</v>
      </c>
      <c r="G1096" s="10">
        <f>+VLOOKUP(A1096,'[4]Informe viabilidad 2022'!$A$4:$G$1105,7,0)</f>
        <v>8017.6350050000001</v>
      </c>
      <c r="H1096" s="10">
        <f>+VLOOKUP(A1096,'[4]Informe viabilidad 2022'!$A$4:$G$1105,6,0)</f>
        <v>14951.104646</v>
      </c>
      <c r="I1096" s="10" t="str">
        <f>+IFERROR(VLOOKUP($A1096,#REF!,MATCH('Cálculo antigua metodología'!I$4,#REF!,0),0),"")</f>
        <v/>
      </c>
      <c r="J1096" s="10" t="str">
        <f>+IFERROR(VLOOKUP($A1096,#REF!,MATCH('Cálculo antigua metodología'!J$4,#REF!,0),0),"")</f>
        <v/>
      </c>
      <c r="K1096" s="10" t="str">
        <f>+IFERROR(VLOOKUP($A1096,#REF!,MATCH('Cálculo antigua metodología'!K$4,#REF!,0),0),"")</f>
        <v/>
      </c>
      <c r="L1096" s="10" t="str">
        <f>+IFERROR(VLOOKUP($A1096,#REF!,MATCH('Cálculo antigua metodología'!L$4,#REF!,0),0),"")</f>
        <v/>
      </c>
      <c r="M1096" s="10" t="str">
        <f>+IFERROR(VLOOKUP($A1096,#REF!,MATCH('Cálculo antigua metodología'!M$4,#REF!,0),0),"")</f>
        <v/>
      </c>
      <c r="N1096" s="10" t="str">
        <f>+IFERROR(VLOOKUP($A1096,#REF!,MATCH('Cálculo antigua metodología'!N$4,#REF!,0),0),"")</f>
        <v/>
      </c>
      <c r="O1096" s="10" t="str">
        <f>+IFERROR(VLOOKUP($A1096,#REF!,MATCH('Cálculo antigua metodología'!O$4,#REF!,0),0),"")</f>
        <v/>
      </c>
      <c r="P1096" s="10" t="str">
        <f>+IFERROR(VLOOKUP($A1096,#REF!,MATCH('Cálculo antigua metodología'!P$4,#REF!,0),0),"")</f>
        <v/>
      </c>
      <c r="Q1096" s="10" t="str">
        <f>+IFERROR(VLOOKUP($A1096,#REF!,MATCH('Cálculo antigua metodología'!Q$4,#REF!,0),0),"")</f>
        <v/>
      </c>
      <c r="R1096" s="10" t="str">
        <f>+IFERROR(VLOOKUP($A1096,#REF!,MATCH('Cálculo antigua metodología'!R$4,#REF!,0),0),"")</f>
        <v/>
      </c>
      <c r="S1096" s="10" t="str">
        <f>+IFERROR(VLOOKUP($A1096,#REF!,MATCH('Cálculo antigua metodología'!S$4,#REF!,0),0),"")</f>
        <v/>
      </c>
      <c r="T1096" s="10">
        <f>+VLOOKUP(A1096,'[5]Cálculo SGP'!$N$3:$P$1136,3,0)</f>
        <v>3956761823</v>
      </c>
      <c r="U1096" s="10">
        <f>+VLOOKUP(A1096,'[5]Cálculo SGP'!$N$3:$X$1137,11,0)</f>
        <v>2264489190</v>
      </c>
      <c r="V1096" s="11">
        <f t="shared" si="204"/>
        <v>53.625703216150178</v>
      </c>
      <c r="W1096" s="11">
        <f t="shared" si="211"/>
        <v>100</v>
      </c>
      <c r="X1096" s="11">
        <f t="shared" si="205"/>
        <v>80</v>
      </c>
      <c r="Y1096" s="11">
        <f t="shared" si="206"/>
        <v>100</v>
      </c>
      <c r="Z1096" s="11">
        <f t="shared" si="212"/>
        <v>0</v>
      </c>
      <c r="AA1096" s="11">
        <f t="shared" si="207"/>
        <v>100</v>
      </c>
      <c r="AB1096" s="11">
        <f t="shared" si="213"/>
        <v>0</v>
      </c>
      <c r="AC1096" s="11">
        <f t="shared" si="208"/>
        <v>0</v>
      </c>
      <c r="AD1096" s="11">
        <f t="shared" si="209"/>
        <v>0</v>
      </c>
      <c r="AE1096" s="11">
        <f t="shared" si="210"/>
        <v>0</v>
      </c>
      <c r="AF1096" s="12">
        <f t="shared" si="214"/>
        <v>0</v>
      </c>
      <c r="AG1096" s="31">
        <f t="shared" si="215"/>
        <v>16.666666666666668</v>
      </c>
    </row>
    <row r="1097" spans="1:33" x14ac:dyDescent="0.35">
      <c r="A1097" s="1" t="s">
        <v>2248</v>
      </c>
      <c r="B1097" s="1" t="s">
        <v>2246</v>
      </c>
      <c r="C1097" s="1" t="s">
        <v>2249</v>
      </c>
      <c r="D1097" s="4">
        <f>+VLOOKUP(A1097,'[2]Categoría municipios 2023'!$B$2:$D$1103,3,0)</f>
        <v>6</v>
      </c>
      <c r="E1097" s="1" t="str">
        <f>+VLOOKUP(A1097,'[3]Nuevo IDF'!$B$5:$H$1106,7,0)</f>
        <v>G4</v>
      </c>
      <c r="F1097" s="1"/>
      <c r="G1097" s="10">
        <f>+VLOOKUP(A1097,'[4]Informe viabilidad 2022'!$A$4:$G$1105,7,0)</f>
        <v>2434.047861</v>
      </c>
      <c r="H1097" s="10">
        <f>+VLOOKUP(A1097,'[4]Informe viabilidad 2022'!$A$4:$G$1105,6,0)</f>
        <v>4219.0334240000002</v>
      </c>
      <c r="I1097" s="10" t="str">
        <f>+IFERROR(VLOOKUP($A1097,#REF!,MATCH('Cálculo antigua metodología'!I$4,#REF!,0),0),"")</f>
        <v/>
      </c>
      <c r="J1097" s="10" t="str">
        <f>+IFERROR(VLOOKUP($A1097,#REF!,MATCH('Cálculo antigua metodología'!J$4,#REF!,0),0),"")</f>
        <v/>
      </c>
      <c r="K1097" s="10" t="str">
        <f>+IFERROR(VLOOKUP($A1097,#REF!,MATCH('Cálculo antigua metodología'!K$4,#REF!,0),0),"")</f>
        <v/>
      </c>
      <c r="L1097" s="10" t="str">
        <f>+IFERROR(VLOOKUP($A1097,#REF!,MATCH('Cálculo antigua metodología'!L$4,#REF!,0),0),"")</f>
        <v/>
      </c>
      <c r="M1097" s="10" t="str">
        <f>+IFERROR(VLOOKUP($A1097,#REF!,MATCH('Cálculo antigua metodología'!M$4,#REF!,0),0),"")</f>
        <v/>
      </c>
      <c r="N1097" s="10" t="str">
        <f>+IFERROR(VLOOKUP($A1097,#REF!,MATCH('Cálculo antigua metodología'!N$4,#REF!,0),0),"")</f>
        <v/>
      </c>
      <c r="O1097" s="10" t="str">
        <f>+IFERROR(VLOOKUP($A1097,#REF!,MATCH('Cálculo antigua metodología'!O$4,#REF!,0),0),"")</f>
        <v/>
      </c>
      <c r="P1097" s="10" t="str">
        <f>+IFERROR(VLOOKUP($A1097,#REF!,MATCH('Cálculo antigua metodología'!P$4,#REF!,0),0),"")</f>
        <v/>
      </c>
      <c r="Q1097" s="10" t="str">
        <f>+IFERROR(VLOOKUP($A1097,#REF!,MATCH('Cálculo antigua metodología'!Q$4,#REF!,0),0),"")</f>
        <v/>
      </c>
      <c r="R1097" s="10" t="str">
        <f>+IFERROR(VLOOKUP($A1097,#REF!,MATCH('Cálculo antigua metodología'!R$4,#REF!,0),0),"")</f>
        <v/>
      </c>
      <c r="S1097" s="10" t="str">
        <f>+IFERROR(VLOOKUP($A1097,#REF!,MATCH('Cálculo antigua metodología'!S$4,#REF!,0),0),"")</f>
        <v/>
      </c>
      <c r="T1097" s="10">
        <f>+VLOOKUP(A1097,'[5]Cálculo SGP'!$N$3:$P$1136,3,0)</f>
        <v>1518085548</v>
      </c>
      <c r="U1097" s="10">
        <f>+VLOOKUP(A1097,'[5]Cálculo SGP'!$N$3:$X$1137,11,0)</f>
        <v>3637374331</v>
      </c>
      <c r="V1097" s="11">
        <f t="shared" si="204"/>
        <v>57.692073429755318</v>
      </c>
      <c r="W1097" s="11">
        <f t="shared" si="211"/>
        <v>100</v>
      </c>
      <c r="X1097" s="11">
        <f t="shared" si="205"/>
        <v>80</v>
      </c>
      <c r="Y1097" s="11">
        <f t="shared" si="206"/>
        <v>100</v>
      </c>
      <c r="Z1097" s="11">
        <f t="shared" si="212"/>
        <v>0</v>
      </c>
      <c r="AA1097" s="11">
        <f t="shared" si="207"/>
        <v>100</v>
      </c>
      <c r="AB1097" s="11">
        <f t="shared" si="213"/>
        <v>0</v>
      </c>
      <c r="AC1097" s="11">
        <f t="shared" si="208"/>
        <v>0</v>
      </c>
      <c r="AD1097" s="11">
        <f t="shared" si="209"/>
        <v>0</v>
      </c>
      <c r="AE1097" s="11">
        <f t="shared" si="210"/>
        <v>0</v>
      </c>
      <c r="AF1097" s="12">
        <f t="shared" si="214"/>
        <v>0</v>
      </c>
      <c r="AG1097" s="31">
        <f t="shared" si="215"/>
        <v>16.666666666666668</v>
      </c>
    </row>
    <row r="1098" spans="1:33" x14ac:dyDescent="0.35">
      <c r="A1098" s="1" t="s">
        <v>2250</v>
      </c>
      <c r="B1098" s="1" t="s">
        <v>2246</v>
      </c>
      <c r="C1098" s="1" t="s">
        <v>2251</v>
      </c>
      <c r="D1098" s="4">
        <f>+VLOOKUP(A1098,'[2]Categoría municipios 2023'!$B$2:$D$1103,3,0)</f>
        <v>6</v>
      </c>
      <c r="E1098" s="1" t="str">
        <f>+VLOOKUP(A1098,'[3]Nuevo IDF'!$B$5:$H$1106,7,0)</f>
        <v>G4</v>
      </c>
      <c r="F1098" s="1"/>
      <c r="G1098" s="10">
        <f>+VLOOKUP(A1098,'[4]Informe viabilidad 2022'!$A$4:$G$1105,7,0)</f>
        <v>2851.0356390000002</v>
      </c>
      <c r="H1098" s="10">
        <f>+VLOOKUP(A1098,'[4]Informe viabilidad 2022'!$A$4:$G$1105,6,0)</f>
        <v>5567.845053</v>
      </c>
      <c r="I1098" s="10" t="str">
        <f>+IFERROR(VLOOKUP($A1098,#REF!,MATCH('Cálculo antigua metodología'!I$4,#REF!,0),0),"")</f>
        <v/>
      </c>
      <c r="J1098" s="10" t="str">
        <f>+IFERROR(VLOOKUP($A1098,#REF!,MATCH('Cálculo antigua metodología'!J$4,#REF!,0),0),"")</f>
        <v/>
      </c>
      <c r="K1098" s="10" t="str">
        <f>+IFERROR(VLOOKUP($A1098,#REF!,MATCH('Cálculo antigua metodología'!K$4,#REF!,0),0),"")</f>
        <v/>
      </c>
      <c r="L1098" s="10" t="str">
        <f>+IFERROR(VLOOKUP($A1098,#REF!,MATCH('Cálculo antigua metodología'!L$4,#REF!,0),0),"")</f>
        <v/>
      </c>
      <c r="M1098" s="10" t="str">
        <f>+IFERROR(VLOOKUP($A1098,#REF!,MATCH('Cálculo antigua metodología'!M$4,#REF!,0),0),"")</f>
        <v/>
      </c>
      <c r="N1098" s="10" t="str">
        <f>+IFERROR(VLOOKUP($A1098,#REF!,MATCH('Cálculo antigua metodología'!N$4,#REF!,0),0),"")</f>
        <v/>
      </c>
      <c r="O1098" s="10" t="str">
        <f>+IFERROR(VLOOKUP($A1098,#REF!,MATCH('Cálculo antigua metodología'!O$4,#REF!,0),0),"")</f>
        <v/>
      </c>
      <c r="P1098" s="10" t="str">
        <f>+IFERROR(VLOOKUP($A1098,#REF!,MATCH('Cálculo antigua metodología'!P$4,#REF!,0),0),"")</f>
        <v/>
      </c>
      <c r="Q1098" s="10" t="str">
        <f>+IFERROR(VLOOKUP($A1098,#REF!,MATCH('Cálculo antigua metodología'!Q$4,#REF!,0),0),"")</f>
        <v/>
      </c>
      <c r="R1098" s="10" t="str">
        <f>+IFERROR(VLOOKUP($A1098,#REF!,MATCH('Cálculo antigua metodología'!R$4,#REF!,0),0),"")</f>
        <v/>
      </c>
      <c r="S1098" s="10" t="str">
        <f>+IFERROR(VLOOKUP($A1098,#REF!,MATCH('Cálculo antigua metodología'!S$4,#REF!,0),0),"")</f>
        <v/>
      </c>
      <c r="T1098" s="10">
        <f>+VLOOKUP(A1098,'[5]Cálculo SGP'!$N$3:$P$1136,3,0)</f>
        <v>1955210220</v>
      </c>
      <c r="U1098" s="10">
        <f>+VLOOKUP(A1098,'[5]Cálculo SGP'!$N$3:$X$1137,11,0)</f>
        <v>3359391772</v>
      </c>
      <c r="V1098" s="11">
        <f t="shared" si="204"/>
        <v>51.205369615374607</v>
      </c>
      <c r="W1098" s="11">
        <f t="shared" si="211"/>
        <v>100</v>
      </c>
      <c r="X1098" s="11">
        <f t="shared" si="205"/>
        <v>80</v>
      </c>
      <c r="Y1098" s="11">
        <f t="shared" si="206"/>
        <v>100</v>
      </c>
      <c r="Z1098" s="11">
        <f t="shared" si="212"/>
        <v>0</v>
      </c>
      <c r="AA1098" s="11">
        <f t="shared" si="207"/>
        <v>100</v>
      </c>
      <c r="AB1098" s="11">
        <f t="shared" si="213"/>
        <v>0</v>
      </c>
      <c r="AC1098" s="11">
        <f t="shared" si="208"/>
        <v>0</v>
      </c>
      <c r="AD1098" s="11">
        <f t="shared" si="209"/>
        <v>0</v>
      </c>
      <c r="AE1098" s="11">
        <f t="shared" si="210"/>
        <v>0</v>
      </c>
      <c r="AF1098" s="12">
        <f t="shared" si="214"/>
        <v>0</v>
      </c>
      <c r="AG1098" s="31">
        <f t="shared" si="215"/>
        <v>16.666666666666668</v>
      </c>
    </row>
    <row r="1099" spans="1:33" x14ac:dyDescent="0.35">
      <c r="A1099" s="1" t="s">
        <v>2252</v>
      </c>
      <c r="B1099" s="1" t="s">
        <v>2246</v>
      </c>
      <c r="C1099" s="1" t="s">
        <v>2253</v>
      </c>
      <c r="D1099" s="4">
        <f>+VLOOKUP(A1099,'[2]Categoría municipios 2023'!$B$2:$D$1103,3,0)</f>
        <v>6</v>
      </c>
      <c r="E1099" s="1" t="str">
        <f>+VLOOKUP(A1099,'[3]Nuevo IDF'!$B$5:$H$1106,7,0)</f>
        <v>G4</v>
      </c>
      <c r="F1099" s="1"/>
      <c r="G1099" s="10">
        <f>+VLOOKUP(A1099,'[4]Informe viabilidad 2022'!$A$4:$G$1105,7,0)</f>
        <v>1623.012694</v>
      </c>
      <c r="H1099" s="10">
        <f>+VLOOKUP(A1099,'[4]Informe viabilidad 2022'!$A$4:$G$1105,6,0)</f>
        <v>3179.2779453600001</v>
      </c>
      <c r="I1099" s="10" t="str">
        <f>+IFERROR(VLOOKUP($A1099,#REF!,MATCH('Cálculo antigua metodología'!I$4,#REF!,0),0),"")</f>
        <v/>
      </c>
      <c r="J1099" s="10" t="str">
        <f>+IFERROR(VLOOKUP($A1099,#REF!,MATCH('Cálculo antigua metodología'!J$4,#REF!,0),0),"")</f>
        <v/>
      </c>
      <c r="K1099" s="10" t="str">
        <f>+IFERROR(VLOOKUP($A1099,#REF!,MATCH('Cálculo antigua metodología'!K$4,#REF!,0),0),"")</f>
        <v/>
      </c>
      <c r="L1099" s="10" t="str">
        <f>+IFERROR(VLOOKUP($A1099,#REF!,MATCH('Cálculo antigua metodología'!L$4,#REF!,0),0),"")</f>
        <v/>
      </c>
      <c r="M1099" s="10" t="str">
        <f>+IFERROR(VLOOKUP($A1099,#REF!,MATCH('Cálculo antigua metodología'!M$4,#REF!,0),0),"")</f>
        <v/>
      </c>
      <c r="N1099" s="10" t="str">
        <f>+IFERROR(VLOOKUP($A1099,#REF!,MATCH('Cálculo antigua metodología'!N$4,#REF!,0),0),"")</f>
        <v/>
      </c>
      <c r="O1099" s="10" t="str">
        <f>+IFERROR(VLOOKUP($A1099,#REF!,MATCH('Cálculo antigua metodología'!O$4,#REF!,0),0),"")</f>
        <v/>
      </c>
      <c r="P1099" s="10" t="str">
        <f>+IFERROR(VLOOKUP($A1099,#REF!,MATCH('Cálculo antigua metodología'!P$4,#REF!,0),0),"")</f>
        <v/>
      </c>
      <c r="Q1099" s="10" t="str">
        <f>+IFERROR(VLOOKUP($A1099,#REF!,MATCH('Cálculo antigua metodología'!Q$4,#REF!,0),0),"")</f>
        <v/>
      </c>
      <c r="R1099" s="10" t="str">
        <f>+IFERROR(VLOOKUP($A1099,#REF!,MATCH('Cálculo antigua metodología'!R$4,#REF!,0),0),"")</f>
        <v/>
      </c>
      <c r="S1099" s="10" t="str">
        <f>+IFERROR(VLOOKUP($A1099,#REF!,MATCH('Cálculo antigua metodología'!S$4,#REF!,0),0),"")</f>
        <v/>
      </c>
      <c r="T1099" s="10">
        <f>+VLOOKUP(A1099,'[5]Cálculo SGP'!$N$3:$P$1136,3,0)</f>
        <v>1345881953</v>
      </c>
      <c r="U1099" s="10">
        <f>+VLOOKUP(A1099,'[5]Cálculo SGP'!$N$3:$X$1137,11,0)</f>
        <v>3734706503</v>
      </c>
      <c r="V1099" s="11">
        <f t="shared" si="204"/>
        <v>51.04972644397786</v>
      </c>
      <c r="W1099" s="11">
        <f t="shared" si="211"/>
        <v>100</v>
      </c>
      <c r="X1099" s="11">
        <f t="shared" si="205"/>
        <v>80</v>
      </c>
      <c r="Y1099" s="11">
        <f t="shared" si="206"/>
        <v>100</v>
      </c>
      <c r="Z1099" s="11">
        <f t="shared" si="212"/>
        <v>0</v>
      </c>
      <c r="AA1099" s="11">
        <f t="shared" si="207"/>
        <v>100</v>
      </c>
      <c r="AB1099" s="11">
        <f t="shared" si="213"/>
        <v>0</v>
      </c>
      <c r="AC1099" s="11">
        <f t="shared" si="208"/>
        <v>0</v>
      </c>
      <c r="AD1099" s="11">
        <f t="shared" si="209"/>
        <v>0</v>
      </c>
      <c r="AE1099" s="11">
        <f t="shared" si="210"/>
        <v>0</v>
      </c>
      <c r="AF1099" s="12">
        <f t="shared" si="214"/>
        <v>0</v>
      </c>
      <c r="AG1099" s="31">
        <f t="shared" si="215"/>
        <v>16.666666666666668</v>
      </c>
    </row>
    <row r="1100" spans="1:33" x14ac:dyDescent="0.35">
      <c r="A1100" s="1" t="s">
        <v>2254</v>
      </c>
      <c r="B1100" s="1" t="s">
        <v>2255</v>
      </c>
      <c r="C1100" s="1" t="s">
        <v>2256</v>
      </c>
      <c r="D1100" s="4">
        <f>+VLOOKUP(A1100,'[2]Categoría municipios 2023'!$B$2:$D$1103,3,0)</f>
        <v>6</v>
      </c>
      <c r="E1100" s="1" t="str">
        <f>+VLOOKUP(A1100,'[3]Nuevo IDF'!$B$5:$H$1106,7,0)</f>
        <v>G2</v>
      </c>
      <c r="F1100" s="4">
        <v>1</v>
      </c>
      <c r="G1100" s="10">
        <f>+VLOOKUP(A1100,'[4]Informe viabilidad 2022'!$A$4:$G$1105,7,0)</f>
        <v>2903.0548690000001</v>
      </c>
      <c r="H1100" s="10">
        <f>+VLOOKUP(A1100,'[4]Informe viabilidad 2022'!$A$4:$G$1105,6,0)</f>
        <v>6859.9168208999999</v>
      </c>
      <c r="I1100" s="10" t="str">
        <f>+IFERROR(VLOOKUP($A1100,#REF!,MATCH('Cálculo antigua metodología'!I$4,#REF!,0),0),"")</f>
        <v/>
      </c>
      <c r="J1100" s="10" t="str">
        <f>+IFERROR(VLOOKUP($A1100,#REF!,MATCH('Cálculo antigua metodología'!J$4,#REF!,0),0),"")</f>
        <v/>
      </c>
      <c r="K1100" s="10" t="str">
        <f>+IFERROR(VLOOKUP($A1100,#REF!,MATCH('Cálculo antigua metodología'!K$4,#REF!,0),0),"")</f>
        <v/>
      </c>
      <c r="L1100" s="10" t="str">
        <f>+IFERROR(VLOOKUP($A1100,#REF!,MATCH('Cálculo antigua metodología'!L$4,#REF!,0),0),"")</f>
        <v/>
      </c>
      <c r="M1100" s="10" t="str">
        <f>+IFERROR(VLOOKUP($A1100,#REF!,MATCH('Cálculo antigua metodología'!M$4,#REF!,0),0),"")</f>
        <v/>
      </c>
      <c r="N1100" s="10" t="str">
        <f>+IFERROR(VLOOKUP($A1100,#REF!,MATCH('Cálculo antigua metodología'!N$4,#REF!,0),0),"")</f>
        <v/>
      </c>
      <c r="O1100" s="10" t="str">
        <f>+IFERROR(VLOOKUP($A1100,#REF!,MATCH('Cálculo antigua metodología'!O$4,#REF!,0),0),"")</f>
        <v/>
      </c>
      <c r="P1100" s="10" t="str">
        <f>+IFERROR(VLOOKUP($A1100,#REF!,MATCH('Cálculo antigua metodología'!P$4,#REF!,0),0),"")</f>
        <v/>
      </c>
      <c r="Q1100" s="10" t="str">
        <f>+IFERROR(VLOOKUP($A1100,#REF!,MATCH('Cálculo antigua metodología'!Q$4,#REF!,0),0),"")</f>
        <v/>
      </c>
      <c r="R1100" s="10" t="str">
        <f>+IFERROR(VLOOKUP($A1100,#REF!,MATCH('Cálculo antigua metodología'!R$4,#REF!,0),0),"")</f>
        <v/>
      </c>
      <c r="S1100" s="10" t="str">
        <f>+IFERROR(VLOOKUP($A1100,#REF!,MATCH('Cálculo antigua metodología'!S$4,#REF!,0),0),"")</f>
        <v/>
      </c>
      <c r="T1100" s="10">
        <f>+VLOOKUP(A1100,'[5]Cálculo SGP'!$N$3:$P$1136,3,0)</f>
        <v>3166488275</v>
      </c>
      <c r="U1100" s="10">
        <f>+VLOOKUP(A1100,'[5]Cálculo SGP'!$N$3:$X$1137,11,0)</f>
        <v>2963430957</v>
      </c>
      <c r="V1100" s="11">
        <f t="shared" si="204"/>
        <v>42.319097225134108</v>
      </c>
      <c r="W1100" s="11">
        <f t="shared" si="211"/>
        <v>100</v>
      </c>
      <c r="X1100" s="11">
        <f t="shared" si="205"/>
        <v>80</v>
      </c>
      <c r="Y1100" s="11">
        <f t="shared" si="206"/>
        <v>100</v>
      </c>
      <c r="Z1100" s="11">
        <f t="shared" si="212"/>
        <v>0</v>
      </c>
      <c r="AA1100" s="11">
        <f t="shared" si="207"/>
        <v>100</v>
      </c>
      <c r="AB1100" s="11">
        <f t="shared" si="213"/>
        <v>0</v>
      </c>
      <c r="AC1100" s="11">
        <f t="shared" si="208"/>
        <v>0</v>
      </c>
      <c r="AD1100" s="11">
        <f t="shared" si="209"/>
        <v>0</v>
      </c>
      <c r="AE1100" s="11">
        <f t="shared" si="210"/>
        <v>0</v>
      </c>
      <c r="AF1100" s="12">
        <f t="shared" si="214"/>
        <v>0</v>
      </c>
      <c r="AG1100" s="31">
        <f t="shared" si="215"/>
        <v>16.666666666666668</v>
      </c>
    </row>
    <row r="1101" spans="1:33" x14ac:dyDescent="0.35">
      <c r="A1101" s="1" t="s">
        <v>2257</v>
      </c>
      <c r="B1101" s="1" t="s">
        <v>2255</v>
      </c>
      <c r="C1101" s="1" t="s">
        <v>2258</v>
      </c>
      <c r="D1101" s="4">
        <f>+VLOOKUP(A1101,'[2]Categoría municipios 2023'!$B$2:$D$1103,3,0)</f>
        <v>6</v>
      </c>
      <c r="E1101" s="1" t="str">
        <f>+VLOOKUP(A1101,'[3]Nuevo IDF'!$B$5:$H$1106,7,0)</f>
        <v>G2</v>
      </c>
      <c r="F1101" s="1"/>
      <c r="G1101" s="10">
        <f>+VLOOKUP(A1101,'[4]Informe viabilidad 2022'!$A$4:$G$1105,7,0)</f>
        <v>1338.3928129999999</v>
      </c>
      <c r="H1101" s="10">
        <f>+VLOOKUP(A1101,'[4]Informe viabilidad 2022'!$A$4:$G$1105,6,0)</f>
        <v>2532.6124579799998</v>
      </c>
      <c r="I1101" s="10" t="str">
        <f>+IFERROR(VLOOKUP($A1101,#REF!,MATCH('Cálculo antigua metodología'!I$4,#REF!,0),0),"")</f>
        <v/>
      </c>
      <c r="J1101" s="10" t="str">
        <f>+IFERROR(VLOOKUP($A1101,#REF!,MATCH('Cálculo antigua metodología'!J$4,#REF!,0),0),"")</f>
        <v/>
      </c>
      <c r="K1101" s="10" t="str">
        <f>+IFERROR(VLOOKUP($A1101,#REF!,MATCH('Cálculo antigua metodología'!K$4,#REF!,0),0),"")</f>
        <v/>
      </c>
      <c r="L1101" s="10" t="str">
        <f>+IFERROR(VLOOKUP($A1101,#REF!,MATCH('Cálculo antigua metodología'!L$4,#REF!,0),0),"")</f>
        <v/>
      </c>
      <c r="M1101" s="10" t="str">
        <f>+IFERROR(VLOOKUP($A1101,#REF!,MATCH('Cálculo antigua metodología'!M$4,#REF!,0),0),"")</f>
        <v/>
      </c>
      <c r="N1101" s="10" t="str">
        <f>+IFERROR(VLOOKUP($A1101,#REF!,MATCH('Cálculo antigua metodología'!N$4,#REF!,0),0),"")</f>
        <v/>
      </c>
      <c r="O1101" s="10" t="str">
        <f>+IFERROR(VLOOKUP($A1101,#REF!,MATCH('Cálculo antigua metodología'!O$4,#REF!,0),0),"")</f>
        <v/>
      </c>
      <c r="P1101" s="10" t="str">
        <f>+IFERROR(VLOOKUP($A1101,#REF!,MATCH('Cálculo antigua metodología'!P$4,#REF!,0),0),"")</f>
        <v/>
      </c>
      <c r="Q1101" s="10" t="str">
        <f>+IFERROR(VLOOKUP($A1101,#REF!,MATCH('Cálculo antigua metodología'!Q$4,#REF!,0),0),"")</f>
        <v/>
      </c>
      <c r="R1101" s="10" t="str">
        <f>+IFERROR(VLOOKUP($A1101,#REF!,MATCH('Cálculo antigua metodología'!R$4,#REF!,0),0),"")</f>
        <v/>
      </c>
      <c r="S1101" s="10" t="str">
        <f>+IFERROR(VLOOKUP($A1101,#REF!,MATCH('Cálculo antigua metodología'!S$4,#REF!,0),0),"")</f>
        <v/>
      </c>
      <c r="T1101" s="10">
        <f>+VLOOKUP(A1101,'[5]Cálculo SGP'!$N$3:$P$1136,3,0)</f>
        <v>1098407327</v>
      </c>
      <c r="U1101" s="10">
        <f>+VLOOKUP(A1101,'[5]Cálculo SGP'!$N$3:$X$1137,11,0)</f>
        <v>2949457502</v>
      </c>
      <c r="V1101" s="11">
        <f t="shared" si="204"/>
        <v>52.846332994330126</v>
      </c>
      <c r="W1101" s="11">
        <f t="shared" si="211"/>
        <v>100</v>
      </c>
      <c r="X1101" s="11">
        <f t="shared" si="205"/>
        <v>80</v>
      </c>
      <c r="Y1101" s="11">
        <f t="shared" si="206"/>
        <v>100</v>
      </c>
      <c r="Z1101" s="11">
        <f t="shared" si="212"/>
        <v>0</v>
      </c>
      <c r="AA1101" s="11">
        <f t="shared" si="207"/>
        <v>100</v>
      </c>
      <c r="AB1101" s="11">
        <f t="shared" si="213"/>
        <v>0</v>
      </c>
      <c r="AC1101" s="11">
        <f t="shared" si="208"/>
        <v>0</v>
      </c>
      <c r="AD1101" s="11">
        <f t="shared" si="209"/>
        <v>0</v>
      </c>
      <c r="AE1101" s="11">
        <f t="shared" si="210"/>
        <v>0</v>
      </c>
      <c r="AF1101" s="12">
        <f t="shared" si="214"/>
        <v>0</v>
      </c>
      <c r="AG1101" s="31">
        <f t="shared" si="215"/>
        <v>16.666666666666668</v>
      </c>
    </row>
    <row r="1102" spans="1:33" x14ac:dyDescent="0.35">
      <c r="A1102" s="1" t="s">
        <v>2259</v>
      </c>
      <c r="B1102" s="1" t="s">
        <v>2255</v>
      </c>
      <c r="C1102" s="1" t="s">
        <v>2260</v>
      </c>
      <c r="D1102" s="4">
        <f>+VLOOKUP(A1102,'[2]Categoría municipios 2023'!$B$2:$D$1103,3,0)</f>
        <v>6</v>
      </c>
      <c r="E1102" s="1" t="str">
        <f>+VLOOKUP(A1102,'[3]Nuevo IDF'!$B$5:$H$1106,7,0)</f>
        <v>G1</v>
      </c>
      <c r="F1102" s="1"/>
      <c r="G1102" s="10">
        <f>+VLOOKUP(A1102,'[4]Informe viabilidad 2022'!$A$4:$G$1105,7,0)</f>
        <v>3537.6731850000001</v>
      </c>
      <c r="H1102" s="10">
        <f>+VLOOKUP(A1102,'[4]Informe viabilidad 2022'!$A$4:$G$1105,6,0)</f>
        <v>7283.3389749999997</v>
      </c>
      <c r="I1102" s="10" t="str">
        <f>+IFERROR(VLOOKUP($A1102,#REF!,MATCH('Cálculo antigua metodología'!I$4,#REF!,0),0),"")</f>
        <v/>
      </c>
      <c r="J1102" s="10" t="str">
        <f>+IFERROR(VLOOKUP($A1102,#REF!,MATCH('Cálculo antigua metodología'!J$4,#REF!,0),0),"")</f>
        <v/>
      </c>
      <c r="K1102" s="10" t="str">
        <f>+IFERROR(VLOOKUP($A1102,#REF!,MATCH('Cálculo antigua metodología'!K$4,#REF!,0),0),"")</f>
        <v/>
      </c>
      <c r="L1102" s="10" t="str">
        <f>+IFERROR(VLOOKUP($A1102,#REF!,MATCH('Cálculo antigua metodología'!L$4,#REF!,0),0),"")</f>
        <v/>
      </c>
      <c r="M1102" s="10" t="str">
        <f>+IFERROR(VLOOKUP($A1102,#REF!,MATCH('Cálculo antigua metodología'!M$4,#REF!,0),0),"")</f>
        <v/>
      </c>
      <c r="N1102" s="10" t="str">
        <f>+IFERROR(VLOOKUP($A1102,#REF!,MATCH('Cálculo antigua metodología'!N$4,#REF!,0),0),"")</f>
        <v/>
      </c>
      <c r="O1102" s="10" t="str">
        <f>+IFERROR(VLOOKUP($A1102,#REF!,MATCH('Cálculo antigua metodología'!O$4,#REF!,0),0),"")</f>
        <v/>
      </c>
      <c r="P1102" s="10" t="str">
        <f>+IFERROR(VLOOKUP($A1102,#REF!,MATCH('Cálculo antigua metodología'!P$4,#REF!,0),0),"")</f>
        <v/>
      </c>
      <c r="Q1102" s="10" t="str">
        <f>+IFERROR(VLOOKUP($A1102,#REF!,MATCH('Cálculo antigua metodología'!Q$4,#REF!,0),0),"")</f>
        <v/>
      </c>
      <c r="R1102" s="10" t="str">
        <f>+IFERROR(VLOOKUP($A1102,#REF!,MATCH('Cálculo antigua metodología'!R$4,#REF!,0),0),"")</f>
        <v/>
      </c>
      <c r="S1102" s="10" t="str">
        <f>+IFERROR(VLOOKUP($A1102,#REF!,MATCH('Cálculo antigua metodología'!S$4,#REF!,0),0),"")</f>
        <v/>
      </c>
      <c r="T1102" s="10">
        <f>+VLOOKUP(A1102,'[5]Cálculo SGP'!$N$3:$P$1136,3,0)</f>
        <v>1526599357</v>
      </c>
      <c r="U1102" s="10">
        <f>+VLOOKUP(A1102,'[5]Cálculo SGP'!$N$3:$X$1137,11,0)</f>
        <v>5576010642</v>
      </c>
      <c r="V1102" s="11">
        <f t="shared" si="204"/>
        <v>48.572134252477248</v>
      </c>
      <c r="W1102" s="11">
        <f t="shared" si="211"/>
        <v>100</v>
      </c>
      <c r="X1102" s="11">
        <f t="shared" si="205"/>
        <v>80</v>
      </c>
      <c r="Y1102" s="11">
        <f t="shared" si="206"/>
        <v>100</v>
      </c>
      <c r="Z1102" s="11">
        <f t="shared" si="212"/>
        <v>0</v>
      </c>
      <c r="AA1102" s="11">
        <f t="shared" si="207"/>
        <v>100</v>
      </c>
      <c r="AB1102" s="11">
        <f t="shared" si="213"/>
        <v>0</v>
      </c>
      <c r="AC1102" s="11">
        <f t="shared" si="208"/>
        <v>0</v>
      </c>
      <c r="AD1102" s="11">
        <f t="shared" si="209"/>
        <v>0</v>
      </c>
      <c r="AE1102" s="11">
        <f t="shared" si="210"/>
        <v>0</v>
      </c>
      <c r="AF1102" s="12">
        <f t="shared" si="214"/>
        <v>0</v>
      </c>
      <c r="AG1102" s="31">
        <f t="shared" si="215"/>
        <v>16.666666666666668</v>
      </c>
    </row>
    <row r="1103" spans="1:33" x14ac:dyDescent="0.35">
      <c r="A1103" s="1" t="s">
        <v>2261</v>
      </c>
      <c r="B1103" s="1" t="s">
        <v>2262</v>
      </c>
      <c r="C1103" s="1" t="s">
        <v>2263</v>
      </c>
      <c r="D1103" s="4">
        <f>+VLOOKUP(A1103,'[2]Categoría municipios 2023'!$B$2:$D$1103,3,0)</f>
        <v>6</v>
      </c>
      <c r="E1103" s="1" t="str">
        <f>+VLOOKUP(A1103,'[3]Nuevo IDF'!$B$5:$H$1106,7,0)</f>
        <v>G1</v>
      </c>
      <c r="F1103" s="4">
        <v>1</v>
      </c>
      <c r="G1103" s="10">
        <f>+VLOOKUP(A1103,'[4]Informe viabilidad 2022'!$A$4:$G$1105,7,0)</f>
        <v>4718.3177459999997</v>
      </c>
      <c r="H1103" s="10">
        <f>+VLOOKUP(A1103,'[4]Informe viabilidad 2022'!$A$4:$G$1105,6,0)</f>
        <v>8523.6175399999993</v>
      </c>
      <c r="I1103" s="10" t="str">
        <f>+IFERROR(VLOOKUP($A1103,#REF!,MATCH('Cálculo antigua metodología'!I$4,#REF!,0),0),"")</f>
        <v/>
      </c>
      <c r="J1103" s="10" t="str">
        <f>+IFERROR(VLOOKUP($A1103,#REF!,MATCH('Cálculo antigua metodología'!J$4,#REF!,0),0),"")</f>
        <v/>
      </c>
      <c r="K1103" s="10" t="str">
        <f>+IFERROR(VLOOKUP($A1103,#REF!,MATCH('Cálculo antigua metodología'!K$4,#REF!,0),0),"")</f>
        <v/>
      </c>
      <c r="L1103" s="10" t="str">
        <f>+IFERROR(VLOOKUP($A1103,#REF!,MATCH('Cálculo antigua metodología'!L$4,#REF!,0),0),"")</f>
        <v/>
      </c>
      <c r="M1103" s="10" t="str">
        <f>+IFERROR(VLOOKUP($A1103,#REF!,MATCH('Cálculo antigua metodología'!M$4,#REF!,0),0),"")</f>
        <v/>
      </c>
      <c r="N1103" s="10" t="str">
        <f>+IFERROR(VLOOKUP($A1103,#REF!,MATCH('Cálculo antigua metodología'!N$4,#REF!,0),0),"")</f>
        <v/>
      </c>
      <c r="O1103" s="10" t="str">
        <f>+IFERROR(VLOOKUP($A1103,#REF!,MATCH('Cálculo antigua metodología'!O$4,#REF!,0),0),"")</f>
        <v/>
      </c>
      <c r="P1103" s="10" t="str">
        <f>+IFERROR(VLOOKUP($A1103,#REF!,MATCH('Cálculo antigua metodología'!P$4,#REF!,0),0),"")</f>
        <v/>
      </c>
      <c r="Q1103" s="10" t="str">
        <f>+IFERROR(VLOOKUP($A1103,#REF!,MATCH('Cálculo antigua metodología'!Q$4,#REF!,0),0),"")</f>
        <v/>
      </c>
      <c r="R1103" s="10" t="str">
        <f>+IFERROR(VLOOKUP($A1103,#REF!,MATCH('Cálculo antigua metodología'!R$4,#REF!,0),0),"")</f>
        <v/>
      </c>
      <c r="S1103" s="10" t="str">
        <f>+IFERROR(VLOOKUP($A1103,#REF!,MATCH('Cálculo antigua metodología'!S$4,#REF!,0),0),"")</f>
        <v/>
      </c>
      <c r="T1103" s="10">
        <f>+VLOOKUP(A1103,'[5]Cálculo SGP'!$N$3:$P$1136,3,0)</f>
        <v>1910942457</v>
      </c>
      <c r="U1103" s="10">
        <f>+VLOOKUP(A1103,'[5]Cálculo SGP'!$N$3:$X$1137,11,0)</f>
        <v>3590623320</v>
      </c>
      <c r="V1103" s="11">
        <f t="shared" si="204"/>
        <v>55.355812527458845</v>
      </c>
      <c r="W1103" s="11">
        <f t="shared" si="211"/>
        <v>100</v>
      </c>
      <c r="X1103" s="11">
        <f t="shared" si="205"/>
        <v>80</v>
      </c>
      <c r="Y1103" s="11">
        <f t="shared" si="206"/>
        <v>100</v>
      </c>
      <c r="Z1103" s="11">
        <f t="shared" si="212"/>
        <v>0</v>
      </c>
      <c r="AA1103" s="11">
        <f t="shared" si="207"/>
        <v>100</v>
      </c>
      <c r="AB1103" s="11">
        <f t="shared" si="213"/>
        <v>0</v>
      </c>
      <c r="AC1103" s="11">
        <f t="shared" si="208"/>
        <v>0</v>
      </c>
      <c r="AD1103" s="11">
        <f t="shared" si="209"/>
        <v>0</v>
      </c>
      <c r="AE1103" s="11">
        <f t="shared" si="210"/>
        <v>0</v>
      </c>
      <c r="AF1103" s="12">
        <f t="shared" si="214"/>
        <v>0</v>
      </c>
      <c r="AG1103" s="31">
        <f t="shared" si="215"/>
        <v>16.666666666666668</v>
      </c>
    </row>
    <row r="1104" spans="1:33" x14ac:dyDescent="0.35">
      <c r="A1104" s="1" t="s">
        <v>2264</v>
      </c>
      <c r="B1104" s="1" t="s">
        <v>2262</v>
      </c>
      <c r="C1104" s="1" t="s">
        <v>2265</v>
      </c>
      <c r="D1104" s="4">
        <f>+VLOOKUP(A1104,'[2]Categoría municipios 2023'!$B$2:$D$1103,3,0)</f>
        <v>6</v>
      </c>
      <c r="E1104" s="1" t="str">
        <f>+VLOOKUP(A1104,'[3]Nuevo IDF'!$B$5:$H$1106,7,0)</f>
        <v>G2</v>
      </c>
      <c r="F1104" s="1"/>
      <c r="G1104" s="10">
        <f>+VLOOKUP(A1104,'[4]Informe viabilidad 2022'!$A$4:$G$1105,7,0)</f>
        <v>2677.7706199999998</v>
      </c>
      <c r="H1104" s="10">
        <f>+VLOOKUP(A1104,'[4]Informe viabilidad 2022'!$A$4:$G$1105,6,0)</f>
        <v>4328.9556629999997</v>
      </c>
      <c r="I1104" s="10" t="str">
        <f>+IFERROR(VLOOKUP($A1104,#REF!,MATCH('Cálculo antigua metodología'!I$4,#REF!,0),0),"")</f>
        <v/>
      </c>
      <c r="J1104" s="10" t="str">
        <f>+IFERROR(VLOOKUP($A1104,#REF!,MATCH('Cálculo antigua metodología'!J$4,#REF!,0),0),"")</f>
        <v/>
      </c>
      <c r="K1104" s="10" t="str">
        <f>+IFERROR(VLOOKUP($A1104,#REF!,MATCH('Cálculo antigua metodología'!K$4,#REF!,0),0),"")</f>
        <v/>
      </c>
      <c r="L1104" s="10" t="str">
        <f>+IFERROR(VLOOKUP($A1104,#REF!,MATCH('Cálculo antigua metodología'!L$4,#REF!,0),0),"")</f>
        <v/>
      </c>
      <c r="M1104" s="10" t="str">
        <f>+IFERROR(VLOOKUP($A1104,#REF!,MATCH('Cálculo antigua metodología'!M$4,#REF!,0),0),"")</f>
        <v/>
      </c>
      <c r="N1104" s="10" t="str">
        <f>+IFERROR(VLOOKUP($A1104,#REF!,MATCH('Cálculo antigua metodología'!N$4,#REF!,0),0),"")</f>
        <v/>
      </c>
      <c r="O1104" s="10" t="str">
        <f>+IFERROR(VLOOKUP($A1104,#REF!,MATCH('Cálculo antigua metodología'!O$4,#REF!,0),0),"")</f>
        <v/>
      </c>
      <c r="P1104" s="10" t="str">
        <f>+IFERROR(VLOOKUP($A1104,#REF!,MATCH('Cálculo antigua metodología'!P$4,#REF!,0),0),"")</f>
        <v/>
      </c>
      <c r="Q1104" s="10" t="str">
        <f>+IFERROR(VLOOKUP($A1104,#REF!,MATCH('Cálculo antigua metodología'!Q$4,#REF!,0),0),"")</f>
        <v/>
      </c>
      <c r="R1104" s="10" t="str">
        <f>+IFERROR(VLOOKUP($A1104,#REF!,MATCH('Cálculo antigua metodología'!R$4,#REF!,0),0),"")</f>
        <v/>
      </c>
      <c r="S1104" s="10" t="str">
        <f>+IFERROR(VLOOKUP($A1104,#REF!,MATCH('Cálculo antigua metodología'!S$4,#REF!,0),0),"")</f>
        <v/>
      </c>
      <c r="T1104" s="10">
        <f>+VLOOKUP(A1104,'[5]Cálculo SGP'!$N$3:$P$1136,3,0)</f>
        <v>1524690703</v>
      </c>
      <c r="U1104" s="10">
        <f>+VLOOKUP(A1104,'[5]Cálculo SGP'!$N$3:$X$1137,11,0)</f>
        <v>3477339317</v>
      </c>
      <c r="V1104" s="11">
        <f t="shared" si="204"/>
        <v>61.85719671114127</v>
      </c>
      <c r="W1104" s="11">
        <f t="shared" si="211"/>
        <v>100</v>
      </c>
      <c r="X1104" s="11">
        <f t="shared" si="205"/>
        <v>80</v>
      </c>
      <c r="Y1104" s="11">
        <f t="shared" si="206"/>
        <v>100</v>
      </c>
      <c r="Z1104" s="11">
        <f t="shared" si="212"/>
        <v>0</v>
      </c>
      <c r="AA1104" s="11">
        <f t="shared" si="207"/>
        <v>100</v>
      </c>
      <c r="AB1104" s="11">
        <f t="shared" si="213"/>
        <v>0</v>
      </c>
      <c r="AC1104" s="11">
        <f t="shared" si="208"/>
        <v>0</v>
      </c>
      <c r="AD1104" s="11">
        <f t="shared" si="209"/>
        <v>0</v>
      </c>
      <c r="AE1104" s="11">
        <f t="shared" si="210"/>
        <v>0</v>
      </c>
      <c r="AF1104" s="12">
        <f t="shared" si="214"/>
        <v>0</v>
      </c>
      <c r="AG1104" s="31">
        <f t="shared" si="215"/>
        <v>16.666666666666668</v>
      </c>
    </row>
    <row r="1105" spans="1:33" x14ac:dyDescent="0.35">
      <c r="A1105" s="1" t="s">
        <v>2266</v>
      </c>
      <c r="B1105" s="1" t="s">
        <v>2262</v>
      </c>
      <c r="C1105" s="1" t="s">
        <v>2267</v>
      </c>
      <c r="D1105" s="4">
        <f>+VLOOKUP(A1105,'[2]Categoría municipios 2023'!$B$2:$D$1103,3,0)</f>
        <v>6</v>
      </c>
      <c r="E1105" s="1" t="str">
        <f>+VLOOKUP(A1105,'[3]Nuevo IDF'!$B$5:$H$1106,7,0)</f>
        <v>G3</v>
      </c>
      <c r="F1105" s="1"/>
      <c r="G1105" s="10">
        <f>+VLOOKUP(A1105,'[4]Informe viabilidad 2022'!$A$4:$G$1105,7,0)</f>
        <v>1741.9256150000001</v>
      </c>
      <c r="H1105" s="10">
        <f>+VLOOKUP(A1105,'[4]Informe viabilidad 2022'!$A$4:$G$1105,6,0)</f>
        <v>2736.3322619999999</v>
      </c>
      <c r="I1105" s="10" t="str">
        <f>+IFERROR(VLOOKUP($A1105,#REF!,MATCH('Cálculo antigua metodología'!I$4,#REF!,0),0),"")</f>
        <v/>
      </c>
      <c r="J1105" s="10" t="str">
        <f>+IFERROR(VLOOKUP($A1105,#REF!,MATCH('Cálculo antigua metodología'!J$4,#REF!,0),0),"")</f>
        <v/>
      </c>
      <c r="K1105" s="10" t="str">
        <f>+IFERROR(VLOOKUP($A1105,#REF!,MATCH('Cálculo antigua metodología'!K$4,#REF!,0),0),"")</f>
        <v/>
      </c>
      <c r="L1105" s="10" t="str">
        <f>+IFERROR(VLOOKUP($A1105,#REF!,MATCH('Cálculo antigua metodología'!L$4,#REF!,0),0),"")</f>
        <v/>
      </c>
      <c r="M1105" s="10" t="str">
        <f>+IFERROR(VLOOKUP($A1105,#REF!,MATCH('Cálculo antigua metodología'!M$4,#REF!,0),0),"")</f>
        <v/>
      </c>
      <c r="N1105" s="10" t="str">
        <f>+IFERROR(VLOOKUP($A1105,#REF!,MATCH('Cálculo antigua metodología'!N$4,#REF!,0),0),"")</f>
        <v/>
      </c>
      <c r="O1105" s="10" t="str">
        <f>+IFERROR(VLOOKUP($A1105,#REF!,MATCH('Cálculo antigua metodología'!O$4,#REF!,0),0),"")</f>
        <v/>
      </c>
      <c r="P1105" s="10" t="str">
        <f>+IFERROR(VLOOKUP($A1105,#REF!,MATCH('Cálculo antigua metodología'!P$4,#REF!,0),0),"")</f>
        <v/>
      </c>
      <c r="Q1105" s="10" t="str">
        <f>+IFERROR(VLOOKUP($A1105,#REF!,MATCH('Cálculo antigua metodología'!Q$4,#REF!,0),0),"")</f>
        <v/>
      </c>
      <c r="R1105" s="10" t="str">
        <f>+IFERROR(VLOOKUP($A1105,#REF!,MATCH('Cálculo antigua metodología'!R$4,#REF!,0),0),"")</f>
        <v/>
      </c>
      <c r="S1105" s="10" t="str">
        <f>+IFERROR(VLOOKUP($A1105,#REF!,MATCH('Cálculo antigua metodología'!S$4,#REF!,0),0),"")</f>
        <v/>
      </c>
      <c r="T1105" s="10">
        <f>+VLOOKUP(A1105,'[5]Cálculo SGP'!$N$3:$P$1136,3,0)</f>
        <v>878917153</v>
      </c>
      <c r="U1105" s="10">
        <f>+VLOOKUP(A1105,'[5]Cálculo SGP'!$N$3:$X$1137,11,0)</f>
        <v>2487911993</v>
      </c>
      <c r="V1105" s="11">
        <f t="shared" si="204"/>
        <v>63.659141076925266</v>
      </c>
      <c r="W1105" s="11">
        <f t="shared" si="211"/>
        <v>100</v>
      </c>
      <c r="X1105" s="11">
        <f t="shared" si="205"/>
        <v>80</v>
      </c>
      <c r="Y1105" s="11">
        <f t="shared" si="206"/>
        <v>100</v>
      </c>
      <c r="Z1105" s="11">
        <f t="shared" si="212"/>
        <v>0</v>
      </c>
      <c r="AA1105" s="11">
        <f t="shared" si="207"/>
        <v>100</v>
      </c>
      <c r="AB1105" s="11">
        <f t="shared" si="213"/>
        <v>0</v>
      </c>
      <c r="AC1105" s="11">
        <f t="shared" si="208"/>
        <v>0</v>
      </c>
      <c r="AD1105" s="11">
        <f t="shared" si="209"/>
        <v>0</v>
      </c>
      <c r="AE1105" s="11">
        <f t="shared" si="210"/>
        <v>0</v>
      </c>
      <c r="AF1105" s="12">
        <f t="shared" si="214"/>
        <v>0</v>
      </c>
      <c r="AG1105" s="31">
        <f t="shared" si="215"/>
        <v>16.666666666666668</v>
      </c>
    </row>
    <row r="1106" spans="1:33" x14ac:dyDescent="0.35">
      <c r="A1106" s="1" t="s">
        <v>2268</v>
      </c>
      <c r="B1106" s="1" t="s">
        <v>2262</v>
      </c>
      <c r="C1106" s="1" t="s">
        <v>2269</v>
      </c>
      <c r="D1106" s="4">
        <f>+VLOOKUP(A1106,'[2]Categoría municipios 2023'!$B$2:$D$1103,3,0)</f>
        <v>4</v>
      </c>
      <c r="E1106" s="1" t="str">
        <f>+VLOOKUP(A1106,'[3]Nuevo IDF'!$B$5:$H$1106,7,0)</f>
        <v>G5</v>
      </c>
      <c r="F1106" s="1"/>
      <c r="G1106" s="10">
        <f>+VLOOKUP(A1106,'[4]Informe viabilidad 2022'!$A$4:$G$1105,7,0)</f>
        <v>4304.5948580000004</v>
      </c>
      <c r="H1106" s="10">
        <f>+VLOOKUP(A1106,'[4]Informe viabilidad 2022'!$A$4:$G$1105,6,0)</f>
        <v>9824.8897699999998</v>
      </c>
      <c r="I1106" s="10" t="str">
        <f>+IFERROR(VLOOKUP($A1106,#REF!,MATCH('Cálculo antigua metodología'!I$4,#REF!,0),0),"")</f>
        <v/>
      </c>
      <c r="J1106" s="10" t="str">
        <f>+IFERROR(VLOOKUP($A1106,#REF!,MATCH('Cálculo antigua metodología'!J$4,#REF!,0),0),"")</f>
        <v/>
      </c>
      <c r="K1106" s="10" t="str">
        <f>+IFERROR(VLOOKUP($A1106,#REF!,MATCH('Cálculo antigua metodología'!K$4,#REF!,0),0),"")</f>
        <v/>
      </c>
      <c r="L1106" s="10" t="str">
        <f>+IFERROR(VLOOKUP($A1106,#REF!,MATCH('Cálculo antigua metodología'!L$4,#REF!,0),0),"")</f>
        <v/>
      </c>
      <c r="M1106" s="10" t="str">
        <f>+IFERROR(VLOOKUP($A1106,#REF!,MATCH('Cálculo antigua metodología'!M$4,#REF!,0),0),"")</f>
        <v/>
      </c>
      <c r="N1106" s="10" t="str">
        <f>+IFERROR(VLOOKUP($A1106,#REF!,MATCH('Cálculo antigua metodología'!N$4,#REF!,0),0),"")</f>
        <v/>
      </c>
      <c r="O1106" s="10" t="str">
        <f>+IFERROR(VLOOKUP($A1106,#REF!,MATCH('Cálculo antigua metodología'!O$4,#REF!,0),0),"")</f>
        <v/>
      </c>
      <c r="P1106" s="10" t="str">
        <f>+IFERROR(VLOOKUP($A1106,#REF!,MATCH('Cálculo antigua metodología'!P$4,#REF!,0),0),"")</f>
        <v/>
      </c>
      <c r="Q1106" s="10" t="str">
        <f>+IFERROR(VLOOKUP($A1106,#REF!,MATCH('Cálculo antigua metodología'!Q$4,#REF!,0),0),"")</f>
        <v/>
      </c>
      <c r="R1106" s="10" t="str">
        <f>+IFERROR(VLOOKUP($A1106,#REF!,MATCH('Cálculo antigua metodología'!R$4,#REF!,0),0),"")</f>
        <v/>
      </c>
      <c r="S1106" s="10" t="str">
        <f>+IFERROR(VLOOKUP($A1106,#REF!,MATCH('Cálculo antigua metodología'!S$4,#REF!,0),0),"")</f>
        <v/>
      </c>
      <c r="T1106" s="10">
        <f>+VLOOKUP(A1106,'[5]Cálculo SGP'!$N$3:$P$1136,3,0)</f>
        <v>6747921167</v>
      </c>
      <c r="U1106" s="10">
        <f>+VLOOKUP(A1106,'[5]Cálculo SGP'!$N$3:$X$1137,11,0)</f>
        <v>4893512747</v>
      </c>
      <c r="V1106" s="11">
        <f t="shared" si="204"/>
        <v>43.813161865122893</v>
      </c>
      <c r="W1106" s="11">
        <f t="shared" si="211"/>
        <v>100</v>
      </c>
      <c r="X1106" s="11">
        <f t="shared" si="205"/>
        <v>80</v>
      </c>
      <c r="Y1106" s="11">
        <f t="shared" si="206"/>
        <v>100</v>
      </c>
      <c r="Z1106" s="11">
        <f t="shared" si="212"/>
        <v>0</v>
      </c>
      <c r="AA1106" s="11">
        <f t="shared" si="207"/>
        <v>100</v>
      </c>
      <c r="AB1106" s="11">
        <f t="shared" si="213"/>
        <v>0</v>
      </c>
      <c r="AC1106" s="11">
        <f t="shared" si="208"/>
        <v>0</v>
      </c>
      <c r="AD1106" s="11">
        <f t="shared" si="209"/>
        <v>0</v>
      </c>
      <c r="AE1106" s="11">
        <f t="shared" si="210"/>
        <v>0</v>
      </c>
      <c r="AF1106" s="12">
        <f t="shared" si="214"/>
        <v>0</v>
      </c>
      <c r="AG1106" s="31">
        <f t="shared" si="215"/>
        <v>16.666666666666668</v>
      </c>
    </row>
    <row r="1107" spans="1:33" x14ac:dyDescent="0.35">
      <c r="V1107" s="11"/>
      <c r="W1107" s="11"/>
      <c r="X1107" s="11"/>
      <c r="Y1107" s="11"/>
      <c r="Z1107" s="11"/>
      <c r="AA1107" s="11"/>
      <c r="AB1107" s="11"/>
      <c r="AC1107" s="11"/>
      <c r="AD1107" s="11"/>
      <c r="AE1107" s="11"/>
    </row>
    <row r="1108" spans="1:33" x14ac:dyDescent="0.35">
      <c r="V1108" s="11"/>
      <c r="W1108" s="11"/>
      <c r="X1108" s="11"/>
      <c r="Y1108" s="11"/>
      <c r="Z1108" s="11"/>
      <c r="AA1108" s="11"/>
      <c r="AB1108" s="11"/>
      <c r="AC1108" s="11"/>
      <c r="AD1108" s="11"/>
      <c r="AE1108" s="11"/>
    </row>
    <row r="1109" spans="1:33" x14ac:dyDescent="0.35">
      <c r="A1109" s="32" t="s">
        <v>2270</v>
      </c>
    </row>
    <row r="1110" spans="1:33" x14ac:dyDescent="0.35">
      <c r="A1110" s="32" t="s">
        <v>2271</v>
      </c>
    </row>
    <row r="1111" spans="1:33" x14ac:dyDescent="0.35">
      <c r="A1111" s="32" t="s">
        <v>2272</v>
      </c>
    </row>
    <row r="1112" spans="1:33" x14ac:dyDescent="0.35">
      <c r="A1112" s="32" t="s">
        <v>2273</v>
      </c>
    </row>
    <row r="1113" spans="1:33" x14ac:dyDescent="0.35">
      <c r="A1113" s="32" t="s">
        <v>2274</v>
      </c>
    </row>
    <row r="1114" spans="1:33" x14ac:dyDescent="0.35">
      <c r="A1114" s="32" t="s">
        <v>2275</v>
      </c>
    </row>
    <row r="1115" spans="1:33" x14ac:dyDescent="0.35">
      <c r="A1115" s="32" t="s">
        <v>2276</v>
      </c>
    </row>
  </sheetData>
  <autoFilter ref="A4:AL1106" xr:uid="{E554B5B5-9E9E-4D5F-90B0-FD9C140D0851}"/>
  <mergeCells count="1">
    <mergeCell ref="G3:H3"/>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0E76-64C1-49DA-96C3-75A4C902F383}">
  <dimension ref="A2:AN73"/>
  <sheetViews>
    <sheetView tabSelected="1" zoomScale="60" zoomScaleNormal="60" workbookViewId="0">
      <selection activeCell="U14" sqref="U14"/>
    </sheetView>
  </sheetViews>
  <sheetFormatPr baseColWidth="10" defaultColWidth="9.08984375" defaultRowHeight="15" x14ac:dyDescent="0.35"/>
  <cols>
    <col min="1" max="1" width="3.90625" style="43" customWidth="1"/>
    <col min="2" max="3" width="9.08984375" style="43"/>
    <col min="4" max="4" width="1.08984375" style="43" customWidth="1"/>
    <col min="5" max="5" width="3.1796875" style="43" customWidth="1"/>
    <col min="6" max="6" width="1.08984375" style="43" customWidth="1"/>
    <col min="7" max="7" width="0.36328125" style="43" customWidth="1"/>
    <col min="8" max="8" width="9.6328125" style="43" customWidth="1"/>
    <col min="9" max="9" width="1.54296875" style="43" customWidth="1"/>
    <col min="10" max="10" width="9.08984375" style="43" customWidth="1"/>
    <col min="11" max="11" width="0.6328125" style="43" customWidth="1"/>
    <col min="12" max="12" width="13.36328125" style="43" customWidth="1"/>
    <col min="13" max="13" width="6" style="43" customWidth="1"/>
    <col min="14" max="14" width="9.6328125" style="43" customWidth="1"/>
    <col min="15" max="15" width="2.08984375" style="43" customWidth="1"/>
    <col min="16" max="16" width="10.6328125" style="43" customWidth="1"/>
    <col min="17" max="17" width="2.81640625" style="43" customWidth="1"/>
    <col min="18" max="18" width="1.36328125" style="43" customWidth="1"/>
    <col min="19" max="19" width="9.90625" style="43" customWidth="1"/>
    <col min="20" max="20" width="2.08984375" style="43" customWidth="1"/>
    <col min="21" max="21" width="10.36328125" style="43" customWidth="1"/>
    <col min="22" max="22" width="1.54296875" style="43" customWidth="1"/>
    <col min="23" max="23" width="10" style="43" customWidth="1"/>
    <col min="24" max="24" width="1.54296875" style="43" customWidth="1"/>
    <col min="25" max="25" width="2.36328125" style="43" customWidth="1"/>
    <col min="26" max="26" width="10.54296875" style="43" customWidth="1"/>
    <col min="27" max="27" width="2.08984375" style="43" customWidth="1"/>
    <col min="28" max="28" width="9.453125" style="43" customWidth="1"/>
    <col min="29" max="29" width="1.453125" style="43" customWidth="1"/>
    <col min="30" max="30" width="9.08984375" style="43"/>
    <col min="31" max="31" width="2.1796875" style="43" customWidth="1"/>
    <col min="32" max="32" width="4.36328125" style="43" customWidth="1"/>
    <col min="33" max="33" width="2.1796875" style="43" customWidth="1"/>
    <col min="34" max="34" width="11" style="43" bestFit="1" customWidth="1"/>
    <col min="35" max="35" width="3.1796875" style="43" customWidth="1"/>
    <col min="36" max="36" width="3.54296875" style="43" customWidth="1"/>
    <col min="37" max="16384" width="9.08984375" style="43"/>
  </cols>
  <sheetData>
    <row r="2" spans="2:40" ht="15.6" thickBot="1" x14ac:dyDescent="0.4"/>
    <row r="3" spans="2:40" ht="19.5" customHeight="1" thickTop="1" x14ac:dyDescent="0.35">
      <c r="J3" s="201" t="s">
        <v>1745</v>
      </c>
      <c r="K3" s="201"/>
      <c r="L3" s="201"/>
      <c r="P3" s="194">
        <f>+AVERAGEIFS('Cálculo nueva metodología 21-22'!$BI$5:$BI$3310,'Cálculo nueva metodología 21-22'!$B$5:$B$3310,AB14,'Cálculo nueva metodología 21-22'!$C$5:$C$3310,J3)</f>
        <v>51.349174625630468</v>
      </c>
      <c r="W3" s="196">
        <f>+AVERAGEIFS('Cálculo nueva metodología 21-22'!$AV$5:$AV$3310,'Cálculo nueva metodología 21-22'!$B$5:$B$3310,AB14,'Cálculo nueva metodología 21-22'!$C$5:$C$3310,J3)</f>
        <v>34.887564281305224</v>
      </c>
      <c r="X3" s="197"/>
      <c r="Z3"/>
      <c r="AB3" t="s">
        <v>2277</v>
      </c>
    </row>
    <row r="4" spans="2:40" ht="15.6" customHeight="1" thickBot="1" x14ac:dyDescent="0.4">
      <c r="J4" s="201"/>
      <c r="K4" s="201"/>
      <c r="L4" s="201"/>
      <c r="P4" s="195"/>
      <c r="Q4" s="78"/>
      <c r="W4" s="198"/>
      <c r="X4" s="199"/>
      <c r="Z4">
        <v>2020</v>
      </c>
      <c r="AB4" s="12">
        <f>+AVERAGEIFS('Cálculo nueva metodología 21-22'!$BI$5:$BI$3310,'Cálculo nueva metodología 21-22'!$B$5:$B$3310,'Visor Departamentos 2022'!Z4,'Cálculo nueva metodología 21-22'!$C$5:$C$3310,J3)</f>
        <v>47.508048714852137</v>
      </c>
    </row>
    <row r="5" spans="2:40" ht="15.6" customHeight="1" thickTop="1" x14ac:dyDescent="0.35">
      <c r="Q5" s="78"/>
      <c r="Z5">
        <v>2021</v>
      </c>
      <c r="AB5" s="12">
        <f>+AVERAGEIFS('Cálculo nueva metodología 21-22'!$BI$5:$BI$3310,'Cálculo nueva metodología 21-22'!$B$5:$B$3310,'Visor Departamentos 2022'!Z5,'Cálculo nueva metodología 21-22'!$C$5:$C$3310,J3)</f>
        <v>56.797822593655226</v>
      </c>
    </row>
    <row r="6" spans="2:40" ht="9" customHeight="1" thickBot="1" x14ac:dyDescent="0.4">
      <c r="P6" s="202"/>
      <c r="Q6" s="202"/>
      <c r="R6" s="202"/>
      <c r="Z6">
        <v>2022</v>
      </c>
      <c r="AB6" s="12">
        <f>+AVERAGEIFS('Cálculo nueva metodología 21-22'!$BI$5:$BI$3310,'Cálculo nueva metodología 21-22'!$B$5:$B$3310,'Visor Departamentos 2022'!Z6,'Cálculo nueva metodología 21-22'!$C$5:$C$3310,J3)</f>
        <v>51.349174625630468</v>
      </c>
      <c r="AN6" s="43" t="s">
        <v>2278</v>
      </c>
    </row>
    <row r="7" spans="2:40" ht="15.6" customHeight="1" thickTop="1" x14ac:dyDescent="0.35">
      <c r="P7" s="202"/>
      <c r="Q7" s="202"/>
      <c r="R7" s="202"/>
      <c r="W7" s="196">
        <f>+AVERAGEIFS('Cálculo nueva metodología 21-22'!$BG$5:$BG$3310,'Cálculo nueva metodología 21-22'!$B$5:$B$3310,AB14,'Cálculo nueva metodología 21-22'!$C$5:$C$3310,J3)</f>
        <v>16.461610344325248</v>
      </c>
      <c r="X7" s="197"/>
      <c r="AM7" s="43">
        <v>2021</v>
      </c>
      <c r="AN7" s="166">
        <f>+AB5/AB4-1</f>
        <v>0.19554105314998727</v>
      </c>
    </row>
    <row r="8" spans="2:40" ht="15.6" customHeight="1" thickBot="1" x14ac:dyDescent="0.4">
      <c r="P8" s="202"/>
      <c r="Q8" s="202"/>
      <c r="R8" s="202"/>
      <c r="V8" s="78"/>
      <c r="W8" s="198"/>
      <c r="X8" s="199"/>
      <c r="AM8" s="43">
        <v>2022</v>
      </c>
      <c r="AN8" s="166">
        <f>+AB6/AB5-1</f>
        <v>-9.5930578307651837E-2</v>
      </c>
    </row>
    <row r="9" spans="2:40" ht="27.6" customHeight="1" thickTop="1" x14ac:dyDescent="0.35">
      <c r="V9" s="78"/>
      <c r="W9" s="78"/>
    </row>
    <row r="10" spans="2:40" ht="24" customHeight="1" thickBot="1" x14ac:dyDescent="0.5">
      <c r="B10" s="86" t="s">
        <v>2279</v>
      </c>
      <c r="C10" s="44"/>
      <c r="D10" s="44"/>
      <c r="E10" s="44"/>
      <c r="F10" s="45"/>
      <c r="G10" s="45"/>
      <c r="H10" s="45"/>
      <c r="I10" s="45"/>
      <c r="J10" s="45"/>
      <c r="L10" s="167">
        <v>2021</v>
      </c>
      <c r="M10" s="47"/>
      <c r="N10" s="106">
        <f>+AVERAGEIFS('Cálculo nueva metodología 21-22'!$AV$5:$AV$3310,'Cálculo nueva metodología 21-22'!$B$5:$B$3310,Z14,'Cálculo nueva metodología 21-22'!$C$5:$C$3310,J3)</f>
        <v>46.667469427494993</v>
      </c>
      <c r="O10" s="106"/>
      <c r="P10" s="167">
        <v>2022</v>
      </c>
      <c r="Q10" s="190">
        <f>+AVERAGEIFS('Cálculo nueva metodología 21-22'!$AV$5:$AV$3310,'Cálculo nueva metodología 21-22'!$B$5:$B$3310,AB14,'Cálculo nueva metodología 21-22'!$C$5:$C$3310,J3)</f>
        <v>34.887564281305224</v>
      </c>
      <c r="R10" s="190"/>
      <c r="S10" s="190"/>
      <c r="T10" s="47"/>
      <c r="U10" s="107" t="s">
        <v>2280</v>
      </c>
      <c r="W10" s="87">
        <f>+((Q10/N10)-1)*100</f>
        <v>-25.242219667581601</v>
      </c>
    </row>
    <row r="11" spans="2:40" ht="15" customHeight="1" x14ac:dyDescent="0.35">
      <c r="B11" s="46"/>
    </row>
    <row r="12" spans="2:40" ht="9.9" customHeight="1" x14ac:dyDescent="0.35">
      <c r="B12" s="46"/>
    </row>
    <row r="13" spans="2:40" ht="15" customHeight="1" x14ac:dyDescent="0.35">
      <c r="B13" s="46"/>
    </row>
    <row r="14" spans="2:40" s="47" customFormat="1" ht="18.600000000000001" x14ac:dyDescent="0.4">
      <c r="H14" s="189" t="s">
        <v>2281</v>
      </c>
      <c r="I14" s="189"/>
      <c r="J14" s="189"/>
      <c r="K14" s="189"/>
      <c r="L14" s="189"/>
      <c r="M14" s="49"/>
      <c r="N14" s="48">
        <v>2021</v>
      </c>
      <c r="O14" s="48"/>
      <c r="P14" s="48">
        <v>2022</v>
      </c>
      <c r="Q14" s="43"/>
      <c r="R14" s="43"/>
      <c r="S14" s="48">
        <v>2021</v>
      </c>
      <c r="T14" s="43"/>
      <c r="U14" s="48">
        <v>2022</v>
      </c>
      <c r="V14" s="48"/>
      <c r="W14" s="189" t="s">
        <v>2280</v>
      </c>
      <c r="X14" s="189"/>
      <c r="Z14" s="48">
        <v>2021</v>
      </c>
      <c r="AB14" s="49">
        <v>2022</v>
      </c>
      <c r="AC14" s="49"/>
      <c r="AD14" s="49" t="s">
        <v>2282</v>
      </c>
      <c r="AE14" s="49"/>
      <c r="AG14" s="49"/>
      <c r="AI14" s="85"/>
      <c r="AJ14" s="43"/>
      <c r="AK14" s="43"/>
    </row>
    <row r="15" spans="2:40" ht="5.0999999999999996" customHeight="1" x14ac:dyDescent="0.4">
      <c r="B15" s="192"/>
      <c r="C15" s="192"/>
      <c r="L15" s="85"/>
      <c r="N15" s="158"/>
      <c r="O15" s="158"/>
      <c r="P15" s="158"/>
      <c r="V15" s="50"/>
      <c r="W15" s="50"/>
      <c r="X15" s="50"/>
      <c r="AA15" s="50"/>
      <c r="AD15" s="43">
        <f>H15</f>
        <v>0</v>
      </c>
      <c r="AF15" s="43">
        <f>J15</f>
        <v>0</v>
      </c>
      <c r="AH15" s="85">
        <f>L15</f>
        <v>0</v>
      </c>
      <c r="AI15" s="85"/>
    </row>
    <row r="16" spans="2:40" ht="6.6" customHeight="1" x14ac:dyDescent="0.4">
      <c r="B16" s="192"/>
      <c r="C16" s="192"/>
      <c r="E16" s="193" t="s">
        <v>2283</v>
      </c>
      <c r="F16" s="193"/>
      <c r="G16" s="193"/>
      <c r="H16" s="193"/>
      <c r="I16" s="193"/>
      <c r="J16" s="193"/>
      <c r="K16" s="193"/>
      <c r="L16" s="193"/>
      <c r="N16" s="158"/>
      <c r="O16" s="158"/>
      <c r="P16" s="158"/>
      <c r="V16" s="50"/>
      <c r="X16" s="50"/>
      <c r="AE16" s="47"/>
      <c r="AG16" s="51"/>
      <c r="AI16" s="85"/>
    </row>
    <row r="17" spans="2:35" ht="18" customHeight="1" x14ac:dyDescent="0.4">
      <c r="B17" s="192"/>
      <c r="C17" s="192"/>
      <c r="E17" s="193"/>
      <c r="F17" s="193"/>
      <c r="G17" s="193"/>
      <c r="H17" s="193"/>
      <c r="I17" s="193"/>
      <c r="J17" s="193"/>
      <c r="K17" s="193"/>
      <c r="L17" s="193"/>
      <c r="N17" s="159">
        <f>+AVERAGEIFS('Cálculo nueva metodología 21-22'!$AE$5:$AE$3310,'Cálculo nueva metodología 21-22'!$B$5:$B$3310,N14,'Cálculo nueva metodología 21-22'!$C$5:$C$3310,J3)</f>
        <v>783482.70700000005</v>
      </c>
      <c r="O17" s="53"/>
      <c r="P17" s="159">
        <f>+AVERAGEIFS('Cálculo nueva metodología 21-22'!$AE$5:$AE$3310,'Cálculo nueva metodología 21-22'!$B$5:$B$3310,P14,'Cálculo nueva metodología 21-22'!$C$5:$C$3310,J3)</f>
        <v>695592.43047999998</v>
      </c>
      <c r="S17" s="188">
        <f>+N17/N19*100</f>
        <v>47.639740365941648</v>
      </c>
      <c r="U17" s="188">
        <f>+P17/P19*100</f>
        <v>40.21506033818914</v>
      </c>
      <c r="V17" s="53"/>
      <c r="W17" s="187">
        <f>+((U17/S17)-1)*100</f>
        <v>-15.585055608448528</v>
      </c>
      <c r="Z17" s="200">
        <f>+AVERAGEIFS('Cálculo nueva metodología 21-22'!$AL$5:$AL$3310,'Cálculo nueva metodología 21-22'!$B$5:$B$3310,N14,'Cálculo nueva metodología 21-22'!$C$5:$C$3310,J3)</f>
        <v>52.360259634058352</v>
      </c>
      <c r="AB17" s="200">
        <f>+AVERAGEIFS('Cálculo nueva metodología 21-22'!$AL$5:$AL$3310,'Cálculo nueva metodología 21-22'!$B$5:$B$3310,P14,'Cálculo nueva metodología 21-22'!$C$5:$C$3310,J3)</f>
        <v>59.78493966181086</v>
      </c>
      <c r="AC17" s="161"/>
      <c r="AD17" s="181">
        <f>+((AB17/Z17)-1)*100</f>
        <v>14.179990854978563</v>
      </c>
      <c r="AE17" s="47"/>
      <c r="AF17" s="191">
        <f>+AB17-Z17</f>
        <v>7.4246800277525082</v>
      </c>
      <c r="AG17" s="51"/>
      <c r="AH17" s="163">
        <f>+P17/N17-1</f>
        <v>-0.11217896162193153</v>
      </c>
      <c r="AI17" s="85"/>
    </row>
    <row r="18" spans="2:35" ht="6.6" customHeight="1" x14ac:dyDescent="0.4">
      <c r="B18" s="192"/>
      <c r="C18" s="192"/>
      <c r="E18" s="151"/>
      <c r="F18" s="151"/>
      <c r="G18" s="151"/>
      <c r="H18" s="151"/>
      <c r="I18" s="151"/>
      <c r="J18" s="151"/>
      <c r="K18" s="51"/>
      <c r="L18" s="151"/>
      <c r="N18" s="158"/>
      <c r="O18" s="158"/>
      <c r="P18" s="158"/>
      <c r="S18" s="188"/>
      <c r="U18" s="188"/>
      <c r="W18" s="187"/>
      <c r="Z18" s="200" t="e">
        <f>#REF!</f>
        <v>#REF!</v>
      </c>
      <c r="AB18" s="200"/>
      <c r="AC18" s="161"/>
      <c r="AD18" s="182"/>
      <c r="AE18" s="47"/>
      <c r="AF18" s="191"/>
      <c r="AG18" s="51"/>
      <c r="AI18" s="85"/>
    </row>
    <row r="19" spans="2:35" ht="12" customHeight="1" x14ac:dyDescent="0.4">
      <c r="B19" s="192"/>
      <c r="C19" s="192"/>
      <c r="E19" s="193" t="s">
        <v>2284</v>
      </c>
      <c r="F19" s="193"/>
      <c r="G19" s="193"/>
      <c r="H19" s="193"/>
      <c r="I19" s="193"/>
      <c r="J19" s="193"/>
      <c r="K19" s="193"/>
      <c r="L19" s="193"/>
      <c r="N19" s="53">
        <f>+AVERAGEIFS('Cálculo nueva metodología 21-22'!$AF$5:$AF$3310,'Cálculo nueva metodología 21-22'!$B$5:$B$3310,N14,'Cálculo nueva metodología 21-22'!$C$5:$C$3310,J3)</f>
        <v>1644599.0279999999</v>
      </c>
      <c r="O19" s="53"/>
      <c r="P19" s="53">
        <f>+AVERAGEIFS('Cálculo nueva metodología 21-22'!$AF$5:$AF$3310,'Cálculo nueva metodología 21-22'!$B$5:$B$3310,P14,'Cálculo nueva metodología 21-22'!$C$5:$C$3310,J3)</f>
        <v>1729681.4293709998</v>
      </c>
      <c r="S19" s="188"/>
      <c r="U19" s="188"/>
      <c r="V19" s="53"/>
      <c r="W19" s="187"/>
      <c r="Z19" s="200" t="e">
        <f>#REF!</f>
        <v>#REF!</v>
      </c>
      <c r="AB19" s="200" t="e">
        <f>#REF!</f>
        <v>#REF!</v>
      </c>
      <c r="AC19" s="161"/>
      <c r="AD19" s="182"/>
      <c r="AE19" s="47"/>
      <c r="AF19" s="191"/>
      <c r="AG19" s="51"/>
      <c r="AH19" s="163">
        <f>+P19/N19-1</f>
        <v>5.1734434912362071E-2</v>
      </c>
      <c r="AI19" s="85"/>
    </row>
    <row r="20" spans="2:35" ht="4.5" customHeight="1" x14ac:dyDescent="0.4">
      <c r="B20" s="192"/>
      <c r="C20" s="192"/>
      <c r="E20" s="151"/>
      <c r="F20" s="151"/>
      <c r="G20" s="151"/>
      <c r="H20" s="156"/>
      <c r="I20" s="157"/>
      <c r="J20" s="157"/>
      <c r="K20" s="151"/>
      <c r="L20" s="155"/>
      <c r="N20" s="158"/>
      <c r="O20" s="158"/>
      <c r="P20" s="158"/>
      <c r="S20" s="188"/>
      <c r="U20" s="188"/>
      <c r="W20" s="187"/>
      <c r="Y20" s="83"/>
      <c r="Z20" s="200" t="e">
        <f>#REF!</f>
        <v>#REF!</v>
      </c>
      <c r="AB20" s="200"/>
      <c r="AC20" s="160"/>
      <c r="AD20" s="183"/>
      <c r="AE20" s="47"/>
      <c r="AF20" s="191"/>
      <c r="AH20" s="85"/>
      <c r="AI20" s="85"/>
    </row>
    <row r="21" spans="2:35" ht="11.1" customHeight="1" x14ac:dyDescent="0.4">
      <c r="E21" s="151"/>
      <c r="F21" s="151"/>
      <c r="G21" s="151"/>
      <c r="H21" s="156"/>
      <c r="I21" s="157"/>
      <c r="J21" s="157"/>
      <c r="K21" s="151"/>
      <c r="L21" s="155"/>
      <c r="N21" s="158"/>
      <c r="O21" s="158"/>
      <c r="P21" s="158"/>
      <c r="Y21" s="83"/>
      <c r="AD21" s="148"/>
      <c r="AE21" s="47"/>
      <c r="AH21" s="85"/>
      <c r="AI21" s="85"/>
    </row>
    <row r="22" spans="2:35" ht="6.6" customHeight="1" x14ac:dyDescent="0.4">
      <c r="B22" s="54"/>
      <c r="C22" s="54"/>
      <c r="E22" s="151"/>
      <c r="F22" s="151"/>
      <c r="G22" s="151"/>
      <c r="H22" s="151"/>
      <c r="I22" s="157"/>
      <c r="J22" s="151"/>
      <c r="K22" s="51"/>
      <c r="L22" s="151"/>
      <c r="N22" s="158"/>
      <c r="O22" s="158"/>
      <c r="P22" s="158"/>
      <c r="V22" s="50"/>
      <c r="AE22" s="47"/>
      <c r="AG22" s="51"/>
      <c r="AI22" s="85"/>
    </row>
    <row r="23" spans="2:35" ht="17.399999999999999" customHeight="1" x14ac:dyDescent="0.4">
      <c r="B23" s="54"/>
      <c r="C23" s="54"/>
      <c r="E23" s="193" t="s">
        <v>2285</v>
      </c>
      <c r="F23" s="193"/>
      <c r="G23" s="193"/>
      <c r="H23" s="193"/>
      <c r="I23" s="193"/>
      <c r="J23" s="193"/>
      <c r="K23" s="193"/>
      <c r="L23" s="193"/>
      <c r="N23" s="159">
        <f>+AVERAGEIFS('Cálculo nueva metodología 21-22'!$O$5:$O$3310,'Cálculo nueva metodología 21-22'!$B$5:$B$3310,N14,'Cálculo nueva metodología 21-22'!$C$5:$C$3310,J3)</f>
        <v>553673.77966100001</v>
      </c>
      <c r="O23" s="53"/>
      <c r="P23" s="159">
        <f>+AVERAGEIFS('Cálculo nueva metodología 21-22'!$O$5:$O$3310,'Cálculo nueva metodología 21-22'!$B$5:$B$3310,P14,'Cálculo nueva metodología 21-22'!$C$5:$C$3310,J3)</f>
        <v>159064.28687699902</v>
      </c>
      <c r="S23" s="188">
        <f>+N23/N25*100</f>
        <v>33.829451549825087</v>
      </c>
      <c r="U23" s="188">
        <f>+P23/P25*100</f>
        <v>9.3401132915118694</v>
      </c>
      <c r="V23" s="53"/>
      <c r="W23" s="187">
        <f>+((U23/S23)-1)*100</f>
        <v>-72.390586120630857</v>
      </c>
      <c r="Z23" s="177">
        <f>+AVERAGEIFS('Cálculo nueva metodología 21-22'!$AN$5:$AN$3310,'Cálculo nueva metodología 21-22'!$B$5:$B$3310,N14,'Cálculo nueva metodología 21-22'!$C$5:$C$3310,J3)</f>
        <v>100</v>
      </c>
      <c r="AB23" s="177">
        <f>+AVERAGEIFS('Cálculo nueva metodología 21-22'!$AN$5:$AN$3310,'Cálculo nueva metodología 21-22'!$B$5:$B$3310,P14,'Cálculo nueva metodología 21-22'!$C$5:$C$3310,J3)</f>
        <v>45.257524481637134</v>
      </c>
      <c r="AC23" s="85"/>
      <c r="AD23" s="181">
        <f>+((AB23/Z23)-1)*100</f>
        <v>-54.742475518362866</v>
      </c>
      <c r="AE23" s="47"/>
      <c r="AF23" s="191">
        <f>+AB23-Z23</f>
        <v>-54.742475518362866</v>
      </c>
      <c r="AG23" s="51"/>
      <c r="AH23" s="163">
        <f>+P23/N23-1</f>
        <v>-0.71271117990382371</v>
      </c>
      <c r="AI23" s="85"/>
    </row>
    <row r="24" spans="2:35" ht="6.6" customHeight="1" x14ac:dyDescent="0.4">
      <c r="B24" s="54"/>
      <c r="C24" s="54"/>
      <c r="E24" s="151"/>
      <c r="F24" s="151"/>
      <c r="G24" s="151"/>
      <c r="H24" s="151"/>
      <c r="I24" s="157"/>
      <c r="J24" s="151"/>
      <c r="K24" s="51"/>
      <c r="L24" s="151"/>
      <c r="N24" s="158"/>
      <c r="O24" s="158"/>
      <c r="P24" s="158"/>
      <c r="S24" s="188"/>
      <c r="U24" s="188"/>
      <c r="W24" s="187"/>
      <c r="Z24" s="178"/>
      <c r="AB24" s="178"/>
      <c r="AD24" s="182"/>
      <c r="AE24" s="47"/>
      <c r="AF24" s="191"/>
      <c r="AG24" s="51"/>
      <c r="AI24" s="85"/>
    </row>
    <row r="25" spans="2:35" ht="14.4" customHeight="1" x14ac:dyDescent="0.4">
      <c r="B25" s="54"/>
      <c r="C25" s="54"/>
      <c r="E25" s="193" t="s">
        <v>2286</v>
      </c>
      <c r="F25" s="193"/>
      <c r="G25" s="193"/>
      <c r="H25" s="193"/>
      <c r="I25" s="193"/>
      <c r="J25" s="193"/>
      <c r="K25" s="193"/>
      <c r="L25" s="193"/>
      <c r="N25" s="53">
        <f>+AVERAGEIFS('Cálculo nueva metodología 21-22'!$N$5:$N$3310,'Cálculo nueva metodología 21-22'!$B$5:$B$3310,N14,'Cálculo nueva metodología 21-22'!$C$5:$C$3310,J3)</f>
        <v>1636662.003951</v>
      </c>
      <c r="O25" s="53"/>
      <c r="P25" s="53">
        <f>+AVERAGEIFS('Cálculo nueva metodología 21-22'!$N$5:$N$3310,'Cálculo nueva metodología 21-22'!$B$5:$B$3310,P14,'Cálculo nueva metodología 21-22'!$C$5:$C$3310,J3)</f>
        <v>1703023.0995329989</v>
      </c>
      <c r="S25" s="188"/>
      <c r="U25" s="188"/>
      <c r="V25" s="53"/>
      <c r="W25" s="187"/>
      <c r="Z25" s="178"/>
      <c r="AB25" s="178"/>
      <c r="AC25" s="85"/>
      <c r="AD25" s="182"/>
      <c r="AE25" s="47"/>
      <c r="AF25" s="191"/>
      <c r="AG25" s="51"/>
      <c r="AH25" s="163">
        <f>+P25/N25-1</f>
        <v>4.0546609759253283E-2</v>
      </c>
      <c r="AI25" s="85"/>
    </row>
    <row r="26" spans="2:35" ht="6.6" customHeight="1" x14ac:dyDescent="0.4">
      <c r="B26" s="54"/>
      <c r="C26" s="54"/>
      <c r="E26" s="151"/>
      <c r="F26" s="151"/>
      <c r="G26" s="151"/>
      <c r="H26" s="156"/>
      <c r="I26" s="157"/>
      <c r="J26" s="157"/>
      <c r="K26" s="151"/>
      <c r="L26" s="155"/>
      <c r="N26" s="158"/>
      <c r="O26" s="158"/>
      <c r="P26" s="158"/>
      <c r="S26" s="188"/>
      <c r="U26" s="188"/>
      <c r="W26" s="187"/>
      <c r="Y26" s="83"/>
      <c r="Z26" s="179"/>
      <c r="AB26" s="179"/>
      <c r="AD26" s="183"/>
      <c r="AE26" s="47"/>
      <c r="AF26" s="191"/>
      <c r="AH26" s="85"/>
      <c r="AI26" s="85"/>
    </row>
    <row r="27" spans="2:35" ht="9.6" customHeight="1" x14ac:dyDescent="0.4">
      <c r="B27" s="54"/>
      <c r="C27" s="54"/>
      <c r="E27" s="151"/>
      <c r="F27" s="151"/>
      <c r="G27" s="151"/>
      <c r="H27" s="156"/>
      <c r="I27" s="157"/>
      <c r="J27" s="157"/>
      <c r="K27" s="151"/>
      <c r="L27" s="155"/>
      <c r="N27" s="158"/>
      <c r="O27" s="158"/>
      <c r="P27" s="158"/>
      <c r="W27" s="83"/>
      <c r="Y27" s="83"/>
      <c r="AD27" s="148"/>
      <c r="AE27" s="47"/>
      <c r="AH27" s="85"/>
      <c r="AI27" s="85"/>
    </row>
    <row r="28" spans="2:35" ht="6.6" customHeight="1" x14ac:dyDescent="0.4">
      <c r="E28" s="151"/>
      <c r="F28" s="151"/>
      <c r="G28" s="151"/>
      <c r="H28" s="151"/>
      <c r="I28" s="157"/>
      <c r="J28" s="151"/>
      <c r="K28" s="51"/>
      <c r="L28" s="151"/>
      <c r="N28" s="158"/>
      <c r="O28" s="158"/>
      <c r="P28" s="158"/>
      <c r="V28" s="50"/>
      <c r="AE28" s="47"/>
      <c r="AG28" s="51"/>
      <c r="AI28" s="85"/>
    </row>
    <row r="29" spans="2:35" ht="17.399999999999999" customHeight="1" x14ac:dyDescent="0.4">
      <c r="E29" s="193" t="s">
        <v>2287</v>
      </c>
      <c r="F29" s="193"/>
      <c r="G29" s="193"/>
      <c r="H29" s="193"/>
      <c r="I29" s="193"/>
      <c r="J29" s="193"/>
      <c r="K29" s="193"/>
      <c r="L29" s="193"/>
      <c r="N29" s="159">
        <f>+AVERAGEIFS('Cálculo nueva metodología 21-22'!$W$5:$W$3310,'Cálculo nueva metodología 21-22'!$B$5:$B$3310,N14,'Cálculo nueva metodología 21-22'!$C$5:$C$3310,J3)</f>
        <v>5281189.8542640805</v>
      </c>
      <c r="O29" s="53"/>
      <c r="P29" s="159">
        <f>+AVERAGEIFS('Cálculo nueva metodología 21-22'!$W$5:$W$3310,'Cálculo nueva metodología 21-22'!$B$5:$B$3310,P14,'Cálculo nueva metodología 21-22'!$C$5:$C$3310,J3)</f>
        <v>4990902.4668351794</v>
      </c>
      <c r="S29" s="188">
        <f>+N29/N31*100</f>
        <v>90.6885757122147</v>
      </c>
      <c r="U29" s="188">
        <f>+P29/P31*100</f>
        <v>96.995187385290379</v>
      </c>
      <c r="V29" s="53"/>
      <c r="W29" s="187">
        <f>+((U29/S29)-1)*100</f>
        <v>6.954141272533243</v>
      </c>
      <c r="Z29" s="177">
        <f>+AVERAGEIFS('Cálculo nueva metodología 21-22'!$AP$5:$AP$3310,'Cálculo nueva metodología 21-22'!$B$5:$B$3310,N14,'Cálculo nueva metodología 21-22'!$C$5:$C$3310,J3)</f>
        <v>9.3114242877853002</v>
      </c>
      <c r="AB29" s="177">
        <f>+AVERAGEIFS('Cálculo nueva metodología 21-22'!$AP$5:$AP$3310,'Cálculo nueva metodología 21-22'!$B$5:$B$3310,P14,'Cálculo nueva metodología 21-22'!$C$5:$C$3310,J3)</f>
        <v>3.0048126147096212</v>
      </c>
      <c r="AD29" s="181">
        <f>+((AB29/Z29)-1)*100</f>
        <v>-67.729828199845585</v>
      </c>
      <c r="AE29" s="47"/>
      <c r="AF29" s="191">
        <f>+AB29-Z29</f>
        <v>-6.3066116730756789</v>
      </c>
      <c r="AG29" s="51"/>
      <c r="AH29" s="163">
        <f>+P29/N29-1</f>
        <v>-5.4966285143966287E-2</v>
      </c>
      <c r="AI29" s="85"/>
    </row>
    <row r="30" spans="2:35" ht="6.6" customHeight="1" x14ac:dyDescent="0.4">
      <c r="E30" s="151"/>
      <c r="F30" s="151"/>
      <c r="G30" s="151"/>
      <c r="H30" s="151"/>
      <c r="I30" s="157"/>
      <c r="J30" s="151"/>
      <c r="K30" s="51"/>
      <c r="L30" s="151"/>
      <c r="N30" s="158"/>
      <c r="O30" s="158"/>
      <c r="P30" s="158"/>
      <c r="S30" s="188"/>
      <c r="U30" s="188"/>
      <c r="W30" s="187"/>
      <c r="Z30" s="178"/>
      <c r="AB30" s="178"/>
      <c r="AD30" s="182"/>
      <c r="AE30" s="47"/>
      <c r="AF30" s="191"/>
      <c r="AG30" s="51"/>
      <c r="AH30" s="163"/>
      <c r="AI30" s="85"/>
    </row>
    <row r="31" spans="2:35" ht="14.4" customHeight="1" x14ac:dyDescent="0.4">
      <c r="E31" s="193" t="s">
        <v>2288</v>
      </c>
      <c r="F31" s="193"/>
      <c r="G31" s="193"/>
      <c r="H31" s="193"/>
      <c r="I31" s="193"/>
      <c r="J31" s="193"/>
      <c r="K31" s="193"/>
      <c r="L31" s="193"/>
      <c r="N31" s="53">
        <f>+AVERAGEIFS('Cálculo nueva metodología 21-22'!$V$5:$V$3310,'Cálculo nueva metodología 21-22'!$B$5:$B$3310,N14,'Cálculo nueva metodología 21-22'!$C$5:$C$3310,J3)</f>
        <v>5823434.5536785899</v>
      </c>
      <c r="O31" s="53"/>
      <c r="P31" s="53">
        <f>+AVERAGEIFS('Cálculo nueva metodología 21-22'!$V$5:$V$3310,'Cálculo nueva metodología 21-22'!$B$5:$B$3310,P14,'Cálculo nueva metodología 21-22'!$C$5:$C$3310,J3)</f>
        <v>5145515.5677054394</v>
      </c>
      <c r="S31" s="188"/>
      <c r="U31" s="188"/>
      <c r="V31" s="53"/>
      <c r="W31" s="187"/>
      <c r="Z31" s="178"/>
      <c r="AB31" s="178"/>
      <c r="AD31" s="182"/>
      <c r="AE31" s="47"/>
      <c r="AF31" s="191"/>
      <c r="AG31" s="51"/>
      <c r="AH31" s="163">
        <f>+P31/N31-1</f>
        <v>-0.1164122271357747</v>
      </c>
      <c r="AI31" s="85"/>
    </row>
    <row r="32" spans="2:35" ht="7.5" customHeight="1" x14ac:dyDescent="0.4">
      <c r="E32" s="151"/>
      <c r="F32" s="151"/>
      <c r="G32" s="151"/>
      <c r="H32" s="156"/>
      <c r="I32" s="157"/>
      <c r="J32" s="157"/>
      <c r="K32" s="151"/>
      <c r="L32" s="155"/>
      <c r="N32" s="158"/>
      <c r="O32" s="158"/>
      <c r="P32" s="158"/>
      <c r="S32" s="188"/>
      <c r="U32" s="188"/>
      <c r="W32" s="187"/>
      <c r="Y32" s="83"/>
      <c r="Z32" s="179"/>
      <c r="AB32" s="179"/>
      <c r="AD32" s="183"/>
      <c r="AE32" s="47"/>
      <c r="AF32" s="191"/>
      <c r="AH32" s="85"/>
      <c r="AI32" s="85"/>
    </row>
    <row r="33" spans="2:35" ht="9" customHeight="1" x14ac:dyDescent="0.4">
      <c r="E33" s="151"/>
      <c r="F33" s="151"/>
      <c r="G33" s="151"/>
      <c r="H33" s="156"/>
      <c r="I33" s="157"/>
      <c r="J33" s="157"/>
      <c r="K33" s="151"/>
      <c r="L33" s="155"/>
      <c r="N33" s="158"/>
      <c r="O33" s="158"/>
      <c r="P33" s="158"/>
      <c r="W33" s="83"/>
      <c r="Y33" s="83"/>
      <c r="AD33" s="148"/>
      <c r="AE33" s="47"/>
      <c r="AH33" s="85"/>
      <c r="AI33" s="85"/>
    </row>
    <row r="34" spans="2:35" ht="6.6" customHeight="1" thickBot="1" x14ac:dyDescent="0.45">
      <c r="C34" s="45"/>
      <c r="E34" s="151"/>
      <c r="F34" s="151"/>
      <c r="G34" s="151"/>
      <c r="H34" s="151"/>
      <c r="I34" s="157"/>
      <c r="J34" s="151"/>
      <c r="K34" s="51"/>
      <c r="L34" s="151"/>
      <c r="N34" s="158"/>
      <c r="O34" s="158"/>
      <c r="P34" s="158"/>
      <c r="V34" s="50"/>
      <c r="W34" s="84"/>
      <c r="Y34" s="83"/>
      <c r="AA34" s="50"/>
      <c r="AE34" s="47"/>
      <c r="AF34" s="43">
        <f>E33</f>
        <v>0</v>
      </c>
      <c r="AG34" s="51"/>
      <c r="AI34" s="85"/>
    </row>
    <row r="35" spans="2:35" ht="17.399999999999999" customHeight="1" x14ac:dyDescent="0.4">
      <c r="E35" s="193" t="s">
        <v>2289</v>
      </c>
      <c r="F35" s="193"/>
      <c r="G35" s="193"/>
      <c r="H35" s="193"/>
      <c r="I35" s="193"/>
      <c r="J35" s="193"/>
      <c r="K35" s="193"/>
      <c r="L35" s="193"/>
      <c r="N35" s="159">
        <f>+AVERAGEIFS('Cálculo nueva metodología 21-22'!$Q$5:$Q$3310,'Cálculo nueva metodología 21-22'!$B$5:$B$3310,N14,'Cálculo nueva metodología 21-22'!$C$5:$C$3310,J3)</f>
        <v>303483.37099999993</v>
      </c>
      <c r="O35" s="53"/>
      <c r="P35" s="159">
        <f>+AVERAGEIFS('Cálculo nueva metodología 21-22'!$Q$5:$Q$3310,'Cálculo nueva metodología 21-22'!$B$5:$B$3310,P14,'Cálculo nueva metodología 21-22'!$C$5:$C$3310,J3)</f>
        <v>374531.93435699993</v>
      </c>
      <c r="S35" s="188">
        <f>+N35/N37*100</f>
        <v>47.116365092236762</v>
      </c>
      <c r="U35" s="188">
        <f>+P35/P37*100</f>
        <v>47.700274276261418</v>
      </c>
      <c r="V35" s="53"/>
      <c r="W35" s="187">
        <f>+((U35/S35)-1)*100</f>
        <v>1.2392916619980543</v>
      </c>
      <c r="Z35" s="177">
        <f>+AVERAGEIFS('Cálculo nueva metodología 21-22'!$AR$5:$AR$3310,'Cálculo nueva metodología 21-22'!$B$5:$B$3310,N14,'Cálculo nueva metodología 21-22'!$C$5:$C$3310,J3)</f>
        <v>70</v>
      </c>
      <c r="AB35" s="177">
        <f>+AVERAGEIFS('Cálculo nueva metodología 21-22'!$AR$5:$AR$3310,'Cálculo nueva metodología 21-22'!$B$5:$B$3310,P14,'Cálculo nueva metodología 21-22'!$C$5:$C$3310,J3)</f>
        <v>70</v>
      </c>
      <c r="AD35" s="181">
        <f>+((AB35/Z35)-1)*100</f>
        <v>0</v>
      </c>
      <c r="AE35" s="47"/>
      <c r="AF35" s="191">
        <f>+AB35-Z35</f>
        <v>0</v>
      </c>
      <c r="AG35" s="51"/>
      <c r="AH35" s="163">
        <f>+P35/N35-1</f>
        <v>0.23411023517660889</v>
      </c>
      <c r="AI35" s="85"/>
    </row>
    <row r="36" spans="2:35" ht="6.6" customHeight="1" x14ac:dyDescent="0.4">
      <c r="E36" s="151"/>
      <c r="F36" s="151"/>
      <c r="G36" s="151"/>
      <c r="H36" s="151"/>
      <c r="I36" s="157"/>
      <c r="J36" s="151"/>
      <c r="K36" s="51"/>
      <c r="L36" s="151"/>
      <c r="N36" s="158"/>
      <c r="O36" s="158"/>
      <c r="P36" s="158"/>
      <c r="S36" s="188"/>
      <c r="U36" s="188"/>
      <c r="W36" s="187"/>
      <c r="Z36" s="178"/>
      <c r="AB36" s="178"/>
      <c r="AD36" s="182"/>
      <c r="AE36" s="47"/>
      <c r="AF36" s="191"/>
      <c r="AG36" s="51"/>
      <c r="AI36" s="85"/>
    </row>
    <row r="37" spans="2:35" ht="14.4" customHeight="1" x14ac:dyDescent="0.4">
      <c r="E37" s="193" t="s">
        <v>2290</v>
      </c>
      <c r="F37" s="193"/>
      <c r="G37" s="193"/>
      <c r="H37" s="193"/>
      <c r="I37" s="193"/>
      <c r="J37" s="193"/>
      <c r="K37" s="193"/>
      <c r="L37" s="193"/>
      <c r="N37" s="53">
        <f>+AVERAGEIFS('Cálculo nueva metodología 21-22'!$P$5:$P$3310,'Cálculo nueva metodología 21-22'!$B$5:$B$3310,N14,'Cálculo nueva metodología 21-22'!$C$5:$C$3310,J3)</f>
        <v>644114.56699999992</v>
      </c>
      <c r="O37" s="53"/>
      <c r="P37" s="53">
        <f>+AVERAGEIFS('Cálculo nueva metodología 21-22'!$P$5:$P$3310,'Cálculo nueva metodología 21-22'!$B$5:$B$3310,P14,'Cálculo nueva metodología 21-22'!$C$5:$C$3310,J3)</f>
        <v>785177.73752799991</v>
      </c>
      <c r="S37" s="188"/>
      <c r="U37" s="188"/>
      <c r="V37" s="53"/>
      <c r="W37" s="187"/>
      <c r="Z37" s="178"/>
      <c r="AB37" s="178"/>
      <c r="AD37" s="182"/>
      <c r="AE37" s="47"/>
      <c r="AF37" s="191"/>
      <c r="AG37" s="51"/>
      <c r="AH37" s="163">
        <f>+P37/N37-1</f>
        <v>0.21900322979033016</v>
      </c>
      <c r="AI37" s="85"/>
    </row>
    <row r="38" spans="2:35" ht="7.5" customHeight="1" x14ac:dyDescent="0.4">
      <c r="E38" s="46"/>
      <c r="F38" s="46"/>
      <c r="G38" s="46"/>
      <c r="H38" s="153"/>
      <c r="I38" s="154"/>
      <c r="J38" s="154"/>
      <c r="K38" s="46"/>
      <c r="L38" s="152"/>
      <c r="N38" s="158"/>
      <c r="O38" s="158"/>
      <c r="P38" s="158"/>
      <c r="S38" s="188"/>
      <c r="U38" s="188"/>
      <c r="W38" s="187"/>
      <c r="Z38" s="179"/>
      <c r="AB38" s="179"/>
      <c r="AD38" s="183"/>
      <c r="AE38" s="47"/>
      <c r="AF38" s="191"/>
      <c r="AH38" s="85"/>
      <c r="AI38" s="85"/>
    </row>
    <row r="39" spans="2:35" ht="18.600000000000001" x14ac:dyDescent="0.4">
      <c r="E39" s="46"/>
      <c r="F39" s="46"/>
      <c r="G39" s="46"/>
      <c r="H39" s="153"/>
      <c r="I39" s="154"/>
      <c r="J39" s="154"/>
      <c r="K39" s="46"/>
      <c r="L39" s="152"/>
      <c r="N39" s="158"/>
      <c r="O39" s="158"/>
      <c r="P39" s="158"/>
      <c r="W39" s="83"/>
      <c r="Y39" s="83"/>
      <c r="AD39" s="148"/>
      <c r="AE39" s="47"/>
      <c r="AH39" s="85"/>
      <c r="AI39" s="85"/>
    </row>
    <row r="40" spans="2:35" ht="9.75" customHeight="1" x14ac:dyDescent="0.4">
      <c r="E40" s="203" t="s">
        <v>2291</v>
      </c>
      <c r="F40" s="203"/>
      <c r="G40" s="203"/>
      <c r="H40" s="203"/>
      <c r="I40" s="203"/>
      <c r="J40" s="203"/>
      <c r="K40" s="203"/>
      <c r="L40" s="203"/>
      <c r="N40" s="158"/>
      <c r="O40" s="158"/>
      <c r="P40" s="158"/>
      <c r="V40" s="50"/>
      <c r="AE40" s="47"/>
      <c r="AG40" s="51"/>
      <c r="AI40" s="85"/>
    </row>
    <row r="41" spans="2:35" ht="17.399999999999999" customHeight="1" x14ac:dyDescent="0.4">
      <c r="E41" s="203"/>
      <c r="F41" s="203"/>
      <c r="G41" s="203"/>
      <c r="H41" s="203"/>
      <c r="I41" s="203"/>
      <c r="J41" s="203"/>
      <c r="K41" s="203"/>
      <c r="L41" s="203"/>
      <c r="N41" s="159">
        <f>+AVERAGEIFS('Cálculo nueva metodología 21-22'!$AG$5:$AG$3310,'Cálculo nueva metodología 21-22'!$B$5:$B$3310,N14,'Cálculo nueva metodología 21-22'!$C$5:$C$3310,J3)</f>
        <v>221381.6269999998</v>
      </c>
      <c r="O41" s="158"/>
      <c r="P41" s="159">
        <f>+AVERAGEIFS('Cálculo nueva metodología 21-22'!$AG$5:$AG$3310,'Cálculo nueva metodología 21-22'!$B$5:$B$3310,P14,'Cálculo nueva metodología 21-22'!$C$5:$C$3310,J3)</f>
        <v>310331.39531600109</v>
      </c>
      <c r="S41" s="184">
        <f>+N41/N43*100</f>
        <v>13.461130842891379</v>
      </c>
      <c r="U41" s="188">
        <f>+P41/P43*100</f>
        <v>17.941534784752434</v>
      </c>
      <c r="V41" s="53"/>
      <c r="W41" s="187">
        <f>+((U41/S41)-1)*100</f>
        <v>33.284008558813547</v>
      </c>
      <c r="Z41" s="177">
        <f>+AVERAGEIFS('Cálculo nueva metodología 21-22'!$AT$5:$AT$3310,'Cálculo nueva metodología 21-22'!$B$5:$B$3310,N14,'Cálculo nueva metodología 21-22'!$C$5:$C$3310,J3)</f>
        <v>60</v>
      </c>
      <c r="AB41" s="177">
        <f>+AVERAGEIFS('Cálculo nueva metodología 21-22'!$AT$5:$AT$3310,'Cálculo nueva metodología 21-22'!$B$5:$B$3310,P14,'Cálculo nueva metodología 21-22'!$C$5:$C$3310,J3)</f>
        <v>40</v>
      </c>
      <c r="AD41" s="181">
        <f>+((AB41/Z41)-1)*100</f>
        <v>-33.333333333333336</v>
      </c>
      <c r="AE41" s="47"/>
      <c r="AF41" s="171">
        <f>+AB41-Z41</f>
        <v>-20</v>
      </c>
      <c r="AG41" s="51"/>
      <c r="AH41" s="163">
        <f>+P41/N41-1</f>
        <v>0.40179381424458205</v>
      </c>
      <c r="AI41" s="85"/>
    </row>
    <row r="42" spans="2:35" ht="4.5" customHeight="1" x14ac:dyDescent="0.4">
      <c r="E42" s="46"/>
      <c r="F42" s="46"/>
      <c r="G42" s="46"/>
      <c r="H42" s="46"/>
      <c r="I42" s="154"/>
      <c r="J42" s="46"/>
      <c r="K42" s="51"/>
      <c r="L42" s="46"/>
      <c r="N42" s="158"/>
      <c r="O42" s="158"/>
      <c r="P42" s="158"/>
      <c r="S42" s="185"/>
      <c r="U42" s="188"/>
      <c r="W42" s="187"/>
      <c r="Z42" s="178"/>
      <c r="AB42" s="178"/>
      <c r="AD42" s="182"/>
      <c r="AE42" s="47"/>
      <c r="AF42" s="172"/>
      <c r="AG42" s="51"/>
      <c r="AI42" s="85"/>
    </row>
    <row r="43" spans="2:35" ht="14.4" customHeight="1" x14ac:dyDescent="0.4">
      <c r="E43" s="193" t="s">
        <v>2292</v>
      </c>
      <c r="F43" s="193"/>
      <c r="G43" s="193"/>
      <c r="H43" s="193"/>
      <c r="I43" s="193"/>
      <c r="J43" s="193"/>
      <c r="K43" s="193"/>
      <c r="L43" s="193"/>
      <c r="N43" s="53">
        <f>+AVERAGEIFS('Cálculo nueva metodología 21-22'!$AH$5:$AH$3310,'Cálculo nueva metodología 21-22'!$B$5:$B$3310,N14,'Cálculo nueva metodología 21-22'!$C$5:$C$3310,J3)</f>
        <v>1644599.0279999999</v>
      </c>
      <c r="O43" s="158"/>
      <c r="P43" s="53">
        <f>+AVERAGEIFS('Cálculo nueva metodología 21-22'!$AH$5:$AH$3310,'Cálculo nueva metodología 21-22'!$B$5:$B$3310,P14,'Cálculo nueva metodología 21-22'!$C$5:$C$3310,J3)</f>
        <v>1729681.4293709998</v>
      </c>
      <c r="S43" s="185"/>
      <c r="U43" s="188"/>
      <c r="V43" s="53"/>
      <c r="W43" s="187"/>
      <c r="Z43" s="178"/>
      <c r="AB43" s="178"/>
      <c r="AD43" s="182"/>
      <c r="AE43" s="47"/>
      <c r="AF43" s="172"/>
      <c r="AG43" s="51"/>
      <c r="AH43" s="163">
        <f>+P43/N43-1</f>
        <v>5.1734434912362071E-2</v>
      </c>
      <c r="AI43" s="85"/>
    </row>
    <row r="44" spans="2:35" ht="7.5" customHeight="1" x14ac:dyDescent="0.4">
      <c r="H44" s="47"/>
      <c r="I44" s="47"/>
      <c r="J44" s="47"/>
      <c r="L44" s="85"/>
      <c r="S44" s="186"/>
      <c r="U44" s="188"/>
      <c r="W44" s="187"/>
      <c r="Y44" s="83"/>
      <c r="Z44" s="179"/>
      <c r="AB44" s="179"/>
      <c r="AD44" s="183"/>
      <c r="AF44" s="173"/>
    </row>
    <row r="45" spans="2:35" x14ac:dyDescent="0.35">
      <c r="L45" s="85"/>
      <c r="Y45" s="83"/>
    </row>
    <row r="46" spans="2:35" ht="22.2" thickBot="1" x14ac:dyDescent="0.5">
      <c r="B46" s="86" t="s">
        <v>2293</v>
      </c>
      <c r="C46" s="44"/>
      <c r="D46" s="44"/>
      <c r="E46" s="44"/>
      <c r="F46" s="45"/>
      <c r="G46" s="45"/>
      <c r="H46" s="45"/>
      <c r="I46" s="45"/>
      <c r="J46" s="45"/>
      <c r="L46" s="48">
        <v>2021</v>
      </c>
      <c r="M46" s="47"/>
      <c r="N46" s="106">
        <f>+AVERAGEIFS('Cálculo nueva metodología 21-22'!$BG$5:$BG$3310,'Cálculo nueva metodología 21-22'!$B$5:$B$3310,Z50,'Cálculo nueva metodología 21-22'!$C$5:$C$3310,J3)</f>
        <v>10.13035316616023</v>
      </c>
      <c r="O46" s="106"/>
      <c r="P46" s="48">
        <v>2022</v>
      </c>
      <c r="Q46" s="190">
        <f>+AVERAGEIFS('Cálculo nueva metodología 21-22'!$BG$5:$BG$3310,'Cálculo nueva metodología 21-22'!$B$5:$B$3310,AB50,'Cálculo nueva metodología 21-22'!$C$5:$C$3310,J3)</f>
        <v>16.461610344325248</v>
      </c>
      <c r="R46" s="190"/>
      <c r="S46" s="190"/>
      <c r="T46" s="47"/>
      <c r="U46" s="107" t="s">
        <v>2280</v>
      </c>
      <c r="W46" s="87">
        <f>+((Q46/N46)-1)*100</f>
        <v>62.49789197196165</v>
      </c>
      <c r="Y46" s="83"/>
    </row>
    <row r="47" spans="2:35" ht="18" customHeight="1" x14ac:dyDescent="0.35"/>
    <row r="48" spans="2:35" ht="6.6" customHeight="1" x14ac:dyDescent="0.35"/>
    <row r="49" spans="1:34" ht="17.100000000000001" customHeight="1" x14ac:dyDescent="0.35"/>
    <row r="50" spans="1:34" ht="24.9" customHeight="1" x14ac:dyDescent="0.4">
      <c r="H50" s="189" t="s">
        <v>2281</v>
      </c>
      <c r="I50" s="189"/>
      <c r="J50" s="189"/>
      <c r="K50" s="189"/>
      <c r="L50" s="189"/>
      <c r="M50" s="49"/>
      <c r="N50" s="48">
        <v>2021</v>
      </c>
      <c r="O50" s="49"/>
      <c r="P50" s="48">
        <v>2022</v>
      </c>
      <c r="Q50" s="48"/>
      <c r="R50" s="48"/>
      <c r="S50" s="48">
        <v>2021</v>
      </c>
      <c r="T50" s="48"/>
      <c r="U50" s="48">
        <v>2022</v>
      </c>
      <c r="V50" s="48"/>
      <c r="W50" s="189" t="s">
        <v>2280</v>
      </c>
      <c r="X50" s="189"/>
      <c r="Z50" s="48">
        <v>2021</v>
      </c>
      <c r="AB50" s="49">
        <v>2022</v>
      </c>
      <c r="AD50" s="49" t="s">
        <v>2282</v>
      </c>
      <c r="AE50" s="49"/>
      <c r="AG50" s="49"/>
    </row>
    <row r="51" spans="1:34" s="79" customFormat="1" ht="15" customHeight="1" x14ac:dyDescent="0.35">
      <c r="A51" s="43"/>
      <c r="B51" s="43"/>
      <c r="C51" s="43"/>
      <c r="D51" s="43"/>
      <c r="E51" s="43"/>
      <c r="F51" s="43"/>
      <c r="G51" s="43"/>
      <c r="H51" s="43"/>
      <c r="I51" s="43"/>
      <c r="J51" s="43"/>
      <c r="K51" s="43"/>
      <c r="L51" s="85"/>
      <c r="M51" s="43"/>
      <c r="N51" s="43"/>
      <c r="O51" s="43"/>
      <c r="P51" s="43"/>
      <c r="Q51" s="43"/>
      <c r="R51" s="43"/>
      <c r="S51" s="43"/>
      <c r="T51" s="43"/>
      <c r="U51" s="43"/>
      <c r="V51" s="43"/>
      <c r="W51" s="43"/>
      <c r="X51" s="43"/>
      <c r="Y51" s="83"/>
      <c r="Z51" s="43"/>
      <c r="AA51" s="43"/>
      <c r="AB51" s="43"/>
      <c r="AC51" s="43"/>
      <c r="AD51" s="43"/>
      <c r="AE51" s="43"/>
      <c r="AF51" s="43"/>
      <c r="AG51" s="43"/>
      <c r="AH51" s="85"/>
    </row>
    <row r="52" spans="1:34" ht="15" customHeight="1" x14ac:dyDescent="0.4">
      <c r="E52" s="193" t="s">
        <v>2294</v>
      </c>
      <c r="F52" s="193"/>
      <c r="G52" s="193"/>
      <c r="H52" s="193"/>
      <c r="I52" s="193"/>
      <c r="J52" s="193"/>
      <c r="K52" s="193"/>
      <c r="L52" s="193"/>
      <c r="N52" s="159">
        <f>+AVERAGEIFS('Cálculo nueva metodología 21-22'!$Z$5:$Z$3310,'Cálculo nueva metodología 21-22'!$B$5:$B$3310,N14,'Cálculo nueva metodología 21-22'!$C$5:$C$3310,J3)</f>
        <v>55.000000000000007</v>
      </c>
      <c r="P52" s="159">
        <f>+AVERAGEIFS('Cálculo nueva metodología 21-22'!$Z$5:$Z$3310,'Cálculo nueva metodología 21-22'!$B$5:$B$3310,P14,'Cálculo nueva metodología 21-22'!$C$5:$C$3310,J3)</f>
        <v>55</v>
      </c>
      <c r="S52" s="188">
        <f>+N52/N55*100</f>
        <v>126.827537562112</v>
      </c>
      <c r="U52" s="188">
        <f>+P52/P55*100</f>
        <v>135.29463871638572</v>
      </c>
      <c r="W52" s="187">
        <f>+((U52/S52)-1)*100</f>
        <v>6.6760747050908176</v>
      </c>
      <c r="Z52" s="174">
        <f>+AVERAGEIFS('Cálculo nueva metodología 21-22'!$AX$5:$AX$3310,'Cálculo nueva metodología 21-22'!$B$5:$B$3310,N14,'Cálculo nueva metodología 21-22'!$C$5:$C$3310,J3)</f>
        <v>81.955297492403446</v>
      </c>
      <c r="AB52" s="174">
        <f>+AVERAGEIFS('Cálculo nueva metodología 21-22'!$AX$5:$AX$3310,'Cálculo nueva metodología 21-22'!$B$5:$B$3310,P14,'Cálculo nueva metodología 21-22'!$C$5:$C$3310,J3)</f>
        <v>96.355334427450671</v>
      </c>
      <c r="AD52" s="181">
        <f>+((AB52/Z52)-1)*100</f>
        <v>17.570599309192893</v>
      </c>
      <c r="AE52" s="150"/>
      <c r="AF52" s="191">
        <f>+AB52-Z52</f>
        <v>14.400036935047225</v>
      </c>
      <c r="AG52" s="51"/>
    </row>
    <row r="53" spans="1:34" ht="11.1" customHeight="1" x14ac:dyDescent="0.4">
      <c r="E53" s="46"/>
      <c r="F53" s="46"/>
      <c r="G53" s="46"/>
      <c r="H53" s="46"/>
      <c r="I53" s="154"/>
      <c r="J53" s="46"/>
      <c r="K53" s="51"/>
      <c r="L53" s="46"/>
      <c r="S53" s="188"/>
      <c r="U53" s="188"/>
      <c r="W53" s="187"/>
      <c r="Z53" s="175"/>
      <c r="AB53" s="175"/>
      <c r="AD53" s="182"/>
      <c r="AE53" s="150"/>
      <c r="AF53" s="191"/>
      <c r="AG53" s="51"/>
    </row>
    <row r="54" spans="1:34" ht="6.6" customHeight="1" x14ac:dyDescent="0.4">
      <c r="E54" s="46"/>
      <c r="F54" s="46"/>
      <c r="G54" s="46"/>
      <c r="H54" s="46"/>
      <c r="I54" s="154"/>
      <c r="J54" s="46"/>
      <c r="K54" s="51"/>
      <c r="L54" s="46"/>
      <c r="S54" s="188"/>
      <c r="U54" s="188"/>
      <c r="W54" s="187"/>
      <c r="Z54" s="175"/>
      <c r="AB54" s="175"/>
      <c r="AD54" s="182"/>
      <c r="AE54" s="150"/>
      <c r="AF54" s="191"/>
      <c r="AG54" s="51"/>
    </row>
    <row r="55" spans="1:34" ht="18" customHeight="1" x14ac:dyDescent="0.4">
      <c r="E55" s="193" t="s">
        <v>2295</v>
      </c>
      <c r="F55" s="193"/>
      <c r="G55" s="193"/>
      <c r="H55" s="193"/>
      <c r="I55" s="193"/>
      <c r="J55" s="193"/>
      <c r="K55" s="193"/>
      <c r="L55" s="193"/>
      <c r="N55" s="180">
        <f>+AVERAGEIFS('Cálculo nueva metodología 21-22'!$Y$5:$Y$3310,'Cálculo nueva metodología 21-22'!$B$5:$B$3310,N14,'Cálculo nueva metodología 21-22'!$C$5:$C$3310,J3)</f>
        <v>43.365976393781622</v>
      </c>
      <c r="P55" s="180">
        <f>+AVERAGEIFS('Cálculo nueva metodología 21-22'!$Y$5:$Y$3310,'Cálculo nueva metodología 21-22'!$B$5:$B$3310,P14,'Cálculo nueva metodología 21-22'!$C$5:$C$3310,J3)</f>
        <v>40.652017346596359</v>
      </c>
      <c r="S55" s="188"/>
      <c r="U55" s="188"/>
      <c r="W55" s="187"/>
      <c r="Z55" s="176"/>
      <c r="AB55" s="176"/>
      <c r="AD55" s="183"/>
      <c r="AE55" s="150"/>
      <c r="AF55" s="191"/>
      <c r="AG55" s="51"/>
    </row>
    <row r="56" spans="1:34" ht="15" customHeight="1" x14ac:dyDescent="0.35">
      <c r="E56" s="46"/>
      <c r="F56" s="46"/>
      <c r="G56" s="46"/>
      <c r="H56" s="46"/>
      <c r="I56" s="46"/>
      <c r="J56" s="46"/>
      <c r="K56" s="46"/>
      <c r="L56" s="152"/>
      <c r="N56" s="180"/>
      <c r="P56" s="180"/>
      <c r="Y56" s="83"/>
      <c r="AH56" s="85"/>
    </row>
    <row r="57" spans="1:34" ht="15" customHeight="1" x14ac:dyDescent="0.4">
      <c r="E57" s="193" t="s">
        <v>2296</v>
      </c>
      <c r="F57" s="193"/>
      <c r="G57" s="193"/>
      <c r="H57" s="193"/>
      <c r="I57" s="193"/>
      <c r="J57" s="193"/>
      <c r="K57" s="193"/>
      <c r="L57" s="193"/>
      <c r="N57" s="159">
        <f>+AVERAGEIFS('Cálculo nueva metodología 21-22'!$AB$5:$AB$3310,'Cálculo nueva metodología 21-22'!$B$5:$B$3310,N14,'Cálculo nueva metodología 21-22'!$C$5:$C$3310,J3)</f>
        <v>654863.10763300001</v>
      </c>
      <c r="P57" s="159">
        <f>+AVERAGEIFS('Cálculo nueva metodología 21-22'!$AB$5:$AB$3310,'Cálculo nueva metodología 21-22'!$B$5:$B$3310,P14,'Cálculo nueva metodología 21-22'!$C$5:$C$3310,J3)</f>
        <v>736211.01805800002</v>
      </c>
      <c r="S57" s="184">
        <f>+N57/N59*100</f>
        <v>167.58408621160825</v>
      </c>
      <c r="U57" s="184">
        <f>+P57/P59*100</f>
        <v>120.4713798236787</v>
      </c>
      <c r="W57" s="181">
        <f>+((U57/S57)-1)*100</f>
        <v>-28.112876021199519</v>
      </c>
      <c r="Z57" s="174">
        <f>+AVERAGEIFS('Cálculo nueva metodología 21-22'!$AZ$5:$AZ$3310,'Cálculo nueva metodología 21-22'!$B$5:$B$3310,N14,'Cálculo nueva metodología 21-22'!$C$5:$C$3310,J3)</f>
        <v>0</v>
      </c>
      <c r="AB57" s="174">
        <f>+AVERAGEIFS('Cálculo nueva metodología 21-22'!$AZ$5:$AZ$3310,'Cálculo nueva metodología 21-22'!$B$5:$B$3310,P14,'Cálculo nueva metodología 21-22'!$C$5:$C$3310,J3)</f>
        <v>70</v>
      </c>
      <c r="AD57" s="181" t="str">
        <f>IFERROR(((AB57/Z57)-1)*100,"ND")</f>
        <v>ND</v>
      </c>
      <c r="AE57" s="47"/>
      <c r="AF57" s="171">
        <f>+AB57-Z57</f>
        <v>70</v>
      </c>
      <c r="AG57" s="51"/>
    </row>
    <row r="58" spans="1:34" ht="15" customHeight="1" x14ac:dyDescent="0.4">
      <c r="E58" s="46"/>
      <c r="F58" s="46"/>
      <c r="G58" s="46"/>
      <c r="H58" s="46"/>
      <c r="I58" s="154"/>
      <c r="J58" s="46"/>
      <c r="K58" s="51"/>
      <c r="L58" s="46"/>
      <c r="S58" s="185"/>
      <c r="U58" s="185"/>
      <c r="W58" s="182"/>
      <c r="X58" s="50"/>
      <c r="Z58" s="175"/>
      <c r="AB58" s="175"/>
      <c r="AD58" s="182"/>
      <c r="AE58" s="47"/>
      <c r="AF58" s="172"/>
      <c r="AG58" s="51"/>
    </row>
    <row r="59" spans="1:34" ht="15" customHeight="1" x14ac:dyDescent="0.35">
      <c r="A59" s="79"/>
      <c r="B59" s="79"/>
      <c r="C59" s="79"/>
      <c r="D59" s="79"/>
      <c r="E59" s="193" t="s">
        <v>2297</v>
      </c>
      <c r="F59" s="193"/>
      <c r="G59" s="193"/>
      <c r="H59" s="193"/>
      <c r="I59" s="193"/>
      <c r="J59" s="193"/>
      <c r="K59" s="193"/>
      <c r="L59" s="193"/>
      <c r="M59" s="79"/>
      <c r="N59" s="82">
        <f>+AVERAGEIFS('Cálculo nueva metodología 21-22'!$AA$5:$AA$3310,'Cálculo nueva metodología 21-22'!$B$5:$B$3310,N14,'Cálculo nueva metodología 21-22'!$C$5:$C$3310,J3)</f>
        <v>390766.88153200003</v>
      </c>
      <c r="P59" s="82">
        <f>+AVERAGEIFS('Cálculo nueva metodología 21-22'!$AA$5:$AA$3310,'Cálculo nueva metodología 21-22'!$B$5:$B$3310,P14,'Cálculo nueva metodología 21-22'!$C$5:$C$3310,J3)</f>
        <v>611108.64599999995</v>
      </c>
      <c r="R59" s="79"/>
      <c r="S59" s="186"/>
      <c r="T59" s="79"/>
      <c r="U59" s="186"/>
      <c r="V59" s="79"/>
      <c r="W59" s="183"/>
      <c r="X59" s="50"/>
      <c r="Z59" s="176"/>
      <c r="AB59" s="176"/>
      <c r="AC59" s="79"/>
      <c r="AD59" s="183"/>
      <c r="AE59" s="80"/>
      <c r="AF59" s="173"/>
      <c r="AG59" s="81"/>
    </row>
    <row r="60" spans="1:34" x14ac:dyDescent="0.35">
      <c r="E60" s="46"/>
      <c r="F60" s="46"/>
      <c r="G60" s="46"/>
      <c r="H60" s="46"/>
      <c r="I60" s="46"/>
      <c r="J60" s="46"/>
      <c r="K60" s="51"/>
      <c r="L60" s="152"/>
      <c r="W60" s="84"/>
      <c r="X60" s="50"/>
      <c r="Y60" s="84"/>
      <c r="Z60" s="50"/>
      <c r="AA60" s="50"/>
      <c r="AG60" s="51"/>
      <c r="AH60" s="85"/>
    </row>
    <row r="61" spans="1:34" ht="15" customHeight="1" x14ac:dyDescent="0.4">
      <c r="E61" s="193" t="s">
        <v>2298</v>
      </c>
      <c r="F61" s="193"/>
      <c r="G61" s="193"/>
      <c r="H61" s="193"/>
      <c r="I61" s="193"/>
      <c r="J61" s="193"/>
      <c r="K61" s="193"/>
      <c r="L61" s="193"/>
      <c r="N61" s="159">
        <f>+AVERAGEIFS('Cálculo nueva metodología 21-22'!$AD$5:$AD$3310,'Cálculo nueva metodología 21-22'!$B$5:$B$3310,N14,'Cálculo nueva metodología 21-22'!$C$5:$C$3310,J3)</f>
        <v>1086477.0220290001</v>
      </c>
      <c r="P61" s="159">
        <f>+AVERAGEIFS('Cálculo nueva metodología 21-22'!$AD$5:$AD$3310,'Cálculo nueva metodología 21-22'!$B$5:$B$3310,P14,'Cálculo nueva metodología 21-22'!$C$5:$C$3310,J3)</f>
        <v>1201680.943434</v>
      </c>
      <c r="S61" s="184">
        <f>+N61/N63*100</f>
        <v>78.673546074483909</v>
      </c>
      <c r="U61" s="184">
        <f>+P61/P63*100</f>
        <v>84.173939926612988</v>
      </c>
      <c r="W61" s="181">
        <f>+((U61/S61)-1)*100</f>
        <v>6.9914146833061297</v>
      </c>
      <c r="X61" s="52"/>
      <c r="Z61" s="174">
        <f>+AVERAGEIFS('Cálculo nueva metodología 21-22'!$BB$5:$BB$3310,'Cálculo nueva metodología 21-22'!$B$5:$B$3310,N14,'Cálculo nueva metodología 21-22'!$C$5:$C$3310,J3)</f>
        <v>70</v>
      </c>
      <c r="AB61" s="174">
        <f>+AVERAGEIFS('Cálculo nueva metodología 21-22'!$BB$5:$BB$3310,'Cálculo nueva metodología 21-22'!$B$5:$B$3310,P14,'Cálculo nueva metodología 21-22'!$C$5:$C$3310,J3)</f>
        <v>80</v>
      </c>
      <c r="AD61" s="181">
        <f>+((AB61/Z61)-1)*100</f>
        <v>14.285714285714279</v>
      </c>
      <c r="AE61" s="47"/>
      <c r="AF61" s="171">
        <f>+AB61-Z61</f>
        <v>10</v>
      </c>
      <c r="AG61" s="51"/>
    </row>
    <row r="62" spans="1:34" ht="15" customHeight="1" x14ac:dyDescent="0.4">
      <c r="E62" s="46"/>
      <c r="F62" s="46"/>
      <c r="G62" s="46"/>
      <c r="H62" s="46"/>
      <c r="I62" s="154"/>
      <c r="J62" s="46"/>
      <c r="K62" s="51"/>
      <c r="L62" s="46"/>
      <c r="S62" s="185"/>
      <c r="U62" s="185"/>
      <c r="W62" s="182"/>
      <c r="X62" s="52"/>
      <c r="Z62" s="175"/>
      <c r="AB62" s="175"/>
      <c r="AD62" s="182"/>
      <c r="AE62" s="47"/>
      <c r="AF62" s="172"/>
      <c r="AG62" s="51"/>
    </row>
    <row r="63" spans="1:34" ht="15" customHeight="1" x14ac:dyDescent="0.4">
      <c r="E63" s="193" t="s">
        <v>2299</v>
      </c>
      <c r="F63" s="193"/>
      <c r="G63" s="193"/>
      <c r="H63" s="193"/>
      <c r="I63" s="193"/>
      <c r="J63" s="193"/>
      <c r="K63" s="193"/>
      <c r="L63" s="193"/>
      <c r="N63" s="53">
        <f>+AVERAGEIFS('Cálculo nueva metodología 21-22'!$AC$5:$AC$3310,'Cálculo nueva metodología 21-22'!$B$5:$B$3310,N14,'Cálculo nueva metodología 21-22'!$C$5:$C$3310,J3)</f>
        <v>1380994.0904409999</v>
      </c>
      <c r="P63" s="53">
        <f>+AVERAGEIFS('Cálculo nueva metodología 21-22'!$AC$5:$AC$3310,'Cálculo nueva metodología 21-22'!$B$5:$B$3310,P14,'Cálculo nueva metodología 21-22'!$C$5:$C$3310,J3)</f>
        <v>1427616.3673479999</v>
      </c>
      <c r="S63" s="186"/>
      <c r="U63" s="186"/>
      <c r="W63" s="183"/>
      <c r="X63" s="52"/>
      <c r="Z63" s="176"/>
      <c r="AB63" s="176"/>
      <c r="AD63" s="183"/>
      <c r="AE63" s="47"/>
      <c r="AF63" s="173"/>
      <c r="AG63" s="51"/>
    </row>
    <row r="64" spans="1:34" x14ac:dyDescent="0.35">
      <c r="E64" s="46"/>
      <c r="F64" s="46"/>
      <c r="G64" s="46"/>
      <c r="H64" s="51"/>
      <c r="I64" s="51"/>
      <c r="J64" s="51"/>
      <c r="K64" s="51"/>
      <c r="L64" s="152"/>
      <c r="Y64" s="83"/>
      <c r="AD64" s="51"/>
      <c r="AE64" s="51"/>
      <c r="AG64" s="51"/>
      <c r="AH64" s="85"/>
    </row>
    <row r="65" spans="8:34" ht="18.899999999999999" customHeight="1" x14ac:dyDescent="0.35">
      <c r="H65" s="46" t="s">
        <v>2300</v>
      </c>
      <c r="I65" s="51"/>
      <c r="L65" s="85"/>
      <c r="N65" s="169">
        <f>+AVERAGEIFS('Cálculo nueva metodología 21-22'!$AI$5:$AI$3310,'Cálculo nueva metodología 21-22'!$B$5:$B$3310,P50,'Cálculo nueva metodología 21-22'!$C$5:$C$3310,J3)</f>
        <v>22.08948406585818</v>
      </c>
      <c r="P65" s="170">
        <f>+AVERAGEIFS('Cálculo nueva metodología 21-22'!$AJ$5:$AJ$3310,'Cálculo nueva metodología 21-22'!$B$5:$B$3310,P50,'Cálculo nueva metodología 21-22'!$C$5:$C$3310,J3)</f>
        <v>15.668269112006318</v>
      </c>
      <c r="Y65" s="83"/>
      <c r="Z65" s="174">
        <f>+AVERAGEIFS('Cálculo nueva metodología 21-22'!$BC$5:$BC$3310,'Cálculo nueva metodología 21-22'!$B$5:$B$3310,N14,'Cálculo nueva metodología 21-22'!$C$5:$C$3310,J3)</f>
        <v>0</v>
      </c>
      <c r="AB65" s="177">
        <f>+AVERAGEIFS('Cálculo nueva metodología 21-22'!$BC$5:$BC$3310,'Cálculo nueva metodología 21-22'!$B$5:$B$3310,P14,'Cálculo nueva metodología 21-22'!$C$5:$C$3310,J3)</f>
        <v>0.18960691247602626</v>
      </c>
      <c r="AE65" s="51"/>
      <c r="AF65" s="171">
        <f>+AB65-Z65</f>
        <v>0.18960691247602626</v>
      </c>
      <c r="AH65" s="85"/>
    </row>
    <row r="66" spans="8:34" ht="7.5" customHeight="1" x14ac:dyDescent="0.35">
      <c r="L66" s="85"/>
      <c r="N66" s="169"/>
      <c r="P66" s="170"/>
      <c r="Y66" s="83"/>
      <c r="Z66" s="175"/>
      <c r="AB66" s="178"/>
      <c r="AF66" s="172"/>
      <c r="AH66" s="85"/>
    </row>
    <row r="67" spans="8:34" ht="8.4" customHeight="1" x14ac:dyDescent="0.35">
      <c r="L67" s="85"/>
      <c r="Y67" s="83"/>
      <c r="Z67" s="176"/>
      <c r="AB67" s="179"/>
      <c r="AF67" s="173"/>
      <c r="AH67" s="85"/>
    </row>
    <row r="68" spans="8:34" x14ac:dyDescent="0.35">
      <c r="L68" s="85"/>
      <c r="Y68" s="83"/>
    </row>
    <row r="69" spans="8:34" ht="14.1" customHeight="1" x14ac:dyDescent="0.35">
      <c r="Y69" s="83"/>
    </row>
    <row r="70" spans="8:34" ht="6.9" customHeight="1" x14ac:dyDescent="0.35">
      <c r="Y70" s="83"/>
    </row>
    <row r="71" spans="8:34" ht="10.5" customHeight="1" x14ac:dyDescent="0.35">
      <c r="Y71" s="83"/>
    </row>
    <row r="72" spans="8:34" ht="18.899999999999999" customHeight="1" x14ac:dyDescent="0.35"/>
    <row r="73" spans="8:34" ht="18.899999999999999" customHeight="1" x14ac:dyDescent="0.35"/>
  </sheetData>
  <mergeCells count="91">
    <mergeCell ref="E55:L55"/>
    <mergeCell ref="E57:L57"/>
    <mergeCell ref="E59:L59"/>
    <mergeCell ref="E61:L61"/>
    <mergeCell ref="E63:L63"/>
    <mergeCell ref="H14:L14"/>
    <mergeCell ref="E52:L52"/>
    <mergeCell ref="H50:L50"/>
    <mergeCell ref="E29:L29"/>
    <mergeCell ref="E31:L31"/>
    <mergeCell ref="E35:L35"/>
    <mergeCell ref="E37:L37"/>
    <mergeCell ref="E40:L41"/>
    <mergeCell ref="J3:L4"/>
    <mergeCell ref="P6:R8"/>
    <mergeCell ref="AD23:AD26"/>
    <mergeCell ref="AD29:AD32"/>
    <mergeCell ref="AD35:AD38"/>
    <mergeCell ref="S23:S26"/>
    <mergeCell ref="U23:U26"/>
    <mergeCell ref="U29:U32"/>
    <mergeCell ref="U35:U38"/>
    <mergeCell ref="W23:W26"/>
    <mergeCell ref="AB35:AB38"/>
    <mergeCell ref="Z35:Z38"/>
    <mergeCell ref="AB29:AB32"/>
    <mergeCell ref="Z29:Z32"/>
    <mergeCell ref="AB23:AB26"/>
    <mergeCell ref="Z23:Z26"/>
    <mergeCell ref="P3:P4"/>
    <mergeCell ref="AD17:AD20"/>
    <mergeCell ref="Q10:S10"/>
    <mergeCell ref="W3:X4"/>
    <mergeCell ref="S17:S20"/>
    <mergeCell ref="W7:X8"/>
    <mergeCell ref="U17:U20"/>
    <mergeCell ref="W14:X14"/>
    <mergeCell ref="W17:W20"/>
    <mergeCell ref="Z17:Z20"/>
    <mergeCell ref="AB17:AB20"/>
    <mergeCell ref="AF23:AF26"/>
    <mergeCell ref="AF29:AF32"/>
    <mergeCell ref="AF35:AF38"/>
    <mergeCell ref="AF41:AF44"/>
    <mergeCell ref="B15:C20"/>
    <mergeCell ref="AF17:AF20"/>
    <mergeCell ref="AB41:AB44"/>
    <mergeCell ref="AD41:AD44"/>
    <mergeCell ref="U41:U44"/>
    <mergeCell ref="Z41:Z44"/>
    <mergeCell ref="E16:L17"/>
    <mergeCell ref="E19:L19"/>
    <mergeCell ref="E23:L23"/>
    <mergeCell ref="E25:L25"/>
    <mergeCell ref="E43:L43"/>
    <mergeCell ref="S29:S32"/>
    <mergeCell ref="AF52:AF55"/>
    <mergeCell ref="AF57:AF59"/>
    <mergeCell ref="W41:W44"/>
    <mergeCell ref="W52:W55"/>
    <mergeCell ref="U52:U55"/>
    <mergeCell ref="W29:W32"/>
    <mergeCell ref="W35:W38"/>
    <mergeCell ref="W57:W59"/>
    <mergeCell ref="W61:W63"/>
    <mergeCell ref="S52:S55"/>
    <mergeCell ref="W50:X50"/>
    <mergeCell ref="Q46:S46"/>
    <mergeCell ref="S35:S38"/>
    <mergeCell ref="S41:S44"/>
    <mergeCell ref="AB61:AB63"/>
    <mergeCell ref="AF61:AF63"/>
    <mergeCell ref="N55:N56"/>
    <mergeCell ref="P55:P56"/>
    <mergeCell ref="AD57:AD59"/>
    <mergeCell ref="Z61:Z63"/>
    <mergeCell ref="AD61:AD63"/>
    <mergeCell ref="AB57:AB59"/>
    <mergeCell ref="AD52:AD55"/>
    <mergeCell ref="Z57:Z59"/>
    <mergeCell ref="AB52:AB55"/>
    <mergeCell ref="Z52:Z55"/>
    <mergeCell ref="S61:S63"/>
    <mergeCell ref="U61:U63"/>
    <mergeCell ref="S57:S59"/>
    <mergeCell ref="U57:U59"/>
    <mergeCell ref="N65:N66"/>
    <mergeCell ref="P65:P66"/>
    <mergeCell ref="AF65:AF67"/>
    <mergeCell ref="Z65:Z67"/>
    <mergeCell ref="AB65:AB67"/>
  </mergeCells>
  <conditionalFormatting sqref="AF17:AF20">
    <cfRule type="iconSet" priority="1">
      <iconSet showValue="0">
        <cfvo type="percent" val="0"/>
        <cfvo type="num" val="-1"/>
        <cfvo type="num" val="1"/>
      </iconSet>
    </cfRule>
    <cfRule type="expression" priority="2">
      <formula>#REF!&gt;#REF!</formula>
    </cfRule>
  </conditionalFormatting>
  <conditionalFormatting sqref="AF23:AF26">
    <cfRule type="iconSet" priority="128">
      <iconSet showValue="0">
        <cfvo type="percent" val="0"/>
        <cfvo type="num" val="-1"/>
        <cfvo type="num" val="1"/>
      </iconSet>
    </cfRule>
    <cfRule type="expression" priority="129">
      <formula>#REF!&gt;#REF!</formula>
    </cfRule>
  </conditionalFormatting>
  <conditionalFormatting sqref="AF29:AF32">
    <cfRule type="iconSet" priority="130">
      <iconSet showValue="0">
        <cfvo type="percent" val="0"/>
        <cfvo type="num" val="-1"/>
        <cfvo type="num" val="1"/>
      </iconSet>
    </cfRule>
    <cfRule type="expression" priority="131">
      <formula>#REF!&gt;#REF!</formula>
    </cfRule>
  </conditionalFormatting>
  <conditionalFormatting sqref="AF35:AF38">
    <cfRule type="iconSet" priority="132">
      <iconSet showValue="0">
        <cfvo type="percent" val="0"/>
        <cfvo type="num" val="-1"/>
        <cfvo type="num" val="1"/>
      </iconSet>
    </cfRule>
    <cfRule type="expression" priority="133">
      <formula>#REF!&gt;#REF!</formula>
    </cfRule>
  </conditionalFormatting>
  <conditionalFormatting sqref="AF41:AF44">
    <cfRule type="iconSet" priority="134">
      <iconSet showValue="0">
        <cfvo type="percent" val="0"/>
        <cfvo type="num" val="-1"/>
        <cfvo type="num" val="1"/>
      </iconSet>
    </cfRule>
    <cfRule type="expression" priority="135">
      <formula>#REF!&gt;#REF!</formula>
    </cfRule>
  </conditionalFormatting>
  <conditionalFormatting sqref="AF52:AF55">
    <cfRule type="iconSet" priority="136">
      <iconSet showValue="0">
        <cfvo type="percent" val="0"/>
        <cfvo type="num" val="-1"/>
        <cfvo type="num" val="1"/>
      </iconSet>
    </cfRule>
    <cfRule type="expression" priority="137">
      <formula>#REF!&gt;#REF!</formula>
    </cfRule>
  </conditionalFormatting>
  <conditionalFormatting sqref="AF57">
    <cfRule type="iconSet" priority="138">
      <iconSet showValue="0">
        <cfvo type="percent" val="0"/>
        <cfvo type="num" val="-1"/>
        <cfvo type="num" val="1"/>
      </iconSet>
    </cfRule>
    <cfRule type="expression" priority="139">
      <formula>#REF!&gt;#REF!</formula>
    </cfRule>
  </conditionalFormatting>
  <conditionalFormatting sqref="AF61">
    <cfRule type="iconSet" priority="140">
      <iconSet showValue="0">
        <cfvo type="percent" val="0"/>
        <cfvo type="num" val="-1"/>
        <cfvo type="num" val="1"/>
      </iconSet>
    </cfRule>
    <cfRule type="expression" priority="141">
      <formula>#REF!&gt;#REF!</formula>
    </cfRule>
  </conditionalFormatting>
  <conditionalFormatting sqref="AF65">
    <cfRule type="iconSet" priority="142">
      <iconSet showValue="0">
        <cfvo type="percent" val="0"/>
        <cfvo type="num" val="-1"/>
        <cfvo type="num" val="1"/>
      </iconSet>
    </cfRule>
    <cfRule type="expression" priority="143">
      <formula>#REF!&gt;#REF!</formula>
    </cfRule>
  </conditionalFormatting>
  <dataValidations count="1">
    <dataValidation type="list" allowBlank="1" showInputMessage="1" showErrorMessage="1" sqref="J3" xr:uid="{748EAD92-6C7D-442B-A57D-C223B2A49FEB}">
      <formula1>DEPARTAMENTO</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2E400-CE99-4D02-92C6-69D25DFC9592}">
  <dimension ref="A2:G20"/>
  <sheetViews>
    <sheetView zoomScale="85" zoomScaleNormal="85" workbookViewId="0">
      <pane xSplit="2" ySplit="2" topLeftCell="D5" activePane="bottomRight" state="frozen"/>
      <selection pane="topRight" activeCell="C1" sqref="C1"/>
      <selection pane="bottomLeft" activeCell="A3" sqref="A3"/>
      <selection pane="bottomRight" activeCell="F6" sqref="F6"/>
    </sheetView>
  </sheetViews>
  <sheetFormatPr baseColWidth="10" defaultColWidth="11.54296875" defaultRowHeight="15" x14ac:dyDescent="0.35"/>
  <cols>
    <col min="1" max="1" width="3" customWidth="1"/>
    <col min="2" max="2" width="17.81640625" style="92" customWidth="1"/>
    <col min="3" max="4" width="35" customWidth="1"/>
    <col min="5" max="5" width="33.81640625" customWidth="1"/>
    <col min="6" max="6" width="44.08984375" customWidth="1"/>
    <col min="7" max="7" width="36.6328125" customWidth="1"/>
  </cols>
  <sheetData>
    <row r="2" spans="1:7" x14ac:dyDescent="0.35">
      <c r="C2" s="89" t="s">
        <v>2301</v>
      </c>
      <c r="D2" s="89" t="s">
        <v>2302</v>
      </c>
      <c r="E2" s="89" t="s">
        <v>2303</v>
      </c>
      <c r="F2" s="89" t="s">
        <v>2304</v>
      </c>
      <c r="G2" s="89" t="s">
        <v>2303</v>
      </c>
    </row>
    <row r="3" spans="1:7" ht="22.2" thickBot="1" x14ac:dyDescent="0.4">
      <c r="A3" s="93" t="s">
        <v>2279</v>
      </c>
      <c r="B3" s="93"/>
      <c r="C3" s="93"/>
    </row>
    <row r="4" spans="1:7" ht="60" x14ac:dyDescent="0.35">
      <c r="B4" s="94" t="s">
        <v>2305</v>
      </c>
      <c r="C4" s="96" t="s">
        <v>2306</v>
      </c>
      <c r="D4" s="96" t="s">
        <v>2307</v>
      </c>
      <c r="E4" s="95"/>
      <c r="F4" s="95"/>
      <c r="G4" s="95"/>
    </row>
    <row r="5" spans="1:7" ht="165" x14ac:dyDescent="0.35">
      <c r="B5" s="91" t="s">
        <v>2308</v>
      </c>
      <c r="C5" s="90" t="s">
        <v>2309</v>
      </c>
      <c r="F5" s="90" t="s">
        <v>2310</v>
      </c>
    </row>
    <row r="6" spans="1:7" ht="91.5" customHeight="1" x14ac:dyDescent="0.35">
      <c r="B6" s="94" t="s">
        <v>2311</v>
      </c>
      <c r="C6" s="162" t="s">
        <v>2312</v>
      </c>
      <c r="D6" s="96" t="s">
        <v>2313</v>
      </c>
      <c r="E6" s="95"/>
      <c r="F6" s="96" t="s">
        <v>2314</v>
      </c>
      <c r="G6" s="95"/>
    </row>
    <row r="7" spans="1:7" ht="95.1" customHeight="1" x14ac:dyDescent="0.35">
      <c r="B7" s="91" t="s">
        <v>2289</v>
      </c>
      <c r="C7" s="90" t="s">
        <v>2315</v>
      </c>
      <c r="F7" s="90" t="s">
        <v>2316</v>
      </c>
      <c r="G7" s="90" t="s">
        <v>2317</v>
      </c>
    </row>
    <row r="8" spans="1:7" ht="90" x14ac:dyDescent="0.35">
      <c r="B8" s="94" t="s">
        <v>2318</v>
      </c>
      <c r="C8" s="96" t="s">
        <v>2319</v>
      </c>
      <c r="D8" s="96" t="s">
        <v>2320</v>
      </c>
      <c r="E8" s="97"/>
      <c r="F8" s="96" t="s">
        <v>2321</v>
      </c>
      <c r="G8" s="97"/>
    </row>
    <row r="10" spans="1:7" x14ac:dyDescent="0.35">
      <c r="C10" t="s">
        <v>2322</v>
      </c>
    </row>
    <row r="11" spans="1:7" x14ac:dyDescent="0.35">
      <c r="C11" t="s">
        <v>2323</v>
      </c>
    </row>
    <row r="12" spans="1:7" x14ac:dyDescent="0.35">
      <c r="C12" t="s">
        <v>2324</v>
      </c>
    </row>
    <row r="13" spans="1:7" ht="22.2" thickBot="1" x14ac:dyDescent="0.4">
      <c r="A13" s="93" t="s">
        <v>2293</v>
      </c>
      <c r="B13" s="93"/>
      <c r="C13" s="93"/>
    </row>
    <row r="14" spans="1:7" x14ac:dyDescent="0.35">
      <c r="C14" s="89" t="s">
        <v>2301</v>
      </c>
      <c r="D14" s="89" t="s">
        <v>2325</v>
      </c>
      <c r="E14" s="89" t="s">
        <v>2303</v>
      </c>
      <c r="F14" s="89" t="s">
        <v>2304</v>
      </c>
      <c r="G14" s="89" t="s">
        <v>2303</v>
      </c>
    </row>
    <row r="15" spans="1:7" ht="150" x14ac:dyDescent="0.35">
      <c r="B15" s="91" t="s">
        <v>2326</v>
      </c>
      <c r="C15" s="108" t="s">
        <v>2327</v>
      </c>
      <c r="F15" s="90" t="s">
        <v>2328</v>
      </c>
    </row>
    <row r="16" spans="1:7" ht="165" x14ac:dyDescent="0.35">
      <c r="B16" s="91" t="s">
        <v>2329</v>
      </c>
      <c r="C16" s="108" t="s">
        <v>2330</v>
      </c>
      <c r="D16" s="108" t="s">
        <v>2331</v>
      </c>
      <c r="F16" s="90" t="s">
        <v>2332</v>
      </c>
    </row>
    <row r="17" spans="2:3" ht="75" x14ac:dyDescent="0.35">
      <c r="B17" s="91" t="s">
        <v>2333</v>
      </c>
      <c r="C17" s="109" t="s">
        <v>2334</v>
      </c>
    </row>
    <row r="18" spans="2:3" ht="150" x14ac:dyDescent="0.35">
      <c r="B18" s="91" t="s">
        <v>2335</v>
      </c>
      <c r="C18" s="109" t="s">
        <v>2336</v>
      </c>
    </row>
    <row r="19" spans="2:3" x14ac:dyDescent="0.35">
      <c r="B19" s="91" t="s">
        <v>2337</v>
      </c>
      <c r="C19" s="88"/>
    </row>
    <row r="20" spans="2:3" x14ac:dyDescent="0.35">
      <c r="B20" s="91" t="s">
        <v>2338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37B3E-8764-4FDA-9BE4-99D2BF15A25B}">
  <sheetPr codeName="Hoja8">
    <tabColor rgb="FF0070C0"/>
  </sheetPr>
  <dimension ref="A1:BJ3335"/>
  <sheetViews>
    <sheetView zoomScale="85" zoomScaleNormal="85" workbookViewId="0">
      <pane xSplit="4" ySplit="4" topLeftCell="E60" activePane="bottomRight" state="frozen"/>
      <selection pane="topRight" activeCell="D1" sqref="D1"/>
      <selection pane="bottomLeft" activeCell="A5" sqref="A5"/>
      <selection pane="bottomRight" activeCell="Q119" sqref="Q119"/>
    </sheetView>
  </sheetViews>
  <sheetFormatPr baseColWidth="10" defaultColWidth="11.08984375" defaultRowHeight="13.8" x14ac:dyDescent="0.3"/>
  <cols>
    <col min="1" max="1" width="9.36328125" style="65" customWidth="1"/>
    <col min="2" max="2" width="8" style="65" customWidth="1"/>
    <col min="3" max="3" width="14.08984375" style="65" customWidth="1"/>
    <col min="4" max="5" width="17.453125" style="65" customWidth="1"/>
    <col min="6" max="6" width="8.1796875" style="65" customWidth="1"/>
    <col min="7" max="7" width="5.81640625" style="65" customWidth="1"/>
    <col min="8" max="8" width="6.08984375" style="65" customWidth="1"/>
    <col min="9" max="9" width="10.08984375" style="65" customWidth="1"/>
    <col min="10" max="10" width="11.1796875" style="65" customWidth="1"/>
    <col min="11" max="11" width="11.453125" style="65" customWidth="1"/>
    <col min="12" max="12" width="12" style="65" customWidth="1"/>
    <col min="13" max="13" width="11.08984375" style="65" customWidth="1"/>
    <col min="14" max="14" width="11.90625" style="65" customWidth="1"/>
    <col min="15" max="15" width="11" style="65" customWidth="1"/>
    <col min="16" max="16" width="11.54296875" style="65" customWidth="1"/>
    <col min="17" max="17" width="11.36328125" style="65" customWidth="1"/>
    <col min="18" max="18" width="9.54296875" style="65" customWidth="1"/>
    <col min="19" max="19" width="10.6328125" style="65" customWidth="1"/>
    <col min="20" max="20" width="10.453125" style="65" customWidth="1"/>
    <col min="21" max="21" width="10.90625" style="65" customWidth="1"/>
    <col min="22" max="22" width="12.36328125" style="65" customWidth="1"/>
    <col min="23" max="23" width="11.36328125" style="65" customWidth="1"/>
    <col min="24" max="24" width="7.6328125" style="65" customWidth="1"/>
    <col min="25" max="26" width="10.08984375" style="65" customWidth="1"/>
    <col min="27" max="27" width="11" style="65" customWidth="1"/>
    <col min="28" max="29" width="11.6328125" style="65" customWidth="1"/>
    <col min="30" max="30" width="12.6328125" style="65" customWidth="1"/>
    <col min="31" max="31" width="10" style="65" customWidth="1"/>
    <col min="32" max="32" width="10.453125" style="65" customWidth="1"/>
    <col min="33" max="36" width="10" style="65" customWidth="1"/>
    <col min="37" max="37" width="10.453125" style="65" customWidth="1"/>
    <col min="38" max="38" width="7.90625" style="65" customWidth="1"/>
    <col min="39" max="39" width="9.6328125" style="65" customWidth="1"/>
    <col min="40" max="40" width="10.6328125" style="65" customWidth="1"/>
    <col min="41" max="41" width="11.36328125" style="65" customWidth="1"/>
    <col min="42" max="42" width="11.08984375" style="65" customWidth="1"/>
    <col min="43" max="46" width="13.54296875" style="65" customWidth="1"/>
    <col min="47" max="47" width="8.54296875" style="65" customWidth="1"/>
    <col min="48" max="48" width="9.36328125" style="65" customWidth="1"/>
    <col min="49" max="50" width="12" style="65" customWidth="1"/>
    <col min="51" max="51" width="12.81640625" style="65" customWidth="1"/>
    <col min="52" max="52" width="8.54296875" style="65" customWidth="1"/>
    <col min="53" max="53" width="10.08984375" style="65" customWidth="1"/>
    <col min="54" max="56" width="9.6328125" style="65" customWidth="1"/>
    <col min="57" max="58" width="7.36328125" style="65" customWidth="1"/>
    <col min="59" max="59" width="8.54296875" style="65" customWidth="1"/>
    <col min="60" max="60" width="7.54296875" style="65" customWidth="1"/>
    <col min="61" max="61" width="6.453125" style="65" customWidth="1"/>
    <col min="62" max="62" width="17.81640625" style="65" customWidth="1"/>
    <col min="63" max="16384" width="11.08984375" style="65"/>
  </cols>
  <sheetData>
    <row r="1" spans="1:62" ht="14.4" customHeight="1" x14ac:dyDescent="0.3">
      <c r="A1" s="207" t="s">
        <v>2339</v>
      </c>
      <c r="B1" s="207"/>
      <c r="C1" s="207"/>
      <c r="D1" s="207"/>
      <c r="E1" s="64"/>
      <c r="Y1" s="65">
        <v>100</v>
      </c>
      <c r="AE1" s="14">
        <v>2024451.8018639998</v>
      </c>
      <c r="AF1" s="14">
        <v>6894145.517763</v>
      </c>
      <c r="AG1" s="14">
        <v>849693.28704600001</v>
      </c>
      <c r="AH1" s="14">
        <v>7094145.517763</v>
      </c>
      <c r="AI1" s="14"/>
      <c r="AJ1" s="14"/>
      <c r="AK1" s="14">
        <v>29.364796502306643</v>
      </c>
      <c r="AL1" s="14">
        <v>70.635203497693354</v>
      </c>
      <c r="AM1" s="14">
        <v>15.710079545470915</v>
      </c>
      <c r="AN1" s="14">
        <v>63.116950274037166</v>
      </c>
      <c r="AO1" s="14">
        <v>38.022935807177639</v>
      </c>
      <c r="AP1" s="14">
        <v>61.977064192822361</v>
      </c>
      <c r="AQ1" s="14">
        <v>63.826980002708837</v>
      </c>
      <c r="AR1" s="14">
        <v>80</v>
      </c>
      <c r="AS1" s="14">
        <v>11.977387338876214</v>
      </c>
      <c r="AT1" s="14">
        <v>60</v>
      </c>
      <c r="AU1" s="14">
        <v>67.145843592910566</v>
      </c>
      <c r="AV1" s="14">
        <v>53.716674874328454</v>
      </c>
      <c r="AW1" s="14">
        <v>12.739604962927217</v>
      </c>
      <c r="AX1" s="14">
        <v>61.764994810353009</v>
      </c>
      <c r="AY1" s="14">
        <v>108.59065889789265</v>
      </c>
      <c r="AZ1" s="14">
        <v>100</v>
      </c>
      <c r="BA1" s="14">
        <v>94.488516518569853</v>
      </c>
      <c r="BB1" s="14">
        <v>100</v>
      </c>
      <c r="BC1" s="14">
        <v>6.1564383297042613E-2</v>
      </c>
      <c r="BD1" s="14">
        <v>0</v>
      </c>
      <c r="BE1" s="14">
        <v>87.254998270117667</v>
      </c>
      <c r="BF1" s="14">
        <v>87.316562653414707</v>
      </c>
      <c r="BG1" s="14">
        <v>17.463312530682941</v>
      </c>
      <c r="BH1" s="14">
        <v>71.167674528351995</v>
      </c>
      <c r="BI1" s="14">
        <v>71.179987405011389</v>
      </c>
      <c r="BJ1" s="14"/>
    </row>
    <row r="2" spans="1:62" ht="21.9" customHeight="1" x14ac:dyDescent="0.3">
      <c r="A2" s="208" t="s">
        <v>2340</v>
      </c>
      <c r="B2" s="208"/>
      <c r="C2" s="208"/>
      <c r="D2" s="208"/>
      <c r="E2" s="66"/>
      <c r="AE2" s="67"/>
      <c r="AF2" s="67"/>
      <c r="AG2" s="67"/>
      <c r="AH2" s="67"/>
      <c r="AI2" s="67"/>
      <c r="AJ2" s="67"/>
      <c r="AW2" s="65">
        <v>100</v>
      </c>
    </row>
    <row r="3" spans="1:62" ht="19.5" customHeight="1" thickBot="1" x14ac:dyDescent="0.35">
      <c r="I3" s="205" t="s">
        <v>2341</v>
      </c>
      <c r="J3" s="205"/>
      <c r="K3" s="205"/>
      <c r="L3" s="205"/>
      <c r="M3" s="205"/>
      <c r="N3" s="205"/>
      <c r="O3" s="205"/>
      <c r="P3" s="205"/>
      <c r="Q3" s="205"/>
      <c r="R3" s="205"/>
      <c r="S3" s="205"/>
      <c r="T3" s="205"/>
      <c r="U3" s="205"/>
      <c r="V3" s="205"/>
      <c r="W3" s="205"/>
      <c r="X3" s="205"/>
      <c r="Y3" s="205"/>
      <c r="Z3" s="205"/>
      <c r="AA3" s="205"/>
      <c r="AB3" s="205"/>
      <c r="AC3" s="205"/>
      <c r="AD3" s="205"/>
      <c r="AE3" s="211" t="s">
        <v>2342</v>
      </c>
      <c r="AF3" s="211"/>
      <c r="AG3" s="211"/>
      <c r="AH3" s="211"/>
      <c r="AI3" s="149"/>
      <c r="AJ3" s="149"/>
      <c r="AK3" s="209" t="s">
        <v>2279</v>
      </c>
      <c r="AL3" s="209"/>
      <c r="AM3" s="209"/>
      <c r="AN3" s="209"/>
      <c r="AO3" s="209"/>
      <c r="AP3" s="209"/>
      <c r="AQ3" s="209"/>
      <c r="AR3" s="209"/>
      <c r="AS3" s="209"/>
      <c r="AT3" s="209"/>
      <c r="AU3" s="210">
        <v>0.8</v>
      </c>
      <c r="AV3" s="210"/>
      <c r="AW3" s="206" t="s">
        <v>2343</v>
      </c>
      <c r="AX3" s="206"/>
      <c r="AY3" s="206"/>
      <c r="AZ3" s="206"/>
      <c r="BA3" s="206"/>
      <c r="BB3" s="206"/>
      <c r="BC3" s="13"/>
      <c r="BD3" s="13"/>
      <c r="BE3" s="210">
        <v>0.2</v>
      </c>
      <c r="BF3" s="210"/>
      <c r="BG3" s="210"/>
      <c r="BH3" s="204" t="s">
        <v>2344</v>
      </c>
      <c r="BI3" s="204"/>
      <c r="BJ3" s="204"/>
    </row>
    <row r="4" spans="1:62" ht="42.9" customHeight="1" thickBot="1" x14ac:dyDescent="0.35">
      <c r="A4" s="68" t="s">
        <v>2</v>
      </c>
      <c r="B4" s="68" t="s">
        <v>2345</v>
      </c>
      <c r="C4" s="68" t="s">
        <v>3</v>
      </c>
      <c r="D4" s="68" t="s">
        <v>4</v>
      </c>
      <c r="E4" s="68" t="s">
        <v>2346</v>
      </c>
      <c r="F4" s="68" t="s">
        <v>5</v>
      </c>
      <c r="G4" s="68" t="s">
        <v>6</v>
      </c>
      <c r="H4" s="68" t="s">
        <v>7</v>
      </c>
      <c r="I4" s="68" t="s">
        <v>2347</v>
      </c>
      <c r="J4" s="68" t="s">
        <v>2348</v>
      </c>
      <c r="K4" s="68" t="s">
        <v>2349</v>
      </c>
      <c r="L4" s="68" t="s">
        <v>2350</v>
      </c>
      <c r="M4" s="69" t="s">
        <v>2351</v>
      </c>
      <c r="N4" s="61" t="s">
        <v>2286</v>
      </c>
      <c r="O4" s="61" t="s">
        <v>2285</v>
      </c>
      <c r="P4" s="61" t="s">
        <v>2290</v>
      </c>
      <c r="Q4" s="61" t="s">
        <v>2289</v>
      </c>
      <c r="R4" s="68" t="s">
        <v>2352</v>
      </c>
      <c r="S4" s="68" t="s">
        <v>2353</v>
      </c>
      <c r="T4" s="68" t="s">
        <v>2354</v>
      </c>
      <c r="U4" s="68" t="s">
        <v>2355</v>
      </c>
      <c r="V4" s="61" t="s">
        <v>2288</v>
      </c>
      <c r="W4" s="61" t="s">
        <v>2287</v>
      </c>
      <c r="X4" s="13" t="s">
        <v>2356</v>
      </c>
      <c r="Y4" s="61" t="s">
        <v>2295</v>
      </c>
      <c r="Z4" s="61" t="s">
        <v>2294</v>
      </c>
      <c r="AA4" s="61" t="s">
        <v>2357</v>
      </c>
      <c r="AB4" s="61" t="s">
        <v>2296</v>
      </c>
      <c r="AC4" s="61" t="s">
        <v>2299</v>
      </c>
      <c r="AD4" s="61" t="s">
        <v>2298</v>
      </c>
      <c r="AE4" s="61" t="s">
        <v>2283</v>
      </c>
      <c r="AF4" s="62" t="s">
        <v>2284</v>
      </c>
      <c r="AG4" s="62" t="s">
        <v>2291</v>
      </c>
      <c r="AH4" s="62" t="s">
        <v>2292</v>
      </c>
      <c r="AI4" s="165" t="s">
        <v>2358</v>
      </c>
      <c r="AJ4" s="165" t="s">
        <v>2359</v>
      </c>
      <c r="AK4" s="64" t="s">
        <v>2360</v>
      </c>
      <c r="AL4" s="66" t="s">
        <v>2361</v>
      </c>
      <c r="AM4" s="64" t="s">
        <v>2362</v>
      </c>
      <c r="AN4" s="66" t="s">
        <v>2363</v>
      </c>
      <c r="AO4" s="64" t="s">
        <v>2364</v>
      </c>
      <c r="AP4" s="66" t="s">
        <v>2365</v>
      </c>
      <c r="AQ4" s="64" t="s">
        <v>2366</v>
      </c>
      <c r="AR4" s="66" t="s">
        <v>2367</v>
      </c>
      <c r="AS4" s="64" t="s">
        <v>2368</v>
      </c>
      <c r="AT4" s="66" t="s">
        <v>2369</v>
      </c>
      <c r="AU4" s="70" t="s">
        <v>2344</v>
      </c>
      <c r="AV4" s="70" t="s">
        <v>2370</v>
      </c>
      <c r="AW4" s="71" t="s">
        <v>2371</v>
      </c>
      <c r="AX4" s="72" t="s">
        <v>2372</v>
      </c>
      <c r="AY4" s="71" t="s">
        <v>2373</v>
      </c>
      <c r="AZ4" s="72" t="s">
        <v>2374</v>
      </c>
      <c r="BA4" s="71" t="s">
        <v>2375</v>
      </c>
      <c r="BB4" s="72" t="s">
        <v>2376</v>
      </c>
      <c r="BC4" s="73" t="s">
        <v>2377</v>
      </c>
      <c r="BD4" s="73" t="s">
        <v>2378</v>
      </c>
      <c r="BE4" s="70" t="s">
        <v>2379</v>
      </c>
      <c r="BF4" s="70" t="s">
        <v>2380</v>
      </c>
      <c r="BG4" s="70" t="s">
        <v>2381</v>
      </c>
      <c r="BH4" s="74" t="s">
        <v>2382</v>
      </c>
      <c r="BI4" s="75" t="s">
        <v>2383</v>
      </c>
      <c r="BJ4" s="75" t="s">
        <v>2384</v>
      </c>
    </row>
    <row r="5" spans="1:62" ht="13.5" customHeight="1" x14ac:dyDescent="0.35">
      <c r="A5" t="s">
        <v>2385</v>
      </c>
      <c r="B5" s="19">
        <v>2022</v>
      </c>
      <c r="C5" s="9" t="s">
        <v>288</v>
      </c>
      <c r="D5" s="9"/>
      <c r="E5" s="1"/>
      <c r="F5" s="15">
        <v>1</v>
      </c>
      <c r="G5" s="37"/>
      <c r="H5" s="5"/>
      <c r="I5" s="22">
        <v>0</v>
      </c>
      <c r="J5" s="22">
        <v>436053.82109300001</v>
      </c>
      <c r="K5" s="22">
        <v>1569969.3571200001</v>
      </c>
      <c r="L5" s="60">
        <v>674382.50961499999</v>
      </c>
      <c r="M5" s="60">
        <v>281475.84954800003</v>
      </c>
      <c r="N5" s="60">
        <v>1587461.3580779999</v>
      </c>
      <c r="O5" s="60">
        <v>174765.79506099998</v>
      </c>
      <c r="P5" s="60">
        <v>956923.96782000002</v>
      </c>
      <c r="Q5" s="60">
        <v>619105.97923100006</v>
      </c>
      <c r="R5" s="60">
        <v>45443.775835</v>
      </c>
      <c r="S5" s="60">
        <v>-275774.40520599973</v>
      </c>
      <c r="T5" s="60">
        <v>171328.126903</v>
      </c>
      <c r="U5" s="60">
        <v>0</v>
      </c>
      <c r="V5" s="60">
        <v>4509474.4042680897</v>
      </c>
      <c r="W5" s="60">
        <v>2246925.24756794</v>
      </c>
      <c r="X5" s="8" t="str">
        <f>+IFERROR(VLOOKUP(G5,'[6]Activos y pasivos'!$A$5:N$1108,9,0)/1000000,"ND")</f>
        <v>ND</v>
      </c>
      <c r="Y5" s="59">
        <v>22.942732727074912</v>
      </c>
      <c r="Z5" s="20">
        <v>55</v>
      </c>
      <c r="AA5" s="60">
        <v>787464.88290600001</v>
      </c>
      <c r="AB5" s="60">
        <v>852385.35538700002</v>
      </c>
      <c r="AC5" s="60">
        <v>1516215.9453499999</v>
      </c>
      <c r="AD5" s="60">
        <v>1066531.8900599999</v>
      </c>
      <c r="AE5" s="22">
        <f t="shared" ref="AE5:AE36" si="0">+I5+J5</f>
        <v>436053.82109300001</v>
      </c>
      <c r="AF5" s="22">
        <f t="shared" ref="AF5:AF36" si="1">+K5</f>
        <v>1569969.3571200001</v>
      </c>
      <c r="AG5" s="22">
        <f t="shared" ref="AG5:AG36" si="2">+S5+R5+T5</f>
        <v>-59002.50246799973</v>
      </c>
      <c r="AH5" s="22">
        <f t="shared" ref="AH5:AH36" si="3">+K5+U5</f>
        <v>1569969.3571200001</v>
      </c>
      <c r="AI5" s="104">
        <v>21.912910527090681</v>
      </c>
      <c r="AJ5" s="104">
        <v>14.179955565357405</v>
      </c>
      <c r="AK5" s="39">
        <v>27.77467083134097</v>
      </c>
      <c r="AL5" s="39">
        <v>72.22532916865903</v>
      </c>
      <c r="AM5" s="39">
        <v>11.009136957676603</v>
      </c>
      <c r="AN5" s="39">
        <v>53.344779643791099</v>
      </c>
      <c r="AO5" s="39">
        <v>49.826765741064833</v>
      </c>
      <c r="AP5" s="39">
        <v>50.173234258935167</v>
      </c>
      <c r="AQ5" s="39">
        <v>64.697509943387217</v>
      </c>
      <c r="AR5" s="40">
        <v>80</v>
      </c>
      <c r="AS5" s="39">
        <f t="shared" ref="AS5:AS36" si="4">+AG5/AH5*100</f>
        <v>-3.7581945278368827</v>
      </c>
      <c r="AT5" s="6">
        <v>100</v>
      </c>
      <c r="AU5" s="39">
        <v>71.148668614277057</v>
      </c>
      <c r="AV5" s="39">
        <v>56.91893489142165</v>
      </c>
      <c r="AW5" s="39">
        <v>32.057267272925088</v>
      </c>
      <c r="AX5" s="39">
        <v>100</v>
      </c>
      <c r="AY5" s="39">
        <v>108.24423715777934</v>
      </c>
      <c r="AZ5" s="40">
        <v>100</v>
      </c>
      <c r="BA5" s="39">
        <v>70.34168802477565</v>
      </c>
      <c r="BB5" s="40">
        <v>70</v>
      </c>
      <c r="BC5" s="39">
        <v>0.18025792427137546</v>
      </c>
      <c r="BD5" s="40"/>
      <c r="BE5" s="39">
        <v>90</v>
      </c>
      <c r="BF5" s="39">
        <v>90.180257924271373</v>
      </c>
      <c r="BG5" s="39">
        <v>18.036051584854274</v>
      </c>
      <c r="BH5" s="56">
        <v>74.918934891421657</v>
      </c>
      <c r="BI5" s="56">
        <v>74.95498647627592</v>
      </c>
      <c r="BJ5" s="133" t="s">
        <v>2386</v>
      </c>
    </row>
    <row r="6" spans="1:62" ht="13.5" customHeight="1" x14ac:dyDescent="0.35">
      <c r="A6" t="s">
        <v>2387</v>
      </c>
      <c r="B6" s="19">
        <v>2022</v>
      </c>
      <c r="C6" s="9" t="s">
        <v>962</v>
      </c>
      <c r="D6" s="9"/>
      <c r="E6" s="1"/>
      <c r="F6" s="15" t="s">
        <v>2388</v>
      </c>
      <c r="G6" s="37"/>
      <c r="H6" s="5"/>
      <c r="I6" s="22">
        <v>0</v>
      </c>
      <c r="J6" s="22">
        <v>932557.15288399998</v>
      </c>
      <c r="K6" s="22">
        <v>3554823.9348729998</v>
      </c>
      <c r="L6" s="60">
        <v>1886324.9334750001</v>
      </c>
      <c r="M6" s="60">
        <v>412735.705029</v>
      </c>
      <c r="N6" s="60">
        <v>3333551.2341559995</v>
      </c>
      <c r="O6" s="60">
        <v>388088.14334499999</v>
      </c>
      <c r="P6" s="60">
        <v>2300641.8180999998</v>
      </c>
      <c r="Q6" s="60">
        <v>1639205.5287129998</v>
      </c>
      <c r="R6" s="60">
        <v>72263.593798999995</v>
      </c>
      <c r="S6" s="60">
        <v>-241175.02810899913</v>
      </c>
      <c r="T6" s="60">
        <v>535719.33379099995</v>
      </c>
      <c r="U6" s="60">
        <v>0</v>
      </c>
      <c r="V6" s="60">
        <v>8767231.2337890007</v>
      </c>
      <c r="W6" s="60">
        <v>7103861.2916949997</v>
      </c>
      <c r="X6" s="8" t="str">
        <f>+IFERROR(VLOOKUP(G6,'[6]Activos y pasivos'!$A$5:N$1108,9,0)/1000000,"ND")</f>
        <v>ND</v>
      </c>
      <c r="Y6" s="59">
        <v>37.607161452806075</v>
      </c>
      <c r="Z6" s="20">
        <v>50</v>
      </c>
      <c r="AA6" s="60">
        <v>1473252.7549999999</v>
      </c>
      <c r="AB6" s="60">
        <v>1987670.1935650001</v>
      </c>
      <c r="AC6" s="60">
        <v>3134562.6735950001</v>
      </c>
      <c r="AD6" s="60">
        <v>2847453.544646</v>
      </c>
      <c r="AE6" s="22">
        <f t="shared" si="0"/>
        <v>932557.15288399998</v>
      </c>
      <c r="AF6" s="22">
        <f t="shared" si="1"/>
        <v>3554823.9348729998</v>
      </c>
      <c r="AG6" s="22">
        <f t="shared" si="2"/>
        <v>366807.89948100084</v>
      </c>
      <c r="AH6" s="22">
        <f t="shared" si="3"/>
        <v>3554823.9348729998</v>
      </c>
      <c r="AI6" s="104">
        <v>40.088018769595422</v>
      </c>
      <c r="AJ6" s="104">
        <v>15.902655924678832</v>
      </c>
      <c r="AK6" s="39">
        <v>26.233567961990126</v>
      </c>
      <c r="AL6" s="39">
        <v>73.766432038009867</v>
      </c>
      <c r="AM6" s="39">
        <v>11.641883267567584</v>
      </c>
      <c r="AN6" s="39">
        <v>100</v>
      </c>
      <c r="AO6" s="39">
        <v>81.027420199853339</v>
      </c>
      <c r="AP6" s="39">
        <v>18.972579800146661</v>
      </c>
      <c r="AQ6" s="39">
        <v>71.249923209113376</v>
      </c>
      <c r="AR6" s="40">
        <v>100</v>
      </c>
      <c r="AS6" s="39">
        <f t="shared" si="4"/>
        <v>10.318595412914746</v>
      </c>
      <c r="AT6" s="6">
        <v>60</v>
      </c>
      <c r="AU6" s="39">
        <v>70.547802367631306</v>
      </c>
      <c r="AV6" s="39">
        <v>56.438241894105047</v>
      </c>
      <c r="AW6" s="39">
        <v>12.392838547193925</v>
      </c>
      <c r="AX6" s="39">
        <v>71.645420430745844</v>
      </c>
      <c r="AY6" s="39">
        <v>134.9171204207251</v>
      </c>
      <c r="AZ6" s="40">
        <v>60</v>
      </c>
      <c r="BA6" s="39">
        <v>90.840536341239684</v>
      </c>
      <c r="BB6" s="40">
        <v>100</v>
      </c>
      <c r="BC6" s="39">
        <v>0.28025665257616239</v>
      </c>
      <c r="BD6" s="40"/>
      <c r="BE6" s="39">
        <v>77.215140143581948</v>
      </c>
      <c r="BF6" s="39">
        <v>77.495396796158104</v>
      </c>
      <c r="BG6" s="39">
        <v>15.499079359231622</v>
      </c>
      <c r="BH6" s="56">
        <v>71.881269922821446</v>
      </c>
      <c r="BI6" s="56">
        <v>71.937321253336677</v>
      </c>
      <c r="BJ6" s="133" t="s">
        <v>2386</v>
      </c>
    </row>
    <row r="7" spans="1:62" ht="13.5" customHeight="1" x14ac:dyDescent="0.35">
      <c r="A7" t="s">
        <v>2389</v>
      </c>
      <c r="B7" s="19">
        <v>2022</v>
      </c>
      <c r="C7" s="9" t="s">
        <v>1920</v>
      </c>
      <c r="D7" s="9"/>
      <c r="E7" s="1"/>
      <c r="F7" s="15">
        <v>3</v>
      </c>
      <c r="G7" s="5"/>
      <c r="H7" s="5"/>
      <c r="I7" s="22">
        <v>0</v>
      </c>
      <c r="J7" s="22">
        <v>578699.46367799991</v>
      </c>
      <c r="K7" s="22">
        <v>836404.30041499983</v>
      </c>
      <c r="L7" s="60">
        <v>179740.51947500001</v>
      </c>
      <c r="M7" s="60">
        <v>22124.968696</v>
      </c>
      <c r="N7" s="60">
        <v>852754.52582199802</v>
      </c>
      <c r="O7" s="60">
        <v>90245.483850999008</v>
      </c>
      <c r="P7" s="60">
        <v>202983.26746999999</v>
      </c>
      <c r="Q7" s="60">
        <v>121778.08097700099</v>
      </c>
      <c r="R7" s="60">
        <v>989.45435099999997</v>
      </c>
      <c r="S7" s="60">
        <v>-64426.588871997199</v>
      </c>
      <c r="T7" s="60">
        <v>137942.13736399999</v>
      </c>
      <c r="U7" s="60">
        <v>0</v>
      </c>
      <c r="V7" s="60">
        <v>1687581.5856451401</v>
      </c>
      <c r="W7" s="60">
        <v>530734.74416770006</v>
      </c>
      <c r="X7" s="8" t="str">
        <f>+IFERROR(VLOOKUP(G7,'[6]Activos y pasivos'!$A$5:N$1108,9,0)/1000000,"ND")</f>
        <v>ND</v>
      </c>
      <c r="Y7" s="59">
        <v>67.202289898686956</v>
      </c>
      <c r="Z7" s="20">
        <v>70</v>
      </c>
      <c r="AA7" s="60">
        <v>147710.40189000001</v>
      </c>
      <c r="AB7" s="60">
        <v>198297.62028999999</v>
      </c>
      <c r="AC7" s="60">
        <v>819625.70279400004</v>
      </c>
      <c r="AD7" s="60">
        <v>723977.27041300002</v>
      </c>
      <c r="AE7" s="22">
        <f t="shared" si="0"/>
        <v>578699.46367799991</v>
      </c>
      <c r="AF7" s="22">
        <f t="shared" si="1"/>
        <v>836404.30041499983</v>
      </c>
      <c r="AG7" s="22">
        <f t="shared" si="2"/>
        <v>74505.002843002789</v>
      </c>
      <c r="AH7" s="22">
        <f t="shared" si="3"/>
        <v>836404.30041499983</v>
      </c>
      <c r="AI7" s="104">
        <v>39.541185592067762</v>
      </c>
      <c r="AJ7" s="104">
        <v>29.7409444734974</v>
      </c>
      <c r="AK7" s="39">
        <v>69.188963207251064</v>
      </c>
      <c r="AL7" s="39">
        <v>30.811036792748936</v>
      </c>
      <c r="AM7" s="39">
        <v>10.582820860904658</v>
      </c>
      <c r="AN7" s="39">
        <v>100</v>
      </c>
      <c r="AO7" s="39">
        <v>31.44942731552781</v>
      </c>
      <c r="AP7" s="39">
        <v>68.550572684472186</v>
      </c>
      <c r="AQ7" s="39">
        <v>59.994147544698109</v>
      </c>
      <c r="AR7" s="40">
        <v>80</v>
      </c>
      <c r="AS7" s="39">
        <f t="shared" si="4"/>
        <v>8.9077737651558628</v>
      </c>
      <c r="AT7" s="6">
        <v>80</v>
      </c>
      <c r="AU7" s="39">
        <v>71.87232189544423</v>
      </c>
      <c r="AV7" s="39">
        <v>57.497857516355388</v>
      </c>
      <c r="AW7" s="39">
        <v>2.7977101013130437</v>
      </c>
      <c r="AX7" s="39">
        <v>19.592334223666246</v>
      </c>
      <c r="AY7" s="39">
        <v>134.24756669315158</v>
      </c>
      <c r="AZ7" s="40">
        <v>60</v>
      </c>
      <c r="BA7" s="39">
        <v>88.330230243518884</v>
      </c>
      <c r="BB7" s="40">
        <v>80</v>
      </c>
      <c r="BC7" s="39">
        <v>0.34320824518242921</v>
      </c>
      <c r="BD7" s="40"/>
      <c r="BE7" s="39">
        <v>53.197444741222078</v>
      </c>
      <c r="BF7" s="39">
        <v>53.54065298640451</v>
      </c>
      <c r="BG7" s="39">
        <v>10.708130597280903</v>
      </c>
      <c r="BH7" s="56">
        <v>68.137346464599801</v>
      </c>
      <c r="BI7" s="56">
        <v>68.205988113636295</v>
      </c>
      <c r="BJ7" s="133" t="s">
        <v>2390</v>
      </c>
    </row>
    <row r="8" spans="1:62" ht="13.5" customHeight="1" x14ac:dyDescent="0.35">
      <c r="A8" t="s">
        <v>2391</v>
      </c>
      <c r="B8" s="19">
        <v>2022</v>
      </c>
      <c r="C8" s="9" t="s">
        <v>1423</v>
      </c>
      <c r="D8" s="9"/>
      <c r="E8" s="1"/>
      <c r="F8" s="15">
        <v>1</v>
      </c>
      <c r="G8" s="5"/>
      <c r="H8" s="5"/>
      <c r="I8" s="22">
        <v>0</v>
      </c>
      <c r="J8" s="22">
        <v>334261.29108099994</v>
      </c>
      <c r="K8" s="22">
        <v>887838.80665799999</v>
      </c>
      <c r="L8" s="60">
        <v>343144.55385000003</v>
      </c>
      <c r="M8" s="60">
        <v>74181.047659999997</v>
      </c>
      <c r="N8" s="60">
        <v>1311318.878393</v>
      </c>
      <c r="O8" s="60">
        <v>270626.08982200001</v>
      </c>
      <c r="P8" s="60">
        <v>423718.60675600002</v>
      </c>
      <c r="Q8" s="60">
        <v>215778.92516700001</v>
      </c>
      <c r="R8" s="60">
        <v>11816.891799999999</v>
      </c>
      <c r="S8" s="60">
        <v>48355.966997999814</v>
      </c>
      <c r="T8" s="60">
        <v>159898.13665299999</v>
      </c>
      <c r="U8" s="60">
        <v>0</v>
      </c>
      <c r="V8" s="60">
        <v>8494587.3280650005</v>
      </c>
      <c r="W8" s="60">
        <v>1496413.0753279999</v>
      </c>
      <c r="X8" s="8" t="str">
        <f>+IFERROR(VLOOKUP(G8,'[6]Activos y pasivos'!$A$5:N$1108,9,0)/1000000,"ND")</f>
        <v>ND</v>
      </c>
      <c r="Y8" s="59">
        <v>49.238283033106924</v>
      </c>
      <c r="Z8" s="20">
        <v>55</v>
      </c>
      <c r="AA8" s="60">
        <v>365070.73131800001</v>
      </c>
      <c r="AB8" s="60">
        <v>373735.98364400002</v>
      </c>
      <c r="AC8" s="60">
        <v>631543.15807100001</v>
      </c>
      <c r="AD8" s="60">
        <v>559950.97079499997</v>
      </c>
      <c r="AE8" s="22">
        <f t="shared" si="0"/>
        <v>334261.29108099994</v>
      </c>
      <c r="AF8" s="22">
        <f t="shared" si="1"/>
        <v>887838.80665799999</v>
      </c>
      <c r="AG8" s="22">
        <f t="shared" si="2"/>
        <v>220070.99545099982</v>
      </c>
      <c r="AH8" s="22">
        <f t="shared" si="3"/>
        <v>887838.80665799999</v>
      </c>
      <c r="AI8" s="104">
        <v>20.502074416889737</v>
      </c>
      <c r="AJ8" s="104">
        <v>21.069743592685587</v>
      </c>
      <c r="AK8" s="39">
        <v>37.648871458911017</v>
      </c>
      <c r="AL8" s="39">
        <v>62.351128541088983</v>
      </c>
      <c r="AM8" s="39">
        <v>20.637702566567782</v>
      </c>
      <c r="AN8" s="164">
        <v>100</v>
      </c>
      <c r="AO8" s="39">
        <v>17.616077362393433</v>
      </c>
      <c r="AP8" s="39">
        <v>82.38392263760656</v>
      </c>
      <c r="AQ8" s="39">
        <v>50.925053024932922</v>
      </c>
      <c r="AR8" s="40">
        <v>70</v>
      </c>
      <c r="AS8" s="39">
        <f t="shared" si="4"/>
        <v>24.787269243094968</v>
      </c>
      <c r="AT8" s="6">
        <v>20</v>
      </c>
      <c r="AU8" s="39">
        <v>66.947010235739114</v>
      </c>
      <c r="AV8" s="39">
        <v>53.557608188591296</v>
      </c>
      <c r="AW8" s="39">
        <v>5.7617169668930757</v>
      </c>
      <c r="AX8" s="39">
        <v>38.693395345693467</v>
      </c>
      <c r="AY8" s="39">
        <v>102.3735817699535</v>
      </c>
      <c r="AZ8" s="40">
        <v>100</v>
      </c>
      <c r="BA8" s="39">
        <v>88.663927973715545</v>
      </c>
      <c r="BB8" s="40">
        <v>80</v>
      </c>
      <c r="BC8" s="39">
        <v>0.20905962564121183</v>
      </c>
      <c r="BD8" s="40"/>
      <c r="BE8" s="39">
        <v>72.897798448564487</v>
      </c>
      <c r="BF8" s="39">
        <v>73.106858074205704</v>
      </c>
      <c r="BG8" s="39">
        <v>14.621371614841141</v>
      </c>
      <c r="BH8" s="56">
        <v>68.137167878304197</v>
      </c>
      <c r="BI8" s="56">
        <v>68.178979803432441</v>
      </c>
      <c r="BJ8" s="133" t="s">
        <v>2390</v>
      </c>
    </row>
    <row r="9" spans="1:62" ht="13.5" customHeight="1" x14ac:dyDescent="0.35">
      <c r="A9" t="s">
        <v>2392</v>
      </c>
      <c r="B9" s="19">
        <v>2022</v>
      </c>
      <c r="C9" s="9" t="s">
        <v>1256</v>
      </c>
      <c r="D9" s="9"/>
      <c r="E9" s="1"/>
      <c r="F9" s="15">
        <v>3</v>
      </c>
      <c r="G9" s="5"/>
      <c r="H9" s="5"/>
      <c r="I9" s="22">
        <v>0</v>
      </c>
      <c r="J9" s="22">
        <v>507781.275456</v>
      </c>
      <c r="K9" s="22">
        <v>976823.20924400003</v>
      </c>
      <c r="L9" s="60">
        <v>238032.43295400002</v>
      </c>
      <c r="M9" s="60">
        <v>88097.546258000002</v>
      </c>
      <c r="N9" s="60">
        <v>1233499.3546889999</v>
      </c>
      <c r="O9" s="60">
        <v>116305.50101200001</v>
      </c>
      <c r="P9" s="60">
        <v>327937.27965100005</v>
      </c>
      <c r="Q9" s="60">
        <v>200718.07497700004</v>
      </c>
      <c r="R9" s="60">
        <v>4205.7967879999997</v>
      </c>
      <c r="S9" s="60">
        <v>-78714.245823999867</v>
      </c>
      <c r="T9" s="60">
        <v>195074.210273</v>
      </c>
      <c r="U9" s="60">
        <v>0</v>
      </c>
      <c r="V9" s="60">
        <v>2757635.8548494903</v>
      </c>
      <c r="W9" s="60">
        <v>1751644.9545177601</v>
      </c>
      <c r="X9" s="8" t="str">
        <f>+IFERROR(VLOOKUP(G9,'[6]Activos y pasivos'!$A$5:N$1108,9,0)/1000000,"ND")</f>
        <v>ND</v>
      </c>
      <c r="Y9" s="59">
        <v>34.088093512006296</v>
      </c>
      <c r="Z9" s="20">
        <v>70</v>
      </c>
      <c r="AA9" s="60">
        <v>183859.87119400001</v>
      </c>
      <c r="AB9" s="60">
        <v>249688.620494</v>
      </c>
      <c r="AC9" s="60">
        <v>928318.25039399997</v>
      </c>
      <c r="AD9" s="60">
        <v>812275.49421399995</v>
      </c>
      <c r="AE9" s="22">
        <f t="shared" si="0"/>
        <v>507781.275456</v>
      </c>
      <c r="AF9" s="22">
        <f t="shared" si="1"/>
        <v>976823.20924400003</v>
      </c>
      <c r="AG9" s="22">
        <f t="shared" si="2"/>
        <v>120565.76123700014</v>
      </c>
      <c r="AH9" s="22">
        <f t="shared" si="3"/>
        <v>976823.20924400003</v>
      </c>
      <c r="AI9" s="104">
        <v>41.825344793491027</v>
      </c>
      <c r="AJ9" s="104">
        <v>17.513619519420676</v>
      </c>
      <c r="AK9" s="39">
        <v>51.982924919340405</v>
      </c>
      <c r="AL9" s="39">
        <v>48.017075080659595</v>
      </c>
      <c r="AM9" s="39">
        <v>9.428906514614587</v>
      </c>
      <c r="AN9" s="39">
        <v>89.09634433525288</v>
      </c>
      <c r="AO9" s="39">
        <v>63.519806338366728</v>
      </c>
      <c r="AP9" s="39">
        <v>36.480193661633272</v>
      </c>
      <c r="AQ9" s="39">
        <v>61.206238946242955</v>
      </c>
      <c r="AR9" s="40">
        <v>80</v>
      </c>
      <c r="AS9" s="39">
        <f t="shared" si="4"/>
        <v>12.342638882455557</v>
      </c>
      <c r="AT9" s="6">
        <v>60</v>
      </c>
      <c r="AU9" s="39">
        <v>62.718722615509151</v>
      </c>
      <c r="AV9" s="39">
        <v>50.174978092407322</v>
      </c>
      <c r="AW9" s="39">
        <v>35.911906487993704</v>
      </c>
      <c r="AX9" s="39">
        <v>100</v>
      </c>
      <c r="AY9" s="39">
        <v>135.80376124083145</v>
      </c>
      <c r="AZ9" s="40">
        <v>60</v>
      </c>
      <c r="BA9" s="39">
        <v>87.49967954085264</v>
      </c>
      <c r="BB9" s="40">
        <v>80</v>
      </c>
      <c r="BC9" s="39">
        <v>0.29508324625827953</v>
      </c>
      <c r="BD9" s="40"/>
      <c r="BE9" s="39">
        <v>80</v>
      </c>
      <c r="BF9" s="39">
        <v>80.295083246258287</v>
      </c>
      <c r="BG9" s="39">
        <v>16.059016649251657</v>
      </c>
      <c r="BH9" s="56">
        <v>66.174978092407315</v>
      </c>
      <c r="BI9" s="56">
        <v>66.233994741658975</v>
      </c>
      <c r="BJ9" s="133" t="s">
        <v>2390</v>
      </c>
    </row>
    <row r="10" spans="1:62" ht="15" x14ac:dyDescent="0.35">
      <c r="A10" t="s">
        <v>2393</v>
      </c>
      <c r="B10" s="19">
        <v>2022</v>
      </c>
      <c r="C10" s="9" t="s">
        <v>2246</v>
      </c>
      <c r="D10" s="9"/>
      <c r="E10" s="9"/>
      <c r="F10" s="15">
        <v>4</v>
      </c>
      <c r="G10" s="5"/>
      <c r="H10" s="5"/>
      <c r="I10" s="9">
        <v>23778.164551999998</v>
      </c>
      <c r="J10" s="9">
        <v>103654.92590699998</v>
      </c>
      <c r="K10" s="9">
        <v>194500.26311499998</v>
      </c>
      <c r="L10" s="9">
        <v>35465.942702999993</v>
      </c>
      <c r="M10" s="9">
        <v>11120.251118</v>
      </c>
      <c r="N10" s="9">
        <v>165641.42309099899</v>
      </c>
      <c r="O10" s="9">
        <v>31883.586985999002</v>
      </c>
      <c r="P10" s="9">
        <v>70825.566270999989</v>
      </c>
      <c r="Q10" s="9">
        <v>35187.807159999989</v>
      </c>
      <c r="R10" s="9">
        <v>525.85563400000001</v>
      </c>
      <c r="S10" s="9">
        <v>-6778.919086998998</v>
      </c>
      <c r="T10" s="9">
        <v>30096.76583</v>
      </c>
      <c r="U10" s="9">
        <v>0</v>
      </c>
      <c r="V10" s="9">
        <v>901488.60103200004</v>
      </c>
      <c r="W10" s="9">
        <v>178039.29000199999</v>
      </c>
      <c r="X10" s="8" t="str">
        <f>+IFERROR(VLOOKUP(G10,'[6]Activos y pasivos'!$A$5:N$1108,9,0)/1000000,"ND")</f>
        <v>ND</v>
      </c>
      <c r="Y10" s="17">
        <v>60.639893279458732</v>
      </c>
      <c r="Z10" s="65">
        <v>70</v>
      </c>
      <c r="AA10" s="9">
        <v>22970.051909000002</v>
      </c>
      <c r="AB10" s="9">
        <v>45353.246717000002</v>
      </c>
      <c r="AC10" s="9">
        <v>160396.72309099999</v>
      </c>
      <c r="AD10" s="9">
        <v>138308.607128</v>
      </c>
      <c r="AE10" s="22">
        <f t="shared" si="0"/>
        <v>127433.09045899998</v>
      </c>
      <c r="AF10" s="22">
        <f t="shared" si="1"/>
        <v>194500.26311499998</v>
      </c>
      <c r="AG10" s="22">
        <f t="shared" si="2"/>
        <v>23843.702377001002</v>
      </c>
      <c r="AH10" s="22">
        <f t="shared" si="3"/>
        <v>194500.26311499998</v>
      </c>
      <c r="AI10" s="104">
        <v>29.496012754554691</v>
      </c>
      <c r="AJ10" s="104">
        <v>-2.4150969499585062</v>
      </c>
      <c r="AK10" s="6">
        <v>65.518209805019168</v>
      </c>
      <c r="AL10" s="6">
        <v>34.481790194980832</v>
      </c>
      <c r="AM10" s="39">
        <v>19.248558960087543</v>
      </c>
      <c r="AN10" s="39">
        <v>100</v>
      </c>
      <c r="AO10" s="6">
        <v>19.749477674835308</v>
      </c>
      <c r="AP10" s="6">
        <v>80.250522325164695</v>
      </c>
      <c r="AQ10" s="6">
        <v>49.682352027177338</v>
      </c>
      <c r="AR10" s="6">
        <v>70</v>
      </c>
      <c r="AS10" s="39">
        <f t="shared" si="4"/>
        <v>12.258956360847288</v>
      </c>
      <c r="AT10" s="6">
        <v>60</v>
      </c>
      <c r="AU10" s="39">
        <v>68.9464625040291</v>
      </c>
      <c r="AV10" s="39">
        <v>55.157170003223285</v>
      </c>
      <c r="AW10" s="6">
        <v>9.3601067205412676</v>
      </c>
      <c r="AX10" s="6">
        <v>75.584262645049222</v>
      </c>
      <c r="AY10" s="6">
        <v>197.44512070183845</v>
      </c>
      <c r="AZ10" s="6">
        <v>0</v>
      </c>
      <c r="BA10" s="6">
        <v>86.229072803146707</v>
      </c>
      <c r="BB10" s="6">
        <v>80</v>
      </c>
      <c r="BC10" s="6">
        <v>0</v>
      </c>
      <c r="BD10" s="6"/>
      <c r="BE10" s="6">
        <v>51.861420881683074</v>
      </c>
      <c r="BF10" s="6">
        <v>51.861420881683074</v>
      </c>
      <c r="BG10" s="6">
        <v>10.372284176336615</v>
      </c>
      <c r="BH10" s="6">
        <v>65.529454179559906</v>
      </c>
      <c r="BI10" s="6">
        <v>65.529454179559906</v>
      </c>
      <c r="BJ10" s="6" t="s">
        <v>2390</v>
      </c>
    </row>
    <row r="11" spans="1:62" ht="15" x14ac:dyDescent="0.35">
      <c r="A11" t="s">
        <v>2394</v>
      </c>
      <c r="B11" s="19">
        <v>2022</v>
      </c>
      <c r="C11" s="9" t="s">
        <v>37</v>
      </c>
      <c r="D11" s="9"/>
      <c r="E11" s="9"/>
      <c r="F11" s="15" t="s">
        <v>2388</v>
      </c>
      <c r="G11" s="5"/>
      <c r="H11" s="5"/>
      <c r="I11" s="9">
        <v>0</v>
      </c>
      <c r="J11" s="9">
        <v>1548440.09916</v>
      </c>
      <c r="K11" s="9">
        <v>5044817.4379440006</v>
      </c>
      <c r="L11" s="9">
        <v>1748023.1876289998</v>
      </c>
      <c r="M11" s="9">
        <v>1073334.1986080001</v>
      </c>
      <c r="N11" s="9">
        <v>4336505.9294499997</v>
      </c>
      <c r="O11" s="9">
        <v>338868.67157100001</v>
      </c>
      <c r="P11" s="9">
        <v>2830271.5466410001</v>
      </c>
      <c r="Q11" s="9">
        <v>1932154.2197449999</v>
      </c>
      <c r="R11" s="9">
        <v>145779.73674800002</v>
      </c>
      <c r="S11" s="9">
        <v>85443.807489001192</v>
      </c>
      <c r="T11" s="9">
        <v>751371.76904399996</v>
      </c>
      <c r="U11" s="9">
        <v>0</v>
      </c>
      <c r="V11" s="9">
        <v>13310231.460189</v>
      </c>
      <c r="W11" s="9">
        <v>11006822.922897</v>
      </c>
      <c r="X11" s="8" t="str">
        <f>+IFERROR(VLOOKUP(G11,'[6]Activos y pasivos'!$A$5:N$1108,9,0)/1000000,"ND")</f>
        <v>ND</v>
      </c>
      <c r="Y11" s="17">
        <v>20.080040978787288</v>
      </c>
      <c r="Z11" s="65">
        <v>50</v>
      </c>
      <c r="AA11" s="9">
        <v>1578074.8615590001</v>
      </c>
      <c r="AB11" s="9">
        <v>1902217.9787039999</v>
      </c>
      <c r="AC11" s="9">
        <v>4061256.3035590001</v>
      </c>
      <c r="AD11" s="9">
        <v>3623869.2646300001</v>
      </c>
      <c r="AE11" s="22">
        <f t="shared" si="0"/>
        <v>1548440.09916</v>
      </c>
      <c r="AF11" s="22">
        <f t="shared" si="1"/>
        <v>5044817.4379440006</v>
      </c>
      <c r="AG11" s="22">
        <f t="shared" si="2"/>
        <v>982595.31328100117</v>
      </c>
      <c r="AH11" s="22">
        <f t="shared" si="3"/>
        <v>5044817.4379440006</v>
      </c>
      <c r="AI11" s="104">
        <v>34.948527474354066</v>
      </c>
      <c r="AJ11" s="104">
        <v>7.3659137448688128</v>
      </c>
      <c r="AK11" s="6">
        <v>30.693679567343512</v>
      </c>
      <c r="AL11" s="6">
        <v>69.306320432656491</v>
      </c>
      <c r="AM11" s="39">
        <v>7.8143251060647998</v>
      </c>
      <c r="AN11" s="39">
        <v>67.122517263459031</v>
      </c>
      <c r="AO11" s="6">
        <v>82.694451676655575</v>
      </c>
      <c r="AP11" s="6">
        <v>17.305548323344425</v>
      </c>
      <c r="AQ11" s="6">
        <v>68.267450239469198</v>
      </c>
      <c r="AR11" s="6">
        <v>100</v>
      </c>
      <c r="AS11" s="39">
        <f t="shared" si="4"/>
        <v>19.477321535771068</v>
      </c>
      <c r="AT11" s="6">
        <v>40</v>
      </c>
      <c r="AU11" s="39">
        <v>58.746877203891998</v>
      </c>
      <c r="AV11" s="39">
        <v>46.997501763113604</v>
      </c>
      <c r="AW11" s="6">
        <v>29.919959021212712</v>
      </c>
      <c r="AX11" s="6">
        <v>100</v>
      </c>
      <c r="AY11" s="6">
        <v>120.54041446581151</v>
      </c>
      <c r="AZ11" s="6">
        <v>70</v>
      </c>
      <c r="BA11" s="6">
        <v>89.230252753422505</v>
      </c>
      <c r="BB11" s="6">
        <v>80</v>
      </c>
      <c r="BC11" s="6">
        <v>0.21218080264158748</v>
      </c>
      <c r="BD11" s="6"/>
      <c r="BE11" s="6">
        <v>83.333333333333329</v>
      </c>
      <c r="BF11" s="6">
        <v>83.545514135974912</v>
      </c>
      <c r="BG11" s="6">
        <v>16.709102827194982</v>
      </c>
      <c r="BH11" s="6">
        <v>63.664168429780275</v>
      </c>
      <c r="BI11" s="6">
        <v>63.706604590308586</v>
      </c>
      <c r="BJ11" s="6" t="s">
        <v>2390</v>
      </c>
    </row>
    <row r="12" spans="1:62" ht="15" customHeight="1" x14ac:dyDescent="0.35">
      <c r="A12" t="s">
        <v>2395</v>
      </c>
      <c r="B12" s="19">
        <v>2022</v>
      </c>
      <c r="C12" s="9" t="s">
        <v>2396</v>
      </c>
      <c r="D12" s="9"/>
      <c r="E12" s="9"/>
      <c r="F12" s="15" t="s">
        <v>2388</v>
      </c>
      <c r="G12" s="5"/>
      <c r="H12" s="5"/>
      <c r="I12" s="9">
        <v>0</v>
      </c>
      <c r="J12" s="9">
        <v>607911.49011899997</v>
      </c>
      <c r="K12" s="9">
        <v>2528949.9947520001</v>
      </c>
      <c r="L12" s="9">
        <v>1120858.497376</v>
      </c>
      <c r="M12" s="9">
        <v>484888.11108800001</v>
      </c>
      <c r="N12" s="9">
        <v>2229780.7643549996</v>
      </c>
      <c r="O12" s="9">
        <v>129486.148631</v>
      </c>
      <c r="P12" s="9">
        <v>1612146.048838</v>
      </c>
      <c r="Q12" s="9">
        <v>1094887.861699</v>
      </c>
      <c r="R12" s="9">
        <v>37948.436702999999</v>
      </c>
      <c r="S12" s="9">
        <v>-150809.02241099952</v>
      </c>
      <c r="T12" s="9">
        <v>568427.16128799994</v>
      </c>
      <c r="U12" s="9">
        <v>0</v>
      </c>
      <c r="V12" s="9">
        <v>6785306.6824190002</v>
      </c>
      <c r="W12" s="9">
        <v>4568818.632797</v>
      </c>
      <c r="X12" s="8" t="str">
        <f>+IFERROR(VLOOKUP(G12,'[6]Activos y pasivos'!$A$5:N$1108,9,0)/1000000,"ND")</f>
        <v>ND</v>
      </c>
      <c r="Y12" s="17">
        <v>40.420415029428575</v>
      </c>
      <c r="Z12" s="65">
        <v>50</v>
      </c>
      <c r="AA12" s="9">
        <v>1069439.5</v>
      </c>
      <c r="AB12" s="9">
        <v>1226817.013057</v>
      </c>
      <c r="AC12" s="9">
        <v>2162500.8300239998</v>
      </c>
      <c r="AD12" s="9">
        <v>2030272.4232399999</v>
      </c>
      <c r="AE12" s="22">
        <f t="shared" si="0"/>
        <v>607911.49011899997</v>
      </c>
      <c r="AF12" s="22">
        <f t="shared" si="1"/>
        <v>2528949.9947520001</v>
      </c>
      <c r="AG12" s="22">
        <f t="shared" si="2"/>
        <v>455566.57558000041</v>
      </c>
      <c r="AH12" s="22">
        <f t="shared" si="3"/>
        <v>2528949.9947520001</v>
      </c>
      <c r="AI12" s="104">
        <v>14.041122842952515</v>
      </c>
      <c r="AJ12" s="104">
        <v>9.6803651385798606</v>
      </c>
      <c r="AK12" s="6">
        <v>24.038098474881643</v>
      </c>
      <c r="AL12" s="6">
        <v>75.96190152511835</v>
      </c>
      <c r="AM12" s="39">
        <v>5.8071246600091637</v>
      </c>
      <c r="AN12" s="39">
        <v>49.881316678263559</v>
      </c>
      <c r="AO12" s="6">
        <v>67.334003408202477</v>
      </c>
      <c r="AP12" s="6">
        <v>32.665996591797523</v>
      </c>
      <c r="AQ12" s="6">
        <v>67.914930070273201</v>
      </c>
      <c r="AR12" s="6">
        <v>100</v>
      </c>
      <c r="AS12" s="39">
        <f t="shared" si="4"/>
        <v>18.0140602433966</v>
      </c>
      <c r="AT12" s="6">
        <v>40</v>
      </c>
      <c r="AU12" s="39">
        <v>59.701842959035886</v>
      </c>
      <c r="AV12" s="39">
        <v>47.761474367228715</v>
      </c>
      <c r="AW12" s="6">
        <v>9.5795849705714247</v>
      </c>
      <c r="AX12" s="6">
        <v>55.381451969617423</v>
      </c>
      <c r="AY12" s="6">
        <v>114.71588743982245</v>
      </c>
      <c r="AZ12" s="6">
        <v>80</v>
      </c>
      <c r="BA12" s="6">
        <v>93.88539394074904</v>
      </c>
      <c r="BB12" s="6">
        <v>100</v>
      </c>
      <c r="BC12" s="6">
        <v>0.11823785017751598</v>
      </c>
      <c r="BD12" s="6"/>
      <c r="BE12" s="6">
        <v>78.460483989872472</v>
      </c>
      <c r="BF12" s="6">
        <v>78.578721840049994</v>
      </c>
      <c r="BG12" s="6">
        <v>15.71574436801</v>
      </c>
      <c r="BH12" s="6">
        <v>63.453571165203208</v>
      </c>
      <c r="BI12" s="6">
        <v>63.477218735238715</v>
      </c>
      <c r="BJ12" s="6" t="s">
        <v>2390</v>
      </c>
    </row>
    <row r="13" spans="1:62" ht="15" x14ac:dyDescent="0.35">
      <c r="A13" t="s">
        <v>2397</v>
      </c>
      <c r="B13" s="19">
        <v>2022</v>
      </c>
      <c r="C13" s="9" t="s">
        <v>850</v>
      </c>
      <c r="D13" s="9"/>
      <c r="E13" s="9"/>
      <c r="F13" s="15">
        <v>2</v>
      </c>
      <c r="G13" s="5"/>
      <c r="H13" s="5"/>
      <c r="I13" s="9">
        <v>0</v>
      </c>
      <c r="J13" s="9">
        <v>519202.52956399997</v>
      </c>
      <c r="K13" s="135">
        <v>946737.18176499999</v>
      </c>
      <c r="L13" s="9">
        <v>170013.47431299998</v>
      </c>
      <c r="M13" s="9">
        <v>70819.290700000012</v>
      </c>
      <c r="N13" s="9">
        <v>1751244.4582660003</v>
      </c>
      <c r="O13" s="9">
        <v>996764.08921400004</v>
      </c>
      <c r="P13" s="9">
        <v>241917.769034</v>
      </c>
      <c r="Q13" s="9">
        <v>143783.93098499998</v>
      </c>
      <c r="R13" s="9">
        <v>3796.4052120000001</v>
      </c>
      <c r="S13" s="9">
        <v>-408934.31969799998</v>
      </c>
      <c r="T13" s="9">
        <v>126984.75463700001</v>
      </c>
      <c r="U13" s="9">
        <v>0</v>
      </c>
      <c r="V13" s="9">
        <v>2975264.3782754801</v>
      </c>
      <c r="W13" s="9">
        <v>829394.55267201003</v>
      </c>
      <c r="X13" s="8" t="str">
        <f>+IFERROR(VLOOKUP(G13,'[6]Activos y pasivos'!$A$5:N$1108,9,0)/1000000,"ND")</f>
        <v>ND</v>
      </c>
      <c r="Y13" s="17">
        <v>49.719730816383318</v>
      </c>
      <c r="Z13" s="65">
        <v>60</v>
      </c>
      <c r="AA13" s="9">
        <v>143080.90915399999</v>
      </c>
      <c r="AB13" s="9">
        <v>193315.49919999999</v>
      </c>
      <c r="AC13" s="9">
        <v>1257537.6634140001</v>
      </c>
      <c r="AD13" s="9">
        <v>733714.02175800002</v>
      </c>
      <c r="AE13" s="22">
        <f t="shared" si="0"/>
        <v>519202.52956399997</v>
      </c>
      <c r="AF13" s="22">
        <f t="shared" si="1"/>
        <v>946737.18176499999</v>
      </c>
      <c r="AG13" s="22">
        <f t="shared" si="2"/>
        <v>-278153.15984899993</v>
      </c>
      <c r="AH13" s="22">
        <f t="shared" si="3"/>
        <v>946737.18176499999</v>
      </c>
      <c r="AI13" s="104">
        <v>21.544402269118844</v>
      </c>
      <c r="AJ13" s="104">
        <v>21.098128996696943</v>
      </c>
      <c r="AK13" s="6">
        <v>54.841252626843271</v>
      </c>
      <c r="AL13" s="6">
        <v>45.158747373156729</v>
      </c>
      <c r="AM13" s="39">
        <v>56.917472858183885</v>
      </c>
      <c r="AN13" s="39">
        <v>100</v>
      </c>
      <c r="AO13" s="6">
        <v>27.876331217084743</v>
      </c>
      <c r="AP13" s="6">
        <v>72.12366878291526</v>
      </c>
      <c r="AQ13" s="6">
        <v>59.435043386495543</v>
      </c>
      <c r="AR13" s="6">
        <v>80</v>
      </c>
      <c r="AS13" s="39">
        <f t="shared" si="4"/>
        <v>-29.380187575440907</v>
      </c>
      <c r="AT13" s="6">
        <v>20</v>
      </c>
      <c r="AU13" s="39">
        <v>63.456483231214392</v>
      </c>
      <c r="AV13" s="39">
        <v>50.765186584971516</v>
      </c>
      <c r="AW13" s="6">
        <v>10.280269183616682</v>
      </c>
      <c r="AX13" s="6">
        <v>59.206412834292593</v>
      </c>
      <c r="AY13" s="6">
        <v>135.10921921241902</v>
      </c>
      <c r="AZ13" s="6">
        <v>60</v>
      </c>
      <c r="BA13" s="6">
        <v>58.345292002315993</v>
      </c>
      <c r="BB13" s="6">
        <v>50</v>
      </c>
      <c r="BC13" s="6">
        <v>0.21248736143576388</v>
      </c>
      <c r="BD13" s="6"/>
      <c r="BE13" s="6">
        <v>56.402137611430867</v>
      </c>
      <c r="BF13" s="6">
        <v>56.614624972866629</v>
      </c>
      <c r="BG13" s="6">
        <v>11.322924994573327</v>
      </c>
      <c r="BH13" s="6">
        <v>62.045614107257691</v>
      </c>
      <c r="BI13" s="6">
        <v>62.088111579544844</v>
      </c>
      <c r="BJ13" s="6" t="s">
        <v>2390</v>
      </c>
    </row>
    <row r="14" spans="1:62" ht="15" customHeight="1" x14ac:dyDescent="0.35">
      <c r="A14" t="s">
        <v>2398</v>
      </c>
      <c r="B14" s="19">
        <v>2022</v>
      </c>
      <c r="C14" s="9" t="s">
        <v>677</v>
      </c>
      <c r="D14" s="9"/>
      <c r="E14" s="9"/>
      <c r="F14" s="15">
        <v>2</v>
      </c>
      <c r="G14" s="5"/>
      <c r="H14" s="5"/>
      <c r="I14" s="9">
        <v>0</v>
      </c>
      <c r="J14" s="9">
        <v>411042.57998799998</v>
      </c>
      <c r="K14" s="135">
        <v>840770.33165999991</v>
      </c>
      <c r="L14" s="9">
        <v>291864.594942</v>
      </c>
      <c r="M14" s="9">
        <v>39614.497010000006</v>
      </c>
      <c r="N14" s="9">
        <v>856208.96290699998</v>
      </c>
      <c r="O14" s="9">
        <v>217450.579401</v>
      </c>
      <c r="P14" s="9">
        <v>334419.22224799998</v>
      </c>
      <c r="Q14" s="9">
        <v>177878.96398999999</v>
      </c>
      <c r="R14" s="9">
        <v>8920.4882379999999</v>
      </c>
      <c r="S14" s="9">
        <v>-58626.739406000124</v>
      </c>
      <c r="T14" s="9">
        <v>146780.726933</v>
      </c>
      <c r="U14" s="9">
        <v>0</v>
      </c>
      <c r="V14" s="9">
        <v>3217779.8682479998</v>
      </c>
      <c r="W14" s="9">
        <v>1939962.3559049999</v>
      </c>
      <c r="X14" s="8" t="str">
        <f>+IFERROR(VLOOKUP(G14,'[6]Activos y pasivos'!$A$5:N$1108,9,0)/1000000,"ND")</f>
        <v>ND</v>
      </c>
      <c r="Y14" s="17">
        <v>38.682199811748838</v>
      </c>
      <c r="Z14" s="65">
        <v>60</v>
      </c>
      <c r="AA14" s="9">
        <v>247665.88659000001</v>
      </c>
      <c r="AB14" s="9">
        <v>314010.073493</v>
      </c>
      <c r="AC14" s="9">
        <v>742856.81280800002</v>
      </c>
      <c r="AD14" s="9">
        <v>674388.63773399999</v>
      </c>
      <c r="AE14" s="22">
        <f t="shared" si="0"/>
        <v>411042.57998799998</v>
      </c>
      <c r="AF14" s="22">
        <f t="shared" si="1"/>
        <v>840770.33165999991</v>
      </c>
      <c r="AG14" s="22">
        <f t="shared" si="2"/>
        <v>97074.475764999865</v>
      </c>
      <c r="AH14" s="22">
        <f t="shared" si="3"/>
        <v>840770.33165999991</v>
      </c>
      <c r="AI14" s="104">
        <v>28.864569971068899</v>
      </c>
      <c r="AJ14" s="104">
        <v>5.2438607127955228</v>
      </c>
      <c r="AK14" s="6">
        <v>48.888806432601612</v>
      </c>
      <c r="AL14" s="6">
        <v>51.111193567398388</v>
      </c>
      <c r="AM14" s="39">
        <v>25.396905290819653</v>
      </c>
      <c r="AN14" s="39">
        <v>44.620577856818812</v>
      </c>
      <c r="AO14" s="6">
        <v>60.288846202560798</v>
      </c>
      <c r="AP14" s="6">
        <v>39.711153797439202</v>
      </c>
      <c r="AQ14" s="6">
        <v>53.190412558907205</v>
      </c>
      <c r="AR14" s="6">
        <v>70</v>
      </c>
      <c r="AS14" s="39">
        <f t="shared" si="4"/>
        <v>11.545896912577538</v>
      </c>
      <c r="AT14" s="6">
        <v>60</v>
      </c>
      <c r="AU14" s="39">
        <v>53.088585044331282</v>
      </c>
      <c r="AV14" s="39">
        <v>42.470868035465031</v>
      </c>
      <c r="AW14" s="6">
        <v>21.317800188251162</v>
      </c>
      <c r="AX14" s="6">
        <v>100</v>
      </c>
      <c r="AY14" s="6">
        <v>126.78777760492703</v>
      </c>
      <c r="AZ14" s="6">
        <v>70</v>
      </c>
      <c r="BA14" s="6">
        <v>90.78312618347131</v>
      </c>
      <c r="BB14" s="6">
        <v>100</v>
      </c>
      <c r="BC14" s="6">
        <v>0.16925399653633602</v>
      </c>
      <c r="BD14" s="6"/>
      <c r="BE14" s="6">
        <v>90</v>
      </c>
      <c r="BF14" s="6">
        <v>90.169253996536341</v>
      </c>
      <c r="BG14" s="6">
        <v>18.03385079930727</v>
      </c>
      <c r="BH14" s="6">
        <v>60.470868035465031</v>
      </c>
      <c r="BI14" s="6">
        <v>60.504718834772305</v>
      </c>
      <c r="BJ14" s="6" t="s">
        <v>2390</v>
      </c>
    </row>
    <row r="15" spans="1:62" ht="15" x14ac:dyDescent="0.35">
      <c r="A15" t="s">
        <v>2399</v>
      </c>
      <c r="B15" s="19">
        <v>2022</v>
      </c>
      <c r="C15" t="s">
        <v>2400</v>
      </c>
      <c r="D15" s="9"/>
      <c r="E15" s="9"/>
      <c r="F15" s="15">
        <v>3</v>
      </c>
      <c r="G15" s="5"/>
      <c r="H15" s="5"/>
      <c r="I15" s="9">
        <v>10788.5359555</v>
      </c>
      <c r="J15" s="9">
        <v>57466.396444999991</v>
      </c>
      <c r="K15" s="9">
        <v>463777.38031149999</v>
      </c>
      <c r="L15" s="9">
        <v>60644.703705</v>
      </c>
      <c r="M15" s="9">
        <v>164407.157534</v>
      </c>
      <c r="N15" s="9">
        <v>351927.14605599997</v>
      </c>
      <c r="O15" s="9">
        <v>32999.921353999998</v>
      </c>
      <c r="P15" s="9">
        <v>236180.3030175</v>
      </c>
      <c r="Q15" s="9">
        <v>346.93882149999263</v>
      </c>
      <c r="R15" s="9">
        <v>0</v>
      </c>
      <c r="S15" s="9">
        <v>-123983.12994049996</v>
      </c>
      <c r="T15" s="9">
        <v>269964.59620199999</v>
      </c>
      <c r="U15" s="9">
        <v>0</v>
      </c>
      <c r="V15" s="9">
        <v>1762665.56195439</v>
      </c>
      <c r="W15" s="9">
        <v>351589.29261950002</v>
      </c>
      <c r="X15" s="8" t="str">
        <f>+IFERROR(VLOOKUP(G15,'[6]Activos y pasivos'!$A$5:N$1108,9,0)/1000000,"ND")</f>
        <v>ND</v>
      </c>
      <c r="Y15" s="17">
        <v>59.097711895223938</v>
      </c>
      <c r="Z15" s="65">
        <v>70</v>
      </c>
      <c r="AA15" s="9">
        <v>223280.57226099999</v>
      </c>
      <c r="AB15" s="9">
        <v>224679.49359699999</v>
      </c>
      <c r="AC15" s="9">
        <v>351927.14605600003</v>
      </c>
      <c r="AD15" s="9">
        <v>262051.619469</v>
      </c>
      <c r="AE15" s="22">
        <f t="shared" si="0"/>
        <v>68254.932400499994</v>
      </c>
      <c r="AF15" s="22">
        <f t="shared" si="1"/>
        <v>463777.38031149999</v>
      </c>
      <c r="AG15" s="22">
        <f t="shared" si="2"/>
        <v>145981.46626150003</v>
      </c>
      <c r="AH15" s="22">
        <f t="shared" si="3"/>
        <v>463777.38031149999</v>
      </c>
      <c r="AI15" s="104">
        <v>118.79916491317681</v>
      </c>
      <c r="AJ15" s="104">
        <v>12.968364085654628</v>
      </c>
      <c r="AK15" s="6">
        <v>14.717175804187775</v>
      </c>
      <c r="AL15" s="6">
        <v>85.282824195812225</v>
      </c>
      <c r="AM15" s="39">
        <v>9.3769184116160584</v>
      </c>
      <c r="AN15" s="39">
        <v>88.605094377591925</v>
      </c>
      <c r="AO15" s="6">
        <v>19.946454971847778</v>
      </c>
      <c r="AP15" s="6">
        <v>80.053545028152229</v>
      </c>
      <c r="AQ15" s="6">
        <v>0.14689574747233933</v>
      </c>
      <c r="AR15" s="6">
        <v>20</v>
      </c>
      <c r="AS15" s="39">
        <f t="shared" si="4"/>
        <v>31.476624876239185</v>
      </c>
      <c r="AT15" s="6">
        <v>0</v>
      </c>
      <c r="AU15" s="39">
        <v>54.788292720311276</v>
      </c>
      <c r="AV15" s="39">
        <v>43.830634176249021</v>
      </c>
      <c r="AW15" s="6">
        <v>10.902288104776062</v>
      </c>
      <c r="AX15" s="6">
        <v>76.348608188970104</v>
      </c>
      <c r="AY15" s="6">
        <v>100.62653070163432</v>
      </c>
      <c r="AZ15" s="6">
        <v>100</v>
      </c>
      <c r="BA15" s="6">
        <v>74.461894288569979</v>
      </c>
      <c r="BB15" s="6">
        <v>70</v>
      </c>
      <c r="BC15" s="6">
        <v>0.65798582584237475</v>
      </c>
      <c r="BD15" s="6"/>
      <c r="BE15" s="6">
        <v>82.116202729656706</v>
      </c>
      <c r="BF15" s="6">
        <v>82.77418855549908</v>
      </c>
      <c r="BG15" s="6">
        <v>16.554837711099818</v>
      </c>
      <c r="BH15" s="6">
        <v>60.253874722180363</v>
      </c>
      <c r="BI15" s="6">
        <v>60.385471887348842</v>
      </c>
      <c r="BJ15" s="6" t="s">
        <v>2390</v>
      </c>
    </row>
    <row r="16" spans="1:62" ht="15" x14ac:dyDescent="0.35">
      <c r="A16" t="s">
        <v>2401</v>
      </c>
      <c r="B16" s="19">
        <v>2022</v>
      </c>
      <c r="C16" s="9" t="s">
        <v>1973</v>
      </c>
      <c r="D16" s="9"/>
      <c r="E16" s="9"/>
      <c r="F16" s="15">
        <v>2</v>
      </c>
      <c r="G16" s="5"/>
      <c r="H16" s="5"/>
      <c r="I16" s="9">
        <v>0</v>
      </c>
      <c r="J16" s="9">
        <v>692882.27621199994</v>
      </c>
      <c r="K16" s="9">
        <v>1261784.0906759999</v>
      </c>
      <c r="L16" s="9">
        <v>304529.42197199998</v>
      </c>
      <c r="M16" s="9">
        <v>110845.179078</v>
      </c>
      <c r="N16" s="9">
        <v>1365956.461968</v>
      </c>
      <c r="O16" s="9">
        <v>50407.260083000001</v>
      </c>
      <c r="P16" s="9">
        <v>432779.78275499999</v>
      </c>
      <c r="Q16" s="9">
        <v>243293.95307600001</v>
      </c>
      <c r="R16" s="9">
        <v>1782.348608</v>
      </c>
      <c r="S16" s="9">
        <v>-110256.55744700017</v>
      </c>
      <c r="T16" s="9">
        <v>106371.77722800001</v>
      </c>
      <c r="U16" s="9">
        <v>0</v>
      </c>
      <c r="V16" s="8">
        <v>2689599.459551</v>
      </c>
      <c r="W16" s="8">
        <v>2074614.567062</v>
      </c>
      <c r="X16" s="8" t="str">
        <f>+IFERROR(VLOOKUP(G16,'[6]Activos y pasivos'!$A$5:N$1108,9,0)/1000000,"ND")</f>
        <v>ND</v>
      </c>
      <c r="Y16" s="18">
        <v>30.614211433518435</v>
      </c>
      <c r="Z16" s="7">
        <v>60</v>
      </c>
      <c r="AA16" s="7">
        <v>303718.35700000002</v>
      </c>
      <c r="AB16" s="7">
        <v>341476.618074</v>
      </c>
      <c r="AC16" s="9">
        <v>1182554.8184440001</v>
      </c>
      <c r="AD16" s="8">
        <v>1018414.8408680001</v>
      </c>
      <c r="AE16" s="22">
        <f t="shared" si="0"/>
        <v>692882.27621199994</v>
      </c>
      <c r="AF16" s="22">
        <f t="shared" si="1"/>
        <v>1261784.0906759999</v>
      </c>
      <c r="AG16" s="22">
        <f t="shared" si="2"/>
        <v>-2102.4316110001673</v>
      </c>
      <c r="AH16" s="22">
        <f t="shared" si="3"/>
        <v>1261784.0906759999</v>
      </c>
      <c r="AI16" s="104">
        <v>28.301108251520546</v>
      </c>
      <c r="AJ16" s="104">
        <v>16.692094115439126</v>
      </c>
      <c r="AK16" s="136">
        <v>54.912903192557195</v>
      </c>
      <c r="AL16" s="6">
        <v>45.087096807442805</v>
      </c>
      <c r="AM16" s="39">
        <v>3.6902537882046262</v>
      </c>
      <c r="AN16" s="39">
        <v>6.4835165774125239</v>
      </c>
      <c r="AO16" s="6">
        <v>77.134703447937738</v>
      </c>
      <c r="AP16" s="6">
        <v>22.865296552062262</v>
      </c>
      <c r="AQ16" s="6">
        <v>56.216570822054926</v>
      </c>
      <c r="AR16" s="6">
        <v>80</v>
      </c>
      <c r="AS16" s="39">
        <f t="shared" si="4"/>
        <v>-0.16662372164431011</v>
      </c>
      <c r="AT16" s="6">
        <v>100</v>
      </c>
      <c r="AU16" s="6">
        <v>50.887181987383521</v>
      </c>
      <c r="AV16" s="6">
        <v>40.709745589906817</v>
      </c>
      <c r="AW16" s="6">
        <v>29.385788566481565</v>
      </c>
      <c r="AX16" s="6">
        <v>100</v>
      </c>
      <c r="AY16" s="6">
        <v>112.43199833126978</v>
      </c>
      <c r="AZ16" s="6">
        <v>80</v>
      </c>
      <c r="BA16" s="6">
        <v>86.119884252640858</v>
      </c>
      <c r="BB16" s="6">
        <v>80</v>
      </c>
      <c r="BC16" s="6">
        <v>0.22532102412550192</v>
      </c>
      <c r="BD16" s="6"/>
      <c r="BE16" s="6">
        <v>86.666666666666671</v>
      </c>
      <c r="BF16" s="6">
        <v>86.891987690792178</v>
      </c>
      <c r="BG16" s="6">
        <v>17.378397538158435</v>
      </c>
      <c r="BH16" s="6">
        <v>58.043078923240152</v>
      </c>
      <c r="BI16" s="6">
        <v>58.088143128065255</v>
      </c>
      <c r="BJ16" s="6" t="s">
        <v>2402</v>
      </c>
    </row>
    <row r="17" spans="1:62" ht="15" x14ac:dyDescent="0.35">
      <c r="A17" t="s">
        <v>2403</v>
      </c>
      <c r="B17" s="19">
        <v>2022</v>
      </c>
      <c r="C17" s="9" t="s">
        <v>2153</v>
      </c>
      <c r="D17" s="9"/>
      <c r="E17" s="9"/>
      <c r="F17" s="15">
        <v>4</v>
      </c>
      <c r="G17" s="5"/>
      <c r="H17" s="5"/>
      <c r="I17" s="9">
        <v>21414.164552000002</v>
      </c>
      <c r="J17" s="9">
        <v>215129.86238300003</v>
      </c>
      <c r="K17" s="135">
        <v>326175.23331700003</v>
      </c>
      <c r="L17" s="9">
        <v>43860.944031999999</v>
      </c>
      <c r="M17" s="9">
        <v>6798.347694</v>
      </c>
      <c r="N17" s="9">
        <v>425840.12829900003</v>
      </c>
      <c r="O17" s="9">
        <v>64948.269012000004</v>
      </c>
      <c r="P17" s="9">
        <v>72823.034960999998</v>
      </c>
      <c r="Q17" s="9">
        <v>25493.615114709995</v>
      </c>
      <c r="R17" s="9">
        <v>0</v>
      </c>
      <c r="S17" s="9">
        <v>-14899.513952289999</v>
      </c>
      <c r="T17" s="9">
        <v>62240.051906000001</v>
      </c>
      <c r="U17" s="9">
        <v>0</v>
      </c>
      <c r="V17" s="8">
        <v>1245328.5959431899</v>
      </c>
      <c r="W17" s="8">
        <v>574021.31202359009</v>
      </c>
      <c r="X17" s="8" t="str">
        <f>+IFERROR(VLOOKUP(G17,'[6]Activos y pasivos'!$A$5:N$1108,9,0)/1000000,"ND")</f>
        <v>ND</v>
      </c>
      <c r="Y17" s="18">
        <v>65.044221292995815</v>
      </c>
      <c r="Z17" s="7">
        <v>70</v>
      </c>
      <c r="AA17" s="7">
        <v>42368.197294999998</v>
      </c>
      <c r="AB17" s="7">
        <v>51054.691656000003</v>
      </c>
      <c r="AC17" s="9">
        <v>293745.32742300001</v>
      </c>
      <c r="AD17" s="8">
        <v>273357.917403</v>
      </c>
      <c r="AE17" s="22">
        <f t="shared" si="0"/>
        <v>236544.02693500003</v>
      </c>
      <c r="AF17" s="22">
        <f t="shared" si="1"/>
        <v>326175.23331700003</v>
      </c>
      <c r="AG17" s="22">
        <f t="shared" si="2"/>
        <v>47340.537953710002</v>
      </c>
      <c r="AH17" s="22">
        <f t="shared" si="3"/>
        <v>326175.23331700003</v>
      </c>
      <c r="AI17" s="104">
        <v>20.48593946524484</v>
      </c>
      <c r="AJ17" s="104">
        <v>-22.549245530823292</v>
      </c>
      <c r="AK17" s="5">
        <v>72.520535826553669</v>
      </c>
      <c r="AL17" s="6">
        <v>27.479464173446331</v>
      </c>
      <c r="AM17" s="39">
        <v>15.251796318828163</v>
      </c>
      <c r="AN17" s="39">
        <v>79.236042295182799</v>
      </c>
      <c r="AO17" s="6">
        <v>46.093963785424556</v>
      </c>
      <c r="AP17" s="6">
        <v>53.906036214575444</v>
      </c>
      <c r="AQ17" s="6">
        <v>35.007625167452808</v>
      </c>
      <c r="AR17" s="6">
        <v>50</v>
      </c>
      <c r="AS17" s="39">
        <f t="shared" si="4"/>
        <v>14.513835852062115</v>
      </c>
      <c r="AT17" s="6">
        <v>60</v>
      </c>
      <c r="AU17" s="6">
        <v>54.12430853664091</v>
      </c>
      <c r="AV17" s="6">
        <v>43.299446829312728</v>
      </c>
      <c r="AW17" s="6">
        <v>4.9557787070041854</v>
      </c>
      <c r="AX17" s="6">
        <v>40.018654763723248</v>
      </c>
      <c r="AY17" s="6">
        <v>120.50239310518204</v>
      </c>
      <c r="AZ17" s="6">
        <v>70</v>
      </c>
      <c r="BA17" s="6">
        <v>93.059494699419787</v>
      </c>
      <c r="BB17" s="6">
        <v>100</v>
      </c>
      <c r="BC17" s="6">
        <v>0</v>
      </c>
      <c r="BD17" s="6"/>
      <c r="BE17" s="6">
        <v>70.006218254574421</v>
      </c>
      <c r="BF17" s="6">
        <v>70.006218254574421</v>
      </c>
      <c r="BG17" s="6">
        <v>14.001243650914885</v>
      </c>
      <c r="BH17" s="6">
        <v>57.300690480227615</v>
      </c>
      <c r="BI17" s="6">
        <v>57.300690480227615</v>
      </c>
      <c r="BJ17" s="6" t="s">
        <v>2402</v>
      </c>
    </row>
    <row r="18" spans="1:62" ht="15" customHeight="1" x14ac:dyDescent="0.35">
      <c r="A18" t="s">
        <v>2404</v>
      </c>
      <c r="B18" s="19">
        <v>2022</v>
      </c>
      <c r="C18" s="9" t="s">
        <v>2405</v>
      </c>
      <c r="D18" s="9"/>
      <c r="E18" s="9"/>
      <c r="F18" s="15">
        <v>2</v>
      </c>
      <c r="G18" s="5"/>
      <c r="H18" s="5"/>
      <c r="I18" s="9">
        <v>0</v>
      </c>
      <c r="J18" s="9">
        <v>574389.423022</v>
      </c>
      <c r="K18" s="9">
        <v>1219852.4850320001</v>
      </c>
      <c r="L18" s="9">
        <v>287270.10701000004</v>
      </c>
      <c r="M18" s="9">
        <v>67425.084814000002</v>
      </c>
      <c r="N18" s="9">
        <v>1138734.0118140001</v>
      </c>
      <c r="O18" s="9">
        <v>27279.170419999999</v>
      </c>
      <c r="P18" s="9">
        <v>356431.93287400005</v>
      </c>
      <c r="Q18" s="9">
        <v>206786.49425200006</v>
      </c>
      <c r="R18" s="9">
        <v>10961.530954</v>
      </c>
      <c r="S18" s="9">
        <v>-68526.9654039999</v>
      </c>
      <c r="T18" s="9">
        <v>146827.785753</v>
      </c>
      <c r="U18" s="9">
        <v>0</v>
      </c>
      <c r="V18" s="9">
        <v>2526590.06709813</v>
      </c>
      <c r="W18" s="9">
        <v>1607305.2774115899</v>
      </c>
      <c r="X18" s="8" t="str">
        <f>+IFERROR(VLOOKUP(G18,'[6]Activos y pasivos'!$A$5:N$1108,9,0)/1000000,"ND")</f>
        <v>ND</v>
      </c>
      <c r="Y18" s="17">
        <v>47.268782012456519</v>
      </c>
      <c r="Z18" s="65">
        <v>60</v>
      </c>
      <c r="AA18" s="9">
        <v>245595.33630900001</v>
      </c>
      <c r="AB18" s="9">
        <v>317317.02929899999</v>
      </c>
      <c r="AC18" s="9">
        <v>1138734.0118140001</v>
      </c>
      <c r="AD18" s="9">
        <v>908178.66924700001</v>
      </c>
      <c r="AE18" s="22">
        <f t="shared" si="0"/>
        <v>574389.423022</v>
      </c>
      <c r="AF18" s="22">
        <f t="shared" si="1"/>
        <v>1219852.4850320001</v>
      </c>
      <c r="AG18" s="22">
        <f t="shared" si="2"/>
        <v>89262.351303000105</v>
      </c>
      <c r="AH18" s="22">
        <f t="shared" si="3"/>
        <v>1219852.4850320001</v>
      </c>
      <c r="AI18" s="104">
        <v>23.812504801597623</v>
      </c>
      <c r="AJ18" s="104">
        <v>6.4973852368948481</v>
      </c>
      <c r="AK18" s="6">
        <v>47.086793695955144</v>
      </c>
      <c r="AL18" s="6">
        <v>52.913206304044856</v>
      </c>
      <c r="AM18" s="39">
        <v>2.3955700046707449</v>
      </c>
      <c r="AN18" s="39">
        <v>4.2088481522002388</v>
      </c>
      <c r="AO18" s="6">
        <v>63.615593932007805</v>
      </c>
      <c r="AP18" s="6">
        <v>36.384406067992195</v>
      </c>
      <c r="AQ18" s="6">
        <v>58.015703751520995</v>
      </c>
      <c r="AR18" s="6">
        <v>80</v>
      </c>
      <c r="AS18" s="39">
        <f t="shared" si="4"/>
        <v>7.3174709563885099</v>
      </c>
      <c r="AT18" s="6">
        <v>80</v>
      </c>
      <c r="AU18" s="6">
        <v>50.701292104847461</v>
      </c>
      <c r="AV18" s="6">
        <v>40.561033683877973</v>
      </c>
      <c r="AW18" s="6">
        <v>12.731217987543481</v>
      </c>
      <c r="AX18" s="6">
        <v>73.321985503563326</v>
      </c>
      <c r="AY18" s="6">
        <v>129.20319826422195</v>
      </c>
      <c r="AZ18" s="6">
        <v>70</v>
      </c>
      <c r="BA18" s="6">
        <v>79.753362929792004</v>
      </c>
      <c r="BB18" s="6">
        <v>70</v>
      </c>
      <c r="BC18" s="6">
        <v>0.14895486811942527</v>
      </c>
      <c r="BD18" s="6"/>
      <c r="BE18" s="6">
        <v>71.10732850118778</v>
      </c>
      <c r="BF18" s="6">
        <v>71.256283369307212</v>
      </c>
      <c r="BG18" s="6">
        <v>14.251256673861443</v>
      </c>
      <c r="BH18" s="6">
        <v>54.782499384115532</v>
      </c>
      <c r="BI18" s="6">
        <v>54.812290357739414</v>
      </c>
      <c r="BJ18" s="6" t="s">
        <v>2402</v>
      </c>
    </row>
    <row r="19" spans="1:62" ht="15" x14ac:dyDescent="0.35">
      <c r="A19" t="s">
        <v>2406</v>
      </c>
      <c r="B19" s="19">
        <v>2022</v>
      </c>
      <c r="C19" s="9" t="s">
        <v>1362</v>
      </c>
      <c r="D19" s="9"/>
      <c r="E19" s="9"/>
      <c r="F19" s="15">
        <v>3</v>
      </c>
      <c r="G19" s="5"/>
      <c r="H19" s="5"/>
      <c r="I19" s="9">
        <v>0</v>
      </c>
      <c r="J19" s="9">
        <v>689104.31501599995</v>
      </c>
      <c r="K19" s="9">
        <v>1223324.3602209999</v>
      </c>
      <c r="L19" s="9">
        <v>277499.74871899997</v>
      </c>
      <c r="M19" s="9">
        <v>174340.826007</v>
      </c>
      <c r="N19" s="9">
        <v>948841.02318099909</v>
      </c>
      <c r="O19" s="9">
        <v>20858.243491999998</v>
      </c>
      <c r="P19" s="9">
        <v>452777.67980399996</v>
      </c>
      <c r="Q19" s="9">
        <v>257576.32448299997</v>
      </c>
      <c r="R19" s="9">
        <v>5193.8250440000002</v>
      </c>
      <c r="S19" s="9">
        <v>79281.981719000731</v>
      </c>
      <c r="T19" s="9">
        <v>281072.62861900002</v>
      </c>
      <c r="U19" s="9">
        <v>0</v>
      </c>
      <c r="V19" s="9">
        <v>2160031.4465727098</v>
      </c>
      <c r="W19" s="9">
        <v>1023075.3640255901</v>
      </c>
      <c r="X19" s="8" t="str">
        <f>+IFERROR(VLOOKUP(G19,'[6]Activos y pasivos'!$A$5:N$1108,9,0)/1000000,"ND")</f>
        <v>ND</v>
      </c>
      <c r="Y19" s="17">
        <v>44.81782840250181</v>
      </c>
      <c r="Z19" s="65">
        <v>70</v>
      </c>
      <c r="AA19" s="9">
        <v>368420.90929699998</v>
      </c>
      <c r="AB19" s="9">
        <v>438889.99632999999</v>
      </c>
      <c r="AC19" s="9">
        <v>948841.02318100003</v>
      </c>
      <c r="AD19" s="9">
        <v>872354.02603499999</v>
      </c>
      <c r="AE19" s="22">
        <f t="shared" si="0"/>
        <v>689104.31501599995</v>
      </c>
      <c r="AF19" s="22">
        <f t="shared" si="1"/>
        <v>1223324.3602209999</v>
      </c>
      <c r="AG19" s="22">
        <f t="shared" si="2"/>
        <v>365548.43538200075</v>
      </c>
      <c r="AH19" s="22">
        <f t="shared" si="3"/>
        <v>1223324.3602209999</v>
      </c>
      <c r="AI19" s="104">
        <v>27.820080415101202</v>
      </c>
      <c r="AJ19" s="104">
        <v>14.831721978595592</v>
      </c>
      <c r="AK19" s="6">
        <v>56.330466180818121</v>
      </c>
      <c r="AL19" s="6">
        <v>43.669533819181879</v>
      </c>
      <c r="AM19" s="39">
        <v>2.198286433914137</v>
      </c>
      <c r="AN19" s="39">
        <v>20.772216243734277</v>
      </c>
      <c r="AO19" s="6">
        <v>47.363910634212701</v>
      </c>
      <c r="AP19" s="6">
        <v>52.636089365787299</v>
      </c>
      <c r="AQ19" s="6">
        <v>56.888034894851828</v>
      </c>
      <c r="AR19" s="6">
        <v>80</v>
      </c>
      <c r="AS19" s="39">
        <f t="shared" si="4"/>
        <v>29.881562672058827</v>
      </c>
      <c r="AT19" s="6">
        <v>20</v>
      </c>
      <c r="AU19" s="39">
        <v>43.415567885740685</v>
      </c>
      <c r="AV19" s="39">
        <v>34.732454308592551</v>
      </c>
      <c r="AW19" s="6">
        <v>25.18217159749819</v>
      </c>
      <c r="AX19" s="6">
        <v>100</v>
      </c>
      <c r="AY19" s="6">
        <v>119.12733106475015</v>
      </c>
      <c r="AZ19" s="6">
        <v>80</v>
      </c>
      <c r="BA19" s="6">
        <v>91.938902800642353</v>
      </c>
      <c r="BB19" s="6">
        <v>100</v>
      </c>
      <c r="BC19" s="6">
        <v>0.21207068716161395</v>
      </c>
      <c r="BD19" s="6"/>
      <c r="BE19" s="6">
        <v>93.333333333333329</v>
      </c>
      <c r="BF19" s="6">
        <v>93.545404020494942</v>
      </c>
      <c r="BG19" s="6">
        <v>18.709080804098988</v>
      </c>
      <c r="BH19" s="6">
        <v>53.399120975259223</v>
      </c>
      <c r="BI19" s="6">
        <v>53.44153511269154</v>
      </c>
      <c r="BJ19" s="6" t="s">
        <v>2402</v>
      </c>
    </row>
    <row r="20" spans="1:62" ht="15" customHeight="1" x14ac:dyDescent="0.35">
      <c r="A20" t="s">
        <v>2407</v>
      </c>
      <c r="B20" s="19">
        <v>2022</v>
      </c>
      <c r="C20" s="9" t="s">
        <v>2206</v>
      </c>
      <c r="D20" s="9"/>
      <c r="E20" s="9"/>
      <c r="F20" s="15">
        <v>4</v>
      </c>
      <c r="G20" s="5"/>
      <c r="H20" s="5"/>
      <c r="I20" s="9">
        <v>21414.164553999999</v>
      </c>
      <c r="J20" s="9">
        <v>327927.172265</v>
      </c>
      <c r="K20" s="9">
        <v>465998.71775100002</v>
      </c>
      <c r="L20" s="9">
        <v>53482.48141</v>
      </c>
      <c r="M20" s="9">
        <v>21122.064774000002</v>
      </c>
      <c r="N20" s="9">
        <v>443877.21294199902</v>
      </c>
      <c r="O20" s="9">
        <v>26680.269411000001</v>
      </c>
      <c r="P20" s="9">
        <v>96829.871471000006</v>
      </c>
      <c r="Q20" s="9">
        <v>30663.860529000012</v>
      </c>
      <c r="R20" s="9">
        <v>0</v>
      </c>
      <c r="S20" s="9">
        <v>-44044.506132999028</v>
      </c>
      <c r="T20" s="9">
        <v>87767.825695000007</v>
      </c>
      <c r="U20" s="9">
        <v>0</v>
      </c>
      <c r="V20" s="8">
        <v>1543856.76087306</v>
      </c>
      <c r="W20" s="8">
        <v>521413.19074354996</v>
      </c>
      <c r="X20" s="8" t="str">
        <f>+IFERROR(VLOOKUP(G20,'[6]Activos y pasivos'!$A$5:N$1108,9,0)/1000000,"ND")</f>
        <v>ND</v>
      </c>
      <c r="Y20" s="18">
        <v>65.178204088456809</v>
      </c>
      <c r="Z20" s="7">
        <v>70</v>
      </c>
      <c r="AA20" s="7">
        <v>48951.438408000002</v>
      </c>
      <c r="AB20" s="7">
        <v>58685.461440999999</v>
      </c>
      <c r="AC20" s="9">
        <v>443877.21294200001</v>
      </c>
      <c r="AD20" s="8">
        <v>387355.24359899998</v>
      </c>
      <c r="AE20" s="22">
        <f t="shared" si="0"/>
        <v>349341.33681900002</v>
      </c>
      <c r="AF20" s="22">
        <f t="shared" si="1"/>
        <v>465998.71775100002</v>
      </c>
      <c r="AG20" s="22">
        <f t="shared" si="2"/>
        <v>43723.319562000979</v>
      </c>
      <c r="AH20" s="22">
        <f t="shared" si="3"/>
        <v>465998.71775100002</v>
      </c>
      <c r="AI20" s="104">
        <v>19.698933395838903</v>
      </c>
      <c r="AJ20" s="104">
        <v>5.2260125365890309</v>
      </c>
      <c r="AK20" s="136">
        <v>74.966158384509924</v>
      </c>
      <c r="AL20" s="6">
        <v>25.033841615490076</v>
      </c>
      <c r="AM20" s="39">
        <v>6.010731939620042</v>
      </c>
      <c r="AN20" s="39">
        <v>31.226919127210888</v>
      </c>
      <c r="AO20" s="6">
        <v>33.773417583680995</v>
      </c>
      <c r="AP20" s="6">
        <v>66.226582416319005</v>
      </c>
      <c r="AQ20" s="6">
        <v>31.667769525216876</v>
      </c>
      <c r="AR20" s="6">
        <v>40</v>
      </c>
      <c r="AS20" s="39">
        <f t="shared" si="4"/>
        <v>9.3827124188277136</v>
      </c>
      <c r="AT20" s="6">
        <v>80</v>
      </c>
      <c r="AU20" s="6">
        <v>48.497468631803997</v>
      </c>
      <c r="AV20" s="6">
        <v>38.797974905443198</v>
      </c>
      <c r="AW20" s="6">
        <v>4.821795911543191</v>
      </c>
      <c r="AX20" s="6">
        <v>38.936723637893508</v>
      </c>
      <c r="AY20" s="6">
        <v>119.88506027518324</v>
      </c>
      <c r="AZ20" s="6">
        <v>80</v>
      </c>
      <c r="BA20" s="6">
        <v>87.266305254019528</v>
      </c>
      <c r="BB20" s="6">
        <v>80</v>
      </c>
      <c r="BC20" s="6">
        <v>0.12532544169917081</v>
      </c>
      <c r="BD20" s="6"/>
      <c r="BE20" s="6">
        <v>66.312241212631179</v>
      </c>
      <c r="BF20" s="6">
        <v>66.437566654330354</v>
      </c>
      <c r="BG20" s="6">
        <v>13.287513330866071</v>
      </c>
      <c r="BH20" s="6">
        <v>52.060423147969431</v>
      </c>
      <c r="BI20" s="6">
        <v>52.085488236309267</v>
      </c>
      <c r="BJ20" s="6" t="s">
        <v>2402</v>
      </c>
    </row>
    <row r="21" spans="1:62" ht="15" x14ac:dyDescent="0.35">
      <c r="A21" t="s">
        <v>2408</v>
      </c>
      <c r="B21" s="19">
        <v>2022</v>
      </c>
      <c r="C21" s="9" t="s">
        <v>716</v>
      </c>
      <c r="D21" s="9"/>
      <c r="E21" s="9"/>
      <c r="F21" s="15">
        <v>2</v>
      </c>
      <c r="G21" s="5"/>
      <c r="H21" s="5"/>
      <c r="I21" s="9">
        <v>0</v>
      </c>
      <c r="J21" s="9">
        <v>199020.24036300002</v>
      </c>
      <c r="K21" s="9">
        <v>860399.06939900015</v>
      </c>
      <c r="L21" s="9">
        <v>242057.36808500002</v>
      </c>
      <c r="M21" s="9">
        <v>107499.11524800002</v>
      </c>
      <c r="N21" s="9">
        <v>601440.35049500014</v>
      </c>
      <c r="O21" s="9">
        <v>1855.853881</v>
      </c>
      <c r="P21" s="9">
        <v>349895.58065100003</v>
      </c>
      <c r="Q21" s="9">
        <v>251838.82924000002</v>
      </c>
      <c r="R21" s="9">
        <v>1620.61032</v>
      </c>
      <c r="S21" s="9">
        <v>214440.68268600001</v>
      </c>
      <c r="T21" s="9">
        <v>115694.27179699999</v>
      </c>
      <c r="U21" s="9">
        <v>0</v>
      </c>
      <c r="V21" s="9">
        <v>2736898.5714560002</v>
      </c>
      <c r="W21" s="9">
        <v>1416198.8449800001</v>
      </c>
      <c r="X21" s="8" t="str">
        <f>+IFERROR(VLOOKUP(G21,'[6]Activos y pasivos'!$A$5:N$1108,9,0)/1000000,"ND")</f>
        <v>ND</v>
      </c>
      <c r="Y21" s="17">
        <v>43.914829875049989</v>
      </c>
      <c r="Z21" s="65">
        <v>60</v>
      </c>
      <c r="AA21" s="9">
        <v>194681.85857899999</v>
      </c>
      <c r="AB21" s="9">
        <v>265178.13941800001</v>
      </c>
      <c r="AC21" s="9">
        <v>547901.63530199998</v>
      </c>
      <c r="AD21" s="9">
        <v>481051.01163199998</v>
      </c>
      <c r="AE21" s="22">
        <f t="shared" si="0"/>
        <v>199020.24036300002</v>
      </c>
      <c r="AF21" s="22">
        <f t="shared" si="1"/>
        <v>860399.06939900015</v>
      </c>
      <c r="AG21" s="22">
        <f t="shared" si="2"/>
        <v>331755.56480300002</v>
      </c>
      <c r="AH21" s="22">
        <f t="shared" si="3"/>
        <v>860399.06939900015</v>
      </c>
      <c r="AI21" s="104">
        <v>27.297614972041551</v>
      </c>
      <c r="AJ21" s="104">
        <v>12.816277056518333</v>
      </c>
      <c r="AK21" s="6">
        <v>23.131154767754253</v>
      </c>
      <c r="AL21" s="6">
        <v>76.868845232245747</v>
      </c>
      <c r="AM21" s="39">
        <v>0.3085682361472068</v>
      </c>
      <c r="AN21" s="39">
        <v>0.54213270662251345</v>
      </c>
      <c r="AO21" s="6">
        <v>51.744659438606732</v>
      </c>
      <c r="AP21" s="6">
        <v>48.255340561393268</v>
      </c>
      <c r="AQ21" s="6">
        <v>71.975424431323205</v>
      </c>
      <c r="AR21" s="6">
        <v>100</v>
      </c>
      <c r="AS21" s="39">
        <f t="shared" si="4"/>
        <v>38.55833607941203</v>
      </c>
      <c r="AT21" s="6">
        <v>0</v>
      </c>
      <c r="AU21" s="39">
        <v>45.133263700052304</v>
      </c>
      <c r="AV21" s="39">
        <v>36.106610960041841</v>
      </c>
      <c r="AW21" s="6">
        <v>16.085170124950011</v>
      </c>
      <c r="AX21" s="6">
        <v>92.638160141306486</v>
      </c>
      <c r="AY21" s="6">
        <v>136.21101696560666</v>
      </c>
      <c r="AZ21" s="6">
        <v>60</v>
      </c>
      <c r="BA21" s="6">
        <v>87.798790994089231</v>
      </c>
      <c r="BB21" s="6">
        <v>80</v>
      </c>
      <c r="BC21" s="6">
        <v>0.20229783218738828</v>
      </c>
      <c r="BD21" s="6"/>
      <c r="BE21" s="6">
        <v>77.546053380435495</v>
      </c>
      <c r="BF21" s="6">
        <v>77.748351212622879</v>
      </c>
      <c r="BG21" s="6">
        <v>15.549670242524577</v>
      </c>
      <c r="BH21" s="6">
        <v>51.615821636128942</v>
      </c>
      <c r="BI21" s="6">
        <v>51.656281202566419</v>
      </c>
      <c r="BJ21" s="6" t="s">
        <v>2402</v>
      </c>
    </row>
    <row r="22" spans="1:62" ht="13.5" customHeight="1" x14ac:dyDescent="0.35">
      <c r="A22" t="s">
        <v>2409</v>
      </c>
      <c r="B22" s="19">
        <v>2022</v>
      </c>
      <c r="C22" s="9" t="s">
        <v>1195</v>
      </c>
      <c r="D22" s="9"/>
      <c r="E22" s="1"/>
      <c r="F22" s="15">
        <v>4</v>
      </c>
      <c r="G22" s="5"/>
      <c r="H22" s="5"/>
      <c r="I22" s="22">
        <v>0</v>
      </c>
      <c r="J22" s="22">
        <v>462717.73322699999</v>
      </c>
      <c r="K22" s="22">
        <v>599708.56495799997</v>
      </c>
      <c r="L22" s="60">
        <v>90826.660070999991</v>
      </c>
      <c r="M22" s="60">
        <v>8648.926508999999</v>
      </c>
      <c r="N22" s="60">
        <v>570590.54774499906</v>
      </c>
      <c r="O22" s="60">
        <v>35283.378062999996</v>
      </c>
      <c r="P22" s="60">
        <v>99475.586579999988</v>
      </c>
      <c r="Q22" s="60">
        <v>16888.301557999977</v>
      </c>
      <c r="R22" s="60">
        <v>1577.5975880000001</v>
      </c>
      <c r="S22" s="60">
        <v>3001.2558540009195</v>
      </c>
      <c r="T22" s="60">
        <v>49060.770587999999</v>
      </c>
      <c r="U22" s="60">
        <v>0</v>
      </c>
      <c r="V22" s="60">
        <v>1945097.42928372</v>
      </c>
      <c r="W22" s="60">
        <v>618986.08825091005</v>
      </c>
      <c r="X22" s="8" t="str">
        <f>+IFERROR(VLOOKUP(G22,'[6]Activos y pasivos'!$A$5:N$1108,9,0)/1000000,"ND")</f>
        <v>ND</v>
      </c>
      <c r="Y22" s="59">
        <v>65.999982578873343</v>
      </c>
      <c r="Z22" s="20">
        <v>70</v>
      </c>
      <c r="AA22" s="60">
        <v>102074.364124</v>
      </c>
      <c r="AB22" s="60">
        <v>92668.206894000003</v>
      </c>
      <c r="AC22" s="60">
        <v>481463.59428999998</v>
      </c>
      <c r="AD22" s="60">
        <v>431747.94697200001</v>
      </c>
      <c r="AE22" s="22">
        <f t="shared" si="0"/>
        <v>462717.73322699999</v>
      </c>
      <c r="AF22" s="22">
        <f t="shared" si="1"/>
        <v>599708.56495799997</v>
      </c>
      <c r="AG22" s="22">
        <f t="shared" si="2"/>
        <v>53639.624030000923</v>
      </c>
      <c r="AH22" s="22">
        <f t="shared" si="3"/>
        <v>599708.56495799997</v>
      </c>
      <c r="AI22" s="104">
        <v>34.52652894800088</v>
      </c>
      <c r="AJ22" s="104">
        <v>-0.38196680413596917</v>
      </c>
      <c r="AK22" s="39">
        <v>77.157099341978892</v>
      </c>
      <c r="AL22" s="39">
        <v>22.842900658021108</v>
      </c>
      <c r="AM22" s="39">
        <v>6.183659754344264</v>
      </c>
      <c r="AN22" s="39">
        <v>32.125312690504607</v>
      </c>
      <c r="AO22" s="39">
        <v>31.822883467531547</v>
      </c>
      <c r="AP22" s="39">
        <v>68.17711653246846</v>
      </c>
      <c r="AQ22" s="39">
        <v>16.97733297045513</v>
      </c>
      <c r="AR22" s="40">
        <v>30</v>
      </c>
      <c r="AS22" s="39">
        <f t="shared" si="4"/>
        <v>8.9442818002370075</v>
      </c>
      <c r="AT22" s="40">
        <v>80</v>
      </c>
      <c r="AU22" s="39">
        <v>46.629065976198838</v>
      </c>
      <c r="AV22" s="39">
        <v>37.30325278095907</v>
      </c>
      <c r="AW22" s="39">
        <v>4.0000174211266568</v>
      </c>
      <c r="AX22" s="39">
        <v>32.300739336626528</v>
      </c>
      <c r="AY22" s="39">
        <v>90.784995517019937</v>
      </c>
      <c r="AZ22" s="40">
        <v>100</v>
      </c>
      <c r="BA22" s="39">
        <v>89.674058868082398</v>
      </c>
      <c r="BB22" s="40">
        <v>80</v>
      </c>
      <c r="BC22" s="39">
        <v>0.17330022689879279</v>
      </c>
      <c r="BD22" s="40"/>
      <c r="BE22" s="39">
        <v>70.76691311220884</v>
      </c>
      <c r="BF22" s="39">
        <v>70.940213339107629</v>
      </c>
      <c r="BG22" s="39">
        <v>14.188042667821527</v>
      </c>
      <c r="BH22" s="56">
        <v>51.456635403400838</v>
      </c>
      <c r="BI22" s="56">
        <v>51.491295448780598</v>
      </c>
      <c r="BJ22" s="133" t="s">
        <v>2402</v>
      </c>
    </row>
    <row r="23" spans="1:62" ht="13.5" customHeight="1" x14ac:dyDescent="0.35">
      <c r="A23" t="s">
        <v>2410</v>
      </c>
      <c r="B23" s="19">
        <v>2022</v>
      </c>
      <c r="C23" s="9" t="s">
        <v>1745</v>
      </c>
      <c r="D23" s="9"/>
      <c r="E23" s="1"/>
      <c r="F23" s="15">
        <v>1</v>
      </c>
      <c r="G23" s="37"/>
      <c r="H23" s="5"/>
      <c r="I23" s="22">
        <v>0</v>
      </c>
      <c r="J23" s="22">
        <v>695592.43047999998</v>
      </c>
      <c r="K23" s="22">
        <v>1729681.4293709998</v>
      </c>
      <c r="L23" s="60">
        <v>711150.01786499994</v>
      </c>
      <c r="M23" s="60">
        <v>73389.315663000001</v>
      </c>
      <c r="N23" s="60">
        <v>1703023.0995329989</v>
      </c>
      <c r="O23" s="60">
        <v>159064.28687699902</v>
      </c>
      <c r="P23" s="60">
        <v>785177.73752799991</v>
      </c>
      <c r="Q23" s="60">
        <v>374531.93435699993</v>
      </c>
      <c r="R23" s="60">
        <v>16429.548910000001</v>
      </c>
      <c r="S23" s="60">
        <v>-108580.74114799895</v>
      </c>
      <c r="T23" s="60">
        <v>402482.58755400003</v>
      </c>
      <c r="U23" s="60">
        <v>0</v>
      </c>
      <c r="V23" s="60">
        <v>5145515.5677054394</v>
      </c>
      <c r="W23" s="60">
        <v>4990902.4668351794</v>
      </c>
      <c r="X23" s="8" t="str">
        <f>+IFERROR(VLOOKUP(G23,'[6]Activos y pasivos'!$A$5:N$1108,9,0)/1000000,"ND")</f>
        <v>ND</v>
      </c>
      <c r="Y23" s="59">
        <v>40.652017346596359</v>
      </c>
      <c r="Z23" s="20">
        <v>55</v>
      </c>
      <c r="AA23" s="60">
        <v>611108.64599999995</v>
      </c>
      <c r="AB23" s="60">
        <v>736211.01805800002</v>
      </c>
      <c r="AC23" s="60">
        <v>1427616.3673479999</v>
      </c>
      <c r="AD23" s="60">
        <v>1201680.943434</v>
      </c>
      <c r="AE23" s="22">
        <f t="shared" si="0"/>
        <v>695592.43047999998</v>
      </c>
      <c r="AF23" s="22">
        <f t="shared" si="1"/>
        <v>1729681.4293709998</v>
      </c>
      <c r="AG23" s="22">
        <f t="shared" si="2"/>
        <v>310331.39531600109</v>
      </c>
      <c r="AH23" s="22">
        <f t="shared" si="3"/>
        <v>1729681.4293709998</v>
      </c>
      <c r="AI23" s="104">
        <v>22.08948406585818</v>
      </c>
      <c r="AJ23" s="104">
        <v>15.668269112006318</v>
      </c>
      <c r="AK23" s="39">
        <v>40.21506033818914</v>
      </c>
      <c r="AL23" s="39">
        <v>59.78493966181086</v>
      </c>
      <c r="AM23" s="39">
        <v>9.3401132915118694</v>
      </c>
      <c r="AN23" s="39">
        <v>45.257524481637134</v>
      </c>
      <c r="AO23" s="39">
        <v>96.995187385290379</v>
      </c>
      <c r="AP23" s="39">
        <v>3.0048126147096212</v>
      </c>
      <c r="AQ23" s="39">
        <v>47.700274276261418</v>
      </c>
      <c r="AR23" s="40">
        <v>70</v>
      </c>
      <c r="AS23" s="39">
        <f t="shared" si="4"/>
        <v>17.941534784752434</v>
      </c>
      <c r="AT23" s="40">
        <v>40</v>
      </c>
      <c r="AU23" s="39">
        <v>43.609455351631524</v>
      </c>
      <c r="AV23" s="39">
        <v>34.887564281305224</v>
      </c>
      <c r="AW23" s="39">
        <v>14.347982653403641</v>
      </c>
      <c r="AX23" s="39">
        <v>96.355334427450671</v>
      </c>
      <c r="AY23" s="39">
        <v>120.4713798236787</v>
      </c>
      <c r="AZ23" s="40">
        <v>70</v>
      </c>
      <c r="BA23" s="39">
        <v>84.173939926612988</v>
      </c>
      <c r="BB23" s="40">
        <v>80</v>
      </c>
      <c r="BC23" s="39">
        <v>0.18960691247602626</v>
      </c>
      <c r="BD23" s="40"/>
      <c r="BE23" s="39">
        <v>82.118444809150219</v>
      </c>
      <c r="BF23" s="39">
        <v>82.308051721626242</v>
      </c>
      <c r="BG23" s="39">
        <v>16.461610344325248</v>
      </c>
      <c r="BH23" s="56">
        <v>51.311253243135269</v>
      </c>
      <c r="BI23" s="56">
        <v>51.349174625630468</v>
      </c>
      <c r="BJ23" s="133" t="s">
        <v>2402</v>
      </c>
    </row>
    <row r="24" spans="1:62" ht="13.5" customHeight="1" x14ac:dyDescent="0.35">
      <c r="A24" t="s">
        <v>2411</v>
      </c>
      <c r="B24" s="19">
        <v>2022</v>
      </c>
      <c r="C24" s="9" t="s">
        <v>2412</v>
      </c>
      <c r="D24" s="9"/>
      <c r="E24" s="1"/>
      <c r="F24" s="15">
        <v>4</v>
      </c>
      <c r="G24" s="5"/>
      <c r="H24" s="5"/>
      <c r="I24" s="22">
        <v>0</v>
      </c>
      <c r="J24" s="22">
        <v>357451.35559999995</v>
      </c>
      <c r="K24" s="22">
        <v>547267.03744099999</v>
      </c>
      <c r="L24" s="60">
        <v>144048.90871000002</v>
      </c>
      <c r="M24" s="60">
        <v>6760.5772550000002</v>
      </c>
      <c r="N24" s="60">
        <v>503049.57647600002</v>
      </c>
      <c r="O24" s="60">
        <v>27701.972943000001</v>
      </c>
      <c r="P24" s="60">
        <v>151254.14069700002</v>
      </c>
      <c r="Q24" s="60">
        <v>95950.82526800003</v>
      </c>
      <c r="R24" s="60">
        <v>0</v>
      </c>
      <c r="S24" s="60">
        <v>-11085.854463999975</v>
      </c>
      <c r="T24" s="60">
        <v>111976.148084</v>
      </c>
      <c r="U24" s="60">
        <v>0</v>
      </c>
      <c r="V24" s="60">
        <v>1643700.5991958599</v>
      </c>
      <c r="W24" s="60">
        <v>853006.44674622</v>
      </c>
      <c r="X24" s="8" t="str">
        <f>+IFERROR(VLOOKUP(G24,'[6]Activos y pasivos'!$A$5:N$1108,9,0)/1000000,"ND")</f>
        <v>ND</v>
      </c>
      <c r="Y24" s="59">
        <v>39.097334235174152</v>
      </c>
      <c r="Z24" s="20">
        <v>70</v>
      </c>
      <c r="AA24" s="60">
        <v>78235.328703000006</v>
      </c>
      <c r="AB24" s="60">
        <v>147287.91797800001</v>
      </c>
      <c r="AC24" s="60">
        <v>503049.57647600002</v>
      </c>
      <c r="AD24" s="60">
        <v>454146.20763899997</v>
      </c>
      <c r="AE24" s="22">
        <f t="shared" si="0"/>
        <v>357451.35559999995</v>
      </c>
      <c r="AF24" s="22">
        <f t="shared" si="1"/>
        <v>547267.03744099999</v>
      </c>
      <c r="AG24" s="22">
        <f t="shared" si="2"/>
        <v>100890.29362000003</v>
      </c>
      <c r="AH24" s="22">
        <f t="shared" si="3"/>
        <v>547267.03744099999</v>
      </c>
      <c r="AI24" s="104">
        <v>40.616110436078444</v>
      </c>
      <c r="AJ24" s="104">
        <v>19.796188526242386</v>
      </c>
      <c r="AK24" s="39">
        <v>65.315710822166267</v>
      </c>
      <c r="AL24" s="39">
        <v>34.684289177833733</v>
      </c>
      <c r="AM24" s="39">
        <v>5.5068077260018589</v>
      </c>
      <c r="AN24" s="39">
        <v>28.608935024280971</v>
      </c>
      <c r="AO24" s="39">
        <v>51.895487971686116</v>
      </c>
      <c r="AP24" s="39">
        <v>48.104512028313884</v>
      </c>
      <c r="AQ24" s="39">
        <v>63.436825481831661</v>
      </c>
      <c r="AR24" s="40">
        <v>80</v>
      </c>
      <c r="AS24" s="39">
        <f t="shared" si="4"/>
        <v>18.435295151661101</v>
      </c>
      <c r="AT24" s="40">
        <v>40</v>
      </c>
      <c r="AU24" s="39">
        <v>46.27954724608572</v>
      </c>
      <c r="AV24" s="39">
        <v>37.023637796868577</v>
      </c>
      <c r="AW24" s="39">
        <v>30.902665764825848</v>
      </c>
      <c r="AX24" s="39">
        <v>100</v>
      </c>
      <c r="AY24" s="39">
        <v>188.26266907772589</v>
      </c>
      <c r="AZ24" s="40">
        <v>0</v>
      </c>
      <c r="BA24" s="39">
        <v>90.278618425726236</v>
      </c>
      <c r="BB24" s="40">
        <v>100</v>
      </c>
      <c r="BC24" s="39">
        <v>0.30030061931231911</v>
      </c>
      <c r="BD24" s="40"/>
      <c r="BE24" s="39">
        <v>66.666666666666671</v>
      </c>
      <c r="BF24" s="39">
        <v>66.966967285978996</v>
      </c>
      <c r="BG24" s="39">
        <v>13.393393457195799</v>
      </c>
      <c r="BH24" s="56">
        <v>50.356971130201913</v>
      </c>
      <c r="BI24" s="56">
        <v>50.417031254064376</v>
      </c>
      <c r="BJ24" s="133" t="s">
        <v>2402</v>
      </c>
    </row>
    <row r="25" spans="1:62" ht="15" x14ac:dyDescent="0.35">
      <c r="A25" t="s">
        <v>2413</v>
      </c>
      <c r="B25" s="19">
        <v>2022</v>
      </c>
      <c r="C25" s="9" t="s">
        <v>2241</v>
      </c>
      <c r="D25" s="9"/>
      <c r="E25" s="9"/>
      <c r="F25" s="15">
        <v>4</v>
      </c>
      <c r="G25" s="5"/>
      <c r="H25" s="5"/>
      <c r="I25" s="9">
        <v>21203.164553999999</v>
      </c>
      <c r="J25" s="9">
        <v>109508.94024699999</v>
      </c>
      <c r="K25" s="9">
        <v>187148.714645</v>
      </c>
      <c r="L25" s="9">
        <v>23696.350337</v>
      </c>
      <c r="M25" s="9">
        <v>3070.645368</v>
      </c>
      <c r="N25" s="9">
        <v>188624.65685500001</v>
      </c>
      <c r="O25" s="9">
        <v>5342.921980000001</v>
      </c>
      <c r="P25" s="9">
        <v>47970.160258999997</v>
      </c>
      <c r="Q25" s="9">
        <v>25710.889961000001</v>
      </c>
      <c r="R25" s="9">
        <v>0</v>
      </c>
      <c r="S25" s="9">
        <v>-23735.212507999997</v>
      </c>
      <c r="T25" s="9">
        <v>65302.176076999996</v>
      </c>
      <c r="U25" s="9">
        <v>0</v>
      </c>
      <c r="V25" s="8">
        <v>1017379.44514829</v>
      </c>
      <c r="W25" s="8">
        <v>204422.13386970002</v>
      </c>
      <c r="X25" s="8" t="str">
        <f>+IFERROR(VLOOKUP(G25,'[6]Activos y pasivos'!$A$5:N$1108,9,0)/1000000,"ND")</f>
        <v>ND</v>
      </c>
      <c r="Y25" s="18">
        <v>50.678099567650357</v>
      </c>
      <c r="Z25" s="7">
        <v>70</v>
      </c>
      <c r="AA25" s="7">
        <v>19215.554644</v>
      </c>
      <c r="AB25" s="7">
        <v>26165.331584</v>
      </c>
      <c r="AC25" s="9">
        <v>188624.65685500001</v>
      </c>
      <c r="AD25" s="8">
        <v>137886.597962</v>
      </c>
      <c r="AE25" s="22">
        <f t="shared" si="0"/>
        <v>130712.10480099999</v>
      </c>
      <c r="AF25" s="22">
        <f t="shared" si="1"/>
        <v>187148.714645</v>
      </c>
      <c r="AG25" s="22">
        <f t="shared" si="2"/>
        <v>41566.963569</v>
      </c>
      <c r="AH25" s="22">
        <f t="shared" si="3"/>
        <v>187148.714645</v>
      </c>
      <c r="AI25" s="104">
        <v>36.312822242766998</v>
      </c>
      <c r="AJ25" s="104">
        <v>0.87154249424741259</v>
      </c>
      <c r="AK25" s="5">
        <v>69.843976780148409</v>
      </c>
      <c r="AL25" s="6">
        <v>30.156023219851591</v>
      </c>
      <c r="AM25" s="39">
        <v>2.8325681642497167</v>
      </c>
      <c r="AN25" s="39">
        <v>14.715741423153444</v>
      </c>
      <c r="AO25" s="6">
        <v>20.093008055603491</v>
      </c>
      <c r="AP25" s="6">
        <v>79.906991944396509</v>
      </c>
      <c r="AQ25" s="6">
        <v>53.597673683352376</v>
      </c>
      <c r="AR25" s="6">
        <v>70</v>
      </c>
      <c r="AS25" s="39">
        <f t="shared" si="4"/>
        <v>22.210659393438977</v>
      </c>
      <c r="AT25" s="6">
        <v>20</v>
      </c>
      <c r="AU25" s="39">
        <v>42.955751317480306</v>
      </c>
      <c r="AV25" s="39">
        <v>34.364601053984245</v>
      </c>
      <c r="AW25" s="6">
        <v>19.321900432349643</v>
      </c>
      <c r="AX25" s="6">
        <v>100</v>
      </c>
      <c r="AY25" s="6">
        <v>136.16745427730888</v>
      </c>
      <c r="AZ25" s="6">
        <v>60</v>
      </c>
      <c r="BA25" s="6">
        <v>73.101046417275398</v>
      </c>
      <c r="BB25" s="6">
        <v>70</v>
      </c>
      <c r="BC25" s="6">
        <v>0.18200620729174866</v>
      </c>
      <c r="BD25" s="6"/>
      <c r="BE25" s="6">
        <v>76.666666666666671</v>
      </c>
      <c r="BF25" s="6">
        <v>76.848672873958421</v>
      </c>
      <c r="BG25" s="6">
        <v>15.369734574791686</v>
      </c>
      <c r="BH25" s="6">
        <v>49.697934387317581</v>
      </c>
      <c r="BI25" s="6">
        <v>49.734335628775931</v>
      </c>
      <c r="BJ25" s="6" t="s">
        <v>2402</v>
      </c>
    </row>
    <row r="26" spans="1:62" ht="13.5" customHeight="1" x14ac:dyDescent="0.35">
      <c r="A26" t="s">
        <v>2414</v>
      </c>
      <c r="B26" s="19">
        <v>2022</v>
      </c>
      <c r="C26" s="9" t="s">
        <v>732</v>
      </c>
      <c r="D26" s="9"/>
      <c r="E26" s="1"/>
      <c r="F26" s="15">
        <v>4</v>
      </c>
      <c r="G26" s="37"/>
      <c r="H26" s="5"/>
      <c r="I26" s="22">
        <v>0</v>
      </c>
      <c r="J26" s="22">
        <v>241838.70787399999</v>
      </c>
      <c r="K26" s="22">
        <v>376888.02044300002</v>
      </c>
      <c r="L26" s="60">
        <v>68850.132134999993</v>
      </c>
      <c r="M26" s="60">
        <v>30077.805372999999</v>
      </c>
      <c r="N26" s="60">
        <v>403866.28250199993</v>
      </c>
      <c r="O26" s="60">
        <v>6458.7650410000006</v>
      </c>
      <c r="P26" s="60">
        <v>100031.46369799999</v>
      </c>
      <c r="Q26" s="60">
        <v>43886.518732999997</v>
      </c>
      <c r="R26" s="60">
        <v>302.708752</v>
      </c>
      <c r="S26" s="60">
        <v>-28381.571984999871</v>
      </c>
      <c r="T26" s="60">
        <v>80571.011507000003</v>
      </c>
      <c r="U26" s="60">
        <v>0</v>
      </c>
      <c r="V26" s="60">
        <v>1150234.685698</v>
      </c>
      <c r="W26" s="60">
        <v>517183.89894400002</v>
      </c>
      <c r="X26" s="8" t="str">
        <f>+IFERROR(VLOOKUP(G26,'[6]Activos y pasivos'!$A$5:N$1108,9,0)/1000000,"ND")</f>
        <v>ND</v>
      </c>
      <c r="Y26" s="59">
        <v>61.160171155204182</v>
      </c>
      <c r="Z26" s="20">
        <v>70</v>
      </c>
      <c r="AA26" s="60">
        <v>58162.722000000002</v>
      </c>
      <c r="AB26" s="60">
        <v>72456.518056000001</v>
      </c>
      <c r="AC26" s="60">
        <v>349124.64746299997</v>
      </c>
      <c r="AD26" s="60">
        <v>316055.321719</v>
      </c>
      <c r="AE26" s="22">
        <f t="shared" si="0"/>
        <v>241838.70787399999</v>
      </c>
      <c r="AF26" s="22">
        <f t="shared" si="1"/>
        <v>376888.02044300002</v>
      </c>
      <c r="AG26" s="22">
        <f t="shared" si="2"/>
        <v>52492.14827400013</v>
      </c>
      <c r="AH26" s="22">
        <f t="shared" si="3"/>
        <v>376888.02044300002</v>
      </c>
      <c r="AI26" s="104">
        <v>31.895647452902232</v>
      </c>
      <c r="AJ26" s="104">
        <v>8.2766586091992611</v>
      </c>
      <c r="AK26" s="39">
        <v>64.167257847500437</v>
      </c>
      <c r="AL26" s="39">
        <v>35.832742152499563</v>
      </c>
      <c r="AM26" s="39">
        <v>1.599233538632435</v>
      </c>
      <c r="AN26" s="39">
        <v>8.3083286491653379</v>
      </c>
      <c r="AO26" s="39">
        <v>44.963337080219929</v>
      </c>
      <c r="AP26" s="39">
        <v>55.036662919780071</v>
      </c>
      <c r="AQ26" s="39">
        <v>43.872714754525234</v>
      </c>
      <c r="AR26" s="40">
        <v>50</v>
      </c>
      <c r="AS26" s="39">
        <f t="shared" si="4"/>
        <v>13.927783698802642</v>
      </c>
      <c r="AT26" s="40">
        <v>60</v>
      </c>
      <c r="AU26" s="39">
        <v>41.835546744288997</v>
      </c>
      <c r="AV26" s="39">
        <v>33.468437395431202</v>
      </c>
      <c r="AW26" s="39">
        <v>8.839828844795818</v>
      </c>
      <c r="AX26" s="39">
        <v>71.382940931221754</v>
      </c>
      <c r="AY26" s="39">
        <v>124.57552804354653</v>
      </c>
      <c r="AZ26" s="40">
        <v>70</v>
      </c>
      <c r="BA26" s="39">
        <v>90.527931504032622</v>
      </c>
      <c r="BB26" s="40">
        <v>100</v>
      </c>
      <c r="BC26" s="39">
        <v>0.20559104534780459</v>
      </c>
      <c r="BD26" s="40"/>
      <c r="BE26" s="39">
        <v>80.460980310407251</v>
      </c>
      <c r="BF26" s="39">
        <v>80.666571355755053</v>
      </c>
      <c r="BG26" s="39">
        <v>16.133314271151011</v>
      </c>
      <c r="BH26" s="56">
        <v>49.560633457512651</v>
      </c>
      <c r="BI26" s="56">
        <v>49.601751666582217</v>
      </c>
      <c r="BJ26" s="133" t="s">
        <v>2402</v>
      </c>
    </row>
    <row r="27" spans="1:62" ht="15" x14ac:dyDescent="0.35">
      <c r="A27" t="s">
        <v>2415</v>
      </c>
      <c r="B27" s="19">
        <v>2022</v>
      </c>
      <c r="C27" s="9" t="s">
        <v>2255</v>
      </c>
      <c r="D27" s="9"/>
      <c r="E27" s="9"/>
      <c r="F27" s="15">
        <v>4</v>
      </c>
      <c r="G27" s="5"/>
      <c r="H27" s="5"/>
      <c r="I27" s="9">
        <v>24448.164553999999</v>
      </c>
      <c r="J27" s="9">
        <v>87975.558932</v>
      </c>
      <c r="K27" s="9">
        <v>152298.114084</v>
      </c>
      <c r="L27" s="9">
        <v>13674.786845000001</v>
      </c>
      <c r="M27" s="9">
        <v>6242.9669690000001</v>
      </c>
      <c r="N27" s="9">
        <v>151098.856246999</v>
      </c>
      <c r="O27" s="9">
        <v>10863.183561999002</v>
      </c>
      <c r="P27" s="9">
        <v>44438.794859000001</v>
      </c>
      <c r="Q27" s="9">
        <v>26944.791105000004</v>
      </c>
      <c r="R27" s="9">
        <v>0</v>
      </c>
      <c r="S27" s="9">
        <v>-16294.745916999003</v>
      </c>
      <c r="T27" s="9">
        <v>74062.254142999998</v>
      </c>
      <c r="U27" s="9">
        <v>0</v>
      </c>
      <c r="V27" s="8">
        <v>683455.55801389995</v>
      </c>
      <c r="W27" s="8">
        <v>68390.571605749996</v>
      </c>
      <c r="X27" s="8" t="str">
        <f>+IFERROR(VLOOKUP(G27,'[6]Activos y pasivos'!$A$5:N$1108,9,0)/1000000,"ND")</f>
        <v>ND</v>
      </c>
      <c r="Y27" s="18">
        <v>39.780076251264006</v>
      </c>
      <c r="Z27" s="7">
        <v>70</v>
      </c>
      <c r="AA27" s="7">
        <v>11368.936368999999</v>
      </c>
      <c r="AB27" s="7">
        <v>17932.211865000001</v>
      </c>
      <c r="AC27" s="9">
        <v>151098.85624699999</v>
      </c>
      <c r="AD27" s="8">
        <v>123447.304775</v>
      </c>
      <c r="AE27" s="22">
        <f t="shared" si="0"/>
        <v>112423.723486</v>
      </c>
      <c r="AF27" s="22">
        <f t="shared" si="1"/>
        <v>152298.114084</v>
      </c>
      <c r="AG27" s="22">
        <f t="shared" si="2"/>
        <v>57767.508226000995</v>
      </c>
      <c r="AH27" s="22">
        <f t="shared" si="3"/>
        <v>152298.114084</v>
      </c>
      <c r="AI27" s="104">
        <v>-6.7901274556379949</v>
      </c>
      <c r="AJ27" s="104">
        <v>68.258449933201177</v>
      </c>
      <c r="AK27" s="5">
        <v>73.818198053321083</v>
      </c>
      <c r="AL27" s="6">
        <v>26.181801946678917</v>
      </c>
      <c r="AM27" s="39">
        <v>7.1894545278629511</v>
      </c>
      <c r="AN27" s="39">
        <v>37.350611766680814</v>
      </c>
      <c r="AO27" s="6">
        <v>10.006586500589858</v>
      </c>
      <c r="AP27" s="6">
        <v>89.993413499410138</v>
      </c>
      <c r="AQ27" s="6">
        <v>60.633487452783584</v>
      </c>
      <c r="AR27" s="6">
        <v>80</v>
      </c>
      <c r="AS27" s="39">
        <f t="shared" si="4"/>
        <v>37.930547317309085</v>
      </c>
      <c r="AT27" s="6">
        <v>0</v>
      </c>
      <c r="AU27" s="6">
        <v>46.70516544255397</v>
      </c>
      <c r="AV27" s="6">
        <v>37.364132354043178</v>
      </c>
      <c r="AW27" s="6">
        <v>30.219923748735994</v>
      </c>
      <c r="AX27" s="6">
        <v>100</v>
      </c>
      <c r="AY27" s="6">
        <v>157.72989911260538</v>
      </c>
      <c r="AZ27" s="6">
        <v>0</v>
      </c>
      <c r="BA27" s="6">
        <v>81.699695048122507</v>
      </c>
      <c r="BB27" s="6">
        <v>80</v>
      </c>
      <c r="BC27" s="6">
        <v>0</v>
      </c>
      <c r="BD27" s="6"/>
      <c r="BE27" s="6">
        <v>60</v>
      </c>
      <c r="BF27" s="6">
        <v>60</v>
      </c>
      <c r="BG27" s="6">
        <v>12</v>
      </c>
      <c r="BH27" s="6">
        <v>49.364132354043178</v>
      </c>
      <c r="BI27" s="6">
        <v>49.364132354043178</v>
      </c>
      <c r="BJ27" s="137" t="s">
        <v>2402</v>
      </c>
    </row>
    <row r="28" spans="1:62" ht="13.5" customHeight="1" x14ac:dyDescent="0.35">
      <c r="A28" t="s">
        <v>2416</v>
      </c>
      <c r="B28" s="19">
        <v>2022</v>
      </c>
      <c r="C28" s="9" t="s">
        <v>2167</v>
      </c>
      <c r="D28" s="9"/>
      <c r="E28" s="1"/>
      <c r="F28" s="15">
        <v>3</v>
      </c>
      <c r="G28" s="5"/>
      <c r="H28" s="5"/>
      <c r="I28" s="22">
        <v>21414.164553999999</v>
      </c>
      <c r="J28" s="22">
        <v>204418.17079199999</v>
      </c>
      <c r="K28" s="22">
        <v>456087.67351399997</v>
      </c>
      <c r="L28" s="60">
        <v>135227.122049</v>
      </c>
      <c r="M28" s="60">
        <v>29152.457986000001</v>
      </c>
      <c r="N28" s="60">
        <v>878544.21789800003</v>
      </c>
      <c r="O28" s="60">
        <v>0</v>
      </c>
      <c r="P28" s="60">
        <v>187460.669887</v>
      </c>
      <c r="Q28" s="60">
        <v>103225.843999</v>
      </c>
      <c r="R28" s="60">
        <v>0</v>
      </c>
      <c r="S28" s="60">
        <v>-39510.302674999984</v>
      </c>
      <c r="T28" s="60">
        <v>95431.227178999994</v>
      </c>
      <c r="U28" s="60">
        <v>0</v>
      </c>
      <c r="V28" s="60">
        <v>2916766.6471600602</v>
      </c>
      <c r="W28" s="60">
        <v>570195.25089145999</v>
      </c>
      <c r="X28" s="8" t="str">
        <f>+IFERROR(VLOOKUP(G28,'[6]Activos y pasivos'!$A$5:N$1108,9,0)/1000000,"ND")</f>
        <v>ND</v>
      </c>
      <c r="Y28" s="59">
        <v>68.72220498254265</v>
      </c>
      <c r="Z28" s="20">
        <v>70</v>
      </c>
      <c r="AA28" s="60">
        <v>92449.080071999997</v>
      </c>
      <c r="AB28" s="60">
        <v>163265.83620600001</v>
      </c>
      <c r="AC28" s="60">
        <v>411363.15030099999</v>
      </c>
      <c r="AD28" s="60">
        <v>350125.29098300001</v>
      </c>
      <c r="AE28" s="22">
        <f t="shared" si="0"/>
        <v>225832.33534599998</v>
      </c>
      <c r="AF28" s="22">
        <f t="shared" si="1"/>
        <v>456087.67351399997</v>
      </c>
      <c r="AG28" s="22">
        <f t="shared" si="2"/>
        <v>55920.92450400001</v>
      </c>
      <c r="AH28" s="22">
        <f t="shared" si="3"/>
        <v>456087.67351399997</v>
      </c>
      <c r="AI28" s="104">
        <v>7.7878351520096922</v>
      </c>
      <c r="AJ28" s="104">
        <v>38.433135595921762</v>
      </c>
      <c r="AK28" s="39">
        <v>49.51511484755526</v>
      </c>
      <c r="AL28" s="39">
        <v>50.48488515244474</v>
      </c>
      <c r="AM28" s="39">
        <v>0</v>
      </c>
      <c r="AN28" s="39">
        <v>0</v>
      </c>
      <c r="AO28" s="39">
        <v>19.548881342517969</v>
      </c>
      <c r="AP28" s="39">
        <v>80.451118657482027</v>
      </c>
      <c r="AQ28" s="39">
        <v>55.065334003780009</v>
      </c>
      <c r="AR28" s="40">
        <v>80</v>
      </c>
      <c r="AS28" s="39">
        <f t="shared" si="4"/>
        <v>12.261003256928293</v>
      </c>
      <c r="AT28" s="40">
        <v>60</v>
      </c>
      <c r="AU28" s="39">
        <v>54.187200761985352</v>
      </c>
      <c r="AV28" s="39">
        <v>43.349760609588287</v>
      </c>
      <c r="AW28" s="39">
        <v>1.2777950174573505</v>
      </c>
      <c r="AX28" s="39">
        <v>8.9483849808492426</v>
      </c>
      <c r="AY28" s="39">
        <v>176.60082293825684</v>
      </c>
      <c r="AZ28" s="40">
        <v>0</v>
      </c>
      <c r="BA28" s="39">
        <v>85.113430973777938</v>
      </c>
      <c r="BB28" s="40">
        <v>80</v>
      </c>
      <c r="BC28" s="39">
        <v>0.22704073524496227</v>
      </c>
      <c r="BD28" s="40"/>
      <c r="BE28" s="39">
        <v>29.64946166028308</v>
      </c>
      <c r="BF28" s="39">
        <v>29.876502395528043</v>
      </c>
      <c r="BG28" s="39">
        <v>5.9753004791056092</v>
      </c>
      <c r="BH28" s="56">
        <v>49.279652941644905</v>
      </c>
      <c r="BI28" s="56">
        <v>49.3250610886939</v>
      </c>
      <c r="BJ28" s="133" t="s">
        <v>2402</v>
      </c>
    </row>
    <row r="29" spans="1:62" ht="15" x14ac:dyDescent="0.35">
      <c r="A29" t="s">
        <v>2417</v>
      </c>
      <c r="B29" s="19">
        <v>2022</v>
      </c>
      <c r="C29" s="9" t="s">
        <v>765</v>
      </c>
      <c r="D29" s="9"/>
      <c r="E29" s="9"/>
      <c r="F29" s="15">
        <v>3</v>
      </c>
      <c r="G29" s="5"/>
      <c r="H29" s="5"/>
      <c r="I29" s="9">
        <v>0</v>
      </c>
      <c r="J29" s="9">
        <v>1001504.451166</v>
      </c>
      <c r="K29" s="135">
        <v>1402957.1760780001</v>
      </c>
      <c r="L29" s="9">
        <v>148387.05001800001</v>
      </c>
      <c r="M29" s="9">
        <v>114218.50507699999</v>
      </c>
      <c r="N29" s="9">
        <v>1327799.3988300003</v>
      </c>
      <c r="O29" s="9">
        <v>1027.1153749999999</v>
      </c>
      <c r="P29" s="9">
        <v>263702.73362200003</v>
      </c>
      <c r="Q29" s="9">
        <v>146927.80170400103</v>
      </c>
      <c r="R29" s="9">
        <v>1371.576468</v>
      </c>
      <c r="S29" s="9">
        <v>73471.070431000786</v>
      </c>
      <c r="T29" s="9">
        <v>275881.29616500001</v>
      </c>
      <c r="U29" s="9">
        <v>0</v>
      </c>
      <c r="V29" s="8">
        <v>3328135.1911249999</v>
      </c>
      <c r="W29" s="8">
        <v>1384787.928692</v>
      </c>
      <c r="X29" s="8" t="str">
        <f>+IFERROR(VLOOKUP(G29,'[6]Activos y pasivos'!$A$5:N$1108,9,0)/1000000,"ND")</f>
        <v>ND</v>
      </c>
      <c r="Y29" s="18">
        <v>46.114558996883325</v>
      </c>
      <c r="Z29" s="7">
        <v>70</v>
      </c>
      <c r="AA29" s="7">
        <v>122812.919532</v>
      </c>
      <c r="AB29" s="7">
        <v>161072.63925199999</v>
      </c>
      <c r="AC29" s="9">
        <v>1212711.1737289999</v>
      </c>
      <c r="AD29" s="8">
        <v>1178807.770673</v>
      </c>
      <c r="AE29" s="22">
        <f t="shared" si="0"/>
        <v>1001504.451166</v>
      </c>
      <c r="AF29" s="22">
        <f t="shared" si="1"/>
        <v>1402957.1760780001</v>
      </c>
      <c r="AG29" s="22">
        <f t="shared" si="2"/>
        <v>350723.94306400081</v>
      </c>
      <c r="AH29" s="22">
        <f t="shared" si="3"/>
        <v>1402957.1760780001</v>
      </c>
      <c r="AI29" s="104">
        <v>26.13998630141139</v>
      </c>
      <c r="AJ29" s="104">
        <v>2.6193026345089354</v>
      </c>
      <c r="AK29" s="136">
        <v>71.385247407602932</v>
      </c>
      <c r="AL29" s="6">
        <v>28.614752592397068</v>
      </c>
      <c r="AM29" s="39">
        <v>7.7354710049202441E-2</v>
      </c>
      <c r="AN29" s="39">
        <v>0.73094604043585676</v>
      </c>
      <c r="AO29" s="6">
        <v>41.608523968159602</v>
      </c>
      <c r="AP29" s="6">
        <v>58.391476031840398</v>
      </c>
      <c r="AQ29" s="6">
        <v>55.717208420983631</v>
      </c>
      <c r="AR29" s="6">
        <v>80</v>
      </c>
      <c r="AS29" s="39">
        <f t="shared" si="4"/>
        <v>24.998905814392558</v>
      </c>
      <c r="AT29" s="6">
        <v>20</v>
      </c>
      <c r="AU29" s="6">
        <v>37.547434932934664</v>
      </c>
      <c r="AV29" s="6">
        <v>30.037947946347732</v>
      </c>
      <c r="AW29" s="6">
        <v>23.885441003116675</v>
      </c>
      <c r="AX29" s="6">
        <v>100</v>
      </c>
      <c r="AY29" s="6">
        <v>131.1528460245024</v>
      </c>
      <c r="AZ29" s="6">
        <v>60</v>
      </c>
      <c r="BA29" s="6">
        <v>97.204329951727146</v>
      </c>
      <c r="BB29" s="6">
        <v>100</v>
      </c>
      <c r="BC29" s="6">
        <v>0.14731909783062724</v>
      </c>
      <c r="BD29" s="6"/>
      <c r="BE29" s="6">
        <v>86.666666666666671</v>
      </c>
      <c r="BF29" s="6">
        <v>86.813985764497303</v>
      </c>
      <c r="BG29" s="6">
        <v>17.362797152899461</v>
      </c>
      <c r="BH29" s="6">
        <v>47.371281279681071</v>
      </c>
      <c r="BI29" s="6">
        <v>47.400745099247189</v>
      </c>
      <c r="BJ29" s="6" t="s">
        <v>2402</v>
      </c>
    </row>
    <row r="30" spans="1:62" ht="15" customHeight="1" x14ac:dyDescent="0.35">
      <c r="A30" t="s">
        <v>2418</v>
      </c>
      <c r="B30" s="19">
        <v>2022</v>
      </c>
      <c r="C30" s="9" t="s">
        <v>1482</v>
      </c>
      <c r="D30" s="9"/>
      <c r="E30" s="9"/>
      <c r="F30" s="15">
        <v>2</v>
      </c>
      <c r="G30" s="5"/>
      <c r="H30" s="5"/>
      <c r="I30" s="9">
        <v>0</v>
      </c>
      <c r="J30" s="9">
        <v>727175.85146699997</v>
      </c>
      <c r="K30" s="9">
        <v>1296323.6730729998</v>
      </c>
      <c r="L30" s="9">
        <v>246455.63723999998</v>
      </c>
      <c r="M30" s="9">
        <v>104368.300821</v>
      </c>
      <c r="N30" s="9">
        <v>1229271.0733440004</v>
      </c>
      <c r="O30" s="9">
        <v>94211.542596999992</v>
      </c>
      <c r="P30" s="9">
        <v>355292.26555099996</v>
      </c>
      <c r="Q30" s="9">
        <v>209258.19138999996</v>
      </c>
      <c r="R30" s="9">
        <v>0</v>
      </c>
      <c r="S30" s="9">
        <v>50733.014281999553</v>
      </c>
      <c r="T30" s="9">
        <v>234199.52967600001</v>
      </c>
      <c r="U30" s="9">
        <v>0</v>
      </c>
      <c r="V30" s="8">
        <v>3465952.4058371698</v>
      </c>
      <c r="W30" s="8">
        <v>2303160.62849788</v>
      </c>
      <c r="X30" s="8" t="str">
        <f>+IFERROR(VLOOKUP(G30,'[6]Activos y pasivos'!$A$5:N$1108,9,0)/1000000,"ND")</f>
        <v>ND</v>
      </c>
      <c r="Y30" s="18">
        <v>35.566961271585733</v>
      </c>
      <c r="Z30" s="7">
        <v>60</v>
      </c>
      <c r="AA30" s="7">
        <v>133375.67124699999</v>
      </c>
      <c r="AB30" s="7">
        <v>176621.18709799999</v>
      </c>
      <c r="AC30" s="9">
        <v>1060841.818407</v>
      </c>
      <c r="AD30" s="8">
        <v>953878.26940500003</v>
      </c>
      <c r="AE30" s="22">
        <f t="shared" si="0"/>
        <v>727175.85146699997</v>
      </c>
      <c r="AF30" s="22">
        <f t="shared" si="1"/>
        <v>1296323.6730729998</v>
      </c>
      <c r="AG30" s="22">
        <f t="shared" si="2"/>
        <v>284932.54395799956</v>
      </c>
      <c r="AH30" s="22">
        <f t="shared" si="3"/>
        <v>1296323.6730729998</v>
      </c>
      <c r="AI30" s="104">
        <v>34.845429447380894</v>
      </c>
      <c r="AJ30" s="104">
        <v>5.1353793879121756</v>
      </c>
      <c r="AK30" s="136">
        <v>56.095238139344737</v>
      </c>
      <c r="AL30" s="6">
        <v>43.904761860655263</v>
      </c>
      <c r="AM30" s="39">
        <v>7.6640168828438497</v>
      </c>
      <c r="AN30" s="39">
        <v>13.465139082930801</v>
      </c>
      <c r="AO30" s="6">
        <v>66.451017175510586</v>
      </c>
      <c r="AP30" s="6">
        <v>33.548982824489414</v>
      </c>
      <c r="AQ30" s="6">
        <v>58.897480097258772</v>
      </c>
      <c r="AR30" s="6">
        <v>80</v>
      </c>
      <c r="AS30" s="39">
        <f t="shared" si="4"/>
        <v>21.980046332298535</v>
      </c>
      <c r="AT30" s="6">
        <v>20</v>
      </c>
      <c r="AU30" s="6">
        <v>38.183776753615099</v>
      </c>
      <c r="AV30" s="6">
        <v>30.547021402892081</v>
      </c>
      <c r="AW30" s="6">
        <v>24.433038728414267</v>
      </c>
      <c r="AX30" s="6">
        <v>100</v>
      </c>
      <c r="AY30" s="6">
        <v>132.42384120482748</v>
      </c>
      <c r="AZ30" s="6">
        <v>60</v>
      </c>
      <c r="BA30" s="6">
        <v>89.917106665099183</v>
      </c>
      <c r="BB30" s="6">
        <v>80</v>
      </c>
      <c r="BC30" s="6">
        <v>0.19126899605320691</v>
      </c>
      <c r="BD30" s="6"/>
      <c r="BE30" s="6">
        <v>80</v>
      </c>
      <c r="BF30" s="6">
        <v>80.191268996053211</v>
      </c>
      <c r="BG30" s="6">
        <v>16.038253799210644</v>
      </c>
      <c r="BH30" s="6">
        <v>46.547021402892085</v>
      </c>
      <c r="BI30" s="6">
        <v>46.585275202102721</v>
      </c>
      <c r="BJ30" s="6" t="s">
        <v>2402</v>
      </c>
    </row>
    <row r="31" spans="1:62" ht="13.5" customHeight="1" x14ac:dyDescent="0.35">
      <c r="A31" t="s">
        <v>2419</v>
      </c>
      <c r="B31" s="19">
        <v>2022</v>
      </c>
      <c r="C31" s="9" t="s">
        <v>431</v>
      </c>
      <c r="D31" s="9"/>
      <c r="E31" s="1"/>
      <c r="F31" s="15">
        <v>1</v>
      </c>
      <c r="G31" s="37"/>
      <c r="H31" s="5"/>
      <c r="I31" s="22">
        <v>0</v>
      </c>
      <c r="J31" s="22">
        <v>719740.04197200004</v>
      </c>
      <c r="K31" s="22">
        <v>1291822.9808430001</v>
      </c>
      <c r="L31" s="60">
        <v>403773.56935400009</v>
      </c>
      <c r="M31" s="60">
        <v>38371.823922999996</v>
      </c>
      <c r="N31" s="60">
        <v>1255995.2632489989</v>
      </c>
      <c r="O31" s="60">
        <v>3259.221618</v>
      </c>
      <c r="P31" s="60">
        <v>444596.07160800009</v>
      </c>
      <c r="Q31" s="60">
        <v>267347.62609500007</v>
      </c>
      <c r="R31" s="60">
        <v>10637.919648999999</v>
      </c>
      <c r="S31" s="60">
        <v>-11832.686692998977</v>
      </c>
      <c r="T31" s="60">
        <v>262243.75168300001</v>
      </c>
      <c r="U31" s="60">
        <v>0</v>
      </c>
      <c r="V31" s="60">
        <v>4326882.6956350002</v>
      </c>
      <c r="W31" s="60">
        <v>3072938.6689309999</v>
      </c>
      <c r="X31" s="8" t="str">
        <f>+IFERROR(VLOOKUP(G31,'[6]Activos y pasivos'!$A$5:N$1108,9,0)/1000000,"ND")</f>
        <v>ND</v>
      </c>
      <c r="Y31" s="59">
        <v>34.899107685839823</v>
      </c>
      <c r="Z31" s="20">
        <v>55</v>
      </c>
      <c r="AA31" s="60">
        <v>346458.587</v>
      </c>
      <c r="AB31" s="60">
        <v>416971.42256699997</v>
      </c>
      <c r="AC31" s="60">
        <v>1126407.222023</v>
      </c>
      <c r="AD31" s="60">
        <v>992648.88413599995</v>
      </c>
      <c r="AE31" s="22">
        <f t="shared" si="0"/>
        <v>719740.04197200004</v>
      </c>
      <c r="AF31" s="22">
        <f t="shared" si="1"/>
        <v>1291822.9808430001</v>
      </c>
      <c r="AG31" s="22">
        <f t="shared" si="2"/>
        <v>261048.98463900102</v>
      </c>
      <c r="AH31" s="22">
        <f t="shared" si="3"/>
        <v>1291822.9808430001</v>
      </c>
      <c r="AI31" s="104">
        <v>25.568617162246255</v>
      </c>
      <c r="AJ31" s="104">
        <v>9.5622167021378388</v>
      </c>
      <c r="AK31" s="39">
        <v>55.715067206988522</v>
      </c>
      <c r="AL31" s="39">
        <v>44.284932793011478</v>
      </c>
      <c r="AM31" s="39">
        <v>0.25949314566434512</v>
      </c>
      <c r="AN31" s="39">
        <v>1.2573741908884433</v>
      </c>
      <c r="AO31" s="39">
        <v>71.019689811119889</v>
      </c>
      <c r="AP31" s="39">
        <v>28.980310188880111</v>
      </c>
      <c r="AQ31" s="39">
        <v>60.132700931896721</v>
      </c>
      <c r="AR31" s="40">
        <v>80</v>
      </c>
      <c r="AS31" s="39">
        <f t="shared" si="4"/>
        <v>20.207798476278015</v>
      </c>
      <c r="AT31" s="40">
        <v>20</v>
      </c>
      <c r="AU31" s="39">
        <v>34.904523434556005</v>
      </c>
      <c r="AV31" s="39">
        <v>27.923618747644806</v>
      </c>
      <c r="AW31" s="39">
        <v>20.100892314160177</v>
      </c>
      <c r="AX31" s="39">
        <v>100</v>
      </c>
      <c r="AY31" s="39">
        <v>120.35245718040174</v>
      </c>
      <c r="AZ31" s="40">
        <v>70</v>
      </c>
      <c r="BA31" s="39">
        <v>88.125223696029465</v>
      </c>
      <c r="BB31" s="40">
        <v>80</v>
      </c>
      <c r="BC31" s="39">
        <v>0.17729082663059426</v>
      </c>
      <c r="BD31" s="40"/>
      <c r="BE31" s="39">
        <v>83.333333333333329</v>
      </c>
      <c r="BF31" s="39">
        <v>83.510624159963925</v>
      </c>
      <c r="BG31" s="39">
        <v>16.702124831992787</v>
      </c>
      <c r="BH31" s="56">
        <v>44.590285414311474</v>
      </c>
      <c r="BI31" s="56">
        <v>44.625743579637593</v>
      </c>
      <c r="BJ31" s="133" t="s">
        <v>2402</v>
      </c>
    </row>
    <row r="32" spans="1:62" ht="15" customHeight="1" x14ac:dyDescent="0.35">
      <c r="A32" t="s">
        <v>2420</v>
      </c>
      <c r="B32" s="19">
        <v>2022</v>
      </c>
      <c r="C32" s="9" t="s">
        <v>901</v>
      </c>
      <c r="D32" s="9"/>
      <c r="E32" s="9"/>
      <c r="F32" s="15">
        <v>2</v>
      </c>
      <c r="G32" s="5"/>
      <c r="H32" s="5"/>
      <c r="I32" s="9">
        <v>0</v>
      </c>
      <c r="J32" s="9">
        <v>908501.80338100006</v>
      </c>
      <c r="K32" s="135">
        <v>1374879.8797130003</v>
      </c>
      <c r="L32" s="9">
        <v>289200.84723499999</v>
      </c>
      <c r="M32" s="9">
        <v>25375.170160999998</v>
      </c>
      <c r="N32" s="9">
        <v>1485072.416281</v>
      </c>
      <c r="O32" s="9">
        <v>204969.961954</v>
      </c>
      <c r="P32" s="9">
        <v>314971.69619699998</v>
      </c>
      <c r="Q32" s="9">
        <v>123479.564908</v>
      </c>
      <c r="R32" s="9">
        <v>10849.335374</v>
      </c>
      <c r="S32" s="9">
        <v>-41712.905881999759</v>
      </c>
      <c r="T32" s="9">
        <v>236668.94558</v>
      </c>
      <c r="U32" s="9">
        <v>0</v>
      </c>
      <c r="V32" s="8">
        <v>2987369.2097149198</v>
      </c>
      <c r="W32" s="8">
        <v>2370908.1765469201</v>
      </c>
      <c r="X32" s="8" t="str">
        <f>+IFERROR(VLOOKUP(G32,'[6]Activos y pasivos'!$A$5:N$1108,9,0)/1000000,"ND")</f>
        <v>ND</v>
      </c>
      <c r="Y32" s="18">
        <v>52.689214060559351</v>
      </c>
      <c r="Z32" s="7">
        <v>60</v>
      </c>
      <c r="AA32" s="7">
        <v>239593.62985900001</v>
      </c>
      <c r="AB32" s="7">
        <v>300173.98116000002</v>
      </c>
      <c r="AC32" s="9">
        <v>1225100.6543060001</v>
      </c>
      <c r="AD32" s="8">
        <v>1083150.0963920001</v>
      </c>
      <c r="AE32" s="22">
        <f t="shared" si="0"/>
        <v>908501.80338100006</v>
      </c>
      <c r="AF32" s="22">
        <f t="shared" si="1"/>
        <v>1374879.8797130003</v>
      </c>
      <c r="AG32" s="22">
        <f t="shared" si="2"/>
        <v>205805.37507200026</v>
      </c>
      <c r="AH32" s="22">
        <f t="shared" si="3"/>
        <v>1374879.8797130003</v>
      </c>
      <c r="AI32" s="104">
        <v>31.31147792393849</v>
      </c>
      <c r="AJ32" s="104">
        <v>16.174372540526093</v>
      </c>
      <c r="AK32" s="5">
        <v>66.078631070711822</v>
      </c>
      <c r="AL32" s="6">
        <v>33.921368929288178</v>
      </c>
      <c r="AM32" s="39">
        <v>13.802017982887127</v>
      </c>
      <c r="AN32" s="39">
        <v>24.249175674535596</v>
      </c>
      <c r="AO32" s="6">
        <v>79.36441765673726</v>
      </c>
      <c r="AP32" s="6">
        <v>20.63558234326274</v>
      </c>
      <c r="AQ32" s="6">
        <v>39.203384430697966</v>
      </c>
      <c r="AR32" s="6">
        <v>50</v>
      </c>
      <c r="AS32" s="39">
        <f t="shared" si="4"/>
        <v>14.968971334060191</v>
      </c>
      <c r="AT32" s="6">
        <v>60</v>
      </c>
      <c r="AU32" s="6">
        <v>37.761225389417305</v>
      </c>
      <c r="AV32" s="6">
        <v>30.208980311533846</v>
      </c>
      <c r="AW32" s="6">
        <v>7.3107859394406489</v>
      </c>
      <c r="AX32" s="6">
        <v>42.10448216312038</v>
      </c>
      <c r="AY32" s="6">
        <v>125.28462519502349</v>
      </c>
      <c r="AZ32" s="6">
        <v>70</v>
      </c>
      <c r="BA32" s="6">
        <v>88.41315140800306</v>
      </c>
      <c r="BB32" s="6">
        <v>80</v>
      </c>
      <c r="BC32" s="6">
        <v>0.23810333908707426</v>
      </c>
      <c r="BD32" s="6"/>
      <c r="BE32" s="6">
        <v>64.034827387706798</v>
      </c>
      <c r="BF32" s="6">
        <v>64.272930726793874</v>
      </c>
      <c r="BG32" s="6">
        <v>12.854586145358775</v>
      </c>
      <c r="BH32" s="6">
        <v>43.015945789075204</v>
      </c>
      <c r="BI32" s="6">
        <v>43.063566456892623</v>
      </c>
      <c r="BJ32" s="137" t="s">
        <v>2402</v>
      </c>
    </row>
    <row r="33" spans="1:62" ht="15" x14ac:dyDescent="0.35">
      <c r="A33" t="s">
        <v>2421</v>
      </c>
      <c r="B33" s="19">
        <v>2022</v>
      </c>
      <c r="C33" s="9" t="s">
        <v>2236</v>
      </c>
      <c r="D33" s="9"/>
      <c r="E33" s="9"/>
      <c r="F33" s="15">
        <v>4</v>
      </c>
      <c r="G33" s="5"/>
      <c r="H33" s="5"/>
      <c r="I33" s="9">
        <v>27484.375062999999</v>
      </c>
      <c r="J33" s="9">
        <v>147377.69007300001</v>
      </c>
      <c r="K33" s="9">
        <v>237060.88230500001</v>
      </c>
      <c r="L33" s="9">
        <v>18643.743096999999</v>
      </c>
      <c r="M33" s="9">
        <v>4467.7941929999997</v>
      </c>
      <c r="N33" s="9">
        <v>211744.89240300001</v>
      </c>
      <c r="O33" s="9">
        <v>0</v>
      </c>
      <c r="P33" s="9">
        <v>50939.673945999995</v>
      </c>
      <c r="Q33" s="9">
        <v>20439.834503999999</v>
      </c>
      <c r="R33" s="9">
        <v>0</v>
      </c>
      <c r="S33" s="9">
        <v>-5183.8495399999956</v>
      </c>
      <c r="T33" s="9">
        <v>62583.543255999997</v>
      </c>
      <c r="U33" s="9">
        <v>0</v>
      </c>
      <c r="V33" s="8">
        <v>1026020.419626</v>
      </c>
      <c r="W33" s="8">
        <v>357726.83288100001</v>
      </c>
      <c r="X33" s="8" t="str">
        <f>+IFERROR(VLOOKUP(G33,'[6]Activos y pasivos'!$A$5:N$1108,9,0)/1000000,"ND")</f>
        <v>ND</v>
      </c>
      <c r="Y33" s="18">
        <v>58.585303491843845</v>
      </c>
      <c r="Z33" s="7">
        <v>70</v>
      </c>
      <c r="AA33" s="7">
        <v>18079.069972000001</v>
      </c>
      <c r="AB33" s="7">
        <v>20048.682058999999</v>
      </c>
      <c r="AC33" s="9">
        <v>211744.89240300001</v>
      </c>
      <c r="AD33" s="8">
        <v>167261.16360599999</v>
      </c>
      <c r="AE33" s="22">
        <f t="shared" si="0"/>
        <v>174862.06513599999</v>
      </c>
      <c r="AF33" s="22">
        <f t="shared" si="1"/>
        <v>237060.88230500001</v>
      </c>
      <c r="AG33" s="22">
        <f t="shared" si="2"/>
        <v>57399.693716000002</v>
      </c>
      <c r="AH33" s="22">
        <f t="shared" si="3"/>
        <v>237060.88230500001</v>
      </c>
      <c r="AI33" s="104">
        <v>14.857865374823964</v>
      </c>
      <c r="AJ33" s="104">
        <v>32.373497458909625</v>
      </c>
      <c r="AK33" s="136">
        <v>73.762513425148029</v>
      </c>
      <c r="AL33" s="6">
        <v>26.237486574851971</v>
      </c>
      <c r="AM33" s="39">
        <v>0</v>
      </c>
      <c r="AN33" s="39">
        <v>0</v>
      </c>
      <c r="AO33" s="6">
        <v>34.865469150350528</v>
      </c>
      <c r="AP33" s="6">
        <v>65.134530849649479</v>
      </c>
      <c r="AQ33" s="6">
        <v>40.125569954899611</v>
      </c>
      <c r="AR33" s="6">
        <v>50</v>
      </c>
      <c r="AS33" s="39">
        <f t="shared" si="4"/>
        <v>24.213060019809664</v>
      </c>
      <c r="AT33" s="6">
        <v>20</v>
      </c>
      <c r="AU33" s="6">
        <v>32.27440348490029</v>
      </c>
      <c r="AV33" s="6">
        <v>25.819522787920235</v>
      </c>
      <c r="AW33" s="6">
        <v>11.414696508156155</v>
      </c>
      <c r="AX33" s="6">
        <v>92.175382679409182</v>
      </c>
      <c r="AY33" s="6">
        <v>110.89443256788341</v>
      </c>
      <c r="AZ33" s="6">
        <v>80</v>
      </c>
      <c r="BA33" s="6">
        <v>78.991829133551377</v>
      </c>
      <c r="BB33" s="6">
        <v>70</v>
      </c>
      <c r="BC33" s="6">
        <v>0.23296800301111475</v>
      </c>
      <c r="BD33" s="6"/>
      <c r="BE33" s="6">
        <v>80.725127559803056</v>
      </c>
      <c r="BF33" s="6">
        <v>80.958095562814165</v>
      </c>
      <c r="BG33" s="6">
        <v>16.191619112562833</v>
      </c>
      <c r="BH33" s="6">
        <v>41.964548299880846</v>
      </c>
      <c r="BI33" s="6">
        <v>42.011141900483068</v>
      </c>
      <c r="BJ33" s="6" t="s">
        <v>2402</v>
      </c>
    </row>
    <row r="34" spans="1:62" ht="15" x14ac:dyDescent="0.35">
      <c r="A34" t="s">
        <v>2422</v>
      </c>
      <c r="B34" s="19">
        <v>2022</v>
      </c>
      <c r="C34" s="9" t="s">
        <v>338</v>
      </c>
      <c r="D34" s="9"/>
      <c r="E34" s="9"/>
      <c r="F34" s="15">
        <v>1</v>
      </c>
      <c r="G34" s="5"/>
      <c r="H34" s="5"/>
      <c r="I34" s="9">
        <v>0</v>
      </c>
      <c r="J34" s="9">
        <v>827847.98440900003</v>
      </c>
      <c r="K34" s="135">
        <v>1651003.351267</v>
      </c>
      <c r="L34" s="9">
        <v>382618.33313899999</v>
      </c>
      <c r="M34" s="9">
        <v>139073.58487799999</v>
      </c>
      <c r="N34" s="9">
        <v>1773408.3013679991</v>
      </c>
      <c r="O34" s="9">
        <v>0</v>
      </c>
      <c r="P34" s="9">
        <v>521691.91801699996</v>
      </c>
      <c r="Q34" s="9">
        <v>191103.50160199997</v>
      </c>
      <c r="R34" s="9">
        <v>14769.883715</v>
      </c>
      <c r="S34" s="9">
        <v>103732.41791800107</v>
      </c>
      <c r="T34" s="9">
        <v>191626.57978599999</v>
      </c>
      <c r="U34" s="9">
        <v>0</v>
      </c>
      <c r="V34" s="8">
        <v>4312832.9145214604</v>
      </c>
      <c r="W34" s="8">
        <v>2581812.4645820302</v>
      </c>
      <c r="X34" s="8" t="str">
        <f>+IFERROR(VLOOKUP(G34,'[6]Activos y pasivos'!$A$5:N$1108,9,0)/1000000,"ND")</f>
        <v>ND</v>
      </c>
      <c r="Y34" s="18">
        <v>52.814365072053427</v>
      </c>
      <c r="Z34" s="7">
        <v>55</v>
      </c>
      <c r="AA34" s="7">
        <v>371834.696772</v>
      </c>
      <c r="AB34" s="7">
        <v>404405.57156100002</v>
      </c>
      <c r="AC34" s="9">
        <v>1221682.516934</v>
      </c>
      <c r="AD34" s="8">
        <v>1046056.8068350001</v>
      </c>
      <c r="AE34" s="22">
        <f t="shared" si="0"/>
        <v>827847.98440900003</v>
      </c>
      <c r="AF34" s="22">
        <f t="shared" si="1"/>
        <v>1651003.351267</v>
      </c>
      <c r="AG34" s="22">
        <f t="shared" si="2"/>
        <v>310128.88141900103</v>
      </c>
      <c r="AH34" s="22">
        <f t="shared" si="3"/>
        <v>1651003.351267</v>
      </c>
      <c r="AI34" s="104">
        <v>35.307756015322141</v>
      </c>
      <c r="AJ34" s="104">
        <v>16.15592039685232</v>
      </c>
      <c r="AK34" s="5">
        <v>50.142114113438922</v>
      </c>
      <c r="AL34" s="6">
        <v>49.857885886561078</v>
      </c>
      <c r="AM34" s="39">
        <v>0</v>
      </c>
      <c r="AN34" s="39">
        <v>0</v>
      </c>
      <c r="AO34" s="6">
        <v>59.86349380447772</v>
      </c>
      <c r="AP34" s="6">
        <v>40.13650619552228</v>
      </c>
      <c r="AQ34" s="6">
        <v>36.63148594066827</v>
      </c>
      <c r="AR34" s="6">
        <v>50</v>
      </c>
      <c r="AS34" s="39">
        <f t="shared" si="4"/>
        <v>18.784267226411405</v>
      </c>
      <c r="AT34" s="6">
        <v>40</v>
      </c>
      <c r="AU34" s="6">
        <v>35.998878416416673</v>
      </c>
      <c r="AV34" s="6">
        <v>28.799102733133338</v>
      </c>
      <c r="AW34" s="6">
        <v>2.1856349279465732</v>
      </c>
      <c r="AX34" s="6">
        <v>14.677853291706551</v>
      </c>
      <c r="AY34" s="6">
        <v>108.75950390637475</v>
      </c>
      <c r="AZ34" s="6">
        <v>100</v>
      </c>
      <c r="BA34" s="6">
        <v>85.624275729200122</v>
      </c>
      <c r="BB34" s="6">
        <v>80</v>
      </c>
      <c r="BC34" s="6">
        <v>0.25807812350358572</v>
      </c>
      <c r="BD34" s="6"/>
      <c r="BE34" s="6">
        <v>64.89261776390218</v>
      </c>
      <c r="BF34" s="6">
        <v>65.15069588740576</v>
      </c>
      <c r="BG34" s="6">
        <v>13.030139177481153</v>
      </c>
      <c r="BH34" s="6">
        <v>41.777626285913776</v>
      </c>
      <c r="BI34" s="6">
        <v>41.829241910614492</v>
      </c>
      <c r="BJ34" s="6" t="s">
        <v>2402</v>
      </c>
    </row>
    <row r="35" spans="1:62" ht="15" x14ac:dyDescent="0.35">
      <c r="A35" t="s">
        <v>2423</v>
      </c>
      <c r="B35" s="19">
        <v>2022</v>
      </c>
      <c r="C35" s="9" t="s">
        <v>2262</v>
      </c>
      <c r="D35" s="9"/>
      <c r="E35" s="9"/>
      <c r="F35" s="15">
        <v>4</v>
      </c>
      <c r="G35" s="5"/>
      <c r="H35" s="5"/>
      <c r="I35" s="9">
        <v>24145.021270000001</v>
      </c>
      <c r="J35" s="9">
        <v>84870.922787999996</v>
      </c>
      <c r="K35" s="9">
        <v>160606.444143</v>
      </c>
      <c r="L35" s="9">
        <v>17212.860812999999</v>
      </c>
      <c r="M35" s="9">
        <v>1934.698535</v>
      </c>
      <c r="N35" s="9">
        <v>144619.84922099998</v>
      </c>
      <c r="O35" s="9">
        <v>13.042388000000001</v>
      </c>
      <c r="P35" s="9">
        <v>43418.356082999999</v>
      </c>
      <c r="Q35" s="9">
        <v>15302.119566199999</v>
      </c>
      <c r="R35" s="9">
        <v>13.326851</v>
      </c>
      <c r="S35" s="9">
        <v>-12129.641594799992</v>
      </c>
      <c r="T35" s="9">
        <v>36466.284346</v>
      </c>
      <c r="U35" s="9">
        <v>0</v>
      </c>
      <c r="V35" s="9">
        <v>662768.51649099996</v>
      </c>
      <c r="W35" s="9">
        <v>161440.65052299999</v>
      </c>
      <c r="X35" s="8" t="str">
        <f>+IFERROR(VLOOKUP(G35,'[6]Activos y pasivos'!$A$5:N$1108,9,0)/1000000,"ND")</f>
        <v>ND</v>
      </c>
      <c r="Y35" s="17">
        <v>74.058560554216598</v>
      </c>
      <c r="Z35" s="65">
        <v>70</v>
      </c>
      <c r="AA35" s="9">
        <v>16175.418578999999</v>
      </c>
      <c r="AB35" s="9">
        <v>18038.871997999999</v>
      </c>
      <c r="AC35" s="9">
        <v>144619.84922100001</v>
      </c>
      <c r="AD35" s="9">
        <v>112813.766389</v>
      </c>
      <c r="AE35" s="22">
        <f t="shared" si="0"/>
        <v>109015.94405799999</v>
      </c>
      <c r="AF35" s="22">
        <f t="shared" si="1"/>
        <v>160606.444143</v>
      </c>
      <c r="AG35" s="22">
        <f t="shared" si="2"/>
        <v>24349.969602200006</v>
      </c>
      <c r="AH35" s="22">
        <f t="shared" si="3"/>
        <v>160606.444143</v>
      </c>
      <c r="AI35" s="104">
        <v>-8.829809264320609</v>
      </c>
      <c r="AJ35" s="104">
        <v>47.41908559128332</v>
      </c>
      <c r="AK35" s="6">
        <v>67.877689864632643</v>
      </c>
      <c r="AL35" s="6">
        <v>32.122310135367357</v>
      </c>
      <c r="AM35" s="39">
        <v>9.0183941348668892E-3</v>
      </c>
      <c r="AN35" s="39">
        <v>4.685230802766481E-2</v>
      </c>
      <c r="AO35" s="6">
        <v>24.358527375099335</v>
      </c>
      <c r="AP35" s="6">
        <v>75.641472624900672</v>
      </c>
      <c r="AQ35" s="6">
        <v>35.243433760937307</v>
      </c>
      <c r="AR35" s="6">
        <v>50</v>
      </c>
      <c r="AS35" s="39">
        <f t="shared" si="4"/>
        <v>15.161265621770067</v>
      </c>
      <c r="AT35" s="6">
        <v>40</v>
      </c>
      <c r="AU35" s="39">
        <v>39.562127013659143</v>
      </c>
      <c r="AV35" s="39">
        <v>31.649701610927316</v>
      </c>
      <c r="AW35" s="6">
        <v>0</v>
      </c>
      <c r="AX35" s="6">
        <v>0</v>
      </c>
      <c r="AY35" s="6">
        <v>111.52027942831265</v>
      </c>
      <c r="AZ35" s="6">
        <v>80</v>
      </c>
      <c r="BA35" s="6">
        <v>78.007111054724092</v>
      </c>
      <c r="BB35" s="6">
        <v>70</v>
      </c>
      <c r="BC35" s="6">
        <v>0</v>
      </c>
      <c r="BD35" s="6"/>
      <c r="BE35" s="6">
        <v>50</v>
      </c>
      <c r="BF35" s="6">
        <v>50</v>
      </c>
      <c r="BG35" s="6">
        <v>10</v>
      </c>
      <c r="BH35" s="6">
        <v>41.649701610927316</v>
      </c>
      <c r="BI35" s="6">
        <v>41.649701610927316</v>
      </c>
      <c r="BJ35" s="6" t="s">
        <v>2402</v>
      </c>
    </row>
    <row r="36" spans="1:62" ht="13.5" customHeight="1" x14ac:dyDescent="0.35">
      <c r="A36" t="s">
        <v>2424</v>
      </c>
      <c r="B36" s="19">
        <v>2022</v>
      </c>
      <c r="C36" s="9" t="s">
        <v>1692</v>
      </c>
      <c r="D36" s="9"/>
      <c r="E36" s="1"/>
      <c r="F36" s="15">
        <v>3</v>
      </c>
      <c r="G36" s="37"/>
      <c r="H36" s="5"/>
      <c r="I36" s="22">
        <v>0</v>
      </c>
      <c r="J36" s="22">
        <v>176128.55166600001</v>
      </c>
      <c r="K36" s="22">
        <v>429799.70546700002</v>
      </c>
      <c r="L36" s="60">
        <v>138152.63939</v>
      </c>
      <c r="M36" s="60">
        <v>53918.444669999997</v>
      </c>
      <c r="N36" s="60">
        <v>251139.80498400002</v>
      </c>
      <c r="O36" s="60">
        <v>2978.8376850000004</v>
      </c>
      <c r="P36" s="60">
        <v>193296.32545400001</v>
      </c>
      <c r="Q36" s="60">
        <v>103249.04642100001</v>
      </c>
      <c r="R36" s="60">
        <v>1995.192669</v>
      </c>
      <c r="S36" s="60">
        <v>97216.158131000004</v>
      </c>
      <c r="T36" s="60">
        <v>85627.558885999999</v>
      </c>
      <c r="U36" s="60">
        <v>0</v>
      </c>
      <c r="V36" s="60">
        <v>1368282.3056876899</v>
      </c>
      <c r="W36" s="60">
        <v>823558.50605547999</v>
      </c>
      <c r="X36" s="8" t="str">
        <f>+IFERROR(VLOOKUP(G36,'[6]Activos y pasivos'!$A$5:N$1108,9,0)/1000000,"ND")</f>
        <v>ND</v>
      </c>
      <c r="Y36" s="59">
        <v>79.777609051135855</v>
      </c>
      <c r="Z36" s="20">
        <v>70</v>
      </c>
      <c r="AA36" s="60">
        <v>119436.538155</v>
      </c>
      <c r="AB36" s="60">
        <v>147249.97887600001</v>
      </c>
      <c r="AC36" s="60">
        <v>242536.26830299999</v>
      </c>
      <c r="AD36" s="60">
        <v>230938.234486</v>
      </c>
      <c r="AE36" s="22">
        <f t="shared" si="0"/>
        <v>176128.55166600001</v>
      </c>
      <c r="AF36" s="22">
        <f t="shared" si="1"/>
        <v>429799.70546700002</v>
      </c>
      <c r="AG36" s="22">
        <f t="shared" si="2"/>
        <v>184838.909686</v>
      </c>
      <c r="AH36" s="22">
        <f t="shared" si="3"/>
        <v>429799.70546700002</v>
      </c>
      <c r="AI36" s="104">
        <v>30.43309869748887</v>
      </c>
      <c r="AJ36" s="104">
        <v>0.42993046377000077</v>
      </c>
      <c r="AK36" s="39">
        <v>40.979216464242818</v>
      </c>
      <c r="AL36" s="39">
        <v>59.020783535757182</v>
      </c>
      <c r="AM36" s="39">
        <v>1.1861272589543423</v>
      </c>
      <c r="AN36" s="39">
        <v>11.208044381967815</v>
      </c>
      <c r="AO36" s="39">
        <v>60.189224302039392</v>
      </c>
      <c r="AP36" s="39">
        <v>39.810775697960608</v>
      </c>
      <c r="AQ36" s="39">
        <v>53.414903867673814</v>
      </c>
      <c r="AR36" s="40">
        <v>70</v>
      </c>
      <c r="AS36" s="39">
        <f t="shared" si="4"/>
        <v>43.005825116879222</v>
      </c>
      <c r="AT36" s="40">
        <v>0</v>
      </c>
      <c r="AU36" s="39">
        <v>36.007920723137126</v>
      </c>
      <c r="AV36" s="39">
        <v>28.806336578509701</v>
      </c>
      <c r="AW36" s="39">
        <v>0</v>
      </c>
      <c r="AX36" s="39">
        <v>0</v>
      </c>
      <c r="AY36" s="39">
        <v>123.28721273292837</v>
      </c>
      <c r="AZ36" s="40">
        <v>70</v>
      </c>
      <c r="BA36" s="39">
        <v>95.218020835337256</v>
      </c>
      <c r="BB36" s="40">
        <v>100</v>
      </c>
      <c r="BC36" s="39">
        <v>0.15690189122515541</v>
      </c>
      <c r="BD36" s="40"/>
      <c r="BE36" s="39">
        <v>56.666666666666664</v>
      </c>
      <c r="BF36" s="39">
        <v>56.823568557891818</v>
      </c>
      <c r="BG36" s="39">
        <v>11.364713711578364</v>
      </c>
      <c r="BH36" s="56">
        <v>40.139669911843036</v>
      </c>
      <c r="BI36" s="56">
        <v>40.171050290088061</v>
      </c>
      <c r="BJ36" s="133" t="s">
        <v>2402</v>
      </c>
    </row>
    <row r="37" spans="1:62" s="144" customFormat="1" ht="15" x14ac:dyDescent="0.35">
      <c r="A37" s="92" t="s">
        <v>2394</v>
      </c>
      <c r="B37" s="141">
        <v>2021</v>
      </c>
      <c r="C37" s="9" t="s">
        <v>37</v>
      </c>
      <c r="E37" s="142"/>
      <c r="F37" s="142" t="s">
        <v>2425</v>
      </c>
      <c r="G37" s="143"/>
      <c r="H37" s="143"/>
      <c r="I37" s="142">
        <v>0</v>
      </c>
      <c r="J37" s="142">
        <v>1709401.2830000001</v>
      </c>
      <c r="K37" s="147">
        <v>4592679.4110000003</v>
      </c>
      <c r="L37" s="142"/>
      <c r="M37" s="142"/>
      <c r="N37" s="142">
        <v>3635276.6460159998</v>
      </c>
      <c r="O37" s="142">
        <v>1041270.6330000001</v>
      </c>
      <c r="P37" s="142">
        <v>2496946.9780000001</v>
      </c>
      <c r="Q37" s="142">
        <v>1552525.4240000001</v>
      </c>
      <c r="R37" s="142">
        <v>87868.123999999996</v>
      </c>
      <c r="S37" s="142">
        <v>52088.412000000477</v>
      </c>
      <c r="T37" s="142">
        <v>457101.00599999999</v>
      </c>
      <c r="U37" s="142">
        <v>0</v>
      </c>
      <c r="V37" s="142">
        <v>13610541.498312</v>
      </c>
      <c r="W37" s="142">
        <v>10408840.132896001</v>
      </c>
      <c r="Y37" s="6">
        <v>20.377259040043448</v>
      </c>
      <c r="Z37" s="65">
        <v>50</v>
      </c>
      <c r="AA37" s="142">
        <v>1398513.6009519999</v>
      </c>
      <c r="AB37" s="142">
        <v>1664061.5847759999</v>
      </c>
      <c r="AC37" s="142">
        <v>3596155.6391790002</v>
      </c>
      <c r="AD37" s="142">
        <v>3227210.3036949998</v>
      </c>
      <c r="AE37" s="22">
        <f t="shared" ref="AE37:AE68" si="5">+I37+J37</f>
        <v>1709401.2830000001</v>
      </c>
      <c r="AF37" s="22">
        <f t="shared" ref="AF37:AF68" si="6">+K37</f>
        <v>4592679.4110000003</v>
      </c>
      <c r="AG37" s="22">
        <f t="shared" ref="AG37:AG68" si="7">+S37+R37+T37</f>
        <v>597057.54200000048</v>
      </c>
      <c r="AH37" s="22">
        <f t="shared" ref="AH37:AH68" si="8">+K37+U37</f>
        <v>4592679.4110000003</v>
      </c>
      <c r="AI37" s="22"/>
      <c r="AJ37" s="22"/>
      <c r="AK37" s="145">
        <v>37.220130778250834</v>
      </c>
      <c r="AL37" s="145">
        <v>62.779869221749166</v>
      </c>
      <c r="AM37" s="145">
        <v>28.643504591078571</v>
      </c>
      <c r="AN37" s="145">
        <v>84.247178293392253</v>
      </c>
      <c r="AO37" s="145">
        <v>76.476311645550027</v>
      </c>
      <c r="AP37" s="145">
        <v>23.523688354449973</v>
      </c>
      <c r="AQ37" s="145">
        <v>62.176947996049925</v>
      </c>
      <c r="AR37" s="145">
        <v>80</v>
      </c>
      <c r="AS37" s="145">
        <v>11.869938483000308</v>
      </c>
      <c r="AT37" s="145">
        <v>60</v>
      </c>
      <c r="AU37" s="146">
        <v>62.110147173918278</v>
      </c>
      <c r="AV37" s="146">
        <f t="shared" ref="AV37:AV68" si="9">+AU37*0.8</f>
        <v>49.688117739134626</v>
      </c>
      <c r="AW37" s="6">
        <v>29.622740959956552</v>
      </c>
      <c r="AX37" s="145">
        <v>100</v>
      </c>
      <c r="AY37" s="145">
        <v>118.98787281319505</v>
      </c>
      <c r="AZ37" s="145">
        <v>80</v>
      </c>
      <c r="BA37" s="145">
        <v>89.740562631259465</v>
      </c>
      <c r="BB37" s="145">
        <v>80</v>
      </c>
      <c r="BC37" s="145">
        <v>0</v>
      </c>
      <c r="BD37" s="145"/>
      <c r="BE37" s="145">
        <f t="shared" ref="BE37:BE68" si="10">+AVERAGE(BB37,AZ37,AX37)</f>
        <v>86.666666666666671</v>
      </c>
      <c r="BF37" s="145">
        <f t="shared" ref="BF37:BF68" si="11">+BE37+BC37</f>
        <v>86.666666666666671</v>
      </c>
      <c r="BG37" s="145">
        <f t="shared" ref="BG37:BG68" si="12">+BF37*0.2</f>
        <v>17.333333333333336</v>
      </c>
      <c r="BH37" s="145">
        <f t="shared" ref="BH37:BH68" si="13">+BG37+AV37</f>
        <v>67.021451072467954</v>
      </c>
      <c r="BI37" s="145">
        <v>67.021451072467954</v>
      </c>
      <c r="BJ37" s="145" t="s">
        <v>2390</v>
      </c>
    </row>
    <row r="38" spans="1:62" ht="15" x14ac:dyDescent="0.35">
      <c r="A38" s="92" t="s">
        <v>2385</v>
      </c>
      <c r="B38" s="76">
        <v>2021</v>
      </c>
      <c r="C38" s="9" t="s">
        <v>288</v>
      </c>
      <c r="E38" s="9"/>
      <c r="F38" s="9" t="s">
        <v>2426</v>
      </c>
      <c r="G38" s="5"/>
      <c r="H38" s="5"/>
      <c r="I38" s="9">
        <v>1147.6300000000001</v>
      </c>
      <c r="J38" s="9">
        <v>461663.31899999996</v>
      </c>
      <c r="K38" s="147">
        <v>1271528.996</v>
      </c>
      <c r="L38" s="9"/>
      <c r="M38" s="9"/>
      <c r="N38" s="9">
        <v>1407695.5684249999</v>
      </c>
      <c r="O38" s="9">
        <v>450142.11042500002</v>
      </c>
      <c r="P38" s="9">
        <v>795112.88</v>
      </c>
      <c r="Q38" s="9">
        <v>570037.55000000005</v>
      </c>
      <c r="R38" s="9">
        <v>13174.616</v>
      </c>
      <c r="S38" s="9">
        <v>-334165.3870000001</v>
      </c>
      <c r="T38" s="9">
        <v>157956.807</v>
      </c>
      <c r="U38" s="9">
        <v>0</v>
      </c>
      <c r="V38" s="8">
        <v>4367073.4697419703</v>
      </c>
      <c r="W38" s="8">
        <v>1892702.92174145</v>
      </c>
      <c r="X38" s="7"/>
      <c r="Y38" s="6">
        <v>36.067361435706957</v>
      </c>
      <c r="Z38" s="65">
        <v>55.000000000000007</v>
      </c>
      <c r="AA38" s="7">
        <v>581213.35631800001</v>
      </c>
      <c r="AB38" s="7">
        <v>710424.65544799995</v>
      </c>
      <c r="AC38" s="9">
        <v>1388506.195082</v>
      </c>
      <c r="AD38" s="8">
        <v>1027325.556963</v>
      </c>
      <c r="AE38" s="22">
        <f t="shared" si="5"/>
        <v>462810.94899999996</v>
      </c>
      <c r="AF38" s="22">
        <f t="shared" si="6"/>
        <v>1271528.996</v>
      </c>
      <c r="AG38" s="22">
        <f t="shared" si="7"/>
        <v>-163033.96400000012</v>
      </c>
      <c r="AH38" s="22">
        <f t="shared" si="8"/>
        <v>1271528.996</v>
      </c>
      <c r="AI38" s="22"/>
      <c r="AJ38" s="22"/>
      <c r="AK38" s="5">
        <v>36.397986239867073</v>
      </c>
      <c r="AL38" s="6">
        <v>63.602013760132927</v>
      </c>
      <c r="AM38" s="5">
        <v>31.977234319821118</v>
      </c>
      <c r="AN38" s="5">
        <v>94.524838136154926</v>
      </c>
      <c r="AO38" s="6">
        <v>43.34030409278369</v>
      </c>
      <c r="AP38" s="6">
        <v>56.65969590721631</v>
      </c>
      <c r="AQ38" s="6">
        <v>71.692657022484667</v>
      </c>
      <c r="AR38" s="6">
        <v>100</v>
      </c>
      <c r="AS38" s="6">
        <v>-11.263148675786724</v>
      </c>
      <c r="AT38" s="6">
        <v>60</v>
      </c>
      <c r="AU38" s="6">
        <v>74.957309560700836</v>
      </c>
      <c r="AV38" s="146">
        <f t="shared" si="9"/>
        <v>59.965847648560668</v>
      </c>
      <c r="AW38" s="6">
        <v>18.932638564293047</v>
      </c>
      <c r="AX38" s="6">
        <v>100</v>
      </c>
      <c r="AY38" s="6">
        <v>122.23130245123005</v>
      </c>
      <c r="AZ38" s="6">
        <v>70</v>
      </c>
      <c r="BA38" s="6">
        <v>73.987826673134137</v>
      </c>
      <c r="BB38" s="6">
        <v>70</v>
      </c>
      <c r="BC38" s="6">
        <v>0</v>
      </c>
      <c r="BD38" s="6"/>
      <c r="BE38" s="145">
        <f t="shared" si="10"/>
        <v>80</v>
      </c>
      <c r="BF38" s="145">
        <f t="shared" si="11"/>
        <v>80</v>
      </c>
      <c r="BG38" s="145">
        <f t="shared" si="12"/>
        <v>16</v>
      </c>
      <c r="BH38" s="145">
        <f t="shared" si="13"/>
        <v>75.965847648560668</v>
      </c>
      <c r="BI38" s="6">
        <v>75.965847648560668</v>
      </c>
      <c r="BJ38" s="6" t="s">
        <v>2386</v>
      </c>
    </row>
    <row r="39" spans="1:62" ht="15" x14ac:dyDescent="0.35">
      <c r="A39" s="92" t="s">
        <v>2422</v>
      </c>
      <c r="B39" s="76">
        <v>2021</v>
      </c>
      <c r="C39" s="9" t="s">
        <v>338</v>
      </c>
      <c r="D39" s="9"/>
      <c r="E39" s="9"/>
      <c r="F39" s="9" t="s">
        <v>2426</v>
      </c>
      <c r="G39" s="5"/>
      <c r="H39" s="5"/>
      <c r="I39" s="9">
        <v>0</v>
      </c>
      <c r="J39" s="9">
        <v>882892.19</v>
      </c>
      <c r="K39" s="147">
        <v>1447648.2719999999</v>
      </c>
      <c r="L39" s="9"/>
      <c r="M39" s="9"/>
      <c r="N39" s="9">
        <v>1802694.5998940002</v>
      </c>
      <c r="O39" s="9">
        <v>466368.63399999996</v>
      </c>
      <c r="P39" s="9">
        <v>424677.10499999998</v>
      </c>
      <c r="Q39" s="9">
        <v>152641.75699999998</v>
      </c>
      <c r="R39" s="9">
        <v>17592.559000000001</v>
      </c>
      <c r="S39" s="9">
        <v>-170245.82799999998</v>
      </c>
      <c r="T39" s="9">
        <v>62363.190999999999</v>
      </c>
      <c r="U39" s="9">
        <v>0</v>
      </c>
      <c r="V39" s="8">
        <v>4100619.4388272204</v>
      </c>
      <c r="W39" s="8">
        <v>2610867.4273052597</v>
      </c>
      <c r="X39" s="7"/>
      <c r="Y39" s="6">
        <v>49.834133477079533</v>
      </c>
      <c r="Z39" s="65">
        <v>55.000000000000007</v>
      </c>
      <c r="AA39" s="7">
        <v>268329.24463700003</v>
      </c>
      <c r="AB39" s="7">
        <v>347103.26202099997</v>
      </c>
      <c r="AC39" s="9">
        <v>1274823.122064</v>
      </c>
      <c r="AD39" s="8">
        <v>985274.23757799994</v>
      </c>
      <c r="AE39" s="22">
        <f t="shared" si="5"/>
        <v>882892.19</v>
      </c>
      <c r="AF39" s="22">
        <f t="shared" si="6"/>
        <v>1447648.2719999999</v>
      </c>
      <c r="AG39" s="22">
        <f t="shared" si="7"/>
        <v>-90290.07799999998</v>
      </c>
      <c r="AH39" s="22">
        <f t="shared" si="8"/>
        <v>1447648.2719999999</v>
      </c>
      <c r="AI39" s="22"/>
      <c r="AJ39" s="22"/>
      <c r="AK39" s="5">
        <v>60.98803190503169</v>
      </c>
      <c r="AL39" s="6">
        <v>39.01196809496831</v>
      </c>
      <c r="AM39" s="5">
        <v>25.870640208686641</v>
      </c>
      <c r="AN39" s="5">
        <v>76.473720452084606</v>
      </c>
      <c r="AO39" s="6">
        <v>63.670073906004049</v>
      </c>
      <c r="AP39" s="6">
        <v>36.329926093995951</v>
      </c>
      <c r="AQ39" s="6">
        <v>35.943015341031867</v>
      </c>
      <c r="AR39" s="6">
        <v>50</v>
      </c>
      <c r="AS39" s="6">
        <v>-5.779604211073984</v>
      </c>
      <c r="AT39" s="6">
        <v>80</v>
      </c>
      <c r="AU39" s="6">
        <v>56.363122928209769</v>
      </c>
      <c r="AV39" s="146">
        <f t="shared" si="9"/>
        <v>45.09049834256782</v>
      </c>
      <c r="AW39" s="6">
        <v>5.1658665229204708</v>
      </c>
      <c r="AX39" s="6">
        <v>36.390688382796789</v>
      </c>
      <c r="AY39" s="6">
        <v>129.35722399195311</v>
      </c>
      <c r="AZ39" s="6">
        <v>70</v>
      </c>
      <c r="BA39" s="6">
        <v>77.287132663768574</v>
      </c>
      <c r="BB39" s="6">
        <v>70</v>
      </c>
      <c r="BC39" s="6">
        <v>0</v>
      </c>
      <c r="BD39" s="6"/>
      <c r="BE39" s="145">
        <f t="shared" si="10"/>
        <v>58.796896127598927</v>
      </c>
      <c r="BF39" s="145">
        <f t="shared" si="11"/>
        <v>58.796896127598927</v>
      </c>
      <c r="BG39" s="145">
        <f t="shared" si="12"/>
        <v>11.759379225519787</v>
      </c>
      <c r="BH39" s="145">
        <f t="shared" si="13"/>
        <v>56.849877568087607</v>
      </c>
      <c r="BI39" s="6">
        <v>56.849877568087607</v>
      </c>
      <c r="BJ39" s="137" t="s">
        <v>2402</v>
      </c>
    </row>
    <row r="40" spans="1:62" ht="15" customHeight="1" x14ac:dyDescent="0.35">
      <c r="A40" s="92" t="s">
        <v>2419</v>
      </c>
      <c r="B40" s="76">
        <v>2021</v>
      </c>
      <c r="C40" s="9" t="s">
        <v>431</v>
      </c>
      <c r="E40" s="9"/>
      <c r="F40" s="9" t="s">
        <v>2426</v>
      </c>
      <c r="G40" s="5"/>
      <c r="H40" s="5"/>
      <c r="I40" s="9">
        <v>9611.8389999999999</v>
      </c>
      <c r="J40" s="9">
        <v>769485.47700000007</v>
      </c>
      <c r="K40" s="147">
        <v>1217399.05</v>
      </c>
      <c r="L40" s="9"/>
      <c r="M40" s="9"/>
      <c r="N40" s="9">
        <v>1085275.851062</v>
      </c>
      <c r="O40" s="9">
        <v>153644.22700000001</v>
      </c>
      <c r="P40" s="9">
        <v>392522.88700000005</v>
      </c>
      <c r="Q40" s="9">
        <v>224398.69100000005</v>
      </c>
      <c r="R40" s="9">
        <v>5995.2690000000002</v>
      </c>
      <c r="S40" s="9">
        <v>-7153.9679999998771</v>
      </c>
      <c r="T40" s="9">
        <v>174000.791</v>
      </c>
      <c r="U40" s="9">
        <v>0</v>
      </c>
      <c r="V40" s="9">
        <v>4446077.2464549998</v>
      </c>
      <c r="W40" s="9">
        <v>2968031.7643189998</v>
      </c>
      <c r="Y40" s="6">
        <v>40.66685409908078</v>
      </c>
      <c r="Z40" s="65">
        <v>55.000000000000007</v>
      </c>
      <c r="AA40" s="9">
        <v>307549.51351100003</v>
      </c>
      <c r="AB40" s="9">
        <v>358089.458086</v>
      </c>
      <c r="AC40" s="9">
        <v>1056933.2510520001</v>
      </c>
      <c r="AD40" s="9">
        <v>941109.47692799999</v>
      </c>
      <c r="AE40" s="22">
        <f t="shared" si="5"/>
        <v>779097.31600000011</v>
      </c>
      <c r="AF40" s="22">
        <f t="shared" si="6"/>
        <v>1217399.05</v>
      </c>
      <c r="AG40" s="22">
        <f t="shared" si="7"/>
        <v>172842.09200000012</v>
      </c>
      <c r="AH40" s="22">
        <f t="shared" si="8"/>
        <v>1217399.05</v>
      </c>
      <c r="AI40" s="22"/>
      <c r="AJ40" s="22"/>
      <c r="AK40" s="6">
        <v>63.996872348471122</v>
      </c>
      <c r="AL40" s="6">
        <v>36.003127651528878</v>
      </c>
      <c r="AM40" s="6">
        <v>14.157158924125232</v>
      </c>
      <c r="AN40" s="6">
        <v>41.848620877799689</v>
      </c>
      <c r="AO40" s="6">
        <v>66.756189777978037</v>
      </c>
      <c r="AP40" s="6">
        <v>33.243810222021963</v>
      </c>
      <c r="AQ40" s="6">
        <v>57.168307487761858</v>
      </c>
      <c r="AR40" s="6">
        <v>80</v>
      </c>
      <c r="AS40" s="6">
        <v>14.119233098286626</v>
      </c>
      <c r="AT40" s="6">
        <v>60</v>
      </c>
      <c r="AU40" s="39">
        <v>50.219111750270109</v>
      </c>
      <c r="AV40" s="146">
        <f t="shared" si="9"/>
        <v>40.175289400216087</v>
      </c>
      <c r="AW40" s="6">
        <v>14.333145900919225</v>
      </c>
      <c r="AX40" s="6">
        <v>100</v>
      </c>
      <c r="AY40" s="6">
        <v>116.43310828166611</v>
      </c>
      <c r="AZ40" s="6">
        <v>80</v>
      </c>
      <c r="BA40" s="6">
        <v>89.041524239234889</v>
      </c>
      <c r="BB40" s="6">
        <v>80</v>
      </c>
      <c r="BC40" s="6">
        <v>0</v>
      </c>
      <c r="BD40" s="6"/>
      <c r="BE40" s="145">
        <f t="shared" si="10"/>
        <v>86.666666666666671</v>
      </c>
      <c r="BF40" s="145">
        <f t="shared" si="11"/>
        <v>86.666666666666671</v>
      </c>
      <c r="BG40" s="145">
        <f t="shared" si="12"/>
        <v>17.333333333333336</v>
      </c>
      <c r="BH40" s="145">
        <f t="shared" si="13"/>
        <v>57.508622733549423</v>
      </c>
      <c r="BI40" s="6">
        <v>57.508622733549423</v>
      </c>
      <c r="BJ40" s="6" t="s">
        <v>2402</v>
      </c>
    </row>
    <row r="41" spans="1:62" ht="13.5" customHeight="1" x14ac:dyDescent="0.35">
      <c r="A41" s="92" t="s">
        <v>2398</v>
      </c>
      <c r="B41" s="76">
        <v>2021</v>
      </c>
      <c r="C41" s="9" t="s">
        <v>677</v>
      </c>
      <c r="E41" s="1"/>
      <c r="F41" s="9" t="s">
        <v>2427</v>
      </c>
      <c r="G41" s="37"/>
      <c r="H41" s="5"/>
      <c r="I41" s="22">
        <v>3519.482</v>
      </c>
      <c r="J41" s="22">
        <v>380461.48599999998</v>
      </c>
      <c r="K41" s="147">
        <v>821791.06400000001</v>
      </c>
      <c r="L41" s="60"/>
      <c r="M41" s="60"/>
      <c r="N41" s="60">
        <v>701091.14795199991</v>
      </c>
      <c r="O41" s="60">
        <v>172047.09995199999</v>
      </c>
      <c r="P41" s="60">
        <v>305201.83600000001</v>
      </c>
      <c r="Q41" s="60">
        <v>167742.99299999999</v>
      </c>
      <c r="R41" s="60">
        <v>2312.3440000000001</v>
      </c>
      <c r="S41" s="60">
        <v>926.50800000003073</v>
      </c>
      <c r="T41" s="60">
        <v>96826.956999999995</v>
      </c>
      <c r="U41" s="60">
        <v>0</v>
      </c>
      <c r="V41" s="60">
        <v>3109285.7673209999</v>
      </c>
      <c r="W41" s="60">
        <v>1888736.4966210001</v>
      </c>
      <c r="X41" s="60"/>
      <c r="Y41" s="6">
        <v>44.140619056275021</v>
      </c>
      <c r="Z41" s="65">
        <v>60</v>
      </c>
      <c r="AA41" s="60">
        <v>234928.10247899999</v>
      </c>
      <c r="AB41" s="60">
        <v>286278.31102899997</v>
      </c>
      <c r="AC41" s="60">
        <v>683405.71311300003</v>
      </c>
      <c r="AD41" s="60">
        <v>669919.91699499998</v>
      </c>
      <c r="AE41" s="22">
        <f t="shared" si="5"/>
        <v>383980.96799999999</v>
      </c>
      <c r="AF41" s="22">
        <f t="shared" si="6"/>
        <v>821791.06400000001</v>
      </c>
      <c r="AG41" s="22">
        <f t="shared" si="7"/>
        <v>100065.80900000002</v>
      </c>
      <c r="AH41" s="22">
        <f t="shared" si="8"/>
        <v>821791.06400000001</v>
      </c>
      <c r="AI41" s="22"/>
      <c r="AJ41" s="22"/>
      <c r="AK41" s="39">
        <v>46.724889673417039</v>
      </c>
      <c r="AL41" s="39">
        <v>53.275110326582961</v>
      </c>
      <c r="AM41" s="39">
        <v>24.539904754834982</v>
      </c>
      <c r="AN41" s="39">
        <v>75.740892324862799</v>
      </c>
      <c r="AO41" s="39">
        <v>60.745027571021865</v>
      </c>
      <c r="AP41" s="39">
        <v>39.254972428978135</v>
      </c>
      <c r="AQ41" s="39">
        <v>54.961331556340966</v>
      </c>
      <c r="AR41" s="40">
        <v>70</v>
      </c>
      <c r="AS41" s="39">
        <v>11.454485769301865</v>
      </c>
      <c r="AT41" s="40">
        <v>60</v>
      </c>
      <c r="AU41" s="39">
        <v>59.654195016084785</v>
      </c>
      <c r="AV41" s="146">
        <f t="shared" si="9"/>
        <v>47.723356012867832</v>
      </c>
      <c r="AW41" s="6">
        <v>15.859380943724977</v>
      </c>
      <c r="AX41" s="39">
        <v>68.051570755698435</v>
      </c>
      <c r="AY41" s="39">
        <v>121.85783991278359</v>
      </c>
      <c r="AZ41" s="40">
        <v>70</v>
      </c>
      <c r="BA41" s="39">
        <v>98.026677878273716</v>
      </c>
      <c r="BB41" s="40">
        <v>100</v>
      </c>
      <c r="BC41" s="39">
        <v>0</v>
      </c>
      <c r="BD41" s="40"/>
      <c r="BE41" s="145">
        <f t="shared" si="10"/>
        <v>79.350523585232807</v>
      </c>
      <c r="BF41" s="145">
        <f t="shared" si="11"/>
        <v>79.350523585232807</v>
      </c>
      <c r="BG41" s="145">
        <f t="shared" si="12"/>
        <v>15.870104717046562</v>
      </c>
      <c r="BH41" s="145">
        <f t="shared" si="13"/>
        <v>63.593460729914398</v>
      </c>
      <c r="BI41" s="56">
        <v>63.593460729914398</v>
      </c>
      <c r="BJ41" s="133" t="s">
        <v>2390</v>
      </c>
    </row>
    <row r="42" spans="1:62" ht="15" x14ac:dyDescent="0.35">
      <c r="A42" s="92" t="s">
        <v>2414</v>
      </c>
      <c r="B42" s="76">
        <v>2021</v>
      </c>
      <c r="C42" s="9" t="s">
        <v>732</v>
      </c>
      <c r="E42" s="9"/>
      <c r="F42" s="9" t="s">
        <v>2428</v>
      </c>
      <c r="G42" s="5"/>
      <c r="H42" s="5"/>
      <c r="I42" s="9">
        <v>3113.48</v>
      </c>
      <c r="J42" s="9">
        <v>264830.68</v>
      </c>
      <c r="K42" s="147">
        <v>367026.60800000001</v>
      </c>
      <c r="L42" s="9"/>
      <c r="M42" s="9"/>
      <c r="N42" s="9">
        <v>361018.84820499999</v>
      </c>
      <c r="O42" s="9">
        <v>27255.903055000002</v>
      </c>
      <c r="P42" s="9">
        <v>89556.649000000005</v>
      </c>
      <c r="Q42" s="9">
        <v>40655.760999999999</v>
      </c>
      <c r="R42" s="9">
        <v>51.527000000000001</v>
      </c>
      <c r="S42" s="9">
        <v>4708.76800000004</v>
      </c>
      <c r="T42" s="9">
        <v>60034.999000000003</v>
      </c>
      <c r="U42" s="9">
        <v>0</v>
      </c>
      <c r="V42" s="8">
        <v>1473933.3616869999</v>
      </c>
      <c r="W42" s="8">
        <v>757411.93328400003</v>
      </c>
      <c r="X42" s="7"/>
      <c r="Y42" s="6">
        <v>57.637590380653258</v>
      </c>
      <c r="Z42" s="65">
        <v>70</v>
      </c>
      <c r="AA42" s="7">
        <v>59263.258520000003</v>
      </c>
      <c r="AB42" s="7">
        <v>66806.191844000001</v>
      </c>
      <c r="AC42" s="9">
        <v>313447.81499799999</v>
      </c>
      <c r="AD42" s="8">
        <v>281128.199188</v>
      </c>
      <c r="AE42" s="22">
        <f t="shared" si="5"/>
        <v>267944.15999999997</v>
      </c>
      <c r="AF42" s="22">
        <f t="shared" si="6"/>
        <v>367026.60800000001</v>
      </c>
      <c r="AG42" s="22">
        <f t="shared" si="7"/>
        <v>64795.294000000045</v>
      </c>
      <c r="AH42" s="22">
        <f t="shared" si="8"/>
        <v>367026.60800000001</v>
      </c>
      <c r="AI42" s="22"/>
      <c r="AJ42" s="22"/>
      <c r="AK42" s="136">
        <v>73.004015011358518</v>
      </c>
      <c r="AL42" s="6">
        <v>26.995984988641482</v>
      </c>
      <c r="AM42" s="5">
        <v>7.5497174705745778</v>
      </c>
      <c r="AN42" s="5">
        <v>17.517205225428381</v>
      </c>
      <c r="AO42" s="6">
        <v>51.387121899262752</v>
      </c>
      <c r="AP42" s="6">
        <v>48.612878100737248</v>
      </c>
      <c r="AQ42" s="6">
        <v>45.396697457940839</v>
      </c>
      <c r="AR42" s="6">
        <v>70</v>
      </c>
      <c r="AS42" s="6">
        <v>17.534676149761871</v>
      </c>
      <c r="AT42" s="6">
        <v>40</v>
      </c>
      <c r="AU42" s="6">
        <v>40.625213662961428</v>
      </c>
      <c r="AV42" s="146">
        <f t="shared" si="9"/>
        <v>32.500170930369144</v>
      </c>
      <c r="AW42" s="6">
        <v>12.362409619346737</v>
      </c>
      <c r="AX42" s="6">
        <v>76.129129205950463</v>
      </c>
      <c r="AY42" s="6">
        <v>112.72784101376138</v>
      </c>
      <c r="AZ42" s="6">
        <v>80</v>
      </c>
      <c r="BA42" s="6">
        <v>89.688996297451865</v>
      </c>
      <c r="BB42" s="6">
        <v>80</v>
      </c>
      <c r="BC42" s="6">
        <v>0</v>
      </c>
      <c r="BD42" s="6"/>
      <c r="BE42" s="145">
        <f t="shared" si="10"/>
        <v>78.709709735316821</v>
      </c>
      <c r="BF42" s="145">
        <f t="shared" si="11"/>
        <v>78.709709735316821</v>
      </c>
      <c r="BG42" s="145">
        <f t="shared" si="12"/>
        <v>15.741941947063365</v>
      </c>
      <c r="BH42" s="145">
        <f t="shared" si="13"/>
        <v>48.242112877432511</v>
      </c>
      <c r="BI42" s="6">
        <v>48.242112877432511</v>
      </c>
      <c r="BJ42" s="6" t="s">
        <v>2402</v>
      </c>
    </row>
    <row r="43" spans="1:62" ht="13.5" customHeight="1" x14ac:dyDescent="0.35">
      <c r="A43" s="92" t="s">
        <v>2417</v>
      </c>
      <c r="B43" s="76">
        <v>2021</v>
      </c>
      <c r="C43" s="9" t="s">
        <v>765</v>
      </c>
      <c r="E43" s="1"/>
      <c r="F43" s="9" t="s">
        <v>2429</v>
      </c>
      <c r="G43" s="37"/>
      <c r="H43" s="5"/>
      <c r="I43" s="22">
        <v>0</v>
      </c>
      <c r="J43" s="22">
        <v>1088713.8159999999</v>
      </c>
      <c r="K43" s="147">
        <v>1394677.0459999999</v>
      </c>
      <c r="L43" s="60"/>
      <c r="M43" s="60"/>
      <c r="N43" s="60">
        <v>1266578.9694400001</v>
      </c>
      <c r="O43" s="60">
        <v>69160.597000000009</v>
      </c>
      <c r="P43" s="60">
        <v>241487.06200000001</v>
      </c>
      <c r="Q43" s="60">
        <v>138207.12500000003</v>
      </c>
      <c r="R43" s="60">
        <v>45.290999999999997</v>
      </c>
      <c r="S43" s="60">
        <v>67443.680999999866</v>
      </c>
      <c r="T43" s="60">
        <v>218383.46299999999</v>
      </c>
      <c r="U43" s="60">
        <v>0</v>
      </c>
      <c r="V43" s="60">
        <v>3279299.1611040002</v>
      </c>
      <c r="W43" s="60">
        <v>1351266.651486</v>
      </c>
      <c r="X43" s="60"/>
      <c r="Y43" s="6">
        <v>28.191374367510353</v>
      </c>
      <c r="Z43" s="65">
        <v>70</v>
      </c>
      <c r="AA43" s="60">
        <v>107253.130603</v>
      </c>
      <c r="AB43" s="60">
        <v>141658.62946500001</v>
      </c>
      <c r="AC43" s="60">
        <v>1221691.7315179999</v>
      </c>
      <c r="AD43" s="60">
        <v>1192998.3940870001</v>
      </c>
      <c r="AE43" s="22">
        <f t="shared" si="5"/>
        <v>1088713.8159999999</v>
      </c>
      <c r="AF43" s="22">
        <f t="shared" si="6"/>
        <v>1394677.0459999999</v>
      </c>
      <c r="AG43" s="22">
        <f t="shared" si="7"/>
        <v>285872.43499999982</v>
      </c>
      <c r="AH43" s="22">
        <f t="shared" si="8"/>
        <v>1394677.0459999999</v>
      </c>
      <c r="AI43" s="22"/>
      <c r="AJ43" s="22"/>
      <c r="AK43" s="39">
        <v>78.06207316041251</v>
      </c>
      <c r="AL43" s="39">
        <v>21.93792683958749</v>
      </c>
      <c r="AM43" s="39">
        <v>5.4604251822196597</v>
      </c>
      <c r="AN43" s="39">
        <v>33.510326410552217</v>
      </c>
      <c r="AO43" s="39">
        <v>41.205958502154047</v>
      </c>
      <c r="AP43" s="39">
        <v>58.794041497845953</v>
      </c>
      <c r="AQ43" s="39">
        <v>57.231689290252753</v>
      </c>
      <c r="AR43" s="40">
        <v>80</v>
      </c>
      <c r="AS43" s="39">
        <v>20.256897246646119</v>
      </c>
      <c r="AT43" s="40">
        <v>20</v>
      </c>
      <c r="AU43" s="39">
        <v>42.848458949597131</v>
      </c>
      <c r="AV43" s="146">
        <f t="shared" si="9"/>
        <v>34.278767159677706</v>
      </c>
      <c r="AW43" s="6">
        <v>41.808625632489644</v>
      </c>
      <c r="AX43" s="39">
        <v>100</v>
      </c>
      <c r="AY43" s="39">
        <v>132.07878284630476</v>
      </c>
      <c r="AZ43" s="40">
        <v>60</v>
      </c>
      <c r="BA43" s="39">
        <v>97.651343895456563</v>
      </c>
      <c r="BB43" s="40">
        <v>100</v>
      </c>
      <c r="BC43" s="39">
        <v>0</v>
      </c>
      <c r="BD43" s="40"/>
      <c r="BE43" s="145">
        <f t="shared" si="10"/>
        <v>86.666666666666671</v>
      </c>
      <c r="BF43" s="145">
        <f t="shared" si="11"/>
        <v>86.666666666666671</v>
      </c>
      <c r="BG43" s="145">
        <f t="shared" si="12"/>
        <v>17.333333333333336</v>
      </c>
      <c r="BH43" s="145">
        <f t="shared" si="13"/>
        <v>51.612100493011042</v>
      </c>
      <c r="BI43" s="56">
        <v>51.612100493011042</v>
      </c>
      <c r="BJ43" s="133" t="s">
        <v>2402</v>
      </c>
    </row>
    <row r="44" spans="1:62" ht="15" x14ac:dyDescent="0.35">
      <c r="A44" s="92" t="s">
        <v>2397</v>
      </c>
      <c r="B44" s="76">
        <v>2021</v>
      </c>
      <c r="C44" s="9" t="s">
        <v>850</v>
      </c>
      <c r="E44" s="9"/>
      <c r="F44" s="9" t="s">
        <v>2427</v>
      </c>
      <c r="G44" s="5"/>
      <c r="H44" s="5"/>
      <c r="I44" s="9">
        <v>295.87400000000002</v>
      </c>
      <c r="J44" s="9">
        <v>669840.929</v>
      </c>
      <c r="K44" s="147">
        <v>884970.554</v>
      </c>
      <c r="L44" s="9"/>
      <c r="M44" s="9"/>
      <c r="N44" s="9">
        <v>933865.88940900005</v>
      </c>
      <c r="O44" s="9">
        <v>302570.76826600003</v>
      </c>
      <c r="P44" s="9">
        <v>189588.44699999999</v>
      </c>
      <c r="Q44" s="9">
        <v>103001.70999999998</v>
      </c>
      <c r="R44" s="9">
        <v>1158.1320000000001</v>
      </c>
      <c r="S44" s="9">
        <v>73075.476000000024</v>
      </c>
      <c r="T44" s="9">
        <v>89241.324999999997</v>
      </c>
      <c r="U44" s="9">
        <v>0</v>
      </c>
      <c r="V44" s="8">
        <v>2544924.47834806</v>
      </c>
      <c r="W44" s="8">
        <v>600163.80057234992</v>
      </c>
      <c r="X44" s="7"/>
      <c r="Y44" s="6">
        <v>31.605596742907053</v>
      </c>
      <c r="Z44" s="65">
        <v>60</v>
      </c>
      <c r="AA44" s="7">
        <v>128384.815682</v>
      </c>
      <c r="AB44" s="7">
        <v>148495.29013000001</v>
      </c>
      <c r="AC44" s="9">
        <v>733304.70518599998</v>
      </c>
      <c r="AD44" s="8">
        <v>667645.42780800001</v>
      </c>
      <c r="AE44" s="22">
        <f t="shared" si="5"/>
        <v>670136.80299999996</v>
      </c>
      <c r="AF44" s="22">
        <f t="shared" si="6"/>
        <v>884970.554</v>
      </c>
      <c r="AG44" s="22">
        <f t="shared" si="7"/>
        <v>163474.93300000002</v>
      </c>
      <c r="AH44" s="22">
        <f t="shared" si="8"/>
        <v>884970.554</v>
      </c>
      <c r="AI44" s="22"/>
      <c r="AJ44" s="22"/>
      <c r="AK44" s="5">
        <v>75.7241921746472</v>
      </c>
      <c r="AL44" s="6">
        <v>24.2758078253528</v>
      </c>
      <c r="AM44" s="5">
        <v>32.399809404911757</v>
      </c>
      <c r="AN44" s="5">
        <v>100</v>
      </c>
      <c r="AO44" s="6">
        <v>23.582774486177414</v>
      </c>
      <c r="AP44" s="6">
        <v>76.417225513822586</v>
      </c>
      <c r="AQ44" s="6">
        <v>54.32910687854308</v>
      </c>
      <c r="AR44" s="6">
        <v>70</v>
      </c>
      <c r="AS44" s="6">
        <v>18.472358459962955</v>
      </c>
      <c r="AT44" s="6">
        <v>40</v>
      </c>
      <c r="AU44" s="6">
        <v>62.138606667835077</v>
      </c>
      <c r="AV44" s="146">
        <f t="shared" si="9"/>
        <v>49.710885334268063</v>
      </c>
      <c r="AW44" s="6">
        <v>28.394403257092943</v>
      </c>
      <c r="AX44" s="6">
        <v>100</v>
      </c>
      <c r="AY44" s="6">
        <v>115.66421569495587</v>
      </c>
      <c r="AZ44" s="6">
        <v>80</v>
      </c>
      <c r="BA44" s="6">
        <v>91.046112630445251</v>
      </c>
      <c r="BB44" s="6">
        <v>100</v>
      </c>
      <c r="BC44" s="6">
        <v>0</v>
      </c>
      <c r="BD44" s="6"/>
      <c r="BE44" s="145">
        <f t="shared" si="10"/>
        <v>93.333333333333329</v>
      </c>
      <c r="BF44" s="145">
        <f t="shared" si="11"/>
        <v>93.333333333333329</v>
      </c>
      <c r="BG44" s="145">
        <f t="shared" si="12"/>
        <v>18.666666666666668</v>
      </c>
      <c r="BH44" s="145">
        <f t="shared" si="13"/>
        <v>68.377552000934728</v>
      </c>
      <c r="BI44" s="6">
        <v>68.377552000934728</v>
      </c>
      <c r="BJ44" s="6" t="s">
        <v>2390</v>
      </c>
    </row>
    <row r="45" spans="1:62" ht="15" x14ac:dyDescent="0.35">
      <c r="A45" s="92" t="s">
        <v>2420</v>
      </c>
      <c r="B45" s="76">
        <v>2021</v>
      </c>
      <c r="C45" s="9" t="s">
        <v>901</v>
      </c>
      <c r="E45" s="9"/>
      <c r="F45" s="9" t="s">
        <v>2427</v>
      </c>
      <c r="G45" s="5"/>
      <c r="H45" s="5"/>
      <c r="I45" s="9">
        <v>2519.2620000000002</v>
      </c>
      <c r="J45" s="9">
        <v>933148.47599999991</v>
      </c>
      <c r="K45" s="147">
        <v>1219001.24</v>
      </c>
      <c r="L45" s="9"/>
      <c r="M45" s="9"/>
      <c r="N45" s="9">
        <v>1254063.529441</v>
      </c>
      <c r="O45" s="9">
        <v>247356.26832099998</v>
      </c>
      <c r="P45" s="9">
        <v>259226.22</v>
      </c>
      <c r="Q45" s="9">
        <v>134195.11900000001</v>
      </c>
      <c r="R45" s="9">
        <v>3009.9160000000002</v>
      </c>
      <c r="S45" s="9">
        <v>-28868.820999999996</v>
      </c>
      <c r="T45" s="9">
        <v>222555.17499999999</v>
      </c>
      <c r="U45" s="9">
        <v>0</v>
      </c>
      <c r="V45" s="8">
        <v>2586901.2414681897</v>
      </c>
      <c r="W45" s="8">
        <v>2442794.8657883299</v>
      </c>
      <c r="X45" s="7"/>
      <c r="Y45" s="6">
        <v>52.708362595786042</v>
      </c>
      <c r="Z45" s="65">
        <v>60</v>
      </c>
      <c r="AA45" s="7">
        <v>203704.50381900001</v>
      </c>
      <c r="AB45" s="7">
        <v>248252.299871</v>
      </c>
      <c r="AC45" s="9">
        <v>1123161.673092</v>
      </c>
      <c r="AD45" s="8">
        <v>1040058.443121</v>
      </c>
      <c r="AE45" s="22">
        <f t="shared" si="5"/>
        <v>935667.7379999999</v>
      </c>
      <c r="AF45" s="22">
        <f t="shared" si="6"/>
        <v>1219001.24</v>
      </c>
      <c r="AG45" s="22">
        <f t="shared" si="7"/>
        <v>196696.27</v>
      </c>
      <c r="AH45" s="22">
        <f t="shared" si="8"/>
        <v>1219001.24</v>
      </c>
      <c r="AI45" s="22"/>
      <c r="AJ45" s="22"/>
      <c r="AK45" s="136">
        <v>76.756914373606364</v>
      </c>
      <c r="AL45" s="6">
        <v>23.243085626393636</v>
      </c>
      <c r="AM45" s="5">
        <v>19.724380983414711</v>
      </c>
      <c r="AN45" s="5">
        <v>60.878077203826173</v>
      </c>
      <c r="AO45" s="6">
        <v>94.42938240664833</v>
      </c>
      <c r="AP45" s="6">
        <v>5.5706175933516704</v>
      </c>
      <c r="AQ45" s="6">
        <v>51.767571582843743</v>
      </c>
      <c r="AR45" s="6">
        <v>70</v>
      </c>
      <c r="AS45" s="6">
        <v>15.579983775281775</v>
      </c>
      <c r="AT45" s="6">
        <v>40</v>
      </c>
      <c r="AU45" s="6">
        <v>39.9383560847143</v>
      </c>
      <c r="AV45" s="146">
        <f t="shared" si="9"/>
        <v>31.950684867771443</v>
      </c>
      <c r="AW45" s="6">
        <v>7.291637404213958</v>
      </c>
      <c r="AX45" s="6">
        <v>31.287941219048399</v>
      </c>
      <c r="AY45" s="6">
        <v>121.868832164645</v>
      </c>
      <c r="AZ45" s="6">
        <v>70</v>
      </c>
      <c r="BA45" s="6">
        <v>92.600955680563644</v>
      </c>
      <c r="BB45" s="6">
        <v>100</v>
      </c>
      <c r="BC45" s="6">
        <v>0</v>
      </c>
      <c r="BD45" s="6"/>
      <c r="BE45" s="145">
        <f t="shared" si="10"/>
        <v>67.095980406349469</v>
      </c>
      <c r="BF45" s="145">
        <f t="shared" si="11"/>
        <v>67.095980406349469</v>
      </c>
      <c r="BG45" s="145">
        <f t="shared" si="12"/>
        <v>13.419196081269895</v>
      </c>
      <c r="BH45" s="145">
        <f t="shared" si="13"/>
        <v>45.369880949041338</v>
      </c>
      <c r="BI45" s="6">
        <v>45.369880949041338</v>
      </c>
      <c r="BJ45" s="6" t="s">
        <v>2402</v>
      </c>
    </row>
    <row r="46" spans="1:62" ht="15" x14ac:dyDescent="0.35">
      <c r="A46" s="92" t="s">
        <v>2387</v>
      </c>
      <c r="B46" s="76">
        <v>2021</v>
      </c>
      <c r="C46" s="9" t="s">
        <v>962</v>
      </c>
      <c r="E46" s="9"/>
      <c r="F46" s="9" t="s">
        <v>2425</v>
      </c>
      <c r="G46" s="5"/>
      <c r="H46" s="5"/>
      <c r="I46" s="9">
        <v>0</v>
      </c>
      <c r="J46" s="9">
        <v>1063021.0719999999</v>
      </c>
      <c r="K46" s="147">
        <v>3006770.165</v>
      </c>
      <c r="L46" s="9"/>
      <c r="M46" s="9"/>
      <c r="N46" s="9">
        <v>2555574.7216389999</v>
      </c>
      <c r="O46" s="9">
        <v>868879.14533099998</v>
      </c>
      <c r="P46" s="9">
        <v>1878226.639</v>
      </c>
      <c r="Q46" s="9">
        <v>1367829.8530000001</v>
      </c>
      <c r="R46" s="9">
        <v>27225.511999999999</v>
      </c>
      <c r="S46" s="9">
        <v>-11860.236000000034</v>
      </c>
      <c r="T46" s="9">
        <v>221617.26500000001</v>
      </c>
      <c r="U46" s="9">
        <v>0</v>
      </c>
      <c r="V46" s="9">
        <v>8565831.9599910006</v>
      </c>
      <c r="W46" s="9">
        <v>6845744.8831230002</v>
      </c>
      <c r="Y46" s="6">
        <v>44.810485902071065</v>
      </c>
      <c r="Z46" s="65">
        <v>50</v>
      </c>
      <c r="AA46" s="9">
        <v>1339934.4525210001</v>
      </c>
      <c r="AB46" s="9">
        <v>1648897.5700020001</v>
      </c>
      <c r="AC46" s="9">
        <v>2519958.519266</v>
      </c>
      <c r="AD46" s="9">
        <v>2293416.860686</v>
      </c>
      <c r="AE46" s="22">
        <f t="shared" si="5"/>
        <v>1063021.0719999999</v>
      </c>
      <c r="AF46" s="22">
        <f t="shared" si="6"/>
        <v>3006770.165</v>
      </c>
      <c r="AG46" s="22">
        <f t="shared" si="7"/>
        <v>236982.54099999997</v>
      </c>
      <c r="AH46" s="22">
        <f t="shared" si="8"/>
        <v>3006770.165</v>
      </c>
      <c r="AI46" s="22"/>
      <c r="AJ46" s="22"/>
      <c r="AK46" s="6">
        <v>35.354251029027353</v>
      </c>
      <c r="AL46" s="6">
        <v>64.645748970972647</v>
      </c>
      <c r="AM46" s="6">
        <v>33.999363742874657</v>
      </c>
      <c r="AN46" s="6">
        <v>100</v>
      </c>
      <c r="AO46" s="6">
        <v>79.919205922995857</v>
      </c>
      <c r="AP46" s="6">
        <v>20.080794077004143</v>
      </c>
      <c r="AQ46" s="6">
        <v>72.825601798953087</v>
      </c>
      <c r="AR46" s="6">
        <v>100</v>
      </c>
      <c r="AS46" s="6">
        <v>7.1403138739673686</v>
      </c>
      <c r="AT46" s="6">
        <v>80</v>
      </c>
      <c r="AU46" s="6">
        <v>72.945308609595358</v>
      </c>
      <c r="AV46" s="146">
        <f t="shared" si="9"/>
        <v>58.356246887676292</v>
      </c>
      <c r="AW46" s="6">
        <v>5.1895140979289378</v>
      </c>
      <c r="AX46" s="6">
        <v>29.380107828603467</v>
      </c>
      <c r="AY46" s="6">
        <v>123.05807697531068</v>
      </c>
      <c r="AZ46" s="6">
        <v>70</v>
      </c>
      <c r="BA46" s="6">
        <v>91.010103664484689</v>
      </c>
      <c r="BB46" s="6">
        <v>100</v>
      </c>
      <c r="BC46" s="6">
        <v>0</v>
      </c>
      <c r="BD46" s="6"/>
      <c r="BE46" s="145">
        <f t="shared" si="10"/>
        <v>66.460035942867819</v>
      </c>
      <c r="BF46" s="145">
        <f t="shared" si="11"/>
        <v>66.460035942867819</v>
      </c>
      <c r="BG46" s="145">
        <f t="shared" si="12"/>
        <v>13.292007188573564</v>
      </c>
      <c r="BH46" s="145">
        <f t="shared" si="13"/>
        <v>71.648254076249856</v>
      </c>
      <c r="BI46" s="6">
        <v>71.648254076249856</v>
      </c>
      <c r="BJ46" s="6" t="s">
        <v>2386</v>
      </c>
    </row>
    <row r="47" spans="1:62" ht="15" x14ac:dyDescent="0.35">
      <c r="A47" s="92" t="s">
        <v>2409</v>
      </c>
      <c r="B47" s="76">
        <v>2021</v>
      </c>
      <c r="C47" s="9" t="s">
        <v>1195</v>
      </c>
      <c r="E47" s="9"/>
      <c r="F47" s="9" t="s">
        <v>2428</v>
      </c>
      <c r="G47" s="5"/>
      <c r="H47" s="5"/>
      <c r="I47" s="9">
        <v>10704.741</v>
      </c>
      <c r="J47" s="9">
        <v>439380.97200000001</v>
      </c>
      <c r="K47" s="147">
        <v>610313.68799999997</v>
      </c>
      <c r="L47" s="9"/>
      <c r="M47" s="9"/>
      <c r="N47" s="9">
        <v>592240.361424</v>
      </c>
      <c r="O47" s="9">
        <v>104864.498865</v>
      </c>
      <c r="P47" s="9">
        <v>104761.68800000001</v>
      </c>
      <c r="Q47" s="9">
        <v>27159.145999999993</v>
      </c>
      <c r="R47" s="9">
        <v>2196.7139999999999</v>
      </c>
      <c r="S47" s="9">
        <v>9040.841999999946</v>
      </c>
      <c r="T47" s="9">
        <v>37725.678999999996</v>
      </c>
      <c r="U47" s="9">
        <v>0</v>
      </c>
      <c r="V47" s="8">
        <v>1760769.7670730602</v>
      </c>
      <c r="W47" s="8">
        <v>610449.77051771001</v>
      </c>
      <c r="X47" s="7"/>
      <c r="Y47" s="6">
        <v>67.478799311568636</v>
      </c>
      <c r="Z47" s="65">
        <v>70</v>
      </c>
      <c r="AA47" s="7">
        <v>78702.280257999999</v>
      </c>
      <c r="AB47" s="7">
        <v>88963.380858999997</v>
      </c>
      <c r="AC47" s="9">
        <v>486457.384234</v>
      </c>
      <c r="AD47" s="8">
        <v>429829.17858100001</v>
      </c>
      <c r="AE47" s="22">
        <f t="shared" si="5"/>
        <v>450085.71299999999</v>
      </c>
      <c r="AF47" s="22">
        <f t="shared" si="6"/>
        <v>610313.68799999997</v>
      </c>
      <c r="AG47" s="22">
        <f t="shared" si="7"/>
        <v>48963.234999999942</v>
      </c>
      <c r="AH47" s="22">
        <f t="shared" si="8"/>
        <v>610313.68799999997</v>
      </c>
      <c r="AI47" s="22"/>
      <c r="AJ47" s="22"/>
      <c r="AK47" s="5">
        <v>73.746619459729374</v>
      </c>
      <c r="AL47" s="6">
        <v>26.253380540270626</v>
      </c>
      <c r="AM47" s="5">
        <v>17.706408697451952</v>
      </c>
      <c r="AN47" s="5">
        <v>41.083232076891264</v>
      </c>
      <c r="AO47" s="6">
        <v>34.669482741770658</v>
      </c>
      <c r="AP47" s="6">
        <v>65.330517258229349</v>
      </c>
      <c r="AQ47" s="6">
        <v>25.92469300418297</v>
      </c>
      <c r="AR47" s="6">
        <v>40</v>
      </c>
      <c r="AS47" s="6">
        <v>8.0226342555829984</v>
      </c>
      <c r="AT47" s="6">
        <v>80</v>
      </c>
      <c r="AU47" s="6">
        <v>50.533425975078252</v>
      </c>
      <c r="AV47" s="146">
        <f t="shared" si="9"/>
        <v>40.426740780062602</v>
      </c>
      <c r="AW47" s="6">
        <v>2.5212006884313576</v>
      </c>
      <c r="AX47" s="6">
        <v>15.52584155303734</v>
      </c>
      <c r="AY47" s="6">
        <v>113.03786950945042</v>
      </c>
      <c r="AZ47" s="6">
        <v>80</v>
      </c>
      <c r="BA47" s="6">
        <v>88.359061350837635</v>
      </c>
      <c r="BB47" s="6">
        <v>80</v>
      </c>
      <c r="BC47" s="6">
        <v>0</v>
      </c>
      <c r="BD47" s="6"/>
      <c r="BE47" s="145">
        <f t="shared" si="10"/>
        <v>58.508613851012448</v>
      </c>
      <c r="BF47" s="145">
        <f t="shared" si="11"/>
        <v>58.508613851012448</v>
      </c>
      <c r="BG47" s="145">
        <f t="shared" si="12"/>
        <v>11.70172277020249</v>
      </c>
      <c r="BH47" s="145">
        <f t="shared" si="13"/>
        <v>52.128463550265096</v>
      </c>
      <c r="BI47" s="6">
        <v>52.128463550265096</v>
      </c>
      <c r="BJ47" s="6" t="s">
        <v>2402</v>
      </c>
    </row>
    <row r="48" spans="1:62" ht="15" x14ac:dyDescent="0.35">
      <c r="A48" s="92" t="s">
        <v>2392</v>
      </c>
      <c r="B48" s="76">
        <v>2021</v>
      </c>
      <c r="C48" s="9" t="s">
        <v>1256</v>
      </c>
      <c r="E48" s="9"/>
      <c r="F48" s="9" t="s">
        <v>2427</v>
      </c>
      <c r="G48" s="5"/>
      <c r="H48" s="5"/>
      <c r="I48" s="9">
        <v>15539.933999999999</v>
      </c>
      <c r="J48" s="9">
        <v>565745.56000000006</v>
      </c>
      <c r="K48" s="147">
        <v>899003.31500000006</v>
      </c>
      <c r="L48" s="9"/>
      <c r="M48" s="9"/>
      <c r="N48" s="9">
        <v>866397.77479599998</v>
      </c>
      <c r="O48" s="9">
        <v>158134.223165</v>
      </c>
      <c r="P48" s="9">
        <v>280924.82799999998</v>
      </c>
      <c r="Q48" s="9">
        <v>175415.86699999997</v>
      </c>
      <c r="R48" s="9">
        <v>2380.9549999999999</v>
      </c>
      <c r="S48" s="9">
        <v>106855.52899999998</v>
      </c>
      <c r="T48" s="9">
        <v>92324.804999999993</v>
      </c>
      <c r="U48" s="9">
        <v>0</v>
      </c>
      <c r="V48" s="8">
        <v>2680386.9332253998</v>
      </c>
      <c r="W48" s="8">
        <v>1552854.1150158301</v>
      </c>
      <c r="X48" s="7"/>
      <c r="Y48" s="6">
        <v>30.687034228382153</v>
      </c>
      <c r="Z48" s="65">
        <v>60</v>
      </c>
      <c r="AA48" s="7">
        <v>135635.04224000001</v>
      </c>
      <c r="AB48" s="7">
        <v>198585.96017000001</v>
      </c>
      <c r="AC48" s="9">
        <v>690292.83153900004</v>
      </c>
      <c r="AD48" s="8">
        <v>622465.52866199997</v>
      </c>
      <c r="AE48" s="22">
        <f t="shared" si="5"/>
        <v>581285.49400000006</v>
      </c>
      <c r="AF48" s="22">
        <f t="shared" si="6"/>
        <v>899003.31500000006</v>
      </c>
      <c r="AG48" s="22">
        <f t="shared" si="7"/>
        <v>201561.28899999999</v>
      </c>
      <c r="AH48" s="22">
        <f t="shared" si="8"/>
        <v>899003.31500000006</v>
      </c>
      <c r="AI48" s="22"/>
      <c r="AJ48" s="22"/>
      <c r="AK48" s="5">
        <v>64.65888215328772</v>
      </c>
      <c r="AL48" s="6">
        <v>35.34111784671228</v>
      </c>
      <c r="AM48" s="5">
        <v>18.251919356814359</v>
      </c>
      <c r="AN48" s="5">
        <v>56.333415819561573</v>
      </c>
      <c r="AO48" s="6">
        <v>57.933953332149265</v>
      </c>
      <c r="AP48" s="6">
        <v>42.066046667850735</v>
      </c>
      <c r="AQ48" s="6">
        <v>62.44227975463955</v>
      </c>
      <c r="AR48" s="6">
        <v>80</v>
      </c>
      <c r="AS48" s="6">
        <v>22.4205278931591</v>
      </c>
      <c r="AT48" s="6">
        <v>20</v>
      </c>
      <c r="AU48" s="6">
        <v>46.74811606682492</v>
      </c>
      <c r="AV48" s="146">
        <f t="shared" si="9"/>
        <v>37.398492853459935</v>
      </c>
      <c r="AW48" s="6">
        <v>29.312965771617844</v>
      </c>
      <c r="AX48" s="6">
        <v>100</v>
      </c>
      <c r="AY48" s="6">
        <v>146.41198682167342</v>
      </c>
      <c r="AZ48" s="6">
        <v>50</v>
      </c>
      <c r="BA48" s="6">
        <v>90.17412614212148</v>
      </c>
      <c r="BB48" s="6">
        <v>100</v>
      </c>
      <c r="BC48" s="6">
        <v>0</v>
      </c>
      <c r="BD48" s="6"/>
      <c r="BE48" s="145">
        <f t="shared" si="10"/>
        <v>83.333333333333329</v>
      </c>
      <c r="BF48" s="145">
        <f t="shared" si="11"/>
        <v>83.333333333333329</v>
      </c>
      <c r="BG48" s="145">
        <f t="shared" si="12"/>
        <v>16.666666666666668</v>
      </c>
      <c r="BH48" s="145">
        <f t="shared" si="13"/>
        <v>54.065159520126599</v>
      </c>
      <c r="BI48" s="6">
        <v>54.065159520126599</v>
      </c>
      <c r="BJ48" s="6" t="s">
        <v>2402</v>
      </c>
    </row>
    <row r="49" spans="1:62" ht="15" x14ac:dyDescent="0.35">
      <c r="A49" s="92" t="s">
        <v>2411</v>
      </c>
      <c r="B49" s="76">
        <v>2021</v>
      </c>
      <c r="C49" s="9" t="s">
        <v>2412</v>
      </c>
      <c r="E49" s="9"/>
      <c r="F49" s="9" t="s">
        <v>2428</v>
      </c>
      <c r="G49" s="5"/>
      <c r="H49" s="5"/>
      <c r="I49" s="9">
        <v>581.46299999999997</v>
      </c>
      <c r="J49" s="9">
        <v>460648.5039999999</v>
      </c>
      <c r="K49" s="147">
        <v>625831.94299999997</v>
      </c>
      <c r="L49" s="9"/>
      <c r="M49" s="9"/>
      <c r="N49" s="9">
        <v>525421.18400000001</v>
      </c>
      <c r="O49" s="9">
        <v>56307.485000000001</v>
      </c>
      <c r="P49" s="9">
        <v>120122.79999999999</v>
      </c>
      <c r="Q49" s="9">
        <v>66774.037999999986</v>
      </c>
      <c r="R49" s="9">
        <v>0</v>
      </c>
      <c r="S49" s="9">
        <v>47061.996999999974</v>
      </c>
      <c r="T49" s="9">
        <v>77759.767999999996</v>
      </c>
      <c r="U49" s="9">
        <v>0</v>
      </c>
      <c r="V49" s="8">
        <v>1849307.5297123501</v>
      </c>
      <c r="W49" s="8">
        <v>763676.87493346992</v>
      </c>
      <c r="X49" s="7"/>
      <c r="Y49" s="6">
        <v>34.03136278973772</v>
      </c>
      <c r="Z49" s="65">
        <v>70</v>
      </c>
      <c r="AA49" s="7">
        <v>74062.032865999994</v>
      </c>
      <c r="AB49" s="7">
        <v>117200.23901200001</v>
      </c>
      <c r="AC49" s="9">
        <v>526806.20623000001</v>
      </c>
      <c r="AD49" s="8">
        <v>474406.41069300001</v>
      </c>
      <c r="AE49" s="22">
        <f t="shared" si="5"/>
        <v>461229.96699999989</v>
      </c>
      <c r="AF49" s="22">
        <f t="shared" si="6"/>
        <v>625831.94299999997</v>
      </c>
      <c r="AG49" s="22">
        <f t="shared" si="7"/>
        <v>124821.76499999997</v>
      </c>
      <c r="AH49" s="22">
        <f t="shared" si="8"/>
        <v>625831.94299999997</v>
      </c>
      <c r="AI49" s="22"/>
      <c r="AJ49" s="22"/>
      <c r="AK49" s="136">
        <v>73.698693740213884</v>
      </c>
      <c r="AL49" s="6">
        <v>26.301306259786116</v>
      </c>
      <c r="AM49" s="5">
        <v>10.716637759318056</v>
      </c>
      <c r="AN49" s="5">
        <v>24.865240810430262</v>
      </c>
      <c r="AO49" s="6">
        <v>41.295288245122528</v>
      </c>
      <c r="AP49" s="6">
        <v>58.704711754877472</v>
      </c>
      <c r="AQ49" s="6">
        <v>55.588146463452389</v>
      </c>
      <c r="AR49" s="6">
        <v>80</v>
      </c>
      <c r="AS49" s="6">
        <v>19.944933523471491</v>
      </c>
      <c r="AT49" s="6">
        <v>40</v>
      </c>
      <c r="AU49" s="39">
        <v>45.974251765018771</v>
      </c>
      <c r="AV49" s="146">
        <f t="shared" si="9"/>
        <v>36.779401412015019</v>
      </c>
      <c r="AW49" s="6">
        <v>35.96863721026228</v>
      </c>
      <c r="AX49" s="6">
        <v>100</v>
      </c>
      <c r="AY49" s="6">
        <v>158.24604655944256</v>
      </c>
      <c r="AZ49" s="6">
        <v>0</v>
      </c>
      <c r="BA49" s="6">
        <v>90.053307095223815</v>
      </c>
      <c r="BB49" s="6">
        <v>100</v>
      </c>
      <c r="BC49" s="6">
        <v>0</v>
      </c>
      <c r="BD49" s="6"/>
      <c r="BE49" s="145">
        <f t="shared" si="10"/>
        <v>66.666666666666671</v>
      </c>
      <c r="BF49" s="145">
        <f t="shared" si="11"/>
        <v>66.666666666666671</v>
      </c>
      <c r="BG49" s="145">
        <f t="shared" si="12"/>
        <v>13.333333333333336</v>
      </c>
      <c r="BH49" s="145">
        <f t="shared" si="13"/>
        <v>50.112734745348355</v>
      </c>
      <c r="BI49" s="6">
        <v>50.112734745348355</v>
      </c>
      <c r="BJ49" s="6" t="s">
        <v>2402</v>
      </c>
    </row>
    <row r="50" spans="1:62" ht="13.5" customHeight="1" x14ac:dyDescent="0.35">
      <c r="A50" s="92" t="s">
        <v>2406</v>
      </c>
      <c r="B50" s="76">
        <v>2021</v>
      </c>
      <c r="C50" s="9" t="s">
        <v>1362</v>
      </c>
      <c r="E50" s="1"/>
      <c r="F50" s="9" t="s">
        <v>2427</v>
      </c>
      <c r="G50" s="37"/>
      <c r="H50" s="5"/>
      <c r="I50" s="22">
        <v>9931.3330000000005</v>
      </c>
      <c r="J50" s="22">
        <v>673568.46</v>
      </c>
      <c r="K50" s="147">
        <v>1105602.209</v>
      </c>
      <c r="L50" s="60"/>
      <c r="M50" s="60"/>
      <c r="N50" s="60">
        <v>851340.00199999998</v>
      </c>
      <c r="O50" s="60">
        <v>176253.14499999999</v>
      </c>
      <c r="P50" s="60">
        <v>383939.60000000003</v>
      </c>
      <c r="Q50" s="60">
        <v>214768.93600000005</v>
      </c>
      <c r="R50" s="60">
        <v>2178.1149999999998</v>
      </c>
      <c r="S50" s="60">
        <v>85091.543000000063</v>
      </c>
      <c r="T50" s="60">
        <v>198186.02600000001</v>
      </c>
      <c r="U50" s="60">
        <v>0</v>
      </c>
      <c r="V50" s="60">
        <v>2210930.3720315602</v>
      </c>
      <c r="W50" s="60">
        <v>1025792.7074581999</v>
      </c>
      <c r="X50" s="60"/>
      <c r="Y50" s="6">
        <v>46.771648740936314</v>
      </c>
      <c r="Z50" s="65">
        <v>60</v>
      </c>
      <c r="AA50" s="60">
        <v>345282.92687700002</v>
      </c>
      <c r="AB50" s="60">
        <v>363625.97706800001</v>
      </c>
      <c r="AC50" s="60">
        <v>842212.17716299999</v>
      </c>
      <c r="AD50" s="60">
        <v>793135.45005600003</v>
      </c>
      <c r="AE50" s="22">
        <f t="shared" si="5"/>
        <v>683499.79299999995</v>
      </c>
      <c r="AF50" s="22">
        <f t="shared" si="6"/>
        <v>1105602.209</v>
      </c>
      <c r="AG50" s="22">
        <f t="shared" si="7"/>
        <v>285455.68400000007</v>
      </c>
      <c r="AH50" s="22">
        <f t="shared" si="8"/>
        <v>1105602.209</v>
      </c>
      <c r="AI50" s="22"/>
      <c r="AJ50" s="22"/>
      <c r="AK50" s="39">
        <v>61.821493068308428</v>
      </c>
      <c r="AL50" s="39">
        <v>38.178506931691572</v>
      </c>
      <c r="AM50" s="39">
        <v>20.703026356795107</v>
      </c>
      <c r="AN50" s="39">
        <v>63.898605383945757</v>
      </c>
      <c r="AO50" s="39">
        <v>46.396427514613613</v>
      </c>
      <c r="AP50" s="39">
        <v>53.603572485386387</v>
      </c>
      <c r="AQ50" s="39">
        <v>55.93820903079547</v>
      </c>
      <c r="AR50" s="40">
        <v>80</v>
      </c>
      <c r="AS50" s="39">
        <v>25.819022581203981</v>
      </c>
      <c r="AT50" s="40">
        <v>20</v>
      </c>
      <c r="AU50" s="39">
        <v>51.136136960204745</v>
      </c>
      <c r="AV50" s="146">
        <f t="shared" si="9"/>
        <v>40.9089095681638</v>
      </c>
      <c r="AW50" s="6">
        <v>13.228351259063681</v>
      </c>
      <c r="AX50" s="39">
        <v>56.761993729874263</v>
      </c>
      <c r="AY50" s="39">
        <v>105.31246950346151</v>
      </c>
      <c r="AZ50" s="40">
        <v>100</v>
      </c>
      <c r="BA50" s="39">
        <v>94.17287846961375</v>
      </c>
      <c r="BB50" s="40">
        <v>100</v>
      </c>
      <c r="BC50" s="39">
        <v>0</v>
      </c>
      <c r="BD50" s="40"/>
      <c r="BE50" s="145">
        <f t="shared" si="10"/>
        <v>85.587331243291416</v>
      </c>
      <c r="BF50" s="145">
        <f t="shared" si="11"/>
        <v>85.587331243291416</v>
      </c>
      <c r="BG50" s="145">
        <f t="shared" si="12"/>
        <v>17.117466248658285</v>
      </c>
      <c r="BH50" s="145">
        <f t="shared" si="13"/>
        <v>58.026375816822082</v>
      </c>
      <c r="BI50" s="56">
        <v>58.026375816822082</v>
      </c>
      <c r="BJ50" s="133" t="s">
        <v>2402</v>
      </c>
    </row>
    <row r="51" spans="1:62" ht="13.5" customHeight="1" x14ac:dyDescent="0.35">
      <c r="A51" s="92" t="s">
        <v>2391</v>
      </c>
      <c r="B51" s="76">
        <v>2021</v>
      </c>
      <c r="C51" s="9" t="s">
        <v>1423</v>
      </c>
      <c r="E51" s="1"/>
      <c r="F51" s="9" t="s">
        <v>2426</v>
      </c>
      <c r="G51" s="37"/>
      <c r="H51" s="5"/>
      <c r="I51" s="22">
        <v>1469.4960000000001</v>
      </c>
      <c r="J51" s="22">
        <v>406290.05000000005</v>
      </c>
      <c r="K51" s="147">
        <v>789069.40099999995</v>
      </c>
      <c r="L51" s="60"/>
      <c r="M51" s="60"/>
      <c r="N51" s="60">
        <v>618556.73</v>
      </c>
      <c r="O51" s="60">
        <v>142162.821</v>
      </c>
      <c r="P51" s="60">
        <v>332004.40899999993</v>
      </c>
      <c r="Q51" s="60">
        <v>186371.32399999991</v>
      </c>
      <c r="R51" s="60">
        <v>8380.1790000000001</v>
      </c>
      <c r="S51" s="60">
        <v>24879.58600000001</v>
      </c>
      <c r="T51" s="60">
        <v>182495.11900000001</v>
      </c>
      <c r="U51" s="60">
        <v>0</v>
      </c>
      <c r="V51" s="60">
        <v>8151185.7173680002</v>
      </c>
      <c r="W51" s="60">
        <v>1500266.4689730001</v>
      </c>
      <c r="X51" s="60"/>
      <c r="Y51" s="6">
        <v>41.465562160010769</v>
      </c>
      <c r="Z51" s="65">
        <v>55.000000000000007</v>
      </c>
      <c r="AA51" s="60">
        <v>225554.81046499999</v>
      </c>
      <c r="AB51" s="60">
        <v>311967.03343100002</v>
      </c>
      <c r="AC51" s="60">
        <v>615161.18961700005</v>
      </c>
      <c r="AD51" s="60">
        <v>533139.54411400005</v>
      </c>
      <c r="AE51" s="22">
        <f t="shared" si="5"/>
        <v>407759.54600000003</v>
      </c>
      <c r="AF51" s="22">
        <f t="shared" si="6"/>
        <v>789069.40099999995</v>
      </c>
      <c r="AG51" s="22">
        <f t="shared" si="7"/>
        <v>215754.88400000002</v>
      </c>
      <c r="AH51" s="22">
        <f t="shared" si="8"/>
        <v>789069.40099999995</v>
      </c>
      <c r="AI51" s="22"/>
      <c r="AJ51" s="22"/>
      <c r="AK51" s="39">
        <v>51.676005365718147</v>
      </c>
      <c r="AL51" s="39">
        <v>48.323994634281853</v>
      </c>
      <c r="AM51" s="39">
        <v>22.982988318630046</v>
      </c>
      <c r="AN51" s="39">
        <v>67.937809410773255</v>
      </c>
      <c r="AO51" s="39">
        <v>18.405499776263628</v>
      </c>
      <c r="AP51" s="39">
        <v>81.594500223736375</v>
      </c>
      <c r="AQ51" s="39">
        <v>56.13519548169613</v>
      </c>
      <c r="AR51" s="40">
        <v>80</v>
      </c>
      <c r="AS51" s="39">
        <v>26.802868851526291</v>
      </c>
      <c r="AT51" s="40">
        <v>20</v>
      </c>
      <c r="AU51" s="39">
        <v>59.571260853758289</v>
      </c>
      <c r="AV51" s="146">
        <f t="shared" si="9"/>
        <v>47.657008683006637</v>
      </c>
      <c r="AW51" s="6">
        <v>13.534437839989232</v>
      </c>
      <c r="AX51" s="39">
        <v>95.342670525086646</v>
      </c>
      <c r="AY51" s="39">
        <v>138.310964322975</v>
      </c>
      <c r="AZ51" s="40">
        <v>60</v>
      </c>
      <c r="BA51" s="39">
        <v>86.666641705068102</v>
      </c>
      <c r="BB51" s="40">
        <v>80</v>
      </c>
      <c r="BC51" s="39">
        <v>0</v>
      </c>
      <c r="BD51" s="40"/>
      <c r="BE51" s="145">
        <f t="shared" si="10"/>
        <v>78.447556841695544</v>
      </c>
      <c r="BF51" s="145">
        <f t="shared" si="11"/>
        <v>78.447556841695544</v>
      </c>
      <c r="BG51" s="145">
        <f t="shared" si="12"/>
        <v>15.68951136833911</v>
      </c>
      <c r="BH51" s="145">
        <f t="shared" si="13"/>
        <v>63.346520051345749</v>
      </c>
      <c r="BI51" s="56">
        <v>63.346520051345749</v>
      </c>
      <c r="BJ51" s="133" t="s">
        <v>2390</v>
      </c>
    </row>
    <row r="52" spans="1:62" ht="15" customHeight="1" x14ac:dyDescent="0.35">
      <c r="A52" s="92" t="s">
        <v>2418</v>
      </c>
      <c r="B52" s="76">
        <v>2021</v>
      </c>
      <c r="C52" s="9" t="s">
        <v>1482</v>
      </c>
      <c r="E52" s="9"/>
      <c r="F52" s="9" t="s">
        <v>2426</v>
      </c>
      <c r="G52" s="5"/>
      <c r="H52" s="5"/>
      <c r="I52" s="9">
        <v>229.60900000000001</v>
      </c>
      <c r="J52" s="9">
        <v>798517.14399999985</v>
      </c>
      <c r="K52" s="147">
        <v>1246873.0529999998</v>
      </c>
      <c r="L52" s="9"/>
      <c r="M52" s="9"/>
      <c r="N52" s="9">
        <v>1087168.5599409998</v>
      </c>
      <c r="O52" s="9">
        <v>197979.32070099999</v>
      </c>
      <c r="P52" s="9">
        <v>322152.64699999994</v>
      </c>
      <c r="Q52" s="9">
        <v>191276.23999999993</v>
      </c>
      <c r="R52" s="9">
        <v>0</v>
      </c>
      <c r="S52" s="9">
        <v>101196.64899999998</v>
      </c>
      <c r="T52" s="9">
        <v>175120.20499999999</v>
      </c>
      <c r="U52" s="9">
        <v>0</v>
      </c>
      <c r="V52" s="8">
        <v>3275623.10162109</v>
      </c>
      <c r="W52" s="8">
        <v>2009304.9739025</v>
      </c>
      <c r="X52" s="7"/>
      <c r="Y52" s="6">
        <v>33.426677924166611</v>
      </c>
      <c r="Z52" s="65">
        <v>55.000000000000007</v>
      </c>
      <c r="AA52" s="7">
        <v>122468.089301</v>
      </c>
      <c r="AB52" s="7">
        <v>163754.35043200001</v>
      </c>
      <c r="AC52" s="9">
        <v>1013771.780717</v>
      </c>
      <c r="AD52" s="8">
        <v>898978.21502799995</v>
      </c>
      <c r="AE52" s="22">
        <f t="shared" si="5"/>
        <v>798746.75299999991</v>
      </c>
      <c r="AF52" s="22">
        <f t="shared" si="6"/>
        <v>1246873.0529999998</v>
      </c>
      <c r="AG52" s="22">
        <f t="shared" si="7"/>
        <v>276316.85399999993</v>
      </c>
      <c r="AH52" s="22">
        <f t="shared" si="8"/>
        <v>1246873.0529999998</v>
      </c>
      <c r="AI52" s="22"/>
      <c r="AJ52" s="22"/>
      <c r="AK52" s="136">
        <v>64.059989994827475</v>
      </c>
      <c r="AL52" s="6">
        <v>35.940010005172525</v>
      </c>
      <c r="AM52" s="5">
        <v>18.210545079756926</v>
      </c>
      <c r="AN52" s="5">
        <v>53.830447274428494</v>
      </c>
      <c r="AO52" s="6">
        <v>61.341152860599401</v>
      </c>
      <c r="AP52" s="6">
        <v>38.658847139400599</v>
      </c>
      <c r="AQ52" s="6">
        <v>59.374412031449161</v>
      </c>
      <c r="AR52" s="6">
        <v>80</v>
      </c>
      <c r="AS52" s="6">
        <v>22.160784799637497</v>
      </c>
      <c r="AT52" s="6">
        <v>20</v>
      </c>
      <c r="AU52" s="6">
        <v>45.685860883800324</v>
      </c>
      <c r="AV52" s="146">
        <f t="shared" si="9"/>
        <v>36.548688707040263</v>
      </c>
      <c r="AW52" s="6">
        <v>21.573322075833389</v>
      </c>
      <c r="AX52" s="6">
        <v>100</v>
      </c>
      <c r="AY52" s="6">
        <v>133.71185209685711</v>
      </c>
      <c r="AZ52" s="6">
        <v>60</v>
      </c>
      <c r="BA52" s="6">
        <v>88.676586992013995</v>
      </c>
      <c r="BB52" s="6">
        <v>80</v>
      </c>
      <c r="BC52" s="6">
        <v>0</v>
      </c>
      <c r="BD52" s="6"/>
      <c r="BE52" s="145">
        <f t="shared" si="10"/>
        <v>80</v>
      </c>
      <c r="BF52" s="145">
        <f t="shared" si="11"/>
        <v>80</v>
      </c>
      <c r="BG52" s="145">
        <f t="shared" si="12"/>
        <v>16</v>
      </c>
      <c r="BH52" s="145">
        <f t="shared" si="13"/>
        <v>52.548688707040263</v>
      </c>
      <c r="BI52" s="6">
        <v>52.548688707040263</v>
      </c>
      <c r="BJ52" s="6" t="s">
        <v>2402</v>
      </c>
    </row>
    <row r="53" spans="1:62" ht="13.5" customHeight="1" x14ac:dyDescent="0.35">
      <c r="A53" s="92" t="s">
        <v>2404</v>
      </c>
      <c r="B53" s="76">
        <v>2021</v>
      </c>
      <c r="C53" s="9" t="s">
        <v>2405</v>
      </c>
      <c r="E53" s="1"/>
      <c r="F53" s="9" t="s">
        <v>2427</v>
      </c>
      <c r="G53" s="37"/>
      <c r="H53" s="5"/>
      <c r="I53" s="22">
        <v>0</v>
      </c>
      <c r="J53" s="22">
        <v>768307.95600000001</v>
      </c>
      <c r="K53" s="147">
        <v>1120634.862</v>
      </c>
      <c r="L53" s="60"/>
      <c r="M53" s="60"/>
      <c r="N53" s="60">
        <v>1330734.3631520001</v>
      </c>
      <c r="O53" s="60">
        <v>223964.14199999999</v>
      </c>
      <c r="P53" s="60">
        <v>318269.93699999998</v>
      </c>
      <c r="Q53" s="60">
        <v>186914.66199999995</v>
      </c>
      <c r="R53" s="60">
        <v>6280.0640000000003</v>
      </c>
      <c r="S53" s="60">
        <v>-17286.08200000017</v>
      </c>
      <c r="T53" s="60">
        <v>130985.663</v>
      </c>
      <c r="U53" s="60">
        <v>0</v>
      </c>
      <c r="V53" s="60">
        <v>2500756.8452041298</v>
      </c>
      <c r="W53" s="60">
        <v>1766594.6538104399</v>
      </c>
      <c r="X53" s="60"/>
      <c r="Y53" s="6">
        <v>28.514562165730045</v>
      </c>
      <c r="Z53" s="65">
        <v>60</v>
      </c>
      <c r="AA53" s="60">
        <v>216662.97361399999</v>
      </c>
      <c r="AB53" s="60">
        <v>247291.909453</v>
      </c>
      <c r="AC53" s="60">
        <v>825168.83210300002</v>
      </c>
      <c r="AD53" s="60">
        <v>664118.78174100001</v>
      </c>
      <c r="AE53" s="22">
        <f t="shared" si="5"/>
        <v>768307.95600000001</v>
      </c>
      <c r="AF53" s="22">
        <f t="shared" si="6"/>
        <v>1120634.862</v>
      </c>
      <c r="AG53" s="22">
        <f t="shared" si="7"/>
        <v>119979.64499999983</v>
      </c>
      <c r="AH53" s="22">
        <f t="shared" si="8"/>
        <v>1120634.862</v>
      </c>
      <c r="AI53" s="22"/>
      <c r="AJ53" s="22"/>
      <c r="AK53" s="39">
        <v>68.560061983865012</v>
      </c>
      <c r="AL53" s="39">
        <v>31.439938016134988</v>
      </c>
      <c r="AM53" s="39">
        <v>16.830116377961016</v>
      </c>
      <c r="AN53" s="39">
        <v>51.945109206135015</v>
      </c>
      <c r="AO53" s="39">
        <v>70.642400007755967</v>
      </c>
      <c r="AP53" s="39">
        <v>29.357599992244033</v>
      </c>
      <c r="AQ53" s="39">
        <v>58.728343544429698</v>
      </c>
      <c r="AR53" s="40">
        <v>80</v>
      </c>
      <c r="AS53" s="39">
        <v>10.706399476620945</v>
      </c>
      <c r="AT53" s="40">
        <v>60</v>
      </c>
      <c r="AU53" s="39">
        <v>50.548529442902804</v>
      </c>
      <c r="AV53" s="146">
        <f t="shared" si="9"/>
        <v>40.438823554322248</v>
      </c>
      <c r="AW53" s="6">
        <v>31.485437834269952</v>
      </c>
      <c r="AX53" s="39">
        <v>100</v>
      </c>
      <c r="AY53" s="39">
        <v>114.13667288328074</v>
      </c>
      <c r="AZ53" s="40">
        <v>80</v>
      </c>
      <c r="BA53" s="39">
        <v>80.482775876113408</v>
      </c>
      <c r="BB53" s="40">
        <v>80</v>
      </c>
      <c r="BC53" s="39">
        <v>0</v>
      </c>
      <c r="BD53" s="40"/>
      <c r="BE53" s="145">
        <f t="shared" si="10"/>
        <v>86.666666666666671</v>
      </c>
      <c r="BF53" s="145">
        <f t="shared" si="11"/>
        <v>86.666666666666671</v>
      </c>
      <c r="BG53" s="145">
        <f t="shared" si="12"/>
        <v>17.333333333333336</v>
      </c>
      <c r="BH53" s="145">
        <f t="shared" si="13"/>
        <v>57.772156887655584</v>
      </c>
      <c r="BI53" s="56">
        <v>57.772156887655584</v>
      </c>
      <c r="BJ53" s="133" t="s">
        <v>2402</v>
      </c>
    </row>
    <row r="54" spans="1:62" ht="13.5" customHeight="1" x14ac:dyDescent="0.35">
      <c r="A54" s="92" t="s">
        <v>2424</v>
      </c>
      <c r="B54" s="76">
        <v>2021</v>
      </c>
      <c r="C54" s="9" t="s">
        <v>1692</v>
      </c>
      <c r="E54" s="1"/>
      <c r="F54" s="9" t="s">
        <v>2429</v>
      </c>
      <c r="G54" s="37"/>
      <c r="H54" s="5"/>
      <c r="I54" s="22">
        <v>1411.366</v>
      </c>
      <c r="J54" s="22">
        <v>208006.08899999998</v>
      </c>
      <c r="K54" s="147">
        <v>400596.79</v>
      </c>
      <c r="L54" s="60"/>
      <c r="M54" s="60"/>
      <c r="N54" s="60">
        <v>284857.15756999998</v>
      </c>
      <c r="O54" s="60">
        <v>31289.25661</v>
      </c>
      <c r="P54" s="60">
        <v>182549.364</v>
      </c>
      <c r="Q54" s="60">
        <v>86366.70699999998</v>
      </c>
      <c r="R54" s="60">
        <v>2655.99</v>
      </c>
      <c r="S54" s="60">
        <v>21272.822999999975</v>
      </c>
      <c r="T54" s="60">
        <v>46789.593000000001</v>
      </c>
      <c r="U54" s="60">
        <v>0</v>
      </c>
      <c r="V54" s="60">
        <v>1346328.2390123601</v>
      </c>
      <c r="W54" s="60">
        <v>775789.47279531998</v>
      </c>
      <c r="X54" s="60"/>
      <c r="Y54" s="6">
        <v>52.1457714458233</v>
      </c>
      <c r="Z54" s="65">
        <v>70</v>
      </c>
      <c r="AA54" s="60">
        <v>131344.59449600001</v>
      </c>
      <c r="AB54" s="60">
        <v>146897.12486400001</v>
      </c>
      <c r="AC54" s="60">
        <v>286065.23936200002</v>
      </c>
      <c r="AD54" s="60">
        <v>285435.94224399998</v>
      </c>
      <c r="AE54" s="22">
        <f t="shared" si="5"/>
        <v>209417.45499999999</v>
      </c>
      <c r="AF54" s="22">
        <f t="shared" si="6"/>
        <v>400596.79</v>
      </c>
      <c r="AG54" s="22">
        <f t="shared" si="7"/>
        <v>70718.405999999974</v>
      </c>
      <c r="AH54" s="22">
        <f t="shared" si="8"/>
        <v>400596.79</v>
      </c>
      <c r="AI54" s="22"/>
      <c r="AJ54" s="22"/>
      <c r="AK54" s="39">
        <v>52.276368714786756</v>
      </c>
      <c r="AL54" s="39">
        <v>47.723631285213244</v>
      </c>
      <c r="AM54" s="39">
        <v>10.98419182333906</v>
      </c>
      <c r="AN54" s="39">
        <v>67.40937584032325</v>
      </c>
      <c r="AO54" s="39">
        <v>57.622610171530226</v>
      </c>
      <c r="AP54" s="39">
        <v>42.377389828469774</v>
      </c>
      <c r="AQ54" s="39">
        <v>47.31142585629604</v>
      </c>
      <c r="AR54" s="40">
        <v>70</v>
      </c>
      <c r="AS54" s="39">
        <v>17.653263272528964</v>
      </c>
      <c r="AT54" s="40">
        <v>40</v>
      </c>
      <c r="AU54" s="39">
        <v>53.502079390801256</v>
      </c>
      <c r="AV54" s="146">
        <f t="shared" si="9"/>
        <v>42.801663512641007</v>
      </c>
      <c r="AW54" s="6">
        <v>17.8542285541767</v>
      </c>
      <c r="AX54" s="39">
        <v>100</v>
      </c>
      <c r="AY54" s="39">
        <v>111.84101289259654</v>
      </c>
      <c r="AZ54" s="40">
        <v>80</v>
      </c>
      <c r="BA54" s="39">
        <v>99.780016223081304</v>
      </c>
      <c r="BB54" s="40">
        <v>100</v>
      </c>
      <c r="BC54" s="39">
        <v>0</v>
      </c>
      <c r="BD54" s="40"/>
      <c r="BE54" s="145">
        <f t="shared" si="10"/>
        <v>93.333333333333329</v>
      </c>
      <c r="BF54" s="145">
        <f t="shared" si="11"/>
        <v>93.333333333333329</v>
      </c>
      <c r="BG54" s="145">
        <f t="shared" si="12"/>
        <v>18.666666666666668</v>
      </c>
      <c r="BH54" s="145">
        <f t="shared" si="13"/>
        <v>61.468330179307671</v>
      </c>
      <c r="BI54" s="56">
        <v>61.468330179307671</v>
      </c>
      <c r="BJ54" s="133" t="s">
        <v>2390</v>
      </c>
    </row>
    <row r="55" spans="1:62" ht="15" x14ac:dyDescent="0.35">
      <c r="A55" s="92" t="s">
        <v>2408</v>
      </c>
      <c r="B55" s="76">
        <v>2021</v>
      </c>
      <c r="C55" s="9" t="s">
        <v>716</v>
      </c>
      <c r="E55" s="9"/>
      <c r="F55" s="9" t="s">
        <v>2427</v>
      </c>
      <c r="G55" s="5"/>
      <c r="H55" s="5"/>
      <c r="I55" s="9">
        <v>0</v>
      </c>
      <c r="J55" s="9">
        <v>249440.91699999999</v>
      </c>
      <c r="K55" s="147">
        <v>582559.92200000002</v>
      </c>
      <c r="L55" s="9"/>
      <c r="M55" s="9"/>
      <c r="N55" s="9">
        <v>477374.44612199999</v>
      </c>
      <c r="O55" s="9">
        <v>60866.297000000006</v>
      </c>
      <c r="P55" s="9">
        <v>292778.16200000007</v>
      </c>
      <c r="Q55" s="9">
        <v>192484.25100000005</v>
      </c>
      <c r="R55" s="9">
        <v>1357.6859999999999</v>
      </c>
      <c r="S55" s="9">
        <v>42815.082000000053</v>
      </c>
      <c r="T55" s="9">
        <v>87820.456000000006</v>
      </c>
      <c r="U55" s="9">
        <v>0</v>
      </c>
      <c r="V55" s="9">
        <v>2417970.5466840002</v>
      </c>
      <c r="W55" s="9">
        <v>1016066.001316</v>
      </c>
      <c r="Y55" s="6">
        <v>35.08552204243265</v>
      </c>
      <c r="Z55" s="65">
        <v>60</v>
      </c>
      <c r="AA55" s="9">
        <v>153351</v>
      </c>
      <c r="AB55" s="9">
        <v>246795.14448700001</v>
      </c>
      <c r="AC55" s="9">
        <v>440204.95085700002</v>
      </c>
      <c r="AD55" s="9">
        <v>411255.18237499997</v>
      </c>
      <c r="AE55" s="22">
        <f t="shared" si="5"/>
        <v>249440.91699999999</v>
      </c>
      <c r="AF55" s="22">
        <f t="shared" si="6"/>
        <v>582559.92200000002</v>
      </c>
      <c r="AG55" s="22">
        <f t="shared" si="7"/>
        <v>131993.22400000005</v>
      </c>
      <c r="AH55" s="22">
        <f t="shared" si="8"/>
        <v>582559.92200000002</v>
      </c>
      <c r="AI55" s="22"/>
      <c r="AJ55" s="22"/>
      <c r="AK55" s="6">
        <v>42.818070310027259</v>
      </c>
      <c r="AL55" s="6">
        <v>57.181929689972741</v>
      </c>
      <c r="AM55" s="6">
        <v>12.750221025539506</v>
      </c>
      <c r="AN55" s="6">
        <v>39.352765524622484</v>
      </c>
      <c r="AO55" s="6">
        <v>42.02143829706408</v>
      </c>
      <c r="AP55" s="6">
        <v>57.97856170293592</v>
      </c>
      <c r="AQ55" s="6">
        <v>65.744060173449682</v>
      </c>
      <c r="AR55" s="6">
        <v>100</v>
      </c>
      <c r="AS55" s="6">
        <v>22.657450163555886</v>
      </c>
      <c r="AT55" s="6">
        <v>20</v>
      </c>
      <c r="AU55" s="39">
        <v>54.902651383506225</v>
      </c>
      <c r="AV55" s="146">
        <f t="shared" si="9"/>
        <v>43.92212110680498</v>
      </c>
      <c r="AW55" s="6">
        <v>24.91447795756735</v>
      </c>
      <c r="AX55" s="6">
        <v>100</v>
      </c>
      <c r="AY55" s="6">
        <v>160.93481261093831</v>
      </c>
      <c r="AZ55" s="6">
        <v>0</v>
      </c>
      <c r="BA55" s="6">
        <v>93.423570446983831</v>
      </c>
      <c r="BB55" s="6">
        <v>100</v>
      </c>
      <c r="BC55" s="6">
        <v>0</v>
      </c>
      <c r="BD55" s="6"/>
      <c r="BE55" s="145">
        <f t="shared" si="10"/>
        <v>66.666666666666671</v>
      </c>
      <c r="BF55" s="145">
        <f t="shared" si="11"/>
        <v>66.666666666666671</v>
      </c>
      <c r="BG55" s="145">
        <f t="shared" si="12"/>
        <v>13.333333333333336</v>
      </c>
      <c r="BH55" s="145">
        <f t="shared" si="13"/>
        <v>57.255454440138315</v>
      </c>
      <c r="BI55" s="6">
        <v>57.255454440138315</v>
      </c>
      <c r="BJ55" s="6" t="s">
        <v>2402</v>
      </c>
    </row>
    <row r="56" spans="1:62" ht="13.5" customHeight="1" x14ac:dyDescent="0.35">
      <c r="A56" s="92" t="s">
        <v>2410</v>
      </c>
      <c r="B56" s="76">
        <v>2021</v>
      </c>
      <c r="C56" s="9" t="s">
        <v>1745</v>
      </c>
      <c r="E56" s="1"/>
      <c r="F56" s="9" t="s">
        <v>2426</v>
      </c>
      <c r="G56" s="37"/>
      <c r="H56" s="5"/>
      <c r="I56" s="22">
        <v>0</v>
      </c>
      <c r="J56" s="22">
        <v>783482.70700000005</v>
      </c>
      <c r="K56" s="147">
        <v>1644599.0279999999</v>
      </c>
      <c r="L56" s="60"/>
      <c r="M56" s="60"/>
      <c r="N56" s="60">
        <v>1636662.003951</v>
      </c>
      <c r="O56" s="60">
        <v>553673.77966100001</v>
      </c>
      <c r="P56" s="60">
        <v>644114.56699999992</v>
      </c>
      <c r="Q56" s="60">
        <v>303483.37099999993</v>
      </c>
      <c r="R56" s="60">
        <v>20459.276999999998</v>
      </c>
      <c r="S56" s="60">
        <v>-90529.967000000179</v>
      </c>
      <c r="T56" s="60">
        <v>291452.31699999998</v>
      </c>
      <c r="U56" s="60">
        <v>0</v>
      </c>
      <c r="V56" s="60">
        <v>5823434.5536785899</v>
      </c>
      <c r="W56" s="60">
        <v>5281189.8542640805</v>
      </c>
      <c r="X56" s="60"/>
      <c r="Y56" s="6">
        <v>43.365976393781622</v>
      </c>
      <c r="Z56" s="65">
        <v>55.000000000000007</v>
      </c>
      <c r="AA56" s="60">
        <v>390766.88153200003</v>
      </c>
      <c r="AB56" s="60">
        <v>654863.10763300001</v>
      </c>
      <c r="AC56" s="60">
        <v>1380994.0904409999</v>
      </c>
      <c r="AD56" s="60">
        <v>1086477.0220290001</v>
      </c>
      <c r="AE56" s="22">
        <f t="shared" si="5"/>
        <v>783482.70700000005</v>
      </c>
      <c r="AF56" s="22">
        <f t="shared" si="6"/>
        <v>1644599.0279999999</v>
      </c>
      <c r="AG56" s="22">
        <f t="shared" si="7"/>
        <v>221381.6269999998</v>
      </c>
      <c r="AH56" s="22">
        <f t="shared" si="8"/>
        <v>1644599.0279999999</v>
      </c>
      <c r="AI56" s="22"/>
      <c r="AJ56" s="22"/>
      <c r="AK56" s="39">
        <v>47.639740365941648</v>
      </c>
      <c r="AL56" s="39">
        <v>52.360259634058352</v>
      </c>
      <c r="AM56" s="39">
        <v>33.829451549825087</v>
      </c>
      <c r="AN56" s="164">
        <v>100</v>
      </c>
      <c r="AO56" s="39">
        <v>90.6885757122147</v>
      </c>
      <c r="AP56" s="39">
        <v>9.3114242877853002</v>
      </c>
      <c r="AQ56" s="39">
        <v>47.116365092236762</v>
      </c>
      <c r="AR56" s="40">
        <v>70</v>
      </c>
      <c r="AS56" s="39">
        <v>13.399265032532998</v>
      </c>
      <c r="AT56" s="40">
        <v>60</v>
      </c>
      <c r="AU56" s="39">
        <v>58.334336784368737</v>
      </c>
      <c r="AV56" s="146">
        <f t="shared" si="9"/>
        <v>46.667469427494993</v>
      </c>
      <c r="AW56" s="6">
        <v>11.634023606218385</v>
      </c>
      <c r="AX56" s="39">
        <v>81.955297492403446</v>
      </c>
      <c r="AY56" s="39">
        <v>167.58408621160825</v>
      </c>
      <c r="AZ56" s="40">
        <v>0</v>
      </c>
      <c r="BA56" s="39">
        <v>78.673546074483909</v>
      </c>
      <c r="BB56" s="40">
        <v>70</v>
      </c>
      <c r="BC56" s="39">
        <v>0</v>
      </c>
      <c r="BD56" s="40"/>
      <c r="BE56" s="145">
        <f t="shared" si="10"/>
        <v>50.651765830801146</v>
      </c>
      <c r="BF56" s="145">
        <f t="shared" si="11"/>
        <v>50.651765830801146</v>
      </c>
      <c r="BG56" s="145">
        <f t="shared" si="12"/>
        <v>10.13035316616023</v>
      </c>
      <c r="BH56" s="145">
        <f t="shared" si="13"/>
        <v>56.797822593655226</v>
      </c>
      <c r="BI56" s="56">
        <v>56.797822593655226</v>
      </c>
      <c r="BJ56" s="133" t="s">
        <v>2402</v>
      </c>
    </row>
    <row r="57" spans="1:62" ht="15" x14ac:dyDescent="0.35">
      <c r="A57" s="92" t="s">
        <v>2389</v>
      </c>
      <c r="B57" s="76">
        <v>2021</v>
      </c>
      <c r="C57" s="9" t="s">
        <v>1920</v>
      </c>
      <c r="E57" s="9"/>
      <c r="F57" s="9" t="s">
        <v>2429</v>
      </c>
      <c r="G57" s="5"/>
      <c r="H57" s="5"/>
      <c r="I57" s="9">
        <v>2539.5500000000002</v>
      </c>
      <c r="J57" s="9">
        <v>615305.37599999993</v>
      </c>
      <c r="K57" s="147">
        <v>767668.16799999983</v>
      </c>
      <c r="L57" s="9"/>
      <c r="M57" s="9"/>
      <c r="N57" s="9">
        <v>771527.24511299981</v>
      </c>
      <c r="O57" s="9">
        <v>125718.465</v>
      </c>
      <c r="P57" s="9">
        <v>151433.67800000001</v>
      </c>
      <c r="Q57" s="9">
        <v>85922.378000000026</v>
      </c>
      <c r="R57" s="9">
        <v>0</v>
      </c>
      <c r="S57" s="9">
        <v>-56269.44299999997</v>
      </c>
      <c r="T57" s="9">
        <v>109365.353</v>
      </c>
      <c r="U57" s="9">
        <v>0</v>
      </c>
      <c r="V57" s="8">
        <v>1601639.98055141</v>
      </c>
      <c r="W57" s="8">
        <v>531411.47772359999</v>
      </c>
      <c r="X57" s="7"/>
      <c r="Y57" s="6">
        <v>58.990685971755873</v>
      </c>
      <c r="Z57" s="65">
        <v>70</v>
      </c>
      <c r="AA57" s="7">
        <v>128870.256176</v>
      </c>
      <c r="AB57" s="7">
        <v>146239.20265799999</v>
      </c>
      <c r="AC57" s="9">
        <v>765691.46120999998</v>
      </c>
      <c r="AD57" s="8">
        <v>644987.21608599997</v>
      </c>
      <c r="AE57" s="22">
        <f t="shared" si="5"/>
        <v>617844.92599999998</v>
      </c>
      <c r="AF57" s="22">
        <f t="shared" si="6"/>
        <v>767668.16799999983</v>
      </c>
      <c r="AG57" s="22">
        <f t="shared" si="7"/>
        <v>53095.910000000033</v>
      </c>
      <c r="AH57" s="22">
        <f t="shared" si="8"/>
        <v>767668.16799999983</v>
      </c>
      <c r="AI57" s="22"/>
      <c r="AJ57" s="22"/>
      <c r="AK57" s="5">
        <v>80.483332741237248</v>
      </c>
      <c r="AL57" s="6">
        <v>19.516667258762752</v>
      </c>
      <c r="AM57" s="5">
        <v>16.294753788194086</v>
      </c>
      <c r="AN57" s="5">
        <v>100</v>
      </c>
      <c r="AO57" s="6">
        <v>33.179209071731997</v>
      </c>
      <c r="AP57" s="6">
        <v>66.820790928267996</v>
      </c>
      <c r="AQ57" s="6">
        <v>56.739279620481788</v>
      </c>
      <c r="AR57" s="6">
        <v>80</v>
      </c>
      <c r="AS57" s="6">
        <v>6.8361057452488332</v>
      </c>
      <c r="AT57" s="6">
        <v>80</v>
      </c>
      <c r="AU57" s="6">
        <v>69.267491637406152</v>
      </c>
      <c r="AV57" s="146">
        <f t="shared" si="9"/>
        <v>55.413993309924926</v>
      </c>
      <c r="AW57" s="6">
        <v>11.009314028244122</v>
      </c>
      <c r="AX57" s="6">
        <v>63.700169135894441</v>
      </c>
      <c r="AY57" s="6">
        <v>113.47785516797528</v>
      </c>
      <c r="AZ57" s="6">
        <v>80</v>
      </c>
      <c r="BA57" s="6">
        <v>84.235916000257518</v>
      </c>
      <c r="BB57" s="6">
        <v>80</v>
      </c>
      <c r="BC57" s="6">
        <v>0</v>
      </c>
      <c r="BD57" s="6"/>
      <c r="BE57" s="145">
        <f t="shared" si="10"/>
        <v>74.566723045298147</v>
      </c>
      <c r="BF57" s="145">
        <f t="shared" si="11"/>
        <v>74.566723045298147</v>
      </c>
      <c r="BG57" s="145">
        <f t="shared" si="12"/>
        <v>14.91334460905963</v>
      </c>
      <c r="BH57" s="145">
        <f t="shared" si="13"/>
        <v>70.327337918984554</v>
      </c>
      <c r="BI57" s="6">
        <v>70.327337918984554</v>
      </c>
      <c r="BJ57" s="6" t="s">
        <v>2386</v>
      </c>
    </row>
    <row r="58" spans="1:62" ht="13.5" customHeight="1" x14ac:dyDescent="0.35">
      <c r="A58" s="92" t="s">
        <v>2401</v>
      </c>
      <c r="B58" s="76">
        <v>2021</v>
      </c>
      <c r="C58" s="9" t="s">
        <v>1973</v>
      </c>
      <c r="E58" s="1"/>
      <c r="F58" s="9" t="s">
        <v>2427</v>
      </c>
      <c r="G58" s="37"/>
      <c r="H58" s="5"/>
      <c r="I58" s="22">
        <v>6069.9350000000004</v>
      </c>
      <c r="J58" s="22">
        <v>707352.897</v>
      </c>
      <c r="K58" s="147">
        <v>1214613.713</v>
      </c>
      <c r="L58" s="60"/>
      <c r="M58" s="60"/>
      <c r="N58" s="60">
        <v>1183953.765259</v>
      </c>
      <c r="O58" s="60">
        <v>327042.41334699997</v>
      </c>
      <c r="P58" s="60">
        <v>345099.679</v>
      </c>
      <c r="Q58" s="60">
        <v>179199.76800000001</v>
      </c>
      <c r="R58" s="60">
        <v>72.411000000000001</v>
      </c>
      <c r="S58" s="60">
        <v>-106565.35900000017</v>
      </c>
      <c r="T58" s="60">
        <v>134031.32999999999</v>
      </c>
      <c r="U58" s="60">
        <v>0</v>
      </c>
      <c r="V58" s="60">
        <v>2705198.1548449998</v>
      </c>
      <c r="W58" s="60">
        <v>1913752.1812710001</v>
      </c>
      <c r="X58" s="60"/>
      <c r="Y58" s="6">
        <v>24.04709669085338</v>
      </c>
      <c r="Z58" s="65">
        <v>60</v>
      </c>
      <c r="AA58" s="60">
        <v>243664.68812499999</v>
      </c>
      <c r="AB58" s="60">
        <v>280580.73980500002</v>
      </c>
      <c r="AC58" s="60">
        <v>1155279.1609489999</v>
      </c>
      <c r="AD58" s="60">
        <v>938629.32175300003</v>
      </c>
      <c r="AE58" s="22">
        <f t="shared" si="5"/>
        <v>713422.83200000005</v>
      </c>
      <c r="AF58" s="22">
        <f t="shared" si="6"/>
        <v>1214613.713</v>
      </c>
      <c r="AG58" s="22">
        <f t="shared" si="7"/>
        <v>27538.381999999809</v>
      </c>
      <c r="AH58" s="22">
        <f t="shared" si="8"/>
        <v>1214613.713</v>
      </c>
      <c r="AI58" s="22"/>
      <c r="AJ58" s="22"/>
      <c r="AK58" s="39">
        <v>58.736602786897741</v>
      </c>
      <c r="AL58" s="39">
        <v>41.263397213102259</v>
      </c>
      <c r="AM58" s="39">
        <v>27.622904115301889</v>
      </c>
      <c r="AN58" s="39">
        <v>85.25637842522093</v>
      </c>
      <c r="AO58" s="39">
        <v>70.743511999055499</v>
      </c>
      <c r="AP58" s="39">
        <v>29.256488000944501</v>
      </c>
      <c r="AQ58" s="39">
        <v>51.926958761384427</v>
      </c>
      <c r="AR58" s="40">
        <v>70</v>
      </c>
      <c r="AS58" s="39">
        <v>2.2433453735909121</v>
      </c>
      <c r="AT58" s="40">
        <v>100</v>
      </c>
      <c r="AU58" s="39">
        <v>65.155252727853536</v>
      </c>
      <c r="AV58" s="146">
        <f t="shared" si="9"/>
        <v>52.124202182282829</v>
      </c>
      <c r="AW58" s="6">
        <v>35.952903309146613</v>
      </c>
      <c r="AX58" s="39">
        <v>100</v>
      </c>
      <c r="AY58" s="39">
        <v>115.15034942652917</v>
      </c>
      <c r="AZ58" s="40">
        <v>80</v>
      </c>
      <c r="BA58" s="39">
        <v>81.246970730603877</v>
      </c>
      <c r="BB58" s="40">
        <v>80</v>
      </c>
      <c r="BC58" s="39">
        <v>0</v>
      </c>
      <c r="BD58" s="40"/>
      <c r="BE58" s="145">
        <f t="shared" si="10"/>
        <v>86.666666666666671</v>
      </c>
      <c r="BF58" s="145">
        <f t="shared" si="11"/>
        <v>86.666666666666671</v>
      </c>
      <c r="BG58" s="145">
        <f t="shared" si="12"/>
        <v>17.333333333333336</v>
      </c>
      <c r="BH58" s="145">
        <f t="shared" si="13"/>
        <v>69.457535515616172</v>
      </c>
      <c r="BI58" s="56">
        <v>69.457535515616172</v>
      </c>
      <c r="BJ58" s="133" t="s">
        <v>2390</v>
      </c>
    </row>
    <row r="59" spans="1:62" ht="15" customHeight="1" x14ac:dyDescent="0.35">
      <c r="A59" s="92" t="s">
        <v>2395</v>
      </c>
      <c r="B59" s="76">
        <v>2021</v>
      </c>
      <c r="C59" s="9" t="s">
        <v>2396</v>
      </c>
      <c r="E59" s="9"/>
      <c r="F59" s="9" t="s">
        <v>2425</v>
      </c>
      <c r="G59" s="5"/>
      <c r="H59" s="5"/>
      <c r="I59" s="9">
        <v>2761.3649999999998</v>
      </c>
      <c r="J59" s="9">
        <v>739573.49499999988</v>
      </c>
      <c r="K59" s="147">
        <v>2377891.5599999996</v>
      </c>
      <c r="L59" s="9"/>
      <c r="M59" s="9"/>
      <c r="N59" s="9">
        <v>1995706.107843</v>
      </c>
      <c r="O59" s="9">
        <v>562846.93999999994</v>
      </c>
      <c r="P59" s="9">
        <v>1395266.6749999998</v>
      </c>
      <c r="Q59" s="9">
        <v>922974.61799999978</v>
      </c>
      <c r="R59" s="9">
        <v>20263.793000000001</v>
      </c>
      <c r="S59" s="9">
        <v>-68237.832000000402</v>
      </c>
      <c r="T59" s="9">
        <v>536196.67099999997</v>
      </c>
      <c r="U59" s="9">
        <v>0</v>
      </c>
      <c r="V59" s="9">
        <v>6758418.8750999998</v>
      </c>
      <c r="W59" s="9">
        <v>4924028.6024820004</v>
      </c>
      <c r="Y59" s="6">
        <v>31.822176244662703</v>
      </c>
      <c r="Z59" s="65">
        <v>50</v>
      </c>
      <c r="AA59" s="9">
        <v>949733.58363300003</v>
      </c>
      <c r="AB59" s="9">
        <v>1133158.693836</v>
      </c>
      <c r="AC59" s="9">
        <v>1965489.9293819999</v>
      </c>
      <c r="AD59" s="9">
        <v>1854046.51813</v>
      </c>
      <c r="AE59" s="22">
        <f t="shared" si="5"/>
        <v>742334.85999999987</v>
      </c>
      <c r="AF59" s="22">
        <f t="shared" si="6"/>
        <v>2377891.5599999996</v>
      </c>
      <c r="AG59" s="22">
        <f t="shared" si="7"/>
        <v>488222.63199999958</v>
      </c>
      <c r="AH59" s="22">
        <f t="shared" si="8"/>
        <v>2377891.5599999996</v>
      </c>
      <c r="AI59" s="22"/>
      <c r="AJ59" s="22"/>
      <c r="AK59" s="6">
        <v>31.218196510189049</v>
      </c>
      <c r="AL59" s="6">
        <v>68.781803489810954</v>
      </c>
      <c r="AM59" s="6">
        <v>28.202897099329743</v>
      </c>
      <c r="AN59" s="6">
        <v>82.951249654606571</v>
      </c>
      <c r="AO59" s="6">
        <v>72.857700794834841</v>
      </c>
      <c r="AP59" s="6">
        <v>27.142299205165159</v>
      </c>
      <c r="AQ59" s="6">
        <v>66.150409419045289</v>
      </c>
      <c r="AR59" s="6">
        <v>100</v>
      </c>
      <c r="AS59" s="6">
        <v>19.746973861127174</v>
      </c>
      <c r="AT59" s="6">
        <v>40</v>
      </c>
      <c r="AU59" s="39">
        <v>63.775070469916535</v>
      </c>
      <c r="AV59" s="146">
        <f t="shared" si="9"/>
        <v>51.02005637593323</v>
      </c>
      <c r="AW59" s="6">
        <v>18.177823755337297</v>
      </c>
      <c r="AX59" s="6">
        <v>100</v>
      </c>
      <c r="AY59" s="6">
        <v>119.31332253213023</v>
      </c>
      <c r="AZ59" s="6">
        <v>80</v>
      </c>
      <c r="BA59" s="6">
        <v>94.329993271090402</v>
      </c>
      <c r="BB59" s="6">
        <v>100</v>
      </c>
      <c r="BC59" s="6">
        <v>0</v>
      </c>
      <c r="BD59" s="6"/>
      <c r="BE59" s="145">
        <f t="shared" si="10"/>
        <v>93.333333333333329</v>
      </c>
      <c r="BF59" s="145">
        <f t="shared" si="11"/>
        <v>93.333333333333329</v>
      </c>
      <c r="BG59" s="145">
        <f t="shared" si="12"/>
        <v>18.666666666666668</v>
      </c>
      <c r="BH59" s="145">
        <f t="shared" si="13"/>
        <v>69.686723042599894</v>
      </c>
      <c r="BI59" s="6">
        <v>69.686723042599894</v>
      </c>
      <c r="BJ59" s="6" t="s">
        <v>2390</v>
      </c>
    </row>
    <row r="60" spans="1:62" ht="15" x14ac:dyDescent="0.35">
      <c r="A60" s="92" t="s">
        <v>2403</v>
      </c>
      <c r="B60" s="76">
        <v>2021</v>
      </c>
      <c r="C60" s="9" t="s">
        <v>2153</v>
      </c>
      <c r="E60" s="9"/>
      <c r="F60" s="9" t="s">
        <v>2428</v>
      </c>
      <c r="G60" s="5"/>
      <c r="H60" s="5"/>
      <c r="I60" s="9">
        <v>20967.723999999998</v>
      </c>
      <c r="J60" s="9">
        <v>263634.24</v>
      </c>
      <c r="K60" s="147">
        <v>360487.20799999998</v>
      </c>
      <c r="L60" s="9"/>
      <c r="M60" s="9"/>
      <c r="N60" s="9">
        <v>402008.83312100003</v>
      </c>
      <c r="O60" s="9">
        <v>56488.056423999995</v>
      </c>
      <c r="P60" s="9">
        <v>87867.019</v>
      </c>
      <c r="Q60" s="9">
        <v>37769.505000000005</v>
      </c>
      <c r="R60" s="9">
        <v>0</v>
      </c>
      <c r="S60" s="9">
        <v>-76600.185000000056</v>
      </c>
      <c r="T60" s="9">
        <v>130674.322</v>
      </c>
      <c r="U60" s="9">
        <v>0</v>
      </c>
      <c r="V60" s="9">
        <v>1305639.7396416599</v>
      </c>
      <c r="W60" s="9">
        <v>600434.91266186</v>
      </c>
      <c r="Y60" s="6">
        <v>72.41082937899364</v>
      </c>
      <c r="Z60" s="65">
        <v>70</v>
      </c>
      <c r="AA60" s="9">
        <v>34506.343055999998</v>
      </c>
      <c r="AB60" s="9">
        <v>51526.663135000003</v>
      </c>
      <c r="AC60" s="9">
        <v>352279.26472400001</v>
      </c>
      <c r="AD60" s="9">
        <v>316320.27284200001</v>
      </c>
      <c r="AE60" s="22">
        <f t="shared" si="5"/>
        <v>284601.96399999998</v>
      </c>
      <c r="AF60" s="22">
        <f t="shared" si="6"/>
        <v>360487.20799999998</v>
      </c>
      <c r="AG60" s="22">
        <f t="shared" si="7"/>
        <v>54074.136999999944</v>
      </c>
      <c r="AH60" s="22">
        <f t="shared" si="8"/>
        <v>360487.20799999998</v>
      </c>
      <c r="AI60" s="22"/>
      <c r="AJ60" s="22"/>
      <c r="AK60" s="6">
        <v>78.949254698657711</v>
      </c>
      <c r="AL60" s="6">
        <v>21.050745301342289</v>
      </c>
      <c r="AM60" s="6">
        <v>14.051446577791424</v>
      </c>
      <c r="AN60" s="6">
        <v>32.602819161997438</v>
      </c>
      <c r="AO60" s="6">
        <v>45.987793909110998</v>
      </c>
      <c r="AP60" s="6">
        <v>54.012206090889002</v>
      </c>
      <c r="AQ60" s="6">
        <v>42.984848501574866</v>
      </c>
      <c r="AR60" s="6">
        <v>50</v>
      </c>
      <c r="AS60" s="6">
        <v>15.000292881405086</v>
      </c>
      <c r="AT60" s="6">
        <v>40</v>
      </c>
      <c r="AU60" s="39">
        <v>39.53315411084575</v>
      </c>
      <c r="AV60" s="146">
        <f t="shared" si="9"/>
        <v>31.626523288676601</v>
      </c>
      <c r="AW60" s="6">
        <v>0</v>
      </c>
      <c r="AX60" s="6">
        <v>0</v>
      </c>
      <c r="AY60" s="6">
        <v>149.32519233167622</v>
      </c>
      <c r="AZ60" s="6">
        <v>50</v>
      </c>
      <c r="BA60" s="6">
        <v>89.792475605916579</v>
      </c>
      <c r="BB60" s="6">
        <v>80</v>
      </c>
      <c r="BC60" s="6">
        <v>0</v>
      </c>
      <c r="BD60" s="6"/>
      <c r="BE60" s="145">
        <f t="shared" si="10"/>
        <v>43.333333333333336</v>
      </c>
      <c r="BF60" s="145">
        <f t="shared" si="11"/>
        <v>43.333333333333336</v>
      </c>
      <c r="BG60" s="145">
        <f t="shared" si="12"/>
        <v>8.6666666666666679</v>
      </c>
      <c r="BH60" s="145">
        <f t="shared" si="13"/>
        <v>40.293189955343266</v>
      </c>
      <c r="BI60" s="6">
        <v>40.293189955343266</v>
      </c>
      <c r="BJ60" s="6" t="s">
        <v>2402</v>
      </c>
    </row>
    <row r="61" spans="1:62" ht="15" x14ac:dyDescent="0.35">
      <c r="A61" s="92" t="s">
        <v>2416</v>
      </c>
      <c r="B61" s="76">
        <v>2021</v>
      </c>
      <c r="C61" s="9" t="s">
        <v>2167</v>
      </c>
      <c r="E61" s="9"/>
      <c r="F61" s="9" t="s">
        <v>2429</v>
      </c>
      <c r="G61" s="5"/>
      <c r="H61" s="5"/>
      <c r="I61" s="9">
        <v>21090.57</v>
      </c>
      <c r="J61" s="9">
        <v>248698.57800000001</v>
      </c>
      <c r="K61" s="147">
        <v>403300.58200000005</v>
      </c>
      <c r="L61" s="9"/>
      <c r="M61" s="9"/>
      <c r="N61" s="9">
        <v>614568.4219800001</v>
      </c>
      <c r="O61" s="9">
        <v>37498.904999999999</v>
      </c>
      <c r="P61" s="9">
        <v>135810.65</v>
      </c>
      <c r="Q61" s="9">
        <v>56051.055999999997</v>
      </c>
      <c r="R61" s="9">
        <v>0</v>
      </c>
      <c r="S61" s="9">
        <v>-13041.184999999998</v>
      </c>
      <c r="T61" s="9">
        <v>88023.207999999999</v>
      </c>
      <c r="U61" s="9">
        <v>0</v>
      </c>
      <c r="V61" s="8">
        <v>3041468.0490214801</v>
      </c>
      <c r="W61" s="8">
        <v>580186.15381703002</v>
      </c>
      <c r="X61" s="7"/>
      <c r="Y61" s="6">
        <v>65.909907839454078</v>
      </c>
      <c r="Z61" s="65">
        <v>70</v>
      </c>
      <c r="AA61" s="7">
        <v>72980.234796000004</v>
      </c>
      <c r="AB61" s="7">
        <v>112725.543488</v>
      </c>
      <c r="AC61" s="9">
        <v>337341.88578299998</v>
      </c>
      <c r="AD61" s="8">
        <v>317379.87992699997</v>
      </c>
      <c r="AE61" s="22">
        <f t="shared" si="5"/>
        <v>269789.14799999999</v>
      </c>
      <c r="AF61" s="22">
        <f t="shared" si="6"/>
        <v>403300.58200000005</v>
      </c>
      <c r="AG61" s="22">
        <f t="shared" si="7"/>
        <v>74982.023000000001</v>
      </c>
      <c r="AH61" s="22">
        <f t="shared" si="8"/>
        <v>403300.58200000005</v>
      </c>
      <c r="AI61" s="22"/>
      <c r="AJ61" s="22"/>
      <c r="AK61" s="136">
        <v>66.895303414166634</v>
      </c>
      <c r="AL61" s="6">
        <v>33.104696585833366</v>
      </c>
      <c r="AM61" s="5">
        <v>6.1016647876548928</v>
      </c>
      <c r="AN61" s="5">
        <v>37.445578294504124</v>
      </c>
      <c r="AO61" s="6">
        <v>19.075858909768627</v>
      </c>
      <c r="AP61" s="6">
        <v>80.924141090231373</v>
      </c>
      <c r="AQ61" s="6">
        <v>41.2714731871175</v>
      </c>
      <c r="AR61" s="6">
        <v>50</v>
      </c>
      <c r="AS61" s="6">
        <v>18.592093923633364</v>
      </c>
      <c r="AT61" s="6">
        <v>40</v>
      </c>
      <c r="AU61" s="6">
        <v>48.29488319411378</v>
      </c>
      <c r="AV61" s="146">
        <f t="shared" si="9"/>
        <v>38.635906555291029</v>
      </c>
      <c r="AW61" s="6">
        <v>4.0900921605459111</v>
      </c>
      <c r="AX61" s="6">
        <v>23.665376583841891</v>
      </c>
      <c r="AY61" s="6">
        <v>154.46037383011873</v>
      </c>
      <c r="AZ61" s="6">
        <v>0</v>
      </c>
      <c r="BA61" s="6">
        <v>94.082559356758665</v>
      </c>
      <c r="BB61" s="6">
        <v>100</v>
      </c>
      <c r="BC61" s="6">
        <v>0</v>
      </c>
      <c r="BD61" s="6"/>
      <c r="BE61" s="145">
        <f t="shared" si="10"/>
        <v>41.221792194613961</v>
      </c>
      <c r="BF61" s="145">
        <f t="shared" si="11"/>
        <v>41.221792194613961</v>
      </c>
      <c r="BG61" s="145">
        <f t="shared" si="12"/>
        <v>8.2443584389227933</v>
      </c>
      <c r="BH61" s="145">
        <f t="shared" si="13"/>
        <v>46.880264994213825</v>
      </c>
      <c r="BI61" s="6">
        <v>46.880264994213825</v>
      </c>
      <c r="BJ61" s="6" t="s">
        <v>2402</v>
      </c>
    </row>
    <row r="62" spans="1:62" ht="15" x14ac:dyDescent="0.35">
      <c r="A62" s="92" t="s">
        <v>2407</v>
      </c>
      <c r="B62" s="76">
        <v>2021</v>
      </c>
      <c r="C62" s="9" t="s">
        <v>2206</v>
      </c>
      <c r="E62" s="9"/>
      <c r="F62" s="9" t="s">
        <v>2428</v>
      </c>
      <c r="G62" s="5"/>
      <c r="H62" s="5"/>
      <c r="I62" s="9">
        <v>26011.460999999999</v>
      </c>
      <c r="J62" s="9">
        <v>354674.83100000001</v>
      </c>
      <c r="K62" s="147">
        <v>478436.40500000003</v>
      </c>
      <c r="L62" s="9"/>
      <c r="M62" s="9"/>
      <c r="N62" s="9">
        <v>431104.806324</v>
      </c>
      <c r="O62" s="9">
        <v>54875.114323999995</v>
      </c>
      <c r="P62" s="9">
        <v>93481.967000000004</v>
      </c>
      <c r="Q62" s="9">
        <v>35210.130000000005</v>
      </c>
      <c r="R62" s="9">
        <v>0</v>
      </c>
      <c r="S62" s="9">
        <v>8901.4580000000424</v>
      </c>
      <c r="T62" s="9">
        <v>55515.32</v>
      </c>
      <c r="U62" s="9">
        <v>0</v>
      </c>
      <c r="V62" s="8">
        <v>1561976.96025574</v>
      </c>
      <c r="W62" s="8">
        <v>395230.20788305998</v>
      </c>
      <c r="X62" s="7"/>
      <c r="Y62" s="6">
        <v>59.615741400164893</v>
      </c>
      <c r="Z62" s="65">
        <v>70</v>
      </c>
      <c r="AA62" s="7">
        <v>47819.821390999998</v>
      </c>
      <c r="AB62" s="7">
        <v>49349.334778999997</v>
      </c>
      <c r="AC62" s="9">
        <v>414744.27569799998</v>
      </c>
      <c r="AD62" s="8">
        <v>355105.912044</v>
      </c>
      <c r="AE62" s="22">
        <f t="shared" si="5"/>
        <v>380686.29200000002</v>
      </c>
      <c r="AF62" s="22">
        <f t="shared" si="6"/>
        <v>478436.40500000003</v>
      </c>
      <c r="AG62" s="22">
        <f t="shared" si="7"/>
        <v>64416.778000000042</v>
      </c>
      <c r="AH62" s="22">
        <f t="shared" si="8"/>
        <v>478436.40500000003</v>
      </c>
      <c r="AI62" s="22"/>
      <c r="AJ62" s="22"/>
      <c r="AK62" s="136">
        <v>79.568838830314348</v>
      </c>
      <c r="AL62" s="6">
        <v>20.431161169685652</v>
      </c>
      <c r="AM62" s="5">
        <v>12.728949786460555</v>
      </c>
      <c r="AN62" s="5">
        <v>29.534300665244967</v>
      </c>
      <c r="AO62" s="6">
        <v>25.303203436390611</v>
      </c>
      <c r="AP62" s="6">
        <v>74.696796563609382</v>
      </c>
      <c r="AQ62" s="6">
        <v>37.665157388055391</v>
      </c>
      <c r="AR62" s="6">
        <v>50</v>
      </c>
      <c r="AS62" s="6">
        <v>13.464020991462814</v>
      </c>
      <c r="AT62" s="6">
        <v>60</v>
      </c>
      <c r="AU62" s="6">
        <v>46.932451679708002</v>
      </c>
      <c r="AV62" s="146">
        <f t="shared" si="9"/>
        <v>37.5459613437664</v>
      </c>
      <c r="AW62" s="6">
        <v>10.384258599835105</v>
      </c>
      <c r="AX62" s="6">
        <v>63.947449485711466</v>
      </c>
      <c r="AY62" s="6">
        <v>103.19849247343249</v>
      </c>
      <c r="AZ62" s="6">
        <v>100</v>
      </c>
      <c r="BA62" s="6">
        <v>85.620449238598724</v>
      </c>
      <c r="BB62" s="6">
        <v>80</v>
      </c>
      <c r="BC62" s="6">
        <v>0</v>
      </c>
      <c r="BD62" s="6"/>
      <c r="BE62" s="145">
        <f t="shared" si="10"/>
        <v>81.315816495237158</v>
      </c>
      <c r="BF62" s="145">
        <f t="shared" si="11"/>
        <v>81.315816495237158</v>
      </c>
      <c r="BG62" s="145">
        <f t="shared" si="12"/>
        <v>16.263163299047431</v>
      </c>
      <c r="BH62" s="145">
        <f t="shared" si="13"/>
        <v>53.809124642813828</v>
      </c>
      <c r="BI62" s="6">
        <v>53.809124642813828</v>
      </c>
      <c r="BJ62" s="6" t="s">
        <v>2402</v>
      </c>
    </row>
    <row r="63" spans="1:62" ht="13.5" customHeight="1" x14ac:dyDescent="0.35">
      <c r="A63" s="92" t="s">
        <v>2399</v>
      </c>
      <c r="B63" s="76">
        <v>2021</v>
      </c>
      <c r="C63" s="9" t="s">
        <v>2233</v>
      </c>
      <c r="E63" s="1"/>
      <c r="F63" s="9" t="s">
        <v>2429</v>
      </c>
      <c r="G63" s="37"/>
      <c r="H63" s="5"/>
      <c r="I63" s="22">
        <v>119183.045</v>
      </c>
      <c r="J63" s="22">
        <v>76595.913</v>
      </c>
      <c r="K63" s="147">
        <v>498562.70899999997</v>
      </c>
      <c r="L63" s="60"/>
      <c r="M63" s="60"/>
      <c r="N63" s="60">
        <v>199549.19900000002</v>
      </c>
      <c r="O63" s="60">
        <v>10983.412</v>
      </c>
      <c r="P63" s="60">
        <v>308084.38799999998</v>
      </c>
      <c r="Q63" s="60">
        <v>118795.01799999998</v>
      </c>
      <c r="R63" s="60">
        <v>0</v>
      </c>
      <c r="S63" s="60">
        <v>109724.13999999996</v>
      </c>
      <c r="T63" s="60">
        <v>210539.201</v>
      </c>
      <c r="U63" s="60">
        <v>0</v>
      </c>
      <c r="V63" s="60">
        <v>1660618.82861182</v>
      </c>
      <c r="W63" s="60">
        <v>344515.3892795</v>
      </c>
      <c r="X63" s="60"/>
      <c r="Y63" s="6">
        <v>58.347152083063492</v>
      </c>
      <c r="Z63" s="65">
        <v>70</v>
      </c>
      <c r="AA63" s="60">
        <v>81126.589076999997</v>
      </c>
      <c r="AB63" s="60">
        <v>186678.763205</v>
      </c>
      <c r="AC63" s="60">
        <v>169323.41753999999</v>
      </c>
      <c r="AD63" s="60">
        <v>139618.61489999999</v>
      </c>
      <c r="AE63" s="22">
        <f t="shared" si="5"/>
        <v>195778.95799999998</v>
      </c>
      <c r="AF63" s="22">
        <f t="shared" si="6"/>
        <v>498562.70899999997</v>
      </c>
      <c r="AG63" s="22">
        <f t="shared" si="7"/>
        <v>320263.34099999996</v>
      </c>
      <c r="AH63" s="22">
        <f t="shared" si="8"/>
        <v>498562.70899999997</v>
      </c>
      <c r="AI63" s="22"/>
      <c r="AJ63" s="22"/>
      <c r="AK63" s="39">
        <v>39.268672619475836</v>
      </c>
      <c r="AL63" s="39">
        <v>60.731327380524164</v>
      </c>
      <c r="AM63" s="39">
        <v>5.5041122966371816</v>
      </c>
      <c r="AN63" s="39">
        <v>33.778431808064717</v>
      </c>
      <c r="AO63" s="39">
        <v>20.746205170243353</v>
      </c>
      <c r="AP63" s="39">
        <v>79.253794829756643</v>
      </c>
      <c r="AQ63" s="39">
        <v>38.559246306242557</v>
      </c>
      <c r="AR63" s="40">
        <v>50</v>
      </c>
      <c r="AS63" s="39">
        <v>64.237323654304831</v>
      </c>
      <c r="AT63" s="40">
        <v>0</v>
      </c>
      <c r="AU63" s="39">
        <v>44.752710803669103</v>
      </c>
      <c r="AV63" s="146">
        <f t="shared" si="9"/>
        <v>35.802168642935285</v>
      </c>
      <c r="AW63" s="6">
        <v>11.652847916936505</v>
      </c>
      <c r="AX63" s="39">
        <v>67.423672475813504</v>
      </c>
      <c r="AY63" s="39">
        <v>230.10798966022949</v>
      </c>
      <c r="AZ63" s="40">
        <v>0</v>
      </c>
      <c r="BA63" s="39">
        <v>82.45676642276446</v>
      </c>
      <c r="BB63" s="40">
        <v>80</v>
      </c>
      <c r="BC63" s="39">
        <v>0</v>
      </c>
      <c r="BD63" s="40"/>
      <c r="BE63" s="145">
        <f t="shared" si="10"/>
        <v>49.141224158604501</v>
      </c>
      <c r="BF63" s="145">
        <f t="shared" si="11"/>
        <v>49.141224158604501</v>
      </c>
      <c r="BG63" s="145">
        <f t="shared" si="12"/>
        <v>9.8282448317209017</v>
      </c>
      <c r="BH63" s="145">
        <f t="shared" si="13"/>
        <v>45.630413474656187</v>
      </c>
      <c r="BI63" s="56">
        <v>45.630413474656187</v>
      </c>
      <c r="BJ63" s="133" t="s">
        <v>2402</v>
      </c>
    </row>
    <row r="64" spans="1:62" ht="15" x14ac:dyDescent="0.35">
      <c r="A64" s="92" t="s">
        <v>2421</v>
      </c>
      <c r="B64" s="76">
        <v>2021</v>
      </c>
      <c r="C64" s="9" t="s">
        <v>2236</v>
      </c>
      <c r="E64" s="9"/>
      <c r="F64" s="9" t="s">
        <v>2428</v>
      </c>
      <c r="G64" s="5"/>
      <c r="H64" s="5"/>
      <c r="I64" s="9">
        <v>27288.614000000001</v>
      </c>
      <c r="J64" s="9">
        <v>154378.50199999998</v>
      </c>
      <c r="K64" s="147">
        <v>205065.06299999997</v>
      </c>
      <c r="L64" s="9"/>
      <c r="M64" s="9"/>
      <c r="N64" s="9">
        <v>161164.54700000002</v>
      </c>
      <c r="O64" s="9">
        <v>16823.567000000003</v>
      </c>
      <c r="P64" s="9">
        <v>44758.040999999997</v>
      </c>
      <c r="Q64" s="9">
        <v>17344.657999999996</v>
      </c>
      <c r="R64" s="9">
        <v>0</v>
      </c>
      <c r="S64" s="9">
        <v>16487.132999999943</v>
      </c>
      <c r="T64" s="9">
        <v>42643.307000000001</v>
      </c>
      <c r="U64" s="9">
        <v>0</v>
      </c>
      <c r="V64" s="9">
        <v>966283.35043999995</v>
      </c>
      <c r="W64" s="9">
        <v>333122.25690400001</v>
      </c>
      <c r="Y64" s="6">
        <v>62.909249342439566</v>
      </c>
      <c r="Z64" s="65">
        <v>70</v>
      </c>
      <c r="AA64" s="9">
        <v>14519.956894000001</v>
      </c>
      <c r="AB64" s="9">
        <v>16228.395227000001</v>
      </c>
      <c r="AC64" s="9">
        <v>163554.07363999999</v>
      </c>
      <c r="AD64" s="9">
        <v>146848.42225800001</v>
      </c>
      <c r="AE64" s="22">
        <f t="shared" si="5"/>
        <v>181667.11599999998</v>
      </c>
      <c r="AF64" s="22">
        <f t="shared" si="6"/>
        <v>205065.06299999997</v>
      </c>
      <c r="AG64" s="22">
        <f t="shared" si="7"/>
        <v>59130.439999999944</v>
      </c>
      <c r="AH64" s="22">
        <f t="shared" si="8"/>
        <v>205065.06299999997</v>
      </c>
      <c r="AI64" s="22"/>
      <c r="AJ64" s="22"/>
      <c r="AK64" s="6">
        <v>88.589988632046996</v>
      </c>
      <c r="AL64" s="6">
        <v>11.410011367953004</v>
      </c>
      <c r="AM64" s="6">
        <v>10.438751768402266</v>
      </c>
      <c r="AN64" s="6">
        <v>24.220476824080333</v>
      </c>
      <c r="AO64" s="6">
        <v>34.474593477400994</v>
      </c>
      <c r="AP64" s="6">
        <v>65.525406522599013</v>
      </c>
      <c r="AQ64" s="6">
        <v>38.752049045220716</v>
      </c>
      <c r="AR64" s="6">
        <v>50</v>
      </c>
      <c r="AS64" s="6">
        <v>28.834965417780577</v>
      </c>
      <c r="AT64" s="6">
        <v>20</v>
      </c>
      <c r="AU64" s="39">
        <v>34.231178942926469</v>
      </c>
      <c r="AV64" s="146">
        <f t="shared" si="9"/>
        <v>27.384943154341176</v>
      </c>
      <c r="AW64" s="6">
        <v>7.0907506575604291</v>
      </c>
      <c r="AX64" s="6">
        <v>43.665651729563166</v>
      </c>
      <c r="AY64" s="6">
        <v>111.76613915228612</v>
      </c>
      <c r="AZ64" s="6">
        <v>80</v>
      </c>
      <c r="BA64" s="6">
        <v>89.785854298700684</v>
      </c>
      <c r="BB64" s="6">
        <v>80</v>
      </c>
      <c r="BC64" s="6">
        <v>0</v>
      </c>
      <c r="BD64" s="6"/>
      <c r="BE64" s="145">
        <f t="shared" si="10"/>
        <v>67.888550576521055</v>
      </c>
      <c r="BF64" s="145">
        <f t="shared" si="11"/>
        <v>67.888550576521055</v>
      </c>
      <c r="BG64" s="145">
        <f t="shared" si="12"/>
        <v>13.577710115304212</v>
      </c>
      <c r="BH64" s="145">
        <f t="shared" si="13"/>
        <v>40.962653269645386</v>
      </c>
      <c r="BI64" s="6">
        <v>40.962653269645386</v>
      </c>
      <c r="BJ64" s="6" t="s">
        <v>2402</v>
      </c>
    </row>
    <row r="65" spans="1:62" ht="13.5" customHeight="1" x14ac:dyDescent="0.35">
      <c r="A65" s="92" t="s">
        <v>2413</v>
      </c>
      <c r="B65" s="76">
        <v>2021</v>
      </c>
      <c r="C65" s="9" t="s">
        <v>2241</v>
      </c>
      <c r="E65" s="1"/>
      <c r="F65" s="9" t="s">
        <v>2428</v>
      </c>
      <c r="G65" s="37"/>
      <c r="H65" s="5"/>
      <c r="I65" s="22">
        <v>27156.856</v>
      </c>
      <c r="J65" s="22">
        <v>120511.557</v>
      </c>
      <c r="K65" s="147">
        <v>204548.73100000003</v>
      </c>
      <c r="L65" s="60"/>
      <c r="M65" s="60"/>
      <c r="N65" s="60">
        <v>247384.38265299998</v>
      </c>
      <c r="O65" s="60">
        <v>105956.75165299998</v>
      </c>
      <c r="P65" s="60">
        <v>52477.202000000005</v>
      </c>
      <c r="Q65" s="60">
        <v>33736.965000000004</v>
      </c>
      <c r="R65" s="60">
        <v>0</v>
      </c>
      <c r="S65" s="60">
        <v>11215.003000000055</v>
      </c>
      <c r="T65" s="60">
        <v>52312.982000000004</v>
      </c>
      <c r="U65" s="60">
        <v>0</v>
      </c>
      <c r="V65" s="60">
        <v>934672.21466518997</v>
      </c>
      <c r="W65" s="60">
        <v>206157.69083567002</v>
      </c>
      <c r="X65" s="60"/>
      <c r="Y65" s="6">
        <v>54.610036395137115</v>
      </c>
      <c r="Z65" s="65">
        <v>70</v>
      </c>
      <c r="AA65" s="60">
        <v>13621.619476</v>
      </c>
      <c r="AB65" s="60">
        <v>37935.542221000003</v>
      </c>
      <c r="AC65" s="60">
        <v>174593.490785</v>
      </c>
      <c r="AD65" s="60">
        <v>128623.757178</v>
      </c>
      <c r="AE65" s="22">
        <f t="shared" si="5"/>
        <v>147668.413</v>
      </c>
      <c r="AF65" s="22">
        <f t="shared" si="6"/>
        <v>204548.73100000003</v>
      </c>
      <c r="AG65" s="22">
        <f t="shared" si="7"/>
        <v>63527.985000000059</v>
      </c>
      <c r="AH65" s="22">
        <f t="shared" si="8"/>
        <v>204548.73100000003</v>
      </c>
      <c r="AI65" s="22"/>
      <c r="AJ65" s="22"/>
      <c r="AK65" s="39">
        <v>72.192289963412179</v>
      </c>
      <c r="AL65" s="39">
        <v>27.807710036587821</v>
      </c>
      <c r="AM65" s="39">
        <v>42.830816770524649</v>
      </c>
      <c r="AN65" s="39">
        <v>99.378050935845096</v>
      </c>
      <c r="AO65" s="39">
        <v>22.056683359258518</v>
      </c>
      <c r="AP65" s="39">
        <v>77.943316640741486</v>
      </c>
      <c r="AQ65" s="39">
        <v>64.28880297390856</v>
      </c>
      <c r="AR65" s="40">
        <v>80</v>
      </c>
      <c r="AS65" s="39">
        <v>31.057628512004825</v>
      </c>
      <c r="AT65" s="40">
        <v>0</v>
      </c>
      <c r="AU65" s="39">
        <v>57.025815522634879</v>
      </c>
      <c r="AV65" s="146">
        <f t="shared" si="9"/>
        <v>45.620652418107909</v>
      </c>
      <c r="AW65" s="6">
        <v>15.389963604862878</v>
      </c>
      <c r="AX65" s="39">
        <v>94.773152146320243</v>
      </c>
      <c r="AY65" s="39">
        <v>278.49509588664421</v>
      </c>
      <c r="AZ65" s="40">
        <v>0</v>
      </c>
      <c r="BA65" s="39">
        <v>73.670419555555711</v>
      </c>
      <c r="BB65" s="40">
        <v>70</v>
      </c>
      <c r="BC65" s="39">
        <v>0</v>
      </c>
      <c r="BD65" s="40"/>
      <c r="BE65" s="145">
        <f t="shared" si="10"/>
        <v>54.924384048773412</v>
      </c>
      <c r="BF65" s="145">
        <f t="shared" si="11"/>
        <v>54.924384048773412</v>
      </c>
      <c r="BG65" s="145">
        <f t="shared" si="12"/>
        <v>10.984876809754683</v>
      </c>
      <c r="BH65" s="145">
        <f t="shared" si="13"/>
        <v>56.60552922786259</v>
      </c>
      <c r="BI65" s="56">
        <v>56.60552922786259</v>
      </c>
      <c r="BJ65" s="133" t="s">
        <v>2402</v>
      </c>
    </row>
    <row r="66" spans="1:62" ht="15" x14ac:dyDescent="0.35">
      <c r="A66" s="92" t="s">
        <v>2393</v>
      </c>
      <c r="B66" s="76">
        <v>2021</v>
      </c>
      <c r="C66" s="9" t="s">
        <v>2246</v>
      </c>
      <c r="E66" s="9"/>
      <c r="F66" s="9" t="s">
        <v>2428</v>
      </c>
      <c r="G66" s="5"/>
      <c r="H66" s="5"/>
      <c r="I66" s="9">
        <v>23331.414000000001</v>
      </c>
      <c r="J66" s="9">
        <v>128022.166</v>
      </c>
      <c r="K66" s="147">
        <v>206644.58199999999</v>
      </c>
      <c r="L66" s="9"/>
      <c r="M66" s="9"/>
      <c r="N66" s="9">
        <v>266111.998135</v>
      </c>
      <c r="O66" s="9">
        <v>114691.26356600001</v>
      </c>
      <c r="P66" s="9">
        <v>68853.489000000001</v>
      </c>
      <c r="Q66" s="9">
        <v>36969.695000000007</v>
      </c>
      <c r="R66" s="9">
        <v>198.33600000000001</v>
      </c>
      <c r="S66" s="9">
        <v>855.30300000001444</v>
      </c>
      <c r="T66" s="9">
        <v>30232.170999999998</v>
      </c>
      <c r="U66" s="9">
        <v>0</v>
      </c>
      <c r="V66" s="9">
        <v>886694.05316799995</v>
      </c>
      <c r="W66" s="9">
        <v>168959.14295400001</v>
      </c>
      <c r="Y66" s="6">
        <v>54.326511938009403</v>
      </c>
      <c r="Z66" s="65">
        <v>70</v>
      </c>
      <c r="AA66" s="9">
        <v>23061.394586999999</v>
      </c>
      <c r="AB66" s="9">
        <v>43223.486043999997</v>
      </c>
      <c r="AC66" s="9">
        <v>169707.49721100001</v>
      </c>
      <c r="AD66" s="9">
        <v>157725.149554</v>
      </c>
      <c r="AE66" s="22">
        <f t="shared" si="5"/>
        <v>151353.57999999999</v>
      </c>
      <c r="AF66" s="22">
        <f t="shared" si="6"/>
        <v>206644.58199999999</v>
      </c>
      <c r="AG66" s="22">
        <f t="shared" si="7"/>
        <v>31285.810000000012</v>
      </c>
      <c r="AH66" s="22">
        <f t="shared" si="8"/>
        <v>206644.58199999999</v>
      </c>
      <c r="AI66" s="22"/>
      <c r="AJ66" s="22"/>
      <c r="AK66" s="6">
        <v>73.243430113255997</v>
      </c>
      <c r="AL66" s="6">
        <v>26.756569886744003</v>
      </c>
      <c r="AM66" s="6">
        <v>43.098869787831411</v>
      </c>
      <c r="AN66" s="6">
        <v>100</v>
      </c>
      <c r="AO66" s="6">
        <v>19.054953887458598</v>
      </c>
      <c r="AP66" s="6">
        <v>80.945046112541405</v>
      </c>
      <c r="AQ66" s="6">
        <v>53.693277620252488</v>
      </c>
      <c r="AR66" s="6">
        <v>70</v>
      </c>
      <c r="AS66" s="6">
        <v>15.139913031932291</v>
      </c>
      <c r="AT66" s="6">
        <v>40</v>
      </c>
      <c r="AU66" s="39">
        <v>63.540323199857085</v>
      </c>
      <c r="AV66" s="146">
        <f t="shared" si="9"/>
        <v>50.832258559885673</v>
      </c>
      <c r="AW66" s="6">
        <v>15.673488061990593</v>
      </c>
      <c r="AX66" s="6">
        <v>96.519128108477645</v>
      </c>
      <c r="AY66" s="6">
        <v>187.42789331728284</v>
      </c>
      <c r="AZ66" s="6">
        <v>0</v>
      </c>
      <c r="BA66" s="6">
        <v>92.939411720802084</v>
      </c>
      <c r="BB66" s="6">
        <v>100</v>
      </c>
      <c r="BC66" s="6">
        <v>0</v>
      </c>
      <c r="BD66" s="6"/>
      <c r="BE66" s="145">
        <f t="shared" si="10"/>
        <v>65.50637603615921</v>
      </c>
      <c r="BF66" s="145">
        <f t="shared" si="11"/>
        <v>65.50637603615921</v>
      </c>
      <c r="BG66" s="145">
        <f t="shared" si="12"/>
        <v>13.101275207231843</v>
      </c>
      <c r="BH66" s="145">
        <f t="shared" si="13"/>
        <v>63.933533767117517</v>
      </c>
      <c r="BI66" s="6">
        <v>63.933533767117517</v>
      </c>
      <c r="BJ66" s="6" t="s">
        <v>2390</v>
      </c>
    </row>
    <row r="67" spans="1:62" ht="13.5" customHeight="1" x14ac:dyDescent="0.35">
      <c r="A67" s="92" t="s">
        <v>2415</v>
      </c>
      <c r="B67" s="76">
        <v>2021</v>
      </c>
      <c r="C67" s="9" t="s">
        <v>2255</v>
      </c>
      <c r="E67" s="1"/>
      <c r="F67" s="9" t="s">
        <v>2428</v>
      </c>
      <c r="G67" s="37"/>
      <c r="H67" s="5"/>
      <c r="I67" s="22">
        <v>24110.710999999999</v>
      </c>
      <c r="J67" s="22">
        <v>86838.692999999999</v>
      </c>
      <c r="K67" s="147">
        <v>133145.973</v>
      </c>
      <c r="L67" s="60"/>
      <c r="M67" s="60"/>
      <c r="N67" s="60">
        <v>160089.75407200001</v>
      </c>
      <c r="O67" s="60">
        <v>60733.424072000002</v>
      </c>
      <c r="P67" s="60">
        <v>35445.463999999993</v>
      </c>
      <c r="Q67" s="60">
        <v>19130.557999999994</v>
      </c>
      <c r="R67" s="60">
        <v>0</v>
      </c>
      <c r="S67" s="60">
        <v>6325.8349999999919</v>
      </c>
      <c r="T67" s="60">
        <v>57574.599000000002</v>
      </c>
      <c r="U67" s="60">
        <v>0</v>
      </c>
      <c r="V67" s="60">
        <v>661217.96552553005</v>
      </c>
      <c r="W67" s="60">
        <v>63687.943693000001</v>
      </c>
      <c r="X67" s="60"/>
      <c r="Y67" s="6">
        <v>38.857004192895666</v>
      </c>
      <c r="Z67" s="65">
        <v>70</v>
      </c>
      <c r="AA67" s="60">
        <v>8885.189531</v>
      </c>
      <c r="AB67" s="60">
        <v>10940.901218999999</v>
      </c>
      <c r="AC67" s="60">
        <v>110527.195011</v>
      </c>
      <c r="AD67" s="60">
        <v>90385.050529</v>
      </c>
      <c r="AE67" s="22">
        <f t="shared" si="5"/>
        <v>110949.40399999999</v>
      </c>
      <c r="AF67" s="22">
        <f t="shared" si="6"/>
        <v>133145.973</v>
      </c>
      <c r="AG67" s="22">
        <f t="shared" si="7"/>
        <v>63900.433999999994</v>
      </c>
      <c r="AH67" s="22">
        <f t="shared" si="8"/>
        <v>133145.973</v>
      </c>
      <c r="AI67" s="22"/>
      <c r="AJ67" s="22"/>
      <c r="AK67" s="39">
        <v>83.329147326145574</v>
      </c>
      <c r="AL67" s="39">
        <v>16.670852673854426</v>
      </c>
      <c r="AM67" s="39">
        <v>37.937108732570906</v>
      </c>
      <c r="AN67" s="39">
        <v>88.023442190779022</v>
      </c>
      <c r="AO67" s="39">
        <v>9.6319136825602438</v>
      </c>
      <c r="AP67" s="39">
        <v>90.368086317439762</v>
      </c>
      <c r="AQ67" s="39">
        <v>53.971808635372909</v>
      </c>
      <c r="AR67" s="40">
        <v>70</v>
      </c>
      <c r="AS67" s="39">
        <v>47.992765053434994</v>
      </c>
      <c r="AT67" s="40">
        <v>0</v>
      </c>
      <c r="AU67" s="39">
        <v>53.012476236414635</v>
      </c>
      <c r="AV67" s="146">
        <f t="shared" si="9"/>
        <v>42.409980989131711</v>
      </c>
      <c r="AW67" s="6">
        <v>31.142995807104327</v>
      </c>
      <c r="AX67" s="39">
        <v>100</v>
      </c>
      <c r="AY67" s="39">
        <v>123.13638533908275</v>
      </c>
      <c r="AZ67" s="40">
        <v>70</v>
      </c>
      <c r="BA67" s="39">
        <v>81.776299959484717</v>
      </c>
      <c r="BB67" s="40">
        <v>80</v>
      </c>
      <c r="BC67" s="39">
        <v>0</v>
      </c>
      <c r="BD67" s="40"/>
      <c r="BE67" s="145">
        <f t="shared" si="10"/>
        <v>83.333333333333329</v>
      </c>
      <c r="BF67" s="145">
        <f t="shared" si="11"/>
        <v>83.333333333333329</v>
      </c>
      <c r="BG67" s="145">
        <f t="shared" si="12"/>
        <v>16.666666666666668</v>
      </c>
      <c r="BH67" s="145">
        <f t="shared" si="13"/>
        <v>59.076647655798382</v>
      </c>
      <c r="BI67" s="56">
        <v>59.076647655798382</v>
      </c>
      <c r="BJ67" s="133" t="s">
        <v>2402</v>
      </c>
    </row>
    <row r="68" spans="1:62" ht="15" customHeight="1" x14ac:dyDescent="0.35">
      <c r="A68" s="92" t="s">
        <v>2423</v>
      </c>
      <c r="B68" s="76">
        <v>2021</v>
      </c>
      <c r="C68" s="9" t="s">
        <v>2262</v>
      </c>
      <c r="E68" s="9"/>
      <c r="F68" s="9" t="s">
        <v>2428</v>
      </c>
      <c r="G68" s="5"/>
      <c r="H68" s="5"/>
      <c r="I68" s="9">
        <v>25553.024000000001</v>
      </c>
      <c r="J68" s="9">
        <v>82785.123999999996</v>
      </c>
      <c r="K68" s="147">
        <v>133068.20799999998</v>
      </c>
      <c r="L68" s="9"/>
      <c r="M68" s="9"/>
      <c r="N68" s="9">
        <v>123019.601</v>
      </c>
      <c r="O68" s="9">
        <v>18589.568999999996</v>
      </c>
      <c r="P68" s="9">
        <v>37393.707000000002</v>
      </c>
      <c r="Q68" s="9">
        <v>15817.618000000002</v>
      </c>
      <c r="R68" s="9">
        <v>182.727</v>
      </c>
      <c r="S68" s="9">
        <v>-11527.482000000018</v>
      </c>
      <c r="T68" s="9">
        <v>32994.565999999999</v>
      </c>
      <c r="U68" s="9">
        <v>0</v>
      </c>
      <c r="V68" s="9">
        <v>669778.100293</v>
      </c>
      <c r="W68" s="9">
        <v>138404.87291400001</v>
      </c>
      <c r="Y68" s="6">
        <v>38.146327061576649</v>
      </c>
      <c r="Z68" s="65">
        <v>70</v>
      </c>
      <c r="AA68" s="9">
        <v>11790.4</v>
      </c>
      <c r="AB68" s="9">
        <v>9787.6997850000007</v>
      </c>
      <c r="AC68" s="9">
        <v>128272.993307</v>
      </c>
      <c r="AD68" s="9">
        <v>108084.081314</v>
      </c>
      <c r="AE68" s="22">
        <f t="shared" si="5"/>
        <v>108338.148</v>
      </c>
      <c r="AF68" s="22">
        <f t="shared" si="6"/>
        <v>133068.20799999998</v>
      </c>
      <c r="AG68" s="22">
        <f t="shared" si="7"/>
        <v>21649.81099999998</v>
      </c>
      <c r="AH68" s="22">
        <f t="shared" si="8"/>
        <v>133068.20799999998</v>
      </c>
      <c r="AI68" s="22"/>
      <c r="AJ68" s="22"/>
      <c r="AK68" s="6">
        <v>81.41550083848729</v>
      </c>
      <c r="AL68" s="6">
        <v>18.58449916151271</v>
      </c>
      <c r="AM68" s="6">
        <v>15.111062667159844</v>
      </c>
      <c r="AN68" s="6">
        <v>35.061389640956016</v>
      </c>
      <c r="AO68" s="6">
        <v>20.664287598154321</v>
      </c>
      <c r="AP68" s="6">
        <v>79.335712401845683</v>
      </c>
      <c r="AQ68" s="6">
        <v>42.300213776612203</v>
      </c>
      <c r="AR68" s="6">
        <v>50</v>
      </c>
      <c r="AS68" s="6">
        <v>16.26970959133979</v>
      </c>
      <c r="AT68" s="6">
        <v>40</v>
      </c>
      <c r="AU68" s="39">
        <v>44.59632024086288</v>
      </c>
      <c r="AV68" s="146">
        <f t="shared" si="9"/>
        <v>35.677056192690308</v>
      </c>
      <c r="AW68" s="6">
        <v>31.853672938423351</v>
      </c>
      <c r="AX68" s="6">
        <v>100</v>
      </c>
      <c r="AY68" s="6">
        <v>83.014145279210211</v>
      </c>
      <c r="AZ68" s="6">
        <v>80</v>
      </c>
      <c r="BA68" s="6">
        <v>84.260980060953898</v>
      </c>
      <c r="BB68" s="6">
        <v>80</v>
      </c>
      <c r="BC68" s="6">
        <v>0</v>
      </c>
      <c r="BD68" s="6"/>
      <c r="BE68" s="145">
        <f t="shared" si="10"/>
        <v>86.666666666666671</v>
      </c>
      <c r="BF68" s="145">
        <f t="shared" si="11"/>
        <v>86.666666666666671</v>
      </c>
      <c r="BG68" s="145">
        <f t="shared" si="12"/>
        <v>17.333333333333336</v>
      </c>
      <c r="BH68" s="145">
        <f t="shared" si="13"/>
        <v>53.010389526023644</v>
      </c>
      <c r="BI68" s="6">
        <v>53.010389526023644</v>
      </c>
      <c r="BJ68" s="6" t="s">
        <v>2402</v>
      </c>
    </row>
    <row r="69" spans="1:62" ht="13.5" customHeight="1" x14ac:dyDescent="0.3">
      <c r="A69" s="9" t="s">
        <v>2394</v>
      </c>
      <c r="B69" s="76">
        <v>2020</v>
      </c>
      <c r="C69" s="9" t="s">
        <v>37</v>
      </c>
      <c r="D69" s="9"/>
      <c r="E69" s="9"/>
      <c r="F69" s="15"/>
      <c r="G69" s="5"/>
      <c r="H69" s="5"/>
      <c r="I69" s="9"/>
      <c r="J69" s="9"/>
      <c r="K69" s="9"/>
      <c r="L69" s="9"/>
      <c r="M69" s="9"/>
      <c r="N69" s="9"/>
      <c r="O69" s="9"/>
      <c r="P69" s="9"/>
      <c r="Q69" s="9"/>
      <c r="R69" s="9"/>
      <c r="S69" s="9"/>
      <c r="T69" s="9"/>
      <c r="U69" s="9"/>
      <c r="V69" s="9"/>
      <c r="W69" s="9"/>
      <c r="Y69" s="17"/>
      <c r="AA69" s="9"/>
      <c r="AB69" s="9"/>
      <c r="AC69" s="9"/>
      <c r="AD69" s="9"/>
      <c r="AE69" s="22">
        <f t="shared" ref="AE69:AE100" si="14">+I69+J69</f>
        <v>0</v>
      </c>
      <c r="AF69" s="22">
        <f t="shared" ref="AF69:AF100" si="15">+K69</f>
        <v>0</v>
      </c>
      <c r="AG69" s="22">
        <f t="shared" ref="AG69:AG100" si="16">+S69+R69+T69</f>
        <v>0</v>
      </c>
      <c r="AH69" s="22">
        <f t="shared" ref="AH69:AH100" si="17">+K69+U69</f>
        <v>0</v>
      </c>
      <c r="AI69" s="22"/>
      <c r="AJ69" s="22"/>
      <c r="AK69" s="6"/>
      <c r="AL69" s="6"/>
      <c r="AM69" s="6"/>
      <c r="AN69" s="6"/>
      <c r="AO69" s="6"/>
      <c r="AP69" s="6"/>
      <c r="AQ69" s="6"/>
      <c r="AR69" s="6"/>
      <c r="AS69" s="6"/>
      <c r="AT69" s="6"/>
      <c r="AU69" s="39"/>
      <c r="AV69" s="39"/>
      <c r="AW69" s="6"/>
      <c r="AX69" s="6"/>
      <c r="AY69" s="6"/>
      <c r="AZ69" s="6"/>
      <c r="BA69" s="6"/>
      <c r="BB69" s="6"/>
      <c r="BC69" s="6"/>
      <c r="BD69" s="6"/>
      <c r="BE69" s="6"/>
      <c r="BF69" s="6"/>
      <c r="BG69" s="6"/>
      <c r="BH69" s="6"/>
      <c r="BI69" s="6">
        <v>65.636264881346705</v>
      </c>
      <c r="BJ69" s="6"/>
    </row>
    <row r="70" spans="1:62" ht="13.5" customHeight="1" x14ac:dyDescent="0.3">
      <c r="A70" s="9" t="s">
        <v>2385</v>
      </c>
      <c r="B70" s="76">
        <v>2020</v>
      </c>
      <c r="C70" s="9" t="s">
        <v>288</v>
      </c>
      <c r="D70" s="9"/>
      <c r="E70" s="9"/>
      <c r="F70" s="15"/>
      <c r="G70" s="5"/>
      <c r="H70" s="5"/>
      <c r="I70" s="9"/>
      <c r="J70" s="9"/>
      <c r="K70" s="135"/>
      <c r="L70" s="9"/>
      <c r="M70" s="9"/>
      <c r="N70" s="9"/>
      <c r="O70" s="9"/>
      <c r="P70" s="9"/>
      <c r="Q70" s="9"/>
      <c r="R70" s="9"/>
      <c r="S70" s="9"/>
      <c r="T70" s="9"/>
      <c r="U70" s="9"/>
      <c r="V70" s="8"/>
      <c r="W70" s="8"/>
      <c r="X70" s="7"/>
      <c r="Y70" s="18"/>
      <c r="Z70" s="7"/>
      <c r="AA70" s="7"/>
      <c r="AB70" s="7"/>
      <c r="AC70" s="9"/>
      <c r="AD70" s="8"/>
      <c r="AE70" s="22">
        <f t="shared" si="14"/>
        <v>0</v>
      </c>
      <c r="AF70" s="22">
        <f t="shared" si="15"/>
        <v>0</v>
      </c>
      <c r="AG70" s="22">
        <f t="shared" si="16"/>
        <v>0</v>
      </c>
      <c r="AH70" s="22">
        <f t="shared" si="17"/>
        <v>0</v>
      </c>
      <c r="AI70" s="22"/>
      <c r="AJ70" s="22"/>
      <c r="AK70" s="5"/>
      <c r="AL70" s="6"/>
      <c r="AM70" s="5"/>
      <c r="AN70" s="5"/>
      <c r="AO70" s="6"/>
      <c r="AP70" s="6"/>
      <c r="AQ70" s="6"/>
      <c r="AR70" s="6"/>
      <c r="AS70" s="6"/>
      <c r="AT70" s="6"/>
      <c r="AU70" s="6"/>
      <c r="AV70" s="6"/>
      <c r="AW70" s="6"/>
      <c r="AX70" s="6"/>
      <c r="AY70" s="6"/>
      <c r="AZ70" s="6"/>
      <c r="BA70" s="6"/>
      <c r="BB70" s="6"/>
      <c r="BC70" s="6"/>
      <c r="BD70" s="6"/>
      <c r="BE70" s="6"/>
      <c r="BF70" s="6"/>
      <c r="BG70" s="6"/>
      <c r="BH70" s="6"/>
      <c r="BI70" s="6">
        <v>65.270209361179894</v>
      </c>
      <c r="BJ70" s="6"/>
    </row>
    <row r="71" spans="1:62" ht="13.5" customHeight="1" x14ac:dyDescent="0.3">
      <c r="A71" s="9" t="s">
        <v>2422</v>
      </c>
      <c r="B71" s="76">
        <v>2020</v>
      </c>
      <c r="C71" s="9" t="s">
        <v>338</v>
      </c>
      <c r="D71" s="9"/>
      <c r="E71" s="9"/>
      <c r="F71" s="15"/>
      <c r="G71" s="5"/>
      <c r="H71" s="5"/>
      <c r="I71" s="9"/>
      <c r="J71" s="9"/>
      <c r="K71" s="135"/>
      <c r="L71" s="9"/>
      <c r="M71" s="9"/>
      <c r="N71" s="9"/>
      <c r="O71" s="9"/>
      <c r="P71" s="9"/>
      <c r="Q71" s="9"/>
      <c r="R71" s="9"/>
      <c r="S71" s="9"/>
      <c r="T71" s="9"/>
      <c r="U71" s="9"/>
      <c r="V71" s="9"/>
      <c r="W71" s="9"/>
      <c r="Y71" s="17"/>
      <c r="AA71" s="9"/>
      <c r="AB71" s="9"/>
      <c r="AC71" s="9"/>
      <c r="AD71" s="9"/>
      <c r="AE71" s="22">
        <f t="shared" si="14"/>
        <v>0</v>
      </c>
      <c r="AF71" s="22">
        <f t="shared" si="15"/>
        <v>0</v>
      </c>
      <c r="AG71" s="22">
        <f t="shared" si="16"/>
        <v>0</v>
      </c>
      <c r="AH71" s="22">
        <f t="shared" si="17"/>
        <v>0</v>
      </c>
      <c r="AI71" s="22"/>
      <c r="AJ71" s="22"/>
      <c r="AK71" s="6"/>
      <c r="AL71" s="6"/>
      <c r="AM71" s="6"/>
      <c r="AN71" s="6"/>
      <c r="AO71" s="6"/>
      <c r="AP71" s="6"/>
      <c r="AQ71" s="6"/>
      <c r="AR71" s="6"/>
      <c r="AS71" s="6"/>
      <c r="AT71" s="6"/>
      <c r="AU71" s="39"/>
      <c r="AV71" s="39"/>
      <c r="AW71" s="6"/>
      <c r="AX71" s="6"/>
      <c r="AY71" s="6"/>
      <c r="AZ71" s="6"/>
      <c r="BA71" s="6"/>
      <c r="BB71" s="6"/>
      <c r="BC71" s="6"/>
      <c r="BD71" s="6"/>
      <c r="BE71" s="6"/>
      <c r="BF71" s="6"/>
      <c r="BG71" s="6"/>
      <c r="BH71" s="6"/>
      <c r="BI71" s="6">
        <v>46.408403775507892</v>
      </c>
      <c r="BJ71" s="6"/>
    </row>
    <row r="72" spans="1:62" ht="15" x14ac:dyDescent="0.35">
      <c r="A72" s="9" t="s">
        <v>2419</v>
      </c>
      <c r="B72" s="76">
        <v>2020</v>
      </c>
      <c r="C72" s="9" t="s">
        <v>431</v>
      </c>
      <c r="D72" s="9"/>
      <c r="E72" s="9"/>
      <c r="F72" s="15"/>
      <c r="G72" s="5"/>
      <c r="H72" s="5"/>
      <c r="I72" s="9"/>
      <c r="J72" s="9"/>
      <c r="K72" s="135"/>
      <c r="L72" s="9"/>
      <c r="M72" s="9"/>
      <c r="N72" s="9"/>
      <c r="O72" s="9"/>
      <c r="P72" s="9"/>
      <c r="Q72" s="9"/>
      <c r="R72" s="9"/>
      <c r="S72" s="9"/>
      <c r="T72" s="9"/>
      <c r="U72" s="9"/>
      <c r="V72" s="8"/>
      <c r="W72" s="8"/>
      <c r="X72" s="7"/>
      <c r="Y72" s="18"/>
      <c r="Z72" s="7"/>
      <c r="AA72" s="7"/>
      <c r="AB72" s="7"/>
      <c r="AC72" s="9"/>
      <c r="AD72" s="8"/>
      <c r="AE72" s="22">
        <f t="shared" si="14"/>
        <v>0</v>
      </c>
      <c r="AF72" s="22">
        <f t="shared" si="15"/>
        <v>0</v>
      </c>
      <c r="AG72" s="22">
        <f t="shared" si="16"/>
        <v>0</v>
      </c>
      <c r="AH72" s="22">
        <f t="shared" si="17"/>
        <v>0</v>
      </c>
      <c r="AI72" s="22"/>
      <c r="AJ72" s="22"/>
      <c r="AK72" s="5"/>
      <c r="AL72" s="6"/>
      <c r="AM72" s="5"/>
      <c r="AN72" s="5"/>
      <c r="AO72" s="6"/>
      <c r="AP72" s="6"/>
      <c r="AQ72" s="6"/>
      <c r="AR72" s="6"/>
      <c r="AS72" s="6"/>
      <c r="AT72" s="6"/>
      <c r="AU72" s="6"/>
      <c r="AV72" s="6"/>
      <c r="AW72" s="6"/>
      <c r="AX72" s="6"/>
      <c r="AY72" s="6"/>
      <c r="AZ72" s="6"/>
      <c r="BA72" s="6"/>
      <c r="BB72" s="6"/>
      <c r="BC72" s="6"/>
      <c r="BD72" s="6"/>
      <c r="BE72" s="6"/>
      <c r="BF72" s="6"/>
      <c r="BG72" s="6"/>
      <c r="BH72" s="6"/>
      <c r="BI72" s="6">
        <v>44.924049321577627</v>
      </c>
      <c r="BJ72" s="137"/>
    </row>
    <row r="73" spans="1:62" ht="13.5" customHeight="1" x14ac:dyDescent="0.35">
      <c r="A73" s="120" t="s">
        <v>2398</v>
      </c>
      <c r="B73" s="76">
        <v>2020</v>
      </c>
      <c r="C73" s="9" t="s">
        <v>677</v>
      </c>
      <c r="D73" s="9"/>
      <c r="E73" s="1"/>
      <c r="F73" s="15"/>
      <c r="G73" s="37"/>
      <c r="H73" s="5"/>
      <c r="I73" s="22"/>
      <c r="J73" s="22"/>
      <c r="K73" s="22"/>
      <c r="L73" s="60"/>
      <c r="M73" s="60"/>
      <c r="N73" s="60"/>
      <c r="O73" s="60"/>
      <c r="P73" s="60"/>
      <c r="Q73" s="60"/>
      <c r="R73" s="60"/>
      <c r="S73" s="60"/>
      <c r="T73" s="60"/>
      <c r="U73" s="60"/>
      <c r="V73" s="60"/>
      <c r="W73" s="60"/>
      <c r="X73" s="60"/>
      <c r="Y73" s="59"/>
      <c r="Z73" s="20"/>
      <c r="AA73" s="60"/>
      <c r="AB73" s="60"/>
      <c r="AC73" s="60"/>
      <c r="AD73" s="60"/>
      <c r="AE73" s="22">
        <f t="shared" si="14"/>
        <v>0</v>
      </c>
      <c r="AF73" s="22">
        <f t="shared" si="15"/>
        <v>0</v>
      </c>
      <c r="AG73" s="22">
        <f t="shared" si="16"/>
        <v>0</v>
      </c>
      <c r="AH73" s="22">
        <f t="shared" si="17"/>
        <v>0</v>
      </c>
      <c r="AI73" s="22"/>
      <c r="AJ73" s="22"/>
      <c r="AK73" s="39"/>
      <c r="AL73" s="39"/>
      <c r="AM73" s="39"/>
      <c r="AN73" s="39"/>
      <c r="AO73" s="39"/>
      <c r="AP73" s="39"/>
      <c r="AQ73" s="39"/>
      <c r="AR73" s="40"/>
      <c r="AS73" s="39"/>
      <c r="AT73" s="40"/>
      <c r="AU73" s="39"/>
      <c r="AV73" s="39"/>
      <c r="AW73" s="39"/>
      <c r="AX73" s="39"/>
      <c r="AY73" s="39"/>
      <c r="AZ73" s="40"/>
      <c r="BA73" s="39"/>
      <c r="BB73" s="40"/>
      <c r="BC73" s="39"/>
      <c r="BD73" s="40"/>
      <c r="BE73" s="39"/>
      <c r="BF73" s="39"/>
      <c r="BG73" s="39"/>
      <c r="BH73" s="56"/>
      <c r="BI73" s="56">
        <v>66.657356765300747</v>
      </c>
      <c r="BJ73" s="133"/>
    </row>
    <row r="74" spans="1:62" ht="13.5" customHeight="1" x14ac:dyDescent="0.3">
      <c r="A74" s="9" t="s">
        <v>2414</v>
      </c>
      <c r="B74" s="76">
        <v>2020</v>
      </c>
      <c r="C74" s="9" t="s">
        <v>732</v>
      </c>
      <c r="D74" s="9"/>
      <c r="E74" s="9"/>
      <c r="F74" s="15"/>
      <c r="G74" s="5"/>
      <c r="H74" s="5"/>
      <c r="I74" s="9"/>
      <c r="J74" s="9"/>
      <c r="K74" s="135"/>
      <c r="L74" s="9"/>
      <c r="M74" s="9"/>
      <c r="N74" s="9"/>
      <c r="O74" s="9"/>
      <c r="P74" s="9"/>
      <c r="Q74" s="9"/>
      <c r="R74" s="9"/>
      <c r="S74" s="9"/>
      <c r="T74" s="9"/>
      <c r="U74" s="9"/>
      <c r="V74" s="9"/>
      <c r="W74" s="9"/>
      <c r="Y74" s="17"/>
      <c r="AA74" s="9"/>
      <c r="AB74" s="9"/>
      <c r="AC74" s="9"/>
      <c r="AD74" s="9"/>
      <c r="AE74" s="22">
        <f t="shared" si="14"/>
        <v>0</v>
      </c>
      <c r="AF74" s="22">
        <f t="shared" si="15"/>
        <v>0</v>
      </c>
      <c r="AG74" s="22">
        <f t="shared" si="16"/>
        <v>0</v>
      </c>
      <c r="AH74" s="22">
        <f t="shared" si="17"/>
        <v>0</v>
      </c>
      <c r="AI74" s="22"/>
      <c r="AJ74" s="22"/>
      <c r="AK74" s="6"/>
      <c r="AL74" s="6"/>
      <c r="AM74" s="6"/>
      <c r="AN74" s="6"/>
      <c r="AO74" s="6"/>
      <c r="AP74" s="6"/>
      <c r="AQ74" s="6"/>
      <c r="AR74" s="6"/>
      <c r="AS74" s="6"/>
      <c r="AT74" s="6"/>
      <c r="AU74" s="6"/>
      <c r="AV74" s="6"/>
      <c r="AW74" s="6"/>
      <c r="AX74" s="6"/>
      <c r="AY74" s="6"/>
      <c r="AZ74" s="6"/>
      <c r="BA74" s="6"/>
      <c r="BB74" s="6"/>
      <c r="BC74" s="6"/>
      <c r="BD74" s="6"/>
      <c r="BE74" s="6"/>
      <c r="BF74" s="6"/>
      <c r="BG74" s="6"/>
      <c r="BH74" s="6"/>
      <c r="BI74" s="6">
        <v>49.806224210797701</v>
      </c>
      <c r="BJ74" s="6"/>
    </row>
    <row r="75" spans="1:62" ht="13.5" customHeight="1" x14ac:dyDescent="0.35">
      <c r="A75" s="120" t="s">
        <v>2417</v>
      </c>
      <c r="B75" s="76">
        <v>2020</v>
      </c>
      <c r="C75" s="9" t="s">
        <v>765</v>
      </c>
      <c r="D75" s="9"/>
      <c r="E75" s="1"/>
      <c r="F75" s="15"/>
      <c r="G75" s="37"/>
      <c r="H75" s="5"/>
      <c r="I75" s="22"/>
      <c r="J75" s="22"/>
      <c r="K75" s="22"/>
      <c r="L75" s="60"/>
      <c r="M75" s="60"/>
      <c r="N75" s="60"/>
      <c r="O75" s="60"/>
      <c r="P75" s="60"/>
      <c r="Q75" s="60"/>
      <c r="R75" s="60"/>
      <c r="S75" s="60"/>
      <c r="T75" s="60"/>
      <c r="U75" s="60"/>
      <c r="V75" s="60"/>
      <c r="W75" s="60"/>
      <c r="X75" s="60"/>
      <c r="Y75" s="59"/>
      <c r="Z75" s="20"/>
      <c r="AA75" s="60"/>
      <c r="AB75" s="60"/>
      <c r="AC75" s="60"/>
      <c r="AD75" s="60"/>
      <c r="AE75" s="22">
        <f t="shared" si="14"/>
        <v>0</v>
      </c>
      <c r="AF75" s="22">
        <f t="shared" si="15"/>
        <v>0</v>
      </c>
      <c r="AG75" s="22">
        <f t="shared" si="16"/>
        <v>0</v>
      </c>
      <c r="AH75" s="22">
        <f t="shared" si="17"/>
        <v>0</v>
      </c>
      <c r="AI75" s="22"/>
      <c r="AJ75" s="22"/>
      <c r="AK75" s="39"/>
      <c r="AL75" s="39"/>
      <c r="AM75" s="39"/>
      <c r="AN75" s="39"/>
      <c r="AO75" s="39"/>
      <c r="AP75" s="39"/>
      <c r="AQ75" s="39"/>
      <c r="AR75" s="40"/>
      <c r="AS75" s="39"/>
      <c r="AT75" s="40"/>
      <c r="AU75" s="39"/>
      <c r="AV75" s="39"/>
      <c r="AW75" s="39"/>
      <c r="AX75" s="39"/>
      <c r="AY75" s="39"/>
      <c r="AZ75" s="40"/>
      <c r="BA75" s="39"/>
      <c r="BB75" s="40"/>
      <c r="BC75" s="39"/>
      <c r="BD75" s="40"/>
      <c r="BE75" s="39"/>
      <c r="BF75" s="39"/>
      <c r="BG75" s="39"/>
      <c r="BH75" s="56"/>
      <c r="BI75" s="56">
        <v>55.642418596543294</v>
      </c>
      <c r="BJ75" s="133"/>
    </row>
    <row r="76" spans="1:62" ht="13.5" customHeight="1" x14ac:dyDescent="0.3">
      <c r="A76" s="9" t="s">
        <v>2397</v>
      </c>
      <c r="B76" s="76">
        <v>2020</v>
      </c>
      <c r="C76" s="9" t="s">
        <v>850</v>
      </c>
      <c r="D76" s="9"/>
      <c r="E76" s="9"/>
      <c r="F76" s="15"/>
      <c r="G76" s="5"/>
      <c r="H76" s="5"/>
      <c r="I76" s="9"/>
      <c r="J76" s="9"/>
      <c r="K76" s="135"/>
      <c r="L76" s="9"/>
      <c r="M76" s="9"/>
      <c r="N76" s="9"/>
      <c r="O76" s="9"/>
      <c r="P76" s="9"/>
      <c r="Q76" s="9"/>
      <c r="R76" s="9"/>
      <c r="S76" s="9"/>
      <c r="T76" s="9"/>
      <c r="U76" s="9"/>
      <c r="V76" s="9"/>
      <c r="W76" s="9"/>
      <c r="Y76" s="17"/>
      <c r="AA76" s="9"/>
      <c r="AB76" s="9"/>
      <c r="AC76" s="9"/>
      <c r="AD76" s="9"/>
      <c r="AE76" s="22">
        <f t="shared" si="14"/>
        <v>0</v>
      </c>
      <c r="AF76" s="22">
        <f t="shared" si="15"/>
        <v>0</v>
      </c>
      <c r="AG76" s="22">
        <f t="shared" si="16"/>
        <v>0</v>
      </c>
      <c r="AH76" s="22">
        <f t="shared" si="17"/>
        <v>0</v>
      </c>
      <c r="AI76" s="22"/>
      <c r="AJ76" s="22"/>
      <c r="AK76" s="6"/>
      <c r="AL76" s="6"/>
      <c r="AM76" s="6"/>
      <c r="AN76" s="6"/>
      <c r="AO76" s="6"/>
      <c r="AP76" s="6"/>
      <c r="AQ76" s="6"/>
      <c r="AR76" s="6"/>
      <c r="AS76" s="6"/>
      <c r="AT76" s="6"/>
      <c r="AU76" s="39"/>
      <c r="AV76" s="39"/>
      <c r="AW76" s="6"/>
      <c r="AX76" s="6"/>
      <c r="AY76" s="6"/>
      <c r="AZ76" s="6"/>
      <c r="BA76" s="6"/>
      <c r="BB76" s="6"/>
      <c r="BC76" s="6"/>
      <c r="BD76" s="6"/>
      <c r="BE76" s="6"/>
      <c r="BF76" s="6"/>
      <c r="BG76" s="6"/>
      <c r="BH76" s="6"/>
      <c r="BI76" s="6">
        <v>63.964067437015117</v>
      </c>
      <c r="BJ76" s="6"/>
    </row>
    <row r="77" spans="1:62" ht="13.5" customHeight="1" x14ac:dyDescent="0.3">
      <c r="A77" s="9" t="s">
        <v>2420</v>
      </c>
      <c r="B77" s="76">
        <v>2020</v>
      </c>
      <c r="C77" s="9" t="s">
        <v>901</v>
      </c>
      <c r="D77" s="9"/>
      <c r="E77" s="9"/>
      <c r="F77" s="15"/>
      <c r="G77" s="5"/>
      <c r="H77" s="5"/>
      <c r="I77" s="9"/>
      <c r="J77" s="9"/>
      <c r="K77" s="135"/>
      <c r="L77" s="9"/>
      <c r="M77" s="9"/>
      <c r="N77" s="9"/>
      <c r="O77" s="9"/>
      <c r="P77" s="9"/>
      <c r="Q77" s="9"/>
      <c r="R77" s="9"/>
      <c r="S77" s="9"/>
      <c r="T77" s="9"/>
      <c r="U77" s="9"/>
      <c r="V77" s="8"/>
      <c r="W77" s="8"/>
      <c r="X77" s="7"/>
      <c r="Y77" s="18"/>
      <c r="Z77" s="7"/>
      <c r="AA77" s="7"/>
      <c r="AB77" s="7"/>
      <c r="AC77" s="9"/>
      <c r="AD77" s="8"/>
      <c r="AE77" s="22">
        <f t="shared" si="14"/>
        <v>0</v>
      </c>
      <c r="AF77" s="22">
        <f t="shared" si="15"/>
        <v>0</v>
      </c>
      <c r="AG77" s="22">
        <f t="shared" si="16"/>
        <v>0</v>
      </c>
      <c r="AH77" s="22">
        <f t="shared" si="17"/>
        <v>0</v>
      </c>
      <c r="AI77" s="22"/>
      <c r="AJ77" s="22"/>
      <c r="AK77" s="5"/>
      <c r="AL77" s="6"/>
      <c r="AM77" s="5"/>
      <c r="AN77" s="5"/>
      <c r="AO77" s="6"/>
      <c r="AP77" s="6"/>
      <c r="AQ77" s="6"/>
      <c r="AR77" s="6"/>
      <c r="AS77" s="6"/>
      <c r="AT77" s="6"/>
      <c r="AU77" s="6"/>
      <c r="AV77" s="6"/>
      <c r="AW77" s="6"/>
      <c r="AX77" s="6"/>
      <c r="AY77" s="6"/>
      <c r="AZ77" s="6"/>
      <c r="BA77" s="6"/>
      <c r="BB77" s="6"/>
      <c r="BC77" s="6"/>
      <c r="BD77" s="6"/>
      <c r="BE77" s="6"/>
      <c r="BF77" s="6"/>
      <c r="BG77" s="6"/>
      <c r="BH77" s="6"/>
      <c r="BI77" s="6">
        <v>41.337772468065161</v>
      </c>
      <c r="BJ77" s="6"/>
    </row>
    <row r="78" spans="1:62" x14ac:dyDescent="0.3">
      <c r="A78" s="9" t="s">
        <v>2387</v>
      </c>
      <c r="B78" s="76">
        <v>2020</v>
      </c>
      <c r="C78" s="9" t="s">
        <v>962</v>
      </c>
      <c r="D78" s="9"/>
      <c r="E78" s="9"/>
      <c r="F78" s="15"/>
      <c r="G78" s="5"/>
      <c r="H78" s="5"/>
      <c r="I78" s="9"/>
      <c r="J78" s="9"/>
      <c r="K78" s="135"/>
      <c r="L78" s="9"/>
      <c r="M78" s="9"/>
      <c r="N78" s="9"/>
      <c r="O78" s="9"/>
      <c r="P78" s="9"/>
      <c r="Q78" s="9"/>
      <c r="R78" s="9"/>
      <c r="S78" s="9"/>
      <c r="T78" s="9"/>
      <c r="U78" s="9"/>
      <c r="V78" s="9"/>
      <c r="W78" s="9"/>
      <c r="Y78" s="17"/>
      <c r="AA78" s="9"/>
      <c r="AB78" s="9"/>
      <c r="AC78" s="9"/>
      <c r="AD78" s="9"/>
      <c r="AE78" s="22">
        <f t="shared" si="14"/>
        <v>0</v>
      </c>
      <c r="AF78" s="22">
        <f t="shared" si="15"/>
        <v>0</v>
      </c>
      <c r="AG78" s="22">
        <f t="shared" si="16"/>
        <v>0</v>
      </c>
      <c r="AH78" s="22">
        <f t="shared" si="17"/>
        <v>0</v>
      </c>
      <c r="AI78" s="22"/>
      <c r="AJ78" s="22"/>
      <c r="AK78" s="6"/>
      <c r="AL78" s="6"/>
      <c r="AM78" s="6"/>
      <c r="AN78" s="6"/>
      <c r="AO78" s="6"/>
      <c r="AP78" s="6"/>
      <c r="AQ78" s="6"/>
      <c r="AR78" s="6"/>
      <c r="AS78" s="6"/>
      <c r="AT78" s="6"/>
      <c r="AU78" s="39"/>
      <c r="AV78" s="39"/>
      <c r="AW78" s="6"/>
      <c r="AX78" s="6"/>
      <c r="AY78" s="6"/>
      <c r="AZ78" s="6"/>
      <c r="BA78" s="6"/>
      <c r="BB78" s="6"/>
      <c r="BC78" s="6"/>
      <c r="BD78" s="6"/>
      <c r="BE78" s="6"/>
      <c r="BF78" s="6"/>
      <c r="BG78" s="6"/>
      <c r="BH78" s="6"/>
      <c r="BI78" s="6">
        <v>73.550686132216313</v>
      </c>
      <c r="BJ78" s="6"/>
    </row>
    <row r="79" spans="1:62" ht="13.5" customHeight="1" x14ac:dyDescent="0.35">
      <c r="A79" s="120" t="s">
        <v>2409</v>
      </c>
      <c r="B79" s="76">
        <v>2020</v>
      </c>
      <c r="C79" s="9" t="s">
        <v>1195</v>
      </c>
      <c r="D79" s="9"/>
      <c r="E79" s="1"/>
      <c r="F79" s="15"/>
      <c r="G79" s="37"/>
      <c r="H79" s="5"/>
      <c r="I79" s="22"/>
      <c r="J79" s="22"/>
      <c r="K79" s="22"/>
      <c r="L79" s="60"/>
      <c r="M79" s="60"/>
      <c r="N79" s="60"/>
      <c r="O79" s="60"/>
      <c r="P79" s="60"/>
      <c r="Q79" s="60"/>
      <c r="R79" s="60"/>
      <c r="S79" s="60"/>
      <c r="T79" s="60"/>
      <c r="U79" s="60"/>
      <c r="V79" s="60"/>
      <c r="W79" s="60"/>
      <c r="X79" s="60"/>
      <c r="Y79" s="59"/>
      <c r="Z79" s="20"/>
      <c r="AA79" s="60"/>
      <c r="AB79" s="60"/>
      <c r="AC79" s="60"/>
      <c r="AD79" s="60"/>
      <c r="AE79" s="22">
        <f t="shared" si="14"/>
        <v>0</v>
      </c>
      <c r="AF79" s="22">
        <f t="shared" si="15"/>
        <v>0</v>
      </c>
      <c r="AG79" s="22">
        <f t="shared" si="16"/>
        <v>0</v>
      </c>
      <c r="AH79" s="22">
        <f t="shared" si="17"/>
        <v>0</v>
      </c>
      <c r="AI79" s="22"/>
      <c r="AJ79" s="22"/>
      <c r="AK79" s="39"/>
      <c r="AL79" s="39"/>
      <c r="AM79" s="39"/>
      <c r="AN79" s="39"/>
      <c r="AO79" s="39"/>
      <c r="AP79" s="39"/>
      <c r="AQ79" s="39"/>
      <c r="AR79" s="40"/>
      <c r="AS79" s="39"/>
      <c r="AT79" s="40"/>
      <c r="AU79" s="39"/>
      <c r="AV79" s="39"/>
      <c r="AW79" s="39"/>
      <c r="AX79" s="39"/>
      <c r="AY79" s="39"/>
      <c r="AZ79" s="40"/>
      <c r="BA79" s="39"/>
      <c r="BB79" s="40"/>
      <c r="BC79" s="39"/>
      <c r="BD79" s="40"/>
      <c r="BE79" s="39"/>
      <c r="BF79" s="39"/>
      <c r="BG79" s="39"/>
      <c r="BH79" s="56"/>
      <c r="BI79" s="56">
        <v>45.760693331786591</v>
      </c>
      <c r="BJ79" s="133"/>
    </row>
    <row r="80" spans="1:62" ht="15" x14ac:dyDescent="0.35">
      <c r="A80" s="9" t="s">
        <v>2392</v>
      </c>
      <c r="B80" s="76">
        <v>2020</v>
      </c>
      <c r="C80" s="9" t="s">
        <v>1256</v>
      </c>
      <c r="D80" s="9"/>
      <c r="E80" s="9"/>
      <c r="F80" s="15"/>
      <c r="G80" s="5"/>
      <c r="H80" s="5"/>
      <c r="I80" s="9"/>
      <c r="J80" s="9"/>
      <c r="K80" s="9"/>
      <c r="L80" s="9"/>
      <c r="M80" s="9"/>
      <c r="N80" s="9"/>
      <c r="O80" s="9"/>
      <c r="P80" s="9"/>
      <c r="Q80" s="9"/>
      <c r="R80" s="9"/>
      <c r="S80" s="9"/>
      <c r="T80" s="9"/>
      <c r="U80" s="9"/>
      <c r="V80" s="8"/>
      <c r="W80" s="8"/>
      <c r="X80" s="7"/>
      <c r="Y80" s="18"/>
      <c r="Z80" s="7"/>
      <c r="AA80" s="7"/>
      <c r="AB80" s="7"/>
      <c r="AC80" s="9"/>
      <c r="AD80" s="8"/>
      <c r="AE80" s="22">
        <f t="shared" si="14"/>
        <v>0</v>
      </c>
      <c r="AF80" s="22">
        <f t="shared" si="15"/>
        <v>0</v>
      </c>
      <c r="AG80" s="22">
        <f t="shared" si="16"/>
        <v>0</v>
      </c>
      <c r="AH80" s="22">
        <f t="shared" si="17"/>
        <v>0</v>
      </c>
      <c r="AI80" s="22"/>
      <c r="AJ80" s="22"/>
      <c r="AK80" s="5"/>
      <c r="AL80" s="6"/>
      <c r="AM80" s="5"/>
      <c r="AN80" s="5"/>
      <c r="AO80" s="6"/>
      <c r="AP80" s="6"/>
      <c r="AQ80" s="6"/>
      <c r="AR80" s="6"/>
      <c r="AS80" s="6"/>
      <c r="AT80" s="6"/>
      <c r="AU80" s="6"/>
      <c r="AV80" s="6"/>
      <c r="AW80" s="6"/>
      <c r="AX80" s="6"/>
      <c r="AY80" s="6"/>
      <c r="AZ80" s="6"/>
      <c r="BA80" s="6"/>
      <c r="BB80" s="6"/>
      <c r="BC80" s="6"/>
      <c r="BD80" s="6"/>
      <c r="BE80" s="6"/>
      <c r="BF80" s="6"/>
      <c r="BG80" s="6"/>
      <c r="BH80" s="6"/>
      <c r="BI80" s="6">
        <v>49.583799127966493</v>
      </c>
      <c r="BJ80" s="137"/>
    </row>
    <row r="81" spans="1:62" ht="13.5" customHeight="1" x14ac:dyDescent="0.3">
      <c r="A81" s="9" t="s">
        <v>2411</v>
      </c>
      <c r="B81" s="76">
        <v>2020</v>
      </c>
      <c r="C81" s="9" t="s">
        <v>2412</v>
      </c>
      <c r="D81" s="9"/>
      <c r="E81" s="9"/>
      <c r="F81" s="15"/>
      <c r="G81" s="5"/>
      <c r="H81" s="5"/>
      <c r="I81" s="9"/>
      <c r="J81" s="9"/>
      <c r="K81" s="9"/>
      <c r="L81" s="9"/>
      <c r="M81" s="9"/>
      <c r="N81" s="9"/>
      <c r="O81" s="9"/>
      <c r="P81" s="9"/>
      <c r="Q81" s="9"/>
      <c r="R81" s="9"/>
      <c r="S81" s="9"/>
      <c r="T81" s="9"/>
      <c r="U81" s="9"/>
      <c r="V81" s="9"/>
      <c r="W81" s="9"/>
      <c r="Y81" s="17"/>
      <c r="AA81" s="9"/>
      <c r="AB81" s="9"/>
      <c r="AC81" s="9"/>
      <c r="AD81" s="9"/>
      <c r="AE81" s="22">
        <f t="shared" si="14"/>
        <v>0</v>
      </c>
      <c r="AF81" s="22">
        <f t="shared" si="15"/>
        <v>0</v>
      </c>
      <c r="AG81" s="22">
        <f t="shared" si="16"/>
        <v>0</v>
      </c>
      <c r="AH81" s="22">
        <f t="shared" si="17"/>
        <v>0</v>
      </c>
      <c r="AI81" s="22"/>
      <c r="AJ81" s="22"/>
      <c r="AK81" s="6"/>
      <c r="AL81" s="6"/>
      <c r="AM81" s="6"/>
      <c r="AN81" s="6"/>
      <c r="AO81" s="6"/>
      <c r="AP81" s="6"/>
      <c r="AQ81" s="6"/>
      <c r="AR81" s="6"/>
      <c r="AS81" s="6"/>
      <c r="AT81" s="6"/>
      <c r="AU81" s="39"/>
      <c r="AV81" s="39"/>
      <c r="AW81" s="6"/>
      <c r="AX81" s="6"/>
      <c r="AY81" s="6"/>
      <c r="AZ81" s="6"/>
      <c r="BA81" s="6"/>
      <c r="BB81" s="6"/>
      <c r="BC81" s="6"/>
      <c r="BD81" s="6"/>
      <c r="BE81" s="6"/>
      <c r="BF81" s="6"/>
      <c r="BG81" s="6"/>
      <c r="BH81" s="6"/>
      <c r="BI81" s="6">
        <v>48.366540661532483</v>
      </c>
      <c r="BJ81" s="6"/>
    </row>
    <row r="82" spans="1:62" ht="13.5" customHeight="1" x14ac:dyDescent="0.3">
      <c r="A82" s="135" t="s">
        <v>2406</v>
      </c>
      <c r="B82" s="76">
        <v>2020</v>
      </c>
      <c r="C82" s="9" t="s">
        <v>1362</v>
      </c>
      <c r="D82" s="9"/>
      <c r="E82" s="9"/>
      <c r="F82" s="15"/>
      <c r="G82" s="5"/>
      <c r="H82" s="5"/>
      <c r="I82" s="9"/>
      <c r="J82" s="9"/>
      <c r="K82" s="9"/>
      <c r="L82" s="9"/>
      <c r="M82" s="9"/>
      <c r="N82" s="9"/>
      <c r="O82" s="9"/>
      <c r="P82" s="9"/>
      <c r="Q82" s="9"/>
      <c r="R82" s="9"/>
      <c r="S82" s="9"/>
      <c r="T82" s="9"/>
      <c r="U82" s="9"/>
      <c r="V82" s="8"/>
      <c r="W82" s="8"/>
      <c r="X82" s="7"/>
      <c r="Y82" s="18"/>
      <c r="Z82" s="7"/>
      <c r="AA82" s="7"/>
      <c r="AB82" s="7"/>
      <c r="AC82" s="9"/>
      <c r="AD82" s="8"/>
      <c r="AE82" s="22">
        <f t="shared" si="14"/>
        <v>0</v>
      </c>
      <c r="AF82" s="22">
        <f t="shared" si="15"/>
        <v>0</v>
      </c>
      <c r="AG82" s="22">
        <f t="shared" si="16"/>
        <v>0</v>
      </c>
      <c r="AH82" s="22">
        <f t="shared" si="17"/>
        <v>0</v>
      </c>
      <c r="AI82" s="22"/>
      <c r="AJ82" s="22"/>
      <c r="AK82" s="136"/>
      <c r="AL82" s="6"/>
      <c r="AM82" s="5"/>
      <c r="AN82" s="5"/>
      <c r="AO82" s="6"/>
      <c r="AP82" s="6"/>
      <c r="AQ82" s="6"/>
      <c r="AR82" s="6"/>
      <c r="AS82" s="6"/>
      <c r="AT82" s="6"/>
      <c r="AU82" s="6"/>
      <c r="AV82" s="6"/>
      <c r="AW82" s="6"/>
      <c r="AX82" s="6"/>
      <c r="AY82" s="6"/>
      <c r="AZ82" s="6"/>
      <c r="BA82" s="6"/>
      <c r="BB82" s="6"/>
      <c r="BC82" s="6"/>
      <c r="BD82" s="6"/>
      <c r="BE82" s="6"/>
      <c r="BF82" s="6"/>
      <c r="BG82" s="6"/>
      <c r="BH82" s="6"/>
      <c r="BI82" s="6">
        <v>49.083229626987901</v>
      </c>
      <c r="BJ82" s="6"/>
    </row>
    <row r="83" spans="1:62" ht="15" x14ac:dyDescent="0.35">
      <c r="A83" s="135" t="s">
        <v>2391</v>
      </c>
      <c r="B83" s="76">
        <v>2020</v>
      </c>
      <c r="C83" s="9" t="s">
        <v>1423</v>
      </c>
      <c r="D83" s="9"/>
      <c r="E83" s="9"/>
      <c r="F83" s="15"/>
      <c r="G83" s="5"/>
      <c r="H83" s="5"/>
      <c r="I83" s="9"/>
      <c r="J83" s="9"/>
      <c r="K83" s="9"/>
      <c r="L83" s="9"/>
      <c r="M83" s="9"/>
      <c r="N83" s="9"/>
      <c r="O83" s="9"/>
      <c r="P83" s="9"/>
      <c r="Q83" s="9"/>
      <c r="R83" s="9"/>
      <c r="S83" s="9"/>
      <c r="T83" s="9"/>
      <c r="U83" s="9"/>
      <c r="V83" s="8"/>
      <c r="W83" s="8"/>
      <c r="X83" s="7"/>
      <c r="Y83" s="18"/>
      <c r="Z83" s="7"/>
      <c r="AA83" s="7"/>
      <c r="AB83" s="7"/>
      <c r="AC83" s="9"/>
      <c r="AD83" s="8"/>
      <c r="AE83" s="22">
        <f t="shared" si="14"/>
        <v>0</v>
      </c>
      <c r="AF83" s="22">
        <f t="shared" si="15"/>
        <v>0</v>
      </c>
      <c r="AG83" s="22">
        <f t="shared" si="16"/>
        <v>0</v>
      </c>
      <c r="AH83" s="22">
        <f t="shared" si="17"/>
        <v>0</v>
      </c>
      <c r="AI83" s="22"/>
      <c r="AJ83" s="22"/>
      <c r="AK83" s="136"/>
      <c r="AL83" s="6"/>
      <c r="AM83" s="5"/>
      <c r="AN83" s="5"/>
      <c r="AO83" s="6"/>
      <c r="AP83" s="6"/>
      <c r="AQ83" s="6"/>
      <c r="AR83" s="6"/>
      <c r="AS83" s="6"/>
      <c r="AT83" s="6"/>
      <c r="AU83" s="39"/>
      <c r="AV83" s="39"/>
      <c r="AW83" s="6"/>
      <c r="AX83" s="6"/>
      <c r="AY83" s="6"/>
      <c r="AZ83" s="6"/>
      <c r="BA83" s="6"/>
      <c r="BB83" s="6"/>
      <c r="BC83" s="6"/>
      <c r="BD83" s="6"/>
      <c r="BE83" s="6"/>
      <c r="BF83" s="6"/>
      <c r="BG83" s="6"/>
      <c r="BH83" s="6"/>
      <c r="BI83" s="6">
        <v>69.305292237245908</v>
      </c>
      <c r="BJ83" s="137"/>
    </row>
    <row r="84" spans="1:62" ht="13.5" customHeight="1" x14ac:dyDescent="0.3">
      <c r="A84" s="135" t="s">
        <v>2418</v>
      </c>
      <c r="B84" s="76">
        <v>2020</v>
      </c>
      <c r="C84" s="9" t="s">
        <v>1482</v>
      </c>
      <c r="D84" s="9"/>
      <c r="E84" s="9"/>
      <c r="F84" s="15"/>
      <c r="G84" s="5"/>
      <c r="H84" s="5"/>
      <c r="I84" s="9"/>
      <c r="J84" s="9"/>
      <c r="K84" s="9"/>
      <c r="L84" s="9"/>
      <c r="M84" s="9"/>
      <c r="N84" s="9"/>
      <c r="O84" s="9"/>
      <c r="P84" s="9"/>
      <c r="Q84" s="9"/>
      <c r="R84" s="9"/>
      <c r="S84" s="9"/>
      <c r="T84" s="9"/>
      <c r="U84" s="9"/>
      <c r="V84" s="8"/>
      <c r="W84" s="8"/>
      <c r="X84" s="7"/>
      <c r="Y84" s="18"/>
      <c r="Z84" s="7"/>
      <c r="AA84" s="7"/>
      <c r="AB84" s="7"/>
      <c r="AC84" s="9"/>
      <c r="AD84" s="8"/>
      <c r="AE84" s="22">
        <f t="shared" si="14"/>
        <v>0</v>
      </c>
      <c r="AF84" s="22">
        <f t="shared" si="15"/>
        <v>0</v>
      </c>
      <c r="AG84" s="22">
        <f t="shared" si="16"/>
        <v>0</v>
      </c>
      <c r="AH84" s="22">
        <f t="shared" si="17"/>
        <v>0</v>
      </c>
      <c r="AI84" s="22"/>
      <c r="AJ84" s="22"/>
      <c r="AK84" s="136"/>
      <c r="AL84" s="6"/>
      <c r="AM84" s="5"/>
      <c r="AN84" s="5"/>
      <c r="AO84" s="6"/>
      <c r="AP84" s="6"/>
      <c r="AQ84" s="6"/>
      <c r="AR84" s="6"/>
      <c r="AS84" s="6"/>
      <c r="AT84" s="6"/>
      <c r="AU84" s="6"/>
      <c r="AV84" s="6"/>
      <c r="AW84" s="6"/>
      <c r="AX84" s="6"/>
      <c r="AY84" s="6"/>
      <c r="AZ84" s="6"/>
      <c r="BA84" s="6"/>
      <c r="BB84" s="6"/>
      <c r="BC84" s="6"/>
      <c r="BD84" s="6"/>
      <c r="BE84" s="6"/>
      <c r="BF84" s="6"/>
      <c r="BG84" s="6"/>
      <c r="BH84" s="6"/>
      <c r="BI84" s="6">
        <v>39.95960805769748</v>
      </c>
      <c r="BJ84" s="6"/>
    </row>
    <row r="85" spans="1:62" ht="13.5" customHeight="1" x14ac:dyDescent="0.3">
      <c r="A85" s="9" t="s">
        <v>2404</v>
      </c>
      <c r="B85" s="76">
        <v>2020</v>
      </c>
      <c r="C85" s="9" t="s">
        <v>2405</v>
      </c>
      <c r="D85" s="9"/>
      <c r="E85" s="9"/>
      <c r="F85" s="15"/>
      <c r="G85" s="5"/>
      <c r="H85" s="5"/>
      <c r="I85" s="9"/>
      <c r="J85" s="9"/>
      <c r="K85" s="9"/>
      <c r="L85" s="9"/>
      <c r="M85" s="9"/>
      <c r="N85" s="9"/>
      <c r="O85" s="9"/>
      <c r="P85" s="9"/>
      <c r="Q85" s="9"/>
      <c r="R85" s="9"/>
      <c r="S85" s="9"/>
      <c r="T85" s="9"/>
      <c r="U85" s="9"/>
      <c r="V85" s="9"/>
      <c r="W85" s="9"/>
      <c r="Y85" s="17"/>
      <c r="AA85" s="9"/>
      <c r="AB85" s="9"/>
      <c r="AC85" s="9"/>
      <c r="AD85" s="9"/>
      <c r="AE85" s="22">
        <f t="shared" si="14"/>
        <v>0</v>
      </c>
      <c r="AF85" s="22">
        <f t="shared" si="15"/>
        <v>0</v>
      </c>
      <c r="AG85" s="22">
        <f t="shared" si="16"/>
        <v>0</v>
      </c>
      <c r="AH85" s="22">
        <f t="shared" si="17"/>
        <v>0</v>
      </c>
      <c r="AI85" s="22"/>
      <c r="AJ85" s="22"/>
      <c r="AK85" s="6"/>
      <c r="AL85" s="6"/>
      <c r="AM85" s="6"/>
      <c r="AN85" s="6"/>
      <c r="AO85" s="6"/>
      <c r="AP85" s="6"/>
      <c r="AQ85" s="6"/>
      <c r="AR85" s="6"/>
      <c r="AS85" s="6"/>
      <c r="AT85" s="6"/>
      <c r="AU85" s="39"/>
      <c r="AV85" s="39"/>
      <c r="AW85" s="6"/>
      <c r="AX85" s="6"/>
      <c r="AY85" s="6"/>
      <c r="AZ85" s="6"/>
      <c r="BA85" s="6"/>
      <c r="BB85" s="6"/>
      <c r="BC85" s="6"/>
      <c r="BD85" s="6"/>
      <c r="BE85" s="6"/>
      <c r="BF85" s="6"/>
      <c r="BG85" s="6"/>
      <c r="BH85" s="6"/>
      <c r="BI85" s="6">
        <v>63.014608726090536</v>
      </c>
      <c r="BJ85" s="6"/>
    </row>
    <row r="86" spans="1:62" ht="13.5" customHeight="1" x14ac:dyDescent="0.35">
      <c r="A86" s="120" t="s">
        <v>2424</v>
      </c>
      <c r="B86" s="76">
        <v>2020</v>
      </c>
      <c r="C86" s="9" t="s">
        <v>1692</v>
      </c>
      <c r="D86" s="9"/>
      <c r="E86" s="1"/>
      <c r="F86" s="15"/>
      <c r="G86" s="37"/>
      <c r="H86" s="5"/>
      <c r="I86" s="22"/>
      <c r="J86" s="22"/>
      <c r="K86" s="22"/>
      <c r="L86" s="60"/>
      <c r="M86" s="60"/>
      <c r="N86" s="60"/>
      <c r="O86" s="60"/>
      <c r="P86" s="60"/>
      <c r="Q86" s="60"/>
      <c r="R86" s="60"/>
      <c r="S86" s="60"/>
      <c r="T86" s="60"/>
      <c r="U86" s="60"/>
      <c r="V86" s="60"/>
      <c r="W86" s="60"/>
      <c r="X86" s="60"/>
      <c r="Y86" s="59"/>
      <c r="Z86" s="20"/>
      <c r="AA86" s="60"/>
      <c r="AB86" s="60"/>
      <c r="AC86" s="60"/>
      <c r="AD86" s="60"/>
      <c r="AE86" s="22">
        <f t="shared" si="14"/>
        <v>0</v>
      </c>
      <c r="AF86" s="22">
        <f t="shared" si="15"/>
        <v>0</v>
      </c>
      <c r="AG86" s="22">
        <f t="shared" si="16"/>
        <v>0</v>
      </c>
      <c r="AH86" s="22">
        <f t="shared" si="17"/>
        <v>0</v>
      </c>
      <c r="AI86" s="22"/>
      <c r="AJ86" s="22"/>
      <c r="AK86" s="39"/>
      <c r="AL86" s="39"/>
      <c r="AM86" s="39"/>
      <c r="AN86" s="39"/>
      <c r="AO86" s="39"/>
      <c r="AP86" s="39"/>
      <c r="AQ86" s="39"/>
      <c r="AR86" s="40"/>
      <c r="AS86" s="39"/>
      <c r="AT86" s="40"/>
      <c r="AU86" s="39"/>
      <c r="AV86" s="39"/>
      <c r="AW86" s="39"/>
      <c r="AX86" s="39"/>
      <c r="AY86" s="39"/>
      <c r="AZ86" s="40"/>
      <c r="BA86" s="39"/>
      <c r="BB86" s="40"/>
      <c r="BC86" s="39"/>
      <c r="BD86" s="40"/>
      <c r="BE86" s="39"/>
      <c r="BF86" s="39"/>
      <c r="BG86" s="39"/>
      <c r="BH86" s="56"/>
      <c r="BI86" s="56">
        <v>47.698702968366817</v>
      </c>
      <c r="BJ86" s="133"/>
    </row>
    <row r="87" spans="1:62" ht="13.5" customHeight="1" x14ac:dyDescent="0.3">
      <c r="A87" s="9" t="s">
        <v>2408</v>
      </c>
      <c r="B87" s="76">
        <v>2020</v>
      </c>
      <c r="C87" s="9" t="s">
        <v>716</v>
      </c>
      <c r="D87" s="9"/>
      <c r="E87" s="9"/>
      <c r="F87" s="15"/>
      <c r="G87" s="5"/>
      <c r="H87" s="5"/>
      <c r="I87" s="9"/>
      <c r="J87" s="9"/>
      <c r="K87" s="9"/>
      <c r="L87" s="9"/>
      <c r="M87" s="9"/>
      <c r="N87" s="9"/>
      <c r="O87" s="9"/>
      <c r="P87" s="9"/>
      <c r="Q87" s="9"/>
      <c r="R87" s="9"/>
      <c r="S87" s="9"/>
      <c r="T87" s="9"/>
      <c r="U87" s="9"/>
      <c r="V87" s="9"/>
      <c r="W87" s="9"/>
      <c r="Y87" s="17"/>
      <c r="AA87" s="9"/>
      <c r="AB87" s="9"/>
      <c r="AC87" s="9"/>
      <c r="AD87" s="9"/>
      <c r="AE87" s="22">
        <f t="shared" si="14"/>
        <v>0</v>
      </c>
      <c r="AF87" s="22">
        <f t="shared" si="15"/>
        <v>0</v>
      </c>
      <c r="AG87" s="22">
        <f t="shared" si="16"/>
        <v>0</v>
      </c>
      <c r="AH87" s="22">
        <f t="shared" si="17"/>
        <v>0</v>
      </c>
      <c r="AI87" s="22"/>
      <c r="AJ87" s="22"/>
      <c r="AK87" s="6"/>
      <c r="AL87" s="6"/>
      <c r="AM87" s="6"/>
      <c r="AN87" s="6"/>
      <c r="AO87" s="6"/>
      <c r="AP87" s="6"/>
      <c r="AQ87" s="6"/>
      <c r="AR87" s="6"/>
      <c r="AS87" s="6"/>
      <c r="AT87" s="6"/>
      <c r="AU87" s="39"/>
      <c r="AV87" s="39"/>
      <c r="AW87" s="6"/>
      <c r="AX87" s="6"/>
      <c r="AY87" s="6"/>
      <c r="AZ87" s="6"/>
      <c r="BA87" s="6"/>
      <c r="BB87" s="6"/>
      <c r="BC87" s="6"/>
      <c r="BD87" s="6"/>
      <c r="BE87" s="6"/>
      <c r="BF87" s="6"/>
      <c r="BG87" s="6"/>
      <c r="BH87" s="6"/>
      <c r="BI87" s="6">
        <v>68.351578140937121</v>
      </c>
      <c r="BJ87" s="6"/>
    </row>
    <row r="88" spans="1:62" x14ac:dyDescent="0.3">
      <c r="A88" s="9" t="s">
        <v>2410</v>
      </c>
      <c r="B88" s="76">
        <v>2020</v>
      </c>
      <c r="C88" s="9" t="s">
        <v>1745</v>
      </c>
      <c r="D88" s="9"/>
      <c r="E88" s="9"/>
      <c r="F88" s="15"/>
      <c r="G88" s="5"/>
      <c r="H88" s="5"/>
      <c r="I88" s="9"/>
      <c r="J88" s="9"/>
      <c r="K88" s="9"/>
      <c r="L88" s="9"/>
      <c r="M88" s="9"/>
      <c r="N88" s="9"/>
      <c r="O88" s="9"/>
      <c r="P88" s="9"/>
      <c r="Q88" s="9"/>
      <c r="R88" s="9"/>
      <c r="S88" s="9"/>
      <c r="T88" s="9"/>
      <c r="U88" s="9"/>
      <c r="V88" s="9"/>
      <c r="W88" s="9"/>
      <c r="Y88" s="17"/>
      <c r="AA88" s="9"/>
      <c r="AB88" s="9"/>
      <c r="AC88" s="9"/>
      <c r="AD88" s="9"/>
      <c r="AE88" s="22">
        <f t="shared" si="14"/>
        <v>0</v>
      </c>
      <c r="AF88" s="22">
        <f t="shared" si="15"/>
        <v>0</v>
      </c>
      <c r="AG88" s="22">
        <f t="shared" si="16"/>
        <v>0</v>
      </c>
      <c r="AH88" s="22">
        <f t="shared" si="17"/>
        <v>0</v>
      </c>
      <c r="AI88" s="22"/>
      <c r="AJ88" s="22"/>
      <c r="AK88" s="6"/>
      <c r="AL88" s="6"/>
      <c r="AM88" s="6"/>
      <c r="AN88" s="6"/>
      <c r="AO88" s="6"/>
      <c r="AP88" s="6"/>
      <c r="AQ88" s="6"/>
      <c r="AR88" s="6"/>
      <c r="AS88" s="6"/>
      <c r="AT88" s="6"/>
      <c r="AU88" s="39"/>
      <c r="AV88" s="39"/>
      <c r="AW88" s="6"/>
      <c r="AX88" s="6"/>
      <c r="AY88" s="6"/>
      <c r="AZ88" s="6"/>
      <c r="BA88" s="6"/>
      <c r="BB88" s="6"/>
      <c r="BC88" s="6"/>
      <c r="BD88" s="6"/>
      <c r="BE88" s="6"/>
      <c r="BF88" s="6"/>
      <c r="BG88" s="6"/>
      <c r="BH88" s="6"/>
      <c r="BI88" s="6">
        <v>47.508048714852137</v>
      </c>
      <c r="BJ88" s="6"/>
    </row>
    <row r="89" spans="1:62" ht="13.5" customHeight="1" x14ac:dyDescent="0.3">
      <c r="A89" s="9" t="s">
        <v>2389</v>
      </c>
      <c r="B89" s="76">
        <v>2020</v>
      </c>
      <c r="C89" s="9" t="s">
        <v>1920</v>
      </c>
      <c r="D89" s="9"/>
      <c r="E89" s="9"/>
      <c r="F89" s="15"/>
      <c r="G89" s="5"/>
      <c r="H89" s="5"/>
      <c r="I89" s="9"/>
      <c r="J89" s="9"/>
      <c r="K89" s="9"/>
      <c r="L89" s="9"/>
      <c r="M89" s="9"/>
      <c r="N89" s="9"/>
      <c r="O89" s="9"/>
      <c r="P89" s="9"/>
      <c r="Q89" s="9"/>
      <c r="R89" s="9"/>
      <c r="S89" s="9"/>
      <c r="T89" s="9"/>
      <c r="U89" s="9"/>
      <c r="V89" s="8"/>
      <c r="W89" s="8"/>
      <c r="X89" s="7"/>
      <c r="Y89" s="18"/>
      <c r="Z89" s="7"/>
      <c r="AA89" s="7"/>
      <c r="AB89" s="7"/>
      <c r="AC89" s="9"/>
      <c r="AD89" s="8"/>
      <c r="AE89" s="22">
        <f t="shared" si="14"/>
        <v>0</v>
      </c>
      <c r="AF89" s="22">
        <f t="shared" si="15"/>
        <v>0</v>
      </c>
      <c r="AG89" s="22">
        <f t="shared" si="16"/>
        <v>0</v>
      </c>
      <c r="AH89" s="22">
        <f t="shared" si="17"/>
        <v>0</v>
      </c>
      <c r="AI89" s="22"/>
      <c r="AJ89" s="22"/>
      <c r="AK89" s="5"/>
      <c r="AL89" s="6"/>
      <c r="AM89" s="5"/>
      <c r="AN89" s="5"/>
      <c r="AO89" s="6"/>
      <c r="AP89" s="6"/>
      <c r="AQ89" s="6"/>
      <c r="AR89" s="6"/>
      <c r="AS89" s="6"/>
      <c r="AT89" s="6"/>
      <c r="AU89" s="6"/>
      <c r="AV89" s="6"/>
      <c r="AW89" s="6"/>
      <c r="AX89" s="6"/>
      <c r="AY89" s="6"/>
      <c r="AZ89" s="6"/>
      <c r="BA89" s="6"/>
      <c r="BB89" s="6"/>
      <c r="BC89" s="6"/>
      <c r="BD89" s="6"/>
      <c r="BE89" s="6"/>
      <c r="BF89" s="6"/>
      <c r="BG89" s="6"/>
      <c r="BH89" s="6"/>
      <c r="BI89" s="6">
        <v>60.508968436902947</v>
      </c>
      <c r="BJ89" s="6"/>
    </row>
    <row r="90" spans="1:62" ht="13.5" customHeight="1" x14ac:dyDescent="0.3">
      <c r="A90" s="9" t="s">
        <v>2401</v>
      </c>
      <c r="B90" s="76">
        <v>2020</v>
      </c>
      <c r="C90" s="9" t="s">
        <v>1973</v>
      </c>
      <c r="D90" s="9"/>
      <c r="E90" s="9"/>
      <c r="F90" s="15"/>
      <c r="G90" s="5"/>
      <c r="H90" s="5"/>
      <c r="I90" s="9"/>
      <c r="J90" s="9"/>
      <c r="K90" s="9"/>
      <c r="L90" s="9"/>
      <c r="M90" s="9"/>
      <c r="N90" s="9"/>
      <c r="O90" s="9"/>
      <c r="P90" s="9"/>
      <c r="Q90" s="9"/>
      <c r="R90" s="9"/>
      <c r="S90" s="9"/>
      <c r="T90" s="9"/>
      <c r="U90" s="9"/>
      <c r="V90" s="8"/>
      <c r="W90" s="8"/>
      <c r="X90" s="7"/>
      <c r="Y90" s="18"/>
      <c r="Z90" s="7"/>
      <c r="AA90" s="7"/>
      <c r="AB90" s="7"/>
      <c r="AC90" s="9"/>
      <c r="AD90" s="8"/>
      <c r="AE90" s="22">
        <f t="shared" si="14"/>
        <v>0</v>
      </c>
      <c r="AF90" s="22">
        <f t="shared" si="15"/>
        <v>0</v>
      </c>
      <c r="AG90" s="22">
        <f t="shared" si="16"/>
        <v>0</v>
      </c>
      <c r="AH90" s="22">
        <f t="shared" si="17"/>
        <v>0</v>
      </c>
      <c r="AI90" s="22"/>
      <c r="AJ90" s="22"/>
      <c r="AK90" s="5"/>
      <c r="AL90" s="6"/>
      <c r="AM90" s="5"/>
      <c r="AN90" s="5"/>
      <c r="AO90" s="6"/>
      <c r="AP90" s="6"/>
      <c r="AQ90" s="6"/>
      <c r="AR90" s="6"/>
      <c r="AS90" s="6"/>
      <c r="AT90" s="6"/>
      <c r="AU90" s="6"/>
      <c r="AV90" s="6"/>
      <c r="AW90" s="6"/>
      <c r="AX90" s="6"/>
      <c r="AY90" s="6"/>
      <c r="AZ90" s="6"/>
      <c r="BA90" s="6"/>
      <c r="BB90" s="6"/>
      <c r="BC90" s="6"/>
      <c r="BD90" s="6"/>
      <c r="BE90" s="6"/>
      <c r="BF90" s="6"/>
      <c r="BG90" s="6"/>
      <c r="BH90" s="6"/>
      <c r="BI90" s="6">
        <v>58.122281149187231</v>
      </c>
      <c r="BJ90" s="6"/>
    </row>
    <row r="91" spans="1:62" x14ac:dyDescent="0.3">
      <c r="A91" s="9" t="s">
        <v>2395</v>
      </c>
      <c r="B91" s="76">
        <v>2020</v>
      </c>
      <c r="C91" s="9" t="s">
        <v>2396</v>
      </c>
      <c r="D91" s="9"/>
      <c r="E91" s="9"/>
      <c r="F91" s="15"/>
      <c r="G91" s="5"/>
      <c r="H91" s="5"/>
      <c r="I91" s="9"/>
      <c r="J91" s="9"/>
      <c r="K91" s="9"/>
      <c r="L91" s="9"/>
      <c r="M91" s="9"/>
      <c r="N91" s="9"/>
      <c r="O91" s="9"/>
      <c r="P91" s="9"/>
      <c r="Q91" s="9"/>
      <c r="R91" s="9"/>
      <c r="S91" s="9"/>
      <c r="T91" s="9"/>
      <c r="U91" s="9"/>
      <c r="V91" s="9"/>
      <c r="W91" s="9"/>
      <c r="Y91" s="17"/>
      <c r="AA91" s="9"/>
      <c r="AB91" s="9"/>
      <c r="AC91" s="9"/>
      <c r="AD91" s="9"/>
      <c r="AE91" s="22">
        <f t="shared" si="14"/>
        <v>0</v>
      </c>
      <c r="AF91" s="22">
        <f t="shared" si="15"/>
        <v>0</v>
      </c>
      <c r="AG91" s="22">
        <f t="shared" si="16"/>
        <v>0</v>
      </c>
      <c r="AH91" s="22">
        <f t="shared" si="17"/>
        <v>0</v>
      </c>
      <c r="AI91" s="22"/>
      <c r="AJ91" s="22"/>
      <c r="AK91" s="6"/>
      <c r="AL91" s="6"/>
      <c r="AM91" s="6"/>
      <c r="AN91" s="6"/>
      <c r="AO91" s="6"/>
      <c r="AP91" s="6"/>
      <c r="AQ91" s="6"/>
      <c r="AR91" s="6"/>
      <c r="AS91" s="6"/>
      <c r="AT91" s="6"/>
      <c r="AU91" s="39"/>
      <c r="AV91" s="39"/>
      <c r="AW91" s="6"/>
      <c r="AX91" s="6"/>
      <c r="AY91" s="6"/>
      <c r="AZ91" s="6"/>
      <c r="BA91" s="6"/>
      <c r="BB91" s="6"/>
      <c r="BC91" s="6"/>
      <c r="BD91" s="6"/>
      <c r="BE91" s="6"/>
      <c r="BF91" s="6"/>
      <c r="BG91" s="6"/>
      <c r="BH91" s="6"/>
      <c r="BI91" s="6">
        <v>63.404561137728138</v>
      </c>
      <c r="BJ91" s="6"/>
    </row>
    <row r="92" spans="1:62" ht="13.5" customHeight="1" x14ac:dyDescent="0.3">
      <c r="A92" s="9" t="s">
        <v>2403</v>
      </c>
      <c r="B92" s="76">
        <v>2020</v>
      </c>
      <c r="C92" s="9" t="s">
        <v>2153</v>
      </c>
      <c r="D92" s="9"/>
      <c r="E92" s="9"/>
      <c r="F92" s="15"/>
      <c r="G92" s="5"/>
      <c r="H92" s="5"/>
      <c r="I92" s="9"/>
      <c r="J92" s="9"/>
      <c r="K92" s="9"/>
      <c r="L92" s="9"/>
      <c r="M92" s="9"/>
      <c r="N92" s="9"/>
      <c r="O92" s="9"/>
      <c r="P92" s="9"/>
      <c r="Q92" s="9"/>
      <c r="R92" s="9"/>
      <c r="S92" s="9"/>
      <c r="T92" s="9"/>
      <c r="U92" s="9"/>
      <c r="V92" s="8"/>
      <c r="W92" s="8"/>
      <c r="X92" s="7"/>
      <c r="Y92" s="18"/>
      <c r="Z92" s="7"/>
      <c r="AA92" s="7"/>
      <c r="AB92" s="7"/>
      <c r="AC92" s="9"/>
      <c r="AD92" s="8"/>
      <c r="AE92" s="22">
        <f t="shared" si="14"/>
        <v>0</v>
      </c>
      <c r="AF92" s="22">
        <f t="shared" si="15"/>
        <v>0</v>
      </c>
      <c r="AG92" s="22">
        <f t="shared" si="16"/>
        <v>0</v>
      </c>
      <c r="AH92" s="22">
        <f t="shared" si="17"/>
        <v>0</v>
      </c>
      <c r="AI92" s="22"/>
      <c r="AJ92" s="22"/>
      <c r="AK92" s="5"/>
      <c r="AL92" s="6"/>
      <c r="AM92" s="5"/>
      <c r="AN92" s="5"/>
      <c r="AO92" s="6"/>
      <c r="AP92" s="6"/>
      <c r="AQ92" s="6"/>
      <c r="AR92" s="6"/>
      <c r="AS92" s="6"/>
      <c r="AT92" s="6"/>
      <c r="AU92" s="6"/>
      <c r="AV92" s="6"/>
      <c r="AW92" s="6"/>
      <c r="AX92" s="6"/>
      <c r="AY92" s="6"/>
      <c r="AZ92" s="6"/>
      <c r="BA92" s="6"/>
      <c r="BB92" s="6"/>
      <c r="BC92" s="6"/>
      <c r="BD92" s="6"/>
      <c r="BE92" s="6"/>
      <c r="BF92" s="6"/>
      <c r="BG92" s="6"/>
      <c r="BH92" s="6"/>
      <c r="BI92" s="6">
        <v>42.89064869585853</v>
      </c>
      <c r="BJ92" s="6"/>
    </row>
    <row r="93" spans="1:62" ht="13.5" customHeight="1" x14ac:dyDescent="0.35">
      <c r="A93" s="120" t="s">
        <v>2416</v>
      </c>
      <c r="B93" s="76">
        <v>2020</v>
      </c>
      <c r="C93" s="9" t="s">
        <v>2167</v>
      </c>
      <c r="D93" s="9"/>
      <c r="E93" s="1"/>
      <c r="F93" s="15"/>
      <c r="G93" s="37"/>
      <c r="H93" s="5"/>
      <c r="I93" s="22"/>
      <c r="J93" s="22"/>
      <c r="K93" s="22"/>
      <c r="L93" s="60"/>
      <c r="M93" s="60"/>
      <c r="N93" s="60"/>
      <c r="O93" s="60"/>
      <c r="P93" s="60"/>
      <c r="Q93" s="60"/>
      <c r="R93" s="60"/>
      <c r="S93" s="60"/>
      <c r="T93" s="60"/>
      <c r="U93" s="60"/>
      <c r="V93" s="60"/>
      <c r="W93" s="60"/>
      <c r="X93" s="60"/>
      <c r="Y93" s="59"/>
      <c r="Z93" s="20"/>
      <c r="AA93" s="60"/>
      <c r="AB93" s="60"/>
      <c r="AC93" s="60"/>
      <c r="AD93" s="60"/>
      <c r="AE93" s="22">
        <f t="shared" si="14"/>
        <v>0</v>
      </c>
      <c r="AF93" s="22">
        <f t="shared" si="15"/>
        <v>0</v>
      </c>
      <c r="AG93" s="22">
        <f t="shared" si="16"/>
        <v>0</v>
      </c>
      <c r="AH93" s="22">
        <f t="shared" si="17"/>
        <v>0</v>
      </c>
      <c r="AI93" s="22"/>
      <c r="AJ93" s="22"/>
      <c r="AK93" s="39"/>
      <c r="AL93" s="39"/>
      <c r="AM93" s="39"/>
      <c r="AN93" s="39"/>
      <c r="AO93" s="39"/>
      <c r="AP93" s="39"/>
      <c r="AQ93" s="39"/>
      <c r="AR93" s="40"/>
      <c r="AS93" s="39"/>
      <c r="AT93" s="40"/>
      <c r="AU93" s="39"/>
      <c r="AV93" s="39"/>
      <c r="AW93" s="39"/>
      <c r="AX93" s="39"/>
      <c r="AY93" s="39"/>
      <c r="AZ93" s="40"/>
      <c r="BA93" s="39"/>
      <c r="BB93" s="40"/>
      <c r="BC93" s="39"/>
      <c r="BD93" s="40"/>
      <c r="BE93" s="39"/>
      <c r="BF93" s="39"/>
      <c r="BG93" s="39"/>
      <c r="BH93" s="56"/>
      <c r="BI93" s="56">
        <v>52.074856875075852</v>
      </c>
      <c r="BJ93" s="133"/>
    </row>
    <row r="94" spans="1:62" ht="13.5" customHeight="1" x14ac:dyDescent="0.35">
      <c r="A94" s="120" t="s">
        <v>2407</v>
      </c>
      <c r="B94" s="76">
        <v>2020</v>
      </c>
      <c r="C94" s="9" t="s">
        <v>2206</v>
      </c>
      <c r="D94" s="9"/>
      <c r="E94" s="1"/>
      <c r="F94" s="15"/>
      <c r="G94" s="37"/>
      <c r="H94" s="5"/>
      <c r="I94" s="22"/>
      <c r="J94" s="22"/>
      <c r="K94" s="22"/>
      <c r="L94" s="60"/>
      <c r="M94" s="60"/>
      <c r="N94" s="60"/>
      <c r="O94" s="60"/>
      <c r="P94" s="60"/>
      <c r="Q94" s="60"/>
      <c r="R94" s="60"/>
      <c r="S94" s="60"/>
      <c r="T94" s="60"/>
      <c r="U94" s="60"/>
      <c r="V94" s="60"/>
      <c r="W94" s="60"/>
      <c r="X94" s="60"/>
      <c r="Y94" s="59"/>
      <c r="Z94" s="20"/>
      <c r="AA94" s="60"/>
      <c r="AB94" s="60"/>
      <c r="AC94" s="60"/>
      <c r="AD94" s="60"/>
      <c r="AE94" s="22">
        <f t="shared" si="14"/>
        <v>0</v>
      </c>
      <c r="AF94" s="22">
        <f t="shared" si="15"/>
        <v>0</v>
      </c>
      <c r="AG94" s="22">
        <f t="shared" si="16"/>
        <v>0</v>
      </c>
      <c r="AH94" s="22">
        <f t="shared" si="17"/>
        <v>0</v>
      </c>
      <c r="AI94" s="22"/>
      <c r="AJ94" s="22"/>
      <c r="AK94" s="39"/>
      <c r="AL94" s="39"/>
      <c r="AM94" s="39"/>
      <c r="AN94" s="39"/>
      <c r="AO94" s="39"/>
      <c r="AP94" s="39"/>
      <c r="AQ94" s="39"/>
      <c r="AR94" s="40"/>
      <c r="AS94" s="39"/>
      <c r="AT94" s="40"/>
      <c r="AU94" s="39"/>
      <c r="AV94" s="39"/>
      <c r="AW94" s="39"/>
      <c r="AX94" s="39"/>
      <c r="AY94" s="39"/>
      <c r="AZ94" s="40"/>
      <c r="BA94" s="39"/>
      <c r="BB94" s="40"/>
      <c r="BC94" s="39"/>
      <c r="BD94" s="40"/>
      <c r="BE94" s="39"/>
      <c r="BF94" s="39"/>
      <c r="BG94" s="39"/>
      <c r="BH94" s="56"/>
      <c r="BI94" s="56">
        <v>54.034752283540165</v>
      </c>
      <c r="BJ94" s="133"/>
    </row>
    <row r="95" spans="1:62" ht="13.5" customHeight="1" x14ac:dyDescent="0.3">
      <c r="A95" s="9" t="s">
        <v>2399</v>
      </c>
      <c r="B95" s="76">
        <v>2020</v>
      </c>
      <c r="C95" s="9" t="s">
        <v>2233</v>
      </c>
      <c r="D95" s="9"/>
      <c r="E95" s="9"/>
      <c r="F95" s="15"/>
      <c r="G95" s="5"/>
      <c r="H95" s="5"/>
      <c r="I95" s="9"/>
      <c r="J95" s="9"/>
      <c r="K95" s="9"/>
      <c r="L95" s="9"/>
      <c r="M95" s="9"/>
      <c r="N95" s="9"/>
      <c r="O95" s="9"/>
      <c r="P95" s="9"/>
      <c r="Q95" s="9"/>
      <c r="R95" s="9"/>
      <c r="S95" s="9"/>
      <c r="T95" s="9"/>
      <c r="U95" s="9"/>
      <c r="V95" s="8"/>
      <c r="W95" s="8"/>
      <c r="X95" s="7"/>
      <c r="Y95" s="18"/>
      <c r="Z95" s="7"/>
      <c r="AA95" s="7"/>
      <c r="AB95" s="7"/>
      <c r="AC95" s="9"/>
      <c r="AD95" s="8"/>
      <c r="AE95" s="22">
        <f t="shared" si="14"/>
        <v>0</v>
      </c>
      <c r="AF95" s="22">
        <f t="shared" si="15"/>
        <v>0</v>
      </c>
      <c r="AG95" s="22">
        <f t="shared" si="16"/>
        <v>0</v>
      </c>
      <c r="AH95" s="22">
        <f t="shared" si="17"/>
        <v>0</v>
      </c>
      <c r="AI95" s="22"/>
      <c r="AJ95" s="22"/>
      <c r="AK95" s="5"/>
      <c r="AL95" s="6"/>
      <c r="AM95" s="5"/>
      <c r="AN95" s="5"/>
      <c r="AO95" s="6"/>
      <c r="AP95" s="6"/>
      <c r="AQ95" s="6"/>
      <c r="AR95" s="6"/>
      <c r="AS95" s="6"/>
      <c r="AT95" s="6"/>
      <c r="AU95" s="6"/>
      <c r="AV95" s="6"/>
      <c r="AW95" s="6"/>
      <c r="AX95" s="6"/>
      <c r="AY95" s="6"/>
      <c r="AZ95" s="6"/>
      <c r="BA95" s="6"/>
      <c r="BB95" s="6"/>
      <c r="BC95" s="6"/>
      <c r="BD95" s="6"/>
      <c r="BE95" s="6"/>
      <c r="BF95" s="6"/>
      <c r="BG95" s="6"/>
      <c r="BH95" s="6"/>
      <c r="BI95" s="6">
        <v>38.857279272800881</v>
      </c>
      <c r="BJ95" s="6"/>
    </row>
    <row r="96" spans="1:62" x14ac:dyDescent="0.3">
      <c r="A96" s="9" t="s">
        <v>2421</v>
      </c>
      <c r="B96" s="76">
        <v>2020</v>
      </c>
      <c r="C96" s="9" t="s">
        <v>2236</v>
      </c>
      <c r="D96" s="9"/>
      <c r="E96" s="9"/>
      <c r="F96" s="15"/>
      <c r="G96" s="5"/>
      <c r="H96" s="5"/>
      <c r="I96" s="9"/>
      <c r="J96" s="9"/>
      <c r="K96" s="9"/>
      <c r="L96" s="9"/>
      <c r="M96" s="9"/>
      <c r="N96" s="9"/>
      <c r="O96" s="9"/>
      <c r="P96" s="9"/>
      <c r="Q96" s="9"/>
      <c r="R96" s="9"/>
      <c r="S96" s="9"/>
      <c r="T96" s="9"/>
      <c r="U96" s="9"/>
      <c r="V96" s="9"/>
      <c r="W96" s="9"/>
      <c r="Y96" s="17"/>
      <c r="AA96" s="9"/>
      <c r="AB96" s="9"/>
      <c r="AC96" s="9"/>
      <c r="AD96" s="9"/>
      <c r="AE96" s="22">
        <f t="shared" si="14"/>
        <v>0</v>
      </c>
      <c r="AF96" s="22">
        <f t="shared" si="15"/>
        <v>0</v>
      </c>
      <c r="AG96" s="22">
        <f t="shared" si="16"/>
        <v>0</v>
      </c>
      <c r="AH96" s="22">
        <f t="shared" si="17"/>
        <v>0</v>
      </c>
      <c r="AI96" s="22"/>
      <c r="AJ96" s="22"/>
      <c r="AK96" s="6"/>
      <c r="AL96" s="6"/>
      <c r="AM96" s="6"/>
      <c r="AN96" s="6"/>
      <c r="AO96" s="6"/>
      <c r="AP96" s="6"/>
      <c r="AQ96" s="6"/>
      <c r="AR96" s="6"/>
      <c r="AS96" s="6"/>
      <c r="AT96" s="6"/>
      <c r="AU96" s="6"/>
      <c r="AV96" s="6"/>
      <c r="AW96" s="6"/>
      <c r="AX96" s="6"/>
      <c r="AY96" s="6"/>
      <c r="AZ96" s="6"/>
      <c r="BA96" s="6"/>
      <c r="BB96" s="6"/>
      <c r="BC96" s="6"/>
      <c r="BD96" s="6"/>
      <c r="BE96" s="6"/>
      <c r="BF96" s="6"/>
      <c r="BG96" s="6"/>
      <c r="BH96" s="6"/>
      <c r="BI96" s="6">
        <v>43.715147709610889</v>
      </c>
      <c r="BJ96" s="6"/>
    </row>
    <row r="97" spans="1:62" ht="15" x14ac:dyDescent="0.35">
      <c r="A97" s="9" t="s">
        <v>2413</v>
      </c>
      <c r="B97" s="76">
        <v>2020</v>
      </c>
      <c r="C97" s="9" t="s">
        <v>2241</v>
      </c>
      <c r="D97" s="9"/>
      <c r="E97" s="9"/>
      <c r="F97" s="15"/>
      <c r="G97" s="5"/>
      <c r="H97" s="5"/>
      <c r="I97" s="9"/>
      <c r="J97" s="9"/>
      <c r="K97" s="9"/>
      <c r="L97" s="9"/>
      <c r="M97" s="9"/>
      <c r="N97" s="9"/>
      <c r="O97" s="9"/>
      <c r="P97" s="9"/>
      <c r="Q97" s="9"/>
      <c r="R97" s="9"/>
      <c r="S97" s="9"/>
      <c r="T97" s="9"/>
      <c r="U97" s="9"/>
      <c r="V97" s="8"/>
      <c r="W97" s="8"/>
      <c r="X97" s="7"/>
      <c r="Y97" s="18"/>
      <c r="Z97" s="7"/>
      <c r="AA97" s="7"/>
      <c r="AB97" s="7"/>
      <c r="AC97" s="9"/>
      <c r="AD97" s="8"/>
      <c r="AE97" s="22">
        <f t="shared" si="14"/>
        <v>0</v>
      </c>
      <c r="AF97" s="22">
        <f t="shared" si="15"/>
        <v>0</v>
      </c>
      <c r="AG97" s="22">
        <f t="shared" si="16"/>
        <v>0</v>
      </c>
      <c r="AH97" s="22">
        <f t="shared" si="17"/>
        <v>0</v>
      </c>
      <c r="AI97" s="22"/>
      <c r="AJ97" s="22"/>
      <c r="AK97" s="5"/>
      <c r="AL97" s="6"/>
      <c r="AM97" s="5"/>
      <c r="AN97" s="5"/>
      <c r="AO97" s="6"/>
      <c r="AP97" s="6"/>
      <c r="AQ97" s="6"/>
      <c r="AR97" s="6"/>
      <c r="AS97" s="6"/>
      <c r="AT97" s="6"/>
      <c r="AU97" s="6"/>
      <c r="AV97" s="6"/>
      <c r="AW97" s="6"/>
      <c r="AX97" s="6"/>
      <c r="AY97" s="6"/>
      <c r="AZ97" s="6"/>
      <c r="BA97" s="6"/>
      <c r="BB97" s="6"/>
      <c r="BC97" s="6"/>
      <c r="BD97" s="6"/>
      <c r="BE97" s="6"/>
      <c r="BF97" s="6"/>
      <c r="BG97" s="6"/>
      <c r="BH97" s="6"/>
      <c r="BI97" s="6">
        <v>49.160811019794494</v>
      </c>
      <c r="BJ97" s="137"/>
    </row>
    <row r="98" spans="1:62" ht="13.5" customHeight="1" x14ac:dyDescent="0.3">
      <c r="A98" s="9" t="s">
        <v>2393</v>
      </c>
      <c r="B98" s="76">
        <v>2020</v>
      </c>
      <c r="C98" s="9" t="s">
        <v>2246</v>
      </c>
      <c r="D98" s="9"/>
      <c r="E98" s="9"/>
      <c r="F98" s="15"/>
      <c r="G98" s="5"/>
      <c r="H98" s="5"/>
      <c r="I98" s="9"/>
      <c r="J98" s="9"/>
      <c r="K98" s="9"/>
      <c r="L98" s="9"/>
      <c r="M98" s="9"/>
      <c r="N98" s="9"/>
      <c r="O98" s="9"/>
      <c r="P98" s="9"/>
      <c r="Q98" s="9"/>
      <c r="R98" s="9"/>
      <c r="S98" s="9"/>
      <c r="T98" s="9"/>
      <c r="U98" s="9"/>
      <c r="V98" s="8"/>
      <c r="W98" s="8"/>
      <c r="X98" s="7"/>
      <c r="Y98" s="18"/>
      <c r="Z98" s="7"/>
      <c r="AA98" s="7"/>
      <c r="AB98" s="7"/>
      <c r="AC98" s="9"/>
      <c r="AD98" s="8"/>
      <c r="AE98" s="22">
        <f t="shared" si="14"/>
        <v>0</v>
      </c>
      <c r="AF98" s="22">
        <f t="shared" si="15"/>
        <v>0</v>
      </c>
      <c r="AG98" s="22">
        <f t="shared" si="16"/>
        <v>0</v>
      </c>
      <c r="AH98" s="22">
        <f t="shared" si="17"/>
        <v>0</v>
      </c>
      <c r="AI98" s="22"/>
      <c r="AJ98" s="22"/>
      <c r="AK98" s="5"/>
      <c r="AL98" s="6"/>
      <c r="AM98" s="5"/>
      <c r="AN98" s="5"/>
      <c r="AO98" s="6"/>
      <c r="AP98" s="6"/>
      <c r="AQ98" s="6"/>
      <c r="AR98" s="6"/>
      <c r="AS98" s="6"/>
      <c r="AT98" s="6"/>
      <c r="AU98" s="6"/>
      <c r="AV98" s="6"/>
      <c r="AW98" s="6"/>
      <c r="AX98" s="6"/>
      <c r="AY98" s="6"/>
      <c r="AZ98" s="6"/>
      <c r="BA98" s="6"/>
      <c r="BB98" s="6"/>
      <c r="BC98" s="6"/>
      <c r="BD98" s="6"/>
      <c r="BE98" s="6"/>
      <c r="BF98" s="6"/>
      <c r="BG98" s="6"/>
      <c r="BH98" s="6"/>
      <c r="BI98" s="6">
        <v>63.17562430207812</v>
      </c>
      <c r="BJ98" s="6"/>
    </row>
    <row r="99" spans="1:62" x14ac:dyDescent="0.3">
      <c r="A99" s="9" t="s">
        <v>2415</v>
      </c>
      <c r="B99" s="76">
        <v>2020</v>
      </c>
      <c r="C99" s="9" t="s">
        <v>2255</v>
      </c>
      <c r="D99" s="9"/>
      <c r="E99" s="9"/>
      <c r="F99" s="15"/>
      <c r="G99" s="5"/>
      <c r="H99" s="5"/>
      <c r="I99" s="9"/>
      <c r="J99" s="9"/>
      <c r="K99" s="9"/>
      <c r="L99" s="9"/>
      <c r="M99" s="9"/>
      <c r="N99" s="9"/>
      <c r="O99" s="9"/>
      <c r="P99" s="9"/>
      <c r="Q99" s="9"/>
      <c r="R99" s="9"/>
      <c r="S99" s="9"/>
      <c r="T99" s="9"/>
      <c r="U99" s="9"/>
      <c r="V99" s="9"/>
      <c r="W99" s="9"/>
      <c r="Y99" s="17"/>
      <c r="AA99" s="9"/>
      <c r="AB99" s="9"/>
      <c r="AC99" s="9"/>
      <c r="AD99" s="9"/>
      <c r="AE99" s="22">
        <f t="shared" si="14"/>
        <v>0</v>
      </c>
      <c r="AF99" s="22">
        <f t="shared" si="15"/>
        <v>0</v>
      </c>
      <c r="AG99" s="22">
        <f t="shared" si="16"/>
        <v>0</v>
      </c>
      <c r="AH99" s="22">
        <f t="shared" si="17"/>
        <v>0</v>
      </c>
      <c r="AI99" s="22"/>
      <c r="AJ99" s="22"/>
      <c r="AK99" s="6"/>
      <c r="AL99" s="6"/>
      <c r="AM99" s="6"/>
      <c r="AN99" s="6"/>
      <c r="AO99" s="6"/>
      <c r="AP99" s="6"/>
      <c r="AQ99" s="6"/>
      <c r="AR99" s="6"/>
      <c r="AS99" s="6"/>
      <c r="AT99" s="6"/>
      <c r="AU99" s="39"/>
      <c r="AV99" s="39"/>
      <c r="AW99" s="6"/>
      <c r="AX99" s="6"/>
      <c r="AY99" s="6"/>
      <c r="AZ99" s="6"/>
      <c r="BA99" s="6"/>
      <c r="BB99" s="6"/>
      <c r="BC99" s="6"/>
      <c r="BD99" s="6"/>
      <c r="BE99" s="6"/>
      <c r="BF99" s="6"/>
      <c r="BG99" s="6"/>
      <c r="BH99" s="6"/>
      <c r="BI99" s="6">
        <v>55.908880672398453</v>
      </c>
      <c r="BJ99" s="6"/>
    </row>
    <row r="100" spans="1:62" ht="13.5" customHeight="1" x14ac:dyDescent="0.3">
      <c r="A100" s="9" t="s">
        <v>2423</v>
      </c>
      <c r="B100" s="76">
        <v>2020</v>
      </c>
      <c r="C100" s="9" t="s">
        <v>2262</v>
      </c>
      <c r="D100" s="9"/>
      <c r="E100" s="9"/>
      <c r="F100" s="15"/>
      <c r="G100" s="5"/>
      <c r="H100" s="5"/>
      <c r="I100" s="9"/>
      <c r="J100" s="9"/>
      <c r="K100" s="9"/>
      <c r="L100" s="9"/>
      <c r="M100" s="9"/>
      <c r="N100" s="9"/>
      <c r="O100" s="9"/>
      <c r="P100" s="9"/>
      <c r="Q100" s="9"/>
      <c r="R100" s="9"/>
      <c r="S100" s="9"/>
      <c r="T100" s="9"/>
      <c r="U100" s="9"/>
      <c r="V100" s="9"/>
      <c r="W100" s="9"/>
      <c r="Y100" s="17"/>
      <c r="AA100" s="9"/>
      <c r="AB100" s="9"/>
      <c r="AC100" s="9"/>
      <c r="AD100" s="9"/>
      <c r="AE100" s="22">
        <f t="shared" si="14"/>
        <v>0</v>
      </c>
      <c r="AF100" s="22">
        <f t="shared" si="15"/>
        <v>0</v>
      </c>
      <c r="AG100" s="22">
        <f t="shared" si="16"/>
        <v>0</v>
      </c>
      <c r="AH100" s="22">
        <f t="shared" si="17"/>
        <v>0</v>
      </c>
      <c r="AI100" s="22"/>
      <c r="AJ100" s="22"/>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v>47.160425682469537</v>
      </c>
      <c r="BJ100" s="6"/>
    </row>
    <row r="101" spans="1:62" ht="13.5" customHeight="1" x14ac:dyDescent="0.35">
      <c r="A101" s="120"/>
      <c r="B101" s="19"/>
      <c r="C101" s="1"/>
      <c r="D101" s="9"/>
      <c r="E101" s="1"/>
      <c r="F101" s="15"/>
      <c r="G101" s="37"/>
      <c r="H101" s="5"/>
      <c r="I101" s="22"/>
      <c r="J101" s="22"/>
      <c r="K101" s="22"/>
      <c r="L101" s="60"/>
      <c r="M101" s="60"/>
      <c r="N101" s="60"/>
      <c r="O101" s="60"/>
      <c r="P101" s="60"/>
      <c r="Q101" s="60"/>
      <c r="R101" s="60"/>
      <c r="S101" s="60"/>
      <c r="T101" s="60"/>
      <c r="U101" s="60"/>
      <c r="V101" s="60"/>
      <c r="W101" s="60"/>
      <c r="X101" s="60"/>
      <c r="Y101" s="59"/>
      <c r="Z101" s="20"/>
      <c r="AA101" s="60"/>
      <c r="AB101" s="60"/>
      <c r="AC101" s="60"/>
      <c r="AD101" s="60"/>
      <c r="AE101" s="22"/>
      <c r="AF101" s="22"/>
      <c r="AG101" s="22"/>
      <c r="AH101" s="22"/>
      <c r="AI101" s="22"/>
      <c r="AJ101" s="22"/>
      <c r="AK101" s="39"/>
      <c r="AL101" s="39"/>
      <c r="AM101" s="39"/>
      <c r="AN101" s="39"/>
      <c r="AO101" s="39"/>
      <c r="AP101" s="39"/>
      <c r="AQ101" s="39"/>
      <c r="AR101" s="40"/>
      <c r="AS101" s="39"/>
      <c r="AT101" s="40"/>
      <c r="AU101" s="39"/>
      <c r="AV101" s="39"/>
      <c r="AW101" s="39"/>
      <c r="AX101" s="39"/>
      <c r="AY101" s="39"/>
      <c r="AZ101" s="40"/>
      <c r="BA101" s="39"/>
      <c r="BB101" s="40"/>
      <c r="BC101" s="39"/>
      <c r="BD101" s="40"/>
      <c r="BE101" s="39"/>
      <c r="BF101" s="39"/>
      <c r="BG101" s="39"/>
      <c r="BH101" s="56"/>
      <c r="BI101" s="56"/>
      <c r="BJ101" s="133"/>
    </row>
    <row r="102" spans="1:62" x14ac:dyDescent="0.3">
      <c r="A102" s="9"/>
      <c r="B102" s="76"/>
      <c r="C102" s="9"/>
      <c r="D102" s="9"/>
      <c r="E102" s="9"/>
      <c r="F102" s="15"/>
      <c r="G102" s="5"/>
      <c r="H102" s="5"/>
      <c r="I102" s="9"/>
      <c r="J102" s="9"/>
      <c r="K102" s="9"/>
      <c r="L102" s="9"/>
      <c r="M102" s="9"/>
      <c r="N102" s="9"/>
      <c r="O102" s="9"/>
      <c r="P102" s="9"/>
      <c r="Q102" s="9"/>
      <c r="R102" s="9"/>
      <c r="S102" s="9"/>
      <c r="T102" s="9"/>
      <c r="U102" s="9"/>
      <c r="V102" s="9"/>
      <c r="W102" s="9"/>
      <c r="Y102" s="17"/>
      <c r="AA102" s="9"/>
      <c r="AB102" s="9"/>
      <c r="AC102" s="9"/>
      <c r="AD102" s="9"/>
      <c r="AE102" s="22"/>
      <c r="AF102" s="22"/>
      <c r="AG102" s="22"/>
      <c r="AH102" s="22"/>
      <c r="AI102" s="22"/>
      <c r="AJ102" s="22"/>
      <c r="AK102" s="6"/>
      <c r="AL102" s="6"/>
      <c r="AM102" s="6"/>
      <c r="AN102" s="6"/>
      <c r="AO102" s="6"/>
      <c r="AP102" s="6"/>
      <c r="AQ102" s="6"/>
      <c r="AR102" s="6"/>
      <c r="AS102" s="6"/>
      <c r="AT102" s="6"/>
      <c r="AU102" s="39"/>
      <c r="AV102" s="39"/>
      <c r="AW102" s="6"/>
      <c r="AX102" s="6"/>
      <c r="AY102" s="6"/>
      <c r="AZ102" s="6"/>
      <c r="BA102" s="6"/>
      <c r="BB102" s="6"/>
      <c r="BC102" s="6"/>
      <c r="BD102" s="6"/>
      <c r="BE102" s="6"/>
      <c r="BF102" s="6"/>
      <c r="BG102" s="6"/>
      <c r="BH102" s="6"/>
      <c r="BI102" s="6"/>
      <c r="BJ102" s="6"/>
    </row>
    <row r="103" spans="1:62" ht="13.5" customHeight="1" x14ac:dyDescent="0.35">
      <c r="A103" s="120"/>
      <c r="B103" s="19"/>
      <c r="C103" s="1"/>
      <c r="D103" s="9"/>
      <c r="E103" s="1"/>
      <c r="F103" s="15"/>
      <c r="G103" s="37"/>
      <c r="H103" s="5"/>
      <c r="I103" s="22"/>
      <c r="J103" s="22"/>
      <c r="K103" s="22"/>
      <c r="L103" s="60"/>
      <c r="M103" s="60"/>
      <c r="N103" s="60"/>
      <c r="O103" s="60"/>
      <c r="P103" s="60"/>
      <c r="Q103" s="60"/>
      <c r="R103" s="60"/>
      <c r="S103" s="60"/>
      <c r="T103" s="60"/>
      <c r="U103" s="60"/>
      <c r="V103" s="60"/>
      <c r="W103" s="60"/>
      <c r="X103" s="60"/>
      <c r="Y103" s="59"/>
      <c r="Z103" s="20"/>
      <c r="AA103" s="60"/>
      <c r="AB103" s="60"/>
      <c r="AC103" s="60"/>
      <c r="AD103" s="60"/>
      <c r="AE103" s="22"/>
      <c r="AF103" s="22"/>
      <c r="AG103" s="22"/>
      <c r="AH103" s="22"/>
      <c r="AI103" s="22"/>
      <c r="AJ103" s="22"/>
      <c r="AK103" s="39"/>
      <c r="AL103" s="39"/>
      <c r="AM103" s="39"/>
      <c r="AN103" s="39"/>
      <c r="AO103" s="39"/>
      <c r="AP103" s="39"/>
      <c r="AQ103" s="39"/>
      <c r="AR103" s="40"/>
      <c r="AS103" s="39"/>
      <c r="AT103" s="40"/>
      <c r="AU103" s="39"/>
      <c r="AV103" s="39"/>
      <c r="AW103" s="39"/>
      <c r="AX103" s="39"/>
      <c r="AY103" s="39"/>
      <c r="AZ103" s="40"/>
      <c r="BA103" s="39"/>
      <c r="BB103" s="40"/>
      <c r="BC103" s="39"/>
      <c r="BD103" s="40"/>
      <c r="BE103" s="39"/>
      <c r="BF103" s="39"/>
      <c r="BG103" s="39"/>
      <c r="BH103" s="56"/>
      <c r="BI103" s="56"/>
      <c r="BJ103" s="133"/>
    </row>
    <row r="104" spans="1:62" x14ac:dyDescent="0.3">
      <c r="A104" s="9"/>
      <c r="B104" s="76"/>
      <c r="C104" s="9"/>
      <c r="D104" s="9"/>
      <c r="E104" s="9"/>
      <c r="F104" s="15"/>
      <c r="G104" s="5"/>
      <c r="H104" s="5"/>
      <c r="I104" s="9"/>
      <c r="J104" s="9"/>
      <c r="K104" s="9"/>
      <c r="L104" s="9"/>
      <c r="M104" s="9"/>
      <c r="N104" s="9"/>
      <c r="O104" s="9"/>
      <c r="P104" s="9"/>
      <c r="Q104" s="9"/>
      <c r="R104" s="9"/>
      <c r="S104" s="9"/>
      <c r="T104" s="9"/>
      <c r="U104" s="9"/>
      <c r="V104" s="8"/>
      <c r="W104" s="8"/>
      <c r="X104" s="7"/>
      <c r="Y104" s="18"/>
      <c r="Z104" s="7"/>
      <c r="AA104" s="7"/>
      <c r="AB104" s="7"/>
      <c r="AC104" s="9"/>
      <c r="AD104" s="8"/>
      <c r="AE104" s="22"/>
      <c r="AF104" s="22"/>
      <c r="AG104" s="22"/>
      <c r="AH104" s="22"/>
      <c r="AI104" s="22"/>
      <c r="AJ104" s="22"/>
      <c r="AK104" s="5"/>
      <c r="AL104" s="6"/>
      <c r="AM104" s="5"/>
      <c r="AN104" s="5"/>
      <c r="AO104" s="6"/>
      <c r="AP104" s="6"/>
      <c r="AQ104" s="6"/>
      <c r="AR104" s="6"/>
      <c r="AS104" s="6"/>
      <c r="AT104" s="6"/>
      <c r="AU104" s="6"/>
      <c r="AV104" s="6"/>
      <c r="AW104" s="6"/>
      <c r="AX104" s="6"/>
      <c r="AY104" s="6"/>
      <c r="AZ104" s="6"/>
      <c r="BA104" s="6"/>
      <c r="BB104" s="6"/>
      <c r="BC104" s="6"/>
      <c r="BD104" s="6"/>
      <c r="BE104" s="6"/>
      <c r="BF104" s="6"/>
      <c r="BG104" s="6"/>
      <c r="BH104" s="6"/>
      <c r="BI104" s="6"/>
      <c r="BJ104" s="6"/>
    </row>
    <row r="105" spans="1:62" x14ac:dyDescent="0.3">
      <c r="A105" s="9"/>
      <c r="B105" s="76"/>
      <c r="C105" s="9"/>
      <c r="D105" s="9"/>
      <c r="E105" s="9"/>
      <c r="F105" s="15"/>
      <c r="G105" s="5"/>
      <c r="H105" s="5"/>
      <c r="I105" s="9"/>
      <c r="J105" s="9"/>
      <c r="K105" s="9"/>
      <c r="L105" s="9"/>
      <c r="M105" s="9"/>
      <c r="N105" s="9"/>
      <c r="O105" s="9"/>
      <c r="P105" s="9"/>
      <c r="Q105" s="9"/>
      <c r="R105" s="9"/>
      <c r="S105" s="9"/>
      <c r="T105" s="9"/>
      <c r="U105" s="9"/>
      <c r="V105" s="9"/>
      <c r="W105" s="9"/>
      <c r="Y105" s="17"/>
      <c r="AA105" s="9"/>
      <c r="AB105" s="9"/>
      <c r="AC105" s="9"/>
      <c r="AD105" s="9"/>
      <c r="AE105" s="22"/>
      <c r="AF105" s="22"/>
      <c r="AG105" s="22"/>
      <c r="AH105" s="22"/>
      <c r="AI105" s="22"/>
      <c r="AJ105" s="22"/>
      <c r="AK105" s="6"/>
      <c r="AL105" s="6"/>
      <c r="AM105" s="6"/>
      <c r="AN105" s="6"/>
      <c r="AO105" s="6"/>
      <c r="AP105" s="6"/>
      <c r="AQ105" s="6"/>
      <c r="AR105" s="6"/>
      <c r="AS105" s="6"/>
      <c r="AT105" s="6"/>
      <c r="AU105" s="39"/>
      <c r="AV105" s="39"/>
      <c r="AW105" s="6"/>
      <c r="AX105" s="6"/>
      <c r="AY105" s="6"/>
      <c r="AZ105" s="6"/>
      <c r="BA105" s="6"/>
      <c r="BB105" s="6"/>
      <c r="BC105" s="6"/>
      <c r="BD105" s="6"/>
      <c r="BE105" s="6"/>
      <c r="BF105" s="6"/>
      <c r="BG105" s="6"/>
      <c r="BH105" s="6"/>
      <c r="BI105" s="6"/>
      <c r="BJ105" s="6"/>
    </row>
    <row r="106" spans="1:62" x14ac:dyDescent="0.3">
      <c r="A106" s="9"/>
      <c r="B106" s="76"/>
      <c r="C106" s="9"/>
      <c r="D106" s="9"/>
      <c r="E106" s="9"/>
      <c r="F106" s="15"/>
      <c r="G106" s="5"/>
      <c r="H106" s="5"/>
      <c r="I106" s="9"/>
      <c r="J106" s="9"/>
      <c r="K106" s="9"/>
      <c r="L106" s="9"/>
      <c r="M106" s="9"/>
      <c r="N106" s="9"/>
      <c r="O106" s="9"/>
      <c r="P106" s="9"/>
      <c r="Q106" s="9"/>
      <c r="R106" s="9"/>
      <c r="S106" s="9"/>
      <c r="T106" s="9"/>
      <c r="U106" s="9"/>
      <c r="V106" s="9"/>
      <c r="W106" s="8"/>
      <c r="X106" s="7"/>
      <c r="Y106" s="18"/>
      <c r="Z106" s="7"/>
      <c r="AA106" s="7"/>
      <c r="AB106" s="7"/>
      <c r="AC106" s="9"/>
      <c r="AD106" s="8"/>
      <c r="AE106" s="14"/>
      <c r="AF106" s="14"/>
      <c r="AG106" s="14"/>
      <c r="AH106" s="14"/>
      <c r="AI106" s="14"/>
      <c r="AJ106" s="14"/>
      <c r="AK106" s="5"/>
      <c r="AL106" s="6"/>
      <c r="AM106" s="5"/>
      <c r="AN106" s="5"/>
      <c r="AO106" s="6"/>
      <c r="AP106" s="6"/>
      <c r="AQ106" s="6"/>
      <c r="AR106" s="6"/>
      <c r="AS106" s="6"/>
      <c r="AT106" s="6"/>
      <c r="AU106" s="6"/>
      <c r="AV106" s="6"/>
      <c r="AW106" s="6"/>
      <c r="AX106" s="6"/>
      <c r="AY106" s="6"/>
      <c r="AZ106" s="6"/>
      <c r="BA106" s="6"/>
      <c r="BB106" s="6"/>
      <c r="BC106" s="6"/>
      <c r="BD106" s="6"/>
      <c r="BE106" s="6"/>
      <c r="BF106" s="6"/>
      <c r="BG106" s="6"/>
      <c r="BH106" s="6"/>
      <c r="BI106" s="6"/>
      <c r="BJ106" s="6"/>
    </row>
    <row r="107" spans="1:62" x14ac:dyDescent="0.3">
      <c r="A107" s="135"/>
      <c r="B107" s="76"/>
      <c r="C107" s="9"/>
      <c r="D107" s="9"/>
      <c r="E107" s="9"/>
      <c r="F107" s="15"/>
      <c r="G107" s="5"/>
      <c r="H107" s="5"/>
      <c r="I107" s="9"/>
      <c r="J107" s="9"/>
      <c r="K107" s="9"/>
      <c r="L107" s="9"/>
      <c r="M107" s="9"/>
      <c r="N107" s="9"/>
      <c r="O107" s="9"/>
      <c r="P107" s="9"/>
      <c r="Q107" s="9"/>
      <c r="R107" s="9"/>
      <c r="S107" s="9"/>
      <c r="T107" s="9"/>
      <c r="U107" s="9"/>
      <c r="V107" s="9"/>
      <c r="W107" s="8"/>
      <c r="X107" s="7"/>
      <c r="Y107" s="18"/>
      <c r="Z107" s="7"/>
      <c r="AA107" s="7"/>
      <c r="AB107" s="7"/>
      <c r="AC107" s="9"/>
      <c r="AD107" s="8"/>
      <c r="AE107" s="14"/>
      <c r="AF107" s="14"/>
      <c r="AG107" s="14"/>
      <c r="AH107" s="14"/>
      <c r="AI107" s="14"/>
      <c r="AJ107" s="14"/>
      <c r="AK107" s="136"/>
      <c r="AL107" s="6"/>
      <c r="AM107" s="5"/>
      <c r="AN107" s="5"/>
      <c r="AO107" s="6"/>
      <c r="AP107" s="6"/>
      <c r="AQ107" s="6"/>
      <c r="AR107" s="6"/>
      <c r="AS107" s="6"/>
      <c r="AT107" s="6"/>
      <c r="AU107" s="6"/>
      <c r="AV107" s="6"/>
      <c r="AW107" s="6"/>
      <c r="AX107" s="6"/>
      <c r="AY107" s="6"/>
      <c r="AZ107" s="6"/>
      <c r="BA107" s="6"/>
      <c r="BB107" s="6"/>
      <c r="BC107" s="6"/>
      <c r="BD107" s="6"/>
      <c r="BE107" s="6"/>
      <c r="BF107" s="6"/>
      <c r="BG107" s="6"/>
      <c r="BH107" s="6"/>
      <c r="BI107" s="6"/>
      <c r="BJ107" s="6"/>
    </row>
    <row r="108" spans="1:62" x14ac:dyDescent="0.3">
      <c r="A108" s="9"/>
      <c r="B108" s="76"/>
      <c r="C108" s="9"/>
      <c r="D108" s="9"/>
      <c r="E108" s="9"/>
      <c r="F108" s="15"/>
      <c r="G108" s="5"/>
      <c r="H108" s="5"/>
      <c r="I108" s="9"/>
      <c r="J108" s="9"/>
      <c r="K108" s="9"/>
      <c r="L108" s="9"/>
      <c r="M108" s="9"/>
      <c r="N108" s="9"/>
      <c r="O108" s="9"/>
      <c r="P108" s="9"/>
      <c r="Q108" s="9"/>
      <c r="R108" s="9"/>
      <c r="S108" s="9"/>
      <c r="T108" s="9"/>
      <c r="U108" s="9"/>
      <c r="V108" s="9"/>
      <c r="W108" s="8"/>
      <c r="X108" s="7"/>
      <c r="Y108" s="18"/>
      <c r="Z108" s="7"/>
      <c r="AA108" s="7"/>
      <c r="AB108" s="7"/>
      <c r="AC108" s="9"/>
      <c r="AD108" s="8"/>
      <c r="AE108" s="14"/>
      <c r="AF108" s="14"/>
      <c r="AG108" s="14"/>
      <c r="AH108" s="14"/>
      <c r="AI108" s="14"/>
      <c r="AJ108" s="14"/>
      <c r="AK108" s="5"/>
      <c r="AL108" s="6"/>
      <c r="AM108" s="5"/>
      <c r="AN108" s="5"/>
      <c r="AO108" s="6"/>
      <c r="AP108" s="6"/>
      <c r="AQ108" s="6"/>
      <c r="AR108" s="6"/>
      <c r="AS108" s="6"/>
      <c r="AT108" s="6"/>
      <c r="AU108" s="6"/>
      <c r="AV108" s="6"/>
      <c r="AW108" s="6"/>
      <c r="AX108" s="6"/>
      <c r="AY108" s="6"/>
      <c r="AZ108" s="6"/>
      <c r="BA108" s="6"/>
      <c r="BB108" s="6"/>
      <c r="BC108" s="6"/>
      <c r="BD108" s="6"/>
      <c r="BE108" s="6"/>
      <c r="BF108" s="6"/>
      <c r="BG108" s="6"/>
      <c r="BH108" s="6"/>
      <c r="BI108" s="6"/>
      <c r="BJ108" s="6"/>
    </row>
    <row r="109" spans="1:62" x14ac:dyDescent="0.3">
      <c r="A109" s="9"/>
      <c r="B109" s="76"/>
      <c r="C109" s="9"/>
      <c r="D109" s="9"/>
      <c r="E109" s="9"/>
      <c r="F109" s="15"/>
      <c r="G109" s="5"/>
      <c r="H109" s="5"/>
      <c r="I109" s="9"/>
      <c r="J109" s="9"/>
      <c r="K109" s="9"/>
      <c r="L109" s="9"/>
      <c r="M109" s="9"/>
      <c r="N109" s="9"/>
      <c r="O109" s="9"/>
      <c r="P109" s="9"/>
      <c r="Q109" s="9"/>
      <c r="R109" s="9"/>
      <c r="S109" s="9"/>
      <c r="T109" s="9"/>
      <c r="U109" s="9"/>
      <c r="V109" s="9"/>
      <c r="W109" s="9"/>
      <c r="Y109" s="17"/>
      <c r="AA109" s="9"/>
      <c r="AB109" s="9"/>
      <c r="AC109" s="9"/>
      <c r="AD109" s="9"/>
      <c r="AE109" s="14"/>
      <c r="AF109" s="14"/>
      <c r="AG109" s="14"/>
      <c r="AH109" s="14"/>
      <c r="AI109" s="14"/>
      <c r="AJ109" s="14"/>
      <c r="AK109" s="6"/>
      <c r="AL109" s="6"/>
      <c r="AM109" s="6"/>
      <c r="AN109" s="6"/>
      <c r="AO109" s="6"/>
      <c r="AP109" s="6"/>
      <c r="AQ109" s="6"/>
      <c r="AR109" s="6"/>
      <c r="AS109" s="6"/>
      <c r="AT109" s="6"/>
      <c r="AU109" s="39"/>
      <c r="AV109" s="39"/>
      <c r="AW109" s="6"/>
      <c r="AX109" s="6"/>
      <c r="AY109" s="6"/>
      <c r="AZ109" s="6"/>
      <c r="BA109" s="6"/>
      <c r="BB109" s="6"/>
      <c r="BC109" s="6"/>
      <c r="BD109" s="6"/>
      <c r="BE109" s="6"/>
      <c r="BF109" s="6"/>
      <c r="BG109" s="6"/>
      <c r="BH109" s="6"/>
      <c r="BI109" s="6"/>
      <c r="BJ109" s="6"/>
    </row>
    <row r="110" spans="1:62" ht="15" x14ac:dyDescent="0.35">
      <c r="A110" s="9"/>
      <c r="B110" s="76"/>
      <c r="C110" s="9"/>
      <c r="D110" s="9"/>
      <c r="E110" s="9"/>
      <c r="F110" s="15"/>
      <c r="G110" s="5"/>
      <c r="H110" s="5"/>
      <c r="I110" s="9"/>
      <c r="J110" s="9"/>
      <c r="K110" s="9"/>
      <c r="L110" s="9"/>
      <c r="M110" s="9"/>
      <c r="N110" s="9"/>
      <c r="O110" s="9"/>
      <c r="P110" s="9"/>
      <c r="Q110" s="9"/>
      <c r="R110" s="9"/>
      <c r="S110" s="9"/>
      <c r="T110" s="9"/>
      <c r="U110" s="9"/>
      <c r="V110" s="9"/>
      <c r="W110" s="8"/>
      <c r="X110" s="7"/>
      <c r="Y110" s="18"/>
      <c r="Z110" s="7"/>
      <c r="AA110" s="7"/>
      <c r="AB110" s="7"/>
      <c r="AC110" s="9"/>
      <c r="AD110" s="8"/>
      <c r="AE110" s="14"/>
      <c r="AF110" s="14"/>
      <c r="AG110" s="14"/>
      <c r="AH110" s="14"/>
      <c r="AI110" s="14"/>
      <c r="AJ110" s="14"/>
      <c r="AK110" s="5"/>
      <c r="AL110" s="6"/>
      <c r="AM110" s="5"/>
      <c r="AN110" s="5"/>
      <c r="AO110" s="6"/>
      <c r="AP110" s="6"/>
      <c r="AQ110" s="6"/>
      <c r="AR110" s="6"/>
      <c r="AS110" s="6"/>
      <c r="AT110" s="6"/>
      <c r="AU110" s="6"/>
      <c r="AV110" s="6"/>
      <c r="AW110" s="6"/>
      <c r="AX110" s="6"/>
      <c r="AY110" s="6"/>
      <c r="AZ110" s="6"/>
      <c r="BA110" s="6"/>
      <c r="BB110" s="6"/>
      <c r="BC110" s="6"/>
      <c r="BD110" s="6"/>
      <c r="BE110" s="6"/>
      <c r="BF110" s="6"/>
      <c r="BG110" s="6"/>
      <c r="BH110" s="6"/>
      <c r="BI110" s="6"/>
      <c r="BJ110" s="137"/>
    </row>
    <row r="111" spans="1:62" ht="15" x14ac:dyDescent="0.35">
      <c r="A111" s="9"/>
      <c r="B111" s="76"/>
      <c r="C111" s="9"/>
      <c r="D111" s="9"/>
      <c r="E111" s="9"/>
      <c r="F111" s="15"/>
      <c r="G111" s="5"/>
      <c r="H111" s="5"/>
      <c r="I111" s="9"/>
      <c r="J111" s="9"/>
      <c r="K111" s="9"/>
      <c r="L111" s="9"/>
      <c r="M111" s="9"/>
      <c r="N111" s="9"/>
      <c r="O111" s="9"/>
      <c r="P111" s="9"/>
      <c r="Q111" s="9"/>
      <c r="R111" s="9"/>
      <c r="S111" s="9"/>
      <c r="T111" s="9"/>
      <c r="U111" s="9"/>
      <c r="V111" s="9"/>
      <c r="W111" s="8"/>
      <c r="X111" s="7"/>
      <c r="Y111" s="18"/>
      <c r="Z111" s="7"/>
      <c r="AA111" s="7"/>
      <c r="AB111" s="7"/>
      <c r="AC111" s="9"/>
      <c r="AD111" s="8"/>
      <c r="AE111" s="14"/>
      <c r="AF111" s="14"/>
      <c r="AG111" s="14"/>
      <c r="AH111" s="14"/>
      <c r="AI111" s="14"/>
      <c r="AJ111" s="14"/>
      <c r="AK111" s="5"/>
      <c r="AL111" s="6"/>
      <c r="AM111" s="5"/>
      <c r="AN111" s="5"/>
      <c r="AO111" s="6"/>
      <c r="AP111" s="6"/>
      <c r="AQ111" s="6"/>
      <c r="AR111" s="6"/>
      <c r="AS111" s="6"/>
      <c r="AT111" s="6"/>
      <c r="AU111" s="6"/>
      <c r="AV111" s="6"/>
      <c r="AW111" s="6"/>
      <c r="AX111" s="6"/>
      <c r="AY111" s="6"/>
      <c r="AZ111" s="6"/>
      <c r="BA111" s="6"/>
      <c r="BB111" s="6"/>
      <c r="BC111" s="6"/>
      <c r="BD111" s="6"/>
      <c r="BE111" s="6"/>
      <c r="BF111" s="6"/>
      <c r="BG111" s="6"/>
      <c r="BH111" s="6"/>
      <c r="BI111" s="6"/>
      <c r="BJ111" s="137"/>
    </row>
    <row r="112" spans="1:62" ht="15" x14ac:dyDescent="0.35">
      <c r="A112" s="9"/>
      <c r="B112" s="76"/>
      <c r="C112" s="9"/>
      <c r="D112" s="9"/>
      <c r="E112" s="9"/>
      <c r="F112" s="15"/>
      <c r="G112" s="5"/>
      <c r="H112" s="5"/>
      <c r="I112" s="9"/>
      <c r="J112" s="9"/>
      <c r="K112" s="9"/>
      <c r="L112" s="9"/>
      <c r="M112" s="9"/>
      <c r="N112" s="9"/>
      <c r="O112" s="9"/>
      <c r="P112" s="9"/>
      <c r="Q112" s="9"/>
      <c r="R112" s="9"/>
      <c r="S112" s="9"/>
      <c r="T112" s="9"/>
      <c r="U112" s="9"/>
      <c r="V112" s="9"/>
      <c r="W112" s="9"/>
      <c r="Y112" s="17"/>
      <c r="AA112" s="9"/>
      <c r="AB112" s="9"/>
      <c r="AC112" s="9"/>
      <c r="AD112" s="9"/>
      <c r="AE112" s="14"/>
      <c r="AF112" s="14"/>
      <c r="AG112" s="14"/>
      <c r="AH112" s="14"/>
      <c r="AI112" s="14"/>
      <c r="AJ112" s="14"/>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137"/>
    </row>
    <row r="113" spans="1:62" x14ac:dyDescent="0.3">
      <c r="A113" s="9"/>
      <c r="B113" s="76"/>
      <c r="C113" s="9"/>
      <c r="D113" s="9"/>
      <c r="E113" s="9"/>
      <c r="F113" s="15"/>
      <c r="G113" s="5"/>
      <c r="H113" s="5"/>
      <c r="I113" s="9"/>
      <c r="J113" s="9"/>
      <c r="K113" s="9"/>
      <c r="L113" s="9"/>
      <c r="M113" s="9"/>
      <c r="N113" s="9"/>
      <c r="O113" s="9"/>
      <c r="P113" s="9"/>
      <c r="Q113" s="9"/>
      <c r="R113" s="9"/>
      <c r="S113" s="9"/>
      <c r="T113" s="9"/>
      <c r="U113" s="9"/>
      <c r="V113" s="8"/>
      <c r="W113" s="8"/>
      <c r="X113" s="7"/>
      <c r="Y113" s="18"/>
      <c r="Z113" s="7"/>
      <c r="AA113" s="7"/>
      <c r="AB113" s="7"/>
      <c r="AC113" s="9"/>
      <c r="AD113" s="8"/>
      <c r="AE113" s="14"/>
      <c r="AF113" s="14"/>
      <c r="AG113" s="14"/>
      <c r="AH113" s="14"/>
      <c r="AI113" s="14"/>
      <c r="AJ113" s="14"/>
      <c r="AK113" s="5"/>
      <c r="AL113" s="6"/>
      <c r="AM113" s="5"/>
      <c r="AN113" s="5"/>
      <c r="AO113" s="6"/>
      <c r="AP113" s="6"/>
      <c r="AQ113" s="6"/>
      <c r="AR113" s="6"/>
      <c r="AS113" s="6"/>
      <c r="AT113" s="6"/>
      <c r="AU113" s="6"/>
      <c r="AV113" s="6"/>
      <c r="AW113" s="6"/>
      <c r="AX113" s="6"/>
      <c r="AY113" s="6"/>
      <c r="AZ113" s="6"/>
      <c r="BA113" s="6"/>
      <c r="BB113" s="6"/>
      <c r="BC113" s="6"/>
      <c r="BD113" s="6"/>
      <c r="BE113" s="6"/>
      <c r="BF113" s="6"/>
      <c r="BG113" s="6"/>
      <c r="BH113" s="6"/>
      <c r="BI113" s="6"/>
      <c r="BJ113" s="6"/>
    </row>
    <row r="114" spans="1:62" ht="15" x14ac:dyDescent="0.35">
      <c r="A114" s="9"/>
      <c r="B114" s="76"/>
      <c r="C114" s="9"/>
      <c r="D114" s="9"/>
      <c r="E114" s="9"/>
      <c r="F114" s="15"/>
      <c r="G114" s="5"/>
      <c r="H114" s="5"/>
      <c r="I114" s="9"/>
      <c r="J114" s="9"/>
      <c r="K114" s="9"/>
      <c r="L114" s="9"/>
      <c r="M114" s="9"/>
      <c r="N114" s="9"/>
      <c r="O114" s="9"/>
      <c r="P114" s="9"/>
      <c r="Q114" s="9"/>
      <c r="R114" s="9"/>
      <c r="S114" s="9"/>
      <c r="T114" s="9"/>
      <c r="U114" s="9"/>
      <c r="V114" s="8"/>
      <c r="W114" s="8"/>
      <c r="X114" s="7"/>
      <c r="Y114" s="18"/>
      <c r="Z114" s="7"/>
      <c r="AA114" s="7"/>
      <c r="AB114" s="7"/>
      <c r="AC114" s="9"/>
      <c r="AD114" s="8"/>
      <c r="AE114" s="14"/>
      <c r="AF114" s="14"/>
      <c r="AG114" s="14"/>
      <c r="AH114" s="14"/>
      <c r="AI114" s="14"/>
      <c r="AJ114" s="14"/>
      <c r="AK114" s="5"/>
      <c r="AL114" s="6"/>
      <c r="AM114" s="5"/>
      <c r="AN114" s="5"/>
      <c r="AO114" s="6"/>
      <c r="AP114" s="6"/>
      <c r="AQ114" s="6"/>
      <c r="AR114" s="6"/>
      <c r="AS114" s="6"/>
      <c r="AT114" s="6"/>
      <c r="AU114" s="6"/>
      <c r="AV114" s="6"/>
      <c r="AW114" s="6"/>
      <c r="AX114" s="6"/>
      <c r="AY114" s="6"/>
      <c r="AZ114" s="6"/>
      <c r="BA114" s="6"/>
      <c r="BB114" s="6"/>
      <c r="BC114" s="6"/>
      <c r="BD114" s="6"/>
      <c r="BE114" s="6"/>
      <c r="BF114" s="6"/>
      <c r="BG114" s="6"/>
      <c r="BH114" s="6"/>
      <c r="BI114" s="6"/>
      <c r="BJ114" s="137"/>
    </row>
    <row r="115" spans="1:62" x14ac:dyDescent="0.3">
      <c r="A115" s="9"/>
      <c r="B115" s="76"/>
      <c r="C115" s="9"/>
      <c r="D115" s="9"/>
      <c r="E115" s="9"/>
      <c r="F115" s="15"/>
      <c r="G115" s="5"/>
      <c r="H115" s="5"/>
      <c r="I115" s="9"/>
      <c r="J115" s="9"/>
      <c r="K115" s="9"/>
      <c r="L115" s="9"/>
      <c r="M115" s="9"/>
      <c r="N115" s="9"/>
      <c r="O115" s="9"/>
      <c r="P115" s="9"/>
      <c r="Q115" s="9"/>
      <c r="R115" s="9"/>
      <c r="S115" s="9"/>
      <c r="T115" s="9"/>
      <c r="U115" s="9"/>
      <c r="V115" s="9"/>
      <c r="W115" s="9"/>
      <c r="Y115" s="17"/>
      <c r="AA115" s="9"/>
      <c r="AB115" s="9"/>
      <c r="AC115" s="9"/>
      <c r="AD115" s="9"/>
      <c r="AE115" s="14"/>
      <c r="AF115" s="14"/>
      <c r="AG115" s="14"/>
      <c r="AH115" s="14"/>
      <c r="AI115" s="14"/>
      <c r="AJ115" s="14"/>
      <c r="AK115" s="6"/>
      <c r="AL115" s="6"/>
      <c r="AM115" s="6"/>
      <c r="AN115" s="6"/>
      <c r="AO115" s="6"/>
      <c r="AP115" s="6"/>
      <c r="AQ115" s="6"/>
      <c r="AR115" s="6"/>
      <c r="AS115" s="6"/>
      <c r="AT115" s="6"/>
      <c r="AU115" s="39"/>
      <c r="AV115" s="39"/>
      <c r="AW115" s="6"/>
      <c r="AX115" s="6"/>
      <c r="AY115" s="6"/>
      <c r="AZ115" s="6"/>
      <c r="BA115" s="6"/>
      <c r="BB115" s="6"/>
      <c r="BC115" s="6"/>
      <c r="BD115" s="6"/>
      <c r="BE115" s="6"/>
      <c r="BF115" s="6"/>
      <c r="BG115" s="6"/>
      <c r="BH115" s="6"/>
      <c r="BI115" s="6"/>
      <c r="BJ115" s="6"/>
    </row>
    <row r="116" spans="1:62" x14ac:dyDescent="0.3">
      <c r="A116" s="9"/>
      <c r="B116" s="76"/>
      <c r="C116" s="9"/>
      <c r="D116" s="9"/>
      <c r="E116" s="9"/>
      <c r="F116" s="15"/>
      <c r="G116" s="5"/>
      <c r="H116" s="5"/>
      <c r="I116" s="9"/>
      <c r="J116" s="9"/>
      <c r="K116" s="9"/>
      <c r="L116" s="9"/>
      <c r="M116" s="9"/>
      <c r="N116" s="9"/>
      <c r="O116" s="9"/>
      <c r="P116" s="9"/>
      <c r="Q116" s="9"/>
      <c r="R116" s="9"/>
      <c r="S116" s="9"/>
      <c r="T116" s="9"/>
      <c r="U116" s="9"/>
      <c r="V116" s="8"/>
      <c r="W116" s="8"/>
      <c r="X116" s="7"/>
      <c r="Y116" s="18"/>
      <c r="Z116" s="7"/>
      <c r="AA116" s="7"/>
      <c r="AB116" s="7"/>
      <c r="AC116" s="9"/>
      <c r="AD116" s="8"/>
      <c r="AE116" s="14"/>
      <c r="AF116" s="14"/>
      <c r="AG116" s="14"/>
      <c r="AH116" s="14"/>
      <c r="AI116" s="14"/>
      <c r="AJ116" s="14"/>
      <c r="AK116" s="5"/>
      <c r="AL116" s="6"/>
      <c r="AM116" s="5"/>
      <c r="AN116" s="5"/>
      <c r="AO116" s="6"/>
      <c r="AP116" s="6"/>
      <c r="AQ116" s="6"/>
      <c r="AR116" s="6"/>
      <c r="AS116" s="6"/>
      <c r="AT116" s="6"/>
      <c r="AU116" s="6"/>
      <c r="AV116" s="6"/>
      <c r="AW116" s="6"/>
      <c r="AX116" s="6"/>
      <c r="AY116" s="6"/>
      <c r="AZ116" s="6"/>
      <c r="BA116" s="6"/>
      <c r="BB116" s="6"/>
      <c r="BC116" s="6"/>
      <c r="BD116" s="6"/>
      <c r="BE116" s="6"/>
      <c r="BF116" s="6"/>
      <c r="BG116" s="6"/>
      <c r="BH116" s="6"/>
      <c r="BI116" s="6"/>
      <c r="BJ116" s="6"/>
    </row>
    <row r="117" spans="1:62" x14ac:dyDescent="0.3">
      <c r="A117" s="9"/>
      <c r="B117" s="76"/>
      <c r="C117" s="9"/>
      <c r="D117" s="9"/>
      <c r="E117" s="9"/>
      <c r="F117" s="15"/>
      <c r="G117" s="5"/>
      <c r="H117" s="5"/>
      <c r="I117" s="9"/>
      <c r="J117" s="9"/>
      <c r="K117" s="9"/>
      <c r="L117" s="9"/>
      <c r="M117" s="9"/>
      <c r="N117" s="9"/>
      <c r="O117" s="9"/>
      <c r="P117" s="9"/>
      <c r="Q117" s="9"/>
      <c r="R117" s="9"/>
      <c r="S117" s="9"/>
      <c r="T117" s="9"/>
      <c r="U117" s="9"/>
      <c r="V117" s="9"/>
      <c r="W117" s="9"/>
      <c r="Y117" s="17"/>
      <c r="AA117" s="9"/>
      <c r="AB117" s="9"/>
      <c r="AC117" s="9"/>
      <c r="AD117" s="9"/>
      <c r="AE117" s="14"/>
      <c r="AF117" s="14"/>
      <c r="AG117" s="14"/>
      <c r="AH117" s="14"/>
      <c r="AI117" s="14"/>
      <c r="AJ117" s="14"/>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row>
    <row r="118" spans="1:62" x14ac:dyDescent="0.3">
      <c r="A118" s="9"/>
      <c r="B118" s="76"/>
      <c r="C118" s="9"/>
      <c r="D118" s="9"/>
      <c r="E118" s="9"/>
      <c r="F118" s="15"/>
      <c r="G118" s="5"/>
      <c r="H118" s="5"/>
      <c r="I118" s="9"/>
      <c r="J118" s="9"/>
      <c r="K118" s="9"/>
      <c r="L118" s="9"/>
      <c r="M118" s="9"/>
      <c r="N118" s="9"/>
      <c r="O118" s="9"/>
      <c r="P118" s="9"/>
      <c r="Q118" s="9"/>
      <c r="R118" s="9"/>
      <c r="S118" s="9"/>
      <c r="T118" s="9"/>
      <c r="U118" s="9"/>
      <c r="V118" s="9"/>
      <c r="W118" s="9"/>
      <c r="Y118" s="17"/>
      <c r="AA118" s="9"/>
      <c r="AB118" s="9"/>
      <c r="AC118" s="9"/>
      <c r="AD118" s="9"/>
      <c r="AE118" s="14"/>
      <c r="AF118" s="14"/>
      <c r="AG118" s="14"/>
      <c r="AH118" s="14"/>
      <c r="AI118" s="14"/>
      <c r="AJ118" s="14"/>
      <c r="AK118" s="6"/>
      <c r="AL118" s="6"/>
      <c r="AM118" s="6"/>
      <c r="AN118" s="6"/>
      <c r="AO118" s="6"/>
      <c r="AP118" s="6"/>
      <c r="AQ118" s="6"/>
      <c r="AR118" s="6"/>
      <c r="AS118" s="6"/>
      <c r="AT118" s="6"/>
      <c r="AU118" s="39"/>
      <c r="AV118" s="39"/>
      <c r="AW118" s="6"/>
      <c r="AX118" s="6"/>
      <c r="AY118" s="6"/>
      <c r="AZ118" s="6"/>
      <c r="BA118" s="6"/>
      <c r="BB118" s="6"/>
      <c r="BC118" s="6"/>
      <c r="BD118" s="6"/>
      <c r="BE118" s="6"/>
      <c r="BF118" s="6"/>
      <c r="BG118" s="6"/>
      <c r="BH118" s="6"/>
      <c r="BI118" s="6"/>
      <c r="BJ118" s="6"/>
    </row>
    <row r="119" spans="1:62" ht="13.5" customHeight="1" x14ac:dyDescent="0.35">
      <c r="A119" s="120"/>
      <c r="B119" s="19"/>
      <c r="C119" s="1"/>
      <c r="D119" s="9"/>
      <c r="E119" s="1"/>
      <c r="F119" s="15"/>
      <c r="G119" s="37"/>
      <c r="H119" s="5"/>
      <c r="I119" s="22"/>
      <c r="J119" s="22"/>
      <c r="K119" s="22"/>
      <c r="L119" s="60"/>
      <c r="M119" s="60"/>
      <c r="N119" s="60"/>
      <c r="O119" s="60"/>
      <c r="P119" s="60"/>
      <c r="Q119" s="60"/>
      <c r="R119" s="60"/>
      <c r="S119" s="60"/>
      <c r="T119" s="60"/>
      <c r="U119" s="60"/>
      <c r="V119" s="60"/>
      <c r="W119" s="60"/>
      <c r="X119" s="60"/>
      <c r="Y119" s="59"/>
      <c r="Z119" s="20"/>
      <c r="AA119" s="60"/>
      <c r="AB119" s="60"/>
      <c r="AC119" s="60"/>
      <c r="AD119" s="60"/>
      <c r="AE119" s="22"/>
      <c r="AF119" s="22"/>
      <c r="AG119" s="22"/>
      <c r="AH119" s="22"/>
      <c r="AI119" s="22"/>
      <c r="AJ119" s="22"/>
      <c r="AK119" s="39"/>
      <c r="AL119" s="39"/>
      <c r="AM119" s="39"/>
      <c r="AN119" s="39"/>
      <c r="AO119" s="39"/>
      <c r="AP119" s="39"/>
      <c r="AQ119" s="39"/>
      <c r="AR119" s="40"/>
      <c r="AS119" s="39"/>
      <c r="AT119" s="40"/>
      <c r="AU119" s="39"/>
      <c r="AV119" s="39"/>
      <c r="AW119" s="39"/>
      <c r="AX119" s="39"/>
      <c r="AY119" s="39"/>
      <c r="AZ119" s="40"/>
      <c r="BA119" s="39"/>
      <c r="BB119" s="40"/>
      <c r="BC119" s="39"/>
      <c r="BD119" s="40"/>
      <c r="BE119" s="39"/>
      <c r="BF119" s="39"/>
      <c r="BG119" s="39"/>
      <c r="BH119" s="56"/>
      <c r="BI119" s="56"/>
      <c r="BJ119" s="133"/>
    </row>
    <row r="120" spans="1:62" ht="13.5" customHeight="1" x14ac:dyDescent="0.35">
      <c r="A120" s="120"/>
      <c r="B120" s="19"/>
      <c r="C120" s="1"/>
      <c r="D120" s="9"/>
      <c r="E120" s="1"/>
      <c r="F120" s="15"/>
      <c r="G120" s="37"/>
      <c r="H120" s="5"/>
      <c r="I120" s="22"/>
      <c r="J120" s="22"/>
      <c r="K120" s="22"/>
      <c r="L120" s="60"/>
      <c r="M120" s="60"/>
      <c r="N120" s="60"/>
      <c r="O120" s="60"/>
      <c r="P120" s="60"/>
      <c r="Q120" s="60"/>
      <c r="R120" s="60"/>
      <c r="S120" s="60"/>
      <c r="T120" s="60"/>
      <c r="U120" s="60"/>
      <c r="V120" s="60"/>
      <c r="W120" s="60"/>
      <c r="X120" s="60"/>
      <c r="Y120" s="59"/>
      <c r="Z120" s="20"/>
      <c r="AA120" s="60"/>
      <c r="AB120" s="60"/>
      <c r="AC120" s="60"/>
      <c r="AD120" s="60"/>
      <c r="AE120" s="22"/>
      <c r="AF120" s="22"/>
      <c r="AG120" s="22"/>
      <c r="AH120" s="22"/>
      <c r="AI120" s="22"/>
      <c r="AJ120" s="22"/>
      <c r="AK120" s="39"/>
      <c r="AL120" s="39"/>
      <c r="AM120" s="39"/>
      <c r="AN120" s="39"/>
      <c r="AO120" s="39"/>
      <c r="AP120" s="39"/>
      <c r="AQ120" s="39"/>
      <c r="AR120" s="40"/>
      <c r="AS120" s="39"/>
      <c r="AT120" s="40"/>
      <c r="AU120" s="39"/>
      <c r="AV120" s="39"/>
      <c r="AW120" s="39"/>
      <c r="AX120" s="39"/>
      <c r="AY120" s="39"/>
      <c r="AZ120" s="40"/>
      <c r="BA120" s="39"/>
      <c r="BB120" s="40"/>
      <c r="BC120" s="39"/>
      <c r="BD120" s="40"/>
      <c r="BE120" s="39"/>
      <c r="BF120" s="39"/>
      <c r="BG120" s="39"/>
      <c r="BH120" s="56"/>
      <c r="BI120" s="56"/>
      <c r="BJ120" s="133"/>
    </row>
    <row r="121" spans="1:62" ht="13.5" customHeight="1" x14ac:dyDescent="0.35">
      <c r="A121" s="120"/>
      <c r="B121" s="76"/>
      <c r="C121" s="1"/>
      <c r="D121" s="9"/>
      <c r="E121" s="1"/>
      <c r="F121" s="15"/>
      <c r="G121" s="5"/>
      <c r="H121" s="5"/>
      <c r="I121" s="22"/>
      <c r="J121" s="22"/>
      <c r="K121" s="22"/>
      <c r="L121" s="60"/>
      <c r="M121" s="60"/>
      <c r="N121" s="60"/>
      <c r="O121" s="60"/>
      <c r="P121" s="60"/>
      <c r="Q121" s="60"/>
      <c r="R121" s="60"/>
      <c r="S121" s="60"/>
      <c r="T121" s="60"/>
      <c r="U121" s="60"/>
      <c r="V121" s="60"/>
      <c r="W121" s="60"/>
      <c r="X121" s="60"/>
      <c r="Y121" s="59"/>
      <c r="Z121" s="20"/>
      <c r="AA121" s="60"/>
      <c r="AB121" s="60"/>
      <c r="AC121" s="60"/>
      <c r="AD121" s="60"/>
      <c r="AE121" s="22"/>
      <c r="AF121" s="22"/>
      <c r="AG121" s="22"/>
      <c r="AH121" s="22"/>
      <c r="AI121" s="22"/>
      <c r="AJ121" s="22"/>
      <c r="AK121" s="39"/>
      <c r="AL121" s="39"/>
      <c r="AM121" s="39"/>
      <c r="AN121" s="39"/>
      <c r="AO121" s="39"/>
      <c r="AP121" s="39"/>
      <c r="AQ121" s="39"/>
      <c r="AR121" s="40"/>
      <c r="AS121" s="39"/>
      <c r="AT121" s="40"/>
      <c r="AU121" s="39"/>
      <c r="AV121" s="39"/>
      <c r="AW121" s="39"/>
      <c r="AX121" s="39"/>
      <c r="AY121" s="39"/>
      <c r="AZ121" s="40"/>
      <c r="BA121" s="39"/>
      <c r="BB121" s="40"/>
      <c r="BC121" s="39"/>
      <c r="BD121" s="40"/>
      <c r="BE121" s="39"/>
      <c r="BF121" s="39"/>
      <c r="BG121" s="39"/>
      <c r="BH121" s="56"/>
      <c r="BI121" s="56"/>
      <c r="BJ121" s="133"/>
    </row>
    <row r="122" spans="1:62" x14ac:dyDescent="0.3">
      <c r="A122" s="9"/>
      <c r="B122" s="76"/>
      <c r="C122" s="9"/>
      <c r="D122" s="9"/>
      <c r="E122" s="9"/>
      <c r="F122" s="15"/>
      <c r="G122" s="5"/>
      <c r="H122" s="5"/>
      <c r="I122" s="9"/>
      <c r="J122" s="9"/>
      <c r="K122" s="9"/>
      <c r="L122" s="9"/>
      <c r="M122" s="9"/>
      <c r="N122" s="9"/>
      <c r="O122" s="9"/>
      <c r="P122" s="9"/>
      <c r="Q122" s="9"/>
      <c r="R122" s="9"/>
      <c r="S122" s="9"/>
      <c r="T122" s="9"/>
      <c r="U122" s="9"/>
      <c r="V122" s="8"/>
      <c r="W122" s="8"/>
      <c r="X122" s="7"/>
      <c r="Y122" s="18"/>
      <c r="Z122" s="7"/>
      <c r="AA122" s="7"/>
      <c r="AB122" s="7"/>
      <c r="AC122" s="9"/>
      <c r="AD122" s="8"/>
      <c r="AE122" s="14"/>
      <c r="AF122" s="14"/>
      <c r="AG122" s="14"/>
      <c r="AH122" s="14"/>
      <c r="AI122" s="14"/>
      <c r="AJ122" s="14"/>
      <c r="AK122" s="5"/>
      <c r="AL122" s="6"/>
      <c r="AM122" s="5"/>
      <c r="AN122" s="5"/>
      <c r="AO122" s="6"/>
      <c r="AP122" s="6"/>
      <c r="AQ122" s="6"/>
      <c r="AR122" s="6"/>
      <c r="AS122" s="6"/>
      <c r="AT122" s="6"/>
      <c r="AU122" s="6"/>
      <c r="AV122" s="6"/>
      <c r="AW122" s="6"/>
      <c r="AX122" s="6"/>
      <c r="AY122" s="6"/>
      <c r="AZ122" s="6"/>
      <c r="BA122" s="6"/>
      <c r="BB122" s="6"/>
      <c r="BC122" s="6"/>
      <c r="BD122" s="6"/>
      <c r="BE122" s="6"/>
      <c r="BF122" s="6"/>
      <c r="BG122" s="6"/>
      <c r="BH122" s="6"/>
      <c r="BI122" s="6"/>
      <c r="BJ122" s="6"/>
    </row>
    <row r="123" spans="1:62" ht="13.5" customHeight="1" x14ac:dyDescent="0.35">
      <c r="A123" s="120"/>
      <c r="B123" s="19"/>
      <c r="C123" s="1"/>
      <c r="D123" s="9"/>
      <c r="E123" s="1"/>
      <c r="F123" s="15"/>
      <c r="G123" s="37"/>
      <c r="H123" s="5"/>
      <c r="I123" s="22"/>
      <c r="J123" s="22"/>
      <c r="K123" s="22"/>
      <c r="L123" s="60"/>
      <c r="M123" s="60"/>
      <c r="N123" s="60"/>
      <c r="O123" s="60"/>
      <c r="P123" s="60"/>
      <c r="Q123" s="60"/>
      <c r="R123" s="60"/>
      <c r="S123" s="60"/>
      <c r="T123" s="60"/>
      <c r="U123" s="60"/>
      <c r="V123" s="60"/>
      <c r="W123" s="60"/>
      <c r="X123" s="60"/>
      <c r="Y123" s="59"/>
      <c r="Z123" s="20"/>
      <c r="AA123" s="60"/>
      <c r="AB123" s="60"/>
      <c r="AC123" s="60"/>
      <c r="AD123" s="60"/>
      <c r="AE123" s="22"/>
      <c r="AF123" s="22"/>
      <c r="AG123" s="22"/>
      <c r="AH123" s="22"/>
      <c r="AI123" s="22"/>
      <c r="AJ123" s="22"/>
      <c r="AK123" s="39"/>
      <c r="AL123" s="39"/>
      <c r="AM123" s="39"/>
      <c r="AN123" s="39"/>
      <c r="AO123" s="39"/>
      <c r="AP123" s="39"/>
      <c r="AQ123" s="39"/>
      <c r="AR123" s="40"/>
      <c r="AS123" s="39"/>
      <c r="AT123" s="40"/>
      <c r="AU123" s="39"/>
      <c r="AV123" s="39"/>
      <c r="AW123" s="39"/>
      <c r="AX123" s="39"/>
      <c r="AY123" s="39"/>
      <c r="AZ123" s="40"/>
      <c r="BA123" s="39"/>
      <c r="BB123" s="40"/>
      <c r="BC123" s="39"/>
      <c r="BD123" s="40"/>
      <c r="BE123" s="39"/>
      <c r="BF123" s="39"/>
      <c r="BG123" s="39"/>
      <c r="BH123" s="56"/>
      <c r="BI123" s="56"/>
      <c r="BJ123" s="133"/>
    </row>
    <row r="124" spans="1:62" x14ac:dyDescent="0.3">
      <c r="A124" s="9"/>
      <c r="B124" s="76"/>
      <c r="C124" s="9"/>
      <c r="D124" s="9"/>
      <c r="E124" s="9"/>
      <c r="F124" s="15"/>
      <c r="G124" s="5"/>
      <c r="H124" s="5"/>
      <c r="I124" s="9"/>
      <c r="J124" s="9"/>
      <c r="K124" s="9"/>
      <c r="L124" s="9"/>
      <c r="M124" s="9"/>
      <c r="N124" s="9"/>
      <c r="O124" s="9"/>
      <c r="P124" s="9"/>
      <c r="Q124" s="9"/>
      <c r="R124" s="9"/>
      <c r="S124" s="9"/>
      <c r="T124" s="9"/>
      <c r="U124" s="9"/>
      <c r="V124" s="9"/>
      <c r="W124" s="9"/>
      <c r="Y124" s="17"/>
      <c r="AA124" s="9"/>
      <c r="AB124" s="9"/>
      <c r="AC124" s="9"/>
      <c r="AD124" s="9"/>
      <c r="AE124" s="14"/>
      <c r="AF124" s="14"/>
      <c r="AG124" s="14"/>
      <c r="AH124" s="14"/>
      <c r="AI124" s="14"/>
      <c r="AJ124" s="14"/>
      <c r="AK124" s="6"/>
      <c r="AL124" s="6"/>
      <c r="AM124" s="6"/>
      <c r="AN124" s="6"/>
      <c r="AO124" s="6"/>
      <c r="AP124" s="6"/>
      <c r="AQ124" s="6"/>
      <c r="AR124" s="6"/>
      <c r="AS124" s="6"/>
      <c r="AT124" s="6"/>
      <c r="AU124" s="39"/>
      <c r="AV124" s="39"/>
      <c r="AW124" s="6"/>
      <c r="AX124" s="6"/>
      <c r="AY124" s="6"/>
      <c r="AZ124" s="6"/>
      <c r="BA124" s="6"/>
      <c r="BB124" s="6"/>
      <c r="BC124" s="6"/>
      <c r="BD124" s="6"/>
      <c r="BE124" s="6"/>
      <c r="BF124" s="6"/>
      <c r="BG124" s="6"/>
      <c r="BH124" s="6"/>
      <c r="BI124" s="6"/>
      <c r="BJ124" s="6"/>
    </row>
    <row r="125" spans="1:62" ht="13.5" customHeight="1" x14ac:dyDescent="0.35">
      <c r="A125" s="120"/>
      <c r="B125" s="76"/>
      <c r="C125" s="1"/>
      <c r="D125" s="9"/>
      <c r="E125" s="1"/>
      <c r="F125" s="15"/>
      <c r="G125" s="5"/>
      <c r="H125" s="5"/>
      <c r="I125" s="22"/>
      <c r="J125" s="22"/>
      <c r="K125" s="22"/>
      <c r="L125" s="60"/>
      <c r="M125" s="60"/>
      <c r="N125" s="60"/>
      <c r="O125" s="60"/>
      <c r="P125" s="60"/>
      <c r="Q125" s="60"/>
      <c r="R125" s="60"/>
      <c r="S125" s="60"/>
      <c r="T125" s="60"/>
      <c r="U125" s="60"/>
      <c r="V125" s="60"/>
      <c r="W125" s="60"/>
      <c r="X125" s="60"/>
      <c r="Y125" s="59"/>
      <c r="Z125" s="20"/>
      <c r="AA125" s="60"/>
      <c r="AB125" s="60"/>
      <c r="AC125" s="60"/>
      <c r="AD125" s="60"/>
      <c r="AE125" s="22"/>
      <c r="AF125" s="22"/>
      <c r="AG125" s="22"/>
      <c r="AH125" s="22"/>
      <c r="AI125" s="22"/>
      <c r="AJ125" s="22"/>
      <c r="AK125" s="39"/>
      <c r="AL125" s="39"/>
      <c r="AM125" s="39"/>
      <c r="AN125" s="39"/>
      <c r="AO125" s="39"/>
      <c r="AP125" s="39"/>
      <c r="AQ125" s="39"/>
      <c r="AR125" s="40"/>
      <c r="AS125" s="39"/>
      <c r="AT125" s="40"/>
      <c r="AU125" s="39"/>
      <c r="AV125" s="39"/>
      <c r="AW125" s="39"/>
      <c r="AX125" s="39"/>
      <c r="AY125" s="39"/>
      <c r="AZ125" s="40"/>
      <c r="BA125" s="39"/>
      <c r="BB125" s="40"/>
      <c r="BC125" s="39"/>
      <c r="BD125" s="40"/>
      <c r="BE125" s="39"/>
      <c r="BF125" s="39"/>
      <c r="BG125" s="39"/>
      <c r="BH125" s="56"/>
      <c r="BI125" s="56"/>
      <c r="BJ125" s="133"/>
    </row>
    <row r="126" spans="1:62" x14ac:dyDescent="0.3">
      <c r="A126" s="9"/>
      <c r="B126" s="76"/>
      <c r="C126" s="9"/>
      <c r="D126" s="9"/>
      <c r="E126" s="9"/>
      <c r="F126" s="15"/>
      <c r="G126" s="5"/>
      <c r="H126" s="5"/>
      <c r="I126" s="9"/>
      <c r="J126" s="9"/>
      <c r="K126" s="9"/>
      <c r="L126" s="9"/>
      <c r="M126" s="9"/>
      <c r="N126" s="9"/>
      <c r="O126" s="9"/>
      <c r="P126" s="9"/>
      <c r="Q126" s="9"/>
      <c r="R126" s="9"/>
      <c r="S126" s="9"/>
      <c r="T126" s="9"/>
      <c r="U126" s="9"/>
      <c r="V126" s="8"/>
      <c r="W126" s="8"/>
      <c r="X126" s="7"/>
      <c r="Y126" s="18"/>
      <c r="Z126" s="7"/>
      <c r="AA126" s="7"/>
      <c r="AB126" s="7"/>
      <c r="AC126" s="9"/>
      <c r="AD126" s="8"/>
      <c r="AE126" s="14"/>
      <c r="AF126" s="14"/>
      <c r="AG126" s="14"/>
      <c r="AH126" s="14"/>
      <c r="AI126" s="14"/>
      <c r="AJ126" s="14"/>
      <c r="AK126" s="5"/>
      <c r="AL126" s="6"/>
      <c r="AM126" s="5"/>
      <c r="AN126" s="5"/>
      <c r="AO126" s="6"/>
      <c r="AP126" s="6"/>
      <c r="AQ126" s="6"/>
      <c r="AR126" s="6"/>
      <c r="AS126" s="6"/>
      <c r="AT126" s="6"/>
      <c r="AU126" s="6"/>
      <c r="AV126" s="6"/>
      <c r="AW126" s="6"/>
      <c r="AX126" s="6"/>
      <c r="AY126" s="6"/>
      <c r="AZ126" s="6"/>
      <c r="BA126" s="6"/>
      <c r="BB126" s="6"/>
      <c r="BC126" s="6"/>
      <c r="BD126" s="6"/>
      <c r="BE126" s="6"/>
      <c r="BF126" s="6"/>
      <c r="BG126" s="6"/>
      <c r="BH126" s="6"/>
      <c r="BI126" s="6"/>
      <c r="BJ126" s="6"/>
    </row>
    <row r="127" spans="1:62" x14ac:dyDescent="0.3">
      <c r="A127" s="9"/>
      <c r="B127" s="76"/>
      <c r="C127" s="9"/>
      <c r="D127" s="9"/>
      <c r="E127" s="9"/>
      <c r="F127" s="15"/>
      <c r="G127" s="5"/>
      <c r="H127" s="5"/>
      <c r="I127" s="9"/>
      <c r="J127" s="9"/>
      <c r="K127" s="9"/>
      <c r="L127" s="9"/>
      <c r="M127" s="9"/>
      <c r="N127" s="9"/>
      <c r="O127" s="9"/>
      <c r="P127" s="9"/>
      <c r="Q127" s="9"/>
      <c r="R127" s="9"/>
      <c r="S127" s="9"/>
      <c r="T127" s="9"/>
      <c r="U127" s="9"/>
      <c r="V127" s="8"/>
      <c r="W127" s="8"/>
      <c r="X127" s="7"/>
      <c r="Y127" s="18"/>
      <c r="Z127" s="7"/>
      <c r="AA127" s="7"/>
      <c r="AB127" s="7"/>
      <c r="AC127" s="9"/>
      <c r="AD127" s="8"/>
      <c r="AE127" s="14"/>
      <c r="AF127" s="14"/>
      <c r="AG127" s="14"/>
      <c r="AH127" s="14"/>
      <c r="AI127" s="14"/>
      <c r="AJ127" s="14"/>
      <c r="AK127" s="5"/>
      <c r="AL127" s="6"/>
      <c r="AM127" s="5"/>
      <c r="AN127" s="5"/>
      <c r="AO127" s="6"/>
      <c r="AP127" s="6"/>
      <c r="AQ127" s="6"/>
      <c r="AR127" s="6"/>
      <c r="AS127" s="6"/>
      <c r="AT127" s="6"/>
      <c r="AU127" s="6"/>
      <c r="AV127" s="6"/>
      <c r="AW127" s="6"/>
      <c r="AX127" s="6"/>
      <c r="AY127" s="6"/>
      <c r="AZ127" s="6"/>
      <c r="BA127" s="6"/>
      <c r="BB127" s="6"/>
      <c r="BC127" s="6"/>
      <c r="BD127" s="6"/>
      <c r="BE127" s="6"/>
      <c r="BF127" s="6"/>
      <c r="BG127" s="6"/>
      <c r="BH127" s="6"/>
      <c r="BI127" s="6"/>
      <c r="BJ127" s="6"/>
    </row>
    <row r="128" spans="1:62" ht="13.5" customHeight="1" x14ac:dyDescent="0.35">
      <c r="A128" s="120"/>
      <c r="B128" s="19"/>
      <c r="C128" s="1"/>
      <c r="D128" s="9"/>
      <c r="E128" s="1"/>
      <c r="F128" s="15"/>
      <c r="G128" s="37"/>
      <c r="H128" s="5"/>
      <c r="I128" s="22"/>
      <c r="J128" s="22"/>
      <c r="K128" s="22"/>
      <c r="L128" s="60"/>
      <c r="M128" s="60"/>
      <c r="N128" s="60"/>
      <c r="O128" s="60"/>
      <c r="P128" s="60"/>
      <c r="Q128" s="60"/>
      <c r="R128" s="60"/>
      <c r="S128" s="60"/>
      <c r="T128" s="60"/>
      <c r="U128" s="60"/>
      <c r="V128" s="60"/>
      <c r="W128" s="60"/>
      <c r="X128" s="60"/>
      <c r="Y128" s="59"/>
      <c r="Z128" s="20"/>
      <c r="AA128" s="60"/>
      <c r="AB128" s="60"/>
      <c r="AC128" s="60"/>
      <c r="AD128" s="60"/>
      <c r="AE128" s="22"/>
      <c r="AF128" s="22"/>
      <c r="AG128" s="22"/>
      <c r="AH128" s="22"/>
      <c r="AI128" s="22"/>
      <c r="AJ128" s="22"/>
      <c r="AK128" s="39"/>
      <c r="AL128" s="39"/>
      <c r="AM128" s="39"/>
      <c r="AN128" s="39"/>
      <c r="AO128" s="39"/>
      <c r="AP128" s="39"/>
      <c r="AQ128" s="39"/>
      <c r="AR128" s="40"/>
      <c r="AS128" s="39"/>
      <c r="AT128" s="40"/>
      <c r="AU128" s="39"/>
      <c r="AV128" s="39"/>
      <c r="AW128" s="39"/>
      <c r="AX128" s="39"/>
      <c r="AY128" s="39"/>
      <c r="AZ128" s="40"/>
      <c r="BA128" s="39"/>
      <c r="BB128" s="40"/>
      <c r="BC128" s="39"/>
      <c r="BD128" s="40"/>
      <c r="BE128" s="39"/>
      <c r="BF128" s="39"/>
      <c r="BG128" s="39"/>
      <c r="BH128" s="56"/>
      <c r="BI128" s="56"/>
      <c r="BJ128" s="133"/>
    </row>
    <row r="129" spans="1:62" x14ac:dyDescent="0.3">
      <c r="A129" s="9"/>
      <c r="B129" s="76"/>
      <c r="C129" s="9"/>
      <c r="D129" s="9"/>
      <c r="E129" s="9"/>
      <c r="F129" s="15"/>
      <c r="G129" s="5"/>
      <c r="H129" s="5"/>
      <c r="I129" s="9"/>
      <c r="J129" s="9"/>
      <c r="K129" s="9"/>
      <c r="L129" s="9"/>
      <c r="M129" s="9"/>
      <c r="N129" s="9"/>
      <c r="O129" s="9"/>
      <c r="P129" s="9"/>
      <c r="Q129" s="9"/>
      <c r="R129" s="9"/>
      <c r="S129" s="9"/>
      <c r="T129" s="9"/>
      <c r="U129" s="9"/>
      <c r="V129" s="8"/>
      <c r="W129" s="8"/>
      <c r="X129" s="7"/>
      <c r="Y129" s="18"/>
      <c r="Z129" s="7"/>
      <c r="AA129" s="7"/>
      <c r="AB129" s="7"/>
      <c r="AC129" s="9"/>
      <c r="AD129" s="8"/>
      <c r="AE129" s="14"/>
      <c r="AF129" s="14"/>
      <c r="AG129" s="14"/>
      <c r="AH129" s="14"/>
      <c r="AI129" s="14"/>
      <c r="AJ129" s="14"/>
      <c r="AK129" s="5"/>
      <c r="AL129" s="6"/>
      <c r="AM129" s="5"/>
      <c r="AN129" s="5"/>
      <c r="AO129" s="6"/>
      <c r="AP129" s="6"/>
      <c r="AQ129" s="6"/>
      <c r="AR129" s="6"/>
      <c r="AS129" s="6"/>
      <c r="AT129" s="6"/>
      <c r="AU129" s="6"/>
      <c r="AV129" s="6"/>
      <c r="AW129" s="6"/>
      <c r="AX129" s="6"/>
      <c r="AY129" s="6"/>
      <c r="AZ129" s="6"/>
      <c r="BA129" s="6"/>
      <c r="BB129" s="6"/>
      <c r="BC129" s="6"/>
      <c r="BD129" s="6"/>
      <c r="BE129" s="6"/>
      <c r="BF129" s="6"/>
      <c r="BG129" s="6"/>
      <c r="BH129" s="6"/>
      <c r="BI129" s="6"/>
      <c r="BJ129" s="6"/>
    </row>
    <row r="130" spans="1:62" x14ac:dyDescent="0.3">
      <c r="A130" s="135"/>
      <c r="B130" s="76"/>
      <c r="C130" s="9"/>
      <c r="D130" s="9"/>
      <c r="E130" s="9"/>
      <c r="F130" s="15"/>
      <c r="G130" s="5"/>
      <c r="H130" s="5"/>
      <c r="I130" s="9"/>
      <c r="J130" s="9"/>
      <c r="K130" s="9"/>
      <c r="L130" s="9"/>
      <c r="M130" s="9"/>
      <c r="N130" s="9"/>
      <c r="O130" s="9"/>
      <c r="P130" s="9"/>
      <c r="Q130" s="9"/>
      <c r="R130" s="9"/>
      <c r="S130" s="9"/>
      <c r="T130" s="9"/>
      <c r="U130" s="9"/>
      <c r="V130" s="8"/>
      <c r="W130" s="8"/>
      <c r="X130" s="7"/>
      <c r="Y130" s="18"/>
      <c r="Z130" s="7"/>
      <c r="AA130" s="7"/>
      <c r="AB130" s="7"/>
      <c r="AC130" s="9"/>
      <c r="AD130" s="8"/>
      <c r="AE130" s="14"/>
      <c r="AF130" s="14"/>
      <c r="AG130" s="14"/>
      <c r="AH130" s="14"/>
      <c r="AI130" s="14"/>
      <c r="AJ130" s="14"/>
      <c r="AK130" s="136"/>
      <c r="AL130" s="6"/>
      <c r="AM130" s="5"/>
      <c r="AN130" s="5"/>
      <c r="AO130" s="6"/>
      <c r="AP130" s="6"/>
      <c r="AQ130" s="6"/>
      <c r="AR130" s="6"/>
      <c r="AS130" s="6"/>
      <c r="AT130" s="6"/>
      <c r="AU130" s="6"/>
      <c r="AV130" s="6"/>
      <c r="AW130" s="6"/>
      <c r="AX130" s="6"/>
      <c r="AY130" s="6"/>
      <c r="AZ130" s="6"/>
      <c r="BA130" s="6"/>
      <c r="BB130" s="6"/>
      <c r="BC130" s="6"/>
      <c r="BD130" s="6"/>
      <c r="BE130" s="6"/>
      <c r="BF130" s="6"/>
      <c r="BG130" s="6"/>
      <c r="BH130" s="6"/>
      <c r="BI130" s="6"/>
      <c r="BJ130" s="6"/>
    </row>
    <row r="131" spans="1:62" x14ac:dyDescent="0.3">
      <c r="A131" s="9"/>
      <c r="B131" s="76"/>
      <c r="C131" s="9"/>
      <c r="D131" s="9"/>
      <c r="E131" s="9"/>
      <c r="F131" s="15"/>
      <c r="G131" s="5"/>
      <c r="H131" s="5"/>
      <c r="I131" s="9"/>
      <c r="J131" s="9"/>
      <c r="K131" s="9"/>
      <c r="L131" s="9"/>
      <c r="M131" s="9"/>
      <c r="N131" s="9"/>
      <c r="O131" s="9"/>
      <c r="P131" s="9"/>
      <c r="Q131" s="9"/>
      <c r="R131" s="9"/>
      <c r="S131" s="9"/>
      <c r="T131" s="9"/>
      <c r="U131" s="9"/>
      <c r="V131" s="8"/>
      <c r="W131" s="8"/>
      <c r="X131" s="7"/>
      <c r="Y131" s="18"/>
      <c r="Z131" s="7"/>
      <c r="AA131" s="7"/>
      <c r="AB131" s="7"/>
      <c r="AC131" s="9"/>
      <c r="AD131" s="8"/>
      <c r="AE131" s="14"/>
      <c r="AF131" s="14"/>
      <c r="AG131" s="14"/>
      <c r="AH131" s="14"/>
      <c r="AI131" s="14"/>
      <c r="AJ131" s="14"/>
      <c r="AK131" s="5"/>
      <c r="AL131" s="6"/>
      <c r="AM131" s="5"/>
      <c r="AN131" s="5"/>
      <c r="AO131" s="6"/>
      <c r="AP131" s="6"/>
      <c r="AQ131" s="6"/>
      <c r="AR131" s="6"/>
      <c r="AS131" s="6"/>
      <c r="AT131" s="6"/>
      <c r="AU131" s="6"/>
      <c r="AV131" s="6"/>
      <c r="AW131" s="6"/>
      <c r="AX131" s="6"/>
      <c r="AY131" s="6"/>
      <c r="AZ131" s="6"/>
      <c r="BA131" s="6"/>
      <c r="BB131" s="6"/>
      <c r="BC131" s="6"/>
      <c r="BD131" s="6"/>
      <c r="BE131" s="6"/>
      <c r="BF131" s="6"/>
      <c r="BG131" s="6"/>
      <c r="BH131" s="6"/>
      <c r="BI131" s="6"/>
      <c r="BJ131" s="6"/>
    </row>
    <row r="132" spans="1:62" x14ac:dyDescent="0.3">
      <c r="A132" s="9"/>
      <c r="B132" s="76"/>
      <c r="C132" s="9"/>
      <c r="D132" s="9"/>
      <c r="E132" s="9"/>
      <c r="F132" s="15"/>
      <c r="G132" s="5"/>
      <c r="H132" s="5"/>
      <c r="I132" s="9"/>
      <c r="J132" s="9"/>
      <c r="K132" s="9"/>
      <c r="L132" s="9"/>
      <c r="M132" s="9"/>
      <c r="N132" s="9"/>
      <c r="O132" s="9"/>
      <c r="P132" s="9"/>
      <c r="Q132" s="9"/>
      <c r="R132" s="9"/>
      <c r="S132" s="9"/>
      <c r="T132" s="9"/>
      <c r="U132" s="9"/>
      <c r="V132" s="9"/>
      <c r="W132" s="9"/>
      <c r="Y132" s="17"/>
      <c r="AA132" s="9"/>
      <c r="AB132" s="9"/>
      <c r="AC132" s="9"/>
      <c r="AD132" s="9"/>
      <c r="AE132" s="14"/>
      <c r="AF132" s="14"/>
      <c r="AG132" s="14"/>
      <c r="AH132" s="14"/>
      <c r="AI132" s="14"/>
      <c r="AJ132" s="14"/>
      <c r="AK132" s="6"/>
      <c r="AL132" s="6"/>
      <c r="AM132" s="6"/>
      <c r="AN132" s="6"/>
      <c r="AO132" s="6"/>
      <c r="AP132" s="6"/>
      <c r="AQ132" s="6"/>
      <c r="AR132" s="6"/>
      <c r="AS132" s="6"/>
      <c r="AT132" s="6"/>
      <c r="AU132" s="39"/>
      <c r="AV132" s="39"/>
      <c r="AW132" s="6"/>
      <c r="AX132" s="6"/>
      <c r="AY132" s="6"/>
      <c r="AZ132" s="6"/>
      <c r="BA132" s="6"/>
      <c r="BB132" s="6"/>
      <c r="BC132" s="6"/>
      <c r="BD132" s="6"/>
      <c r="BE132" s="6"/>
      <c r="BF132" s="6"/>
      <c r="BG132" s="6"/>
      <c r="BH132" s="6"/>
      <c r="BI132" s="6"/>
      <c r="BJ132" s="6"/>
    </row>
    <row r="133" spans="1:62" ht="13.5" customHeight="1" x14ac:dyDescent="0.35">
      <c r="A133" s="120"/>
      <c r="B133" s="76"/>
      <c r="C133" s="1"/>
      <c r="D133" s="9"/>
      <c r="E133" s="1"/>
      <c r="F133" s="15"/>
      <c r="G133" s="5"/>
      <c r="H133" s="5"/>
      <c r="I133" s="22"/>
      <c r="J133" s="22"/>
      <c r="K133" s="22"/>
      <c r="L133" s="60"/>
      <c r="M133" s="60"/>
      <c r="N133" s="60"/>
      <c r="O133" s="60"/>
      <c r="P133" s="60"/>
      <c r="Q133" s="60"/>
      <c r="R133" s="60"/>
      <c r="S133" s="60"/>
      <c r="T133" s="60"/>
      <c r="U133" s="60"/>
      <c r="V133" s="60"/>
      <c r="W133" s="60"/>
      <c r="X133" s="60"/>
      <c r="Y133" s="59"/>
      <c r="Z133" s="20"/>
      <c r="AA133" s="60"/>
      <c r="AB133" s="60"/>
      <c r="AC133" s="60"/>
      <c r="AD133" s="60"/>
      <c r="AE133" s="22"/>
      <c r="AF133" s="22"/>
      <c r="AG133" s="22"/>
      <c r="AH133" s="22"/>
      <c r="AI133" s="22"/>
      <c r="AJ133" s="22"/>
      <c r="AK133" s="39"/>
      <c r="AL133" s="39"/>
      <c r="AM133" s="39"/>
      <c r="AN133" s="39"/>
      <c r="AO133" s="39"/>
      <c r="AP133" s="39"/>
      <c r="AQ133" s="39"/>
      <c r="AR133" s="40"/>
      <c r="AS133" s="39"/>
      <c r="AT133" s="40"/>
      <c r="AU133" s="39"/>
      <c r="AV133" s="39"/>
      <c r="AW133" s="39"/>
      <c r="AX133" s="39"/>
      <c r="AY133" s="39"/>
      <c r="AZ133" s="40"/>
      <c r="BA133" s="39"/>
      <c r="BB133" s="40"/>
      <c r="BC133" s="39"/>
      <c r="BD133" s="40"/>
      <c r="BE133" s="39"/>
      <c r="BF133" s="39"/>
      <c r="BG133" s="39"/>
      <c r="BH133" s="56"/>
      <c r="BI133" s="56"/>
      <c r="BJ133" s="133"/>
    </row>
    <row r="134" spans="1:62" x14ac:dyDescent="0.3">
      <c r="A134" s="135"/>
      <c r="B134" s="76"/>
      <c r="C134" s="9"/>
      <c r="D134" s="9"/>
      <c r="E134" s="9"/>
      <c r="F134" s="15"/>
      <c r="G134" s="5"/>
      <c r="H134" s="5"/>
      <c r="I134" s="9"/>
      <c r="J134" s="9"/>
      <c r="K134" s="9"/>
      <c r="L134" s="9"/>
      <c r="M134" s="9"/>
      <c r="N134" s="9"/>
      <c r="O134" s="9"/>
      <c r="P134" s="9"/>
      <c r="Q134" s="9"/>
      <c r="R134" s="9"/>
      <c r="S134" s="9"/>
      <c r="T134" s="9"/>
      <c r="U134" s="9"/>
      <c r="V134" s="8"/>
      <c r="W134" s="8"/>
      <c r="X134" s="7"/>
      <c r="Y134" s="18"/>
      <c r="Z134" s="7"/>
      <c r="AA134" s="7"/>
      <c r="AB134" s="7"/>
      <c r="AC134" s="9"/>
      <c r="AD134" s="8"/>
      <c r="AE134" s="14"/>
      <c r="AF134" s="14"/>
      <c r="AG134" s="14"/>
      <c r="AH134" s="14"/>
      <c r="AI134" s="14"/>
      <c r="AJ134" s="14"/>
      <c r="AK134" s="136"/>
      <c r="AL134" s="6"/>
      <c r="AM134" s="5"/>
      <c r="AN134" s="5"/>
      <c r="AO134" s="6"/>
      <c r="AP134" s="6"/>
      <c r="AQ134" s="6"/>
      <c r="AR134" s="6"/>
      <c r="AS134" s="6"/>
      <c r="AT134" s="6"/>
      <c r="AU134" s="6"/>
      <c r="AV134" s="6"/>
      <c r="AW134" s="6"/>
      <c r="AX134" s="6"/>
      <c r="AY134" s="6"/>
      <c r="AZ134" s="6"/>
      <c r="BA134" s="6"/>
      <c r="BB134" s="6"/>
      <c r="BC134" s="6"/>
      <c r="BD134" s="6"/>
      <c r="BE134" s="6"/>
      <c r="BF134" s="6"/>
      <c r="BG134" s="6"/>
      <c r="BH134" s="6"/>
      <c r="BI134" s="6"/>
      <c r="BJ134" s="6"/>
    </row>
    <row r="135" spans="1:62" x14ac:dyDescent="0.3">
      <c r="A135" s="9"/>
      <c r="B135" s="76"/>
      <c r="C135" s="9"/>
      <c r="D135" s="9"/>
      <c r="E135" s="9"/>
      <c r="F135" s="15"/>
      <c r="G135" s="5"/>
      <c r="H135" s="5"/>
      <c r="I135" s="9"/>
      <c r="J135" s="9"/>
      <c r="K135" s="9"/>
      <c r="L135" s="9"/>
      <c r="M135" s="9"/>
      <c r="N135" s="9"/>
      <c r="O135" s="9"/>
      <c r="P135" s="9"/>
      <c r="Q135" s="9"/>
      <c r="R135" s="9"/>
      <c r="S135" s="9"/>
      <c r="T135" s="9"/>
      <c r="U135" s="9"/>
      <c r="V135" s="9"/>
      <c r="W135" s="9"/>
      <c r="Y135" s="17"/>
      <c r="AA135" s="9"/>
      <c r="AB135" s="9"/>
      <c r="AC135" s="9"/>
      <c r="AD135" s="9"/>
      <c r="AE135" s="14"/>
      <c r="AF135" s="14"/>
      <c r="AG135" s="14"/>
      <c r="AH135" s="14"/>
      <c r="AI135" s="14"/>
      <c r="AJ135" s="14"/>
      <c r="AK135" s="6"/>
      <c r="AL135" s="6"/>
      <c r="AM135" s="6"/>
      <c r="AN135" s="6"/>
      <c r="AO135" s="6"/>
      <c r="AP135" s="6"/>
      <c r="AQ135" s="6"/>
      <c r="AR135" s="6"/>
      <c r="AS135" s="6"/>
      <c r="AT135" s="6"/>
      <c r="AU135" s="39"/>
      <c r="AV135" s="39"/>
      <c r="AW135" s="6"/>
      <c r="AX135" s="6"/>
      <c r="AY135" s="6"/>
      <c r="AZ135" s="6"/>
      <c r="BA135" s="6"/>
      <c r="BB135" s="6"/>
      <c r="BC135" s="6"/>
      <c r="BD135" s="6"/>
      <c r="BE135" s="6"/>
      <c r="BF135" s="6"/>
      <c r="BG135" s="6"/>
      <c r="BH135" s="6"/>
      <c r="BI135" s="6"/>
      <c r="BJ135" s="6"/>
    </row>
    <row r="136" spans="1:62" x14ac:dyDescent="0.3">
      <c r="A136" s="9"/>
      <c r="B136" s="76"/>
      <c r="C136" s="9"/>
      <c r="D136" s="9"/>
      <c r="E136" s="9"/>
      <c r="F136" s="15"/>
      <c r="G136" s="5"/>
      <c r="H136" s="5"/>
      <c r="I136" s="9"/>
      <c r="J136" s="9"/>
      <c r="K136" s="9"/>
      <c r="L136" s="9"/>
      <c r="M136" s="9"/>
      <c r="N136" s="9"/>
      <c r="O136" s="9"/>
      <c r="P136" s="9"/>
      <c r="Q136" s="9"/>
      <c r="R136" s="9"/>
      <c r="S136" s="9"/>
      <c r="T136" s="9"/>
      <c r="U136" s="9"/>
      <c r="V136" s="9"/>
      <c r="W136" s="9"/>
      <c r="Y136" s="17"/>
      <c r="AA136" s="9"/>
      <c r="AB136" s="9"/>
      <c r="AC136" s="9"/>
      <c r="AD136" s="9"/>
      <c r="AE136" s="14"/>
      <c r="AF136" s="14"/>
      <c r="AG136" s="14"/>
      <c r="AH136" s="14"/>
      <c r="AI136" s="14"/>
      <c r="AJ136" s="14"/>
      <c r="AK136" s="6"/>
      <c r="AL136" s="6"/>
      <c r="AM136" s="6"/>
      <c r="AN136" s="6"/>
      <c r="AO136" s="6"/>
      <c r="AP136" s="6"/>
      <c r="AQ136" s="6"/>
      <c r="AR136" s="6"/>
      <c r="AS136" s="6"/>
      <c r="AT136" s="6"/>
      <c r="AU136" s="39"/>
      <c r="AV136" s="39"/>
      <c r="AW136" s="6"/>
      <c r="AX136" s="6"/>
      <c r="AY136" s="6"/>
      <c r="AZ136" s="6"/>
      <c r="BA136" s="6"/>
      <c r="BB136" s="6"/>
      <c r="BC136" s="6"/>
      <c r="BD136" s="6"/>
      <c r="BE136" s="6"/>
      <c r="BF136" s="6"/>
      <c r="BG136" s="6"/>
      <c r="BH136" s="6"/>
      <c r="BI136" s="6"/>
      <c r="BJ136" s="6"/>
    </row>
    <row r="137" spans="1:62" x14ac:dyDescent="0.3">
      <c r="A137" s="135"/>
      <c r="B137" s="76"/>
      <c r="C137" s="9"/>
      <c r="D137" s="9"/>
      <c r="E137" s="9"/>
      <c r="F137" s="15"/>
      <c r="G137" s="5"/>
      <c r="H137" s="5"/>
      <c r="I137" s="9"/>
      <c r="J137" s="9"/>
      <c r="K137" s="9"/>
      <c r="L137" s="9"/>
      <c r="M137" s="9"/>
      <c r="N137" s="9"/>
      <c r="O137" s="9"/>
      <c r="P137" s="9"/>
      <c r="Q137" s="9"/>
      <c r="R137" s="9"/>
      <c r="S137" s="9"/>
      <c r="T137" s="9"/>
      <c r="U137" s="9"/>
      <c r="V137" s="8"/>
      <c r="W137" s="8"/>
      <c r="X137" s="7"/>
      <c r="Y137" s="18"/>
      <c r="Z137" s="7"/>
      <c r="AA137" s="7"/>
      <c r="AB137" s="7"/>
      <c r="AC137" s="9"/>
      <c r="AD137" s="8"/>
      <c r="AE137" s="14"/>
      <c r="AF137" s="14"/>
      <c r="AG137" s="14"/>
      <c r="AH137" s="14"/>
      <c r="AI137" s="14"/>
      <c r="AJ137" s="14"/>
      <c r="AK137" s="136"/>
      <c r="AL137" s="6"/>
      <c r="AM137" s="5"/>
      <c r="AN137" s="5"/>
      <c r="AO137" s="6"/>
      <c r="AP137" s="6"/>
      <c r="AQ137" s="6"/>
      <c r="AR137" s="6"/>
      <c r="AS137" s="6"/>
      <c r="AT137" s="6"/>
      <c r="AU137" s="6"/>
      <c r="AV137" s="6"/>
      <c r="AW137" s="6"/>
      <c r="AX137" s="6"/>
      <c r="AY137" s="6"/>
      <c r="AZ137" s="6"/>
      <c r="BA137" s="6"/>
      <c r="BB137" s="6"/>
      <c r="BC137" s="6"/>
      <c r="BD137" s="6"/>
      <c r="BE137" s="6"/>
      <c r="BF137" s="6"/>
      <c r="BG137" s="6"/>
      <c r="BH137" s="6"/>
      <c r="BI137" s="6"/>
      <c r="BJ137" s="6"/>
    </row>
    <row r="138" spans="1:62" x14ac:dyDescent="0.3">
      <c r="A138" s="9"/>
      <c r="B138" s="76"/>
      <c r="C138" s="9"/>
      <c r="D138" s="9"/>
      <c r="E138" s="9"/>
      <c r="F138" s="15"/>
      <c r="G138" s="5"/>
      <c r="H138" s="5"/>
      <c r="I138" s="9"/>
      <c r="J138" s="9"/>
      <c r="K138" s="9"/>
      <c r="L138" s="9"/>
      <c r="M138" s="9"/>
      <c r="N138" s="9"/>
      <c r="O138" s="9"/>
      <c r="P138" s="9"/>
      <c r="Q138" s="9"/>
      <c r="R138" s="9"/>
      <c r="S138" s="9"/>
      <c r="T138" s="9"/>
      <c r="U138" s="9"/>
      <c r="V138" s="8"/>
      <c r="W138" s="8"/>
      <c r="X138" s="7"/>
      <c r="Y138" s="18"/>
      <c r="Z138" s="7"/>
      <c r="AA138" s="7"/>
      <c r="AB138" s="7"/>
      <c r="AC138" s="9"/>
      <c r="AD138" s="8"/>
      <c r="AE138" s="14"/>
      <c r="AF138" s="14"/>
      <c r="AG138" s="14"/>
      <c r="AH138" s="14"/>
      <c r="AI138" s="14"/>
      <c r="AJ138" s="14"/>
      <c r="AK138" s="5"/>
      <c r="AL138" s="6"/>
      <c r="AM138" s="5"/>
      <c r="AN138" s="5"/>
      <c r="AO138" s="6"/>
      <c r="AP138" s="6"/>
      <c r="AQ138" s="6"/>
      <c r="AR138" s="6"/>
      <c r="AS138" s="6"/>
      <c r="AT138" s="6"/>
      <c r="AU138" s="6"/>
      <c r="AV138" s="6"/>
      <c r="AW138" s="6"/>
      <c r="AX138" s="6"/>
      <c r="AY138" s="6"/>
      <c r="AZ138" s="6"/>
      <c r="BA138" s="6"/>
      <c r="BB138" s="6"/>
      <c r="BC138" s="6"/>
      <c r="BD138" s="6"/>
      <c r="BE138" s="6"/>
      <c r="BF138" s="6"/>
      <c r="BG138" s="6"/>
      <c r="BH138" s="6"/>
      <c r="BI138" s="6"/>
      <c r="BJ138" s="6"/>
    </row>
    <row r="139" spans="1:62" x14ac:dyDescent="0.3">
      <c r="A139" s="9"/>
      <c r="B139" s="76"/>
      <c r="C139" s="9"/>
      <c r="D139" s="9"/>
      <c r="E139" s="9"/>
      <c r="F139" s="15"/>
      <c r="G139" s="5"/>
      <c r="H139" s="5"/>
      <c r="I139" s="9"/>
      <c r="J139" s="9"/>
      <c r="K139" s="9"/>
      <c r="L139" s="9"/>
      <c r="M139" s="9"/>
      <c r="N139" s="9"/>
      <c r="O139" s="9"/>
      <c r="P139" s="9"/>
      <c r="Q139" s="9"/>
      <c r="R139" s="9"/>
      <c r="S139" s="9"/>
      <c r="T139" s="9"/>
      <c r="U139" s="9"/>
      <c r="V139" s="9"/>
      <c r="W139" s="9"/>
      <c r="Y139" s="17"/>
      <c r="AA139" s="9"/>
      <c r="AB139" s="9"/>
      <c r="AC139" s="9"/>
      <c r="AD139" s="9"/>
      <c r="AE139" s="14"/>
      <c r="AF139" s="14"/>
      <c r="AG139" s="14"/>
      <c r="AH139" s="14"/>
      <c r="AI139" s="14"/>
      <c r="AJ139" s="14"/>
      <c r="AK139" s="6"/>
      <c r="AL139" s="6"/>
      <c r="AM139" s="6"/>
      <c r="AN139" s="6"/>
      <c r="AO139" s="6"/>
      <c r="AP139" s="6"/>
      <c r="AQ139" s="6"/>
      <c r="AR139" s="6"/>
      <c r="AS139" s="6"/>
      <c r="AT139" s="6"/>
      <c r="AU139" s="39"/>
      <c r="AV139" s="39"/>
      <c r="AW139" s="6"/>
      <c r="AX139" s="6"/>
      <c r="AY139" s="6"/>
      <c r="AZ139" s="6"/>
      <c r="BA139" s="6"/>
      <c r="BB139" s="6"/>
      <c r="BC139" s="6"/>
      <c r="BD139" s="6"/>
      <c r="BE139" s="6"/>
      <c r="BF139" s="6"/>
      <c r="BG139" s="6"/>
      <c r="BH139" s="6"/>
      <c r="BI139" s="6"/>
      <c r="BJ139" s="6"/>
    </row>
    <row r="140" spans="1:62" x14ac:dyDescent="0.3">
      <c r="A140" s="9"/>
      <c r="B140" s="76"/>
      <c r="C140" s="9"/>
      <c r="D140" s="9"/>
      <c r="E140" s="9"/>
      <c r="F140" s="15"/>
      <c r="G140" s="5"/>
      <c r="H140" s="5"/>
      <c r="I140" s="9"/>
      <c r="J140" s="9"/>
      <c r="K140" s="9"/>
      <c r="L140" s="9"/>
      <c r="M140" s="9"/>
      <c r="N140" s="9"/>
      <c r="O140" s="9"/>
      <c r="P140" s="9"/>
      <c r="Q140" s="9"/>
      <c r="R140" s="9"/>
      <c r="S140" s="9"/>
      <c r="T140" s="9"/>
      <c r="U140" s="9"/>
      <c r="V140" s="9"/>
      <c r="W140" s="9"/>
      <c r="Y140" s="17"/>
      <c r="AA140" s="9"/>
      <c r="AB140" s="9"/>
      <c r="AC140" s="9"/>
      <c r="AD140" s="9"/>
      <c r="AE140" s="14"/>
      <c r="AF140" s="14"/>
      <c r="AG140" s="14"/>
      <c r="AH140" s="14"/>
      <c r="AI140" s="14"/>
      <c r="AJ140" s="14"/>
      <c r="AK140" s="6"/>
      <c r="AL140" s="6"/>
      <c r="AM140" s="6"/>
      <c r="AN140" s="6"/>
      <c r="AO140" s="6"/>
      <c r="AP140" s="6"/>
      <c r="AQ140" s="6"/>
      <c r="AR140" s="6"/>
      <c r="AS140" s="6"/>
      <c r="AT140" s="6"/>
      <c r="AU140" s="39"/>
      <c r="AV140" s="39"/>
      <c r="AW140" s="6"/>
      <c r="AX140" s="6"/>
      <c r="AY140" s="6"/>
      <c r="AZ140" s="6"/>
      <c r="BA140" s="6"/>
      <c r="BB140" s="6"/>
      <c r="BC140" s="6"/>
      <c r="BD140" s="6"/>
      <c r="BE140" s="6"/>
      <c r="BF140" s="6"/>
      <c r="BG140" s="6"/>
      <c r="BH140" s="6"/>
      <c r="BI140" s="6"/>
      <c r="BJ140" s="6"/>
    </row>
    <row r="141" spans="1:62" x14ac:dyDescent="0.3">
      <c r="A141" s="9"/>
      <c r="B141" s="76"/>
      <c r="C141" s="9"/>
      <c r="D141" s="9"/>
      <c r="E141" s="9"/>
      <c r="F141" s="15"/>
      <c r="G141" s="5"/>
      <c r="H141" s="5"/>
      <c r="I141" s="9"/>
      <c r="J141" s="9"/>
      <c r="K141" s="9"/>
      <c r="L141" s="9"/>
      <c r="M141" s="9"/>
      <c r="N141" s="9"/>
      <c r="O141" s="9"/>
      <c r="P141" s="9"/>
      <c r="Q141" s="9"/>
      <c r="R141" s="9"/>
      <c r="S141" s="9"/>
      <c r="T141" s="9"/>
      <c r="U141" s="9"/>
      <c r="V141" s="9"/>
      <c r="W141" s="9"/>
      <c r="Y141" s="17"/>
      <c r="AA141" s="9"/>
      <c r="AB141" s="9"/>
      <c r="AC141" s="9"/>
      <c r="AD141" s="9"/>
      <c r="AE141" s="14"/>
      <c r="AF141" s="14"/>
      <c r="AG141" s="14"/>
      <c r="AH141" s="14"/>
      <c r="AI141" s="14"/>
      <c r="AJ141" s="14"/>
      <c r="AK141" s="6"/>
      <c r="AL141" s="6"/>
      <c r="AM141" s="6"/>
      <c r="AN141" s="6"/>
      <c r="AO141" s="6"/>
      <c r="AP141" s="6"/>
      <c r="AQ141" s="6"/>
      <c r="AR141" s="6"/>
      <c r="AS141" s="6"/>
      <c r="AT141" s="6"/>
      <c r="AU141" s="39"/>
      <c r="AV141" s="39"/>
      <c r="AW141" s="6"/>
      <c r="AX141" s="6"/>
      <c r="AY141" s="6"/>
      <c r="AZ141" s="6"/>
      <c r="BA141" s="6"/>
      <c r="BB141" s="6"/>
      <c r="BC141" s="6"/>
      <c r="BD141" s="6"/>
      <c r="BE141" s="6"/>
      <c r="BF141" s="6"/>
      <c r="BG141" s="6"/>
      <c r="BH141" s="6"/>
      <c r="BI141" s="6"/>
      <c r="BJ141" s="6"/>
    </row>
    <row r="142" spans="1:62" x14ac:dyDescent="0.3">
      <c r="A142" s="9"/>
      <c r="B142" s="76"/>
      <c r="C142" s="9"/>
      <c r="D142" s="9"/>
      <c r="E142" s="9"/>
      <c r="F142" s="15"/>
      <c r="G142" s="5"/>
      <c r="H142" s="5"/>
      <c r="I142" s="9"/>
      <c r="J142" s="9"/>
      <c r="K142" s="9"/>
      <c r="L142" s="9"/>
      <c r="M142" s="9"/>
      <c r="N142" s="9"/>
      <c r="O142" s="9"/>
      <c r="P142" s="9"/>
      <c r="Q142" s="9"/>
      <c r="R142" s="9"/>
      <c r="S142" s="9"/>
      <c r="T142" s="9"/>
      <c r="U142" s="9"/>
      <c r="V142" s="9"/>
      <c r="W142" s="9"/>
      <c r="Y142" s="17"/>
      <c r="AA142" s="9"/>
      <c r="AB142" s="9"/>
      <c r="AC142" s="9"/>
      <c r="AD142" s="9"/>
      <c r="AE142" s="14"/>
      <c r="AF142" s="14"/>
      <c r="AG142" s="14"/>
      <c r="AH142" s="14"/>
      <c r="AI142" s="14"/>
      <c r="AJ142" s="14"/>
      <c r="AK142" s="6"/>
      <c r="AL142" s="6"/>
      <c r="AM142" s="6"/>
      <c r="AN142" s="6"/>
      <c r="AO142" s="6"/>
      <c r="AP142" s="6"/>
      <c r="AQ142" s="6"/>
      <c r="AR142" s="6"/>
      <c r="AS142" s="6"/>
      <c r="AT142" s="6"/>
      <c r="AU142" s="39"/>
      <c r="AV142" s="39"/>
      <c r="AW142" s="6"/>
      <c r="AX142" s="6"/>
      <c r="AY142" s="6"/>
      <c r="AZ142" s="6"/>
      <c r="BA142" s="6"/>
      <c r="BB142" s="6"/>
      <c r="BC142" s="6"/>
      <c r="BD142" s="6"/>
      <c r="BE142" s="6"/>
      <c r="BF142" s="6"/>
      <c r="BG142" s="6"/>
      <c r="BH142" s="6"/>
      <c r="BI142" s="6"/>
      <c r="BJ142" s="6"/>
    </row>
    <row r="143" spans="1:62" x14ac:dyDescent="0.3">
      <c r="A143" s="135"/>
      <c r="B143" s="76"/>
      <c r="C143" s="9"/>
      <c r="D143" s="9"/>
      <c r="E143" s="9"/>
      <c r="F143" s="15"/>
      <c r="G143" s="5"/>
      <c r="H143" s="5"/>
      <c r="I143" s="9"/>
      <c r="J143" s="9"/>
      <c r="K143" s="9"/>
      <c r="L143" s="9"/>
      <c r="M143" s="9"/>
      <c r="N143" s="9"/>
      <c r="O143" s="9"/>
      <c r="P143" s="9"/>
      <c r="Q143" s="9"/>
      <c r="R143" s="9"/>
      <c r="S143" s="9"/>
      <c r="T143" s="9"/>
      <c r="U143" s="9"/>
      <c r="V143" s="8"/>
      <c r="W143" s="8"/>
      <c r="X143" s="7"/>
      <c r="Y143" s="18"/>
      <c r="Z143" s="7"/>
      <c r="AA143" s="7"/>
      <c r="AB143" s="7"/>
      <c r="AC143" s="9"/>
      <c r="AD143" s="8"/>
      <c r="AE143" s="14"/>
      <c r="AF143" s="14"/>
      <c r="AG143" s="14"/>
      <c r="AH143" s="14"/>
      <c r="AI143" s="14"/>
      <c r="AJ143" s="14"/>
      <c r="AK143" s="136"/>
      <c r="AL143" s="6"/>
      <c r="AM143" s="5"/>
      <c r="AN143" s="5"/>
      <c r="AO143" s="6"/>
      <c r="AP143" s="6"/>
      <c r="AQ143" s="6"/>
      <c r="AR143" s="6"/>
      <c r="AS143" s="6"/>
      <c r="AT143" s="6"/>
      <c r="AU143" s="6"/>
      <c r="AV143" s="6"/>
      <c r="AW143" s="6"/>
      <c r="AX143" s="6"/>
      <c r="AY143" s="6"/>
      <c r="AZ143" s="6"/>
      <c r="BA143" s="6"/>
      <c r="BB143" s="6"/>
      <c r="BC143" s="6"/>
      <c r="BD143" s="6"/>
      <c r="BE143" s="6"/>
      <c r="BF143" s="6"/>
      <c r="BG143" s="6"/>
      <c r="BH143" s="6"/>
      <c r="BI143" s="6"/>
      <c r="BJ143" s="6"/>
    </row>
    <row r="144" spans="1:62" x14ac:dyDescent="0.3">
      <c r="A144" s="135"/>
      <c r="B144" s="76"/>
      <c r="C144" s="9"/>
      <c r="D144" s="9"/>
      <c r="E144" s="9"/>
      <c r="F144" s="15"/>
      <c r="G144" s="5"/>
      <c r="H144" s="5"/>
      <c r="I144" s="9"/>
      <c r="J144" s="9"/>
      <c r="K144" s="9"/>
      <c r="L144" s="9"/>
      <c r="M144" s="9"/>
      <c r="N144" s="9"/>
      <c r="O144" s="9"/>
      <c r="P144" s="9"/>
      <c r="Q144" s="9"/>
      <c r="R144" s="9"/>
      <c r="S144" s="9"/>
      <c r="T144" s="9"/>
      <c r="U144" s="9"/>
      <c r="V144" s="8"/>
      <c r="W144" s="8"/>
      <c r="X144" s="7"/>
      <c r="Y144" s="18"/>
      <c r="Z144" s="7"/>
      <c r="AA144" s="7"/>
      <c r="AB144" s="7"/>
      <c r="AC144" s="9"/>
      <c r="AD144" s="16"/>
      <c r="AE144" s="14"/>
      <c r="AF144" s="14"/>
      <c r="AG144" s="14"/>
      <c r="AH144" s="14"/>
      <c r="AI144" s="14"/>
      <c r="AJ144" s="14"/>
      <c r="AK144" s="136"/>
      <c r="AL144" s="6"/>
      <c r="AM144" s="5"/>
      <c r="AN144" s="5"/>
      <c r="AO144" s="6"/>
      <c r="AP144" s="6"/>
      <c r="AQ144" s="6"/>
      <c r="AR144" s="6"/>
      <c r="AS144" s="6"/>
      <c r="AT144" s="6"/>
      <c r="AU144" s="6"/>
      <c r="AV144" s="6"/>
      <c r="AW144" s="6"/>
      <c r="AX144" s="6"/>
      <c r="AY144" s="6"/>
      <c r="AZ144" s="17"/>
      <c r="BA144" s="6"/>
      <c r="BB144" s="6"/>
      <c r="BC144" s="6"/>
      <c r="BD144" s="6"/>
      <c r="BE144" s="6"/>
      <c r="BF144" s="6"/>
      <c r="BG144" s="6"/>
      <c r="BH144" s="6"/>
      <c r="BI144" s="6"/>
      <c r="BJ144" s="6"/>
    </row>
    <row r="145" spans="1:62" x14ac:dyDescent="0.3">
      <c r="A145" s="9"/>
      <c r="B145" s="76"/>
      <c r="C145" s="9"/>
      <c r="D145" s="9"/>
      <c r="E145" s="9"/>
      <c r="F145" s="15"/>
      <c r="G145" s="5"/>
      <c r="H145" s="5"/>
      <c r="I145" s="9"/>
      <c r="J145" s="9"/>
      <c r="K145" s="9"/>
      <c r="L145" s="9"/>
      <c r="M145" s="9"/>
      <c r="N145" s="9"/>
      <c r="O145" s="9"/>
      <c r="P145" s="9"/>
      <c r="Q145" s="9"/>
      <c r="R145" s="9"/>
      <c r="S145" s="9"/>
      <c r="T145" s="9"/>
      <c r="U145" s="9"/>
      <c r="V145" s="9"/>
      <c r="W145" s="9"/>
      <c r="Y145" s="17"/>
      <c r="AA145" s="9"/>
      <c r="AB145" s="9"/>
      <c r="AC145" s="9"/>
      <c r="AD145" s="9"/>
      <c r="AE145" s="14"/>
      <c r="AF145" s="14"/>
      <c r="AG145" s="14"/>
      <c r="AH145" s="14"/>
      <c r="AI145" s="14"/>
      <c r="AJ145" s="14"/>
      <c r="AK145" s="6"/>
      <c r="AL145" s="6"/>
      <c r="AM145" s="6"/>
      <c r="AN145" s="6"/>
      <c r="AO145" s="6"/>
      <c r="AP145" s="6"/>
      <c r="AQ145" s="6"/>
      <c r="AR145" s="6"/>
      <c r="AS145" s="6"/>
      <c r="AT145" s="6"/>
      <c r="AU145" s="39"/>
      <c r="AV145" s="39"/>
      <c r="AW145" s="6"/>
      <c r="AX145" s="6"/>
      <c r="AY145" s="6"/>
      <c r="AZ145" s="6"/>
      <c r="BA145" s="6"/>
      <c r="BB145" s="6"/>
      <c r="BC145" s="6"/>
      <c r="BD145" s="6"/>
      <c r="BE145" s="6"/>
      <c r="BF145" s="6"/>
      <c r="BG145" s="6"/>
      <c r="BH145" s="6"/>
      <c r="BI145" s="6"/>
      <c r="BJ145" s="6"/>
    </row>
    <row r="146" spans="1:62" x14ac:dyDescent="0.3">
      <c r="A146" s="135"/>
      <c r="B146" s="76"/>
      <c r="C146" s="9"/>
      <c r="D146" s="9"/>
      <c r="E146" s="9"/>
      <c r="F146" s="15"/>
      <c r="G146" s="5"/>
      <c r="H146" s="5"/>
      <c r="I146" s="9"/>
      <c r="J146" s="9"/>
      <c r="K146" s="9"/>
      <c r="L146" s="9"/>
      <c r="M146" s="9"/>
      <c r="N146" s="9"/>
      <c r="O146" s="9"/>
      <c r="P146" s="9"/>
      <c r="Q146" s="9"/>
      <c r="R146" s="9"/>
      <c r="S146" s="9"/>
      <c r="T146" s="9"/>
      <c r="U146" s="9"/>
      <c r="V146" s="8"/>
      <c r="W146" s="8"/>
      <c r="X146" s="7"/>
      <c r="Y146" s="18"/>
      <c r="Z146" s="7"/>
      <c r="AA146" s="7"/>
      <c r="AB146" s="7"/>
      <c r="AC146" s="9"/>
      <c r="AD146" s="8"/>
      <c r="AE146" s="14"/>
      <c r="AF146" s="14"/>
      <c r="AG146" s="14"/>
      <c r="AH146" s="14"/>
      <c r="AI146" s="14"/>
      <c r="AJ146" s="14"/>
      <c r="AK146" s="136"/>
      <c r="AL146" s="6"/>
      <c r="AM146" s="5"/>
      <c r="AN146" s="5"/>
      <c r="AO146" s="6"/>
      <c r="AP146" s="6"/>
      <c r="AQ146" s="6"/>
      <c r="AR146" s="6"/>
      <c r="AS146" s="6"/>
      <c r="AT146" s="6"/>
      <c r="AU146" s="6"/>
      <c r="AV146" s="6"/>
      <c r="AW146" s="6"/>
      <c r="AX146" s="6"/>
      <c r="AY146" s="6"/>
      <c r="AZ146" s="6"/>
      <c r="BA146" s="6"/>
      <c r="BB146" s="6"/>
      <c r="BC146" s="6"/>
      <c r="BD146" s="6"/>
      <c r="BE146" s="6"/>
      <c r="BF146" s="6"/>
      <c r="BG146" s="6"/>
      <c r="BH146" s="6"/>
      <c r="BI146" s="6"/>
      <c r="BJ146" s="6"/>
    </row>
    <row r="147" spans="1:62" x14ac:dyDescent="0.3">
      <c r="A147" s="9"/>
      <c r="B147" s="76"/>
      <c r="C147" s="9"/>
      <c r="D147" s="9"/>
      <c r="E147" s="9"/>
      <c r="F147" s="15"/>
      <c r="G147" s="5"/>
      <c r="H147" s="5"/>
      <c r="I147" s="9"/>
      <c r="J147" s="9"/>
      <c r="K147" s="9"/>
      <c r="L147" s="9"/>
      <c r="M147" s="9"/>
      <c r="N147" s="9"/>
      <c r="O147" s="9"/>
      <c r="P147" s="9"/>
      <c r="Q147" s="9"/>
      <c r="R147" s="9"/>
      <c r="S147" s="9"/>
      <c r="T147" s="9"/>
      <c r="U147" s="9"/>
      <c r="V147" s="9"/>
      <c r="W147" s="9"/>
      <c r="Y147" s="17"/>
      <c r="AA147" s="9"/>
      <c r="AB147" s="9"/>
      <c r="AC147" s="9"/>
      <c r="AD147" s="9"/>
      <c r="AE147" s="14"/>
      <c r="AF147" s="14"/>
      <c r="AG147" s="14"/>
      <c r="AH147" s="14"/>
      <c r="AI147" s="14"/>
      <c r="AJ147" s="14"/>
      <c r="AK147" s="6"/>
      <c r="AL147" s="6"/>
      <c r="AM147" s="6"/>
      <c r="AN147" s="6"/>
      <c r="AO147" s="6"/>
      <c r="AP147" s="6"/>
      <c r="AQ147" s="6"/>
      <c r="AR147" s="6"/>
      <c r="AS147" s="6"/>
      <c r="AT147" s="6"/>
      <c r="AU147" s="39"/>
      <c r="AV147" s="39"/>
      <c r="AW147" s="6"/>
      <c r="AX147" s="6"/>
      <c r="AY147" s="6"/>
      <c r="AZ147" s="6"/>
      <c r="BA147" s="6"/>
      <c r="BB147" s="6"/>
      <c r="BC147" s="6"/>
      <c r="BD147" s="6"/>
      <c r="BE147" s="6"/>
      <c r="BF147" s="6"/>
      <c r="BG147" s="6"/>
      <c r="BH147" s="6"/>
      <c r="BI147" s="6"/>
      <c r="BJ147" s="6"/>
    </row>
    <row r="148" spans="1:62" ht="15" x14ac:dyDescent="0.35">
      <c r="A148" s="135"/>
      <c r="B148" s="76"/>
      <c r="C148" s="9"/>
      <c r="D148" s="9"/>
      <c r="E148" s="9"/>
      <c r="F148" s="15"/>
      <c r="G148" s="5"/>
      <c r="H148" s="5"/>
      <c r="I148" s="9"/>
      <c r="J148" s="9"/>
      <c r="K148" s="9"/>
      <c r="L148" s="9"/>
      <c r="M148" s="9"/>
      <c r="N148" s="9"/>
      <c r="O148" s="9"/>
      <c r="P148" s="9"/>
      <c r="Q148" s="9"/>
      <c r="R148" s="9"/>
      <c r="S148" s="9"/>
      <c r="T148" s="9"/>
      <c r="U148" s="9"/>
      <c r="V148" s="8"/>
      <c r="W148" s="8"/>
      <c r="X148" s="7"/>
      <c r="Y148" s="18"/>
      <c r="Z148" s="7"/>
      <c r="AA148" s="7"/>
      <c r="AB148" s="7"/>
      <c r="AC148" s="9"/>
      <c r="AD148" s="8"/>
      <c r="AE148" s="14"/>
      <c r="AF148" s="14"/>
      <c r="AG148" s="14"/>
      <c r="AH148" s="14"/>
      <c r="AI148" s="14"/>
      <c r="AJ148" s="14"/>
      <c r="AK148" s="136"/>
      <c r="AL148" s="6"/>
      <c r="AM148" s="5"/>
      <c r="AN148" s="5"/>
      <c r="AO148" s="6"/>
      <c r="AP148" s="6"/>
      <c r="AQ148" s="6"/>
      <c r="AR148" s="6"/>
      <c r="AS148" s="6"/>
      <c r="AT148" s="6"/>
      <c r="AU148" s="6"/>
      <c r="AV148" s="6"/>
      <c r="AW148" s="6"/>
      <c r="AX148" s="6"/>
      <c r="AY148" s="6"/>
      <c r="AZ148" s="6"/>
      <c r="BA148" s="6"/>
      <c r="BB148" s="6"/>
      <c r="BC148" s="6"/>
      <c r="BD148" s="6"/>
      <c r="BE148" s="6"/>
      <c r="BF148" s="6"/>
      <c r="BG148" s="6"/>
      <c r="BH148" s="6"/>
      <c r="BI148" s="6"/>
      <c r="BJ148" s="137"/>
    </row>
    <row r="149" spans="1:62" ht="13.5" customHeight="1" x14ac:dyDescent="0.35">
      <c r="A149" s="120"/>
      <c r="B149" s="19"/>
      <c r="C149" s="1"/>
      <c r="D149" s="9"/>
      <c r="E149" s="1"/>
      <c r="F149" s="15"/>
      <c r="G149" s="37"/>
      <c r="H149" s="5"/>
      <c r="I149" s="22"/>
      <c r="J149" s="22"/>
      <c r="K149" s="22"/>
      <c r="L149" s="60"/>
      <c r="M149" s="60"/>
      <c r="N149" s="60"/>
      <c r="O149" s="60"/>
      <c r="P149" s="60"/>
      <c r="Q149" s="60"/>
      <c r="R149" s="60"/>
      <c r="S149" s="60"/>
      <c r="T149" s="60"/>
      <c r="U149" s="60"/>
      <c r="V149" s="60"/>
      <c r="W149" s="60"/>
      <c r="X149" s="60"/>
      <c r="Y149" s="59"/>
      <c r="Z149" s="20"/>
      <c r="AA149" s="60"/>
      <c r="AB149" s="60"/>
      <c r="AC149" s="60"/>
      <c r="AD149" s="60"/>
      <c r="AE149" s="22"/>
      <c r="AF149" s="22"/>
      <c r="AG149" s="22"/>
      <c r="AH149" s="22"/>
      <c r="AI149" s="22"/>
      <c r="AJ149" s="22"/>
      <c r="AK149" s="39"/>
      <c r="AL149" s="39"/>
      <c r="AM149" s="39"/>
      <c r="AN149" s="39"/>
      <c r="AO149" s="39"/>
      <c r="AP149" s="39"/>
      <c r="AQ149" s="39"/>
      <c r="AR149" s="40"/>
      <c r="AS149" s="39"/>
      <c r="AT149" s="40"/>
      <c r="AU149" s="39"/>
      <c r="AV149" s="39"/>
      <c r="AW149" s="39"/>
      <c r="AX149" s="39"/>
      <c r="AY149" s="39"/>
      <c r="AZ149" s="40"/>
      <c r="BA149" s="39"/>
      <c r="BB149" s="40"/>
      <c r="BC149" s="39"/>
      <c r="BD149" s="40"/>
      <c r="BE149" s="39"/>
      <c r="BF149" s="39"/>
      <c r="BG149" s="39"/>
      <c r="BH149" s="56"/>
      <c r="BI149" s="56"/>
      <c r="BJ149" s="133"/>
    </row>
    <row r="150" spans="1:62" x14ac:dyDescent="0.3">
      <c r="A150" s="9"/>
      <c r="B150" s="76"/>
      <c r="C150" s="9"/>
      <c r="D150" s="9"/>
      <c r="E150" s="9"/>
      <c r="F150" s="15"/>
      <c r="G150" s="5"/>
      <c r="H150" s="5"/>
      <c r="I150" s="9"/>
      <c r="J150" s="9"/>
      <c r="K150" s="9"/>
      <c r="L150" s="9"/>
      <c r="M150" s="9"/>
      <c r="N150" s="9"/>
      <c r="O150" s="9"/>
      <c r="P150" s="9"/>
      <c r="Q150" s="9"/>
      <c r="R150" s="9"/>
      <c r="S150" s="9"/>
      <c r="T150" s="9"/>
      <c r="U150" s="9"/>
      <c r="V150" s="9"/>
      <c r="W150" s="9"/>
      <c r="Y150" s="17"/>
      <c r="AA150" s="9"/>
      <c r="AB150" s="9"/>
      <c r="AC150" s="9"/>
      <c r="AD150" s="9"/>
      <c r="AE150" s="14"/>
      <c r="AF150" s="14"/>
      <c r="AG150" s="14"/>
      <c r="AH150" s="14"/>
      <c r="AI150" s="14"/>
      <c r="AJ150" s="14"/>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row>
    <row r="151" spans="1:62" x14ac:dyDescent="0.3">
      <c r="A151" s="9"/>
      <c r="B151" s="76"/>
      <c r="C151" s="9"/>
      <c r="D151" s="9"/>
      <c r="E151" s="9"/>
      <c r="F151" s="15"/>
      <c r="G151" s="5"/>
      <c r="H151" s="5"/>
      <c r="I151" s="9"/>
      <c r="J151" s="9"/>
      <c r="K151" s="9"/>
      <c r="L151" s="9"/>
      <c r="M151" s="9"/>
      <c r="N151" s="9"/>
      <c r="O151" s="9"/>
      <c r="P151" s="9"/>
      <c r="Q151" s="9"/>
      <c r="R151" s="9"/>
      <c r="S151" s="9"/>
      <c r="T151" s="9"/>
      <c r="U151" s="9"/>
      <c r="V151" s="9"/>
      <c r="W151" s="9"/>
      <c r="Y151" s="17"/>
      <c r="AA151" s="9"/>
      <c r="AB151" s="9"/>
      <c r="AC151" s="9"/>
      <c r="AD151" s="9"/>
      <c r="AE151" s="14"/>
      <c r="AF151" s="14"/>
      <c r="AG151" s="14"/>
      <c r="AH151" s="14"/>
      <c r="AI151" s="14"/>
      <c r="AJ151" s="14"/>
      <c r="AK151" s="6"/>
      <c r="AL151" s="6"/>
      <c r="AM151" s="6"/>
      <c r="AN151" s="6"/>
      <c r="AO151" s="6"/>
      <c r="AP151" s="6"/>
      <c r="AQ151" s="6"/>
      <c r="AR151" s="6"/>
      <c r="AS151" s="6"/>
      <c r="AT151" s="6"/>
      <c r="AU151" s="39"/>
      <c r="AV151" s="39"/>
      <c r="AW151" s="6"/>
      <c r="AX151" s="6"/>
      <c r="AY151" s="6"/>
      <c r="AZ151" s="6"/>
      <c r="BA151" s="6"/>
      <c r="BB151" s="6"/>
      <c r="BC151" s="6"/>
      <c r="BD151" s="6"/>
      <c r="BE151" s="6"/>
      <c r="BF151" s="6"/>
      <c r="BG151" s="6"/>
      <c r="BH151" s="6"/>
      <c r="BI151" s="6"/>
      <c r="BJ151" s="6"/>
    </row>
    <row r="152" spans="1:62" x14ac:dyDescent="0.3">
      <c r="A152" s="9"/>
      <c r="B152" s="76"/>
      <c r="C152" s="9"/>
      <c r="D152" s="9"/>
      <c r="E152" s="9"/>
      <c r="F152" s="15"/>
      <c r="G152" s="5"/>
      <c r="H152" s="5"/>
      <c r="I152" s="9"/>
      <c r="J152" s="9"/>
      <c r="K152" s="9"/>
      <c r="L152" s="9"/>
      <c r="M152" s="9"/>
      <c r="N152" s="9"/>
      <c r="O152" s="9"/>
      <c r="P152" s="9"/>
      <c r="Q152" s="9"/>
      <c r="R152" s="9"/>
      <c r="S152" s="9"/>
      <c r="T152" s="9"/>
      <c r="U152" s="9"/>
      <c r="V152" s="8"/>
      <c r="W152" s="8"/>
      <c r="X152" s="7"/>
      <c r="Y152" s="18"/>
      <c r="Z152" s="7"/>
      <c r="AA152" s="7"/>
      <c r="AB152" s="7"/>
      <c r="AC152" s="9"/>
      <c r="AD152" s="8"/>
      <c r="AE152" s="14"/>
      <c r="AF152" s="14"/>
      <c r="AG152" s="14"/>
      <c r="AH152" s="14"/>
      <c r="AI152" s="14"/>
      <c r="AJ152" s="14"/>
      <c r="AK152" s="5"/>
      <c r="AL152" s="6"/>
      <c r="AM152" s="5"/>
      <c r="AN152" s="5"/>
      <c r="AO152" s="6"/>
      <c r="AP152" s="6"/>
      <c r="AQ152" s="6"/>
      <c r="AR152" s="6"/>
      <c r="AS152" s="6"/>
      <c r="AT152" s="6"/>
      <c r="AU152" s="6"/>
      <c r="AV152" s="6"/>
      <c r="AW152" s="6"/>
      <c r="AX152" s="6"/>
      <c r="AY152" s="6"/>
      <c r="AZ152" s="6"/>
      <c r="BA152" s="6"/>
      <c r="BB152" s="6"/>
      <c r="BC152" s="6"/>
      <c r="BD152" s="6"/>
      <c r="BE152" s="6"/>
      <c r="BF152" s="6"/>
      <c r="BG152" s="6"/>
      <c r="BH152" s="6"/>
      <c r="BI152" s="6"/>
      <c r="BJ152" s="6"/>
    </row>
    <row r="153" spans="1:62" x14ac:dyDescent="0.3">
      <c r="A153" s="9"/>
      <c r="B153" s="76"/>
      <c r="C153" s="9"/>
      <c r="D153" s="9"/>
      <c r="E153" s="9"/>
      <c r="F153" s="15"/>
      <c r="G153" s="5"/>
      <c r="H153" s="5"/>
      <c r="I153" s="9"/>
      <c r="J153" s="9"/>
      <c r="K153" s="9"/>
      <c r="L153" s="9"/>
      <c r="M153" s="9"/>
      <c r="N153" s="9"/>
      <c r="O153" s="9"/>
      <c r="P153" s="9"/>
      <c r="Q153" s="9"/>
      <c r="R153" s="9"/>
      <c r="S153" s="9"/>
      <c r="T153" s="9"/>
      <c r="U153" s="9"/>
      <c r="V153" s="8"/>
      <c r="W153" s="8"/>
      <c r="X153" s="7"/>
      <c r="Y153" s="18"/>
      <c r="Z153" s="7"/>
      <c r="AA153" s="7"/>
      <c r="AB153" s="7"/>
      <c r="AC153" s="9"/>
      <c r="AD153" s="8"/>
      <c r="AE153" s="14"/>
      <c r="AF153" s="14"/>
      <c r="AG153" s="14"/>
      <c r="AH153" s="14"/>
      <c r="AI153" s="14"/>
      <c r="AJ153" s="14"/>
      <c r="AK153" s="5"/>
      <c r="AL153" s="6"/>
      <c r="AM153" s="5"/>
      <c r="AN153" s="5"/>
      <c r="AO153" s="6"/>
      <c r="AP153" s="6"/>
      <c r="AQ153" s="6"/>
      <c r="AR153" s="6"/>
      <c r="AS153" s="6"/>
      <c r="AT153" s="6"/>
      <c r="AU153" s="6"/>
      <c r="AV153" s="6"/>
      <c r="AW153" s="6"/>
      <c r="AX153" s="6"/>
      <c r="AY153" s="6"/>
      <c r="AZ153" s="6"/>
      <c r="BA153" s="6"/>
      <c r="BB153" s="6"/>
      <c r="BC153" s="6"/>
      <c r="BD153" s="6"/>
      <c r="BE153" s="6"/>
      <c r="BF153" s="6"/>
      <c r="BG153" s="6"/>
      <c r="BH153" s="6"/>
      <c r="BI153" s="6"/>
      <c r="BJ153" s="6"/>
    </row>
    <row r="154" spans="1:62" x14ac:dyDescent="0.3">
      <c r="A154" s="135"/>
      <c r="B154" s="76"/>
      <c r="C154" s="9"/>
      <c r="D154" s="9"/>
      <c r="E154" s="9"/>
      <c r="F154" s="15"/>
      <c r="G154" s="5"/>
      <c r="H154" s="5"/>
      <c r="I154" s="9"/>
      <c r="J154" s="9"/>
      <c r="K154" s="9"/>
      <c r="L154" s="9"/>
      <c r="M154" s="9"/>
      <c r="N154" s="9"/>
      <c r="O154" s="9"/>
      <c r="P154" s="9"/>
      <c r="Q154" s="9"/>
      <c r="R154" s="9"/>
      <c r="S154" s="9"/>
      <c r="T154" s="9"/>
      <c r="U154" s="9"/>
      <c r="V154" s="8"/>
      <c r="W154" s="8"/>
      <c r="X154" s="7"/>
      <c r="Y154" s="18"/>
      <c r="Z154" s="7"/>
      <c r="AA154" s="7"/>
      <c r="AB154" s="7"/>
      <c r="AC154" s="9"/>
      <c r="AD154" s="8"/>
      <c r="AE154" s="14"/>
      <c r="AF154" s="14"/>
      <c r="AG154" s="14"/>
      <c r="AH154" s="14"/>
      <c r="AI154" s="14"/>
      <c r="AJ154" s="14"/>
      <c r="AK154" s="136"/>
      <c r="AL154" s="6"/>
      <c r="AM154" s="5"/>
      <c r="AN154" s="5"/>
      <c r="AO154" s="6"/>
      <c r="AP154" s="6"/>
      <c r="AQ154" s="6"/>
      <c r="AR154" s="6"/>
      <c r="AS154" s="6"/>
      <c r="AT154" s="6"/>
      <c r="AU154" s="6"/>
      <c r="AV154" s="6"/>
      <c r="AW154" s="6"/>
      <c r="AX154" s="6"/>
      <c r="AY154" s="6"/>
      <c r="AZ154" s="6"/>
      <c r="BA154" s="6"/>
      <c r="BB154" s="6"/>
      <c r="BC154" s="6"/>
      <c r="BD154" s="6"/>
      <c r="BE154" s="6"/>
      <c r="BF154" s="6"/>
      <c r="BG154" s="6"/>
      <c r="BH154" s="6"/>
      <c r="BI154" s="6"/>
      <c r="BJ154" s="6"/>
    </row>
    <row r="155" spans="1:62" ht="13.5" customHeight="1" x14ac:dyDescent="0.35">
      <c r="A155" s="120"/>
      <c r="B155" s="19"/>
      <c r="C155" s="1"/>
      <c r="D155" s="9"/>
      <c r="E155" s="1"/>
      <c r="F155" s="15"/>
      <c r="G155" s="37"/>
      <c r="H155" s="5"/>
      <c r="I155" s="22"/>
      <c r="J155" s="22"/>
      <c r="K155" s="22"/>
      <c r="L155" s="60"/>
      <c r="M155" s="60"/>
      <c r="N155" s="60"/>
      <c r="O155" s="60"/>
      <c r="P155" s="60"/>
      <c r="Q155" s="60"/>
      <c r="R155" s="60"/>
      <c r="S155" s="60"/>
      <c r="T155" s="60"/>
      <c r="U155" s="60"/>
      <c r="V155" s="60"/>
      <c r="W155" s="60"/>
      <c r="X155" s="60"/>
      <c r="Y155" s="59"/>
      <c r="Z155" s="20"/>
      <c r="AA155" s="60"/>
      <c r="AB155" s="60"/>
      <c r="AC155" s="60"/>
      <c r="AD155" s="60"/>
      <c r="AE155" s="22"/>
      <c r="AF155" s="22"/>
      <c r="AG155" s="22"/>
      <c r="AH155" s="22"/>
      <c r="AI155" s="22"/>
      <c r="AJ155" s="22"/>
      <c r="AK155" s="39"/>
      <c r="AL155" s="39"/>
      <c r="AM155" s="39"/>
      <c r="AN155" s="39"/>
      <c r="AO155" s="39"/>
      <c r="AP155" s="39"/>
      <c r="AQ155" s="39"/>
      <c r="AR155" s="40"/>
      <c r="AS155" s="39"/>
      <c r="AT155" s="40"/>
      <c r="AU155" s="39"/>
      <c r="AV155" s="39"/>
      <c r="AW155" s="39"/>
      <c r="AX155" s="39"/>
      <c r="AY155" s="39"/>
      <c r="AZ155" s="40"/>
      <c r="BA155" s="39"/>
      <c r="BB155" s="40"/>
      <c r="BC155" s="39"/>
      <c r="BD155" s="40"/>
      <c r="BE155" s="39"/>
      <c r="BF155" s="39"/>
      <c r="BG155" s="39"/>
      <c r="BH155" s="56"/>
      <c r="BI155" s="56"/>
      <c r="BJ155" s="133"/>
    </row>
    <row r="156" spans="1:62" x14ac:dyDescent="0.3">
      <c r="A156" s="9"/>
      <c r="B156" s="76"/>
      <c r="C156" s="9"/>
      <c r="D156" s="9"/>
      <c r="E156" s="9"/>
      <c r="F156" s="15"/>
      <c r="G156" s="5"/>
      <c r="H156" s="5"/>
      <c r="I156" s="9"/>
      <c r="J156" s="9"/>
      <c r="K156" s="9"/>
      <c r="L156" s="9"/>
      <c r="M156" s="9"/>
      <c r="N156" s="9"/>
      <c r="O156" s="9"/>
      <c r="P156" s="9"/>
      <c r="Q156" s="9"/>
      <c r="R156" s="9"/>
      <c r="S156" s="9"/>
      <c r="T156" s="9"/>
      <c r="U156" s="9"/>
      <c r="V156" s="9"/>
      <c r="W156" s="9"/>
      <c r="Y156" s="17"/>
      <c r="AA156" s="9"/>
      <c r="AB156" s="9"/>
      <c r="AC156" s="9"/>
      <c r="AD156" s="9"/>
      <c r="AE156" s="14"/>
      <c r="AF156" s="14"/>
      <c r="AG156" s="14"/>
      <c r="AH156" s="14"/>
      <c r="AI156" s="14"/>
      <c r="AJ156" s="14"/>
      <c r="AK156" s="6"/>
      <c r="AL156" s="6"/>
      <c r="AM156" s="6"/>
      <c r="AN156" s="6"/>
      <c r="AO156" s="6"/>
      <c r="AP156" s="6"/>
      <c r="AQ156" s="6"/>
      <c r="AR156" s="6"/>
      <c r="AS156" s="6"/>
      <c r="AT156" s="6"/>
      <c r="AU156" s="39"/>
      <c r="AV156" s="39"/>
      <c r="AW156" s="6"/>
      <c r="AX156" s="6"/>
      <c r="AY156" s="6"/>
      <c r="AZ156" s="6"/>
      <c r="BA156" s="6"/>
      <c r="BB156" s="6"/>
      <c r="BC156" s="6"/>
      <c r="BD156" s="6"/>
      <c r="BE156" s="6"/>
      <c r="BF156" s="6"/>
      <c r="BG156" s="6"/>
      <c r="BH156" s="6"/>
      <c r="BI156" s="6"/>
      <c r="BJ156" s="6"/>
    </row>
    <row r="157" spans="1:62" ht="15" x14ac:dyDescent="0.35">
      <c r="A157" s="135"/>
      <c r="B157" s="76"/>
      <c r="C157" s="9"/>
      <c r="D157" s="9"/>
      <c r="E157" s="9"/>
      <c r="F157" s="15"/>
      <c r="G157" s="5"/>
      <c r="H157" s="5"/>
      <c r="I157" s="9"/>
      <c r="J157" s="9"/>
      <c r="K157" s="9"/>
      <c r="L157" s="9"/>
      <c r="M157" s="9"/>
      <c r="N157" s="9"/>
      <c r="O157" s="9"/>
      <c r="P157" s="9"/>
      <c r="Q157" s="9"/>
      <c r="R157" s="9"/>
      <c r="S157" s="9"/>
      <c r="T157" s="9"/>
      <c r="U157" s="9"/>
      <c r="V157" s="8"/>
      <c r="W157" s="8"/>
      <c r="X157" s="7"/>
      <c r="Y157" s="18"/>
      <c r="Z157" s="7"/>
      <c r="AA157" s="7"/>
      <c r="AB157" s="7"/>
      <c r="AC157" s="9"/>
      <c r="AD157" s="8"/>
      <c r="AE157" s="14"/>
      <c r="AF157" s="14"/>
      <c r="AG157" s="14"/>
      <c r="AH157" s="14"/>
      <c r="AI157" s="14"/>
      <c r="AJ157" s="14"/>
      <c r="AK157" s="136"/>
      <c r="AL157" s="6"/>
      <c r="AM157" s="5"/>
      <c r="AN157" s="5"/>
      <c r="AO157" s="6"/>
      <c r="AP157" s="6"/>
      <c r="AQ157" s="6"/>
      <c r="AR157" s="6"/>
      <c r="AS157" s="6"/>
      <c r="AT157" s="6"/>
      <c r="AU157" s="6"/>
      <c r="AV157" s="6"/>
      <c r="AW157" s="6"/>
      <c r="AX157" s="6"/>
      <c r="AY157" s="6"/>
      <c r="AZ157" s="6"/>
      <c r="BA157" s="6"/>
      <c r="BB157" s="6"/>
      <c r="BC157" s="6"/>
      <c r="BD157" s="6"/>
      <c r="BE157" s="6"/>
      <c r="BF157" s="6"/>
      <c r="BG157" s="6"/>
      <c r="BH157" s="6"/>
      <c r="BI157" s="6"/>
      <c r="BJ157" s="137"/>
    </row>
    <row r="158" spans="1:62" ht="13.5" customHeight="1" x14ac:dyDescent="0.35">
      <c r="A158" s="120"/>
      <c r="B158" s="19"/>
      <c r="C158" s="1"/>
      <c r="D158" s="9"/>
      <c r="E158" s="1"/>
      <c r="F158" s="15"/>
      <c r="G158" s="37"/>
      <c r="H158" s="5"/>
      <c r="I158" s="22"/>
      <c r="J158" s="22"/>
      <c r="K158" s="22"/>
      <c r="L158" s="60"/>
      <c r="M158" s="60"/>
      <c r="N158" s="60"/>
      <c r="O158" s="60"/>
      <c r="P158" s="60"/>
      <c r="Q158" s="60"/>
      <c r="R158" s="60"/>
      <c r="S158" s="60"/>
      <c r="T158" s="60"/>
      <c r="U158" s="60"/>
      <c r="V158" s="60"/>
      <c r="W158" s="60"/>
      <c r="X158" s="60"/>
      <c r="Y158" s="59"/>
      <c r="Z158" s="20"/>
      <c r="AA158" s="60"/>
      <c r="AB158" s="60"/>
      <c r="AC158" s="60"/>
      <c r="AD158" s="60"/>
      <c r="AE158" s="22"/>
      <c r="AF158" s="22"/>
      <c r="AG158" s="22"/>
      <c r="AH158" s="22"/>
      <c r="AI158" s="22"/>
      <c r="AJ158" s="22"/>
      <c r="AK158" s="39"/>
      <c r="AL158" s="39"/>
      <c r="AM158" s="39"/>
      <c r="AN158" s="39"/>
      <c r="AO158" s="39"/>
      <c r="AP158" s="39"/>
      <c r="AQ158" s="39"/>
      <c r="AR158" s="40"/>
      <c r="AS158" s="39"/>
      <c r="AT158" s="40"/>
      <c r="AU158" s="39"/>
      <c r="AV158" s="39"/>
      <c r="AW158" s="39"/>
      <c r="AX158" s="39"/>
      <c r="AY158" s="39"/>
      <c r="AZ158" s="40"/>
      <c r="BA158" s="39"/>
      <c r="BB158" s="40"/>
      <c r="BC158" s="39"/>
      <c r="BD158" s="40"/>
      <c r="BE158" s="39"/>
      <c r="BF158" s="39"/>
      <c r="BG158" s="39"/>
      <c r="BH158" s="56"/>
      <c r="BI158" s="56"/>
      <c r="BJ158" s="133"/>
    </row>
    <row r="159" spans="1:62" x14ac:dyDescent="0.3">
      <c r="A159" s="9"/>
      <c r="B159" s="76"/>
      <c r="C159" s="9"/>
      <c r="D159" s="9"/>
      <c r="E159" s="9"/>
      <c r="F159" s="15"/>
      <c r="G159" s="5"/>
      <c r="H159" s="5"/>
      <c r="I159" s="9"/>
      <c r="J159" s="9"/>
      <c r="K159" s="9"/>
      <c r="L159" s="9"/>
      <c r="M159" s="9"/>
      <c r="N159" s="9"/>
      <c r="O159" s="9"/>
      <c r="P159" s="9"/>
      <c r="Q159" s="9"/>
      <c r="R159" s="9"/>
      <c r="S159" s="9"/>
      <c r="T159" s="9"/>
      <c r="U159" s="9"/>
      <c r="V159" s="8"/>
      <c r="W159" s="8"/>
      <c r="X159" s="7"/>
      <c r="Y159" s="18"/>
      <c r="Z159" s="7"/>
      <c r="AA159" s="7"/>
      <c r="AB159" s="7"/>
      <c r="AC159" s="9"/>
      <c r="AD159" s="8"/>
      <c r="AE159" s="14"/>
      <c r="AF159" s="14"/>
      <c r="AG159" s="14"/>
      <c r="AH159" s="14"/>
      <c r="AI159" s="14"/>
      <c r="AJ159" s="14"/>
      <c r="AK159" s="5"/>
      <c r="AL159" s="6"/>
      <c r="AM159" s="5"/>
      <c r="AN159" s="5"/>
      <c r="AO159" s="6"/>
      <c r="AP159" s="6"/>
      <c r="AQ159" s="6"/>
      <c r="AR159" s="6"/>
      <c r="AS159" s="6"/>
      <c r="AT159" s="6"/>
      <c r="AU159" s="6"/>
      <c r="AV159" s="6"/>
      <c r="AW159" s="6"/>
      <c r="AX159" s="6"/>
      <c r="AY159" s="6"/>
      <c r="AZ159" s="6"/>
      <c r="BA159" s="6"/>
      <c r="BB159" s="6"/>
      <c r="BC159" s="6"/>
      <c r="BD159" s="6"/>
      <c r="BE159" s="6"/>
      <c r="BF159" s="6"/>
      <c r="BG159" s="6"/>
      <c r="BH159" s="6"/>
      <c r="BI159" s="6"/>
      <c r="BJ159" s="6"/>
    </row>
    <row r="160" spans="1:62" ht="13.5" customHeight="1" x14ac:dyDescent="0.35">
      <c r="A160" s="120"/>
      <c r="B160" s="19"/>
      <c r="C160" s="1"/>
      <c r="D160" s="9"/>
      <c r="E160" s="1"/>
      <c r="F160" s="15"/>
      <c r="G160" s="37"/>
      <c r="H160" s="5"/>
      <c r="I160" s="22"/>
      <c r="J160" s="22"/>
      <c r="K160" s="22"/>
      <c r="L160" s="60"/>
      <c r="M160" s="60"/>
      <c r="N160" s="60"/>
      <c r="O160" s="60"/>
      <c r="P160" s="60"/>
      <c r="Q160" s="60"/>
      <c r="R160" s="60"/>
      <c r="S160" s="60"/>
      <c r="T160" s="60"/>
      <c r="U160" s="60"/>
      <c r="V160" s="60"/>
      <c r="W160" s="60"/>
      <c r="X160" s="60"/>
      <c r="Y160" s="59"/>
      <c r="Z160" s="20"/>
      <c r="AA160" s="60"/>
      <c r="AB160" s="60"/>
      <c r="AC160" s="60"/>
      <c r="AD160" s="60"/>
      <c r="AE160" s="22"/>
      <c r="AF160" s="22"/>
      <c r="AG160" s="22"/>
      <c r="AH160" s="22"/>
      <c r="AI160" s="22"/>
      <c r="AJ160" s="22"/>
      <c r="AK160" s="39"/>
      <c r="AL160" s="39"/>
      <c r="AM160" s="39"/>
      <c r="AN160" s="39"/>
      <c r="AO160" s="39"/>
      <c r="AP160" s="39"/>
      <c r="AQ160" s="39"/>
      <c r="AR160" s="40"/>
      <c r="AS160" s="39"/>
      <c r="AT160" s="40"/>
      <c r="AU160" s="39"/>
      <c r="AV160" s="39"/>
      <c r="AW160" s="39"/>
      <c r="AX160" s="39"/>
      <c r="AY160" s="39"/>
      <c r="AZ160" s="40"/>
      <c r="BA160" s="39"/>
      <c r="BB160" s="40"/>
      <c r="BC160" s="39"/>
      <c r="BD160" s="40"/>
      <c r="BE160" s="39"/>
      <c r="BF160" s="39"/>
      <c r="BG160" s="39"/>
      <c r="BH160" s="56"/>
      <c r="BI160" s="56"/>
      <c r="BJ160" s="133"/>
    </row>
    <row r="161" spans="1:62" x14ac:dyDescent="0.3">
      <c r="A161" s="135"/>
      <c r="B161" s="76"/>
      <c r="C161" s="9"/>
      <c r="D161" s="9"/>
      <c r="E161" s="9"/>
      <c r="F161" s="15"/>
      <c r="G161" s="5"/>
      <c r="H161" s="5"/>
      <c r="I161" s="9"/>
      <c r="J161" s="9"/>
      <c r="K161" s="9"/>
      <c r="L161" s="9"/>
      <c r="M161" s="9"/>
      <c r="N161" s="9"/>
      <c r="O161" s="9"/>
      <c r="P161" s="9"/>
      <c r="Q161" s="9"/>
      <c r="R161" s="9"/>
      <c r="S161" s="9"/>
      <c r="T161" s="9"/>
      <c r="U161" s="9"/>
      <c r="V161" s="8"/>
      <c r="W161" s="8"/>
      <c r="X161" s="7"/>
      <c r="Y161" s="18"/>
      <c r="Z161" s="7"/>
      <c r="AA161" s="7"/>
      <c r="AB161" s="7"/>
      <c r="AC161" s="9"/>
      <c r="AD161" s="8"/>
      <c r="AE161" s="14"/>
      <c r="AF161" s="14"/>
      <c r="AG161" s="14"/>
      <c r="AH161" s="14"/>
      <c r="AI161" s="14"/>
      <c r="AJ161" s="14"/>
      <c r="AK161" s="136"/>
      <c r="AL161" s="6"/>
      <c r="AM161" s="5"/>
      <c r="AN161" s="5"/>
      <c r="AO161" s="6"/>
      <c r="AP161" s="6"/>
      <c r="AQ161" s="6"/>
      <c r="AR161" s="6"/>
      <c r="AS161" s="6"/>
      <c r="AT161" s="6"/>
      <c r="AU161" s="6"/>
      <c r="AV161" s="6"/>
      <c r="AW161" s="6"/>
      <c r="AX161" s="6"/>
      <c r="AY161" s="6"/>
      <c r="AZ161" s="6"/>
      <c r="BA161" s="6"/>
      <c r="BB161" s="6"/>
      <c r="BC161" s="6"/>
      <c r="BD161" s="6"/>
      <c r="BE161" s="6"/>
      <c r="BF161" s="6"/>
      <c r="BG161" s="6"/>
      <c r="BH161" s="6"/>
      <c r="BI161" s="6"/>
      <c r="BJ161" s="6"/>
    </row>
    <row r="162" spans="1:62" ht="13.5" customHeight="1" x14ac:dyDescent="0.35">
      <c r="A162" s="120"/>
      <c r="B162" s="76"/>
      <c r="C162" s="1"/>
      <c r="D162" s="9"/>
      <c r="E162" s="1"/>
      <c r="F162" s="15"/>
      <c r="G162" s="5"/>
      <c r="H162" s="5"/>
      <c r="I162" s="22"/>
      <c r="J162" s="22"/>
      <c r="K162" s="22"/>
      <c r="L162" s="60"/>
      <c r="M162" s="60"/>
      <c r="N162" s="60"/>
      <c r="O162" s="60"/>
      <c r="P162" s="60"/>
      <c r="Q162" s="60"/>
      <c r="R162" s="60"/>
      <c r="S162" s="60"/>
      <c r="T162" s="60"/>
      <c r="U162" s="60"/>
      <c r="V162" s="60"/>
      <c r="W162" s="60"/>
      <c r="X162" s="60"/>
      <c r="Y162" s="59"/>
      <c r="Z162" s="20"/>
      <c r="AA162" s="60"/>
      <c r="AB162" s="60"/>
      <c r="AC162" s="60"/>
      <c r="AD162" s="60"/>
      <c r="AE162" s="22"/>
      <c r="AF162" s="22"/>
      <c r="AG162" s="22"/>
      <c r="AH162" s="22"/>
      <c r="AI162" s="22"/>
      <c r="AJ162" s="22"/>
      <c r="AK162" s="39"/>
      <c r="AL162" s="39"/>
      <c r="AM162" s="39"/>
      <c r="AN162" s="39"/>
      <c r="AO162" s="39"/>
      <c r="AP162" s="39"/>
      <c r="AQ162" s="39"/>
      <c r="AR162" s="40"/>
      <c r="AS162" s="39"/>
      <c r="AT162" s="40"/>
      <c r="AU162" s="39"/>
      <c r="AV162" s="39"/>
      <c r="AW162" s="39"/>
      <c r="AX162" s="39"/>
      <c r="AY162" s="39"/>
      <c r="AZ162" s="40"/>
      <c r="BA162" s="39"/>
      <c r="BB162" s="40"/>
      <c r="BC162" s="39"/>
      <c r="BD162" s="40"/>
      <c r="BE162" s="39"/>
      <c r="BF162" s="39"/>
      <c r="BG162" s="39"/>
      <c r="BH162" s="56"/>
      <c r="BI162" s="56"/>
      <c r="BJ162" s="133"/>
    </row>
    <row r="163" spans="1:62" ht="13.5" customHeight="1" x14ac:dyDescent="0.35">
      <c r="A163" s="120"/>
      <c r="B163" s="19"/>
      <c r="C163" s="1"/>
      <c r="D163" s="9"/>
      <c r="E163" s="1"/>
      <c r="F163" s="15"/>
      <c r="G163" s="37"/>
      <c r="H163" s="5"/>
      <c r="I163" s="22"/>
      <c r="J163" s="22"/>
      <c r="K163" s="22"/>
      <c r="L163" s="60"/>
      <c r="M163" s="60"/>
      <c r="N163" s="60"/>
      <c r="O163" s="60"/>
      <c r="P163" s="60"/>
      <c r="Q163" s="60"/>
      <c r="R163" s="60"/>
      <c r="S163" s="60"/>
      <c r="T163" s="60"/>
      <c r="U163" s="60"/>
      <c r="V163" s="60"/>
      <c r="W163" s="60"/>
      <c r="X163" s="60"/>
      <c r="Y163" s="59"/>
      <c r="Z163" s="20"/>
      <c r="AA163" s="60"/>
      <c r="AB163" s="60"/>
      <c r="AC163" s="60"/>
      <c r="AD163" s="60"/>
      <c r="AE163" s="22"/>
      <c r="AF163" s="22"/>
      <c r="AG163" s="22"/>
      <c r="AH163" s="22"/>
      <c r="AI163" s="22"/>
      <c r="AJ163" s="22"/>
      <c r="AK163" s="39"/>
      <c r="AL163" s="39"/>
      <c r="AM163" s="39"/>
      <c r="AN163" s="39"/>
      <c r="AO163" s="39"/>
      <c r="AP163" s="39"/>
      <c r="AQ163" s="39"/>
      <c r="AR163" s="40"/>
      <c r="AS163" s="39"/>
      <c r="AT163" s="40"/>
      <c r="AU163" s="39"/>
      <c r="AV163" s="39"/>
      <c r="AW163" s="39"/>
      <c r="AX163" s="39"/>
      <c r="AY163" s="39"/>
      <c r="AZ163" s="40"/>
      <c r="BA163" s="39"/>
      <c r="BB163" s="40"/>
      <c r="BC163" s="39"/>
      <c r="BD163" s="40"/>
      <c r="BE163" s="39"/>
      <c r="BF163" s="39"/>
      <c r="BG163" s="39"/>
      <c r="BH163" s="56"/>
      <c r="BI163" s="56"/>
      <c r="BJ163" s="133"/>
    </row>
    <row r="164" spans="1:62" x14ac:dyDescent="0.3">
      <c r="A164" s="135"/>
      <c r="B164" s="76"/>
      <c r="C164" s="9"/>
      <c r="D164" s="9"/>
      <c r="E164" s="9"/>
      <c r="F164" s="15"/>
      <c r="G164" s="5"/>
      <c r="H164" s="5"/>
      <c r="I164" s="9"/>
      <c r="J164" s="9"/>
      <c r="K164" s="9"/>
      <c r="L164" s="9"/>
      <c r="M164" s="9"/>
      <c r="N164" s="9"/>
      <c r="O164" s="9"/>
      <c r="P164" s="9"/>
      <c r="Q164" s="9"/>
      <c r="R164" s="9"/>
      <c r="S164" s="9"/>
      <c r="T164" s="9"/>
      <c r="U164" s="9"/>
      <c r="V164" s="8"/>
      <c r="W164" s="8"/>
      <c r="X164" s="7"/>
      <c r="Y164" s="18"/>
      <c r="Z164" s="7"/>
      <c r="AA164" s="7"/>
      <c r="AB164" s="7"/>
      <c r="AC164" s="9"/>
      <c r="AD164" s="8"/>
      <c r="AE164" s="14"/>
      <c r="AF164" s="14"/>
      <c r="AG164" s="14"/>
      <c r="AH164" s="14"/>
      <c r="AI164" s="14"/>
      <c r="AJ164" s="14"/>
      <c r="AK164" s="136"/>
      <c r="AL164" s="6"/>
      <c r="AM164" s="5"/>
      <c r="AN164" s="5"/>
      <c r="AO164" s="6"/>
      <c r="AP164" s="6"/>
      <c r="AQ164" s="6"/>
      <c r="AR164" s="6"/>
      <c r="AS164" s="6"/>
      <c r="AT164" s="6"/>
      <c r="AU164" s="6"/>
      <c r="AV164" s="6"/>
      <c r="AW164" s="6"/>
      <c r="AX164" s="6"/>
      <c r="AY164" s="6"/>
      <c r="AZ164" s="6"/>
      <c r="BA164" s="6"/>
      <c r="BB164" s="6"/>
      <c r="BC164" s="6"/>
      <c r="BD164" s="6"/>
      <c r="BE164" s="6"/>
      <c r="BF164" s="6"/>
      <c r="BG164" s="6"/>
      <c r="BH164" s="6"/>
      <c r="BI164" s="6"/>
      <c r="BJ164" s="6"/>
    </row>
    <row r="165" spans="1:62" x14ac:dyDescent="0.3">
      <c r="A165" s="135"/>
      <c r="B165" s="76"/>
      <c r="C165" s="9"/>
      <c r="D165" s="9"/>
      <c r="E165" s="9"/>
      <c r="F165" s="15"/>
      <c r="G165" s="5"/>
      <c r="H165" s="5"/>
      <c r="I165" s="9"/>
      <c r="J165" s="9"/>
      <c r="K165" s="9"/>
      <c r="L165" s="9"/>
      <c r="M165" s="9"/>
      <c r="N165" s="9"/>
      <c r="O165" s="9"/>
      <c r="P165" s="9"/>
      <c r="Q165" s="9"/>
      <c r="R165" s="9"/>
      <c r="S165" s="9"/>
      <c r="T165" s="9"/>
      <c r="U165" s="9"/>
      <c r="V165" s="8"/>
      <c r="W165" s="8"/>
      <c r="X165" s="7"/>
      <c r="Y165" s="18"/>
      <c r="Z165" s="7"/>
      <c r="AA165" s="7"/>
      <c r="AB165" s="7"/>
      <c r="AC165" s="9"/>
      <c r="AD165" s="8"/>
      <c r="AE165" s="14"/>
      <c r="AF165" s="14"/>
      <c r="AG165" s="14"/>
      <c r="AH165" s="14"/>
      <c r="AI165" s="14"/>
      <c r="AJ165" s="14"/>
      <c r="AK165" s="136"/>
      <c r="AL165" s="6"/>
      <c r="AM165" s="5"/>
      <c r="AN165" s="5"/>
      <c r="AO165" s="6"/>
      <c r="AP165" s="6"/>
      <c r="AQ165" s="6"/>
      <c r="AR165" s="6"/>
      <c r="AS165" s="6"/>
      <c r="AT165" s="6"/>
      <c r="AU165" s="6"/>
      <c r="AV165" s="6"/>
      <c r="AW165" s="6"/>
      <c r="AX165" s="6"/>
      <c r="AY165" s="6"/>
      <c r="AZ165" s="6"/>
      <c r="BA165" s="6"/>
      <c r="BB165" s="6"/>
      <c r="BC165" s="6"/>
      <c r="BD165" s="6"/>
      <c r="BE165" s="6"/>
      <c r="BF165" s="6"/>
      <c r="BG165" s="6"/>
      <c r="BH165" s="6"/>
      <c r="BI165" s="6"/>
      <c r="BJ165" s="6"/>
    </row>
    <row r="166" spans="1:62" x14ac:dyDescent="0.3">
      <c r="A166" s="9"/>
      <c r="B166" s="76"/>
      <c r="C166" s="9"/>
      <c r="D166" s="9"/>
      <c r="E166" s="9"/>
      <c r="F166" s="15"/>
      <c r="G166" s="5"/>
      <c r="H166" s="5"/>
      <c r="I166" s="9"/>
      <c r="J166" s="9"/>
      <c r="K166" s="9"/>
      <c r="L166" s="9"/>
      <c r="M166" s="9"/>
      <c r="N166" s="9"/>
      <c r="O166" s="9"/>
      <c r="P166" s="9"/>
      <c r="Q166" s="9"/>
      <c r="R166" s="9"/>
      <c r="S166" s="9"/>
      <c r="T166" s="9"/>
      <c r="U166" s="9"/>
      <c r="V166" s="9"/>
      <c r="W166" s="9"/>
      <c r="Y166" s="17"/>
      <c r="AA166" s="9"/>
      <c r="AB166" s="9"/>
      <c r="AC166" s="9"/>
      <c r="AD166" s="9"/>
      <c r="AE166" s="14"/>
      <c r="AF166" s="14"/>
      <c r="AG166" s="14"/>
      <c r="AH166" s="14"/>
      <c r="AI166" s="14"/>
      <c r="AJ166" s="14"/>
      <c r="AK166" s="6"/>
      <c r="AL166" s="6"/>
      <c r="AM166" s="6"/>
      <c r="AN166" s="6"/>
      <c r="AO166" s="6"/>
      <c r="AP166" s="6"/>
      <c r="AQ166" s="6"/>
      <c r="AR166" s="6"/>
      <c r="AS166" s="6"/>
      <c r="AT166" s="6"/>
      <c r="AU166" s="39"/>
      <c r="AV166" s="39"/>
      <c r="AW166" s="6"/>
      <c r="AX166" s="6"/>
      <c r="AY166" s="6"/>
      <c r="AZ166" s="6"/>
      <c r="BA166" s="6"/>
      <c r="BB166" s="6"/>
      <c r="BC166" s="6"/>
      <c r="BD166" s="6"/>
      <c r="BE166" s="6"/>
      <c r="BF166" s="6"/>
      <c r="BG166" s="6"/>
      <c r="BH166" s="6"/>
      <c r="BI166" s="6"/>
      <c r="BJ166" s="6"/>
    </row>
    <row r="167" spans="1:62" ht="13.5" customHeight="1" x14ac:dyDescent="0.35">
      <c r="A167" s="120"/>
      <c r="B167" s="76"/>
      <c r="C167" s="1"/>
      <c r="D167" s="9"/>
      <c r="E167" s="1"/>
      <c r="F167" s="15"/>
      <c r="G167" s="5"/>
      <c r="H167" s="5"/>
      <c r="I167" s="22"/>
      <c r="J167" s="22"/>
      <c r="K167" s="22"/>
      <c r="L167" s="60"/>
      <c r="M167" s="60"/>
      <c r="N167" s="60"/>
      <c r="O167" s="60"/>
      <c r="P167" s="60"/>
      <c r="Q167" s="60"/>
      <c r="R167" s="60"/>
      <c r="S167" s="60"/>
      <c r="T167" s="60"/>
      <c r="U167" s="60"/>
      <c r="V167" s="60"/>
      <c r="W167" s="60"/>
      <c r="X167" s="60"/>
      <c r="Y167" s="59"/>
      <c r="Z167" s="20"/>
      <c r="AA167" s="60"/>
      <c r="AB167" s="60"/>
      <c r="AC167" s="60"/>
      <c r="AD167" s="60"/>
      <c r="AE167" s="22"/>
      <c r="AF167" s="22"/>
      <c r="AG167" s="22"/>
      <c r="AH167" s="22"/>
      <c r="AI167" s="22"/>
      <c r="AJ167" s="22"/>
      <c r="AK167" s="39"/>
      <c r="AL167" s="39"/>
      <c r="AM167" s="39"/>
      <c r="AN167" s="39"/>
      <c r="AO167" s="39"/>
      <c r="AP167" s="39"/>
      <c r="AQ167" s="39"/>
      <c r="AR167" s="40"/>
      <c r="AS167" s="39"/>
      <c r="AT167" s="40"/>
      <c r="AU167" s="39"/>
      <c r="AV167" s="39"/>
      <c r="AW167" s="39"/>
      <c r="AX167" s="39"/>
      <c r="AY167" s="39"/>
      <c r="AZ167" s="40"/>
      <c r="BA167" s="39"/>
      <c r="BB167" s="40"/>
      <c r="BC167" s="39"/>
      <c r="BD167" s="40"/>
      <c r="BE167" s="39"/>
      <c r="BF167" s="39"/>
      <c r="BG167" s="39"/>
      <c r="BH167" s="56"/>
      <c r="BI167" s="56"/>
      <c r="BJ167" s="133"/>
    </row>
    <row r="168" spans="1:62" x14ac:dyDescent="0.3">
      <c r="A168" s="9"/>
      <c r="B168" s="76"/>
      <c r="C168" s="9"/>
      <c r="D168" s="9"/>
      <c r="E168" s="9"/>
      <c r="F168" s="15"/>
      <c r="G168" s="5"/>
      <c r="H168" s="5"/>
      <c r="I168" s="9"/>
      <c r="J168" s="9"/>
      <c r="K168" s="9"/>
      <c r="L168" s="9"/>
      <c r="M168" s="9"/>
      <c r="N168" s="9"/>
      <c r="O168" s="9"/>
      <c r="P168" s="9"/>
      <c r="Q168" s="9"/>
      <c r="R168" s="9"/>
      <c r="S168" s="9"/>
      <c r="T168" s="9"/>
      <c r="U168" s="9"/>
      <c r="V168" s="9"/>
      <c r="W168" s="9"/>
      <c r="Y168" s="17"/>
      <c r="AA168" s="9"/>
      <c r="AB168" s="9"/>
      <c r="AC168" s="9"/>
      <c r="AD168" s="9"/>
      <c r="AE168" s="14"/>
      <c r="AF168" s="14"/>
      <c r="AG168" s="14"/>
      <c r="AH168" s="14"/>
      <c r="AI168" s="14"/>
      <c r="AJ168" s="14"/>
      <c r="AK168" s="6"/>
      <c r="AL168" s="6"/>
      <c r="AM168" s="6"/>
      <c r="AN168" s="6"/>
      <c r="AO168" s="6"/>
      <c r="AP168" s="6"/>
      <c r="AQ168" s="6"/>
      <c r="AR168" s="6"/>
      <c r="AS168" s="6"/>
      <c r="AT168" s="6"/>
      <c r="AU168" s="39"/>
      <c r="AV168" s="39"/>
      <c r="AW168" s="6"/>
      <c r="AX168" s="6"/>
      <c r="AY168" s="6"/>
      <c r="AZ168" s="6"/>
      <c r="BA168" s="6"/>
      <c r="BB168" s="6"/>
      <c r="BC168" s="6"/>
      <c r="BD168" s="6"/>
      <c r="BE168" s="6"/>
      <c r="BF168" s="6"/>
      <c r="BG168" s="6"/>
      <c r="BH168" s="6"/>
      <c r="BI168" s="6"/>
      <c r="BJ168" s="6"/>
    </row>
    <row r="169" spans="1:62" ht="13.5" customHeight="1" x14ac:dyDescent="0.35">
      <c r="A169" s="120"/>
      <c r="B169" s="19"/>
      <c r="C169" s="1"/>
      <c r="D169" s="9"/>
      <c r="E169" s="1"/>
      <c r="F169" s="15"/>
      <c r="G169" s="37"/>
      <c r="H169" s="5"/>
      <c r="I169" s="22"/>
      <c r="J169" s="22"/>
      <c r="K169" s="22"/>
      <c r="L169" s="60"/>
      <c r="M169" s="60"/>
      <c r="N169" s="60"/>
      <c r="O169" s="60"/>
      <c r="P169" s="60"/>
      <c r="Q169" s="60"/>
      <c r="R169" s="60"/>
      <c r="S169" s="60"/>
      <c r="T169" s="60"/>
      <c r="U169" s="60"/>
      <c r="V169" s="60"/>
      <c r="W169" s="60"/>
      <c r="X169" s="60"/>
      <c r="Y169" s="59"/>
      <c r="Z169" s="20"/>
      <c r="AA169" s="60"/>
      <c r="AB169" s="60"/>
      <c r="AC169" s="60"/>
      <c r="AD169" s="60"/>
      <c r="AE169" s="22"/>
      <c r="AF169" s="22"/>
      <c r="AG169" s="22"/>
      <c r="AH169" s="22"/>
      <c r="AI169" s="22"/>
      <c r="AJ169" s="22"/>
      <c r="AK169" s="39"/>
      <c r="AL169" s="39"/>
      <c r="AM169" s="39"/>
      <c r="AN169" s="39"/>
      <c r="AO169" s="39"/>
      <c r="AP169" s="39"/>
      <c r="AQ169" s="39"/>
      <c r="AR169" s="40"/>
      <c r="AS169" s="39"/>
      <c r="AT169" s="40"/>
      <c r="AU169" s="39"/>
      <c r="AV169" s="39"/>
      <c r="AW169" s="39"/>
      <c r="AX169" s="39"/>
      <c r="AY169" s="39"/>
      <c r="AZ169" s="40"/>
      <c r="BA169" s="39"/>
      <c r="BB169" s="40"/>
      <c r="BC169" s="39"/>
      <c r="BD169" s="40"/>
      <c r="BE169" s="39"/>
      <c r="BF169" s="39"/>
      <c r="BG169" s="39"/>
      <c r="BH169" s="56"/>
      <c r="BI169" s="56"/>
      <c r="BJ169" s="133"/>
    </row>
    <row r="170" spans="1:62" x14ac:dyDescent="0.3">
      <c r="A170" s="135"/>
      <c r="B170" s="76"/>
      <c r="C170" s="9"/>
      <c r="D170" s="9"/>
      <c r="E170" s="9"/>
      <c r="F170" s="15"/>
      <c r="G170" s="5"/>
      <c r="H170" s="5"/>
      <c r="I170" s="9"/>
      <c r="J170" s="9"/>
      <c r="K170" s="9"/>
      <c r="L170" s="9"/>
      <c r="M170" s="9"/>
      <c r="N170" s="9"/>
      <c r="O170" s="9"/>
      <c r="P170" s="9"/>
      <c r="Q170" s="9"/>
      <c r="R170" s="9"/>
      <c r="S170" s="9"/>
      <c r="T170" s="9"/>
      <c r="U170" s="9"/>
      <c r="V170" s="8"/>
      <c r="W170" s="8"/>
      <c r="X170" s="7"/>
      <c r="Y170" s="18"/>
      <c r="Z170" s="7"/>
      <c r="AA170" s="7"/>
      <c r="AB170" s="7"/>
      <c r="AC170" s="9"/>
      <c r="AD170" s="8"/>
      <c r="AE170" s="14"/>
      <c r="AF170" s="14"/>
      <c r="AG170" s="14"/>
      <c r="AH170" s="14"/>
      <c r="AI170" s="14"/>
      <c r="AJ170" s="14"/>
      <c r="AK170" s="136"/>
      <c r="AL170" s="6"/>
      <c r="AM170" s="5"/>
      <c r="AN170" s="5"/>
      <c r="AO170" s="6"/>
      <c r="AP170" s="6"/>
      <c r="AQ170" s="6"/>
      <c r="AR170" s="6"/>
      <c r="AS170" s="6"/>
      <c r="AT170" s="6"/>
      <c r="AU170" s="6"/>
      <c r="AV170" s="6"/>
      <c r="AW170" s="6"/>
      <c r="AX170" s="6"/>
      <c r="AY170" s="6"/>
      <c r="AZ170" s="6"/>
      <c r="BA170" s="6"/>
      <c r="BB170" s="6"/>
      <c r="BC170" s="6"/>
      <c r="BD170" s="6"/>
      <c r="BE170" s="6"/>
      <c r="BF170" s="6"/>
      <c r="BG170" s="6"/>
      <c r="BH170" s="6"/>
      <c r="BI170" s="6"/>
      <c r="BJ170" s="6"/>
    </row>
    <row r="171" spans="1:62" x14ac:dyDescent="0.3">
      <c r="A171" s="9"/>
      <c r="B171" s="76"/>
      <c r="C171" s="9"/>
      <c r="D171" s="9"/>
      <c r="E171" s="9"/>
      <c r="F171" s="15"/>
      <c r="G171" s="5"/>
      <c r="H171" s="5"/>
      <c r="I171" s="9"/>
      <c r="J171" s="9"/>
      <c r="K171" s="9"/>
      <c r="L171" s="9"/>
      <c r="M171" s="9"/>
      <c r="N171" s="9"/>
      <c r="O171" s="9"/>
      <c r="P171" s="9"/>
      <c r="Q171" s="9"/>
      <c r="R171" s="9"/>
      <c r="S171" s="9"/>
      <c r="T171" s="9"/>
      <c r="U171" s="9"/>
      <c r="V171" s="9"/>
      <c r="W171" s="9"/>
      <c r="Y171" s="17"/>
      <c r="AA171" s="9"/>
      <c r="AB171" s="9"/>
      <c r="AC171" s="9"/>
      <c r="AD171" s="9"/>
      <c r="AE171" s="14"/>
      <c r="AF171" s="14"/>
      <c r="AG171" s="14"/>
      <c r="AH171" s="14"/>
      <c r="AI171" s="14"/>
      <c r="AJ171" s="14"/>
      <c r="AK171" s="6"/>
      <c r="AL171" s="6"/>
      <c r="AM171" s="6"/>
      <c r="AN171" s="6"/>
      <c r="AO171" s="6"/>
      <c r="AP171" s="6"/>
      <c r="AQ171" s="6"/>
      <c r="AR171" s="6"/>
      <c r="AS171" s="6"/>
      <c r="AT171" s="6"/>
      <c r="AU171" s="39"/>
      <c r="AV171" s="39"/>
      <c r="AW171" s="6"/>
      <c r="AX171" s="6"/>
      <c r="AY171" s="6"/>
      <c r="AZ171" s="6"/>
      <c r="BA171" s="6"/>
      <c r="BB171" s="6"/>
      <c r="BC171" s="6"/>
      <c r="BD171" s="6"/>
      <c r="BE171" s="6"/>
      <c r="BF171" s="6"/>
      <c r="BG171" s="6"/>
      <c r="BH171" s="6"/>
      <c r="BI171" s="6"/>
      <c r="BJ171" s="6"/>
    </row>
    <row r="172" spans="1:62" x14ac:dyDescent="0.3">
      <c r="A172" s="135"/>
      <c r="B172" s="76"/>
      <c r="C172" s="9"/>
      <c r="D172" s="9"/>
      <c r="E172" s="9"/>
      <c r="F172" s="15"/>
      <c r="G172" s="5"/>
      <c r="H172" s="5"/>
      <c r="I172" s="9"/>
      <c r="J172" s="9"/>
      <c r="K172" s="9"/>
      <c r="L172" s="9"/>
      <c r="M172" s="9"/>
      <c r="N172" s="9"/>
      <c r="O172" s="9"/>
      <c r="P172" s="9"/>
      <c r="Q172" s="9"/>
      <c r="R172" s="9"/>
      <c r="S172" s="9"/>
      <c r="T172" s="9"/>
      <c r="U172" s="9"/>
      <c r="V172" s="8"/>
      <c r="W172" s="8"/>
      <c r="X172" s="7"/>
      <c r="Y172" s="18"/>
      <c r="Z172" s="7"/>
      <c r="AA172" s="7"/>
      <c r="AB172" s="7"/>
      <c r="AC172" s="9"/>
      <c r="AD172" s="8"/>
      <c r="AE172" s="14"/>
      <c r="AF172" s="14"/>
      <c r="AG172" s="14"/>
      <c r="AH172" s="14"/>
      <c r="AI172" s="14"/>
      <c r="AJ172" s="14"/>
      <c r="AK172" s="136"/>
      <c r="AL172" s="6"/>
      <c r="AM172" s="5"/>
      <c r="AN172" s="5"/>
      <c r="AO172" s="6"/>
      <c r="AP172" s="6"/>
      <c r="AQ172" s="6"/>
      <c r="AR172" s="6"/>
      <c r="AS172" s="6"/>
      <c r="AT172" s="6"/>
      <c r="AU172" s="6"/>
      <c r="AV172" s="6"/>
      <c r="AW172" s="6"/>
      <c r="AX172" s="6"/>
      <c r="AY172" s="6"/>
      <c r="AZ172" s="6"/>
      <c r="BA172" s="6"/>
      <c r="BB172" s="6"/>
      <c r="BC172" s="6"/>
      <c r="BD172" s="6"/>
      <c r="BE172" s="6"/>
      <c r="BF172" s="6"/>
      <c r="BG172" s="6"/>
      <c r="BH172" s="6"/>
      <c r="BI172" s="6"/>
      <c r="BJ172" s="6"/>
    </row>
    <row r="173" spans="1:62" x14ac:dyDescent="0.3">
      <c r="A173" s="9"/>
      <c r="B173" s="76"/>
      <c r="C173" s="9"/>
      <c r="D173" s="9"/>
      <c r="E173" s="9"/>
      <c r="F173" s="15"/>
      <c r="G173" s="5"/>
      <c r="H173" s="5"/>
      <c r="I173" s="9"/>
      <c r="J173" s="9"/>
      <c r="K173" s="9"/>
      <c r="L173" s="9"/>
      <c r="M173" s="9"/>
      <c r="N173" s="9"/>
      <c r="O173" s="9"/>
      <c r="P173" s="9"/>
      <c r="Q173" s="9"/>
      <c r="R173" s="9"/>
      <c r="S173" s="9"/>
      <c r="T173" s="9"/>
      <c r="U173" s="9"/>
      <c r="V173" s="9"/>
      <c r="W173" s="9"/>
      <c r="Y173" s="17"/>
      <c r="AA173" s="9"/>
      <c r="AB173" s="9"/>
      <c r="AC173" s="9"/>
      <c r="AD173" s="9"/>
      <c r="AE173" s="14"/>
      <c r="AF173" s="14"/>
      <c r="AG173" s="14"/>
      <c r="AH173" s="14"/>
      <c r="AI173" s="14"/>
      <c r="AJ173" s="14"/>
      <c r="AK173" s="6"/>
      <c r="AL173" s="6"/>
      <c r="AM173" s="6"/>
      <c r="AN173" s="6"/>
      <c r="AO173" s="6"/>
      <c r="AP173" s="6"/>
      <c r="AQ173" s="6"/>
      <c r="AR173" s="6"/>
      <c r="AS173" s="6"/>
      <c r="AT173" s="6"/>
      <c r="AU173" s="39"/>
      <c r="AV173" s="39"/>
      <c r="AW173" s="6"/>
      <c r="AX173" s="6"/>
      <c r="AY173" s="6"/>
      <c r="AZ173" s="6"/>
      <c r="BA173" s="6"/>
      <c r="BB173" s="6"/>
      <c r="BC173" s="6"/>
      <c r="BD173" s="6"/>
      <c r="BE173" s="6"/>
      <c r="BF173" s="6"/>
      <c r="BG173" s="6"/>
      <c r="BH173" s="6"/>
      <c r="BI173" s="6"/>
      <c r="BJ173" s="6"/>
    </row>
    <row r="174" spans="1:62" ht="13.5" customHeight="1" x14ac:dyDescent="0.35">
      <c r="A174" s="120"/>
      <c r="B174" s="19"/>
      <c r="C174" s="1"/>
      <c r="D174" s="9"/>
      <c r="E174" s="1"/>
      <c r="F174" s="15"/>
      <c r="G174" s="37"/>
      <c r="H174" s="5"/>
      <c r="I174" s="22"/>
      <c r="J174" s="22"/>
      <c r="K174" s="22"/>
      <c r="L174" s="60"/>
      <c r="M174" s="60"/>
      <c r="N174" s="60"/>
      <c r="O174" s="60"/>
      <c r="P174" s="60"/>
      <c r="Q174" s="60"/>
      <c r="R174" s="60"/>
      <c r="S174" s="60"/>
      <c r="T174" s="60"/>
      <c r="U174" s="60"/>
      <c r="V174" s="60"/>
      <c r="W174" s="60"/>
      <c r="X174" s="60"/>
      <c r="Y174" s="59"/>
      <c r="Z174" s="20"/>
      <c r="AA174" s="60"/>
      <c r="AB174" s="60"/>
      <c r="AC174" s="60"/>
      <c r="AD174" s="60"/>
      <c r="AE174" s="22"/>
      <c r="AF174" s="22"/>
      <c r="AG174" s="22"/>
      <c r="AH174" s="22"/>
      <c r="AI174" s="22"/>
      <c r="AJ174" s="22"/>
      <c r="AK174" s="39"/>
      <c r="AL174" s="39"/>
      <c r="AM174" s="39"/>
      <c r="AN174" s="39"/>
      <c r="AO174" s="39"/>
      <c r="AP174" s="39"/>
      <c r="AQ174" s="39"/>
      <c r="AR174" s="40"/>
      <c r="AS174" s="39"/>
      <c r="AT174" s="40"/>
      <c r="AU174" s="39"/>
      <c r="AV174" s="39"/>
      <c r="AW174" s="39"/>
      <c r="AX174" s="39"/>
      <c r="AY174" s="39"/>
      <c r="AZ174" s="40"/>
      <c r="BA174" s="39"/>
      <c r="BB174" s="40"/>
      <c r="BC174" s="39"/>
      <c r="BD174" s="40"/>
      <c r="BE174" s="39"/>
      <c r="BF174" s="39"/>
      <c r="BG174" s="39"/>
      <c r="BH174" s="56"/>
      <c r="BI174" s="56"/>
      <c r="BJ174" s="133"/>
    </row>
    <row r="175" spans="1:62" ht="13.5" customHeight="1" x14ac:dyDescent="0.35">
      <c r="A175" s="120"/>
      <c r="B175" s="19"/>
      <c r="C175" s="1"/>
      <c r="D175" s="9"/>
      <c r="E175" s="1"/>
      <c r="F175" s="15"/>
      <c r="G175" s="37"/>
      <c r="H175" s="5"/>
      <c r="I175" s="22"/>
      <c r="J175" s="22"/>
      <c r="K175" s="22"/>
      <c r="L175" s="60"/>
      <c r="M175" s="60"/>
      <c r="N175" s="60"/>
      <c r="O175" s="60"/>
      <c r="P175" s="60"/>
      <c r="Q175" s="60"/>
      <c r="R175" s="60"/>
      <c r="S175" s="60"/>
      <c r="T175" s="60"/>
      <c r="U175" s="60"/>
      <c r="V175" s="60"/>
      <c r="W175" s="60"/>
      <c r="X175" s="60"/>
      <c r="Y175" s="59"/>
      <c r="Z175" s="20"/>
      <c r="AA175" s="60"/>
      <c r="AB175" s="60"/>
      <c r="AC175" s="60"/>
      <c r="AD175" s="60"/>
      <c r="AE175" s="22"/>
      <c r="AF175" s="22"/>
      <c r="AG175" s="22"/>
      <c r="AH175" s="22"/>
      <c r="AI175" s="22"/>
      <c r="AJ175" s="22"/>
      <c r="AK175" s="39"/>
      <c r="AL175" s="39"/>
      <c r="AM175" s="39"/>
      <c r="AN175" s="39"/>
      <c r="AO175" s="39"/>
      <c r="AP175" s="39"/>
      <c r="AQ175" s="39"/>
      <c r="AR175" s="40"/>
      <c r="AS175" s="39"/>
      <c r="AT175" s="40"/>
      <c r="AU175" s="39"/>
      <c r="AV175" s="39"/>
      <c r="AW175" s="39"/>
      <c r="AX175" s="39"/>
      <c r="AY175" s="39"/>
      <c r="AZ175" s="40"/>
      <c r="BA175" s="39"/>
      <c r="BB175" s="40"/>
      <c r="BC175" s="39"/>
      <c r="BD175" s="40"/>
      <c r="BE175" s="39"/>
      <c r="BF175" s="39"/>
      <c r="BG175" s="39"/>
      <c r="BH175" s="56"/>
      <c r="BI175" s="56"/>
      <c r="BJ175" s="133"/>
    </row>
    <row r="176" spans="1:62" x14ac:dyDescent="0.3">
      <c r="A176" s="9"/>
      <c r="B176" s="76"/>
      <c r="C176" s="9"/>
      <c r="D176" s="9"/>
      <c r="E176" s="9"/>
      <c r="F176" s="15"/>
      <c r="G176" s="5"/>
      <c r="H176" s="5"/>
      <c r="I176" s="9"/>
      <c r="J176" s="9"/>
      <c r="K176" s="9"/>
      <c r="L176" s="9"/>
      <c r="M176" s="9"/>
      <c r="N176" s="9"/>
      <c r="O176" s="9"/>
      <c r="P176" s="9"/>
      <c r="Q176" s="9"/>
      <c r="R176" s="9"/>
      <c r="S176" s="9"/>
      <c r="T176" s="9"/>
      <c r="U176" s="9"/>
      <c r="V176" s="9"/>
      <c r="W176" s="9"/>
      <c r="Y176" s="17"/>
      <c r="AA176" s="9"/>
      <c r="AB176" s="9"/>
      <c r="AC176" s="9"/>
      <c r="AD176" s="9"/>
      <c r="AE176" s="14"/>
      <c r="AF176" s="14"/>
      <c r="AG176" s="14"/>
      <c r="AH176" s="14"/>
      <c r="AI176" s="14"/>
      <c r="AJ176" s="14"/>
      <c r="AK176" s="6"/>
      <c r="AL176" s="6"/>
      <c r="AM176" s="6"/>
      <c r="AN176" s="6"/>
      <c r="AO176" s="6"/>
      <c r="AP176" s="6"/>
      <c r="AQ176" s="6"/>
      <c r="AR176" s="6"/>
      <c r="AS176" s="6"/>
      <c r="AT176" s="6"/>
      <c r="AU176" s="39"/>
      <c r="AV176" s="39"/>
      <c r="AW176" s="6"/>
      <c r="AX176" s="6"/>
      <c r="AY176" s="6"/>
      <c r="AZ176" s="6"/>
      <c r="BA176" s="6"/>
      <c r="BB176" s="6"/>
      <c r="BC176" s="6"/>
      <c r="BD176" s="6"/>
      <c r="BE176" s="6"/>
      <c r="BF176" s="6"/>
      <c r="BG176" s="6"/>
      <c r="BH176" s="6"/>
      <c r="BI176" s="6"/>
      <c r="BJ176" s="6"/>
    </row>
    <row r="177" spans="1:62" x14ac:dyDescent="0.3">
      <c r="A177" s="135"/>
      <c r="B177" s="76"/>
      <c r="C177" s="9"/>
      <c r="D177" s="9"/>
      <c r="E177" s="9"/>
      <c r="F177" s="15"/>
      <c r="G177" s="5"/>
      <c r="H177" s="5"/>
      <c r="I177" s="9"/>
      <c r="J177" s="9"/>
      <c r="K177" s="9"/>
      <c r="L177" s="9"/>
      <c r="M177" s="9"/>
      <c r="N177" s="9"/>
      <c r="O177" s="9"/>
      <c r="P177" s="9"/>
      <c r="Q177" s="9"/>
      <c r="R177" s="9"/>
      <c r="S177" s="9"/>
      <c r="T177" s="9"/>
      <c r="U177" s="9"/>
      <c r="V177" s="8"/>
      <c r="W177" s="8"/>
      <c r="X177" s="7"/>
      <c r="Y177" s="18"/>
      <c r="Z177" s="7"/>
      <c r="AA177" s="7"/>
      <c r="AB177" s="7"/>
      <c r="AC177" s="9"/>
      <c r="AD177" s="8"/>
      <c r="AE177" s="14"/>
      <c r="AF177" s="14"/>
      <c r="AG177" s="14"/>
      <c r="AH177" s="14"/>
      <c r="AI177" s="14"/>
      <c r="AJ177" s="14"/>
      <c r="AK177" s="136"/>
      <c r="AL177" s="6"/>
      <c r="AM177" s="5"/>
      <c r="AN177" s="5"/>
      <c r="AO177" s="6"/>
      <c r="AP177" s="6"/>
      <c r="AQ177" s="6"/>
      <c r="AR177" s="6"/>
      <c r="AS177" s="6"/>
      <c r="AT177" s="6"/>
      <c r="AU177" s="6"/>
      <c r="AV177" s="6"/>
      <c r="AW177" s="6"/>
      <c r="AX177" s="6"/>
      <c r="AY177" s="6"/>
      <c r="AZ177" s="6"/>
      <c r="BA177" s="6"/>
      <c r="BB177" s="6"/>
      <c r="BC177" s="6"/>
      <c r="BD177" s="6"/>
      <c r="BE177" s="6"/>
      <c r="BF177" s="6"/>
      <c r="BG177" s="6"/>
      <c r="BH177" s="6"/>
      <c r="BI177" s="6"/>
      <c r="BJ177" s="6"/>
    </row>
    <row r="178" spans="1:62" ht="13.5" customHeight="1" x14ac:dyDescent="0.35">
      <c r="A178" s="120"/>
      <c r="B178" s="76"/>
      <c r="C178" s="1"/>
      <c r="D178" s="9"/>
      <c r="E178" s="1"/>
      <c r="F178" s="15"/>
      <c r="G178" s="5"/>
      <c r="H178" s="5"/>
      <c r="I178" s="22"/>
      <c r="J178" s="22"/>
      <c r="K178" s="22"/>
      <c r="L178" s="60"/>
      <c r="M178" s="60"/>
      <c r="N178" s="60"/>
      <c r="O178" s="60"/>
      <c r="P178" s="60"/>
      <c r="Q178" s="60"/>
      <c r="R178" s="60"/>
      <c r="S178" s="60"/>
      <c r="T178" s="60"/>
      <c r="U178" s="60"/>
      <c r="V178" s="60"/>
      <c r="W178" s="60"/>
      <c r="X178" s="60"/>
      <c r="Y178" s="59"/>
      <c r="Z178" s="20"/>
      <c r="AA178" s="60"/>
      <c r="AB178" s="60"/>
      <c r="AC178" s="60"/>
      <c r="AD178" s="60"/>
      <c r="AE178" s="22"/>
      <c r="AF178" s="22"/>
      <c r="AG178" s="22"/>
      <c r="AH178" s="22"/>
      <c r="AI178" s="22"/>
      <c r="AJ178" s="22"/>
      <c r="AK178" s="39"/>
      <c r="AL178" s="39"/>
      <c r="AM178" s="39"/>
      <c r="AN178" s="39"/>
      <c r="AO178" s="39"/>
      <c r="AP178" s="39"/>
      <c r="AQ178" s="39"/>
      <c r="AR178" s="40"/>
      <c r="AS178" s="39"/>
      <c r="AT178" s="40"/>
      <c r="AU178" s="39"/>
      <c r="AV178" s="39"/>
      <c r="AW178" s="39"/>
      <c r="AX178" s="39"/>
      <c r="AY178" s="39"/>
      <c r="AZ178" s="40"/>
      <c r="BA178" s="39"/>
      <c r="BB178" s="40"/>
      <c r="BC178" s="39"/>
      <c r="BD178" s="40"/>
      <c r="BE178" s="39"/>
      <c r="BF178" s="39"/>
      <c r="BG178" s="39"/>
      <c r="BH178" s="56"/>
      <c r="BI178" s="56"/>
      <c r="BJ178" s="133"/>
    </row>
    <row r="179" spans="1:62" x14ac:dyDescent="0.3">
      <c r="A179" s="9"/>
      <c r="B179" s="76"/>
      <c r="C179" s="9"/>
      <c r="D179" s="9"/>
      <c r="E179" s="9"/>
      <c r="F179" s="15"/>
      <c r="G179" s="5"/>
      <c r="H179" s="5"/>
      <c r="I179" s="9"/>
      <c r="J179" s="9"/>
      <c r="K179" s="9"/>
      <c r="L179" s="9"/>
      <c r="M179" s="9"/>
      <c r="N179" s="9"/>
      <c r="O179" s="9"/>
      <c r="P179" s="9"/>
      <c r="Q179" s="9"/>
      <c r="R179" s="9"/>
      <c r="S179" s="9"/>
      <c r="T179" s="9"/>
      <c r="U179" s="9"/>
      <c r="V179" s="9"/>
      <c r="W179" s="9"/>
      <c r="Y179" s="17"/>
      <c r="AA179" s="9"/>
      <c r="AB179" s="9"/>
      <c r="AC179" s="9"/>
      <c r="AD179" s="9"/>
      <c r="AE179" s="14"/>
      <c r="AF179" s="14"/>
      <c r="AG179" s="14"/>
      <c r="AH179" s="14"/>
      <c r="AI179" s="14"/>
      <c r="AJ179" s="14"/>
      <c r="AK179" s="6"/>
      <c r="AL179" s="6"/>
      <c r="AM179" s="6"/>
      <c r="AN179" s="6"/>
      <c r="AO179" s="6"/>
      <c r="AP179" s="6"/>
      <c r="AQ179" s="6"/>
      <c r="AR179" s="6"/>
      <c r="AS179" s="6"/>
      <c r="AT179" s="6"/>
      <c r="AU179" s="39"/>
      <c r="AV179" s="39"/>
      <c r="AW179" s="6"/>
      <c r="AX179" s="6"/>
      <c r="AY179" s="6"/>
      <c r="AZ179" s="6"/>
      <c r="BA179" s="6"/>
      <c r="BB179" s="6"/>
      <c r="BC179" s="6"/>
      <c r="BD179" s="6"/>
      <c r="BE179" s="6"/>
      <c r="BF179" s="6"/>
      <c r="BG179" s="6"/>
      <c r="BH179" s="6"/>
      <c r="BI179" s="6"/>
      <c r="BJ179" s="6"/>
    </row>
    <row r="180" spans="1:62" ht="13.5" customHeight="1" x14ac:dyDescent="0.35">
      <c r="A180" s="120"/>
      <c r="B180" s="19"/>
      <c r="C180" s="1"/>
      <c r="D180" s="9"/>
      <c r="E180" s="1"/>
      <c r="F180" s="15"/>
      <c r="G180" s="37"/>
      <c r="H180" s="5"/>
      <c r="I180" s="22"/>
      <c r="J180" s="22"/>
      <c r="K180" s="22"/>
      <c r="L180" s="60"/>
      <c r="M180" s="60"/>
      <c r="N180" s="60"/>
      <c r="O180" s="60"/>
      <c r="P180" s="60"/>
      <c r="Q180" s="60"/>
      <c r="R180" s="60"/>
      <c r="S180" s="60"/>
      <c r="T180" s="60"/>
      <c r="U180" s="60"/>
      <c r="V180" s="60"/>
      <c r="W180" s="60"/>
      <c r="X180" s="60"/>
      <c r="Y180" s="59"/>
      <c r="Z180" s="20"/>
      <c r="AA180" s="60"/>
      <c r="AB180" s="60"/>
      <c r="AC180" s="60"/>
      <c r="AD180" s="60"/>
      <c r="AE180" s="22"/>
      <c r="AF180" s="22"/>
      <c r="AG180" s="22"/>
      <c r="AH180" s="22"/>
      <c r="AI180" s="22"/>
      <c r="AJ180" s="22"/>
      <c r="AK180" s="39"/>
      <c r="AL180" s="39"/>
      <c r="AM180" s="39"/>
      <c r="AN180" s="39"/>
      <c r="AO180" s="39"/>
      <c r="AP180" s="39"/>
      <c r="AQ180" s="39"/>
      <c r="AR180" s="40"/>
      <c r="AS180" s="39"/>
      <c r="AT180" s="40"/>
      <c r="AU180" s="39"/>
      <c r="AV180" s="39"/>
      <c r="AW180" s="39"/>
      <c r="AX180" s="39"/>
      <c r="AY180" s="39"/>
      <c r="AZ180" s="40"/>
      <c r="BA180" s="39"/>
      <c r="BB180" s="40"/>
      <c r="BC180" s="39"/>
      <c r="BD180" s="40"/>
      <c r="BE180" s="39"/>
      <c r="BF180" s="39"/>
      <c r="BG180" s="39"/>
      <c r="BH180" s="56"/>
      <c r="BI180" s="56"/>
      <c r="BJ180" s="133"/>
    </row>
    <row r="181" spans="1:62" x14ac:dyDescent="0.3">
      <c r="A181" s="9"/>
      <c r="B181" s="76"/>
      <c r="C181" s="9"/>
      <c r="D181" s="9"/>
      <c r="E181" s="9"/>
      <c r="F181" s="15"/>
      <c r="G181" s="5"/>
      <c r="H181" s="5"/>
      <c r="I181" s="9"/>
      <c r="J181" s="9"/>
      <c r="K181" s="9"/>
      <c r="L181" s="9"/>
      <c r="M181" s="9"/>
      <c r="N181" s="9"/>
      <c r="O181" s="9"/>
      <c r="P181" s="9"/>
      <c r="Q181" s="9"/>
      <c r="R181" s="9"/>
      <c r="S181" s="9"/>
      <c r="T181" s="9"/>
      <c r="U181" s="9"/>
      <c r="V181" s="8"/>
      <c r="W181" s="8"/>
      <c r="X181" s="7"/>
      <c r="Y181" s="18"/>
      <c r="Z181" s="7"/>
      <c r="AA181" s="7"/>
      <c r="AB181" s="7"/>
      <c r="AC181" s="9"/>
      <c r="AD181" s="8"/>
      <c r="AE181" s="14"/>
      <c r="AF181" s="14"/>
      <c r="AG181" s="14"/>
      <c r="AH181" s="14"/>
      <c r="AI181" s="14"/>
      <c r="AJ181" s="14"/>
      <c r="AK181" s="5"/>
      <c r="AL181" s="6"/>
      <c r="AM181" s="5"/>
      <c r="AN181" s="5"/>
      <c r="AO181" s="6"/>
      <c r="AP181" s="6"/>
      <c r="AQ181" s="6"/>
      <c r="AR181" s="6"/>
      <c r="AS181" s="6"/>
      <c r="AT181" s="6"/>
      <c r="AU181" s="6"/>
      <c r="AV181" s="6"/>
      <c r="AW181" s="6"/>
      <c r="AX181" s="6"/>
      <c r="AY181" s="6"/>
      <c r="AZ181" s="6"/>
      <c r="BA181" s="6"/>
      <c r="BB181" s="6"/>
      <c r="BC181" s="6"/>
      <c r="BD181" s="6"/>
      <c r="BE181" s="6"/>
      <c r="BF181" s="6"/>
      <c r="BG181" s="6"/>
      <c r="BH181" s="6"/>
      <c r="BI181" s="6"/>
      <c r="BJ181" s="6"/>
    </row>
    <row r="182" spans="1:62" ht="13.5" customHeight="1" x14ac:dyDescent="0.35">
      <c r="A182" s="120"/>
      <c r="B182" s="19"/>
      <c r="C182" s="1"/>
      <c r="D182" s="9"/>
      <c r="E182" s="1"/>
      <c r="F182" s="15"/>
      <c r="G182" s="37"/>
      <c r="H182" s="5"/>
      <c r="I182" s="22"/>
      <c r="J182" s="22"/>
      <c r="K182" s="22"/>
      <c r="L182" s="60"/>
      <c r="M182" s="60"/>
      <c r="N182" s="60"/>
      <c r="O182" s="60"/>
      <c r="P182" s="60"/>
      <c r="Q182" s="60"/>
      <c r="R182" s="60"/>
      <c r="S182" s="60"/>
      <c r="T182" s="60"/>
      <c r="U182" s="60"/>
      <c r="V182" s="60"/>
      <c r="W182" s="60"/>
      <c r="X182" s="60"/>
      <c r="Y182" s="59"/>
      <c r="Z182" s="20"/>
      <c r="AA182" s="60"/>
      <c r="AB182" s="60"/>
      <c r="AC182" s="60"/>
      <c r="AD182" s="60"/>
      <c r="AE182" s="22"/>
      <c r="AF182" s="22"/>
      <c r="AG182" s="22"/>
      <c r="AH182" s="22"/>
      <c r="AI182" s="22"/>
      <c r="AJ182" s="22"/>
      <c r="AK182" s="39"/>
      <c r="AL182" s="39"/>
      <c r="AM182" s="39"/>
      <c r="AN182" s="39"/>
      <c r="AO182" s="39"/>
      <c r="AP182" s="39"/>
      <c r="AQ182" s="39"/>
      <c r="AR182" s="40"/>
      <c r="AS182" s="39"/>
      <c r="AT182" s="40"/>
      <c r="AU182" s="39"/>
      <c r="AV182" s="39"/>
      <c r="AW182" s="39"/>
      <c r="AX182" s="39"/>
      <c r="AY182" s="39"/>
      <c r="AZ182" s="40"/>
      <c r="BA182" s="39"/>
      <c r="BB182" s="40"/>
      <c r="BC182" s="39"/>
      <c r="BD182" s="40"/>
      <c r="BE182" s="39"/>
      <c r="BF182" s="39"/>
      <c r="BG182" s="39"/>
      <c r="BH182" s="56"/>
      <c r="BI182" s="56"/>
      <c r="BJ182" s="133"/>
    </row>
    <row r="183" spans="1:62" ht="13.5" customHeight="1" x14ac:dyDescent="0.35">
      <c r="A183" s="120"/>
      <c r="B183" s="76"/>
      <c r="C183" s="1"/>
      <c r="D183" s="9"/>
      <c r="E183" s="1"/>
      <c r="F183" s="15"/>
      <c r="G183" s="5"/>
      <c r="H183" s="5"/>
      <c r="I183" s="22"/>
      <c r="J183" s="22"/>
      <c r="K183" s="22"/>
      <c r="L183" s="60"/>
      <c r="M183" s="60"/>
      <c r="N183" s="60"/>
      <c r="O183" s="60"/>
      <c r="P183" s="60"/>
      <c r="Q183" s="60"/>
      <c r="R183" s="60"/>
      <c r="S183" s="60"/>
      <c r="T183" s="60"/>
      <c r="U183" s="60"/>
      <c r="V183" s="60"/>
      <c r="W183" s="60"/>
      <c r="X183" s="60"/>
      <c r="Y183" s="59"/>
      <c r="Z183" s="20"/>
      <c r="AA183" s="60"/>
      <c r="AB183" s="60"/>
      <c r="AC183" s="60"/>
      <c r="AD183" s="60"/>
      <c r="AE183" s="22"/>
      <c r="AF183" s="22"/>
      <c r="AG183" s="22"/>
      <c r="AH183" s="22"/>
      <c r="AI183" s="22"/>
      <c r="AJ183" s="22"/>
      <c r="AK183" s="39"/>
      <c r="AL183" s="39"/>
      <c r="AM183" s="39"/>
      <c r="AN183" s="39"/>
      <c r="AO183" s="39"/>
      <c r="AP183" s="39"/>
      <c r="AQ183" s="39"/>
      <c r="AR183" s="40"/>
      <c r="AS183" s="39"/>
      <c r="AT183" s="40"/>
      <c r="AU183" s="39"/>
      <c r="AV183" s="39"/>
      <c r="AW183" s="39"/>
      <c r="AX183" s="39"/>
      <c r="AY183" s="39"/>
      <c r="AZ183" s="40"/>
      <c r="BA183" s="39"/>
      <c r="BB183" s="40"/>
      <c r="BC183" s="39"/>
      <c r="BD183" s="40"/>
      <c r="BE183" s="39"/>
      <c r="BF183" s="39"/>
      <c r="BG183" s="39"/>
      <c r="BH183" s="56"/>
      <c r="BI183" s="56"/>
      <c r="BJ183" s="133"/>
    </row>
    <row r="184" spans="1:62" ht="13.5" customHeight="1" x14ac:dyDescent="0.35">
      <c r="A184" s="120"/>
      <c r="B184" s="76"/>
      <c r="C184" s="1"/>
      <c r="D184" s="9"/>
      <c r="E184" s="1"/>
      <c r="F184" s="15"/>
      <c r="G184" s="5"/>
      <c r="H184" s="5"/>
      <c r="I184" s="22"/>
      <c r="J184" s="22"/>
      <c r="K184" s="22"/>
      <c r="L184" s="60"/>
      <c r="M184" s="60"/>
      <c r="N184" s="60"/>
      <c r="O184" s="60"/>
      <c r="P184" s="60"/>
      <c r="Q184" s="60"/>
      <c r="R184" s="60"/>
      <c r="S184" s="60"/>
      <c r="T184" s="60"/>
      <c r="U184" s="60"/>
      <c r="V184" s="60"/>
      <c r="W184" s="60"/>
      <c r="X184" s="60"/>
      <c r="Y184" s="59"/>
      <c r="Z184" s="20"/>
      <c r="AA184" s="60"/>
      <c r="AB184" s="60"/>
      <c r="AC184" s="60"/>
      <c r="AD184" s="60"/>
      <c r="AE184" s="22"/>
      <c r="AF184" s="22"/>
      <c r="AG184" s="22"/>
      <c r="AH184" s="22"/>
      <c r="AI184" s="22"/>
      <c r="AJ184" s="22"/>
      <c r="AK184" s="39"/>
      <c r="AL184" s="39"/>
      <c r="AM184" s="39"/>
      <c r="AN184" s="39"/>
      <c r="AO184" s="39"/>
      <c r="AP184" s="39"/>
      <c r="AQ184" s="39"/>
      <c r="AR184" s="40"/>
      <c r="AS184" s="39"/>
      <c r="AT184" s="40"/>
      <c r="AU184" s="39"/>
      <c r="AV184" s="39"/>
      <c r="AW184" s="39"/>
      <c r="AX184" s="39"/>
      <c r="AY184" s="39"/>
      <c r="AZ184" s="40"/>
      <c r="BA184" s="39"/>
      <c r="BB184" s="40"/>
      <c r="BC184" s="39"/>
      <c r="BD184" s="40"/>
      <c r="BE184" s="39"/>
      <c r="BF184" s="39"/>
      <c r="BG184" s="39"/>
      <c r="BH184" s="56"/>
      <c r="BI184" s="56"/>
      <c r="BJ184" s="133"/>
    </row>
    <row r="185" spans="1:62" x14ac:dyDescent="0.3">
      <c r="A185" s="9"/>
      <c r="B185" s="76"/>
      <c r="C185" s="9"/>
      <c r="D185" s="9"/>
      <c r="E185" s="9"/>
      <c r="F185" s="15"/>
      <c r="G185" s="5"/>
      <c r="H185" s="5"/>
      <c r="I185" s="9"/>
      <c r="J185" s="9"/>
      <c r="K185" s="9"/>
      <c r="L185" s="9"/>
      <c r="M185" s="9"/>
      <c r="N185" s="9"/>
      <c r="O185" s="9"/>
      <c r="P185" s="9"/>
      <c r="Q185" s="9"/>
      <c r="R185" s="9"/>
      <c r="S185" s="9"/>
      <c r="T185" s="9"/>
      <c r="U185" s="9"/>
      <c r="V185" s="8"/>
      <c r="W185" s="8"/>
      <c r="X185" s="7"/>
      <c r="Y185" s="18"/>
      <c r="Z185" s="7"/>
      <c r="AA185" s="7"/>
      <c r="AB185" s="7"/>
      <c r="AC185" s="9"/>
      <c r="AD185" s="8"/>
      <c r="AE185" s="14"/>
      <c r="AF185" s="14"/>
      <c r="AG185" s="14"/>
      <c r="AH185" s="14"/>
      <c r="AI185" s="14"/>
      <c r="AJ185" s="14"/>
      <c r="AK185" s="5"/>
      <c r="AL185" s="6"/>
      <c r="AM185" s="5"/>
      <c r="AN185" s="5"/>
      <c r="AO185" s="6"/>
      <c r="AP185" s="6"/>
      <c r="AQ185" s="6"/>
      <c r="AR185" s="6"/>
      <c r="AS185" s="6"/>
      <c r="AT185" s="6"/>
      <c r="AU185" s="6"/>
      <c r="AV185" s="6"/>
      <c r="AW185" s="6"/>
      <c r="AX185" s="6"/>
      <c r="AY185" s="6"/>
      <c r="AZ185" s="6"/>
      <c r="BA185" s="6"/>
      <c r="BB185" s="6"/>
      <c r="BC185" s="6"/>
      <c r="BD185" s="6"/>
      <c r="BE185" s="6"/>
      <c r="BF185" s="6"/>
      <c r="BG185" s="6"/>
      <c r="BH185" s="6"/>
      <c r="BI185" s="6"/>
      <c r="BJ185" s="6"/>
    </row>
    <row r="186" spans="1:62" x14ac:dyDescent="0.3">
      <c r="A186" s="9"/>
      <c r="B186" s="76"/>
      <c r="C186" s="9"/>
      <c r="D186" s="9"/>
      <c r="E186" s="9"/>
      <c r="F186" s="15"/>
      <c r="G186" s="5"/>
      <c r="H186" s="5"/>
      <c r="I186" s="9"/>
      <c r="J186" s="9"/>
      <c r="K186" s="9"/>
      <c r="L186" s="9"/>
      <c r="M186" s="9"/>
      <c r="N186" s="9"/>
      <c r="O186" s="9"/>
      <c r="P186" s="9"/>
      <c r="Q186" s="9"/>
      <c r="R186" s="9"/>
      <c r="S186" s="9"/>
      <c r="T186" s="9"/>
      <c r="U186" s="9"/>
      <c r="V186" s="8"/>
      <c r="W186" s="8"/>
      <c r="X186" s="7"/>
      <c r="Y186" s="18"/>
      <c r="Z186" s="7"/>
      <c r="AA186" s="7"/>
      <c r="AB186" s="7"/>
      <c r="AC186" s="9"/>
      <c r="AD186" s="8"/>
      <c r="AE186" s="14"/>
      <c r="AF186" s="14"/>
      <c r="AG186" s="14"/>
      <c r="AH186" s="14"/>
      <c r="AI186" s="14"/>
      <c r="AJ186" s="14"/>
      <c r="AK186" s="5"/>
      <c r="AL186" s="6"/>
      <c r="AM186" s="5"/>
      <c r="AN186" s="5"/>
      <c r="AO186" s="6"/>
      <c r="AP186" s="6"/>
      <c r="AQ186" s="6"/>
      <c r="AR186" s="6"/>
      <c r="AS186" s="6"/>
      <c r="AT186" s="6"/>
      <c r="AU186" s="6"/>
      <c r="AV186" s="6"/>
      <c r="AW186" s="6"/>
      <c r="AX186" s="6"/>
      <c r="AY186" s="6"/>
      <c r="AZ186" s="6"/>
      <c r="BA186" s="6"/>
      <c r="BB186" s="6"/>
      <c r="BC186" s="6"/>
      <c r="BD186" s="6"/>
      <c r="BE186" s="6"/>
      <c r="BF186" s="6"/>
      <c r="BG186" s="6"/>
      <c r="BH186" s="6"/>
      <c r="BI186" s="6"/>
      <c r="BJ186" s="6"/>
    </row>
    <row r="187" spans="1:62" ht="13.5" customHeight="1" x14ac:dyDescent="0.35">
      <c r="A187" s="120"/>
      <c r="B187" s="76"/>
      <c r="C187" s="1"/>
      <c r="D187" s="9"/>
      <c r="E187" s="1"/>
      <c r="F187" s="15"/>
      <c r="G187" s="5"/>
      <c r="H187" s="5"/>
      <c r="I187" s="22"/>
      <c r="J187" s="22"/>
      <c r="K187" s="22"/>
      <c r="L187" s="60"/>
      <c r="M187" s="60"/>
      <c r="N187" s="60"/>
      <c r="O187" s="60"/>
      <c r="P187" s="60"/>
      <c r="Q187" s="60"/>
      <c r="R187" s="60"/>
      <c r="S187" s="60"/>
      <c r="T187" s="60"/>
      <c r="U187" s="60"/>
      <c r="V187" s="60"/>
      <c r="W187" s="60"/>
      <c r="X187" s="60"/>
      <c r="Y187" s="59"/>
      <c r="Z187" s="20"/>
      <c r="AA187" s="60"/>
      <c r="AB187" s="60"/>
      <c r="AC187" s="60"/>
      <c r="AD187" s="60"/>
      <c r="AE187" s="22"/>
      <c r="AF187" s="22"/>
      <c r="AG187" s="22"/>
      <c r="AH187" s="22"/>
      <c r="AI187" s="22"/>
      <c r="AJ187" s="22"/>
      <c r="AK187" s="39"/>
      <c r="AL187" s="39"/>
      <c r="AM187" s="39"/>
      <c r="AN187" s="39"/>
      <c r="AO187" s="39"/>
      <c r="AP187" s="39"/>
      <c r="AQ187" s="39"/>
      <c r="AR187" s="40"/>
      <c r="AS187" s="39"/>
      <c r="AT187" s="40"/>
      <c r="AU187" s="39"/>
      <c r="AV187" s="39"/>
      <c r="AW187" s="39"/>
      <c r="AX187" s="39"/>
      <c r="AY187" s="39"/>
      <c r="AZ187" s="40"/>
      <c r="BA187" s="39"/>
      <c r="BB187" s="40"/>
      <c r="BC187" s="39"/>
      <c r="BD187" s="40"/>
      <c r="BE187" s="39"/>
      <c r="BF187" s="39"/>
      <c r="BG187" s="39"/>
      <c r="BH187" s="56"/>
      <c r="BI187" s="56"/>
      <c r="BJ187" s="133"/>
    </row>
    <row r="188" spans="1:62" x14ac:dyDescent="0.3">
      <c r="A188" s="135"/>
      <c r="B188" s="76"/>
      <c r="C188" s="9"/>
      <c r="D188" s="9"/>
      <c r="E188" s="9"/>
      <c r="F188" s="15"/>
      <c r="G188" s="5"/>
      <c r="H188" s="5"/>
      <c r="I188" s="9"/>
      <c r="J188" s="9"/>
      <c r="K188" s="9"/>
      <c r="L188" s="9"/>
      <c r="M188" s="9"/>
      <c r="N188" s="9"/>
      <c r="O188" s="9"/>
      <c r="P188" s="9"/>
      <c r="Q188" s="9"/>
      <c r="R188" s="9"/>
      <c r="S188" s="9"/>
      <c r="T188" s="9"/>
      <c r="U188" s="9"/>
      <c r="V188" s="8"/>
      <c r="W188" s="8"/>
      <c r="X188" s="7"/>
      <c r="Y188" s="18"/>
      <c r="Z188" s="7"/>
      <c r="AA188" s="7"/>
      <c r="AB188" s="7"/>
      <c r="AC188" s="9"/>
      <c r="AD188" s="8"/>
      <c r="AE188" s="14"/>
      <c r="AF188" s="14"/>
      <c r="AG188" s="14"/>
      <c r="AH188" s="14"/>
      <c r="AI188" s="14"/>
      <c r="AJ188" s="14"/>
      <c r="AK188" s="136"/>
      <c r="AL188" s="6"/>
      <c r="AM188" s="5"/>
      <c r="AN188" s="5"/>
      <c r="AO188" s="6"/>
      <c r="AP188" s="6"/>
      <c r="AQ188" s="6"/>
      <c r="AR188" s="6"/>
      <c r="AS188" s="6"/>
      <c r="AT188" s="6"/>
      <c r="AU188" s="6"/>
      <c r="AV188" s="6"/>
      <c r="AW188" s="6"/>
      <c r="AX188" s="6"/>
      <c r="AY188" s="6"/>
      <c r="AZ188" s="6"/>
      <c r="BA188" s="6"/>
      <c r="BB188" s="6"/>
      <c r="BC188" s="6"/>
      <c r="BD188" s="6"/>
      <c r="BE188" s="6"/>
      <c r="BF188" s="6"/>
      <c r="BG188" s="6"/>
      <c r="BH188" s="6"/>
      <c r="BI188" s="6"/>
      <c r="BJ188" s="6"/>
    </row>
    <row r="189" spans="1:62" x14ac:dyDescent="0.3">
      <c r="A189" s="135"/>
      <c r="B189" s="76"/>
      <c r="C189" s="9"/>
      <c r="D189" s="9"/>
      <c r="E189" s="9"/>
      <c r="F189" s="15"/>
      <c r="G189" s="5"/>
      <c r="H189" s="5"/>
      <c r="I189" s="9"/>
      <c r="J189" s="9"/>
      <c r="K189" s="9"/>
      <c r="L189" s="9"/>
      <c r="M189" s="9"/>
      <c r="N189" s="9"/>
      <c r="O189" s="9"/>
      <c r="P189" s="9"/>
      <c r="Q189" s="9"/>
      <c r="R189" s="9"/>
      <c r="S189" s="9"/>
      <c r="T189" s="9"/>
      <c r="U189" s="9"/>
      <c r="V189" s="8"/>
      <c r="W189" s="8"/>
      <c r="X189" s="7"/>
      <c r="Y189" s="18"/>
      <c r="Z189" s="7"/>
      <c r="AA189" s="7"/>
      <c r="AB189" s="7"/>
      <c r="AC189" s="9"/>
      <c r="AD189" s="8"/>
      <c r="AE189" s="14"/>
      <c r="AF189" s="14"/>
      <c r="AG189" s="14"/>
      <c r="AH189" s="14"/>
      <c r="AI189" s="14"/>
      <c r="AJ189" s="14"/>
      <c r="AK189" s="136"/>
      <c r="AL189" s="6"/>
      <c r="AM189" s="5"/>
      <c r="AN189" s="5"/>
      <c r="AO189" s="6"/>
      <c r="AP189" s="6"/>
      <c r="AQ189" s="6"/>
      <c r="AR189" s="6"/>
      <c r="AS189" s="6"/>
      <c r="AT189" s="6"/>
      <c r="AU189" s="6"/>
      <c r="AV189" s="6"/>
      <c r="AW189" s="6"/>
      <c r="AX189" s="6"/>
      <c r="AY189" s="6"/>
      <c r="AZ189" s="6"/>
      <c r="BA189" s="6"/>
      <c r="BB189" s="6"/>
      <c r="BC189" s="6"/>
      <c r="BD189" s="6"/>
      <c r="BE189" s="6"/>
      <c r="BF189" s="6"/>
      <c r="BG189" s="6"/>
      <c r="BH189" s="6"/>
      <c r="BI189" s="6"/>
      <c r="BJ189" s="6"/>
    </row>
    <row r="190" spans="1:62" ht="13.5" customHeight="1" x14ac:dyDescent="0.35">
      <c r="A190" s="120"/>
      <c r="B190" s="19"/>
      <c r="C190" s="1"/>
      <c r="D190" s="9"/>
      <c r="E190" s="1"/>
      <c r="F190" s="15"/>
      <c r="G190" s="37"/>
      <c r="H190" s="5"/>
      <c r="I190" s="22"/>
      <c r="J190" s="22"/>
      <c r="K190" s="22"/>
      <c r="L190" s="60"/>
      <c r="M190" s="60"/>
      <c r="N190" s="60"/>
      <c r="O190" s="60"/>
      <c r="P190" s="60"/>
      <c r="Q190" s="60"/>
      <c r="R190" s="60"/>
      <c r="S190" s="60"/>
      <c r="T190" s="60"/>
      <c r="U190" s="60"/>
      <c r="V190" s="60"/>
      <c r="W190" s="60"/>
      <c r="X190" s="60"/>
      <c r="Y190" s="59"/>
      <c r="Z190" s="20"/>
      <c r="AA190" s="60"/>
      <c r="AB190" s="60"/>
      <c r="AC190" s="60"/>
      <c r="AD190" s="60"/>
      <c r="AE190" s="22"/>
      <c r="AF190" s="22"/>
      <c r="AG190" s="22"/>
      <c r="AH190" s="22"/>
      <c r="AI190" s="22"/>
      <c r="AJ190" s="22"/>
      <c r="AK190" s="39"/>
      <c r="AL190" s="39"/>
      <c r="AM190" s="39"/>
      <c r="AN190" s="39"/>
      <c r="AO190" s="39"/>
      <c r="AP190" s="39"/>
      <c r="AQ190" s="39"/>
      <c r="AR190" s="40"/>
      <c r="AS190" s="39"/>
      <c r="AT190" s="40"/>
      <c r="AU190" s="39"/>
      <c r="AV190" s="39"/>
      <c r="AW190" s="39"/>
      <c r="AX190" s="39"/>
      <c r="AY190" s="39"/>
      <c r="AZ190" s="40"/>
      <c r="BA190" s="39"/>
      <c r="BB190" s="40"/>
      <c r="BC190" s="39"/>
      <c r="BD190" s="40"/>
      <c r="BE190" s="39"/>
      <c r="BF190" s="39"/>
      <c r="BG190" s="39"/>
      <c r="BH190" s="56"/>
      <c r="BI190" s="56"/>
      <c r="BJ190" s="133"/>
    </row>
    <row r="191" spans="1:62" x14ac:dyDescent="0.3">
      <c r="A191" s="9"/>
      <c r="B191" s="76"/>
      <c r="C191" s="9"/>
      <c r="D191" s="9"/>
      <c r="E191" s="9"/>
      <c r="F191" s="15"/>
      <c r="G191" s="5"/>
      <c r="H191" s="5"/>
      <c r="I191" s="9"/>
      <c r="J191" s="9"/>
      <c r="K191" s="9"/>
      <c r="L191" s="9"/>
      <c r="M191" s="9"/>
      <c r="N191" s="9"/>
      <c r="O191" s="9"/>
      <c r="P191" s="9"/>
      <c r="Q191" s="9"/>
      <c r="R191" s="9"/>
      <c r="S191" s="9"/>
      <c r="T191" s="9"/>
      <c r="U191" s="9"/>
      <c r="V191" s="8"/>
      <c r="W191" s="8"/>
      <c r="X191" s="7"/>
      <c r="Y191" s="18"/>
      <c r="Z191" s="7"/>
      <c r="AA191" s="7"/>
      <c r="AB191" s="7"/>
      <c r="AC191" s="9"/>
      <c r="AD191" s="8"/>
      <c r="AE191" s="14"/>
      <c r="AF191" s="14"/>
      <c r="AG191" s="14"/>
      <c r="AH191" s="14"/>
      <c r="AI191" s="14"/>
      <c r="AJ191" s="14"/>
      <c r="AK191" s="5"/>
      <c r="AL191" s="6"/>
      <c r="AM191" s="5"/>
      <c r="AN191" s="5"/>
      <c r="AO191" s="6"/>
      <c r="AP191" s="6"/>
      <c r="AQ191" s="6"/>
      <c r="AR191" s="6"/>
      <c r="AS191" s="6"/>
      <c r="AT191" s="6"/>
      <c r="AU191" s="6"/>
      <c r="AV191" s="6"/>
      <c r="AW191" s="6"/>
      <c r="AX191" s="6"/>
      <c r="AY191" s="6"/>
      <c r="AZ191" s="6"/>
      <c r="BA191" s="6"/>
      <c r="BB191" s="6"/>
      <c r="BC191" s="6"/>
      <c r="BD191" s="6"/>
      <c r="BE191" s="6"/>
      <c r="BF191" s="6"/>
      <c r="BG191" s="6"/>
      <c r="BH191" s="6"/>
      <c r="BI191" s="6"/>
      <c r="BJ191" s="6"/>
    </row>
    <row r="192" spans="1:62" ht="13.5" customHeight="1" x14ac:dyDescent="0.35">
      <c r="A192" s="120"/>
      <c r="B192" s="76"/>
      <c r="C192" s="1"/>
      <c r="D192" s="9"/>
      <c r="E192" s="1"/>
      <c r="F192" s="15"/>
      <c r="G192" s="5"/>
      <c r="H192" s="5"/>
      <c r="I192" s="22"/>
      <c r="J192" s="22"/>
      <c r="K192" s="22"/>
      <c r="L192" s="60"/>
      <c r="M192" s="60"/>
      <c r="N192" s="60"/>
      <c r="O192" s="60"/>
      <c r="P192" s="60"/>
      <c r="Q192" s="60"/>
      <c r="R192" s="60"/>
      <c r="S192" s="60"/>
      <c r="T192" s="60"/>
      <c r="U192" s="60"/>
      <c r="V192" s="60"/>
      <c r="W192" s="60"/>
      <c r="X192" s="60"/>
      <c r="Y192" s="59"/>
      <c r="Z192" s="20"/>
      <c r="AA192" s="60"/>
      <c r="AB192" s="60"/>
      <c r="AC192" s="60"/>
      <c r="AD192" s="60"/>
      <c r="AE192" s="22"/>
      <c r="AF192" s="22"/>
      <c r="AG192" s="22"/>
      <c r="AH192" s="22"/>
      <c r="AI192" s="22"/>
      <c r="AJ192" s="22"/>
      <c r="AK192" s="39"/>
      <c r="AL192" s="39"/>
      <c r="AM192" s="39"/>
      <c r="AN192" s="39"/>
      <c r="AO192" s="39"/>
      <c r="AP192" s="39"/>
      <c r="AQ192" s="39"/>
      <c r="AR192" s="40"/>
      <c r="AS192" s="39"/>
      <c r="AT192" s="40"/>
      <c r="AU192" s="39"/>
      <c r="AV192" s="39"/>
      <c r="AW192" s="39"/>
      <c r="AX192" s="39"/>
      <c r="AY192" s="39"/>
      <c r="AZ192" s="40"/>
      <c r="BA192" s="39"/>
      <c r="BB192" s="40"/>
      <c r="BC192" s="39"/>
      <c r="BD192" s="40"/>
      <c r="BE192" s="39"/>
      <c r="BF192" s="39"/>
      <c r="BG192" s="39"/>
      <c r="BH192" s="56"/>
      <c r="BI192" s="56"/>
      <c r="BJ192" s="133"/>
    </row>
    <row r="193" spans="1:62" ht="13.5" customHeight="1" x14ac:dyDescent="0.35">
      <c r="A193" s="120"/>
      <c r="B193" s="19"/>
      <c r="C193" s="1"/>
      <c r="D193" s="9"/>
      <c r="E193" s="1"/>
      <c r="F193" s="15"/>
      <c r="G193" s="37"/>
      <c r="H193" s="5"/>
      <c r="I193" s="22"/>
      <c r="J193" s="22"/>
      <c r="K193" s="22"/>
      <c r="L193" s="60"/>
      <c r="M193" s="60"/>
      <c r="N193" s="60"/>
      <c r="O193" s="60"/>
      <c r="P193" s="60"/>
      <c r="Q193" s="60"/>
      <c r="R193" s="60"/>
      <c r="S193" s="60"/>
      <c r="T193" s="60"/>
      <c r="U193" s="60"/>
      <c r="V193" s="60"/>
      <c r="W193" s="60"/>
      <c r="X193" s="60"/>
      <c r="Y193" s="59"/>
      <c r="Z193" s="20"/>
      <c r="AA193" s="60"/>
      <c r="AB193" s="60"/>
      <c r="AC193" s="60"/>
      <c r="AD193" s="60"/>
      <c r="AE193" s="22"/>
      <c r="AF193" s="22"/>
      <c r="AG193" s="22"/>
      <c r="AH193" s="22"/>
      <c r="AI193" s="22"/>
      <c r="AJ193" s="22"/>
      <c r="AK193" s="39"/>
      <c r="AL193" s="39"/>
      <c r="AM193" s="39"/>
      <c r="AN193" s="39"/>
      <c r="AO193" s="39"/>
      <c r="AP193" s="39"/>
      <c r="AQ193" s="39"/>
      <c r="AR193" s="40"/>
      <c r="AS193" s="39"/>
      <c r="AT193" s="40"/>
      <c r="AU193" s="39"/>
      <c r="AV193" s="39"/>
      <c r="AW193" s="39"/>
      <c r="AX193" s="39"/>
      <c r="AY193" s="39"/>
      <c r="AZ193" s="40"/>
      <c r="BA193" s="39"/>
      <c r="BB193" s="40"/>
      <c r="BC193" s="39"/>
      <c r="BD193" s="40"/>
      <c r="BE193" s="39"/>
      <c r="BF193" s="39"/>
      <c r="BG193" s="39"/>
      <c r="BH193" s="56"/>
      <c r="BI193" s="56"/>
      <c r="BJ193" s="133"/>
    </row>
    <row r="194" spans="1:62" ht="13.5" customHeight="1" x14ac:dyDescent="0.35">
      <c r="A194" s="120"/>
      <c r="B194" s="19"/>
      <c r="C194" s="1"/>
      <c r="D194" s="9"/>
      <c r="E194" s="1"/>
      <c r="F194" s="15"/>
      <c r="G194" s="37"/>
      <c r="H194" s="5"/>
      <c r="I194" s="22"/>
      <c r="J194" s="22"/>
      <c r="K194" s="22"/>
      <c r="L194" s="60"/>
      <c r="M194" s="60"/>
      <c r="N194" s="60"/>
      <c r="O194" s="60"/>
      <c r="P194" s="60"/>
      <c r="Q194" s="60"/>
      <c r="R194" s="60"/>
      <c r="S194" s="60"/>
      <c r="T194" s="60"/>
      <c r="U194" s="60"/>
      <c r="V194" s="60"/>
      <c r="W194" s="60"/>
      <c r="X194" s="60"/>
      <c r="Y194" s="59"/>
      <c r="Z194" s="20"/>
      <c r="AA194" s="60"/>
      <c r="AB194" s="60"/>
      <c r="AC194" s="60"/>
      <c r="AD194" s="60"/>
      <c r="AE194" s="22"/>
      <c r="AF194" s="22"/>
      <c r="AG194" s="22"/>
      <c r="AH194" s="22"/>
      <c r="AI194" s="22"/>
      <c r="AJ194" s="22"/>
      <c r="AK194" s="39"/>
      <c r="AL194" s="39"/>
      <c r="AM194" s="39"/>
      <c r="AN194" s="39"/>
      <c r="AO194" s="39"/>
      <c r="AP194" s="39"/>
      <c r="AQ194" s="39"/>
      <c r="AR194" s="40"/>
      <c r="AS194" s="39"/>
      <c r="AT194" s="40"/>
      <c r="AU194" s="39"/>
      <c r="AV194" s="39"/>
      <c r="AW194" s="39"/>
      <c r="AX194" s="39"/>
      <c r="AY194" s="39"/>
      <c r="AZ194" s="40"/>
      <c r="BA194" s="39"/>
      <c r="BB194" s="40"/>
      <c r="BC194" s="39"/>
      <c r="BD194" s="40"/>
      <c r="BE194" s="39"/>
      <c r="BF194" s="39"/>
      <c r="BG194" s="39"/>
      <c r="BH194" s="56"/>
      <c r="BI194" s="56"/>
      <c r="BJ194" s="133"/>
    </row>
    <row r="195" spans="1:62" x14ac:dyDescent="0.3">
      <c r="A195" s="9"/>
      <c r="B195" s="76"/>
      <c r="C195" s="9"/>
      <c r="D195" s="9"/>
      <c r="E195" s="9"/>
      <c r="F195" s="15"/>
      <c r="G195" s="5"/>
      <c r="H195" s="5"/>
      <c r="I195" s="9"/>
      <c r="J195" s="9"/>
      <c r="K195" s="9"/>
      <c r="L195" s="9"/>
      <c r="M195" s="9"/>
      <c r="N195" s="9"/>
      <c r="O195" s="9"/>
      <c r="P195" s="9"/>
      <c r="Q195" s="9"/>
      <c r="R195" s="9"/>
      <c r="S195" s="9"/>
      <c r="T195" s="9"/>
      <c r="U195" s="9"/>
      <c r="V195" s="9"/>
      <c r="W195" s="9"/>
      <c r="Y195" s="17"/>
      <c r="AA195" s="9"/>
      <c r="AB195" s="9"/>
      <c r="AC195" s="9"/>
      <c r="AD195" s="9"/>
      <c r="AE195" s="14"/>
      <c r="AF195" s="14"/>
      <c r="AG195" s="14"/>
      <c r="AH195" s="14"/>
      <c r="AI195" s="14"/>
      <c r="AJ195" s="14"/>
      <c r="AK195" s="6"/>
      <c r="AL195" s="6"/>
      <c r="AM195" s="6"/>
      <c r="AN195" s="6"/>
      <c r="AO195" s="6"/>
      <c r="AP195" s="6"/>
      <c r="AQ195" s="6"/>
      <c r="AR195" s="6"/>
      <c r="AS195" s="6"/>
      <c r="AT195" s="6"/>
      <c r="AU195" s="39"/>
      <c r="AV195" s="39"/>
      <c r="AW195" s="6"/>
      <c r="AX195" s="6"/>
      <c r="AY195" s="6"/>
      <c r="AZ195" s="6"/>
      <c r="BA195" s="6"/>
      <c r="BB195" s="6"/>
      <c r="BC195" s="6"/>
      <c r="BD195" s="6"/>
      <c r="BE195" s="6"/>
      <c r="BF195" s="6"/>
      <c r="BG195" s="6"/>
      <c r="BH195" s="6"/>
      <c r="BI195" s="6"/>
      <c r="BJ195" s="6"/>
    </row>
    <row r="196" spans="1:62" ht="13.5" customHeight="1" x14ac:dyDescent="0.35">
      <c r="A196" s="120"/>
      <c r="B196" s="19"/>
      <c r="C196" s="1"/>
      <c r="D196" s="9"/>
      <c r="E196" s="1"/>
      <c r="F196" s="15"/>
      <c r="G196" s="37"/>
      <c r="H196" s="5"/>
      <c r="I196" s="22"/>
      <c r="J196" s="22"/>
      <c r="K196" s="22"/>
      <c r="L196" s="60"/>
      <c r="M196" s="60"/>
      <c r="N196" s="60"/>
      <c r="O196" s="60"/>
      <c r="P196" s="60"/>
      <c r="Q196" s="60"/>
      <c r="R196" s="60"/>
      <c r="S196" s="60"/>
      <c r="T196" s="60"/>
      <c r="U196" s="60"/>
      <c r="V196" s="60"/>
      <c r="W196" s="60"/>
      <c r="X196" s="60"/>
      <c r="Y196" s="59"/>
      <c r="Z196" s="20"/>
      <c r="AA196" s="60"/>
      <c r="AB196" s="60"/>
      <c r="AC196" s="60"/>
      <c r="AD196" s="60"/>
      <c r="AE196" s="22"/>
      <c r="AF196" s="22"/>
      <c r="AG196" s="22"/>
      <c r="AH196" s="22"/>
      <c r="AI196" s="22"/>
      <c r="AJ196" s="22"/>
      <c r="AK196" s="39"/>
      <c r="AL196" s="39"/>
      <c r="AM196" s="39"/>
      <c r="AN196" s="39"/>
      <c r="AO196" s="39"/>
      <c r="AP196" s="39"/>
      <c r="AQ196" s="39"/>
      <c r="AR196" s="40"/>
      <c r="AS196" s="39"/>
      <c r="AT196" s="40"/>
      <c r="AU196" s="39"/>
      <c r="AV196" s="39"/>
      <c r="AW196" s="39"/>
      <c r="AX196" s="39"/>
      <c r="AY196" s="39"/>
      <c r="AZ196" s="40"/>
      <c r="BA196" s="39"/>
      <c r="BB196" s="40"/>
      <c r="BC196" s="39"/>
      <c r="BD196" s="40"/>
      <c r="BE196" s="39"/>
      <c r="BF196" s="39"/>
      <c r="BG196" s="39"/>
      <c r="BH196" s="56"/>
      <c r="BI196" s="56"/>
      <c r="BJ196" s="133"/>
    </row>
    <row r="197" spans="1:62" ht="13.5" customHeight="1" x14ac:dyDescent="0.35">
      <c r="A197" s="120"/>
      <c r="B197" s="19"/>
      <c r="C197" s="1"/>
      <c r="D197" s="9"/>
      <c r="E197" s="1"/>
      <c r="F197" s="15"/>
      <c r="G197" s="37"/>
      <c r="H197" s="5"/>
      <c r="I197" s="22"/>
      <c r="J197" s="22"/>
      <c r="K197" s="22"/>
      <c r="L197" s="60"/>
      <c r="M197" s="60"/>
      <c r="N197" s="60"/>
      <c r="O197" s="60"/>
      <c r="P197" s="60"/>
      <c r="Q197" s="60"/>
      <c r="R197" s="60"/>
      <c r="S197" s="60"/>
      <c r="T197" s="60"/>
      <c r="U197" s="60"/>
      <c r="V197" s="60"/>
      <c r="W197" s="60"/>
      <c r="X197" s="60"/>
      <c r="Y197" s="59"/>
      <c r="Z197" s="20"/>
      <c r="AA197" s="60"/>
      <c r="AB197" s="60"/>
      <c r="AC197" s="60"/>
      <c r="AD197" s="60"/>
      <c r="AE197" s="22"/>
      <c r="AF197" s="22"/>
      <c r="AG197" s="22"/>
      <c r="AH197" s="22"/>
      <c r="AI197" s="22"/>
      <c r="AJ197" s="22"/>
      <c r="AK197" s="39"/>
      <c r="AL197" s="39"/>
      <c r="AM197" s="39"/>
      <c r="AN197" s="39"/>
      <c r="AO197" s="39"/>
      <c r="AP197" s="39"/>
      <c r="AQ197" s="39"/>
      <c r="AR197" s="40"/>
      <c r="AS197" s="39"/>
      <c r="AT197" s="40"/>
      <c r="AU197" s="39"/>
      <c r="AV197" s="39"/>
      <c r="AW197" s="39"/>
      <c r="AX197" s="39"/>
      <c r="AY197" s="39"/>
      <c r="AZ197" s="40"/>
      <c r="BA197" s="39"/>
      <c r="BB197" s="40"/>
      <c r="BC197" s="39"/>
      <c r="BD197" s="40"/>
      <c r="BE197" s="39"/>
      <c r="BF197" s="39"/>
      <c r="BG197" s="39"/>
      <c r="BH197" s="56"/>
      <c r="BI197" s="56"/>
      <c r="BJ197" s="133"/>
    </row>
    <row r="198" spans="1:62" ht="13.5" customHeight="1" x14ac:dyDescent="0.35">
      <c r="A198" s="120"/>
      <c r="B198" s="19"/>
      <c r="C198" s="1"/>
      <c r="D198" s="9"/>
      <c r="E198" s="1"/>
      <c r="F198" s="15"/>
      <c r="G198" s="37"/>
      <c r="H198" s="5"/>
      <c r="I198" s="22"/>
      <c r="J198" s="22"/>
      <c r="K198" s="22"/>
      <c r="L198" s="60"/>
      <c r="M198" s="60"/>
      <c r="N198" s="60"/>
      <c r="O198" s="60"/>
      <c r="P198" s="60"/>
      <c r="Q198" s="60"/>
      <c r="R198" s="60"/>
      <c r="S198" s="60"/>
      <c r="T198" s="60"/>
      <c r="U198" s="60"/>
      <c r="V198" s="60"/>
      <c r="W198" s="60"/>
      <c r="X198" s="60"/>
      <c r="Y198" s="59"/>
      <c r="Z198" s="20"/>
      <c r="AA198" s="60"/>
      <c r="AB198" s="60"/>
      <c r="AC198" s="60"/>
      <c r="AD198" s="60"/>
      <c r="AE198" s="22"/>
      <c r="AF198" s="22"/>
      <c r="AG198" s="22"/>
      <c r="AH198" s="22"/>
      <c r="AI198" s="22"/>
      <c r="AJ198" s="22"/>
      <c r="AK198" s="39"/>
      <c r="AL198" s="39"/>
      <c r="AM198" s="39"/>
      <c r="AN198" s="39"/>
      <c r="AO198" s="39"/>
      <c r="AP198" s="39"/>
      <c r="AQ198" s="39"/>
      <c r="AR198" s="40"/>
      <c r="AS198" s="39"/>
      <c r="AT198" s="40"/>
      <c r="AU198" s="39"/>
      <c r="AV198" s="39"/>
      <c r="AW198" s="39"/>
      <c r="AX198" s="39"/>
      <c r="AY198" s="39"/>
      <c r="AZ198" s="40"/>
      <c r="BA198" s="39"/>
      <c r="BB198" s="40"/>
      <c r="BC198" s="39"/>
      <c r="BD198" s="40"/>
      <c r="BE198" s="39"/>
      <c r="BF198" s="39"/>
      <c r="BG198" s="39"/>
      <c r="BH198" s="56"/>
      <c r="BI198" s="56"/>
      <c r="BJ198" s="133"/>
    </row>
    <row r="199" spans="1:62" x14ac:dyDescent="0.3">
      <c r="A199" s="135"/>
      <c r="B199" s="76"/>
      <c r="C199" s="9"/>
      <c r="D199" s="9"/>
      <c r="E199" s="9"/>
      <c r="F199" s="15"/>
      <c r="G199" s="5"/>
      <c r="H199" s="5"/>
      <c r="I199" s="9"/>
      <c r="J199" s="9"/>
      <c r="K199" s="9"/>
      <c r="L199" s="9"/>
      <c r="M199" s="9"/>
      <c r="N199" s="9"/>
      <c r="O199" s="9"/>
      <c r="P199" s="9"/>
      <c r="Q199" s="9"/>
      <c r="R199" s="9"/>
      <c r="S199" s="9"/>
      <c r="T199" s="9"/>
      <c r="U199" s="9"/>
      <c r="V199" s="8"/>
      <c r="W199" s="8"/>
      <c r="X199" s="7"/>
      <c r="Y199" s="18"/>
      <c r="Z199" s="7"/>
      <c r="AA199" s="7"/>
      <c r="AB199" s="7"/>
      <c r="AC199" s="9"/>
      <c r="AD199" s="8"/>
      <c r="AE199" s="14"/>
      <c r="AF199" s="14"/>
      <c r="AG199" s="14"/>
      <c r="AH199" s="14"/>
      <c r="AI199" s="14"/>
      <c r="AJ199" s="14"/>
      <c r="AK199" s="136"/>
      <c r="AL199" s="6"/>
      <c r="AM199" s="5"/>
      <c r="AN199" s="5"/>
      <c r="AO199" s="6"/>
      <c r="AP199" s="6"/>
      <c r="AQ199" s="6"/>
      <c r="AR199" s="6"/>
      <c r="AS199" s="6"/>
      <c r="AT199" s="6"/>
      <c r="AU199" s="6"/>
      <c r="AV199" s="6"/>
      <c r="AW199" s="6"/>
      <c r="AX199" s="6"/>
      <c r="AY199" s="6"/>
      <c r="AZ199" s="6"/>
      <c r="BA199" s="6"/>
      <c r="BB199" s="6"/>
      <c r="BC199" s="6"/>
      <c r="BD199" s="6"/>
      <c r="BE199" s="6"/>
      <c r="BF199" s="6"/>
      <c r="BG199" s="6"/>
      <c r="BH199" s="6"/>
      <c r="BI199" s="6"/>
      <c r="BJ199" s="6"/>
    </row>
    <row r="200" spans="1:62" x14ac:dyDescent="0.3">
      <c r="A200" s="9"/>
      <c r="B200" s="76"/>
      <c r="C200" s="9"/>
      <c r="D200" s="9"/>
      <c r="E200" s="9"/>
      <c r="F200" s="15"/>
      <c r="G200" s="5"/>
      <c r="H200" s="5"/>
      <c r="I200" s="9"/>
      <c r="J200" s="9"/>
      <c r="K200" s="9"/>
      <c r="L200" s="9"/>
      <c r="M200" s="9"/>
      <c r="N200" s="9"/>
      <c r="O200" s="9"/>
      <c r="P200" s="9"/>
      <c r="Q200" s="9"/>
      <c r="R200" s="9"/>
      <c r="S200" s="9"/>
      <c r="T200" s="9"/>
      <c r="U200" s="9"/>
      <c r="V200" s="8"/>
      <c r="W200" s="8"/>
      <c r="X200" s="7"/>
      <c r="Y200" s="18"/>
      <c r="Z200" s="7"/>
      <c r="AA200" s="7"/>
      <c r="AB200" s="7"/>
      <c r="AC200" s="9"/>
      <c r="AD200" s="8"/>
      <c r="AE200" s="14"/>
      <c r="AF200" s="14"/>
      <c r="AG200" s="14"/>
      <c r="AH200" s="14"/>
      <c r="AI200" s="14"/>
      <c r="AJ200" s="14"/>
      <c r="AK200" s="5"/>
      <c r="AL200" s="6"/>
      <c r="AM200" s="5"/>
      <c r="AN200" s="5"/>
      <c r="AO200" s="6"/>
      <c r="AP200" s="6"/>
      <c r="AQ200" s="6"/>
      <c r="AR200" s="6"/>
      <c r="AS200" s="6"/>
      <c r="AT200" s="6"/>
      <c r="AU200" s="6"/>
      <c r="AV200" s="6"/>
      <c r="AW200" s="6"/>
      <c r="AX200" s="6"/>
      <c r="AY200" s="6"/>
      <c r="AZ200" s="6"/>
      <c r="BA200" s="6"/>
      <c r="BB200" s="6"/>
      <c r="BC200" s="6"/>
      <c r="BD200" s="6"/>
      <c r="BE200" s="6"/>
      <c r="BF200" s="6"/>
      <c r="BG200" s="6"/>
      <c r="BH200" s="6"/>
      <c r="BI200" s="6"/>
      <c r="BJ200" s="6"/>
    </row>
    <row r="201" spans="1:62" ht="13.5" customHeight="1" x14ac:dyDescent="0.35">
      <c r="A201" s="120"/>
      <c r="B201" s="19"/>
      <c r="C201" s="1"/>
      <c r="D201" s="9"/>
      <c r="E201" s="1"/>
      <c r="F201" s="15"/>
      <c r="G201" s="37"/>
      <c r="H201" s="5"/>
      <c r="I201" s="22"/>
      <c r="J201" s="22"/>
      <c r="K201" s="22"/>
      <c r="L201" s="60"/>
      <c r="M201" s="60"/>
      <c r="N201" s="60"/>
      <c r="O201" s="60"/>
      <c r="P201" s="60"/>
      <c r="Q201" s="60"/>
      <c r="R201" s="60"/>
      <c r="S201" s="60"/>
      <c r="T201" s="60"/>
      <c r="U201" s="60"/>
      <c r="V201" s="60"/>
      <c r="W201" s="60"/>
      <c r="X201" s="60"/>
      <c r="Y201" s="59"/>
      <c r="Z201" s="20"/>
      <c r="AA201" s="60"/>
      <c r="AB201" s="60"/>
      <c r="AC201" s="60"/>
      <c r="AD201" s="60"/>
      <c r="AE201" s="22"/>
      <c r="AF201" s="22"/>
      <c r="AG201" s="22"/>
      <c r="AH201" s="22"/>
      <c r="AI201" s="22"/>
      <c r="AJ201" s="22"/>
      <c r="AK201" s="39"/>
      <c r="AL201" s="39"/>
      <c r="AM201" s="39"/>
      <c r="AN201" s="39"/>
      <c r="AO201" s="39"/>
      <c r="AP201" s="39"/>
      <c r="AQ201" s="39"/>
      <c r="AR201" s="40"/>
      <c r="AS201" s="39"/>
      <c r="AT201" s="40"/>
      <c r="AU201" s="39"/>
      <c r="AV201" s="39"/>
      <c r="AW201" s="39"/>
      <c r="AX201" s="39"/>
      <c r="AY201" s="39"/>
      <c r="AZ201" s="40"/>
      <c r="BA201" s="39"/>
      <c r="BB201" s="40"/>
      <c r="BC201" s="39"/>
      <c r="BD201" s="40"/>
      <c r="BE201" s="39"/>
      <c r="BF201" s="39"/>
      <c r="BG201" s="39"/>
      <c r="BH201" s="56"/>
      <c r="BI201" s="56"/>
      <c r="BJ201" s="133"/>
    </row>
    <row r="202" spans="1:62" x14ac:dyDescent="0.3">
      <c r="A202" s="135"/>
      <c r="B202" s="76"/>
      <c r="C202" s="9"/>
      <c r="D202" s="9"/>
      <c r="E202" s="9"/>
      <c r="F202" s="15"/>
      <c r="G202" s="5"/>
      <c r="H202" s="5"/>
      <c r="I202" s="9"/>
      <c r="J202" s="9"/>
      <c r="K202" s="9"/>
      <c r="L202" s="9"/>
      <c r="M202" s="9"/>
      <c r="N202" s="9"/>
      <c r="O202" s="9"/>
      <c r="P202" s="9"/>
      <c r="Q202" s="9"/>
      <c r="R202" s="9"/>
      <c r="S202" s="9"/>
      <c r="T202" s="9"/>
      <c r="U202" s="9"/>
      <c r="V202" s="8"/>
      <c r="W202" s="8"/>
      <c r="X202" s="7"/>
      <c r="Y202" s="18"/>
      <c r="Z202" s="7"/>
      <c r="AA202" s="7"/>
      <c r="AB202" s="7"/>
      <c r="AC202" s="9"/>
      <c r="AD202" s="8"/>
      <c r="AE202" s="14"/>
      <c r="AF202" s="14"/>
      <c r="AG202" s="14"/>
      <c r="AH202" s="14"/>
      <c r="AI202" s="14"/>
      <c r="AJ202" s="14"/>
      <c r="AK202" s="136"/>
      <c r="AL202" s="6"/>
      <c r="AM202" s="5"/>
      <c r="AN202" s="5"/>
      <c r="AO202" s="6"/>
      <c r="AP202" s="6"/>
      <c r="AQ202" s="6"/>
      <c r="AR202" s="6"/>
      <c r="AS202" s="6"/>
      <c r="AT202" s="6"/>
      <c r="AU202" s="6"/>
      <c r="AV202" s="6"/>
      <c r="AW202" s="6"/>
      <c r="AX202" s="6"/>
      <c r="AY202" s="6"/>
      <c r="AZ202" s="6"/>
      <c r="BA202" s="6"/>
      <c r="BB202" s="6"/>
      <c r="BC202" s="6"/>
      <c r="BD202" s="6"/>
      <c r="BE202" s="6"/>
      <c r="BF202" s="6"/>
      <c r="BG202" s="6"/>
      <c r="BH202" s="6"/>
      <c r="BI202" s="6"/>
      <c r="BJ202" s="6"/>
    </row>
    <row r="203" spans="1:62" ht="13.5" customHeight="1" x14ac:dyDescent="0.35">
      <c r="A203" s="120"/>
      <c r="B203" s="19"/>
      <c r="C203" s="1"/>
      <c r="D203" s="9"/>
      <c r="E203" s="1"/>
      <c r="F203" s="15"/>
      <c r="G203" s="37"/>
      <c r="H203" s="5"/>
      <c r="I203" s="22"/>
      <c r="J203" s="22"/>
      <c r="K203" s="22"/>
      <c r="L203" s="60"/>
      <c r="M203" s="60"/>
      <c r="N203" s="60"/>
      <c r="O203" s="60"/>
      <c r="P203" s="60"/>
      <c r="Q203" s="60"/>
      <c r="R203" s="60"/>
      <c r="S203" s="60"/>
      <c r="T203" s="60"/>
      <c r="U203" s="60"/>
      <c r="V203" s="60"/>
      <c r="W203" s="60"/>
      <c r="X203" s="60"/>
      <c r="Y203" s="59"/>
      <c r="Z203" s="20"/>
      <c r="AA203" s="60"/>
      <c r="AB203" s="60"/>
      <c r="AC203" s="60"/>
      <c r="AD203" s="60"/>
      <c r="AE203" s="22"/>
      <c r="AF203" s="22"/>
      <c r="AG203" s="22"/>
      <c r="AH203" s="22"/>
      <c r="AI203" s="22"/>
      <c r="AJ203" s="22"/>
      <c r="AK203" s="39"/>
      <c r="AL203" s="39"/>
      <c r="AM203" s="39"/>
      <c r="AN203" s="39"/>
      <c r="AO203" s="39"/>
      <c r="AP203" s="39"/>
      <c r="AQ203" s="39"/>
      <c r="AR203" s="40"/>
      <c r="AS203" s="39"/>
      <c r="AT203" s="40"/>
      <c r="AU203" s="39"/>
      <c r="AV203" s="39"/>
      <c r="AW203" s="39"/>
      <c r="AX203" s="39"/>
      <c r="AY203" s="39"/>
      <c r="AZ203" s="40"/>
      <c r="BA203" s="39"/>
      <c r="BB203" s="40"/>
      <c r="BC203" s="39"/>
      <c r="BD203" s="40"/>
      <c r="BE203" s="39"/>
      <c r="BF203" s="39"/>
      <c r="BG203" s="39"/>
      <c r="BH203" s="56"/>
      <c r="BI203" s="56"/>
      <c r="BJ203" s="133"/>
    </row>
    <row r="204" spans="1:62" ht="13.5" customHeight="1" x14ac:dyDescent="0.35">
      <c r="A204" s="120"/>
      <c r="B204" s="19"/>
      <c r="C204" s="1"/>
      <c r="D204" s="9"/>
      <c r="E204" s="1"/>
      <c r="F204" s="15"/>
      <c r="G204" s="37"/>
      <c r="H204" s="5"/>
      <c r="I204" s="22"/>
      <c r="J204" s="22"/>
      <c r="K204" s="22"/>
      <c r="L204" s="60"/>
      <c r="M204" s="60"/>
      <c r="N204" s="60"/>
      <c r="O204" s="60"/>
      <c r="P204" s="60"/>
      <c r="Q204" s="60"/>
      <c r="R204" s="60"/>
      <c r="S204" s="60"/>
      <c r="T204" s="60"/>
      <c r="U204" s="60"/>
      <c r="V204" s="60"/>
      <c r="W204" s="60"/>
      <c r="X204" s="60"/>
      <c r="Y204" s="59"/>
      <c r="Z204" s="20"/>
      <c r="AA204" s="60"/>
      <c r="AB204" s="60"/>
      <c r="AC204" s="60"/>
      <c r="AD204" s="60"/>
      <c r="AE204" s="22"/>
      <c r="AF204" s="22"/>
      <c r="AG204" s="22"/>
      <c r="AH204" s="22"/>
      <c r="AI204" s="22"/>
      <c r="AJ204" s="22"/>
      <c r="AK204" s="39"/>
      <c r="AL204" s="39"/>
      <c r="AM204" s="39"/>
      <c r="AN204" s="39"/>
      <c r="AO204" s="39"/>
      <c r="AP204" s="39"/>
      <c r="AQ204" s="39"/>
      <c r="AR204" s="40"/>
      <c r="AS204" s="39"/>
      <c r="AT204" s="40"/>
      <c r="AU204" s="39"/>
      <c r="AV204" s="39"/>
      <c r="AW204" s="39"/>
      <c r="AX204" s="39"/>
      <c r="AY204" s="39"/>
      <c r="AZ204" s="40"/>
      <c r="BA204" s="39"/>
      <c r="BB204" s="40"/>
      <c r="BC204" s="39"/>
      <c r="BD204" s="40"/>
      <c r="BE204" s="39"/>
      <c r="BF204" s="39"/>
      <c r="BG204" s="39"/>
      <c r="BH204" s="56"/>
      <c r="BI204" s="56"/>
      <c r="BJ204" s="133"/>
    </row>
    <row r="205" spans="1:62" ht="13.5" customHeight="1" x14ac:dyDescent="0.35">
      <c r="A205" s="120"/>
      <c r="B205" s="19"/>
      <c r="C205" s="1"/>
      <c r="D205" s="9"/>
      <c r="E205" s="1"/>
      <c r="F205" s="15"/>
      <c r="G205" s="37"/>
      <c r="H205" s="5"/>
      <c r="I205" s="22"/>
      <c r="J205" s="22"/>
      <c r="K205" s="22"/>
      <c r="L205" s="60"/>
      <c r="M205" s="60"/>
      <c r="N205" s="60"/>
      <c r="O205" s="60"/>
      <c r="P205" s="60"/>
      <c r="Q205" s="60"/>
      <c r="R205" s="60"/>
      <c r="S205" s="60"/>
      <c r="T205" s="60"/>
      <c r="U205" s="60"/>
      <c r="V205" s="60"/>
      <c r="W205" s="60"/>
      <c r="X205" s="60"/>
      <c r="Y205" s="59"/>
      <c r="Z205" s="20"/>
      <c r="AA205" s="60"/>
      <c r="AB205" s="60"/>
      <c r="AC205" s="60"/>
      <c r="AD205" s="60"/>
      <c r="AE205" s="22"/>
      <c r="AF205" s="22"/>
      <c r="AG205" s="22"/>
      <c r="AH205" s="22"/>
      <c r="AI205" s="22"/>
      <c r="AJ205" s="22"/>
      <c r="AK205" s="39"/>
      <c r="AL205" s="39"/>
      <c r="AM205" s="39"/>
      <c r="AN205" s="39"/>
      <c r="AO205" s="39"/>
      <c r="AP205" s="39"/>
      <c r="AQ205" s="39"/>
      <c r="AR205" s="40"/>
      <c r="AS205" s="39"/>
      <c r="AT205" s="40"/>
      <c r="AU205" s="39"/>
      <c r="AV205" s="39"/>
      <c r="AW205" s="39"/>
      <c r="AX205" s="39"/>
      <c r="AY205" s="39"/>
      <c r="AZ205" s="40"/>
      <c r="BA205" s="39"/>
      <c r="BB205" s="40"/>
      <c r="BC205" s="39"/>
      <c r="BD205" s="40"/>
      <c r="BE205" s="39"/>
      <c r="BF205" s="39"/>
      <c r="BG205" s="39"/>
      <c r="BH205" s="56"/>
      <c r="BI205" s="56"/>
      <c r="BJ205" s="133"/>
    </row>
    <row r="206" spans="1:62" x14ac:dyDescent="0.3">
      <c r="A206" s="9"/>
      <c r="B206" s="76"/>
      <c r="C206" s="9"/>
      <c r="D206" s="9"/>
      <c r="E206" s="9"/>
      <c r="F206" s="15"/>
      <c r="G206" s="5"/>
      <c r="H206" s="5"/>
      <c r="I206" s="9"/>
      <c r="J206" s="9"/>
      <c r="K206" s="9"/>
      <c r="L206" s="9"/>
      <c r="M206" s="9"/>
      <c r="N206" s="9"/>
      <c r="O206" s="9"/>
      <c r="P206" s="9"/>
      <c r="Q206" s="9"/>
      <c r="R206" s="9"/>
      <c r="S206" s="9"/>
      <c r="T206" s="9"/>
      <c r="U206" s="9"/>
      <c r="V206" s="9"/>
      <c r="W206" s="9"/>
      <c r="Y206" s="17"/>
      <c r="AA206" s="9"/>
      <c r="AB206" s="9"/>
      <c r="AC206" s="9"/>
      <c r="AD206" s="9"/>
      <c r="AE206" s="14"/>
      <c r="AF206" s="14"/>
      <c r="AG206" s="14"/>
      <c r="AH206" s="14"/>
      <c r="AI206" s="14"/>
      <c r="AJ206" s="14"/>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row>
    <row r="207" spans="1:62" x14ac:dyDescent="0.3">
      <c r="A207" s="135"/>
      <c r="B207" s="76"/>
      <c r="C207" s="9"/>
      <c r="D207" s="9"/>
      <c r="E207" s="9"/>
      <c r="F207" s="15"/>
      <c r="G207" s="5"/>
      <c r="H207" s="5"/>
      <c r="I207" s="9"/>
      <c r="J207" s="9"/>
      <c r="K207" s="9"/>
      <c r="L207" s="9"/>
      <c r="M207" s="9"/>
      <c r="N207" s="9"/>
      <c r="O207" s="9"/>
      <c r="P207" s="9"/>
      <c r="Q207" s="9"/>
      <c r="R207" s="9"/>
      <c r="S207" s="9"/>
      <c r="T207" s="9"/>
      <c r="U207" s="9"/>
      <c r="V207" s="8"/>
      <c r="W207" s="8"/>
      <c r="X207" s="7"/>
      <c r="Y207" s="18"/>
      <c r="Z207" s="7"/>
      <c r="AA207" s="7"/>
      <c r="AB207" s="7"/>
      <c r="AC207" s="9"/>
      <c r="AD207" s="8"/>
      <c r="AE207" s="14"/>
      <c r="AF207" s="14"/>
      <c r="AG207" s="14"/>
      <c r="AH207" s="14"/>
      <c r="AI207" s="14"/>
      <c r="AJ207" s="14"/>
      <c r="AK207" s="136"/>
      <c r="AL207" s="6"/>
      <c r="AM207" s="5"/>
      <c r="AN207" s="5"/>
      <c r="AO207" s="6"/>
      <c r="AP207" s="6"/>
      <c r="AQ207" s="6"/>
      <c r="AR207" s="6"/>
      <c r="AS207" s="6"/>
      <c r="AT207" s="6"/>
      <c r="AU207" s="6"/>
      <c r="AV207" s="6"/>
      <c r="AW207" s="6"/>
      <c r="AX207" s="6"/>
      <c r="AY207" s="6"/>
      <c r="AZ207" s="6"/>
      <c r="BA207" s="6"/>
      <c r="BB207" s="6"/>
      <c r="BC207" s="6"/>
      <c r="BD207" s="6"/>
      <c r="BE207" s="6"/>
      <c r="BF207" s="6"/>
      <c r="BG207" s="6"/>
      <c r="BH207" s="6"/>
      <c r="BI207" s="6"/>
      <c r="BJ207" s="6"/>
    </row>
    <row r="208" spans="1:62" x14ac:dyDescent="0.3">
      <c r="A208" s="9"/>
      <c r="B208" s="76"/>
      <c r="C208" s="9"/>
      <c r="D208" s="9"/>
      <c r="E208" s="9"/>
      <c r="F208" s="15"/>
      <c r="G208" s="5"/>
      <c r="H208" s="5"/>
      <c r="I208" s="9"/>
      <c r="J208" s="9"/>
      <c r="K208" s="9"/>
      <c r="L208" s="9"/>
      <c r="M208" s="9"/>
      <c r="N208" s="9"/>
      <c r="O208" s="9"/>
      <c r="P208" s="9"/>
      <c r="Q208" s="9"/>
      <c r="R208" s="9"/>
      <c r="S208" s="9"/>
      <c r="T208" s="9"/>
      <c r="U208" s="9"/>
      <c r="V208" s="8"/>
      <c r="W208" s="8"/>
      <c r="X208" s="7"/>
      <c r="Y208" s="18"/>
      <c r="Z208" s="7"/>
      <c r="AA208" s="7"/>
      <c r="AB208" s="7"/>
      <c r="AC208" s="9"/>
      <c r="AD208" s="8"/>
      <c r="AE208" s="14"/>
      <c r="AF208" s="14"/>
      <c r="AG208" s="14"/>
      <c r="AH208" s="14"/>
      <c r="AI208" s="14"/>
      <c r="AJ208" s="14"/>
      <c r="AK208" s="5"/>
      <c r="AL208" s="6"/>
      <c r="AM208" s="5"/>
      <c r="AN208" s="5"/>
      <c r="AO208" s="6"/>
      <c r="AP208" s="6"/>
      <c r="AQ208" s="6"/>
      <c r="AR208" s="6"/>
      <c r="AS208" s="6"/>
      <c r="AT208" s="6"/>
      <c r="AU208" s="6"/>
      <c r="AV208" s="6"/>
      <c r="AW208" s="6"/>
      <c r="AX208" s="6"/>
      <c r="AY208" s="6"/>
      <c r="AZ208" s="6"/>
      <c r="BA208" s="6"/>
      <c r="BB208" s="6"/>
      <c r="BC208" s="6"/>
      <c r="BD208" s="6"/>
      <c r="BE208" s="6"/>
      <c r="BF208" s="6"/>
      <c r="BG208" s="6"/>
      <c r="BH208" s="6"/>
      <c r="BI208" s="6"/>
      <c r="BJ208" s="6"/>
    </row>
    <row r="209" spans="1:62" ht="13.5" customHeight="1" x14ac:dyDescent="0.35">
      <c r="A209" s="120"/>
      <c r="B209" s="76"/>
      <c r="C209" s="1"/>
      <c r="D209" s="9"/>
      <c r="E209" s="1"/>
      <c r="F209" s="15"/>
      <c r="G209" s="5"/>
      <c r="H209" s="5"/>
      <c r="I209" s="22"/>
      <c r="J209" s="22"/>
      <c r="K209" s="22"/>
      <c r="L209" s="60"/>
      <c r="M209" s="60"/>
      <c r="N209" s="60"/>
      <c r="O209" s="60"/>
      <c r="P209" s="60"/>
      <c r="Q209" s="60"/>
      <c r="R209" s="60"/>
      <c r="S209" s="60"/>
      <c r="T209" s="60"/>
      <c r="U209" s="60"/>
      <c r="V209" s="60"/>
      <c r="W209" s="60"/>
      <c r="X209" s="60"/>
      <c r="Y209" s="59"/>
      <c r="Z209" s="20"/>
      <c r="AA209" s="60"/>
      <c r="AB209" s="60"/>
      <c r="AC209" s="60"/>
      <c r="AD209" s="60"/>
      <c r="AE209" s="22"/>
      <c r="AF209" s="22"/>
      <c r="AG209" s="22"/>
      <c r="AH209" s="22"/>
      <c r="AI209" s="22"/>
      <c r="AJ209" s="22"/>
      <c r="AK209" s="39"/>
      <c r="AL209" s="39"/>
      <c r="AM209" s="39"/>
      <c r="AN209" s="39"/>
      <c r="AO209" s="39"/>
      <c r="AP209" s="39"/>
      <c r="AQ209" s="39"/>
      <c r="AR209" s="40"/>
      <c r="AS209" s="39"/>
      <c r="AT209" s="40"/>
      <c r="AU209" s="39"/>
      <c r="AV209" s="39"/>
      <c r="AW209" s="39"/>
      <c r="AX209" s="39"/>
      <c r="AY209" s="39"/>
      <c r="AZ209" s="40"/>
      <c r="BA209" s="39"/>
      <c r="BB209" s="40"/>
      <c r="BC209" s="39"/>
      <c r="BD209" s="40"/>
      <c r="BE209" s="39"/>
      <c r="BF209" s="39"/>
      <c r="BG209" s="39"/>
      <c r="BH209" s="56"/>
      <c r="BI209" s="56"/>
      <c r="BJ209" s="133"/>
    </row>
    <row r="210" spans="1:62" x14ac:dyDescent="0.3">
      <c r="A210" s="9"/>
      <c r="B210" s="76"/>
      <c r="C210" s="9"/>
      <c r="D210" s="9"/>
      <c r="E210" s="9"/>
      <c r="F210" s="15"/>
      <c r="G210" s="5"/>
      <c r="H210" s="5"/>
      <c r="I210" s="9"/>
      <c r="J210" s="9"/>
      <c r="K210" s="9"/>
      <c r="L210" s="9"/>
      <c r="M210" s="9"/>
      <c r="N210" s="9"/>
      <c r="O210" s="9"/>
      <c r="P210" s="9"/>
      <c r="Q210" s="9"/>
      <c r="R210" s="9"/>
      <c r="S210" s="9"/>
      <c r="T210" s="9"/>
      <c r="U210" s="9"/>
      <c r="V210" s="8"/>
      <c r="W210" s="8"/>
      <c r="X210" s="7"/>
      <c r="Y210" s="18"/>
      <c r="Z210" s="7"/>
      <c r="AA210" s="7"/>
      <c r="AB210" s="7"/>
      <c r="AC210" s="9"/>
      <c r="AD210" s="8"/>
      <c r="AE210" s="14"/>
      <c r="AF210" s="14"/>
      <c r="AG210" s="14"/>
      <c r="AH210" s="14"/>
      <c r="AI210" s="14"/>
      <c r="AJ210" s="14"/>
      <c r="AK210" s="5"/>
      <c r="AL210" s="6"/>
      <c r="AM210" s="5"/>
      <c r="AN210" s="5"/>
      <c r="AO210" s="6"/>
      <c r="AP210" s="6"/>
      <c r="AQ210" s="6"/>
      <c r="AR210" s="6"/>
      <c r="AS210" s="6"/>
      <c r="AT210" s="6"/>
      <c r="AU210" s="6"/>
      <c r="AV210" s="6"/>
      <c r="AW210" s="6"/>
      <c r="AX210" s="6"/>
      <c r="AY210" s="6"/>
      <c r="AZ210" s="6"/>
      <c r="BA210" s="6"/>
      <c r="BB210" s="6"/>
      <c r="BC210" s="6"/>
      <c r="BD210" s="6"/>
      <c r="BE210" s="6"/>
      <c r="BF210" s="6"/>
      <c r="BG210" s="6"/>
      <c r="BH210" s="6"/>
      <c r="BI210" s="6"/>
      <c r="BJ210" s="6"/>
    </row>
    <row r="211" spans="1:62" x14ac:dyDescent="0.3">
      <c r="A211" s="9"/>
      <c r="B211" s="76"/>
      <c r="C211" s="9"/>
      <c r="D211" s="9"/>
      <c r="E211" s="9"/>
      <c r="F211" s="15"/>
      <c r="G211" s="5"/>
      <c r="H211" s="5"/>
      <c r="I211" s="9"/>
      <c r="J211" s="9"/>
      <c r="K211" s="9"/>
      <c r="L211" s="9"/>
      <c r="M211" s="9"/>
      <c r="N211" s="9"/>
      <c r="O211" s="9"/>
      <c r="P211" s="9"/>
      <c r="Q211" s="9"/>
      <c r="R211" s="9"/>
      <c r="S211" s="9"/>
      <c r="T211" s="9"/>
      <c r="U211" s="9"/>
      <c r="V211" s="9"/>
      <c r="W211" s="9"/>
      <c r="Y211" s="17"/>
      <c r="AA211" s="9"/>
      <c r="AB211" s="9"/>
      <c r="AC211" s="9"/>
      <c r="AD211" s="9"/>
      <c r="AE211" s="14"/>
      <c r="AF211" s="14"/>
      <c r="AG211" s="14"/>
      <c r="AH211" s="14"/>
      <c r="AI211" s="14"/>
      <c r="AJ211" s="14"/>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row>
    <row r="212" spans="1:62" x14ac:dyDescent="0.3">
      <c r="A212" s="9"/>
      <c r="B212" s="76"/>
      <c r="C212" s="9"/>
      <c r="D212" s="9"/>
      <c r="E212" s="9"/>
      <c r="F212" s="15"/>
      <c r="G212" s="5"/>
      <c r="H212" s="5"/>
      <c r="I212" s="9"/>
      <c r="J212" s="9"/>
      <c r="K212" s="9"/>
      <c r="L212" s="9"/>
      <c r="M212" s="9"/>
      <c r="N212" s="9"/>
      <c r="O212" s="9"/>
      <c r="P212" s="9"/>
      <c r="Q212" s="9"/>
      <c r="R212" s="9"/>
      <c r="S212" s="9"/>
      <c r="T212" s="9"/>
      <c r="U212" s="9"/>
      <c r="V212" s="9"/>
      <c r="W212" s="9"/>
      <c r="Y212" s="17"/>
      <c r="AA212" s="9"/>
      <c r="AB212" s="9"/>
      <c r="AC212" s="9"/>
      <c r="AD212" s="9"/>
      <c r="AE212" s="14"/>
      <c r="AF212" s="14"/>
      <c r="AG212" s="14"/>
      <c r="AH212" s="14"/>
      <c r="AI212" s="14"/>
      <c r="AJ212" s="14"/>
      <c r="AK212" s="6"/>
      <c r="AL212" s="6"/>
      <c r="AM212" s="6"/>
      <c r="AN212" s="6"/>
      <c r="AO212" s="6"/>
      <c r="AP212" s="6"/>
      <c r="AQ212" s="6"/>
      <c r="AR212" s="6"/>
      <c r="AS212" s="6"/>
      <c r="AT212" s="6"/>
      <c r="AU212" s="39"/>
      <c r="AV212" s="39"/>
      <c r="AW212" s="6"/>
      <c r="AX212" s="6"/>
      <c r="AY212" s="6"/>
      <c r="AZ212" s="6"/>
      <c r="BA212" s="6"/>
      <c r="BB212" s="6"/>
      <c r="BC212" s="6"/>
      <c r="BD212" s="6"/>
      <c r="BE212" s="6"/>
      <c r="BF212" s="6"/>
      <c r="BG212" s="6"/>
      <c r="BH212" s="6"/>
      <c r="BI212" s="6"/>
      <c r="BJ212" s="6"/>
    </row>
    <row r="213" spans="1:62" ht="13.5" customHeight="1" x14ac:dyDescent="0.35">
      <c r="A213" s="120"/>
      <c r="B213" s="19"/>
      <c r="C213" s="1"/>
      <c r="D213" s="9"/>
      <c r="E213" s="1"/>
      <c r="F213" s="15"/>
      <c r="G213" s="37"/>
      <c r="H213" s="5"/>
      <c r="I213" s="22"/>
      <c r="J213" s="22"/>
      <c r="K213" s="22"/>
      <c r="L213" s="60"/>
      <c r="M213" s="60"/>
      <c r="N213" s="60"/>
      <c r="O213" s="60"/>
      <c r="P213" s="60"/>
      <c r="Q213" s="60"/>
      <c r="R213" s="60"/>
      <c r="S213" s="60"/>
      <c r="T213" s="60"/>
      <c r="U213" s="60"/>
      <c r="V213" s="60"/>
      <c r="W213" s="60"/>
      <c r="X213" s="60"/>
      <c r="Y213" s="59"/>
      <c r="Z213" s="20"/>
      <c r="AA213" s="60"/>
      <c r="AB213" s="60"/>
      <c r="AC213" s="60"/>
      <c r="AD213" s="60"/>
      <c r="AE213" s="22"/>
      <c r="AF213" s="22"/>
      <c r="AG213" s="22"/>
      <c r="AH213" s="22"/>
      <c r="AI213" s="22"/>
      <c r="AJ213" s="22"/>
      <c r="AK213" s="39"/>
      <c r="AL213" s="39"/>
      <c r="AM213" s="39"/>
      <c r="AN213" s="39"/>
      <c r="AO213" s="39"/>
      <c r="AP213" s="39"/>
      <c r="AQ213" s="39"/>
      <c r="AR213" s="40"/>
      <c r="AS213" s="39"/>
      <c r="AT213" s="40"/>
      <c r="AU213" s="39"/>
      <c r="AV213" s="39"/>
      <c r="AW213" s="39"/>
      <c r="AX213" s="39"/>
      <c r="AY213" s="39"/>
      <c r="AZ213" s="40"/>
      <c r="BA213" s="39"/>
      <c r="BB213" s="40"/>
      <c r="BC213" s="39"/>
      <c r="BD213" s="40"/>
      <c r="BE213" s="39"/>
      <c r="BF213" s="39"/>
      <c r="BG213" s="39"/>
      <c r="BH213" s="56"/>
      <c r="BI213" s="56"/>
      <c r="BJ213" s="133"/>
    </row>
    <row r="214" spans="1:62" ht="13.5" customHeight="1" x14ac:dyDescent="0.35">
      <c r="A214" s="120"/>
      <c r="B214" s="19"/>
      <c r="C214" s="1"/>
      <c r="D214" s="9"/>
      <c r="E214" s="1"/>
      <c r="F214" s="15"/>
      <c r="G214" s="37"/>
      <c r="H214" s="5"/>
      <c r="I214" s="22"/>
      <c r="J214" s="22"/>
      <c r="K214" s="22"/>
      <c r="L214" s="60"/>
      <c r="M214" s="60"/>
      <c r="N214" s="60"/>
      <c r="O214" s="60"/>
      <c r="P214" s="60"/>
      <c r="Q214" s="60"/>
      <c r="R214" s="60"/>
      <c r="S214" s="60"/>
      <c r="T214" s="60"/>
      <c r="U214" s="60"/>
      <c r="V214" s="60"/>
      <c r="W214" s="60"/>
      <c r="X214" s="60"/>
      <c r="Y214" s="59"/>
      <c r="Z214" s="20"/>
      <c r="AA214" s="60"/>
      <c r="AB214" s="60"/>
      <c r="AC214" s="60"/>
      <c r="AD214" s="60"/>
      <c r="AE214" s="22"/>
      <c r="AF214" s="22"/>
      <c r="AG214" s="22"/>
      <c r="AH214" s="22"/>
      <c r="AI214" s="22"/>
      <c r="AJ214" s="22"/>
      <c r="AK214" s="39"/>
      <c r="AL214" s="39"/>
      <c r="AM214" s="39"/>
      <c r="AN214" s="39"/>
      <c r="AO214" s="39"/>
      <c r="AP214" s="39"/>
      <c r="AQ214" s="39"/>
      <c r="AR214" s="40"/>
      <c r="AS214" s="39"/>
      <c r="AT214" s="40"/>
      <c r="AU214" s="39"/>
      <c r="AV214" s="39"/>
      <c r="AW214" s="39"/>
      <c r="AX214" s="39"/>
      <c r="AY214" s="39"/>
      <c r="AZ214" s="40"/>
      <c r="BA214" s="39"/>
      <c r="BB214" s="40"/>
      <c r="BC214" s="39"/>
      <c r="BD214" s="40"/>
      <c r="BE214" s="39"/>
      <c r="BF214" s="39"/>
      <c r="BG214" s="39"/>
      <c r="BH214" s="56"/>
      <c r="BI214" s="56"/>
      <c r="BJ214" s="133"/>
    </row>
    <row r="215" spans="1:62" ht="13.5" customHeight="1" x14ac:dyDescent="0.35">
      <c r="A215" s="120"/>
      <c r="B215" s="76"/>
      <c r="C215" s="1"/>
      <c r="D215" s="9"/>
      <c r="E215" s="1"/>
      <c r="F215" s="15"/>
      <c r="G215" s="5"/>
      <c r="H215" s="5"/>
      <c r="I215" s="22"/>
      <c r="J215" s="22"/>
      <c r="K215" s="22"/>
      <c r="L215" s="60"/>
      <c r="M215" s="60"/>
      <c r="N215" s="60"/>
      <c r="O215" s="60"/>
      <c r="P215" s="60"/>
      <c r="Q215" s="60"/>
      <c r="R215" s="60"/>
      <c r="S215" s="60"/>
      <c r="T215" s="60"/>
      <c r="U215" s="60"/>
      <c r="V215" s="60"/>
      <c r="W215" s="60"/>
      <c r="X215" s="60"/>
      <c r="Y215" s="59"/>
      <c r="Z215" s="20"/>
      <c r="AA215" s="60"/>
      <c r="AB215" s="60"/>
      <c r="AC215" s="60"/>
      <c r="AD215" s="60"/>
      <c r="AE215" s="22"/>
      <c r="AF215" s="22"/>
      <c r="AG215" s="22"/>
      <c r="AH215" s="22"/>
      <c r="AI215" s="22"/>
      <c r="AJ215" s="22"/>
      <c r="AK215" s="39"/>
      <c r="AL215" s="39"/>
      <c r="AM215" s="39"/>
      <c r="AN215" s="39"/>
      <c r="AO215" s="39"/>
      <c r="AP215" s="39"/>
      <c r="AQ215" s="39"/>
      <c r="AR215" s="40"/>
      <c r="AS215" s="39"/>
      <c r="AT215" s="40"/>
      <c r="AU215" s="39"/>
      <c r="AV215" s="39"/>
      <c r="AW215" s="39"/>
      <c r="AX215" s="39"/>
      <c r="AY215" s="39"/>
      <c r="AZ215" s="40"/>
      <c r="BA215" s="39"/>
      <c r="BB215" s="40"/>
      <c r="BC215" s="39"/>
      <c r="BD215" s="40"/>
      <c r="BE215" s="39"/>
      <c r="BF215" s="39"/>
      <c r="BG215" s="39"/>
      <c r="BH215" s="56"/>
      <c r="BI215" s="56"/>
      <c r="BJ215" s="133"/>
    </row>
    <row r="216" spans="1:62" ht="15" x14ac:dyDescent="0.35">
      <c r="A216" s="9"/>
      <c r="B216" s="76"/>
      <c r="C216" s="9"/>
      <c r="D216" s="9"/>
      <c r="E216" s="9"/>
      <c r="F216" s="15"/>
      <c r="G216" s="5"/>
      <c r="H216" s="5"/>
      <c r="I216" s="9"/>
      <c r="J216" s="9"/>
      <c r="K216" s="9"/>
      <c r="L216" s="9"/>
      <c r="M216" s="9"/>
      <c r="N216" s="9"/>
      <c r="O216" s="9"/>
      <c r="P216" s="9"/>
      <c r="Q216" s="9"/>
      <c r="R216" s="9"/>
      <c r="S216" s="9"/>
      <c r="T216" s="9"/>
      <c r="U216" s="9"/>
      <c r="V216" s="9"/>
      <c r="W216" s="9"/>
      <c r="Y216" s="17"/>
      <c r="AA216" s="9"/>
      <c r="AB216" s="9"/>
      <c r="AC216" s="9"/>
      <c r="AD216" s="9"/>
      <c r="AE216" s="14"/>
      <c r="AF216" s="14"/>
      <c r="AG216" s="14"/>
      <c r="AH216" s="14"/>
      <c r="AI216" s="14"/>
      <c r="AJ216" s="14"/>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137"/>
    </row>
    <row r="217" spans="1:62" x14ac:dyDescent="0.3">
      <c r="A217" s="9"/>
      <c r="B217" s="76"/>
      <c r="C217" s="9"/>
      <c r="D217" s="9"/>
      <c r="E217" s="9"/>
      <c r="F217" s="15"/>
      <c r="G217" s="5"/>
      <c r="H217" s="5"/>
      <c r="I217" s="9"/>
      <c r="J217" s="9"/>
      <c r="K217" s="9"/>
      <c r="L217" s="9"/>
      <c r="M217" s="9"/>
      <c r="N217" s="9"/>
      <c r="O217" s="9"/>
      <c r="P217" s="9"/>
      <c r="Q217" s="9"/>
      <c r="R217" s="9"/>
      <c r="S217" s="9"/>
      <c r="T217" s="9"/>
      <c r="U217" s="9"/>
      <c r="V217" s="9"/>
      <c r="W217" s="9"/>
      <c r="Y217" s="17"/>
      <c r="AA217" s="9"/>
      <c r="AB217" s="9"/>
      <c r="AC217" s="9"/>
      <c r="AD217" s="9"/>
      <c r="AE217" s="14"/>
      <c r="AF217" s="14"/>
      <c r="AG217" s="14"/>
      <c r="AH217" s="14"/>
      <c r="AI217" s="14"/>
      <c r="AJ217" s="14"/>
      <c r="AK217" s="6"/>
      <c r="AL217" s="6"/>
      <c r="AM217" s="6"/>
      <c r="AN217" s="6"/>
      <c r="AO217" s="6"/>
      <c r="AP217" s="6"/>
      <c r="AQ217" s="6"/>
      <c r="AR217" s="6"/>
      <c r="AS217" s="6"/>
      <c r="AT217" s="6"/>
      <c r="AU217" s="39"/>
      <c r="AV217" s="39"/>
      <c r="AW217" s="6"/>
      <c r="AX217" s="6"/>
      <c r="AY217" s="6"/>
      <c r="AZ217" s="6"/>
      <c r="BA217" s="6"/>
      <c r="BB217" s="6"/>
      <c r="BC217" s="6"/>
      <c r="BD217" s="6"/>
      <c r="BE217" s="6"/>
      <c r="BF217" s="6"/>
      <c r="BG217" s="6"/>
      <c r="BH217" s="6"/>
      <c r="BI217" s="6"/>
      <c r="BJ217" s="6"/>
    </row>
    <row r="218" spans="1:62" x14ac:dyDescent="0.3">
      <c r="A218" s="9"/>
      <c r="B218" s="76"/>
      <c r="C218" s="9"/>
      <c r="D218" s="9"/>
      <c r="E218" s="9"/>
      <c r="F218" s="15"/>
      <c r="G218" s="5"/>
      <c r="H218" s="5"/>
      <c r="I218" s="9"/>
      <c r="J218" s="9"/>
      <c r="K218" s="9"/>
      <c r="L218" s="9"/>
      <c r="M218" s="9"/>
      <c r="N218" s="9"/>
      <c r="O218" s="9"/>
      <c r="P218" s="9"/>
      <c r="Q218" s="9"/>
      <c r="R218" s="9"/>
      <c r="S218" s="9"/>
      <c r="T218" s="9"/>
      <c r="U218" s="9"/>
      <c r="V218" s="9"/>
      <c r="W218" s="9"/>
      <c r="Y218" s="17"/>
      <c r="AA218" s="9"/>
      <c r="AB218" s="9"/>
      <c r="AC218" s="9"/>
      <c r="AD218" s="9"/>
      <c r="AE218" s="14"/>
      <c r="AF218" s="14"/>
      <c r="AG218" s="14"/>
      <c r="AH218" s="14"/>
      <c r="AI218" s="14"/>
      <c r="AJ218" s="14"/>
      <c r="AK218" s="6"/>
      <c r="AL218" s="6"/>
      <c r="AM218" s="6"/>
      <c r="AN218" s="6"/>
      <c r="AO218" s="6"/>
      <c r="AP218" s="6"/>
      <c r="AQ218" s="6"/>
      <c r="AR218" s="6"/>
      <c r="AS218" s="6"/>
      <c r="AT218" s="6"/>
      <c r="AU218" s="39"/>
      <c r="AV218" s="39"/>
      <c r="AW218" s="6"/>
      <c r="AX218" s="6"/>
      <c r="AY218" s="6"/>
      <c r="AZ218" s="6"/>
      <c r="BA218" s="6"/>
      <c r="BB218" s="6"/>
      <c r="BC218" s="6"/>
      <c r="BD218" s="6"/>
      <c r="BE218" s="6"/>
      <c r="BF218" s="6"/>
      <c r="BG218" s="6"/>
      <c r="BH218" s="6"/>
      <c r="BI218" s="6"/>
      <c r="BJ218" s="6"/>
    </row>
    <row r="219" spans="1:62" ht="13.5" customHeight="1" x14ac:dyDescent="0.35">
      <c r="A219" s="120"/>
      <c r="B219" s="76"/>
      <c r="C219" s="1"/>
      <c r="D219" s="9"/>
      <c r="E219" s="1"/>
      <c r="F219" s="15"/>
      <c r="G219" s="5"/>
      <c r="H219" s="5"/>
      <c r="I219" s="22"/>
      <c r="J219" s="22"/>
      <c r="K219" s="22"/>
      <c r="L219" s="60"/>
      <c r="M219" s="60"/>
      <c r="N219" s="60"/>
      <c r="O219" s="60"/>
      <c r="P219" s="60"/>
      <c r="Q219" s="60"/>
      <c r="R219" s="60"/>
      <c r="S219" s="60"/>
      <c r="T219" s="60"/>
      <c r="U219" s="60"/>
      <c r="V219" s="60"/>
      <c r="W219" s="60"/>
      <c r="X219" s="60"/>
      <c r="Y219" s="59"/>
      <c r="Z219" s="20"/>
      <c r="AA219" s="60"/>
      <c r="AB219" s="60"/>
      <c r="AC219" s="60"/>
      <c r="AD219" s="60"/>
      <c r="AE219" s="22"/>
      <c r="AF219" s="22"/>
      <c r="AG219" s="22"/>
      <c r="AH219" s="22"/>
      <c r="AI219" s="22"/>
      <c r="AJ219" s="22"/>
      <c r="AK219" s="39"/>
      <c r="AL219" s="39"/>
      <c r="AM219" s="39"/>
      <c r="AN219" s="39"/>
      <c r="AO219" s="39"/>
      <c r="AP219" s="39"/>
      <c r="AQ219" s="39"/>
      <c r="AR219" s="40"/>
      <c r="AS219" s="39"/>
      <c r="AT219" s="40"/>
      <c r="AU219" s="39"/>
      <c r="AV219" s="39"/>
      <c r="AW219" s="39"/>
      <c r="AX219" s="39"/>
      <c r="AY219" s="39"/>
      <c r="AZ219" s="40"/>
      <c r="BA219" s="39"/>
      <c r="BB219" s="40"/>
      <c r="BC219" s="39"/>
      <c r="BD219" s="40"/>
      <c r="BE219" s="39"/>
      <c r="BF219" s="39"/>
      <c r="BG219" s="39"/>
      <c r="BH219" s="56"/>
      <c r="BI219" s="56"/>
      <c r="BJ219" s="133"/>
    </row>
    <row r="220" spans="1:62" x14ac:dyDescent="0.3">
      <c r="A220" s="9"/>
      <c r="B220" s="76"/>
      <c r="C220" s="9"/>
      <c r="D220" s="9"/>
      <c r="E220" s="9"/>
      <c r="F220" s="15"/>
      <c r="G220" s="5"/>
      <c r="H220" s="5"/>
      <c r="I220" s="9"/>
      <c r="J220" s="9"/>
      <c r="K220" s="9"/>
      <c r="L220" s="9"/>
      <c r="M220" s="9"/>
      <c r="N220" s="9"/>
      <c r="O220" s="33"/>
      <c r="P220" s="9"/>
      <c r="Q220" s="9"/>
      <c r="R220" s="9"/>
      <c r="S220" s="9"/>
      <c r="T220" s="9"/>
      <c r="U220" s="9"/>
      <c r="V220" s="8"/>
      <c r="W220" s="8"/>
      <c r="X220" s="7"/>
      <c r="Y220" s="18"/>
      <c r="Z220" s="7"/>
      <c r="AA220" s="14"/>
      <c r="AB220" s="14"/>
      <c r="AC220" s="9"/>
      <c r="AD220" s="14"/>
      <c r="AE220" s="14"/>
      <c r="AF220" s="14"/>
      <c r="AG220" s="14"/>
      <c r="AH220" s="14"/>
      <c r="AI220" s="14"/>
      <c r="AJ220" s="14"/>
      <c r="AK220" s="5"/>
      <c r="AL220" s="6"/>
      <c r="AM220" s="5"/>
      <c r="AN220" s="5"/>
      <c r="AO220" s="6"/>
      <c r="AP220" s="6"/>
      <c r="AQ220" s="6"/>
      <c r="AR220" s="6"/>
      <c r="AS220" s="6"/>
      <c r="AT220" s="6"/>
      <c r="AU220" s="6"/>
      <c r="AV220" s="6"/>
      <c r="AW220" s="6"/>
      <c r="AX220" s="6"/>
      <c r="AY220" s="6"/>
      <c r="AZ220" s="17"/>
      <c r="BA220" s="6"/>
      <c r="BB220" s="6"/>
      <c r="BC220" s="6"/>
      <c r="BD220" s="6"/>
      <c r="BE220" s="6"/>
      <c r="BF220" s="6"/>
      <c r="BG220" s="6"/>
      <c r="BH220" s="6"/>
      <c r="BI220" s="6"/>
      <c r="BJ220" s="6"/>
    </row>
    <row r="221" spans="1:62" x14ac:dyDescent="0.3">
      <c r="A221" s="9"/>
      <c r="B221" s="76"/>
      <c r="C221" s="9"/>
      <c r="D221" s="9"/>
      <c r="E221" s="9"/>
      <c r="F221" s="15"/>
      <c r="G221" s="5"/>
      <c r="H221" s="5"/>
      <c r="I221" s="9"/>
      <c r="J221" s="9"/>
      <c r="K221" s="9"/>
      <c r="L221" s="9"/>
      <c r="M221" s="9"/>
      <c r="N221" s="9"/>
      <c r="O221" s="9"/>
      <c r="P221" s="9"/>
      <c r="Q221" s="9"/>
      <c r="R221" s="9"/>
      <c r="S221" s="9"/>
      <c r="T221" s="9"/>
      <c r="U221" s="9"/>
      <c r="V221" s="9"/>
      <c r="W221" s="9"/>
      <c r="Y221" s="17"/>
      <c r="AA221" s="9"/>
      <c r="AB221" s="9"/>
      <c r="AC221" s="9"/>
      <c r="AD221" s="9"/>
      <c r="AE221" s="14"/>
      <c r="AF221" s="14"/>
      <c r="AG221" s="14"/>
      <c r="AH221" s="14"/>
      <c r="AI221" s="14"/>
      <c r="AJ221" s="14"/>
      <c r="AK221" s="6"/>
      <c r="AL221" s="6"/>
      <c r="AM221" s="6"/>
      <c r="AN221" s="6"/>
      <c r="AO221" s="6"/>
      <c r="AP221" s="6"/>
      <c r="AQ221" s="6"/>
      <c r="AR221" s="6"/>
      <c r="AS221" s="6"/>
      <c r="AT221" s="6"/>
      <c r="AU221" s="39"/>
      <c r="AV221" s="39"/>
      <c r="AW221" s="6"/>
      <c r="AX221" s="6"/>
      <c r="AY221" s="6"/>
      <c r="AZ221" s="6"/>
      <c r="BA221" s="6"/>
      <c r="BB221" s="6"/>
      <c r="BC221" s="6"/>
      <c r="BD221" s="6"/>
      <c r="BE221" s="6"/>
      <c r="BF221" s="6"/>
      <c r="BG221" s="6"/>
      <c r="BH221" s="6"/>
      <c r="BI221" s="6"/>
      <c r="BJ221" s="6"/>
    </row>
    <row r="222" spans="1:62" x14ac:dyDescent="0.3">
      <c r="A222" s="9"/>
      <c r="B222" s="76"/>
      <c r="C222" s="9"/>
      <c r="D222" s="9"/>
      <c r="E222" s="9"/>
      <c r="F222" s="15"/>
      <c r="G222" s="5"/>
      <c r="H222" s="5"/>
      <c r="I222" s="9"/>
      <c r="J222" s="9"/>
      <c r="K222" s="9"/>
      <c r="L222" s="9"/>
      <c r="M222" s="9"/>
      <c r="N222" s="9"/>
      <c r="O222" s="9"/>
      <c r="P222" s="9"/>
      <c r="Q222" s="9"/>
      <c r="R222" s="9"/>
      <c r="S222" s="9"/>
      <c r="T222" s="9"/>
      <c r="U222" s="9"/>
      <c r="V222" s="8"/>
      <c r="W222" s="8"/>
      <c r="X222" s="7"/>
      <c r="Y222" s="18"/>
      <c r="Z222" s="7"/>
      <c r="AA222" s="7"/>
      <c r="AB222" s="7"/>
      <c r="AC222" s="9"/>
      <c r="AD222" s="8"/>
      <c r="AE222" s="14"/>
      <c r="AF222" s="14"/>
      <c r="AG222" s="14"/>
      <c r="AH222" s="14"/>
      <c r="AI222" s="14"/>
      <c r="AJ222" s="14"/>
      <c r="AK222" s="5"/>
      <c r="AL222" s="6"/>
      <c r="AM222" s="5"/>
      <c r="AN222" s="5"/>
      <c r="AO222" s="6"/>
      <c r="AP222" s="6"/>
      <c r="AQ222" s="6"/>
      <c r="AR222" s="6"/>
      <c r="AS222" s="6"/>
      <c r="AT222" s="6"/>
      <c r="AU222" s="6"/>
      <c r="AV222" s="6"/>
      <c r="AW222" s="6"/>
      <c r="AX222" s="6"/>
      <c r="AY222" s="6"/>
      <c r="AZ222" s="6"/>
      <c r="BA222" s="6"/>
      <c r="BB222" s="6"/>
      <c r="BC222" s="6"/>
      <c r="BD222" s="6"/>
      <c r="BE222" s="6"/>
      <c r="BF222" s="6"/>
      <c r="BG222" s="6"/>
      <c r="BH222" s="6"/>
      <c r="BI222" s="6"/>
      <c r="BJ222" s="6"/>
    </row>
    <row r="223" spans="1:62" ht="13.5" customHeight="1" x14ac:dyDescent="0.35">
      <c r="A223" s="120"/>
      <c r="B223" s="19"/>
      <c r="C223" s="1"/>
      <c r="D223" s="9"/>
      <c r="E223" s="1"/>
      <c r="F223" s="15"/>
      <c r="G223" s="37"/>
      <c r="H223" s="5"/>
      <c r="I223" s="22"/>
      <c r="J223" s="22"/>
      <c r="K223" s="22"/>
      <c r="L223" s="60"/>
      <c r="M223" s="60"/>
      <c r="N223" s="60"/>
      <c r="O223" s="60"/>
      <c r="P223" s="60"/>
      <c r="Q223" s="60"/>
      <c r="R223" s="60"/>
      <c r="S223" s="60"/>
      <c r="T223" s="60"/>
      <c r="U223" s="60"/>
      <c r="V223" s="60"/>
      <c r="W223" s="60"/>
      <c r="X223" s="60"/>
      <c r="Y223" s="59"/>
      <c r="Z223" s="20"/>
      <c r="AA223" s="60"/>
      <c r="AB223" s="60"/>
      <c r="AC223" s="60"/>
      <c r="AD223" s="60"/>
      <c r="AE223" s="22"/>
      <c r="AF223" s="22"/>
      <c r="AG223" s="22"/>
      <c r="AH223" s="22"/>
      <c r="AI223" s="22"/>
      <c r="AJ223" s="22"/>
      <c r="AK223" s="39"/>
      <c r="AL223" s="39"/>
      <c r="AM223" s="39"/>
      <c r="AN223" s="39"/>
      <c r="AO223" s="39"/>
      <c r="AP223" s="39"/>
      <c r="AQ223" s="39"/>
      <c r="AR223" s="40"/>
      <c r="AS223" s="39"/>
      <c r="AT223" s="40"/>
      <c r="AU223" s="39"/>
      <c r="AV223" s="39"/>
      <c r="AW223" s="39"/>
      <c r="AX223" s="39"/>
      <c r="AY223" s="39"/>
      <c r="AZ223" s="40"/>
      <c r="BA223" s="39"/>
      <c r="BB223" s="40"/>
      <c r="BC223" s="39"/>
      <c r="BD223" s="40"/>
      <c r="BE223" s="39"/>
      <c r="BF223" s="39"/>
      <c r="BG223" s="39"/>
      <c r="BH223" s="56"/>
      <c r="BI223" s="56"/>
      <c r="BJ223" s="133"/>
    </row>
    <row r="224" spans="1:62" x14ac:dyDescent="0.3">
      <c r="A224" s="9"/>
      <c r="B224" s="76"/>
      <c r="C224" s="9"/>
      <c r="D224" s="9"/>
      <c r="E224" s="9"/>
      <c r="F224" s="15"/>
      <c r="G224" s="5"/>
      <c r="H224" s="5"/>
      <c r="I224" s="9"/>
      <c r="J224" s="9"/>
      <c r="K224" s="9"/>
      <c r="L224" s="9"/>
      <c r="M224" s="9"/>
      <c r="N224" s="9"/>
      <c r="O224" s="9"/>
      <c r="P224" s="9"/>
      <c r="Q224" s="9"/>
      <c r="R224" s="9"/>
      <c r="S224" s="9"/>
      <c r="T224" s="9"/>
      <c r="U224" s="9"/>
      <c r="V224" s="9"/>
      <c r="W224" s="9"/>
      <c r="Y224" s="17"/>
      <c r="AA224" s="9"/>
      <c r="AB224" s="9"/>
      <c r="AC224" s="9"/>
      <c r="AD224" s="9"/>
      <c r="AE224" s="14"/>
      <c r="AF224" s="14"/>
      <c r="AG224" s="14"/>
      <c r="AH224" s="14"/>
      <c r="AI224" s="14"/>
      <c r="AJ224" s="14"/>
      <c r="AK224" s="6"/>
      <c r="AL224" s="6"/>
      <c r="AM224" s="6"/>
      <c r="AN224" s="6"/>
      <c r="AO224" s="6"/>
      <c r="AP224" s="6"/>
      <c r="AQ224" s="6"/>
      <c r="AR224" s="6"/>
      <c r="AS224" s="6"/>
      <c r="AT224" s="6"/>
      <c r="AU224" s="39"/>
      <c r="AV224" s="39"/>
      <c r="AW224" s="6"/>
      <c r="AX224" s="6"/>
      <c r="AY224" s="6"/>
      <c r="AZ224" s="6"/>
      <c r="BA224" s="6"/>
      <c r="BB224" s="6"/>
      <c r="BC224" s="6"/>
      <c r="BD224" s="6"/>
      <c r="BE224" s="6"/>
      <c r="BF224" s="6"/>
      <c r="BG224" s="6"/>
      <c r="BH224" s="6"/>
      <c r="BI224" s="6"/>
      <c r="BJ224" s="6"/>
    </row>
    <row r="225" spans="1:62" x14ac:dyDescent="0.3">
      <c r="A225" s="9"/>
      <c r="B225" s="76"/>
      <c r="C225" s="9"/>
      <c r="D225" s="9"/>
      <c r="E225" s="9"/>
      <c r="F225" s="15"/>
      <c r="G225" s="5"/>
      <c r="H225" s="5"/>
      <c r="I225" s="9"/>
      <c r="J225" s="9"/>
      <c r="K225" s="9"/>
      <c r="L225" s="9"/>
      <c r="M225" s="9"/>
      <c r="N225" s="9"/>
      <c r="O225" s="9"/>
      <c r="P225" s="9"/>
      <c r="Q225" s="9"/>
      <c r="R225" s="9"/>
      <c r="S225" s="9"/>
      <c r="T225" s="9"/>
      <c r="U225" s="9"/>
      <c r="V225" s="9"/>
      <c r="W225" s="9"/>
      <c r="Y225" s="17"/>
      <c r="AA225" s="9"/>
      <c r="AB225" s="9"/>
      <c r="AC225" s="9"/>
      <c r="AD225" s="9"/>
      <c r="AE225" s="14"/>
      <c r="AF225" s="14"/>
      <c r="AG225" s="14"/>
      <c r="AH225" s="14"/>
      <c r="AI225" s="14"/>
      <c r="AJ225" s="14"/>
      <c r="AK225" s="6"/>
      <c r="AL225" s="6"/>
      <c r="AM225" s="6"/>
      <c r="AN225" s="6"/>
      <c r="AO225" s="6"/>
      <c r="AP225" s="6"/>
      <c r="AQ225" s="6"/>
      <c r="AR225" s="6"/>
      <c r="AS225" s="6"/>
      <c r="AT225" s="6"/>
      <c r="AU225" s="39"/>
      <c r="AV225" s="39"/>
      <c r="AW225" s="6"/>
      <c r="AX225" s="6"/>
      <c r="AY225" s="6"/>
      <c r="AZ225" s="6"/>
      <c r="BA225" s="6"/>
      <c r="BB225" s="6"/>
      <c r="BC225" s="6"/>
      <c r="BD225" s="6"/>
      <c r="BE225" s="6"/>
      <c r="BF225" s="6"/>
      <c r="BG225" s="6"/>
      <c r="BH225" s="6"/>
      <c r="BI225" s="6"/>
      <c r="BJ225" s="6"/>
    </row>
    <row r="226" spans="1:62" ht="13.5" customHeight="1" x14ac:dyDescent="0.35">
      <c r="A226" s="120"/>
      <c r="B226" s="19"/>
      <c r="C226" s="1"/>
      <c r="D226" s="9"/>
      <c r="E226" s="1"/>
      <c r="F226" s="15"/>
      <c r="G226" s="37"/>
      <c r="H226" s="5"/>
      <c r="I226" s="22"/>
      <c r="J226" s="22"/>
      <c r="K226" s="22"/>
      <c r="L226" s="60"/>
      <c r="M226" s="60"/>
      <c r="N226" s="60"/>
      <c r="O226" s="60"/>
      <c r="P226" s="60"/>
      <c r="Q226" s="60"/>
      <c r="R226" s="60"/>
      <c r="S226" s="60"/>
      <c r="T226" s="60"/>
      <c r="U226" s="60"/>
      <c r="V226" s="60"/>
      <c r="W226" s="60"/>
      <c r="X226" s="60"/>
      <c r="Y226" s="59"/>
      <c r="Z226" s="20"/>
      <c r="AA226" s="60"/>
      <c r="AB226" s="60"/>
      <c r="AC226" s="60"/>
      <c r="AD226" s="60"/>
      <c r="AE226" s="22"/>
      <c r="AF226" s="22"/>
      <c r="AG226" s="22"/>
      <c r="AH226" s="22"/>
      <c r="AI226" s="22"/>
      <c r="AJ226" s="22"/>
      <c r="AK226" s="39"/>
      <c r="AL226" s="39"/>
      <c r="AM226" s="39"/>
      <c r="AN226" s="39"/>
      <c r="AO226" s="39"/>
      <c r="AP226" s="39"/>
      <c r="AQ226" s="39"/>
      <c r="AR226" s="40"/>
      <c r="AS226" s="39"/>
      <c r="AT226" s="40"/>
      <c r="AU226" s="39"/>
      <c r="AV226" s="39"/>
      <c r="AW226" s="39"/>
      <c r="AX226" s="39"/>
      <c r="AY226" s="39"/>
      <c r="AZ226" s="40"/>
      <c r="BA226" s="39"/>
      <c r="BB226" s="40"/>
      <c r="BC226" s="39"/>
      <c r="BD226" s="40"/>
      <c r="BE226" s="39"/>
      <c r="BF226" s="39"/>
      <c r="BG226" s="39"/>
      <c r="BH226" s="56"/>
      <c r="BI226" s="56"/>
      <c r="BJ226" s="133"/>
    </row>
    <row r="227" spans="1:62" x14ac:dyDescent="0.3">
      <c r="A227" s="9"/>
      <c r="B227" s="76"/>
      <c r="C227" s="9"/>
      <c r="D227" s="9"/>
      <c r="E227" s="9"/>
      <c r="F227" s="15"/>
      <c r="G227" s="5"/>
      <c r="H227" s="5"/>
      <c r="I227" s="9"/>
      <c r="J227" s="9"/>
      <c r="K227" s="9"/>
      <c r="L227" s="9"/>
      <c r="M227" s="9"/>
      <c r="N227" s="9"/>
      <c r="O227" s="9"/>
      <c r="P227" s="9"/>
      <c r="Q227" s="9"/>
      <c r="R227" s="9"/>
      <c r="S227" s="9"/>
      <c r="T227" s="9"/>
      <c r="U227" s="9"/>
      <c r="V227" s="8"/>
      <c r="W227" s="8"/>
      <c r="X227" s="7"/>
      <c r="Y227" s="18"/>
      <c r="Z227" s="7"/>
      <c r="AA227" s="7"/>
      <c r="AB227" s="7"/>
      <c r="AC227" s="9"/>
      <c r="AD227" s="8"/>
      <c r="AE227" s="14"/>
      <c r="AF227" s="14"/>
      <c r="AG227" s="14"/>
      <c r="AH227" s="14"/>
      <c r="AI227" s="14"/>
      <c r="AJ227" s="14"/>
      <c r="AK227" s="5"/>
      <c r="AL227" s="6"/>
      <c r="AM227" s="5"/>
      <c r="AN227" s="5"/>
      <c r="AO227" s="6"/>
      <c r="AP227" s="6"/>
      <c r="AQ227" s="6"/>
      <c r="AR227" s="6"/>
      <c r="AS227" s="6"/>
      <c r="AT227" s="6"/>
      <c r="AU227" s="6"/>
      <c r="AV227" s="6"/>
      <c r="AW227" s="6"/>
      <c r="AX227" s="6"/>
      <c r="AY227" s="6"/>
      <c r="AZ227" s="6"/>
      <c r="BA227" s="6"/>
      <c r="BB227" s="6"/>
      <c r="BC227" s="6"/>
      <c r="BD227" s="6"/>
      <c r="BE227" s="6"/>
      <c r="BF227" s="6"/>
      <c r="BG227" s="6"/>
      <c r="BH227" s="6"/>
      <c r="BI227" s="6"/>
      <c r="BJ227" s="6"/>
    </row>
    <row r="228" spans="1:62" ht="13.5" customHeight="1" x14ac:dyDescent="0.35">
      <c r="A228" s="120"/>
      <c r="B228" s="76"/>
      <c r="C228" s="1"/>
      <c r="D228" s="9"/>
      <c r="E228" s="1"/>
      <c r="F228" s="15"/>
      <c r="G228" s="5"/>
      <c r="H228" s="5"/>
      <c r="I228" s="22"/>
      <c r="J228" s="22"/>
      <c r="K228" s="22"/>
      <c r="L228" s="60"/>
      <c r="M228" s="60"/>
      <c r="N228" s="60"/>
      <c r="O228" s="60"/>
      <c r="P228" s="60"/>
      <c r="Q228" s="60"/>
      <c r="R228" s="60"/>
      <c r="S228" s="60"/>
      <c r="T228" s="60"/>
      <c r="U228" s="60"/>
      <c r="V228" s="60"/>
      <c r="W228" s="60"/>
      <c r="X228" s="60"/>
      <c r="Y228" s="59"/>
      <c r="Z228" s="20"/>
      <c r="AA228" s="60"/>
      <c r="AB228" s="60"/>
      <c r="AC228" s="60"/>
      <c r="AD228" s="60"/>
      <c r="AE228" s="22"/>
      <c r="AF228" s="22"/>
      <c r="AG228" s="22"/>
      <c r="AH228" s="22"/>
      <c r="AI228" s="22"/>
      <c r="AJ228" s="22"/>
      <c r="AK228" s="39"/>
      <c r="AL228" s="39"/>
      <c r="AM228" s="39"/>
      <c r="AN228" s="39"/>
      <c r="AO228" s="39"/>
      <c r="AP228" s="39"/>
      <c r="AQ228" s="39"/>
      <c r="AR228" s="40"/>
      <c r="AS228" s="39"/>
      <c r="AT228" s="40"/>
      <c r="AU228" s="39"/>
      <c r="AV228" s="39"/>
      <c r="AW228" s="39"/>
      <c r="AX228" s="39"/>
      <c r="AY228" s="39"/>
      <c r="AZ228" s="40"/>
      <c r="BA228" s="39"/>
      <c r="BB228" s="40"/>
      <c r="BC228" s="39"/>
      <c r="BD228" s="40"/>
      <c r="BE228" s="39"/>
      <c r="BF228" s="39"/>
      <c r="BG228" s="39"/>
      <c r="BH228" s="56"/>
      <c r="BI228" s="56"/>
      <c r="BJ228" s="133"/>
    </row>
    <row r="229" spans="1:62" x14ac:dyDescent="0.3">
      <c r="A229" s="9"/>
      <c r="B229" s="76"/>
      <c r="C229" s="9"/>
      <c r="D229" s="9"/>
      <c r="E229" s="9"/>
      <c r="F229" s="15"/>
      <c r="G229" s="5"/>
      <c r="H229" s="5"/>
      <c r="I229" s="9"/>
      <c r="J229" s="9"/>
      <c r="K229" s="9"/>
      <c r="L229" s="9"/>
      <c r="M229" s="9"/>
      <c r="N229" s="9"/>
      <c r="O229" s="9"/>
      <c r="P229" s="9"/>
      <c r="Q229" s="9"/>
      <c r="R229" s="9"/>
      <c r="S229" s="9"/>
      <c r="T229" s="9"/>
      <c r="U229" s="9"/>
      <c r="V229" s="9"/>
      <c r="W229" s="9"/>
      <c r="Y229" s="17"/>
      <c r="AA229" s="9"/>
      <c r="AB229" s="9"/>
      <c r="AC229" s="9"/>
      <c r="AD229" s="9"/>
      <c r="AE229" s="14"/>
      <c r="AF229" s="14"/>
      <c r="AG229" s="14"/>
      <c r="AH229" s="14"/>
      <c r="AI229" s="14"/>
      <c r="AJ229" s="14"/>
      <c r="AK229" s="6"/>
      <c r="AL229" s="6"/>
      <c r="AM229" s="6"/>
      <c r="AN229" s="6"/>
      <c r="AO229" s="6"/>
      <c r="AP229" s="6"/>
      <c r="AQ229" s="6"/>
      <c r="AR229" s="6"/>
      <c r="AS229" s="6"/>
      <c r="AT229" s="6"/>
      <c r="AU229" s="39"/>
      <c r="AV229" s="39"/>
      <c r="AW229" s="6"/>
      <c r="AX229" s="6"/>
      <c r="AY229" s="6"/>
      <c r="AZ229" s="6"/>
      <c r="BA229" s="6"/>
      <c r="BB229" s="6"/>
      <c r="BC229" s="6"/>
      <c r="BD229" s="6"/>
      <c r="BE229" s="6"/>
      <c r="BF229" s="6"/>
      <c r="BG229" s="6"/>
      <c r="BH229" s="6"/>
      <c r="BI229" s="6"/>
      <c r="BJ229" s="6"/>
    </row>
    <row r="230" spans="1:62" ht="15" x14ac:dyDescent="0.35">
      <c r="A230" s="9"/>
      <c r="B230" s="76"/>
      <c r="C230" s="9"/>
      <c r="D230" s="9"/>
      <c r="E230" s="9"/>
      <c r="F230" s="15"/>
      <c r="G230" s="5"/>
      <c r="H230" s="5"/>
      <c r="I230" s="9"/>
      <c r="J230" s="9"/>
      <c r="K230" s="9"/>
      <c r="L230" s="9"/>
      <c r="M230" s="9"/>
      <c r="N230" s="9"/>
      <c r="O230" s="9"/>
      <c r="P230" s="9"/>
      <c r="Q230" s="9"/>
      <c r="R230" s="9"/>
      <c r="S230" s="9"/>
      <c r="T230" s="9"/>
      <c r="U230" s="9"/>
      <c r="V230" s="8"/>
      <c r="W230" s="8"/>
      <c r="X230" s="7"/>
      <c r="Y230" s="18"/>
      <c r="Z230" s="7"/>
      <c r="AA230" s="7"/>
      <c r="AB230" s="7"/>
      <c r="AC230" s="9"/>
      <c r="AD230" s="8"/>
      <c r="AE230" s="14"/>
      <c r="AF230" s="14"/>
      <c r="AG230" s="14"/>
      <c r="AH230" s="14"/>
      <c r="AI230" s="14"/>
      <c r="AJ230" s="14"/>
      <c r="AK230" s="5"/>
      <c r="AL230" s="6"/>
      <c r="AM230" s="5"/>
      <c r="AN230" s="5"/>
      <c r="AO230" s="6"/>
      <c r="AP230" s="6"/>
      <c r="AQ230" s="6"/>
      <c r="AR230" s="6"/>
      <c r="AS230" s="6"/>
      <c r="AT230" s="6"/>
      <c r="AU230" s="6"/>
      <c r="AV230" s="6"/>
      <c r="AW230" s="6"/>
      <c r="AX230" s="6"/>
      <c r="AY230" s="6"/>
      <c r="AZ230" s="6"/>
      <c r="BA230" s="6"/>
      <c r="BB230" s="6"/>
      <c r="BC230" s="6"/>
      <c r="BD230" s="6"/>
      <c r="BE230" s="6"/>
      <c r="BF230" s="6"/>
      <c r="BG230" s="6"/>
      <c r="BH230" s="6"/>
      <c r="BI230" s="6"/>
      <c r="BJ230" s="137"/>
    </row>
    <row r="231" spans="1:62" ht="13.5" customHeight="1" x14ac:dyDescent="0.35">
      <c r="A231" s="120"/>
      <c r="B231" s="19"/>
      <c r="C231" s="1"/>
      <c r="D231" s="9"/>
      <c r="E231" s="1"/>
      <c r="F231" s="15"/>
      <c r="G231" s="37"/>
      <c r="H231" s="5"/>
      <c r="I231" s="22"/>
      <c r="J231" s="22"/>
      <c r="K231" s="22"/>
      <c r="L231" s="60"/>
      <c r="M231" s="60"/>
      <c r="N231" s="60"/>
      <c r="O231" s="60"/>
      <c r="P231" s="60"/>
      <c r="Q231" s="60"/>
      <c r="R231" s="60"/>
      <c r="S231" s="60"/>
      <c r="T231" s="60"/>
      <c r="U231" s="60"/>
      <c r="V231" s="60"/>
      <c r="W231" s="60"/>
      <c r="X231" s="60"/>
      <c r="Y231" s="59"/>
      <c r="Z231" s="20"/>
      <c r="AA231" s="60"/>
      <c r="AB231" s="60"/>
      <c r="AC231" s="60"/>
      <c r="AD231" s="60"/>
      <c r="AE231" s="22"/>
      <c r="AF231" s="22"/>
      <c r="AG231" s="22"/>
      <c r="AH231" s="22"/>
      <c r="AI231" s="22"/>
      <c r="AJ231" s="22"/>
      <c r="AK231" s="39"/>
      <c r="AL231" s="39"/>
      <c r="AM231" s="39"/>
      <c r="AN231" s="39"/>
      <c r="AO231" s="39"/>
      <c r="AP231" s="39"/>
      <c r="AQ231" s="39"/>
      <c r="AR231" s="40"/>
      <c r="AS231" s="39"/>
      <c r="AT231" s="40"/>
      <c r="AU231" s="39"/>
      <c r="AV231" s="39"/>
      <c r="AW231" s="39"/>
      <c r="AX231" s="39"/>
      <c r="AY231" s="39"/>
      <c r="AZ231" s="40"/>
      <c r="BA231" s="39"/>
      <c r="BB231" s="40"/>
      <c r="BC231" s="39"/>
      <c r="BD231" s="40"/>
      <c r="BE231" s="39"/>
      <c r="BF231" s="39"/>
      <c r="BG231" s="39"/>
      <c r="BH231" s="56"/>
      <c r="BI231" s="56"/>
      <c r="BJ231" s="133"/>
    </row>
    <row r="232" spans="1:62" ht="13.5" customHeight="1" x14ac:dyDescent="0.35">
      <c r="A232" s="120"/>
      <c r="B232" s="76"/>
      <c r="C232" s="1"/>
      <c r="D232" s="9"/>
      <c r="E232" s="1"/>
      <c r="F232" s="15"/>
      <c r="G232" s="5"/>
      <c r="H232" s="5"/>
      <c r="I232" s="22"/>
      <c r="J232" s="22"/>
      <c r="K232" s="22"/>
      <c r="L232" s="60"/>
      <c r="M232" s="60"/>
      <c r="N232" s="60"/>
      <c r="O232" s="60"/>
      <c r="P232" s="60"/>
      <c r="Q232" s="60"/>
      <c r="R232" s="60"/>
      <c r="S232" s="60"/>
      <c r="T232" s="60"/>
      <c r="U232" s="60"/>
      <c r="V232" s="60"/>
      <c r="W232" s="60"/>
      <c r="X232" s="60"/>
      <c r="Y232" s="59"/>
      <c r="Z232" s="20"/>
      <c r="AA232" s="60"/>
      <c r="AB232" s="60"/>
      <c r="AC232" s="60"/>
      <c r="AD232" s="60"/>
      <c r="AE232" s="22"/>
      <c r="AF232" s="22"/>
      <c r="AG232" s="22"/>
      <c r="AH232" s="22"/>
      <c r="AI232" s="22"/>
      <c r="AJ232" s="22"/>
      <c r="AK232" s="39"/>
      <c r="AL232" s="39"/>
      <c r="AM232" s="39"/>
      <c r="AN232" s="39"/>
      <c r="AO232" s="39"/>
      <c r="AP232" s="39"/>
      <c r="AQ232" s="39"/>
      <c r="AR232" s="40"/>
      <c r="AS232" s="39"/>
      <c r="AT232" s="40"/>
      <c r="AU232" s="39"/>
      <c r="AV232" s="39"/>
      <c r="AW232" s="39"/>
      <c r="AX232" s="39"/>
      <c r="AY232" s="39"/>
      <c r="AZ232" s="40"/>
      <c r="BA232" s="39"/>
      <c r="BB232" s="40"/>
      <c r="BC232" s="39"/>
      <c r="BD232" s="40"/>
      <c r="BE232" s="39"/>
      <c r="BF232" s="39"/>
      <c r="BG232" s="39"/>
      <c r="BH232" s="56"/>
      <c r="BI232" s="56"/>
      <c r="BJ232" s="133"/>
    </row>
    <row r="233" spans="1:62" ht="13.5" customHeight="1" x14ac:dyDescent="0.35">
      <c r="A233" s="120"/>
      <c r="B233" s="76"/>
      <c r="C233" s="1"/>
      <c r="D233" s="9"/>
      <c r="E233" s="1"/>
      <c r="F233" s="15"/>
      <c r="G233" s="5"/>
      <c r="H233" s="5"/>
      <c r="I233" s="22"/>
      <c r="J233" s="22"/>
      <c r="K233" s="22"/>
      <c r="L233" s="60"/>
      <c r="M233" s="60"/>
      <c r="N233" s="60"/>
      <c r="O233" s="60"/>
      <c r="P233" s="60"/>
      <c r="Q233" s="60"/>
      <c r="R233" s="60"/>
      <c r="S233" s="60"/>
      <c r="T233" s="60"/>
      <c r="U233" s="60"/>
      <c r="V233" s="60"/>
      <c r="W233" s="60"/>
      <c r="X233" s="60"/>
      <c r="Y233" s="59"/>
      <c r="Z233" s="20"/>
      <c r="AA233" s="60"/>
      <c r="AB233" s="60"/>
      <c r="AC233" s="60"/>
      <c r="AD233" s="60"/>
      <c r="AE233" s="22"/>
      <c r="AF233" s="22"/>
      <c r="AG233" s="22"/>
      <c r="AH233" s="22"/>
      <c r="AI233" s="22"/>
      <c r="AJ233" s="22"/>
      <c r="AK233" s="39"/>
      <c r="AL233" s="39"/>
      <c r="AM233" s="39"/>
      <c r="AN233" s="39"/>
      <c r="AO233" s="39"/>
      <c r="AP233" s="39"/>
      <c r="AQ233" s="39"/>
      <c r="AR233" s="40"/>
      <c r="AS233" s="39"/>
      <c r="AT233" s="40"/>
      <c r="AU233" s="39"/>
      <c r="AV233" s="39"/>
      <c r="AW233" s="39"/>
      <c r="AX233" s="39"/>
      <c r="AY233" s="39"/>
      <c r="AZ233" s="40"/>
      <c r="BA233" s="39"/>
      <c r="BB233" s="40"/>
      <c r="BC233" s="39"/>
      <c r="BD233" s="40"/>
      <c r="BE233" s="39"/>
      <c r="BF233" s="39"/>
      <c r="BG233" s="39"/>
      <c r="BH233" s="56"/>
      <c r="BI233" s="56"/>
      <c r="BJ233" s="133"/>
    </row>
    <row r="234" spans="1:62" x14ac:dyDescent="0.3">
      <c r="A234" s="9"/>
      <c r="B234" s="76"/>
      <c r="C234" s="9"/>
      <c r="D234" s="9"/>
      <c r="E234" s="9"/>
      <c r="F234" s="15"/>
      <c r="G234" s="5"/>
      <c r="H234" s="5"/>
      <c r="I234" s="9"/>
      <c r="J234" s="9"/>
      <c r="K234" s="9"/>
      <c r="L234" s="9"/>
      <c r="M234" s="9"/>
      <c r="N234" s="9"/>
      <c r="O234" s="9"/>
      <c r="P234" s="9"/>
      <c r="Q234" s="9"/>
      <c r="R234" s="9"/>
      <c r="S234" s="9"/>
      <c r="T234" s="9"/>
      <c r="U234" s="9"/>
      <c r="V234" s="9"/>
      <c r="W234" s="9"/>
      <c r="Y234" s="17"/>
      <c r="AA234" s="9"/>
      <c r="AB234" s="9"/>
      <c r="AC234" s="9"/>
      <c r="AD234" s="9"/>
      <c r="AE234" s="14"/>
      <c r="AF234" s="14"/>
      <c r="AG234" s="14"/>
      <c r="AH234" s="14"/>
      <c r="AI234" s="14"/>
      <c r="AJ234" s="14"/>
      <c r="AK234" s="6"/>
      <c r="AL234" s="6"/>
      <c r="AM234" s="6"/>
      <c r="AN234" s="6"/>
      <c r="AO234" s="6"/>
      <c r="AP234" s="6"/>
      <c r="AQ234" s="6"/>
      <c r="AR234" s="6"/>
      <c r="AS234" s="6"/>
      <c r="AT234" s="6"/>
      <c r="AU234" s="39"/>
      <c r="AV234" s="39"/>
      <c r="AW234" s="6"/>
      <c r="AX234" s="6"/>
      <c r="AY234" s="6"/>
      <c r="AZ234" s="6"/>
      <c r="BA234" s="6"/>
      <c r="BB234" s="6"/>
      <c r="BC234" s="6"/>
      <c r="BD234" s="6"/>
      <c r="BE234" s="6"/>
      <c r="BF234" s="6"/>
      <c r="BG234" s="6"/>
      <c r="BH234" s="6"/>
      <c r="BI234" s="6"/>
      <c r="BJ234" s="6"/>
    </row>
    <row r="235" spans="1:62" x14ac:dyDescent="0.3">
      <c r="A235" s="9"/>
      <c r="B235" s="76"/>
      <c r="C235" s="9"/>
      <c r="D235" s="9"/>
      <c r="E235" s="9"/>
      <c r="F235" s="15"/>
      <c r="G235" s="5"/>
      <c r="H235" s="5"/>
      <c r="I235" s="9"/>
      <c r="J235" s="9"/>
      <c r="K235" s="9"/>
      <c r="L235" s="9"/>
      <c r="M235" s="9"/>
      <c r="N235" s="9"/>
      <c r="O235" s="9"/>
      <c r="P235" s="9"/>
      <c r="Q235" s="9"/>
      <c r="R235" s="9"/>
      <c r="S235" s="9"/>
      <c r="T235" s="9"/>
      <c r="U235" s="9"/>
      <c r="V235" s="9"/>
      <c r="W235" s="9"/>
      <c r="Y235" s="17"/>
      <c r="AA235" s="9"/>
      <c r="AB235" s="9"/>
      <c r="AC235" s="9"/>
      <c r="AD235" s="9"/>
      <c r="AE235" s="14"/>
      <c r="AF235" s="14"/>
      <c r="AG235" s="14"/>
      <c r="AH235" s="14"/>
      <c r="AI235" s="14"/>
      <c r="AJ235" s="14"/>
      <c r="AK235" s="6"/>
      <c r="AL235" s="6"/>
      <c r="AM235" s="6"/>
      <c r="AN235" s="6"/>
      <c r="AO235" s="6"/>
      <c r="AP235" s="6"/>
      <c r="AQ235" s="6"/>
      <c r="AR235" s="6"/>
      <c r="AS235" s="6"/>
      <c r="AT235" s="6"/>
      <c r="AU235" s="39"/>
      <c r="AV235" s="39"/>
      <c r="AW235" s="6"/>
      <c r="AX235" s="6"/>
      <c r="AY235" s="6"/>
      <c r="AZ235" s="6"/>
      <c r="BA235" s="6"/>
      <c r="BB235" s="6"/>
      <c r="BC235" s="6"/>
      <c r="BD235" s="6"/>
      <c r="BE235" s="6"/>
      <c r="BF235" s="6"/>
      <c r="BG235" s="6"/>
      <c r="BH235" s="6"/>
      <c r="BI235" s="6"/>
      <c r="BJ235" s="6"/>
    </row>
    <row r="236" spans="1:62" x14ac:dyDescent="0.3">
      <c r="A236" s="135"/>
      <c r="B236" s="76"/>
      <c r="C236" s="9"/>
      <c r="D236" s="9"/>
      <c r="E236" s="9"/>
      <c r="F236" s="15"/>
      <c r="G236" s="5"/>
      <c r="H236" s="5"/>
      <c r="I236" s="9"/>
      <c r="J236" s="9"/>
      <c r="K236" s="9"/>
      <c r="L236" s="9"/>
      <c r="M236" s="9"/>
      <c r="N236" s="9"/>
      <c r="O236" s="9"/>
      <c r="P236" s="9"/>
      <c r="Q236" s="9"/>
      <c r="R236" s="9"/>
      <c r="S236" s="9"/>
      <c r="T236" s="9"/>
      <c r="U236" s="9"/>
      <c r="V236" s="8"/>
      <c r="W236" s="8"/>
      <c r="X236" s="7"/>
      <c r="Y236" s="18"/>
      <c r="Z236" s="7"/>
      <c r="AA236" s="7"/>
      <c r="AB236" s="7"/>
      <c r="AC236" s="9"/>
      <c r="AD236" s="8"/>
      <c r="AE236" s="14"/>
      <c r="AF236" s="14"/>
      <c r="AG236" s="14"/>
      <c r="AH236" s="14"/>
      <c r="AI236" s="14"/>
      <c r="AJ236" s="14"/>
      <c r="AK236" s="136"/>
      <c r="AL236" s="6"/>
      <c r="AM236" s="5"/>
      <c r="AN236" s="5"/>
      <c r="AO236" s="6"/>
      <c r="AP236" s="6"/>
      <c r="AQ236" s="6"/>
      <c r="AR236" s="6"/>
      <c r="AS236" s="6"/>
      <c r="AT236" s="6"/>
      <c r="AU236" s="6"/>
      <c r="AV236" s="6"/>
      <c r="AW236" s="6"/>
      <c r="AX236" s="6"/>
      <c r="AY236" s="6"/>
      <c r="AZ236" s="6"/>
      <c r="BA236" s="6"/>
      <c r="BB236" s="6"/>
      <c r="BC236" s="6"/>
      <c r="BD236" s="6"/>
      <c r="BE236" s="6"/>
      <c r="BF236" s="6"/>
      <c r="BG236" s="6"/>
      <c r="BH236" s="6"/>
      <c r="BI236" s="6"/>
      <c r="BJ236" s="6"/>
    </row>
    <row r="237" spans="1:62" x14ac:dyDescent="0.3">
      <c r="A237" s="135"/>
      <c r="B237" s="76"/>
      <c r="C237" s="9"/>
      <c r="D237" s="9"/>
      <c r="E237" s="9"/>
      <c r="F237" s="15"/>
      <c r="G237" s="5"/>
      <c r="H237" s="5"/>
      <c r="I237" s="9"/>
      <c r="J237" s="9"/>
      <c r="K237" s="9"/>
      <c r="L237" s="9"/>
      <c r="M237" s="9"/>
      <c r="N237" s="9"/>
      <c r="O237" s="9"/>
      <c r="P237" s="9"/>
      <c r="Q237" s="9"/>
      <c r="R237" s="9"/>
      <c r="S237" s="9"/>
      <c r="T237" s="9"/>
      <c r="U237" s="9"/>
      <c r="V237" s="8"/>
      <c r="W237" s="8"/>
      <c r="X237" s="7"/>
      <c r="Y237" s="18"/>
      <c r="Z237" s="7"/>
      <c r="AA237" s="7"/>
      <c r="AB237" s="7"/>
      <c r="AC237" s="9"/>
      <c r="AD237" s="8"/>
      <c r="AE237" s="14"/>
      <c r="AF237" s="14"/>
      <c r="AG237" s="14"/>
      <c r="AH237" s="14"/>
      <c r="AI237" s="14"/>
      <c r="AJ237" s="14"/>
      <c r="AK237" s="136"/>
      <c r="AL237" s="6"/>
      <c r="AM237" s="5"/>
      <c r="AN237" s="5"/>
      <c r="AO237" s="6"/>
      <c r="AP237" s="6"/>
      <c r="AQ237" s="6"/>
      <c r="AR237" s="6"/>
      <c r="AS237" s="6"/>
      <c r="AT237" s="6"/>
      <c r="AU237" s="6"/>
      <c r="AV237" s="6"/>
      <c r="AW237" s="6"/>
      <c r="AX237" s="6"/>
      <c r="AY237" s="6"/>
      <c r="AZ237" s="6"/>
      <c r="BA237" s="6"/>
      <c r="BB237" s="6"/>
      <c r="BC237" s="6"/>
      <c r="BD237" s="6"/>
      <c r="BE237" s="6"/>
      <c r="BF237" s="6"/>
      <c r="BG237" s="6"/>
      <c r="BH237" s="6"/>
      <c r="BI237" s="6"/>
      <c r="BJ237" s="6"/>
    </row>
    <row r="238" spans="1:62" x14ac:dyDescent="0.3">
      <c r="A238" s="9"/>
      <c r="B238" s="76"/>
      <c r="C238" s="9"/>
      <c r="D238" s="9"/>
      <c r="E238" s="9"/>
      <c r="F238" s="15"/>
      <c r="G238" s="5"/>
      <c r="H238" s="5"/>
      <c r="I238" s="9"/>
      <c r="J238" s="9"/>
      <c r="K238" s="9"/>
      <c r="L238" s="9"/>
      <c r="M238" s="9"/>
      <c r="N238" s="9"/>
      <c r="O238" s="9"/>
      <c r="P238" s="9"/>
      <c r="Q238" s="9"/>
      <c r="R238" s="9"/>
      <c r="S238" s="9"/>
      <c r="T238" s="9"/>
      <c r="U238" s="9"/>
      <c r="V238" s="8"/>
      <c r="W238" s="8"/>
      <c r="X238" s="7"/>
      <c r="Y238" s="18"/>
      <c r="Z238" s="7"/>
      <c r="AA238" s="7"/>
      <c r="AB238" s="7"/>
      <c r="AC238" s="9"/>
      <c r="AD238" s="8"/>
      <c r="AE238" s="14"/>
      <c r="AF238" s="14"/>
      <c r="AG238" s="14"/>
      <c r="AH238" s="14"/>
      <c r="AI238" s="14"/>
      <c r="AJ238" s="14"/>
      <c r="AK238" s="5"/>
      <c r="AL238" s="6"/>
      <c r="AM238" s="5"/>
      <c r="AN238" s="5"/>
      <c r="AO238" s="6"/>
      <c r="AP238" s="6"/>
      <c r="AQ238" s="6"/>
      <c r="AR238" s="6"/>
      <c r="AS238" s="6"/>
      <c r="AT238" s="6"/>
      <c r="AU238" s="6"/>
      <c r="AV238" s="6"/>
      <c r="AW238" s="6"/>
      <c r="AX238" s="6"/>
      <c r="AY238" s="6"/>
      <c r="AZ238" s="6"/>
      <c r="BA238" s="6"/>
      <c r="BB238" s="6"/>
      <c r="BC238" s="6"/>
      <c r="BD238" s="6"/>
      <c r="BE238" s="6"/>
      <c r="BF238" s="6"/>
      <c r="BG238" s="6"/>
      <c r="BH238" s="6"/>
      <c r="BI238" s="6"/>
      <c r="BJ238" s="6"/>
    </row>
    <row r="239" spans="1:62" ht="13.5" customHeight="1" x14ac:dyDescent="0.35">
      <c r="A239" s="120"/>
      <c r="B239" s="76"/>
      <c r="C239" s="1"/>
      <c r="D239" s="9"/>
      <c r="E239" s="1"/>
      <c r="F239" s="15"/>
      <c r="G239" s="5"/>
      <c r="H239" s="5"/>
      <c r="I239" s="22"/>
      <c r="J239" s="22"/>
      <c r="K239" s="22"/>
      <c r="L239" s="60"/>
      <c r="M239" s="60"/>
      <c r="N239" s="60"/>
      <c r="O239" s="60"/>
      <c r="P239" s="60"/>
      <c r="Q239" s="60"/>
      <c r="R239" s="60"/>
      <c r="S239" s="60"/>
      <c r="T239" s="60"/>
      <c r="U239" s="60"/>
      <c r="V239" s="60"/>
      <c r="W239" s="60"/>
      <c r="X239" s="60"/>
      <c r="Y239" s="59"/>
      <c r="Z239" s="20"/>
      <c r="AA239" s="60"/>
      <c r="AB239" s="60"/>
      <c r="AC239" s="60"/>
      <c r="AD239" s="60"/>
      <c r="AE239" s="22"/>
      <c r="AF239" s="22"/>
      <c r="AG239" s="22"/>
      <c r="AH239" s="22"/>
      <c r="AI239" s="22"/>
      <c r="AJ239" s="22"/>
      <c r="AK239" s="39"/>
      <c r="AL239" s="39"/>
      <c r="AM239" s="39"/>
      <c r="AN239" s="39"/>
      <c r="AO239" s="39"/>
      <c r="AP239" s="39"/>
      <c r="AQ239" s="39"/>
      <c r="AR239" s="40"/>
      <c r="AS239" s="39"/>
      <c r="AT239" s="40"/>
      <c r="AU239" s="39"/>
      <c r="AV239" s="39"/>
      <c r="AW239" s="39"/>
      <c r="AX239" s="39"/>
      <c r="AY239" s="39"/>
      <c r="AZ239" s="40"/>
      <c r="BA239" s="39"/>
      <c r="BB239" s="40"/>
      <c r="BC239" s="39"/>
      <c r="BD239" s="40"/>
      <c r="BE239" s="39"/>
      <c r="BF239" s="39"/>
      <c r="BG239" s="39"/>
      <c r="BH239" s="56"/>
      <c r="BI239" s="56"/>
      <c r="BJ239" s="133"/>
    </row>
    <row r="240" spans="1:62" x14ac:dyDescent="0.3">
      <c r="A240" s="9"/>
      <c r="B240" s="76"/>
      <c r="C240" s="9"/>
      <c r="D240" s="9"/>
      <c r="E240" s="9"/>
      <c r="F240" s="15"/>
      <c r="G240" s="5"/>
      <c r="H240" s="5"/>
      <c r="I240" s="9"/>
      <c r="J240" s="9"/>
      <c r="K240" s="9"/>
      <c r="L240" s="9"/>
      <c r="M240" s="9"/>
      <c r="N240" s="9"/>
      <c r="O240" s="9"/>
      <c r="P240" s="9"/>
      <c r="Q240" s="9"/>
      <c r="R240" s="9"/>
      <c r="S240" s="9"/>
      <c r="T240" s="9"/>
      <c r="U240" s="9"/>
      <c r="V240" s="8"/>
      <c r="W240" s="8"/>
      <c r="X240" s="7"/>
      <c r="Y240" s="18"/>
      <c r="Z240" s="7"/>
      <c r="AA240" s="7"/>
      <c r="AB240" s="7"/>
      <c r="AC240" s="9"/>
      <c r="AD240" s="8"/>
      <c r="AE240" s="14"/>
      <c r="AF240" s="14"/>
      <c r="AG240" s="14"/>
      <c r="AH240" s="14"/>
      <c r="AI240" s="14"/>
      <c r="AJ240" s="14"/>
      <c r="AK240" s="5"/>
      <c r="AL240" s="6"/>
      <c r="AM240" s="5"/>
      <c r="AN240" s="5"/>
      <c r="AO240" s="6"/>
      <c r="AP240" s="6"/>
      <c r="AQ240" s="6"/>
      <c r="AR240" s="6"/>
      <c r="AS240" s="6"/>
      <c r="AT240" s="6"/>
      <c r="AU240" s="6"/>
      <c r="AV240" s="6"/>
      <c r="AW240" s="6"/>
      <c r="AX240" s="6"/>
      <c r="AY240" s="6"/>
      <c r="AZ240" s="6"/>
      <c r="BA240" s="6"/>
      <c r="BB240" s="6"/>
      <c r="BC240" s="6"/>
      <c r="BD240" s="6"/>
      <c r="BE240" s="6"/>
      <c r="BF240" s="6"/>
      <c r="BG240" s="6"/>
      <c r="BH240" s="6"/>
      <c r="BI240" s="6"/>
      <c r="BJ240" s="6"/>
    </row>
    <row r="241" spans="1:62" ht="13.5" customHeight="1" x14ac:dyDescent="0.35">
      <c r="A241" s="120"/>
      <c r="B241" s="19"/>
      <c r="C241" s="1"/>
      <c r="D241" s="9"/>
      <c r="E241" s="1"/>
      <c r="F241" s="15"/>
      <c r="G241" s="37"/>
      <c r="H241" s="5"/>
      <c r="I241" s="22"/>
      <c r="J241" s="22"/>
      <c r="K241" s="22"/>
      <c r="L241" s="60"/>
      <c r="M241" s="60"/>
      <c r="N241" s="60"/>
      <c r="O241" s="60"/>
      <c r="P241" s="60"/>
      <c r="Q241" s="60"/>
      <c r="R241" s="60"/>
      <c r="S241" s="60"/>
      <c r="T241" s="60"/>
      <c r="U241" s="60"/>
      <c r="V241" s="60"/>
      <c r="W241" s="60"/>
      <c r="X241" s="60"/>
      <c r="Y241" s="59"/>
      <c r="Z241" s="20"/>
      <c r="AA241" s="60"/>
      <c r="AB241" s="60"/>
      <c r="AC241" s="60"/>
      <c r="AD241" s="60"/>
      <c r="AE241" s="22"/>
      <c r="AF241" s="22"/>
      <c r="AG241" s="22"/>
      <c r="AH241" s="22"/>
      <c r="AI241" s="22"/>
      <c r="AJ241" s="22"/>
      <c r="AK241" s="39"/>
      <c r="AL241" s="39"/>
      <c r="AM241" s="39"/>
      <c r="AN241" s="39"/>
      <c r="AO241" s="39"/>
      <c r="AP241" s="39"/>
      <c r="AQ241" s="39"/>
      <c r="AR241" s="40"/>
      <c r="AS241" s="39"/>
      <c r="AT241" s="40"/>
      <c r="AU241" s="39"/>
      <c r="AV241" s="39"/>
      <c r="AW241" s="39"/>
      <c r="AX241" s="39"/>
      <c r="AY241" s="39"/>
      <c r="AZ241" s="40"/>
      <c r="BA241" s="39"/>
      <c r="BB241" s="40"/>
      <c r="BC241" s="39"/>
      <c r="BD241" s="40"/>
      <c r="BE241" s="39"/>
      <c r="BF241" s="39"/>
      <c r="BG241" s="39"/>
      <c r="BH241" s="56"/>
      <c r="BI241" s="56"/>
      <c r="BJ241" s="133"/>
    </row>
    <row r="242" spans="1:62" ht="13.5" customHeight="1" x14ac:dyDescent="0.35">
      <c r="A242" s="120"/>
      <c r="B242" s="76"/>
      <c r="C242" s="1"/>
      <c r="D242" s="9"/>
      <c r="E242" s="1"/>
      <c r="F242" s="15"/>
      <c r="G242" s="5"/>
      <c r="H242" s="5"/>
      <c r="I242" s="22"/>
      <c r="J242" s="22"/>
      <c r="K242" s="22"/>
      <c r="L242" s="60"/>
      <c r="M242" s="60"/>
      <c r="N242" s="60"/>
      <c r="O242" s="60"/>
      <c r="P242" s="60"/>
      <c r="Q242" s="60"/>
      <c r="R242" s="60"/>
      <c r="S242" s="60"/>
      <c r="T242" s="60"/>
      <c r="U242" s="60"/>
      <c r="V242" s="60"/>
      <c r="W242" s="60"/>
      <c r="X242" s="60"/>
      <c r="Y242" s="59"/>
      <c r="Z242" s="20"/>
      <c r="AA242" s="60"/>
      <c r="AB242" s="60"/>
      <c r="AC242" s="60"/>
      <c r="AD242" s="60"/>
      <c r="AE242" s="22"/>
      <c r="AF242" s="22"/>
      <c r="AG242" s="22"/>
      <c r="AH242" s="22"/>
      <c r="AI242" s="22"/>
      <c r="AJ242" s="22"/>
      <c r="AK242" s="39"/>
      <c r="AL242" s="39"/>
      <c r="AM242" s="39"/>
      <c r="AN242" s="39"/>
      <c r="AO242" s="39"/>
      <c r="AP242" s="39"/>
      <c r="AQ242" s="39"/>
      <c r="AR242" s="40"/>
      <c r="AS242" s="39"/>
      <c r="AT242" s="40"/>
      <c r="AU242" s="39"/>
      <c r="AV242" s="39"/>
      <c r="AW242" s="39"/>
      <c r="AX242" s="39"/>
      <c r="AY242" s="39"/>
      <c r="AZ242" s="40"/>
      <c r="BA242" s="39"/>
      <c r="BB242" s="40"/>
      <c r="BC242" s="39"/>
      <c r="BD242" s="40"/>
      <c r="BE242" s="39"/>
      <c r="BF242" s="39"/>
      <c r="BG242" s="39"/>
      <c r="BH242" s="56"/>
      <c r="BI242" s="56"/>
      <c r="BJ242" s="133"/>
    </row>
    <row r="243" spans="1:62" x14ac:dyDescent="0.3">
      <c r="A243" s="9"/>
      <c r="B243" s="76"/>
      <c r="C243" s="9"/>
      <c r="D243" s="9"/>
      <c r="E243" s="9"/>
      <c r="F243" s="15"/>
      <c r="G243" s="5"/>
      <c r="H243" s="5"/>
      <c r="I243" s="9"/>
      <c r="J243" s="9"/>
      <c r="K243" s="9"/>
      <c r="L243" s="9"/>
      <c r="M243" s="9"/>
      <c r="N243" s="9"/>
      <c r="O243" s="9"/>
      <c r="P243" s="9"/>
      <c r="Q243" s="9"/>
      <c r="R243" s="9"/>
      <c r="S243" s="9"/>
      <c r="T243" s="9"/>
      <c r="U243" s="9"/>
      <c r="V243" s="9"/>
      <c r="W243" s="9"/>
      <c r="Y243" s="17"/>
      <c r="AA243" s="9"/>
      <c r="AB243" s="9"/>
      <c r="AC243" s="9"/>
      <c r="AD243" s="9"/>
      <c r="AE243" s="14"/>
      <c r="AF243" s="14"/>
      <c r="AG243" s="14"/>
      <c r="AH243" s="14"/>
      <c r="AI243" s="14"/>
      <c r="AJ243" s="14"/>
      <c r="AK243" s="6"/>
      <c r="AL243" s="6"/>
      <c r="AM243" s="6"/>
      <c r="AN243" s="6"/>
      <c r="AO243" s="6"/>
      <c r="AP243" s="6"/>
      <c r="AQ243" s="6"/>
      <c r="AR243" s="6"/>
      <c r="AS243" s="6"/>
      <c r="AT243" s="6"/>
      <c r="AU243" s="39"/>
      <c r="AV243" s="39"/>
      <c r="AW243" s="6"/>
      <c r="AX243" s="6"/>
      <c r="AY243" s="6"/>
      <c r="AZ243" s="6"/>
      <c r="BA243" s="6"/>
      <c r="BB243" s="6"/>
      <c r="BC243" s="6"/>
      <c r="BD243" s="6"/>
      <c r="BE243" s="6"/>
      <c r="BF243" s="6"/>
      <c r="BG243" s="6"/>
      <c r="BH243" s="6"/>
      <c r="BI243" s="6"/>
      <c r="BJ243" s="6"/>
    </row>
    <row r="244" spans="1:62" x14ac:dyDescent="0.3">
      <c r="A244" s="135"/>
      <c r="B244" s="76"/>
      <c r="C244" s="9"/>
      <c r="D244" s="9"/>
      <c r="E244" s="9"/>
      <c r="F244" s="15"/>
      <c r="G244" s="5"/>
      <c r="H244" s="5"/>
      <c r="I244" s="9"/>
      <c r="J244" s="9"/>
      <c r="K244" s="9"/>
      <c r="L244" s="9"/>
      <c r="M244" s="9"/>
      <c r="N244" s="9"/>
      <c r="O244" s="9"/>
      <c r="P244" s="9"/>
      <c r="Q244" s="9"/>
      <c r="R244" s="9"/>
      <c r="S244" s="9"/>
      <c r="T244" s="9"/>
      <c r="U244" s="9"/>
      <c r="V244" s="8"/>
      <c r="W244" s="8"/>
      <c r="X244" s="7"/>
      <c r="Y244" s="18"/>
      <c r="Z244" s="7"/>
      <c r="AA244" s="7"/>
      <c r="AB244" s="7"/>
      <c r="AC244" s="9"/>
      <c r="AD244" s="16"/>
      <c r="AE244" s="14"/>
      <c r="AF244" s="14"/>
      <c r="AG244" s="14"/>
      <c r="AH244" s="14"/>
      <c r="AI244" s="14"/>
      <c r="AJ244" s="14"/>
      <c r="AK244" s="136"/>
      <c r="AL244" s="6"/>
      <c r="AM244" s="5"/>
      <c r="AN244" s="5"/>
      <c r="AO244" s="6"/>
      <c r="AP244" s="6"/>
      <c r="AQ244" s="6"/>
      <c r="AR244" s="6"/>
      <c r="AS244" s="6"/>
      <c r="AT244" s="6"/>
      <c r="AU244" s="6"/>
      <c r="AV244" s="6"/>
      <c r="AW244" s="6"/>
      <c r="AX244" s="6"/>
      <c r="AY244" s="6"/>
      <c r="AZ244" s="17"/>
      <c r="BA244" s="6"/>
      <c r="BB244" s="6"/>
      <c r="BC244" s="6"/>
      <c r="BD244" s="6"/>
      <c r="BE244" s="6"/>
      <c r="BF244" s="6"/>
      <c r="BG244" s="6"/>
      <c r="BH244" s="6"/>
      <c r="BI244" s="6"/>
      <c r="BJ244" s="6"/>
    </row>
    <row r="245" spans="1:62" x14ac:dyDescent="0.3">
      <c r="A245" s="9"/>
      <c r="B245" s="76"/>
      <c r="C245" s="9"/>
      <c r="D245" s="9"/>
      <c r="E245" s="9"/>
      <c r="F245" s="15"/>
      <c r="G245" s="5"/>
      <c r="H245" s="5"/>
      <c r="I245" s="9"/>
      <c r="J245" s="9"/>
      <c r="K245" s="9"/>
      <c r="L245" s="9"/>
      <c r="M245" s="9"/>
      <c r="N245" s="9"/>
      <c r="O245" s="9"/>
      <c r="P245" s="9"/>
      <c r="Q245" s="9"/>
      <c r="R245" s="9"/>
      <c r="S245" s="9"/>
      <c r="T245" s="9"/>
      <c r="U245" s="9"/>
      <c r="V245" s="9"/>
      <c r="W245" s="9"/>
      <c r="Y245" s="17"/>
      <c r="AA245" s="9"/>
      <c r="AB245" s="9"/>
      <c r="AC245" s="9"/>
      <c r="AD245" s="9"/>
      <c r="AE245" s="14"/>
      <c r="AF245" s="14"/>
      <c r="AG245" s="14"/>
      <c r="AH245" s="14"/>
      <c r="AI245" s="14"/>
      <c r="AJ245" s="14"/>
      <c r="AK245" s="6"/>
      <c r="AL245" s="6"/>
      <c r="AM245" s="6"/>
      <c r="AN245" s="6"/>
      <c r="AO245" s="6"/>
      <c r="AP245" s="6"/>
      <c r="AQ245" s="6"/>
      <c r="AR245" s="6"/>
      <c r="AS245" s="6"/>
      <c r="AT245" s="6"/>
      <c r="AU245" s="39"/>
      <c r="AV245" s="39"/>
      <c r="AW245" s="6"/>
      <c r="AX245" s="6"/>
      <c r="AY245" s="6"/>
      <c r="AZ245" s="6"/>
      <c r="BA245" s="6"/>
      <c r="BB245" s="6"/>
      <c r="BC245" s="6"/>
      <c r="BD245" s="6"/>
      <c r="BE245" s="6"/>
      <c r="BF245" s="6"/>
      <c r="BG245" s="6"/>
      <c r="BH245" s="6"/>
      <c r="BI245" s="6"/>
      <c r="BJ245" s="6"/>
    </row>
    <row r="246" spans="1:62" x14ac:dyDescent="0.3">
      <c r="A246" s="135"/>
      <c r="B246" s="76"/>
      <c r="C246" s="9"/>
      <c r="D246" s="9"/>
      <c r="E246" s="9"/>
      <c r="F246" s="15"/>
      <c r="G246" s="5"/>
      <c r="H246" s="5"/>
      <c r="I246" s="9"/>
      <c r="J246" s="9"/>
      <c r="K246" s="9"/>
      <c r="L246" s="9"/>
      <c r="M246" s="9"/>
      <c r="N246" s="9"/>
      <c r="O246" s="9"/>
      <c r="P246" s="9"/>
      <c r="Q246" s="9"/>
      <c r="R246" s="9"/>
      <c r="S246" s="9"/>
      <c r="T246" s="9"/>
      <c r="U246" s="9"/>
      <c r="V246" s="8"/>
      <c r="W246" s="8"/>
      <c r="X246" s="7"/>
      <c r="Y246" s="18"/>
      <c r="Z246" s="7"/>
      <c r="AA246" s="7"/>
      <c r="AB246" s="7"/>
      <c r="AC246" s="9"/>
      <c r="AD246" s="8"/>
      <c r="AE246" s="14"/>
      <c r="AF246" s="14"/>
      <c r="AG246" s="14"/>
      <c r="AH246" s="14"/>
      <c r="AI246" s="14"/>
      <c r="AJ246" s="14"/>
      <c r="AK246" s="136"/>
      <c r="AL246" s="6"/>
      <c r="AM246" s="5"/>
      <c r="AN246" s="5"/>
      <c r="AO246" s="6"/>
      <c r="AP246" s="6"/>
      <c r="AQ246" s="6"/>
      <c r="AR246" s="6"/>
      <c r="AS246" s="6"/>
      <c r="AT246" s="6"/>
      <c r="AU246" s="6"/>
      <c r="AV246" s="6"/>
      <c r="AW246" s="6"/>
      <c r="AX246" s="6"/>
      <c r="AY246" s="6"/>
      <c r="AZ246" s="6"/>
      <c r="BA246" s="6"/>
      <c r="BB246" s="6"/>
      <c r="BC246" s="6"/>
      <c r="BD246" s="6"/>
      <c r="BE246" s="6"/>
      <c r="BF246" s="6"/>
      <c r="BG246" s="6"/>
      <c r="BH246" s="6"/>
      <c r="BI246" s="6"/>
      <c r="BJ246" s="6"/>
    </row>
    <row r="247" spans="1:62" x14ac:dyDescent="0.3">
      <c r="A247" s="9"/>
      <c r="B247" s="76"/>
      <c r="C247" s="9"/>
      <c r="D247" s="9"/>
      <c r="E247" s="9"/>
      <c r="F247" s="15"/>
      <c r="G247" s="5"/>
      <c r="H247" s="5"/>
      <c r="I247" s="9"/>
      <c r="J247" s="9"/>
      <c r="K247" s="9"/>
      <c r="L247" s="9"/>
      <c r="M247" s="9"/>
      <c r="N247" s="9"/>
      <c r="O247" s="9"/>
      <c r="P247" s="9"/>
      <c r="Q247" s="9"/>
      <c r="R247" s="9"/>
      <c r="S247" s="9"/>
      <c r="T247" s="9"/>
      <c r="U247" s="9"/>
      <c r="V247" s="9"/>
      <c r="W247" s="9"/>
      <c r="Y247" s="17"/>
      <c r="AA247" s="9"/>
      <c r="AB247" s="9"/>
      <c r="AC247" s="9"/>
      <c r="AD247" s="9"/>
      <c r="AE247" s="14"/>
      <c r="AF247" s="14"/>
      <c r="AG247" s="14"/>
      <c r="AH247" s="14"/>
      <c r="AI247" s="14"/>
      <c r="AJ247" s="14"/>
      <c r="AK247" s="6"/>
      <c r="AL247" s="6"/>
      <c r="AM247" s="6"/>
      <c r="AN247" s="6"/>
      <c r="AO247" s="6"/>
      <c r="AP247" s="6"/>
      <c r="AQ247" s="6"/>
      <c r="AR247" s="6"/>
      <c r="AS247" s="6"/>
      <c r="AT247" s="6"/>
      <c r="AU247" s="39"/>
      <c r="AV247" s="39"/>
      <c r="AW247" s="6"/>
      <c r="AX247" s="6"/>
      <c r="AY247" s="6"/>
      <c r="AZ247" s="6"/>
      <c r="BA247" s="6"/>
      <c r="BB247" s="6"/>
      <c r="BC247" s="6"/>
      <c r="BD247" s="6"/>
      <c r="BE247" s="6"/>
      <c r="BF247" s="6"/>
      <c r="BG247" s="6"/>
      <c r="BH247" s="6"/>
      <c r="BI247" s="6"/>
      <c r="BJ247" s="6"/>
    </row>
    <row r="248" spans="1:62" x14ac:dyDescent="0.3">
      <c r="A248" s="9"/>
      <c r="B248" s="76"/>
      <c r="C248" s="9"/>
      <c r="D248" s="9"/>
      <c r="E248" s="9"/>
      <c r="F248" s="15"/>
      <c r="G248" s="5"/>
      <c r="H248" s="5"/>
      <c r="I248" s="9"/>
      <c r="J248" s="9"/>
      <c r="K248" s="9"/>
      <c r="L248" s="9"/>
      <c r="M248" s="9"/>
      <c r="N248" s="9"/>
      <c r="O248" s="9"/>
      <c r="P248" s="9"/>
      <c r="Q248" s="9"/>
      <c r="R248" s="9"/>
      <c r="S248" s="9"/>
      <c r="T248" s="9"/>
      <c r="U248" s="9"/>
      <c r="V248" s="8"/>
      <c r="W248" s="8"/>
      <c r="X248" s="7"/>
      <c r="Y248" s="18"/>
      <c r="Z248" s="7"/>
      <c r="AA248" s="7"/>
      <c r="AB248" s="7"/>
      <c r="AC248" s="9"/>
      <c r="AD248" s="8"/>
      <c r="AE248" s="14"/>
      <c r="AF248" s="14"/>
      <c r="AG248" s="14"/>
      <c r="AH248" s="14"/>
      <c r="AI248" s="14"/>
      <c r="AJ248" s="14"/>
      <c r="AK248" s="5"/>
      <c r="AL248" s="6"/>
      <c r="AM248" s="5"/>
      <c r="AN248" s="5"/>
      <c r="AO248" s="6"/>
      <c r="AP248" s="6"/>
      <c r="AQ248" s="6"/>
      <c r="AR248" s="6"/>
      <c r="AS248" s="6"/>
      <c r="AT248" s="6"/>
      <c r="AU248" s="6"/>
      <c r="AV248" s="6"/>
      <c r="AW248" s="6"/>
      <c r="AX248" s="6"/>
      <c r="AY248" s="6"/>
      <c r="AZ248" s="6"/>
      <c r="BA248" s="6"/>
      <c r="BB248" s="6"/>
      <c r="BC248" s="6"/>
      <c r="BD248" s="6"/>
      <c r="BE248" s="6"/>
      <c r="BF248" s="6"/>
      <c r="BG248" s="6"/>
      <c r="BH248" s="6"/>
      <c r="BI248" s="6"/>
      <c r="BJ248" s="6"/>
    </row>
    <row r="249" spans="1:62" x14ac:dyDescent="0.3">
      <c r="A249" s="9"/>
      <c r="B249" s="76"/>
      <c r="C249" s="9"/>
      <c r="D249" s="9"/>
      <c r="E249" s="9"/>
      <c r="F249" s="15"/>
      <c r="G249" s="5"/>
      <c r="H249" s="5"/>
      <c r="I249" s="9"/>
      <c r="J249" s="9"/>
      <c r="K249" s="9"/>
      <c r="L249" s="9"/>
      <c r="M249" s="9"/>
      <c r="N249" s="9"/>
      <c r="O249" s="9"/>
      <c r="P249" s="9"/>
      <c r="Q249" s="9"/>
      <c r="R249" s="9"/>
      <c r="S249" s="9"/>
      <c r="T249" s="9"/>
      <c r="U249" s="9"/>
      <c r="V249" s="9"/>
      <c r="W249" s="9"/>
      <c r="Y249" s="17"/>
      <c r="AA249" s="9"/>
      <c r="AB249" s="9"/>
      <c r="AC249" s="9"/>
      <c r="AD249" s="9"/>
      <c r="AE249" s="14"/>
      <c r="AF249" s="14"/>
      <c r="AG249" s="14"/>
      <c r="AH249" s="14"/>
      <c r="AI249" s="14"/>
      <c r="AJ249" s="14"/>
      <c r="AK249" s="6"/>
      <c r="AL249" s="6"/>
      <c r="AM249" s="6"/>
      <c r="AN249" s="6"/>
      <c r="AO249" s="6"/>
      <c r="AP249" s="6"/>
      <c r="AQ249" s="6"/>
      <c r="AR249" s="6"/>
      <c r="AS249" s="6"/>
      <c r="AT249" s="6"/>
      <c r="AU249" s="39"/>
      <c r="AV249" s="39"/>
      <c r="AW249" s="6"/>
      <c r="AX249" s="6"/>
      <c r="AY249" s="6"/>
      <c r="AZ249" s="6"/>
      <c r="BA249" s="6"/>
      <c r="BB249" s="6"/>
      <c r="BC249" s="6"/>
      <c r="BD249" s="6"/>
      <c r="BE249" s="6"/>
      <c r="BF249" s="6"/>
      <c r="BG249" s="6"/>
      <c r="BH249" s="6"/>
      <c r="BI249" s="6"/>
      <c r="BJ249" s="6"/>
    </row>
    <row r="250" spans="1:62" ht="13.5" customHeight="1" x14ac:dyDescent="0.35">
      <c r="A250" s="120"/>
      <c r="B250" s="19"/>
      <c r="C250" s="1"/>
      <c r="D250" s="9"/>
      <c r="E250" s="1"/>
      <c r="F250" s="15"/>
      <c r="G250" s="37"/>
      <c r="H250" s="5"/>
      <c r="I250" s="22"/>
      <c r="J250" s="22"/>
      <c r="K250" s="22"/>
      <c r="L250" s="60"/>
      <c r="M250" s="60"/>
      <c r="N250" s="60"/>
      <c r="O250" s="60"/>
      <c r="P250" s="60"/>
      <c r="Q250" s="60"/>
      <c r="R250" s="60"/>
      <c r="S250" s="60"/>
      <c r="T250" s="60"/>
      <c r="U250" s="60"/>
      <c r="V250" s="60"/>
      <c r="W250" s="60"/>
      <c r="X250" s="60"/>
      <c r="Y250" s="59"/>
      <c r="Z250" s="20"/>
      <c r="AA250" s="60"/>
      <c r="AB250" s="60"/>
      <c r="AC250" s="60"/>
      <c r="AD250" s="60"/>
      <c r="AE250" s="22"/>
      <c r="AF250" s="22"/>
      <c r="AG250" s="22"/>
      <c r="AH250" s="22"/>
      <c r="AI250" s="22"/>
      <c r="AJ250" s="22"/>
      <c r="AK250" s="39"/>
      <c r="AL250" s="39"/>
      <c r="AM250" s="39"/>
      <c r="AN250" s="39"/>
      <c r="AO250" s="39"/>
      <c r="AP250" s="39"/>
      <c r="AQ250" s="39"/>
      <c r="AR250" s="40"/>
      <c r="AS250" s="39"/>
      <c r="AT250" s="40"/>
      <c r="AU250" s="39"/>
      <c r="AV250" s="39"/>
      <c r="AW250" s="39"/>
      <c r="AX250" s="39"/>
      <c r="AY250" s="39"/>
      <c r="AZ250" s="40"/>
      <c r="BA250" s="39"/>
      <c r="BB250" s="40"/>
      <c r="BC250" s="39"/>
      <c r="BD250" s="40"/>
      <c r="BE250" s="39"/>
      <c r="BF250" s="39"/>
      <c r="BG250" s="39"/>
      <c r="BH250" s="56"/>
      <c r="BI250" s="56"/>
      <c r="BJ250" s="133"/>
    </row>
    <row r="251" spans="1:62" x14ac:dyDescent="0.3">
      <c r="A251" s="135"/>
      <c r="B251" s="76"/>
      <c r="C251" s="9"/>
      <c r="D251" s="9"/>
      <c r="E251" s="9"/>
      <c r="F251" s="15"/>
      <c r="G251" s="5"/>
      <c r="H251" s="5"/>
      <c r="I251" s="9"/>
      <c r="J251" s="9"/>
      <c r="K251" s="9"/>
      <c r="L251" s="9"/>
      <c r="M251" s="9"/>
      <c r="N251" s="9"/>
      <c r="O251" s="9"/>
      <c r="P251" s="9"/>
      <c r="Q251" s="9"/>
      <c r="R251" s="9"/>
      <c r="S251" s="9"/>
      <c r="T251" s="9"/>
      <c r="U251" s="9"/>
      <c r="V251" s="8"/>
      <c r="W251" s="8"/>
      <c r="X251" s="7"/>
      <c r="Y251" s="18"/>
      <c r="Z251" s="7"/>
      <c r="AA251" s="7"/>
      <c r="AB251" s="7"/>
      <c r="AC251" s="9"/>
      <c r="AD251" s="8"/>
      <c r="AE251" s="14"/>
      <c r="AF251" s="14"/>
      <c r="AG251" s="14"/>
      <c r="AH251" s="14"/>
      <c r="AI251" s="14"/>
      <c r="AJ251" s="14"/>
      <c r="AK251" s="136"/>
      <c r="AL251" s="6"/>
      <c r="AM251" s="5"/>
      <c r="AN251" s="5"/>
      <c r="AO251" s="6"/>
      <c r="AP251" s="6"/>
      <c r="AQ251" s="6"/>
      <c r="AR251" s="6"/>
      <c r="AS251" s="6"/>
      <c r="AT251" s="6"/>
      <c r="AU251" s="6"/>
      <c r="AV251" s="6"/>
      <c r="AW251" s="6"/>
      <c r="AX251" s="6"/>
      <c r="AY251" s="6"/>
      <c r="AZ251" s="6"/>
      <c r="BA251" s="6"/>
      <c r="BB251" s="6"/>
      <c r="BC251" s="6"/>
      <c r="BD251" s="6"/>
      <c r="BE251" s="6"/>
      <c r="BF251" s="6"/>
      <c r="BG251" s="6"/>
      <c r="BH251" s="6"/>
      <c r="BI251" s="6"/>
      <c r="BJ251" s="6"/>
    </row>
    <row r="252" spans="1:62" x14ac:dyDescent="0.3">
      <c r="A252" s="9"/>
      <c r="B252" s="76"/>
      <c r="C252" s="9"/>
      <c r="D252" s="9"/>
      <c r="E252" s="9"/>
      <c r="F252" s="15"/>
      <c r="G252" s="5"/>
      <c r="H252" s="5"/>
      <c r="I252" s="9"/>
      <c r="J252" s="9"/>
      <c r="K252" s="9"/>
      <c r="L252" s="9"/>
      <c r="M252" s="9"/>
      <c r="N252" s="9"/>
      <c r="O252" s="9"/>
      <c r="P252" s="9"/>
      <c r="Q252" s="9"/>
      <c r="R252" s="9"/>
      <c r="S252" s="9"/>
      <c r="T252" s="9"/>
      <c r="U252" s="9"/>
      <c r="V252" s="8"/>
      <c r="W252" s="8"/>
      <c r="X252" s="7"/>
      <c r="Y252" s="18"/>
      <c r="Z252" s="7"/>
      <c r="AA252" s="7"/>
      <c r="AB252" s="7"/>
      <c r="AC252" s="9"/>
      <c r="AD252" s="8"/>
      <c r="AE252" s="14"/>
      <c r="AF252" s="14"/>
      <c r="AG252" s="14"/>
      <c r="AH252" s="14"/>
      <c r="AI252" s="14"/>
      <c r="AJ252" s="14"/>
      <c r="AK252" s="5"/>
      <c r="AL252" s="6"/>
      <c r="AM252" s="5"/>
      <c r="AN252" s="5"/>
      <c r="AO252" s="6"/>
      <c r="AP252" s="6"/>
      <c r="AQ252" s="6"/>
      <c r="AR252" s="6"/>
      <c r="AS252" s="6"/>
      <c r="AT252" s="6"/>
      <c r="AU252" s="6"/>
      <c r="AV252" s="6"/>
      <c r="AW252" s="6"/>
      <c r="AX252" s="6"/>
      <c r="AY252" s="6"/>
      <c r="AZ252" s="6"/>
      <c r="BA252" s="6"/>
      <c r="BB252" s="6"/>
      <c r="BC252" s="6"/>
      <c r="BD252" s="6"/>
      <c r="BE252" s="6"/>
      <c r="BF252" s="6"/>
      <c r="BG252" s="6"/>
      <c r="BH252" s="6"/>
      <c r="BI252" s="6"/>
      <c r="BJ252" s="6"/>
    </row>
    <row r="253" spans="1:62" x14ac:dyDescent="0.3">
      <c r="A253" s="135"/>
      <c r="B253" s="76"/>
      <c r="C253" s="9"/>
      <c r="D253" s="9"/>
      <c r="E253" s="9"/>
      <c r="F253" s="15"/>
      <c r="G253" s="5"/>
      <c r="H253" s="5"/>
      <c r="I253" s="9"/>
      <c r="J253" s="9"/>
      <c r="K253" s="9"/>
      <c r="L253" s="9"/>
      <c r="M253" s="9"/>
      <c r="N253" s="9"/>
      <c r="O253" s="9"/>
      <c r="P253" s="9"/>
      <c r="Q253" s="9"/>
      <c r="R253" s="9"/>
      <c r="S253" s="9"/>
      <c r="T253" s="9"/>
      <c r="U253" s="9"/>
      <c r="V253" s="8"/>
      <c r="W253" s="8"/>
      <c r="X253" s="7"/>
      <c r="Y253" s="18"/>
      <c r="Z253" s="7"/>
      <c r="AA253" s="7"/>
      <c r="AB253" s="7"/>
      <c r="AC253" s="9"/>
      <c r="AD253" s="8"/>
      <c r="AE253" s="14"/>
      <c r="AF253" s="14"/>
      <c r="AG253" s="14"/>
      <c r="AH253" s="14"/>
      <c r="AI253" s="14"/>
      <c r="AJ253" s="14"/>
      <c r="AK253" s="136"/>
      <c r="AL253" s="6"/>
      <c r="AM253" s="5"/>
      <c r="AN253" s="5"/>
      <c r="AO253" s="6"/>
      <c r="AP253" s="6"/>
      <c r="AQ253" s="6"/>
      <c r="AR253" s="6"/>
      <c r="AS253" s="6"/>
      <c r="AT253" s="6"/>
      <c r="AU253" s="6"/>
      <c r="AV253" s="6"/>
      <c r="AW253" s="6"/>
      <c r="AX253" s="6"/>
      <c r="AY253" s="6"/>
      <c r="AZ253" s="6"/>
      <c r="BA253" s="6"/>
      <c r="BB253" s="6"/>
      <c r="BC253" s="6"/>
      <c r="BD253" s="6"/>
      <c r="BE253" s="6"/>
      <c r="BF253" s="6"/>
      <c r="BG253" s="6"/>
      <c r="BH253" s="6"/>
      <c r="BI253" s="6"/>
      <c r="BJ253" s="6"/>
    </row>
    <row r="254" spans="1:62" ht="13.5" customHeight="1" x14ac:dyDescent="0.35">
      <c r="A254" s="120"/>
      <c r="B254" s="19"/>
      <c r="C254" s="1"/>
      <c r="D254" s="9"/>
      <c r="E254" s="1"/>
      <c r="F254" s="15"/>
      <c r="G254" s="37"/>
      <c r="H254" s="5"/>
      <c r="I254" s="22"/>
      <c r="J254" s="22"/>
      <c r="K254" s="22"/>
      <c r="L254" s="60"/>
      <c r="M254" s="60"/>
      <c r="N254" s="60"/>
      <c r="O254" s="60"/>
      <c r="P254" s="60"/>
      <c r="Q254" s="60"/>
      <c r="R254" s="60"/>
      <c r="S254" s="60"/>
      <c r="T254" s="60"/>
      <c r="U254" s="60"/>
      <c r="V254" s="60"/>
      <c r="W254" s="60"/>
      <c r="X254" s="60"/>
      <c r="Y254" s="59"/>
      <c r="Z254" s="20"/>
      <c r="AA254" s="60"/>
      <c r="AB254" s="60"/>
      <c r="AC254" s="60"/>
      <c r="AD254" s="60"/>
      <c r="AE254" s="22"/>
      <c r="AF254" s="22"/>
      <c r="AG254" s="22"/>
      <c r="AH254" s="22"/>
      <c r="AI254" s="22"/>
      <c r="AJ254" s="22"/>
      <c r="AK254" s="39"/>
      <c r="AL254" s="39"/>
      <c r="AM254" s="39"/>
      <c r="AN254" s="39"/>
      <c r="AO254" s="39"/>
      <c r="AP254" s="39"/>
      <c r="AQ254" s="39"/>
      <c r="AR254" s="40"/>
      <c r="AS254" s="39"/>
      <c r="AT254" s="40"/>
      <c r="AU254" s="39"/>
      <c r="AV254" s="39"/>
      <c r="AW254" s="39"/>
      <c r="AX254" s="39"/>
      <c r="AY254" s="39"/>
      <c r="AZ254" s="40"/>
      <c r="BA254" s="39"/>
      <c r="BB254" s="40"/>
      <c r="BC254" s="39"/>
      <c r="BD254" s="40"/>
      <c r="BE254" s="39"/>
      <c r="BF254" s="39"/>
      <c r="BG254" s="39"/>
      <c r="BH254" s="56"/>
      <c r="BI254" s="56"/>
      <c r="BJ254" s="133"/>
    </row>
    <row r="255" spans="1:62" ht="13.5" customHeight="1" x14ac:dyDescent="0.35">
      <c r="A255" s="120"/>
      <c r="B255" s="19"/>
      <c r="C255" s="1"/>
      <c r="D255" s="9"/>
      <c r="E255" s="1"/>
      <c r="F255" s="15"/>
      <c r="G255" s="37"/>
      <c r="H255" s="5"/>
      <c r="I255" s="22"/>
      <c r="J255" s="22"/>
      <c r="K255" s="22"/>
      <c r="L255" s="60"/>
      <c r="M255" s="60"/>
      <c r="N255" s="60"/>
      <c r="O255" s="60"/>
      <c r="P255" s="60"/>
      <c r="Q255" s="60"/>
      <c r="R255" s="60"/>
      <c r="S255" s="60"/>
      <c r="T255" s="60"/>
      <c r="U255" s="60"/>
      <c r="V255" s="60"/>
      <c r="W255" s="60"/>
      <c r="X255" s="60"/>
      <c r="Y255" s="59"/>
      <c r="Z255" s="20"/>
      <c r="AA255" s="60"/>
      <c r="AB255" s="60"/>
      <c r="AC255" s="60"/>
      <c r="AD255" s="60"/>
      <c r="AE255" s="22"/>
      <c r="AF255" s="22"/>
      <c r="AG255" s="22"/>
      <c r="AH255" s="22"/>
      <c r="AI255" s="22"/>
      <c r="AJ255" s="22"/>
      <c r="AK255" s="39"/>
      <c r="AL255" s="39"/>
      <c r="AM255" s="39"/>
      <c r="AN255" s="39"/>
      <c r="AO255" s="39"/>
      <c r="AP255" s="39"/>
      <c r="AQ255" s="39"/>
      <c r="AR255" s="40"/>
      <c r="AS255" s="39"/>
      <c r="AT255" s="40"/>
      <c r="AU255" s="39"/>
      <c r="AV255" s="39"/>
      <c r="AW255" s="39"/>
      <c r="AX255" s="39"/>
      <c r="AY255" s="39"/>
      <c r="AZ255" s="40"/>
      <c r="BA255" s="39"/>
      <c r="BB255" s="40"/>
      <c r="BC255" s="39"/>
      <c r="BD255" s="40"/>
      <c r="BE255" s="39"/>
      <c r="BF255" s="39"/>
      <c r="BG255" s="39"/>
      <c r="BH255" s="56"/>
      <c r="BI255" s="56"/>
      <c r="BJ255" s="133"/>
    </row>
    <row r="256" spans="1:62" ht="13.5" customHeight="1" x14ac:dyDescent="0.35">
      <c r="A256" s="120"/>
      <c r="B256" s="19"/>
      <c r="C256" s="1"/>
      <c r="D256" s="9"/>
      <c r="E256" s="1"/>
      <c r="F256" s="15"/>
      <c r="G256" s="37"/>
      <c r="H256" s="5"/>
      <c r="I256" s="22"/>
      <c r="J256" s="22"/>
      <c r="K256" s="22"/>
      <c r="L256" s="60"/>
      <c r="M256" s="60"/>
      <c r="N256" s="60"/>
      <c r="O256" s="60"/>
      <c r="P256" s="60"/>
      <c r="Q256" s="60"/>
      <c r="R256" s="60"/>
      <c r="S256" s="60"/>
      <c r="T256" s="60"/>
      <c r="U256" s="60"/>
      <c r="V256" s="60"/>
      <c r="W256" s="60"/>
      <c r="X256" s="60"/>
      <c r="Y256" s="59"/>
      <c r="Z256" s="20"/>
      <c r="AA256" s="60"/>
      <c r="AB256" s="60"/>
      <c r="AC256" s="60"/>
      <c r="AD256" s="60"/>
      <c r="AE256" s="22"/>
      <c r="AF256" s="22"/>
      <c r="AG256" s="22"/>
      <c r="AH256" s="22"/>
      <c r="AI256" s="22"/>
      <c r="AJ256" s="22"/>
      <c r="AK256" s="39"/>
      <c r="AL256" s="39"/>
      <c r="AM256" s="39"/>
      <c r="AN256" s="39"/>
      <c r="AO256" s="39"/>
      <c r="AP256" s="39"/>
      <c r="AQ256" s="39"/>
      <c r="AR256" s="40"/>
      <c r="AS256" s="39"/>
      <c r="AT256" s="40"/>
      <c r="AU256" s="39"/>
      <c r="AV256" s="39"/>
      <c r="AW256" s="39"/>
      <c r="AX256" s="39"/>
      <c r="AY256" s="39"/>
      <c r="AZ256" s="40"/>
      <c r="BA256" s="39"/>
      <c r="BB256" s="40"/>
      <c r="BC256" s="39"/>
      <c r="BD256" s="40"/>
      <c r="BE256" s="39"/>
      <c r="BF256" s="39"/>
      <c r="BG256" s="39"/>
      <c r="BH256" s="56"/>
      <c r="BI256" s="56"/>
      <c r="BJ256" s="133"/>
    </row>
    <row r="257" spans="1:62" x14ac:dyDescent="0.3">
      <c r="A257" s="135"/>
      <c r="B257" s="76"/>
      <c r="C257" s="9"/>
      <c r="D257" s="9"/>
      <c r="E257" s="9"/>
      <c r="F257" s="15"/>
      <c r="G257" s="5"/>
      <c r="H257" s="5"/>
      <c r="I257" s="9"/>
      <c r="J257" s="9"/>
      <c r="K257" s="9"/>
      <c r="L257" s="9"/>
      <c r="M257" s="9"/>
      <c r="N257" s="9"/>
      <c r="O257" s="9"/>
      <c r="P257" s="9"/>
      <c r="Q257" s="9"/>
      <c r="R257" s="9"/>
      <c r="S257" s="9"/>
      <c r="T257" s="9"/>
      <c r="U257" s="9"/>
      <c r="V257" s="8"/>
      <c r="W257" s="8"/>
      <c r="X257" s="7"/>
      <c r="Y257" s="18"/>
      <c r="Z257" s="7"/>
      <c r="AA257" s="7"/>
      <c r="AB257" s="7"/>
      <c r="AC257" s="9"/>
      <c r="AD257" s="8"/>
      <c r="AE257" s="14"/>
      <c r="AF257" s="14"/>
      <c r="AG257" s="14"/>
      <c r="AH257" s="14"/>
      <c r="AI257" s="14"/>
      <c r="AJ257" s="14"/>
      <c r="AK257" s="136"/>
      <c r="AL257" s="6"/>
      <c r="AM257" s="5"/>
      <c r="AN257" s="5"/>
      <c r="AO257" s="6"/>
      <c r="AP257" s="6"/>
      <c r="AQ257" s="6"/>
      <c r="AR257" s="6"/>
      <c r="AS257" s="6"/>
      <c r="AT257" s="6"/>
      <c r="AU257" s="6"/>
      <c r="AV257" s="6"/>
      <c r="AW257" s="6"/>
      <c r="AX257" s="6"/>
      <c r="AY257" s="6"/>
      <c r="AZ257" s="6"/>
      <c r="BA257" s="6"/>
      <c r="BB257" s="6"/>
      <c r="BC257" s="6"/>
      <c r="BD257" s="6"/>
      <c r="BE257" s="6"/>
      <c r="BF257" s="6"/>
      <c r="BG257" s="6"/>
      <c r="BH257" s="6"/>
      <c r="BI257" s="6"/>
      <c r="BJ257" s="6"/>
    </row>
    <row r="258" spans="1:62" x14ac:dyDescent="0.3">
      <c r="A258" s="9"/>
      <c r="B258" s="76"/>
      <c r="C258" s="9"/>
      <c r="D258" s="9"/>
      <c r="E258" s="9"/>
      <c r="F258" s="15"/>
      <c r="G258" s="5"/>
      <c r="H258" s="5"/>
      <c r="I258" s="9"/>
      <c r="J258" s="9"/>
      <c r="K258" s="9"/>
      <c r="L258" s="9"/>
      <c r="M258" s="9"/>
      <c r="N258" s="9"/>
      <c r="O258" s="9"/>
      <c r="P258" s="9"/>
      <c r="Q258" s="9"/>
      <c r="R258" s="9"/>
      <c r="S258" s="9"/>
      <c r="T258" s="9"/>
      <c r="U258" s="9"/>
      <c r="V258" s="9"/>
      <c r="W258" s="9"/>
      <c r="Y258" s="17"/>
      <c r="AA258" s="9"/>
      <c r="AB258" s="9"/>
      <c r="AC258" s="9"/>
      <c r="AD258" s="9"/>
      <c r="AE258" s="14"/>
      <c r="AF258" s="14"/>
      <c r="AG258" s="14"/>
      <c r="AH258" s="14"/>
      <c r="AI258" s="14"/>
      <c r="AJ258" s="14"/>
      <c r="AK258" s="6"/>
      <c r="AL258" s="6"/>
      <c r="AM258" s="6"/>
      <c r="AN258" s="6"/>
      <c r="AO258" s="6"/>
      <c r="AP258" s="6"/>
      <c r="AQ258" s="6"/>
      <c r="AR258" s="6"/>
      <c r="AS258" s="6"/>
      <c r="AT258" s="6"/>
      <c r="AU258" s="39"/>
      <c r="AV258" s="39"/>
      <c r="AW258" s="6"/>
      <c r="AX258" s="6"/>
      <c r="AY258" s="6"/>
      <c r="AZ258" s="6"/>
      <c r="BA258" s="6"/>
      <c r="BB258" s="6"/>
      <c r="BC258" s="6"/>
      <c r="BD258" s="6"/>
      <c r="BE258" s="6"/>
      <c r="BF258" s="6"/>
      <c r="BG258" s="6"/>
      <c r="BH258" s="6"/>
      <c r="BI258" s="6"/>
      <c r="BJ258" s="6"/>
    </row>
    <row r="259" spans="1:62" ht="13.5" customHeight="1" x14ac:dyDescent="0.35">
      <c r="A259" s="120"/>
      <c r="B259" s="19"/>
      <c r="C259" s="1"/>
      <c r="D259" s="9"/>
      <c r="E259" s="1"/>
      <c r="F259" s="15"/>
      <c r="G259" s="37"/>
      <c r="H259" s="5"/>
      <c r="I259" s="22"/>
      <c r="J259" s="22"/>
      <c r="K259" s="22"/>
      <c r="L259" s="60"/>
      <c r="M259" s="60"/>
      <c r="N259" s="60"/>
      <c r="O259" s="60"/>
      <c r="P259" s="60"/>
      <c r="Q259" s="60"/>
      <c r="R259" s="60"/>
      <c r="S259" s="60"/>
      <c r="T259" s="60"/>
      <c r="U259" s="60"/>
      <c r="V259" s="60"/>
      <c r="W259" s="60"/>
      <c r="X259" s="60"/>
      <c r="Y259" s="59"/>
      <c r="Z259" s="20"/>
      <c r="AA259" s="60"/>
      <c r="AB259" s="60"/>
      <c r="AC259" s="60"/>
      <c r="AD259" s="60"/>
      <c r="AE259" s="22"/>
      <c r="AF259" s="22"/>
      <c r="AG259" s="22"/>
      <c r="AH259" s="22"/>
      <c r="AI259" s="22"/>
      <c r="AJ259" s="22"/>
      <c r="AK259" s="39"/>
      <c r="AL259" s="39"/>
      <c r="AM259" s="39"/>
      <c r="AN259" s="39"/>
      <c r="AO259" s="39"/>
      <c r="AP259" s="39"/>
      <c r="AQ259" s="39"/>
      <c r="AR259" s="40"/>
      <c r="AS259" s="39"/>
      <c r="AT259" s="40"/>
      <c r="AU259" s="39"/>
      <c r="AV259" s="39"/>
      <c r="AW259" s="39"/>
      <c r="AX259" s="39"/>
      <c r="AY259" s="39"/>
      <c r="AZ259" s="40"/>
      <c r="BA259" s="39"/>
      <c r="BB259" s="40"/>
      <c r="BC259" s="39"/>
      <c r="BD259" s="40"/>
      <c r="BE259" s="39"/>
      <c r="BF259" s="39"/>
      <c r="BG259" s="39"/>
      <c r="BH259" s="56"/>
      <c r="BI259" s="56"/>
      <c r="BJ259" s="133"/>
    </row>
    <row r="260" spans="1:62" x14ac:dyDescent="0.3">
      <c r="A260" s="9"/>
      <c r="B260" s="76"/>
      <c r="C260" s="9"/>
      <c r="D260" s="9"/>
      <c r="E260" s="9"/>
      <c r="F260" s="15"/>
      <c r="G260" s="5"/>
      <c r="H260" s="5"/>
      <c r="I260" s="9"/>
      <c r="J260" s="9"/>
      <c r="K260" s="9"/>
      <c r="L260" s="9"/>
      <c r="M260" s="9"/>
      <c r="N260" s="9"/>
      <c r="O260" s="9"/>
      <c r="P260" s="9"/>
      <c r="Q260" s="9"/>
      <c r="R260" s="9"/>
      <c r="S260" s="9"/>
      <c r="T260" s="9"/>
      <c r="U260" s="9"/>
      <c r="V260" s="9"/>
      <c r="W260" s="9"/>
      <c r="Y260" s="17"/>
      <c r="AA260" s="9"/>
      <c r="AB260" s="9"/>
      <c r="AC260" s="9"/>
      <c r="AD260" s="9"/>
      <c r="AE260" s="14"/>
      <c r="AF260" s="14"/>
      <c r="AG260" s="14"/>
      <c r="AH260" s="14"/>
      <c r="AI260" s="14"/>
      <c r="AJ260" s="14"/>
      <c r="AK260" s="6"/>
      <c r="AL260" s="6"/>
      <c r="AM260" s="6"/>
      <c r="AN260" s="6"/>
      <c r="AO260" s="6"/>
      <c r="AP260" s="6"/>
      <c r="AQ260" s="6"/>
      <c r="AR260" s="6"/>
      <c r="AS260" s="6"/>
      <c r="AT260" s="6"/>
      <c r="AU260" s="39"/>
      <c r="AV260" s="39"/>
      <c r="AW260" s="6"/>
      <c r="AX260" s="6"/>
      <c r="AY260" s="6"/>
      <c r="AZ260" s="6"/>
      <c r="BA260" s="6"/>
      <c r="BB260" s="6"/>
      <c r="BC260" s="6"/>
      <c r="BD260" s="6"/>
      <c r="BE260" s="6"/>
      <c r="BF260" s="6"/>
      <c r="BG260" s="6"/>
      <c r="BH260" s="6"/>
      <c r="BI260" s="6"/>
      <c r="BJ260" s="6"/>
    </row>
    <row r="261" spans="1:62" x14ac:dyDescent="0.3">
      <c r="A261" s="9"/>
      <c r="B261" s="76"/>
      <c r="C261" s="9"/>
      <c r="D261" s="9"/>
      <c r="E261" s="9"/>
      <c r="F261" s="15"/>
      <c r="G261" s="5"/>
      <c r="H261" s="5"/>
      <c r="I261" s="9"/>
      <c r="J261" s="9"/>
      <c r="K261" s="9"/>
      <c r="L261" s="9"/>
      <c r="M261" s="9"/>
      <c r="N261" s="9"/>
      <c r="O261" s="9"/>
      <c r="P261" s="9"/>
      <c r="Q261" s="9"/>
      <c r="R261" s="9"/>
      <c r="S261" s="9"/>
      <c r="T261" s="9"/>
      <c r="U261" s="9"/>
      <c r="V261" s="9"/>
      <c r="W261" s="9"/>
      <c r="Y261" s="17"/>
      <c r="AA261" s="9"/>
      <c r="AB261" s="9"/>
      <c r="AC261" s="9"/>
      <c r="AD261" s="9"/>
      <c r="AE261" s="14"/>
      <c r="AF261" s="14"/>
      <c r="AG261" s="14"/>
      <c r="AH261" s="14"/>
      <c r="AI261" s="14"/>
      <c r="AJ261" s="14"/>
      <c r="AK261" s="6"/>
      <c r="AL261" s="6"/>
      <c r="AM261" s="6"/>
      <c r="AN261" s="6"/>
      <c r="AO261" s="6"/>
      <c r="AP261" s="6"/>
      <c r="AQ261" s="6"/>
      <c r="AR261" s="6"/>
      <c r="AS261" s="6"/>
      <c r="AT261" s="6"/>
      <c r="AU261" s="39"/>
      <c r="AV261" s="39"/>
      <c r="AW261" s="6"/>
      <c r="AX261" s="6"/>
      <c r="AY261" s="6"/>
      <c r="AZ261" s="6"/>
      <c r="BA261" s="6"/>
      <c r="BB261" s="6"/>
      <c r="BC261" s="6"/>
      <c r="BD261" s="6"/>
      <c r="BE261" s="6"/>
      <c r="BF261" s="6"/>
      <c r="BG261" s="6"/>
      <c r="BH261" s="6"/>
      <c r="BI261" s="6"/>
      <c r="BJ261" s="6"/>
    </row>
    <row r="262" spans="1:62" x14ac:dyDescent="0.3">
      <c r="A262" s="135"/>
      <c r="B262" s="76"/>
      <c r="C262" s="9"/>
      <c r="D262" s="9"/>
      <c r="E262" s="9"/>
      <c r="F262" s="15"/>
      <c r="G262" s="5"/>
      <c r="H262" s="5"/>
      <c r="I262" s="9"/>
      <c r="J262" s="9"/>
      <c r="K262" s="9"/>
      <c r="L262" s="9"/>
      <c r="M262" s="9"/>
      <c r="N262" s="9"/>
      <c r="O262" s="9"/>
      <c r="P262" s="9"/>
      <c r="Q262" s="9"/>
      <c r="R262" s="9"/>
      <c r="S262" s="9"/>
      <c r="T262" s="9"/>
      <c r="U262" s="9"/>
      <c r="V262" s="8"/>
      <c r="W262" s="8"/>
      <c r="X262" s="7"/>
      <c r="Y262" s="18"/>
      <c r="Z262" s="7"/>
      <c r="AA262" s="7"/>
      <c r="AB262" s="7"/>
      <c r="AC262" s="9"/>
      <c r="AD262" s="8"/>
      <c r="AE262" s="14"/>
      <c r="AF262" s="14"/>
      <c r="AG262" s="14"/>
      <c r="AH262" s="14"/>
      <c r="AI262" s="14"/>
      <c r="AJ262" s="14"/>
      <c r="AK262" s="136"/>
      <c r="AL262" s="6"/>
      <c r="AM262" s="5"/>
      <c r="AN262" s="5"/>
      <c r="AO262" s="6"/>
      <c r="AP262" s="6"/>
      <c r="AQ262" s="6"/>
      <c r="AR262" s="6"/>
      <c r="AS262" s="6"/>
      <c r="AT262" s="6"/>
      <c r="AU262" s="6"/>
      <c r="AV262" s="6"/>
      <c r="AW262" s="6"/>
      <c r="AX262" s="6"/>
      <c r="AY262" s="6"/>
      <c r="AZ262" s="6"/>
      <c r="BA262" s="6"/>
      <c r="BB262" s="6"/>
      <c r="BC262" s="6"/>
      <c r="BD262" s="6"/>
      <c r="BE262" s="6"/>
      <c r="BF262" s="6"/>
      <c r="BG262" s="6"/>
      <c r="BH262" s="6"/>
      <c r="BI262" s="6"/>
      <c r="BJ262" s="6"/>
    </row>
    <row r="263" spans="1:62" x14ac:dyDescent="0.3">
      <c r="A263" s="135"/>
      <c r="B263" s="76"/>
      <c r="C263" s="9"/>
      <c r="D263" s="9"/>
      <c r="E263" s="9"/>
      <c r="F263" s="15"/>
      <c r="G263" s="5"/>
      <c r="H263" s="5"/>
      <c r="I263" s="9"/>
      <c r="J263" s="9"/>
      <c r="K263" s="9"/>
      <c r="L263" s="9"/>
      <c r="M263" s="9"/>
      <c r="N263" s="9"/>
      <c r="O263" s="9"/>
      <c r="P263" s="9"/>
      <c r="Q263" s="9"/>
      <c r="R263" s="9"/>
      <c r="S263" s="9"/>
      <c r="T263" s="9"/>
      <c r="U263" s="9"/>
      <c r="V263" s="8"/>
      <c r="W263" s="8"/>
      <c r="X263" s="7"/>
      <c r="Y263" s="18"/>
      <c r="Z263" s="7"/>
      <c r="AA263" s="7"/>
      <c r="AB263" s="7"/>
      <c r="AC263" s="9"/>
      <c r="AD263" s="8"/>
      <c r="AE263" s="14"/>
      <c r="AF263" s="14"/>
      <c r="AG263" s="14"/>
      <c r="AH263" s="14"/>
      <c r="AI263" s="14"/>
      <c r="AJ263" s="14"/>
      <c r="AK263" s="136"/>
      <c r="AL263" s="6"/>
      <c r="AM263" s="5"/>
      <c r="AN263" s="5"/>
      <c r="AO263" s="6"/>
      <c r="AP263" s="6"/>
      <c r="AQ263" s="6"/>
      <c r="AR263" s="6"/>
      <c r="AS263" s="6"/>
      <c r="AT263" s="6"/>
      <c r="AU263" s="6"/>
      <c r="AV263" s="6"/>
      <c r="AW263" s="6"/>
      <c r="AX263" s="6"/>
      <c r="AY263" s="6"/>
      <c r="AZ263" s="6"/>
      <c r="BA263" s="6"/>
      <c r="BB263" s="6"/>
      <c r="BC263" s="6"/>
      <c r="BD263" s="6"/>
      <c r="BE263" s="6"/>
      <c r="BF263" s="6"/>
      <c r="BG263" s="6"/>
      <c r="BH263" s="6"/>
      <c r="BI263" s="6"/>
      <c r="BJ263" s="6"/>
    </row>
    <row r="264" spans="1:62" x14ac:dyDescent="0.3">
      <c r="A264" s="9"/>
      <c r="B264" s="76"/>
      <c r="C264" s="9"/>
      <c r="D264" s="9"/>
      <c r="E264" s="9"/>
      <c r="F264" s="15"/>
      <c r="G264" s="5"/>
      <c r="H264" s="5"/>
      <c r="I264" s="9"/>
      <c r="J264" s="9"/>
      <c r="K264" s="9"/>
      <c r="L264" s="9"/>
      <c r="M264" s="9"/>
      <c r="N264" s="9"/>
      <c r="O264" s="9"/>
      <c r="P264" s="9"/>
      <c r="Q264" s="9"/>
      <c r="R264" s="9"/>
      <c r="S264" s="9"/>
      <c r="T264" s="9"/>
      <c r="U264" s="9"/>
      <c r="V264" s="9"/>
      <c r="W264" s="9"/>
      <c r="Y264" s="17"/>
      <c r="AA264" s="9"/>
      <c r="AB264" s="9"/>
      <c r="AC264" s="9"/>
      <c r="AD264" s="9"/>
      <c r="AE264" s="14"/>
      <c r="AF264" s="14"/>
      <c r="AG264" s="14"/>
      <c r="AH264" s="14"/>
      <c r="AI264" s="14"/>
      <c r="AJ264" s="14"/>
      <c r="AK264" s="6"/>
      <c r="AL264" s="6"/>
      <c r="AM264" s="6"/>
      <c r="AN264" s="6"/>
      <c r="AO264" s="6"/>
      <c r="AP264" s="6"/>
      <c r="AQ264" s="6"/>
      <c r="AR264" s="6"/>
      <c r="AS264" s="6"/>
      <c r="AT264" s="6"/>
      <c r="AU264" s="39"/>
      <c r="AV264" s="39"/>
      <c r="AW264" s="6"/>
      <c r="AX264" s="6"/>
      <c r="AY264" s="6"/>
      <c r="AZ264" s="6"/>
      <c r="BA264" s="6"/>
      <c r="BB264" s="6"/>
      <c r="BC264" s="6"/>
      <c r="BD264" s="6"/>
      <c r="BE264" s="6"/>
      <c r="BF264" s="6"/>
      <c r="BG264" s="6"/>
      <c r="BH264" s="6"/>
      <c r="BI264" s="6"/>
      <c r="BJ264" s="6"/>
    </row>
    <row r="265" spans="1:62" x14ac:dyDescent="0.3">
      <c r="A265" s="9"/>
      <c r="B265" s="76"/>
      <c r="C265" s="9"/>
      <c r="D265" s="9"/>
      <c r="E265" s="9"/>
      <c r="F265" s="15"/>
      <c r="G265" s="5"/>
      <c r="H265" s="5"/>
      <c r="I265" s="9"/>
      <c r="J265" s="9"/>
      <c r="K265" s="9"/>
      <c r="L265" s="9"/>
      <c r="M265" s="9"/>
      <c r="N265" s="9"/>
      <c r="O265" s="9"/>
      <c r="P265" s="9"/>
      <c r="Q265" s="9"/>
      <c r="R265" s="9"/>
      <c r="S265" s="9"/>
      <c r="T265" s="9"/>
      <c r="U265" s="9"/>
      <c r="V265" s="8"/>
      <c r="W265" s="8"/>
      <c r="X265" s="7"/>
      <c r="Y265" s="18"/>
      <c r="Z265" s="7"/>
      <c r="AA265" s="7"/>
      <c r="AB265" s="7"/>
      <c r="AC265" s="9"/>
      <c r="AD265" s="8"/>
      <c r="AE265" s="14"/>
      <c r="AF265" s="14"/>
      <c r="AG265" s="14"/>
      <c r="AH265" s="14"/>
      <c r="AI265" s="14"/>
      <c r="AJ265" s="14"/>
      <c r="AK265" s="5"/>
      <c r="AL265" s="6"/>
      <c r="AM265" s="5"/>
      <c r="AN265" s="5"/>
      <c r="AO265" s="6"/>
      <c r="AP265" s="6"/>
      <c r="AQ265" s="6"/>
      <c r="AR265" s="6"/>
      <c r="AS265" s="6"/>
      <c r="AT265" s="6"/>
      <c r="AU265" s="6"/>
      <c r="AV265" s="6"/>
      <c r="AW265" s="6"/>
      <c r="AX265" s="6"/>
      <c r="AY265" s="6"/>
      <c r="AZ265" s="6"/>
      <c r="BA265" s="6"/>
      <c r="BB265" s="6"/>
      <c r="BC265" s="6"/>
      <c r="BD265" s="6"/>
      <c r="BE265" s="6"/>
      <c r="BF265" s="6"/>
      <c r="BG265" s="6"/>
      <c r="BH265" s="6"/>
      <c r="BI265" s="6"/>
      <c r="BJ265" s="6"/>
    </row>
    <row r="266" spans="1:62" x14ac:dyDescent="0.3">
      <c r="A266" s="9"/>
      <c r="B266" s="76"/>
      <c r="C266" s="9"/>
      <c r="D266" s="9"/>
      <c r="E266" s="9"/>
      <c r="F266" s="15"/>
      <c r="G266" s="5"/>
      <c r="H266" s="5"/>
      <c r="I266" s="9"/>
      <c r="J266" s="9"/>
      <c r="K266" s="9"/>
      <c r="L266" s="9"/>
      <c r="M266" s="9"/>
      <c r="N266" s="9"/>
      <c r="O266" s="9"/>
      <c r="P266" s="9"/>
      <c r="Q266" s="9"/>
      <c r="R266" s="9"/>
      <c r="S266" s="9"/>
      <c r="T266" s="9"/>
      <c r="U266" s="9"/>
      <c r="V266" s="8"/>
      <c r="W266" s="8"/>
      <c r="X266" s="7"/>
      <c r="Y266" s="18"/>
      <c r="Z266" s="7"/>
      <c r="AA266" s="7"/>
      <c r="AB266" s="7"/>
      <c r="AC266" s="9"/>
      <c r="AD266" s="8"/>
      <c r="AE266" s="14"/>
      <c r="AF266" s="14"/>
      <c r="AG266" s="14"/>
      <c r="AH266" s="14"/>
      <c r="AI266" s="14"/>
      <c r="AJ266" s="14"/>
      <c r="AK266" s="5"/>
      <c r="AL266" s="6"/>
      <c r="AM266" s="5"/>
      <c r="AN266" s="5"/>
      <c r="AO266" s="6"/>
      <c r="AP266" s="6"/>
      <c r="AQ266" s="6"/>
      <c r="AR266" s="6"/>
      <c r="AS266" s="6"/>
      <c r="AT266" s="6"/>
      <c r="AU266" s="6"/>
      <c r="AV266" s="6"/>
      <c r="AW266" s="6"/>
      <c r="AX266" s="6"/>
      <c r="AY266" s="6"/>
      <c r="AZ266" s="6"/>
      <c r="BA266" s="6"/>
      <c r="BB266" s="6"/>
      <c r="BC266" s="6"/>
      <c r="BD266" s="6"/>
      <c r="BE266" s="6"/>
      <c r="BF266" s="6"/>
      <c r="BG266" s="6"/>
      <c r="BH266" s="6"/>
      <c r="BI266" s="6"/>
      <c r="BJ266" s="6"/>
    </row>
    <row r="267" spans="1:62" x14ac:dyDescent="0.3">
      <c r="A267" s="9"/>
      <c r="B267" s="76"/>
      <c r="C267" s="9"/>
      <c r="D267" s="9"/>
      <c r="E267" s="9"/>
      <c r="F267" s="15"/>
      <c r="G267" s="5"/>
      <c r="H267" s="5"/>
      <c r="I267" s="9"/>
      <c r="J267" s="9"/>
      <c r="K267" s="9"/>
      <c r="L267" s="9"/>
      <c r="M267" s="9"/>
      <c r="N267" s="9"/>
      <c r="O267" s="9"/>
      <c r="P267" s="9"/>
      <c r="Q267" s="9"/>
      <c r="R267" s="9"/>
      <c r="S267" s="9"/>
      <c r="T267" s="9"/>
      <c r="U267" s="9"/>
      <c r="V267" s="8"/>
      <c r="W267" s="8"/>
      <c r="X267" s="7"/>
      <c r="Y267" s="18"/>
      <c r="Z267" s="7"/>
      <c r="AA267" s="7"/>
      <c r="AB267" s="7"/>
      <c r="AC267" s="9"/>
      <c r="AD267" s="8"/>
      <c r="AE267" s="14"/>
      <c r="AF267" s="14"/>
      <c r="AG267" s="14"/>
      <c r="AH267" s="14"/>
      <c r="AI267" s="14"/>
      <c r="AJ267" s="14"/>
      <c r="AK267" s="5"/>
      <c r="AL267" s="6"/>
      <c r="AM267" s="5"/>
      <c r="AN267" s="5"/>
      <c r="AO267" s="6"/>
      <c r="AP267" s="6"/>
      <c r="AQ267" s="6"/>
      <c r="AR267" s="6"/>
      <c r="AS267" s="6"/>
      <c r="AT267" s="6"/>
      <c r="AU267" s="6"/>
      <c r="AV267" s="6"/>
      <c r="AW267" s="6"/>
      <c r="AX267" s="6"/>
      <c r="AY267" s="6"/>
      <c r="AZ267" s="6"/>
      <c r="BA267" s="6"/>
      <c r="BB267" s="6"/>
      <c r="BC267" s="6"/>
      <c r="BD267" s="6"/>
      <c r="BE267" s="6"/>
      <c r="BF267" s="6"/>
      <c r="BG267" s="6"/>
      <c r="BH267" s="6"/>
      <c r="BI267" s="6"/>
      <c r="BJ267" s="6"/>
    </row>
    <row r="268" spans="1:62" x14ac:dyDescent="0.3">
      <c r="A268" s="9"/>
      <c r="B268" s="76"/>
      <c r="C268" s="9"/>
      <c r="D268" s="9"/>
      <c r="E268" s="9"/>
      <c r="F268" s="15"/>
      <c r="G268" s="5"/>
      <c r="H268" s="5"/>
      <c r="I268" s="9"/>
      <c r="J268" s="9"/>
      <c r="K268" s="9"/>
      <c r="L268" s="9"/>
      <c r="M268" s="9"/>
      <c r="N268" s="9"/>
      <c r="O268" s="9"/>
      <c r="P268" s="9"/>
      <c r="Q268" s="9"/>
      <c r="R268" s="9"/>
      <c r="S268" s="9"/>
      <c r="T268" s="9"/>
      <c r="U268" s="9"/>
      <c r="V268" s="8"/>
      <c r="W268" s="8"/>
      <c r="X268" s="7"/>
      <c r="Y268" s="18"/>
      <c r="Z268" s="7"/>
      <c r="AA268" s="7"/>
      <c r="AB268" s="7"/>
      <c r="AC268" s="9"/>
      <c r="AD268" s="8"/>
      <c r="AE268" s="14"/>
      <c r="AF268" s="14"/>
      <c r="AG268" s="14"/>
      <c r="AH268" s="14"/>
      <c r="AI268" s="14"/>
      <c r="AJ268" s="14"/>
      <c r="AK268" s="5"/>
      <c r="AL268" s="6"/>
      <c r="AM268" s="5"/>
      <c r="AN268" s="5"/>
      <c r="AO268" s="6"/>
      <c r="AP268" s="6"/>
      <c r="AQ268" s="6"/>
      <c r="AR268" s="6"/>
      <c r="AS268" s="6"/>
      <c r="AT268" s="6"/>
      <c r="AU268" s="6"/>
      <c r="AV268" s="6"/>
      <c r="AW268" s="6"/>
      <c r="AX268" s="6"/>
      <c r="AY268" s="6"/>
      <c r="AZ268" s="6"/>
      <c r="BA268" s="6"/>
      <c r="BB268" s="6"/>
      <c r="BC268" s="6"/>
      <c r="BD268" s="6"/>
      <c r="BE268" s="6"/>
      <c r="BF268" s="6"/>
      <c r="BG268" s="6"/>
      <c r="BH268" s="6"/>
      <c r="BI268" s="6"/>
      <c r="BJ268" s="6"/>
    </row>
    <row r="269" spans="1:62" ht="13.5" customHeight="1" x14ac:dyDescent="0.35">
      <c r="A269" s="120"/>
      <c r="B269" s="76"/>
      <c r="C269" s="1"/>
      <c r="D269" s="9"/>
      <c r="E269" s="1"/>
      <c r="F269" s="15"/>
      <c r="G269" s="5"/>
      <c r="H269" s="5"/>
      <c r="I269" s="22"/>
      <c r="J269" s="22"/>
      <c r="K269" s="22"/>
      <c r="L269" s="60"/>
      <c r="M269" s="60"/>
      <c r="N269" s="60"/>
      <c r="O269" s="60"/>
      <c r="P269" s="60"/>
      <c r="Q269" s="60"/>
      <c r="R269" s="60"/>
      <c r="S269" s="60"/>
      <c r="T269" s="60"/>
      <c r="U269" s="60"/>
      <c r="V269" s="60"/>
      <c r="W269" s="60"/>
      <c r="X269" s="60"/>
      <c r="Y269" s="59"/>
      <c r="Z269" s="20"/>
      <c r="AA269" s="60"/>
      <c r="AB269" s="60"/>
      <c r="AC269" s="60"/>
      <c r="AD269" s="60"/>
      <c r="AE269" s="22"/>
      <c r="AF269" s="22"/>
      <c r="AG269" s="22"/>
      <c r="AH269" s="22"/>
      <c r="AI269" s="22"/>
      <c r="AJ269" s="22"/>
      <c r="AK269" s="39"/>
      <c r="AL269" s="39"/>
      <c r="AM269" s="39"/>
      <c r="AN269" s="39"/>
      <c r="AO269" s="39"/>
      <c r="AP269" s="39"/>
      <c r="AQ269" s="39"/>
      <c r="AR269" s="40"/>
      <c r="AS269" s="39"/>
      <c r="AT269" s="40"/>
      <c r="AU269" s="39"/>
      <c r="AV269" s="39"/>
      <c r="AW269" s="39"/>
      <c r="AX269" s="39"/>
      <c r="AY269" s="39"/>
      <c r="AZ269" s="40"/>
      <c r="BA269" s="39"/>
      <c r="BB269" s="40"/>
      <c r="BC269" s="39"/>
      <c r="BD269" s="40"/>
      <c r="BE269" s="39"/>
      <c r="BF269" s="39"/>
      <c r="BG269" s="39"/>
      <c r="BH269" s="56"/>
      <c r="BI269" s="56"/>
      <c r="BJ269" s="133"/>
    </row>
    <row r="270" spans="1:62" x14ac:dyDescent="0.3">
      <c r="A270" s="9"/>
      <c r="B270" s="76"/>
      <c r="C270" s="9"/>
      <c r="D270" s="9"/>
      <c r="E270" s="9"/>
      <c r="F270" s="15"/>
      <c r="G270" s="5"/>
      <c r="H270" s="5"/>
      <c r="I270" s="9"/>
      <c r="J270" s="9"/>
      <c r="K270" s="9"/>
      <c r="L270" s="9"/>
      <c r="M270" s="9"/>
      <c r="N270" s="9"/>
      <c r="O270" s="9"/>
      <c r="P270" s="9"/>
      <c r="Q270" s="9"/>
      <c r="R270" s="9"/>
      <c r="S270" s="9"/>
      <c r="T270" s="9"/>
      <c r="U270" s="9"/>
      <c r="V270" s="8"/>
      <c r="W270" s="8"/>
      <c r="X270" s="7"/>
      <c r="Y270" s="18"/>
      <c r="Z270" s="7"/>
      <c r="AA270" s="7"/>
      <c r="AB270" s="7"/>
      <c r="AC270" s="9"/>
      <c r="AD270" s="8"/>
      <c r="AE270" s="14"/>
      <c r="AF270" s="14"/>
      <c r="AG270" s="14"/>
      <c r="AH270" s="14"/>
      <c r="AI270" s="14"/>
      <c r="AJ270" s="14"/>
      <c r="AK270" s="5"/>
      <c r="AL270" s="6"/>
      <c r="AM270" s="5"/>
      <c r="AN270" s="5"/>
      <c r="AO270" s="6"/>
      <c r="AP270" s="6"/>
      <c r="AQ270" s="6"/>
      <c r="AR270" s="6"/>
      <c r="AS270" s="6"/>
      <c r="AT270" s="6"/>
      <c r="AU270" s="6"/>
      <c r="AV270" s="6"/>
      <c r="AW270" s="6"/>
      <c r="AX270" s="6"/>
      <c r="AY270" s="6"/>
      <c r="AZ270" s="6"/>
      <c r="BA270" s="6"/>
      <c r="BB270" s="6"/>
      <c r="BC270" s="6"/>
      <c r="BD270" s="6"/>
      <c r="BE270" s="6"/>
      <c r="BF270" s="6"/>
      <c r="BG270" s="6"/>
      <c r="BH270" s="6"/>
      <c r="BI270" s="6"/>
      <c r="BJ270" s="6"/>
    </row>
    <row r="271" spans="1:62" x14ac:dyDescent="0.3">
      <c r="A271" s="135"/>
      <c r="B271" s="76"/>
      <c r="C271" s="9"/>
      <c r="D271" s="9"/>
      <c r="E271" s="9"/>
      <c r="F271" s="15"/>
      <c r="G271" s="5"/>
      <c r="H271" s="5"/>
      <c r="I271" s="9"/>
      <c r="J271" s="9"/>
      <c r="K271" s="9"/>
      <c r="L271" s="9"/>
      <c r="M271" s="9"/>
      <c r="N271" s="9"/>
      <c r="O271" s="9"/>
      <c r="P271" s="9"/>
      <c r="Q271" s="9"/>
      <c r="R271" s="9"/>
      <c r="S271" s="9"/>
      <c r="T271" s="9"/>
      <c r="U271" s="9"/>
      <c r="V271" s="8"/>
      <c r="W271" s="8"/>
      <c r="X271" s="7"/>
      <c r="Y271" s="18"/>
      <c r="Z271" s="7"/>
      <c r="AA271" s="7"/>
      <c r="AB271" s="7"/>
      <c r="AC271" s="9"/>
      <c r="AD271" s="8"/>
      <c r="AE271" s="14"/>
      <c r="AF271" s="14"/>
      <c r="AG271" s="14"/>
      <c r="AH271" s="14"/>
      <c r="AI271" s="14"/>
      <c r="AJ271" s="14"/>
      <c r="AK271" s="136"/>
      <c r="AL271" s="6"/>
      <c r="AM271" s="5"/>
      <c r="AN271" s="5"/>
      <c r="AO271" s="6"/>
      <c r="AP271" s="6"/>
      <c r="AQ271" s="6"/>
      <c r="AR271" s="6"/>
      <c r="AS271" s="6"/>
      <c r="AT271" s="6"/>
      <c r="AU271" s="6"/>
      <c r="AV271" s="6"/>
      <c r="AW271" s="6"/>
      <c r="AX271" s="6"/>
      <c r="AY271" s="6"/>
      <c r="AZ271" s="6"/>
      <c r="BA271" s="6"/>
      <c r="BB271" s="6"/>
      <c r="BC271" s="6"/>
      <c r="BD271" s="6"/>
      <c r="BE271" s="6"/>
      <c r="BF271" s="6"/>
      <c r="BG271" s="6"/>
      <c r="BH271" s="6"/>
      <c r="BI271" s="6"/>
      <c r="BJ271" s="6"/>
    </row>
    <row r="272" spans="1:62" x14ac:dyDescent="0.3">
      <c r="A272" s="135"/>
      <c r="B272" s="76"/>
      <c r="C272" s="9"/>
      <c r="D272" s="9"/>
      <c r="E272" s="9"/>
      <c r="F272" s="15"/>
      <c r="G272" s="5"/>
      <c r="H272" s="5"/>
      <c r="I272" s="9"/>
      <c r="J272" s="9"/>
      <c r="K272" s="9"/>
      <c r="L272" s="9"/>
      <c r="M272" s="9"/>
      <c r="N272" s="9"/>
      <c r="O272" s="9"/>
      <c r="P272" s="9"/>
      <c r="Q272" s="9"/>
      <c r="R272" s="9"/>
      <c r="S272" s="9"/>
      <c r="T272" s="9"/>
      <c r="U272" s="9"/>
      <c r="V272" s="8"/>
      <c r="W272" s="8"/>
      <c r="X272" s="7"/>
      <c r="Y272" s="18"/>
      <c r="Z272" s="7"/>
      <c r="AA272" s="7"/>
      <c r="AB272" s="7"/>
      <c r="AC272" s="9"/>
      <c r="AD272" s="8"/>
      <c r="AE272" s="14"/>
      <c r="AF272" s="14"/>
      <c r="AG272" s="14"/>
      <c r="AH272" s="14"/>
      <c r="AI272" s="14"/>
      <c r="AJ272" s="14"/>
      <c r="AK272" s="136"/>
      <c r="AL272" s="6"/>
      <c r="AM272" s="5"/>
      <c r="AN272" s="5"/>
      <c r="AO272" s="6"/>
      <c r="AP272" s="6"/>
      <c r="AQ272" s="6"/>
      <c r="AR272" s="6"/>
      <c r="AS272" s="6"/>
      <c r="AT272" s="6"/>
      <c r="AU272" s="6"/>
      <c r="AV272" s="6"/>
      <c r="AW272" s="6"/>
      <c r="AX272" s="6"/>
      <c r="AY272" s="6"/>
      <c r="AZ272" s="6"/>
      <c r="BA272" s="6"/>
      <c r="BB272" s="6"/>
      <c r="BC272" s="6"/>
      <c r="BD272" s="6"/>
      <c r="BE272" s="6"/>
      <c r="BF272" s="6"/>
      <c r="BG272" s="6"/>
      <c r="BH272" s="6"/>
      <c r="BI272" s="6"/>
      <c r="BJ272" s="6"/>
    </row>
    <row r="273" spans="1:62" x14ac:dyDescent="0.3">
      <c r="A273" s="9"/>
      <c r="B273" s="76"/>
      <c r="C273" s="9"/>
      <c r="D273" s="9"/>
      <c r="E273" s="9"/>
      <c r="F273" s="15"/>
      <c r="G273" s="5"/>
      <c r="H273" s="5"/>
      <c r="I273" s="9"/>
      <c r="J273" s="9"/>
      <c r="K273" s="9"/>
      <c r="L273" s="9"/>
      <c r="M273" s="9"/>
      <c r="N273" s="9"/>
      <c r="O273" s="9"/>
      <c r="P273" s="9"/>
      <c r="Q273" s="9"/>
      <c r="R273" s="9"/>
      <c r="S273" s="9"/>
      <c r="T273" s="9"/>
      <c r="U273" s="9"/>
      <c r="V273" s="8"/>
      <c r="W273" s="8"/>
      <c r="X273" s="7"/>
      <c r="Y273" s="18"/>
      <c r="Z273" s="7"/>
      <c r="AA273" s="7"/>
      <c r="AB273" s="7"/>
      <c r="AC273" s="9"/>
      <c r="AD273" s="8"/>
      <c r="AE273" s="14"/>
      <c r="AF273" s="14"/>
      <c r="AG273" s="14"/>
      <c r="AH273" s="14"/>
      <c r="AI273" s="14"/>
      <c r="AJ273" s="14"/>
      <c r="AK273" s="5"/>
      <c r="AL273" s="6"/>
      <c r="AM273" s="5"/>
      <c r="AN273" s="5"/>
      <c r="AO273" s="6"/>
      <c r="AP273" s="6"/>
      <c r="AQ273" s="6"/>
      <c r="AR273" s="6"/>
      <c r="AS273" s="6"/>
      <c r="AT273" s="6"/>
      <c r="AU273" s="6"/>
      <c r="AV273" s="6"/>
      <c r="AW273" s="6"/>
      <c r="AX273" s="6"/>
      <c r="AY273" s="6"/>
      <c r="AZ273" s="6"/>
      <c r="BA273" s="6"/>
      <c r="BB273" s="6"/>
      <c r="BC273" s="6"/>
      <c r="BD273" s="6"/>
      <c r="BE273" s="6"/>
      <c r="BF273" s="6"/>
      <c r="BG273" s="6"/>
      <c r="BH273" s="6"/>
      <c r="BI273" s="6"/>
      <c r="BJ273" s="6"/>
    </row>
    <row r="274" spans="1:62" x14ac:dyDescent="0.3">
      <c r="A274" s="9"/>
      <c r="B274" s="76"/>
      <c r="C274" s="9"/>
      <c r="D274" s="9"/>
      <c r="E274" s="9"/>
      <c r="F274" s="15"/>
      <c r="G274" s="5"/>
      <c r="H274" s="5"/>
      <c r="I274" s="9"/>
      <c r="J274" s="9"/>
      <c r="K274" s="9"/>
      <c r="L274" s="9"/>
      <c r="M274" s="9"/>
      <c r="N274" s="9"/>
      <c r="O274" s="9"/>
      <c r="P274" s="9"/>
      <c r="Q274" s="9"/>
      <c r="R274" s="9"/>
      <c r="S274" s="9"/>
      <c r="T274" s="9"/>
      <c r="U274" s="9"/>
      <c r="V274" s="9"/>
      <c r="W274" s="9"/>
      <c r="Y274" s="17"/>
      <c r="AA274" s="9"/>
      <c r="AB274" s="9"/>
      <c r="AC274" s="9"/>
      <c r="AD274" s="9"/>
      <c r="AE274" s="14"/>
      <c r="AF274" s="14"/>
      <c r="AG274" s="14"/>
      <c r="AH274" s="14"/>
      <c r="AI274" s="14"/>
      <c r="AJ274" s="14"/>
      <c r="AK274" s="6"/>
      <c r="AL274" s="6"/>
      <c r="AM274" s="6"/>
      <c r="AN274" s="6"/>
      <c r="AO274" s="6"/>
      <c r="AP274" s="6"/>
      <c r="AQ274" s="6"/>
      <c r="AR274" s="6"/>
      <c r="AS274" s="6"/>
      <c r="AT274" s="6"/>
      <c r="AU274" s="39"/>
      <c r="AV274" s="39"/>
      <c r="AW274" s="6"/>
      <c r="AX274" s="6"/>
      <c r="AY274" s="6"/>
      <c r="AZ274" s="6"/>
      <c r="BA274" s="6"/>
      <c r="BB274" s="6"/>
      <c r="BC274" s="6"/>
      <c r="BD274" s="6"/>
      <c r="BE274" s="6"/>
      <c r="BF274" s="6"/>
      <c r="BG274" s="6"/>
      <c r="BH274" s="6"/>
      <c r="BI274" s="6"/>
      <c r="BJ274" s="6"/>
    </row>
    <row r="275" spans="1:62" ht="13.5" customHeight="1" x14ac:dyDescent="0.35">
      <c r="A275" s="120"/>
      <c r="B275" s="19"/>
      <c r="C275" s="1"/>
      <c r="D275" s="9"/>
      <c r="E275" s="1"/>
      <c r="F275" s="15"/>
      <c r="G275" s="37"/>
      <c r="H275" s="5"/>
      <c r="I275" s="22"/>
      <c r="J275" s="22"/>
      <c r="K275" s="22"/>
      <c r="L275" s="60"/>
      <c r="M275" s="60"/>
      <c r="N275" s="60"/>
      <c r="O275" s="60"/>
      <c r="P275" s="60"/>
      <c r="Q275" s="60"/>
      <c r="R275" s="60"/>
      <c r="S275" s="60"/>
      <c r="T275" s="60"/>
      <c r="U275" s="60"/>
      <c r="V275" s="60"/>
      <c r="W275" s="60"/>
      <c r="X275" s="60"/>
      <c r="Y275" s="59"/>
      <c r="Z275" s="20"/>
      <c r="AA275" s="60"/>
      <c r="AB275" s="60"/>
      <c r="AC275" s="60"/>
      <c r="AD275" s="60"/>
      <c r="AE275" s="22"/>
      <c r="AF275" s="22"/>
      <c r="AG275" s="22"/>
      <c r="AH275" s="22"/>
      <c r="AI275" s="22"/>
      <c r="AJ275" s="22"/>
      <c r="AK275" s="39"/>
      <c r="AL275" s="39"/>
      <c r="AM275" s="39"/>
      <c r="AN275" s="39"/>
      <c r="AO275" s="39"/>
      <c r="AP275" s="39"/>
      <c r="AQ275" s="39"/>
      <c r="AR275" s="40"/>
      <c r="AS275" s="39"/>
      <c r="AT275" s="40"/>
      <c r="AU275" s="39"/>
      <c r="AV275" s="39"/>
      <c r="AW275" s="39"/>
      <c r="AX275" s="39"/>
      <c r="AY275" s="39"/>
      <c r="AZ275" s="40"/>
      <c r="BA275" s="39"/>
      <c r="BB275" s="40"/>
      <c r="BC275" s="39"/>
      <c r="BD275" s="40"/>
      <c r="BE275" s="39"/>
      <c r="BF275" s="39"/>
      <c r="BG275" s="39"/>
      <c r="BH275" s="56"/>
      <c r="BI275" s="56"/>
      <c r="BJ275" s="133"/>
    </row>
    <row r="276" spans="1:62" x14ac:dyDescent="0.3">
      <c r="A276" s="9"/>
      <c r="B276" s="76"/>
      <c r="C276" s="9"/>
      <c r="D276" s="9"/>
      <c r="E276" s="9"/>
      <c r="F276" s="15"/>
      <c r="G276" s="5"/>
      <c r="H276" s="5"/>
      <c r="I276" s="9"/>
      <c r="J276" s="9"/>
      <c r="K276" s="9"/>
      <c r="L276" s="9"/>
      <c r="M276" s="9"/>
      <c r="N276" s="9"/>
      <c r="O276" s="9"/>
      <c r="P276" s="9"/>
      <c r="Q276" s="9"/>
      <c r="R276" s="9"/>
      <c r="S276" s="9"/>
      <c r="T276" s="9"/>
      <c r="U276" s="9"/>
      <c r="V276" s="9"/>
      <c r="W276" s="9"/>
      <c r="Y276" s="17"/>
      <c r="AA276" s="9"/>
      <c r="AB276" s="9"/>
      <c r="AC276" s="9"/>
      <c r="AD276" s="9"/>
      <c r="AE276" s="14"/>
      <c r="AF276" s="14"/>
      <c r="AG276" s="14"/>
      <c r="AH276" s="14"/>
      <c r="AI276" s="14"/>
      <c r="AJ276" s="14"/>
      <c r="AK276" s="6"/>
      <c r="AL276" s="6"/>
      <c r="AM276" s="6"/>
      <c r="AN276" s="6"/>
      <c r="AO276" s="6"/>
      <c r="AP276" s="6"/>
      <c r="AQ276" s="6"/>
      <c r="AR276" s="6"/>
      <c r="AS276" s="6"/>
      <c r="AT276" s="6"/>
      <c r="AU276" s="39"/>
      <c r="AV276" s="39"/>
      <c r="AW276" s="6"/>
      <c r="AX276" s="6"/>
      <c r="AY276" s="6"/>
      <c r="AZ276" s="6"/>
      <c r="BA276" s="6"/>
      <c r="BB276" s="6"/>
      <c r="BC276" s="6"/>
      <c r="BD276" s="6"/>
      <c r="BE276" s="6"/>
      <c r="BF276" s="6"/>
      <c r="BG276" s="6"/>
      <c r="BH276" s="6"/>
      <c r="BI276" s="6"/>
      <c r="BJ276" s="6"/>
    </row>
    <row r="277" spans="1:62" ht="13.5" customHeight="1" x14ac:dyDescent="0.35">
      <c r="A277" s="120"/>
      <c r="B277" s="19"/>
      <c r="C277" s="1"/>
      <c r="D277" s="9"/>
      <c r="E277" s="1"/>
      <c r="F277" s="15"/>
      <c r="G277" s="37"/>
      <c r="H277" s="5"/>
      <c r="I277" s="22"/>
      <c r="J277" s="22"/>
      <c r="K277" s="22"/>
      <c r="L277" s="60"/>
      <c r="M277" s="60"/>
      <c r="N277" s="60"/>
      <c r="O277" s="60"/>
      <c r="P277" s="60"/>
      <c r="Q277" s="60"/>
      <c r="R277" s="60"/>
      <c r="S277" s="60"/>
      <c r="T277" s="60"/>
      <c r="U277" s="60"/>
      <c r="V277" s="60"/>
      <c r="W277" s="60"/>
      <c r="X277" s="60"/>
      <c r="Y277" s="59"/>
      <c r="Z277" s="20"/>
      <c r="AA277" s="60"/>
      <c r="AB277" s="60"/>
      <c r="AC277" s="60"/>
      <c r="AD277" s="60"/>
      <c r="AE277" s="22"/>
      <c r="AF277" s="22"/>
      <c r="AG277" s="22"/>
      <c r="AH277" s="22"/>
      <c r="AI277" s="22"/>
      <c r="AJ277" s="22"/>
      <c r="AK277" s="39"/>
      <c r="AL277" s="39"/>
      <c r="AM277" s="39"/>
      <c r="AN277" s="39"/>
      <c r="AO277" s="39"/>
      <c r="AP277" s="39"/>
      <c r="AQ277" s="39"/>
      <c r="AR277" s="40"/>
      <c r="AS277" s="39"/>
      <c r="AT277" s="40"/>
      <c r="AU277" s="39"/>
      <c r="AV277" s="39"/>
      <c r="AW277" s="39"/>
      <c r="AX277" s="39"/>
      <c r="AY277" s="39"/>
      <c r="AZ277" s="40"/>
      <c r="BA277" s="39"/>
      <c r="BB277" s="40"/>
      <c r="BC277" s="39"/>
      <c r="BD277" s="40"/>
      <c r="BE277" s="39"/>
      <c r="BF277" s="39"/>
      <c r="BG277" s="39"/>
      <c r="BH277" s="56"/>
      <c r="BI277" s="56"/>
      <c r="BJ277" s="133"/>
    </row>
    <row r="278" spans="1:62" ht="13.5" customHeight="1" x14ac:dyDescent="0.35">
      <c r="A278" s="120"/>
      <c r="B278" s="76"/>
      <c r="C278" s="1"/>
      <c r="D278" s="9"/>
      <c r="E278" s="1"/>
      <c r="F278" s="15"/>
      <c r="G278" s="5"/>
      <c r="H278" s="5"/>
      <c r="I278" s="22"/>
      <c r="J278" s="22"/>
      <c r="K278" s="22"/>
      <c r="L278" s="60"/>
      <c r="M278" s="60"/>
      <c r="N278" s="60"/>
      <c r="O278" s="60"/>
      <c r="P278" s="60"/>
      <c r="Q278" s="60"/>
      <c r="R278" s="60"/>
      <c r="S278" s="60"/>
      <c r="T278" s="60"/>
      <c r="U278" s="60"/>
      <c r="V278" s="60"/>
      <c r="W278" s="60"/>
      <c r="X278" s="60"/>
      <c r="Y278" s="59"/>
      <c r="Z278" s="20"/>
      <c r="AA278" s="60"/>
      <c r="AB278" s="60"/>
      <c r="AC278" s="60"/>
      <c r="AD278" s="60"/>
      <c r="AE278" s="22"/>
      <c r="AF278" s="22"/>
      <c r="AG278" s="22"/>
      <c r="AH278" s="22"/>
      <c r="AI278" s="22"/>
      <c r="AJ278" s="22"/>
      <c r="AK278" s="39"/>
      <c r="AL278" s="39"/>
      <c r="AM278" s="39"/>
      <c r="AN278" s="39"/>
      <c r="AO278" s="39"/>
      <c r="AP278" s="39"/>
      <c r="AQ278" s="39"/>
      <c r="AR278" s="40"/>
      <c r="AS278" s="39"/>
      <c r="AT278" s="40"/>
      <c r="AU278" s="39"/>
      <c r="AV278" s="39"/>
      <c r="AW278" s="39"/>
      <c r="AX278" s="39"/>
      <c r="AY278" s="39"/>
      <c r="AZ278" s="40"/>
      <c r="BA278" s="39"/>
      <c r="BB278" s="40"/>
      <c r="BC278" s="39"/>
      <c r="BD278" s="40"/>
      <c r="BE278" s="39"/>
      <c r="BF278" s="39"/>
      <c r="BG278" s="39"/>
      <c r="BH278" s="56"/>
      <c r="BI278" s="56"/>
      <c r="BJ278" s="133"/>
    </row>
    <row r="279" spans="1:62" ht="13.5" customHeight="1" x14ac:dyDescent="0.35">
      <c r="A279" s="120"/>
      <c r="B279" s="76"/>
      <c r="C279" s="1"/>
      <c r="D279" s="9"/>
      <c r="E279" s="1"/>
      <c r="F279" s="15"/>
      <c r="G279" s="5"/>
      <c r="H279" s="5"/>
      <c r="I279" s="22"/>
      <c r="J279" s="22"/>
      <c r="K279" s="22"/>
      <c r="L279" s="60"/>
      <c r="M279" s="60"/>
      <c r="N279" s="60"/>
      <c r="O279" s="60"/>
      <c r="P279" s="60"/>
      <c r="Q279" s="60"/>
      <c r="R279" s="60"/>
      <c r="S279" s="60"/>
      <c r="T279" s="60"/>
      <c r="U279" s="60"/>
      <c r="V279" s="60"/>
      <c r="W279" s="60"/>
      <c r="X279" s="60"/>
      <c r="Y279" s="59"/>
      <c r="Z279" s="20"/>
      <c r="AA279" s="60"/>
      <c r="AB279" s="60"/>
      <c r="AC279" s="60"/>
      <c r="AD279" s="60"/>
      <c r="AE279" s="22"/>
      <c r="AF279" s="22"/>
      <c r="AG279" s="22"/>
      <c r="AH279" s="22"/>
      <c r="AI279" s="22"/>
      <c r="AJ279" s="22"/>
      <c r="AK279" s="39"/>
      <c r="AL279" s="39"/>
      <c r="AM279" s="39"/>
      <c r="AN279" s="39"/>
      <c r="AO279" s="39"/>
      <c r="AP279" s="39"/>
      <c r="AQ279" s="39"/>
      <c r="AR279" s="40"/>
      <c r="AS279" s="39"/>
      <c r="AT279" s="40"/>
      <c r="AU279" s="39"/>
      <c r="AV279" s="39"/>
      <c r="AW279" s="39"/>
      <c r="AX279" s="39"/>
      <c r="AY279" s="39"/>
      <c r="AZ279" s="40"/>
      <c r="BA279" s="39"/>
      <c r="BB279" s="40"/>
      <c r="BC279" s="39"/>
      <c r="BD279" s="40"/>
      <c r="BE279" s="39"/>
      <c r="BF279" s="39"/>
      <c r="BG279" s="39"/>
      <c r="BH279" s="56"/>
      <c r="BI279" s="56"/>
      <c r="BJ279" s="133"/>
    </row>
    <row r="280" spans="1:62" ht="13.5" customHeight="1" x14ac:dyDescent="0.35">
      <c r="A280" s="120"/>
      <c r="B280" s="19"/>
      <c r="C280" s="1"/>
      <c r="D280" s="9"/>
      <c r="E280" s="1"/>
      <c r="F280" s="15"/>
      <c r="G280" s="37"/>
      <c r="H280" s="5"/>
      <c r="I280" s="22"/>
      <c r="J280" s="22"/>
      <c r="K280" s="22"/>
      <c r="L280" s="60"/>
      <c r="M280" s="60"/>
      <c r="N280" s="60"/>
      <c r="O280" s="60"/>
      <c r="P280" s="60"/>
      <c r="Q280" s="60"/>
      <c r="R280" s="60"/>
      <c r="S280" s="60"/>
      <c r="T280" s="60"/>
      <c r="U280" s="60"/>
      <c r="V280" s="60"/>
      <c r="W280" s="60"/>
      <c r="X280" s="60"/>
      <c r="Y280" s="59"/>
      <c r="Z280" s="20"/>
      <c r="AA280" s="60"/>
      <c r="AB280" s="60"/>
      <c r="AC280" s="60"/>
      <c r="AD280" s="60"/>
      <c r="AE280" s="22"/>
      <c r="AF280" s="22"/>
      <c r="AG280" s="22"/>
      <c r="AH280" s="22"/>
      <c r="AI280" s="22"/>
      <c r="AJ280" s="22"/>
      <c r="AK280" s="39"/>
      <c r="AL280" s="39"/>
      <c r="AM280" s="39"/>
      <c r="AN280" s="39"/>
      <c r="AO280" s="39"/>
      <c r="AP280" s="39"/>
      <c r="AQ280" s="39"/>
      <c r="AR280" s="40"/>
      <c r="AS280" s="39"/>
      <c r="AT280" s="40"/>
      <c r="AU280" s="39"/>
      <c r="AV280" s="39"/>
      <c r="AW280" s="39"/>
      <c r="AX280" s="39"/>
      <c r="AY280" s="39"/>
      <c r="AZ280" s="40"/>
      <c r="BA280" s="39"/>
      <c r="BB280" s="40"/>
      <c r="BC280" s="39"/>
      <c r="BD280" s="40"/>
      <c r="BE280" s="39"/>
      <c r="BF280" s="39"/>
      <c r="BG280" s="39"/>
      <c r="BH280" s="56"/>
      <c r="BI280" s="56"/>
      <c r="BJ280" s="133"/>
    </row>
    <row r="281" spans="1:62" ht="13.5" customHeight="1" x14ac:dyDescent="0.35">
      <c r="A281" s="120"/>
      <c r="B281" s="19"/>
      <c r="C281" s="9"/>
      <c r="D281" s="9"/>
      <c r="E281" s="1"/>
      <c r="F281" s="15"/>
      <c r="G281" s="37"/>
      <c r="H281" s="5"/>
      <c r="I281" s="22"/>
      <c r="J281" s="22"/>
      <c r="K281" s="22"/>
      <c r="L281" s="60"/>
      <c r="M281" s="60"/>
      <c r="N281" s="60"/>
      <c r="O281" s="60"/>
      <c r="P281" s="60"/>
      <c r="Q281" s="60"/>
      <c r="R281" s="60"/>
      <c r="S281" s="60"/>
      <c r="T281" s="60"/>
      <c r="U281" s="60"/>
      <c r="V281" s="60"/>
      <c r="W281" s="60"/>
      <c r="X281" s="60"/>
      <c r="Y281" s="59"/>
      <c r="Z281" s="20"/>
      <c r="AA281" s="60"/>
      <c r="AB281" s="60"/>
      <c r="AC281" s="60"/>
      <c r="AD281" s="60"/>
      <c r="AE281" s="22"/>
      <c r="AF281" s="22"/>
      <c r="AG281" s="22"/>
      <c r="AH281" s="22"/>
      <c r="AI281" s="22"/>
      <c r="AJ281" s="22"/>
      <c r="AK281" s="39"/>
      <c r="AL281" s="39"/>
      <c r="AM281" s="39"/>
      <c r="AN281" s="39"/>
      <c r="AO281" s="39"/>
      <c r="AP281" s="39"/>
      <c r="AQ281" s="39"/>
      <c r="AR281" s="40"/>
      <c r="AS281" s="39"/>
      <c r="AT281" s="40"/>
      <c r="AU281" s="39"/>
      <c r="AV281" s="39"/>
      <c r="AW281" s="39"/>
      <c r="AX281" s="39"/>
      <c r="AY281" s="39"/>
      <c r="AZ281" s="40"/>
      <c r="BA281" s="39"/>
      <c r="BB281" s="40"/>
      <c r="BC281" s="39"/>
      <c r="BD281" s="40"/>
      <c r="BE281" s="39"/>
      <c r="BF281" s="39"/>
      <c r="BG281" s="39"/>
      <c r="BH281" s="56"/>
      <c r="BI281" s="56"/>
      <c r="BJ281" s="133"/>
    </row>
    <row r="282" spans="1:62" x14ac:dyDescent="0.3">
      <c r="A282" s="9"/>
      <c r="B282" s="76"/>
      <c r="C282" s="9"/>
      <c r="D282" s="9"/>
      <c r="E282" s="9"/>
      <c r="F282" s="15"/>
      <c r="G282" s="5"/>
      <c r="H282" s="5"/>
      <c r="I282" s="9"/>
      <c r="J282" s="9"/>
      <c r="K282" s="9"/>
      <c r="L282" s="9"/>
      <c r="M282" s="9"/>
      <c r="N282" s="9"/>
      <c r="O282" s="9"/>
      <c r="P282" s="9"/>
      <c r="Q282" s="9"/>
      <c r="R282" s="9"/>
      <c r="S282" s="9"/>
      <c r="T282" s="9"/>
      <c r="U282" s="9"/>
      <c r="V282" s="9"/>
      <c r="W282" s="9"/>
      <c r="Y282" s="17"/>
      <c r="AA282" s="9"/>
      <c r="AB282" s="9"/>
      <c r="AC282" s="9"/>
      <c r="AD282" s="9"/>
      <c r="AE282" s="14"/>
      <c r="AF282" s="14"/>
      <c r="AG282" s="14"/>
      <c r="AH282" s="14"/>
      <c r="AI282" s="14"/>
      <c r="AJ282" s="14"/>
      <c r="AK282" s="6"/>
      <c r="AL282" s="6"/>
      <c r="AM282" s="6"/>
      <c r="AN282" s="6"/>
      <c r="AO282" s="6"/>
      <c r="AP282" s="6"/>
      <c r="AQ282" s="6"/>
      <c r="AR282" s="6"/>
      <c r="AS282" s="6"/>
      <c r="AT282" s="6"/>
      <c r="AU282" s="39"/>
      <c r="AV282" s="39"/>
      <c r="AW282" s="6"/>
      <c r="AX282" s="6"/>
      <c r="AY282" s="6"/>
      <c r="AZ282" s="6"/>
      <c r="BA282" s="6"/>
      <c r="BB282" s="6"/>
      <c r="BC282" s="6"/>
      <c r="BD282" s="6"/>
      <c r="BE282" s="6"/>
      <c r="BF282" s="6"/>
      <c r="BG282" s="6"/>
      <c r="BH282" s="6"/>
      <c r="BI282" s="6"/>
      <c r="BJ282" s="6"/>
    </row>
    <row r="283" spans="1:62" x14ac:dyDescent="0.3">
      <c r="A283" s="135"/>
      <c r="B283" s="76"/>
      <c r="C283" s="9"/>
      <c r="D283" s="9"/>
      <c r="E283" s="9"/>
      <c r="F283" s="15"/>
      <c r="G283" s="5"/>
      <c r="H283" s="5"/>
      <c r="I283" s="9"/>
      <c r="J283" s="9"/>
      <c r="K283" s="9"/>
      <c r="L283" s="9"/>
      <c r="M283" s="9"/>
      <c r="N283" s="9"/>
      <c r="O283" s="9"/>
      <c r="P283" s="9"/>
      <c r="Q283" s="9"/>
      <c r="R283" s="9"/>
      <c r="S283" s="9"/>
      <c r="T283" s="9"/>
      <c r="U283" s="9"/>
      <c r="V283" s="8"/>
      <c r="W283" s="8"/>
      <c r="X283" s="7"/>
      <c r="Y283" s="18"/>
      <c r="Z283" s="7"/>
      <c r="AA283" s="7"/>
      <c r="AB283" s="7"/>
      <c r="AC283" s="9"/>
      <c r="AD283" s="8"/>
      <c r="AE283" s="14"/>
      <c r="AF283" s="14"/>
      <c r="AG283" s="14"/>
      <c r="AH283" s="14"/>
      <c r="AI283" s="14"/>
      <c r="AJ283" s="14"/>
      <c r="AK283" s="136"/>
      <c r="AL283" s="6"/>
      <c r="AM283" s="5"/>
      <c r="AN283" s="5"/>
      <c r="AO283" s="6"/>
      <c r="AP283" s="6"/>
      <c r="AQ283" s="6"/>
      <c r="AR283" s="6"/>
      <c r="AS283" s="6"/>
      <c r="AT283" s="6"/>
      <c r="AU283" s="6"/>
      <c r="AV283" s="6"/>
      <c r="AW283" s="6"/>
      <c r="AX283" s="6"/>
      <c r="AY283" s="6"/>
      <c r="AZ283" s="6"/>
      <c r="BA283" s="6"/>
      <c r="BB283" s="6"/>
      <c r="BC283" s="6"/>
      <c r="BD283" s="6"/>
      <c r="BE283" s="6"/>
      <c r="BF283" s="6"/>
      <c r="BG283" s="6"/>
      <c r="BH283" s="6"/>
      <c r="BI283" s="6"/>
      <c r="BJ283" s="6"/>
    </row>
    <row r="284" spans="1:62" ht="13.5" customHeight="1" x14ac:dyDescent="0.35">
      <c r="A284" s="120"/>
      <c r="B284" s="76"/>
      <c r="C284" s="1"/>
      <c r="D284" s="9"/>
      <c r="E284" s="1"/>
      <c r="F284" s="15"/>
      <c r="G284" s="5"/>
      <c r="H284" s="5"/>
      <c r="I284" s="22"/>
      <c r="J284" s="22"/>
      <c r="K284" s="22"/>
      <c r="L284" s="60"/>
      <c r="M284" s="60"/>
      <c r="N284" s="60"/>
      <c r="O284" s="60"/>
      <c r="P284" s="60"/>
      <c r="Q284" s="60"/>
      <c r="R284" s="60"/>
      <c r="S284" s="60"/>
      <c r="T284" s="60"/>
      <c r="U284" s="60"/>
      <c r="V284" s="60"/>
      <c r="W284" s="60"/>
      <c r="X284" s="60"/>
      <c r="Y284" s="59"/>
      <c r="Z284" s="20"/>
      <c r="AA284" s="60"/>
      <c r="AB284" s="60"/>
      <c r="AC284" s="60"/>
      <c r="AD284" s="60"/>
      <c r="AE284" s="22"/>
      <c r="AF284" s="22"/>
      <c r="AG284" s="22"/>
      <c r="AH284" s="22"/>
      <c r="AI284" s="22"/>
      <c r="AJ284" s="22"/>
      <c r="AK284" s="39"/>
      <c r="AL284" s="39"/>
      <c r="AM284" s="39"/>
      <c r="AN284" s="39"/>
      <c r="AO284" s="39"/>
      <c r="AP284" s="39"/>
      <c r="AQ284" s="39"/>
      <c r="AR284" s="40"/>
      <c r="AS284" s="39"/>
      <c r="AT284" s="40"/>
      <c r="AU284" s="39"/>
      <c r="AV284" s="39"/>
      <c r="AW284" s="39"/>
      <c r="AX284" s="39"/>
      <c r="AY284" s="39"/>
      <c r="AZ284" s="40"/>
      <c r="BA284" s="39"/>
      <c r="BB284" s="40"/>
      <c r="BC284" s="39"/>
      <c r="BD284" s="40"/>
      <c r="BE284" s="39"/>
      <c r="BF284" s="39"/>
      <c r="BG284" s="39"/>
      <c r="BH284" s="56"/>
      <c r="BI284" s="56"/>
      <c r="BJ284" s="133"/>
    </row>
    <row r="285" spans="1:62" x14ac:dyDescent="0.3">
      <c r="A285" s="135"/>
      <c r="B285" s="76"/>
      <c r="C285" s="9"/>
      <c r="D285" s="9"/>
      <c r="E285" s="9"/>
      <c r="F285" s="15"/>
      <c r="G285" s="5"/>
      <c r="H285" s="5"/>
      <c r="I285" s="9"/>
      <c r="J285" s="9"/>
      <c r="K285" s="9"/>
      <c r="L285" s="9"/>
      <c r="M285" s="9"/>
      <c r="N285" s="9"/>
      <c r="O285" s="9"/>
      <c r="P285" s="9"/>
      <c r="Q285" s="9"/>
      <c r="R285" s="9"/>
      <c r="S285" s="9"/>
      <c r="T285" s="9"/>
      <c r="U285" s="9"/>
      <c r="V285" s="8"/>
      <c r="W285" s="8"/>
      <c r="X285" s="7"/>
      <c r="Y285" s="18"/>
      <c r="Z285" s="7"/>
      <c r="AA285" s="7"/>
      <c r="AB285" s="7"/>
      <c r="AC285" s="9"/>
      <c r="AD285" s="8"/>
      <c r="AE285" s="14"/>
      <c r="AF285" s="14"/>
      <c r="AG285" s="14"/>
      <c r="AH285" s="14"/>
      <c r="AI285" s="14"/>
      <c r="AJ285" s="14"/>
      <c r="AK285" s="136"/>
      <c r="AL285" s="6"/>
      <c r="AM285" s="5"/>
      <c r="AN285" s="5"/>
      <c r="AO285" s="6"/>
      <c r="AP285" s="6"/>
      <c r="AQ285" s="6"/>
      <c r="AR285" s="6"/>
      <c r="AS285" s="6"/>
      <c r="AT285" s="6"/>
      <c r="AU285" s="6"/>
      <c r="AV285" s="6"/>
      <c r="AW285" s="6"/>
      <c r="AX285" s="6"/>
      <c r="AY285" s="6"/>
      <c r="AZ285" s="6"/>
      <c r="BA285" s="6"/>
      <c r="BB285" s="6"/>
      <c r="BC285" s="6"/>
      <c r="BD285" s="6"/>
      <c r="BE285" s="6"/>
      <c r="BF285" s="6"/>
      <c r="BG285" s="6"/>
      <c r="BH285" s="6"/>
      <c r="BI285" s="6"/>
      <c r="BJ285" s="6"/>
    </row>
    <row r="286" spans="1:62" ht="13.5" customHeight="1" x14ac:dyDescent="0.35">
      <c r="A286" s="120"/>
      <c r="B286" s="19"/>
      <c r="C286" s="1"/>
      <c r="D286" s="9"/>
      <c r="E286" s="1"/>
      <c r="F286" s="15"/>
      <c r="G286" s="37"/>
      <c r="H286" s="5"/>
      <c r="I286" s="22"/>
      <c r="J286" s="22"/>
      <c r="K286" s="22"/>
      <c r="L286" s="60"/>
      <c r="M286" s="60"/>
      <c r="N286" s="60"/>
      <c r="O286" s="60"/>
      <c r="P286" s="60"/>
      <c r="Q286" s="60"/>
      <c r="R286" s="60"/>
      <c r="S286" s="60"/>
      <c r="T286" s="60"/>
      <c r="U286" s="60"/>
      <c r="V286" s="60"/>
      <c r="W286" s="60"/>
      <c r="X286" s="60"/>
      <c r="Y286" s="59"/>
      <c r="Z286" s="20"/>
      <c r="AA286" s="60"/>
      <c r="AB286" s="60"/>
      <c r="AC286" s="60"/>
      <c r="AD286" s="60"/>
      <c r="AE286" s="22"/>
      <c r="AF286" s="22"/>
      <c r="AG286" s="22"/>
      <c r="AH286" s="22"/>
      <c r="AI286" s="22"/>
      <c r="AJ286" s="22"/>
      <c r="AK286" s="39"/>
      <c r="AL286" s="39"/>
      <c r="AM286" s="39"/>
      <c r="AN286" s="39"/>
      <c r="AO286" s="39"/>
      <c r="AP286" s="39"/>
      <c r="AQ286" s="39"/>
      <c r="AR286" s="40"/>
      <c r="AS286" s="39"/>
      <c r="AT286" s="40"/>
      <c r="AU286" s="39"/>
      <c r="AV286" s="39"/>
      <c r="AW286" s="39"/>
      <c r="AX286" s="39"/>
      <c r="AY286" s="39"/>
      <c r="AZ286" s="40"/>
      <c r="BA286" s="39"/>
      <c r="BB286" s="40"/>
      <c r="BC286" s="39"/>
      <c r="BD286" s="40"/>
      <c r="BE286" s="39"/>
      <c r="BF286" s="39"/>
      <c r="BG286" s="39"/>
      <c r="BH286" s="56"/>
      <c r="BI286" s="56"/>
      <c r="BJ286" s="133"/>
    </row>
    <row r="287" spans="1:62" x14ac:dyDescent="0.3">
      <c r="A287" s="9"/>
      <c r="B287" s="76"/>
      <c r="C287" s="9"/>
      <c r="D287" s="9"/>
      <c r="E287" s="9"/>
      <c r="F287" s="15"/>
      <c r="G287" s="5"/>
      <c r="H287" s="5"/>
      <c r="I287" s="9"/>
      <c r="J287" s="9"/>
      <c r="K287" s="9"/>
      <c r="L287" s="9"/>
      <c r="M287" s="9"/>
      <c r="N287" s="9"/>
      <c r="O287" s="9"/>
      <c r="P287" s="9"/>
      <c r="Q287" s="9"/>
      <c r="R287" s="9"/>
      <c r="S287" s="9"/>
      <c r="T287" s="9"/>
      <c r="U287" s="9"/>
      <c r="V287" s="9"/>
      <c r="W287" s="9"/>
      <c r="Y287" s="17"/>
      <c r="AA287" s="9"/>
      <c r="AB287" s="9"/>
      <c r="AC287" s="9"/>
      <c r="AD287" s="9"/>
      <c r="AE287" s="14"/>
      <c r="AF287" s="14"/>
      <c r="AG287" s="14"/>
      <c r="AH287" s="14"/>
      <c r="AI287" s="14"/>
      <c r="AJ287" s="14"/>
      <c r="AK287" s="6"/>
      <c r="AL287" s="6"/>
      <c r="AM287" s="6"/>
      <c r="AN287" s="6"/>
      <c r="AO287" s="6"/>
      <c r="AP287" s="6"/>
      <c r="AQ287" s="6"/>
      <c r="AR287" s="6"/>
      <c r="AS287" s="6"/>
      <c r="AT287" s="6"/>
      <c r="AU287" s="39"/>
      <c r="AV287" s="39"/>
      <c r="AW287" s="6"/>
      <c r="AX287" s="6"/>
      <c r="AY287" s="6"/>
      <c r="AZ287" s="6"/>
      <c r="BA287" s="6"/>
      <c r="BB287" s="6"/>
      <c r="BC287" s="6"/>
      <c r="BD287" s="6"/>
      <c r="BE287" s="6"/>
      <c r="BF287" s="6"/>
      <c r="BG287" s="6"/>
      <c r="BH287" s="6"/>
      <c r="BI287" s="6"/>
      <c r="BJ287" s="6"/>
    </row>
    <row r="288" spans="1:62" ht="13.5" customHeight="1" x14ac:dyDescent="0.35">
      <c r="A288" s="120"/>
      <c r="B288" s="76"/>
      <c r="C288" s="1"/>
      <c r="D288" s="9"/>
      <c r="E288" s="1"/>
      <c r="F288" s="15"/>
      <c r="G288" s="5"/>
      <c r="H288" s="5"/>
      <c r="I288" s="22"/>
      <c r="J288" s="22"/>
      <c r="K288" s="22"/>
      <c r="L288" s="60"/>
      <c r="M288" s="60"/>
      <c r="N288" s="60"/>
      <c r="O288" s="60"/>
      <c r="P288" s="60"/>
      <c r="Q288" s="60"/>
      <c r="R288" s="60"/>
      <c r="S288" s="60"/>
      <c r="T288" s="60"/>
      <c r="U288" s="60"/>
      <c r="V288" s="60"/>
      <c r="W288" s="60"/>
      <c r="X288" s="60"/>
      <c r="Y288" s="59"/>
      <c r="Z288" s="20"/>
      <c r="AA288" s="60"/>
      <c r="AB288" s="60"/>
      <c r="AC288" s="60"/>
      <c r="AD288" s="60"/>
      <c r="AE288" s="22"/>
      <c r="AF288" s="22"/>
      <c r="AG288" s="22"/>
      <c r="AH288" s="22"/>
      <c r="AI288" s="22"/>
      <c r="AJ288" s="22"/>
      <c r="AK288" s="39"/>
      <c r="AL288" s="39"/>
      <c r="AM288" s="39"/>
      <c r="AN288" s="39"/>
      <c r="AO288" s="39"/>
      <c r="AP288" s="39"/>
      <c r="AQ288" s="39"/>
      <c r="AR288" s="40"/>
      <c r="AS288" s="39"/>
      <c r="AT288" s="40"/>
      <c r="AU288" s="39"/>
      <c r="AV288" s="39"/>
      <c r="AW288" s="39"/>
      <c r="AX288" s="39"/>
      <c r="AY288" s="39"/>
      <c r="AZ288" s="40"/>
      <c r="BA288" s="39"/>
      <c r="BB288" s="40"/>
      <c r="BC288" s="39"/>
      <c r="BD288" s="40"/>
      <c r="BE288" s="39"/>
      <c r="BF288" s="39"/>
      <c r="BG288" s="39"/>
      <c r="BH288" s="56"/>
      <c r="BI288" s="56"/>
      <c r="BJ288" s="133"/>
    </row>
    <row r="289" spans="1:62" ht="13.5" customHeight="1" x14ac:dyDescent="0.35">
      <c r="A289" s="120"/>
      <c r="B289" s="76"/>
      <c r="C289" s="1"/>
      <c r="D289" s="9"/>
      <c r="E289" s="1"/>
      <c r="F289" s="15"/>
      <c r="G289" s="5"/>
      <c r="H289" s="5"/>
      <c r="I289" s="22"/>
      <c r="J289" s="22"/>
      <c r="K289" s="22"/>
      <c r="L289" s="60"/>
      <c r="M289" s="60"/>
      <c r="N289" s="60"/>
      <c r="O289" s="60"/>
      <c r="P289" s="60"/>
      <c r="Q289" s="60"/>
      <c r="R289" s="60"/>
      <c r="S289" s="60"/>
      <c r="T289" s="60"/>
      <c r="U289" s="60"/>
      <c r="V289" s="60"/>
      <c r="W289" s="60"/>
      <c r="X289" s="60"/>
      <c r="Y289" s="59"/>
      <c r="Z289" s="20"/>
      <c r="AA289" s="60"/>
      <c r="AB289" s="60"/>
      <c r="AC289" s="60"/>
      <c r="AD289" s="60"/>
      <c r="AE289" s="22"/>
      <c r="AF289" s="22"/>
      <c r="AG289" s="22"/>
      <c r="AH289" s="22"/>
      <c r="AI289" s="22"/>
      <c r="AJ289" s="22"/>
      <c r="AK289" s="39"/>
      <c r="AL289" s="39"/>
      <c r="AM289" s="39"/>
      <c r="AN289" s="39"/>
      <c r="AO289" s="39"/>
      <c r="AP289" s="39"/>
      <c r="AQ289" s="39"/>
      <c r="AR289" s="40"/>
      <c r="AS289" s="39"/>
      <c r="AT289" s="40"/>
      <c r="AU289" s="39"/>
      <c r="AV289" s="39"/>
      <c r="AW289" s="39"/>
      <c r="AX289" s="39"/>
      <c r="AY289" s="39"/>
      <c r="AZ289" s="40"/>
      <c r="BA289" s="39"/>
      <c r="BB289" s="40"/>
      <c r="BC289" s="39"/>
      <c r="BD289" s="40"/>
      <c r="BE289" s="39"/>
      <c r="BF289" s="39"/>
      <c r="BG289" s="39"/>
      <c r="BH289" s="56"/>
      <c r="BI289" s="56"/>
      <c r="BJ289" s="133"/>
    </row>
    <row r="290" spans="1:62" ht="13.5" customHeight="1" x14ac:dyDescent="0.35">
      <c r="A290" s="120"/>
      <c r="B290" s="19"/>
      <c r="C290" s="1"/>
      <c r="D290" s="9"/>
      <c r="E290" s="1"/>
      <c r="F290" s="15"/>
      <c r="G290" s="37"/>
      <c r="H290" s="5"/>
      <c r="I290" s="22"/>
      <c r="J290" s="22"/>
      <c r="K290" s="22"/>
      <c r="L290" s="60"/>
      <c r="M290" s="60"/>
      <c r="N290" s="60"/>
      <c r="O290" s="60"/>
      <c r="P290" s="60"/>
      <c r="Q290" s="60"/>
      <c r="R290" s="60"/>
      <c r="S290" s="60"/>
      <c r="T290" s="60"/>
      <c r="U290" s="60"/>
      <c r="V290" s="60"/>
      <c r="W290" s="60"/>
      <c r="X290" s="60"/>
      <c r="Y290" s="59"/>
      <c r="Z290" s="20"/>
      <c r="AA290" s="60"/>
      <c r="AB290" s="60"/>
      <c r="AC290" s="60"/>
      <c r="AD290" s="60"/>
      <c r="AE290" s="22"/>
      <c r="AF290" s="22"/>
      <c r="AG290" s="22"/>
      <c r="AH290" s="22"/>
      <c r="AI290" s="22"/>
      <c r="AJ290" s="22"/>
      <c r="AK290" s="39"/>
      <c r="AL290" s="39"/>
      <c r="AM290" s="39"/>
      <c r="AN290" s="39"/>
      <c r="AO290" s="39"/>
      <c r="AP290" s="39"/>
      <c r="AQ290" s="39"/>
      <c r="AR290" s="40"/>
      <c r="AS290" s="39"/>
      <c r="AT290" s="40"/>
      <c r="AU290" s="39"/>
      <c r="AV290" s="39"/>
      <c r="AW290" s="39"/>
      <c r="AX290" s="39"/>
      <c r="AY290" s="39"/>
      <c r="AZ290" s="40"/>
      <c r="BA290" s="39"/>
      <c r="BB290" s="40"/>
      <c r="BC290" s="39"/>
      <c r="BD290" s="40"/>
      <c r="BE290" s="39"/>
      <c r="BF290" s="39"/>
      <c r="BG290" s="39"/>
      <c r="BH290" s="56"/>
      <c r="BI290" s="56"/>
      <c r="BJ290" s="133"/>
    </row>
    <row r="291" spans="1:62" x14ac:dyDescent="0.3">
      <c r="A291" s="9"/>
      <c r="B291" s="76"/>
      <c r="C291" s="9"/>
      <c r="D291" s="9"/>
      <c r="E291" s="9"/>
      <c r="F291" s="15"/>
      <c r="G291" s="5"/>
      <c r="H291" s="5"/>
      <c r="I291" s="9"/>
      <c r="J291" s="9"/>
      <c r="K291" s="9"/>
      <c r="L291" s="9"/>
      <c r="M291" s="9"/>
      <c r="N291" s="9"/>
      <c r="O291" s="9"/>
      <c r="P291" s="9"/>
      <c r="Q291" s="9"/>
      <c r="R291" s="9"/>
      <c r="S291" s="9"/>
      <c r="T291" s="9"/>
      <c r="U291" s="9"/>
      <c r="V291" s="9"/>
      <c r="W291" s="9"/>
      <c r="Y291" s="17"/>
      <c r="AA291" s="9"/>
      <c r="AB291" s="9"/>
      <c r="AC291" s="9"/>
      <c r="AD291" s="9"/>
      <c r="AE291" s="14"/>
      <c r="AF291" s="14"/>
      <c r="AG291" s="14"/>
      <c r="AH291" s="14"/>
      <c r="AI291" s="14"/>
      <c r="AJ291" s="14"/>
      <c r="AK291" s="6"/>
      <c r="AL291" s="6"/>
      <c r="AM291" s="6"/>
      <c r="AN291" s="6"/>
      <c r="AO291" s="6"/>
      <c r="AP291" s="6"/>
      <c r="AQ291" s="6"/>
      <c r="AR291" s="6"/>
      <c r="AS291" s="6"/>
      <c r="AT291" s="6"/>
      <c r="AU291" s="39"/>
      <c r="AV291" s="39"/>
      <c r="AW291" s="6"/>
      <c r="AX291" s="6"/>
      <c r="AY291" s="6"/>
      <c r="AZ291" s="6"/>
      <c r="BA291" s="6"/>
      <c r="BB291" s="6"/>
      <c r="BC291" s="6"/>
      <c r="BD291" s="6"/>
      <c r="BE291" s="6"/>
      <c r="BF291" s="6"/>
      <c r="BG291" s="6"/>
      <c r="BH291" s="6"/>
      <c r="BI291" s="6"/>
      <c r="BJ291" s="6"/>
    </row>
    <row r="292" spans="1:62" x14ac:dyDescent="0.3">
      <c r="A292" s="9"/>
      <c r="B292" s="76"/>
      <c r="C292" s="9"/>
      <c r="D292" s="9"/>
      <c r="E292" s="9"/>
      <c r="F292" s="15"/>
      <c r="G292" s="5"/>
      <c r="H292" s="5"/>
      <c r="I292" s="9"/>
      <c r="J292" s="9"/>
      <c r="K292" s="9"/>
      <c r="L292" s="9"/>
      <c r="M292" s="9"/>
      <c r="N292" s="9"/>
      <c r="O292" s="9"/>
      <c r="P292" s="9"/>
      <c r="Q292" s="9"/>
      <c r="R292" s="9"/>
      <c r="S292" s="9"/>
      <c r="T292" s="9"/>
      <c r="U292" s="9"/>
      <c r="V292" s="8"/>
      <c r="W292" s="8"/>
      <c r="X292" s="7"/>
      <c r="Y292" s="18"/>
      <c r="Z292" s="7"/>
      <c r="AA292" s="7"/>
      <c r="AB292" s="7"/>
      <c r="AC292" s="9"/>
      <c r="AD292" s="8"/>
      <c r="AE292" s="14"/>
      <c r="AF292" s="14"/>
      <c r="AG292" s="14"/>
      <c r="AH292" s="14"/>
      <c r="AI292" s="14"/>
      <c r="AJ292" s="14"/>
      <c r="AK292" s="5"/>
      <c r="AL292" s="6"/>
      <c r="AM292" s="5"/>
      <c r="AN292" s="5"/>
      <c r="AO292" s="6"/>
      <c r="AP292" s="6"/>
      <c r="AQ292" s="6"/>
      <c r="AR292" s="6"/>
      <c r="AS292" s="6"/>
      <c r="AT292" s="6"/>
      <c r="AU292" s="6"/>
      <c r="AV292" s="6"/>
      <c r="AW292" s="6"/>
      <c r="AX292" s="6"/>
      <c r="AY292" s="6"/>
      <c r="AZ292" s="6"/>
      <c r="BA292" s="6"/>
      <c r="BB292" s="6"/>
      <c r="BC292" s="6"/>
      <c r="BD292" s="6"/>
      <c r="BE292" s="6"/>
      <c r="BF292" s="6"/>
      <c r="BG292" s="6"/>
      <c r="BH292" s="6"/>
      <c r="BI292" s="6"/>
      <c r="BJ292" s="6"/>
    </row>
    <row r="293" spans="1:62" x14ac:dyDescent="0.3">
      <c r="A293" s="135"/>
      <c r="B293" s="76"/>
      <c r="C293" s="9"/>
      <c r="D293" s="9"/>
      <c r="E293" s="9"/>
      <c r="F293" s="15"/>
      <c r="G293" s="5"/>
      <c r="H293" s="5"/>
      <c r="I293" s="9"/>
      <c r="J293" s="9"/>
      <c r="K293" s="9"/>
      <c r="L293" s="9"/>
      <c r="M293" s="9"/>
      <c r="N293" s="9"/>
      <c r="O293" s="9"/>
      <c r="P293" s="9"/>
      <c r="Q293" s="9"/>
      <c r="R293" s="9"/>
      <c r="S293" s="9"/>
      <c r="T293" s="9"/>
      <c r="U293" s="9"/>
      <c r="V293" s="8"/>
      <c r="W293" s="8"/>
      <c r="X293" s="7"/>
      <c r="Y293" s="18"/>
      <c r="Z293" s="7"/>
      <c r="AA293" s="7"/>
      <c r="AB293" s="7"/>
      <c r="AC293" s="9"/>
      <c r="AD293" s="8"/>
      <c r="AE293" s="14"/>
      <c r="AF293" s="14"/>
      <c r="AG293" s="14"/>
      <c r="AH293" s="14"/>
      <c r="AI293" s="14"/>
      <c r="AJ293" s="14"/>
      <c r="AK293" s="136"/>
      <c r="AL293" s="6"/>
      <c r="AM293" s="5"/>
      <c r="AN293" s="5"/>
      <c r="AO293" s="6"/>
      <c r="AP293" s="6"/>
      <c r="AQ293" s="6"/>
      <c r="AR293" s="6"/>
      <c r="AS293" s="6"/>
      <c r="AT293" s="6"/>
      <c r="AU293" s="6"/>
      <c r="AV293" s="6"/>
      <c r="AW293" s="6"/>
      <c r="AX293" s="6"/>
      <c r="AY293" s="6"/>
      <c r="AZ293" s="6"/>
      <c r="BA293" s="6"/>
      <c r="BB293" s="6"/>
      <c r="BC293" s="6"/>
      <c r="BD293" s="6"/>
      <c r="BE293" s="6"/>
      <c r="BF293" s="6"/>
      <c r="BG293" s="6"/>
      <c r="BH293" s="6"/>
      <c r="BI293" s="6"/>
      <c r="BJ293" s="6"/>
    </row>
    <row r="294" spans="1:62" x14ac:dyDescent="0.3">
      <c r="A294" s="135"/>
      <c r="B294" s="76"/>
      <c r="C294" s="9"/>
      <c r="D294" s="9"/>
      <c r="E294" s="9"/>
      <c r="F294" s="15"/>
      <c r="G294" s="5"/>
      <c r="H294" s="5"/>
      <c r="I294" s="9"/>
      <c r="J294" s="9"/>
      <c r="K294" s="9"/>
      <c r="L294" s="9"/>
      <c r="M294" s="9"/>
      <c r="N294" s="9"/>
      <c r="O294" s="9"/>
      <c r="P294" s="9"/>
      <c r="Q294" s="9"/>
      <c r="R294" s="9"/>
      <c r="S294" s="9"/>
      <c r="T294" s="9"/>
      <c r="U294" s="9"/>
      <c r="V294" s="8"/>
      <c r="W294" s="8"/>
      <c r="X294" s="7"/>
      <c r="Y294" s="18"/>
      <c r="Z294" s="7"/>
      <c r="AA294" s="7"/>
      <c r="AB294" s="7"/>
      <c r="AC294" s="9"/>
      <c r="AD294" s="8"/>
      <c r="AE294" s="14"/>
      <c r="AF294" s="14"/>
      <c r="AG294" s="14"/>
      <c r="AH294" s="14"/>
      <c r="AI294" s="14"/>
      <c r="AJ294" s="14"/>
      <c r="AK294" s="136"/>
      <c r="AL294" s="6"/>
      <c r="AM294" s="5"/>
      <c r="AN294" s="5"/>
      <c r="AO294" s="6"/>
      <c r="AP294" s="6"/>
      <c r="AQ294" s="6"/>
      <c r="AR294" s="6"/>
      <c r="AS294" s="6"/>
      <c r="AT294" s="6"/>
      <c r="AU294" s="6"/>
      <c r="AV294" s="6"/>
      <c r="AW294" s="6"/>
      <c r="AX294" s="6"/>
      <c r="AY294" s="6"/>
      <c r="AZ294" s="6"/>
      <c r="BA294" s="6"/>
      <c r="BB294" s="6"/>
      <c r="BC294" s="6"/>
      <c r="BD294" s="6"/>
      <c r="BE294" s="6"/>
      <c r="BF294" s="6"/>
      <c r="BG294" s="6"/>
      <c r="BH294" s="6"/>
      <c r="BI294" s="6"/>
      <c r="BJ294" s="6"/>
    </row>
    <row r="295" spans="1:62" x14ac:dyDescent="0.3">
      <c r="A295" s="135"/>
      <c r="B295" s="76"/>
      <c r="C295" s="9"/>
      <c r="D295" s="9"/>
      <c r="E295" s="9"/>
      <c r="F295" s="15"/>
      <c r="G295" s="5"/>
      <c r="H295" s="5"/>
      <c r="I295" s="9"/>
      <c r="J295" s="9"/>
      <c r="K295" s="9"/>
      <c r="L295" s="9"/>
      <c r="M295" s="9"/>
      <c r="N295" s="9"/>
      <c r="O295" s="9"/>
      <c r="P295" s="9"/>
      <c r="Q295" s="9"/>
      <c r="R295" s="9"/>
      <c r="S295" s="9"/>
      <c r="T295" s="9"/>
      <c r="U295" s="9"/>
      <c r="V295" s="8"/>
      <c r="W295" s="8"/>
      <c r="X295" s="7"/>
      <c r="Y295" s="18"/>
      <c r="Z295" s="7"/>
      <c r="AA295" s="7"/>
      <c r="AB295" s="7"/>
      <c r="AC295" s="9"/>
      <c r="AD295" s="8"/>
      <c r="AE295" s="14"/>
      <c r="AF295" s="14"/>
      <c r="AG295" s="14"/>
      <c r="AH295" s="14"/>
      <c r="AI295" s="14"/>
      <c r="AJ295" s="14"/>
      <c r="AK295" s="136"/>
      <c r="AL295" s="6"/>
      <c r="AM295" s="5"/>
      <c r="AN295" s="5"/>
      <c r="AO295" s="6"/>
      <c r="AP295" s="6"/>
      <c r="AQ295" s="6"/>
      <c r="AR295" s="6"/>
      <c r="AS295" s="6"/>
      <c r="AT295" s="6"/>
      <c r="AU295" s="6"/>
      <c r="AV295" s="6"/>
      <c r="AW295" s="6"/>
      <c r="AX295" s="6"/>
      <c r="AY295" s="6"/>
      <c r="AZ295" s="6"/>
      <c r="BA295" s="6"/>
      <c r="BB295" s="6"/>
      <c r="BC295" s="6"/>
      <c r="BD295" s="6"/>
      <c r="BE295" s="6"/>
      <c r="BF295" s="6"/>
      <c r="BG295" s="6"/>
      <c r="BH295" s="6"/>
      <c r="BI295" s="6"/>
      <c r="BJ295" s="6"/>
    </row>
    <row r="296" spans="1:62" ht="13.5" customHeight="1" x14ac:dyDescent="0.35">
      <c r="A296" s="120"/>
      <c r="B296" s="19"/>
      <c r="C296" s="1"/>
      <c r="D296" s="9"/>
      <c r="E296" s="1"/>
      <c r="F296" s="15"/>
      <c r="G296" s="37"/>
      <c r="H296" s="5"/>
      <c r="I296" s="22"/>
      <c r="J296" s="22"/>
      <c r="K296" s="22"/>
      <c r="L296" s="60"/>
      <c r="M296" s="60"/>
      <c r="N296" s="60"/>
      <c r="O296" s="60"/>
      <c r="P296" s="60"/>
      <c r="Q296" s="60"/>
      <c r="R296" s="60"/>
      <c r="S296" s="60"/>
      <c r="T296" s="60"/>
      <c r="U296" s="60"/>
      <c r="V296" s="60"/>
      <c r="W296" s="60"/>
      <c r="X296" s="60"/>
      <c r="Y296" s="59"/>
      <c r="Z296" s="20"/>
      <c r="AA296" s="60"/>
      <c r="AB296" s="60"/>
      <c r="AC296" s="60"/>
      <c r="AD296" s="60"/>
      <c r="AE296" s="22"/>
      <c r="AF296" s="22"/>
      <c r="AG296" s="22"/>
      <c r="AH296" s="22"/>
      <c r="AI296" s="22"/>
      <c r="AJ296" s="22"/>
      <c r="AK296" s="39"/>
      <c r="AL296" s="39"/>
      <c r="AM296" s="39"/>
      <c r="AN296" s="39"/>
      <c r="AO296" s="39"/>
      <c r="AP296" s="39"/>
      <c r="AQ296" s="39"/>
      <c r="AR296" s="40"/>
      <c r="AS296" s="39"/>
      <c r="AT296" s="40"/>
      <c r="AU296" s="39"/>
      <c r="AV296" s="39"/>
      <c r="AW296" s="39"/>
      <c r="AX296" s="39"/>
      <c r="AY296" s="39"/>
      <c r="AZ296" s="40"/>
      <c r="BA296" s="39"/>
      <c r="BB296" s="40"/>
      <c r="BC296" s="39"/>
      <c r="BD296" s="40"/>
      <c r="BE296" s="39"/>
      <c r="BF296" s="39"/>
      <c r="BG296" s="39"/>
      <c r="BH296" s="56"/>
      <c r="BI296" s="56"/>
      <c r="BJ296" s="133"/>
    </row>
    <row r="297" spans="1:62" x14ac:dyDescent="0.3">
      <c r="A297" s="135"/>
      <c r="B297" s="76"/>
      <c r="C297" s="9"/>
      <c r="D297" s="9"/>
      <c r="E297" s="9"/>
      <c r="F297" s="15"/>
      <c r="G297" s="5"/>
      <c r="H297" s="5"/>
      <c r="I297" s="9"/>
      <c r="J297" s="9"/>
      <c r="K297" s="9"/>
      <c r="L297" s="9"/>
      <c r="M297" s="9"/>
      <c r="N297" s="9"/>
      <c r="O297" s="9"/>
      <c r="P297" s="9"/>
      <c r="Q297" s="9"/>
      <c r="R297" s="9"/>
      <c r="S297" s="9"/>
      <c r="T297" s="9"/>
      <c r="U297" s="9"/>
      <c r="V297" s="8"/>
      <c r="W297" s="8"/>
      <c r="X297" s="7"/>
      <c r="Y297" s="18"/>
      <c r="Z297" s="7"/>
      <c r="AA297" s="7"/>
      <c r="AB297" s="7"/>
      <c r="AC297" s="9"/>
      <c r="AD297" s="8"/>
      <c r="AE297" s="14"/>
      <c r="AF297" s="14"/>
      <c r="AG297" s="14"/>
      <c r="AH297" s="14"/>
      <c r="AI297" s="14"/>
      <c r="AJ297" s="14"/>
      <c r="AK297" s="136"/>
      <c r="AL297" s="6"/>
      <c r="AM297" s="5"/>
      <c r="AN297" s="5"/>
      <c r="AO297" s="6"/>
      <c r="AP297" s="6"/>
      <c r="AQ297" s="6"/>
      <c r="AR297" s="6"/>
      <c r="AS297" s="6"/>
      <c r="AT297" s="6"/>
      <c r="AU297" s="6"/>
      <c r="AV297" s="6"/>
      <c r="AW297" s="6"/>
      <c r="AX297" s="6"/>
      <c r="AY297" s="6"/>
      <c r="AZ297" s="6"/>
      <c r="BA297" s="6"/>
      <c r="BB297" s="6"/>
      <c r="BC297" s="6"/>
      <c r="BD297" s="6"/>
      <c r="BE297" s="6"/>
      <c r="BF297" s="6"/>
      <c r="BG297" s="6"/>
      <c r="BH297" s="6"/>
      <c r="BI297" s="6"/>
      <c r="BJ297" s="6"/>
    </row>
    <row r="298" spans="1:62" x14ac:dyDescent="0.3">
      <c r="A298" s="135"/>
      <c r="B298" s="76"/>
      <c r="C298" s="9"/>
      <c r="D298" s="9"/>
      <c r="E298" s="9"/>
      <c r="F298" s="15"/>
      <c r="G298" s="5"/>
      <c r="H298" s="5"/>
      <c r="I298" s="9"/>
      <c r="J298" s="9"/>
      <c r="K298" s="9"/>
      <c r="L298" s="9"/>
      <c r="M298" s="9"/>
      <c r="N298" s="9"/>
      <c r="O298" s="9"/>
      <c r="P298" s="9"/>
      <c r="Q298" s="9"/>
      <c r="R298" s="9"/>
      <c r="S298" s="9"/>
      <c r="T298" s="9"/>
      <c r="U298" s="9"/>
      <c r="V298" s="8"/>
      <c r="W298" s="8"/>
      <c r="X298" s="7"/>
      <c r="Y298" s="18"/>
      <c r="Z298" s="7"/>
      <c r="AA298" s="7"/>
      <c r="AB298" s="7"/>
      <c r="AC298" s="9"/>
      <c r="AD298" s="8"/>
      <c r="AE298" s="14"/>
      <c r="AF298" s="14"/>
      <c r="AG298" s="14"/>
      <c r="AH298" s="14"/>
      <c r="AI298" s="14"/>
      <c r="AJ298" s="14"/>
      <c r="AK298" s="136"/>
      <c r="AL298" s="6"/>
      <c r="AM298" s="5"/>
      <c r="AN298" s="5"/>
      <c r="AO298" s="6"/>
      <c r="AP298" s="6"/>
      <c r="AQ298" s="6"/>
      <c r="AR298" s="6"/>
      <c r="AS298" s="6"/>
      <c r="AT298" s="6"/>
      <c r="AU298" s="39"/>
      <c r="AV298" s="39"/>
      <c r="AW298" s="6"/>
      <c r="AX298" s="6"/>
      <c r="AY298" s="6"/>
      <c r="AZ298" s="6"/>
      <c r="BA298" s="6"/>
      <c r="BB298" s="6"/>
      <c r="BC298" s="6"/>
      <c r="BD298" s="6"/>
      <c r="BE298" s="6"/>
      <c r="BF298" s="6"/>
      <c r="BG298" s="6"/>
      <c r="BH298" s="6"/>
      <c r="BI298" s="6"/>
      <c r="BJ298" s="6"/>
    </row>
    <row r="299" spans="1:62" x14ac:dyDescent="0.3">
      <c r="A299" s="135"/>
      <c r="B299" s="76"/>
      <c r="C299" s="9"/>
      <c r="D299" s="9"/>
      <c r="E299" s="9"/>
      <c r="F299" s="15"/>
      <c r="G299" s="5"/>
      <c r="H299" s="5"/>
      <c r="I299" s="9"/>
      <c r="J299" s="9"/>
      <c r="K299" s="9"/>
      <c r="L299" s="9"/>
      <c r="M299" s="9"/>
      <c r="N299" s="9"/>
      <c r="O299" s="9"/>
      <c r="P299" s="9"/>
      <c r="Q299" s="9"/>
      <c r="R299" s="9"/>
      <c r="S299" s="9"/>
      <c r="T299" s="9"/>
      <c r="U299" s="9"/>
      <c r="V299" s="8"/>
      <c r="W299" s="8"/>
      <c r="X299" s="7"/>
      <c r="Y299" s="18"/>
      <c r="Z299" s="7"/>
      <c r="AA299" s="7"/>
      <c r="AB299" s="7"/>
      <c r="AC299" s="9"/>
      <c r="AD299" s="8"/>
      <c r="AE299" s="14"/>
      <c r="AF299" s="14"/>
      <c r="AG299" s="14"/>
      <c r="AH299" s="14"/>
      <c r="AI299" s="14"/>
      <c r="AJ299" s="14"/>
      <c r="AK299" s="136"/>
      <c r="AL299" s="6"/>
      <c r="AM299" s="5"/>
      <c r="AN299" s="5"/>
      <c r="AO299" s="6"/>
      <c r="AP299" s="6"/>
      <c r="AQ299" s="6"/>
      <c r="AR299" s="6"/>
      <c r="AS299" s="6"/>
      <c r="AT299" s="6"/>
      <c r="AU299" s="6"/>
      <c r="AV299" s="6"/>
      <c r="AW299" s="6"/>
      <c r="AX299" s="6"/>
      <c r="AY299" s="6"/>
      <c r="AZ299" s="6"/>
      <c r="BA299" s="6"/>
      <c r="BB299" s="6"/>
      <c r="BC299" s="6"/>
      <c r="BD299" s="6"/>
      <c r="BE299" s="6"/>
      <c r="BF299" s="6"/>
      <c r="BG299" s="6"/>
      <c r="BH299" s="6"/>
      <c r="BI299" s="6"/>
      <c r="BJ299" s="6"/>
    </row>
    <row r="300" spans="1:62" ht="13.5" customHeight="1" x14ac:dyDescent="0.35">
      <c r="A300" s="120"/>
      <c r="B300" s="19"/>
      <c r="C300" s="1"/>
      <c r="D300" s="9"/>
      <c r="E300" s="1"/>
      <c r="F300" s="15"/>
      <c r="G300" s="37"/>
      <c r="H300" s="5"/>
      <c r="I300" s="22"/>
      <c r="J300" s="22"/>
      <c r="K300" s="22"/>
      <c r="L300" s="60"/>
      <c r="M300" s="60"/>
      <c r="N300" s="60"/>
      <c r="O300" s="60"/>
      <c r="P300" s="60"/>
      <c r="Q300" s="60"/>
      <c r="R300" s="60"/>
      <c r="S300" s="60"/>
      <c r="T300" s="60"/>
      <c r="U300" s="60"/>
      <c r="V300" s="60"/>
      <c r="W300" s="60"/>
      <c r="X300" s="60"/>
      <c r="Y300" s="59"/>
      <c r="Z300" s="20"/>
      <c r="AA300" s="60"/>
      <c r="AB300" s="60"/>
      <c r="AC300" s="60"/>
      <c r="AD300" s="60"/>
      <c r="AE300" s="22"/>
      <c r="AF300" s="22"/>
      <c r="AG300" s="22"/>
      <c r="AH300" s="22"/>
      <c r="AI300" s="22"/>
      <c r="AJ300" s="22"/>
      <c r="AK300" s="39"/>
      <c r="AL300" s="39"/>
      <c r="AM300" s="39"/>
      <c r="AN300" s="39"/>
      <c r="AO300" s="39"/>
      <c r="AP300" s="39"/>
      <c r="AQ300" s="39"/>
      <c r="AR300" s="40"/>
      <c r="AS300" s="39"/>
      <c r="AT300" s="40"/>
      <c r="AU300" s="39"/>
      <c r="AV300" s="39"/>
      <c r="AW300" s="39"/>
      <c r="AX300" s="39"/>
      <c r="AY300" s="39"/>
      <c r="AZ300" s="40"/>
      <c r="BA300" s="39"/>
      <c r="BB300" s="40"/>
      <c r="BC300" s="39"/>
      <c r="BD300" s="40"/>
      <c r="BE300" s="39"/>
      <c r="BF300" s="39"/>
      <c r="BG300" s="39"/>
      <c r="BH300" s="56"/>
      <c r="BI300" s="56"/>
      <c r="BJ300" s="133"/>
    </row>
    <row r="301" spans="1:62" x14ac:dyDescent="0.3">
      <c r="A301" s="9"/>
      <c r="B301" s="76"/>
      <c r="C301" s="9"/>
      <c r="D301" s="9"/>
      <c r="E301" s="9"/>
      <c r="F301" s="15"/>
      <c r="G301" s="5"/>
      <c r="H301" s="5"/>
      <c r="I301" s="9"/>
      <c r="J301" s="9"/>
      <c r="K301" s="9"/>
      <c r="L301" s="9"/>
      <c r="M301" s="9"/>
      <c r="N301" s="9"/>
      <c r="O301" s="9"/>
      <c r="P301" s="9"/>
      <c r="Q301" s="9"/>
      <c r="R301" s="9"/>
      <c r="S301" s="9"/>
      <c r="T301" s="9"/>
      <c r="U301" s="9"/>
      <c r="V301" s="9"/>
      <c r="W301" s="9"/>
      <c r="Y301" s="17"/>
      <c r="AA301" s="9"/>
      <c r="AB301" s="9"/>
      <c r="AC301" s="9"/>
      <c r="AD301" s="9"/>
      <c r="AE301" s="14"/>
      <c r="AF301" s="14"/>
      <c r="AG301" s="14"/>
      <c r="AH301" s="14"/>
      <c r="AI301" s="14"/>
      <c r="AJ301" s="14"/>
      <c r="AK301" s="6"/>
      <c r="AL301" s="6"/>
      <c r="AM301" s="6"/>
      <c r="AN301" s="6"/>
      <c r="AO301" s="6"/>
      <c r="AP301" s="6"/>
      <c r="AQ301" s="6"/>
      <c r="AR301" s="6"/>
      <c r="AS301" s="6"/>
      <c r="AT301" s="6"/>
      <c r="AU301" s="39"/>
      <c r="AV301" s="39"/>
      <c r="AW301" s="6"/>
      <c r="AX301" s="6"/>
      <c r="AY301" s="6"/>
      <c r="AZ301" s="6"/>
      <c r="BA301" s="6"/>
      <c r="BB301" s="6"/>
      <c r="BC301" s="6"/>
      <c r="BD301" s="6"/>
      <c r="BE301" s="6"/>
      <c r="BF301" s="6"/>
      <c r="BG301" s="6"/>
      <c r="BH301" s="6"/>
      <c r="BI301" s="6"/>
      <c r="BJ301" s="6"/>
    </row>
    <row r="302" spans="1:62" x14ac:dyDescent="0.3">
      <c r="A302" s="9"/>
      <c r="B302" s="76"/>
      <c r="C302" s="9"/>
      <c r="D302" s="9"/>
      <c r="E302" s="9"/>
      <c r="F302" s="15"/>
      <c r="G302" s="5"/>
      <c r="H302" s="5"/>
      <c r="I302" s="9"/>
      <c r="J302" s="9"/>
      <c r="K302" s="9"/>
      <c r="L302" s="9"/>
      <c r="M302" s="9"/>
      <c r="N302" s="9"/>
      <c r="O302" s="9"/>
      <c r="P302" s="9"/>
      <c r="Q302" s="9"/>
      <c r="R302" s="9"/>
      <c r="S302" s="9"/>
      <c r="T302" s="9"/>
      <c r="U302" s="9"/>
      <c r="V302" s="9"/>
      <c r="W302" s="9"/>
      <c r="Y302" s="17"/>
      <c r="AA302" s="9"/>
      <c r="AB302" s="9"/>
      <c r="AC302" s="9"/>
      <c r="AD302" s="9"/>
      <c r="AE302" s="14"/>
      <c r="AF302" s="14"/>
      <c r="AG302" s="14"/>
      <c r="AH302" s="14"/>
      <c r="AI302" s="14"/>
      <c r="AJ302" s="14"/>
      <c r="AK302" s="6"/>
      <c r="AL302" s="6"/>
      <c r="AM302" s="6"/>
      <c r="AN302" s="6"/>
      <c r="AO302" s="6"/>
      <c r="AP302" s="6"/>
      <c r="AQ302" s="6"/>
      <c r="AR302" s="6"/>
      <c r="AS302" s="6"/>
      <c r="AT302" s="6"/>
      <c r="AU302" s="39"/>
      <c r="AV302" s="39"/>
      <c r="AW302" s="6"/>
      <c r="AX302" s="6"/>
      <c r="AY302" s="6"/>
      <c r="AZ302" s="6"/>
      <c r="BA302" s="6"/>
      <c r="BB302" s="6"/>
      <c r="BC302" s="6"/>
      <c r="BD302" s="6"/>
      <c r="BE302" s="6"/>
      <c r="BF302" s="6"/>
      <c r="BG302" s="6"/>
      <c r="BH302" s="6"/>
      <c r="BI302" s="6"/>
      <c r="BJ302" s="6"/>
    </row>
    <row r="303" spans="1:62" ht="13.5" customHeight="1" x14ac:dyDescent="0.35">
      <c r="A303" s="120"/>
      <c r="B303" s="19"/>
      <c r="C303" s="1"/>
      <c r="D303" s="9"/>
      <c r="E303" s="1"/>
      <c r="F303" s="15"/>
      <c r="G303" s="37"/>
      <c r="H303" s="5"/>
      <c r="I303" s="22"/>
      <c r="J303" s="22"/>
      <c r="K303" s="22"/>
      <c r="L303" s="60"/>
      <c r="M303" s="60"/>
      <c r="N303" s="60"/>
      <c r="O303" s="60"/>
      <c r="P303" s="60"/>
      <c r="Q303" s="60"/>
      <c r="R303" s="60"/>
      <c r="S303" s="60"/>
      <c r="T303" s="60"/>
      <c r="U303" s="60"/>
      <c r="V303" s="60"/>
      <c r="W303" s="60"/>
      <c r="X303" s="60"/>
      <c r="Y303" s="59"/>
      <c r="Z303" s="20"/>
      <c r="AA303" s="60"/>
      <c r="AB303" s="60"/>
      <c r="AC303" s="60"/>
      <c r="AD303" s="60"/>
      <c r="AE303" s="22"/>
      <c r="AF303" s="22"/>
      <c r="AG303" s="22"/>
      <c r="AH303" s="22"/>
      <c r="AI303" s="22"/>
      <c r="AJ303" s="22"/>
      <c r="AK303" s="39"/>
      <c r="AL303" s="39"/>
      <c r="AM303" s="39"/>
      <c r="AN303" s="39"/>
      <c r="AO303" s="39"/>
      <c r="AP303" s="39"/>
      <c r="AQ303" s="39"/>
      <c r="AR303" s="40"/>
      <c r="AS303" s="39"/>
      <c r="AT303" s="40"/>
      <c r="AU303" s="39"/>
      <c r="AV303" s="39"/>
      <c r="AW303" s="39"/>
      <c r="AX303" s="39"/>
      <c r="AY303" s="39"/>
      <c r="AZ303" s="40"/>
      <c r="BA303" s="39"/>
      <c r="BB303" s="40"/>
      <c r="BC303" s="39"/>
      <c r="BD303" s="40"/>
      <c r="BE303" s="39"/>
      <c r="BF303" s="39"/>
      <c r="BG303" s="39"/>
      <c r="BH303" s="56"/>
      <c r="BI303" s="56"/>
      <c r="BJ303" s="133"/>
    </row>
    <row r="304" spans="1:62" ht="13.5" customHeight="1" x14ac:dyDescent="0.35">
      <c r="A304" s="120"/>
      <c r="B304" s="19"/>
      <c r="C304" s="1"/>
      <c r="D304" s="9"/>
      <c r="E304" s="1"/>
      <c r="F304" s="15"/>
      <c r="G304" s="37"/>
      <c r="H304" s="5"/>
      <c r="I304" s="22"/>
      <c r="J304" s="22"/>
      <c r="K304" s="22"/>
      <c r="L304" s="60"/>
      <c r="M304" s="60"/>
      <c r="N304" s="60"/>
      <c r="O304" s="60"/>
      <c r="P304" s="60"/>
      <c r="Q304" s="60"/>
      <c r="R304" s="60"/>
      <c r="S304" s="60"/>
      <c r="T304" s="60"/>
      <c r="U304" s="60"/>
      <c r="V304" s="60"/>
      <c r="W304" s="60"/>
      <c r="X304" s="60"/>
      <c r="Y304" s="59"/>
      <c r="Z304" s="20"/>
      <c r="AA304" s="60"/>
      <c r="AB304" s="60"/>
      <c r="AC304" s="60"/>
      <c r="AD304" s="60"/>
      <c r="AE304" s="22"/>
      <c r="AF304" s="22"/>
      <c r="AG304" s="22"/>
      <c r="AH304" s="22"/>
      <c r="AI304" s="22"/>
      <c r="AJ304" s="22"/>
      <c r="AK304" s="39"/>
      <c r="AL304" s="39"/>
      <c r="AM304" s="39"/>
      <c r="AN304" s="39"/>
      <c r="AO304" s="39"/>
      <c r="AP304" s="39"/>
      <c r="AQ304" s="39"/>
      <c r="AR304" s="40"/>
      <c r="AS304" s="39"/>
      <c r="AT304" s="40"/>
      <c r="AU304" s="39"/>
      <c r="AV304" s="39"/>
      <c r="AW304" s="39"/>
      <c r="AX304" s="39"/>
      <c r="AY304" s="39"/>
      <c r="AZ304" s="40"/>
      <c r="BA304" s="39"/>
      <c r="BB304" s="40"/>
      <c r="BC304" s="39"/>
      <c r="BD304" s="40"/>
      <c r="BE304" s="39"/>
      <c r="BF304" s="39"/>
      <c r="BG304" s="39"/>
      <c r="BH304" s="56"/>
      <c r="BI304" s="56"/>
      <c r="BJ304" s="133"/>
    </row>
    <row r="305" spans="1:62" x14ac:dyDescent="0.3">
      <c r="A305" s="9"/>
      <c r="B305" s="76"/>
      <c r="C305" s="9"/>
      <c r="D305" s="9"/>
      <c r="E305" s="9"/>
      <c r="F305" s="15"/>
      <c r="G305" s="5"/>
      <c r="H305" s="5"/>
      <c r="I305" s="9"/>
      <c r="J305" s="9"/>
      <c r="K305" s="9"/>
      <c r="L305" s="9"/>
      <c r="M305" s="9"/>
      <c r="N305" s="9"/>
      <c r="O305" s="9"/>
      <c r="P305" s="9"/>
      <c r="Q305" s="9"/>
      <c r="R305" s="9"/>
      <c r="S305" s="9"/>
      <c r="T305" s="9"/>
      <c r="U305" s="9"/>
      <c r="V305" s="8"/>
      <c r="W305" s="8"/>
      <c r="X305" s="7"/>
      <c r="Y305" s="18"/>
      <c r="Z305" s="7"/>
      <c r="AA305" s="7"/>
      <c r="AB305" s="7"/>
      <c r="AC305" s="9"/>
      <c r="AD305" s="8"/>
      <c r="AE305" s="14"/>
      <c r="AF305" s="14"/>
      <c r="AG305" s="14"/>
      <c r="AH305" s="14"/>
      <c r="AI305" s="14"/>
      <c r="AJ305" s="14"/>
      <c r="AK305" s="5"/>
      <c r="AL305" s="6"/>
      <c r="AM305" s="5"/>
      <c r="AN305" s="5"/>
      <c r="AO305" s="6"/>
      <c r="AP305" s="6"/>
      <c r="AQ305" s="6"/>
      <c r="AR305" s="6"/>
      <c r="AS305" s="6"/>
      <c r="AT305" s="6"/>
      <c r="AU305" s="6"/>
      <c r="AV305" s="6"/>
      <c r="AW305" s="6"/>
      <c r="AX305" s="6"/>
      <c r="AY305" s="6"/>
      <c r="AZ305" s="6"/>
      <c r="BA305" s="6"/>
      <c r="BB305" s="6"/>
      <c r="BC305" s="6"/>
      <c r="BD305" s="6"/>
      <c r="BE305" s="6"/>
      <c r="BF305" s="6"/>
      <c r="BG305" s="6"/>
      <c r="BH305" s="6"/>
      <c r="BI305" s="6"/>
      <c r="BJ305" s="6"/>
    </row>
    <row r="306" spans="1:62" x14ac:dyDescent="0.3">
      <c r="A306" s="135"/>
      <c r="B306" s="76"/>
      <c r="C306" s="9"/>
      <c r="D306" s="9"/>
      <c r="E306" s="9"/>
      <c r="F306" s="15"/>
      <c r="G306" s="5"/>
      <c r="H306" s="5"/>
      <c r="I306" s="9"/>
      <c r="J306" s="9"/>
      <c r="K306" s="9"/>
      <c r="L306" s="9"/>
      <c r="M306" s="9"/>
      <c r="N306" s="9"/>
      <c r="O306" s="9"/>
      <c r="P306" s="9"/>
      <c r="Q306" s="9"/>
      <c r="R306" s="9"/>
      <c r="S306" s="9"/>
      <c r="T306" s="9"/>
      <c r="U306" s="9"/>
      <c r="V306" s="8"/>
      <c r="W306" s="8"/>
      <c r="X306" s="7"/>
      <c r="Y306" s="18"/>
      <c r="Z306" s="7"/>
      <c r="AA306" s="7"/>
      <c r="AB306" s="7"/>
      <c r="AC306" s="9"/>
      <c r="AD306" s="8"/>
      <c r="AE306" s="14"/>
      <c r="AF306" s="14"/>
      <c r="AG306" s="14"/>
      <c r="AH306" s="14"/>
      <c r="AI306" s="14"/>
      <c r="AJ306" s="14"/>
      <c r="AK306" s="136"/>
      <c r="AL306" s="6"/>
      <c r="AM306" s="5"/>
      <c r="AN306" s="5"/>
      <c r="AO306" s="6"/>
      <c r="AP306" s="6"/>
      <c r="AQ306" s="6"/>
      <c r="AR306" s="6"/>
      <c r="AS306" s="6"/>
      <c r="AT306" s="6"/>
      <c r="AU306" s="39"/>
      <c r="AV306" s="39"/>
      <c r="AW306" s="6"/>
      <c r="AX306" s="6"/>
      <c r="AY306" s="6"/>
      <c r="AZ306" s="6"/>
      <c r="BA306" s="6"/>
      <c r="BB306" s="6"/>
      <c r="BC306" s="6"/>
      <c r="BD306" s="6"/>
      <c r="BE306" s="6"/>
      <c r="BF306" s="6"/>
      <c r="BG306" s="6"/>
      <c r="BH306" s="6"/>
      <c r="BI306" s="6"/>
      <c r="BJ306" s="6"/>
    </row>
    <row r="307" spans="1:62" x14ac:dyDescent="0.3">
      <c r="A307" s="135"/>
      <c r="B307" s="76"/>
      <c r="C307" s="9"/>
      <c r="D307" s="9"/>
      <c r="E307" s="9"/>
      <c r="F307" s="15"/>
      <c r="G307" s="5"/>
      <c r="H307" s="5"/>
      <c r="I307" s="9"/>
      <c r="J307" s="9"/>
      <c r="K307" s="9"/>
      <c r="L307" s="9"/>
      <c r="M307" s="9"/>
      <c r="N307" s="9"/>
      <c r="O307" s="9"/>
      <c r="P307" s="9"/>
      <c r="Q307" s="9"/>
      <c r="R307" s="9"/>
      <c r="S307" s="9"/>
      <c r="T307" s="9"/>
      <c r="U307" s="9"/>
      <c r="V307" s="8"/>
      <c r="W307" s="8"/>
      <c r="X307" s="7"/>
      <c r="Y307" s="18"/>
      <c r="Z307" s="7"/>
      <c r="AA307" s="7"/>
      <c r="AB307" s="7"/>
      <c r="AC307" s="9"/>
      <c r="AD307" s="8"/>
      <c r="AE307" s="14"/>
      <c r="AF307" s="14"/>
      <c r="AG307" s="14"/>
      <c r="AH307" s="14"/>
      <c r="AI307" s="14"/>
      <c r="AJ307" s="14"/>
      <c r="AK307" s="136"/>
      <c r="AL307" s="6"/>
      <c r="AM307" s="5"/>
      <c r="AN307" s="5"/>
      <c r="AO307" s="6"/>
      <c r="AP307" s="6"/>
      <c r="AQ307" s="6"/>
      <c r="AR307" s="6"/>
      <c r="AS307" s="6"/>
      <c r="AT307" s="6"/>
      <c r="AU307" s="6"/>
      <c r="AV307" s="6"/>
      <c r="AW307" s="6"/>
      <c r="AX307" s="6"/>
      <c r="AY307" s="6"/>
      <c r="AZ307" s="6"/>
      <c r="BA307" s="6"/>
      <c r="BB307" s="6"/>
      <c r="BC307" s="6"/>
      <c r="BD307" s="6"/>
      <c r="BE307" s="6"/>
      <c r="BF307" s="6"/>
      <c r="BG307" s="6"/>
      <c r="BH307" s="6"/>
      <c r="BI307" s="6"/>
      <c r="BJ307" s="6"/>
    </row>
    <row r="308" spans="1:62" x14ac:dyDescent="0.3">
      <c r="A308" s="9"/>
      <c r="B308" s="76"/>
      <c r="C308" s="9"/>
      <c r="D308" s="9"/>
      <c r="E308" s="9"/>
      <c r="F308" s="15"/>
      <c r="G308" s="5"/>
      <c r="H308" s="5"/>
      <c r="I308" s="9"/>
      <c r="J308" s="9"/>
      <c r="K308" s="9"/>
      <c r="L308" s="9"/>
      <c r="M308" s="9"/>
      <c r="N308" s="9"/>
      <c r="O308" s="9"/>
      <c r="P308" s="9"/>
      <c r="Q308" s="9"/>
      <c r="R308" s="9"/>
      <c r="S308" s="9"/>
      <c r="T308" s="9"/>
      <c r="U308" s="9"/>
      <c r="V308" s="9"/>
      <c r="W308" s="9"/>
      <c r="Y308" s="17"/>
      <c r="AA308" s="9"/>
      <c r="AB308" s="9"/>
      <c r="AC308" s="9"/>
      <c r="AD308" s="9"/>
      <c r="AE308" s="14"/>
      <c r="AF308" s="14"/>
      <c r="AG308" s="14"/>
      <c r="AH308" s="14"/>
      <c r="AI308" s="14"/>
      <c r="AJ308" s="14"/>
      <c r="AK308" s="6"/>
      <c r="AL308" s="6"/>
      <c r="AM308" s="6"/>
      <c r="AN308" s="6"/>
      <c r="AO308" s="6"/>
      <c r="AP308" s="6"/>
      <c r="AQ308" s="6"/>
      <c r="AR308" s="6"/>
      <c r="AS308" s="6"/>
      <c r="AT308" s="6"/>
      <c r="AU308" s="39"/>
      <c r="AV308" s="39"/>
      <c r="AW308" s="6"/>
      <c r="AX308" s="6"/>
      <c r="AY308" s="6"/>
      <c r="AZ308" s="6"/>
      <c r="BA308" s="6"/>
      <c r="BB308" s="6"/>
      <c r="BC308" s="6"/>
      <c r="BD308" s="6"/>
      <c r="BE308" s="6"/>
      <c r="BF308" s="6"/>
      <c r="BG308" s="6"/>
      <c r="BH308" s="6"/>
      <c r="BI308" s="6"/>
      <c r="BJ308" s="6"/>
    </row>
    <row r="309" spans="1:62" x14ac:dyDescent="0.3">
      <c r="A309" s="9"/>
      <c r="B309" s="76"/>
      <c r="C309" s="9"/>
      <c r="D309" s="9"/>
      <c r="E309" s="9"/>
      <c r="F309" s="15"/>
      <c r="G309" s="5"/>
      <c r="H309" s="5"/>
      <c r="I309" s="9"/>
      <c r="J309" s="9"/>
      <c r="K309" s="9"/>
      <c r="L309" s="9"/>
      <c r="M309" s="9"/>
      <c r="N309" s="9"/>
      <c r="O309" s="9"/>
      <c r="P309" s="9"/>
      <c r="Q309" s="9"/>
      <c r="R309" s="9"/>
      <c r="S309" s="9"/>
      <c r="T309" s="9"/>
      <c r="U309" s="9"/>
      <c r="V309" s="8"/>
      <c r="W309" s="8"/>
      <c r="X309" s="7"/>
      <c r="Y309" s="18"/>
      <c r="Z309" s="7"/>
      <c r="AA309" s="7"/>
      <c r="AB309" s="7"/>
      <c r="AC309" s="9"/>
      <c r="AD309" s="8"/>
      <c r="AE309" s="14"/>
      <c r="AF309" s="14"/>
      <c r="AG309" s="14"/>
      <c r="AH309" s="14"/>
      <c r="AI309" s="14"/>
      <c r="AJ309" s="14"/>
      <c r="AK309" s="5"/>
      <c r="AL309" s="6"/>
      <c r="AM309" s="5"/>
      <c r="AN309" s="5"/>
      <c r="AO309" s="6"/>
      <c r="AP309" s="6"/>
      <c r="AQ309" s="6"/>
      <c r="AR309" s="6"/>
      <c r="AS309" s="6"/>
      <c r="AT309" s="6"/>
      <c r="AU309" s="6"/>
      <c r="AV309" s="6"/>
      <c r="AW309" s="6"/>
      <c r="AX309" s="6"/>
      <c r="AY309" s="6"/>
      <c r="AZ309" s="6"/>
      <c r="BA309" s="6"/>
      <c r="BB309" s="6"/>
      <c r="BC309" s="6"/>
      <c r="BD309" s="6"/>
      <c r="BE309" s="6"/>
      <c r="BF309" s="6"/>
      <c r="BG309" s="6"/>
      <c r="BH309" s="6"/>
      <c r="BI309" s="6"/>
      <c r="BJ309" s="6"/>
    </row>
    <row r="310" spans="1:62" ht="13.5" customHeight="1" x14ac:dyDescent="0.35">
      <c r="A310" s="120"/>
      <c r="B310" s="19"/>
      <c r="C310" s="1"/>
      <c r="D310" s="9"/>
      <c r="E310" s="1"/>
      <c r="F310" s="15"/>
      <c r="G310" s="37"/>
      <c r="H310" s="5"/>
      <c r="I310" s="22"/>
      <c r="J310" s="22"/>
      <c r="K310" s="22"/>
      <c r="L310" s="60"/>
      <c r="M310" s="60"/>
      <c r="N310" s="60"/>
      <c r="O310" s="60"/>
      <c r="P310" s="60"/>
      <c r="Q310" s="60"/>
      <c r="R310" s="60"/>
      <c r="S310" s="60"/>
      <c r="T310" s="60"/>
      <c r="U310" s="60"/>
      <c r="V310" s="60"/>
      <c r="W310" s="60"/>
      <c r="X310" s="60"/>
      <c r="Y310" s="59"/>
      <c r="Z310" s="20"/>
      <c r="AA310" s="60"/>
      <c r="AB310" s="60"/>
      <c r="AC310" s="60"/>
      <c r="AD310" s="60"/>
      <c r="AE310" s="22"/>
      <c r="AF310" s="22"/>
      <c r="AG310" s="22"/>
      <c r="AH310" s="22"/>
      <c r="AI310" s="22"/>
      <c r="AJ310" s="22"/>
      <c r="AK310" s="39"/>
      <c r="AL310" s="39"/>
      <c r="AM310" s="39"/>
      <c r="AN310" s="39"/>
      <c r="AO310" s="39"/>
      <c r="AP310" s="39"/>
      <c r="AQ310" s="39"/>
      <c r="AR310" s="40"/>
      <c r="AS310" s="39"/>
      <c r="AT310" s="40"/>
      <c r="AU310" s="39"/>
      <c r="AV310" s="39"/>
      <c r="AW310" s="39"/>
      <c r="AX310" s="39"/>
      <c r="AY310" s="39"/>
      <c r="AZ310" s="40"/>
      <c r="BA310" s="39"/>
      <c r="BB310" s="40"/>
      <c r="BC310" s="39"/>
      <c r="BD310" s="40"/>
      <c r="BE310" s="39"/>
      <c r="BF310" s="39"/>
      <c r="BG310" s="39"/>
      <c r="BH310" s="56"/>
      <c r="BI310" s="56"/>
      <c r="BJ310" s="133"/>
    </row>
    <row r="311" spans="1:62" x14ac:dyDescent="0.3">
      <c r="A311" s="9"/>
      <c r="B311" s="76"/>
      <c r="C311" s="9"/>
      <c r="D311" s="9"/>
      <c r="E311" s="9"/>
      <c r="F311" s="15"/>
      <c r="G311" s="5"/>
      <c r="H311" s="5"/>
      <c r="I311" s="9"/>
      <c r="J311" s="9"/>
      <c r="K311" s="9"/>
      <c r="L311" s="9"/>
      <c r="M311" s="9"/>
      <c r="N311" s="9"/>
      <c r="O311" s="9"/>
      <c r="P311" s="9"/>
      <c r="Q311" s="9"/>
      <c r="R311" s="9"/>
      <c r="S311" s="9"/>
      <c r="T311" s="9"/>
      <c r="U311" s="9"/>
      <c r="V311" s="9"/>
      <c r="W311" s="9"/>
      <c r="Y311" s="17"/>
      <c r="AA311" s="9"/>
      <c r="AB311" s="9"/>
      <c r="AC311" s="9"/>
      <c r="AD311" s="9"/>
      <c r="AE311" s="14"/>
      <c r="AF311" s="14"/>
      <c r="AG311" s="14"/>
      <c r="AH311" s="14"/>
      <c r="AI311" s="14"/>
      <c r="AJ311" s="14"/>
      <c r="AK311" s="6"/>
      <c r="AL311" s="6"/>
      <c r="AM311" s="6"/>
      <c r="AN311" s="6"/>
      <c r="AO311" s="6"/>
      <c r="AP311" s="6"/>
      <c r="AQ311" s="6"/>
      <c r="AR311" s="6"/>
      <c r="AS311" s="6"/>
      <c r="AT311" s="6"/>
      <c r="AU311" s="39"/>
      <c r="AV311" s="39"/>
      <c r="AW311" s="6"/>
      <c r="AX311" s="6"/>
      <c r="AY311" s="6"/>
      <c r="AZ311" s="6"/>
      <c r="BA311" s="6"/>
      <c r="BB311" s="6"/>
      <c r="BC311" s="6"/>
      <c r="BD311" s="6"/>
      <c r="BE311" s="6"/>
      <c r="BF311" s="6"/>
      <c r="BG311" s="6"/>
      <c r="BH311" s="6"/>
      <c r="BI311" s="6"/>
      <c r="BJ311" s="6"/>
    </row>
    <row r="312" spans="1:62" x14ac:dyDescent="0.3">
      <c r="A312" s="9"/>
      <c r="B312" s="76"/>
      <c r="C312" s="9"/>
      <c r="D312" s="9"/>
      <c r="E312" s="9"/>
      <c r="F312" s="15"/>
      <c r="G312" s="5"/>
      <c r="H312" s="5"/>
      <c r="I312" s="9"/>
      <c r="J312" s="9"/>
      <c r="K312" s="9"/>
      <c r="L312" s="9"/>
      <c r="M312" s="9"/>
      <c r="N312" s="9"/>
      <c r="O312" s="9"/>
      <c r="P312" s="9"/>
      <c r="Q312" s="9"/>
      <c r="R312" s="9"/>
      <c r="S312" s="9"/>
      <c r="T312" s="9"/>
      <c r="U312" s="9"/>
      <c r="V312" s="8"/>
      <c r="W312" s="8"/>
      <c r="X312" s="7"/>
      <c r="Y312" s="18"/>
      <c r="Z312" s="7"/>
      <c r="AA312" s="7"/>
      <c r="AB312" s="7"/>
      <c r="AC312" s="9"/>
      <c r="AD312" s="8"/>
      <c r="AE312" s="14"/>
      <c r="AF312" s="14"/>
      <c r="AG312" s="14"/>
      <c r="AH312" s="14"/>
      <c r="AI312" s="14"/>
      <c r="AJ312" s="14"/>
      <c r="AK312" s="5"/>
      <c r="AL312" s="6"/>
      <c r="AM312" s="5"/>
      <c r="AN312" s="5"/>
      <c r="AO312" s="6"/>
      <c r="AP312" s="6"/>
      <c r="AQ312" s="6"/>
      <c r="AR312" s="6"/>
      <c r="AS312" s="6"/>
      <c r="AT312" s="6"/>
      <c r="AU312" s="6"/>
      <c r="AV312" s="6"/>
      <c r="AW312" s="6"/>
      <c r="AX312" s="6"/>
      <c r="AY312" s="6"/>
      <c r="AZ312" s="6"/>
      <c r="BA312" s="6"/>
      <c r="BB312" s="6"/>
      <c r="BC312" s="6"/>
      <c r="BD312" s="6"/>
      <c r="BE312" s="6"/>
      <c r="BF312" s="6"/>
      <c r="BG312" s="6"/>
      <c r="BH312" s="6"/>
      <c r="BI312" s="6"/>
      <c r="BJ312" s="6"/>
    </row>
    <row r="313" spans="1:62" x14ac:dyDescent="0.3">
      <c r="A313" s="9"/>
      <c r="B313" s="76"/>
      <c r="C313" s="9"/>
      <c r="D313" s="9"/>
      <c r="E313" s="9"/>
      <c r="F313" s="15"/>
      <c r="G313" s="5"/>
      <c r="H313" s="5"/>
      <c r="I313" s="9"/>
      <c r="J313" s="9"/>
      <c r="K313" s="9"/>
      <c r="L313" s="9"/>
      <c r="M313" s="9"/>
      <c r="N313" s="9"/>
      <c r="O313" s="9"/>
      <c r="P313" s="9"/>
      <c r="Q313" s="9"/>
      <c r="R313" s="9"/>
      <c r="S313" s="9"/>
      <c r="T313" s="9"/>
      <c r="U313" s="9"/>
      <c r="V313" s="8"/>
      <c r="W313" s="8"/>
      <c r="X313" s="7"/>
      <c r="Y313" s="18"/>
      <c r="Z313" s="7"/>
      <c r="AA313" s="7"/>
      <c r="AB313" s="7"/>
      <c r="AC313" s="9"/>
      <c r="AD313" s="8"/>
      <c r="AE313" s="14"/>
      <c r="AF313" s="14"/>
      <c r="AG313" s="14"/>
      <c r="AH313" s="14"/>
      <c r="AI313" s="14"/>
      <c r="AJ313" s="14"/>
      <c r="AK313" s="5"/>
      <c r="AL313" s="6"/>
      <c r="AM313" s="5"/>
      <c r="AN313" s="5"/>
      <c r="AO313" s="6"/>
      <c r="AP313" s="6"/>
      <c r="AQ313" s="6"/>
      <c r="AR313" s="6"/>
      <c r="AS313" s="6"/>
      <c r="AT313" s="6"/>
      <c r="AU313" s="6"/>
      <c r="AV313" s="6"/>
      <c r="AW313" s="6"/>
      <c r="AX313" s="6"/>
      <c r="AY313" s="6"/>
      <c r="AZ313" s="6"/>
      <c r="BA313" s="6"/>
      <c r="BB313" s="6"/>
      <c r="BC313" s="6"/>
      <c r="BD313" s="6"/>
      <c r="BE313" s="6"/>
      <c r="BF313" s="6"/>
      <c r="BG313" s="6"/>
      <c r="BH313" s="6"/>
      <c r="BI313" s="6"/>
      <c r="BJ313" s="6"/>
    </row>
    <row r="314" spans="1:62" x14ac:dyDescent="0.3">
      <c r="A314" s="135"/>
      <c r="B314" s="76"/>
      <c r="C314" s="9"/>
      <c r="D314" s="9"/>
      <c r="E314" s="9"/>
      <c r="F314" s="15"/>
      <c r="G314" s="5"/>
      <c r="H314" s="5"/>
      <c r="I314" s="9"/>
      <c r="J314" s="9"/>
      <c r="K314" s="9"/>
      <c r="L314" s="9"/>
      <c r="M314" s="9"/>
      <c r="N314" s="9"/>
      <c r="O314" s="9"/>
      <c r="P314" s="9"/>
      <c r="Q314" s="9"/>
      <c r="R314" s="9"/>
      <c r="S314" s="9"/>
      <c r="T314" s="9"/>
      <c r="U314" s="9"/>
      <c r="V314" s="8"/>
      <c r="W314" s="8"/>
      <c r="X314" s="7"/>
      <c r="Y314" s="18"/>
      <c r="Z314" s="7"/>
      <c r="AA314" s="7"/>
      <c r="AB314" s="7"/>
      <c r="AC314" s="9"/>
      <c r="AD314" s="8"/>
      <c r="AE314" s="14"/>
      <c r="AF314" s="14"/>
      <c r="AG314" s="14"/>
      <c r="AH314" s="14"/>
      <c r="AI314" s="14"/>
      <c r="AJ314" s="14"/>
      <c r="AK314" s="136"/>
      <c r="AL314" s="6"/>
      <c r="AM314" s="5"/>
      <c r="AN314" s="5"/>
      <c r="AO314" s="6"/>
      <c r="AP314" s="6"/>
      <c r="AQ314" s="6"/>
      <c r="AR314" s="6"/>
      <c r="AS314" s="6"/>
      <c r="AT314" s="6"/>
      <c r="AU314" s="6"/>
      <c r="AV314" s="6"/>
      <c r="AW314" s="6"/>
      <c r="AX314" s="6"/>
      <c r="AY314" s="6"/>
      <c r="AZ314" s="6"/>
      <c r="BA314" s="6"/>
      <c r="BB314" s="6"/>
      <c r="BC314" s="6"/>
      <c r="BD314" s="6"/>
      <c r="BE314" s="6"/>
      <c r="BF314" s="6"/>
      <c r="BG314" s="6"/>
      <c r="BH314" s="6"/>
      <c r="BI314" s="6"/>
      <c r="BJ314" s="6"/>
    </row>
    <row r="315" spans="1:62" ht="13.5" customHeight="1" x14ac:dyDescent="0.35">
      <c r="A315" s="120"/>
      <c r="B315" s="19"/>
      <c r="C315" s="1"/>
      <c r="D315" s="9"/>
      <c r="E315" s="1"/>
      <c r="F315" s="15"/>
      <c r="G315" s="37"/>
      <c r="H315" s="5"/>
      <c r="I315" s="22"/>
      <c r="J315" s="22"/>
      <c r="K315" s="22"/>
      <c r="L315" s="60"/>
      <c r="M315" s="60"/>
      <c r="N315" s="60"/>
      <c r="O315" s="60"/>
      <c r="P315" s="60"/>
      <c r="Q315" s="60"/>
      <c r="R315" s="60"/>
      <c r="S315" s="60"/>
      <c r="T315" s="60"/>
      <c r="U315" s="60"/>
      <c r="V315" s="60"/>
      <c r="W315" s="60"/>
      <c r="X315" s="60"/>
      <c r="Y315" s="59"/>
      <c r="Z315" s="20"/>
      <c r="AA315" s="60"/>
      <c r="AB315" s="60"/>
      <c r="AC315" s="60"/>
      <c r="AD315" s="60"/>
      <c r="AE315" s="22"/>
      <c r="AF315" s="22"/>
      <c r="AG315" s="22"/>
      <c r="AH315" s="22"/>
      <c r="AI315" s="22"/>
      <c r="AJ315" s="22"/>
      <c r="AK315" s="39"/>
      <c r="AL315" s="39"/>
      <c r="AM315" s="39"/>
      <c r="AN315" s="39"/>
      <c r="AO315" s="39"/>
      <c r="AP315" s="39"/>
      <c r="AQ315" s="39"/>
      <c r="AR315" s="40"/>
      <c r="AS315" s="39"/>
      <c r="AT315" s="40"/>
      <c r="AU315" s="39"/>
      <c r="AV315" s="39"/>
      <c r="AW315" s="39"/>
      <c r="AX315" s="39"/>
      <c r="AY315" s="39"/>
      <c r="AZ315" s="40"/>
      <c r="BA315" s="39"/>
      <c r="BB315" s="40"/>
      <c r="BC315" s="39"/>
      <c r="BD315" s="40"/>
      <c r="BE315" s="39"/>
      <c r="BF315" s="39"/>
      <c r="BG315" s="39"/>
      <c r="BH315" s="56"/>
      <c r="BI315" s="56"/>
      <c r="BJ315" s="133"/>
    </row>
    <row r="316" spans="1:62" x14ac:dyDescent="0.3">
      <c r="A316" s="135"/>
      <c r="B316" s="76"/>
      <c r="C316" s="9"/>
      <c r="D316" s="9"/>
      <c r="E316" s="9"/>
      <c r="F316" s="15"/>
      <c r="G316" s="5"/>
      <c r="H316" s="5"/>
      <c r="I316" s="9"/>
      <c r="J316" s="9"/>
      <c r="K316" s="9"/>
      <c r="L316" s="9"/>
      <c r="M316" s="9"/>
      <c r="N316" s="9"/>
      <c r="O316" s="9"/>
      <c r="P316" s="9"/>
      <c r="Q316" s="9"/>
      <c r="R316" s="9"/>
      <c r="S316" s="9"/>
      <c r="T316" s="9"/>
      <c r="U316" s="9"/>
      <c r="V316" s="8"/>
      <c r="W316" s="8"/>
      <c r="X316" s="7"/>
      <c r="Y316" s="18"/>
      <c r="Z316" s="7"/>
      <c r="AA316" s="7"/>
      <c r="AB316" s="7"/>
      <c r="AC316" s="9"/>
      <c r="AD316" s="8"/>
      <c r="AE316" s="14"/>
      <c r="AF316" s="14"/>
      <c r="AG316" s="14"/>
      <c r="AH316" s="14"/>
      <c r="AI316" s="14"/>
      <c r="AJ316" s="14"/>
      <c r="AK316" s="136"/>
      <c r="AL316" s="6"/>
      <c r="AM316" s="5"/>
      <c r="AN316" s="5"/>
      <c r="AO316" s="6"/>
      <c r="AP316" s="6"/>
      <c r="AQ316" s="6"/>
      <c r="AR316" s="6"/>
      <c r="AS316" s="6"/>
      <c r="AT316" s="6"/>
      <c r="AU316" s="6"/>
      <c r="AV316" s="6"/>
      <c r="AW316" s="6"/>
      <c r="AX316" s="6"/>
      <c r="AY316" s="6"/>
      <c r="AZ316" s="6"/>
      <c r="BA316" s="6"/>
      <c r="BB316" s="6"/>
      <c r="BC316" s="6"/>
      <c r="BD316" s="6"/>
      <c r="BE316" s="6"/>
      <c r="BF316" s="6"/>
      <c r="BG316" s="6"/>
      <c r="BH316" s="6"/>
      <c r="BI316" s="6"/>
      <c r="BJ316" s="6"/>
    </row>
    <row r="317" spans="1:62" x14ac:dyDescent="0.3">
      <c r="A317" s="135"/>
      <c r="B317" s="76"/>
      <c r="C317" s="9"/>
      <c r="D317" s="9"/>
      <c r="E317" s="9"/>
      <c r="F317" s="15"/>
      <c r="G317" s="5"/>
      <c r="H317" s="5"/>
      <c r="I317" s="9"/>
      <c r="J317" s="9"/>
      <c r="K317" s="9"/>
      <c r="L317" s="9"/>
      <c r="M317" s="9"/>
      <c r="N317" s="9"/>
      <c r="O317" s="9"/>
      <c r="P317" s="9"/>
      <c r="Q317" s="9"/>
      <c r="R317" s="9"/>
      <c r="S317" s="9"/>
      <c r="T317" s="9"/>
      <c r="U317" s="9"/>
      <c r="V317" s="8"/>
      <c r="W317" s="8"/>
      <c r="X317" s="7"/>
      <c r="Y317" s="18"/>
      <c r="Z317" s="7"/>
      <c r="AA317" s="7"/>
      <c r="AB317" s="7"/>
      <c r="AC317" s="9"/>
      <c r="AD317" s="8"/>
      <c r="AE317" s="14"/>
      <c r="AF317" s="14"/>
      <c r="AG317" s="14"/>
      <c r="AH317" s="14"/>
      <c r="AI317" s="14"/>
      <c r="AJ317" s="14"/>
      <c r="AK317" s="136"/>
      <c r="AL317" s="6"/>
      <c r="AM317" s="5"/>
      <c r="AN317" s="5"/>
      <c r="AO317" s="6"/>
      <c r="AP317" s="6"/>
      <c r="AQ317" s="6"/>
      <c r="AR317" s="6"/>
      <c r="AS317" s="6"/>
      <c r="AT317" s="6"/>
      <c r="AU317" s="39"/>
      <c r="AV317" s="39"/>
      <c r="AW317" s="6"/>
      <c r="AX317" s="6"/>
      <c r="AY317" s="6"/>
      <c r="AZ317" s="6"/>
      <c r="BA317" s="6"/>
      <c r="BB317" s="6"/>
      <c r="BC317" s="6"/>
      <c r="BD317" s="6"/>
      <c r="BE317" s="6"/>
      <c r="BF317" s="6"/>
      <c r="BG317" s="6"/>
      <c r="BH317" s="6"/>
      <c r="BI317" s="6"/>
      <c r="BJ317" s="6"/>
    </row>
    <row r="318" spans="1:62" ht="13.5" customHeight="1" x14ac:dyDescent="0.35">
      <c r="A318" s="120"/>
      <c r="B318" s="19"/>
      <c r="C318" s="1"/>
      <c r="D318" s="9"/>
      <c r="E318" s="1"/>
      <c r="F318" s="15"/>
      <c r="G318" s="37"/>
      <c r="H318" s="5"/>
      <c r="I318" s="22"/>
      <c r="J318" s="22"/>
      <c r="K318" s="22"/>
      <c r="L318" s="60"/>
      <c r="M318" s="60"/>
      <c r="N318" s="60"/>
      <c r="O318" s="60"/>
      <c r="P318" s="60"/>
      <c r="Q318" s="60"/>
      <c r="R318" s="60"/>
      <c r="S318" s="60"/>
      <c r="T318" s="60"/>
      <c r="U318" s="60"/>
      <c r="V318" s="60"/>
      <c r="W318" s="60"/>
      <c r="X318" s="60"/>
      <c r="Y318" s="59"/>
      <c r="Z318" s="20"/>
      <c r="AA318" s="60"/>
      <c r="AB318" s="60"/>
      <c r="AC318" s="60"/>
      <c r="AD318" s="60"/>
      <c r="AE318" s="22"/>
      <c r="AF318" s="22"/>
      <c r="AG318" s="22"/>
      <c r="AH318" s="22"/>
      <c r="AI318" s="22"/>
      <c r="AJ318" s="22"/>
      <c r="AK318" s="39"/>
      <c r="AL318" s="39"/>
      <c r="AM318" s="39"/>
      <c r="AN318" s="39"/>
      <c r="AO318" s="39"/>
      <c r="AP318" s="39"/>
      <c r="AQ318" s="39"/>
      <c r="AR318" s="40"/>
      <c r="AS318" s="39"/>
      <c r="AT318" s="40"/>
      <c r="AU318" s="39"/>
      <c r="AV318" s="39"/>
      <c r="AW318" s="39"/>
      <c r="AX318" s="39"/>
      <c r="AY318" s="39"/>
      <c r="AZ318" s="40"/>
      <c r="BA318" s="39"/>
      <c r="BB318" s="40"/>
      <c r="BC318" s="39"/>
      <c r="BD318" s="40"/>
      <c r="BE318" s="39"/>
      <c r="BF318" s="39"/>
      <c r="BG318" s="39"/>
      <c r="BH318" s="56"/>
      <c r="BI318" s="56"/>
      <c r="BJ318" s="133"/>
    </row>
    <row r="319" spans="1:62" x14ac:dyDescent="0.3">
      <c r="A319" s="135"/>
      <c r="B319" s="76"/>
      <c r="C319" s="9"/>
      <c r="D319" s="9"/>
      <c r="E319" s="9"/>
      <c r="F319" s="15"/>
      <c r="G319" s="5"/>
      <c r="H319" s="5"/>
      <c r="I319" s="9"/>
      <c r="J319" s="9"/>
      <c r="K319" s="9"/>
      <c r="L319" s="9"/>
      <c r="M319" s="9"/>
      <c r="N319" s="9"/>
      <c r="O319" s="9"/>
      <c r="P319" s="9"/>
      <c r="Q319" s="9"/>
      <c r="R319" s="9"/>
      <c r="S319" s="9"/>
      <c r="T319" s="9"/>
      <c r="U319" s="9"/>
      <c r="V319" s="8"/>
      <c r="W319" s="8"/>
      <c r="X319" s="7"/>
      <c r="Y319" s="18"/>
      <c r="Z319" s="7"/>
      <c r="AA319" s="7"/>
      <c r="AB319" s="7"/>
      <c r="AC319" s="9"/>
      <c r="AD319" s="8"/>
      <c r="AE319" s="14"/>
      <c r="AF319" s="14"/>
      <c r="AG319" s="14"/>
      <c r="AH319" s="14"/>
      <c r="AI319" s="14"/>
      <c r="AJ319" s="14"/>
      <c r="AK319" s="136"/>
      <c r="AL319" s="6"/>
      <c r="AM319" s="5"/>
      <c r="AN319" s="5"/>
      <c r="AO319" s="6"/>
      <c r="AP319" s="6"/>
      <c r="AQ319" s="6"/>
      <c r="AR319" s="6"/>
      <c r="AS319" s="6"/>
      <c r="AT319" s="6"/>
      <c r="AU319" s="6"/>
      <c r="AV319" s="6"/>
      <c r="AW319" s="6"/>
      <c r="AX319" s="6"/>
      <c r="AY319" s="6"/>
      <c r="AZ319" s="6"/>
      <c r="BA319" s="6"/>
      <c r="BB319" s="6"/>
      <c r="BC319" s="6"/>
      <c r="BD319" s="6"/>
      <c r="BE319" s="6"/>
      <c r="BF319" s="6"/>
      <c r="BG319" s="6"/>
      <c r="BH319" s="6"/>
      <c r="BI319" s="6"/>
      <c r="BJ319" s="6"/>
    </row>
    <row r="320" spans="1:62" x14ac:dyDescent="0.3">
      <c r="A320" s="9"/>
      <c r="B320" s="76"/>
      <c r="C320" s="9"/>
      <c r="D320" s="9"/>
      <c r="E320" s="9"/>
      <c r="F320" s="15"/>
      <c r="G320" s="5"/>
      <c r="H320" s="5"/>
      <c r="I320" s="9"/>
      <c r="J320" s="9"/>
      <c r="K320" s="9"/>
      <c r="L320" s="9"/>
      <c r="M320" s="9"/>
      <c r="N320" s="9"/>
      <c r="O320" s="9"/>
      <c r="P320" s="9"/>
      <c r="Q320" s="9"/>
      <c r="R320" s="9"/>
      <c r="S320" s="9"/>
      <c r="T320" s="9"/>
      <c r="U320" s="9"/>
      <c r="V320" s="9"/>
      <c r="W320" s="9"/>
      <c r="Y320" s="17"/>
      <c r="AA320" s="9"/>
      <c r="AB320" s="9"/>
      <c r="AC320" s="9"/>
      <c r="AD320" s="9"/>
      <c r="AE320" s="14"/>
      <c r="AF320" s="14"/>
      <c r="AG320" s="14"/>
      <c r="AH320" s="14"/>
      <c r="AI320" s="14"/>
      <c r="AJ320" s="14"/>
      <c r="AK320" s="6"/>
      <c r="AL320" s="6"/>
      <c r="AM320" s="6"/>
      <c r="AN320" s="6"/>
      <c r="AO320" s="6"/>
      <c r="AP320" s="6"/>
      <c r="AQ320" s="6"/>
      <c r="AR320" s="6"/>
      <c r="AS320" s="6"/>
      <c r="AT320" s="6"/>
      <c r="AU320" s="39"/>
      <c r="AV320" s="39"/>
      <c r="AW320" s="6"/>
      <c r="AX320" s="6"/>
      <c r="AY320" s="6"/>
      <c r="AZ320" s="6"/>
      <c r="BA320" s="6"/>
      <c r="BB320" s="6"/>
      <c r="BC320" s="6"/>
      <c r="BD320" s="6"/>
      <c r="BE320" s="6"/>
      <c r="BF320" s="6"/>
      <c r="BG320" s="6"/>
      <c r="BH320" s="6"/>
      <c r="BI320" s="6"/>
      <c r="BJ320" s="6"/>
    </row>
    <row r="321" spans="1:62" ht="13.5" customHeight="1" x14ac:dyDescent="0.35">
      <c r="A321" s="120"/>
      <c r="B321" s="19"/>
      <c r="C321" s="1"/>
      <c r="D321" s="9"/>
      <c r="E321" s="1"/>
      <c r="F321" s="15"/>
      <c r="G321" s="37"/>
      <c r="H321" s="5"/>
      <c r="I321" s="22"/>
      <c r="J321" s="22"/>
      <c r="K321" s="22"/>
      <c r="L321" s="60"/>
      <c r="M321" s="60"/>
      <c r="N321" s="60"/>
      <c r="O321" s="60"/>
      <c r="P321" s="60"/>
      <c r="Q321" s="60"/>
      <c r="R321" s="60"/>
      <c r="S321" s="60"/>
      <c r="T321" s="60"/>
      <c r="U321" s="60"/>
      <c r="V321" s="60"/>
      <c r="W321" s="60"/>
      <c r="X321" s="60"/>
      <c r="Y321" s="59"/>
      <c r="Z321" s="20"/>
      <c r="AA321" s="60"/>
      <c r="AB321" s="60"/>
      <c r="AC321" s="60"/>
      <c r="AD321" s="60"/>
      <c r="AE321" s="22"/>
      <c r="AF321" s="22"/>
      <c r="AG321" s="22"/>
      <c r="AH321" s="22"/>
      <c r="AI321" s="22"/>
      <c r="AJ321" s="22"/>
      <c r="AK321" s="39"/>
      <c r="AL321" s="39"/>
      <c r="AM321" s="39"/>
      <c r="AN321" s="39"/>
      <c r="AO321" s="39"/>
      <c r="AP321" s="39"/>
      <c r="AQ321" s="39"/>
      <c r="AR321" s="40"/>
      <c r="AS321" s="39"/>
      <c r="AT321" s="40"/>
      <c r="AU321" s="39"/>
      <c r="AV321" s="39"/>
      <c r="AW321" s="39"/>
      <c r="AX321" s="39"/>
      <c r="AY321" s="39"/>
      <c r="AZ321" s="40"/>
      <c r="BA321" s="39"/>
      <c r="BB321" s="40"/>
      <c r="BC321" s="39"/>
      <c r="BD321" s="40"/>
      <c r="BE321" s="39"/>
      <c r="BF321" s="39"/>
      <c r="BG321" s="39"/>
      <c r="BH321" s="56"/>
      <c r="BI321" s="56"/>
      <c r="BJ321" s="133"/>
    </row>
    <row r="322" spans="1:62" ht="13.5" customHeight="1" x14ac:dyDescent="0.35">
      <c r="A322" s="120"/>
      <c r="B322" s="19"/>
      <c r="C322" s="1"/>
      <c r="D322" s="9"/>
      <c r="E322" s="1"/>
      <c r="F322" s="15"/>
      <c r="G322" s="37"/>
      <c r="H322" s="5"/>
      <c r="I322" s="22"/>
      <c r="J322" s="22"/>
      <c r="K322" s="22"/>
      <c r="L322" s="60"/>
      <c r="M322" s="60"/>
      <c r="N322" s="60"/>
      <c r="O322" s="60"/>
      <c r="P322" s="60"/>
      <c r="Q322" s="60"/>
      <c r="R322" s="60"/>
      <c r="S322" s="60"/>
      <c r="T322" s="60"/>
      <c r="U322" s="60"/>
      <c r="V322" s="60"/>
      <c r="W322" s="60"/>
      <c r="X322" s="60"/>
      <c r="Y322" s="59"/>
      <c r="Z322" s="20"/>
      <c r="AA322" s="60"/>
      <c r="AB322" s="60"/>
      <c r="AC322" s="60"/>
      <c r="AD322" s="60"/>
      <c r="AE322" s="22"/>
      <c r="AF322" s="22"/>
      <c r="AG322" s="22"/>
      <c r="AH322" s="22"/>
      <c r="AI322" s="22"/>
      <c r="AJ322" s="22"/>
      <c r="AK322" s="39"/>
      <c r="AL322" s="39"/>
      <c r="AM322" s="39"/>
      <c r="AN322" s="39"/>
      <c r="AO322" s="39"/>
      <c r="AP322" s="39"/>
      <c r="AQ322" s="39"/>
      <c r="AR322" s="40"/>
      <c r="AS322" s="39"/>
      <c r="AT322" s="40"/>
      <c r="AU322" s="39"/>
      <c r="AV322" s="39"/>
      <c r="AW322" s="39"/>
      <c r="AX322" s="39"/>
      <c r="AY322" s="39"/>
      <c r="AZ322" s="40"/>
      <c r="BA322" s="39"/>
      <c r="BB322" s="40"/>
      <c r="BC322" s="39"/>
      <c r="BD322" s="40"/>
      <c r="BE322" s="39"/>
      <c r="BF322" s="39"/>
      <c r="BG322" s="39"/>
      <c r="BH322" s="56"/>
      <c r="BI322" s="56"/>
      <c r="BJ322" s="133"/>
    </row>
    <row r="323" spans="1:62" x14ac:dyDescent="0.3">
      <c r="A323" s="9"/>
      <c r="B323" s="76"/>
      <c r="C323" s="9"/>
      <c r="D323" s="9"/>
      <c r="E323" s="9"/>
      <c r="F323" s="15"/>
      <c r="G323" s="5"/>
      <c r="H323" s="5"/>
      <c r="I323" s="9"/>
      <c r="J323" s="9"/>
      <c r="K323" s="9"/>
      <c r="L323" s="9"/>
      <c r="M323" s="9"/>
      <c r="N323" s="9"/>
      <c r="O323" s="9"/>
      <c r="P323" s="9"/>
      <c r="Q323" s="9"/>
      <c r="R323" s="9"/>
      <c r="S323" s="9"/>
      <c r="T323" s="9"/>
      <c r="U323" s="9"/>
      <c r="V323" s="8"/>
      <c r="W323" s="8"/>
      <c r="X323" s="7"/>
      <c r="Y323" s="18"/>
      <c r="Z323" s="7"/>
      <c r="AA323" s="7"/>
      <c r="AB323" s="7"/>
      <c r="AC323" s="9"/>
      <c r="AD323" s="8"/>
      <c r="AE323" s="14"/>
      <c r="AF323" s="14"/>
      <c r="AG323" s="14"/>
      <c r="AH323" s="14"/>
      <c r="AI323" s="14"/>
      <c r="AJ323" s="14"/>
      <c r="AK323" s="5"/>
      <c r="AL323" s="6"/>
      <c r="AM323" s="5"/>
      <c r="AN323" s="5"/>
      <c r="AO323" s="6"/>
      <c r="AP323" s="6"/>
      <c r="AQ323" s="6"/>
      <c r="AR323" s="6"/>
      <c r="AS323" s="6"/>
      <c r="AT323" s="6"/>
      <c r="AU323" s="39"/>
      <c r="AV323" s="39"/>
      <c r="AW323" s="6"/>
      <c r="AX323" s="6"/>
      <c r="AY323" s="6"/>
      <c r="AZ323" s="6"/>
      <c r="BA323" s="6"/>
      <c r="BB323" s="6"/>
      <c r="BC323" s="6"/>
      <c r="BD323" s="6"/>
      <c r="BE323" s="6"/>
      <c r="BF323" s="6"/>
      <c r="BG323" s="6"/>
      <c r="BH323" s="6"/>
      <c r="BI323" s="6"/>
      <c r="BJ323" s="6"/>
    </row>
    <row r="324" spans="1:62" x14ac:dyDescent="0.3">
      <c r="A324" s="135"/>
      <c r="B324" s="76"/>
      <c r="C324" s="9"/>
      <c r="D324" s="9"/>
      <c r="E324" s="9"/>
      <c r="F324" s="15"/>
      <c r="G324" s="5"/>
      <c r="H324" s="5"/>
      <c r="I324" s="9"/>
      <c r="J324" s="9"/>
      <c r="K324" s="9"/>
      <c r="L324" s="9"/>
      <c r="M324" s="9"/>
      <c r="N324" s="9"/>
      <c r="O324" s="9"/>
      <c r="P324" s="9"/>
      <c r="Q324" s="9"/>
      <c r="R324" s="9"/>
      <c r="S324" s="9"/>
      <c r="T324" s="9"/>
      <c r="U324" s="9"/>
      <c r="V324" s="8"/>
      <c r="W324" s="8"/>
      <c r="X324" s="7"/>
      <c r="Y324" s="18"/>
      <c r="Z324" s="7"/>
      <c r="AA324" s="7"/>
      <c r="AB324" s="7"/>
      <c r="AC324" s="9"/>
      <c r="AD324" s="8"/>
      <c r="AE324" s="14"/>
      <c r="AF324" s="14"/>
      <c r="AG324" s="14"/>
      <c r="AH324" s="14"/>
      <c r="AI324" s="14"/>
      <c r="AJ324" s="14"/>
      <c r="AK324" s="136"/>
      <c r="AL324" s="6"/>
      <c r="AM324" s="5"/>
      <c r="AN324" s="5"/>
      <c r="AO324" s="6"/>
      <c r="AP324" s="6"/>
      <c r="AQ324" s="6"/>
      <c r="AR324" s="6"/>
      <c r="AS324" s="6"/>
      <c r="AT324" s="6"/>
      <c r="AU324" s="6"/>
      <c r="AV324" s="6"/>
      <c r="AW324" s="6"/>
      <c r="AX324" s="6"/>
      <c r="AY324" s="6"/>
      <c r="AZ324" s="6"/>
      <c r="BA324" s="6"/>
      <c r="BB324" s="6"/>
      <c r="BC324" s="6"/>
      <c r="BD324" s="6"/>
      <c r="BE324" s="6"/>
      <c r="BF324" s="6"/>
      <c r="BG324" s="6"/>
      <c r="BH324" s="6"/>
      <c r="BI324" s="6"/>
      <c r="BJ324" s="6"/>
    </row>
    <row r="325" spans="1:62" x14ac:dyDescent="0.3">
      <c r="A325" s="9"/>
      <c r="B325" s="76"/>
      <c r="C325" s="9"/>
      <c r="D325" s="9"/>
      <c r="E325" s="9"/>
      <c r="F325" s="15"/>
      <c r="G325" s="5"/>
      <c r="H325" s="5"/>
      <c r="I325" s="9"/>
      <c r="J325" s="9"/>
      <c r="K325" s="9"/>
      <c r="L325" s="9"/>
      <c r="M325" s="9"/>
      <c r="N325" s="9"/>
      <c r="O325" s="9"/>
      <c r="P325" s="9"/>
      <c r="Q325" s="9"/>
      <c r="R325" s="9"/>
      <c r="S325" s="9"/>
      <c r="T325" s="9"/>
      <c r="U325" s="9"/>
      <c r="V325" s="8"/>
      <c r="W325" s="8"/>
      <c r="X325" s="7"/>
      <c r="Y325" s="18"/>
      <c r="Z325" s="7"/>
      <c r="AA325" s="7"/>
      <c r="AB325" s="7"/>
      <c r="AC325" s="9"/>
      <c r="AD325" s="8"/>
      <c r="AE325" s="14"/>
      <c r="AF325" s="14"/>
      <c r="AG325" s="14"/>
      <c r="AH325" s="14"/>
      <c r="AI325" s="14"/>
      <c r="AJ325" s="14"/>
      <c r="AK325" s="5"/>
      <c r="AL325" s="6"/>
      <c r="AM325" s="5"/>
      <c r="AN325" s="5"/>
      <c r="AO325" s="6"/>
      <c r="AP325" s="6"/>
      <c r="AQ325" s="6"/>
      <c r="AR325" s="6"/>
      <c r="AS325" s="6"/>
      <c r="AT325" s="6"/>
      <c r="AU325" s="6"/>
      <c r="AV325" s="6"/>
      <c r="AW325" s="6"/>
      <c r="AX325" s="6"/>
      <c r="AY325" s="6"/>
      <c r="AZ325" s="6"/>
      <c r="BA325" s="6"/>
      <c r="BB325" s="6"/>
      <c r="BC325" s="6"/>
      <c r="BD325" s="6"/>
      <c r="BE325" s="6"/>
      <c r="BF325" s="6"/>
      <c r="BG325" s="6"/>
      <c r="BH325" s="6"/>
      <c r="BI325" s="6"/>
      <c r="BJ325" s="6"/>
    </row>
    <row r="326" spans="1:62" x14ac:dyDescent="0.3">
      <c r="A326" s="9"/>
      <c r="B326" s="76"/>
      <c r="C326" s="9"/>
      <c r="D326" s="9"/>
      <c r="E326" s="9"/>
      <c r="F326" s="15"/>
      <c r="G326" s="5"/>
      <c r="H326" s="5"/>
      <c r="I326" s="9"/>
      <c r="J326" s="9"/>
      <c r="K326" s="9"/>
      <c r="L326" s="9"/>
      <c r="M326" s="9"/>
      <c r="N326" s="9"/>
      <c r="O326" s="9"/>
      <c r="P326" s="9"/>
      <c r="Q326" s="9"/>
      <c r="R326" s="9"/>
      <c r="S326" s="9"/>
      <c r="T326" s="9"/>
      <c r="U326" s="9"/>
      <c r="V326" s="9"/>
      <c r="W326" s="9"/>
      <c r="Y326" s="17"/>
      <c r="AA326" s="9"/>
      <c r="AB326" s="9"/>
      <c r="AC326" s="9"/>
      <c r="AD326" s="9"/>
      <c r="AE326" s="14"/>
      <c r="AF326" s="14"/>
      <c r="AG326" s="14"/>
      <c r="AH326" s="14"/>
      <c r="AI326" s="14"/>
      <c r="AJ326" s="14"/>
      <c r="AK326" s="6"/>
      <c r="AL326" s="6"/>
      <c r="AM326" s="6"/>
      <c r="AN326" s="6"/>
      <c r="AO326" s="6"/>
      <c r="AP326" s="6"/>
      <c r="AQ326" s="6"/>
      <c r="AR326" s="6"/>
      <c r="AS326" s="6"/>
      <c r="AT326" s="6"/>
      <c r="AU326" s="39"/>
      <c r="AV326" s="39"/>
      <c r="AW326" s="6"/>
      <c r="AX326" s="6"/>
      <c r="AY326" s="6"/>
      <c r="AZ326" s="6"/>
      <c r="BA326" s="6"/>
      <c r="BB326" s="6"/>
      <c r="BC326" s="6"/>
      <c r="BD326" s="6"/>
      <c r="BE326" s="6"/>
      <c r="BF326" s="6"/>
      <c r="BG326" s="6"/>
      <c r="BH326" s="6"/>
      <c r="BI326" s="6"/>
      <c r="BJ326" s="6"/>
    </row>
    <row r="327" spans="1:62" ht="13.5" customHeight="1" x14ac:dyDescent="0.35">
      <c r="A327" s="120"/>
      <c r="B327" s="19"/>
      <c r="C327" s="1"/>
      <c r="D327" s="9"/>
      <c r="E327" s="1"/>
      <c r="F327" s="15"/>
      <c r="G327" s="37"/>
      <c r="H327" s="5"/>
      <c r="I327" s="22"/>
      <c r="J327" s="22"/>
      <c r="K327" s="22"/>
      <c r="L327" s="60"/>
      <c r="M327" s="60"/>
      <c r="N327" s="60"/>
      <c r="O327" s="60"/>
      <c r="P327" s="60"/>
      <c r="Q327" s="60"/>
      <c r="R327" s="60"/>
      <c r="S327" s="60"/>
      <c r="T327" s="60"/>
      <c r="U327" s="60"/>
      <c r="V327" s="60"/>
      <c r="W327" s="60"/>
      <c r="X327" s="60"/>
      <c r="Y327" s="59"/>
      <c r="Z327" s="20"/>
      <c r="AA327" s="60"/>
      <c r="AB327" s="60"/>
      <c r="AC327" s="60"/>
      <c r="AD327" s="60"/>
      <c r="AE327" s="22"/>
      <c r="AF327" s="22"/>
      <c r="AG327" s="22"/>
      <c r="AH327" s="22"/>
      <c r="AI327" s="22"/>
      <c r="AJ327" s="22"/>
      <c r="AK327" s="39"/>
      <c r="AL327" s="39"/>
      <c r="AM327" s="39"/>
      <c r="AN327" s="39"/>
      <c r="AO327" s="39"/>
      <c r="AP327" s="39"/>
      <c r="AQ327" s="39"/>
      <c r="AR327" s="40"/>
      <c r="AS327" s="39"/>
      <c r="AT327" s="40"/>
      <c r="AU327" s="39"/>
      <c r="AV327" s="39"/>
      <c r="AW327" s="39"/>
      <c r="AX327" s="39"/>
      <c r="AY327" s="39"/>
      <c r="AZ327" s="40"/>
      <c r="BA327" s="39"/>
      <c r="BB327" s="40"/>
      <c r="BC327" s="39"/>
      <c r="BD327" s="40"/>
      <c r="BE327" s="39"/>
      <c r="BF327" s="39"/>
      <c r="BG327" s="39"/>
      <c r="BH327" s="56"/>
      <c r="BI327" s="56"/>
      <c r="BJ327" s="133"/>
    </row>
    <row r="328" spans="1:62" x14ac:dyDescent="0.3">
      <c r="A328" s="135"/>
      <c r="B328" s="76"/>
      <c r="C328" s="9"/>
      <c r="D328" s="9"/>
      <c r="E328" s="9"/>
      <c r="F328" s="15"/>
      <c r="G328" s="5"/>
      <c r="H328" s="5"/>
      <c r="I328" s="9"/>
      <c r="J328" s="9"/>
      <c r="K328" s="9"/>
      <c r="L328" s="9"/>
      <c r="M328" s="9"/>
      <c r="N328" s="9"/>
      <c r="O328" s="9"/>
      <c r="P328" s="9"/>
      <c r="Q328" s="9"/>
      <c r="R328" s="9"/>
      <c r="S328" s="9"/>
      <c r="T328" s="9"/>
      <c r="U328" s="9"/>
      <c r="V328" s="8"/>
      <c r="W328" s="8"/>
      <c r="X328" s="7"/>
      <c r="Y328" s="18"/>
      <c r="Z328" s="7"/>
      <c r="AA328" s="7"/>
      <c r="AB328" s="7"/>
      <c r="AC328" s="9"/>
      <c r="AD328" s="8"/>
      <c r="AE328" s="14"/>
      <c r="AF328" s="14"/>
      <c r="AG328" s="14"/>
      <c r="AH328" s="14"/>
      <c r="AI328" s="14"/>
      <c r="AJ328" s="14"/>
      <c r="AK328" s="136"/>
      <c r="AL328" s="6"/>
      <c r="AM328" s="5"/>
      <c r="AN328" s="5"/>
      <c r="AO328" s="6"/>
      <c r="AP328" s="6"/>
      <c r="AQ328" s="6"/>
      <c r="AR328" s="6"/>
      <c r="AS328" s="6"/>
      <c r="AT328" s="6"/>
      <c r="AU328" s="6"/>
      <c r="AV328" s="6"/>
      <c r="AW328" s="6"/>
      <c r="AX328" s="6"/>
      <c r="AY328" s="6"/>
      <c r="AZ328" s="6"/>
      <c r="BA328" s="6"/>
      <c r="BB328" s="6"/>
      <c r="BC328" s="6"/>
      <c r="BD328" s="6"/>
      <c r="BE328" s="6"/>
      <c r="BF328" s="6"/>
      <c r="BG328" s="6"/>
      <c r="BH328" s="6"/>
      <c r="BI328" s="6"/>
      <c r="BJ328" s="6"/>
    </row>
    <row r="329" spans="1:62" x14ac:dyDescent="0.3">
      <c r="A329" s="9"/>
      <c r="B329" s="76"/>
      <c r="C329" s="9"/>
      <c r="D329" s="9"/>
      <c r="E329" s="9"/>
      <c r="F329" s="15"/>
      <c r="G329" s="5"/>
      <c r="H329" s="5"/>
      <c r="I329" s="9"/>
      <c r="J329" s="9"/>
      <c r="K329" s="9"/>
      <c r="L329" s="9"/>
      <c r="M329" s="9"/>
      <c r="N329" s="9"/>
      <c r="O329" s="9"/>
      <c r="P329" s="9"/>
      <c r="Q329" s="9"/>
      <c r="R329" s="9"/>
      <c r="S329" s="9"/>
      <c r="T329" s="9"/>
      <c r="U329" s="9"/>
      <c r="V329" s="8"/>
      <c r="W329" s="8"/>
      <c r="X329" s="7"/>
      <c r="Y329" s="18"/>
      <c r="Z329" s="7"/>
      <c r="AA329" s="7"/>
      <c r="AB329" s="7"/>
      <c r="AC329" s="9"/>
      <c r="AD329" s="8"/>
      <c r="AE329" s="14"/>
      <c r="AF329" s="14"/>
      <c r="AG329" s="14"/>
      <c r="AH329" s="14"/>
      <c r="AI329" s="14"/>
      <c r="AJ329" s="14"/>
      <c r="AK329" s="5"/>
      <c r="AL329" s="6"/>
      <c r="AM329" s="5"/>
      <c r="AN329" s="5"/>
      <c r="AO329" s="6"/>
      <c r="AP329" s="6"/>
      <c r="AQ329" s="6"/>
      <c r="AR329" s="6"/>
      <c r="AS329" s="6"/>
      <c r="AT329" s="6"/>
      <c r="AU329" s="6"/>
      <c r="AV329" s="6"/>
      <c r="AW329" s="6"/>
      <c r="AX329" s="6"/>
      <c r="AY329" s="6"/>
      <c r="AZ329" s="6"/>
      <c r="BA329" s="6"/>
      <c r="BB329" s="6"/>
      <c r="BC329" s="6"/>
      <c r="BD329" s="6"/>
      <c r="BE329" s="6"/>
      <c r="BF329" s="6"/>
      <c r="BG329" s="6"/>
      <c r="BH329" s="6"/>
      <c r="BI329" s="6"/>
      <c r="BJ329" s="6"/>
    </row>
    <row r="330" spans="1:62" x14ac:dyDescent="0.3">
      <c r="A330" s="135"/>
      <c r="B330" s="76"/>
      <c r="C330" s="9"/>
      <c r="D330" s="9"/>
      <c r="E330" s="9"/>
      <c r="F330" s="15"/>
      <c r="G330" s="5"/>
      <c r="H330" s="5"/>
      <c r="I330" s="9"/>
      <c r="J330" s="9"/>
      <c r="K330" s="9"/>
      <c r="L330" s="9"/>
      <c r="M330" s="9"/>
      <c r="N330" s="9"/>
      <c r="O330" s="9"/>
      <c r="P330" s="9"/>
      <c r="Q330" s="9"/>
      <c r="R330" s="9"/>
      <c r="S330" s="9"/>
      <c r="T330" s="9"/>
      <c r="U330" s="9"/>
      <c r="V330" s="8"/>
      <c r="W330" s="8"/>
      <c r="X330" s="7"/>
      <c r="Y330" s="18"/>
      <c r="Z330" s="7"/>
      <c r="AA330" s="7"/>
      <c r="AB330" s="7"/>
      <c r="AC330" s="9"/>
      <c r="AD330" s="8"/>
      <c r="AE330" s="14"/>
      <c r="AF330" s="14"/>
      <c r="AG330" s="14"/>
      <c r="AH330" s="14"/>
      <c r="AI330" s="14"/>
      <c r="AJ330" s="14"/>
      <c r="AK330" s="136"/>
      <c r="AL330" s="6"/>
      <c r="AM330" s="5"/>
      <c r="AN330" s="5"/>
      <c r="AO330" s="6"/>
      <c r="AP330" s="6"/>
      <c r="AQ330" s="6"/>
      <c r="AR330" s="6"/>
      <c r="AS330" s="6"/>
      <c r="AT330" s="6"/>
      <c r="AU330" s="6"/>
      <c r="AV330" s="6"/>
      <c r="AW330" s="6"/>
      <c r="AX330" s="6"/>
      <c r="AY330" s="6"/>
      <c r="AZ330" s="6"/>
      <c r="BA330" s="6"/>
      <c r="BB330" s="6"/>
      <c r="BC330" s="6"/>
      <c r="BD330" s="6"/>
      <c r="BE330" s="6"/>
      <c r="BF330" s="6"/>
      <c r="BG330" s="6"/>
      <c r="BH330" s="6"/>
      <c r="BI330" s="6"/>
      <c r="BJ330" s="6"/>
    </row>
    <row r="331" spans="1:62" x14ac:dyDescent="0.3">
      <c r="A331" s="9"/>
      <c r="B331" s="76"/>
      <c r="C331" s="9"/>
      <c r="D331" s="9"/>
      <c r="E331" s="9"/>
      <c r="F331" s="15"/>
      <c r="G331" s="5"/>
      <c r="H331" s="5"/>
      <c r="I331" s="9"/>
      <c r="J331" s="9"/>
      <c r="K331" s="9"/>
      <c r="L331" s="9"/>
      <c r="M331" s="9"/>
      <c r="N331" s="9"/>
      <c r="O331" s="9"/>
      <c r="P331" s="9"/>
      <c r="Q331" s="9"/>
      <c r="R331" s="9"/>
      <c r="S331" s="9"/>
      <c r="T331" s="9"/>
      <c r="U331" s="9"/>
      <c r="V331" s="9"/>
      <c r="W331" s="9"/>
      <c r="Y331" s="17"/>
      <c r="AA331" s="9"/>
      <c r="AB331" s="9"/>
      <c r="AC331" s="9"/>
      <c r="AD331" s="9"/>
      <c r="AE331" s="14"/>
      <c r="AF331" s="14"/>
      <c r="AG331" s="14"/>
      <c r="AH331" s="14"/>
      <c r="AI331" s="14"/>
      <c r="AJ331" s="14"/>
      <c r="AK331" s="6"/>
      <c r="AL331" s="6"/>
      <c r="AM331" s="6"/>
      <c r="AN331" s="6"/>
      <c r="AO331" s="6"/>
      <c r="AP331" s="6"/>
      <c r="AQ331" s="6"/>
      <c r="AR331" s="6"/>
      <c r="AS331" s="6"/>
      <c r="AT331" s="6"/>
      <c r="AU331" s="39"/>
      <c r="AV331" s="39"/>
      <c r="AW331" s="6"/>
      <c r="AX331" s="6"/>
      <c r="AY331" s="6"/>
      <c r="AZ331" s="6"/>
      <c r="BA331" s="6"/>
      <c r="BB331" s="6"/>
      <c r="BC331" s="6"/>
      <c r="BD331" s="6"/>
      <c r="BE331" s="6"/>
      <c r="BF331" s="6"/>
      <c r="BG331" s="6"/>
      <c r="BH331" s="6"/>
      <c r="BI331" s="6"/>
      <c r="BJ331" s="6"/>
    </row>
    <row r="332" spans="1:62" ht="13.5" customHeight="1" x14ac:dyDescent="0.35">
      <c r="A332" s="120"/>
      <c r="B332" s="19"/>
      <c r="C332" s="1"/>
      <c r="D332" s="9"/>
      <c r="E332" s="1"/>
      <c r="F332" s="15"/>
      <c r="G332" s="37"/>
      <c r="H332" s="5"/>
      <c r="I332" s="22"/>
      <c r="J332" s="22"/>
      <c r="K332" s="22"/>
      <c r="L332" s="60"/>
      <c r="M332" s="60"/>
      <c r="N332" s="60"/>
      <c r="O332" s="60"/>
      <c r="P332" s="60"/>
      <c r="Q332" s="60"/>
      <c r="R332" s="60"/>
      <c r="S332" s="60"/>
      <c r="T332" s="60"/>
      <c r="U332" s="60"/>
      <c r="V332" s="60"/>
      <c r="W332" s="60"/>
      <c r="X332" s="60"/>
      <c r="Y332" s="59"/>
      <c r="Z332" s="20"/>
      <c r="AA332" s="60"/>
      <c r="AB332" s="60"/>
      <c r="AC332" s="60"/>
      <c r="AD332" s="60"/>
      <c r="AE332" s="22"/>
      <c r="AF332" s="22"/>
      <c r="AG332" s="22"/>
      <c r="AH332" s="22"/>
      <c r="AI332" s="22"/>
      <c r="AJ332" s="22"/>
      <c r="AK332" s="39"/>
      <c r="AL332" s="39"/>
      <c r="AM332" s="39"/>
      <c r="AN332" s="39"/>
      <c r="AO332" s="39"/>
      <c r="AP332" s="39"/>
      <c r="AQ332" s="39"/>
      <c r="AR332" s="40"/>
      <c r="AS332" s="39"/>
      <c r="AT332" s="40"/>
      <c r="AU332" s="39"/>
      <c r="AV332" s="39"/>
      <c r="AW332" s="39"/>
      <c r="AX332" s="39"/>
      <c r="AY332" s="39"/>
      <c r="AZ332" s="40"/>
      <c r="BA332" s="39"/>
      <c r="BB332" s="40"/>
      <c r="BC332" s="39"/>
      <c r="BD332" s="40"/>
      <c r="BE332" s="39"/>
      <c r="BF332" s="39"/>
      <c r="BG332" s="39"/>
      <c r="BH332" s="56"/>
      <c r="BI332" s="56"/>
      <c r="BJ332" s="133"/>
    </row>
    <row r="333" spans="1:62" x14ac:dyDescent="0.3">
      <c r="A333" s="135"/>
      <c r="B333" s="76"/>
      <c r="C333" s="9"/>
      <c r="D333" s="9"/>
      <c r="E333" s="9"/>
      <c r="F333" s="15"/>
      <c r="G333" s="5"/>
      <c r="H333" s="5"/>
      <c r="I333" s="9"/>
      <c r="J333" s="9"/>
      <c r="K333" s="9"/>
      <c r="L333" s="9"/>
      <c r="M333" s="9"/>
      <c r="N333" s="9"/>
      <c r="O333" s="9"/>
      <c r="P333" s="9"/>
      <c r="Q333" s="9"/>
      <c r="R333" s="9"/>
      <c r="S333" s="9"/>
      <c r="T333" s="9"/>
      <c r="U333" s="9"/>
      <c r="V333" s="8"/>
      <c r="W333" s="8"/>
      <c r="X333" s="7"/>
      <c r="Y333" s="18"/>
      <c r="Z333" s="7"/>
      <c r="AA333" s="7"/>
      <c r="AB333" s="7"/>
      <c r="AC333" s="9"/>
      <c r="AD333" s="8"/>
      <c r="AE333" s="14"/>
      <c r="AF333" s="14"/>
      <c r="AG333" s="14"/>
      <c r="AH333" s="14"/>
      <c r="AI333" s="14"/>
      <c r="AJ333" s="14"/>
      <c r="AK333" s="136"/>
      <c r="AL333" s="6"/>
      <c r="AM333" s="5"/>
      <c r="AN333" s="5"/>
      <c r="AO333" s="6"/>
      <c r="AP333" s="6"/>
      <c r="AQ333" s="6"/>
      <c r="AR333" s="6"/>
      <c r="AS333" s="6"/>
      <c r="AT333" s="6"/>
      <c r="AU333" s="6"/>
      <c r="AV333" s="6"/>
      <c r="AW333" s="6"/>
      <c r="AX333" s="6"/>
      <c r="AY333" s="6"/>
      <c r="AZ333" s="6"/>
      <c r="BA333" s="6"/>
      <c r="BB333" s="6"/>
      <c r="BC333" s="6"/>
      <c r="BD333" s="6"/>
      <c r="BE333" s="6"/>
      <c r="BF333" s="6"/>
      <c r="BG333" s="6"/>
      <c r="BH333" s="6"/>
      <c r="BI333" s="6"/>
      <c r="BJ333" s="6"/>
    </row>
    <row r="334" spans="1:62" x14ac:dyDescent="0.3">
      <c r="A334" s="9"/>
      <c r="B334" s="76"/>
      <c r="C334" s="9"/>
      <c r="D334" s="9"/>
      <c r="E334" s="9"/>
      <c r="F334" s="15"/>
      <c r="G334" s="5"/>
      <c r="H334" s="5"/>
      <c r="I334" s="9"/>
      <c r="J334" s="9"/>
      <c r="K334" s="9"/>
      <c r="L334" s="9"/>
      <c r="M334" s="9"/>
      <c r="N334" s="9"/>
      <c r="O334" s="9"/>
      <c r="P334" s="9"/>
      <c r="Q334" s="9"/>
      <c r="R334" s="9"/>
      <c r="S334" s="9"/>
      <c r="T334" s="9"/>
      <c r="U334" s="9"/>
      <c r="V334" s="9"/>
      <c r="W334" s="9"/>
      <c r="Y334" s="17"/>
      <c r="AA334" s="9"/>
      <c r="AB334" s="9"/>
      <c r="AC334" s="9"/>
      <c r="AD334" s="9"/>
      <c r="AE334" s="14"/>
      <c r="AF334" s="14"/>
      <c r="AG334" s="14"/>
      <c r="AH334" s="14"/>
      <c r="AI334" s="14"/>
      <c r="AJ334" s="14"/>
      <c r="AK334" s="6"/>
      <c r="AL334" s="6"/>
      <c r="AM334" s="6"/>
      <c r="AN334" s="6"/>
      <c r="AO334" s="6"/>
      <c r="AP334" s="6"/>
      <c r="AQ334" s="6"/>
      <c r="AR334" s="6"/>
      <c r="AS334" s="6"/>
      <c r="AT334" s="6"/>
      <c r="AU334" s="39"/>
      <c r="AV334" s="39"/>
      <c r="AW334" s="6"/>
      <c r="AX334" s="6"/>
      <c r="AY334" s="6"/>
      <c r="AZ334" s="6"/>
      <c r="BA334" s="6"/>
      <c r="BB334" s="6"/>
      <c r="BC334" s="6"/>
      <c r="BD334" s="6"/>
      <c r="BE334" s="6"/>
      <c r="BF334" s="6"/>
      <c r="BG334" s="6"/>
      <c r="BH334" s="6"/>
      <c r="BI334" s="6"/>
      <c r="BJ334" s="6"/>
    </row>
    <row r="335" spans="1:62" ht="13.5" customHeight="1" x14ac:dyDescent="0.35">
      <c r="A335" s="120"/>
      <c r="B335" s="19"/>
      <c r="C335" s="1"/>
      <c r="D335" s="9"/>
      <c r="E335" s="1"/>
      <c r="F335" s="15"/>
      <c r="G335" s="37"/>
      <c r="H335" s="5"/>
      <c r="I335" s="22"/>
      <c r="J335" s="22"/>
      <c r="K335" s="22"/>
      <c r="L335" s="60"/>
      <c r="M335" s="60"/>
      <c r="N335" s="60"/>
      <c r="O335" s="60"/>
      <c r="P335" s="60"/>
      <c r="Q335" s="60"/>
      <c r="R335" s="60"/>
      <c r="S335" s="60"/>
      <c r="T335" s="60"/>
      <c r="U335" s="60"/>
      <c r="V335" s="60"/>
      <c r="W335" s="60"/>
      <c r="X335" s="60"/>
      <c r="Y335" s="59"/>
      <c r="Z335" s="20"/>
      <c r="AA335" s="60"/>
      <c r="AB335" s="60"/>
      <c r="AC335" s="60"/>
      <c r="AD335" s="60"/>
      <c r="AE335" s="22"/>
      <c r="AF335" s="22"/>
      <c r="AG335" s="22"/>
      <c r="AH335" s="22"/>
      <c r="AI335" s="22"/>
      <c r="AJ335" s="22"/>
      <c r="AK335" s="39"/>
      <c r="AL335" s="39"/>
      <c r="AM335" s="39"/>
      <c r="AN335" s="39"/>
      <c r="AO335" s="39"/>
      <c r="AP335" s="39"/>
      <c r="AQ335" s="39"/>
      <c r="AR335" s="40"/>
      <c r="AS335" s="39"/>
      <c r="AT335" s="40"/>
      <c r="AU335" s="39"/>
      <c r="AV335" s="39"/>
      <c r="AW335" s="39"/>
      <c r="AX335" s="39"/>
      <c r="AY335" s="39"/>
      <c r="AZ335" s="40"/>
      <c r="BA335" s="39"/>
      <c r="BB335" s="40"/>
      <c r="BC335" s="39"/>
      <c r="BD335" s="40"/>
      <c r="BE335" s="39"/>
      <c r="BF335" s="39"/>
      <c r="BG335" s="39"/>
      <c r="BH335" s="56"/>
      <c r="BI335" s="56"/>
      <c r="BJ335" s="133"/>
    </row>
    <row r="336" spans="1:62" x14ac:dyDescent="0.3">
      <c r="A336" s="9"/>
      <c r="B336" s="76"/>
      <c r="C336" s="9"/>
      <c r="D336" s="9"/>
      <c r="E336" s="9"/>
      <c r="F336" s="15"/>
      <c r="G336" s="5"/>
      <c r="H336" s="5"/>
      <c r="I336" s="9"/>
      <c r="J336" s="9"/>
      <c r="K336" s="9"/>
      <c r="L336" s="9"/>
      <c r="M336" s="9"/>
      <c r="N336" s="9"/>
      <c r="O336" s="9"/>
      <c r="P336" s="9"/>
      <c r="Q336" s="9"/>
      <c r="R336" s="9"/>
      <c r="S336" s="9"/>
      <c r="T336" s="9"/>
      <c r="U336" s="9"/>
      <c r="V336" s="9"/>
      <c r="W336" s="9"/>
      <c r="Y336" s="17"/>
      <c r="AA336" s="9"/>
      <c r="AB336" s="9"/>
      <c r="AC336" s="9"/>
      <c r="AD336" s="9"/>
      <c r="AE336" s="14"/>
      <c r="AF336" s="14"/>
      <c r="AG336" s="14"/>
      <c r="AH336" s="14"/>
      <c r="AI336" s="14"/>
      <c r="AJ336" s="14"/>
      <c r="AK336" s="6"/>
      <c r="AL336" s="6"/>
      <c r="AM336" s="6"/>
      <c r="AN336" s="6"/>
      <c r="AO336" s="6"/>
      <c r="AP336" s="6"/>
      <c r="AQ336" s="6"/>
      <c r="AR336" s="6"/>
      <c r="AS336" s="6"/>
      <c r="AT336" s="6"/>
      <c r="AU336" s="39"/>
      <c r="AV336" s="39"/>
      <c r="AW336" s="6"/>
      <c r="AX336" s="6"/>
      <c r="AY336" s="6"/>
      <c r="AZ336" s="6"/>
      <c r="BA336" s="6"/>
      <c r="BB336" s="6"/>
      <c r="BC336" s="6"/>
      <c r="BD336" s="6"/>
      <c r="BE336" s="6"/>
      <c r="BF336" s="6"/>
      <c r="BG336" s="6"/>
      <c r="BH336" s="6"/>
      <c r="BI336" s="6"/>
      <c r="BJ336" s="6"/>
    </row>
    <row r="337" spans="1:62" x14ac:dyDescent="0.3">
      <c r="A337" s="135"/>
      <c r="B337" s="76"/>
      <c r="C337" s="9"/>
      <c r="D337" s="9"/>
      <c r="E337" s="9"/>
      <c r="F337" s="15"/>
      <c r="G337" s="5"/>
      <c r="H337" s="5"/>
      <c r="I337" s="9"/>
      <c r="J337" s="9"/>
      <c r="K337" s="9"/>
      <c r="L337" s="9"/>
      <c r="M337" s="9"/>
      <c r="N337" s="9"/>
      <c r="O337" s="9"/>
      <c r="P337" s="9"/>
      <c r="Q337" s="9"/>
      <c r="R337" s="9"/>
      <c r="S337" s="9"/>
      <c r="T337" s="9"/>
      <c r="U337" s="9"/>
      <c r="V337" s="8"/>
      <c r="W337" s="8"/>
      <c r="X337" s="7"/>
      <c r="Y337" s="18"/>
      <c r="Z337" s="7"/>
      <c r="AA337" s="7"/>
      <c r="AB337" s="7"/>
      <c r="AC337" s="9"/>
      <c r="AD337" s="8"/>
      <c r="AE337" s="14"/>
      <c r="AF337" s="14"/>
      <c r="AG337" s="14"/>
      <c r="AH337" s="14"/>
      <c r="AI337" s="14"/>
      <c r="AJ337" s="14"/>
      <c r="AK337" s="136"/>
      <c r="AL337" s="6"/>
      <c r="AM337" s="5"/>
      <c r="AN337" s="5"/>
      <c r="AO337" s="6"/>
      <c r="AP337" s="6"/>
      <c r="AQ337" s="6"/>
      <c r="AR337" s="6"/>
      <c r="AS337" s="6"/>
      <c r="AT337" s="6"/>
      <c r="AU337" s="6"/>
      <c r="AV337" s="6"/>
      <c r="AW337" s="6"/>
      <c r="AX337" s="6"/>
      <c r="AY337" s="6"/>
      <c r="AZ337" s="6"/>
      <c r="BA337" s="6"/>
      <c r="BB337" s="6"/>
      <c r="BC337" s="6"/>
      <c r="BD337" s="6"/>
      <c r="BE337" s="6"/>
      <c r="BF337" s="6"/>
      <c r="BG337" s="6"/>
      <c r="BH337" s="6"/>
      <c r="BI337" s="6"/>
      <c r="BJ337" s="6"/>
    </row>
    <row r="338" spans="1:62" x14ac:dyDescent="0.3">
      <c r="A338" s="9"/>
      <c r="B338" s="76"/>
      <c r="C338" s="9"/>
      <c r="D338" s="9"/>
      <c r="E338" s="9"/>
      <c r="F338" s="15"/>
      <c r="G338" s="5"/>
      <c r="H338" s="5"/>
      <c r="I338" s="9"/>
      <c r="J338" s="9"/>
      <c r="K338" s="9"/>
      <c r="L338" s="9"/>
      <c r="M338" s="9"/>
      <c r="N338" s="9"/>
      <c r="O338" s="9"/>
      <c r="P338" s="9"/>
      <c r="Q338" s="9"/>
      <c r="R338" s="9"/>
      <c r="S338" s="9"/>
      <c r="T338" s="9"/>
      <c r="U338" s="9"/>
      <c r="V338" s="9"/>
      <c r="W338" s="9"/>
      <c r="Y338" s="17"/>
      <c r="AA338" s="9"/>
      <c r="AB338" s="9"/>
      <c r="AC338" s="9"/>
      <c r="AD338" s="9"/>
      <c r="AE338" s="14"/>
      <c r="AF338" s="14"/>
      <c r="AG338" s="14"/>
      <c r="AH338" s="14"/>
      <c r="AI338" s="14"/>
      <c r="AJ338" s="14"/>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row>
    <row r="339" spans="1:62" x14ac:dyDescent="0.3">
      <c r="A339" s="9"/>
      <c r="B339" s="76"/>
      <c r="C339" s="9"/>
      <c r="D339" s="9"/>
      <c r="E339" s="9"/>
      <c r="F339" s="15"/>
      <c r="G339" s="5"/>
      <c r="H339" s="5"/>
      <c r="I339" s="9"/>
      <c r="J339" s="9"/>
      <c r="K339" s="9"/>
      <c r="L339" s="9"/>
      <c r="M339" s="9"/>
      <c r="N339" s="9"/>
      <c r="O339" s="9"/>
      <c r="P339" s="9"/>
      <c r="Q339" s="9"/>
      <c r="R339" s="9"/>
      <c r="S339" s="9"/>
      <c r="T339" s="9"/>
      <c r="U339" s="9"/>
      <c r="V339" s="9"/>
      <c r="W339" s="9"/>
      <c r="Y339" s="17"/>
      <c r="AA339" s="9"/>
      <c r="AB339" s="9"/>
      <c r="AC339" s="9"/>
      <c r="AD339" s="9"/>
      <c r="AE339" s="14"/>
      <c r="AF339" s="14"/>
      <c r="AG339" s="14"/>
      <c r="AH339" s="14"/>
      <c r="AI339" s="14"/>
      <c r="AJ339" s="14"/>
      <c r="AK339" s="6"/>
      <c r="AL339" s="6"/>
      <c r="AM339" s="6"/>
      <c r="AN339" s="6"/>
      <c r="AO339" s="6"/>
      <c r="AP339" s="6"/>
      <c r="AQ339" s="6"/>
      <c r="AR339" s="6"/>
      <c r="AS339" s="6"/>
      <c r="AT339" s="6"/>
      <c r="AU339" s="39"/>
      <c r="AV339" s="39"/>
      <c r="AW339" s="6"/>
      <c r="AX339" s="6"/>
      <c r="AY339" s="6"/>
      <c r="AZ339" s="6"/>
      <c r="BA339" s="6"/>
      <c r="BB339" s="6"/>
      <c r="BC339" s="6"/>
      <c r="BD339" s="6"/>
      <c r="BE339" s="6"/>
      <c r="BF339" s="6"/>
      <c r="BG339" s="6"/>
      <c r="BH339" s="6"/>
      <c r="BI339" s="6"/>
      <c r="BJ339" s="6"/>
    </row>
    <row r="340" spans="1:62" ht="13.5" customHeight="1" x14ac:dyDescent="0.35">
      <c r="A340" s="120"/>
      <c r="B340" s="19"/>
      <c r="C340" s="1"/>
      <c r="D340" s="9"/>
      <c r="E340" s="1"/>
      <c r="F340" s="15"/>
      <c r="G340" s="37"/>
      <c r="H340" s="5"/>
      <c r="I340" s="22"/>
      <c r="J340" s="22"/>
      <c r="K340" s="22"/>
      <c r="L340" s="60"/>
      <c r="M340" s="60"/>
      <c r="N340" s="60"/>
      <c r="O340" s="60"/>
      <c r="P340" s="60"/>
      <c r="Q340" s="60"/>
      <c r="R340" s="60"/>
      <c r="S340" s="60"/>
      <c r="T340" s="60"/>
      <c r="U340" s="60"/>
      <c r="V340" s="60"/>
      <c r="W340" s="60"/>
      <c r="X340" s="60"/>
      <c r="Y340" s="59"/>
      <c r="Z340" s="20"/>
      <c r="AA340" s="60"/>
      <c r="AB340" s="60"/>
      <c r="AC340" s="60"/>
      <c r="AD340" s="60"/>
      <c r="AE340" s="22"/>
      <c r="AF340" s="22"/>
      <c r="AG340" s="22"/>
      <c r="AH340" s="22"/>
      <c r="AI340" s="22"/>
      <c r="AJ340" s="22"/>
      <c r="AK340" s="39"/>
      <c r="AL340" s="39"/>
      <c r="AM340" s="39"/>
      <c r="AN340" s="39"/>
      <c r="AO340" s="39"/>
      <c r="AP340" s="39"/>
      <c r="AQ340" s="39"/>
      <c r="AR340" s="40"/>
      <c r="AS340" s="39"/>
      <c r="AT340" s="40"/>
      <c r="AU340" s="39"/>
      <c r="AV340" s="39"/>
      <c r="AW340" s="39"/>
      <c r="AX340" s="39"/>
      <c r="AY340" s="39"/>
      <c r="AZ340" s="40"/>
      <c r="BA340" s="39"/>
      <c r="BB340" s="40"/>
      <c r="BC340" s="39"/>
      <c r="BD340" s="40"/>
      <c r="BE340" s="39"/>
      <c r="BF340" s="39"/>
      <c r="BG340" s="39"/>
      <c r="BH340" s="56"/>
      <c r="BI340" s="56"/>
      <c r="BJ340" s="133"/>
    </row>
    <row r="341" spans="1:62" x14ac:dyDescent="0.3">
      <c r="A341" s="9"/>
      <c r="B341" s="76"/>
      <c r="C341" s="9"/>
      <c r="D341" s="9"/>
      <c r="E341" s="9"/>
      <c r="F341" s="15"/>
      <c r="G341" s="5"/>
      <c r="H341" s="5"/>
      <c r="I341" s="9"/>
      <c r="J341" s="9"/>
      <c r="K341" s="9"/>
      <c r="L341" s="9"/>
      <c r="M341" s="9"/>
      <c r="N341" s="9"/>
      <c r="O341" s="9"/>
      <c r="P341" s="9"/>
      <c r="Q341" s="9"/>
      <c r="R341" s="9"/>
      <c r="S341" s="9"/>
      <c r="T341" s="9"/>
      <c r="U341" s="9"/>
      <c r="V341" s="9"/>
      <c r="W341" s="9"/>
      <c r="Y341" s="17"/>
      <c r="AA341" s="9"/>
      <c r="AB341" s="9"/>
      <c r="AC341" s="9"/>
      <c r="AD341" s="9"/>
      <c r="AE341" s="14"/>
      <c r="AF341" s="14"/>
      <c r="AG341" s="14"/>
      <c r="AH341" s="14"/>
      <c r="AI341" s="14"/>
      <c r="AJ341" s="14"/>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row>
    <row r="342" spans="1:62" ht="13.5" customHeight="1" x14ac:dyDescent="0.35">
      <c r="A342" s="120"/>
      <c r="B342" s="19"/>
      <c r="C342" s="1"/>
      <c r="D342" s="9"/>
      <c r="E342" s="1"/>
      <c r="F342" s="15"/>
      <c r="G342" s="37"/>
      <c r="H342" s="5"/>
      <c r="I342" s="22"/>
      <c r="J342" s="22"/>
      <c r="K342" s="22"/>
      <c r="L342" s="60"/>
      <c r="M342" s="60"/>
      <c r="N342" s="60"/>
      <c r="O342" s="60"/>
      <c r="P342" s="60"/>
      <c r="Q342" s="60"/>
      <c r="R342" s="60"/>
      <c r="S342" s="60"/>
      <c r="T342" s="60"/>
      <c r="U342" s="60"/>
      <c r="V342" s="60"/>
      <c r="W342" s="60"/>
      <c r="X342" s="60"/>
      <c r="Y342" s="59"/>
      <c r="Z342" s="20"/>
      <c r="AA342" s="60"/>
      <c r="AB342" s="60"/>
      <c r="AC342" s="60"/>
      <c r="AD342" s="60"/>
      <c r="AE342" s="22"/>
      <c r="AF342" s="22"/>
      <c r="AG342" s="22"/>
      <c r="AH342" s="22"/>
      <c r="AI342" s="22"/>
      <c r="AJ342" s="22"/>
      <c r="AK342" s="39"/>
      <c r="AL342" s="39"/>
      <c r="AM342" s="39"/>
      <c r="AN342" s="39"/>
      <c r="AO342" s="39"/>
      <c r="AP342" s="39"/>
      <c r="AQ342" s="39"/>
      <c r="AR342" s="40"/>
      <c r="AS342" s="39"/>
      <c r="AT342" s="40"/>
      <c r="AU342" s="39"/>
      <c r="AV342" s="39"/>
      <c r="AW342" s="39"/>
      <c r="AX342" s="39"/>
      <c r="AY342" s="39"/>
      <c r="AZ342" s="40"/>
      <c r="BA342" s="39"/>
      <c r="BB342" s="40"/>
      <c r="BC342" s="39"/>
      <c r="BD342" s="40"/>
      <c r="BE342" s="39"/>
      <c r="BF342" s="39"/>
      <c r="BG342" s="39"/>
      <c r="BH342" s="56"/>
      <c r="BI342" s="56"/>
      <c r="BJ342" s="133"/>
    </row>
    <row r="343" spans="1:62" x14ac:dyDescent="0.3">
      <c r="A343" s="135"/>
      <c r="B343" s="76"/>
      <c r="C343" s="9"/>
      <c r="D343" s="9"/>
      <c r="E343" s="9"/>
      <c r="F343" s="15"/>
      <c r="G343" s="5"/>
      <c r="H343" s="5"/>
      <c r="I343" s="9"/>
      <c r="J343" s="9"/>
      <c r="K343" s="9"/>
      <c r="L343" s="9"/>
      <c r="M343" s="9"/>
      <c r="N343" s="9"/>
      <c r="O343" s="9"/>
      <c r="P343" s="9"/>
      <c r="Q343" s="9"/>
      <c r="R343" s="9"/>
      <c r="S343" s="9"/>
      <c r="T343" s="9"/>
      <c r="U343" s="9"/>
      <c r="V343" s="8"/>
      <c r="W343" s="8"/>
      <c r="X343" s="7"/>
      <c r="Y343" s="18"/>
      <c r="Z343" s="7"/>
      <c r="AA343" s="7"/>
      <c r="AB343" s="7"/>
      <c r="AC343" s="9"/>
      <c r="AD343" s="8"/>
      <c r="AE343" s="14"/>
      <c r="AF343" s="14"/>
      <c r="AG343" s="14"/>
      <c r="AH343" s="14"/>
      <c r="AI343" s="14"/>
      <c r="AJ343" s="14"/>
      <c r="AK343" s="136"/>
      <c r="AL343" s="6"/>
      <c r="AM343" s="5"/>
      <c r="AN343" s="5"/>
      <c r="AO343" s="6"/>
      <c r="AP343" s="6"/>
      <c r="AQ343" s="6"/>
      <c r="AR343" s="6"/>
      <c r="AS343" s="6"/>
      <c r="AT343" s="6"/>
      <c r="AU343" s="6"/>
      <c r="AV343" s="6"/>
      <c r="AW343" s="6"/>
      <c r="AX343" s="6"/>
      <c r="AY343" s="6"/>
      <c r="AZ343" s="6"/>
      <c r="BA343" s="6"/>
      <c r="BB343" s="6"/>
      <c r="BC343" s="6"/>
      <c r="BD343" s="6"/>
      <c r="BE343" s="6"/>
      <c r="BF343" s="6"/>
      <c r="BG343" s="6"/>
      <c r="BH343" s="6"/>
      <c r="BI343" s="6"/>
      <c r="BJ343" s="6"/>
    </row>
    <row r="344" spans="1:62" x14ac:dyDescent="0.3">
      <c r="A344" s="9"/>
      <c r="B344" s="76"/>
      <c r="C344" s="9"/>
      <c r="D344" s="9"/>
      <c r="E344" s="9"/>
      <c r="F344" s="15"/>
      <c r="G344" s="5"/>
      <c r="H344" s="5"/>
      <c r="I344" s="9"/>
      <c r="J344" s="9"/>
      <c r="K344" s="9"/>
      <c r="L344" s="9"/>
      <c r="M344" s="9"/>
      <c r="N344" s="9"/>
      <c r="O344" s="9"/>
      <c r="P344" s="9"/>
      <c r="Q344" s="9"/>
      <c r="R344" s="9"/>
      <c r="S344" s="9"/>
      <c r="T344" s="9"/>
      <c r="U344" s="9"/>
      <c r="V344" s="8"/>
      <c r="W344" s="8"/>
      <c r="X344" s="7"/>
      <c r="Y344" s="18"/>
      <c r="Z344" s="7"/>
      <c r="AA344" s="7"/>
      <c r="AB344" s="7"/>
      <c r="AC344" s="9"/>
      <c r="AD344" s="8"/>
      <c r="AE344" s="14"/>
      <c r="AF344" s="14"/>
      <c r="AG344" s="14"/>
      <c r="AH344" s="14"/>
      <c r="AI344" s="14"/>
      <c r="AJ344" s="14"/>
      <c r="AK344" s="5"/>
      <c r="AL344" s="6"/>
      <c r="AM344" s="5"/>
      <c r="AN344" s="5"/>
      <c r="AO344" s="6"/>
      <c r="AP344" s="6"/>
      <c r="AQ344" s="6"/>
      <c r="AR344" s="6"/>
      <c r="AS344" s="6"/>
      <c r="AT344" s="6"/>
      <c r="AU344" s="6"/>
      <c r="AV344" s="6"/>
      <c r="AW344" s="6"/>
      <c r="AX344" s="6"/>
      <c r="AY344" s="6"/>
      <c r="AZ344" s="6"/>
      <c r="BA344" s="6"/>
      <c r="BB344" s="6"/>
      <c r="BC344" s="6"/>
      <c r="BD344" s="6"/>
      <c r="BE344" s="6"/>
      <c r="BF344" s="6"/>
      <c r="BG344" s="6"/>
      <c r="BH344" s="6"/>
      <c r="BI344" s="6"/>
      <c r="BJ344" s="6"/>
    </row>
    <row r="345" spans="1:62" x14ac:dyDescent="0.3">
      <c r="A345" s="135"/>
      <c r="B345" s="76"/>
      <c r="C345" s="9"/>
      <c r="D345" s="9"/>
      <c r="E345" s="9"/>
      <c r="F345" s="15"/>
      <c r="G345" s="5"/>
      <c r="H345" s="5"/>
      <c r="I345" s="9"/>
      <c r="J345" s="9"/>
      <c r="K345" s="9"/>
      <c r="L345" s="9"/>
      <c r="M345" s="9"/>
      <c r="N345" s="9"/>
      <c r="O345" s="9"/>
      <c r="P345" s="9"/>
      <c r="Q345" s="9"/>
      <c r="R345" s="9"/>
      <c r="S345" s="9"/>
      <c r="T345" s="9"/>
      <c r="U345" s="9"/>
      <c r="V345" s="8"/>
      <c r="W345" s="8"/>
      <c r="X345" s="7"/>
      <c r="Y345" s="18"/>
      <c r="Z345" s="7"/>
      <c r="AA345" s="7"/>
      <c r="AB345" s="7"/>
      <c r="AC345" s="9"/>
      <c r="AD345" s="8"/>
      <c r="AE345" s="14"/>
      <c r="AF345" s="14"/>
      <c r="AG345" s="14"/>
      <c r="AH345" s="14"/>
      <c r="AI345" s="14"/>
      <c r="AJ345" s="14"/>
      <c r="AK345" s="136"/>
      <c r="AL345" s="6"/>
      <c r="AM345" s="5"/>
      <c r="AN345" s="5"/>
      <c r="AO345" s="6"/>
      <c r="AP345" s="6"/>
      <c r="AQ345" s="6"/>
      <c r="AR345" s="6"/>
      <c r="AS345" s="6"/>
      <c r="AT345" s="6"/>
      <c r="AU345" s="6"/>
      <c r="AV345" s="6"/>
      <c r="AW345" s="6"/>
      <c r="AX345" s="6"/>
      <c r="AY345" s="6"/>
      <c r="AZ345" s="6"/>
      <c r="BA345" s="6"/>
      <c r="BB345" s="6"/>
      <c r="BC345" s="6"/>
      <c r="BD345" s="6"/>
      <c r="BE345" s="6"/>
      <c r="BF345" s="6"/>
      <c r="BG345" s="6"/>
      <c r="BH345" s="6"/>
      <c r="BI345" s="6"/>
      <c r="BJ345" s="6"/>
    </row>
    <row r="346" spans="1:62" x14ac:dyDescent="0.3">
      <c r="A346" s="135"/>
      <c r="B346" s="76"/>
      <c r="C346" s="9"/>
      <c r="D346" s="9"/>
      <c r="E346" s="9"/>
      <c r="F346" s="15"/>
      <c r="G346" s="5"/>
      <c r="H346" s="5"/>
      <c r="I346" s="9"/>
      <c r="J346" s="9"/>
      <c r="K346" s="9"/>
      <c r="L346" s="9"/>
      <c r="M346" s="9"/>
      <c r="N346" s="9"/>
      <c r="O346" s="9"/>
      <c r="P346" s="9"/>
      <c r="Q346" s="9"/>
      <c r="R346" s="9"/>
      <c r="S346" s="9"/>
      <c r="T346" s="9"/>
      <c r="U346" s="9"/>
      <c r="V346" s="8"/>
      <c r="W346" s="8"/>
      <c r="X346" s="7"/>
      <c r="Y346" s="18"/>
      <c r="Z346" s="7"/>
      <c r="AA346" s="7"/>
      <c r="AB346" s="7"/>
      <c r="AC346" s="9"/>
      <c r="AD346" s="8"/>
      <c r="AE346" s="14"/>
      <c r="AF346" s="14"/>
      <c r="AG346" s="14"/>
      <c r="AH346" s="14"/>
      <c r="AI346" s="14"/>
      <c r="AJ346" s="14"/>
      <c r="AK346" s="136"/>
      <c r="AL346" s="6"/>
      <c r="AM346" s="5"/>
      <c r="AN346" s="5"/>
      <c r="AO346" s="6"/>
      <c r="AP346" s="6"/>
      <c r="AQ346" s="6"/>
      <c r="AR346" s="6"/>
      <c r="AS346" s="6"/>
      <c r="AT346" s="6"/>
      <c r="AU346" s="6"/>
      <c r="AV346" s="6"/>
      <c r="AW346" s="6"/>
      <c r="AX346" s="6"/>
      <c r="AY346" s="6"/>
      <c r="AZ346" s="6"/>
      <c r="BA346" s="6"/>
      <c r="BB346" s="6"/>
      <c r="BC346" s="6"/>
      <c r="BD346" s="6"/>
      <c r="BE346" s="6"/>
      <c r="BF346" s="6"/>
      <c r="BG346" s="6"/>
      <c r="BH346" s="6"/>
      <c r="BI346" s="6"/>
      <c r="BJ346" s="6"/>
    </row>
    <row r="347" spans="1:62" x14ac:dyDescent="0.3">
      <c r="A347" s="9"/>
      <c r="B347" s="76"/>
      <c r="C347" s="9"/>
      <c r="D347" s="9"/>
      <c r="E347" s="9"/>
      <c r="F347" s="15"/>
      <c r="G347" s="5"/>
      <c r="H347" s="5"/>
      <c r="I347" s="9"/>
      <c r="J347" s="9"/>
      <c r="K347" s="9"/>
      <c r="L347" s="9"/>
      <c r="M347" s="9"/>
      <c r="N347" s="9"/>
      <c r="O347" s="9"/>
      <c r="P347" s="9"/>
      <c r="Q347" s="9"/>
      <c r="R347" s="9"/>
      <c r="S347" s="9"/>
      <c r="T347" s="9"/>
      <c r="U347" s="9"/>
      <c r="V347" s="8"/>
      <c r="W347" s="8"/>
      <c r="X347" s="7"/>
      <c r="Y347" s="18"/>
      <c r="Z347" s="7"/>
      <c r="AA347" s="7"/>
      <c r="AB347" s="7"/>
      <c r="AC347" s="9"/>
      <c r="AD347" s="8"/>
      <c r="AE347" s="14"/>
      <c r="AF347" s="14"/>
      <c r="AG347" s="14"/>
      <c r="AH347" s="14"/>
      <c r="AI347" s="14"/>
      <c r="AJ347" s="14"/>
      <c r="AK347" s="5"/>
      <c r="AL347" s="6"/>
      <c r="AM347" s="5"/>
      <c r="AN347" s="5"/>
      <c r="AO347" s="6"/>
      <c r="AP347" s="6"/>
      <c r="AQ347" s="6"/>
      <c r="AR347" s="6"/>
      <c r="AS347" s="6"/>
      <c r="AT347" s="6"/>
      <c r="AU347" s="6"/>
      <c r="AV347" s="6"/>
      <c r="AW347" s="6"/>
      <c r="AX347" s="6"/>
      <c r="AY347" s="6"/>
      <c r="AZ347" s="6"/>
      <c r="BA347" s="6"/>
      <c r="BB347" s="6"/>
      <c r="BC347" s="6"/>
      <c r="BD347" s="6"/>
      <c r="BE347" s="6"/>
      <c r="BF347" s="6"/>
      <c r="BG347" s="6"/>
      <c r="BH347" s="6"/>
      <c r="BI347" s="6"/>
      <c r="BJ347" s="6"/>
    </row>
    <row r="348" spans="1:62" x14ac:dyDescent="0.3">
      <c r="A348" s="9"/>
      <c r="B348" s="76"/>
      <c r="C348" s="9"/>
      <c r="D348" s="9"/>
      <c r="E348" s="9"/>
      <c r="F348" s="15"/>
      <c r="G348" s="5"/>
      <c r="H348" s="5"/>
      <c r="I348" s="9"/>
      <c r="J348" s="9"/>
      <c r="K348" s="9"/>
      <c r="L348" s="9"/>
      <c r="M348" s="9"/>
      <c r="N348" s="9"/>
      <c r="O348" s="9"/>
      <c r="P348" s="9"/>
      <c r="Q348" s="9"/>
      <c r="R348" s="9"/>
      <c r="S348" s="9"/>
      <c r="T348" s="9"/>
      <c r="U348" s="9"/>
      <c r="V348" s="9"/>
      <c r="W348" s="9"/>
      <c r="Y348" s="17"/>
      <c r="AA348" s="9"/>
      <c r="AB348" s="9"/>
      <c r="AC348" s="9"/>
      <c r="AD348" s="9"/>
      <c r="AE348" s="14"/>
      <c r="AF348" s="14"/>
      <c r="AG348" s="14"/>
      <c r="AH348" s="14"/>
      <c r="AI348" s="14"/>
      <c r="AJ348" s="14"/>
      <c r="AK348" s="6"/>
      <c r="AL348" s="6"/>
      <c r="AM348" s="6"/>
      <c r="AN348" s="6"/>
      <c r="AO348" s="6"/>
      <c r="AP348" s="6"/>
      <c r="AQ348" s="6"/>
      <c r="AR348" s="6"/>
      <c r="AS348" s="6"/>
      <c r="AT348" s="6"/>
      <c r="AU348" s="39"/>
      <c r="AV348" s="39"/>
      <c r="AW348" s="6"/>
      <c r="AX348" s="6"/>
      <c r="AY348" s="6"/>
      <c r="AZ348" s="6"/>
      <c r="BA348" s="6"/>
      <c r="BB348" s="6"/>
      <c r="BC348" s="6"/>
      <c r="BD348" s="6"/>
      <c r="BE348" s="6"/>
      <c r="BF348" s="6"/>
      <c r="BG348" s="6"/>
      <c r="BH348" s="6"/>
      <c r="BI348" s="6"/>
      <c r="BJ348" s="6"/>
    </row>
    <row r="349" spans="1:62" x14ac:dyDescent="0.3">
      <c r="A349" s="9"/>
      <c r="B349" s="76"/>
      <c r="C349" s="9"/>
      <c r="D349" s="9"/>
      <c r="E349" s="9"/>
      <c r="F349" s="15"/>
      <c r="G349" s="5"/>
      <c r="H349" s="5"/>
      <c r="I349" s="9"/>
      <c r="J349" s="9"/>
      <c r="K349" s="9"/>
      <c r="L349" s="9"/>
      <c r="M349" s="9"/>
      <c r="N349" s="9"/>
      <c r="O349" s="9"/>
      <c r="P349" s="9"/>
      <c r="Q349" s="9"/>
      <c r="R349" s="9"/>
      <c r="S349" s="9"/>
      <c r="T349" s="9"/>
      <c r="U349" s="9"/>
      <c r="V349" s="9"/>
      <c r="W349" s="9"/>
      <c r="Y349" s="17"/>
      <c r="AA349" s="9"/>
      <c r="AB349" s="9"/>
      <c r="AC349" s="9"/>
      <c r="AD349" s="9"/>
      <c r="AE349" s="14"/>
      <c r="AF349" s="14"/>
      <c r="AG349" s="14"/>
      <c r="AH349" s="14"/>
      <c r="AI349" s="14"/>
      <c r="AJ349" s="14"/>
      <c r="AK349" s="6"/>
      <c r="AL349" s="6"/>
      <c r="AM349" s="6"/>
      <c r="AN349" s="6"/>
      <c r="AO349" s="6"/>
      <c r="AP349" s="6"/>
      <c r="AQ349" s="6"/>
      <c r="AR349" s="6"/>
      <c r="AS349" s="6"/>
      <c r="AT349" s="6"/>
      <c r="AU349" s="39"/>
      <c r="AV349" s="39"/>
      <c r="AW349" s="6"/>
      <c r="AX349" s="6"/>
      <c r="AY349" s="6"/>
      <c r="AZ349" s="6"/>
      <c r="BA349" s="6"/>
      <c r="BB349" s="6"/>
      <c r="BC349" s="6"/>
      <c r="BD349" s="6"/>
      <c r="BE349" s="6"/>
      <c r="BF349" s="6"/>
      <c r="BG349" s="6"/>
      <c r="BH349" s="6"/>
      <c r="BI349" s="6"/>
      <c r="BJ349" s="6"/>
    </row>
    <row r="350" spans="1:62" x14ac:dyDescent="0.3">
      <c r="A350" s="135"/>
      <c r="B350" s="76"/>
      <c r="C350" s="9"/>
      <c r="D350" s="9"/>
      <c r="E350" s="9"/>
      <c r="F350" s="15"/>
      <c r="G350" s="5"/>
      <c r="H350" s="5"/>
      <c r="I350" s="9"/>
      <c r="J350" s="9"/>
      <c r="K350" s="9"/>
      <c r="L350" s="9"/>
      <c r="M350" s="9"/>
      <c r="N350" s="9"/>
      <c r="O350" s="9"/>
      <c r="P350" s="9"/>
      <c r="Q350" s="9"/>
      <c r="R350" s="9"/>
      <c r="S350" s="9"/>
      <c r="T350" s="9"/>
      <c r="U350" s="9"/>
      <c r="V350" s="8"/>
      <c r="W350" s="8"/>
      <c r="X350" s="7"/>
      <c r="Y350" s="18"/>
      <c r="Z350" s="7"/>
      <c r="AA350" s="7"/>
      <c r="AB350" s="7"/>
      <c r="AC350" s="9"/>
      <c r="AD350" s="8"/>
      <c r="AE350" s="14"/>
      <c r="AF350" s="14"/>
      <c r="AG350" s="14"/>
      <c r="AH350" s="14"/>
      <c r="AI350" s="14"/>
      <c r="AJ350" s="14"/>
      <c r="AK350" s="136"/>
      <c r="AL350" s="6"/>
      <c r="AM350" s="5"/>
      <c r="AN350" s="5"/>
      <c r="AO350" s="6"/>
      <c r="AP350" s="6"/>
      <c r="AQ350" s="6"/>
      <c r="AR350" s="6"/>
      <c r="AS350" s="6"/>
      <c r="AT350" s="6"/>
      <c r="AU350" s="6"/>
      <c r="AV350" s="6"/>
      <c r="AW350" s="6"/>
      <c r="AX350" s="6"/>
      <c r="AY350" s="6"/>
      <c r="AZ350" s="6"/>
      <c r="BA350" s="6"/>
      <c r="BB350" s="6"/>
      <c r="BC350" s="6"/>
      <c r="BD350" s="6"/>
      <c r="BE350" s="6"/>
      <c r="BF350" s="6"/>
      <c r="BG350" s="6"/>
      <c r="BH350" s="6"/>
      <c r="BI350" s="6"/>
      <c r="BJ350" s="6"/>
    </row>
    <row r="351" spans="1:62" x14ac:dyDescent="0.3">
      <c r="A351" s="135"/>
      <c r="B351" s="76"/>
      <c r="C351" s="9"/>
      <c r="D351" s="9"/>
      <c r="E351" s="9"/>
      <c r="F351" s="15"/>
      <c r="G351" s="5"/>
      <c r="H351" s="5"/>
      <c r="I351" s="9"/>
      <c r="J351" s="9"/>
      <c r="K351" s="9"/>
      <c r="L351" s="9"/>
      <c r="M351" s="9"/>
      <c r="N351" s="9"/>
      <c r="O351" s="9"/>
      <c r="P351" s="9"/>
      <c r="Q351" s="9"/>
      <c r="R351" s="9"/>
      <c r="S351" s="9"/>
      <c r="T351" s="9"/>
      <c r="U351" s="9"/>
      <c r="V351" s="8"/>
      <c r="W351" s="8"/>
      <c r="X351" s="7"/>
      <c r="Y351" s="18"/>
      <c r="Z351" s="7"/>
      <c r="AA351" s="7"/>
      <c r="AB351" s="7"/>
      <c r="AC351" s="9"/>
      <c r="AD351" s="8"/>
      <c r="AE351" s="14"/>
      <c r="AF351" s="14"/>
      <c r="AG351" s="14"/>
      <c r="AH351" s="14"/>
      <c r="AI351" s="14"/>
      <c r="AJ351" s="14"/>
      <c r="AK351" s="136"/>
      <c r="AL351" s="6"/>
      <c r="AM351" s="5"/>
      <c r="AN351" s="5"/>
      <c r="AO351" s="6"/>
      <c r="AP351" s="6"/>
      <c r="AQ351" s="6"/>
      <c r="AR351" s="6"/>
      <c r="AS351" s="6"/>
      <c r="AT351" s="6"/>
      <c r="AU351" s="6"/>
      <c r="AV351" s="6"/>
      <c r="AW351" s="6"/>
      <c r="AX351" s="6"/>
      <c r="AY351" s="6"/>
      <c r="AZ351" s="6"/>
      <c r="BA351" s="6"/>
      <c r="BB351" s="6"/>
      <c r="BC351" s="6"/>
      <c r="BD351" s="6"/>
      <c r="BE351" s="6"/>
      <c r="BF351" s="6"/>
      <c r="BG351" s="6"/>
      <c r="BH351" s="6"/>
      <c r="BI351" s="6"/>
      <c r="BJ351" s="6"/>
    </row>
    <row r="352" spans="1:62" x14ac:dyDescent="0.3">
      <c r="A352" s="9"/>
      <c r="B352" s="76"/>
      <c r="C352" s="9"/>
      <c r="D352" s="9"/>
      <c r="E352" s="9"/>
      <c r="F352" s="15"/>
      <c r="G352" s="5"/>
      <c r="H352" s="5"/>
      <c r="I352" s="9"/>
      <c r="J352" s="9"/>
      <c r="K352" s="9"/>
      <c r="L352" s="9"/>
      <c r="M352" s="9"/>
      <c r="N352" s="9"/>
      <c r="O352" s="9"/>
      <c r="P352" s="9"/>
      <c r="Q352" s="9"/>
      <c r="R352" s="9"/>
      <c r="S352" s="9"/>
      <c r="T352" s="9"/>
      <c r="U352" s="9"/>
      <c r="V352" s="8"/>
      <c r="W352" s="8"/>
      <c r="X352" s="7"/>
      <c r="Y352" s="18"/>
      <c r="Z352" s="7"/>
      <c r="AA352" s="7"/>
      <c r="AB352" s="7"/>
      <c r="AC352" s="9"/>
      <c r="AD352" s="8"/>
      <c r="AE352" s="14"/>
      <c r="AF352" s="14"/>
      <c r="AG352" s="14"/>
      <c r="AH352" s="14"/>
      <c r="AI352" s="14"/>
      <c r="AJ352" s="14"/>
      <c r="AK352" s="5"/>
      <c r="AL352" s="6"/>
      <c r="AM352" s="5"/>
      <c r="AN352" s="5"/>
      <c r="AO352" s="6"/>
      <c r="AP352" s="6"/>
      <c r="AQ352" s="6"/>
      <c r="AR352" s="6"/>
      <c r="AS352" s="6"/>
      <c r="AT352" s="6"/>
      <c r="AU352" s="39"/>
      <c r="AV352" s="39"/>
      <c r="AW352" s="6"/>
      <c r="AX352" s="6"/>
      <c r="AY352" s="6"/>
      <c r="AZ352" s="6"/>
      <c r="BA352" s="6"/>
      <c r="BB352" s="6"/>
      <c r="BC352" s="6"/>
      <c r="BD352" s="6"/>
      <c r="BE352" s="6"/>
      <c r="BF352" s="6"/>
      <c r="BG352" s="6"/>
      <c r="BH352" s="6"/>
      <c r="BI352" s="6"/>
      <c r="BJ352" s="6"/>
    </row>
    <row r="353" spans="1:62" x14ac:dyDescent="0.3">
      <c r="A353" s="135"/>
      <c r="B353" s="76"/>
      <c r="C353" s="9"/>
      <c r="D353" s="9"/>
      <c r="E353" s="9"/>
      <c r="F353" s="15"/>
      <c r="G353" s="5"/>
      <c r="H353" s="5"/>
      <c r="I353" s="9"/>
      <c r="J353" s="9"/>
      <c r="K353" s="9"/>
      <c r="L353" s="9"/>
      <c r="M353" s="9"/>
      <c r="N353" s="9"/>
      <c r="O353" s="9"/>
      <c r="P353" s="9"/>
      <c r="Q353" s="9"/>
      <c r="R353" s="9"/>
      <c r="S353" s="9"/>
      <c r="T353" s="9"/>
      <c r="U353" s="9"/>
      <c r="V353" s="8"/>
      <c r="W353" s="8"/>
      <c r="X353" s="7"/>
      <c r="Y353" s="18"/>
      <c r="Z353" s="7"/>
      <c r="AA353" s="7"/>
      <c r="AB353" s="7"/>
      <c r="AC353" s="9"/>
      <c r="AD353" s="8"/>
      <c r="AE353" s="14"/>
      <c r="AF353" s="14"/>
      <c r="AG353" s="14"/>
      <c r="AH353" s="14"/>
      <c r="AI353" s="14"/>
      <c r="AJ353" s="14"/>
      <c r="AK353" s="136"/>
      <c r="AL353" s="6"/>
      <c r="AM353" s="5"/>
      <c r="AN353" s="5"/>
      <c r="AO353" s="6"/>
      <c r="AP353" s="6"/>
      <c r="AQ353" s="6"/>
      <c r="AR353" s="6"/>
      <c r="AS353" s="6"/>
      <c r="AT353" s="6"/>
      <c r="AU353" s="6"/>
      <c r="AV353" s="6"/>
      <c r="AW353" s="6"/>
      <c r="AX353" s="6"/>
      <c r="AY353" s="6"/>
      <c r="AZ353" s="6"/>
      <c r="BA353" s="6"/>
      <c r="BB353" s="6"/>
      <c r="BC353" s="6"/>
      <c r="BD353" s="6"/>
      <c r="BE353" s="6"/>
      <c r="BF353" s="6"/>
      <c r="BG353" s="6"/>
      <c r="BH353" s="6"/>
      <c r="BI353" s="6"/>
      <c r="BJ353" s="6"/>
    </row>
    <row r="354" spans="1:62" x14ac:dyDescent="0.3">
      <c r="A354" s="9"/>
      <c r="B354" s="76"/>
      <c r="C354" s="9"/>
      <c r="D354" s="9"/>
      <c r="E354" s="9"/>
      <c r="F354" s="15"/>
      <c r="G354" s="5"/>
      <c r="H354" s="5"/>
      <c r="I354" s="9"/>
      <c r="J354" s="9"/>
      <c r="K354" s="9"/>
      <c r="L354" s="9"/>
      <c r="M354" s="9"/>
      <c r="N354" s="9"/>
      <c r="O354" s="9"/>
      <c r="P354" s="9"/>
      <c r="Q354" s="9"/>
      <c r="R354" s="9"/>
      <c r="S354" s="9"/>
      <c r="T354" s="9"/>
      <c r="U354" s="9"/>
      <c r="V354" s="9"/>
      <c r="W354" s="9"/>
      <c r="Y354" s="17"/>
      <c r="AA354" s="9"/>
      <c r="AB354" s="9"/>
      <c r="AC354" s="9"/>
      <c r="AD354" s="9"/>
      <c r="AE354" s="14"/>
      <c r="AF354" s="14"/>
      <c r="AG354" s="14"/>
      <c r="AH354" s="14"/>
      <c r="AI354" s="14"/>
      <c r="AJ354" s="14"/>
      <c r="AK354" s="6"/>
      <c r="AL354" s="6"/>
      <c r="AM354" s="6"/>
      <c r="AN354" s="6"/>
      <c r="AO354" s="6"/>
      <c r="AP354" s="6"/>
      <c r="AQ354" s="6"/>
      <c r="AR354" s="6"/>
      <c r="AS354" s="6"/>
      <c r="AT354" s="6"/>
      <c r="AU354" s="39"/>
      <c r="AV354" s="39"/>
      <c r="AW354" s="6"/>
      <c r="AX354" s="6"/>
      <c r="AY354" s="6"/>
      <c r="AZ354" s="6"/>
      <c r="BA354" s="6"/>
      <c r="BB354" s="6"/>
      <c r="BC354" s="6"/>
      <c r="BD354" s="6"/>
      <c r="BE354" s="6"/>
      <c r="BF354" s="6"/>
      <c r="BG354" s="6"/>
      <c r="BH354" s="6"/>
      <c r="BI354" s="6"/>
      <c r="BJ354" s="6"/>
    </row>
    <row r="355" spans="1:62" x14ac:dyDescent="0.3">
      <c r="A355" s="9"/>
      <c r="B355" s="76"/>
      <c r="C355" s="9"/>
      <c r="D355" s="9"/>
      <c r="E355" s="9"/>
      <c r="F355" s="15"/>
      <c r="G355" s="5"/>
      <c r="H355" s="5"/>
      <c r="I355" s="9"/>
      <c r="J355" s="9"/>
      <c r="K355" s="9"/>
      <c r="L355" s="9"/>
      <c r="M355" s="9"/>
      <c r="N355" s="9"/>
      <c r="O355" s="9"/>
      <c r="P355" s="9"/>
      <c r="Q355" s="9"/>
      <c r="R355" s="9"/>
      <c r="S355" s="9"/>
      <c r="T355" s="9"/>
      <c r="U355" s="9"/>
      <c r="V355" s="8"/>
      <c r="W355" s="8"/>
      <c r="X355" s="7"/>
      <c r="Y355" s="18"/>
      <c r="Z355" s="7"/>
      <c r="AA355" s="7"/>
      <c r="AB355" s="7"/>
      <c r="AC355" s="9"/>
      <c r="AD355" s="8"/>
      <c r="AE355" s="14"/>
      <c r="AF355" s="14"/>
      <c r="AG355" s="14"/>
      <c r="AH355" s="14"/>
      <c r="AI355" s="14"/>
      <c r="AJ355" s="14"/>
      <c r="AK355" s="5"/>
      <c r="AL355" s="6"/>
      <c r="AM355" s="5"/>
      <c r="AN355" s="5"/>
      <c r="AO355" s="6"/>
      <c r="AP355" s="6"/>
      <c r="AQ355" s="6"/>
      <c r="AR355" s="6"/>
      <c r="AS355" s="6"/>
      <c r="AT355" s="6"/>
      <c r="AU355" s="39"/>
      <c r="AV355" s="39"/>
      <c r="AW355" s="6"/>
      <c r="AX355" s="6"/>
      <c r="AY355" s="6"/>
      <c r="AZ355" s="6"/>
      <c r="BA355" s="6"/>
      <c r="BB355" s="6"/>
      <c r="BC355" s="6"/>
      <c r="BD355" s="6"/>
      <c r="BE355" s="6"/>
      <c r="BF355" s="6"/>
      <c r="BG355" s="6"/>
      <c r="BH355" s="6"/>
      <c r="BI355" s="6"/>
      <c r="BJ355" s="6"/>
    </row>
    <row r="356" spans="1:62" x14ac:dyDescent="0.3">
      <c r="A356" s="9"/>
      <c r="B356" s="76"/>
      <c r="C356" s="9"/>
      <c r="D356" s="9"/>
      <c r="E356" s="9"/>
      <c r="F356" s="15"/>
      <c r="G356" s="5"/>
      <c r="H356" s="5"/>
      <c r="I356" s="9"/>
      <c r="J356" s="9"/>
      <c r="K356" s="9"/>
      <c r="L356" s="9"/>
      <c r="M356" s="9"/>
      <c r="N356" s="9"/>
      <c r="O356" s="9"/>
      <c r="P356" s="9"/>
      <c r="Q356" s="9"/>
      <c r="R356" s="9"/>
      <c r="S356" s="9"/>
      <c r="T356" s="9"/>
      <c r="U356" s="9"/>
      <c r="V356" s="9"/>
      <c r="W356" s="9"/>
      <c r="Y356" s="17"/>
      <c r="AA356" s="9"/>
      <c r="AB356" s="9"/>
      <c r="AC356" s="9"/>
      <c r="AD356" s="9"/>
      <c r="AE356" s="14"/>
      <c r="AF356" s="14"/>
      <c r="AG356" s="14"/>
      <c r="AH356" s="14"/>
      <c r="AI356" s="14"/>
      <c r="AJ356" s="14"/>
      <c r="AK356" s="6"/>
      <c r="AL356" s="6"/>
      <c r="AM356" s="6"/>
      <c r="AN356" s="6"/>
      <c r="AO356" s="6"/>
      <c r="AP356" s="6"/>
      <c r="AQ356" s="6"/>
      <c r="AR356" s="6"/>
      <c r="AS356" s="6"/>
      <c r="AT356" s="6"/>
      <c r="AU356" s="39"/>
      <c r="AV356" s="39"/>
      <c r="AW356" s="6"/>
      <c r="AX356" s="6"/>
      <c r="AY356" s="6"/>
      <c r="AZ356" s="6"/>
      <c r="BA356" s="6"/>
      <c r="BB356" s="6"/>
      <c r="BC356" s="6"/>
      <c r="BD356" s="6"/>
      <c r="BE356" s="6"/>
      <c r="BF356" s="6"/>
      <c r="BG356" s="6"/>
      <c r="BH356" s="6"/>
      <c r="BI356" s="6"/>
      <c r="BJ356" s="6"/>
    </row>
    <row r="357" spans="1:62" x14ac:dyDescent="0.3">
      <c r="A357" s="9"/>
      <c r="B357" s="76"/>
      <c r="C357" s="9"/>
      <c r="D357" s="9"/>
      <c r="E357" s="9"/>
      <c r="F357" s="15"/>
      <c r="G357" s="5"/>
      <c r="H357" s="5"/>
      <c r="I357" s="9"/>
      <c r="J357" s="9"/>
      <c r="K357" s="9"/>
      <c r="L357" s="9"/>
      <c r="M357" s="9"/>
      <c r="N357" s="9"/>
      <c r="O357" s="9"/>
      <c r="P357" s="9"/>
      <c r="Q357" s="9"/>
      <c r="R357" s="9"/>
      <c r="S357" s="9"/>
      <c r="T357" s="9"/>
      <c r="U357" s="9"/>
      <c r="V357" s="9"/>
      <c r="W357" s="9"/>
      <c r="Y357" s="17"/>
      <c r="AA357" s="9"/>
      <c r="AB357" s="9"/>
      <c r="AC357" s="9"/>
      <c r="AD357" s="9"/>
      <c r="AE357" s="14"/>
      <c r="AF357" s="14"/>
      <c r="AG357" s="14"/>
      <c r="AH357" s="14"/>
      <c r="AI357" s="14"/>
      <c r="AJ357" s="14"/>
      <c r="AK357" s="6"/>
      <c r="AL357" s="6"/>
      <c r="AM357" s="6"/>
      <c r="AN357" s="6"/>
      <c r="AO357" s="6"/>
      <c r="AP357" s="6"/>
      <c r="AQ357" s="6"/>
      <c r="AR357" s="6"/>
      <c r="AS357" s="6"/>
      <c r="AT357" s="6"/>
      <c r="AU357" s="39"/>
      <c r="AV357" s="39"/>
      <c r="AW357" s="6"/>
      <c r="AX357" s="6"/>
      <c r="AY357" s="6"/>
      <c r="AZ357" s="6"/>
      <c r="BA357" s="6"/>
      <c r="BB357" s="6"/>
      <c r="BC357" s="6"/>
      <c r="BD357" s="6"/>
      <c r="BE357" s="6"/>
      <c r="BF357" s="6"/>
      <c r="BG357" s="6"/>
      <c r="BH357" s="6"/>
      <c r="BI357" s="6"/>
      <c r="BJ357" s="6"/>
    </row>
    <row r="358" spans="1:62" x14ac:dyDescent="0.3">
      <c r="A358" s="9"/>
      <c r="B358" s="76"/>
      <c r="C358" s="9"/>
      <c r="D358" s="9"/>
      <c r="E358" s="9"/>
      <c r="F358" s="15"/>
      <c r="G358" s="5"/>
      <c r="H358" s="5"/>
      <c r="I358" s="9"/>
      <c r="J358" s="9"/>
      <c r="K358" s="9"/>
      <c r="L358" s="9"/>
      <c r="M358" s="9"/>
      <c r="N358" s="9"/>
      <c r="O358" s="9"/>
      <c r="P358" s="9"/>
      <c r="Q358" s="9"/>
      <c r="R358" s="9"/>
      <c r="S358" s="9"/>
      <c r="T358" s="9"/>
      <c r="U358" s="9"/>
      <c r="V358" s="9"/>
      <c r="W358" s="9"/>
      <c r="Y358" s="17"/>
      <c r="AA358" s="9"/>
      <c r="AB358" s="9"/>
      <c r="AC358" s="9"/>
      <c r="AD358" s="9"/>
      <c r="AE358" s="14"/>
      <c r="AF358" s="14"/>
      <c r="AG358" s="14"/>
      <c r="AH358" s="14"/>
      <c r="AI358" s="14"/>
      <c r="AJ358" s="14"/>
      <c r="AK358" s="6"/>
      <c r="AL358" s="6"/>
      <c r="AM358" s="6"/>
      <c r="AN358" s="6"/>
      <c r="AO358" s="6"/>
      <c r="AP358" s="6"/>
      <c r="AQ358" s="6"/>
      <c r="AR358" s="6"/>
      <c r="AS358" s="6"/>
      <c r="AT358" s="6"/>
      <c r="AU358" s="39"/>
      <c r="AV358" s="39"/>
      <c r="AW358" s="6"/>
      <c r="AX358" s="6"/>
      <c r="AY358" s="6"/>
      <c r="AZ358" s="6"/>
      <c r="BA358" s="6"/>
      <c r="BB358" s="6"/>
      <c r="BC358" s="6"/>
      <c r="BD358" s="6"/>
      <c r="BE358" s="6"/>
      <c r="BF358" s="6"/>
      <c r="BG358" s="6"/>
      <c r="BH358" s="6"/>
      <c r="BI358" s="6"/>
      <c r="BJ358" s="6"/>
    </row>
    <row r="359" spans="1:62" x14ac:dyDescent="0.3">
      <c r="A359" s="9"/>
      <c r="B359" s="76"/>
      <c r="C359" s="9"/>
      <c r="D359" s="9"/>
      <c r="E359" s="9"/>
      <c r="F359" s="15"/>
      <c r="G359" s="5"/>
      <c r="H359" s="5"/>
      <c r="I359" s="9"/>
      <c r="J359" s="9"/>
      <c r="K359" s="9"/>
      <c r="L359" s="9"/>
      <c r="M359" s="9"/>
      <c r="N359" s="9"/>
      <c r="O359" s="9"/>
      <c r="P359" s="9"/>
      <c r="Q359" s="9"/>
      <c r="R359" s="9"/>
      <c r="S359" s="9"/>
      <c r="T359" s="9"/>
      <c r="U359" s="9"/>
      <c r="V359" s="9"/>
      <c r="W359" s="9"/>
      <c r="Y359" s="17"/>
      <c r="AA359" s="9"/>
      <c r="AB359" s="9"/>
      <c r="AC359" s="9"/>
      <c r="AD359" s="9"/>
      <c r="AE359" s="14"/>
      <c r="AF359" s="14"/>
      <c r="AG359" s="14"/>
      <c r="AH359" s="14"/>
      <c r="AI359" s="14"/>
      <c r="AJ359" s="14"/>
      <c r="AK359" s="6"/>
      <c r="AL359" s="6"/>
      <c r="AM359" s="6"/>
      <c r="AN359" s="6"/>
      <c r="AO359" s="6"/>
      <c r="AP359" s="6"/>
      <c r="AQ359" s="6"/>
      <c r="AR359" s="6"/>
      <c r="AS359" s="6"/>
      <c r="AT359" s="6"/>
      <c r="AU359" s="39"/>
      <c r="AV359" s="39"/>
      <c r="AW359" s="6"/>
      <c r="AX359" s="6"/>
      <c r="AY359" s="6"/>
      <c r="AZ359" s="6"/>
      <c r="BA359" s="6"/>
      <c r="BB359" s="6"/>
      <c r="BC359" s="6"/>
      <c r="BD359" s="6"/>
      <c r="BE359" s="6"/>
      <c r="BF359" s="6"/>
      <c r="BG359" s="6"/>
      <c r="BH359" s="6"/>
      <c r="BI359" s="6"/>
      <c r="BJ359" s="6"/>
    </row>
    <row r="360" spans="1:62" x14ac:dyDescent="0.3">
      <c r="A360" s="9"/>
      <c r="B360" s="76"/>
      <c r="C360" s="9"/>
      <c r="D360" s="9"/>
      <c r="E360" s="9"/>
      <c r="F360" s="15"/>
      <c r="G360" s="5"/>
      <c r="H360" s="5"/>
      <c r="I360" s="9"/>
      <c r="J360" s="9"/>
      <c r="K360" s="9"/>
      <c r="L360" s="9"/>
      <c r="M360" s="9"/>
      <c r="N360" s="9"/>
      <c r="O360" s="9"/>
      <c r="P360" s="9"/>
      <c r="Q360" s="9"/>
      <c r="R360" s="9"/>
      <c r="S360" s="9"/>
      <c r="T360" s="9"/>
      <c r="U360" s="9"/>
      <c r="V360" s="8"/>
      <c r="W360" s="8"/>
      <c r="X360" s="7"/>
      <c r="Y360" s="18"/>
      <c r="Z360" s="7"/>
      <c r="AA360" s="7"/>
      <c r="AB360" s="7"/>
      <c r="AC360" s="9"/>
      <c r="AD360" s="8"/>
      <c r="AE360" s="14"/>
      <c r="AF360" s="14"/>
      <c r="AG360" s="14"/>
      <c r="AH360" s="14"/>
      <c r="AI360" s="14"/>
      <c r="AJ360" s="14"/>
      <c r="AK360" s="5"/>
      <c r="AL360" s="6"/>
      <c r="AM360" s="5"/>
      <c r="AN360" s="5"/>
      <c r="AO360" s="6"/>
      <c r="AP360" s="6"/>
      <c r="AQ360" s="6"/>
      <c r="AR360" s="6"/>
      <c r="AS360" s="6"/>
      <c r="AT360" s="6"/>
      <c r="AU360" s="6"/>
      <c r="AV360" s="6"/>
      <c r="AW360" s="6"/>
      <c r="AX360" s="6"/>
      <c r="AY360" s="6"/>
      <c r="AZ360" s="6"/>
      <c r="BA360" s="6"/>
      <c r="BB360" s="6"/>
      <c r="BC360" s="6"/>
      <c r="BD360" s="6"/>
      <c r="BE360" s="6"/>
      <c r="BF360" s="6"/>
      <c r="BG360" s="6"/>
      <c r="BH360" s="6"/>
      <c r="BI360" s="6"/>
      <c r="BJ360" s="6"/>
    </row>
    <row r="361" spans="1:62" ht="13.5" customHeight="1" x14ac:dyDescent="0.35">
      <c r="A361" s="120"/>
      <c r="B361" s="19"/>
      <c r="C361" s="1"/>
      <c r="D361" s="9"/>
      <c r="E361" s="1"/>
      <c r="F361" s="15"/>
      <c r="G361" s="37"/>
      <c r="H361" s="5"/>
      <c r="I361" s="22"/>
      <c r="J361" s="22"/>
      <c r="K361" s="22"/>
      <c r="L361" s="60"/>
      <c r="M361" s="60"/>
      <c r="N361" s="60"/>
      <c r="O361" s="60"/>
      <c r="P361" s="60"/>
      <c r="Q361" s="60"/>
      <c r="R361" s="60"/>
      <c r="S361" s="60"/>
      <c r="T361" s="60"/>
      <c r="U361" s="60"/>
      <c r="V361" s="60"/>
      <c r="W361" s="60"/>
      <c r="X361" s="60"/>
      <c r="Y361" s="59"/>
      <c r="Z361" s="20"/>
      <c r="AA361" s="60"/>
      <c r="AB361" s="60"/>
      <c r="AC361" s="60"/>
      <c r="AD361" s="60"/>
      <c r="AE361" s="22"/>
      <c r="AF361" s="22"/>
      <c r="AG361" s="22"/>
      <c r="AH361" s="22"/>
      <c r="AI361" s="22"/>
      <c r="AJ361" s="22"/>
      <c r="AK361" s="39"/>
      <c r="AL361" s="39"/>
      <c r="AM361" s="39"/>
      <c r="AN361" s="39"/>
      <c r="AO361" s="39"/>
      <c r="AP361" s="39"/>
      <c r="AQ361" s="39"/>
      <c r="AR361" s="40"/>
      <c r="AS361" s="39"/>
      <c r="AT361" s="40"/>
      <c r="AU361" s="39"/>
      <c r="AV361" s="39"/>
      <c r="AW361" s="39"/>
      <c r="AX361" s="39"/>
      <c r="AY361" s="39"/>
      <c r="AZ361" s="40"/>
      <c r="BA361" s="39"/>
      <c r="BB361" s="40"/>
      <c r="BC361" s="39"/>
      <c r="BD361" s="40"/>
      <c r="BE361" s="39"/>
      <c r="BF361" s="39"/>
      <c r="BG361" s="39"/>
      <c r="BH361" s="56"/>
      <c r="BI361" s="56"/>
      <c r="BJ361" s="133"/>
    </row>
    <row r="362" spans="1:62" x14ac:dyDescent="0.3">
      <c r="A362" s="9"/>
      <c r="B362" s="76"/>
      <c r="C362" s="9"/>
      <c r="D362" s="9"/>
      <c r="E362" s="9"/>
      <c r="F362" s="15"/>
      <c r="G362" s="5"/>
      <c r="H362" s="5"/>
      <c r="I362" s="9"/>
      <c r="J362" s="9"/>
      <c r="K362" s="9"/>
      <c r="L362" s="9"/>
      <c r="M362" s="9"/>
      <c r="N362" s="9"/>
      <c r="O362" s="9"/>
      <c r="P362" s="9"/>
      <c r="Q362" s="9"/>
      <c r="R362" s="9"/>
      <c r="S362" s="9"/>
      <c r="T362" s="9"/>
      <c r="U362" s="9"/>
      <c r="V362" s="9"/>
      <c r="W362" s="9"/>
      <c r="Y362" s="17"/>
      <c r="AA362" s="9"/>
      <c r="AB362" s="9"/>
      <c r="AC362" s="9"/>
      <c r="AD362" s="9"/>
      <c r="AE362" s="14"/>
      <c r="AF362" s="14"/>
      <c r="AG362" s="14"/>
      <c r="AH362" s="14"/>
      <c r="AI362" s="14"/>
      <c r="AJ362" s="14"/>
      <c r="AK362" s="6"/>
      <c r="AL362" s="6"/>
      <c r="AM362" s="6"/>
      <c r="AN362" s="6"/>
      <c r="AO362" s="6"/>
      <c r="AP362" s="6"/>
      <c r="AQ362" s="6"/>
      <c r="AR362" s="6"/>
      <c r="AS362" s="6"/>
      <c r="AT362" s="6"/>
      <c r="AU362" s="39"/>
      <c r="AV362" s="39"/>
      <c r="AW362" s="6"/>
      <c r="AX362" s="6"/>
      <c r="AY362" s="6"/>
      <c r="AZ362" s="6"/>
      <c r="BA362" s="6"/>
      <c r="BB362" s="6"/>
      <c r="BC362" s="6"/>
      <c r="BD362" s="6"/>
      <c r="BE362" s="6"/>
      <c r="BF362" s="6"/>
      <c r="BG362" s="6"/>
      <c r="BH362" s="6"/>
      <c r="BI362" s="6"/>
      <c r="BJ362" s="6"/>
    </row>
    <row r="363" spans="1:62" x14ac:dyDescent="0.3">
      <c r="A363" s="9"/>
      <c r="B363" s="76"/>
      <c r="C363" s="9"/>
      <c r="D363" s="9"/>
      <c r="E363" s="9"/>
      <c r="F363" s="15"/>
      <c r="G363" s="5"/>
      <c r="H363" s="5"/>
      <c r="I363" s="9"/>
      <c r="J363" s="9"/>
      <c r="K363" s="9"/>
      <c r="L363" s="9"/>
      <c r="M363" s="9"/>
      <c r="N363" s="9"/>
      <c r="O363" s="9"/>
      <c r="P363" s="9"/>
      <c r="Q363" s="9"/>
      <c r="R363" s="9"/>
      <c r="S363" s="9"/>
      <c r="T363" s="9"/>
      <c r="U363" s="9"/>
      <c r="V363" s="8"/>
      <c r="W363" s="8"/>
      <c r="X363" s="7"/>
      <c r="Y363" s="18"/>
      <c r="Z363" s="7"/>
      <c r="AA363" s="7"/>
      <c r="AB363" s="7"/>
      <c r="AC363" s="9"/>
      <c r="AD363" s="8"/>
      <c r="AE363" s="14"/>
      <c r="AF363" s="14"/>
      <c r="AG363" s="14"/>
      <c r="AH363" s="14"/>
      <c r="AI363" s="14"/>
      <c r="AJ363" s="14"/>
      <c r="AK363" s="5"/>
      <c r="AL363" s="6"/>
      <c r="AM363" s="5"/>
      <c r="AN363" s="5"/>
      <c r="AO363" s="6"/>
      <c r="AP363" s="6"/>
      <c r="AQ363" s="6"/>
      <c r="AR363" s="6"/>
      <c r="AS363" s="6"/>
      <c r="AT363" s="6"/>
      <c r="AU363" s="6"/>
      <c r="AV363" s="6"/>
      <c r="AW363" s="6"/>
      <c r="AX363" s="6"/>
      <c r="AY363" s="6"/>
      <c r="AZ363" s="6"/>
      <c r="BA363" s="6"/>
      <c r="BB363" s="6"/>
      <c r="BC363" s="6"/>
      <c r="BD363" s="6"/>
      <c r="BE363" s="6"/>
      <c r="BF363" s="6"/>
      <c r="BG363" s="6"/>
      <c r="BH363" s="6"/>
      <c r="BI363" s="6"/>
      <c r="BJ363" s="6"/>
    </row>
    <row r="364" spans="1:62" ht="13.5" customHeight="1" x14ac:dyDescent="0.35">
      <c r="A364" s="120"/>
      <c r="B364" s="76"/>
      <c r="C364" s="1"/>
      <c r="D364" s="9"/>
      <c r="E364" s="1"/>
      <c r="F364" s="15"/>
      <c r="G364" s="5"/>
      <c r="H364" s="5"/>
      <c r="I364" s="22"/>
      <c r="J364" s="22"/>
      <c r="K364" s="22"/>
      <c r="L364" s="60"/>
      <c r="M364" s="60"/>
      <c r="N364" s="60"/>
      <c r="O364" s="60"/>
      <c r="P364" s="60"/>
      <c r="Q364" s="60"/>
      <c r="R364" s="60"/>
      <c r="S364" s="60"/>
      <c r="T364" s="60"/>
      <c r="U364" s="60"/>
      <c r="V364" s="60"/>
      <c r="W364" s="60"/>
      <c r="X364" s="60"/>
      <c r="Y364" s="59"/>
      <c r="Z364" s="20"/>
      <c r="AA364" s="60"/>
      <c r="AB364" s="60"/>
      <c r="AC364" s="60"/>
      <c r="AD364" s="60"/>
      <c r="AE364" s="22"/>
      <c r="AF364" s="22"/>
      <c r="AG364" s="22"/>
      <c r="AH364" s="22"/>
      <c r="AI364" s="22"/>
      <c r="AJ364" s="22"/>
      <c r="AK364" s="39"/>
      <c r="AL364" s="39"/>
      <c r="AM364" s="39"/>
      <c r="AN364" s="39"/>
      <c r="AO364" s="39"/>
      <c r="AP364" s="39"/>
      <c r="AQ364" s="39"/>
      <c r="AR364" s="40"/>
      <c r="AS364" s="39"/>
      <c r="AT364" s="40"/>
      <c r="AU364" s="39"/>
      <c r="AV364" s="39"/>
      <c r="AW364" s="39"/>
      <c r="AX364" s="39"/>
      <c r="AY364" s="39"/>
      <c r="AZ364" s="40"/>
      <c r="BA364" s="39"/>
      <c r="BB364" s="40"/>
      <c r="BC364" s="39"/>
      <c r="BD364" s="40"/>
      <c r="BE364" s="39"/>
      <c r="BF364" s="39"/>
      <c r="BG364" s="39"/>
      <c r="BH364" s="56"/>
      <c r="BI364" s="56"/>
      <c r="BJ364" s="133"/>
    </row>
    <row r="365" spans="1:62" ht="13.5" customHeight="1" x14ac:dyDescent="0.35">
      <c r="A365" s="120"/>
      <c r="B365" s="19"/>
      <c r="C365" s="1"/>
      <c r="D365" s="9"/>
      <c r="E365" s="1"/>
      <c r="F365" s="15"/>
      <c r="G365" s="37"/>
      <c r="H365" s="5"/>
      <c r="I365" s="22"/>
      <c r="J365" s="22"/>
      <c r="K365" s="22"/>
      <c r="L365" s="60"/>
      <c r="M365" s="60"/>
      <c r="N365" s="60"/>
      <c r="O365" s="60"/>
      <c r="P365" s="60"/>
      <c r="Q365" s="60"/>
      <c r="R365" s="60"/>
      <c r="S365" s="60"/>
      <c r="T365" s="60"/>
      <c r="U365" s="60"/>
      <c r="V365" s="60"/>
      <c r="W365" s="60"/>
      <c r="X365" s="60"/>
      <c r="Y365" s="59"/>
      <c r="Z365" s="20"/>
      <c r="AA365" s="60"/>
      <c r="AB365" s="60"/>
      <c r="AC365" s="60"/>
      <c r="AD365" s="60"/>
      <c r="AE365" s="22"/>
      <c r="AF365" s="22"/>
      <c r="AG365" s="22"/>
      <c r="AH365" s="22"/>
      <c r="AI365" s="22"/>
      <c r="AJ365" s="22"/>
      <c r="AK365" s="39"/>
      <c r="AL365" s="39"/>
      <c r="AM365" s="39"/>
      <c r="AN365" s="39"/>
      <c r="AO365" s="39"/>
      <c r="AP365" s="39"/>
      <c r="AQ365" s="39"/>
      <c r="AR365" s="40"/>
      <c r="AS365" s="39"/>
      <c r="AT365" s="40"/>
      <c r="AU365" s="39"/>
      <c r="AV365" s="39"/>
      <c r="AW365" s="39"/>
      <c r="AX365" s="39"/>
      <c r="AY365" s="39"/>
      <c r="AZ365" s="40"/>
      <c r="BA365" s="39"/>
      <c r="BB365" s="40"/>
      <c r="BC365" s="39"/>
      <c r="BD365" s="40"/>
      <c r="BE365" s="39"/>
      <c r="BF365" s="39"/>
      <c r="BG365" s="39"/>
      <c r="BH365" s="56"/>
      <c r="BI365" s="56"/>
      <c r="BJ365" s="133"/>
    </row>
    <row r="366" spans="1:62" x14ac:dyDescent="0.3">
      <c r="A366" s="99"/>
      <c r="B366" s="100"/>
      <c r="C366" s="99"/>
      <c r="D366" s="99"/>
      <c r="E366" s="99"/>
      <c r="F366" s="20"/>
      <c r="G366" s="59"/>
      <c r="H366" s="59"/>
      <c r="I366" s="99"/>
      <c r="J366" s="99"/>
      <c r="K366" s="99"/>
      <c r="L366" s="99"/>
      <c r="M366" s="99"/>
      <c r="N366" s="99"/>
      <c r="O366" s="99"/>
      <c r="P366" s="99"/>
      <c r="Q366" s="99"/>
      <c r="R366" s="99"/>
      <c r="S366" s="99"/>
      <c r="T366" s="99"/>
      <c r="U366" s="99"/>
      <c r="V366" s="60"/>
      <c r="W366" s="60"/>
      <c r="X366" s="101"/>
      <c r="Y366" s="102"/>
      <c r="Z366" s="101"/>
      <c r="AA366" s="101"/>
      <c r="AB366" s="101"/>
      <c r="AC366" s="99"/>
      <c r="AD366" s="60"/>
      <c r="AE366" s="103"/>
      <c r="AF366" s="103"/>
      <c r="AG366" s="103"/>
      <c r="AH366" s="103"/>
      <c r="AI366" s="103"/>
      <c r="AJ366" s="103"/>
      <c r="AK366" s="59"/>
      <c r="AL366" s="104"/>
      <c r="AM366" s="59"/>
      <c r="AN366" s="59"/>
      <c r="AO366" s="104"/>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row>
    <row r="367" spans="1:62" x14ac:dyDescent="0.3">
      <c r="A367" s="135"/>
      <c r="B367" s="76"/>
      <c r="C367" s="9"/>
      <c r="D367" s="9"/>
      <c r="E367" s="9"/>
      <c r="F367" s="15"/>
      <c r="G367" s="5"/>
      <c r="H367" s="5"/>
      <c r="I367" s="9"/>
      <c r="J367" s="9"/>
      <c r="K367" s="9"/>
      <c r="L367" s="9"/>
      <c r="M367" s="9"/>
      <c r="N367" s="9"/>
      <c r="O367" s="9"/>
      <c r="P367" s="9"/>
      <c r="Q367" s="9"/>
      <c r="R367" s="9"/>
      <c r="S367" s="9"/>
      <c r="T367" s="9"/>
      <c r="U367" s="9"/>
      <c r="V367" s="8"/>
      <c r="W367" s="8"/>
      <c r="X367" s="7"/>
      <c r="Y367" s="18"/>
      <c r="Z367" s="7"/>
      <c r="AA367" s="7"/>
      <c r="AB367" s="7"/>
      <c r="AC367" s="9"/>
      <c r="AD367" s="8"/>
      <c r="AE367" s="14"/>
      <c r="AF367" s="14"/>
      <c r="AG367" s="14"/>
      <c r="AH367" s="14"/>
      <c r="AI367" s="14"/>
      <c r="AJ367" s="14"/>
      <c r="AK367" s="136"/>
      <c r="AL367" s="6"/>
      <c r="AM367" s="5"/>
      <c r="AN367" s="5"/>
      <c r="AO367" s="6"/>
      <c r="AP367" s="6"/>
      <c r="AQ367" s="6"/>
      <c r="AR367" s="6"/>
      <c r="AS367" s="6"/>
      <c r="AT367" s="6"/>
      <c r="AU367" s="6"/>
      <c r="AV367" s="6"/>
      <c r="AW367" s="6"/>
      <c r="AX367" s="6"/>
      <c r="AY367" s="6"/>
      <c r="AZ367" s="6"/>
      <c r="BA367" s="6"/>
      <c r="BB367" s="6"/>
      <c r="BC367" s="6"/>
      <c r="BD367" s="6"/>
      <c r="BE367" s="6"/>
      <c r="BF367" s="6"/>
      <c r="BG367" s="6"/>
      <c r="BH367" s="6"/>
      <c r="BI367" s="6"/>
      <c r="BJ367" s="6"/>
    </row>
    <row r="368" spans="1:62" x14ac:dyDescent="0.3">
      <c r="A368" s="9"/>
      <c r="B368" s="76"/>
      <c r="C368" s="9"/>
      <c r="D368" s="9"/>
      <c r="E368" s="9"/>
      <c r="F368" s="15"/>
      <c r="G368" s="5"/>
      <c r="H368" s="5"/>
      <c r="I368" s="9"/>
      <c r="J368" s="9"/>
      <c r="K368" s="9"/>
      <c r="L368" s="9"/>
      <c r="M368" s="9"/>
      <c r="N368" s="9"/>
      <c r="O368" s="9"/>
      <c r="P368" s="9"/>
      <c r="Q368" s="9"/>
      <c r="R368" s="9"/>
      <c r="S368" s="9"/>
      <c r="T368" s="9"/>
      <c r="U368" s="9"/>
      <c r="V368" s="9"/>
      <c r="W368" s="9"/>
      <c r="Y368" s="17"/>
      <c r="AA368" s="9"/>
      <c r="AB368" s="9"/>
      <c r="AC368" s="9"/>
      <c r="AD368" s="9"/>
      <c r="AE368" s="14"/>
      <c r="AF368" s="14"/>
      <c r="AG368" s="14"/>
      <c r="AH368" s="14"/>
      <c r="AI368" s="14"/>
      <c r="AJ368" s="14"/>
      <c r="AK368" s="6"/>
      <c r="AL368" s="6"/>
      <c r="AM368" s="6"/>
      <c r="AN368" s="6"/>
      <c r="AO368" s="6"/>
      <c r="AP368" s="6"/>
      <c r="AQ368" s="6"/>
      <c r="AR368" s="6"/>
      <c r="AS368" s="6"/>
      <c r="AT368" s="6"/>
      <c r="AU368" s="39"/>
      <c r="AV368" s="39"/>
      <c r="AW368" s="6"/>
      <c r="AX368" s="6"/>
      <c r="AY368" s="6"/>
      <c r="AZ368" s="6"/>
      <c r="BA368" s="6"/>
      <c r="BB368" s="6"/>
      <c r="BC368" s="6"/>
      <c r="BD368" s="6"/>
      <c r="BE368" s="6"/>
      <c r="BF368" s="6"/>
      <c r="BG368" s="6"/>
      <c r="BH368" s="6"/>
      <c r="BI368" s="6"/>
      <c r="BJ368" s="6"/>
    </row>
    <row r="369" spans="1:62" x14ac:dyDescent="0.3">
      <c r="A369" s="135"/>
      <c r="B369" s="76"/>
      <c r="C369" s="9"/>
      <c r="D369" s="9"/>
      <c r="E369" s="9"/>
      <c r="F369" s="15"/>
      <c r="G369" s="5"/>
      <c r="H369" s="5"/>
      <c r="I369" s="9"/>
      <c r="J369" s="9"/>
      <c r="K369" s="9"/>
      <c r="L369" s="9"/>
      <c r="M369" s="9"/>
      <c r="N369" s="9"/>
      <c r="O369" s="9"/>
      <c r="P369" s="9"/>
      <c r="Q369" s="9"/>
      <c r="R369" s="9"/>
      <c r="S369" s="9"/>
      <c r="T369" s="9"/>
      <c r="U369" s="9"/>
      <c r="V369" s="8"/>
      <c r="W369" s="8"/>
      <c r="X369" s="7"/>
      <c r="Y369" s="18"/>
      <c r="Z369" s="7"/>
      <c r="AA369" s="7"/>
      <c r="AB369" s="7"/>
      <c r="AC369" s="9"/>
      <c r="AD369" s="8"/>
      <c r="AE369" s="14"/>
      <c r="AF369" s="14"/>
      <c r="AG369" s="14"/>
      <c r="AH369" s="14"/>
      <c r="AI369" s="14"/>
      <c r="AJ369" s="14"/>
      <c r="AK369" s="136"/>
      <c r="AL369" s="6"/>
      <c r="AM369" s="5"/>
      <c r="AN369" s="5"/>
      <c r="AO369" s="6"/>
      <c r="AP369" s="6"/>
      <c r="AQ369" s="6"/>
      <c r="AR369" s="6"/>
      <c r="AS369" s="6"/>
      <c r="AT369" s="6"/>
      <c r="AU369" s="6"/>
      <c r="AV369" s="6"/>
      <c r="AW369" s="6"/>
      <c r="AX369" s="6"/>
      <c r="AY369" s="6"/>
      <c r="AZ369" s="6"/>
      <c r="BA369" s="6"/>
      <c r="BB369" s="6"/>
      <c r="BC369" s="6"/>
      <c r="BD369" s="6"/>
      <c r="BE369" s="6"/>
      <c r="BF369" s="6"/>
      <c r="BG369" s="6"/>
      <c r="BH369" s="6"/>
      <c r="BI369" s="6"/>
      <c r="BJ369" s="6"/>
    </row>
    <row r="370" spans="1:62" x14ac:dyDescent="0.3">
      <c r="A370" s="9"/>
      <c r="B370" s="76"/>
      <c r="C370" s="9"/>
      <c r="D370" s="9"/>
      <c r="E370" s="9"/>
      <c r="F370" s="15"/>
      <c r="G370" s="5"/>
      <c r="H370" s="5"/>
      <c r="I370" s="9"/>
      <c r="J370" s="9"/>
      <c r="K370" s="9"/>
      <c r="L370" s="9"/>
      <c r="M370" s="9"/>
      <c r="N370" s="9"/>
      <c r="O370" s="9"/>
      <c r="P370" s="9"/>
      <c r="Q370" s="9"/>
      <c r="R370" s="9"/>
      <c r="S370" s="9"/>
      <c r="T370" s="9"/>
      <c r="U370" s="9"/>
      <c r="V370" s="8"/>
      <c r="W370" s="8"/>
      <c r="X370" s="7"/>
      <c r="Y370" s="18"/>
      <c r="Z370" s="7"/>
      <c r="AA370" s="7"/>
      <c r="AB370" s="7"/>
      <c r="AC370" s="9"/>
      <c r="AD370" s="8"/>
      <c r="AE370" s="14"/>
      <c r="AF370" s="14"/>
      <c r="AG370" s="14"/>
      <c r="AH370" s="14"/>
      <c r="AI370" s="14"/>
      <c r="AJ370" s="14"/>
      <c r="AK370" s="5"/>
      <c r="AL370" s="6"/>
      <c r="AM370" s="5"/>
      <c r="AN370" s="5"/>
      <c r="AO370" s="6"/>
      <c r="AP370" s="6"/>
      <c r="AQ370" s="6"/>
      <c r="AR370" s="6"/>
      <c r="AS370" s="6"/>
      <c r="AT370" s="6"/>
      <c r="AU370" s="6"/>
      <c r="AV370" s="6"/>
      <c r="AW370" s="6"/>
      <c r="AX370" s="6"/>
      <c r="AY370" s="6"/>
      <c r="AZ370" s="6"/>
      <c r="BA370" s="6"/>
      <c r="BB370" s="6"/>
      <c r="BC370" s="6"/>
      <c r="BD370" s="6"/>
      <c r="BE370" s="6"/>
      <c r="BF370" s="6"/>
      <c r="BG370" s="6"/>
      <c r="BH370" s="6"/>
      <c r="BI370" s="6"/>
      <c r="BJ370" s="6"/>
    </row>
    <row r="371" spans="1:62" x14ac:dyDescent="0.3">
      <c r="A371" s="9"/>
      <c r="B371" s="76"/>
      <c r="C371" s="9"/>
      <c r="D371" s="9"/>
      <c r="E371" s="9"/>
      <c r="F371" s="15"/>
      <c r="G371" s="5"/>
      <c r="H371" s="5"/>
      <c r="I371" s="9"/>
      <c r="J371" s="9"/>
      <c r="K371" s="9"/>
      <c r="L371" s="9"/>
      <c r="M371" s="9"/>
      <c r="N371" s="9"/>
      <c r="O371" s="9"/>
      <c r="P371" s="9"/>
      <c r="Q371" s="9"/>
      <c r="R371" s="9"/>
      <c r="S371" s="9"/>
      <c r="T371" s="9"/>
      <c r="U371" s="9"/>
      <c r="V371" s="9"/>
      <c r="W371" s="9"/>
      <c r="Y371" s="17"/>
      <c r="AA371" s="9"/>
      <c r="AB371" s="9"/>
      <c r="AC371" s="9"/>
      <c r="AD371" s="9"/>
      <c r="AE371" s="14"/>
      <c r="AF371" s="14"/>
      <c r="AG371" s="14"/>
      <c r="AH371" s="14"/>
      <c r="AI371" s="14"/>
      <c r="AJ371" s="14"/>
      <c r="AK371" s="6"/>
      <c r="AL371" s="6"/>
      <c r="AM371" s="6"/>
      <c r="AN371" s="6"/>
      <c r="AO371" s="6"/>
      <c r="AP371" s="6"/>
      <c r="AQ371" s="6"/>
      <c r="AR371" s="6"/>
      <c r="AS371" s="6"/>
      <c r="AT371" s="6"/>
      <c r="AU371" s="39"/>
      <c r="AV371" s="39"/>
      <c r="AW371" s="6"/>
      <c r="AX371" s="6"/>
      <c r="AY371" s="6"/>
      <c r="AZ371" s="6"/>
      <c r="BA371" s="6"/>
      <c r="BB371" s="6"/>
      <c r="BC371" s="6"/>
      <c r="BD371" s="6"/>
      <c r="BE371" s="6"/>
      <c r="BF371" s="6"/>
      <c r="BG371" s="6"/>
      <c r="BH371" s="6"/>
      <c r="BI371" s="6"/>
      <c r="BJ371" s="6"/>
    </row>
    <row r="372" spans="1:62" x14ac:dyDescent="0.3">
      <c r="A372" s="9"/>
      <c r="B372" s="76"/>
      <c r="C372" s="9"/>
      <c r="D372" s="9"/>
      <c r="E372" s="9"/>
      <c r="F372" s="15"/>
      <c r="G372" s="5"/>
      <c r="H372" s="5"/>
      <c r="I372" s="9"/>
      <c r="J372" s="9"/>
      <c r="K372" s="9"/>
      <c r="L372" s="9"/>
      <c r="M372" s="9"/>
      <c r="N372" s="9"/>
      <c r="O372" s="9"/>
      <c r="P372" s="9"/>
      <c r="Q372" s="9"/>
      <c r="R372" s="9"/>
      <c r="S372" s="9"/>
      <c r="T372" s="9"/>
      <c r="U372" s="9"/>
      <c r="V372" s="8"/>
      <c r="W372" s="8"/>
      <c r="X372" s="7"/>
      <c r="Y372" s="18"/>
      <c r="Z372" s="7"/>
      <c r="AA372" s="7"/>
      <c r="AB372" s="7"/>
      <c r="AC372" s="9"/>
      <c r="AD372" s="8"/>
      <c r="AE372" s="14"/>
      <c r="AF372" s="14"/>
      <c r="AG372" s="14"/>
      <c r="AH372" s="14"/>
      <c r="AI372" s="14"/>
      <c r="AJ372" s="14"/>
      <c r="AK372" s="5"/>
      <c r="AL372" s="6"/>
      <c r="AM372" s="5"/>
      <c r="AN372" s="5"/>
      <c r="AO372" s="6"/>
      <c r="AP372" s="6"/>
      <c r="AQ372" s="6"/>
      <c r="AR372" s="6"/>
      <c r="AS372" s="6"/>
      <c r="AT372" s="6"/>
      <c r="AU372" s="6"/>
      <c r="AV372" s="6"/>
      <c r="AW372" s="6"/>
      <c r="AX372" s="6"/>
      <c r="AY372" s="6"/>
      <c r="AZ372" s="6"/>
      <c r="BA372" s="6"/>
      <c r="BB372" s="6"/>
      <c r="BC372" s="6"/>
      <c r="BD372" s="6"/>
      <c r="BE372" s="6"/>
      <c r="BF372" s="6"/>
      <c r="BG372" s="6"/>
      <c r="BH372" s="6"/>
      <c r="BI372" s="6"/>
      <c r="BJ372" s="6"/>
    </row>
    <row r="373" spans="1:62" x14ac:dyDescent="0.3">
      <c r="A373" s="9"/>
      <c r="B373" s="76"/>
      <c r="C373" s="9"/>
      <c r="D373" s="9"/>
      <c r="E373" s="9"/>
      <c r="F373" s="15"/>
      <c r="G373" s="5"/>
      <c r="H373" s="5"/>
      <c r="I373" s="9"/>
      <c r="J373" s="9"/>
      <c r="K373" s="9"/>
      <c r="L373" s="9"/>
      <c r="M373" s="9"/>
      <c r="N373" s="9"/>
      <c r="O373" s="9"/>
      <c r="P373" s="9"/>
      <c r="Q373" s="9"/>
      <c r="R373" s="9"/>
      <c r="S373" s="9"/>
      <c r="T373" s="9"/>
      <c r="U373" s="9"/>
      <c r="V373" s="9"/>
      <c r="W373" s="9"/>
      <c r="Y373" s="17"/>
      <c r="AA373" s="9"/>
      <c r="AB373" s="9"/>
      <c r="AC373" s="9"/>
      <c r="AD373" s="9"/>
      <c r="AE373" s="14"/>
      <c r="AF373" s="14"/>
      <c r="AG373" s="14"/>
      <c r="AH373" s="14"/>
      <c r="AI373" s="14"/>
      <c r="AJ373" s="14"/>
      <c r="AK373" s="6"/>
      <c r="AL373" s="6"/>
      <c r="AM373" s="6"/>
      <c r="AN373" s="6"/>
      <c r="AO373" s="6"/>
      <c r="AP373" s="6"/>
      <c r="AQ373" s="6"/>
      <c r="AR373" s="6"/>
      <c r="AS373" s="6"/>
      <c r="AT373" s="6"/>
      <c r="AU373" s="39"/>
      <c r="AV373" s="39"/>
      <c r="AW373" s="6"/>
      <c r="AX373" s="6"/>
      <c r="AY373" s="6"/>
      <c r="AZ373" s="6"/>
      <c r="BA373" s="6"/>
      <c r="BB373" s="6"/>
      <c r="BC373" s="6"/>
      <c r="BD373" s="6"/>
      <c r="BE373" s="6"/>
      <c r="BF373" s="6"/>
      <c r="BG373" s="6"/>
      <c r="BH373" s="6"/>
      <c r="BI373" s="6"/>
      <c r="BJ373" s="6"/>
    </row>
    <row r="374" spans="1:62" x14ac:dyDescent="0.3">
      <c r="A374" s="9"/>
      <c r="B374" s="76"/>
      <c r="C374" s="9"/>
      <c r="D374" s="9"/>
      <c r="E374" s="9"/>
      <c r="F374" s="15"/>
      <c r="G374" s="5"/>
      <c r="H374" s="5"/>
      <c r="I374" s="9"/>
      <c r="J374" s="9"/>
      <c r="K374" s="9"/>
      <c r="L374" s="9"/>
      <c r="M374" s="9"/>
      <c r="N374" s="9"/>
      <c r="O374" s="9"/>
      <c r="P374" s="9"/>
      <c r="Q374" s="9"/>
      <c r="R374" s="9"/>
      <c r="S374" s="9"/>
      <c r="T374" s="9"/>
      <c r="U374" s="9"/>
      <c r="V374" s="8"/>
      <c r="W374" s="8"/>
      <c r="X374" s="7"/>
      <c r="Y374" s="18"/>
      <c r="Z374" s="7"/>
      <c r="AA374" s="7"/>
      <c r="AB374" s="7"/>
      <c r="AC374" s="9"/>
      <c r="AD374" s="8"/>
      <c r="AE374" s="14"/>
      <c r="AF374" s="14"/>
      <c r="AG374" s="14"/>
      <c r="AH374" s="14"/>
      <c r="AI374" s="14"/>
      <c r="AJ374" s="14"/>
      <c r="AK374" s="5"/>
      <c r="AL374" s="6"/>
      <c r="AM374" s="5"/>
      <c r="AN374" s="5"/>
      <c r="AO374" s="6"/>
      <c r="AP374" s="6"/>
      <c r="AQ374" s="6"/>
      <c r="AR374" s="6"/>
      <c r="AS374" s="6"/>
      <c r="AT374" s="6"/>
      <c r="AU374" s="6"/>
      <c r="AV374" s="6"/>
      <c r="AW374" s="6"/>
      <c r="AX374" s="6"/>
      <c r="AY374" s="6"/>
      <c r="AZ374" s="6"/>
      <c r="BA374" s="6"/>
      <c r="BB374" s="6"/>
      <c r="BC374" s="6"/>
      <c r="BD374" s="6"/>
      <c r="BE374" s="6"/>
      <c r="BF374" s="6"/>
      <c r="BG374" s="6"/>
      <c r="BH374" s="6"/>
      <c r="BI374" s="6"/>
      <c r="BJ374" s="6"/>
    </row>
    <row r="375" spans="1:62" x14ac:dyDescent="0.3">
      <c r="A375" s="9"/>
      <c r="B375" s="76"/>
      <c r="C375" s="9"/>
      <c r="D375" s="9"/>
      <c r="E375" s="9"/>
      <c r="F375" s="15"/>
      <c r="G375" s="5"/>
      <c r="H375" s="5"/>
      <c r="I375" s="9"/>
      <c r="J375" s="9"/>
      <c r="K375" s="9"/>
      <c r="L375" s="9"/>
      <c r="M375" s="9"/>
      <c r="N375" s="9"/>
      <c r="O375" s="9"/>
      <c r="P375" s="9"/>
      <c r="Q375" s="9"/>
      <c r="R375" s="9"/>
      <c r="S375" s="9"/>
      <c r="T375" s="9"/>
      <c r="U375" s="9"/>
      <c r="V375" s="9"/>
      <c r="W375" s="9"/>
      <c r="Y375" s="17"/>
      <c r="AA375" s="9"/>
      <c r="AB375" s="9"/>
      <c r="AC375" s="9"/>
      <c r="AD375" s="9"/>
      <c r="AE375" s="14"/>
      <c r="AF375" s="14"/>
      <c r="AG375" s="14"/>
      <c r="AH375" s="14"/>
      <c r="AI375" s="14"/>
      <c r="AJ375" s="14"/>
      <c r="AK375" s="6"/>
      <c r="AL375" s="6"/>
      <c r="AM375" s="6"/>
      <c r="AN375" s="6"/>
      <c r="AO375" s="6"/>
      <c r="AP375" s="6"/>
      <c r="AQ375" s="6"/>
      <c r="AR375" s="6"/>
      <c r="AS375" s="6"/>
      <c r="AT375" s="6"/>
      <c r="AU375" s="39"/>
      <c r="AV375" s="39"/>
      <c r="AW375" s="6"/>
      <c r="AX375" s="6"/>
      <c r="AY375" s="6"/>
      <c r="AZ375" s="6"/>
      <c r="BA375" s="6"/>
      <c r="BB375" s="6"/>
      <c r="BC375" s="6"/>
      <c r="BD375" s="6"/>
      <c r="BE375" s="6"/>
      <c r="BF375" s="6"/>
      <c r="BG375" s="6"/>
      <c r="BH375" s="6"/>
      <c r="BI375" s="6"/>
      <c r="BJ375" s="6"/>
    </row>
    <row r="376" spans="1:62" x14ac:dyDescent="0.3">
      <c r="A376" s="9"/>
      <c r="B376" s="76"/>
      <c r="C376" s="9"/>
      <c r="D376" s="9"/>
      <c r="E376" s="9"/>
      <c r="F376" s="15"/>
      <c r="G376" s="5"/>
      <c r="H376" s="5"/>
      <c r="I376" s="9"/>
      <c r="J376" s="9"/>
      <c r="K376" s="9"/>
      <c r="L376" s="9"/>
      <c r="M376" s="9"/>
      <c r="N376" s="9"/>
      <c r="O376" s="9"/>
      <c r="P376" s="9"/>
      <c r="Q376" s="9"/>
      <c r="R376" s="9"/>
      <c r="S376" s="9"/>
      <c r="T376" s="9"/>
      <c r="U376" s="9"/>
      <c r="V376" s="8"/>
      <c r="W376" s="8"/>
      <c r="X376" s="7"/>
      <c r="Y376" s="18"/>
      <c r="Z376" s="7"/>
      <c r="AA376" s="7"/>
      <c r="AB376" s="7"/>
      <c r="AC376" s="9"/>
      <c r="AD376" s="8"/>
      <c r="AE376" s="14"/>
      <c r="AF376" s="14"/>
      <c r="AG376" s="14"/>
      <c r="AH376" s="14"/>
      <c r="AI376" s="14"/>
      <c r="AJ376" s="14"/>
      <c r="AK376" s="5"/>
      <c r="AL376" s="6"/>
      <c r="AM376" s="5"/>
      <c r="AN376" s="5"/>
      <c r="AO376" s="6"/>
      <c r="AP376" s="6"/>
      <c r="AQ376" s="6"/>
      <c r="AR376" s="6"/>
      <c r="AS376" s="6"/>
      <c r="AT376" s="6"/>
      <c r="AU376" s="6"/>
      <c r="AV376" s="6"/>
      <c r="AW376" s="6"/>
      <c r="AX376" s="6"/>
      <c r="AY376" s="6"/>
      <c r="AZ376" s="6"/>
      <c r="BA376" s="6"/>
      <c r="BB376" s="6"/>
      <c r="BC376" s="6"/>
      <c r="BD376" s="6"/>
      <c r="BE376" s="6"/>
      <c r="BF376" s="6"/>
      <c r="BG376" s="6"/>
      <c r="BH376" s="6"/>
      <c r="BI376" s="6"/>
      <c r="BJ376" s="6"/>
    </row>
    <row r="377" spans="1:62" ht="13.5" customHeight="1" x14ac:dyDescent="0.35">
      <c r="A377" s="120"/>
      <c r="B377" s="19"/>
      <c r="C377" s="1"/>
      <c r="D377" s="9"/>
      <c r="E377" s="1"/>
      <c r="F377" s="15"/>
      <c r="G377" s="37"/>
      <c r="H377" s="5"/>
      <c r="I377" s="22"/>
      <c r="J377" s="22"/>
      <c r="K377" s="22"/>
      <c r="L377" s="60"/>
      <c r="M377" s="60"/>
      <c r="N377" s="60"/>
      <c r="O377" s="60"/>
      <c r="P377" s="60"/>
      <c r="Q377" s="60"/>
      <c r="R377" s="60"/>
      <c r="S377" s="60"/>
      <c r="T377" s="60"/>
      <c r="U377" s="60"/>
      <c r="V377" s="60"/>
      <c r="W377" s="60"/>
      <c r="X377" s="60"/>
      <c r="Y377" s="59"/>
      <c r="Z377" s="20"/>
      <c r="AA377" s="60"/>
      <c r="AB377" s="60"/>
      <c r="AC377" s="60"/>
      <c r="AD377" s="60"/>
      <c r="AE377" s="22"/>
      <c r="AF377" s="22"/>
      <c r="AG377" s="22"/>
      <c r="AH377" s="22"/>
      <c r="AI377" s="22"/>
      <c r="AJ377" s="22"/>
      <c r="AK377" s="39"/>
      <c r="AL377" s="39"/>
      <c r="AM377" s="39"/>
      <c r="AN377" s="39"/>
      <c r="AO377" s="39"/>
      <c r="AP377" s="39"/>
      <c r="AQ377" s="39"/>
      <c r="AR377" s="40"/>
      <c r="AS377" s="39"/>
      <c r="AT377" s="40"/>
      <c r="AU377" s="39"/>
      <c r="AV377" s="39"/>
      <c r="AW377" s="39"/>
      <c r="AX377" s="39"/>
      <c r="AY377" s="39"/>
      <c r="AZ377" s="40"/>
      <c r="BA377" s="39"/>
      <c r="BB377" s="40"/>
      <c r="BC377" s="39"/>
      <c r="BD377" s="40"/>
      <c r="BE377" s="39"/>
      <c r="BF377" s="39"/>
      <c r="BG377" s="39"/>
      <c r="BH377" s="56"/>
      <c r="BI377" s="56"/>
      <c r="BJ377" s="133"/>
    </row>
    <row r="378" spans="1:62" ht="13.5" customHeight="1" x14ac:dyDescent="0.35">
      <c r="A378" s="120"/>
      <c r="B378" s="19"/>
      <c r="C378" s="1"/>
      <c r="D378" s="9"/>
      <c r="E378" s="1"/>
      <c r="F378" s="15"/>
      <c r="G378" s="37"/>
      <c r="H378" s="5"/>
      <c r="I378" s="22"/>
      <c r="J378" s="22"/>
      <c r="K378" s="22"/>
      <c r="L378" s="60"/>
      <c r="M378" s="60"/>
      <c r="N378" s="60"/>
      <c r="O378" s="60"/>
      <c r="P378" s="60"/>
      <c r="Q378" s="60"/>
      <c r="R378" s="60"/>
      <c r="S378" s="60"/>
      <c r="T378" s="60"/>
      <c r="U378" s="60"/>
      <c r="V378" s="60"/>
      <c r="W378" s="60"/>
      <c r="X378" s="60"/>
      <c r="Y378" s="59"/>
      <c r="Z378" s="20"/>
      <c r="AA378" s="60"/>
      <c r="AB378" s="60"/>
      <c r="AC378" s="60"/>
      <c r="AD378" s="60"/>
      <c r="AE378" s="22"/>
      <c r="AF378" s="22"/>
      <c r="AG378" s="22"/>
      <c r="AH378" s="22"/>
      <c r="AI378" s="22"/>
      <c r="AJ378" s="22"/>
      <c r="AK378" s="39"/>
      <c r="AL378" s="39"/>
      <c r="AM378" s="39"/>
      <c r="AN378" s="39"/>
      <c r="AO378" s="39"/>
      <c r="AP378" s="39"/>
      <c r="AQ378" s="39"/>
      <c r="AR378" s="40"/>
      <c r="AS378" s="39"/>
      <c r="AT378" s="40"/>
      <c r="AU378" s="39"/>
      <c r="AV378" s="39"/>
      <c r="AW378" s="39"/>
      <c r="AX378" s="39"/>
      <c r="AY378" s="39"/>
      <c r="AZ378" s="40"/>
      <c r="BA378" s="39"/>
      <c r="BB378" s="40"/>
      <c r="BC378" s="39"/>
      <c r="BD378" s="40"/>
      <c r="BE378" s="39"/>
      <c r="BF378" s="39"/>
      <c r="BG378" s="39"/>
      <c r="BH378" s="56"/>
      <c r="BI378" s="56"/>
      <c r="BJ378" s="133"/>
    </row>
    <row r="379" spans="1:62" x14ac:dyDescent="0.3">
      <c r="A379" s="9"/>
      <c r="B379" s="76"/>
      <c r="C379" s="9"/>
      <c r="D379" s="9"/>
      <c r="E379" s="9"/>
      <c r="F379" s="15"/>
      <c r="G379" s="5"/>
      <c r="H379" s="5"/>
      <c r="I379" s="9"/>
      <c r="J379" s="9"/>
      <c r="K379" s="9"/>
      <c r="L379" s="9"/>
      <c r="M379" s="9"/>
      <c r="N379" s="9"/>
      <c r="O379" s="9"/>
      <c r="P379" s="9"/>
      <c r="Q379" s="9"/>
      <c r="R379" s="9"/>
      <c r="S379" s="9"/>
      <c r="T379" s="9"/>
      <c r="U379" s="9"/>
      <c r="V379" s="9"/>
      <c r="W379" s="9"/>
      <c r="Y379" s="17"/>
      <c r="AA379" s="9"/>
      <c r="AB379" s="9"/>
      <c r="AC379" s="9"/>
      <c r="AD379" s="9"/>
      <c r="AE379" s="14"/>
      <c r="AF379" s="14"/>
      <c r="AG379" s="14"/>
      <c r="AH379" s="14"/>
      <c r="AI379" s="14"/>
      <c r="AJ379" s="14"/>
      <c r="AK379" s="6"/>
      <c r="AL379" s="6"/>
      <c r="AM379" s="6"/>
      <c r="AN379" s="6"/>
      <c r="AO379" s="6"/>
      <c r="AP379" s="6"/>
      <c r="AQ379" s="6"/>
      <c r="AR379" s="6"/>
      <c r="AS379" s="6"/>
      <c r="AT379" s="6"/>
      <c r="AU379" s="39"/>
      <c r="AV379" s="39"/>
      <c r="AW379" s="6"/>
      <c r="AX379" s="6"/>
      <c r="AY379" s="6"/>
      <c r="AZ379" s="6"/>
      <c r="BA379" s="6"/>
      <c r="BB379" s="6"/>
      <c r="BC379" s="6"/>
      <c r="BD379" s="6"/>
      <c r="BE379" s="6"/>
      <c r="BF379" s="6"/>
      <c r="BG379" s="6"/>
      <c r="BH379" s="6"/>
      <c r="BI379" s="6"/>
      <c r="BJ379" s="6"/>
    </row>
    <row r="380" spans="1:62" x14ac:dyDescent="0.3">
      <c r="A380" s="9"/>
      <c r="B380" s="76"/>
      <c r="C380" s="9"/>
      <c r="D380" s="9"/>
      <c r="E380" s="9"/>
      <c r="F380" s="15"/>
      <c r="G380" s="5"/>
      <c r="H380" s="5"/>
      <c r="I380" s="9"/>
      <c r="J380" s="9"/>
      <c r="K380" s="9"/>
      <c r="L380" s="9"/>
      <c r="M380" s="9"/>
      <c r="N380" s="9"/>
      <c r="O380" s="9"/>
      <c r="P380" s="9"/>
      <c r="Q380" s="9"/>
      <c r="R380" s="9"/>
      <c r="S380" s="9"/>
      <c r="T380" s="9"/>
      <c r="U380" s="9"/>
      <c r="V380" s="9"/>
      <c r="W380" s="9"/>
      <c r="Y380" s="17"/>
      <c r="AA380" s="9"/>
      <c r="AB380" s="9"/>
      <c r="AC380" s="9"/>
      <c r="AD380" s="9"/>
      <c r="AE380" s="14"/>
      <c r="AF380" s="14"/>
      <c r="AG380" s="14"/>
      <c r="AH380" s="14"/>
      <c r="AI380" s="14"/>
      <c r="AJ380" s="14"/>
      <c r="AK380" s="6"/>
      <c r="AL380" s="6"/>
      <c r="AM380" s="6"/>
      <c r="AN380" s="6"/>
      <c r="AO380" s="6"/>
      <c r="AP380" s="6"/>
      <c r="AQ380" s="6"/>
      <c r="AR380" s="6"/>
      <c r="AS380" s="6"/>
      <c r="AT380" s="6"/>
      <c r="AU380" s="39"/>
      <c r="AV380" s="39"/>
      <c r="AW380" s="6"/>
      <c r="AX380" s="6"/>
      <c r="AY380" s="6"/>
      <c r="AZ380" s="6"/>
      <c r="BA380" s="6"/>
      <c r="BB380" s="6"/>
      <c r="BC380" s="6"/>
      <c r="BD380" s="6"/>
      <c r="BE380" s="6"/>
      <c r="BF380" s="6"/>
      <c r="BG380" s="6"/>
      <c r="BH380" s="6"/>
      <c r="BI380" s="6"/>
      <c r="BJ380" s="6"/>
    </row>
    <row r="381" spans="1:62" x14ac:dyDescent="0.3">
      <c r="A381" s="9"/>
      <c r="B381" s="76"/>
      <c r="C381" s="9"/>
      <c r="D381" s="9"/>
      <c r="E381" s="9"/>
      <c r="F381" s="15"/>
      <c r="G381" s="5"/>
      <c r="H381" s="5"/>
      <c r="I381" s="9"/>
      <c r="J381" s="9"/>
      <c r="K381" s="9"/>
      <c r="L381" s="9"/>
      <c r="M381" s="9"/>
      <c r="N381" s="9"/>
      <c r="O381" s="9"/>
      <c r="P381" s="9"/>
      <c r="Q381" s="9"/>
      <c r="R381" s="9"/>
      <c r="S381" s="9"/>
      <c r="T381" s="9"/>
      <c r="U381" s="9"/>
      <c r="V381" s="9"/>
      <c r="W381" s="9"/>
      <c r="Y381" s="17"/>
      <c r="AA381" s="9"/>
      <c r="AB381" s="9"/>
      <c r="AC381" s="9"/>
      <c r="AD381" s="9"/>
      <c r="AE381" s="14"/>
      <c r="AF381" s="14"/>
      <c r="AG381" s="14"/>
      <c r="AH381" s="14"/>
      <c r="AI381" s="14"/>
      <c r="AJ381" s="14"/>
      <c r="AK381" s="6"/>
      <c r="AL381" s="6"/>
      <c r="AM381" s="6"/>
      <c r="AN381" s="6"/>
      <c r="AO381" s="6"/>
      <c r="AP381" s="6"/>
      <c r="AQ381" s="6"/>
      <c r="AR381" s="6"/>
      <c r="AS381" s="6"/>
      <c r="AT381" s="6"/>
      <c r="AU381" s="39"/>
      <c r="AV381" s="39"/>
      <c r="AW381" s="6"/>
      <c r="AX381" s="6"/>
      <c r="AY381" s="6"/>
      <c r="AZ381" s="6"/>
      <c r="BA381" s="6"/>
      <c r="BB381" s="6"/>
      <c r="BC381" s="6"/>
      <c r="BD381" s="6"/>
      <c r="BE381" s="6"/>
      <c r="BF381" s="6"/>
      <c r="BG381" s="6"/>
      <c r="BH381" s="6"/>
      <c r="BI381" s="6"/>
      <c r="BJ381" s="6"/>
    </row>
    <row r="382" spans="1:62" ht="13.5" customHeight="1" x14ac:dyDescent="0.35">
      <c r="A382" s="120"/>
      <c r="B382" s="19"/>
      <c r="C382" s="1"/>
      <c r="D382" s="9"/>
      <c r="E382" s="1"/>
      <c r="F382" s="15"/>
      <c r="G382" s="37"/>
      <c r="H382" s="5"/>
      <c r="I382" s="22"/>
      <c r="J382" s="22"/>
      <c r="K382" s="22"/>
      <c r="L382" s="60"/>
      <c r="M382" s="60"/>
      <c r="N382" s="60"/>
      <c r="O382" s="60"/>
      <c r="P382" s="60"/>
      <c r="Q382" s="60"/>
      <c r="R382" s="60"/>
      <c r="S382" s="60"/>
      <c r="T382" s="60"/>
      <c r="U382" s="60"/>
      <c r="V382" s="60"/>
      <c r="W382" s="60"/>
      <c r="X382" s="60"/>
      <c r="Y382" s="59"/>
      <c r="Z382" s="20"/>
      <c r="AA382" s="60"/>
      <c r="AB382" s="60"/>
      <c r="AC382" s="60"/>
      <c r="AD382" s="60"/>
      <c r="AE382" s="22"/>
      <c r="AF382" s="22"/>
      <c r="AG382" s="22"/>
      <c r="AH382" s="22"/>
      <c r="AI382" s="22"/>
      <c r="AJ382" s="22"/>
      <c r="AK382" s="39"/>
      <c r="AL382" s="39"/>
      <c r="AM382" s="39"/>
      <c r="AN382" s="39"/>
      <c r="AO382" s="39"/>
      <c r="AP382" s="39"/>
      <c r="AQ382" s="39"/>
      <c r="AR382" s="40"/>
      <c r="AS382" s="39"/>
      <c r="AT382" s="40"/>
      <c r="AU382" s="39"/>
      <c r="AV382" s="39"/>
      <c r="AW382" s="39"/>
      <c r="AX382" s="39"/>
      <c r="AY382" s="39"/>
      <c r="AZ382" s="40"/>
      <c r="BA382" s="39"/>
      <c r="BB382" s="40"/>
      <c r="BC382" s="39"/>
      <c r="BD382" s="40"/>
      <c r="BE382" s="39"/>
      <c r="BF382" s="39"/>
      <c r="BG382" s="39"/>
      <c r="BH382" s="56"/>
      <c r="BI382" s="56"/>
      <c r="BJ382" s="133"/>
    </row>
    <row r="383" spans="1:62" x14ac:dyDescent="0.3">
      <c r="A383" s="9"/>
      <c r="B383" s="76"/>
      <c r="C383" s="9"/>
      <c r="D383" s="9"/>
      <c r="E383" s="9"/>
      <c r="F383" s="15"/>
      <c r="G383" s="5"/>
      <c r="H383" s="5"/>
      <c r="I383" s="9"/>
      <c r="J383" s="9"/>
      <c r="K383" s="9"/>
      <c r="L383" s="9"/>
      <c r="M383" s="9"/>
      <c r="N383" s="9"/>
      <c r="O383" s="9"/>
      <c r="P383" s="9"/>
      <c r="Q383" s="9"/>
      <c r="R383" s="9"/>
      <c r="S383" s="9"/>
      <c r="T383" s="9"/>
      <c r="U383" s="9"/>
      <c r="V383" s="9"/>
      <c r="W383" s="9"/>
      <c r="Y383" s="17"/>
      <c r="AA383" s="9"/>
      <c r="AB383" s="9"/>
      <c r="AC383" s="9"/>
      <c r="AD383" s="9"/>
      <c r="AE383" s="14"/>
      <c r="AF383" s="14"/>
      <c r="AG383" s="14"/>
      <c r="AH383" s="14"/>
      <c r="AI383" s="14"/>
      <c r="AJ383" s="14"/>
      <c r="AK383" s="6"/>
      <c r="AL383" s="6"/>
      <c r="AM383" s="6"/>
      <c r="AN383" s="6"/>
      <c r="AO383" s="6"/>
      <c r="AP383" s="6"/>
      <c r="AQ383" s="6"/>
      <c r="AR383" s="6"/>
      <c r="AS383" s="6"/>
      <c r="AT383" s="6"/>
      <c r="AU383" s="39"/>
      <c r="AV383" s="39"/>
      <c r="AW383" s="6"/>
      <c r="AX383" s="6"/>
      <c r="AY383" s="6"/>
      <c r="AZ383" s="6"/>
      <c r="BA383" s="6"/>
      <c r="BB383" s="6"/>
      <c r="BC383" s="6"/>
      <c r="BD383" s="6"/>
      <c r="BE383" s="6"/>
      <c r="BF383" s="6"/>
      <c r="BG383" s="6"/>
      <c r="BH383" s="6"/>
      <c r="BI383" s="6"/>
      <c r="BJ383" s="6"/>
    </row>
    <row r="384" spans="1:62" x14ac:dyDescent="0.3">
      <c r="A384" s="135"/>
      <c r="B384" s="76"/>
      <c r="C384" s="9"/>
      <c r="D384" s="9"/>
      <c r="E384" s="9"/>
      <c r="F384" s="15"/>
      <c r="G384" s="5"/>
      <c r="H384" s="5"/>
      <c r="I384" s="9"/>
      <c r="J384" s="9"/>
      <c r="K384" s="9"/>
      <c r="L384" s="9"/>
      <c r="M384" s="9"/>
      <c r="N384" s="9"/>
      <c r="O384" s="9"/>
      <c r="P384" s="9"/>
      <c r="Q384" s="9"/>
      <c r="R384" s="9"/>
      <c r="S384" s="9"/>
      <c r="T384" s="9"/>
      <c r="U384" s="9"/>
      <c r="V384" s="8"/>
      <c r="W384" s="8"/>
      <c r="X384" s="7"/>
      <c r="Y384" s="18"/>
      <c r="Z384" s="7"/>
      <c r="AA384" s="7"/>
      <c r="AB384" s="7"/>
      <c r="AC384" s="9"/>
      <c r="AD384" s="8"/>
      <c r="AE384" s="14"/>
      <c r="AF384" s="14"/>
      <c r="AG384" s="14"/>
      <c r="AH384" s="14"/>
      <c r="AI384" s="14"/>
      <c r="AJ384" s="14"/>
      <c r="AK384" s="136"/>
      <c r="AL384" s="6"/>
      <c r="AM384" s="5"/>
      <c r="AN384" s="5"/>
      <c r="AO384" s="6"/>
      <c r="AP384" s="6"/>
      <c r="AQ384" s="6"/>
      <c r="AR384" s="6"/>
      <c r="AS384" s="6"/>
      <c r="AT384" s="6"/>
      <c r="AU384" s="6"/>
      <c r="AV384" s="6"/>
      <c r="AW384" s="6"/>
      <c r="AX384" s="6"/>
      <c r="AY384" s="6"/>
      <c r="AZ384" s="6"/>
      <c r="BA384" s="6"/>
      <c r="BB384" s="6"/>
      <c r="BC384" s="6"/>
      <c r="BD384" s="6"/>
      <c r="BE384" s="6"/>
      <c r="BF384" s="6"/>
      <c r="BG384" s="6"/>
      <c r="BH384" s="6"/>
      <c r="BI384" s="6"/>
      <c r="BJ384" s="6"/>
    </row>
    <row r="385" spans="1:62" x14ac:dyDescent="0.3">
      <c r="A385" s="9"/>
      <c r="B385" s="76"/>
      <c r="C385" s="9"/>
      <c r="D385" s="9"/>
      <c r="E385" s="9"/>
      <c r="F385" s="15"/>
      <c r="G385" s="5"/>
      <c r="H385" s="5"/>
      <c r="I385" s="9"/>
      <c r="J385" s="9"/>
      <c r="K385" s="9"/>
      <c r="L385" s="9"/>
      <c r="M385" s="9"/>
      <c r="N385" s="9"/>
      <c r="O385" s="9"/>
      <c r="P385" s="9"/>
      <c r="Q385" s="9"/>
      <c r="R385" s="9"/>
      <c r="S385" s="9"/>
      <c r="T385" s="9"/>
      <c r="U385" s="9"/>
      <c r="V385" s="9"/>
      <c r="W385" s="9"/>
      <c r="Y385" s="17"/>
      <c r="AA385" s="9"/>
      <c r="AB385" s="9"/>
      <c r="AC385" s="9"/>
      <c r="AD385" s="9"/>
      <c r="AE385" s="14"/>
      <c r="AF385" s="14"/>
      <c r="AG385" s="14"/>
      <c r="AH385" s="14"/>
      <c r="AI385" s="14"/>
      <c r="AJ385" s="14"/>
      <c r="AK385" s="6"/>
      <c r="AL385" s="6"/>
      <c r="AM385" s="6"/>
      <c r="AN385" s="6"/>
      <c r="AO385" s="6"/>
      <c r="AP385" s="6"/>
      <c r="AQ385" s="6"/>
      <c r="AR385" s="6"/>
      <c r="AS385" s="6"/>
      <c r="AT385" s="6"/>
      <c r="AU385" s="39"/>
      <c r="AV385" s="39"/>
      <c r="AW385" s="6"/>
      <c r="AX385" s="6"/>
      <c r="AY385" s="6"/>
      <c r="AZ385" s="6"/>
      <c r="BA385" s="6"/>
      <c r="BB385" s="6"/>
      <c r="BC385" s="6"/>
      <c r="BD385" s="6"/>
      <c r="BE385" s="6"/>
      <c r="BF385" s="6"/>
      <c r="BG385" s="6"/>
      <c r="BH385" s="6"/>
      <c r="BI385" s="6"/>
      <c r="BJ385" s="6"/>
    </row>
    <row r="386" spans="1:62" ht="13.5" customHeight="1" x14ac:dyDescent="0.35">
      <c r="A386" s="120"/>
      <c r="B386" s="76"/>
      <c r="C386" s="1"/>
      <c r="D386" s="9"/>
      <c r="E386" s="1"/>
      <c r="F386" s="15"/>
      <c r="G386" s="5"/>
      <c r="H386" s="5"/>
      <c r="I386" s="22"/>
      <c r="J386" s="22"/>
      <c r="K386" s="22"/>
      <c r="L386" s="60"/>
      <c r="M386" s="60"/>
      <c r="N386" s="60"/>
      <c r="O386" s="60"/>
      <c r="P386" s="60"/>
      <c r="Q386" s="60"/>
      <c r="R386" s="60"/>
      <c r="S386" s="60"/>
      <c r="T386" s="60"/>
      <c r="U386" s="60"/>
      <c r="V386" s="60"/>
      <c r="W386" s="60"/>
      <c r="X386" s="60"/>
      <c r="Y386" s="59"/>
      <c r="Z386" s="20"/>
      <c r="AA386" s="60"/>
      <c r="AB386" s="60"/>
      <c r="AC386" s="60"/>
      <c r="AD386" s="60"/>
      <c r="AE386" s="22"/>
      <c r="AF386" s="22"/>
      <c r="AG386" s="22"/>
      <c r="AH386" s="22"/>
      <c r="AI386" s="22"/>
      <c r="AJ386" s="22"/>
      <c r="AK386" s="39"/>
      <c r="AL386" s="39"/>
      <c r="AM386" s="39"/>
      <c r="AN386" s="39"/>
      <c r="AO386" s="39"/>
      <c r="AP386" s="39"/>
      <c r="AQ386" s="39"/>
      <c r="AR386" s="40"/>
      <c r="AS386" s="39"/>
      <c r="AT386" s="40"/>
      <c r="AU386" s="39"/>
      <c r="AV386" s="39"/>
      <c r="AW386" s="39"/>
      <c r="AX386" s="39"/>
      <c r="AY386" s="39"/>
      <c r="AZ386" s="40"/>
      <c r="BA386" s="39"/>
      <c r="BB386" s="40"/>
      <c r="BC386" s="39"/>
      <c r="BD386" s="40"/>
      <c r="BE386" s="39"/>
      <c r="BF386" s="39"/>
      <c r="BG386" s="39"/>
      <c r="BH386" s="56"/>
      <c r="BI386" s="56"/>
      <c r="BJ386" s="133"/>
    </row>
    <row r="387" spans="1:62" x14ac:dyDescent="0.3">
      <c r="A387" s="9"/>
      <c r="B387" s="76"/>
      <c r="C387" s="9"/>
      <c r="D387" s="9"/>
      <c r="E387" s="9"/>
      <c r="F387" s="15"/>
      <c r="G387" s="5"/>
      <c r="H387" s="5"/>
      <c r="I387" s="9"/>
      <c r="J387" s="9"/>
      <c r="K387" s="9"/>
      <c r="L387" s="9"/>
      <c r="M387" s="9"/>
      <c r="N387" s="9"/>
      <c r="O387" s="9"/>
      <c r="P387" s="9"/>
      <c r="Q387" s="9"/>
      <c r="R387" s="9"/>
      <c r="S387" s="9"/>
      <c r="T387" s="9"/>
      <c r="U387" s="9"/>
      <c r="V387" s="9"/>
      <c r="W387" s="9"/>
      <c r="Y387" s="17"/>
      <c r="AA387" s="9"/>
      <c r="AB387" s="9"/>
      <c r="AC387" s="9"/>
      <c r="AD387" s="9"/>
      <c r="AE387" s="14"/>
      <c r="AF387" s="14"/>
      <c r="AG387" s="14"/>
      <c r="AH387" s="14"/>
      <c r="AI387" s="14"/>
      <c r="AJ387" s="14"/>
      <c r="AK387" s="6"/>
      <c r="AL387" s="6"/>
      <c r="AM387" s="6"/>
      <c r="AN387" s="6"/>
      <c r="AO387" s="6"/>
      <c r="AP387" s="6"/>
      <c r="AQ387" s="6"/>
      <c r="AR387" s="6"/>
      <c r="AS387" s="6"/>
      <c r="AT387" s="6"/>
      <c r="AU387" s="39"/>
      <c r="AV387" s="39"/>
      <c r="AW387" s="6"/>
      <c r="AX387" s="6"/>
      <c r="AY387" s="6"/>
      <c r="AZ387" s="6"/>
      <c r="BA387" s="6"/>
      <c r="BB387" s="6"/>
      <c r="BC387" s="6"/>
      <c r="BD387" s="6"/>
      <c r="BE387" s="6"/>
      <c r="BF387" s="6"/>
      <c r="BG387" s="6"/>
      <c r="BH387" s="6"/>
      <c r="BI387" s="6"/>
      <c r="BJ387" s="6"/>
    </row>
    <row r="388" spans="1:62" x14ac:dyDescent="0.3">
      <c r="A388" s="135"/>
      <c r="B388" s="76"/>
      <c r="C388" s="9"/>
      <c r="D388" s="9"/>
      <c r="E388" s="9"/>
      <c r="F388" s="15"/>
      <c r="G388" s="5"/>
      <c r="H388" s="5"/>
      <c r="I388" s="9"/>
      <c r="J388" s="9"/>
      <c r="K388" s="9"/>
      <c r="L388" s="9"/>
      <c r="M388" s="9"/>
      <c r="N388" s="9"/>
      <c r="O388" s="9"/>
      <c r="P388" s="9"/>
      <c r="Q388" s="9"/>
      <c r="R388" s="9"/>
      <c r="S388" s="9"/>
      <c r="T388" s="9"/>
      <c r="U388" s="9"/>
      <c r="V388" s="8"/>
      <c r="W388" s="8"/>
      <c r="X388" s="7"/>
      <c r="Y388" s="18"/>
      <c r="Z388" s="7"/>
      <c r="AA388" s="7"/>
      <c r="AB388" s="7"/>
      <c r="AC388" s="9"/>
      <c r="AD388" s="8"/>
      <c r="AE388" s="14"/>
      <c r="AF388" s="14"/>
      <c r="AG388" s="14"/>
      <c r="AH388" s="14"/>
      <c r="AI388" s="14"/>
      <c r="AJ388" s="14"/>
      <c r="AK388" s="136"/>
      <c r="AL388" s="6"/>
      <c r="AM388" s="5"/>
      <c r="AN388" s="5"/>
      <c r="AO388" s="6"/>
      <c r="AP388" s="6"/>
      <c r="AQ388" s="6"/>
      <c r="AR388" s="6"/>
      <c r="AS388" s="6"/>
      <c r="AT388" s="6"/>
      <c r="AU388" s="6"/>
      <c r="AV388" s="6"/>
      <c r="AW388" s="6"/>
      <c r="AX388" s="6"/>
      <c r="AY388" s="6"/>
      <c r="AZ388" s="6"/>
      <c r="BA388" s="6"/>
      <c r="BB388" s="6"/>
      <c r="BC388" s="6"/>
      <c r="BD388" s="6"/>
      <c r="BE388" s="6"/>
      <c r="BF388" s="6"/>
      <c r="BG388" s="6"/>
      <c r="BH388" s="6"/>
      <c r="BI388" s="6"/>
      <c r="BJ388" s="6"/>
    </row>
    <row r="389" spans="1:62" x14ac:dyDescent="0.3">
      <c r="A389" s="135"/>
      <c r="B389" s="76"/>
      <c r="C389" s="9"/>
      <c r="D389" s="9"/>
      <c r="E389" s="9"/>
      <c r="F389" s="15"/>
      <c r="G389" s="5"/>
      <c r="H389" s="5"/>
      <c r="I389" s="9"/>
      <c r="J389" s="9"/>
      <c r="K389" s="9"/>
      <c r="L389" s="9"/>
      <c r="M389" s="9"/>
      <c r="N389" s="9"/>
      <c r="O389" s="9"/>
      <c r="P389" s="9"/>
      <c r="Q389" s="9"/>
      <c r="R389" s="9"/>
      <c r="S389" s="9"/>
      <c r="T389" s="9"/>
      <c r="U389" s="9"/>
      <c r="V389" s="8"/>
      <c r="W389" s="8"/>
      <c r="X389" s="7"/>
      <c r="Y389" s="18"/>
      <c r="Z389" s="7"/>
      <c r="AA389" s="7"/>
      <c r="AB389" s="7"/>
      <c r="AC389" s="9"/>
      <c r="AD389" s="8"/>
      <c r="AE389" s="14"/>
      <c r="AF389" s="14"/>
      <c r="AG389" s="14"/>
      <c r="AH389" s="14"/>
      <c r="AI389" s="14"/>
      <c r="AJ389" s="14"/>
      <c r="AK389" s="136"/>
      <c r="AL389" s="6"/>
      <c r="AM389" s="5"/>
      <c r="AN389" s="5"/>
      <c r="AO389" s="6"/>
      <c r="AP389" s="6"/>
      <c r="AQ389" s="6"/>
      <c r="AR389" s="6"/>
      <c r="AS389" s="6"/>
      <c r="AT389" s="6"/>
      <c r="AU389" s="6"/>
      <c r="AV389" s="6"/>
      <c r="AW389" s="6"/>
      <c r="AX389" s="6"/>
      <c r="AY389" s="6"/>
      <c r="AZ389" s="6"/>
      <c r="BA389" s="6"/>
      <c r="BB389" s="6"/>
      <c r="BC389" s="6"/>
      <c r="BD389" s="6"/>
      <c r="BE389" s="6"/>
      <c r="BF389" s="6"/>
      <c r="BG389" s="6"/>
      <c r="BH389" s="6"/>
      <c r="BI389" s="6"/>
      <c r="BJ389" s="6"/>
    </row>
    <row r="390" spans="1:62" x14ac:dyDescent="0.3">
      <c r="A390" s="9"/>
      <c r="B390" s="76"/>
      <c r="C390" s="9"/>
      <c r="D390" s="9"/>
      <c r="E390" s="9"/>
      <c r="F390" s="15"/>
      <c r="G390" s="5"/>
      <c r="H390" s="5"/>
      <c r="I390" s="9"/>
      <c r="J390" s="9"/>
      <c r="K390" s="9"/>
      <c r="L390" s="9"/>
      <c r="M390" s="9"/>
      <c r="N390" s="9"/>
      <c r="O390" s="9"/>
      <c r="P390" s="9"/>
      <c r="Q390" s="9"/>
      <c r="R390" s="9"/>
      <c r="S390" s="9"/>
      <c r="T390" s="9"/>
      <c r="U390" s="9"/>
      <c r="V390" s="9"/>
      <c r="W390" s="9"/>
      <c r="Y390" s="17"/>
      <c r="AA390" s="9"/>
      <c r="AB390" s="9"/>
      <c r="AC390" s="9"/>
      <c r="AD390" s="9"/>
      <c r="AE390" s="14"/>
      <c r="AF390" s="14"/>
      <c r="AG390" s="14"/>
      <c r="AH390" s="14"/>
      <c r="AI390" s="14"/>
      <c r="AJ390" s="14"/>
      <c r="AK390" s="6"/>
      <c r="AL390" s="6"/>
      <c r="AM390" s="6"/>
      <c r="AN390" s="6"/>
      <c r="AO390" s="6"/>
      <c r="AP390" s="6"/>
      <c r="AQ390" s="6"/>
      <c r="AR390" s="6"/>
      <c r="AS390" s="6"/>
      <c r="AT390" s="6"/>
      <c r="AU390" s="39"/>
      <c r="AV390" s="39"/>
      <c r="AW390" s="6"/>
      <c r="AX390" s="6"/>
      <c r="AY390" s="6"/>
      <c r="AZ390" s="6"/>
      <c r="BA390" s="6"/>
      <c r="BB390" s="6"/>
      <c r="BC390" s="6"/>
      <c r="BD390" s="6"/>
      <c r="BE390" s="6"/>
      <c r="BF390" s="6"/>
      <c r="BG390" s="6"/>
      <c r="BH390" s="6"/>
      <c r="BI390" s="6"/>
      <c r="BJ390" s="6"/>
    </row>
    <row r="391" spans="1:62" x14ac:dyDescent="0.3">
      <c r="A391" s="9"/>
      <c r="B391" s="76"/>
      <c r="C391" s="9"/>
      <c r="D391" s="9"/>
      <c r="E391" s="9"/>
      <c r="F391" s="15"/>
      <c r="G391" s="5"/>
      <c r="H391" s="5"/>
      <c r="I391" s="9"/>
      <c r="J391" s="9"/>
      <c r="K391" s="9"/>
      <c r="L391" s="9"/>
      <c r="M391" s="9"/>
      <c r="N391" s="9"/>
      <c r="O391" s="9"/>
      <c r="P391" s="9"/>
      <c r="Q391" s="9"/>
      <c r="R391" s="9"/>
      <c r="S391" s="9"/>
      <c r="T391" s="9"/>
      <c r="U391" s="9"/>
      <c r="V391" s="9"/>
      <c r="W391" s="9"/>
      <c r="Y391" s="17"/>
      <c r="AA391" s="9"/>
      <c r="AB391" s="9"/>
      <c r="AC391" s="9"/>
      <c r="AD391" s="9"/>
      <c r="AE391" s="14"/>
      <c r="AF391" s="14"/>
      <c r="AG391" s="14"/>
      <c r="AH391" s="14"/>
      <c r="AI391" s="14"/>
      <c r="AJ391" s="14"/>
      <c r="AK391" s="6"/>
      <c r="AL391" s="6"/>
      <c r="AM391" s="6"/>
      <c r="AN391" s="6"/>
      <c r="AO391" s="6"/>
      <c r="AP391" s="6"/>
      <c r="AQ391" s="6"/>
      <c r="AR391" s="6"/>
      <c r="AS391" s="6"/>
      <c r="AT391" s="6"/>
      <c r="AU391" s="39"/>
      <c r="AV391" s="39"/>
      <c r="AW391" s="6"/>
      <c r="AX391" s="6"/>
      <c r="AY391" s="6"/>
      <c r="AZ391" s="6"/>
      <c r="BA391" s="6"/>
      <c r="BB391" s="6"/>
      <c r="BC391" s="6"/>
      <c r="BD391" s="6"/>
      <c r="BE391" s="6"/>
      <c r="BF391" s="6"/>
      <c r="BG391" s="6"/>
      <c r="BH391" s="6"/>
      <c r="BI391" s="6"/>
      <c r="BJ391" s="6"/>
    </row>
    <row r="392" spans="1:62" x14ac:dyDescent="0.3">
      <c r="A392" s="9"/>
      <c r="B392" s="76"/>
      <c r="C392" s="9"/>
      <c r="D392" s="9"/>
      <c r="E392" s="9"/>
      <c r="F392" s="15"/>
      <c r="G392" s="5"/>
      <c r="H392" s="5"/>
      <c r="I392" s="9"/>
      <c r="J392" s="9"/>
      <c r="K392" s="9"/>
      <c r="L392" s="9"/>
      <c r="M392" s="9"/>
      <c r="N392" s="9"/>
      <c r="O392" s="9"/>
      <c r="P392" s="9"/>
      <c r="Q392" s="9"/>
      <c r="R392" s="9"/>
      <c r="S392" s="9"/>
      <c r="T392" s="9"/>
      <c r="U392" s="9"/>
      <c r="V392" s="8"/>
      <c r="W392" s="8"/>
      <c r="X392" s="7"/>
      <c r="Y392" s="18"/>
      <c r="Z392" s="7"/>
      <c r="AA392" s="7"/>
      <c r="AB392" s="7"/>
      <c r="AC392" s="9"/>
      <c r="AD392" s="8"/>
      <c r="AE392" s="14"/>
      <c r="AF392" s="14"/>
      <c r="AG392" s="14"/>
      <c r="AH392" s="14"/>
      <c r="AI392" s="14"/>
      <c r="AJ392" s="14"/>
      <c r="AK392" s="5"/>
      <c r="AL392" s="6"/>
      <c r="AM392" s="5"/>
      <c r="AN392" s="5"/>
      <c r="AO392" s="6"/>
      <c r="AP392" s="6"/>
      <c r="AQ392" s="6"/>
      <c r="AR392" s="6"/>
      <c r="AS392" s="6"/>
      <c r="AT392" s="6"/>
      <c r="AU392" s="6"/>
      <c r="AV392" s="6"/>
      <c r="AW392" s="6"/>
      <c r="AX392" s="6"/>
      <c r="AY392" s="6"/>
      <c r="AZ392" s="6"/>
      <c r="BA392" s="6"/>
      <c r="BB392" s="6"/>
      <c r="BC392" s="6"/>
      <c r="BD392" s="6"/>
      <c r="BE392" s="6"/>
      <c r="BF392" s="6"/>
      <c r="BG392" s="6"/>
      <c r="BH392" s="6"/>
      <c r="BI392" s="6"/>
      <c r="BJ392" s="6"/>
    </row>
    <row r="393" spans="1:62" x14ac:dyDescent="0.3">
      <c r="A393" s="135"/>
      <c r="B393" s="76"/>
      <c r="C393" s="9"/>
      <c r="D393" s="9"/>
      <c r="E393" s="9"/>
      <c r="F393" s="15"/>
      <c r="G393" s="5"/>
      <c r="H393" s="5"/>
      <c r="I393" s="9"/>
      <c r="J393" s="9"/>
      <c r="K393" s="9"/>
      <c r="L393" s="9"/>
      <c r="M393" s="9"/>
      <c r="N393" s="9"/>
      <c r="O393" s="9"/>
      <c r="P393" s="9"/>
      <c r="Q393" s="9"/>
      <c r="R393" s="9"/>
      <c r="S393" s="9"/>
      <c r="T393" s="9"/>
      <c r="U393" s="9"/>
      <c r="V393" s="8"/>
      <c r="W393" s="8"/>
      <c r="X393" s="7"/>
      <c r="Y393" s="18"/>
      <c r="Z393" s="7"/>
      <c r="AA393" s="7"/>
      <c r="AB393" s="7"/>
      <c r="AC393" s="9"/>
      <c r="AD393" s="8"/>
      <c r="AE393" s="14"/>
      <c r="AF393" s="14"/>
      <c r="AG393" s="14"/>
      <c r="AH393" s="14"/>
      <c r="AI393" s="14"/>
      <c r="AJ393" s="14"/>
      <c r="AK393" s="136"/>
      <c r="AL393" s="6"/>
      <c r="AM393" s="5"/>
      <c r="AN393" s="5"/>
      <c r="AO393" s="6"/>
      <c r="AP393" s="6"/>
      <c r="AQ393" s="6"/>
      <c r="AR393" s="6"/>
      <c r="AS393" s="6"/>
      <c r="AT393" s="6"/>
      <c r="AU393" s="6"/>
      <c r="AV393" s="6"/>
      <c r="AW393" s="6"/>
      <c r="AX393" s="6"/>
      <c r="AY393" s="6"/>
      <c r="AZ393" s="6"/>
      <c r="BA393" s="6"/>
      <c r="BB393" s="6"/>
      <c r="BC393" s="6"/>
      <c r="BD393" s="6"/>
      <c r="BE393" s="6"/>
      <c r="BF393" s="6"/>
      <c r="BG393" s="6"/>
      <c r="BH393" s="6"/>
      <c r="BI393" s="6"/>
      <c r="BJ393" s="6"/>
    </row>
    <row r="394" spans="1:62" x14ac:dyDescent="0.3">
      <c r="A394" s="9"/>
      <c r="B394" s="76"/>
      <c r="C394" s="9"/>
      <c r="D394" s="9"/>
      <c r="E394" s="9"/>
      <c r="F394" s="15"/>
      <c r="G394" s="5"/>
      <c r="H394" s="5"/>
      <c r="I394" s="9"/>
      <c r="J394" s="9"/>
      <c r="K394" s="9"/>
      <c r="L394" s="9"/>
      <c r="M394" s="9"/>
      <c r="N394" s="9"/>
      <c r="O394" s="9"/>
      <c r="P394" s="9"/>
      <c r="Q394" s="9"/>
      <c r="R394" s="9"/>
      <c r="S394" s="9"/>
      <c r="T394" s="9"/>
      <c r="U394" s="9"/>
      <c r="V394" s="9"/>
      <c r="W394" s="9"/>
      <c r="Y394" s="17"/>
      <c r="AA394" s="9"/>
      <c r="AB394" s="9"/>
      <c r="AC394" s="9"/>
      <c r="AD394" s="9"/>
      <c r="AE394" s="14"/>
      <c r="AF394" s="14"/>
      <c r="AG394" s="14"/>
      <c r="AH394" s="14"/>
      <c r="AI394" s="14"/>
      <c r="AJ394" s="14"/>
      <c r="AK394" s="6"/>
      <c r="AL394" s="6"/>
      <c r="AM394" s="6"/>
      <c r="AN394" s="6"/>
      <c r="AO394" s="6"/>
      <c r="AP394" s="6"/>
      <c r="AQ394" s="6"/>
      <c r="AR394" s="6"/>
      <c r="AS394" s="6"/>
      <c r="AT394" s="6"/>
      <c r="AU394" s="39"/>
      <c r="AV394" s="39"/>
      <c r="AW394" s="6"/>
      <c r="AX394" s="6"/>
      <c r="AY394" s="6"/>
      <c r="AZ394" s="6"/>
      <c r="BA394" s="6"/>
      <c r="BB394" s="6"/>
      <c r="BC394" s="6"/>
      <c r="BD394" s="6"/>
      <c r="BE394" s="6"/>
      <c r="BF394" s="6"/>
      <c r="BG394" s="6"/>
      <c r="BH394" s="6"/>
      <c r="BI394" s="6"/>
      <c r="BJ394" s="6"/>
    </row>
    <row r="395" spans="1:62" x14ac:dyDescent="0.3">
      <c r="A395" s="9"/>
      <c r="B395" s="76"/>
      <c r="C395" s="9"/>
      <c r="D395" s="9"/>
      <c r="E395" s="9"/>
      <c r="F395" s="15"/>
      <c r="G395" s="5"/>
      <c r="H395" s="5"/>
      <c r="I395" s="9"/>
      <c r="J395" s="9"/>
      <c r="K395" s="9"/>
      <c r="L395" s="9"/>
      <c r="M395" s="9"/>
      <c r="N395" s="9"/>
      <c r="O395" s="9"/>
      <c r="P395" s="9"/>
      <c r="Q395" s="9"/>
      <c r="R395" s="9"/>
      <c r="S395" s="9"/>
      <c r="T395" s="9"/>
      <c r="U395" s="9"/>
      <c r="V395" s="9"/>
      <c r="W395" s="9"/>
      <c r="Y395" s="17"/>
      <c r="AA395" s="9"/>
      <c r="AB395" s="9"/>
      <c r="AC395" s="9"/>
      <c r="AD395" s="9"/>
      <c r="AE395" s="14"/>
      <c r="AF395" s="14"/>
      <c r="AG395" s="14"/>
      <c r="AH395" s="14"/>
      <c r="AI395" s="14"/>
      <c r="AJ395" s="14"/>
      <c r="AK395" s="6"/>
      <c r="AL395" s="6"/>
      <c r="AM395" s="6"/>
      <c r="AN395" s="6"/>
      <c r="AO395" s="6"/>
      <c r="AP395" s="6"/>
      <c r="AQ395" s="6"/>
      <c r="AR395" s="6"/>
      <c r="AS395" s="6"/>
      <c r="AT395" s="6"/>
      <c r="AU395" s="39"/>
      <c r="AV395" s="39"/>
      <c r="AW395" s="6"/>
      <c r="AX395" s="6"/>
      <c r="AY395" s="6"/>
      <c r="AZ395" s="6"/>
      <c r="BA395" s="6"/>
      <c r="BB395" s="6"/>
      <c r="BC395" s="6"/>
      <c r="BD395" s="6"/>
      <c r="BE395" s="6"/>
      <c r="BF395" s="6"/>
      <c r="BG395" s="6"/>
      <c r="BH395" s="6"/>
      <c r="BI395" s="6"/>
      <c r="BJ395" s="6"/>
    </row>
    <row r="396" spans="1:62" x14ac:dyDescent="0.3">
      <c r="A396" s="9"/>
      <c r="B396" s="76"/>
      <c r="C396" s="9"/>
      <c r="D396" s="9"/>
      <c r="E396" s="9"/>
      <c r="F396" s="15"/>
      <c r="G396" s="5"/>
      <c r="H396" s="5"/>
      <c r="I396" s="9"/>
      <c r="J396" s="9"/>
      <c r="K396" s="9"/>
      <c r="L396" s="9"/>
      <c r="M396" s="9"/>
      <c r="N396" s="9"/>
      <c r="O396" s="9"/>
      <c r="P396" s="9"/>
      <c r="Q396" s="9"/>
      <c r="R396" s="9"/>
      <c r="S396" s="9"/>
      <c r="T396" s="9"/>
      <c r="U396" s="9"/>
      <c r="V396" s="9"/>
      <c r="W396" s="9"/>
      <c r="Y396" s="17"/>
      <c r="AA396" s="9"/>
      <c r="AB396" s="9"/>
      <c r="AC396" s="9"/>
      <c r="AD396" s="9"/>
      <c r="AE396" s="14"/>
      <c r="AF396" s="14"/>
      <c r="AG396" s="14"/>
      <c r="AH396" s="14"/>
      <c r="AI396" s="14"/>
      <c r="AJ396" s="14"/>
      <c r="AK396" s="6"/>
      <c r="AL396" s="6"/>
      <c r="AM396" s="6"/>
      <c r="AN396" s="6"/>
      <c r="AO396" s="6"/>
      <c r="AP396" s="6"/>
      <c r="AQ396" s="6"/>
      <c r="AR396" s="6"/>
      <c r="AS396" s="6"/>
      <c r="AT396" s="6"/>
      <c r="AU396" s="39"/>
      <c r="AV396" s="39"/>
      <c r="AW396" s="6"/>
      <c r="AX396" s="6"/>
      <c r="AY396" s="6"/>
      <c r="AZ396" s="6"/>
      <c r="BA396" s="6"/>
      <c r="BB396" s="6"/>
      <c r="BC396" s="6"/>
      <c r="BD396" s="6"/>
      <c r="BE396" s="6"/>
      <c r="BF396" s="6"/>
      <c r="BG396" s="6"/>
      <c r="BH396" s="6"/>
      <c r="BI396" s="6"/>
      <c r="BJ396" s="6"/>
    </row>
    <row r="397" spans="1:62" x14ac:dyDescent="0.3">
      <c r="A397" s="9"/>
      <c r="B397" s="76"/>
      <c r="C397" s="9"/>
      <c r="D397" s="9"/>
      <c r="E397" s="9"/>
      <c r="F397" s="15"/>
      <c r="G397" s="5"/>
      <c r="H397" s="5"/>
      <c r="I397" s="9"/>
      <c r="J397" s="9"/>
      <c r="K397" s="9"/>
      <c r="L397" s="9"/>
      <c r="M397" s="9"/>
      <c r="N397" s="9"/>
      <c r="O397" s="9"/>
      <c r="P397" s="9"/>
      <c r="Q397" s="9"/>
      <c r="R397" s="9"/>
      <c r="S397" s="9"/>
      <c r="T397" s="9"/>
      <c r="U397" s="9"/>
      <c r="V397" s="9"/>
      <c r="W397" s="9"/>
      <c r="Y397" s="17"/>
      <c r="AA397" s="9"/>
      <c r="AB397" s="9"/>
      <c r="AC397" s="9"/>
      <c r="AD397" s="9"/>
      <c r="AE397" s="14"/>
      <c r="AF397" s="14"/>
      <c r="AG397" s="14"/>
      <c r="AH397" s="14"/>
      <c r="AI397" s="14"/>
      <c r="AJ397" s="14"/>
      <c r="AK397" s="6"/>
      <c r="AL397" s="6"/>
      <c r="AM397" s="6"/>
      <c r="AN397" s="6"/>
      <c r="AO397" s="6"/>
      <c r="AP397" s="6"/>
      <c r="AQ397" s="6"/>
      <c r="AR397" s="6"/>
      <c r="AS397" s="6"/>
      <c r="AT397" s="6"/>
      <c r="AU397" s="39"/>
      <c r="AV397" s="39"/>
      <c r="AW397" s="6"/>
      <c r="AX397" s="6"/>
      <c r="AY397" s="6"/>
      <c r="AZ397" s="6"/>
      <c r="BA397" s="6"/>
      <c r="BB397" s="6"/>
      <c r="BC397" s="6"/>
      <c r="BD397" s="6"/>
      <c r="BE397" s="6"/>
      <c r="BF397" s="6"/>
      <c r="BG397" s="6"/>
      <c r="BH397" s="6"/>
      <c r="BI397" s="6"/>
      <c r="BJ397" s="6"/>
    </row>
    <row r="398" spans="1:62" x14ac:dyDescent="0.3">
      <c r="A398" s="135"/>
      <c r="B398" s="76"/>
      <c r="C398" s="9"/>
      <c r="D398" s="9"/>
      <c r="E398" s="9"/>
      <c r="F398" s="15"/>
      <c r="G398" s="5"/>
      <c r="H398" s="5"/>
      <c r="I398" s="9"/>
      <c r="J398" s="9"/>
      <c r="K398" s="9"/>
      <c r="L398" s="9"/>
      <c r="M398" s="9"/>
      <c r="N398" s="9"/>
      <c r="O398" s="9"/>
      <c r="P398" s="9"/>
      <c r="Q398" s="9"/>
      <c r="R398" s="9"/>
      <c r="S398" s="9"/>
      <c r="T398" s="9"/>
      <c r="U398" s="9"/>
      <c r="V398" s="8"/>
      <c r="W398" s="8"/>
      <c r="X398" s="7"/>
      <c r="Y398" s="18"/>
      <c r="Z398" s="7"/>
      <c r="AA398" s="7"/>
      <c r="AB398" s="7"/>
      <c r="AC398" s="9"/>
      <c r="AD398" s="8"/>
      <c r="AE398" s="14"/>
      <c r="AF398" s="14"/>
      <c r="AG398" s="14"/>
      <c r="AH398" s="14"/>
      <c r="AI398" s="14"/>
      <c r="AJ398" s="14"/>
      <c r="AK398" s="136"/>
      <c r="AL398" s="6"/>
      <c r="AM398" s="5"/>
      <c r="AN398" s="5"/>
      <c r="AO398" s="6"/>
      <c r="AP398" s="6"/>
      <c r="AQ398" s="6"/>
      <c r="AR398" s="6"/>
      <c r="AS398" s="6"/>
      <c r="AT398" s="6"/>
      <c r="AU398" s="6"/>
      <c r="AV398" s="6"/>
      <c r="AW398" s="6"/>
      <c r="AX398" s="6"/>
      <c r="AY398" s="6"/>
      <c r="AZ398" s="6"/>
      <c r="BA398" s="6"/>
      <c r="BB398" s="6"/>
      <c r="BC398" s="6"/>
      <c r="BD398" s="6"/>
      <c r="BE398" s="6"/>
      <c r="BF398" s="6"/>
      <c r="BG398" s="6"/>
      <c r="BH398" s="6"/>
      <c r="BI398" s="6"/>
      <c r="BJ398" s="6"/>
    </row>
    <row r="399" spans="1:62" x14ac:dyDescent="0.3">
      <c r="A399" s="135"/>
      <c r="B399" s="76"/>
      <c r="C399" s="9"/>
      <c r="D399" s="9"/>
      <c r="E399" s="9"/>
      <c r="F399" s="15"/>
      <c r="G399" s="5"/>
      <c r="H399" s="5"/>
      <c r="I399" s="9"/>
      <c r="J399" s="9"/>
      <c r="K399" s="9"/>
      <c r="L399" s="9"/>
      <c r="M399" s="9"/>
      <c r="N399" s="9"/>
      <c r="O399" s="9"/>
      <c r="P399" s="9"/>
      <c r="Q399" s="9"/>
      <c r="R399" s="9"/>
      <c r="S399" s="9"/>
      <c r="T399" s="9"/>
      <c r="U399" s="9"/>
      <c r="V399" s="8"/>
      <c r="W399" s="8"/>
      <c r="X399" s="7"/>
      <c r="Y399" s="18"/>
      <c r="Z399" s="7"/>
      <c r="AA399" s="7"/>
      <c r="AB399" s="7"/>
      <c r="AC399" s="9"/>
      <c r="AD399" s="8"/>
      <c r="AE399" s="14"/>
      <c r="AF399" s="14"/>
      <c r="AG399" s="14"/>
      <c r="AH399" s="14"/>
      <c r="AI399" s="14"/>
      <c r="AJ399" s="14"/>
      <c r="AK399" s="136"/>
      <c r="AL399" s="6"/>
      <c r="AM399" s="5"/>
      <c r="AN399" s="5"/>
      <c r="AO399" s="6"/>
      <c r="AP399" s="6"/>
      <c r="AQ399" s="6"/>
      <c r="AR399" s="6"/>
      <c r="AS399" s="6"/>
      <c r="AT399" s="6"/>
      <c r="AU399" s="6"/>
      <c r="AV399" s="6"/>
      <c r="AW399" s="6"/>
      <c r="AX399" s="6"/>
      <c r="AY399" s="6"/>
      <c r="AZ399" s="6"/>
      <c r="BA399" s="6"/>
      <c r="BB399" s="6"/>
      <c r="BC399" s="6"/>
      <c r="BD399" s="6"/>
      <c r="BE399" s="6"/>
      <c r="BF399" s="6"/>
      <c r="BG399" s="6"/>
      <c r="BH399" s="6"/>
      <c r="BI399" s="6"/>
      <c r="BJ399" s="6"/>
    </row>
    <row r="400" spans="1:62" ht="13.5" customHeight="1" x14ac:dyDescent="0.35">
      <c r="A400" s="120"/>
      <c r="B400" s="19"/>
      <c r="C400" s="1"/>
      <c r="D400" s="9"/>
      <c r="E400" s="1"/>
      <c r="F400" s="15"/>
      <c r="G400" s="37"/>
      <c r="H400" s="5"/>
      <c r="I400" s="22"/>
      <c r="J400" s="22"/>
      <c r="K400" s="22"/>
      <c r="L400" s="60"/>
      <c r="M400" s="60"/>
      <c r="N400" s="60"/>
      <c r="O400" s="60"/>
      <c r="P400" s="60"/>
      <c r="Q400" s="60"/>
      <c r="R400" s="60"/>
      <c r="S400" s="60"/>
      <c r="T400" s="60"/>
      <c r="U400" s="60"/>
      <c r="V400" s="60"/>
      <c r="W400" s="60"/>
      <c r="X400" s="60"/>
      <c r="Y400" s="59"/>
      <c r="Z400" s="20"/>
      <c r="AA400" s="60"/>
      <c r="AB400" s="60"/>
      <c r="AC400" s="60"/>
      <c r="AD400" s="60"/>
      <c r="AE400" s="22"/>
      <c r="AF400" s="22"/>
      <c r="AG400" s="22"/>
      <c r="AH400" s="22"/>
      <c r="AI400" s="22"/>
      <c r="AJ400" s="22"/>
      <c r="AK400" s="39"/>
      <c r="AL400" s="39"/>
      <c r="AM400" s="39"/>
      <c r="AN400" s="39"/>
      <c r="AO400" s="39"/>
      <c r="AP400" s="39"/>
      <c r="AQ400" s="39"/>
      <c r="AR400" s="40"/>
      <c r="AS400" s="39"/>
      <c r="AT400" s="40"/>
      <c r="AU400" s="39"/>
      <c r="AV400" s="39"/>
      <c r="AW400" s="39"/>
      <c r="AX400" s="39"/>
      <c r="AY400" s="39"/>
      <c r="AZ400" s="40"/>
      <c r="BA400" s="39"/>
      <c r="BB400" s="40"/>
      <c r="BC400" s="39"/>
      <c r="BD400" s="40"/>
      <c r="BE400" s="39"/>
      <c r="BF400" s="39"/>
      <c r="BG400" s="39"/>
      <c r="BH400" s="56"/>
      <c r="BI400" s="56"/>
      <c r="BJ400" s="133"/>
    </row>
    <row r="401" spans="1:62" x14ac:dyDescent="0.3">
      <c r="A401" s="9"/>
      <c r="B401" s="76"/>
      <c r="C401" s="9"/>
      <c r="D401" s="9"/>
      <c r="E401" s="9"/>
      <c r="F401" s="15"/>
      <c r="G401" s="5"/>
      <c r="H401" s="5"/>
      <c r="I401" s="9"/>
      <c r="J401" s="9"/>
      <c r="K401" s="9"/>
      <c r="L401" s="9"/>
      <c r="M401" s="9"/>
      <c r="N401" s="9"/>
      <c r="O401" s="9"/>
      <c r="P401" s="9"/>
      <c r="Q401" s="9"/>
      <c r="R401" s="9"/>
      <c r="S401" s="9"/>
      <c r="T401" s="9"/>
      <c r="U401" s="9"/>
      <c r="V401" s="9"/>
      <c r="W401" s="9"/>
      <c r="Y401" s="17"/>
      <c r="AA401" s="9"/>
      <c r="AB401" s="9"/>
      <c r="AC401" s="9"/>
      <c r="AD401" s="9"/>
      <c r="AE401" s="14"/>
      <c r="AF401" s="14"/>
      <c r="AG401" s="14"/>
      <c r="AH401" s="14"/>
      <c r="AI401" s="14"/>
      <c r="AJ401" s="14"/>
      <c r="AK401" s="6"/>
      <c r="AL401" s="6"/>
      <c r="AM401" s="6"/>
      <c r="AN401" s="6"/>
      <c r="AO401" s="6"/>
      <c r="AP401" s="6"/>
      <c r="AQ401" s="6"/>
      <c r="AR401" s="6"/>
      <c r="AS401" s="6"/>
      <c r="AT401" s="6"/>
      <c r="AU401" s="39"/>
      <c r="AV401" s="39"/>
      <c r="AW401" s="6"/>
      <c r="AX401" s="6"/>
      <c r="AY401" s="6"/>
      <c r="AZ401" s="6"/>
      <c r="BA401" s="6"/>
      <c r="BB401" s="6"/>
      <c r="BC401" s="6"/>
      <c r="BD401" s="6"/>
      <c r="BE401" s="6"/>
      <c r="BF401" s="6"/>
      <c r="BG401" s="6"/>
      <c r="BH401" s="6"/>
      <c r="BI401" s="6"/>
      <c r="BJ401" s="6"/>
    </row>
    <row r="402" spans="1:62" x14ac:dyDescent="0.3">
      <c r="A402" s="9"/>
      <c r="B402" s="76"/>
      <c r="C402" s="9"/>
      <c r="D402" s="9"/>
      <c r="E402" s="9"/>
      <c r="F402" s="15"/>
      <c r="G402" s="5"/>
      <c r="H402" s="5"/>
      <c r="I402" s="9"/>
      <c r="J402" s="9"/>
      <c r="K402" s="9"/>
      <c r="L402" s="9"/>
      <c r="M402" s="9"/>
      <c r="N402" s="9"/>
      <c r="O402" s="9"/>
      <c r="P402" s="9"/>
      <c r="Q402" s="9"/>
      <c r="R402" s="9"/>
      <c r="S402" s="9"/>
      <c r="T402" s="9"/>
      <c r="U402" s="9"/>
      <c r="V402" s="9"/>
      <c r="W402" s="9"/>
      <c r="Y402" s="17"/>
      <c r="AA402" s="9"/>
      <c r="AB402" s="9"/>
      <c r="AC402" s="9"/>
      <c r="AD402" s="9"/>
      <c r="AE402" s="14"/>
      <c r="AF402" s="14"/>
      <c r="AG402" s="14"/>
      <c r="AH402" s="14"/>
      <c r="AI402" s="14"/>
      <c r="AJ402" s="14"/>
      <c r="AK402" s="6"/>
      <c r="AL402" s="6"/>
      <c r="AM402" s="6"/>
      <c r="AN402" s="6"/>
      <c r="AO402" s="6"/>
      <c r="AP402" s="6"/>
      <c r="AQ402" s="6"/>
      <c r="AR402" s="6"/>
      <c r="AS402" s="6"/>
      <c r="AT402" s="6"/>
      <c r="AU402" s="39"/>
      <c r="AV402" s="39"/>
      <c r="AW402" s="6"/>
      <c r="AX402" s="6"/>
      <c r="AY402" s="6"/>
      <c r="AZ402" s="6"/>
      <c r="BA402" s="6"/>
      <c r="BB402" s="6"/>
      <c r="BC402" s="6"/>
      <c r="BD402" s="6"/>
      <c r="BE402" s="6"/>
      <c r="BF402" s="6"/>
      <c r="BG402" s="6"/>
      <c r="BH402" s="6"/>
      <c r="BI402" s="6"/>
      <c r="BJ402" s="6"/>
    </row>
    <row r="403" spans="1:62" ht="13.5" customHeight="1" x14ac:dyDescent="0.35">
      <c r="A403" s="120"/>
      <c r="B403" s="19"/>
      <c r="C403" s="1"/>
      <c r="D403" s="9"/>
      <c r="E403" s="1"/>
      <c r="F403" s="15"/>
      <c r="G403" s="37"/>
      <c r="H403" s="5"/>
      <c r="I403" s="22"/>
      <c r="J403" s="22"/>
      <c r="K403" s="22"/>
      <c r="L403" s="60"/>
      <c r="M403" s="60"/>
      <c r="N403" s="60"/>
      <c r="O403" s="60"/>
      <c r="P403" s="60"/>
      <c r="Q403" s="60"/>
      <c r="R403" s="60"/>
      <c r="S403" s="60"/>
      <c r="T403" s="60"/>
      <c r="U403" s="60"/>
      <c r="V403" s="60"/>
      <c r="W403" s="60"/>
      <c r="X403" s="60"/>
      <c r="Y403" s="59"/>
      <c r="Z403" s="20"/>
      <c r="AA403" s="60"/>
      <c r="AB403" s="60"/>
      <c r="AC403" s="60"/>
      <c r="AD403" s="60"/>
      <c r="AE403" s="22"/>
      <c r="AF403" s="22"/>
      <c r="AG403" s="22"/>
      <c r="AH403" s="22"/>
      <c r="AI403" s="22"/>
      <c r="AJ403" s="22"/>
      <c r="AK403" s="39"/>
      <c r="AL403" s="39"/>
      <c r="AM403" s="39"/>
      <c r="AN403" s="39"/>
      <c r="AO403" s="39"/>
      <c r="AP403" s="39"/>
      <c r="AQ403" s="39"/>
      <c r="AR403" s="40"/>
      <c r="AS403" s="39"/>
      <c r="AT403" s="40"/>
      <c r="AU403" s="39"/>
      <c r="AV403" s="39"/>
      <c r="AW403" s="39"/>
      <c r="AX403" s="39"/>
      <c r="AY403" s="39"/>
      <c r="AZ403" s="40"/>
      <c r="BA403" s="39"/>
      <c r="BB403" s="40"/>
      <c r="BC403" s="39"/>
      <c r="BD403" s="40"/>
      <c r="BE403" s="39"/>
      <c r="BF403" s="39"/>
      <c r="BG403" s="39"/>
      <c r="BH403" s="56"/>
      <c r="BI403" s="56"/>
      <c r="BJ403" s="133"/>
    </row>
    <row r="404" spans="1:62" x14ac:dyDescent="0.3">
      <c r="A404" s="9"/>
      <c r="B404" s="76"/>
      <c r="C404" s="9"/>
      <c r="D404" s="9"/>
      <c r="E404" s="9"/>
      <c r="F404" s="15"/>
      <c r="G404" s="5"/>
      <c r="H404" s="5"/>
      <c r="I404" s="9"/>
      <c r="J404" s="9"/>
      <c r="K404" s="9"/>
      <c r="L404" s="9"/>
      <c r="M404" s="9"/>
      <c r="N404" s="9"/>
      <c r="O404" s="9"/>
      <c r="P404" s="9"/>
      <c r="Q404" s="9"/>
      <c r="R404" s="9"/>
      <c r="S404" s="9"/>
      <c r="T404" s="9"/>
      <c r="U404" s="9"/>
      <c r="V404" s="9"/>
      <c r="W404" s="9"/>
      <c r="Y404" s="17"/>
      <c r="AA404" s="9"/>
      <c r="AB404" s="9"/>
      <c r="AC404" s="9"/>
      <c r="AD404" s="9"/>
      <c r="AE404" s="14"/>
      <c r="AF404" s="14"/>
      <c r="AG404" s="14"/>
      <c r="AH404" s="14"/>
      <c r="AI404" s="14"/>
      <c r="AJ404" s="14"/>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row>
    <row r="405" spans="1:62" ht="13.5" customHeight="1" x14ac:dyDescent="0.35">
      <c r="A405" s="120"/>
      <c r="B405" s="19"/>
      <c r="C405" s="1"/>
      <c r="D405" s="9"/>
      <c r="E405" s="1"/>
      <c r="F405" s="15"/>
      <c r="G405" s="37"/>
      <c r="H405" s="5"/>
      <c r="I405" s="22"/>
      <c r="J405" s="22"/>
      <c r="K405" s="22"/>
      <c r="L405" s="60"/>
      <c r="M405" s="60"/>
      <c r="N405" s="60"/>
      <c r="O405" s="60"/>
      <c r="P405" s="60"/>
      <c r="Q405" s="60"/>
      <c r="R405" s="60"/>
      <c r="S405" s="60"/>
      <c r="T405" s="60"/>
      <c r="U405" s="60"/>
      <c r="V405" s="60"/>
      <c r="W405" s="60"/>
      <c r="X405" s="60"/>
      <c r="Y405" s="59"/>
      <c r="Z405" s="20"/>
      <c r="AA405" s="60"/>
      <c r="AB405" s="60"/>
      <c r="AC405" s="60"/>
      <c r="AD405" s="60"/>
      <c r="AE405" s="22"/>
      <c r="AF405" s="22"/>
      <c r="AG405" s="22"/>
      <c r="AH405" s="22"/>
      <c r="AI405" s="22"/>
      <c r="AJ405" s="22"/>
      <c r="AK405" s="39"/>
      <c r="AL405" s="39"/>
      <c r="AM405" s="39"/>
      <c r="AN405" s="39"/>
      <c r="AO405" s="39"/>
      <c r="AP405" s="39"/>
      <c r="AQ405" s="39"/>
      <c r="AR405" s="40"/>
      <c r="AS405" s="39"/>
      <c r="AT405" s="40"/>
      <c r="AU405" s="39"/>
      <c r="AV405" s="39"/>
      <c r="AW405" s="39"/>
      <c r="AX405" s="39"/>
      <c r="AY405" s="39"/>
      <c r="AZ405" s="40"/>
      <c r="BA405" s="39"/>
      <c r="BB405" s="40"/>
      <c r="BC405" s="39"/>
      <c r="BD405" s="40"/>
      <c r="BE405" s="39"/>
      <c r="BF405" s="39"/>
      <c r="BG405" s="39"/>
      <c r="BH405" s="56"/>
      <c r="BI405" s="56"/>
      <c r="BJ405" s="133"/>
    </row>
    <row r="406" spans="1:62" x14ac:dyDescent="0.3">
      <c r="A406" s="135"/>
      <c r="B406" s="76"/>
      <c r="C406" s="9"/>
      <c r="D406" s="9"/>
      <c r="E406" s="9"/>
      <c r="F406" s="15"/>
      <c r="G406" s="5"/>
      <c r="H406" s="5"/>
      <c r="I406" s="9"/>
      <c r="J406" s="9"/>
      <c r="K406" s="9"/>
      <c r="L406" s="9"/>
      <c r="M406" s="9"/>
      <c r="N406" s="9"/>
      <c r="O406" s="9"/>
      <c r="P406" s="9"/>
      <c r="Q406" s="9"/>
      <c r="R406" s="9"/>
      <c r="S406" s="9"/>
      <c r="T406" s="9"/>
      <c r="U406" s="9"/>
      <c r="V406" s="8"/>
      <c r="W406" s="8"/>
      <c r="X406" s="7"/>
      <c r="Y406" s="18"/>
      <c r="Z406" s="7"/>
      <c r="AA406" s="7"/>
      <c r="AB406" s="7"/>
      <c r="AC406" s="9"/>
      <c r="AD406" s="8"/>
      <c r="AE406" s="14"/>
      <c r="AF406" s="14"/>
      <c r="AG406" s="14"/>
      <c r="AH406" s="14"/>
      <c r="AI406" s="14"/>
      <c r="AJ406" s="14"/>
      <c r="AK406" s="136"/>
      <c r="AL406" s="6"/>
      <c r="AM406" s="5"/>
      <c r="AN406" s="5"/>
      <c r="AO406" s="6"/>
      <c r="AP406" s="6"/>
      <c r="AQ406" s="6"/>
      <c r="AR406" s="6"/>
      <c r="AS406" s="6"/>
      <c r="AT406" s="6"/>
      <c r="AU406" s="6"/>
      <c r="AV406" s="6"/>
      <c r="AW406" s="6"/>
      <c r="AX406" s="6"/>
      <c r="AY406" s="6"/>
      <c r="AZ406" s="6"/>
      <c r="BA406" s="6"/>
      <c r="BB406" s="6"/>
      <c r="BC406" s="6"/>
      <c r="BD406" s="6"/>
      <c r="BE406" s="6"/>
      <c r="BF406" s="6"/>
      <c r="BG406" s="6"/>
      <c r="BH406" s="6"/>
      <c r="BI406" s="6"/>
      <c r="BJ406" s="6"/>
    </row>
    <row r="407" spans="1:62" ht="13.5" customHeight="1" x14ac:dyDescent="0.35">
      <c r="A407" s="120"/>
      <c r="B407" s="19"/>
      <c r="C407" s="1"/>
      <c r="D407" s="9"/>
      <c r="E407" s="1"/>
      <c r="F407" s="15"/>
      <c r="G407" s="37"/>
      <c r="H407" s="5"/>
      <c r="I407" s="22"/>
      <c r="J407" s="22"/>
      <c r="K407" s="22"/>
      <c r="L407" s="60"/>
      <c r="M407" s="60"/>
      <c r="N407" s="60"/>
      <c r="O407" s="60"/>
      <c r="P407" s="60"/>
      <c r="Q407" s="60"/>
      <c r="R407" s="60"/>
      <c r="S407" s="60"/>
      <c r="T407" s="60"/>
      <c r="U407" s="60"/>
      <c r="V407" s="60"/>
      <c r="W407" s="60"/>
      <c r="X407" s="60"/>
      <c r="Y407" s="59"/>
      <c r="Z407" s="20"/>
      <c r="AA407" s="60"/>
      <c r="AB407" s="60"/>
      <c r="AC407" s="60"/>
      <c r="AD407" s="60"/>
      <c r="AE407" s="22"/>
      <c r="AF407" s="22"/>
      <c r="AG407" s="22"/>
      <c r="AH407" s="22"/>
      <c r="AI407" s="22"/>
      <c r="AJ407" s="22"/>
      <c r="AK407" s="39"/>
      <c r="AL407" s="39"/>
      <c r="AM407" s="39"/>
      <c r="AN407" s="39"/>
      <c r="AO407" s="39"/>
      <c r="AP407" s="39"/>
      <c r="AQ407" s="39"/>
      <c r="AR407" s="40"/>
      <c r="AS407" s="39"/>
      <c r="AT407" s="40"/>
      <c r="AU407" s="39"/>
      <c r="AV407" s="39"/>
      <c r="AW407" s="39"/>
      <c r="AX407" s="39"/>
      <c r="AY407" s="39"/>
      <c r="AZ407" s="40"/>
      <c r="BA407" s="39"/>
      <c r="BB407" s="40"/>
      <c r="BC407" s="39"/>
      <c r="BD407" s="40"/>
      <c r="BE407" s="39"/>
      <c r="BF407" s="39"/>
      <c r="BG407" s="39"/>
      <c r="BH407" s="56"/>
      <c r="BI407" s="56"/>
      <c r="BJ407" s="133"/>
    </row>
    <row r="408" spans="1:62" x14ac:dyDescent="0.3">
      <c r="A408" s="9"/>
      <c r="B408" s="76"/>
      <c r="C408" s="9"/>
      <c r="D408" s="9"/>
      <c r="E408" s="9"/>
      <c r="F408" s="15"/>
      <c r="G408" s="5"/>
      <c r="H408" s="5"/>
      <c r="I408" s="9"/>
      <c r="J408" s="9"/>
      <c r="K408" s="9"/>
      <c r="L408" s="9"/>
      <c r="M408" s="9"/>
      <c r="N408" s="9"/>
      <c r="O408" s="9"/>
      <c r="P408" s="9"/>
      <c r="Q408" s="9"/>
      <c r="R408" s="9"/>
      <c r="S408" s="9"/>
      <c r="T408" s="9"/>
      <c r="U408" s="9"/>
      <c r="V408" s="9"/>
      <c r="W408" s="9"/>
      <c r="Y408" s="17"/>
      <c r="AA408" s="9"/>
      <c r="AB408" s="9"/>
      <c r="AC408" s="9"/>
      <c r="AD408" s="9"/>
      <c r="AE408" s="14"/>
      <c r="AF408" s="14"/>
      <c r="AG408" s="14"/>
      <c r="AH408" s="14"/>
      <c r="AI408" s="14"/>
      <c r="AJ408" s="14"/>
      <c r="AK408" s="6"/>
      <c r="AL408" s="6"/>
      <c r="AM408" s="6"/>
      <c r="AN408" s="6"/>
      <c r="AO408" s="6"/>
      <c r="AP408" s="6"/>
      <c r="AQ408" s="6"/>
      <c r="AR408" s="6"/>
      <c r="AS408" s="6"/>
      <c r="AT408" s="6"/>
      <c r="AU408" s="39"/>
      <c r="AV408" s="39"/>
      <c r="AW408" s="6"/>
      <c r="AX408" s="6"/>
      <c r="AY408" s="6"/>
      <c r="AZ408" s="6"/>
      <c r="BA408" s="6"/>
      <c r="BB408" s="6"/>
      <c r="BC408" s="6"/>
      <c r="BD408" s="6"/>
      <c r="BE408" s="6"/>
      <c r="BF408" s="6"/>
      <c r="BG408" s="6"/>
      <c r="BH408" s="6"/>
      <c r="BI408" s="6"/>
      <c r="BJ408" s="6"/>
    </row>
    <row r="409" spans="1:62" x14ac:dyDescent="0.3">
      <c r="A409" s="135"/>
      <c r="B409" s="76"/>
      <c r="C409" s="9"/>
      <c r="D409" s="9"/>
      <c r="E409" s="9"/>
      <c r="F409" s="15"/>
      <c r="G409" s="5"/>
      <c r="H409" s="5"/>
      <c r="I409" s="9"/>
      <c r="J409" s="9"/>
      <c r="K409" s="9"/>
      <c r="L409" s="9"/>
      <c r="M409" s="9"/>
      <c r="N409" s="9"/>
      <c r="O409" s="9"/>
      <c r="P409" s="9"/>
      <c r="Q409" s="9"/>
      <c r="R409" s="9"/>
      <c r="S409" s="9"/>
      <c r="T409" s="9"/>
      <c r="U409" s="9"/>
      <c r="V409" s="8"/>
      <c r="W409" s="8"/>
      <c r="X409" s="7"/>
      <c r="Y409" s="18"/>
      <c r="Z409" s="7"/>
      <c r="AA409" s="7"/>
      <c r="AB409" s="7"/>
      <c r="AC409" s="9"/>
      <c r="AD409" s="8"/>
      <c r="AE409" s="14"/>
      <c r="AF409" s="14"/>
      <c r="AG409" s="14"/>
      <c r="AH409" s="14"/>
      <c r="AI409" s="14"/>
      <c r="AJ409" s="14"/>
      <c r="AK409" s="136"/>
      <c r="AL409" s="6"/>
      <c r="AM409" s="5"/>
      <c r="AN409" s="5"/>
      <c r="AO409" s="6"/>
      <c r="AP409" s="6"/>
      <c r="AQ409" s="6"/>
      <c r="AR409" s="6"/>
      <c r="AS409" s="6"/>
      <c r="AT409" s="6"/>
      <c r="AU409" s="6"/>
      <c r="AV409" s="6"/>
      <c r="AW409" s="6"/>
      <c r="AX409" s="6"/>
      <c r="AY409" s="6"/>
      <c r="AZ409" s="6"/>
      <c r="BA409" s="6"/>
      <c r="BB409" s="6"/>
      <c r="BC409" s="6"/>
      <c r="BD409" s="6"/>
      <c r="BE409" s="6"/>
      <c r="BF409" s="6"/>
      <c r="BG409" s="6"/>
      <c r="BH409" s="6"/>
      <c r="BI409" s="6"/>
      <c r="BJ409" s="6"/>
    </row>
    <row r="410" spans="1:62" ht="13.5" customHeight="1" x14ac:dyDescent="0.35">
      <c r="A410" s="120"/>
      <c r="B410" s="19"/>
      <c r="C410" s="1"/>
      <c r="D410" s="9"/>
      <c r="E410" s="1"/>
      <c r="F410" s="15"/>
      <c r="G410" s="37"/>
      <c r="H410" s="5"/>
      <c r="I410" s="22"/>
      <c r="J410" s="22"/>
      <c r="K410" s="22"/>
      <c r="L410" s="60"/>
      <c r="M410" s="60"/>
      <c r="N410" s="60"/>
      <c r="O410" s="60"/>
      <c r="P410" s="60"/>
      <c r="Q410" s="60"/>
      <c r="R410" s="60"/>
      <c r="S410" s="60"/>
      <c r="T410" s="60"/>
      <c r="U410" s="60"/>
      <c r="V410" s="60"/>
      <c r="W410" s="60"/>
      <c r="X410" s="60"/>
      <c r="Y410" s="59"/>
      <c r="Z410" s="20"/>
      <c r="AA410" s="60"/>
      <c r="AB410" s="60"/>
      <c r="AC410" s="60"/>
      <c r="AD410" s="60"/>
      <c r="AE410" s="22"/>
      <c r="AF410" s="22"/>
      <c r="AG410" s="22"/>
      <c r="AH410" s="22"/>
      <c r="AI410" s="22"/>
      <c r="AJ410" s="22"/>
      <c r="AK410" s="39"/>
      <c r="AL410" s="39"/>
      <c r="AM410" s="39"/>
      <c r="AN410" s="39"/>
      <c r="AO410" s="39"/>
      <c r="AP410" s="39"/>
      <c r="AQ410" s="39"/>
      <c r="AR410" s="40"/>
      <c r="AS410" s="39"/>
      <c r="AT410" s="40"/>
      <c r="AU410" s="39"/>
      <c r="AV410" s="39"/>
      <c r="AW410" s="39"/>
      <c r="AX410" s="39"/>
      <c r="AY410" s="39"/>
      <c r="AZ410" s="40"/>
      <c r="BA410" s="39"/>
      <c r="BB410" s="40"/>
      <c r="BC410" s="39"/>
      <c r="BD410" s="40"/>
      <c r="BE410" s="39"/>
      <c r="BF410" s="39"/>
      <c r="BG410" s="39"/>
      <c r="BH410" s="56"/>
      <c r="BI410" s="56"/>
      <c r="BJ410" s="133"/>
    </row>
    <row r="411" spans="1:62" x14ac:dyDescent="0.3">
      <c r="A411" s="135"/>
      <c r="B411" s="76"/>
      <c r="C411" s="9"/>
      <c r="D411" s="9"/>
      <c r="E411" s="9"/>
      <c r="F411" s="15"/>
      <c r="G411" s="5"/>
      <c r="H411" s="5"/>
      <c r="I411" s="9"/>
      <c r="J411" s="9"/>
      <c r="K411" s="9"/>
      <c r="L411" s="9"/>
      <c r="M411" s="9"/>
      <c r="N411" s="9"/>
      <c r="O411" s="9"/>
      <c r="P411" s="9"/>
      <c r="Q411" s="9"/>
      <c r="R411" s="9"/>
      <c r="S411" s="9"/>
      <c r="T411" s="9"/>
      <c r="U411" s="9"/>
      <c r="V411" s="8"/>
      <c r="W411" s="8"/>
      <c r="X411" s="7"/>
      <c r="Y411" s="18"/>
      <c r="Z411" s="7"/>
      <c r="AA411" s="7"/>
      <c r="AB411" s="7"/>
      <c r="AC411" s="9"/>
      <c r="AD411" s="8"/>
      <c r="AE411" s="14"/>
      <c r="AF411" s="14"/>
      <c r="AG411" s="14"/>
      <c r="AH411" s="14"/>
      <c r="AI411" s="14"/>
      <c r="AJ411" s="14"/>
      <c r="AK411" s="136"/>
      <c r="AL411" s="6"/>
      <c r="AM411" s="5"/>
      <c r="AN411" s="5"/>
      <c r="AO411" s="6"/>
      <c r="AP411" s="6"/>
      <c r="AQ411" s="6"/>
      <c r="AR411" s="6"/>
      <c r="AS411" s="6"/>
      <c r="AT411" s="6"/>
      <c r="AU411" s="6"/>
      <c r="AV411" s="6"/>
      <c r="AW411" s="6"/>
      <c r="AX411" s="6"/>
      <c r="AY411" s="6"/>
      <c r="AZ411" s="6"/>
      <c r="BA411" s="6"/>
      <c r="BB411" s="6"/>
      <c r="BC411" s="6"/>
      <c r="BD411" s="6"/>
      <c r="BE411" s="6"/>
      <c r="BF411" s="6"/>
      <c r="BG411" s="6"/>
      <c r="BH411" s="6"/>
      <c r="BI411" s="6"/>
      <c r="BJ411" s="6"/>
    </row>
    <row r="412" spans="1:62" x14ac:dyDescent="0.3">
      <c r="A412" s="9"/>
      <c r="B412" s="76"/>
      <c r="C412" s="9"/>
      <c r="D412" s="9"/>
      <c r="E412" s="9"/>
      <c r="F412" s="15"/>
      <c r="G412" s="5"/>
      <c r="H412" s="5"/>
      <c r="I412" s="9"/>
      <c r="J412" s="9"/>
      <c r="K412" s="9"/>
      <c r="L412" s="9"/>
      <c r="M412" s="9"/>
      <c r="N412" s="9"/>
      <c r="O412" s="9"/>
      <c r="P412" s="9"/>
      <c r="Q412" s="9"/>
      <c r="R412" s="9"/>
      <c r="S412" s="9"/>
      <c r="T412" s="9"/>
      <c r="U412" s="9"/>
      <c r="V412" s="9"/>
      <c r="W412" s="9"/>
      <c r="Y412" s="17"/>
      <c r="AA412" s="9"/>
      <c r="AB412" s="9"/>
      <c r="AC412" s="9"/>
      <c r="AD412" s="9"/>
      <c r="AE412" s="14"/>
      <c r="AF412" s="14"/>
      <c r="AG412" s="14"/>
      <c r="AH412" s="14"/>
      <c r="AI412" s="14"/>
      <c r="AJ412" s="14"/>
      <c r="AK412" s="6"/>
      <c r="AL412" s="6"/>
      <c r="AM412" s="6"/>
      <c r="AN412" s="6"/>
      <c r="AO412" s="6"/>
      <c r="AP412" s="6"/>
      <c r="AQ412" s="6"/>
      <c r="AR412" s="6"/>
      <c r="AS412" s="6"/>
      <c r="AT412" s="6"/>
      <c r="AU412" s="39"/>
      <c r="AV412" s="39"/>
      <c r="AW412" s="6"/>
      <c r="AX412" s="6"/>
      <c r="AY412" s="6"/>
      <c r="AZ412" s="6"/>
      <c r="BA412" s="6"/>
      <c r="BB412" s="6"/>
      <c r="BC412" s="6"/>
      <c r="BD412" s="6"/>
      <c r="BE412" s="6"/>
      <c r="BF412" s="6"/>
      <c r="BG412" s="6"/>
      <c r="BH412" s="6"/>
      <c r="BI412" s="6"/>
      <c r="BJ412" s="6"/>
    </row>
    <row r="413" spans="1:62" x14ac:dyDescent="0.3">
      <c r="A413" s="9"/>
      <c r="B413" s="76"/>
      <c r="C413" s="9"/>
      <c r="D413" s="9"/>
      <c r="E413" s="9"/>
      <c r="F413" s="15"/>
      <c r="G413" s="5"/>
      <c r="H413" s="5"/>
      <c r="I413" s="9"/>
      <c r="J413" s="9"/>
      <c r="K413" s="9"/>
      <c r="L413" s="9"/>
      <c r="M413" s="9"/>
      <c r="N413" s="9"/>
      <c r="O413" s="9"/>
      <c r="P413" s="9"/>
      <c r="Q413" s="9"/>
      <c r="R413" s="9"/>
      <c r="S413" s="9"/>
      <c r="T413" s="9"/>
      <c r="U413" s="9"/>
      <c r="V413" s="8"/>
      <c r="W413" s="8"/>
      <c r="X413" s="7"/>
      <c r="Y413" s="18"/>
      <c r="Z413" s="7"/>
      <c r="AA413" s="7"/>
      <c r="AB413" s="7"/>
      <c r="AC413" s="9"/>
      <c r="AD413" s="8"/>
      <c r="AE413" s="14"/>
      <c r="AF413" s="14"/>
      <c r="AG413" s="14"/>
      <c r="AH413" s="14"/>
      <c r="AI413" s="14"/>
      <c r="AJ413" s="14"/>
      <c r="AK413" s="5"/>
      <c r="AL413" s="6"/>
      <c r="AM413" s="5"/>
      <c r="AN413" s="5"/>
      <c r="AO413" s="6"/>
      <c r="AP413" s="6"/>
      <c r="AQ413" s="6"/>
      <c r="AR413" s="6"/>
      <c r="AS413" s="6"/>
      <c r="AT413" s="6"/>
      <c r="AU413" s="39"/>
      <c r="AV413" s="39"/>
      <c r="AW413" s="6"/>
      <c r="AX413" s="6"/>
      <c r="AY413" s="6"/>
      <c r="AZ413" s="6"/>
      <c r="BA413" s="6"/>
      <c r="BB413" s="6"/>
      <c r="BC413" s="6"/>
      <c r="BD413" s="6"/>
      <c r="BE413" s="6"/>
      <c r="BF413" s="6"/>
      <c r="BG413" s="6"/>
      <c r="BH413" s="6"/>
      <c r="BI413" s="6"/>
      <c r="BJ413" s="6"/>
    </row>
    <row r="414" spans="1:62" x14ac:dyDescent="0.3">
      <c r="A414" s="9"/>
      <c r="B414" s="76"/>
      <c r="C414" s="9"/>
      <c r="D414" s="9"/>
      <c r="E414" s="9"/>
      <c r="F414" s="15"/>
      <c r="G414" s="5"/>
      <c r="H414" s="5"/>
      <c r="I414" s="9"/>
      <c r="J414" s="9"/>
      <c r="K414" s="9"/>
      <c r="L414" s="9"/>
      <c r="M414" s="9"/>
      <c r="N414" s="9"/>
      <c r="O414" s="9"/>
      <c r="P414" s="9"/>
      <c r="Q414" s="9"/>
      <c r="R414" s="9"/>
      <c r="S414" s="9"/>
      <c r="T414" s="9"/>
      <c r="U414" s="9"/>
      <c r="V414" s="9"/>
      <c r="W414" s="9"/>
      <c r="Y414" s="17"/>
      <c r="AA414" s="9"/>
      <c r="AB414" s="9"/>
      <c r="AC414" s="9"/>
      <c r="AD414" s="9"/>
      <c r="AE414" s="14"/>
      <c r="AF414" s="14"/>
      <c r="AG414" s="14"/>
      <c r="AH414" s="14"/>
      <c r="AI414" s="14"/>
      <c r="AJ414" s="14"/>
      <c r="AK414" s="6"/>
      <c r="AL414" s="6"/>
      <c r="AM414" s="6"/>
      <c r="AN414" s="6"/>
      <c r="AO414" s="6"/>
      <c r="AP414" s="6"/>
      <c r="AQ414" s="6"/>
      <c r="AR414" s="6"/>
      <c r="AS414" s="6"/>
      <c r="AT414" s="6"/>
      <c r="AU414" s="39"/>
      <c r="AV414" s="39"/>
      <c r="AW414" s="6"/>
      <c r="AX414" s="6"/>
      <c r="AY414" s="6"/>
      <c r="AZ414" s="6"/>
      <c r="BA414" s="6"/>
      <c r="BB414" s="6"/>
      <c r="BC414" s="6"/>
      <c r="BD414" s="6"/>
      <c r="BE414" s="6"/>
      <c r="BF414" s="6"/>
      <c r="BG414" s="6"/>
      <c r="BH414" s="6"/>
      <c r="BI414" s="6"/>
      <c r="BJ414" s="6"/>
    </row>
    <row r="415" spans="1:62" x14ac:dyDescent="0.3">
      <c r="A415" s="135"/>
      <c r="B415" s="76"/>
      <c r="C415" s="9"/>
      <c r="D415" s="9"/>
      <c r="E415" s="9"/>
      <c r="F415" s="15"/>
      <c r="G415" s="5"/>
      <c r="H415" s="5"/>
      <c r="I415" s="9"/>
      <c r="J415" s="9"/>
      <c r="K415" s="9"/>
      <c r="L415" s="9"/>
      <c r="M415" s="9"/>
      <c r="N415" s="9"/>
      <c r="O415" s="9"/>
      <c r="P415" s="9"/>
      <c r="Q415" s="9"/>
      <c r="R415" s="9"/>
      <c r="S415" s="9"/>
      <c r="T415" s="9"/>
      <c r="U415" s="9"/>
      <c r="V415" s="8"/>
      <c r="W415" s="8"/>
      <c r="X415" s="7"/>
      <c r="Y415" s="18"/>
      <c r="Z415" s="7"/>
      <c r="AA415" s="7"/>
      <c r="AB415" s="7"/>
      <c r="AC415" s="9"/>
      <c r="AD415" s="8"/>
      <c r="AE415" s="14"/>
      <c r="AF415" s="14"/>
      <c r="AG415" s="14"/>
      <c r="AH415" s="14"/>
      <c r="AI415" s="14"/>
      <c r="AJ415" s="14"/>
      <c r="AK415" s="136"/>
      <c r="AL415" s="6"/>
      <c r="AM415" s="5"/>
      <c r="AN415" s="5"/>
      <c r="AO415" s="6"/>
      <c r="AP415" s="6"/>
      <c r="AQ415" s="6"/>
      <c r="AR415" s="6"/>
      <c r="AS415" s="6"/>
      <c r="AT415" s="6"/>
      <c r="AU415" s="6"/>
      <c r="AV415" s="6"/>
      <c r="AW415" s="6"/>
      <c r="AX415" s="6"/>
      <c r="AY415" s="6"/>
      <c r="AZ415" s="6"/>
      <c r="BA415" s="6"/>
      <c r="BB415" s="6"/>
      <c r="BC415" s="6"/>
      <c r="BD415" s="6"/>
      <c r="BE415" s="6"/>
      <c r="BF415" s="6"/>
      <c r="BG415" s="6"/>
      <c r="BH415" s="6"/>
      <c r="BI415" s="6"/>
      <c r="BJ415" s="6"/>
    </row>
    <row r="416" spans="1:62" x14ac:dyDescent="0.3">
      <c r="A416" s="135"/>
      <c r="B416" s="76"/>
      <c r="C416" s="9"/>
      <c r="D416" s="9"/>
      <c r="E416" s="9"/>
      <c r="F416" s="15"/>
      <c r="G416" s="5"/>
      <c r="H416" s="5"/>
      <c r="I416" s="9"/>
      <c r="J416" s="9"/>
      <c r="K416" s="9"/>
      <c r="L416" s="9"/>
      <c r="M416" s="9"/>
      <c r="N416" s="9"/>
      <c r="O416" s="9"/>
      <c r="P416" s="9"/>
      <c r="Q416" s="9"/>
      <c r="R416" s="9"/>
      <c r="S416" s="9"/>
      <c r="T416" s="9"/>
      <c r="U416" s="9"/>
      <c r="V416" s="8"/>
      <c r="W416" s="8"/>
      <c r="X416" s="7"/>
      <c r="Y416" s="18"/>
      <c r="Z416" s="7"/>
      <c r="AA416" s="7"/>
      <c r="AB416" s="7"/>
      <c r="AC416" s="9"/>
      <c r="AD416" s="8"/>
      <c r="AE416" s="14"/>
      <c r="AF416" s="14"/>
      <c r="AG416" s="14"/>
      <c r="AH416" s="14"/>
      <c r="AI416" s="14"/>
      <c r="AJ416" s="14"/>
      <c r="AK416" s="136"/>
      <c r="AL416" s="6"/>
      <c r="AM416" s="5"/>
      <c r="AN416" s="5"/>
      <c r="AO416" s="6"/>
      <c r="AP416" s="6"/>
      <c r="AQ416" s="6"/>
      <c r="AR416" s="6"/>
      <c r="AS416" s="6"/>
      <c r="AT416" s="6"/>
      <c r="AU416" s="6"/>
      <c r="AV416" s="6"/>
      <c r="AW416" s="6"/>
      <c r="AX416" s="6"/>
      <c r="AY416" s="6"/>
      <c r="AZ416" s="6"/>
      <c r="BA416" s="6"/>
      <c r="BB416" s="6"/>
      <c r="BC416" s="6"/>
      <c r="BD416" s="6"/>
      <c r="BE416" s="6"/>
      <c r="BF416" s="6"/>
      <c r="BG416" s="6"/>
      <c r="BH416" s="6"/>
      <c r="BI416" s="6"/>
      <c r="BJ416" s="6"/>
    </row>
    <row r="417" spans="1:62" x14ac:dyDescent="0.3">
      <c r="A417" s="135"/>
      <c r="B417" s="76"/>
      <c r="C417" s="9"/>
      <c r="D417" s="9"/>
      <c r="E417" s="9"/>
      <c r="F417" s="15"/>
      <c r="G417" s="5"/>
      <c r="H417" s="5"/>
      <c r="I417" s="9"/>
      <c r="J417" s="9"/>
      <c r="K417" s="9"/>
      <c r="L417" s="9"/>
      <c r="M417" s="9"/>
      <c r="N417" s="9"/>
      <c r="O417" s="9"/>
      <c r="P417" s="9"/>
      <c r="Q417" s="9"/>
      <c r="R417" s="9"/>
      <c r="S417" s="9"/>
      <c r="T417" s="9"/>
      <c r="U417" s="9"/>
      <c r="V417" s="8"/>
      <c r="W417" s="8"/>
      <c r="X417" s="7"/>
      <c r="Y417" s="18"/>
      <c r="Z417" s="7"/>
      <c r="AA417" s="7"/>
      <c r="AB417" s="7"/>
      <c r="AC417" s="9"/>
      <c r="AD417" s="8"/>
      <c r="AE417" s="14"/>
      <c r="AF417" s="14"/>
      <c r="AG417" s="14"/>
      <c r="AH417" s="14"/>
      <c r="AI417" s="14"/>
      <c r="AJ417" s="14"/>
      <c r="AK417" s="136"/>
      <c r="AL417" s="6"/>
      <c r="AM417" s="5"/>
      <c r="AN417" s="5"/>
      <c r="AO417" s="6"/>
      <c r="AP417" s="6"/>
      <c r="AQ417" s="6"/>
      <c r="AR417" s="6"/>
      <c r="AS417" s="6"/>
      <c r="AT417" s="6"/>
      <c r="AU417" s="6"/>
      <c r="AV417" s="6"/>
      <c r="AW417" s="6"/>
      <c r="AX417" s="6"/>
      <c r="AY417" s="6"/>
      <c r="AZ417" s="6"/>
      <c r="BA417" s="6"/>
      <c r="BB417" s="6"/>
      <c r="BC417" s="6"/>
      <c r="BD417" s="6"/>
      <c r="BE417" s="6"/>
      <c r="BF417" s="6"/>
      <c r="BG417" s="6"/>
      <c r="BH417" s="6"/>
      <c r="BI417" s="6"/>
      <c r="BJ417" s="6"/>
    </row>
    <row r="418" spans="1:62" ht="13.5" customHeight="1" x14ac:dyDescent="0.35">
      <c r="A418" s="120"/>
      <c r="B418" s="19"/>
      <c r="C418" s="1"/>
      <c r="D418" s="9"/>
      <c r="E418" s="1"/>
      <c r="F418" s="15"/>
      <c r="G418" s="37"/>
      <c r="H418" s="5"/>
      <c r="I418" s="22"/>
      <c r="J418" s="22"/>
      <c r="K418" s="22"/>
      <c r="L418" s="60"/>
      <c r="M418" s="60"/>
      <c r="N418" s="60"/>
      <c r="O418" s="60"/>
      <c r="P418" s="60"/>
      <c r="Q418" s="60"/>
      <c r="R418" s="60"/>
      <c r="S418" s="60"/>
      <c r="T418" s="60"/>
      <c r="U418" s="60"/>
      <c r="V418" s="60"/>
      <c r="W418" s="60"/>
      <c r="X418" s="60"/>
      <c r="Y418" s="59"/>
      <c r="Z418" s="20"/>
      <c r="AA418" s="60"/>
      <c r="AB418" s="60"/>
      <c r="AC418" s="60"/>
      <c r="AD418" s="60"/>
      <c r="AE418" s="22"/>
      <c r="AF418" s="22"/>
      <c r="AG418" s="22"/>
      <c r="AH418" s="22"/>
      <c r="AI418" s="22"/>
      <c r="AJ418" s="22"/>
      <c r="AK418" s="39"/>
      <c r="AL418" s="39"/>
      <c r="AM418" s="39"/>
      <c r="AN418" s="39"/>
      <c r="AO418" s="39"/>
      <c r="AP418" s="39"/>
      <c r="AQ418" s="39"/>
      <c r="AR418" s="40"/>
      <c r="AS418" s="39"/>
      <c r="AT418" s="40"/>
      <c r="AU418" s="39"/>
      <c r="AV418" s="39"/>
      <c r="AW418" s="39"/>
      <c r="AX418" s="39"/>
      <c r="AY418" s="39"/>
      <c r="AZ418" s="40"/>
      <c r="BA418" s="39"/>
      <c r="BB418" s="40"/>
      <c r="BC418" s="39"/>
      <c r="BD418" s="40"/>
      <c r="BE418" s="39"/>
      <c r="BF418" s="39"/>
      <c r="BG418" s="39"/>
      <c r="BH418" s="56"/>
      <c r="BI418" s="56"/>
      <c r="BJ418" s="133"/>
    </row>
    <row r="419" spans="1:62" x14ac:dyDescent="0.3">
      <c r="A419" s="9"/>
      <c r="B419" s="76"/>
      <c r="C419" s="9"/>
      <c r="D419" s="9"/>
      <c r="E419" s="9"/>
      <c r="F419" s="15"/>
      <c r="G419" s="5"/>
      <c r="H419" s="5"/>
      <c r="I419" s="9"/>
      <c r="J419" s="9"/>
      <c r="K419" s="9"/>
      <c r="L419" s="9"/>
      <c r="M419" s="9"/>
      <c r="N419" s="9"/>
      <c r="O419" s="9"/>
      <c r="P419" s="9"/>
      <c r="Q419" s="9"/>
      <c r="R419" s="9"/>
      <c r="S419" s="9"/>
      <c r="T419" s="9"/>
      <c r="U419" s="9"/>
      <c r="V419" s="8"/>
      <c r="W419" s="8"/>
      <c r="X419" s="7"/>
      <c r="Y419" s="18"/>
      <c r="Z419" s="7"/>
      <c r="AA419" s="7"/>
      <c r="AB419" s="7"/>
      <c r="AC419" s="9"/>
      <c r="AD419" s="8"/>
      <c r="AE419" s="14"/>
      <c r="AF419" s="14"/>
      <c r="AG419" s="14"/>
      <c r="AH419" s="14"/>
      <c r="AI419" s="14"/>
      <c r="AJ419" s="14"/>
      <c r="AK419" s="5"/>
      <c r="AL419" s="6"/>
      <c r="AM419" s="5"/>
      <c r="AN419" s="5"/>
      <c r="AO419" s="6"/>
      <c r="AP419" s="6"/>
      <c r="AQ419" s="6"/>
      <c r="AR419" s="6"/>
      <c r="AS419" s="6"/>
      <c r="AT419" s="6"/>
      <c r="AU419" s="6"/>
      <c r="AV419" s="6"/>
      <c r="AW419" s="6"/>
      <c r="AX419" s="6"/>
      <c r="AY419" s="6"/>
      <c r="AZ419" s="6"/>
      <c r="BA419" s="6"/>
      <c r="BB419" s="6"/>
      <c r="BC419" s="6"/>
      <c r="BD419" s="6"/>
      <c r="BE419" s="6"/>
      <c r="BF419" s="6"/>
      <c r="BG419" s="6"/>
      <c r="BH419" s="6"/>
      <c r="BI419" s="6"/>
      <c r="BJ419" s="6"/>
    </row>
    <row r="420" spans="1:62" x14ac:dyDescent="0.3">
      <c r="A420" s="9"/>
      <c r="B420" s="76"/>
      <c r="C420" s="9"/>
      <c r="D420" s="9"/>
      <c r="E420" s="9"/>
      <c r="F420" s="15"/>
      <c r="G420" s="5"/>
      <c r="H420" s="5"/>
      <c r="I420" s="9"/>
      <c r="J420" s="9"/>
      <c r="K420" s="9"/>
      <c r="L420" s="9"/>
      <c r="M420" s="9"/>
      <c r="N420" s="9"/>
      <c r="O420" s="9"/>
      <c r="P420" s="9"/>
      <c r="Q420" s="9"/>
      <c r="R420" s="9"/>
      <c r="S420" s="9"/>
      <c r="T420" s="9"/>
      <c r="U420" s="9"/>
      <c r="V420" s="9"/>
      <c r="W420" s="9"/>
      <c r="Y420" s="17"/>
      <c r="AA420" s="9"/>
      <c r="AB420" s="9"/>
      <c r="AC420" s="9"/>
      <c r="AD420" s="9"/>
      <c r="AE420" s="14"/>
      <c r="AF420" s="14"/>
      <c r="AG420" s="14"/>
      <c r="AH420" s="14"/>
      <c r="AI420" s="14"/>
      <c r="AJ420" s="14"/>
      <c r="AK420" s="6"/>
      <c r="AL420" s="6"/>
      <c r="AM420" s="6"/>
      <c r="AN420" s="6"/>
      <c r="AO420" s="6"/>
      <c r="AP420" s="6"/>
      <c r="AQ420" s="6"/>
      <c r="AR420" s="6"/>
      <c r="AS420" s="6"/>
      <c r="AT420" s="6"/>
      <c r="AU420" s="39"/>
      <c r="AV420" s="39"/>
      <c r="AW420" s="6"/>
      <c r="AX420" s="6"/>
      <c r="AY420" s="6"/>
      <c r="AZ420" s="6"/>
      <c r="BA420" s="6"/>
      <c r="BB420" s="6"/>
      <c r="BC420" s="6"/>
      <c r="BD420" s="6"/>
      <c r="BE420" s="6"/>
      <c r="BF420" s="6"/>
      <c r="BG420" s="6"/>
      <c r="BH420" s="6"/>
      <c r="BI420" s="6"/>
      <c r="BJ420" s="6"/>
    </row>
    <row r="421" spans="1:62" ht="13.5" customHeight="1" x14ac:dyDescent="0.35">
      <c r="A421" s="120"/>
      <c r="B421" s="19"/>
      <c r="C421" s="1"/>
      <c r="D421" s="9"/>
      <c r="E421" s="1"/>
      <c r="F421" s="15"/>
      <c r="G421" s="37"/>
      <c r="H421" s="5"/>
      <c r="I421" s="22"/>
      <c r="J421" s="22"/>
      <c r="K421" s="22"/>
      <c r="L421" s="60"/>
      <c r="M421" s="60"/>
      <c r="N421" s="60"/>
      <c r="O421" s="60"/>
      <c r="P421" s="60"/>
      <c r="Q421" s="60"/>
      <c r="R421" s="60"/>
      <c r="S421" s="60"/>
      <c r="T421" s="60"/>
      <c r="U421" s="60"/>
      <c r="V421" s="60"/>
      <c r="W421" s="60"/>
      <c r="X421" s="60"/>
      <c r="Y421" s="59"/>
      <c r="Z421" s="20"/>
      <c r="AA421" s="60"/>
      <c r="AB421" s="60"/>
      <c r="AC421" s="60"/>
      <c r="AD421" s="60"/>
      <c r="AE421" s="22"/>
      <c r="AF421" s="22"/>
      <c r="AG421" s="22"/>
      <c r="AH421" s="22"/>
      <c r="AI421" s="22"/>
      <c r="AJ421" s="22"/>
      <c r="AK421" s="39"/>
      <c r="AL421" s="39"/>
      <c r="AM421" s="39"/>
      <c r="AN421" s="39"/>
      <c r="AO421" s="39"/>
      <c r="AP421" s="39"/>
      <c r="AQ421" s="39"/>
      <c r="AR421" s="40"/>
      <c r="AS421" s="39"/>
      <c r="AT421" s="40"/>
      <c r="AU421" s="39"/>
      <c r="AV421" s="39"/>
      <c r="AW421" s="39"/>
      <c r="AX421" s="39"/>
      <c r="AY421" s="39"/>
      <c r="AZ421" s="40"/>
      <c r="BA421" s="39"/>
      <c r="BB421" s="40"/>
      <c r="BC421" s="39"/>
      <c r="BD421" s="40"/>
      <c r="BE421" s="39"/>
      <c r="BF421" s="39"/>
      <c r="BG421" s="39"/>
      <c r="BH421" s="56"/>
      <c r="BI421" s="56"/>
      <c r="BJ421" s="133"/>
    </row>
    <row r="422" spans="1:62" x14ac:dyDescent="0.3">
      <c r="A422" s="9"/>
      <c r="B422" s="76"/>
      <c r="C422" s="9"/>
      <c r="D422" s="9"/>
      <c r="E422" s="9"/>
      <c r="F422" s="15"/>
      <c r="G422" s="5"/>
      <c r="H422" s="5"/>
      <c r="I422" s="9"/>
      <c r="J422" s="9"/>
      <c r="K422" s="9"/>
      <c r="L422" s="9"/>
      <c r="M422" s="9"/>
      <c r="N422" s="9"/>
      <c r="O422" s="9"/>
      <c r="P422" s="9"/>
      <c r="Q422" s="9"/>
      <c r="R422" s="9"/>
      <c r="S422" s="9"/>
      <c r="T422" s="9"/>
      <c r="U422" s="9"/>
      <c r="V422" s="8"/>
      <c r="W422" s="8"/>
      <c r="X422" s="7"/>
      <c r="Y422" s="18"/>
      <c r="Z422" s="7"/>
      <c r="AA422" s="7"/>
      <c r="AB422" s="7"/>
      <c r="AC422" s="9"/>
      <c r="AD422" s="8"/>
      <c r="AE422" s="14"/>
      <c r="AF422" s="14"/>
      <c r="AG422" s="14"/>
      <c r="AH422" s="14"/>
      <c r="AI422" s="14"/>
      <c r="AJ422" s="14"/>
      <c r="AK422" s="5"/>
      <c r="AL422" s="6"/>
      <c r="AM422" s="5"/>
      <c r="AN422" s="5"/>
      <c r="AO422" s="6"/>
      <c r="AP422" s="6"/>
      <c r="AQ422" s="6"/>
      <c r="AR422" s="6"/>
      <c r="AS422" s="6"/>
      <c r="AT422" s="6"/>
      <c r="AU422" s="6"/>
      <c r="AV422" s="6"/>
      <c r="AW422" s="6"/>
      <c r="AX422" s="6"/>
      <c r="AY422" s="6"/>
      <c r="AZ422" s="6"/>
      <c r="BA422" s="6"/>
      <c r="BB422" s="6"/>
      <c r="BC422" s="6"/>
      <c r="BD422" s="6"/>
      <c r="BE422" s="6"/>
      <c r="BF422" s="6"/>
      <c r="BG422" s="6"/>
      <c r="BH422" s="6"/>
      <c r="BI422" s="6"/>
      <c r="BJ422" s="6"/>
    </row>
    <row r="423" spans="1:62" x14ac:dyDescent="0.3">
      <c r="A423" s="9"/>
      <c r="B423" s="76"/>
      <c r="C423" s="9"/>
      <c r="D423" s="9"/>
      <c r="E423" s="9"/>
      <c r="F423" s="15"/>
      <c r="G423" s="5"/>
      <c r="H423" s="5"/>
      <c r="I423" s="9"/>
      <c r="J423" s="9"/>
      <c r="K423" s="9"/>
      <c r="L423" s="9"/>
      <c r="M423" s="9"/>
      <c r="N423" s="9"/>
      <c r="O423" s="9"/>
      <c r="P423" s="9"/>
      <c r="Q423" s="9"/>
      <c r="R423" s="9"/>
      <c r="S423" s="9"/>
      <c r="T423" s="9"/>
      <c r="U423" s="9"/>
      <c r="V423" s="9"/>
      <c r="W423" s="9"/>
      <c r="Y423" s="17"/>
      <c r="AA423" s="9"/>
      <c r="AB423" s="9"/>
      <c r="AC423" s="9"/>
      <c r="AD423" s="9"/>
      <c r="AE423" s="14"/>
      <c r="AF423" s="14"/>
      <c r="AG423" s="14"/>
      <c r="AH423" s="14"/>
      <c r="AI423" s="14"/>
      <c r="AJ423" s="14"/>
      <c r="AK423" s="6"/>
      <c r="AL423" s="6"/>
      <c r="AM423" s="6"/>
      <c r="AN423" s="6"/>
      <c r="AO423" s="6"/>
      <c r="AP423" s="6"/>
      <c r="AQ423" s="6"/>
      <c r="AR423" s="6"/>
      <c r="AS423" s="6"/>
      <c r="AT423" s="6"/>
      <c r="AU423" s="39"/>
      <c r="AV423" s="39"/>
      <c r="AW423" s="6"/>
      <c r="AX423" s="6"/>
      <c r="AY423" s="6"/>
      <c r="AZ423" s="6"/>
      <c r="BA423" s="6"/>
      <c r="BB423" s="6"/>
      <c r="BC423" s="6"/>
      <c r="BD423" s="6"/>
      <c r="BE423" s="6"/>
      <c r="BF423" s="6"/>
      <c r="BG423" s="6"/>
      <c r="BH423" s="6"/>
      <c r="BI423" s="6"/>
      <c r="BJ423" s="6"/>
    </row>
    <row r="424" spans="1:62" ht="13.5" customHeight="1" x14ac:dyDescent="0.35">
      <c r="A424" s="120"/>
      <c r="B424" s="19"/>
      <c r="C424" s="1"/>
      <c r="D424" s="9"/>
      <c r="E424" s="1"/>
      <c r="F424" s="15"/>
      <c r="G424" s="37"/>
      <c r="H424" s="5"/>
      <c r="I424" s="22"/>
      <c r="J424" s="22"/>
      <c r="K424" s="22"/>
      <c r="L424" s="60"/>
      <c r="M424" s="60"/>
      <c r="N424" s="60"/>
      <c r="O424" s="60"/>
      <c r="P424" s="60"/>
      <c r="Q424" s="60"/>
      <c r="R424" s="60"/>
      <c r="S424" s="60"/>
      <c r="T424" s="60"/>
      <c r="U424" s="60"/>
      <c r="V424" s="60"/>
      <c r="W424" s="60"/>
      <c r="X424" s="60"/>
      <c r="Y424" s="59"/>
      <c r="Z424" s="20"/>
      <c r="AA424" s="60"/>
      <c r="AB424" s="60"/>
      <c r="AC424" s="60"/>
      <c r="AD424" s="60"/>
      <c r="AE424" s="22"/>
      <c r="AF424" s="22"/>
      <c r="AG424" s="22"/>
      <c r="AH424" s="22"/>
      <c r="AI424" s="22"/>
      <c r="AJ424" s="22"/>
      <c r="AK424" s="39"/>
      <c r="AL424" s="39"/>
      <c r="AM424" s="39"/>
      <c r="AN424" s="39"/>
      <c r="AO424" s="39"/>
      <c r="AP424" s="39"/>
      <c r="AQ424" s="39"/>
      <c r="AR424" s="40"/>
      <c r="AS424" s="39"/>
      <c r="AT424" s="40"/>
      <c r="AU424" s="39"/>
      <c r="AV424" s="39"/>
      <c r="AW424" s="39"/>
      <c r="AX424" s="39"/>
      <c r="AY424" s="39"/>
      <c r="AZ424" s="40"/>
      <c r="BA424" s="39"/>
      <c r="BB424" s="40"/>
      <c r="BC424" s="39"/>
      <c r="BD424" s="40"/>
      <c r="BE424" s="39"/>
      <c r="BF424" s="39"/>
      <c r="BG424" s="39"/>
      <c r="BH424" s="56"/>
      <c r="BI424" s="56"/>
      <c r="BJ424" s="133"/>
    </row>
    <row r="425" spans="1:62" x14ac:dyDescent="0.3">
      <c r="A425" s="9"/>
      <c r="B425" s="76"/>
      <c r="C425" s="9"/>
      <c r="D425" s="9"/>
      <c r="E425" s="9"/>
      <c r="F425" s="15"/>
      <c r="G425" s="5"/>
      <c r="H425" s="5"/>
      <c r="I425" s="9"/>
      <c r="J425" s="9"/>
      <c r="K425" s="9"/>
      <c r="L425" s="9"/>
      <c r="M425" s="9"/>
      <c r="N425" s="9"/>
      <c r="O425" s="9"/>
      <c r="P425" s="9"/>
      <c r="Q425" s="9"/>
      <c r="R425" s="9"/>
      <c r="S425" s="9"/>
      <c r="T425" s="9"/>
      <c r="U425" s="9"/>
      <c r="V425" s="9"/>
      <c r="W425" s="9"/>
      <c r="Y425" s="17"/>
      <c r="AA425" s="9"/>
      <c r="AB425" s="9"/>
      <c r="AC425" s="9"/>
      <c r="AD425" s="9"/>
      <c r="AE425" s="14"/>
      <c r="AF425" s="14"/>
      <c r="AG425" s="14"/>
      <c r="AH425" s="14"/>
      <c r="AI425" s="14"/>
      <c r="AJ425" s="14"/>
      <c r="AK425" s="6"/>
      <c r="AL425" s="6"/>
      <c r="AM425" s="6"/>
      <c r="AN425" s="6"/>
      <c r="AO425" s="6"/>
      <c r="AP425" s="6"/>
      <c r="AQ425" s="6"/>
      <c r="AR425" s="6"/>
      <c r="AS425" s="6"/>
      <c r="AT425" s="6"/>
      <c r="AU425" s="39"/>
      <c r="AV425" s="39"/>
      <c r="AW425" s="6"/>
      <c r="AX425" s="6"/>
      <c r="AY425" s="6"/>
      <c r="AZ425" s="6"/>
      <c r="BA425" s="6"/>
      <c r="BB425" s="6"/>
      <c r="BC425" s="6"/>
      <c r="BD425" s="6"/>
      <c r="BE425" s="6"/>
      <c r="BF425" s="6"/>
      <c r="BG425" s="6"/>
      <c r="BH425" s="6"/>
      <c r="BI425" s="6"/>
      <c r="BJ425" s="6"/>
    </row>
    <row r="426" spans="1:62" x14ac:dyDescent="0.3">
      <c r="A426" s="9"/>
      <c r="B426" s="76"/>
      <c r="C426" s="9"/>
      <c r="D426" s="9"/>
      <c r="E426" s="9"/>
      <c r="F426" s="15"/>
      <c r="G426" s="5"/>
      <c r="H426" s="5"/>
      <c r="I426" s="9"/>
      <c r="J426" s="9"/>
      <c r="K426" s="9"/>
      <c r="L426" s="9"/>
      <c r="M426" s="9"/>
      <c r="N426" s="9"/>
      <c r="O426" s="9"/>
      <c r="P426" s="9"/>
      <c r="Q426" s="9"/>
      <c r="R426" s="9"/>
      <c r="S426" s="9"/>
      <c r="T426" s="9"/>
      <c r="U426" s="9"/>
      <c r="V426" s="9"/>
      <c r="W426" s="9"/>
      <c r="Y426" s="17"/>
      <c r="AA426" s="9"/>
      <c r="AB426" s="9"/>
      <c r="AC426" s="9"/>
      <c r="AD426" s="9"/>
      <c r="AE426" s="14"/>
      <c r="AF426" s="14"/>
      <c r="AG426" s="14"/>
      <c r="AH426" s="14"/>
      <c r="AI426" s="14"/>
      <c r="AJ426" s="14"/>
      <c r="AK426" s="6"/>
      <c r="AL426" s="6"/>
      <c r="AM426" s="6"/>
      <c r="AN426" s="6"/>
      <c r="AO426" s="6"/>
      <c r="AP426" s="6"/>
      <c r="AQ426" s="6"/>
      <c r="AR426" s="6"/>
      <c r="AS426" s="6"/>
      <c r="AT426" s="6"/>
      <c r="AU426" s="39"/>
      <c r="AV426" s="39"/>
      <c r="AW426" s="6"/>
      <c r="AX426" s="6"/>
      <c r="AY426" s="6"/>
      <c r="AZ426" s="6"/>
      <c r="BA426" s="6"/>
      <c r="BB426" s="6"/>
      <c r="BC426" s="6"/>
      <c r="BD426" s="6"/>
      <c r="BE426" s="6"/>
      <c r="BF426" s="6"/>
      <c r="BG426" s="6"/>
      <c r="BH426" s="6"/>
      <c r="BI426" s="6"/>
      <c r="BJ426" s="6"/>
    </row>
    <row r="427" spans="1:62" ht="13.5" customHeight="1" x14ac:dyDescent="0.35">
      <c r="A427" s="120"/>
      <c r="B427" s="19"/>
      <c r="C427" s="9"/>
      <c r="D427" s="9"/>
      <c r="E427" s="1"/>
      <c r="F427" s="15"/>
      <c r="G427" s="37"/>
      <c r="H427" s="5"/>
      <c r="I427" s="22"/>
      <c r="J427" s="22"/>
      <c r="K427" s="22"/>
      <c r="L427" s="60"/>
      <c r="M427" s="60"/>
      <c r="N427" s="60"/>
      <c r="O427" s="60"/>
      <c r="P427" s="60"/>
      <c r="Q427" s="60"/>
      <c r="R427" s="60"/>
      <c r="S427" s="60"/>
      <c r="T427" s="60"/>
      <c r="U427" s="60"/>
      <c r="V427" s="60"/>
      <c r="W427" s="60"/>
      <c r="X427" s="60"/>
      <c r="Y427" s="59"/>
      <c r="Z427" s="20"/>
      <c r="AA427" s="60"/>
      <c r="AB427" s="60"/>
      <c r="AC427" s="60"/>
      <c r="AD427" s="60"/>
      <c r="AE427" s="22"/>
      <c r="AF427" s="22"/>
      <c r="AG427" s="22"/>
      <c r="AH427" s="22"/>
      <c r="AI427" s="22"/>
      <c r="AJ427" s="22"/>
      <c r="AK427" s="39"/>
      <c r="AL427" s="39"/>
      <c r="AM427" s="39"/>
      <c r="AN427" s="39"/>
      <c r="AO427" s="39"/>
      <c r="AP427" s="39"/>
      <c r="AQ427" s="39"/>
      <c r="AR427" s="40"/>
      <c r="AS427" s="39"/>
      <c r="AT427" s="40"/>
      <c r="AU427" s="39"/>
      <c r="AV427" s="39"/>
      <c r="AW427" s="39"/>
      <c r="AX427" s="39"/>
      <c r="AY427" s="39"/>
      <c r="AZ427" s="40"/>
      <c r="BA427" s="39"/>
      <c r="BB427" s="40"/>
      <c r="BC427" s="39"/>
      <c r="BD427" s="40"/>
      <c r="BE427" s="39"/>
      <c r="BF427" s="39"/>
      <c r="BG427" s="39"/>
      <c r="BH427" s="56"/>
      <c r="BI427" s="56"/>
      <c r="BJ427" s="137"/>
    </row>
    <row r="428" spans="1:62" x14ac:dyDescent="0.3">
      <c r="A428" s="9"/>
      <c r="B428" s="76"/>
      <c r="C428" s="9"/>
      <c r="D428" s="9"/>
      <c r="E428" s="9"/>
      <c r="F428" s="15"/>
      <c r="G428" s="5"/>
      <c r="H428" s="5"/>
      <c r="I428" s="9"/>
      <c r="J428" s="9"/>
      <c r="K428" s="9"/>
      <c r="L428" s="9"/>
      <c r="M428" s="9"/>
      <c r="N428" s="9"/>
      <c r="O428" s="9"/>
      <c r="P428" s="9"/>
      <c r="Q428" s="9"/>
      <c r="R428" s="9"/>
      <c r="S428" s="9"/>
      <c r="T428" s="9"/>
      <c r="U428" s="9"/>
      <c r="V428" s="8"/>
      <c r="W428" s="8"/>
      <c r="X428" s="7"/>
      <c r="Y428" s="18"/>
      <c r="Z428" s="7"/>
      <c r="AA428" s="7"/>
      <c r="AB428" s="7"/>
      <c r="AC428" s="9"/>
      <c r="AD428" s="8"/>
      <c r="AE428" s="14"/>
      <c r="AF428" s="14"/>
      <c r="AG428" s="14"/>
      <c r="AH428" s="14"/>
      <c r="AI428" s="14"/>
      <c r="AJ428" s="14"/>
      <c r="AK428" s="5"/>
      <c r="AL428" s="6"/>
      <c r="AM428" s="5"/>
      <c r="AN428" s="5"/>
      <c r="AO428" s="6"/>
      <c r="AP428" s="6"/>
      <c r="AQ428" s="6"/>
      <c r="AR428" s="6"/>
      <c r="AS428" s="6"/>
      <c r="AT428" s="6"/>
      <c r="AU428" s="6"/>
      <c r="AV428" s="6"/>
      <c r="AW428" s="6"/>
      <c r="AX428" s="6"/>
      <c r="AY428" s="6"/>
      <c r="AZ428" s="6"/>
      <c r="BA428" s="6"/>
      <c r="BB428" s="6"/>
      <c r="BC428" s="6"/>
      <c r="BD428" s="6"/>
      <c r="BE428" s="6"/>
      <c r="BF428" s="6"/>
      <c r="BG428" s="6"/>
      <c r="BH428" s="6"/>
      <c r="BI428" s="6"/>
      <c r="BJ428" s="6"/>
    </row>
    <row r="429" spans="1:62" ht="13.5" customHeight="1" x14ac:dyDescent="0.35">
      <c r="A429" s="120"/>
      <c r="B429" s="19"/>
      <c r="C429" s="1"/>
      <c r="D429" s="9"/>
      <c r="E429" s="1"/>
      <c r="F429" s="15"/>
      <c r="G429" s="37"/>
      <c r="H429" s="5"/>
      <c r="I429" s="22"/>
      <c r="J429" s="22"/>
      <c r="K429" s="22"/>
      <c r="L429" s="60"/>
      <c r="M429" s="60"/>
      <c r="N429" s="60"/>
      <c r="O429" s="60"/>
      <c r="P429" s="60"/>
      <c r="Q429" s="60"/>
      <c r="R429" s="60"/>
      <c r="S429" s="60"/>
      <c r="T429" s="60"/>
      <c r="U429" s="60"/>
      <c r="V429" s="60"/>
      <c r="W429" s="60"/>
      <c r="X429" s="60"/>
      <c r="Y429" s="59"/>
      <c r="Z429" s="20"/>
      <c r="AA429" s="60"/>
      <c r="AB429" s="60"/>
      <c r="AC429" s="60"/>
      <c r="AD429" s="60"/>
      <c r="AE429" s="22"/>
      <c r="AF429" s="22"/>
      <c r="AG429" s="22"/>
      <c r="AH429" s="22"/>
      <c r="AI429" s="22"/>
      <c r="AJ429" s="22"/>
      <c r="AK429" s="39"/>
      <c r="AL429" s="39"/>
      <c r="AM429" s="39"/>
      <c r="AN429" s="39"/>
      <c r="AO429" s="39"/>
      <c r="AP429" s="39"/>
      <c r="AQ429" s="39"/>
      <c r="AR429" s="40"/>
      <c r="AS429" s="39"/>
      <c r="AT429" s="40"/>
      <c r="AU429" s="39"/>
      <c r="AV429" s="39"/>
      <c r="AW429" s="39"/>
      <c r="AX429" s="39"/>
      <c r="AY429" s="39"/>
      <c r="AZ429" s="40"/>
      <c r="BA429" s="39"/>
      <c r="BB429" s="40"/>
      <c r="BC429" s="39"/>
      <c r="BD429" s="40"/>
      <c r="BE429" s="39"/>
      <c r="BF429" s="39"/>
      <c r="BG429" s="39"/>
      <c r="BH429" s="56"/>
      <c r="BI429" s="56"/>
      <c r="BJ429" s="133"/>
    </row>
    <row r="430" spans="1:62" x14ac:dyDescent="0.3">
      <c r="A430" s="135"/>
      <c r="B430" s="76"/>
      <c r="C430" s="9"/>
      <c r="D430" s="9"/>
      <c r="E430" s="9"/>
      <c r="F430" s="15"/>
      <c r="G430" s="5"/>
      <c r="H430" s="5"/>
      <c r="I430" s="9"/>
      <c r="J430" s="9"/>
      <c r="K430" s="9"/>
      <c r="L430" s="9"/>
      <c r="M430" s="9"/>
      <c r="N430" s="9"/>
      <c r="O430" s="9"/>
      <c r="P430" s="9"/>
      <c r="Q430" s="9"/>
      <c r="R430" s="9"/>
      <c r="S430" s="9"/>
      <c r="T430" s="9"/>
      <c r="U430" s="9"/>
      <c r="V430" s="8"/>
      <c r="W430" s="8"/>
      <c r="X430" s="7"/>
      <c r="Y430" s="18"/>
      <c r="Z430" s="7"/>
      <c r="AA430" s="7"/>
      <c r="AB430" s="7"/>
      <c r="AC430" s="9"/>
      <c r="AD430" s="8"/>
      <c r="AE430" s="14"/>
      <c r="AF430" s="14"/>
      <c r="AG430" s="14"/>
      <c r="AH430" s="14"/>
      <c r="AI430" s="14"/>
      <c r="AJ430" s="14"/>
      <c r="AK430" s="136"/>
      <c r="AL430" s="6"/>
      <c r="AM430" s="5"/>
      <c r="AN430" s="5"/>
      <c r="AO430" s="6"/>
      <c r="AP430" s="6"/>
      <c r="AQ430" s="6"/>
      <c r="AR430" s="6"/>
      <c r="AS430" s="6"/>
      <c r="AT430" s="6"/>
      <c r="AU430" s="6"/>
      <c r="AV430" s="6"/>
      <c r="AW430" s="6"/>
      <c r="AX430" s="6"/>
      <c r="AY430" s="6"/>
      <c r="AZ430" s="6"/>
      <c r="BA430" s="6"/>
      <c r="BB430" s="6"/>
      <c r="BC430" s="6"/>
      <c r="BD430" s="6"/>
      <c r="BE430" s="6"/>
      <c r="BF430" s="6"/>
      <c r="BG430" s="6"/>
      <c r="BH430" s="6"/>
      <c r="BI430" s="6"/>
      <c r="BJ430" s="6"/>
    </row>
    <row r="431" spans="1:62" ht="13.5" customHeight="1" x14ac:dyDescent="0.35">
      <c r="A431" s="120"/>
      <c r="B431" s="19"/>
      <c r="C431" s="1"/>
      <c r="D431" s="9"/>
      <c r="E431" s="1"/>
      <c r="F431" s="15"/>
      <c r="G431" s="37"/>
      <c r="H431" s="5"/>
      <c r="I431" s="22"/>
      <c r="J431" s="22"/>
      <c r="K431" s="22"/>
      <c r="L431" s="60"/>
      <c r="M431" s="60"/>
      <c r="N431" s="60"/>
      <c r="O431" s="60"/>
      <c r="P431" s="60"/>
      <c r="Q431" s="60"/>
      <c r="R431" s="60"/>
      <c r="S431" s="60"/>
      <c r="T431" s="60"/>
      <c r="U431" s="60"/>
      <c r="V431" s="60"/>
      <c r="W431" s="60"/>
      <c r="X431" s="60"/>
      <c r="Y431" s="59"/>
      <c r="Z431" s="20"/>
      <c r="AA431" s="60"/>
      <c r="AB431" s="60"/>
      <c r="AC431" s="60"/>
      <c r="AD431" s="60"/>
      <c r="AE431" s="22"/>
      <c r="AF431" s="22"/>
      <c r="AG431" s="22"/>
      <c r="AH431" s="22"/>
      <c r="AI431" s="22"/>
      <c r="AJ431" s="22"/>
      <c r="AK431" s="39"/>
      <c r="AL431" s="39"/>
      <c r="AM431" s="39"/>
      <c r="AN431" s="39"/>
      <c r="AO431" s="39"/>
      <c r="AP431" s="39"/>
      <c r="AQ431" s="39"/>
      <c r="AR431" s="40"/>
      <c r="AS431" s="39"/>
      <c r="AT431" s="40"/>
      <c r="AU431" s="39"/>
      <c r="AV431" s="39"/>
      <c r="AW431" s="39"/>
      <c r="AX431" s="39"/>
      <c r="AY431" s="39"/>
      <c r="AZ431" s="40"/>
      <c r="BA431" s="39"/>
      <c r="BB431" s="40"/>
      <c r="BC431" s="39"/>
      <c r="BD431" s="40"/>
      <c r="BE431" s="39"/>
      <c r="BF431" s="39"/>
      <c r="BG431" s="39"/>
      <c r="BH431" s="56"/>
      <c r="BI431" s="56"/>
      <c r="BJ431" s="133"/>
    </row>
    <row r="432" spans="1:62" x14ac:dyDescent="0.3">
      <c r="A432" s="135"/>
      <c r="B432" s="76"/>
      <c r="C432" s="9"/>
      <c r="D432" s="9"/>
      <c r="E432" s="9"/>
      <c r="F432" s="15"/>
      <c r="G432" s="5"/>
      <c r="H432" s="5"/>
      <c r="I432" s="9"/>
      <c r="J432" s="9"/>
      <c r="K432" s="9"/>
      <c r="L432" s="9"/>
      <c r="M432" s="9"/>
      <c r="N432" s="9"/>
      <c r="O432" s="9"/>
      <c r="P432" s="9"/>
      <c r="Q432" s="9"/>
      <c r="R432" s="9"/>
      <c r="S432" s="9"/>
      <c r="T432" s="9"/>
      <c r="U432" s="9"/>
      <c r="V432" s="8"/>
      <c r="W432" s="8"/>
      <c r="X432" s="7"/>
      <c r="Y432" s="18"/>
      <c r="Z432" s="7"/>
      <c r="AA432" s="7"/>
      <c r="AB432" s="7"/>
      <c r="AC432" s="9"/>
      <c r="AD432" s="8"/>
      <c r="AE432" s="14"/>
      <c r="AF432" s="14"/>
      <c r="AG432" s="14"/>
      <c r="AH432" s="14"/>
      <c r="AI432" s="14"/>
      <c r="AJ432" s="14"/>
      <c r="AK432" s="136"/>
      <c r="AL432" s="6"/>
      <c r="AM432" s="5"/>
      <c r="AN432" s="5"/>
      <c r="AO432" s="6"/>
      <c r="AP432" s="6"/>
      <c r="AQ432" s="6"/>
      <c r="AR432" s="6"/>
      <c r="AS432" s="6"/>
      <c r="AT432" s="6"/>
      <c r="AU432" s="6"/>
      <c r="AV432" s="6"/>
      <c r="AW432" s="6"/>
      <c r="AX432" s="6"/>
      <c r="AY432" s="6"/>
      <c r="AZ432" s="6"/>
      <c r="BA432" s="6"/>
      <c r="BB432" s="6"/>
      <c r="BC432" s="6"/>
      <c r="BD432" s="6"/>
      <c r="BE432" s="6"/>
      <c r="BF432" s="6"/>
      <c r="BG432" s="6"/>
      <c r="BH432" s="6"/>
      <c r="BI432" s="6"/>
      <c r="BJ432" s="6"/>
    </row>
    <row r="433" spans="1:62" x14ac:dyDescent="0.3">
      <c r="A433" s="9"/>
      <c r="B433" s="76"/>
      <c r="C433" s="9"/>
      <c r="D433" s="9"/>
      <c r="E433" s="9"/>
      <c r="F433" s="15"/>
      <c r="G433" s="5"/>
      <c r="H433" s="5"/>
      <c r="I433" s="9"/>
      <c r="J433" s="9"/>
      <c r="K433" s="9"/>
      <c r="L433" s="9"/>
      <c r="M433" s="9"/>
      <c r="N433" s="9"/>
      <c r="O433" s="9"/>
      <c r="P433" s="9"/>
      <c r="Q433" s="9"/>
      <c r="R433" s="9"/>
      <c r="S433" s="9"/>
      <c r="T433" s="9"/>
      <c r="U433" s="9"/>
      <c r="V433" s="8"/>
      <c r="W433" s="8"/>
      <c r="X433" s="7"/>
      <c r="Y433" s="18"/>
      <c r="Z433" s="7"/>
      <c r="AA433" s="7"/>
      <c r="AB433" s="7"/>
      <c r="AC433" s="9"/>
      <c r="AD433" s="8"/>
      <c r="AE433" s="14"/>
      <c r="AF433" s="14"/>
      <c r="AG433" s="14"/>
      <c r="AH433" s="14"/>
      <c r="AI433" s="14"/>
      <c r="AJ433" s="14"/>
      <c r="AK433" s="5"/>
      <c r="AL433" s="6"/>
      <c r="AM433" s="5"/>
      <c r="AN433" s="5"/>
      <c r="AO433" s="6"/>
      <c r="AP433" s="6"/>
      <c r="AQ433" s="6"/>
      <c r="AR433" s="6"/>
      <c r="AS433" s="6"/>
      <c r="AT433" s="6"/>
      <c r="AU433" s="6"/>
      <c r="AV433" s="6"/>
      <c r="AW433" s="6"/>
      <c r="AX433" s="6"/>
      <c r="AY433" s="6"/>
      <c r="AZ433" s="6"/>
      <c r="BA433" s="6"/>
      <c r="BB433" s="6"/>
      <c r="BC433" s="6"/>
      <c r="BD433" s="6"/>
      <c r="BE433" s="6"/>
      <c r="BF433" s="6"/>
      <c r="BG433" s="6"/>
      <c r="BH433" s="6"/>
      <c r="BI433" s="6"/>
      <c r="BJ433" s="6"/>
    </row>
    <row r="434" spans="1:62" x14ac:dyDescent="0.3">
      <c r="A434" s="9"/>
      <c r="B434" s="76"/>
      <c r="C434" s="9"/>
      <c r="D434" s="9"/>
      <c r="E434" s="9"/>
      <c r="F434" s="15"/>
      <c r="G434" s="5"/>
      <c r="H434" s="5"/>
      <c r="I434" s="9"/>
      <c r="J434" s="9"/>
      <c r="K434" s="9"/>
      <c r="L434" s="9"/>
      <c r="M434" s="9"/>
      <c r="N434" s="9"/>
      <c r="O434" s="9"/>
      <c r="P434" s="9"/>
      <c r="Q434" s="9"/>
      <c r="R434" s="9"/>
      <c r="S434" s="9"/>
      <c r="T434" s="9"/>
      <c r="U434" s="9"/>
      <c r="V434" s="9"/>
      <c r="W434" s="9"/>
      <c r="Y434" s="17"/>
      <c r="AA434" s="9"/>
      <c r="AB434" s="9"/>
      <c r="AC434" s="9"/>
      <c r="AD434" s="9"/>
      <c r="AE434" s="14"/>
      <c r="AF434" s="14"/>
      <c r="AG434" s="14"/>
      <c r="AH434" s="14"/>
      <c r="AI434" s="14"/>
      <c r="AJ434" s="14"/>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row>
    <row r="435" spans="1:62" ht="13.5" customHeight="1" x14ac:dyDescent="0.35">
      <c r="A435" s="120"/>
      <c r="B435" s="19"/>
      <c r="C435" s="1"/>
      <c r="D435" s="9"/>
      <c r="E435" s="1"/>
      <c r="F435" s="15"/>
      <c r="G435" s="37"/>
      <c r="H435" s="5"/>
      <c r="I435" s="22"/>
      <c r="J435" s="22"/>
      <c r="K435" s="22"/>
      <c r="L435" s="60"/>
      <c r="M435" s="60"/>
      <c r="N435" s="60"/>
      <c r="O435" s="60"/>
      <c r="P435" s="60"/>
      <c r="Q435" s="60"/>
      <c r="R435" s="60"/>
      <c r="S435" s="60"/>
      <c r="T435" s="60"/>
      <c r="U435" s="60"/>
      <c r="V435" s="60"/>
      <c r="W435" s="60"/>
      <c r="X435" s="60"/>
      <c r="Y435" s="59"/>
      <c r="Z435" s="20"/>
      <c r="AA435" s="60"/>
      <c r="AB435" s="60"/>
      <c r="AC435" s="60"/>
      <c r="AD435" s="60"/>
      <c r="AE435" s="22"/>
      <c r="AF435" s="22"/>
      <c r="AG435" s="22"/>
      <c r="AH435" s="22"/>
      <c r="AI435" s="22"/>
      <c r="AJ435" s="22"/>
      <c r="AK435" s="39"/>
      <c r="AL435" s="39"/>
      <c r="AM435" s="39"/>
      <c r="AN435" s="39"/>
      <c r="AO435" s="39"/>
      <c r="AP435" s="39"/>
      <c r="AQ435" s="39"/>
      <c r="AR435" s="40"/>
      <c r="AS435" s="39"/>
      <c r="AT435" s="40"/>
      <c r="AU435" s="39"/>
      <c r="AV435" s="39"/>
      <c r="AW435" s="39"/>
      <c r="AX435" s="39"/>
      <c r="AY435" s="39"/>
      <c r="AZ435" s="40"/>
      <c r="BA435" s="39"/>
      <c r="BB435" s="40"/>
      <c r="BC435" s="39"/>
      <c r="BD435" s="40"/>
      <c r="BE435" s="39"/>
      <c r="BF435" s="39"/>
      <c r="BG435" s="39"/>
      <c r="BH435" s="56"/>
      <c r="BI435" s="56"/>
      <c r="BJ435" s="133"/>
    </row>
    <row r="436" spans="1:62" x14ac:dyDescent="0.3">
      <c r="A436" s="9"/>
      <c r="B436" s="76"/>
      <c r="C436" s="9"/>
      <c r="D436" s="9"/>
      <c r="E436" s="9"/>
      <c r="F436" s="15"/>
      <c r="G436" s="5"/>
      <c r="H436" s="5"/>
      <c r="I436" s="9"/>
      <c r="J436" s="9"/>
      <c r="K436" s="9"/>
      <c r="L436" s="9"/>
      <c r="M436" s="9"/>
      <c r="N436" s="9"/>
      <c r="O436" s="9"/>
      <c r="P436" s="9"/>
      <c r="Q436" s="9"/>
      <c r="R436" s="9"/>
      <c r="S436" s="9"/>
      <c r="T436" s="9"/>
      <c r="U436" s="9"/>
      <c r="V436" s="9"/>
      <c r="W436" s="9"/>
      <c r="Y436" s="17"/>
      <c r="AA436" s="9"/>
      <c r="AB436" s="9"/>
      <c r="AC436" s="9"/>
      <c r="AD436" s="9"/>
      <c r="AE436" s="14"/>
      <c r="AF436" s="14"/>
      <c r="AG436" s="14"/>
      <c r="AH436" s="14"/>
      <c r="AI436" s="14"/>
      <c r="AJ436" s="14"/>
      <c r="AK436" s="6"/>
      <c r="AL436" s="6"/>
      <c r="AM436" s="6"/>
      <c r="AN436" s="6"/>
      <c r="AO436" s="6"/>
      <c r="AP436" s="6"/>
      <c r="AQ436" s="6"/>
      <c r="AR436" s="6"/>
      <c r="AS436" s="6"/>
      <c r="AT436" s="6"/>
      <c r="AU436" s="39"/>
      <c r="AV436" s="39"/>
      <c r="AW436" s="6"/>
      <c r="AX436" s="6"/>
      <c r="AY436" s="6"/>
      <c r="AZ436" s="6"/>
      <c r="BA436" s="6"/>
      <c r="BB436" s="6"/>
      <c r="BC436" s="6"/>
      <c r="BD436" s="6"/>
      <c r="BE436" s="6"/>
      <c r="BF436" s="6"/>
      <c r="BG436" s="6"/>
      <c r="BH436" s="6"/>
      <c r="BI436" s="6"/>
      <c r="BJ436" s="6"/>
    </row>
    <row r="437" spans="1:62" ht="13.5" customHeight="1" x14ac:dyDescent="0.35">
      <c r="A437" s="120"/>
      <c r="B437" s="19"/>
      <c r="C437" s="1"/>
      <c r="D437" s="9"/>
      <c r="E437" s="1"/>
      <c r="F437" s="15"/>
      <c r="G437" s="37"/>
      <c r="H437" s="5"/>
      <c r="I437" s="22"/>
      <c r="J437" s="22"/>
      <c r="K437" s="22"/>
      <c r="L437" s="60"/>
      <c r="M437" s="60"/>
      <c r="N437" s="60"/>
      <c r="O437" s="60"/>
      <c r="P437" s="60"/>
      <c r="Q437" s="60"/>
      <c r="R437" s="60"/>
      <c r="S437" s="60"/>
      <c r="T437" s="60"/>
      <c r="U437" s="60"/>
      <c r="V437" s="60"/>
      <c r="W437" s="60"/>
      <c r="X437" s="60"/>
      <c r="Y437" s="59"/>
      <c r="Z437" s="20"/>
      <c r="AA437" s="60"/>
      <c r="AB437" s="60"/>
      <c r="AC437" s="60"/>
      <c r="AD437" s="60"/>
      <c r="AE437" s="22"/>
      <c r="AF437" s="22"/>
      <c r="AG437" s="22"/>
      <c r="AH437" s="22"/>
      <c r="AI437" s="22"/>
      <c r="AJ437" s="22"/>
      <c r="AK437" s="39"/>
      <c r="AL437" s="39"/>
      <c r="AM437" s="39"/>
      <c r="AN437" s="39"/>
      <c r="AO437" s="39"/>
      <c r="AP437" s="39"/>
      <c r="AQ437" s="39"/>
      <c r="AR437" s="40"/>
      <c r="AS437" s="39"/>
      <c r="AT437" s="40"/>
      <c r="AU437" s="39"/>
      <c r="AV437" s="39"/>
      <c r="AW437" s="39"/>
      <c r="AX437" s="39"/>
      <c r="AY437" s="39"/>
      <c r="AZ437" s="40"/>
      <c r="BA437" s="39"/>
      <c r="BB437" s="40"/>
      <c r="BC437" s="39"/>
      <c r="BD437" s="40"/>
      <c r="BE437" s="39"/>
      <c r="BF437" s="39"/>
      <c r="BG437" s="39"/>
      <c r="BH437" s="56"/>
      <c r="BI437" s="56"/>
      <c r="BJ437" s="133"/>
    </row>
    <row r="438" spans="1:62" x14ac:dyDescent="0.3">
      <c r="A438" s="9"/>
      <c r="B438" s="76"/>
      <c r="C438" s="9"/>
      <c r="D438" s="9"/>
      <c r="E438" s="9"/>
      <c r="F438" s="15"/>
      <c r="G438" s="5"/>
      <c r="H438" s="5"/>
      <c r="I438" s="9"/>
      <c r="J438" s="9"/>
      <c r="K438" s="9"/>
      <c r="L438" s="9"/>
      <c r="M438" s="9"/>
      <c r="N438" s="9"/>
      <c r="O438" s="9"/>
      <c r="P438" s="9"/>
      <c r="Q438" s="9"/>
      <c r="R438" s="9"/>
      <c r="S438" s="9"/>
      <c r="T438" s="9"/>
      <c r="U438" s="9"/>
      <c r="V438" s="8"/>
      <c r="W438" s="8"/>
      <c r="X438" s="7"/>
      <c r="Y438" s="18"/>
      <c r="Z438" s="7"/>
      <c r="AA438" s="7"/>
      <c r="AB438" s="7"/>
      <c r="AC438" s="9"/>
      <c r="AD438" s="8"/>
      <c r="AE438" s="14"/>
      <c r="AF438" s="14"/>
      <c r="AG438" s="14"/>
      <c r="AH438" s="14"/>
      <c r="AI438" s="14"/>
      <c r="AJ438" s="14"/>
      <c r="AK438" s="5"/>
      <c r="AL438" s="6"/>
      <c r="AM438" s="5"/>
      <c r="AN438" s="5"/>
      <c r="AO438" s="6"/>
      <c r="AP438" s="6"/>
      <c r="AQ438" s="6"/>
      <c r="AR438" s="6"/>
      <c r="AS438" s="6"/>
      <c r="AT438" s="6"/>
      <c r="AU438" s="6"/>
      <c r="AV438" s="6"/>
      <c r="AW438" s="6"/>
      <c r="AX438" s="6"/>
      <c r="AY438" s="6"/>
      <c r="AZ438" s="6"/>
      <c r="BA438" s="6"/>
      <c r="BB438" s="6"/>
      <c r="BC438" s="6"/>
      <c r="BD438" s="6"/>
      <c r="BE438" s="6"/>
      <c r="BF438" s="6"/>
      <c r="BG438" s="6"/>
      <c r="BH438" s="6"/>
      <c r="BI438" s="6"/>
      <c r="BJ438" s="6"/>
    </row>
    <row r="439" spans="1:62" x14ac:dyDescent="0.3">
      <c r="A439" s="9"/>
      <c r="B439" s="76"/>
      <c r="C439" s="9"/>
      <c r="D439" s="9"/>
      <c r="E439" s="9"/>
      <c r="F439" s="15"/>
      <c r="G439" s="5"/>
      <c r="H439" s="5"/>
      <c r="I439" s="9"/>
      <c r="J439" s="9"/>
      <c r="K439" s="9"/>
      <c r="L439" s="9"/>
      <c r="M439" s="9"/>
      <c r="N439" s="9"/>
      <c r="O439" s="9"/>
      <c r="P439" s="9"/>
      <c r="Q439" s="9"/>
      <c r="R439" s="9"/>
      <c r="S439" s="9"/>
      <c r="T439" s="9"/>
      <c r="U439" s="9"/>
      <c r="V439" s="8"/>
      <c r="W439" s="8"/>
      <c r="X439" s="7"/>
      <c r="Y439" s="18"/>
      <c r="Z439" s="7"/>
      <c r="AA439" s="7"/>
      <c r="AB439" s="7"/>
      <c r="AC439" s="9"/>
      <c r="AD439" s="8"/>
      <c r="AE439" s="14"/>
      <c r="AF439" s="14"/>
      <c r="AG439" s="14"/>
      <c r="AH439" s="14"/>
      <c r="AI439" s="14"/>
      <c r="AJ439" s="14"/>
      <c r="AK439" s="5"/>
      <c r="AL439" s="6"/>
      <c r="AM439" s="5"/>
      <c r="AN439" s="5"/>
      <c r="AO439" s="6"/>
      <c r="AP439" s="6"/>
      <c r="AQ439" s="6"/>
      <c r="AR439" s="6"/>
      <c r="AS439" s="6"/>
      <c r="AT439" s="6"/>
      <c r="AU439" s="6"/>
      <c r="AV439" s="6"/>
      <c r="AW439" s="6"/>
      <c r="AX439" s="6"/>
      <c r="AY439" s="6"/>
      <c r="AZ439" s="6"/>
      <c r="BA439" s="6"/>
      <c r="BB439" s="6"/>
      <c r="BC439" s="6"/>
      <c r="BD439" s="6"/>
      <c r="BE439" s="6"/>
      <c r="BF439" s="6"/>
      <c r="BG439" s="6"/>
      <c r="BH439" s="6"/>
      <c r="BI439" s="6"/>
      <c r="BJ439" s="6"/>
    </row>
    <row r="440" spans="1:62" ht="13.5" customHeight="1" x14ac:dyDescent="0.35">
      <c r="A440" s="120"/>
      <c r="B440" s="19"/>
      <c r="C440" s="1"/>
      <c r="D440" s="9"/>
      <c r="E440" s="1"/>
      <c r="F440" s="15"/>
      <c r="G440" s="37"/>
      <c r="H440" s="5"/>
      <c r="I440" s="22"/>
      <c r="J440" s="22"/>
      <c r="K440" s="22"/>
      <c r="L440" s="60"/>
      <c r="M440" s="60"/>
      <c r="N440" s="60"/>
      <c r="O440" s="60"/>
      <c r="P440" s="60"/>
      <c r="Q440" s="60"/>
      <c r="R440" s="60"/>
      <c r="S440" s="60"/>
      <c r="T440" s="60"/>
      <c r="U440" s="60"/>
      <c r="V440" s="60"/>
      <c r="W440" s="60"/>
      <c r="X440" s="60"/>
      <c r="Y440" s="59"/>
      <c r="Z440" s="20"/>
      <c r="AA440" s="60"/>
      <c r="AB440" s="60"/>
      <c r="AC440" s="60"/>
      <c r="AD440" s="60"/>
      <c r="AE440" s="22"/>
      <c r="AF440" s="22"/>
      <c r="AG440" s="22"/>
      <c r="AH440" s="22"/>
      <c r="AI440" s="22"/>
      <c r="AJ440" s="22"/>
      <c r="AK440" s="39"/>
      <c r="AL440" s="39"/>
      <c r="AM440" s="39"/>
      <c r="AN440" s="39"/>
      <c r="AO440" s="39"/>
      <c r="AP440" s="39"/>
      <c r="AQ440" s="39"/>
      <c r="AR440" s="40"/>
      <c r="AS440" s="39"/>
      <c r="AT440" s="40"/>
      <c r="AU440" s="39"/>
      <c r="AV440" s="39"/>
      <c r="AW440" s="39"/>
      <c r="AX440" s="39"/>
      <c r="AY440" s="39"/>
      <c r="AZ440" s="40"/>
      <c r="BA440" s="39"/>
      <c r="BB440" s="40"/>
      <c r="BC440" s="39"/>
      <c r="BD440" s="40"/>
      <c r="BE440" s="39"/>
      <c r="BF440" s="39"/>
      <c r="BG440" s="39"/>
      <c r="BH440" s="56"/>
      <c r="BI440" s="56"/>
      <c r="BJ440" s="133"/>
    </row>
    <row r="441" spans="1:62" ht="13.5" customHeight="1" x14ac:dyDescent="0.3">
      <c r="A441" s="135"/>
      <c r="B441" s="76"/>
      <c r="C441" s="9"/>
      <c r="D441" s="9"/>
      <c r="E441" s="9"/>
      <c r="F441" s="15"/>
      <c r="G441" s="5"/>
      <c r="H441" s="5"/>
      <c r="I441" s="9"/>
      <c r="J441" s="9"/>
      <c r="K441" s="9"/>
      <c r="L441" s="9"/>
      <c r="M441" s="9"/>
      <c r="N441" s="9"/>
      <c r="O441" s="9"/>
      <c r="P441" s="9"/>
      <c r="Q441" s="9"/>
      <c r="R441" s="9"/>
      <c r="S441" s="9"/>
      <c r="T441" s="9"/>
      <c r="U441" s="9"/>
      <c r="V441" s="8"/>
      <c r="W441" s="8"/>
      <c r="X441" s="7"/>
      <c r="Y441" s="18"/>
      <c r="Z441" s="7"/>
      <c r="AA441" s="7"/>
      <c r="AB441" s="7"/>
      <c r="AC441" s="9"/>
      <c r="AD441" s="8"/>
      <c r="AE441" s="14"/>
      <c r="AF441" s="14"/>
      <c r="AG441" s="14"/>
      <c r="AH441" s="14"/>
      <c r="AI441" s="14"/>
      <c r="AJ441" s="14"/>
      <c r="AK441" s="136"/>
      <c r="AL441" s="6"/>
      <c r="AM441" s="5"/>
      <c r="AN441" s="5"/>
      <c r="AO441" s="6"/>
      <c r="AP441" s="6"/>
      <c r="AQ441" s="6"/>
      <c r="AR441" s="6"/>
      <c r="AS441" s="6"/>
      <c r="AT441" s="6"/>
      <c r="AU441" s="6"/>
      <c r="AV441" s="6"/>
      <c r="AW441" s="6"/>
      <c r="AX441" s="6"/>
      <c r="AY441" s="6"/>
      <c r="AZ441" s="6"/>
      <c r="BA441" s="6"/>
      <c r="BB441" s="6"/>
      <c r="BC441" s="6"/>
      <c r="BD441" s="6"/>
      <c r="BE441" s="6"/>
      <c r="BF441" s="6"/>
      <c r="BG441" s="6"/>
      <c r="BH441" s="6"/>
      <c r="BI441" s="6"/>
      <c r="BJ441" s="6"/>
    </row>
    <row r="442" spans="1:62" x14ac:dyDescent="0.3">
      <c r="A442" s="9"/>
      <c r="B442" s="76"/>
      <c r="C442" s="9"/>
      <c r="D442" s="9"/>
      <c r="E442" s="9"/>
      <c r="F442" s="15"/>
      <c r="G442" s="5"/>
      <c r="H442" s="5"/>
      <c r="I442" s="9"/>
      <c r="J442" s="9"/>
      <c r="K442" s="9"/>
      <c r="L442" s="9"/>
      <c r="M442" s="9"/>
      <c r="N442" s="9"/>
      <c r="O442" s="9"/>
      <c r="P442" s="9"/>
      <c r="Q442" s="9"/>
      <c r="R442" s="9"/>
      <c r="S442" s="9"/>
      <c r="T442" s="9"/>
      <c r="U442" s="9"/>
      <c r="V442" s="8"/>
      <c r="W442" s="8"/>
      <c r="X442" s="7"/>
      <c r="Y442" s="18"/>
      <c r="Z442" s="7"/>
      <c r="AA442" s="7"/>
      <c r="AB442" s="7"/>
      <c r="AC442" s="9"/>
      <c r="AD442" s="8"/>
      <c r="AE442" s="14"/>
      <c r="AF442" s="14"/>
      <c r="AG442" s="14"/>
      <c r="AH442" s="14"/>
      <c r="AI442" s="14"/>
      <c r="AJ442" s="14"/>
      <c r="AK442" s="5"/>
      <c r="AL442" s="6"/>
      <c r="AM442" s="5"/>
      <c r="AN442" s="5"/>
      <c r="AO442" s="6"/>
      <c r="AP442" s="6"/>
      <c r="AQ442" s="6"/>
      <c r="AR442" s="6"/>
      <c r="AS442" s="6"/>
      <c r="AT442" s="6"/>
      <c r="AU442" s="6"/>
      <c r="AV442" s="6"/>
      <c r="AW442" s="6"/>
      <c r="AX442" s="6"/>
      <c r="AY442" s="6"/>
      <c r="AZ442" s="6"/>
      <c r="BA442" s="6"/>
      <c r="BB442" s="6"/>
      <c r="BC442" s="6"/>
      <c r="BD442" s="6"/>
      <c r="BE442" s="6"/>
      <c r="BF442" s="6"/>
      <c r="BG442" s="6"/>
      <c r="BH442" s="6"/>
      <c r="BI442" s="6"/>
      <c r="BJ442" s="6"/>
    </row>
    <row r="443" spans="1:62" x14ac:dyDescent="0.3">
      <c r="A443" s="135"/>
      <c r="B443" s="76"/>
      <c r="C443" s="9"/>
      <c r="D443" s="9"/>
      <c r="E443" s="9"/>
      <c r="F443" s="15"/>
      <c r="G443" s="5"/>
      <c r="H443" s="5"/>
      <c r="I443" s="9"/>
      <c r="J443" s="9"/>
      <c r="K443" s="9"/>
      <c r="L443" s="9"/>
      <c r="M443" s="9"/>
      <c r="N443" s="9"/>
      <c r="O443" s="9"/>
      <c r="P443" s="9"/>
      <c r="Q443" s="9"/>
      <c r="R443" s="9"/>
      <c r="S443" s="9"/>
      <c r="T443" s="9"/>
      <c r="U443" s="9"/>
      <c r="V443" s="8"/>
      <c r="W443" s="8"/>
      <c r="X443" s="7"/>
      <c r="Y443" s="18"/>
      <c r="Z443" s="7"/>
      <c r="AA443" s="7"/>
      <c r="AB443" s="7"/>
      <c r="AC443" s="9"/>
      <c r="AD443" s="8"/>
      <c r="AE443" s="14"/>
      <c r="AF443" s="14"/>
      <c r="AG443" s="14"/>
      <c r="AH443" s="14"/>
      <c r="AI443" s="14"/>
      <c r="AJ443" s="14"/>
      <c r="AK443" s="136"/>
      <c r="AL443" s="6"/>
      <c r="AM443" s="5"/>
      <c r="AN443" s="5"/>
      <c r="AO443" s="6"/>
      <c r="AP443" s="6"/>
      <c r="AQ443" s="6"/>
      <c r="AR443" s="6"/>
      <c r="AS443" s="6"/>
      <c r="AT443" s="6"/>
      <c r="AU443" s="6"/>
      <c r="AV443" s="6"/>
      <c r="AW443" s="6"/>
      <c r="AX443" s="6"/>
      <c r="AY443" s="6"/>
      <c r="AZ443" s="6"/>
      <c r="BA443" s="6"/>
      <c r="BB443" s="6"/>
      <c r="BC443" s="6"/>
      <c r="BD443" s="6"/>
      <c r="BE443" s="6"/>
      <c r="BF443" s="6"/>
      <c r="BG443" s="6"/>
      <c r="BH443" s="6"/>
      <c r="BI443" s="6"/>
      <c r="BJ443" s="6"/>
    </row>
    <row r="444" spans="1:62" x14ac:dyDescent="0.3">
      <c r="A444" s="9"/>
      <c r="B444" s="76"/>
      <c r="C444" s="9"/>
      <c r="D444" s="9"/>
      <c r="E444" s="9"/>
      <c r="F444" s="15"/>
      <c r="G444" s="5"/>
      <c r="H444" s="5"/>
      <c r="I444" s="9"/>
      <c r="J444" s="9"/>
      <c r="K444" s="9"/>
      <c r="L444" s="9"/>
      <c r="M444" s="9"/>
      <c r="N444" s="9"/>
      <c r="O444" s="9"/>
      <c r="P444" s="9"/>
      <c r="Q444" s="9"/>
      <c r="R444" s="9"/>
      <c r="S444" s="9"/>
      <c r="T444" s="9"/>
      <c r="U444" s="9"/>
      <c r="V444" s="9"/>
      <c r="W444" s="9"/>
      <c r="Y444" s="17"/>
      <c r="AA444" s="9"/>
      <c r="AB444" s="9"/>
      <c r="AC444" s="9"/>
      <c r="AD444" s="9"/>
      <c r="AE444" s="14"/>
      <c r="AF444" s="14"/>
      <c r="AG444" s="14"/>
      <c r="AH444" s="14"/>
      <c r="AI444" s="14"/>
      <c r="AJ444" s="14"/>
      <c r="AK444" s="6"/>
      <c r="AL444" s="6"/>
      <c r="AM444" s="6"/>
      <c r="AN444" s="6"/>
      <c r="AO444" s="6"/>
      <c r="AP444" s="6"/>
      <c r="AQ444" s="6"/>
      <c r="AR444" s="6"/>
      <c r="AS444" s="6"/>
      <c r="AT444" s="6"/>
      <c r="AU444" s="39"/>
      <c r="AV444" s="39"/>
      <c r="AW444" s="6"/>
      <c r="AX444" s="6"/>
      <c r="AY444" s="6"/>
      <c r="AZ444" s="6"/>
      <c r="BA444" s="6"/>
      <c r="BB444" s="6"/>
      <c r="BC444" s="6"/>
      <c r="BD444" s="6"/>
      <c r="BE444" s="6"/>
      <c r="BF444" s="6"/>
      <c r="BG444" s="6"/>
      <c r="BH444" s="6"/>
      <c r="BI444" s="6"/>
      <c r="BJ444" s="6"/>
    </row>
    <row r="445" spans="1:62" ht="13.5" customHeight="1" x14ac:dyDescent="0.35">
      <c r="A445" s="120"/>
      <c r="B445" s="76"/>
      <c r="C445" s="1"/>
      <c r="D445" s="9"/>
      <c r="E445" s="1"/>
      <c r="F445" s="15"/>
      <c r="G445" s="5"/>
      <c r="H445" s="5"/>
      <c r="I445" s="22"/>
      <c r="J445" s="22"/>
      <c r="K445" s="22"/>
      <c r="L445" s="60"/>
      <c r="M445" s="60"/>
      <c r="N445" s="60"/>
      <c r="O445" s="60"/>
      <c r="P445" s="60"/>
      <c r="Q445" s="60"/>
      <c r="R445" s="60"/>
      <c r="S445" s="60"/>
      <c r="T445" s="60"/>
      <c r="U445" s="60"/>
      <c r="V445" s="60"/>
      <c r="W445" s="60"/>
      <c r="X445" s="60"/>
      <c r="Y445" s="59"/>
      <c r="Z445" s="20"/>
      <c r="AA445" s="60"/>
      <c r="AB445" s="60"/>
      <c r="AC445" s="60"/>
      <c r="AD445" s="60"/>
      <c r="AE445" s="22"/>
      <c r="AF445" s="22"/>
      <c r="AG445" s="22"/>
      <c r="AH445" s="22"/>
      <c r="AI445" s="22"/>
      <c r="AJ445" s="22"/>
      <c r="AK445" s="39"/>
      <c r="AL445" s="39"/>
      <c r="AM445" s="39"/>
      <c r="AN445" s="39"/>
      <c r="AO445" s="39"/>
      <c r="AP445" s="39"/>
      <c r="AQ445" s="39"/>
      <c r="AR445" s="40"/>
      <c r="AS445" s="39"/>
      <c r="AT445" s="40"/>
      <c r="AU445" s="39"/>
      <c r="AV445" s="39"/>
      <c r="AW445" s="39"/>
      <c r="AX445" s="39"/>
      <c r="AY445" s="39"/>
      <c r="AZ445" s="40"/>
      <c r="BA445" s="39"/>
      <c r="BB445" s="40"/>
      <c r="BC445" s="39"/>
      <c r="BD445" s="40"/>
      <c r="BE445" s="39"/>
      <c r="BF445" s="39"/>
      <c r="BG445" s="39"/>
      <c r="BH445" s="56"/>
      <c r="BI445" s="56"/>
      <c r="BJ445" s="133"/>
    </row>
    <row r="446" spans="1:62" x14ac:dyDescent="0.3">
      <c r="A446" s="9"/>
      <c r="B446" s="76"/>
      <c r="C446" s="9"/>
      <c r="D446" s="9"/>
      <c r="E446" s="9"/>
      <c r="F446" s="15"/>
      <c r="G446" s="5"/>
      <c r="H446" s="5"/>
      <c r="I446" s="9"/>
      <c r="J446" s="9"/>
      <c r="K446" s="9"/>
      <c r="L446" s="9"/>
      <c r="M446" s="9"/>
      <c r="N446" s="9"/>
      <c r="O446" s="9"/>
      <c r="P446" s="9"/>
      <c r="Q446" s="9"/>
      <c r="R446" s="9"/>
      <c r="S446" s="9"/>
      <c r="T446" s="9"/>
      <c r="U446" s="9"/>
      <c r="V446" s="9"/>
      <c r="W446" s="9"/>
      <c r="Y446" s="17"/>
      <c r="AA446" s="9"/>
      <c r="AB446" s="9"/>
      <c r="AC446" s="9"/>
      <c r="AD446" s="9"/>
      <c r="AE446" s="14"/>
      <c r="AF446" s="14"/>
      <c r="AG446" s="14"/>
      <c r="AH446" s="14"/>
      <c r="AI446" s="14"/>
      <c r="AJ446" s="14"/>
      <c r="AK446" s="6"/>
      <c r="AL446" s="6"/>
      <c r="AM446" s="6"/>
      <c r="AN446" s="6"/>
      <c r="AO446" s="6"/>
      <c r="AP446" s="6"/>
      <c r="AQ446" s="6"/>
      <c r="AR446" s="6"/>
      <c r="AS446" s="6"/>
      <c r="AT446" s="6"/>
      <c r="AU446" s="39"/>
      <c r="AV446" s="39"/>
      <c r="AW446" s="6"/>
      <c r="AX446" s="6"/>
      <c r="AY446" s="6"/>
      <c r="AZ446" s="6"/>
      <c r="BA446" s="6"/>
      <c r="BB446" s="6"/>
      <c r="BC446" s="6"/>
      <c r="BD446" s="6"/>
      <c r="BE446" s="6"/>
      <c r="BF446" s="6"/>
      <c r="BG446" s="6"/>
      <c r="BH446" s="6"/>
      <c r="BI446" s="6"/>
      <c r="BJ446" s="6"/>
    </row>
    <row r="447" spans="1:62" ht="13.5" customHeight="1" x14ac:dyDescent="0.35">
      <c r="A447" s="120"/>
      <c r="B447" s="19"/>
      <c r="C447" s="1"/>
      <c r="D447" s="9"/>
      <c r="E447" s="1"/>
      <c r="F447" s="15"/>
      <c r="G447" s="37"/>
      <c r="H447" s="5"/>
      <c r="I447" s="22"/>
      <c r="J447" s="22"/>
      <c r="K447" s="22"/>
      <c r="L447" s="60"/>
      <c r="M447" s="60"/>
      <c r="N447" s="60"/>
      <c r="O447" s="60"/>
      <c r="P447" s="60"/>
      <c r="Q447" s="60"/>
      <c r="R447" s="60"/>
      <c r="S447" s="60"/>
      <c r="T447" s="60"/>
      <c r="U447" s="60"/>
      <c r="V447" s="60"/>
      <c r="W447" s="60"/>
      <c r="X447" s="60"/>
      <c r="Y447" s="59"/>
      <c r="Z447" s="20"/>
      <c r="AA447" s="60"/>
      <c r="AB447" s="60"/>
      <c r="AC447" s="60"/>
      <c r="AD447" s="60"/>
      <c r="AE447" s="22"/>
      <c r="AF447" s="22"/>
      <c r="AG447" s="22"/>
      <c r="AH447" s="22"/>
      <c r="AI447" s="22"/>
      <c r="AJ447" s="22"/>
      <c r="AK447" s="39"/>
      <c r="AL447" s="39"/>
      <c r="AM447" s="39"/>
      <c r="AN447" s="39"/>
      <c r="AO447" s="39"/>
      <c r="AP447" s="39"/>
      <c r="AQ447" s="39"/>
      <c r="AR447" s="40"/>
      <c r="AS447" s="39"/>
      <c r="AT447" s="40"/>
      <c r="AU447" s="39"/>
      <c r="AV447" s="39"/>
      <c r="AW447" s="39"/>
      <c r="AX447" s="39"/>
      <c r="AY447" s="39"/>
      <c r="AZ447" s="40"/>
      <c r="BA447" s="39"/>
      <c r="BB447" s="40"/>
      <c r="BC447" s="39"/>
      <c r="BD447" s="40"/>
      <c r="BE447" s="39"/>
      <c r="BF447" s="39"/>
      <c r="BG447" s="39"/>
      <c r="BH447" s="56"/>
      <c r="BI447" s="56"/>
      <c r="BJ447" s="133"/>
    </row>
    <row r="448" spans="1:62" ht="13.5" customHeight="1" x14ac:dyDescent="0.35">
      <c r="A448" s="120"/>
      <c r="B448" s="76"/>
      <c r="C448" s="1"/>
      <c r="D448" s="9"/>
      <c r="E448" s="1"/>
      <c r="F448" s="15"/>
      <c r="G448" s="5"/>
      <c r="H448" s="5"/>
      <c r="I448" s="22"/>
      <c r="J448" s="22"/>
      <c r="K448" s="22"/>
      <c r="L448" s="60"/>
      <c r="M448" s="60"/>
      <c r="N448" s="60"/>
      <c r="O448" s="60"/>
      <c r="P448" s="60"/>
      <c r="Q448" s="60"/>
      <c r="R448" s="60"/>
      <c r="S448" s="60"/>
      <c r="T448" s="60"/>
      <c r="U448" s="60"/>
      <c r="V448" s="60"/>
      <c r="W448" s="60"/>
      <c r="X448" s="60"/>
      <c r="Y448" s="59"/>
      <c r="Z448" s="20"/>
      <c r="AA448" s="60"/>
      <c r="AB448" s="60"/>
      <c r="AC448" s="60"/>
      <c r="AD448" s="60"/>
      <c r="AE448" s="22"/>
      <c r="AF448" s="22"/>
      <c r="AG448" s="22"/>
      <c r="AH448" s="22"/>
      <c r="AI448" s="22"/>
      <c r="AJ448" s="22"/>
      <c r="AK448" s="39"/>
      <c r="AL448" s="39"/>
      <c r="AM448" s="39"/>
      <c r="AN448" s="39"/>
      <c r="AO448" s="39"/>
      <c r="AP448" s="39"/>
      <c r="AQ448" s="39"/>
      <c r="AR448" s="40"/>
      <c r="AS448" s="39"/>
      <c r="AT448" s="40"/>
      <c r="AU448" s="39"/>
      <c r="AV448" s="39"/>
      <c r="AW448" s="39"/>
      <c r="AX448" s="39"/>
      <c r="AY448" s="39"/>
      <c r="AZ448" s="40"/>
      <c r="BA448" s="39"/>
      <c r="BB448" s="40"/>
      <c r="BC448" s="39"/>
      <c r="BD448" s="40"/>
      <c r="BE448" s="39"/>
      <c r="BF448" s="39"/>
      <c r="BG448" s="39"/>
      <c r="BH448" s="56"/>
      <c r="BI448" s="56"/>
      <c r="BJ448" s="133"/>
    </row>
    <row r="449" spans="1:62" x14ac:dyDescent="0.3">
      <c r="A449" s="9"/>
      <c r="B449" s="76"/>
      <c r="C449" s="9"/>
      <c r="D449" s="9"/>
      <c r="E449" s="9"/>
      <c r="F449" s="15"/>
      <c r="G449" s="5"/>
      <c r="H449" s="5"/>
      <c r="I449" s="9"/>
      <c r="J449" s="9"/>
      <c r="K449" s="9"/>
      <c r="L449" s="9"/>
      <c r="M449" s="9"/>
      <c r="N449" s="9"/>
      <c r="O449" s="9"/>
      <c r="P449" s="9"/>
      <c r="Q449" s="9"/>
      <c r="R449" s="9"/>
      <c r="S449" s="9"/>
      <c r="T449" s="9"/>
      <c r="U449" s="9"/>
      <c r="V449" s="9"/>
      <c r="W449" s="9"/>
      <c r="Y449" s="17"/>
      <c r="AA449" s="9"/>
      <c r="AB449" s="9"/>
      <c r="AC449" s="9"/>
      <c r="AD449" s="9"/>
      <c r="AE449" s="14"/>
      <c r="AF449" s="14"/>
      <c r="AG449" s="14"/>
      <c r="AH449" s="14"/>
      <c r="AI449" s="14"/>
      <c r="AJ449" s="14"/>
      <c r="AK449" s="6"/>
      <c r="AL449" s="6"/>
      <c r="AM449" s="6"/>
      <c r="AN449" s="6"/>
      <c r="AO449" s="6"/>
      <c r="AP449" s="6"/>
      <c r="AQ449" s="6"/>
      <c r="AR449" s="6"/>
      <c r="AS449" s="6"/>
      <c r="AT449" s="6"/>
      <c r="AU449" s="39"/>
      <c r="AV449" s="39"/>
      <c r="AW449" s="6"/>
      <c r="AX449" s="6"/>
      <c r="AY449" s="6"/>
      <c r="AZ449" s="6"/>
      <c r="BA449" s="6"/>
      <c r="BB449" s="6"/>
      <c r="BC449" s="6"/>
      <c r="BD449" s="6"/>
      <c r="BE449" s="6"/>
      <c r="BF449" s="6"/>
      <c r="BG449" s="6"/>
      <c r="BH449" s="6"/>
      <c r="BI449" s="6"/>
      <c r="BJ449" s="6"/>
    </row>
    <row r="450" spans="1:62" x14ac:dyDescent="0.3">
      <c r="A450" s="135"/>
      <c r="B450" s="76"/>
      <c r="C450" s="9"/>
      <c r="D450" s="9"/>
      <c r="E450" s="9"/>
      <c r="F450" s="15"/>
      <c r="G450" s="5"/>
      <c r="H450" s="5"/>
      <c r="I450" s="9"/>
      <c r="J450" s="9"/>
      <c r="K450" s="9"/>
      <c r="L450" s="9"/>
      <c r="M450" s="9"/>
      <c r="N450" s="9"/>
      <c r="O450" s="9"/>
      <c r="P450" s="9"/>
      <c r="Q450" s="9"/>
      <c r="R450" s="9"/>
      <c r="S450" s="9"/>
      <c r="T450" s="9"/>
      <c r="U450" s="9"/>
      <c r="V450" s="8"/>
      <c r="W450" s="8"/>
      <c r="X450" s="7"/>
      <c r="Y450" s="18"/>
      <c r="Z450" s="7"/>
      <c r="AA450" s="7"/>
      <c r="AB450" s="7"/>
      <c r="AC450" s="9"/>
      <c r="AD450" s="8"/>
      <c r="AE450" s="14"/>
      <c r="AF450" s="14"/>
      <c r="AG450" s="14"/>
      <c r="AH450" s="14"/>
      <c r="AI450" s="14"/>
      <c r="AJ450" s="14"/>
      <c r="AK450" s="136"/>
      <c r="AL450" s="6"/>
      <c r="AM450" s="5"/>
      <c r="AN450" s="5"/>
      <c r="AO450" s="6"/>
      <c r="AP450" s="6"/>
      <c r="AQ450" s="6"/>
      <c r="AR450" s="6"/>
      <c r="AS450" s="6"/>
      <c r="AT450" s="6"/>
      <c r="AU450" s="6"/>
      <c r="AV450" s="6"/>
      <c r="AW450" s="6"/>
      <c r="AX450" s="6"/>
      <c r="AY450" s="6"/>
      <c r="AZ450" s="6"/>
      <c r="BA450" s="6"/>
      <c r="BB450" s="6"/>
      <c r="BC450" s="6"/>
      <c r="BD450" s="6"/>
      <c r="BE450" s="6"/>
      <c r="BF450" s="6"/>
      <c r="BG450" s="6"/>
      <c r="BH450" s="6"/>
      <c r="BI450" s="6"/>
      <c r="BJ450" s="6"/>
    </row>
    <row r="451" spans="1:62" x14ac:dyDescent="0.3">
      <c r="A451" s="135"/>
      <c r="B451" s="76"/>
      <c r="C451" s="9"/>
      <c r="D451" s="9"/>
      <c r="E451" s="9"/>
      <c r="F451" s="15"/>
      <c r="G451" s="5"/>
      <c r="H451" s="5"/>
      <c r="I451" s="9"/>
      <c r="J451" s="9"/>
      <c r="K451" s="9"/>
      <c r="L451" s="9"/>
      <c r="M451" s="9"/>
      <c r="N451" s="9"/>
      <c r="O451" s="9"/>
      <c r="P451" s="9"/>
      <c r="Q451" s="9"/>
      <c r="R451" s="9"/>
      <c r="S451" s="9"/>
      <c r="T451" s="9"/>
      <c r="U451" s="9"/>
      <c r="V451" s="8"/>
      <c r="W451" s="8"/>
      <c r="X451" s="7"/>
      <c r="Y451" s="18"/>
      <c r="Z451" s="7"/>
      <c r="AA451" s="7"/>
      <c r="AB451" s="7"/>
      <c r="AC451" s="9"/>
      <c r="AD451" s="8"/>
      <c r="AE451" s="14"/>
      <c r="AF451" s="14"/>
      <c r="AG451" s="14"/>
      <c r="AH451" s="14"/>
      <c r="AI451" s="14"/>
      <c r="AJ451" s="14"/>
      <c r="AK451" s="136"/>
      <c r="AL451" s="6"/>
      <c r="AM451" s="5"/>
      <c r="AN451" s="5"/>
      <c r="AO451" s="6"/>
      <c r="AP451" s="6"/>
      <c r="AQ451" s="6"/>
      <c r="AR451" s="6"/>
      <c r="AS451" s="6"/>
      <c r="AT451" s="6"/>
      <c r="AU451" s="6"/>
      <c r="AV451" s="6"/>
      <c r="AW451" s="6"/>
      <c r="AX451" s="6"/>
      <c r="AY451" s="6"/>
      <c r="AZ451" s="6"/>
      <c r="BA451" s="6"/>
      <c r="BB451" s="6"/>
      <c r="BC451" s="6"/>
      <c r="BD451" s="6"/>
      <c r="BE451" s="6"/>
      <c r="BF451" s="6"/>
      <c r="BG451" s="6"/>
      <c r="BH451" s="6"/>
      <c r="BI451" s="6"/>
      <c r="BJ451" s="6"/>
    </row>
    <row r="452" spans="1:62" x14ac:dyDescent="0.3">
      <c r="A452" s="9"/>
      <c r="B452" s="76"/>
      <c r="C452" s="9"/>
      <c r="D452" s="9"/>
      <c r="E452" s="9"/>
      <c r="F452" s="15"/>
      <c r="G452" s="5"/>
      <c r="H452" s="5"/>
      <c r="I452" s="9"/>
      <c r="J452" s="9"/>
      <c r="K452" s="9"/>
      <c r="L452" s="9"/>
      <c r="M452" s="9"/>
      <c r="N452" s="9"/>
      <c r="O452" s="9"/>
      <c r="P452" s="9"/>
      <c r="Q452" s="9"/>
      <c r="R452" s="9"/>
      <c r="S452" s="9"/>
      <c r="T452" s="9"/>
      <c r="U452" s="9"/>
      <c r="V452" s="9"/>
      <c r="W452" s="9"/>
      <c r="Y452" s="17"/>
      <c r="AA452" s="9"/>
      <c r="AB452" s="9"/>
      <c r="AC452" s="9"/>
      <c r="AD452" s="9"/>
      <c r="AE452" s="14"/>
      <c r="AF452" s="14"/>
      <c r="AG452" s="14"/>
      <c r="AH452" s="14"/>
      <c r="AI452" s="14"/>
      <c r="AJ452" s="14"/>
      <c r="AK452" s="6"/>
      <c r="AL452" s="6"/>
      <c r="AM452" s="6"/>
      <c r="AN452" s="6"/>
      <c r="AO452" s="6"/>
      <c r="AP452" s="6"/>
      <c r="AQ452" s="6"/>
      <c r="AR452" s="6"/>
      <c r="AS452" s="6"/>
      <c r="AT452" s="6"/>
      <c r="AU452" s="39"/>
      <c r="AV452" s="39"/>
      <c r="AW452" s="6"/>
      <c r="AX452" s="6"/>
      <c r="AY452" s="6"/>
      <c r="AZ452" s="6"/>
      <c r="BA452" s="6"/>
      <c r="BB452" s="6"/>
      <c r="BC452" s="6"/>
      <c r="BD452" s="6"/>
      <c r="BE452" s="6"/>
      <c r="BF452" s="6"/>
      <c r="BG452" s="6"/>
      <c r="BH452" s="6"/>
      <c r="BI452" s="6"/>
      <c r="BJ452" s="6"/>
    </row>
    <row r="453" spans="1:62" x14ac:dyDescent="0.3">
      <c r="A453" s="135"/>
      <c r="B453" s="76"/>
      <c r="C453" s="9"/>
      <c r="D453" s="9"/>
      <c r="E453" s="9"/>
      <c r="F453" s="15"/>
      <c r="G453" s="5"/>
      <c r="H453" s="5"/>
      <c r="I453" s="9"/>
      <c r="J453" s="9"/>
      <c r="K453" s="9"/>
      <c r="L453" s="9"/>
      <c r="M453" s="9"/>
      <c r="N453" s="9"/>
      <c r="O453" s="9"/>
      <c r="P453" s="9"/>
      <c r="Q453" s="9"/>
      <c r="R453" s="9"/>
      <c r="S453" s="9"/>
      <c r="T453" s="9"/>
      <c r="U453" s="9"/>
      <c r="V453" s="8"/>
      <c r="W453" s="8"/>
      <c r="X453" s="7"/>
      <c r="Y453" s="18"/>
      <c r="Z453" s="7"/>
      <c r="AA453" s="7"/>
      <c r="AB453" s="7"/>
      <c r="AC453" s="9"/>
      <c r="AD453" s="8"/>
      <c r="AE453" s="14"/>
      <c r="AF453" s="14"/>
      <c r="AG453" s="14"/>
      <c r="AH453" s="14"/>
      <c r="AI453" s="14"/>
      <c r="AJ453" s="14"/>
      <c r="AK453" s="136"/>
      <c r="AL453" s="6"/>
      <c r="AM453" s="5"/>
      <c r="AN453" s="5"/>
      <c r="AO453" s="6"/>
      <c r="AP453" s="6"/>
      <c r="AQ453" s="6"/>
      <c r="AR453" s="6"/>
      <c r="AS453" s="6"/>
      <c r="AT453" s="6"/>
      <c r="AU453" s="6"/>
      <c r="AV453" s="6"/>
      <c r="AW453" s="6"/>
      <c r="AX453" s="6"/>
      <c r="AY453" s="6"/>
      <c r="AZ453" s="6"/>
      <c r="BA453" s="6"/>
      <c r="BB453" s="6"/>
      <c r="BC453" s="6"/>
      <c r="BD453" s="6"/>
      <c r="BE453" s="6"/>
      <c r="BF453" s="6"/>
      <c r="BG453" s="6"/>
      <c r="BH453" s="6"/>
      <c r="BI453" s="6"/>
      <c r="BJ453" s="6"/>
    </row>
    <row r="454" spans="1:62" x14ac:dyDescent="0.3">
      <c r="A454" s="9"/>
      <c r="B454" s="76"/>
      <c r="C454" s="9"/>
      <c r="D454" s="9"/>
      <c r="E454" s="9"/>
      <c r="F454" s="15"/>
      <c r="G454" s="5"/>
      <c r="H454" s="5"/>
      <c r="I454" s="9"/>
      <c r="J454" s="9"/>
      <c r="K454" s="9"/>
      <c r="L454" s="9"/>
      <c r="M454" s="9"/>
      <c r="N454" s="9"/>
      <c r="O454" s="9"/>
      <c r="P454" s="9"/>
      <c r="Q454" s="9"/>
      <c r="R454" s="9"/>
      <c r="S454" s="9"/>
      <c r="T454" s="9"/>
      <c r="U454" s="9"/>
      <c r="V454" s="9"/>
      <c r="W454" s="9"/>
      <c r="Y454" s="17"/>
      <c r="AA454" s="9"/>
      <c r="AB454" s="9"/>
      <c r="AC454" s="9"/>
      <c r="AD454" s="9"/>
      <c r="AE454" s="14"/>
      <c r="AF454" s="14"/>
      <c r="AG454" s="14"/>
      <c r="AH454" s="14"/>
      <c r="AI454" s="14"/>
      <c r="AJ454" s="14"/>
      <c r="AK454" s="6"/>
      <c r="AL454" s="6"/>
      <c r="AM454" s="6"/>
      <c r="AN454" s="6"/>
      <c r="AO454" s="6"/>
      <c r="AP454" s="6"/>
      <c r="AQ454" s="6"/>
      <c r="AR454" s="6"/>
      <c r="AS454" s="6"/>
      <c r="AT454" s="6"/>
      <c r="AU454" s="39"/>
      <c r="AV454" s="39"/>
      <c r="AW454" s="6"/>
      <c r="AX454" s="6"/>
      <c r="AY454" s="6"/>
      <c r="AZ454" s="6"/>
      <c r="BA454" s="6"/>
      <c r="BB454" s="6"/>
      <c r="BC454" s="6"/>
      <c r="BD454" s="6"/>
      <c r="BE454" s="6"/>
      <c r="BF454" s="6"/>
      <c r="BG454" s="6"/>
      <c r="BH454" s="6"/>
      <c r="BI454" s="6"/>
      <c r="BJ454" s="6"/>
    </row>
    <row r="455" spans="1:62" ht="13.5" customHeight="1" x14ac:dyDescent="0.35">
      <c r="A455" s="120"/>
      <c r="B455" s="76"/>
      <c r="C455" s="1"/>
      <c r="D455" s="9"/>
      <c r="E455" s="1"/>
      <c r="F455" s="15"/>
      <c r="G455" s="5"/>
      <c r="H455" s="5"/>
      <c r="I455" s="22"/>
      <c r="J455" s="22"/>
      <c r="K455" s="22"/>
      <c r="L455" s="60"/>
      <c r="M455" s="60"/>
      <c r="N455" s="60"/>
      <c r="O455" s="60"/>
      <c r="P455" s="60"/>
      <c r="Q455" s="60"/>
      <c r="R455" s="60"/>
      <c r="S455" s="60"/>
      <c r="T455" s="60"/>
      <c r="U455" s="60"/>
      <c r="V455" s="60"/>
      <c r="W455" s="60"/>
      <c r="X455" s="60"/>
      <c r="Y455" s="59"/>
      <c r="Z455" s="20"/>
      <c r="AA455" s="60"/>
      <c r="AB455" s="60"/>
      <c r="AC455" s="60"/>
      <c r="AD455" s="60"/>
      <c r="AE455" s="22"/>
      <c r="AF455" s="22"/>
      <c r="AG455" s="22"/>
      <c r="AH455" s="22"/>
      <c r="AI455" s="22"/>
      <c r="AJ455" s="22"/>
      <c r="AK455" s="39"/>
      <c r="AL455" s="39"/>
      <c r="AM455" s="39"/>
      <c r="AN455" s="39"/>
      <c r="AO455" s="39"/>
      <c r="AP455" s="39"/>
      <c r="AQ455" s="39"/>
      <c r="AR455" s="40"/>
      <c r="AS455" s="39"/>
      <c r="AT455" s="40"/>
      <c r="AU455" s="39"/>
      <c r="AV455" s="39"/>
      <c r="AW455" s="39"/>
      <c r="AX455" s="39"/>
      <c r="AY455" s="39"/>
      <c r="AZ455" s="40"/>
      <c r="BA455" s="39"/>
      <c r="BB455" s="40"/>
      <c r="BC455" s="39"/>
      <c r="BD455" s="40"/>
      <c r="BE455" s="39"/>
      <c r="BF455" s="39"/>
      <c r="BG455" s="39"/>
      <c r="BH455" s="56"/>
      <c r="BI455" s="56"/>
      <c r="BJ455" s="133"/>
    </row>
    <row r="456" spans="1:62" ht="13.5" customHeight="1" x14ac:dyDescent="0.35">
      <c r="A456" s="120"/>
      <c r="B456" s="19"/>
      <c r="C456" s="1"/>
      <c r="D456" s="9"/>
      <c r="E456" s="1"/>
      <c r="F456" s="15"/>
      <c r="G456" s="37"/>
      <c r="H456" s="5"/>
      <c r="I456" s="22"/>
      <c r="J456" s="22"/>
      <c r="K456" s="22"/>
      <c r="L456" s="60"/>
      <c r="M456" s="60"/>
      <c r="N456" s="60"/>
      <c r="O456" s="60"/>
      <c r="P456" s="60"/>
      <c r="Q456" s="60"/>
      <c r="R456" s="60"/>
      <c r="S456" s="60"/>
      <c r="T456" s="60"/>
      <c r="U456" s="60"/>
      <c r="V456" s="60"/>
      <c r="W456" s="60"/>
      <c r="X456" s="60"/>
      <c r="Y456" s="59"/>
      <c r="Z456" s="20"/>
      <c r="AA456" s="60"/>
      <c r="AB456" s="60"/>
      <c r="AC456" s="60"/>
      <c r="AD456" s="60"/>
      <c r="AE456" s="22"/>
      <c r="AF456" s="22"/>
      <c r="AG456" s="22"/>
      <c r="AH456" s="22"/>
      <c r="AI456" s="22"/>
      <c r="AJ456" s="22"/>
      <c r="AK456" s="39"/>
      <c r="AL456" s="39"/>
      <c r="AM456" s="39"/>
      <c r="AN456" s="39"/>
      <c r="AO456" s="39"/>
      <c r="AP456" s="39"/>
      <c r="AQ456" s="39"/>
      <c r="AR456" s="40"/>
      <c r="AS456" s="39"/>
      <c r="AT456" s="40"/>
      <c r="AU456" s="39"/>
      <c r="AV456" s="39"/>
      <c r="AW456" s="39"/>
      <c r="AX456" s="39"/>
      <c r="AY456" s="39"/>
      <c r="AZ456" s="40"/>
      <c r="BA456" s="39"/>
      <c r="BB456" s="40"/>
      <c r="BC456" s="39"/>
      <c r="BD456" s="40"/>
      <c r="BE456" s="39"/>
      <c r="BF456" s="39"/>
      <c r="BG456" s="39"/>
      <c r="BH456" s="56"/>
      <c r="BI456" s="56"/>
      <c r="BJ456" s="133"/>
    </row>
    <row r="457" spans="1:62" x14ac:dyDescent="0.3">
      <c r="A457" s="9"/>
      <c r="B457" s="76"/>
      <c r="C457" s="9"/>
      <c r="D457" s="9"/>
      <c r="E457" s="9"/>
      <c r="F457" s="15"/>
      <c r="G457" s="5"/>
      <c r="H457" s="5"/>
      <c r="I457" s="9"/>
      <c r="J457" s="9"/>
      <c r="K457" s="9"/>
      <c r="L457" s="9"/>
      <c r="M457" s="9"/>
      <c r="N457" s="9"/>
      <c r="O457" s="9"/>
      <c r="P457" s="9"/>
      <c r="Q457" s="9"/>
      <c r="R457" s="9"/>
      <c r="S457" s="9"/>
      <c r="T457" s="9"/>
      <c r="U457" s="9"/>
      <c r="V457" s="8"/>
      <c r="W457" s="8"/>
      <c r="X457" s="7"/>
      <c r="Y457" s="18"/>
      <c r="Z457" s="7"/>
      <c r="AA457" s="7"/>
      <c r="AB457" s="7"/>
      <c r="AC457" s="9"/>
      <c r="AD457" s="8"/>
      <c r="AE457" s="14"/>
      <c r="AF457" s="14"/>
      <c r="AG457" s="14"/>
      <c r="AH457" s="14"/>
      <c r="AI457" s="14"/>
      <c r="AJ457" s="14"/>
      <c r="AK457" s="5"/>
      <c r="AL457" s="6"/>
      <c r="AM457" s="5"/>
      <c r="AN457" s="5"/>
      <c r="AO457" s="6"/>
      <c r="AP457" s="6"/>
      <c r="AQ457" s="6"/>
      <c r="AR457" s="6"/>
      <c r="AS457" s="6"/>
      <c r="AT457" s="6"/>
      <c r="AU457" s="6"/>
      <c r="AV457" s="6"/>
      <c r="AW457" s="6"/>
      <c r="AX457" s="6"/>
      <c r="AY457" s="6"/>
      <c r="AZ457" s="6"/>
      <c r="BA457" s="6"/>
      <c r="BB457" s="6"/>
      <c r="BC457" s="6"/>
      <c r="BD457" s="6"/>
      <c r="BE457" s="6"/>
      <c r="BF457" s="6"/>
      <c r="BG457" s="6"/>
      <c r="BH457" s="6"/>
      <c r="BI457" s="6"/>
      <c r="BJ457" s="6"/>
    </row>
    <row r="458" spans="1:62" x14ac:dyDescent="0.3">
      <c r="A458" s="9"/>
      <c r="B458" s="76"/>
      <c r="C458" s="9"/>
      <c r="D458" s="9"/>
      <c r="E458" s="9"/>
      <c r="F458" s="15"/>
      <c r="G458" s="5"/>
      <c r="H458" s="5"/>
      <c r="I458" s="9"/>
      <c r="J458" s="9"/>
      <c r="K458" s="9"/>
      <c r="L458" s="9"/>
      <c r="M458" s="9"/>
      <c r="N458" s="9"/>
      <c r="O458" s="9"/>
      <c r="P458" s="9"/>
      <c r="Q458" s="9"/>
      <c r="R458" s="9"/>
      <c r="S458" s="9"/>
      <c r="T458" s="9"/>
      <c r="U458" s="9"/>
      <c r="V458" s="9"/>
      <c r="W458" s="9"/>
      <c r="Y458" s="17"/>
      <c r="AA458" s="9"/>
      <c r="AB458" s="9"/>
      <c r="AC458" s="9"/>
      <c r="AD458" s="9"/>
      <c r="AE458" s="14"/>
      <c r="AF458" s="14"/>
      <c r="AG458" s="14"/>
      <c r="AH458" s="14"/>
      <c r="AI458" s="14"/>
      <c r="AJ458" s="14"/>
      <c r="AK458" s="6"/>
      <c r="AL458" s="6"/>
      <c r="AM458" s="6"/>
      <c r="AN458" s="6"/>
      <c r="AO458" s="6"/>
      <c r="AP458" s="6"/>
      <c r="AQ458" s="6"/>
      <c r="AR458" s="6"/>
      <c r="AS458" s="6"/>
      <c r="AT458" s="6"/>
      <c r="AU458" s="39"/>
      <c r="AV458" s="39"/>
      <c r="AW458" s="6"/>
      <c r="AX458" s="6"/>
      <c r="AY458" s="6"/>
      <c r="AZ458" s="6"/>
      <c r="BA458" s="6"/>
      <c r="BB458" s="6"/>
      <c r="BC458" s="6"/>
      <c r="BD458" s="6"/>
      <c r="BE458" s="6"/>
      <c r="BF458" s="6"/>
      <c r="BG458" s="6"/>
      <c r="BH458" s="6"/>
      <c r="BI458" s="6"/>
      <c r="BJ458" s="6"/>
    </row>
    <row r="459" spans="1:62" x14ac:dyDescent="0.3">
      <c r="A459" s="9"/>
      <c r="B459" s="76"/>
      <c r="C459" s="9"/>
      <c r="D459" s="9"/>
      <c r="E459" s="9"/>
      <c r="F459" s="15"/>
      <c r="G459" s="5"/>
      <c r="H459" s="5"/>
      <c r="I459" s="9"/>
      <c r="J459" s="9"/>
      <c r="K459" s="9"/>
      <c r="L459" s="9"/>
      <c r="M459" s="9"/>
      <c r="N459" s="9"/>
      <c r="O459" s="9"/>
      <c r="P459" s="9"/>
      <c r="Q459" s="9"/>
      <c r="R459" s="9"/>
      <c r="S459" s="9"/>
      <c r="T459" s="9"/>
      <c r="U459" s="9"/>
      <c r="V459" s="9"/>
      <c r="W459" s="9"/>
      <c r="Y459" s="17"/>
      <c r="AA459" s="9"/>
      <c r="AB459" s="9"/>
      <c r="AC459" s="9"/>
      <c r="AD459" s="9"/>
      <c r="AE459" s="14"/>
      <c r="AF459" s="14"/>
      <c r="AG459" s="14"/>
      <c r="AH459" s="14"/>
      <c r="AI459" s="14"/>
      <c r="AJ459" s="14"/>
      <c r="AK459" s="6"/>
      <c r="AL459" s="6"/>
      <c r="AM459" s="6"/>
      <c r="AN459" s="6"/>
      <c r="AO459" s="6"/>
      <c r="AP459" s="6"/>
      <c r="AQ459" s="6"/>
      <c r="AR459" s="6"/>
      <c r="AS459" s="6"/>
      <c r="AT459" s="6"/>
      <c r="AU459" s="39"/>
      <c r="AV459" s="39"/>
      <c r="AW459" s="6"/>
      <c r="AX459" s="6"/>
      <c r="AY459" s="6"/>
      <c r="AZ459" s="6"/>
      <c r="BA459" s="6"/>
      <c r="BB459" s="6"/>
      <c r="BC459" s="6"/>
      <c r="BD459" s="6"/>
      <c r="BE459" s="6"/>
      <c r="BF459" s="6"/>
      <c r="BG459" s="6"/>
      <c r="BH459" s="6"/>
      <c r="BI459" s="6"/>
      <c r="BJ459" s="6"/>
    </row>
    <row r="460" spans="1:62" x14ac:dyDescent="0.3">
      <c r="A460" s="9"/>
      <c r="B460" s="76"/>
      <c r="C460" s="9"/>
      <c r="D460" s="9"/>
      <c r="E460" s="9"/>
      <c r="F460" s="15"/>
      <c r="G460" s="5"/>
      <c r="H460" s="5"/>
      <c r="I460" s="9"/>
      <c r="J460" s="9"/>
      <c r="K460" s="9"/>
      <c r="L460" s="9"/>
      <c r="M460" s="9"/>
      <c r="N460" s="9"/>
      <c r="O460" s="9"/>
      <c r="P460" s="9"/>
      <c r="Q460" s="9"/>
      <c r="R460" s="9"/>
      <c r="S460" s="9"/>
      <c r="T460" s="9"/>
      <c r="U460" s="9"/>
      <c r="V460" s="8"/>
      <c r="W460" s="8"/>
      <c r="X460" s="7"/>
      <c r="Y460" s="18"/>
      <c r="Z460" s="7"/>
      <c r="AA460" s="7"/>
      <c r="AB460" s="7"/>
      <c r="AC460" s="9"/>
      <c r="AD460" s="8"/>
      <c r="AE460" s="14"/>
      <c r="AF460" s="14"/>
      <c r="AG460" s="14"/>
      <c r="AH460" s="14"/>
      <c r="AI460" s="14"/>
      <c r="AJ460" s="14"/>
      <c r="AK460" s="5"/>
      <c r="AL460" s="6"/>
      <c r="AM460" s="5"/>
      <c r="AN460" s="5"/>
      <c r="AO460" s="6"/>
      <c r="AP460" s="6"/>
      <c r="AQ460" s="6"/>
      <c r="AR460" s="6"/>
      <c r="AS460" s="6"/>
      <c r="AT460" s="6"/>
      <c r="AU460" s="39"/>
      <c r="AV460" s="39"/>
      <c r="AW460" s="6"/>
      <c r="AX460" s="6"/>
      <c r="AY460" s="6"/>
      <c r="AZ460" s="6"/>
      <c r="BA460" s="6"/>
      <c r="BB460" s="6"/>
      <c r="BC460" s="6"/>
      <c r="BD460" s="6"/>
      <c r="BE460" s="6"/>
      <c r="BF460" s="6"/>
      <c r="BG460" s="6"/>
      <c r="BH460" s="6"/>
      <c r="BI460" s="6"/>
      <c r="BJ460" s="6"/>
    </row>
    <row r="461" spans="1:62" x14ac:dyDescent="0.3">
      <c r="A461" s="9"/>
      <c r="B461" s="76"/>
      <c r="C461" s="9"/>
      <c r="D461" s="9"/>
      <c r="E461" s="9"/>
      <c r="F461" s="15"/>
      <c r="G461" s="5"/>
      <c r="H461" s="5"/>
      <c r="I461" s="9"/>
      <c r="J461" s="9"/>
      <c r="K461" s="9"/>
      <c r="L461" s="9"/>
      <c r="M461" s="9"/>
      <c r="N461" s="9"/>
      <c r="O461" s="9"/>
      <c r="P461" s="9"/>
      <c r="Q461" s="9"/>
      <c r="R461" s="9"/>
      <c r="S461" s="9"/>
      <c r="T461" s="9"/>
      <c r="U461" s="9"/>
      <c r="V461" s="9"/>
      <c r="W461" s="9"/>
      <c r="Y461" s="17"/>
      <c r="AA461" s="9"/>
      <c r="AB461" s="9"/>
      <c r="AC461" s="9"/>
      <c r="AD461" s="9"/>
      <c r="AE461" s="14"/>
      <c r="AF461" s="14"/>
      <c r="AG461" s="14"/>
      <c r="AH461" s="14"/>
      <c r="AI461" s="14"/>
      <c r="AJ461" s="14"/>
      <c r="AK461" s="6"/>
      <c r="AL461" s="6"/>
      <c r="AM461" s="6"/>
      <c r="AN461" s="6"/>
      <c r="AO461" s="6"/>
      <c r="AP461" s="6"/>
      <c r="AQ461" s="6"/>
      <c r="AR461" s="6"/>
      <c r="AS461" s="6"/>
      <c r="AT461" s="6"/>
      <c r="AU461" s="39"/>
      <c r="AV461" s="39"/>
      <c r="AW461" s="6"/>
      <c r="AX461" s="6"/>
      <c r="AY461" s="6"/>
      <c r="AZ461" s="6"/>
      <c r="BA461" s="6"/>
      <c r="BB461" s="6"/>
      <c r="BC461" s="6"/>
      <c r="BD461" s="6"/>
      <c r="BE461" s="6"/>
      <c r="BF461" s="6"/>
      <c r="BG461" s="6"/>
      <c r="BH461" s="6"/>
      <c r="BI461" s="6"/>
      <c r="BJ461" s="6"/>
    </row>
    <row r="462" spans="1:62" x14ac:dyDescent="0.3">
      <c r="A462" s="135"/>
      <c r="B462" s="76"/>
      <c r="C462" s="9"/>
      <c r="D462" s="9"/>
      <c r="E462" s="9"/>
      <c r="F462" s="15"/>
      <c r="G462" s="5"/>
      <c r="H462" s="5"/>
      <c r="I462" s="9"/>
      <c r="J462" s="9"/>
      <c r="K462" s="9"/>
      <c r="L462" s="9"/>
      <c r="M462" s="9"/>
      <c r="N462" s="9"/>
      <c r="O462" s="9"/>
      <c r="P462" s="9"/>
      <c r="Q462" s="9"/>
      <c r="R462" s="9"/>
      <c r="S462" s="9"/>
      <c r="T462" s="9"/>
      <c r="U462" s="9"/>
      <c r="V462" s="8"/>
      <c r="W462" s="8"/>
      <c r="X462" s="7"/>
      <c r="Y462" s="18"/>
      <c r="Z462" s="7"/>
      <c r="AA462" s="7"/>
      <c r="AB462" s="7"/>
      <c r="AC462" s="9"/>
      <c r="AD462" s="8"/>
      <c r="AE462" s="14"/>
      <c r="AF462" s="14"/>
      <c r="AG462" s="14"/>
      <c r="AH462" s="14"/>
      <c r="AI462" s="14"/>
      <c r="AJ462" s="14"/>
      <c r="AK462" s="136"/>
      <c r="AL462" s="6"/>
      <c r="AM462" s="5"/>
      <c r="AN462" s="5"/>
      <c r="AO462" s="6"/>
      <c r="AP462" s="6"/>
      <c r="AQ462" s="6"/>
      <c r="AR462" s="6"/>
      <c r="AS462" s="6"/>
      <c r="AT462" s="6"/>
      <c r="AU462" s="6"/>
      <c r="AV462" s="6"/>
      <c r="AW462" s="6"/>
      <c r="AX462" s="6"/>
      <c r="AY462" s="6"/>
      <c r="AZ462" s="6"/>
      <c r="BA462" s="6"/>
      <c r="BB462" s="6"/>
      <c r="BC462" s="6"/>
      <c r="BD462" s="6"/>
      <c r="BE462" s="6"/>
      <c r="BF462" s="6"/>
      <c r="BG462" s="6"/>
      <c r="BH462" s="6"/>
      <c r="BI462" s="6"/>
      <c r="BJ462" s="6"/>
    </row>
    <row r="463" spans="1:62" ht="13.5" customHeight="1" x14ac:dyDescent="0.35">
      <c r="A463" s="120"/>
      <c r="B463" s="19"/>
      <c r="C463" s="1"/>
      <c r="D463" s="9"/>
      <c r="E463" s="1"/>
      <c r="F463" s="15"/>
      <c r="G463" s="37"/>
      <c r="H463" s="5"/>
      <c r="I463" s="22"/>
      <c r="J463" s="22"/>
      <c r="K463" s="22"/>
      <c r="L463" s="60"/>
      <c r="M463" s="60"/>
      <c r="N463" s="60"/>
      <c r="O463" s="60"/>
      <c r="P463" s="60"/>
      <c r="Q463" s="60"/>
      <c r="R463" s="60"/>
      <c r="S463" s="60"/>
      <c r="T463" s="60"/>
      <c r="U463" s="60"/>
      <c r="V463" s="60"/>
      <c r="W463" s="60"/>
      <c r="X463" s="60"/>
      <c r="Y463" s="59"/>
      <c r="Z463" s="20"/>
      <c r="AA463" s="60"/>
      <c r="AB463" s="60"/>
      <c r="AC463" s="60"/>
      <c r="AD463" s="60"/>
      <c r="AE463" s="22"/>
      <c r="AF463" s="22"/>
      <c r="AG463" s="22"/>
      <c r="AH463" s="22"/>
      <c r="AI463" s="22"/>
      <c r="AJ463" s="22"/>
      <c r="AK463" s="39"/>
      <c r="AL463" s="39"/>
      <c r="AM463" s="39"/>
      <c r="AN463" s="39"/>
      <c r="AO463" s="39"/>
      <c r="AP463" s="39"/>
      <c r="AQ463" s="39"/>
      <c r="AR463" s="40"/>
      <c r="AS463" s="39"/>
      <c r="AT463" s="40"/>
      <c r="AU463" s="39"/>
      <c r="AV463" s="39"/>
      <c r="AW463" s="39"/>
      <c r="AX463" s="39"/>
      <c r="AY463" s="39"/>
      <c r="AZ463" s="40"/>
      <c r="BA463" s="39"/>
      <c r="BB463" s="40"/>
      <c r="BC463" s="39"/>
      <c r="BD463" s="40"/>
      <c r="BE463" s="39"/>
      <c r="BF463" s="39"/>
      <c r="BG463" s="39"/>
      <c r="BH463" s="56"/>
      <c r="BI463" s="56"/>
      <c r="BJ463" s="133"/>
    </row>
    <row r="464" spans="1:62" x14ac:dyDescent="0.3">
      <c r="A464" s="135"/>
      <c r="B464" s="76"/>
      <c r="C464" s="9"/>
      <c r="D464" s="9"/>
      <c r="E464" s="9"/>
      <c r="F464" s="15"/>
      <c r="G464" s="5"/>
      <c r="H464" s="5"/>
      <c r="I464" s="9"/>
      <c r="J464" s="9"/>
      <c r="K464" s="9"/>
      <c r="L464" s="9"/>
      <c r="M464" s="9"/>
      <c r="N464" s="9"/>
      <c r="O464" s="9"/>
      <c r="P464" s="9"/>
      <c r="Q464" s="9"/>
      <c r="R464" s="9"/>
      <c r="S464" s="9"/>
      <c r="T464" s="9"/>
      <c r="U464" s="9"/>
      <c r="V464" s="8"/>
      <c r="W464" s="8"/>
      <c r="X464" s="7"/>
      <c r="Y464" s="18"/>
      <c r="Z464" s="7"/>
      <c r="AA464" s="7"/>
      <c r="AB464" s="7"/>
      <c r="AC464" s="9"/>
      <c r="AD464" s="8"/>
      <c r="AE464" s="14"/>
      <c r="AF464" s="14"/>
      <c r="AG464" s="14"/>
      <c r="AH464" s="14"/>
      <c r="AI464" s="14"/>
      <c r="AJ464" s="14"/>
      <c r="AK464" s="136"/>
      <c r="AL464" s="6"/>
      <c r="AM464" s="5"/>
      <c r="AN464" s="5"/>
      <c r="AO464" s="6"/>
      <c r="AP464" s="6"/>
      <c r="AQ464" s="6"/>
      <c r="AR464" s="6"/>
      <c r="AS464" s="6"/>
      <c r="AT464" s="6"/>
      <c r="AU464" s="6"/>
      <c r="AV464" s="6"/>
      <c r="AW464" s="6"/>
      <c r="AX464" s="6"/>
      <c r="AY464" s="6"/>
      <c r="AZ464" s="6"/>
      <c r="BA464" s="6"/>
      <c r="BB464" s="6"/>
      <c r="BC464" s="6"/>
      <c r="BD464" s="6"/>
      <c r="BE464" s="6"/>
      <c r="BF464" s="6"/>
      <c r="BG464" s="6"/>
      <c r="BH464" s="6"/>
      <c r="BI464" s="6"/>
      <c r="BJ464" s="6"/>
    </row>
    <row r="465" spans="1:62" x14ac:dyDescent="0.3">
      <c r="A465" s="9"/>
      <c r="B465" s="76"/>
      <c r="C465" s="9"/>
      <c r="D465" s="9"/>
      <c r="E465" s="9"/>
      <c r="F465" s="15"/>
      <c r="G465" s="5"/>
      <c r="H465" s="5"/>
      <c r="I465" s="9"/>
      <c r="J465" s="9"/>
      <c r="K465" s="9"/>
      <c r="L465" s="9"/>
      <c r="M465" s="9"/>
      <c r="N465" s="9"/>
      <c r="O465" s="9"/>
      <c r="P465" s="9"/>
      <c r="Q465" s="9"/>
      <c r="R465" s="9"/>
      <c r="S465" s="9"/>
      <c r="T465" s="9"/>
      <c r="U465" s="9"/>
      <c r="V465" s="8"/>
      <c r="W465" s="8"/>
      <c r="X465" s="7"/>
      <c r="Y465" s="18"/>
      <c r="Z465" s="7"/>
      <c r="AA465" s="7"/>
      <c r="AB465" s="7"/>
      <c r="AC465" s="9"/>
      <c r="AD465" s="8"/>
      <c r="AE465" s="14"/>
      <c r="AF465" s="14"/>
      <c r="AG465" s="14"/>
      <c r="AH465" s="14"/>
      <c r="AI465" s="14"/>
      <c r="AJ465" s="14"/>
      <c r="AK465" s="5"/>
      <c r="AL465" s="6"/>
      <c r="AM465" s="5"/>
      <c r="AN465" s="5"/>
      <c r="AO465" s="6"/>
      <c r="AP465" s="6"/>
      <c r="AQ465" s="6"/>
      <c r="AR465" s="6"/>
      <c r="AS465" s="6"/>
      <c r="AT465" s="6"/>
      <c r="AU465" s="6"/>
      <c r="AV465" s="6"/>
      <c r="AW465" s="6"/>
      <c r="AX465" s="6"/>
      <c r="AY465" s="6"/>
      <c r="AZ465" s="6"/>
      <c r="BA465" s="6"/>
      <c r="BB465" s="6"/>
      <c r="BC465" s="6"/>
      <c r="BD465" s="6"/>
      <c r="BE465" s="6"/>
      <c r="BF465" s="6"/>
      <c r="BG465" s="6"/>
      <c r="BH465" s="6"/>
      <c r="BI465" s="6"/>
      <c r="BJ465" s="6"/>
    </row>
    <row r="466" spans="1:62" x14ac:dyDescent="0.3">
      <c r="A466" s="135"/>
      <c r="B466" s="76"/>
      <c r="C466" s="9"/>
      <c r="D466" s="9"/>
      <c r="E466" s="9"/>
      <c r="F466" s="15"/>
      <c r="G466" s="5"/>
      <c r="H466" s="5"/>
      <c r="I466" s="9"/>
      <c r="J466" s="9"/>
      <c r="K466" s="9"/>
      <c r="L466" s="9"/>
      <c r="M466" s="9"/>
      <c r="N466" s="9"/>
      <c r="O466" s="9"/>
      <c r="P466" s="9"/>
      <c r="Q466" s="9"/>
      <c r="R466" s="9"/>
      <c r="S466" s="9"/>
      <c r="T466" s="9"/>
      <c r="U466" s="9"/>
      <c r="V466" s="8"/>
      <c r="W466" s="8"/>
      <c r="X466" s="7"/>
      <c r="Y466" s="18"/>
      <c r="Z466" s="7"/>
      <c r="AA466" s="7"/>
      <c r="AB466" s="7"/>
      <c r="AC466" s="9"/>
      <c r="AD466" s="8"/>
      <c r="AE466" s="14"/>
      <c r="AF466" s="14"/>
      <c r="AG466" s="14"/>
      <c r="AH466" s="14"/>
      <c r="AI466" s="14"/>
      <c r="AJ466" s="14"/>
      <c r="AK466" s="136"/>
      <c r="AL466" s="6"/>
      <c r="AM466" s="5"/>
      <c r="AN466" s="5"/>
      <c r="AO466" s="6"/>
      <c r="AP466" s="6"/>
      <c r="AQ466" s="6"/>
      <c r="AR466" s="6"/>
      <c r="AS466" s="6"/>
      <c r="AT466" s="6"/>
      <c r="AU466" s="6"/>
      <c r="AV466" s="6"/>
      <c r="AW466" s="6"/>
      <c r="AX466" s="6"/>
      <c r="AY466" s="6"/>
      <c r="AZ466" s="6"/>
      <c r="BA466" s="6"/>
      <c r="BB466" s="6"/>
      <c r="BC466" s="6"/>
      <c r="BD466" s="6"/>
      <c r="BE466" s="6"/>
      <c r="BF466" s="6"/>
      <c r="BG466" s="6"/>
      <c r="BH466" s="6"/>
      <c r="BI466" s="6"/>
      <c r="BJ466" s="6"/>
    </row>
    <row r="467" spans="1:62" x14ac:dyDescent="0.3">
      <c r="A467" s="135"/>
      <c r="B467" s="76"/>
      <c r="C467" s="9"/>
      <c r="D467" s="9"/>
      <c r="E467" s="9"/>
      <c r="F467" s="15"/>
      <c r="G467" s="5"/>
      <c r="H467" s="5"/>
      <c r="I467" s="9"/>
      <c r="J467" s="9"/>
      <c r="K467" s="9"/>
      <c r="L467" s="9"/>
      <c r="M467" s="9"/>
      <c r="N467" s="9"/>
      <c r="O467" s="9"/>
      <c r="P467" s="9"/>
      <c r="Q467" s="9"/>
      <c r="R467" s="9"/>
      <c r="S467" s="9"/>
      <c r="T467" s="9"/>
      <c r="U467" s="9"/>
      <c r="V467" s="8"/>
      <c r="W467" s="8"/>
      <c r="X467" s="7"/>
      <c r="Y467" s="18"/>
      <c r="Z467" s="7"/>
      <c r="AA467" s="7"/>
      <c r="AB467" s="7"/>
      <c r="AC467" s="9"/>
      <c r="AD467" s="8"/>
      <c r="AE467" s="14"/>
      <c r="AF467" s="14"/>
      <c r="AG467" s="14"/>
      <c r="AH467" s="14"/>
      <c r="AI467" s="14"/>
      <c r="AJ467" s="14"/>
      <c r="AK467" s="136"/>
      <c r="AL467" s="6"/>
      <c r="AM467" s="5"/>
      <c r="AN467" s="5"/>
      <c r="AO467" s="6"/>
      <c r="AP467" s="6"/>
      <c r="AQ467" s="6"/>
      <c r="AR467" s="6"/>
      <c r="AS467" s="6"/>
      <c r="AT467" s="6"/>
      <c r="AU467" s="6"/>
      <c r="AV467" s="6"/>
      <c r="AW467" s="6"/>
      <c r="AX467" s="6"/>
      <c r="AY467" s="6"/>
      <c r="AZ467" s="6"/>
      <c r="BA467" s="6"/>
      <c r="BB467" s="6"/>
      <c r="BC467" s="6"/>
      <c r="BD467" s="6"/>
      <c r="BE467" s="6"/>
      <c r="BF467" s="6"/>
      <c r="BG467" s="6"/>
      <c r="BH467" s="6"/>
      <c r="BI467" s="6"/>
      <c r="BJ467" s="6"/>
    </row>
    <row r="468" spans="1:62" x14ac:dyDescent="0.3">
      <c r="A468" s="135"/>
      <c r="B468" s="76"/>
      <c r="C468" s="9"/>
      <c r="D468" s="9"/>
      <c r="E468" s="9"/>
      <c r="F468" s="15"/>
      <c r="G468" s="5"/>
      <c r="H468" s="5"/>
      <c r="I468" s="9"/>
      <c r="J468" s="9"/>
      <c r="K468" s="9"/>
      <c r="L468" s="9"/>
      <c r="M468" s="9"/>
      <c r="N468" s="9"/>
      <c r="O468" s="9"/>
      <c r="P468" s="9"/>
      <c r="Q468" s="9"/>
      <c r="R468" s="9"/>
      <c r="S468" s="9"/>
      <c r="T468" s="9"/>
      <c r="U468" s="9"/>
      <c r="V468" s="8"/>
      <c r="W468" s="8"/>
      <c r="X468" s="7"/>
      <c r="Y468" s="18"/>
      <c r="Z468" s="7"/>
      <c r="AA468" s="7"/>
      <c r="AB468" s="7"/>
      <c r="AC468" s="9"/>
      <c r="AD468" s="8"/>
      <c r="AE468" s="14"/>
      <c r="AF468" s="14"/>
      <c r="AG468" s="14"/>
      <c r="AH468" s="14"/>
      <c r="AI468" s="14"/>
      <c r="AJ468" s="14"/>
      <c r="AK468" s="136"/>
      <c r="AL468" s="6"/>
      <c r="AM468" s="5"/>
      <c r="AN468" s="5"/>
      <c r="AO468" s="6"/>
      <c r="AP468" s="6"/>
      <c r="AQ468" s="6"/>
      <c r="AR468" s="6"/>
      <c r="AS468" s="6"/>
      <c r="AT468" s="6"/>
      <c r="AU468" s="6"/>
      <c r="AV468" s="6"/>
      <c r="AW468" s="6"/>
      <c r="AX468" s="6"/>
      <c r="AY468" s="6"/>
      <c r="AZ468" s="6"/>
      <c r="BA468" s="6"/>
      <c r="BB468" s="6"/>
      <c r="BC468" s="6"/>
      <c r="BD468" s="6"/>
      <c r="BE468" s="6"/>
      <c r="BF468" s="6"/>
      <c r="BG468" s="6"/>
      <c r="BH468" s="6"/>
      <c r="BI468" s="6"/>
      <c r="BJ468" s="6"/>
    </row>
    <row r="469" spans="1:62" ht="13.5" customHeight="1" x14ac:dyDescent="0.35">
      <c r="A469" s="120"/>
      <c r="B469" s="19"/>
      <c r="C469" s="1"/>
      <c r="D469" s="9"/>
      <c r="E469" s="1"/>
      <c r="F469" s="15"/>
      <c r="G469" s="37"/>
      <c r="H469" s="5"/>
      <c r="I469" s="22"/>
      <c r="J469" s="22"/>
      <c r="K469" s="22"/>
      <c r="L469" s="60"/>
      <c r="M469" s="60"/>
      <c r="N469" s="60"/>
      <c r="O469" s="60"/>
      <c r="P469" s="60"/>
      <c r="Q469" s="60"/>
      <c r="R469" s="60"/>
      <c r="S469" s="60"/>
      <c r="T469" s="60"/>
      <c r="U469" s="60"/>
      <c r="V469" s="60"/>
      <c r="W469" s="60"/>
      <c r="X469" s="60"/>
      <c r="Y469" s="59"/>
      <c r="Z469" s="20"/>
      <c r="AA469" s="60"/>
      <c r="AB469" s="60"/>
      <c r="AC469" s="60"/>
      <c r="AD469" s="60"/>
      <c r="AE469" s="22"/>
      <c r="AF469" s="22"/>
      <c r="AG469" s="22"/>
      <c r="AH469" s="22"/>
      <c r="AI469" s="22"/>
      <c r="AJ469" s="22"/>
      <c r="AK469" s="39"/>
      <c r="AL469" s="39"/>
      <c r="AM469" s="39"/>
      <c r="AN469" s="39"/>
      <c r="AO469" s="39"/>
      <c r="AP469" s="39"/>
      <c r="AQ469" s="39"/>
      <c r="AR469" s="40"/>
      <c r="AS469" s="39"/>
      <c r="AT469" s="40"/>
      <c r="AU469" s="39"/>
      <c r="AV469" s="39"/>
      <c r="AW469" s="39"/>
      <c r="AX469" s="39"/>
      <c r="AY469" s="39"/>
      <c r="AZ469" s="40"/>
      <c r="BA469" s="39"/>
      <c r="BB469" s="40"/>
      <c r="BC469" s="39"/>
      <c r="BD469" s="40"/>
      <c r="BE469" s="39"/>
      <c r="BF469" s="39"/>
      <c r="BG469" s="39"/>
      <c r="BH469" s="56"/>
      <c r="BI469" s="56"/>
      <c r="BJ469" s="133"/>
    </row>
    <row r="470" spans="1:62" ht="13.5" customHeight="1" x14ac:dyDescent="0.35">
      <c r="A470" s="120"/>
      <c r="B470" s="76"/>
      <c r="C470" s="1"/>
      <c r="D470" s="9"/>
      <c r="E470" s="1"/>
      <c r="F470" s="15"/>
      <c r="G470" s="5"/>
      <c r="H470" s="5"/>
      <c r="I470" s="22"/>
      <c r="J470" s="22"/>
      <c r="K470" s="22"/>
      <c r="L470" s="60"/>
      <c r="M470" s="60"/>
      <c r="N470" s="60"/>
      <c r="O470" s="60"/>
      <c r="P470" s="60"/>
      <c r="Q470" s="60"/>
      <c r="R470" s="60"/>
      <c r="S470" s="60"/>
      <c r="T470" s="60"/>
      <c r="U470" s="60"/>
      <c r="V470" s="60"/>
      <c r="W470" s="60"/>
      <c r="X470" s="60"/>
      <c r="Y470" s="59"/>
      <c r="Z470" s="20"/>
      <c r="AA470" s="60"/>
      <c r="AB470" s="60"/>
      <c r="AC470" s="60"/>
      <c r="AD470" s="60"/>
      <c r="AE470" s="22"/>
      <c r="AF470" s="22"/>
      <c r="AG470" s="22"/>
      <c r="AH470" s="22"/>
      <c r="AI470" s="22"/>
      <c r="AJ470" s="22"/>
      <c r="AK470" s="39"/>
      <c r="AL470" s="39"/>
      <c r="AM470" s="39"/>
      <c r="AN470" s="39"/>
      <c r="AO470" s="39"/>
      <c r="AP470" s="39"/>
      <c r="AQ470" s="39"/>
      <c r="AR470" s="40"/>
      <c r="AS470" s="39"/>
      <c r="AT470" s="40"/>
      <c r="AU470" s="39"/>
      <c r="AV470" s="39"/>
      <c r="AW470" s="39"/>
      <c r="AX470" s="39"/>
      <c r="AY470" s="39"/>
      <c r="AZ470" s="40"/>
      <c r="BA470" s="39"/>
      <c r="BB470" s="40"/>
      <c r="BC470" s="39"/>
      <c r="BD470" s="40"/>
      <c r="BE470" s="39"/>
      <c r="BF470" s="39"/>
      <c r="BG470" s="39"/>
      <c r="BH470" s="56"/>
      <c r="BI470" s="56"/>
      <c r="BJ470" s="133"/>
    </row>
    <row r="471" spans="1:62" x14ac:dyDescent="0.3">
      <c r="A471" s="9"/>
      <c r="B471" s="76"/>
      <c r="C471" s="9"/>
      <c r="D471" s="9"/>
      <c r="E471" s="9"/>
      <c r="F471" s="15"/>
      <c r="G471" s="5"/>
      <c r="H471" s="5"/>
      <c r="I471" s="9"/>
      <c r="J471" s="9"/>
      <c r="K471" s="9"/>
      <c r="L471" s="9"/>
      <c r="M471" s="9"/>
      <c r="N471" s="9"/>
      <c r="O471" s="9"/>
      <c r="P471" s="9"/>
      <c r="Q471" s="9"/>
      <c r="R471" s="9"/>
      <c r="S471" s="9"/>
      <c r="T471" s="9"/>
      <c r="U471" s="9"/>
      <c r="V471" s="9"/>
      <c r="W471" s="9"/>
      <c r="Y471" s="17"/>
      <c r="AA471" s="9"/>
      <c r="AB471" s="9"/>
      <c r="AC471" s="9"/>
      <c r="AD471" s="9"/>
      <c r="AE471" s="14"/>
      <c r="AF471" s="14"/>
      <c r="AG471" s="14"/>
      <c r="AH471" s="14"/>
      <c r="AI471" s="14"/>
      <c r="AJ471" s="14"/>
      <c r="AK471" s="6"/>
      <c r="AL471" s="6"/>
      <c r="AM471" s="6"/>
      <c r="AN471" s="6"/>
      <c r="AO471" s="6"/>
      <c r="AP471" s="6"/>
      <c r="AQ471" s="6"/>
      <c r="AR471" s="6"/>
      <c r="AS471" s="6"/>
      <c r="AT471" s="6"/>
      <c r="AU471" s="39"/>
      <c r="AV471" s="39"/>
      <c r="AW471" s="6"/>
      <c r="AX471" s="6"/>
      <c r="AY471" s="6"/>
      <c r="AZ471" s="6"/>
      <c r="BA471" s="6"/>
      <c r="BB471" s="6"/>
      <c r="BC471" s="6"/>
      <c r="BD471" s="6"/>
      <c r="BE471" s="6"/>
      <c r="BF471" s="6"/>
      <c r="BG471" s="6"/>
      <c r="BH471" s="6"/>
      <c r="BI471" s="6"/>
      <c r="BJ471" s="6"/>
    </row>
    <row r="472" spans="1:62" x14ac:dyDescent="0.3">
      <c r="A472" s="9"/>
      <c r="B472" s="76"/>
      <c r="C472" s="9"/>
      <c r="D472" s="9"/>
      <c r="E472" s="9"/>
      <c r="F472" s="15"/>
      <c r="G472" s="5"/>
      <c r="H472" s="5"/>
      <c r="I472" s="9"/>
      <c r="J472" s="9"/>
      <c r="K472" s="9"/>
      <c r="L472" s="9"/>
      <c r="M472" s="9"/>
      <c r="N472" s="9"/>
      <c r="O472" s="9"/>
      <c r="P472" s="9"/>
      <c r="Q472" s="9"/>
      <c r="R472" s="9"/>
      <c r="S472" s="9"/>
      <c r="T472" s="9"/>
      <c r="U472" s="9"/>
      <c r="V472" s="9"/>
      <c r="W472" s="9"/>
      <c r="Y472" s="17"/>
      <c r="AA472" s="9"/>
      <c r="AB472" s="9"/>
      <c r="AC472" s="9"/>
      <c r="AD472" s="9"/>
      <c r="AE472" s="14"/>
      <c r="AF472" s="14"/>
      <c r="AG472" s="14"/>
      <c r="AH472" s="14"/>
      <c r="AI472" s="14"/>
      <c r="AJ472" s="14"/>
      <c r="AK472" s="6"/>
      <c r="AL472" s="6"/>
      <c r="AM472" s="6"/>
      <c r="AN472" s="6"/>
      <c r="AO472" s="6"/>
      <c r="AP472" s="6"/>
      <c r="AQ472" s="6"/>
      <c r="AR472" s="6"/>
      <c r="AS472" s="6"/>
      <c r="AT472" s="6"/>
      <c r="AU472" s="39"/>
      <c r="AV472" s="39"/>
      <c r="AW472" s="6"/>
      <c r="AX472" s="6"/>
      <c r="AY472" s="6"/>
      <c r="AZ472" s="6"/>
      <c r="BA472" s="6"/>
      <c r="BB472" s="6"/>
      <c r="BC472" s="6"/>
      <c r="BD472" s="6"/>
      <c r="BE472" s="6"/>
      <c r="BF472" s="6"/>
      <c r="BG472" s="6"/>
      <c r="BH472" s="6"/>
      <c r="BI472" s="6"/>
      <c r="BJ472" s="6"/>
    </row>
    <row r="473" spans="1:62" ht="13.5" customHeight="1" x14ac:dyDescent="0.35">
      <c r="A473" s="120"/>
      <c r="B473" s="19"/>
      <c r="C473" s="1"/>
      <c r="D473" s="9"/>
      <c r="E473" s="1"/>
      <c r="F473" s="15"/>
      <c r="G473" s="37"/>
      <c r="H473" s="5"/>
      <c r="I473" s="22"/>
      <c r="J473" s="22"/>
      <c r="K473" s="22"/>
      <c r="L473" s="60"/>
      <c r="M473" s="60"/>
      <c r="N473" s="60"/>
      <c r="O473" s="60"/>
      <c r="P473" s="60"/>
      <c r="Q473" s="60"/>
      <c r="R473" s="60"/>
      <c r="S473" s="60"/>
      <c r="T473" s="60"/>
      <c r="U473" s="60"/>
      <c r="V473" s="60"/>
      <c r="W473" s="60"/>
      <c r="X473" s="60"/>
      <c r="Y473" s="59"/>
      <c r="Z473" s="20"/>
      <c r="AA473" s="60"/>
      <c r="AB473" s="60"/>
      <c r="AC473" s="60"/>
      <c r="AD473" s="60"/>
      <c r="AE473" s="22"/>
      <c r="AF473" s="22"/>
      <c r="AG473" s="22"/>
      <c r="AH473" s="22"/>
      <c r="AI473" s="22"/>
      <c r="AJ473" s="22"/>
      <c r="AK473" s="39"/>
      <c r="AL473" s="39"/>
      <c r="AM473" s="39"/>
      <c r="AN473" s="39"/>
      <c r="AO473" s="39"/>
      <c r="AP473" s="39"/>
      <c r="AQ473" s="39"/>
      <c r="AR473" s="40"/>
      <c r="AS473" s="39"/>
      <c r="AT473" s="40"/>
      <c r="AU473" s="39"/>
      <c r="AV473" s="39"/>
      <c r="AW473" s="39"/>
      <c r="AX473" s="39"/>
      <c r="AY473" s="39"/>
      <c r="AZ473" s="40"/>
      <c r="BA473" s="39"/>
      <c r="BB473" s="40"/>
      <c r="BC473" s="39"/>
      <c r="BD473" s="40"/>
      <c r="BE473" s="39"/>
      <c r="BF473" s="39"/>
      <c r="BG473" s="39"/>
      <c r="BH473" s="56"/>
      <c r="BI473" s="56"/>
      <c r="BJ473" s="133"/>
    </row>
    <row r="474" spans="1:62" ht="13.5" customHeight="1" x14ac:dyDescent="0.35">
      <c r="A474" s="120"/>
      <c r="B474" s="76"/>
      <c r="C474" s="1"/>
      <c r="D474" s="9"/>
      <c r="E474" s="1"/>
      <c r="F474" s="15"/>
      <c r="G474" s="5"/>
      <c r="H474" s="5"/>
      <c r="I474" s="22"/>
      <c r="J474" s="22"/>
      <c r="K474" s="22"/>
      <c r="L474" s="60"/>
      <c r="M474" s="60"/>
      <c r="N474" s="60"/>
      <c r="O474" s="60"/>
      <c r="P474" s="60"/>
      <c r="Q474" s="60"/>
      <c r="R474" s="60"/>
      <c r="S474" s="60"/>
      <c r="T474" s="60"/>
      <c r="U474" s="60"/>
      <c r="V474" s="60"/>
      <c r="W474" s="60"/>
      <c r="X474" s="60"/>
      <c r="Y474" s="59"/>
      <c r="Z474" s="20"/>
      <c r="AA474" s="60"/>
      <c r="AB474" s="60"/>
      <c r="AC474" s="60"/>
      <c r="AD474" s="60"/>
      <c r="AE474" s="22"/>
      <c r="AF474" s="22"/>
      <c r="AG474" s="22"/>
      <c r="AH474" s="22"/>
      <c r="AI474" s="22"/>
      <c r="AJ474" s="22"/>
      <c r="AK474" s="39"/>
      <c r="AL474" s="39"/>
      <c r="AM474" s="39"/>
      <c r="AN474" s="39"/>
      <c r="AO474" s="39"/>
      <c r="AP474" s="39"/>
      <c r="AQ474" s="39"/>
      <c r="AR474" s="40"/>
      <c r="AS474" s="39"/>
      <c r="AT474" s="40"/>
      <c r="AU474" s="39"/>
      <c r="AV474" s="39"/>
      <c r="AW474" s="39"/>
      <c r="AX474" s="39"/>
      <c r="AY474" s="39"/>
      <c r="AZ474" s="40"/>
      <c r="BA474" s="39"/>
      <c r="BB474" s="40"/>
      <c r="BC474" s="39"/>
      <c r="BD474" s="40"/>
      <c r="BE474" s="39"/>
      <c r="BF474" s="39"/>
      <c r="BG474" s="39"/>
      <c r="BH474" s="56"/>
      <c r="BI474" s="56"/>
      <c r="BJ474" s="133"/>
    </row>
    <row r="475" spans="1:62" ht="13.5" customHeight="1" x14ac:dyDescent="0.35">
      <c r="A475" s="120"/>
      <c r="B475" s="76"/>
      <c r="C475" s="1"/>
      <c r="D475" s="9"/>
      <c r="E475" s="1"/>
      <c r="F475" s="15"/>
      <c r="G475" s="5"/>
      <c r="H475" s="5"/>
      <c r="I475" s="22"/>
      <c r="J475" s="22"/>
      <c r="K475" s="22"/>
      <c r="L475" s="60"/>
      <c r="M475" s="60"/>
      <c r="N475" s="60"/>
      <c r="O475" s="60"/>
      <c r="P475" s="60"/>
      <c r="Q475" s="60"/>
      <c r="R475" s="60"/>
      <c r="S475" s="60"/>
      <c r="T475" s="60"/>
      <c r="U475" s="60"/>
      <c r="V475" s="60"/>
      <c r="W475" s="60"/>
      <c r="X475" s="60"/>
      <c r="Y475" s="59"/>
      <c r="Z475" s="20"/>
      <c r="AA475" s="60"/>
      <c r="AB475" s="60"/>
      <c r="AC475" s="60"/>
      <c r="AD475" s="60"/>
      <c r="AE475" s="22"/>
      <c r="AF475" s="22"/>
      <c r="AG475" s="22"/>
      <c r="AH475" s="22"/>
      <c r="AI475" s="22"/>
      <c r="AJ475" s="22"/>
      <c r="AK475" s="39"/>
      <c r="AL475" s="39"/>
      <c r="AM475" s="39"/>
      <c r="AN475" s="39"/>
      <c r="AO475" s="39"/>
      <c r="AP475" s="39"/>
      <c r="AQ475" s="39"/>
      <c r="AR475" s="40"/>
      <c r="AS475" s="39"/>
      <c r="AT475" s="40"/>
      <c r="AU475" s="39"/>
      <c r="AV475" s="39"/>
      <c r="AW475" s="39"/>
      <c r="AX475" s="39"/>
      <c r="AY475" s="39"/>
      <c r="AZ475" s="40"/>
      <c r="BA475" s="39"/>
      <c r="BB475" s="40"/>
      <c r="BC475" s="39"/>
      <c r="BD475" s="40"/>
      <c r="BE475" s="39"/>
      <c r="BF475" s="39"/>
      <c r="BG475" s="39"/>
      <c r="BH475" s="56"/>
      <c r="BI475" s="56"/>
      <c r="BJ475" s="133"/>
    </row>
    <row r="476" spans="1:62" ht="13.5" customHeight="1" x14ac:dyDescent="0.35">
      <c r="A476" s="120"/>
      <c r="B476" s="76"/>
      <c r="C476" s="1"/>
      <c r="D476" s="9"/>
      <c r="E476" s="1"/>
      <c r="F476" s="15"/>
      <c r="G476" s="5"/>
      <c r="H476" s="5"/>
      <c r="I476" s="22"/>
      <c r="J476" s="22"/>
      <c r="K476" s="22"/>
      <c r="L476" s="60"/>
      <c r="M476" s="60"/>
      <c r="N476" s="60"/>
      <c r="O476" s="60"/>
      <c r="P476" s="60"/>
      <c r="Q476" s="60"/>
      <c r="R476" s="60"/>
      <c r="S476" s="60"/>
      <c r="T476" s="60"/>
      <c r="U476" s="60"/>
      <c r="V476" s="60"/>
      <c r="W476" s="60"/>
      <c r="X476" s="60"/>
      <c r="Y476" s="59"/>
      <c r="Z476" s="20"/>
      <c r="AA476" s="60"/>
      <c r="AB476" s="60"/>
      <c r="AC476" s="60"/>
      <c r="AD476" s="60"/>
      <c r="AE476" s="22"/>
      <c r="AF476" s="22"/>
      <c r="AG476" s="22"/>
      <c r="AH476" s="22"/>
      <c r="AI476" s="22"/>
      <c r="AJ476" s="22"/>
      <c r="AK476" s="39"/>
      <c r="AL476" s="39"/>
      <c r="AM476" s="39"/>
      <c r="AN476" s="39"/>
      <c r="AO476" s="39"/>
      <c r="AP476" s="39"/>
      <c r="AQ476" s="39"/>
      <c r="AR476" s="40"/>
      <c r="AS476" s="39"/>
      <c r="AT476" s="40"/>
      <c r="AU476" s="39"/>
      <c r="AV476" s="39"/>
      <c r="AW476" s="39"/>
      <c r="AX476" s="39"/>
      <c r="AY476" s="39"/>
      <c r="AZ476" s="40"/>
      <c r="BA476" s="39"/>
      <c r="BB476" s="40"/>
      <c r="BC476" s="39"/>
      <c r="BD476" s="40"/>
      <c r="BE476" s="39"/>
      <c r="BF476" s="39"/>
      <c r="BG476" s="39"/>
      <c r="BH476" s="56"/>
      <c r="BI476" s="56"/>
      <c r="BJ476" s="133"/>
    </row>
    <row r="477" spans="1:62" x14ac:dyDescent="0.3">
      <c r="A477" s="135"/>
      <c r="B477" s="76"/>
      <c r="C477" s="9"/>
      <c r="D477" s="9"/>
      <c r="E477" s="9"/>
      <c r="F477" s="15"/>
      <c r="G477" s="5"/>
      <c r="H477" s="5"/>
      <c r="I477" s="9"/>
      <c r="J477" s="9"/>
      <c r="K477" s="9"/>
      <c r="L477" s="9"/>
      <c r="M477" s="9"/>
      <c r="N477" s="9"/>
      <c r="O477" s="9"/>
      <c r="P477" s="9"/>
      <c r="Q477" s="9"/>
      <c r="R477" s="9"/>
      <c r="S477" s="9"/>
      <c r="T477" s="9"/>
      <c r="U477" s="9"/>
      <c r="V477" s="8"/>
      <c r="W477" s="8"/>
      <c r="X477" s="7"/>
      <c r="Y477" s="18"/>
      <c r="Z477" s="7"/>
      <c r="AA477" s="7"/>
      <c r="AB477" s="7"/>
      <c r="AC477" s="9"/>
      <c r="AD477" s="8"/>
      <c r="AE477" s="14"/>
      <c r="AF477" s="14"/>
      <c r="AG477" s="14"/>
      <c r="AH477" s="14"/>
      <c r="AI477" s="14"/>
      <c r="AJ477" s="14"/>
      <c r="AK477" s="136"/>
      <c r="AL477" s="6"/>
      <c r="AM477" s="5"/>
      <c r="AN477" s="5"/>
      <c r="AO477" s="6"/>
      <c r="AP477" s="6"/>
      <c r="AQ477" s="6"/>
      <c r="AR477" s="6"/>
      <c r="AS477" s="6"/>
      <c r="AT477" s="6"/>
      <c r="AU477" s="6"/>
      <c r="AV477" s="6"/>
      <c r="AW477" s="6"/>
      <c r="AX477" s="6"/>
      <c r="AY477" s="6"/>
      <c r="AZ477" s="6"/>
      <c r="BA477" s="6"/>
      <c r="BB477" s="6"/>
      <c r="BC477" s="6"/>
      <c r="BD477" s="6"/>
      <c r="BE477" s="6"/>
      <c r="BF477" s="6"/>
      <c r="BG477" s="6"/>
      <c r="BH477" s="6"/>
      <c r="BI477" s="6"/>
      <c r="BJ477" s="6"/>
    </row>
    <row r="478" spans="1:62" x14ac:dyDescent="0.3">
      <c r="A478" s="9"/>
      <c r="B478" s="76"/>
      <c r="C478" s="9"/>
      <c r="D478" s="9"/>
      <c r="E478" s="9"/>
      <c r="F478" s="15"/>
      <c r="G478" s="5"/>
      <c r="H478" s="5"/>
      <c r="I478" s="9"/>
      <c r="J478" s="9"/>
      <c r="K478" s="9"/>
      <c r="L478" s="9"/>
      <c r="M478" s="9"/>
      <c r="N478" s="9"/>
      <c r="O478" s="9"/>
      <c r="P478" s="9"/>
      <c r="Q478" s="9"/>
      <c r="R478" s="9"/>
      <c r="S478" s="9"/>
      <c r="T478" s="9"/>
      <c r="U478" s="9"/>
      <c r="V478" s="9"/>
      <c r="W478" s="9"/>
      <c r="Y478" s="17"/>
      <c r="AA478" s="9"/>
      <c r="AB478" s="9"/>
      <c r="AC478" s="9"/>
      <c r="AD478" s="9"/>
      <c r="AE478" s="14"/>
      <c r="AF478" s="14"/>
      <c r="AG478" s="14"/>
      <c r="AH478" s="14"/>
      <c r="AI478" s="14"/>
      <c r="AJ478" s="14"/>
      <c r="AK478" s="6"/>
      <c r="AL478" s="6"/>
      <c r="AM478" s="6"/>
      <c r="AN478" s="6"/>
      <c r="AO478" s="6"/>
      <c r="AP478" s="6"/>
      <c r="AQ478" s="6"/>
      <c r="AR478" s="6"/>
      <c r="AS478" s="6"/>
      <c r="AT478" s="6"/>
      <c r="AU478" s="39"/>
      <c r="AV478" s="39"/>
      <c r="AW478" s="6"/>
      <c r="AX478" s="6"/>
      <c r="AY478" s="6"/>
      <c r="AZ478" s="6"/>
      <c r="BA478" s="6"/>
      <c r="BB478" s="6"/>
      <c r="BC478" s="6"/>
      <c r="BD478" s="6"/>
      <c r="BE478" s="6"/>
      <c r="BF478" s="6"/>
      <c r="BG478" s="6"/>
      <c r="BH478" s="6"/>
      <c r="BI478" s="6"/>
      <c r="BJ478" s="6"/>
    </row>
    <row r="479" spans="1:62" ht="13.5" customHeight="1" x14ac:dyDescent="0.35">
      <c r="A479" s="120"/>
      <c r="B479" s="19"/>
      <c r="C479" s="1"/>
      <c r="D479" s="9"/>
      <c r="E479" s="1"/>
      <c r="F479" s="15"/>
      <c r="G479" s="37"/>
      <c r="H479" s="5"/>
      <c r="I479" s="22"/>
      <c r="J479" s="22"/>
      <c r="K479" s="22"/>
      <c r="L479" s="60"/>
      <c r="M479" s="60"/>
      <c r="N479" s="60"/>
      <c r="O479" s="60"/>
      <c r="P479" s="60"/>
      <c r="Q479" s="60"/>
      <c r="R479" s="60"/>
      <c r="S479" s="60"/>
      <c r="T479" s="60"/>
      <c r="U479" s="60"/>
      <c r="V479" s="60"/>
      <c r="W479" s="60"/>
      <c r="X479" s="60"/>
      <c r="Y479" s="59"/>
      <c r="Z479" s="20"/>
      <c r="AA479" s="60"/>
      <c r="AB479" s="60"/>
      <c r="AC479" s="60"/>
      <c r="AD479" s="60"/>
      <c r="AE479" s="22"/>
      <c r="AF479" s="22"/>
      <c r="AG479" s="22"/>
      <c r="AH479" s="22"/>
      <c r="AI479" s="22"/>
      <c r="AJ479" s="22"/>
      <c r="AK479" s="39"/>
      <c r="AL479" s="39"/>
      <c r="AM479" s="39"/>
      <c r="AN479" s="39"/>
      <c r="AO479" s="39"/>
      <c r="AP479" s="39"/>
      <c r="AQ479" s="39"/>
      <c r="AR479" s="40"/>
      <c r="AS479" s="39"/>
      <c r="AT479" s="40"/>
      <c r="AU479" s="39"/>
      <c r="AV479" s="39"/>
      <c r="AW479" s="39"/>
      <c r="AX479" s="39"/>
      <c r="AY479" s="39"/>
      <c r="AZ479" s="40"/>
      <c r="BA479" s="39"/>
      <c r="BB479" s="40"/>
      <c r="BC479" s="39"/>
      <c r="BD479" s="40"/>
      <c r="BE479" s="39"/>
      <c r="BF479" s="39"/>
      <c r="BG479" s="39"/>
      <c r="BH479" s="56"/>
      <c r="BI479" s="56"/>
      <c r="BJ479" s="133"/>
    </row>
    <row r="480" spans="1:62" x14ac:dyDescent="0.3">
      <c r="A480" s="9"/>
      <c r="B480" s="76"/>
      <c r="C480" s="9"/>
      <c r="D480" s="9"/>
      <c r="E480" s="9"/>
      <c r="F480" s="15"/>
      <c r="G480" s="5"/>
      <c r="H480" s="5"/>
      <c r="I480" s="9"/>
      <c r="J480" s="9"/>
      <c r="K480" s="9"/>
      <c r="L480" s="9"/>
      <c r="M480" s="9"/>
      <c r="N480" s="9"/>
      <c r="O480" s="9"/>
      <c r="P480" s="9"/>
      <c r="Q480" s="9"/>
      <c r="R480" s="9"/>
      <c r="S480" s="9"/>
      <c r="T480" s="9"/>
      <c r="U480" s="9"/>
      <c r="V480" s="8"/>
      <c r="W480" s="8"/>
      <c r="X480" s="7"/>
      <c r="Y480" s="18"/>
      <c r="Z480" s="7"/>
      <c r="AA480" s="7"/>
      <c r="AB480" s="7"/>
      <c r="AC480" s="9"/>
      <c r="AD480" s="8"/>
      <c r="AE480" s="14"/>
      <c r="AF480" s="14"/>
      <c r="AG480" s="14"/>
      <c r="AH480" s="14"/>
      <c r="AI480" s="14"/>
      <c r="AJ480" s="14"/>
      <c r="AK480" s="5"/>
      <c r="AL480" s="6"/>
      <c r="AM480" s="5"/>
      <c r="AN480" s="5"/>
      <c r="AO480" s="6"/>
      <c r="AP480" s="6"/>
      <c r="AQ480" s="6"/>
      <c r="AR480" s="6"/>
      <c r="AS480" s="6"/>
      <c r="AT480" s="6"/>
      <c r="AU480" s="6"/>
      <c r="AV480" s="6"/>
      <c r="AW480" s="6"/>
      <c r="AX480" s="6"/>
      <c r="AY480" s="6"/>
      <c r="AZ480" s="6"/>
      <c r="BA480" s="6"/>
      <c r="BB480" s="6"/>
      <c r="BC480" s="6"/>
      <c r="BD480" s="6"/>
      <c r="BE480" s="6"/>
      <c r="BF480" s="6"/>
      <c r="BG480" s="6"/>
      <c r="BH480" s="6"/>
      <c r="BI480" s="6"/>
      <c r="BJ480" s="6"/>
    </row>
    <row r="481" spans="1:62" x14ac:dyDescent="0.3">
      <c r="A481" s="9"/>
      <c r="B481" s="76"/>
      <c r="C481" s="9"/>
      <c r="D481" s="9"/>
      <c r="E481" s="9"/>
      <c r="F481" s="15"/>
      <c r="G481" s="5"/>
      <c r="H481" s="5"/>
      <c r="I481" s="9"/>
      <c r="J481" s="9"/>
      <c r="K481" s="9"/>
      <c r="L481" s="9"/>
      <c r="M481" s="9"/>
      <c r="N481" s="9"/>
      <c r="O481" s="9"/>
      <c r="P481" s="9"/>
      <c r="Q481" s="9"/>
      <c r="R481" s="9"/>
      <c r="S481" s="9"/>
      <c r="T481" s="9"/>
      <c r="U481" s="9"/>
      <c r="V481" s="8"/>
      <c r="W481" s="8"/>
      <c r="X481" s="7"/>
      <c r="Y481" s="18"/>
      <c r="Z481" s="7"/>
      <c r="AA481" s="7"/>
      <c r="AB481" s="7"/>
      <c r="AC481" s="9"/>
      <c r="AD481" s="8"/>
      <c r="AE481" s="14"/>
      <c r="AF481" s="14"/>
      <c r="AG481" s="14"/>
      <c r="AH481" s="14"/>
      <c r="AI481" s="14"/>
      <c r="AJ481" s="14"/>
      <c r="AK481" s="5"/>
      <c r="AL481" s="6"/>
      <c r="AM481" s="5"/>
      <c r="AN481" s="5"/>
      <c r="AO481" s="6"/>
      <c r="AP481" s="6"/>
      <c r="AQ481" s="6"/>
      <c r="AR481" s="6"/>
      <c r="AS481" s="6"/>
      <c r="AT481" s="6"/>
      <c r="AU481" s="6"/>
      <c r="AV481" s="6"/>
      <c r="AW481" s="6"/>
      <c r="AX481" s="6"/>
      <c r="AY481" s="6"/>
      <c r="AZ481" s="6"/>
      <c r="BA481" s="6"/>
      <c r="BB481" s="6"/>
      <c r="BC481" s="6"/>
      <c r="BD481" s="6"/>
      <c r="BE481" s="6"/>
      <c r="BF481" s="6"/>
      <c r="BG481" s="6"/>
      <c r="BH481" s="6"/>
      <c r="BI481" s="6"/>
      <c r="BJ481" s="6"/>
    </row>
    <row r="482" spans="1:62" x14ac:dyDescent="0.3">
      <c r="A482" s="9"/>
      <c r="B482" s="76"/>
      <c r="C482" s="9"/>
      <c r="D482" s="9"/>
      <c r="E482" s="9"/>
      <c r="F482" s="15"/>
      <c r="G482" s="5"/>
      <c r="H482" s="5"/>
      <c r="I482" s="9"/>
      <c r="J482" s="9"/>
      <c r="K482" s="9"/>
      <c r="L482" s="9"/>
      <c r="M482" s="9"/>
      <c r="N482" s="9"/>
      <c r="O482" s="9"/>
      <c r="P482" s="9"/>
      <c r="Q482" s="9"/>
      <c r="R482" s="9"/>
      <c r="S482" s="9"/>
      <c r="T482" s="9"/>
      <c r="U482" s="9"/>
      <c r="V482" s="9"/>
      <c r="W482" s="9"/>
      <c r="Y482" s="17"/>
      <c r="AA482" s="9"/>
      <c r="AB482" s="9"/>
      <c r="AC482" s="9"/>
      <c r="AD482" s="9"/>
      <c r="AE482" s="14"/>
      <c r="AF482" s="14"/>
      <c r="AG482" s="14"/>
      <c r="AH482" s="14"/>
      <c r="AI482" s="14"/>
      <c r="AJ482" s="14"/>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row>
    <row r="483" spans="1:62" x14ac:dyDescent="0.3">
      <c r="A483" s="9"/>
      <c r="B483" s="76"/>
      <c r="C483" s="9"/>
      <c r="D483" s="9"/>
      <c r="E483" s="9"/>
      <c r="F483" s="15"/>
      <c r="G483" s="5"/>
      <c r="H483" s="5"/>
      <c r="I483" s="9"/>
      <c r="J483" s="9"/>
      <c r="K483" s="9"/>
      <c r="L483" s="9"/>
      <c r="M483" s="9"/>
      <c r="N483" s="9"/>
      <c r="O483" s="9"/>
      <c r="P483" s="9"/>
      <c r="Q483" s="9"/>
      <c r="R483" s="9"/>
      <c r="S483" s="9"/>
      <c r="T483" s="9"/>
      <c r="U483" s="9"/>
      <c r="V483" s="9"/>
      <c r="W483" s="9"/>
      <c r="Y483" s="17"/>
      <c r="AA483" s="9"/>
      <c r="AB483" s="9"/>
      <c r="AC483" s="9"/>
      <c r="AD483" s="9"/>
      <c r="AE483" s="14"/>
      <c r="AF483" s="14"/>
      <c r="AG483" s="14"/>
      <c r="AH483" s="14"/>
      <c r="AI483" s="14"/>
      <c r="AJ483" s="14"/>
      <c r="AK483" s="6"/>
      <c r="AL483" s="6"/>
      <c r="AM483" s="6"/>
      <c r="AN483" s="6"/>
      <c r="AO483" s="6"/>
      <c r="AP483" s="6"/>
      <c r="AQ483" s="6"/>
      <c r="AR483" s="6"/>
      <c r="AS483" s="6"/>
      <c r="AT483" s="6"/>
      <c r="AU483" s="39"/>
      <c r="AV483" s="39"/>
      <c r="AW483" s="6"/>
      <c r="AX483" s="6"/>
      <c r="AY483" s="6"/>
      <c r="AZ483" s="6"/>
      <c r="BA483" s="6"/>
      <c r="BB483" s="6"/>
      <c r="BC483" s="6"/>
      <c r="BD483" s="6"/>
      <c r="BE483" s="6"/>
      <c r="BF483" s="6"/>
      <c r="BG483" s="6"/>
      <c r="BH483" s="6"/>
      <c r="BI483" s="6"/>
      <c r="BJ483" s="6"/>
    </row>
    <row r="484" spans="1:62" x14ac:dyDescent="0.3">
      <c r="A484" s="9"/>
      <c r="B484" s="76"/>
      <c r="C484" s="9"/>
      <c r="D484" s="9"/>
      <c r="E484" s="9"/>
      <c r="F484" s="15"/>
      <c r="G484" s="5"/>
      <c r="H484" s="5"/>
      <c r="I484" s="9"/>
      <c r="J484" s="9"/>
      <c r="K484" s="9"/>
      <c r="L484" s="9"/>
      <c r="M484" s="9"/>
      <c r="N484" s="9"/>
      <c r="O484" s="9"/>
      <c r="P484" s="9"/>
      <c r="Q484" s="9"/>
      <c r="R484" s="9"/>
      <c r="S484" s="9"/>
      <c r="T484" s="9"/>
      <c r="U484" s="9"/>
      <c r="V484" s="9"/>
      <c r="W484" s="9"/>
      <c r="Y484" s="17"/>
      <c r="AA484" s="9"/>
      <c r="AB484" s="9"/>
      <c r="AC484" s="9"/>
      <c r="AD484" s="9"/>
      <c r="AE484" s="14"/>
      <c r="AF484" s="14"/>
      <c r="AG484" s="14"/>
      <c r="AH484" s="14"/>
      <c r="AI484" s="14"/>
      <c r="AJ484" s="14"/>
      <c r="AK484" s="6"/>
      <c r="AL484" s="6"/>
      <c r="AM484" s="6"/>
      <c r="AN484" s="6"/>
      <c r="AO484" s="6"/>
      <c r="AP484" s="6"/>
      <c r="AQ484" s="6"/>
      <c r="AR484" s="6"/>
      <c r="AS484" s="6"/>
      <c r="AT484" s="6"/>
      <c r="AU484" s="39"/>
      <c r="AV484" s="39"/>
      <c r="AW484" s="6"/>
      <c r="AX484" s="6"/>
      <c r="AY484" s="6"/>
      <c r="AZ484" s="6"/>
      <c r="BA484" s="6"/>
      <c r="BB484" s="6"/>
      <c r="BC484" s="6"/>
      <c r="BD484" s="6"/>
      <c r="BE484" s="6"/>
      <c r="BF484" s="6"/>
      <c r="BG484" s="6"/>
      <c r="BH484" s="6"/>
      <c r="BI484" s="6"/>
      <c r="BJ484" s="6"/>
    </row>
    <row r="485" spans="1:62" x14ac:dyDescent="0.3">
      <c r="A485" s="9"/>
      <c r="B485" s="76"/>
      <c r="C485" s="9"/>
      <c r="D485" s="9"/>
      <c r="E485" s="9"/>
      <c r="F485" s="15"/>
      <c r="G485" s="5"/>
      <c r="H485" s="5"/>
      <c r="I485" s="9"/>
      <c r="J485" s="9"/>
      <c r="K485" s="9"/>
      <c r="L485" s="9"/>
      <c r="M485" s="9"/>
      <c r="N485" s="9"/>
      <c r="O485" s="9"/>
      <c r="P485" s="9"/>
      <c r="Q485" s="9"/>
      <c r="R485" s="9"/>
      <c r="S485" s="9"/>
      <c r="T485" s="9"/>
      <c r="U485" s="9"/>
      <c r="V485" s="9"/>
      <c r="W485" s="9"/>
      <c r="Y485" s="17"/>
      <c r="AA485" s="9"/>
      <c r="AB485" s="9"/>
      <c r="AC485" s="9"/>
      <c r="AD485" s="9"/>
      <c r="AE485" s="14"/>
      <c r="AF485" s="14"/>
      <c r="AG485" s="14"/>
      <c r="AH485" s="14"/>
      <c r="AI485" s="14"/>
      <c r="AJ485" s="14"/>
      <c r="AK485" s="6"/>
      <c r="AL485" s="6"/>
      <c r="AM485" s="6"/>
      <c r="AN485" s="6"/>
      <c r="AO485" s="6"/>
      <c r="AP485" s="6"/>
      <c r="AQ485" s="6"/>
      <c r="AR485" s="6"/>
      <c r="AS485" s="6"/>
      <c r="AT485" s="6"/>
      <c r="AU485" s="39"/>
      <c r="AV485" s="39"/>
      <c r="AW485" s="6"/>
      <c r="AX485" s="6"/>
      <c r="AY485" s="6"/>
      <c r="AZ485" s="6"/>
      <c r="BA485" s="6"/>
      <c r="BB485" s="6"/>
      <c r="BC485" s="6"/>
      <c r="BD485" s="6"/>
      <c r="BE485" s="6"/>
      <c r="BF485" s="6"/>
      <c r="BG485" s="6"/>
      <c r="BH485" s="6"/>
      <c r="BI485" s="6"/>
      <c r="BJ485" s="6"/>
    </row>
    <row r="486" spans="1:62" x14ac:dyDescent="0.3">
      <c r="A486" s="135"/>
      <c r="B486" s="76"/>
      <c r="C486" s="9"/>
      <c r="D486" s="9"/>
      <c r="E486" s="9"/>
      <c r="F486" s="15"/>
      <c r="G486" s="5"/>
      <c r="H486" s="5"/>
      <c r="I486" s="9"/>
      <c r="J486" s="9"/>
      <c r="K486" s="9"/>
      <c r="L486" s="9"/>
      <c r="M486" s="9"/>
      <c r="N486" s="9"/>
      <c r="O486" s="9"/>
      <c r="P486" s="9"/>
      <c r="Q486" s="9"/>
      <c r="R486" s="9"/>
      <c r="S486" s="9"/>
      <c r="T486" s="9"/>
      <c r="U486" s="9"/>
      <c r="V486" s="8"/>
      <c r="W486" s="8"/>
      <c r="X486" s="7"/>
      <c r="Y486" s="18"/>
      <c r="Z486" s="7"/>
      <c r="AA486" s="7"/>
      <c r="AB486" s="7"/>
      <c r="AC486" s="9"/>
      <c r="AD486" s="8"/>
      <c r="AE486" s="14"/>
      <c r="AF486" s="14"/>
      <c r="AG486" s="14"/>
      <c r="AH486" s="14"/>
      <c r="AI486" s="14"/>
      <c r="AJ486" s="14"/>
      <c r="AK486" s="136"/>
      <c r="AL486" s="6"/>
      <c r="AM486" s="5"/>
      <c r="AN486" s="5"/>
      <c r="AO486" s="6"/>
      <c r="AP486" s="6"/>
      <c r="AQ486" s="6"/>
      <c r="AR486" s="6"/>
      <c r="AS486" s="6"/>
      <c r="AT486" s="6"/>
      <c r="AU486" s="6"/>
      <c r="AV486" s="6"/>
      <c r="AW486" s="6"/>
      <c r="AX486" s="6"/>
      <c r="AY486" s="6"/>
      <c r="AZ486" s="6"/>
      <c r="BA486" s="6"/>
      <c r="BB486" s="6"/>
      <c r="BC486" s="6"/>
      <c r="BD486" s="6"/>
      <c r="BE486" s="6"/>
      <c r="BF486" s="6"/>
      <c r="BG486" s="6"/>
      <c r="BH486" s="6"/>
      <c r="BI486" s="6"/>
      <c r="BJ486" s="6"/>
    </row>
    <row r="487" spans="1:62" x14ac:dyDescent="0.3">
      <c r="A487" s="9"/>
      <c r="B487" s="76"/>
      <c r="C487" s="9"/>
      <c r="D487" s="9"/>
      <c r="E487" s="9"/>
      <c r="F487" s="15"/>
      <c r="G487" s="5"/>
      <c r="H487" s="5"/>
      <c r="I487" s="9"/>
      <c r="J487" s="9"/>
      <c r="K487" s="9"/>
      <c r="L487" s="9"/>
      <c r="M487" s="9"/>
      <c r="N487" s="9"/>
      <c r="O487" s="9"/>
      <c r="P487" s="9"/>
      <c r="Q487" s="9"/>
      <c r="R487" s="9"/>
      <c r="S487" s="9"/>
      <c r="T487" s="9"/>
      <c r="U487" s="9"/>
      <c r="V487" s="9"/>
      <c r="W487" s="9"/>
      <c r="Y487" s="17"/>
      <c r="AA487" s="9"/>
      <c r="AB487" s="9"/>
      <c r="AC487" s="9"/>
      <c r="AD487" s="9"/>
      <c r="AE487" s="14"/>
      <c r="AF487" s="14"/>
      <c r="AG487" s="14"/>
      <c r="AH487" s="14"/>
      <c r="AI487" s="14"/>
      <c r="AJ487" s="14"/>
      <c r="AK487" s="6"/>
      <c r="AL487" s="6"/>
      <c r="AM487" s="6"/>
      <c r="AN487" s="6"/>
      <c r="AO487" s="6"/>
      <c r="AP487" s="6"/>
      <c r="AQ487" s="6"/>
      <c r="AR487" s="6"/>
      <c r="AS487" s="6"/>
      <c r="AT487" s="6"/>
      <c r="AU487" s="39"/>
      <c r="AV487" s="39"/>
      <c r="AW487" s="6"/>
      <c r="AX487" s="6"/>
      <c r="AY487" s="6"/>
      <c r="AZ487" s="6"/>
      <c r="BA487" s="6"/>
      <c r="BB487" s="6"/>
      <c r="BC487" s="6"/>
      <c r="BD487" s="6"/>
      <c r="BE487" s="6"/>
      <c r="BF487" s="6"/>
      <c r="BG487" s="6"/>
      <c r="BH487" s="6"/>
      <c r="BI487" s="6"/>
      <c r="BJ487" s="6"/>
    </row>
    <row r="488" spans="1:62" x14ac:dyDescent="0.3">
      <c r="A488" s="9"/>
      <c r="B488" s="76"/>
      <c r="C488" s="9"/>
      <c r="D488" s="9"/>
      <c r="E488" s="9"/>
      <c r="F488" s="15"/>
      <c r="G488" s="5"/>
      <c r="H488" s="5"/>
      <c r="I488" s="9"/>
      <c r="J488" s="9"/>
      <c r="K488" s="9"/>
      <c r="L488" s="9"/>
      <c r="M488" s="9"/>
      <c r="N488" s="9"/>
      <c r="O488" s="9"/>
      <c r="P488" s="9"/>
      <c r="Q488" s="9"/>
      <c r="R488" s="9"/>
      <c r="S488" s="9"/>
      <c r="T488" s="9"/>
      <c r="U488" s="9"/>
      <c r="V488" s="8"/>
      <c r="W488" s="8"/>
      <c r="X488" s="7"/>
      <c r="Y488" s="18"/>
      <c r="Z488" s="7"/>
      <c r="AA488" s="7"/>
      <c r="AB488" s="7"/>
      <c r="AC488" s="9"/>
      <c r="AD488" s="8"/>
      <c r="AE488" s="14"/>
      <c r="AF488" s="14"/>
      <c r="AG488" s="14"/>
      <c r="AH488" s="14"/>
      <c r="AI488" s="14"/>
      <c r="AJ488" s="14"/>
      <c r="AK488" s="5"/>
      <c r="AL488" s="6"/>
      <c r="AM488" s="5"/>
      <c r="AN488" s="5"/>
      <c r="AO488" s="6"/>
      <c r="AP488" s="6"/>
      <c r="AQ488" s="6"/>
      <c r="AR488" s="6"/>
      <c r="AS488" s="6"/>
      <c r="AT488" s="6"/>
      <c r="AU488" s="6"/>
      <c r="AV488" s="6"/>
      <c r="AW488" s="6"/>
      <c r="AX488" s="6"/>
      <c r="AY488" s="6"/>
      <c r="AZ488" s="6"/>
      <c r="BA488" s="6"/>
      <c r="BB488" s="6"/>
      <c r="BC488" s="6"/>
      <c r="BD488" s="6"/>
      <c r="BE488" s="6"/>
      <c r="BF488" s="6"/>
      <c r="BG488" s="6"/>
      <c r="BH488" s="6"/>
      <c r="BI488" s="6"/>
      <c r="BJ488" s="6"/>
    </row>
    <row r="489" spans="1:62" x14ac:dyDescent="0.3">
      <c r="A489" s="9"/>
      <c r="B489" s="76"/>
      <c r="C489" s="9"/>
      <c r="D489" s="9"/>
      <c r="E489" s="9"/>
      <c r="F489" s="15"/>
      <c r="G489" s="5"/>
      <c r="H489" s="5"/>
      <c r="I489" s="9"/>
      <c r="J489" s="9"/>
      <c r="K489" s="9"/>
      <c r="L489" s="9"/>
      <c r="M489" s="9"/>
      <c r="N489" s="9"/>
      <c r="O489" s="9"/>
      <c r="P489" s="9"/>
      <c r="Q489" s="9"/>
      <c r="R489" s="9"/>
      <c r="S489" s="9"/>
      <c r="T489" s="9"/>
      <c r="U489" s="9"/>
      <c r="V489" s="9"/>
      <c r="W489" s="9"/>
      <c r="Y489" s="17"/>
      <c r="AA489" s="9"/>
      <c r="AB489" s="9"/>
      <c r="AC489" s="9"/>
      <c r="AD489" s="9"/>
      <c r="AE489" s="14"/>
      <c r="AF489" s="14"/>
      <c r="AG489" s="14"/>
      <c r="AH489" s="14"/>
      <c r="AI489" s="14"/>
      <c r="AJ489" s="14"/>
      <c r="AK489" s="6"/>
      <c r="AL489" s="6"/>
      <c r="AM489" s="6"/>
      <c r="AN489" s="6"/>
      <c r="AO489" s="6"/>
      <c r="AP489" s="6"/>
      <c r="AQ489" s="6"/>
      <c r="AR489" s="6"/>
      <c r="AS489" s="6"/>
      <c r="AT489" s="6"/>
      <c r="AU489" s="39"/>
      <c r="AV489" s="39"/>
      <c r="AW489" s="6"/>
      <c r="AX489" s="6"/>
      <c r="AY489" s="6"/>
      <c r="AZ489" s="6"/>
      <c r="BA489" s="6"/>
      <c r="BB489" s="6"/>
      <c r="BC489" s="6"/>
      <c r="BD489" s="6"/>
      <c r="BE489" s="6"/>
      <c r="BF489" s="6"/>
      <c r="BG489" s="6"/>
      <c r="BH489" s="6"/>
      <c r="BI489" s="6"/>
      <c r="BJ489" s="6"/>
    </row>
    <row r="490" spans="1:62" x14ac:dyDescent="0.3">
      <c r="A490" s="9"/>
      <c r="B490" s="76"/>
      <c r="C490" s="9"/>
      <c r="D490" s="9"/>
      <c r="E490" s="9"/>
      <c r="F490" s="15"/>
      <c r="G490" s="5"/>
      <c r="H490" s="5"/>
      <c r="I490" s="9"/>
      <c r="J490" s="9"/>
      <c r="K490" s="9"/>
      <c r="L490" s="9"/>
      <c r="M490" s="9"/>
      <c r="N490" s="9"/>
      <c r="O490" s="9"/>
      <c r="P490" s="9"/>
      <c r="Q490" s="9"/>
      <c r="R490" s="9"/>
      <c r="S490" s="9"/>
      <c r="T490" s="9"/>
      <c r="U490" s="9"/>
      <c r="V490" s="9"/>
      <c r="W490" s="9"/>
      <c r="Y490" s="17"/>
      <c r="AA490" s="9"/>
      <c r="AB490" s="9"/>
      <c r="AC490" s="9"/>
      <c r="AD490" s="9"/>
      <c r="AE490" s="14"/>
      <c r="AF490" s="14"/>
      <c r="AG490" s="14"/>
      <c r="AH490" s="14"/>
      <c r="AI490" s="14"/>
      <c r="AJ490" s="14"/>
      <c r="AK490" s="6"/>
      <c r="AL490" s="6"/>
      <c r="AM490" s="6"/>
      <c r="AN490" s="6"/>
      <c r="AO490" s="6"/>
      <c r="AP490" s="6"/>
      <c r="AQ490" s="6"/>
      <c r="AR490" s="6"/>
      <c r="AS490" s="6"/>
      <c r="AT490" s="6"/>
      <c r="AU490" s="39"/>
      <c r="AV490" s="39"/>
      <c r="AW490" s="6"/>
      <c r="AX490" s="6"/>
      <c r="AY490" s="6"/>
      <c r="AZ490" s="6"/>
      <c r="BA490" s="6"/>
      <c r="BB490" s="6"/>
      <c r="BC490" s="6"/>
      <c r="BD490" s="6"/>
      <c r="BE490" s="6"/>
      <c r="BF490" s="6"/>
      <c r="BG490" s="6"/>
      <c r="BH490" s="6"/>
      <c r="BI490" s="6"/>
      <c r="BJ490" s="6"/>
    </row>
    <row r="491" spans="1:62" x14ac:dyDescent="0.3">
      <c r="A491" s="135"/>
      <c r="B491" s="76"/>
      <c r="C491" s="9"/>
      <c r="D491" s="9"/>
      <c r="E491" s="9"/>
      <c r="F491" s="15"/>
      <c r="G491" s="5"/>
      <c r="H491" s="5"/>
      <c r="I491" s="9"/>
      <c r="J491" s="9"/>
      <c r="K491" s="9"/>
      <c r="L491" s="9"/>
      <c r="M491" s="9"/>
      <c r="N491" s="9"/>
      <c r="O491" s="9"/>
      <c r="P491" s="9"/>
      <c r="Q491" s="9"/>
      <c r="R491" s="9"/>
      <c r="S491" s="9"/>
      <c r="T491" s="9"/>
      <c r="U491" s="9"/>
      <c r="V491" s="8"/>
      <c r="W491" s="8"/>
      <c r="X491" s="7"/>
      <c r="Y491" s="18"/>
      <c r="Z491" s="7"/>
      <c r="AA491" s="7"/>
      <c r="AB491" s="7"/>
      <c r="AC491" s="9"/>
      <c r="AD491" s="8"/>
      <c r="AE491" s="14"/>
      <c r="AF491" s="14"/>
      <c r="AG491" s="14"/>
      <c r="AH491" s="14"/>
      <c r="AI491" s="14"/>
      <c r="AJ491" s="14"/>
      <c r="AK491" s="136"/>
      <c r="AL491" s="6"/>
      <c r="AM491" s="5"/>
      <c r="AN491" s="5"/>
      <c r="AO491" s="6"/>
      <c r="AP491" s="6"/>
      <c r="AQ491" s="6"/>
      <c r="AR491" s="6"/>
      <c r="AS491" s="6"/>
      <c r="AT491" s="6"/>
      <c r="AU491" s="6"/>
      <c r="AV491" s="6"/>
      <c r="AW491" s="6"/>
      <c r="AX491" s="6"/>
      <c r="AY491" s="6"/>
      <c r="AZ491" s="6"/>
      <c r="BA491" s="6"/>
      <c r="BB491" s="6"/>
      <c r="BC491" s="6"/>
      <c r="BD491" s="6"/>
      <c r="BE491" s="6"/>
      <c r="BF491" s="6"/>
      <c r="BG491" s="6"/>
      <c r="BH491" s="6"/>
      <c r="BI491" s="6"/>
      <c r="BJ491" s="6"/>
    </row>
    <row r="492" spans="1:62" ht="13.5" customHeight="1" x14ac:dyDescent="0.35">
      <c r="A492" s="120"/>
      <c r="B492" s="19"/>
      <c r="C492" s="1"/>
      <c r="D492" s="9"/>
      <c r="E492" s="1"/>
      <c r="F492" s="15"/>
      <c r="G492" s="37"/>
      <c r="H492" s="5"/>
      <c r="I492" s="22"/>
      <c r="J492" s="22"/>
      <c r="K492" s="22"/>
      <c r="L492" s="60"/>
      <c r="M492" s="60"/>
      <c r="N492" s="60"/>
      <c r="O492" s="60"/>
      <c r="P492" s="60"/>
      <c r="Q492" s="60"/>
      <c r="R492" s="60"/>
      <c r="S492" s="60"/>
      <c r="T492" s="60"/>
      <c r="U492" s="60"/>
      <c r="V492" s="60"/>
      <c r="W492" s="60"/>
      <c r="X492" s="60"/>
      <c r="Y492" s="59"/>
      <c r="Z492" s="20"/>
      <c r="AA492" s="60"/>
      <c r="AB492" s="60"/>
      <c r="AC492" s="60"/>
      <c r="AD492" s="60"/>
      <c r="AE492" s="22"/>
      <c r="AF492" s="22"/>
      <c r="AG492" s="22"/>
      <c r="AH492" s="22"/>
      <c r="AI492" s="22"/>
      <c r="AJ492" s="22"/>
      <c r="AK492" s="39"/>
      <c r="AL492" s="39"/>
      <c r="AM492" s="39"/>
      <c r="AN492" s="39"/>
      <c r="AO492" s="39"/>
      <c r="AP492" s="39"/>
      <c r="AQ492" s="39"/>
      <c r="AR492" s="40"/>
      <c r="AS492" s="39"/>
      <c r="AT492" s="40"/>
      <c r="AU492" s="39"/>
      <c r="AV492" s="39"/>
      <c r="AW492" s="39"/>
      <c r="AX492" s="39"/>
      <c r="AY492" s="39"/>
      <c r="AZ492" s="40"/>
      <c r="BA492" s="39"/>
      <c r="BB492" s="40"/>
      <c r="BC492" s="39"/>
      <c r="BD492" s="40"/>
      <c r="BE492" s="39"/>
      <c r="BF492" s="39"/>
      <c r="BG492" s="39"/>
      <c r="BH492" s="56"/>
      <c r="BI492" s="56"/>
      <c r="BJ492" s="133"/>
    </row>
    <row r="493" spans="1:62" x14ac:dyDescent="0.3">
      <c r="A493" s="9"/>
      <c r="B493" s="76"/>
      <c r="C493" s="9"/>
      <c r="D493" s="9"/>
      <c r="E493" s="9"/>
      <c r="F493" s="15"/>
      <c r="G493" s="5"/>
      <c r="H493" s="5"/>
      <c r="I493" s="9"/>
      <c r="J493" s="9"/>
      <c r="K493" s="9"/>
      <c r="L493" s="9"/>
      <c r="M493" s="9"/>
      <c r="N493" s="9"/>
      <c r="O493" s="9"/>
      <c r="P493" s="9"/>
      <c r="Q493" s="9"/>
      <c r="R493" s="9"/>
      <c r="S493" s="9"/>
      <c r="T493" s="9"/>
      <c r="U493" s="9"/>
      <c r="V493" s="8"/>
      <c r="W493" s="8"/>
      <c r="X493" s="7"/>
      <c r="Y493" s="18"/>
      <c r="Z493" s="7"/>
      <c r="AA493" s="7"/>
      <c r="AB493" s="7"/>
      <c r="AC493" s="9"/>
      <c r="AD493" s="8"/>
      <c r="AE493" s="14"/>
      <c r="AF493" s="14"/>
      <c r="AG493" s="14"/>
      <c r="AH493" s="14"/>
      <c r="AI493" s="14"/>
      <c r="AJ493" s="14"/>
      <c r="AK493" s="5"/>
      <c r="AL493" s="6"/>
      <c r="AM493" s="5"/>
      <c r="AN493" s="5"/>
      <c r="AO493" s="6"/>
      <c r="AP493" s="6"/>
      <c r="AQ493" s="6"/>
      <c r="AR493" s="6"/>
      <c r="AS493" s="6"/>
      <c r="AT493" s="6"/>
      <c r="AU493" s="6"/>
      <c r="AV493" s="6"/>
      <c r="AW493" s="6"/>
      <c r="AX493" s="6"/>
      <c r="AY493" s="6"/>
      <c r="AZ493" s="6"/>
      <c r="BA493" s="6"/>
      <c r="BB493" s="6"/>
      <c r="BC493" s="6"/>
      <c r="BD493" s="6"/>
      <c r="BE493" s="6"/>
      <c r="BF493" s="6"/>
      <c r="BG493" s="6"/>
      <c r="BH493" s="6"/>
      <c r="BI493" s="6"/>
      <c r="BJ493" s="6"/>
    </row>
    <row r="494" spans="1:62" ht="13.5" customHeight="1" x14ac:dyDescent="0.35">
      <c r="A494" s="120"/>
      <c r="B494" s="76"/>
      <c r="C494" s="1"/>
      <c r="D494" s="9"/>
      <c r="E494" s="1"/>
      <c r="F494" s="15"/>
      <c r="G494" s="5"/>
      <c r="H494" s="5"/>
      <c r="I494" s="22"/>
      <c r="J494" s="22"/>
      <c r="K494" s="22"/>
      <c r="L494" s="60"/>
      <c r="M494" s="60"/>
      <c r="N494" s="60"/>
      <c r="O494" s="60"/>
      <c r="P494" s="60"/>
      <c r="Q494" s="60"/>
      <c r="R494" s="60"/>
      <c r="S494" s="60"/>
      <c r="T494" s="60"/>
      <c r="U494" s="60"/>
      <c r="V494" s="60"/>
      <c r="W494" s="60"/>
      <c r="X494" s="60"/>
      <c r="Y494" s="59"/>
      <c r="Z494" s="20"/>
      <c r="AA494" s="60"/>
      <c r="AB494" s="60"/>
      <c r="AC494" s="60"/>
      <c r="AD494" s="60"/>
      <c r="AE494" s="22"/>
      <c r="AF494" s="22"/>
      <c r="AG494" s="22"/>
      <c r="AH494" s="22"/>
      <c r="AI494" s="22"/>
      <c r="AJ494" s="22"/>
      <c r="AK494" s="39"/>
      <c r="AL494" s="39"/>
      <c r="AM494" s="39"/>
      <c r="AN494" s="39"/>
      <c r="AO494" s="39"/>
      <c r="AP494" s="39"/>
      <c r="AQ494" s="39"/>
      <c r="AR494" s="40"/>
      <c r="AS494" s="39"/>
      <c r="AT494" s="40"/>
      <c r="AU494" s="39"/>
      <c r="AV494" s="39"/>
      <c r="AW494" s="39"/>
      <c r="AX494" s="39"/>
      <c r="AY494" s="39"/>
      <c r="AZ494" s="40"/>
      <c r="BA494" s="39"/>
      <c r="BB494" s="40"/>
      <c r="BC494" s="39"/>
      <c r="BD494" s="40"/>
      <c r="BE494" s="39"/>
      <c r="BF494" s="39"/>
      <c r="BG494" s="39"/>
      <c r="BH494" s="56"/>
      <c r="BI494" s="56"/>
      <c r="BJ494" s="133"/>
    </row>
    <row r="495" spans="1:62" x14ac:dyDescent="0.3">
      <c r="A495" s="9"/>
      <c r="B495" s="76"/>
      <c r="C495" s="9"/>
      <c r="D495" s="9"/>
      <c r="E495" s="9"/>
      <c r="F495" s="15"/>
      <c r="G495" s="5"/>
      <c r="H495" s="5"/>
      <c r="I495" s="9"/>
      <c r="J495" s="9"/>
      <c r="K495" s="9"/>
      <c r="L495" s="9"/>
      <c r="M495" s="9"/>
      <c r="N495" s="9"/>
      <c r="O495" s="9"/>
      <c r="P495" s="9"/>
      <c r="Q495" s="9"/>
      <c r="R495" s="9"/>
      <c r="S495" s="9"/>
      <c r="T495" s="9"/>
      <c r="U495" s="9"/>
      <c r="V495" s="8"/>
      <c r="W495" s="8"/>
      <c r="X495" s="7"/>
      <c r="Y495" s="18"/>
      <c r="Z495" s="7"/>
      <c r="AA495" s="7"/>
      <c r="AB495" s="7"/>
      <c r="AC495" s="9"/>
      <c r="AD495" s="8"/>
      <c r="AE495" s="14"/>
      <c r="AF495" s="14"/>
      <c r="AG495" s="14"/>
      <c r="AH495" s="14"/>
      <c r="AI495" s="14"/>
      <c r="AJ495" s="14"/>
      <c r="AK495" s="5"/>
      <c r="AL495" s="6"/>
      <c r="AM495" s="5"/>
      <c r="AN495" s="5"/>
      <c r="AO495" s="6"/>
      <c r="AP495" s="6"/>
      <c r="AQ495" s="6"/>
      <c r="AR495" s="6"/>
      <c r="AS495" s="6"/>
      <c r="AT495" s="6"/>
      <c r="AU495" s="39"/>
      <c r="AV495" s="39"/>
      <c r="AW495" s="6"/>
      <c r="AX495" s="6"/>
      <c r="AY495" s="6"/>
      <c r="AZ495" s="6"/>
      <c r="BA495" s="6"/>
      <c r="BB495" s="6"/>
      <c r="BC495" s="6"/>
      <c r="BD495" s="6"/>
      <c r="BE495" s="6"/>
      <c r="BF495" s="6"/>
      <c r="BG495" s="6"/>
      <c r="BH495" s="6"/>
      <c r="BI495" s="6"/>
      <c r="BJ495" s="6"/>
    </row>
    <row r="496" spans="1:62" ht="13.5" customHeight="1" x14ac:dyDescent="0.3">
      <c r="A496" s="9"/>
      <c r="B496" s="76"/>
      <c r="C496" s="9"/>
      <c r="D496" s="9"/>
      <c r="E496" s="9"/>
      <c r="F496" s="15"/>
      <c r="G496" s="5"/>
      <c r="H496" s="5"/>
      <c r="I496" s="9"/>
      <c r="J496" s="9"/>
      <c r="K496" s="9"/>
      <c r="L496" s="9"/>
      <c r="M496" s="9"/>
      <c r="N496" s="9"/>
      <c r="O496" s="9"/>
      <c r="P496" s="9"/>
      <c r="Q496" s="9"/>
      <c r="R496" s="9"/>
      <c r="S496" s="9"/>
      <c r="T496" s="9"/>
      <c r="U496" s="9"/>
      <c r="V496" s="9"/>
      <c r="W496" s="9"/>
      <c r="Y496" s="17"/>
      <c r="AA496" s="9"/>
      <c r="AB496" s="9"/>
      <c r="AC496" s="9"/>
      <c r="AD496" s="9"/>
      <c r="AE496" s="14"/>
      <c r="AF496" s="14"/>
      <c r="AG496" s="14"/>
      <c r="AH496" s="14"/>
      <c r="AI496" s="14"/>
      <c r="AJ496" s="14"/>
      <c r="AK496" s="6"/>
      <c r="AL496" s="6"/>
      <c r="AM496" s="6"/>
      <c r="AN496" s="6"/>
      <c r="AO496" s="6"/>
      <c r="AP496" s="6"/>
      <c r="AQ496" s="6"/>
      <c r="AR496" s="6"/>
      <c r="AS496" s="6"/>
      <c r="AT496" s="6"/>
      <c r="AU496" s="39"/>
      <c r="AV496" s="39"/>
      <c r="AW496" s="6"/>
      <c r="AX496" s="6"/>
      <c r="AY496" s="6"/>
      <c r="AZ496" s="6"/>
      <c r="BA496" s="6"/>
      <c r="BB496" s="6"/>
      <c r="BC496" s="6"/>
      <c r="BD496" s="6"/>
      <c r="BE496" s="6"/>
      <c r="BF496" s="6"/>
      <c r="BG496" s="6"/>
      <c r="BH496" s="6"/>
      <c r="BI496" s="6"/>
      <c r="BJ496" s="6"/>
    </row>
    <row r="497" spans="1:62" x14ac:dyDescent="0.3">
      <c r="A497" s="135"/>
      <c r="B497" s="76"/>
      <c r="C497" s="9"/>
      <c r="D497" s="9"/>
      <c r="E497" s="9"/>
      <c r="F497" s="15"/>
      <c r="G497" s="5"/>
      <c r="H497" s="5"/>
      <c r="I497" s="9"/>
      <c r="J497" s="9"/>
      <c r="K497" s="9"/>
      <c r="L497" s="9"/>
      <c r="M497" s="9"/>
      <c r="N497" s="9"/>
      <c r="O497" s="9"/>
      <c r="P497" s="9"/>
      <c r="Q497" s="9"/>
      <c r="R497" s="9"/>
      <c r="S497" s="9"/>
      <c r="T497" s="9"/>
      <c r="U497" s="9"/>
      <c r="V497" s="8"/>
      <c r="W497" s="8"/>
      <c r="X497" s="7"/>
      <c r="Y497" s="18"/>
      <c r="Z497" s="7"/>
      <c r="AA497" s="7"/>
      <c r="AB497" s="7"/>
      <c r="AC497" s="9"/>
      <c r="AD497" s="8"/>
      <c r="AE497" s="14"/>
      <c r="AF497" s="14"/>
      <c r="AG497" s="14"/>
      <c r="AH497" s="14"/>
      <c r="AI497" s="14"/>
      <c r="AJ497" s="14"/>
      <c r="AK497" s="136"/>
      <c r="AL497" s="6"/>
      <c r="AM497" s="5"/>
      <c r="AN497" s="5"/>
      <c r="AO497" s="6"/>
      <c r="AP497" s="6"/>
      <c r="AQ497" s="6"/>
      <c r="AR497" s="6"/>
      <c r="AS497" s="6"/>
      <c r="AT497" s="6"/>
      <c r="AU497" s="6"/>
      <c r="AV497" s="6"/>
      <c r="AW497" s="6"/>
      <c r="AX497" s="6"/>
      <c r="AY497" s="6"/>
      <c r="AZ497" s="6"/>
      <c r="BA497" s="6"/>
      <c r="BB497" s="6"/>
      <c r="BC497" s="6"/>
      <c r="BD497" s="6"/>
      <c r="BE497" s="6"/>
      <c r="BF497" s="6"/>
      <c r="BG497" s="6"/>
      <c r="BH497" s="6"/>
      <c r="BI497" s="6"/>
      <c r="BJ497" s="6"/>
    </row>
    <row r="498" spans="1:62" ht="13.5" customHeight="1" x14ac:dyDescent="0.35">
      <c r="A498" s="120"/>
      <c r="B498" s="19"/>
      <c r="C498" s="1"/>
      <c r="D498" s="9"/>
      <c r="E498" s="1"/>
      <c r="F498" s="15"/>
      <c r="G498" s="37"/>
      <c r="H498" s="5"/>
      <c r="I498" s="22"/>
      <c r="J498" s="22"/>
      <c r="K498" s="22"/>
      <c r="L498" s="60"/>
      <c r="M498" s="60"/>
      <c r="N498" s="60"/>
      <c r="O498" s="60"/>
      <c r="P498" s="60"/>
      <c r="Q498" s="60"/>
      <c r="R498" s="60"/>
      <c r="S498" s="60"/>
      <c r="T498" s="60"/>
      <c r="U498" s="60"/>
      <c r="V498" s="60"/>
      <c r="W498" s="60"/>
      <c r="X498" s="60"/>
      <c r="Y498" s="59"/>
      <c r="Z498" s="20"/>
      <c r="AA498" s="60"/>
      <c r="AB498" s="60"/>
      <c r="AC498" s="60"/>
      <c r="AD498" s="60"/>
      <c r="AE498" s="22"/>
      <c r="AF498" s="22"/>
      <c r="AG498" s="22"/>
      <c r="AH498" s="22"/>
      <c r="AI498" s="22"/>
      <c r="AJ498" s="22"/>
      <c r="AK498" s="39"/>
      <c r="AL498" s="39"/>
      <c r="AM498" s="39"/>
      <c r="AN498" s="39"/>
      <c r="AO498" s="39"/>
      <c r="AP498" s="39"/>
      <c r="AQ498" s="39"/>
      <c r="AR498" s="40"/>
      <c r="AS498" s="39"/>
      <c r="AT498" s="40"/>
      <c r="AU498" s="39"/>
      <c r="AV498" s="39"/>
      <c r="AW498" s="39"/>
      <c r="AX498" s="39"/>
      <c r="AY498" s="39"/>
      <c r="AZ498" s="40"/>
      <c r="BA498" s="39"/>
      <c r="BB498" s="40"/>
      <c r="BC498" s="39"/>
      <c r="BD498" s="40"/>
      <c r="BE498" s="39"/>
      <c r="BF498" s="39"/>
      <c r="BG498" s="39"/>
      <c r="BH498" s="56"/>
      <c r="BI498" s="56"/>
      <c r="BJ498" s="133"/>
    </row>
    <row r="499" spans="1:62" x14ac:dyDescent="0.3">
      <c r="A499" s="9"/>
      <c r="B499" s="76"/>
      <c r="C499" s="9"/>
      <c r="D499" s="9"/>
      <c r="E499" s="9"/>
      <c r="F499" s="15"/>
      <c r="G499" s="5"/>
      <c r="H499" s="5"/>
      <c r="I499" s="9"/>
      <c r="J499" s="9"/>
      <c r="K499" s="9"/>
      <c r="L499" s="9"/>
      <c r="M499" s="9"/>
      <c r="N499" s="9"/>
      <c r="O499" s="9"/>
      <c r="P499" s="9"/>
      <c r="Q499" s="9"/>
      <c r="R499" s="9"/>
      <c r="S499" s="9"/>
      <c r="T499" s="9"/>
      <c r="U499" s="9"/>
      <c r="V499" s="9"/>
      <c r="W499" s="9"/>
      <c r="Y499" s="17"/>
      <c r="AA499" s="9"/>
      <c r="AB499" s="9"/>
      <c r="AC499" s="9"/>
      <c r="AD499" s="9"/>
      <c r="AE499" s="14"/>
      <c r="AF499" s="14"/>
      <c r="AG499" s="14"/>
      <c r="AH499" s="14"/>
      <c r="AI499" s="14"/>
      <c r="AJ499" s="14"/>
      <c r="AK499" s="6"/>
      <c r="AL499" s="6"/>
      <c r="AM499" s="6"/>
      <c r="AN499" s="6"/>
      <c r="AO499" s="6"/>
      <c r="AP499" s="6"/>
      <c r="AQ499" s="6"/>
      <c r="AR499" s="6"/>
      <c r="AS499" s="6"/>
      <c r="AT499" s="6"/>
      <c r="AU499" s="39"/>
      <c r="AV499" s="39"/>
      <c r="AW499" s="6"/>
      <c r="AX499" s="6"/>
      <c r="AY499" s="6"/>
      <c r="AZ499" s="6"/>
      <c r="BA499" s="6"/>
      <c r="BB499" s="6"/>
      <c r="BC499" s="6"/>
      <c r="BD499" s="6"/>
      <c r="BE499" s="6"/>
      <c r="BF499" s="6"/>
      <c r="BG499" s="6"/>
      <c r="BH499" s="6"/>
      <c r="BI499" s="6"/>
      <c r="BJ499" s="6"/>
    </row>
    <row r="500" spans="1:62" ht="13.5" customHeight="1" x14ac:dyDescent="0.35">
      <c r="A500" s="120"/>
      <c r="B500" s="19"/>
      <c r="C500" s="1"/>
      <c r="D500" s="9"/>
      <c r="E500" s="1"/>
      <c r="F500" s="15"/>
      <c r="G500" s="37"/>
      <c r="H500" s="5"/>
      <c r="I500" s="22"/>
      <c r="J500" s="22"/>
      <c r="K500" s="22"/>
      <c r="L500" s="60"/>
      <c r="M500" s="60"/>
      <c r="N500" s="60"/>
      <c r="O500" s="60"/>
      <c r="P500" s="60"/>
      <c r="Q500" s="60"/>
      <c r="R500" s="60"/>
      <c r="S500" s="60"/>
      <c r="T500" s="60"/>
      <c r="U500" s="60"/>
      <c r="V500" s="60"/>
      <c r="W500" s="60"/>
      <c r="X500" s="60"/>
      <c r="Y500" s="59"/>
      <c r="Z500" s="20"/>
      <c r="AA500" s="60"/>
      <c r="AB500" s="60"/>
      <c r="AC500" s="60"/>
      <c r="AD500" s="60"/>
      <c r="AE500" s="22"/>
      <c r="AF500" s="22"/>
      <c r="AG500" s="22"/>
      <c r="AH500" s="22"/>
      <c r="AI500" s="22"/>
      <c r="AJ500" s="22"/>
      <c r="AK500" s="39"/>
      <c r="AL500" s="39"/>
      <c r="AM500" s="39"/>
      <c r="AN500" s="39"/>
      <c r="AO500" s="39"/>
      <c r="AP500" s="39"/>
      <c r="AQ500" s="39"/>
      <c r="AR500" s="40"/>
      <c r="AS500" s="39"/>
      <c r="AT500" s="40"/>
      <c r="AU500" s="39"/>
      <c r="AV500" s="39"/>
      <c r="AW500" s="39"/>
      <c r="AX500" s="39"/>
      <c r="AY500" s="39"/>
      <c r="AZ500" s="40"/>
      <c r="BA500" s="39"/>
      <c r="BB500" s="40"/>
      <c r="BC500" s="39"/>
      <c r="BD500" s="40"/>
      <c r="BE500" s="39"/>
      <c r="BF500" s="39"/>
      <c r="BG500" s="39"/>
      <c r="BH500" s="56"/>
      <c r="BI500" s="56"/>
      <c r="BJ500" s="133"/>
    </row>
    <row r="501" spans="1:62" x14ac:dyDescent="0.3">
      <c r="A501" s="9"/>
      <c r="B501" s="76"/>
      <c r="C501" s="9"/>
      <c r="D501" s="9"/>
      <c r="E501" s="9"/>
      <c r="F501" s="15"/>
      <c r="G501" s="5"/>
      <c r="H501" s="5"/>
      <c r="I501" s="9"/>
      <c r="J501" s="9"/>
      <c r="K501" s="9"/>
      <c r="L501" s="9"/>
      <c r="M501" s="9"/>
      <c r="N501" s="9"/>
      <c r="O501" s="9"/>
      <c r="P501" s="9"/>
      <c r="Q501" s="9"/>
      <c r="R501" s="9"/>
      <c r="S501" s="9"/>
      <c r="T501" s="9"/>
      <c r="U501" s="9"/>
      <c r="V501" s="9"/>
      <c r="W501" s="9"/>
      <c r="Y501" s="17"/>
      <c r="AA501" s="9"/>
      <c r="AB501" s="9"/>
      <c r="AC501" s="9"/>
      <c r="AD501" s="9"/>
      <c r="AE501" s="14"/>
      <c r="AF501" s="14"/>
      <c r="AG501" s="14"/>
      <c r="AH501" s="14"/>
      <c r="AI501" s="14"/>
      <c r="AJ501" s="14"/>
      <c r="AK501" s="6"/>
      <c r="AL501" s="6"/>
      <c r="AM501" s="6"/>
      <c r="AN501" s="6"/>
      <c r="AO501" s="6"/>
      <c r="AP501" s="6"/>
      <c r="AQ501" s="6"/>
      <c r="AR501" s="6"/>
      <c r="AS501" s="6"/>
      <c r="AT501" s="6"/>
      <c r="AU501" s="39"/>
      <c r="AV501" s="39"/>
      <c r="AW501" s="6"/>
      <c r="AX501" s="6"/>
      <c r="AY501" s="6"/>
      <c r="AZ501" s="6"/>
      <c r="BA501" s="6"/>
      <c r="BB501" s="6"/>
      <c r="BC501" s="6"/>
      <c r="BD501" s="6"/>
      <c r="BE501" s="6"/>
      <c r="BF501" s="6"/>
      <c r="BG501" s="6"/>
      <c r="BH501" s="6"/>
      <c r="BI501" s="6"/>
      <c r="BJ501" s="6"/>
    </row>
    <row r="502" spans="1:62" x14ac:dyDescent="0.3">
      <c r="A502" s="9"/>
      <c r="B502" s="76"/>
      <c r="C502" s="9"/>
      <c r="D502" s="9"/>
      <c r="E502" s="9"/>
      <c r="F502" s="15"/>
      <c r="G502" s="5"/>
      <c r="H502" s="5"/>
      <c r="I502" s="9"/>
      <c r="J502" s="9"/>
      <c r="K502" s="9"/>
      <c r="L502" s="9"/>
      <c r="M502" s="9"/>
      <c r="N502" s="9"/>
      <c r="O502" s="9"/>
      <c r="P502" s="9"/>
      <c r="Q502" s="9"/>
      <c r="R502" s="9"/>
      <c r="S502" s="9"/>
      <c r="T502" s="9"/>
      <c r="U502" s="9"/>
      <c r="V502" s="9"/>
      <c r="W502" s="9"/>
      <c r="Y502" s="17"/>
      <c r="AA502" s="9"/>
      <c r="AB502" s="9"/>
      <c r="AC502" s="9"/>
      <c r="AD502" s="9"/>
      <c r="AE502" s="14"/>
      <c r="AF502" s="14"/>
      <c r="AG502" s="14"/>
      <c r="AH502" s="14"/>
      <c r="AI502" s="14"/>
      <c r="AJ502" s="14"/>
      <c r="AK502" s="6"/>
      <c r="AL502" s="6"/>
      <c r="AM502" s="6"/>
      <c r="AN502" s="6"/>
      <c r="AO502" s="6"/>
      <c r="AP502" s="6"/>
      <c r="AQ502" s="6"/>
      <c r="AR502" s="6"/>
      <c r="AS502" s="6"/>
      <c r="AT502" s="6"/>
      <c r="AU502" s="39"/>
      <c r="AV502" s="39"/>
      <c r="AW502" s="6"/>
      <c r="AX502" s="6"/>
      <c r="AY502" s="6"/>
      <c r="AZ502" s="6"/>
      <c r="BA502" s="6"/>
      <c r="BB502" s="6"/>
      <c r="BC502" s="6"/>
      <c r="BD502" s="6"/>
      <c r="BE502" s="6"/>
      <c r="BF502" s="6"/>
      <c r="BG502" s="6"/>
      <c r="BH502" s="6"/>
      <c r="BI502" s="6"/>
      <c r="BJ502" s="6"/>
    </row>
    <row r="503" spans="1:62" x14ac:dyDescent="0.3">
      <c r="A503" s="135"/>
      <c r="B503" s="76"/>
      <c r="C503" s="9"/>
      <c r="D503" s="9"/>
      <c r="E503" s="9"/>
      <c r="F503" s="15"/>
      <c r="G503" s="5"/>
      <c r="H503" s="5"/>
      <c r="I503" s="9"/>
      <c r="J503" s="9"/>
      <c r="K503" s="9"/>
      <c r="L503" s="9"/>
      <c r="M503" s="9"/>
      <c r="N503" s="9"/>
      <c r="O503" s="9"/>
      <c r="P503" s="9"/>
      <c r="Q503" s="9"/>
      <c r="R503" s="9"/>
      <c r="S503" s="9"/>
      <c r="T503" s="9"/>
      <c r="U503" s="9"/>
      <c r="V503" s="8"/>
      <c r="W503" s="8"/>
      <c r="X503" s="7"/>
      <c r="Y503" s="18"/>
      <c r="Z503" s="7"/>
      <c r="AA503" s="7"/>
      <c r="AB503" s="7"/>
      <c r="AC503" s="9"/>
      <c r="AD503" s="8"/>
      <c r="AE503" s="14"/>
      <c r="AF503" s="14"/>
      <c r="AG503" s="14"/>
      <c r="AH503" s="14"/>
      <c r="AI503" s="14"/>
      <c r="AJ503" s="14"/>
      <c r="AK503" s="136"/>
      <c r="AL503" s="6"/>
      <c r="AM503" s="5"/>
      <c r="AN503" s="5"/>
      <c r="AO503" s="6"/>
      <c r="AP503" s="6"/>
      <c r="AQ503" s="6"/>
      <c r="AR503" s="6"/>
      <c r="AS503" s="6"/>
      <c r="AT503" s="6"/>
      <c r="AU503" s="6"/>
      <c r="AV503" s="6"/>
      <c r="AW503" s="6"/>
      <c r="AX503" s="6"/>
      <c r="AY503" s="6"/>
      <c r="AZ503" s="6"/>
      <c r="BA503" s="6"/>
      <c r="BB503" s="6"/>
      <c r="BC503" s="6"/>
      <c r="BD503" s="6"/>
      <c r="BE503" s="6"/>
      <c r="BF503" s="6"/>
      <c r="BG503" s="6"/>
      <c r="BH503" s="6"/>
      <c r="BI503" s="6"/>
      <c r="BJ503" s="6"/>
    </row>
    <row r="504" spans="1:62" ht="13.5" customHeight="1" x14ac:dyDescent="0.35">
      <c r="A504" s="120"/>
      <c r="B504" s="19"/>
      <c r="C504" s="1"/>
      <c r="D504" s="9"/>
      <c r="E504" s="1"/>
      <c r="F504" s="15"/>
      <c r="G504" s="37"/>
      <c r="H504" s="5"/>
      <c r="I504" s="22"/>
      <c r="J504" s="22"/>
      <c r="K504" s="22"/>
      <c r="L504" s="60"/>
      <c r="M504" s="60"/>
      <c r="N504" s="60"/>
      <c r="O504" s="60"/>
      <c r="P504" s="60"/>
      <c r="Q504" s="60"/>
      <c r="R504" s="60"/>
      <c r="S504" s="60"/>
      <c r="T504" s="60"/>
      <c r="U504" s="60"/>
      <c r="V504" s="60"/>
      <c r="W504" s="60"/>
      <c r="X504" s="60"/>
      <c r="Y504" s="59"/>
      <c r="Z504" s="20"/>
      <c r="AA504" s="60"/>
      <c r="AB504" s="60"/>
      <c r="AC504" s="60"/>
      <c r="AD504" s="60"/>
      <c r="AE504" s="22"/>
      <c r="AF504" s="22"/>
      <c r="AG504" s="22"/>
      <c r="AH504" s="22"/>
      <c r="AI504" s="22"/>
      <c r="AJ504" s="22"/>
      <c r="AK504" s="39"/>
      <c r="AL504" s="39"/>
      <c r="AM504" s="39"/>
      <c r="AN504" s="39"/>
      <c r="AO504" s="39"/>
      <c r="AP504" s="39"/>
      <c r="AQ504" s="39"/>
      <c r="AR504" s="40"/>
      <c r="AS504" s="39"/>
      <c r="AT504" s="40"/>
      <c r="AU504" s="39"/>
      <c r="AV504" s="39"/>
      <c r="AW504" s="39"/>
      <c r="AX504" s="39"/>
      <c r="AY504" s="39"/>
      <c r="AZ504" s="40"/>
      <c r="BA504" s="39"/>
      <c r="BB504" s="40"/>
      <c r="BC504" s="39"/>
      <c r="BD504" s="40"/>
      <c r="BE504" s="39"/>
      <c r="BF504" s="39"/>
      <c r="BG504" s="39"/>
      <c r="BH504" s="56"/>
      <c r="BI504" s="56"/>
      <c r="BJ504" s="133"/>
    </row>
    <row r="505" spans="1:62" ht="13.5" customHeight="1" x14ac:dyDescent="0.35">
      <c r="A505" s="120"/>
      <c r="B505" s="19"/>
      <c r="C505" s="1"/>
      <c r="D505" s="9"/>
      <c r="E505" s="1"/>
      <c r="F505" s="15"/>
      <c r="G505" s="37"/>
      <c r="H505" s="5"/>
      <c r="I505" s="22"/>
      <c r="J505" s="22"/>
      <c r="K505" s="22"/>
      <c r="L505" s="60"/>
      <c r="M505" s="60"/>
      <c r="N505" s="60"/>
      <c r="O505" s="60"/>
      <c r="P505" s="60"/>
      <c r="Q505" s="60"/>
      <c r="R505" s="60"/>
      <c r="S505" s="60"/>
      <c r="T505" s="60"/>
      <c r="U505" s="60"/>
      <c r="V505" s="60"/>
      <c r="W505" s="60"/>
      <c r="X505" s="60"/>
      <c r="Y505" s="59"/>
      <c r="Z505" s="20"/>
      <c r="AA505" s="60"/>
      <c r="AB505" s="60"/>
      <c r="AC505" s="60"/>
      <c r="AD505" s="60"/>
      <c r="AE505" s="22"/>
      <c r="AF505" s="22"/>
      <c r="AG505" s="22"/>
      <c r="AH505" s="22"/>
      <c r="AI505" s="22"/>
      <c r="AJ505" s="22"/>
      <c r="AK505" s="39"/>
      <c r="AL505" s="39"/>
      <c r="AM505" s="39"/>
      <c r="AN505" s="39"/>
      <c r="AO505" s="39"/>
      <c r="AP505" s="39"/>
      <c r="AQ505" s="39"/>
      <c r="AR505" s="40"/>
      <c r="AS505" s="39"/>
      <c r="AT505" s="40"/>
      <c r="AU505" s="39"/>
      <c r="AV505" s="39"/>
      <c r="AW505" s="39"/>
      <c r="AX505" s="39"/>
      <c r="AY505" s="39"/>
      <c r="AZ505" s="40"/>
      <c r="BA505" s="39"/>
      <c r="BB505" s="40"/>
      <c r="BC505" s="39"/>
      <c r="BD505" s="40"/>
      <c r="BE505" s="39"/>
      <c r="BF505" s="39"/>
      <c r="BG505" s="39"/>
      <c r="BH505" s="56"/>
      <c r="BI505" s="56"/>
      <c r="BJ505" s="133"/>
    </row>
    <row r="506" spans="1:62" x14ac:dyDescent="0.3">
      <c r="A506" s="9"/>
      <c r="B506" s="76"/>
      <c r="C506" s="9"/>
      <c r="D506" s="9"/>
      <c r="E506" s="9"/>
      <c r="F506" s="15"/>
      <c r="G506" s="5"/>
      <c r="H506" s="5"/>
      <c r="I506" s="9"/>
      <c r="J506" s="9"/>
      <c r="K506" s="9"/>
      <c r="L506" s="9"/>
      <c r="M506" s="9"/>
      <c r="N506" s="9"/>
      <c r="O506" s="9"/>
      <c r="P506" s="9"/>
      <c r="Q506" s="9"/>
      <c r="R506" s="9"/>
      <c r="S506" s="9"/>
      <c r="T506" s="9"/>
      <c r="U506" s="9"/>
      <c r="V506" s="9"/>
      <c r="W506" s="9"/>
      <c r="Y506" s="17"/>
      <c r="AA506" s="9"/>
      <c r="AB506" s="9"/>
      <c r="AC506" s="9"/>
      <c r="AD506" s="9"/>
      <c r="AE506" s="14"/>
      <c r="AF506" s="14"/>
      <c r="AG506" s="14"/>
      <c r="AH506" s="14"/>
      <c r="AI506" s="14"/>
      <c r="AJ506" s="14"/>
      <c r="AK506" s="6"/>
      <c r="AL506" s="6"/>
      <c r="AM506" s="6"/>
      <c r="AN506" s="6"/>
      <c r="AO506" s="6"/>
      <c r="AP506" s="6"/>
      <c r="AQ506" s="6"/>
      <c r="AR506" s="6"/>
      <c r="AS506" s="6"/>
      <c r="AT506" s="6"/>
      <c r="AU506" s="39"/>
      <c r="AV506" s="39"/>
      <c r="AW506" s="6"/>
      <c r="AX506" s="6"/>
      <c r="AY506" s="6"/>
      <c r="AZ506" s="6"/>
      <c r="BA506" s="6"/>
      <c r="BB506" s="6"/>
      <c r="BC506" s="6"/>
      <c r="BD506" s="6"/>
      <c r="BE506" s="6"/>
      <c r="BF506" s="6"/>
      <c r="BG506" s="6"/>
      <c r="BH506" s="6"/>
      <c r="BI506" s="6"/>
      <c r="BJ506" s="6"/>
    </row>
    <row r="507" spans="1:62" x14ac:dyDescent="0.3">
      <c r="A507" s="9"/>
      <c r="B507" s="76"/>
      <c r="C507" s="9"/>
      <c r="D507" s="9"/>
      <c r="E507" s="9"/>
      <c r="F507" s="15"/>
      <c r="G507" s="5"/>
      <c r="H507" s="5"/>
      <c r="I507" s="9"/>
      <c r="J507" s="9"/>
      <c r="K507" s="9"/>
      <c r="L507" s="9"/>
      <c r="M507" s="9"/>
      <c r="N507" s="9"/>
      <c r="O507" s="9"/>
      <c r="P507" s="9"/>
      <c r="Q507" s="9"/>
      <c r="R507" s="9"/>
      <c r="S507" s="9"/>
      <c r="T507" s="9"/>
      <c r="U507" s="9"/>
      <c r="V507" s="8"/>
      <c r="W507" s="8"/>
      <c r="X507" s="7"/>
      <c r="Y507" s="18"/>
      <c r="Z507" s="7"/>
      <c r="AA507" s="7"/>
      <c r="AB507" s="7"/>
      <c r="AC507" s="9"/>
      <c r="AD507" s="8"/>
      <c r="AE507" s="14"/>
      <c r="AF507" s="14"/>
      <c r="AG507" s="14"/>
      <c r="AH507" s="14"/>
      <c r="AI507" s="14"/>
      <c r="AJ507" s="14"/>
      <c r="AK507" s="5"/>
      <c r="AL507" s="6"/>
      <c r="AM507" s="5"/>
      <c r="AN507" s="5"/>
      <c r="AO507" s="6"/>
      <c r="AP507" s="6"/>
      <c r="AQ507" s="6"/>
      <c r="AR507" s="6"/>
      <c r="AS507" s="6"/>
      <c r="AT507" s="6"/>
      <c r="AU507" s="39"/>
      <c r="AV507" s="39"/>
      <c r="AW507" s="6"/>
      <c r="AX507" s="6"/>
      <c r="AY507" s="6"/>
      <c r="AZ507" s="6"/>
      <c r="BA507" s="6"/>
      <c r="BB507" s="6"/>
      <c r="BC507" s="6"/>
      <c r="BD507" s="6"/>
      <c r="BE507" s="6"/>
      <c r="BF507" s="6"/>
      <c r="BG507" s="6"/>
      <c r="BH507" s="6"/>
      <c r="BI507" s="6"/>
      <c r="BJ507" s="6"/>
    </row>
    <row r="508" spans="1:62" x14ac:dyDescent="0.3">
      <c r="A508" s="135"/>
      <c r="B508" s="76"/>
      <c r="C508" s="9"/>
      <c r="D508" s="9"/>
      <c r="E508" s="9"/>
      <c r="F508" s="15"/>
      <c r="G508" s="5"/>
      <c r="H508" s="5"/>
      <c r="I508" s="9"/>
      <c r="J508" s="9"/>
      <c r="K508" s="9"/>
      <c r="L508" s="9"/>
      <c r="M508" s="9"/>
      <c r="N508" s="9"/>
      <c r="O508" s="9"/>
      <c r="P508" s="9"/>
      <c r="Q508" s="9"/>
      <c r="R508" s="9"/>
      <c r="S508" s="9"/>
      <c r="T508" s="9"/>
      <c r="U508" s="9"/>
      <c r="V508" s="8"/>
      <c r="W508" s="8"/>
      <c r="X508" s="7"/>
      <c r="Y508" s="18"/>
      <c r="Z508" s="7"/>
      <c r="AA508" s="7"/>
      <c r="AB508" s="7"/>
      <c r="AC508" s="9"/>
      <c r="AD508" s="8"/>
      <c r="AE508" s="14"/>
      <c r="AF508" s="14"/>
      <c r="AG508" s="14"/>
      <c r="AH508" s="14"/>
      <c r="AI508" s="14"/>
      <c r="AJ508" s="14"/>
      <c r="AK508" s="136"/>
      <c r="AL508" s="6"/>
      <c r="AM508" s="5"/>
      <c r="AN508" s="5"/>
      <c r="AO508" s="6"/>
      <c r="AP508" s="6"/>
      <c r="AQ508" s="6"/>
      <c r="AR508" s="6"/>
      <c r="AS508" s="6"/>
      <c r="AT508" s="6"/>
      <c r="AU508" s="39"/>
      <c r="AV508" s="39"/>
      <c r="AW508" s="6"/>
      <c r="AX508" s="6"/>
      <c r="AY508" s="6"/>
      <c r="AZ508" s="6"/>
      <c r="BA508" s="6"/>
      <c r="BB508" s="6"/>
      <c r="BC508" s="6"/>
      <c r="BD508" s="6"/>
      <c r="BE508" s="6"/>
      <c r="BF508" s="6"/>
      <c r="BG508" s="6"/>
      <c r="BH508" s="6"/>
      <c r="BI508" s="6"/>
      <c r="BJ508" s="6"/>
    </row>
    <row r="509" spans="1:62" x14ac:dyDescent="0.3">
      <c r="A509" s="135"/>
      <c r="B509" s="76"/>
      <c r="C509" s="9"/>
      <c r="D509" s="9"/>
      <c r="E509" s="9"/>
      <c r="F509" s="15"/>
      <c r="G509" s="5"/>
      <c r="H509" s="5"/>
      <c r="I509" s="9"/>
      <c r="J509" s="9"/>
      <c r="K509" s="9"/>
      <c r="L509" s="9"/>
      <c r="M509" s="9"/>
      <c r="N509" s="9"/>
      <c r="O509" s="9"/>
      <c r="P509" s="9"/>
      <c r="Q509" s="9"/>
      <c r="R509" s="9"/>
      <c r="S509" s="9"/>
      <c r="T509" s="9"/>
      <c r="U509" s="9"/>
      <c r="V509" s="8"/>
      <c r="W509" s="8"/>
      <c r="X509" s="7"/>
      <c r="Y509" s="18"/>
      <c r="Z509" s="7"/>
      <c r="AA509" s="7"/>
      <c r="AB509" s="7"/>
      <c r="AC509" s="9"/>
      <c r="AD509" s="8"/>
      <c r="AE509" s="14"/>
      <c r="AF509" s="14"/>
      <c r="AG509" s="14"/>
      <c r="AH509" s="14"/>
      <c r="AI509" s="14"/>
      <c r="AJ509" s="14"/>
      <c r="AK509" s="136"/>
      <c r="AL509" s="6"/>
      <c r="AM509" s="5"/>
      <c r="AN509" s="5"/>
      <c r="AO509" s="6"/>
      <c r="AP509" s="6"/>
      <c r="AQ509" s="6"/>
      <c r="AR509" s="6"/>
      <c r="AS509" s="6"/>
      <c r="AT509" s="6"/>
      <c r="AU509" s="6"/>
      <c r="AV509" s="6"/>
      <c r="AW509" s="6"/>
      <c r="AX509" s="6"/>
      <c r="AY509" s="6"/>
      <c r="AZ509" s="6"/>
      <c r="BA509" s="6"/>
      <c r="BB509" s="6"/>
      <c r="BC509" s="6"/>
      <c r="BD509" s="6"/>
      <c r="BE509" s="6"/>
      <c r="BF509" s="6"/>
      <c r="BG509" s="6"/>
      <c r="BH509" s="6"/>
      <c r="BI509" s="6"/>
      <c r="BJ509" s="6"/>
    </row>
    <row r="510" spans="1:62" x14ac:dyDescent="0.3">
      <c r="A510" s="135"/>
      <c r="B510" s="76"/>
      <c r="C510" s="9"/>
      <c r="D510" s="9"/>
      <c r="E510" s="9"/>
      <c r="F510" s="15"/>
      <c r="G510" s="5"/>
      <c r="H510" s="5"/>
      <c r="I510" s="9"/>
      <c r="J510" s="9"/>
      <c r="K510" s="9"/>
      <c r="L510" s="9"/>
      <c r="M510" s="9"/>
      <c r="N510" s="9"/>
      <c r="O510" s="9"/>
      <c r="P510" s="9"/>
      <c r="Q510" s="9"/>
      <c r="R510" s="9"/>
      <c r="S510" s="9"/>
      <c r="T510" s="9"/>
      <c r="U510" s="9"/>
      <c r="V510" s="8"/>
      <c r="W510" s="8"/>
      <c r="X510" s="7"/>
      <c r="Y510" s="18"/>
      <c r="Z510" s="7"/>
      <c r="AA510" s="7"/>
      <c r="AB510" s="7"/>
      <c r="AC510" s="9"/>
      <c r="AD510" s="8"/>
      <c r="AE510" s="14"/>
      <c r="AF510" s="14"/>
      <c r="AG510" s="14"/>
      <c r="AH510" s="14"/>
      <c r="AI510" s="14"/>
      <c r="AJ510" s="14"/>
      <c r="AK510" s="136"/>
      <c r="AL510" s="6"/>
      <c r="AM510" s="5"/>
      <c r="AN510" s="5"/>
      <c r="AO510" s="6"/>
      <c r="AP510" s="6"/>
      <c r="AQ510" s="6"/>
      <c r="AR510" s="6"/>
      <c r="AS510" s="6"/>
      <c r="AT510" s="6"/>
      <c r="AU510" s="6"/>
      <c r="AV510" s="6"/>
      <c r="AW510" s="6"/>
      <c r="AX510" s="6"/>
      <c r="AY510" s="6"/>
      <c r="AZ510" s="6"/>
      <c r="BA510" s="6"/>
      <c r="BB510" s="6"/>
      <c r="BC510" s="6"/>
      <c r="BD510" s="6"/>
      <c r="BE510" s="6"/>
      <c r="BF510" s="6"/>
      <c r="BG510" s="6"/>
      <c r="BH510" s="6"/>
      <c r="BI510" s="6"/>
      <c r="BJ510" s="6"/>
    </row>
    <row r="511" spans="1:62" x14ac:dyDescent="0.3">
      <c r="A511" s="135"/>
      <c r="B511" s="76"/>
      <c r="C511" s="9"/>
      <c r="D511" s="9"/>
      <c r="E511" s="9"/>
      <c r="F511" s="15"/>
      <c r="G511" s="5"/>
      <c r="H511" s="5"/>
      <c r="I511" s="9"/>
      <c r="J511" s="9"/>
      <c r="K511" s="9"/>
      <c r="L511" s="9"/>
      <c r="M511" s="9"/>
      <c r="N511" s="9"/>
      <c r="O511" s="9"/>
      <c r="P511" s="9"/>
      <c r="Q511" s="9"/>
      <c r="R511" s="9"/>
      <c r="S511" s="9"/>
      <c r="T511" s="9"/>
      <c r="U511" s="9"/>
      <c r="V511" s="8"/>
      <c r="W511" s="8"/>
      <c r="X511" s="7"/>
      <c r="Y511" s="18"/>
      <c r="Z511" s="7"/>
      <c r="AA511" s="7"/>
      <c r="AB511" s="7"/>
      <c r="AC511" s="9"/>
      <c r="AD511" s="8"/>
      <c r="AE511" s="14"/>
      <c r="AF511" s="14"/>
      <c r="AG511" s="14"/>
      <c r="AH511" s="14"/>
      <c r="AI511" s="14"/>
      <c r="AJ511" s="14"/>
      <c r="AK511" s="136"/>
      <c r="AL511" s="6"/>
      <c r="AM511" s="5"/>
      <c r="AN511" s="5"/>
      <c r="AO511" s="6"/>
      <c r="AP511" s="6"/>
      <c r="AQ511" s="6"/>
      <c r="AR511" s="6"/>
      <c r="AS511" s="6"/>
      <c r="AT511" s="6"/>
      <c r="AU511" s="6"/>
      <c r="AV511" s="6"/>
      <c r="AW511" s="6"/>
      <c r="AX511" s="6"/>
      <c r="AY511" s="6"/>
      <c r="AZ511" s="6"/>
      <c r="BA511" s="6"/>
      <c r="BB511" s="6"/>
      <c r="BC511" s="6"/>
      <c r="BD511" s="6"/>
      <c r="BE511" s="6"/>
      <c r="BF511" s="6"/>
      <c r="BG511" s="6"/>
      <c r="BH511" s="6"/>
      <c r="BI511" s="6"/>
      <c r="BJ511" s="6"/>
    </row>
    <row r="512" spans="1:62" x14ac:dyDescent="0.3">
      <c r="A512" s="9"/>
      <c r="B512" s="76"/>
      <c r="C512" s="9"/>
      <c r="D512" s="9"/>
      <c r="E512" s="9"/>
      <c r="F512" s="15"/>
      <c r="G512" s="5"/>
      <c r="H512" s="5"/>
      <c r="I512" s="9"/>
      <c r="J512" s="9"/>
      <c r="K512" s="9"/>
      <c r="L512" s="9"/>
      <c r="M512" s="9"/>
      <c r="N512" s="9"/>
      <c r="O512" s="9"/>
      <c r="P512" s="9"/>
      <c r="Q512" s="9"/>
      <c r="R512" s="9"/>
      <c r="S512" s="9"/>
      <c r="T512" s="9"/>
      <c r="U512" s="9"/>
      <c r="V512" s="8"/>
      <c r="W512" s="8"/>
      <c r="X512" s="7"/>
      <c r="Y512" s="18"/>
      <c r="Z512" s="7"/>
      <c r="AA512" s="7"/>
      <c r="AB512" s="7"/>
      <c r="AC512" s="9"/>
      <c r="AD512" s="8"/>
      <c r="AE512" s="14"/>
      <c r="AF512" s="14"/>
      <c r="AG512" s="14"/>
      <c r="AH512" s="14"/>
      <c r="AI512" s="14"/>
      <c r="AJ512" s="14"/>
      <c r="AK512" s="5"/>
      <c r="AL512" s="6"/>
      <c r="AM512" s="5"/>
      <c r="AN512" s="5"/>
      <c r="AO512" s="6"/>
      <c r="AP512" s="6"/>
      <c r="AQ512" s="6"/>
      <c r="AR512" s="6"/>
      <c r="AS512" s="6"/>
      <c r="AT512" s="6"/>
      <c r="AU512" s="6"/>
      <c r="AV512" s="6"/>
      <c r="AW512" s="6"/>
      <c r="AX512" s="6"/>
      <c r="AY512" s="6"/>
      <c r="AZ512" s="6"/>
      <c r="BA512" s="6"/>
      <c r="BB512" s="6"/>
      <c r="BC512" s="6"/>
      <c r="BD512" s="6"/>
      <c r="BE512" s="6"/>
      <c r="BF512" s="6"/>
      <c r="BG512" s="6"/>
      <c r="BH512" s="6"/>
      <c r="BI512" s="6"/>
      <c r="BJ512" s="6"/>
    </row>
    <row r="513" spans="1:62" ht="13.5" customHeight="1" x14ac:dyDescent="0.35">
      <c r="A513" s="120"/>
      <c r="B513" s="76"/>
      <c r="C513" s="1"/>
      <c r="D513" s="9"/>
      <c r="E513" s="1"/>
      <c r="F513" s="15"/>
      <c r="G513" s="5"/>
      <c r="H513" s="5"/>
      <c r="I513" s="22"/>
      <c r="J513" s="22"/>
      <c r="K513" s="22"/>
      <c r="L513" s="60"/>
      <c r="M513" s="60"/>
      <c r="N513" s="60"/>
      <c r="O513" s="60"/>
      <c r="P513" s="60"/>
      <c r="Q513" s="60"/>
      <c r="R513" s="60"/>
      <c r="S513" s="60"/>
      <c r="T513" s="60"/>
      <c r="U513" s="60"/>
      <c r="V513" s="60"/>
      <c r="W513" s="60"/>
      <c r="X513" s="60"/>
      <c r="Y513" s="59"/>
      <c r="Z513" s="20"/>
      <c r="AA513" s="60"/>
      <c r="AB513" s="60"/>
      <c r="AC513" s="60"/>
      <c r="AD513" s="60"/>
      <c r="AE513" s="22"/>
      <c r="AF513" s="22"/>
      <c r="AG513" s="22"/>
      <c r="AH513" s="22"/>
      <c r="AI513" s="22"/>
      <c r="AJ513" s="22"/>
      <c r="AK513" s="39"/>
      <c r="AL513" s="39"/>
      <c r="AM513" s="39"/>
      <c r="AN513" s="39"/>
      <c r="AO513" s="39"/>
      <c r="AP513" s="39"/>
      <c r="AQ513" s="39"/>
      <c r="AR513" s="40"/>
      <c r="AS513" s="39"/>
      <c r="AT513" s="40"/>
      <c r="AU513" s="39"/>
      <c r="AV513" s="39"/>
      <c r="AW513" s="39"/>
      <c r="AX513" s="39"/>
      <c r="AY513" s="39"/>
      <c r="AZ513" s="40"/>
      <c r="BA513" s="39"/>
      <c r="BB513" s="40"/>
      <c r="BC513" s="39"/>
      <c r="BD513" s="40"/>
      <c r="BE513" s="39"/>
      <c r="BF513" s="39"/>
      <c r="BG513" s="39"/>
      <c r="BH513" s="56"/>
      <c r="BI513" s="56"/>
      <c r="BJ513" s="133"/>
    </row>
    <row r="514" spans="1:62" x14ac:dyDescent="0.3">
      <c r="A514" s="9"/>
      <c r="B514" s="76"/>
      <c r="C514" s="9"/>
      <c r="D514" s="9"/>
      <c r="E514" s="9"/>
      <c r="F514" s="15"/>
      <c r="G514" s="5"/>
      <c r="H514" s="5"/>
      <c r="I514" s="9"/>
      <c r="J514" s="9"/>
      <c r="K514" s="9"/>
      <c r="L514" s="9"/>
      <c r="M514" s="9"/>
      <c r="N514" s="9"/>
      <c r="O514" s="9"/>
      <c r="P514" s="9"/>
      <c r="Q514" s="9"/>
      <c r="R514" s="9"/>
      <c r="S514" s="9"/>
      <c r="T514" s="9"/>
      <c r="U514" s="9"/>
      <c r="V514" s="9"/>
      <c r="W514" s="9"/>
      <c r="Y514" s="17"/>
      <c r="AA514" s="9"/>
      <c r="AB514" s="9"/>
      <c r="AC514" s="9"/>
      <c r="AD514" s="9"/>
      <c r="AE514" s="14"/>
      <c r="AF514" s="14"/>
      <c r="AG514" s="14"/>
      <c r="AH514" s="14"/>
      <c r="AI514" s="14"/>
      <c r="AJ514" s="14"/>
      <c r="AK514" s="6"/>
      <c r="AL514" s="6"/>
      <c r="AM514" s="6"/>
      <c r="AN514" s="6"/>
      <c r="AO514" s="6"/>
      <c r="AP514" s="6"/>
      <c r="AQ514" s="6"/>
      <c r="AR514" s="6"/>
      <c r="AS514" s="6"/>
      <c r="AT514" s="6"/>
      <c r="AU514" s="39"/>
      <c r="AV514" s="39"/>
      <c r="AW514" s="6"/>
      <c r="AX514" s="6"/>
      <c r="AY514" s="6"/>
      <c r="AZ514" s="6"/>
      <c r="BA514" s="6"/>
      <c r="BB514" s="6"/>
      <c r="BC514" s="6"/>
      <c r="BD514" s="6"/>
      <c r="BE514" s="6"/>
      <c r="BF514" s="6"/>
      <c r="BG514" s="6"/>
      <c r="BH514" s="6"/>
      <c r="BI514" s="6"/>
      <c r="BJ514" s="6"/>
    </row>
    <row r="515" spans="1:62" x14ac:dyDescent="0.3">
      <c r="A515" s="9"/>
      <c r="B515" s="76"/>
      <c r="C515" s="9"/>
      <c r="D515" s="9"/>
      <c r="E515" s="9"/>
      <c r="F515" s="15"/>
      <c r="G515" s="5"/>
      <c r="H515" s="5"/>
      <c r="I515" s="9"/>
      <c r="J515" s="9"/>
      <c r="K515" s="9"/>
      <c r="L515" s="9"/>
      <c r="M515" s="9"/>
      <c r="N515" s="9"/>
      <c r="O515" s="9"/>
      <c r="P515" s="9"/>
      <c r="Q515" s="9"/>
      <c r="R515" s="9"/>
      <c r="S515" s="9"/>
      <c r="T515" s="9"/>
      <c r="U515" s="9"/>
      <c r="V515" s="9"/>
      <c r="W515" s="9"/>
      <c r="Y515" s="17"/>
      <c r="AA515" s="9"/>
      <c r="AB515" s="9"/>
      <c r="AC515" s="9"/>
      <c r="AD515" s="9"/>
      <c r="AE515" s="14"/>
      <c r="AF515" s="14"/>
      <c r="AG515" s="14"/>
      <c r="AH515" s="14"/>
      <c r="AI515" s="14"/>
      <c r="AJ515" s="14"/>
      <c r="AK515" s="6"/>
      <c r="AL515" s="6"/>
      <c r="AM515" s="6"/>
      <c r="AN515" s="6"/>
      <c r="AO515" s="6"/>
      <c r="AP515" s="6"/>
      <c r="AQ515" s="6"/>
      <c r="AR515" s="6"/>
      <c r="AS515" s="6"/>
      <c r="AT515" s="6"/>
      <c r="AU515" s="39"/>
      <c r="AV515" s="39"/>
      <c r="AW515" s="6"/>
      <c r="AX515" s="6"/>
      <c r="AY515" s="6"/>
      <c r="AZ515" s="6"/>
      <c r="BA515" s="6"/>
      <c r="BB515" s="6"/>
      <c r="BC515" s="6"/>
      <c r="BD515" s="6"/>
      <c r="BE515" s="6"/>
      <c r="BF515" s="6"/>
      <c r="BG515" s="6"/>
      <c r="BH515" s="6"/>
      <c r="BI515" s="6"/>
      <c r="BJ515" s="6"/>
    </row>
    <row r="516" spans="1:62" x14ac:dyDescent="0.3">
      <c r="A516" s="9"/>
      <c r="B516" s="76"/>
      <c r="C516" s="9"/>
      <c r="D516" s="9"/>
      <c r="E516" s="9"/>
      <c r="F516" s="15"/>
      <c r="G516" s="5"/>
      <c r="H516" s="5"/>
      <c r="I516" s="9"/>
      <c r="J516" s="9"/>
      <c r="K516" s="9"/>
      <c r="L516" s="9"/>
      <c r="M516" s="9"/>
      <c r="N516" s="9"/>
      <c r="O516" s="9"/>
      <c r="P516" s="9"/>
      <c r="Q516" s="9"/>
      <c r="R516" s="9"/>
      <c r="S516" s="9"/>
      <c r="T516" s="9"/>
      <c r="U516" s="9"/>
      <c r="V516" s="9"/>
      <c r="W516" s="9"/>
      <c r="Y516" s="17"/>
      <c r="AA516" s="9"/>
      <c r="AB516" s="9"/>
      <c r="AC516" s="9"/>
      <c r="AD516" s="9"/>
      <c r="AE516" s="14"/>
      <c r="AF516" s="14"/>
      <c r="AG516" s="14"/>
      <c r="AH516" s="14"/>
      <c r="AI516" s="14"/>
      <c r="AJ516" s="14"/>
      <c r="AK516" s="6"/>
      <c r="AL516" s="6"/>
      <c r="AM516" s="6"/>
      <c r="AN516" s="6"/>
      <c r="AO516" s="6"/>
      <c r="AP516" s="6"/>
      <c r="AQ516" s="6"/>
      <c r="AR516" s="6"/>
      <c r="AS516" s="6"/>
      <c r="AT516" s="6"/>
      <c r="AU516" s="39"/>
      <c r="AV516" s="39"/>
      <c r="AW516" s="6"/>
      <c r="AX516" s="6"/>
      <c r="AY516" s="6"/>
      <c r="AZ516" s="6"/>
      <c r="BA516" s="6"/>
      <c r="BB516" s="6"/>
      <c r="BC516" s="6"/>
      <c r="BD516" s="6"/>
      <c r="BE516" s="6"/>
      <c r="BF516" s="6"/>
      <c r="BG516" s="6"/>
      <c r="BH516" s="6"/>
      <c r="BI516" s="6"/>
      <c r="BJ516" s="6"/>
    </row>
    <row r="517" spans="1:62" ht="13.5" customHeight="1" x14ac:dyDescent="0.35">
      <c r="A517" s="120"/>
      <c r="B517" s="19"/>
      <c r="C517" s="1"/>
      <c r="D517" s="9"/>
      <c r="E517" s="1"/>
      <c r="F517" s="15"/>
      <c r="G517" s="37"/>
      <c r="H517" s="5"/>
      <c r="I517" s="22"/>
      <c r="J517" s="22"/>
      <c r="K517" s="22"/>
      <c r="L517" s="60"/>
      <c r="M517" s="60"/>
      <c r="N517" s="60"/>
      <c r="O517" s="60"/>
      <c r="P517" s="60"/>
      <c r="Q517" s="60"/>
      <c r="R517" s="60"/>
      <c r="S517" s="60"/>
      <c r="T517" s="60"/>
      <c r="U517" s="60"/>
      <c r="V517" s="60"/>
      <c r="W517" s="60"/>
      <c r="X517" s="60"/>
      <c r="Y517" s="59"/>
      <c r="Z517" s="20"/>
      <c r="AA517" s="60"/>
      <c r="AB517" s="60"/>
      <c r="AC517" s="60"/>
      <c r="AD517" s="60"/>
      <c r="AE517" s="22"/>
      <c r="AF517" s="22"/>
      <c r="AG517" s="22"/>
      <c r="AH517" s="22"/>
      <c r="AI517" s="22"/>
      <c r="AJ517" s="22"/>
      <c r="AK517" s="39"/>
      <c r="AL517" s="39"/>
      <c r="AM517" s="39"/>
      <c r="AN517" s="39"/>
      <c r="AO517" s="39"/>
      <c r="AP517" s="39"/>
      <c r="AQ517" s="39"/>
      <c r="AR517" s="40"/>
      <c r="AS517" s="39"/>
      <c r="AT517" s="40"/>
      <c r="AU517" s="39"/>
      <c r="AV517" s="39"/>
      <c r="AW517" s="39"/>
      <c r="AX517" s="39"/>
      <c r="AY517" s="39"/>
      <c r="AZ517" s="40"/>
      <c r="BA517" s="39"/>
      <c r="BB517" s="40"/>
      <c r="BC517" s="39"/>
      <c r="BD517" s="40"/>
      <c r="BE517" s="39"/>
      <c r="BF517" s="39"/>
      <c r="BG517" s="39"/>
      <c r="BH517" s="56"/>
      <c r="BI517" s="56"/>
      <c r="BJ517" s="133"/>
    </row>
    <row r="518" spans="1:62" x14ac:dyDescent="0.3">
      <c r="A518" s="9"/>
      <c r="B518" s="76"/>
      <c r="C518" s="9"/>
      <c r="D518" s="9"/>
      <c r="E518" s="9"/>
      <c r="F518" s="15"/>
      <c r="G518" s="5"/>
      <c r="H518" s="5"/>
      <c r="I518" s="9"/>
      <c r="J518" s="9"/>
      <c r="K518" s="9"/>
      <c r="L518" s="9"/>
      <c r="M518" s="9"/>
      <c r="N518" s="9"/>
      <c r="O518" s="9"/>
      <c r="P518" s="9"/>
      <c r="Q518" s="9"/>
      <c r="R518" s="9"/>
      <c r="S518" s="9"/>
      <c r="T518" s="9"/>
      <c r="U518" s="9"/>
      <c r="V518" s="9"/>
      <c r="W518" s="9"/>
      <c r="Y518" s="17"/>
      <c r="AA518" s="9"/>
      <c r="AB518" s="9"/>
      <c r="AC518" s="9"/>
      <c r="AD518" s="9"/>
      <c r="AE518" s="14"/>
      <c r="AF518" s="14"/>
      <c r="AG518" s="14"/>
      <c r="AH518" s="14"/>
      <c r="AI518" s="14"/>
      <c r="AJ518" s="14"/>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row>
    <row r="519" spans="1:62" x14ac:dyDescent="0.3">
      <c r="A519" s="9"/>
      <c r="B519" s="76"/>
      <c r="C519" s="9"/>
      <c r="D519" s="9"/>
      <c r="E519" s="9"/>
      <c r="F519" s="15"/>
      <c r="G519" s="5"/>
      <c r="H519" s="5"/>
      <c r="I519" s="9"/>
      <c r="J519" s="9"/>
      <c r="K519" s="9"/>
      <c r="L519" s="9"/>
      <c r="M519" s="9"/>
      <c r="N519" s="9"/>
      <c r="O519" s="9"/>
      <c r="P519" s="9"/>
      <c r="Q519" s="9"/>
      <c r="R519" s="9"/>
      <c r="S519" s="9"/>
      <c r="T519" s="9"/>
      <c r="U519" s="9"/>
      <c r="V519" s="9"/>
      <c r="W519" s="9"/>
      <c r="Y519" s="17"/>
      <c r="AA519" s="9"/>
      <c r="AB519" s="9"/>
      <c r="AC519" s="9"/>
      <c r="AD519" s="9"/>
      <c r="AE519" s="14"/>
      <c r="AF519" s="14"/>
      <c r="AG519" s="14"/>
      <c r="AH519" s="14"/>
      <c r="AI519" s="14"/>
      <c r="AJ519" s="14"/>
      <c r="AK519" s="6"/>
      <c r="AL519" s="6"/>
      <c r="AM519" s="6"/>
      <c r="AN519" s="6"/>
      <c r="AO519" s="6"/>
      <c r="AP519" s="6"/>
      <c r="AQ519" s="6"/>
      <c r="AR519" s="6"/>
      <c r="AS519" s="6"/>
      <c r="AT519" s="6"/>
      <c r="AU519" s="39"/>
      <c r="AV519" s="39"/>
      <c r="AW519" s="6"/>
      <c r="AX519" s="6"/>
      <c r="AY519" s="6"/>
      <c r="AZ519" s="6"/>
      <c r="BA519" s="6"/>
      <c r="BB519" s="6"/>
      <c r="BC519" s="6"/>
      <c r="BD519" s="6"/>
      <c r="BE519" s="6"/>
      <c r="BF519" s="6"/>
      <c r="BG519" s="6"/>
      <c r="BH519" s="6"/>
      <c r="BI519" s="6"/>
      <c r="BJ519" s="6"/>
    </row>
    <row r="520" spans="1:62" x14ac:dyDescent="0.3">
      <c r="A520" s="9"/>
      <c r="B520" s="76"/>
      <c r="C520" s="9"/>
      <c r="D520" s="9"/>
      <c r="E520" s="9"/>
      <c r="F520" s="15"/>
      <c r="G520" s="5"/>
      <c r="H520" s="5"/>
      <c r="I520" s="9"/>
      <c r="J520" s="9"/>
      <c r="K520" s="9"/>
      <c r="L520" s="9"/>
      <c r="M520" s="9"/>
      <c r="N520" s="9"/>
      <c r="O520" s="9"/>
      <c r="P520" s="9"/>
      <c r="Q520" s="9"/>
      <c r="R520" s="9"/>
      <c r="S520" s="9"/>
      <c r="T520" s="9"/>
      <c r="U520" s="9"/>
      <c r="V520" s="9"/>
      <c r="W520" s="9"/>
      <c r="Y520" s="17"/>
      <c r="AA520" s="9"/>
      <c r="AB520" s="9"/>
      <c r="AC520" s="9"/>
      <c r="AD520" s="9"/>
      <c r="AE520" s="14"/>
      <c r="AF520" s="14"/>
      <c r="AG520" s="14"/>
      <c r="AH520" s="14"/>
      <c r="AI520" s="14"/>
      <c r="AJ520" s="14"/>
      <c r="AK520" s="6"/>
      <c r="AL520" s="6"/>
      <c r="AM520" s="6"/>
      <c r="AN520" s="6"/>
      <c r="AO520" s="6"/>
      <c r="AP520" s="6"/>
      <c r="AQ520" s="6"/>
      <c r="AR520" s="6"/>
      <c r="AS520" s="6"/>
      <c r="AT520" s="6"/>
      <c r="AU520" s="39"/>
      <c r="AV520" s="39"/>
      <c r="AW520" s="6"/>
      <c r="AX520" s="6"/>
      <c r="AY520" s="6"/>
      <c r="AZ520" s="6"/>
      <c r="BA520" s="6"/>
      <c r="BB520" s="6"/>
      <c r="BC520" s="6"/>
      <c r="BD520" s="6"/>
      <c r="BE520" s="6"/>
      <c r="BF520" s="6"/>
      <c r="BG520" s="6"/>
      <c r="BH520" s="6"/>
      <c r="BI520" s="6"/>
      <c r="BJ520" s="6"/>
    </row>
    <row r="521" spans="1:62" ht="13.5" customHeight="1" x14ac:dyDescent="0.35">
      <c r="A521" s="120"/>
      <c r="B521" s="19"/>
      <c r="C521" s="1"/>
      <c r="D521" s="9"/>
      <c r="E521" s="1"/>
      <c r="F521" s="15"/>
      <c r="G521" s="37"/>
      <c r="H521" s="5"/>
      <c r="I521" s="22"/>
      <c r="J521" s="22"/>
      <c r="K521" s="22"/>
      <c r="L521" s="60"/>
      <c r="M521" s="60"/>
      <c r="N521" s="60"/>
      <c r="O521" s="60"/>
      <c r="P521" s="60"/>
      <c r="Q521" s="60"/>
      <c r="R521" s="60"/>
      <c r="S521" s="60"/>
      <c r="T521" s="60"/>
      <c r="U521" s="60"/>
      <c r="V521" s="60"/>
      <c r="W521" s="60"/>
      <c r="X521" s="60"/>
      <c r="Y521" s="59"/>
      <c r="Z521" s="20"/>
      <c r="AA521" s="60"/>
      <c r="AB521" s="60"/>
      <c r="AC521" s="60"/>
      <c r="AD521" s="60"/>
      <c r="AE521" s="22"/>
      <c r="AF521" s="22"/>
      <c r="AG521" s="22"/>
      <c r="AH521" s="22"/>
      <c r="AI521" s="22"/>
      <c r="AJ521" s="22"/>
      <c r="AK521" s="39"/>
      <c r="AL521" s="39"/>
      <c r="AM521" s="39"/>
      <c r="AN521" s="39"/>
      <c r="AO521" s="39"/>
      <c r="AP521" s="39"/>
      <c r="AQ521" s="39"/>
      <c r="AR521" s="40"/>
      <c r="AS521" s="39"/>
      <c r="AT521" s="40"/>
      <c r="AU521" s="39"/>
      <c r="AV521" s="39"/>
      <c r="AW521" s="39"/>
      <c r="AX521" s="39"/>
      <c r="AY521" s="39"/>
      <c r="AZ521" s="40"/>
      <c r="BA521" s="39"/>
      <c r="BB521" s="40"/>
      <c r="BC521" s="39"/>
      <c r="BD521" s="40"/>
      <c r="BE521" s="39"/>
      <c r="BF521" s="39"/>
      <c r="BG521" s="39"/>
      <c r="BH521" s="56"/>
      <c r="BI521" s="56"/>
      <c r="BJ521" s="133"/>
    </row>
    <row r="522" spans="1:62" x14ac:dyDescent="0.3">
      <c r="A522" s="9"/>
      <c r="B522" s="76"/>
      <c r="C522" s="9"/>
      <c r="D522" s="9"/>
      <c r="E522" s="9"/>
      <c r="F522" s="15"/>
      <c r="G522" s="5"/>
      <c r="H522" s="5"/>
      <c r="I522" s="9"/>
      <c r="J522" s="9"/>
      <c r="K522" s="9"/>
      <c r="L522" s="9"/>
      <c r="M522" s="9"/>
      <c r="N522" s="9"/>
      <c r="O522" s="9"/>
      <c r="P522" s="9"/>
      <c r="Q522" s="9"/>
      <c r="R522" s="9"/>
      <c r="S522" s="9"/>
      <c r="T522" s="9"/>
      <c r="U522" s="9"/>
      <c r="V522" s="8"/>
      <c r="W522" s="8"/>
      <c r="X522" s="7"/>
      <c r="Y522" s="18"/>
      <c r="Z522" s="7"/>
      <c r="AA522" s="7"/>
      <c r="AB522" s="7"/>
      <c r="AC522" s="9"/>
      <c r="AD522" s="8"/>
      <c r="AE522" s="14"/>
      <c r="AF522" s="14"/>
      <c r="AG522" s="14"/>
      <c r="AH522" s="14"/>
      <c r="AI522" s="14"/>
      <c r="AJ522" s="14"/>
      <c r="AK522" s="5"/>
      <c r="AL522" s="6"/>
      <c r="AM522" s="5"/>
      <c r="AN522" s="5"/>
      <c r="AO522" s="6"/>
      <c r="AP522" s="6"/>
      <c r="AQ522" s="6"/>
      <c r="AR522" s="6"/>
      <c r="AS522" s="6"/>
      <c r="AT522" s="6"/>
      <c r="AU522" s="6"/>
      <c r="AV522" s="6"/>
      <c r="AW522" s="6"/>
      <c r="AX522" s="6"/>
      <c r="AY522" s="6"/>
      <c r="AZ522" s="6"/>
      <c r="BA522" s="6"/>
      <c r="BB522" s="6"/>
      <c r="BC522" s="6"/>
      <c r="BD522" s="6"/>
      <c r="BE522" s="6"/>
      <c r="BF522" s="6"/>
      <c r="BG522" s="6"/>
      <c r="BH522" s="6"/>
      <c r="BI522" s="6"/>
      <c r="BJ522" s="6"/>
    </row>
    <row r="523" spans="1:62" ht="13.5" customHeight="1" x14ac:dyDescent="0.35">
      <c r="A523" s="120"/>
      <c r="B523" s="19"/>
      <c r="C523" s="1"/>
      <c r="D523" s="9"/>
      <c r="E523" s="1"/>
      <c r="F523" s="15"/>
      <c r="G523" s="37"/>
      <c r="H523" s="5"/>
      <c r="I523" s="22"/>
      <c r="J523" s="22"/>
      <c r="K523" s="22"/>
      <c r="L523" s="60"/>
      <c r="M523" s="60"/>
      <c r="N523" s="60"/>
      <c r="O523" s="60"/>
      <c r="P523" s="60"/>
      <c r="Q523" s="60"/>
      <c r="R523" s="60"/>
      <c r="S523" s="60"/>
      <c r="T523" s="60"/>
      <c r="U523" s="60"/>
      <c r="V523" s="60"/>
      <c r="W523" s="60"/>
      <c r="X523" s="60"/>
      <c r="Y523" s="59"/>
      <c r="Z523" s="20"/>
      <c r="AA523" s="60"/>
      <c r="AB523" s="60"/>
      <c r="AC523" s="60"/>
      <c r="AD523" s="60"/>
      <c r="AE523" s="22"/>
      <c r="AF523" s="22"/>
      <c r="AG523" s="22"/>
      <c r="AH523" s="22"/>
      <c r="AI523" s="22"/>
      <c r="AJ523" s="22"/>
      <c r="AK523" s="39"/>
      <c r="AL523" s="39"/>
      <c r="AM523" s="39"/>
      <c r="AN523" s="39"/>
      <c r="AO523" s="39"/>
      <c r="AP523" s="39"/>
      <c r="AQ523" s="39"/>
      <c r="AR523" s="40"/>
      <c r="AS523" s="39"/>
      <c r="AT523" s="40"/>
      <c r="AU523" s="39"/>
      <c r="AV523" s="39"/>
      <c r="AW523" s="39"/>
      <c r="AX523" s="39"/>
      <c r="AY523" s="39"/>
      <c r="AZ523" s="40"/>
      <c r="BA523" s="39"/>
      <c r="BB523" s="40"/>
      <c r="BC523" s="39"/>
      <c r="BD523" s="40"/>
      <c r="BE523" s="39"/>
      <c r="BF523" s="39"/>
      <c r="BG523" s="39"/>
      <c r="BH523" s="56"/>
      <c r="BI523" s="56"/>
      <c r="BJ523" s="133"/>
    </row>
    <row r="524" spans="1:62" x14ac:dyDescent="0.3">
      <c r="A524" s="135"/>
      <c r="B524" s="76"/>
      <c r="C524" s="9"/>
      <c r="D524" s="9"/>
      <c r="E524" s="9"/>
      <c r="F524" s="15"/>
      <c r="G524" s="5"/>
      <c r="H524" s="5"/>
      <c r="I524" s="9"/>
      <c r="J524" s="9"/>
      <c r="K524" s="9"/>
      <c r="L524" s="9"/>
      <c r="M524" s="9"/>
      <c r="N524" s="9"/>
      <c r="O524" s="9"/>
      <c r="P524" s="9"/>
      <c r="Q524" s="9"/>
      <c r="R524" s="9"/>
      <c r="S524" s="9"/>
      <c r="T524" s="9"/>
      <c r="U524" s="9"/>
      <c r="V524" s="8"/>
      <c r="W524" s="8"/>
      <c r="X524" s="7"/>
      <c r="Y524" s="18"/>
      <c r="Z524" s="7"/>
      <c r="AA524" s="7"/>
      <c r="AB524" s="7"/>
      <c r="AC524" s="9"/>
      <c r="AD524" s="8"/>
      <c r="AE524" s="14"/>
      <c r="AF524" s="14"/>
      <c r="AG524" s="14"/>
      <c r="AH524" s="14"/>
      <c r="AI524" s="14"/>
      <c r="AJ524" s="14"/>
      <c r="AK524" s="136"/>
      <c r="AL524" s="6"/>
      <c r="AM524" s="5"/>
      <c r="AN524" s="5"/>
      <c r="AO524" s="6"/>
      <c r="AP524" s="6"/>
      <c r="AQ524" s="6"/>
      <c r="AR524" s="6"/>
      <c r="AS524" s="6"/>
      <c r="AT524" s="6"/>
      <c r="AU524" s="6"/>
      <c r="AV524" s="6"/>
      <c r="AW524" s="6"/>
      <c r="AX524" s="6"/>
      <c r="AY524" s="6"/>
      <c r="AZ524" s="6"/>
      <c r="BA524" s="6"/>
      <c r="BB524" s="6"/>
      <c r="BC524" s="6"/>
      <c r="BD524" s="6"/>
      <c r="BE524" s="6"/>
      <c r="BF524" s="6"/>
      <c r="BG524" s="6"/>
      <c r="BH524" s="6"/>
      <c r="BI524" s="6"/>
      <c r="BJ524" s="6"/>
    </row>
    <row r="525" spans="1:62" x14ac:dyDescent="0.3">
      <c r="A525" s="9"/>
      <c r="B525" s="76"/>
      <c r="C525" s="9"/>
      <c r="D525" s="9"/>
      <c r="E525" s="9"/>
      <c r="F525" s="15"/>
      <c r="G525" s="5"/>
      <c r="H525" s="5"/>
      <c r="I525" s="9"/>
      <c r="J525" s="9"/>
      <c r="K525" s="9"/>
      <c r="L525" s="9"/>
      <c r="M525" s="9"/>
      <c r="N525" s="9"/>
      <c r="O525" s="9"/>
      <c r="P525" s="9"/>
      <c r="Q525" s="9"/>
      <c r="R525" s="9"/>
      <c r="S525" s="9"/>
      <c r="T525" s="9"/>
      <c r="U525" s="9"/>
      <c r="V525" s="9"/>
      <c r="W525" s="9"/>
      <c r="Y525" s="17"/>
      <c r="AA525" s="9"/>
      <c r="AB525" s="9"/>
      <c r="AC525" s="9"/>
      <c r="AD525" s="9"/>
      <c r="AE525" s="14"/>
      <c r="AF525" s="14"/>
      <c r="AG525" s="14"/>
      <c r="AH525" s="14"/>
      <c r="AI525" s="14"/>
      <c r="AJ525" s="14"/>
      <c r="AK525" s="6"/>
      <c r="AL525" s="6"/>
      <c r="AM525" s="6"/>
      <c r="AN525" s="6"/>
      <c r="AO525" s="6"/>
      <c r="AP525" s="6"/>
      <c r="AQ525" s="6"/>
      <c r="AR525" s="6"/>
      <c r="AS525" s="6"/>
      <c r="AT525" s="6"/>
      <c r="AU525" s="39"/>
      <c r="AV525" s="39"/>
      <c r="AW525" s="6"/>
      <c r="AX525" s="6"/>
      <c r="AY525" s="6"/>
      <c r="AZ525" s="6"/>
      <c r="BA525" s="6"/>
      <c r="BB525" s="6"/>
      <c r="BC525" s="6"/>
      <c r="BD525" s="6"/>
      <c r="BE525" s="6"/>
      <c r="BF525" s="6"/>
      <c r="BG525" s="6"/>
      <c r="BH525" s="6"/>
      <c r="BI525" s="6"/>
      <c r="BJ525" s="6"/>
    </row>
    <row r="526" spans="1:62" x14ac:dyDescent="0.3">
      <c r="A526" s="9"/>
      <c r="B526" s="76"/>
      <c r="C526" s="9"/>
      <c r="D526" s="9"/>
      <c r="E526" s="9"/>
      <c r="F526" s="15"/>
      <c r="G526" s="5"/>
      <c r="H526" s="5"/>
      <c r="I526" s="9"/>
      <c r="J526" s="9"/>
      <c r="K526" s="9"/>
      <c r="L526" s="9"/>
      <c r="M526" s="9"/>
      <c r="N526" s="9"/>
      <c r="O526" s="9"/>
      <c r="P526" s="9"/>
      <c r="Q526" s="9"/>
      <c r="R526" s="9"/>
      <c r="S526" s="9"/>
      <c r="T526" s="9"/>
      <c r="U526" s="9"/>
      <c r="V526" s="8"/>
      <c r="W526" s="8"/>
      <c r="X526" s="7"/>
      <c r="Y526" s="18"/>
      <c r="Z526" s="7"/>
      <c r="AA526" s="7"/>
      <c r="AB526" s="7"/>
      <c r="AC526" s="9"/>
      <c r="AD526" s="8"/>
      <c r="AE526" s="14"/>
      <c r="AF526" s="14"/>
      <c r="AG526" s="14"/>
      <c r="AH526" s="14"/>
      <c r="AI526" s="14"/>
      <c r="AJ526" s="14"/>
      <c r="AK526" s="5"/>
      <c r="AL526" s="6"/>
      <c r="AM526" s="5"/>
      <c r="AN526" s="5"/>
      <c r="AO526" s="6"/>
      <c r="AP526" s="6"/>
      <c r="AQ526" s="6"/>
      <c r="AR526" s="6"/>
      <c r="AS526" s="6"/>
      <c r="AT526" s="6"/>
      <c r="AU526" s="6"/>
      <c r="AV526" s="6"/>
      <c r="AW526" s="6"/>
      <c r="AX526" s="6"/>
      <c r="AY526" s="6"/>
      <c r="AZ526" s="6"/>
      <c r="BA526" s="6"/>
      <c r="BB526" s="6"/>
      <c r="BC526" s="6"/>
      <c r="BD526" s="6"/>
      <c r="BE526" s="6"/>
      <c r="BF526" s="6"/>
      <c r="BG526" s="6"/>
      <c r="BH526" s="6"/>
      <c r="BI526" s="6"/>
      <c r="BJ526" s="6"/>
    </row>
    <row r="527" spans="1:62" x14ac:dyDescent="0.3">
      <c r="A527" s="9"/>
      <c r="B527" s="76"/>
      <c r="C527" s="9"/>
      <c r="D527" s="9"/>
      <c r="E527" s="9"/>
      <c r="F527" s="15"/>
      <c r="G527" s="5"/>
      <c r="H527" s="5"/>
      <c r="I527" s="9"/>
      <c r="J527" s="9"/>
      <c r="K527" s="9"/>
      <c r="L527" s="9"/>
      <c r="M527" s="9"/>
      <c r="N527" s="9"/>
      <c r="O527" s="9"/>
      <c r="P527" s="9"/>
      <c r="Q527" s="9"/>
      <c r="R527" s="9"/>
      <c r="S527" s="9"/>
      <c r="T527" s="9"/>
      <c r="U527" s="9"/>
      <c r="V527" s="9"/>
      <c r="W527" s="9"/>
      <c r="Y527" s="17"/>
      <c r="AA527" s="9"/>
      <c r="AB527" s="9"/>
      <c r="AC527" s="9"/>
      <c r="AD527" s="9"/>
      <c r="AE527" s="14"/>
      <c r="AF527" s="14"/>
      <c r="AG527" s="14"/>
      <c r="AH527" s="14"/>
      <c r="AI527" s="14"/>
      <c r="AJ527" s="14"/>
      <c r="AK527" s="6"/>
      <c r="AL527" s="6"/>
      <c r="AM527" s="6"/>
      <c r="AN527" s="6"/>
      <c r="AO527" s="6"/>
      <c r="AP527" s="6"/>
      <c r="AQ527" s="6"/>
      <c r="AR527" s="6"/>
      <c r="AS527" s="6"/>
      <c r="AT527" s="6"/>
      <c r="AU527" s="39"/>
      <c r="AV527" s="39"/>
      <c r="AW527" s="6"/>
      <c r="AX527" s="6"/>
      <c r="AY527" s="6"/>
      <c r="AZ527" s="6"/>
      <c r="BA527" s="6"/>
      <c r="BB527" s="6"/>
      <c r="BC527" s="6"/>
      <c r="BD527" s="6"/>
      <c r="BE527" s="6"/>
      <c r="BF527" s="6"/>
      <c r="BG527" s="6"/>
      <c r="BH527" s="6"/>
      <c r="BI527" s="6"/>
      <c r="BJ527" s="6"/>
    </row>
    <row r="528" spans="1:62" ht="13.5" customHeight="1" x14ac:dyDescent="0.35">
      <c r="A528" s="120"/>
      <c r="B528" s="76"/>
      <c r="C528" s="1"/>
      <c r="D528" s="9"/>
      <c r="E528" s="1"/>
      <c r="F528" s="15"/>
      <c r="G528" s="5"/>
      <c r="H528" s="5"/>
      <c r="I528" s="22"/>
      <c r="J528" s="22"/>
      <c r="K528" s="22"/>
      <c r="L528" s="60"/>
      <c r="M528" s="60"/>
      <c r="N528" s="60"/>
      <c r="O528" s="60"/>
      <c r="P528" s="60"/>
      <c r="Q528" s="60"/>
      <c r="R528" s="60"/>
      <c r="S528" s="60"/>
      <c r="T528" s="60"/>
      <c r="U528" s="60"/>
      <c r="V528" s="60"/>
      <c r="W528" s="60"/>
      <c r="X528" s="60"/>
      <c r="Y528" s="59"/>
      <c r="Z528" s="20"/>
      <c r="AA528" s="60"/>
      <c r="AB528" s="60"/>
      <c r="AC528" s="60"/>
      <c r="AD528" s="60"/>
      <c r="AE528" s="22"/>
      <c r="AF528" s="22"/>
      <c r="AG528" s="22"/>
      <c r="AH528" s="22"/>
      <c r="AI528" s="22"/>
      <c r="AJ528" s="22"/>
      <c r="AK528" s="39"/>
      <c r="AL528" s="39"/>
      <c r="AM528" s="39"/>
      <c r="AN528" s="39"/>
      <c r="AO528" s="39"/>
      <c r="AP528" s="39"/>
      <c r="AQ528" s="39"/>
      <c r="AR528" s="40"/>
      <c r="AS528" s="39"/>
      <c r="AT528" s="40"/>
      <c r="AU528" s="39"/>
      <c r="AV528" s="39"/>
      <c r="AW528" s="39"/>
      <c r="AX528" s="39"/>
      <c r="AY528" s="39"/>
      <c r="AZ528" s="40"/>
      <c r="BA528" s="39"/>
      <c r="BB528" s="40"/>
      <c r="BC528" s="39"/>
      <c r="BD528" s="40"/>
      <c r="BE528" s="39"/>
      <c r="BF528" s="39"/>
      <c r="BG528" s="39"/>
      <c r="BH528" s="56"/>
      <c r="BI528" s="56"/>
      <c r="BJ528" s="133"/>
    </row>
    <row r="529" spans="1:62" x14ac:dyDescent="0.3">
      <c r="A529" s="9"/>
      <c r="B529" s="76"/>
      <c r="C529" s="9"/>
      <c r="D529" s="9"/>
      <c r="E529" s="9"/>
      <c r="F529" s="15"/>
      <c r="G529" s="5"/>
      <c r="H529" s="5"/>
      <c r="I529" s="9"/>
      <c r="J529" s="9"/>
      <c r="K529" s="9"/>
      <c r="L529" s="9"/>
      <c r="M529" s="9"/>
      <c r="N529" s="9"/>
      <c r="O529" s="9"/>
      <c r="P529" s="9"/>
      <c r="Q529" s="9"/>
      <c r="R529" s="9"/>
      <c r="S529" s="9"/>
      <c r="T529" s="9"/>
      <c r="U529" s="9"/>
      <c r="V529" s="9"/>
      <c r="W529" s="9"/>
      <c r="Y529" s="17"/>
      <c r="AA529" s="9"/>
      <c r="AB529" s="9"/>
      <c r="AC529" s="9"/>
      <c r="AD529" s="9"/>
      <c r="AE529" s="14"/>
      <c r="AF529" s="14"/>
      <c r="AG529" s="14"/>
      <c r="AH529" s="14"/>
      <c r="AI529" s="14"/>
      <c r="AJ529" s="14"/>
      <c r="AK529" s="6"/>
      <c r="AL529" s="6"/>
      <c r="AM529" s="6"/>
      <c r="AN529" s="6"/>
      <c r="AO529" s="6"/>
      <c r="AP529" s="6"/>
      <c r="AQ529" s="6"/>
      <c r="AR529" s="6"/>
      <c r="AS529" s="6"/>
      <c r="AT529" s="6"/>
      <c r="AU529" s="39"/>
      <c r="AV529" s="39"/>
      <c r="AW529" s="6"/>
      <c r="AX529" s="6"/>
      <c r="AY529" s="6"/>
      <c r="AZ529" s="6"/>
      <c r="BA529" s="6"/>
      <c r="BB529" s="6"/>
      <c r="BC529" s="6"/>
      <c r="BD529" s="6"/>
      <c r="BE529" s="6"/>
      <c r="BF529" s="6"/>
      <c r="BG529" s="6"/>
      <c r="BH529" s="6"/>
      <c r="BI529" s="6"/>
      <c r="BJ529" s="6"/>
    </row>
    <row r="530" spans="1:62" ht="13.5" customHeight="1" x14ac:dyDescent="0.3">
      <c r="A530" s="135"/>
      <c r="B530" s="76"/>
      <c r="C530" s="9"/>
      <c r="D530" s="9"/>
      <c r="E530" s="9"/>
      <c r="F530" s="15"/>
      <c r="G530" s="5"/>
      <c r="H530" s="5"/>
      <c r="I530" s="9"/>
      <c r="J530" s="9"/>
      <c r="K530" s="9"/>
      <c r="L530" s="9"/>
      <c r="M530" s="9"/>
      <c r="N530" s="9"/>
      <c r="O530" s="9"/>
      <c r="P530" s="9"/>
      <c r="Q530" s="9"/>
      <c r="R530" s="9"/>
      <c r="S530" s="9"/>
      <c r="T530" s="9"/>
      <c r="U530" s="9"/>
      <c r="V530" s="9"/>
      <c r="W530" s="9"/>
      <c r="Y530" s="17"/>
      <c r="AA530" s="9"/>
      <c r="AB530" s="9"/>
      <c r="AC530" s="9"/>
      <c r="AD530" s="9"/>
      <c r="AE530" s="14"/>
      <c r="AF530" s="14"/>
      <c r="AG530" s="14"/>
      <c r="AH530" s="14"/>
      <c r="AI530" s="14"/>
      <c r="AJ530" s="14"/>
      <c r="AK530" s="6"/>
      <c r="AL530" s="6"/>
      <c r="AM530" s="6"/>
      <c r="AN530" s="6"/>
      <c r="AO530" s="6"/>
      <c r="AP530" s="6"/>
      <c r="AQ530" s="6"/>
      <c r="AR530" s="6"/>
      <c r="AS530" s="6"/>
      <c r="AT530" s="6"/>
      <c r="AU530" s="39"/>
      <c r="AV530" s="39"/>
      <c r="AW530" s="6"/>
      <c r="AX530" s="6"/>
      <c r="AY530" s="6"/>
      <c r="AZ530" s="6"/>
      <c r="BA530" s="6"/>
      <c r="BB530" s="6"/>
      <c r="BC530" s="6"/>
      <c r="BD530" s="6"/>
      <c r="BE530" s="6"/>
      <c r="BF530" s="6"/>
      <c r="BG530" s="6"/>
      <c r="BH530" s="6"/>
      <c r="BI530" s="6"/>
      <c r="BJ530" s="6"/>
    </row>
    <row r="531" spans="1:62" x14ac:dyDescent="0.3">
      <c r="A531" s="9"/>
      <c r="B531" s="76"/>
      <c r="C531" s="9"/>
      <c r="D531" s="9"/>
      <c r="E531" s="9"/>
      <c r="F531" s="15"/>
      <c r="G531" s="5"/>
      <c r="H531" s="5"/>
      <c r="I531" s="9"/>
      <c r="J531" s="9"/>
      <c r="K531" s="9"/>
      <c r="L531" s="9"/>
      <c r="M531" s="9"/>
      <c r="N531" s="9"/>
      <c r="O531" s="9"/>
      <c r="P531" s="9"/>
      <c r="Q531" s="9"/>
      <c r="R531" s="9"/>
      <c r="S531" s="9"/>
      <c r="T531" s="9"/>
      <c r="U531" s="9"/>
      <c r="V531" s="9"/>
      <c r="W531" s="9"/>
      <c r="Y531" s="17"/>
      <c r="AA531" s="9"/>
      <c r="AB531" s="9"/>
      <c r="AC531" s="9"/>
      <c r="AD531" s="9"/>
      <c r="AE531" s="14"/>
      <c r="AF531" s="14"/>
      <c r="AG531" s="14"/>
      <c r="AH531" s="14"/>
      <c r="AI531" s="14"/>
      <c r="AJ531" s="14"/>
      <c r="AK531" s="6"/>
      <c r="AL531" s="6"/>
      <c r="AM531" s="6"/>
      <c r="AN531" s="6"/>
      <c r="AO531" s="6"/>
      <c r="AP531" s="6"/>
      <c r="AQ531" s="6"/>
      <c r="AR531" s="6"/>
      <c r="AS531" s="6"/>
      <c r="AT531" s="6"/>
      <c r="AU531" s="39"/>
      <c r="AV531" s="39"/>
      <c r="AW531" s="6"/>
      <c r="AX531" s="6"/>
      <c r="AY531" s="6"/>
      <c r="AZ531" s="6"/>
      <c r="BA531" s="6"/>
      <c r="BB531" s="6"/>
      <c r="BC531" s="6"/>
      <c r="BD531" s="6"/>
      <c r="BE531" s="6"/>
      <c r="BF531" s="6"/>
      <c r="BG531" s="6"/>
      <c r="BH531" s="6"/>
      <c r="BI531" s="6"/>
      <c r="BJ531" s="6"/>
    </row>
    <row r="532" spans="1:62" ht="13.5" customHeight="1" x14ac:dyDescent="0.35">
      <c r="A532" s="120"/>
      <c r="B532" s="19"/>
      <c r="C532" s="1"/>
      <c r="D532" s="9"/>
      <c r="E532" s="1"/>
      <c r="F532" s="15"/>
      <c r="G532" s="37"/>
      <c r="H532" s="5"/>
      <c r="I532" s="22"/>
      <c r="J532" s="22"/>
      <c r="K532" s="22"/>
      <c r="L532" s="60"/>
      <c r="M532" s="60"/>
      <c r="N532" s="60"/>
      <c r="O532" s="60"/>
      <c r="P532" s="60"/>
      <c r="Q532" s="60"/>
      <c r="R532" s="60"/>
      <c r="S532" s="60"/>
      <c r="T532" s="60"/>
      <c r="U532" s="60"/>
      <c r="V532" s="60"/>
      <c r="W532" s="60"/>
      <c r="X532" s="60"/>
      <c r="Y532" s="59"/>
      <c r="Z532" s="20"/>
      <c r="AA532" s="60"/>
      <c r="AB532" s="60"/>
      <c r="AC532" s="60"/>
      <c r="AD532" s="60"/>
      <c r="AE532" s="22"/>
      <c r="AF532" s="22"/>
      <c r="AG532" s="22"/>
      <c r="AH532" s="22"/>
      <c r="AI532" s="22"/>
      <c r="AJ532" s="22"/>
      <c r="AK532" s="39"/>
      <c r="AL532" s="39"/>
      <c r="AM532" s="39"/>
      <c r="AN532" s="39"/>
      <c r="AO532" s="39"/>
      <c r="AP532" s="39"/>
      <c r="AQ532" s="39"/>
      <c r="AR532" s="40"/>
      <c r="AS532" s="39"/>
      <c r="AT532" s="40"/>
      <c r="AU532" s="39"/>
      <c r="AV532" s="39"/>
      <c r="AW532" s="39"/>
      <c r="AX532" s="39"/>
      <c r="AY532" s="39"/>
      <c r="AZ532" s="40"/>
      <c r="BA532" s="39"/>
      <c r="BB532" s="40"/>
      <c r="BC532" s="39"/>
      <c r="BD532" s="40"/>
      <c r="BE532" s="39"/>
      <c r="BF532" s="39"/>
      <c r="BG532" s="39"/>
      <c r="BH532" s="56"/>
      <c r="BI532" s="56"/>
      <c r="BJ532" s="133"/>
    </row>
    <row r="533" spans="1:62" ht="15" x14ac:dyDescent="0.35">
      <c r="A533" s="9"/>
      <c r="B533" s="76"/>
      <c r="C533" s="9"/>
      <c r="D533" s="9"/>
      <c r="E533" s="9"/>
      <c r="F533" s="15"/>
      <c r="G533" s="5"/>
      <c r="H533" s="5"/>
      <c r="I533" s="9"/>
      <c r="J533" s="9"/>
      <c r="K533" s="9"/>
      <c r="L533" s="9"/>
      <c r="M533" s="9"/>
      <c r="N533" s="9"/>
      <c r="O533" s="9"/>
      <c r="P533" s="9"/>
      <c r="Q533" s="9"/>
      <c r="R533" s="9"/>
      <c r="S533" s="9"/>
      <c r="T533" s="9"/>
      <c r="U533" s="9"/>
      <c r="V533" s="9"/>
      <c r="W533" s="9"/>
      <c r="Y533" s="17"/>
      <c r="AA533" s="9"/>
      <c r="AB533" s="9"/>
      <c r="AC533" s="9"/>
      <c r="AD533" s="9"/>
      <c r="AE533" s="14"/>
      <c r="AF533" s="14"/>
      <c r="AG533" s="14"/>
      <c r="AH533" s="14"/>
      <c r="AI533" s="14"/>
      <c r="AJ533" s="14"/>
      <c r="AK533" s="6"/>
      <c r="AL533" s="6"/>
      <c r="AM533" s="6"/>
      <c r="AN533" s="6"/>
      <c r="AO533" s="6"/>
      <c r="AP533" s="6"/>
      <c r="AQ533" s="6"/>
      <c r="AR533" s="6"/>
      <c r="AS533" s="6"/>
      <c r="AT533" s="6"/>
      <c r="AU533" s="39"/>
      <c r="AV533" s="39"/>
      <c r="AW533" s="6"/>
      <c r="AX533" s="6"/>
      <c r="AY533" s="6"/>
      <c r="AZ533" s="6"/>
      <c r="BA533" s="6"/>
      <c r="BB533" s="6"/>
      <c r="BC533" s="6"/>
      <c r="BD533" s="6"/>
      <c r="BE533" s="6"/>
      <c r="BF533" s="6"/>
      <c r="BG533" s="6"/>
      <c r="BH533" s="6"/>
      <c r="BI533" s="6"/>
      <c r="BJ533" s="137"/>
    </row>
    <row r="534" spans="1:62" x14ac:dyDescent="0.3">
      <c r="A534" s="9"/>
      <c r="B534" s="76"/>
      <c r="C534" s="9"/>
      <c r="D534" s="9"/>
      <c r="E534" s="9"/>
      <c r="F534" s="15"/>
      <c r="G534" s="5"/>
      <c r="H534" s="5"/>
      <c r="I534" s="9"/>
      <c r="J534" s="9"/>
      <c r="K534" s="9"/>
      <c r="L534" s="9"/>
      <c r="M534" s="9"/>
      <c r="N534" s="9"/>
      <c r="O534" s="9"/>
      <c r="P534" s="9"/>
      <c r="Q534" s="9"/>
      <c r="R534" s="9"/>
      <c r="S534" s="9"/>
      <c r="T534" s="9"/>
      <c r="U534" s="9"/>
      <c r="V534" s="9"/>
      <c r="W534" s="9"/>
      <c r="Y534" s="17"/>
      <c r="AA534" s="9"/>
      <c r="AB534" s="9"/>
      <c r="AC534" s="9"/>
      <c r="AD534" s="9"/>
      <c r="AE534" s="14"/>
      <c r="AF534" s="14"/>
      <c r="AG534" s="14"/>
      <c r="AH534" s="14"/>
      <c r="AI534" s="14"/>
      <c r="AJ534" s="14"/>
      <c r="AK534" s="6"/>
      <c r="AL534" s="6"/>
      <c r="AM534" s="6"/>
      <c r="AN534" s="6"/>
      <c r="AO534" s="6"/>
      <c r="AP534" s="6"/>
      <c r="AQ534" s="6"/>
      <c r="AR534" s="6"/>
      <c r="AS534" s="6"/>
      <c r="AT534" s="6"/>
      <c r="AU534" s="39"/>
      <c r="AV534" s="39"/>
      <c r="AW534" s="6"/>
      <c r="AX534" s="6"/>
      <c r="AY534" s="6"/>
      <c r="AZ534" s="6"/>
      <c r="BA534" s="6"/>
      <c r="BB534" s="6"/>
      <c r="BC534" s="6"/>
      <c r="BD534" s="6"/>
      <c r="BE534" s="6"/>
      <c r="BF534" s="6"/>
      <c r="BG534" s="6"/>
      <c r="BH534" s="6"/>
      <c r="BI534" s="6"/>
      <c r="BJ534" s="6"/>
    </row>
    <row r="535" spans="1:62" ht="13.5" customHeight="1" x14ac:dyDescent="0.35">
      <c r="A535" s="120"/>
      <c r="B535" s="19"/>
      <c r="C535" s="1"/>
      <c r="D535" s="9"/>
      <c r="E535" s="1"/>
      <c r="F535" s="15"/>
      <c r="G535" s="37"/>
      <c r="H535" s="5"/>
      <c r="I535" s="22"/>
      <c r="J535" s="22"/>
      <c r="K535" s="22"/>
      <c r="L535" s="60"/>
      <c r="M535" s="60"/>
      <c r="N535" s="60"/>
      <c r="O535" s="60"/>
      <c r="P535" s="60"/>
      <c r="Q535" s="60"/>
      <c r="R535" s="60"/>
      <c r="S535" s="60"/>
      <c r="T535" s="60"/>
      <c r="U535" s="60"/>
      <c r="V535" s="60"/>
      <c r="W535" s="60"/>
      <c r="X535" s="60"/>
      <c r="Y535" s="59"/>
      <c r="Z535" s="20"/>
      <c r="AA535" s="60"/>
      <c r="AB535" s="60"/>
      <c r="AC535" s="60"/>
      <c r="AD535" s="60"/>
      <c r="AE535" s="22"/>
      <c r="AF535" s="22"/>
      <c r="AG535" s="22"/>
      <c r="AH535" s="22"/>
      <c r="AI535" s="22"/>
      <c r="AJ535" s="22"/>
      <c r="AK535" s="39"/>
      <c r="AL535" s="39"/>
      <c r="AM535" s="39"/>
      <c r="AN535" s="39"/>
      <c r="AO535" s="39"/>
      <c r="AP535" s="39"/>
      <c r="AQ535" s="39"/>
      <c r="AR535" s="40"/>
      <c r="AS535" s="39"/>
      <c r="AT535" s="40"/>
      <c r="AU535" s="39"/>
      <c r="AV535" s="39"/>
      <c r="AW535" s="39"/>
      <c r="AX535" s="39"/>
      <c r="AY535" s="39"/>
      <c r="AZ535" s="40"/>
      <c r="BA535" s="39"/>
      <c r="BB535" s="40"/>
      <c r="BC535" s="39"/>
      <c r="BD535" s="40"/>
      <c r="BE535" s="39"/>
      <c r="BF535" s="39"/>
      <c r="BG535" s="39"/>
      <c r="BH535" s="56"/>
      <c r="BI535" s="56"/>
      <c r="BJ535" s="133"/>
    </row>
    <row r="536" spans="1:62" x14ac:dyDescent="0.3">
      <c r="A536" s="9"/>
      <c r="B536" s="76"/>
      <c r="C536" s="9"/>
      <c r="D536" s="9"/>
      <c r="E536" s="9"/>
      <c r="F536" s="15"/>
      <c r="G536" s="5"/>
      <c r="H536" s="5"/>
      <c r="I536" s="9"/>
      <c r="J536" s="9"/>
      <c r="K536" s="9"/>
      <c r="L536" s="9"/>
      <c r="M536" s="9"/>
      <c r="N536" s="9"/>
      <c r="O536" s="9"/>
      <c r="P536" s="9"/>
      <c r="Q536" s="9"/>
      <c r="R536" s="9"/>
      <c r="S536" s="9"/>
      <c r="T536" s="9"/>
      <c r="U536" s="9"/>
      <c r="V536" s="9"/>
      <c r="W536" s="9"/>
      <c r="Y536" s="17"/>
      <c r="AA536" s="9"/>
      <c r="AB536" s="9"/>
      <c r="AC536" s="9"/>
      <c r="AD536" s="9"/>
      <c r="AE536" s="14"/>
      <c r="AF536" s="14"/>
      <c r="AG536" s="14"/>
      <c r="AH536" s="14"/>
      <c r="AI536" s="14"/>
      <c r="AJ536" s="14"/>
      <c r="AK536" s="6"/>
      <c r="AL536" s="6"/>
      <c r="AM536" s="6"/>
      <c r="AN536" s="6"/>
      <c r="AO536" s="6"/>
      <c r="AP536" s="6"/>
      <c r="AQ536" s="6"/>
      <c r="AR536" s="6"/>
      <c r="AS536" s="6"/>
      <c r="AT536" s="6"/>
      <c r="AU536" s="39"/>
      <c r="AV536" s="39"/>
      <c r="AW536" s="6"/>
      <c r="AX536" s="6"/>
      <c r="AY536" s="6"/>
      <c r="AZ536" s="6"/>
      <c r="BA536" s="6"/>
      <c r="BB536" s="6"/>
      <c r="BC536" s="6"/>
      <c r="BD536" s="6"/>
      <c r="BE536" s="6"/>
      <c r="BF536" s="6"/>
      <c r="BG536" s="6"/>
      <c r="BH536" s="6"/>
      <c r="BI536" s="6"/>
      <c r="BJ536" s="6"/>
    </row>
    <row r="537" spans="1:62" x14ac:dyDescent="0.3">
      <c r="A537" s="9"/>
      <c r="B537" s="76"/>
      <c r="C537" s="9"/>
      <c r="D537" s="9"/>
      <c r="E537" s="9"/>
      <c r="F537" s="15"/>
      <c r="G537" s="5"/>
      <c r="H537" s="5"/>
      <c r="I537" s="9"/>
      <c r="J537" s="9"/>
      <c r="K537" s="9"/>
      <c r="L537" s="9"/>
      <c r="M537" s="9"/>
      <c r="N537" s="9"/>
      <c r="O537" s="9"/>
      <c r="P537" s="9"/>
      <c r="Q537" s="9"/>
      <c r="R537" s="9"/>
      <c r="S537" s="9"/>
      <c r="T537" s="9"/>
      <c r="U537" s="9"/>
      <c r="V537" s="8"/>
      <c r="W537" s="8"/>
      <c r="X537" s="7"/>
      <c r="Y537" s="18"/>
      <c r="Z537" s="7"/>
      <c r="AA537" s="7"/>
      <c r="AB537" s="7"/>
      <c r="AC537" s="9"/>
      <c r="AD537" s="8"/>
      <c r="AE537" s="14"/>
      <c r="AF537" s="14"/>
      <c r="AG537" s="14"/>
      <c r="AH537" s="14"/>
      <c r="AI537" s="14"/>
      <c r="AJ537" s="14"/>
      <c r="AK537" s="5"/>
      <c r="AL537" s="6"/>
      <c r="AM537" s="5"/>
      <c r="AN537" s="5"/>
      <c r="AO537" s="6"/>
      <c r="AP537" s="6"/>
      <c r="AQ537" s="6"/>
      <c r="AR537" s="6"/>
      <c r="AS537" s="6"/>
      <c r="AT537" s="6"/>
      <c r="AU537" s="6"/>
      <c r="AV537" s="6"/>
      <c r="AW537" s="6"/>
      <c r="AX537" s="6"/>
      <c r="AY537" s="6"/>
      <c r="AZ537" s="6"/>
      <c r="BA537" s="6"/>
      <c r="BB537" s="6"/>
      <c r="BC537" s="6"/>
      <c r="BD537" s="6"/>
      <c r="BE537" s="6"/>
      <c r="BF537" s="6"/>
      <c r="BG537" s="6"/>
      <c r="BH537" s="6"/>
      <c r="BI537" s="6"/>
      <c r="BJ537" s="6"/>
    </row>
    <row r="538" spans="1:62" x14ac:dyDescent="0.3">
      <c r="A538" s="9"/>
      <c r="B538" s="76"/>
      <c r="C538" s="9"/>
      <c r="D538" s="9"/>
      <c r="E538" s="9"/>
      <c r="F538" s="15"/>
      <c r="G538" s="5"/>
      <c r="H538" s="5"/>
      <c r="I538" s="9"/>
      <c r="J538" s="9"/>
      <c r="K538" s="9"/>
      <c r="L538" s="9"/>
      <c r="M538" s="9"/>
      <c r="N538" s="9"/>
      <c r="O538" s="9"/>
      <c r="P538" s="9"/>
      <c r="Q538" s="9"/>
      <c r="R538" s="9"/>
      <c r="S538" s="9"/>
      <c r="T538" s="9"/>
      <c r="U538" s="9"/>
      <c r="V538" s="9"/>
      <c r="W538" s="9"/>
      <c r="Y538" s="17"/>
      <c r="AA538" s="9"/>
      <c r="AB538" s="9"/>
      <c r="AC538" s="9"/>
      <c r="AD538" s="9"/>
      <c r="AE538" s="14"/>
      <c r="AF538" s="14"/>
      <c r="AG538" s="14"/>
      <c r="AH538" s="14"/>
      <c r="AI538" s="14"/>
      <c r="AJ538" s="14"/>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row>
    <row r="539" spans="1:62" x14ac:dyDescent="0.3">
      <c r="A539" s="135"/>
      <c r="B539" s="76"/>
      <c r="C539" s="9"/>
      <c r="D539" s="9"/>
      <c r="E539" s="9"/>
      <c r="F539" s="15"/>
      <c r="G539" s="5"/>
      <c r="H539" s="5"/>
      <c r="I539" s="9"/>
      <c r="J539" s="9"/>
      <c r="K539" s="9"/>
      <c r="L539" s="9"/>
      <c r="M539" s="9"/>
      <c r="N539" s="9"/>
      <c r="O539" s="9"/>
      <c r="P539" s="9"/>
      <c r="Q539" s="9"/>
      <c r="R539" s="9"/>
      <c r="S539" s="9"/>
      <c r="T539" s="9"/>
      <c r="U539" s="9"/>
      <c r="V539" s="8"/>
      <c r="W539" s="8"/>
      <c r="X539" s="7"/>
      <c r="Y539" s="18"/>
      <c r="Z539" s="7"/>
      <c r="AA539" s="7"/>
      <c r="AB539" s="7"/>
      <c r="AC539" s="9"/>
      <c r="AD539" s="8"/>
      <c r="AE539" s="14"/>
      <c r="AF539" s="14"/>
      <c r="AG539" s="14"/>
      <c r="AH539" s="14"/>
      <c r="AI539" s="14"/>
      <c r="AJ539" s="14"/>
      <c r="AK539" s="136"/>
      <c r="AL539" s="6"/>
      <c r="AM539" s="5"/>
      <c r="AN539" s="5"/>
      <c r="AO539" s="6"/>
      <c r="AP539" s="6"/>
      <c r="AQ539" s="6"/>
      <c r="AR539" s="6"/>
      <c r="AS539" s="6"/>
      <c r="AT539" s="6"/>
      <c r="AU539" s="6"/>
      <c r="AV539" s="6"/>
      <c r="AW539" s="6"/>
      <c r="AX539" s="6"/>
      <c r="AY539" s="6"/>
      <c r="AZ539" s="6"/>
      <c r="BA539" s="6"/>
      <c r="BB539" s="6"/>
      <c r="BC539" s="6"/>
      <c r="BD539" s="6"/>
      <c r="BE539" s="6"/>
      <c r="BF539" s="6"/>
      <c r="BG539" s="6"/>
      <c r="BH539" s="6"/>
      <c r="BI539" s="6"/>
      <c r="BJ539" s="6"/>
    </row>
    <row r="540" spans="1:62" x14ac:dyDescent="0.3">
      <c r="A540" s="9"/>
      <c r="B540" s="76"/>
      <c r="C540" s="9"/>
      <c r="D540" s="9"/>
      <c r="E540" s="9"/>
      <c r="F540" s="15"/>
      <c r="G540" s="5"/>
      <c r="H540" s="5"/>
      <c r="I540" s="9"/>
      <c r="J540" s="9"/>
      <c r="K540" s="9"/>
      <c r="L540" s="9"/>
      <c r="M540" s="9"/>
      <c r="N540" s="9"/>
      <c r="O540" s="9"/>
      <c r="P540" s="9"/>
      <c r="Q540" s="9"/>
      <c r="R540" s="9"/>
      <c r="S540" s="9"/>
      <c r="T540" s="9"/>
      <c r="U540" s="9"/>
      <c r="V540" s="9"/>
      <c r="W540" s="9"/>
      <c r="Y540" s="17"/>
      <c r="AA540" s="9"/>
      <c r="AB540" s="9"/>
      <c r="AC540" s="9"/>
      <c r="AD540" s="9"/>
      <c r="AE540" s="14"/>
      <c r="AF540" s="14"/>
      <c r="AG540" s="14"/>
      <c r="AH540" s="14"/>
      <c r="AI540" s="14"/>
      <c r="AJ540" s="14"/>
      <c r="AK540" s="6"/>
      <c r="AL540" s="6"/>
      <c r="AM540" s="6"/>
      <c r="AN540" s="6"/>
      <c r="AO540" s="6"/>
      <c r="AP540" s="6"/>
      <c r="AQ540" s="6"/>
      <c r="AR540" s="6"/>
      <c r="AS540" s="6"/>
      <c r="AT540" s="6"/>
      <c r="AU540" s="39"/>
      <c r="AV540" s="39"/>
      <c r="AW540" s="6"/>
      <c r="AX540" s="6"/>
      <c r="AY540" s="6"/>
      <c r="AZ540" s="6"/>
      <c r="BA540" s="6"/>
      <c r="BB540" s="6"/>
      <c r="BC540" s="6"/>
      <c r="BD540" s="6"/>
      <c r="BE540" s="6"/>
      <c r="BF540" s="6"/>
      <c r="BG540" s="6"/>
      <c r="BH540" s="6"/>
      <c r="BI540" s="6"/>
      <c r="BJ540" s="6"/>
    </row>
    <row r="541" spans="1:62" x14ac:dyDescent="0.3">
      <c r="A541" s="9"/>
      <c r="B541" s="76"/>
      <c r="C541" s="9"/>
      <c r="D541" s="9"/>
      <c r="E541" s="9"/>
      <c r="F541" s="15"/>
      <c r="G541" s="5"/>
      <c r="H541" s="5"/>
      <c r="I541" s="9"/>
      <c r="J541" s="9"/>
      <c r="K541" s="9"/>
      <c r="L541" s="9"/>
      <c r="M541" s="9"/>
      <c r="N541" s="9"/>
      <c r="O541" s="9"/>
      <c r="P541" s="9"/>
      <c r="Q541" s="9"/>
      <c r="R541" s="9"/>
      <c r="S541" s="9"/>
      <c r="T541" s="9"/>
      <c r="U541" s="9"/>
      <c r="V541" s="9"/>
      <c r="W541" s="9"/>
      <c r="Y541" s="17"/>
      <c r="AA541" s="9"/>
      <c r="AB541" s="9"/>
      <c r="AC541" s="9"/>
      <c r="AD541" s="9"/>
      <c r="AE541" s="14"/>
      <c r="AF541" s="14"/>
      <c r="AG541" s="14"/>
      <c r="AH541" s="14"/>
      <c r="AI541" s="14"/>
      <c r="AJ541" s="14"/>
      <c r="AK541" s="6"/>
      <c r="AL541" s="6"/>
      <c r="AM541" s="6"/>
      <c r="AN541" s="6"/>
      <c r="AO541" s="6"/>
      <c r="AP541" s="6"/>
      <c r="AQ541" s="6"/>
      <c r="AR541" s="6"/>
      <c r="AS541" s="6"/>
      <c r="AT541" s="6"/>
      <c r="AU541" s="39"/>
      <c r="AV541" s="39"/>
      <c r="AW541" s="6"/>
      <c r="AX541" s="6"/>
      <c r="AY541" s="6"/>
      <c r="AZ541" s="6"/>
      <c r="BA541" s="6"/>
      <c r="BB541" s="6"/>
      <c r="BC541" s="6"/>
      <c r="BD541" s="6"/>
      <c r="BE541" s="6"/>
      <c r="BF541" s="6"/>
      <c r="BG541" s="6"/>
      <c r="BH541" s="6"/>
      <c r="BI541" s="6"/>
      <c r="BJ541" s="6"/>
    </row>
    <row r="542" spans="1:62" x14ac:dyDescent="0.3">
      <c r="A542" s="9"/>
      <c r="B542" s="76"/>
      <c r="C542" s="9"/>
      <c r="D542" s="9"/>
      <c r="E542" s="9"/>
      <c r="F542" s="15"/>
      <c r="G542" s="5"/>
      <c r="H542" s="5"/>
      <c r="I542" s="9"/>
      <c r="J542" s="9"/>
      <c r="K542" s="9"/>
      <c r="L542" s="9"/>
      <c r="M542" s="9"/>
      <c r="N542" s="9"/>
      <c r="O542" s="9"/>
      <c r="P542" s="9"/>
      <c r="Q542" s="9"/>
      <c r="R542" s="9"/>
      <c r="S542" s="9"/>
      <c r="T542" s="9"/>
      <c r="U542" s="9"/>
      <c r="V542" s="8"/>
      <c r="W542" s="8"/>
      <c r="X542" s="7"/>
      <c r="Y542" s="18"/>
      <c r="Z542" s="7"/>
      <c r="AA542" s="7"/>
      <c r="AB542" s="7"/>
      <c r="AC542" s="9"/>
      <c r="AD542" s="8"/>
      <c r="AE542" s="14"/>
      <c r="AF542" s="14"/>
      <c r="AG542" s="14"/>
      <c r="AH542" s="14"/>
      <c r="AI542" s="14"/>
      <c r="AJ542" s="14"/>
      <c r="AK542" s="5"/>
      <c r="AL542" s="6"/>
      <c r="AM542" s="5"/>
      <c r="AN542" s="5"/>
      <c r="AO542" s="6"/>
      <c r="AP542" s="6"/>
      <c r="AQ542" s="6"/>
      <c r="AR542" s="6"/>
      <c r="AS542" s="6"/>
      <c r="AT542" s="6"/>
      <c r="AU542" s="6"/>
      <c r="AV542" s="6"/>
      <c r="AW542" s="6"/>
      <c r="AX542" s="6"/>
      <c r="AY542" s="6"/>
      <c r="AZ542" s="6"/>
      <c r="BA542" s="6"/>
      <c r="BB542" s="6"/>
      <c r="BC542" s="6"/>
      <c r="BD542" s="6"/>
      <c r="BE542" s="6"/>
      <c r="BF542" s="6"/>
      <c r="BG542" s="6"/>
      <c r="BH542" s="6"/>
      <c r="BI542" s="6"/>
      <c r="BJ542" s="6"/>
    </row>
    <row r="543" spans="1:62" x14ac:dyDescent="0.3">
      <c r="A543" s="9"/>
      <c r="B543" s="76"/>
      <c r="C543" s="9"/>
      <c r="D543" s="9"/>
      <c r="E543" s="9"/>
      <c r="F543" s="15"/>
      <c r="G543" s="5"/>
      <c r="H543" s="5"/>
      <c r="I543" s="9"/>
      <c r="J543" s="9"/>
      <c r="K543" s="9"/>
      <c r="L543" s="9"/>
      <c r="M543" s="9"/>
      <c r="N543" s="9"/>
      <c r="O543" s="9"/>
      <c r="P543" s="9"/>
      <c r="Q543" s="9"/>
      <c r="R543" s="9"/>
      <c r="S543" s="9"/>
      <c r="T543" s="9"/>
      <c r="U543" s="9"/>
      <c r="V543" s="9"/>
      <c r="W543" s="9"/>
      <c r="Y543" s="17"/>
      <c r="AA543" s="9"/>
      <c r="AB543" s="9"/>
      <c r="AC543" s="9"/>
      <c r="AD543" s="9"/>
      <c r="AE543" s="14"/>
      <c r="AF543" s="14"/>
      <c r="AG543" s="14"/>
      <c r="AH543" s="14"/>
      <c r="AI543" s="14"/>
      <c r="AJ543" s="14"/>
      <c r="AK543" s="6"/>
      <c r="AL543" s="6"/>
      <c r="AM543" s="6"/>
      <c r="AN543" s="6"/>
      <c r="AO543" s="6"/>
      <c r="AP543" s="6"/>
      <c r="AQ543" s="6"/>
      <c r="AR543" s="6"/>
      <c r="AS543" s="6"/>
      <c r="AT543" s="6"/>
      <c r="AU543" s="39"/>
      <c r="AV543" s="39"/>
      <c r="AW543" s="6"/>
      <c r="AX543" s="6"/>
      <c r="AY543" s="6"/>
      <c r="AZ543" s="6"/>
      <c r="BA543" s="6"/>
      <c r="BB543" s="6"/>
      <c r="BC543" s="6"/>
      <c r="BD543" s="6"/>
      <c r="BE543" s="6"/>
      <c r="BF543" s="6"/>
      <c r="BG543" s="6"/>
      <c r="BH543" s="6"/>
      <c r="BI543" s="6"/>
      <c r="BJ543" s="6"/>
    </row>
    <row r="544" spans="1:62" x14ac:dyDescent="0.3">
      <c r="A544" s="9"/>
      <c r="B544" s="76"/>
      <c r="C544" s="9"/>
      <c r="D544" s="9"/>
      <c r="E544" s="9"/>
      <c r="F544" s="15"/>
      <c r="G544" s="5"/>
      <c r="H544" s="5"/>
      <c r="I544" s="9"/>
      <c r="J544" s="9"/>
      <c r="K544" s="9"/>
      <c r="L544" s="9"/>
      <c r="M544" s="9"/>
      <c r="N544" s="9"/>
      <c r="O544" s="9"/>
      <c r="P544" s="9"/>
      <c r="Q544" s="9"/>
      <c r="R544" s="9"/>
      <c r="S544" s="9"/>
      <c r="T544" s="9"/>
      <c r="U544" s="9"/>
      <c r="V544" s="9"/>
      <c r="W544" s="9"/>
      <c r="Y544" s="17"/>
      <c r="AA544" s="9"/>
      <c r="AB544" s="9"/>
      <c r="AC544" s="9"/>
      <c r="AD544" s="9"/>
      <c r="AE544" s="14"/>
      <c r="AF544" s="14"/>
      <c r="AG544" s="14"/>
      <c r="AH544" s="14"/>
      <c r="AI544" s="14"/>
      <c r="AJ544" s="14"/>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row>
    <row r="545" spans="1:62" x14ac:dyDescent="0.3">
      <c r="A545" s="135"/>
      <c r="B545" s="76"/>
      <c r="C545" s="9"/>
      <c r="D545" s="9"/>
      <c r="E545" s="9"/>
      <c r="F545" s="15"/>
      <c r="G545" s="5"/>
      <c r="H545" s="5"/>
      <c r="I545" s="9"/>
      <c r="J545" s="9"/>
      <c r="K545" s="9"/>
      <c r="L545" s="9"/>
      <c r="M545" s="9"/>
      <c r="N545" s="9"/>
      <c r="O545" s="9"/>
      <c r="P545" s="9"/>
      <c r="Q545" s="9"/>
      <c r="R545" s="9"/>
      <c r="S545" s="9"/>
      <c r="T545" s="9"/>
      <c r="U545" s="9"/>
      <c r="V545" s="8"/>
      <c r="W545" s="8"/>
      <c r="X545" s="7"/>
      <c r="Y545" s="18"/>
      <c r="Z545" s="7"/>
      <c r="AA545" s="7"/>
      <c r="AB545" s="7"/>
      <c r="AC545" s="9"/>
      <c r="AD545" s="8"/>
      <c r="AE545" s="14"/>
      <c r="AF545" s="14"/>
      <c r="AG545" s="14"/>
      <c r="AH545" s="14"/>
      <c r="AI545" s="14"/>
      <c r="AJ545" s="14"/>
      <c r="AK545" s="136"/>
      <c r="AL545" s="6"/>
      <c r="AM545" s="5"/>
      <c r="AN545" s="5"/>
      <c r="AO545" s="6"/>
      <c r="AP545" s="6"/>
      <c r="AQ545" s="6"/>
      <c r="AR545" s="6"/>
      <c r="AS545" s="6"/>
      <c r="AT545" s="6"/>
      <c r="AU545" s="6"/>
      <c r="AV545" s="6"/>
      <c r="AW545" s="6"/>
      <c r="AX545" s="6"/>
      <c r="AY545" s="6"/>
      <c r="AZ545" s="6"/>
      <c r="BA545" s="6"/>
      <c r="BB545" s="6"/>
      <c r="BC545" s="6"/>
      <c r="BD545" s="6"/>
      <c r="BE545" s="6"/>
      <c r="BF545" s="6"/>
      <c r="BG545" s="6"/>
      <c r="BH545" s="6"/>
      <c r="BI545" s="6"/>
      <c r="BJ545" s="6"/>
    </row>
    <row r="546" spans="1:62" x14ac:dyDescent="0.3">
      <c r="A546" s="9"/>
      <c r="B546" s="76"/>
      <c r="C546" s="9"/>
      <c r="D546" s="9"/>
      <c r="E546" s="9"/>
      <c r="F546" s="15"/>
      <c r="G546" s="5"/>
      <c r="H546" s="5"/>
      <c r="I546" s="9"/>
      <c r="J546" s="9"/>
      <c r="K546" s="9"/>
      <c r="L546" s="9"/>
      <c r="M546" s="9"/>
      <c r="N546" s="9"/>
      <c r="O546" s="9"/>
      <c r="P546" s="9"/>
      <c r="Q546" s="9"/>
      <c r="R546" s="9"/>
      <c r="S546" s="9"/>
      <c r="T546" s="9"/>
      <c r="U546" s="9"/>
      <c r="V546" s="8"/>
      <c r="W546" s="8"/>
      <c r="X546" s="7"/>
      <c r="Y546" s="18"/>
      <c r="Z546" s="7"/>
      <c r="AA546" s="7"/>
      <c r="AB546" s="7"/>
      <c r="AC546" s="9"/>
      <c r="AD546" s="8"/>
      <c r="AE546" s="14"/>
      <c r="AF546" s="14"/>
      <c r="AG546" s="14"/>
      <c r="AH546" s="14"/>
      <c r="AI546" s="14"/>
      <c r="AJ546" s="14"/>
      <c r="AK546" s="5"/>
      <c r="AL546" s="6"/>
      <c r="AM546" s="5"/>
      <c r="AN546" s="5"/>
      <c r="AO546" s="6"/>
      <c r="AP546" s="6"/>
      <c r="AQ546" s="6"/>
      <c r="AR546" s="6"/>
      <c r="AS546" s="6"/>
      <c r="AT546" s="6"/>
      <c r="AU546" s="6"/>
      <c r="AV546" s="6"/>
      <c r="AW546" s="6"/>
      <c r="AX546" s="6"/>
      <c r="AY546" s="6"/>
      <c r="AZ546" s="6"/>
      <c r="BA546" s="6"/>
      <c r="BB546" s="6"/>
      <c r="BC546" s="6"/>
      <c r="BD546" s="6"/>
      <c r="BE546" s="6"/>
      <c r="BF546" s="6"/>
      <c r="BG546" s="6"/>
      <c r="BH546" s="6"/>
      <c r="BI546" s="6"/>
      <c r="BJ546" s="6"/>
    </row>
    <row r="547" spans="1:62" x14ac:dyDescent="0.3">
      <c r="A547" s="135"/>
      <c r="B547" s="76"/>
      <c r="C547" s="9"/>
      <c r="D547" s="9"/>
      <c r="E547" s="9"/>
      <c r="F547" s="15"/>
      <c r="G547" s="5"/>
      <c r="H547" s="5"/>
      <c r="I547" s="9"/>
      <c r="J547" s="9"/>
      <c r="K547" s="9"/>
      <c r="L547" s="9"/>
      <c r="M547" s="9"/>
      <c r="N547" s="9"/>
      <c r="O547" s="9"/>
      <c r="P547" s="9"/>
      <c r="Q547" s="9"/>
      <c r="R547" s="9"/>
      <c r="S547" s="9"/>
      <c r="T547" s="9"/>
      <c r="U547" s="9"/>
      <c r="V547" s="8"/>
      <c r="W547" s="8"/>
      <c r="X547" s="7"/>
      <c r="Y547" s="18"/>
      <c r="Z547" s="7"/>
      <c r="AA547" s="7"/>
      <c r="AB547" s="7"/>
      <c r="AC547" s="9"/>
      <c r="AD547" s="8"/>
      <c r="AE547" s="14"/>
      <c r="AF547" s="14"/>
      <c r="AG547" s="14"/>
      <c r="AH547" s="14"/>
      <c r="AI547" s="14"/>
      <c r="AJ547" s="14"/>
      <c r="AK547" s="136"/>
      <c r="AL547" s="6"/>
      <c r="AM547" s="5"/>
      <c r="AN547" s="5"/>
      <c r="AO547" s="6"/>
      <c r="AP547" s="6"/>
      <c r="AQ547" s="6"/>
      <c r="AR547" s="6"/>
      <c r="AS547" s="6"/>
      <c r="AT547" s="6"/>
      <c r="AU547" s="6"/>
      <c r="AV547" s="6"/>
      <c r="AW547" s="6"/>
      <c r="AX547" s="6"/>
      <c r="AY547" s="6"/>
      <c r="AZ547" s="6"/>
      <c r="BA547" s="6"/>
      <c r="BB547" s="6"/>
      <c r="BC547" s="6"/>
      <c r="BD547" s="6"/>
      <c r="BE547" s="6"/>
      <c r="BF547" s="6"/>
      <c r="BG547" s="6"/>
      <c r="BH547" s="6"/>
      <c r="BI547" s="6"/>
      <c r="BJ547" s="6"/>
    </row>
    <row r="548" spans="1:62" x14ac:dyDescent="0.3">
      <c r="A548" s="9"/>
      <c r="B548" s="76"/>
      <c r="C548" s="9"/>
      <c r="D548" s="9"/>
      <c r="E548" s="9"/>
      <c r="F548" s="15"/>
      <c r="G548" s="5"/>
      <c r="H548" s="5"/>
      <c r="I548" s="9"/>
      <c r="J548" s="9"/>
      <c r="K548" s="9"/>
      <c r="L548" s="9"/>
      <c r="M548" s="9"/>
      <c r="N548" s="9"/>
      <c r="O548" s="9"/>
      <c r="P548" s="9"/>
      <c r="Q548" s="9"/>
      <c r="R548" s="9"/>
      <c r="S548" s="9"/>
      <c r="T548" s="9"/>
      <c r="U548" s="9"/>
      <c r="V548" s="8"/>
      <c r="W548" s="8"/>
      <c r="X548" s="7"/>
      <c r="Y548" s="18"/>
      <c r="Z548" s="7"/>
      <c r="AA548" s="7"/>
      <c r="AB548" s="7"/>
      <c r="AC548" s="9"/>
      <c r="AD548" s="8"/>
      <c r="AE548" s="14"/>
      <c r="AF548" s="14"/>
      <c r="AG548" s="14"/>
      <c r="AH548" s="14"/>
      <c r="AI548" s="14"/>
      <c r="AJ548" s="14"/>
      <c r="AK548" s="5"/>
      <c r="AL548" s="6"/>
      <c r="AM548" s="5"/>
      <c r="AN548" s="5"/>
      <c r="AO548" s="6"/>
      <c r="AP548" s="6"/>
      <c r="AQ548" s="6"/>
      <c r="AR548" s="6"/>
      <c r="AS548" s="6"/>
      <c r="AT548" s="6"/>
      <c r="AU548" s="6"/>
      <c r="AV548" s="6"/>
      <c r="AW548" s="6"/>
      <c r="AX548" s="6"/>
      <c r="AY548" s="6"/>
      <c r="AZ548" s="6"/>
      <c r="BA548" s="6"/>
      <c r="BB548" s="6"/>
      <c r="BC548" s="6"/>
      <c r="BD548" s="6"/>
      <c r="BE548" s="6"/>
      <c r="BF548" s="6"/>
      <c r="BG548" s="6"/>
      <c r="BH548" s="6"/>
      <c r="BI548" s="6"/>
      <c r="BJ548" s="6"/>
    </row>
    <row r="549" spans="1:62" x14ac:dyDescent="0.3">
      <c r="A549" s="9"/>
      <c r="B549" s="76"/>
      <c r="C549" s="9"/>
      <c r="D549" s="9"/>
      <c r="E549" s="9"/>
      <c r="F549" s="15"/>
      <c r="G549" s="5"/>
      <c r="H549" s="5"/>
      <c r="I549" s="9"/>
      <c r="J549" s="9"/>
      <c r="K549" s="9"/>
      <c r="L549" s="9"/>
      <c r="M549" s="9"/>
      <c r="N549" s="9"/>
      <c r="O549" s="9"/>
      <c r="P549" s="9"/>
      <c r="Q549" s="9"/>
      <c r="R549" s="9"/>
      <c r="S549" s="9"/>
      <c r="T549" s="9"/>
      <c r="U549" s="9"/>
      <c r="V549" s="9"/>
      <c r="W549" s="9"/>
      <c r="Y549" s="17"/>
      <c r="AA549" s="9"/>
      <c r="AB549" s="9"/>
      <c r="AC549" s="9"/>
      <c r="AD549" s="9"/>
      <c r="AE549" s="14"/>
      <c r="AF549" s="14"/>
      <c r="AG549" s="14"/>
      <c r="AH549" s="14"/>
      <c r="AI549" s="14"/>
      <c r="AJ549" s="14"/>
      <c r="AK549" s="6"/>
      <c r="AL549" s="6"/>
      <c r="AM549" s="6"/>
      <c r="AN549" s="6"/>
      <c r="AO549" s="6"/>
      <c r="AP549" s="6"/>
      <c r="AQ549" s="6"/>
      <c r="AR549" s="6"/>
      <c r="AS549" s="6"/>
      <c r="AT549" s="6"/>
      <c r="AU549" s="39"/>
      <c r="AV549" s="39"/>
      <c r="AW549" s="6"/>
      <c r="AX549" s="6"/>
      <c r="AY549" s="6"/>
      <c r="AZ549" s="6"/>
      <c r="BA549" s="6"/>
      <c r="BB549" s="6"/>
      <c r="BC549" s="6"/>
      <c r="BD549" s="6"/>
      <c r="BE549" s="6"/>
      <c r="BF549" s="6"/>
      <c r="BG549" s="6"/>
      <c r="BH549" s="6"/>
      <c r="BI549" s="6"/>
      <c r="BJ549" s="6"/>
    </row>
    <row r="550" spans="1:62" x14ac:dyDescent="0.3">
      <c r="A550" s="9"/>
      <c r="B550" s="76"/>
      <c r="C550" s="9"/>
      <c r="D550" s="9"/>
      <c r="E550" s="9"/>
      <c r="F550" s="15"/>
      <c r="G550" s="5"/>
      <c r="H550" s="5"/>
      <c r="I550" s="9"/>
      <c r="J550" s="9"/>
      <c r="K550" s="9"/>
      <c r="L550" s="9"/>
      <c r="M550" s="9"/>
      <c r="N550" s="9"/>
      <c r="O550" s="9"/>
      <c r="P550" s="9"/>
      <c r="Q550" s="9"/>
      <c r="R550" s="9"/>
      <c r="S550" s="9"/>
      <c r="T550" s="9"/>
      <c r="U550" s="9"/>
      <c r="V550" s="9"/>
      <c r="W550" s="9"/>
      <c r="Y550" s="17"/>
      <c r="AA550" s="9"/>
      <c r="AB550" s="9"/>
      <c r="AC550" s="9"/>
      <c r="AD550" s="9"/>
      <c r="AE550" s="14"/>
      <c r="AF550" s="14"/>
      <c r="AG550" s="14"/>
      <c r="AH550" s="14"/>
      <c r="AI550" s="14"/>
      <c r="AJ550" s="14"/>
      <c r="AK550" s="6"/>
      <c r="AL550" s="6"/>
      <c r="AM550" s="6"/>
      <c r="AN550" s="6"/>
      <c r="AO550" s="6"/>
      <c r="AP550" s="6"/>
      <c r="AQ550" s="6"/>
      <c r="AR550" s="6"/>
      <c r="AS550" s="6"/>
      <c r="AT550" s="6"/>
      <c r="AU550" s="39"/>
      <c r="AV550" s="39"/>
      <c r="AW550" s="6"/>
      <c r="AX550" s="6"/>
      <c r="AY550" s="6"/>
      <c r="AZ550" s="6"/>
      <c r="BA550" s="6"/>
      <c r="BB550" s="6"/>
      <c r="BC550" s="6"/>
      <c r="BD550" s="6"/>
      <c r="BE550" s="6"/>
      <c r="BF550" s="6"/>
      <c r="BG550" s="6"/>
      <c r="BH550" s="6"/>
      <c r="BI550" s="6"/>
      <c r="BJ550" s="6"/>
    </row>
    <row r="551" spans="1:62" x14ac:dyDescent="0.3">
      <c r="A551" s="9"/>
      <c r="B551" s="76"/>
      <c r="C551" s="9"/>
      <c r="D551" s="9"/>
      <c r="E551" s="9"/>
      <c r="F551" s="15"/>
      <c r="G551" s="5"/>
      <c r="H551" s="5"/>
      <c r="I551" s="9"/>
      <c r="J551" s="9"/>
      <c r="K551" s="9"/>
      <c r="L551" s="9"/>
      <c r="M551" s="9"/>
      <c r="N551" s="9"/>
      <c r="O551" s="9"/>
      <c r="P551" s="9"/>
      <c r="Q551" s="9"/>
      <c r="R551" s="9"/>
      <c r="S551" s="9"/>
      <c r="T551" s="9"/>
      <c r="U551" s="9"/>
      <c r="V551" s="9"/>
      <c r="W551" s="9"/>
      <c r="Y551" s="17"/>
      <c r="AA551" s="9"/>
      <c r="AB551" s="9"/>
      <c r="AC551" s="9"/>
      <c r="AD551" s="9"/>
      <c r="AE551" s="14"/>
      <c r="AF551" s="14"/>
      <c r="AG551" s="14"/>
      <c r="AH551" s="14"/>
      <c r="AI551" s="14"/>
      <c r="AJ551" s="14"/>
      <c r="AK551" s="6"/>
      <c r="AL551" s="6"/>
      <c r="AM551" s="6"/>
      <c r="AN551" s="6"/>
      <c r="AO551" s="6"/>
      <c r="AP551" s="6"/>
      <c r="AQ551" s="6"/>
      <c r="AR551" s="6"/>
      <c r="AS551" s="6"/>
      <c r="AT551" s="6"/>
      <c r="AU551" s="39"/>
      <c r="AV551" s="39"/>
      <c r="AW551" s="6"/>
      <c r="AX551" s="6"/>
      <c r="AY551" s="6"/>
      <c r="AZ551" s="6"/>
      <c r="BA551" s="6"/>
      <c r="BB551" s="6"/>
      <c r="BC551" s="6"/>
      <c r="BD551" s="6"/>
      <c r="BE551" s="6"/>
      <c r="BF551" s="6"/>
      <c r="BG551" s="6"/>
      <c r="BH551" s="6"/>
      <c r="BI551" s="6"/>
      <c r="BJ551" s="6"/>
    </row>
    <row r="552" spans="1:62" x14ac:dyDescent="0.3">
      <c r="A552" s="9"/>
      <c r="B552" s="76"/>
      <c r="C552" s="9"/>
      <c r="D552" s="9"/>
      <c r="E552" s="9"/>
      <c r="F552" s="15"/>
      <c r="G552" s="5"/>
      <c r="H552" s="5"/>
      <c r="I552" s="9"/>
      <c r="J552" s="9"/>
      <c r="K552" s="9"/>
      <c r="L552" s="9"/>
      <c r="M552" s="9"/>
      <c r="N552" s="9"/>
      <c r="O552" s="9"/>
      <c r="P552" s="9"/>
      <c r="Q552" s="9"/>
      <c r="R552" s="9"/>
      <c r="S552" s="9"/>
      <c r="T552" s="9"/>
      <c r="U552" s="9"/>
      <c r="V552" s="9"/>
      <c r="W552" s="9"/>
      <c r="Y552" s="17"/>
      <c r="AA552" s="9"/>
      <c r="AB552" s="9"/>
      <c r="AC552" s="9"/>
      <c r="AD552" s="9"/>
      <c r="AE552" s="14"/>
      <c r="AF552" s="14"/>
      <c r="AG552" s="14"/>
      <c r="AH552" s="14"/>
      <c r="AI552" s="14"/>
      <c r="AJ552" s="14"/>
      <c r="AK552" s="6"/>
      <c r="AL552" s="6"/>
      <c r="AM552" s="6"/>
      <c r="AN552" s="6"/>
      <c r="AO552" s="6"/>
      <c r="AP552" s="6"/>
      <c r="AQ552" s="6"/>
      <c r="AR552" s="6"/>
      <c r="AS552" s="6"/>
      <c r="AT552" s="6"/>
      <c r="AU552" s="39"/>
      <c r="AV552" s="39"/>
      <c r="AW552" s="6"/>
      <c r="AX552" s="6"/>
      <c r="AY552" s="6"/>
      <c r="AZ552" s="6"/>
      <c r="BA552" s="6"/>
      <c r="BB552" s="6"/>
      <c r="BC552" s="6"/>
      <c r="BD552" s="6"/>
      <c r="BE552" s="6"/>
      <c r="BF552" s="6"/>
      <c r="BG552" s="6"/>
      <c r="BH552" s="6"/>
      <c r="BI552" s="6"/>
      <c r="BJ552" s="6"/>
    </row>
    <row r="553" spans="1:62" x14ac:dyDescent="0.3">
      <c r="A553" s="9"/>
      <c r="B553" s="76"/>
      <c r="C553" s="9"/>
      <c r="D553" s="9"/>
      <c r="E553" s="9"/>
      <c r="F553" s="15"/>
      <c r="G553" s="5"/>
      <c r="H553" s="5"/>
      <c r="I553" s="9"/>
      <c r="J553" s="9"/>
      <c r="K553" s="9"/>
      <c r="L553" s="9"/>
      <c r="M553" s="9"/>
      <c r="N553" s="9"/>
      <c r="O553" s="9"/>
      <c r="P553" s="9"/>
      <c r="Q553" s="9"/>
      <c r="R553" s="9"/>
      <c r="S553" s="9"/>
      <c r="T553" s="9"/>
      <c r="U553" s="9"/>
      <c r="V553" s="9"/>
      <c r="W553" s="9"/>
      <c r="Y553" s="17"/>
      <c r="AA553" s="9"/>
      <c r="AB553" s="9"/>
      <c r="AC553" s="9"/>
      <c r="AD553" s="9"/>
      <c r="AE553" s="14"/>
      <c r="AF553" s="14"/>
      <c r="AG553" s="14"/>
      <c r="AH553" s="14"/>
      <c r="AI553" s="14"/>
      <c r="AJ553" s="14"/>
      <c r="AK553" s="6"/>
      <c r="AL553" s="6"/>
      <c r="AM553" s="6"/>
      <c r="AN553" s="6"/>
      <c r="AO553" s="6"/>
      <c r="AP553" s="6"/>
      <c r="AQ553" s="6"/>
      <c r="AR553" s="6"/>
      <c r="AS553" s="6"/>
      <c r="AT553" s="6"/>
      <c r="AU553" s="39"/>
      <c r="AV553" s="39"/>
      <c r="AW553" s="6"/>
      <c r="AX553" s="6"/>
      <c r="AY553" s="6"/>
      <c r="AZ553" s="6"/>
      <c r="BA553" s="6"/>
      <c r="BB553" s="6"/>
      <c r="BC553" s="6"/>
      <c r="BD553" s="6"/>
      <c r="BE553" s="6"/>
      <c r="BF553" s="6"/>
      <c r="BG553" s="6"/>
      <c r="BH553" s="6"/>
      <c r="BI553" s="6"/>
      <c r="BJ553" s="6"/>
    </row>
    <row r="554" spans="1:62" x14ac:dyDescent="0.3">
      <c r="A554" s="9"/>
      <c r="B554" s="76"/>
      <c r="C554" s="9"/>
      <c r="D554" s="9"/>
      <c r="E554" s="9"/>
      <c r="F554" s="15"/>
      <c r="G554" s="5"/>
      <c r="H554" s="5"/>
      <c r="I554" s="9"/>
      <c r="J554" s="9"/>
      <c r="K554" s="9"/>
      <c r="L554" s="9"/>
      <c r="M554" s="9"/>
      <c r="N554" s="9"/>
      <c r="O554" s="9"/>
      <c r="P554" s="9"/>
      <c r="Q554" s="9"/>
      <c r="R554" s="9"/>
      <c r="S554" s="9"/>
      <c r="T554" s="9"/>
      <c r="U554" s="9"/>
      <c r="V554" s="9"/>
      <c r="W554" s="9"/>
      <c r="Y554" s="17"/>
      <c r="AA554" s="9"/>
      <c r="AB554" s="9"/>
      <c r="AC554" s="9"/>
      <c r="AD554" s="9"/>
      <c r="AE554" s="14"/>
      <c r="AF554" s="14"/>
      <c r="AG554" s="14"/>
      <c r="AH554" s="14"/>
      <c r="AI554" s="14"/>
      <c r="AJ554" s="14"/>
      <c r="AK554" s="6"/>
      <c r="AL554" s="6"/>
      <c r="AM554" s="6"/>
      <c r="AN554" s="6"/>
      <c r="AO554" s="6"/>
      <c r="AP554" s="6"/>
      <c r="AQ554" s="6"/>
      <c r="AR554" s="6"/>
      <c r="AS554" s="6"/>
      <c r="AT554" s="6"/>
      <c r="AU554" s="39"/>
      <c r="AV554" s="39"/>
      <c r="AW554" s="6"/>
      <c r="AX554" s="6"/>
      <c r="AY554" s="6"/>
      <c r="AZ554" s="6"/>
      <c r="BA554" s="6"/>
      <c r="BB554" s="6"/>
      <c r="BC554" s="6"/>
      <c r="BD554" s="6"/>
      <c r="BE554" s="6"/>
      <c r="BF554" s="6"/>
      <c r="BG554" s="6"/>
      <c r="BH554" s="6"/>
      <c r="BI554" s="6"/>
      <c r="BJ554" s="6"/>
    </row>
    <row r="555" spans="1:62" ht="13.5" customHeight="1" x14ac:dyDescent="0.35">
      <c r="A555" s="120"/>
      <c r="B555" s="76"/>
      <c r="C555" s="1"/>
      <c r="D555" s="9"/>
      <c r="E555" s="1"/>
      <c r="F555" s="15"/>
      <c r="G555" s="5"/>
      <c r="H555" s="5"/>
      <c r="I555" s="22"/>
      <c r="J555" s="22"/>
      <c r="K555" s="22"/>
      <c r="L555" s="60"/>
      <c r="M555" s="60"/>
      <c r="N555" s="60"/>
      <c r="O555" s="60"/>
      <c r="P555" s="60"/>
      <c r="Q555" s="60"/>
      <c r="R555" s="60"/>
      <c r="S555" s="60"/>
      <c r="T555" s="60"/>
      <c r="U555" s="60"/>
      <c r="V555" s="60"/>
      <c r="W555" s="60"/>
      <c r="X555" s="60"/>
      <c r="Y555" s="59"/>
      <c r="Z555" s="20"/>
      <c r="AA555" s="60"/>
      <c r="AB555" s="60"/>
      <c r="AC555" s="60"/>
      <c r="AD555" s="60"/>
      <c r="AE555" s="22"/>
      <c r="AF555" s="22"/>
      <c r="AG555" s="22"/>
      <c r="AH555" s="22"/>
      <c r="AI555" s="22"/>
      <c r="AJ555" s="22"/>
      <c r="AK555" s="39"/>
      <c r="AL555" s="39"/>
      <c r="AM555" s="39"/>
      <c r="AN555" s="39"/>
      <c r="AO555" s="39"/>
      <c r="AP555" s="39"/>
      <c r="AQ555" s="39"/>
      <c r="AR555" s="40"/>
      <c r="AS555" s="39"/>
      <c r="AT555" s="40"/>
      <c r="AU555" s="39"/>
      <c r="AV555" s="39"/>
      <c r="AW555" s="39"/>
      <c r="AX555" s="39"/>
      <c r="AY555" s="39"/>
      <c r="AZ555" s="40"/>
      <c r="BA555" s="39"/>
      <c r="BB555" s="40"/>
      <c r="BC555" s="39"/>
      <c r="BD555" s="40"/>
      <c r="BE555" s="39"/>
      <c r="BF555" s="39"/>
      <c r="BG555" s="39"/>
      <c r="BH555" s="56"/>
      <c r="BI555" s="56"/>
      <c r="BJ555" s="133"/>
    </row>
    <row r="556" spans="1:62" x14ac:dyDescent="0.3">
      <c r="A556" s="135"/>
      <c r="B556" s="76"/>
      <c r="C556" s="9"/>
      <c r="D556" s="9"/>
      <c r="E556" s="9"/>
      <c r="F556" s="15"/>
      <c r="G556" s="5"/>
      <c r="H556" s="5"/>
      <c r="I556" s="9"/>
      <c r="J556" s="9"/>
      <c r="K556" s="9"/>
      <c r="L556" s="9"/>
      <c r="M556" s="9"/>
      <c r="N556" s="9"/>
      <c r="O556" s="9"/>
      <c r="P556" s="9"/>
      <c r="Q556" s="9"/>
      <c r="R556" s="9"/>
      <c r="S556" s="9"/>
      <c r="T556" s="9"/>
      <c r="U556" s="9"/>
      <c r="V556" s="8"/>
      <c r="W556" s="8"/>
      <c r="X556" s="7"/>
      <c r="Y556" s="18"/>
      <c r="Z556" s="7"/>
      <c r="AA556" s="7"/>
      <c r="AB556" s="7"/>
      <c r="AC556" s="9"/>
      <c r="AD556" s="8"/>
      <c r="AE556" s="14"/>
      <c r="AF556" s="14"/>
      <c r="AG556" s="14"/>
      <c r="AH556" s="14"/>
      <c r="AI556" s="14"/>
      <c r="AJ556" s="14"/>
      <c r="AK556" s="136"/>
      <c r="AL556" s="6"/>
      <c r="AM556" s="5"/>
      <c r="AN556" s="5"/>
      <c r="AO556" s="6"/>
      <c r="AP556" s="6"/>
      <c r="AQ556" s="6"/>
      <c r="AR556" s="6"/>
      <c r="AS556" s="6"/>
      <c r="AT556" s="6"/>
      <c r="AU556" s="6"/>
      <c r="AV556" s="6"/>
      <c r="AW556" s="6"/>
      <c r="AX556" s="6"/>
      <c r="AY556" s="6"/>
      <c r="AZ556" s="6"/>
      <c r="BA556" s="6"/>
      <c r="BB556" s="6"/>
      <c r="BC556" s="6"/>
      <c r="BD556" s="6"/>
      <c r="BE556" s="6"/>
      <c r="BF556" s="6"/>
      <c r="BG556" s="6"/>
      <c r="BH556" s="6"/>
      <c r="BI556" s="6"/>
      <c r="BJ556" s="6"/>
    </row>
    <row r="557" spans="1:62" x14ac:dyDescent="0.3">
      <c r="A557" s="9"/>
      <c r="B557" s="76"/>
      <c r="C557" s="9"/>
      <c r="D557" s="9"/>
      <c r="E557" s="9"/>
      <c r="F557" s="15"/>
      <c r="G557" s="5"/>
      <c r="H557" s="5"/>
      <c r="I557" s="9"/>
      <c r="J557" s="9"/>
      <c r="K557" s="9"/>
      <c r="L557" s="9"/>
      <c r="M557" s="9"/>
      <c r="N557" s="9"/>
      <c r="O557" s="9"/>
      <c r="P557" s="9"/>
      <c r="Q557" s="9"/>
      <c r="R557" s="9"/>
      <c r="S557" s="9"/>
      <c r="T557" s="9"/>
      <c r="U557" s="9"/>
      <c r="V557" s="9"/>
      <c r="W557" s="9"/>
      <c r="Y557" s="17"/>
      <c r="AA557" s="9"/>
      <c r="AB557" s="9"/>
      <c r="AC557" s="9"/>
      <c r="AD557" s="9"/>
      <c r="AE557" s="14"/>
      <c r="AF557" s="14"/>
      <c r="AG557" s="14"/>
      <c r="AH557" s="14"/>
      <c r="AI557" s="14"/>
      <c r="AJ557" s="14"/>
      <c r="AK557" s="6"/>
      <c r="AL557" s="6"/>
      <c r="AM557" s="6"/>
      <c r="AN557" s="6"/>
      <c r="AO557" s="6"/>
      <c r="AP557" s="6"/>
      <c r="AQ557" s="6"/>
      <c r="AR557" s="6"/>
      <c r="AS557" s="6"/>
      <c r="AT557" s="6"/>
      <c r="AU557" s="39"/>
      <c r="AV557" s="39"/>
      <c r="AW557" s="6"/>
      <c r="AX557" s="6"/>
      <c r="AY557" s="6"/>
      <c r="AZ557" s="6"/>
      <c r="BA557" s="6"/>
      <c r="BB557" s="6"/>
      <c r="BC557" s="6"/>
      <c r="BD557" s="6"/>
      <c r="BE557" s="6"/>
      <c r="BF557" s="6"/>
      <c r="BG557" s="6"/>
      <c r="BH557" s="6"/>
      <c r="BI557" s="6"/>
      <c r="BJ557" s="6"/>
    </row>
    <row r="558" spans="1:62" x14ac:dyDescent="0.3">
      <c r="A558" s="135"/>
      <c r="B558" s="76"/>
      <c r="C558" s="9"/>
      <c r="D558" s="9"/>
      <c r="E558" s="9"/>
      <c r="F558" s="15"/>
      <c r="G558" s="5"/>
      <c r="H558" s="5"/>
      <c r="I558" s="9"/>
      <c r="J558" s="9"/>
      <c r="K558" s="9"/>
      <c r="L558" s="9"/>
      <c r="M558" s="9"/>
      <c r="N558" s="9"/>
      <c r="O558" s="9"/>
      <c r="P558" s="9"/>
      <c r="Q558" s="9"/>
      <c r="R558" s="9"/>
      <c r="S558" s="9"/>
      <c r="T558" s="9"/>
      <c r="U558" s="9"/>
      <c r="V558" s="8"/>
      <c r="W558" s="8"/>
      <c r="X558" s="7"/>
      <c r="Y558" s="18"/>
      <c r="Z558" s="7"/>
      <c r="AA558" s="7"/>
      <c r="AB558" s="7"/>
      <c r="AC558" s="9"/>
      <c r="AD558" s="8"/>
      <c r="AE558" s="14"/>
      <c r="AF558" s="14"/>
      <c r="AG558" s="14"/>
      <c r="AH558" s="14"/>
      <c r="AI558" s="14"/>
      <c r="AJ558" s="14"/>
      <c r="AK558" s="136"/>
      <c r="AL558" s="6"/>
      <c r="AM558" s="5"/>
      <c r="AN558" s="5"/>
      <c r="AO558" s="6"/>
      <c r="AP558" s="6"/>
      <c r="AQ558" s="6"/>
      <c r="AR558" s="6"/>
      <c r="AS558" s="6"/>
      <c r="AT558" s="6"/>
      <c r="AU558" s="6"/>
      <c r="AV558" s="6"/>
      <c r="AW558" s="6"/>
      <c r="AX558" s="6"/>
      <c r="AY558" s="6"/>
      <c r="AZ558" s="6"/>
      <c r="BA558" s="6"/>
      <c r="BB558" s="6"/>
      <c r="BC558" s="6"/>
      <c r="BD558" s="6"/>
      <c r="BE558" s="6"/>
      <c r="BF558" s="6"/>
      <c r="BG558" s="6"/>
      <c r="BH558" s="6"/>
      <c r="BI558" s="6"/>
      <c r="BJ558" s="6"/>
    </row>
    <row r="559" spans="1:62" x14ac:dyDescent="0.3">
      <c r="A559" s="135"/>
      <c r="B559" s="76"/>
      <c r="C559" s="9"/>
      <c r="D559" s="9"/>
      <c r="E559" s="9"/>
      <c r="F559" s="15"/>
      <c r="G559" s="5"/>
      <c r="H559" s="5"/>
      <c r="I559" s="9"/>
      <c r="J559" s="9"/>
      <c r="K559" s="9"/>
      <c r="L559" s="9"/>
      <c r="M559" s="9"/>
      <c r="N559" s="9"/>
      <c r="O559" s="9"/>
      <c r="P559" s="9"/>
      <c r="Q559" s="9"/>
      <c r="R559" s="9"/>
      <c r="S559" s="9"/>
      <c r="T559" s="9"/>
      <c r="U559" s="9"/>
      <c r="V559" s="8"/>
      <c r="W559" s="8"/>
      <c r="X559" s="7"/>
      <c r="Y559" s="18"/>
      <c r="Z559" s="7"/>
      <c r="AA559" s="7"/>
      <c r="AB559" s="7"/>
      <c r="AC559" s="9"/>
      <c r="AD559" s="8"/>
      <c r="AE559" s="14"/>
      <c r="AF559" s="14"/>
      <c r="AG559" s="14"/>
      <c r="AH559" s="14"/>
      <c r="AI559" s="14"/>
      <c r="AJ559" s="14"/>
      <c r="AK559" s="136"/>
      <c r="AL559" s="6"/>
      <c r="AM559" s="5"/>
      <c r="AN559" s="5"/>
      <c r="AO559" s="6"/>
      <c r="AP559" s="6"/>
      <c r="AQ559" s="6"/>
      <c r="AR559" s="6"/>
      <c r="AS559" s="6"/>
      <c r="AT559" s="6"/>
      <c r="AU559" s="6"/>
      <c r="AV559" s="6"/>
      <c r="AW559" s="6"/>
      <c r="AX559" s="6"/>
      <c r="AY559" s="6"/>
      <c r="AZ559" s="6"/>
      <c r="BA559" s="6"/>
      <c r="BB559" s="6"/>
      <c r="BC559" s="6"/>
      <c r="BD559" s="6"/>
      <c r="BE559" s="6"/>
      <c r="BF559" s="6"/>
      <c r="BG559" s="6"/>
      <c r="BH559" s="6"/>
      <c r="BI559" s="6"/>
      <c r="BJ559" s="6"/>
    </row>
    <row r="560" spans="1:62" x14ac:dyDescent="0.3">
      <c r="A560" s="9"/>
      <c r="B560" s="76"/>
      <c r="C560" s="9"/>
      <c r="D560" s="9"/>
      <c r="E560" s="9"/>
      <c r="F560" s="15"/>
      <c r="G560" s="5"/>
      <c r="H560" s="5"/>
      <c r="I560" s="9"/>
      <c r="J560" s="9"/>
      <c r="K560" s="9"/>
      <c r="L560" s="9"/>
      <c r="M560" s="9"/>
      <c r="N560" s="9"/>
      <c r="O560" s="9"/>
      <c r="P560" s="9"/>
      <c r="Q560" s="9"/>
      <c r="R560" s="9"/>
      <c r="S560" s="9"/>
      <c r="T560" s="9"/>
      <c r="U560" s="9"/>
      <c r="V560" s="9"/>
      <c r="W560" s="9"/>
      <c r="Y560" s="17"/>
      <c r="AA560" s="9"/>
      <c r="AB560" s="9"/>
      <c r="AC560" s="9"/>
      <c r="AD560" s="9"/>
      <c r="AE560" s="14"/>
      <c r="AF560" s="14"/>
      <c r="AG560" s="14"/>
      <c r="AH560" s="14"/>
      <c r="AI560" s="14"/>
      <c r="AJ560" s="14"/>
      <c r="AK560" s="6"/>
      <c r="AL560" s="6"/>
      <c r="AM560" s="6"/>
      <c r="AN560" s="6"/>
      <c r="AO560" s="6"/>
      <c r="AP560" s="6"/>
      <c r="AQ560" s="6"/>
      <c r="AR560" s="6"/>
      <c r="AS560" s="6"/>
      <c r="AT560" s="6"/>
      <c r="AU560" s="39"/>
      <c r="AV560" s="39"/>
      <c r="AW560" s="6"/>
      <c r="AX560" s="6"/>
      <c r="AY560" s="6"/>
      <c r="AZ560" s="6"/>
      <c r="BA560" s="6"/>
      <c r="BB560" s="6"/>
      <c r="BC560" s="6"/>
      <c r="BD560" s="6"/>
      <c r="BE560" s="6"/>
      <c r="BF560" s="6"/>
      <c r="BG560" s="6"/>
      <c r="BH560" s="6"/>
      <c r="BI560" s="6"/>
      <c r="BJ560" s="6"/>
    </row>
    <row r="561" spans="1:62" x14ac:dyDescent="0.3">
      <c r="A561" s="135"/>
      <c r="B561" s="76"/>
      <c r="C561" s="9"/>
      <c r="D561" s="9"/>
      <c r="E561" s="9"/>
      <c r="F561" s="15"/>
      <c r="G561" s="5"/>
      <c r="H561" s="5"/>
      <c r="I561" s="9"/>
      <c r="J561" s="9"/>
      <c r="K561" s="9"/>
      <c r="L561" s="9"/>
      <c r="M561" s="9"/>
      <c r="N561" s="9"/>
      <c r="O561" s="9"/>
      <c r="P561" s="9"/>
      <c r="Q561" s="9"/>
      <c r="R561" s="9"/>
      <c r="S561" s="9"/>
      <c r="T561" s="9"/>
      <c r="U561" s="9"/>
      <c r="V561" s="8"/>
      <c r="W561" s="8"/>
      <c r="X561" s="7"/>
      <c r="Y561" s="18"/>
      <c r="Z561" s="7"/>
      <c r="AA561" s="7"/>
      <c r="AB561" s="7"/>
      <c r="AC561" s="9"/>
      <c r="AD561" s="8"/>
      <c r="AE561" s="14"/>
      <c r="AF561" s="14"/>
      <c r="AG561" s="14"/>
      <c r="AH561" s="14"/>
      <c r="AI561" s="14"/>
      <c r="AJ561" s="14"/>
      <c r="AK561" s="136"/>
      <c r="AL561" s="6"/>
      <c r="AM561" s="5"/>
      <c r="AN561" s="5"/>
      <c r="AO561" s="6"/>
      <c r="AP561" s="6"/>
      <c r="AQ561" s="6"/>
      <c r="AR561" s="6"/>
      <c r="AS561" s="6"/>
      <c r="AT561" s="6"/>
      <c r="AU561" s="6"/>
      <c r="AV561" s="6"/>
      <c r="AW561" s="6"/>
      <c r="AX561" s="6"/>
      <c r="AY561" s="6"/>
      <c r="AZ561" s="6"/>
      <c r="BA561" s="6"/>
      <c r="BB561" s="6"/>
      <c r="BC561" s="6"/>
      <c r="BD561" s="6"/>
      <c r="BE561" s="6"/>
      <c r="BF561" s="6"/>
      <c r="BG561" s="6"/>
      <c r="BH561" s="6"/>
      <c r="BI561" s="6"/>
      <c r="BJ561" s="6"/>
    </row>
    <row r="562" spans="1:62" x14ac:dyDescent="0.3">
      <c r="A562" s="9"/>
      <c r="B562" s="76"/>
      <c r="C562" s="9"/>
      <c r="D562" s="9"/>
      <c r="E562" s="9"/>
      <c r="F562" s="15"/>
      <c r="G562" s="5"/>
      <c r="H562" s="5"/>
      <c r="I562" s="9"/>
      <c r="J562" s="9"/>
      <c r="K562" s="9"/>
      <c r="L562" s="9"/>
      <c r="M562" s="9"/>
      <c r="N562" s="9"/>
      <c r="O562" s="9"/>
      <c r="P562" s="9"/>
      <c r="Q562" s="9"/>
      <c r="R562" s="9"/>
      <c r="S562" s="9"/>
      <c r="T562" s="9"/>
      <c r="U562" s="9"/>
      <c r="V562" s="9"/>
      <c r="W562" s="9"/>
      <c r="Y562" s="17"/>
      <c r="AA562" s="9"/>
      <c r="AB562" s="9"/>
      <c r="AC562" s="9"/>
      <c r="AD562" s="9"/>
      <c r="AE562" s="14"/>
      <c r="AF562" s="14"/>
      <c r="AG562" s="14"/>
      <c r="AH562" s="14"/>
      <c r="AI562" s="14"/>
      <c r="AJ562" s="14"/>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row>
    <row r="563" spans="1:62" x14ac:dyDescent="0.3">
      <c r="A563" s="9"/>
      <c r="B563" s="76"/>
      <c r="C563" s="9"/>
      <c r="D563" s="9"/>
      <c r="E563" s="9"/>
      <c r="F563" s="15"/>
      <c r="G563" s="5"/>
      <c r="H563" s="5"/>
      <c r="I563" s="9"/>
      <c r="J563" s="9"/>
      <c r="K563" s="9"/>
      <c r="L563" s="9"/>
      <c r="M563" s="9"/>
      <c r="N563" s="9"/>
      <c r="O563" s="9"/>
      <c r="P563" s="9"/>
      <c r="Q563" s="9"/>
      <c r="R563" s="9"/>
      <c r="S563" s="9"/>
      <c r="T563" s="9"/>
      <c r="U563" s="9"/>
      <c r="V563" s="8"/>
      <c r="W563" s="8"/>
      <c r="X563" s="7"/>
      <c r="Y563" s="18"/>
      <c r="Z563" s="7"/>
      <c r="AA563" s="7"/>
      <c r="AB563" s="7"/>
      <c r="AC563" s="9"/>
      <c r="AD563" s="8"/>
      <c r="AE563" s="14"/>
      <c r="AF563" s="14"/>
      <c r="AG563" s="14"/>
      <c r="AH563" s="14"/>
      <c r="AI563" s="14"/>
      <c r="AJ563" s="14"/>
      <c r="AK563" s="5"/>
      <c r="AL563" s="6"/>
      <c r="AM563" s="5"/>
      <c r="AN563" s="5"/>
      <c r="AO563" s="6"/>
      <c r="AP563" s="6"/>
      <c r="AQ563" s="6"/>
      <c r="AR563" s="6"/>
      <c r="AS563" s="6"/>
      <c r="AT563" s="6"/>
      <c r="AU563" s="6"/>
      <c r="AV563" s="6"/>
      <c r="AW563" s="6"/>
      <c r="AX563" s="6"/>
      <c r="AY563" s="6"/>
      <c r="AZ563" s="6"/>
      <c r="BA563" s="6"/>
      <c r="BB563" s="6"/>
      <c r="BC563" s="6"/>
      <c r="BD563" s="6"/>
      <c r="BE563" s="6"/>
      <c r="BF563" s="6"/>
      <c r="BG563" s="6"/>
      <c r="BH563" s="6"/>
      <c r="BI563" s="6"/>
      <c r="BJ563" s="6"/>
    </row>
    <row r="564" spans="1:62" ht="13.5" customHeight="1" x14ac:dyDescent="0.35">
      <c r="A564" s="120"/>
      <c r="B564" s="76"/>
      <c r="C564" s="1"/>
      <c r="D564" s="9"/>
      <c r="E564" s="1"/>
      <c r="F564" s="15"/>
      <c r="G564" s="5"/>
      <c r="H564" s="5"/>
      <c r="I564" s="22"/>
      <c r="J564" s="22"/>
      <c r="K564" s="22"/>
      <c r="L564" s="60"/>
      <c r="M564" s="60"/>
      <c r="N564" s="60"/>
      <c r="O564" s="60"/>
      <c r="P564" s="60"/>
      <c r="Q564" s="60"/>
      <c r="R564" s="60"/>
      <c r="S564" s="60"/>
      <c r="T564" s="60"/>
      <c r="U564" s="60"/>
      <c r="V564" s="60"/>
      <c r="W564" s="60"/>
      <c r="X564" s="60"/>
      <c r="Y564" s="59"/>
      <c r="Z564" s="20"/>
      <c r="AA564" s="60"/>
      <c r="AB564" s="60"/>
      <c r="AC564" s="60"/>
      <c r="AD564" s="60"/>
      <c r="AE564" s="22"/>
      <c r="AF564" s="22"/>
      <c r="AG564" s="22"/>
      <c r="AH564" s="22"/>
      <c r="AI564" s="22"/>
      <c r="AJ564" s="22"/>
      <c r="AK564" s="39"/>
      <c r="AL564" s="39"/>
      <c r="AM564" s="39"/>
      <c r="AN564" s="39"/>
      <c r="AO564" s="39"/>
      <c r="AP564" s="39"/>
      <c r="AQ564" s="39"/>
      <c r="AR564" s="40"/>
      <c r="AS564" s="39"/>
      <c r="AT564" s="40"/>
      <c r="AU564" s="39"/>
      <c r="AV564" s="39"/>
      <c r="AW564" s="39"/>
      <c r="AX564" s="39"/>
      <c r="AY564" s="39"/>
      <c r="AZ564" s="40"/>
      <c r="BA564" s="39"/>
      <c r="BB564" s="40"/>
      <c r="BC564" s="39"/>
      <c r="BD564" s="40"/>
      <c r="BE564" s="39"/>
      <c r="BF564" s="39"/>
      <c r="BG564" s="39"/>
      <c r="BH564" s="56"/>
      <c r="BI564" s="56"/>
      <c r="BJ564" s="133"/>
    </row>
    <row r="565" spans="1:62" x14ac:dyDescent="0.3">
      <c r="A565" s="9"/>
      <c r="B565" s="76"/>
      <c r="C565" s="9"/>
      <c r="D565" s="9"/>
      <c r="E565" s="9"/>
      <c r="F565" s="15"/>
      <c r="G565" s="5"/>
      <c r="H565" s="5"/>
      <c r="I565" s="9"/>
      <c r="J565" s="9"/>
      <c r="K565" s="9"/>
      <c r="L565" s="9"/>
      <c r="M565" s="9"/>
      <c r="N565" s="9"/>
      <c r="O565" s="9"/>
      <c r="P565" s="9"/>
      <c r="Q565" s="9"/>
      <c r="R565" s="9"/>
      <c r="S565" s="9"/>
      <c r="T565" s="9"/>
      <c r="U565" s="9"/>
      <c r="V565" s="9"/>
      <c r="W565" s="9"/>
      <c r="Y565" s="17"/>
      <c r="AA565" s="9"/>
      <c r="AB565" s="9"/>
      <c r="AC565" s="9"/>
      <c r="AD565" s="9"/>
      <c r="AE565" s="14"/>
      <c r="AF565" s="14"/>
      <c r="AG565" s="14"/>
      <c r="AH565" s="14"/>
      <c r="AI565" s="14"/>
      <c r="AJ565" s="14"/>
      <c r="AK565" s="6"/>
      <c r="AL565" s="6"/>
      <c r="AM565" s="6"/>
      <c r="AN565" s="6"/>
      <c r="AO565" s="6"/>
      <c r="AP565" s="6"/>
      <c r="AQ565" s="6"/>
      <c r="AR565" s="6"/>
      <c r="AS565" s="6"/>
      <c r="AT565" s="6"/>
      <c r="AU565" s="39"/>
      <c r="AV565" s="39"/>
      <c r="AW565" s="6"/>
      <c r="AX565" s="6"/>
      <c r="AY565" s="6"/>
      <c r="AZ565" s="6"/>
      <c r="BA565" s="6"/>
      <c r="BB565" s="6"/>
      <c r="BC565" s="6"/>
      <c r="BD565" s="6"/>
      <c r="BE565" s="6"/>
      <c r="BF565" s="6"/>
      <c r="BG565" s="6"/>
      <c r="BH565" s="6"/>
      <c r="BI565" s="6"/>
      <c r="BJ565" s="6"/>
    </row>
    <row r="566" spans="1:62" ht="13.5" customHeight="1" x14ac:dyDescent="0.35">
      <c r="A566" s="120"/>
      <c r="B566" s="76"/>
      <c r="C566" s="1"/>
      <c r="D566" s="9"/>
      <c r="E566" s="1"/>
      <c r="F566" s="15"/>
      <c r="G566" s="5"/>
      <c r="H566" s="5"/>
      <c r="I566" s="22"/>
      <c r="J566" s="22"/>
      <c r="K566" s="22"/>
      <c r="L566" s="60"/>
      <c r="M566" s="60"/>
      <c r="N566" s="60"/>
      <c r="O566" s="60"/>
      <c r="P566" s="60"/>
      <c r="Q566" s="60"/>
      <c r="R566" s="60"/>
      <c r="S566" s="60"/>
      <c r="T566" s="60"/>
      <c r="U566" s="60"/>
      <c r="V566" s="60"/>
      <c r="W566" s="60"/>
      <c r="X566" s="60"/>
      <c r="Y566" s="59"/>
      <c r="Z566" s="20"/>
      <c r="AA566" s="60"/>
      <c r="AB566" s="60"/>
      <c r="AC566" s="60"/>
      <c r="AD566" s="60"/>
      <c r="AE566" s="22"/>
      <c r="AF566" s="22"/>
      <c r="AG566" s="22"/>
      <c r="AH566" s="22"/>
      <c r="AI566" s="22"/>
      <c r="AJ566" s="22"/>
      <c r="AK566" s="39"/>
      <c r="AL566" s="39"/>
      <c r="AM566" s="39"/>
      <c r="AN566" s="39"/>
      <c r="AO566" s="39"/>
      <c r="AP566" s="39"/>
      <c r="AQ566" s="39"/>
      <c r="AR566" s="40"/>
      <c r="AS566" s="39"/>
      <c r="AT566" s="40"/>
      <c r="AU566" s="39"/>
      <c r="AV566" s="39"/>
      <c r="AW566" s="39"/>
      <c r="AX566" s="39"/>
      <c r="AY566" s="39"/>
      <c r="AZ566" s="40"/>
      <c r="BA566" s="39"/>
      <c r="BB566" s="40"/>
      <c r="BC566" s="39"/>
      <c r="BD566" s="40"/>
      <c r="BE566" s="39"/>
      <c r="BF566" s="39"/>
      <c r="BG566" s="39"/>
      <c r="BH566" s="56"/>
      <c r="BI566" s="56"/>
      <c r="BJ566" s="133"/>
    </row>
    <row r="567" spans="1:62" x14ac:dyDescent="0.3">
      <c r="A567" s="135"/>
      <c r="B567" s="76"/>
      <c r="C567" s="9"/>
      <c r="D567" s="9"/>
      <c r="E567" s="9"/>
      <c r="F567" s="15"/>
      <c r="G567" s="5"/>
      <c r="H567" s="5"/>
      <c r="I567" s="9"/>
      <c r="J567" s="9"/>
      <c r="K567" s="9"/>
      <c r="L567" s="9"/>
      <c r="M567" s="9"/>
      <c r="N567" s="9"/>
      <c r="O567" s="9"/>
      <c r="P567" s="9"/>
      <c r="Q567" s="9"/>
      <c r="R567" s="9"/>
      <c r="S567" s="9"/>
      <c r="T567" s="9"/>
      <c r="U567" s="9"/>
      <c r="V567" s="8"/>
      <c r="W567" s="8"/>
      <c r="X567" s="7"/>
      <c r="Y567" s="18"/>
      <c r="Z567" s="7"/>
      <c r="AA567" s="7"/>
      <c r="AB567" s="7"/>
      <c r="AC567" s="9"/>
      <c r="AD567" s="8"/>
      <c r="AE567" s="14"/>
      <c r="AF567" s="14"/>
      <c r="AG567" s="14"/>
      <c r="AH567" s="14"/>
      <c r="AI567" s="14"/>
      <c r="AJ567" s="14"/>
      <c r="AK567" s="136"/>
      <c r="AL567" s="6"/>
      <c r="AM567" s="5"/>
      <c r="AN567" s="5"/>
      <c r="AO567" s="6"/>
      <c r="AP567" s="6"/>
      <c r="AQ567" s="6"/>
      <c r="AR567" s="6"/>
      <c r="AS567" s="6"/>
      <c r="AT567" s="6"/>
      <c r="AU567" s="6"/>
      <c r="AV567" s="6"/>
      <c r="AW567" s="6"/>
      <c r="AX567" s="6"/>
      <c r="AY567" s="6"/>
      <c r="AZ567" s="6"/>
      <c r="BA567" s="6"/>
      <c r="BB567" s="6"/>
      <c r="BC567" s="6"/>
      <c r="BD567" s="6"/>
      <c r="BE567" s="6"/>
      <c r="BF567" s="6"/>
      <c r="BG567" s="6"/>
      <c r="BH567" s="6"/>
      <c r="BI567" s="6"/>
      <c r="BJ567" s="6"/>
    </row>
    <row r="568" spans="1:62" ht="13.5" customHeight="1" x14ac:dyDescent="0.35">
      <c r="A568" s="120"/>
      <c r="B568" s="76"/>
      <c r="C568" s="1"/>
      <c r="D568" s="9"/>
      <c r="E568" s="1"/>
      <c r="F568" s="15"/>
      <c r="G568" s="5"/>
      <c r="H568" s="5"/>
      <c r="I568" s="22"/>
      <c r="J568" s="22"/>
      <c r="K568" s="22"/>
      <c r="L568" s="60"/>
      <c r="M568" s="60"/>
      <c r="N568" s="60"/>
      <c r="O568" s="60"/>
      <c r="P568" s="60"/>
      <c r="Q568" s="60"/>
      <c r="R568" s="60"/>
      <c r="S568" s="60"/>
      <c r="T568" s="60"/>
      <c r="U568" s="60"/>
      <c r="V568" s="60"/>
      <c r="W568" s="60"/>
      <c r="X568" s="60"/>
      <c r="Y568" s="59"/>
      <c r="Z568" s="20"/>
      <c r="AA568" s="60"/>
      <c r="AB568" s="60"/>
      <c r="AC568" s="60"/>
      <c r="AD568" s="60"/>
      <c r="AE568" s="22"/>
      <c r="AF568" s="22"/>
      <c r="AG568" s="22"/>
      <c r="AH568" s="22"/>
      <c r="AI568" s="22"/>
      <c r="AJ568" s="22"/>
      <c r="AK568" s="39"/>
      <c r="AL568" s="39"/>
      <c r="AM568" s="39"/>
      <c r="AN568" s="39"/>
      <c r="AO568" s="39"/>
      <c r="AP568" s="39"/>
      <c r="AQ568" s="39"/>
      <c r="AR568" s="40"/>
      <c r="AS568" s="39"/>
      <c r="AT568" s="40"/>
      <c r="AU568" s="39"/>
      <c r="AV568" s="39"/>
      <c r="AW568" s="39"/>
      <c r="AX568" s="39"/>
      <c r="AY568" s="39"/>
      <c r="AZ568" s="40"/>
      <c r="BA568" s="39"/>
      <c r="BB568" s="40"/>
      <c r="BC568" s="39"/>
      <c r="BD568" s="40"/>
      <c r="BE568" s="39"/>
      <c r="BF568" s="39"/>
      <c r="BG568" s="39"/>
      <c r="BH568" s="56"/>
      <c r="BI568" s="56"/>
      <c r="BJ568" s="133"/>
    </row>
    <row r="569" spans="1:62" x14ac:dyDescent="0.3">
      <c r="A569" s="9"/>
      <c r="B569" s="76"/>
      <c r="C569" s="9"/>
      <c r="D569" s="9"/>
      <c r="E569" s="9"/>
      <c r="F569" s="15"/>
      <c r="G569" s="5"/>
      <c r="H569" s="5"/>
      <c r="I569" s="9"/>
      <c r="J569" s="9"/>
      <c r="K569" s="9"/>
      <c r="L569" s="9"/>
      <c r="M569" s="9"/>
      <c r="N569" s="9"/>
      <c r="O569" s="9"/>
      <c r="P569" s="9"/>
      <c r="Q569" s="9"/>
      <c r="R569" s="9"/>
      <c r="S569" s="9"/>
      <c r="T569" s="9"/>
      <c r="U569" s="9"/>
      <c r="V569" s="9"/>
      <c r="W569" s="9"/>
      <c r="Y569" s="17"/>
      <c r="AA569" s="9"/>
      <c r="AB569" s="9"/>
      <c r="AC569" s="9"/>
      <c r="AD569" s="9"/>
      <c r="AE569" s="14"/>
      <c r="AF569" s="14"/>
      <c r="AG569" s="14"/>
      <c r="AH569" s="14"/>
      <c r="AI569" s="14"/>
      <c r="AJ569" s="14"/>
      <c r="AK569" s="6"/>
      <c r="AL569" s="6"/>
      <c r="AM569" s="6"/>
      <c r="AN569" s="6"/>
      <c r="AO569" s="6"/>
      <c r="AP569" s="6"/>
      <c r="AQ569" s="6"/>
      <c r="AR569" s="6"/>
      <c r="AS569" s="6"/>
      <c r="AT569" s="6"/>
      <c r="AU569" s="39"/>
      <c r="AV569" s="39"/>
      <c r="AW569" s="6"/>
      <c r="AX569" s="6"/>
      <c r="AY569" s="6"/>
      <c r="AZ569" s="6"/>
      <c r="BA569" s="6"/>
      <c r="BB569" s="6"/>
      <c r="BC569" s="6"/>
      <c r="BD569" s="6"/>
      <c r="BE569" s="6"/>
      <c r="BF569" s="6"/>
      <c r="BG569" s="6"/>
      <c r="BH569" s="6"/>
      <c r="BI569" s="6"/>
      <c r="BJ569" s="6"/>
    </row>
    <row r="570" spans="1:62" x14ac:dyDescent="0.3">
      <c r="A570" s="9"/>
      <c r="B570" s="76"/>
      <c r="C570" s="9"/>
      <c r="D570" s="9"/>
      <c r="E570" s="9"/>
      <c r="F570" s="15"/>
      <c r="G570" s="5"/>
      <c r="H570" s="5"/>
      <c r="I570" s="9"/>
      <c r="J570" s="9"/>
      <c r="K570" s="9"/>
      <c r="L570" s="9"/>
      <c r="M570" s="9"/>
      <c r="N570" s="9"/>
      <c r="O570" s="9"/>
      <c r="P570" s="9"/>
      <c r="Q570" s="9"/>
      <c r="R570" s="9"/>
      <c r="S570" s="9"/>
      <c r="T570" s="9"/>
      <c r="U570" s="9"/>
      <c r="V570" s="9"/>
      <c r="W570" s="9"/>
      <c r="Y570" s="17"/>
      <c r="AA570" s="9"/>
      <c r="AB570" s="9"/>
      <c r="AC570" s="9"/>
      <c r="AD570" s="9"/>
      <c r="AE570" s="14"/>
      <c r="AF570" s="14"/>
      <c r="AG570" s="14"/>
      <c r="AH570" s="14"/>
      <c r="AI570" s="14"/>
      <c r="AJ570" s="14"/>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row>
    <row r="571" spans="1:62" x14ac:dyDescent="0.3">
      <c r="A571" s="9"/>
      <c r="B571" s="76"/>
      <c r="C571" s="9"/>
      <c r="D571" s="9"/>
      <c r="E571" s="9"/>
      <c r="F571" s="15"/>
      <c r="G571" s="5"/>
      <c r="H571" s="5"/>
      <c r="I571" s="9"/>
      <c r="J571" s="9"/>
      <c r="K571" s="9"/>
      <c r="L571" s="9"/>
      <c r="M571" s="9"/>
      <c r="N571" s="9"/>
      <c r="O571" s="9"/>
      <c r="P571" s="9"/>
      <c r="Q571" s="9"/>
      <c r="R571" s="9"/>
      <c r="S571" s="9"/>
      <c r="T571" s="9"/>
      <c r="U571" s="9"/>
      <c r="V571" s="9"/>
      <c r="W571" s="9"/>
      <c r="Y571" s="17"/>
      <c r="AA571" s="9"/>
      <c r="AB571" s="9"/>
      <c r="AC571" s="9"/>
      <c r="AD571" s="9"/>
      <c r="AE571" s="14"/>
      <c r="AF571" s="14"/>
      <c r="AG571" s="14"/>
      <c r="AH571" s="14"/>
      <c r="AI571" s="14"/>
      <c r="AJ571" s="14"/>
      <c r="AK571" s="6"/>
      <c r="AL571" s="6"/>
      <c r="AM571" s="6"/>
      <c r="AN571" s="6"/>
      <c r="AO571" s="6"/>
      <c r="AP571" s="6"/>
      <c r="AQ571" s="6"/>
      <c r="AR571" s="6"/>
      <c r="AS571" s="6"/>
      <c r="AT571" s="6"/>
      <c r="AU571" s="39"/>
      <c r="AV571" s="39"/>
      <c r="AW571" s="6"/>
      <c r="AX571" s="6"/>
      <c r="AY571" s="6"/>
      <c r="AZ571" s="6"/>
      <c r="BA571" s="6"/>
      <c r="BB571" s="6"/>
      <c r="BC571" s="6"/>
      <c r="BD571" s="6"/>
      <c r="BE571" s="6"/>
      <c r="BF571" s="6"/>
      <c r="BG571" s="6"/>
      <c r="BH571" s="6"/>
      <c r="BI571" s="6"/>
      <c r="BJ571" s="6"/>
    </row>
    <row r="572" spans="1:62" x14ac:dyDescent="0.3">
      <c r="A572" s="135"/>
      <c r="B572" s="76"/>
      <c r="C572" s="9"/>
      <c r="D572" s="9"/>
      <c r="E572" s="9"/>
      <c r="F572" s="15"/>
      <c r="G572" s="5"/>
      <c r="H572" s="5"/>
      <c r="I572" s="9"/>
      <c r="J572" s="9"/>
      <c r="K572" s="9"/>
      <c r="L572" s="9"/>
      <c r="M572" s="9"/>
      <c r="N572" s="9"/>
      <c r="O572" s="9"/>
      <c r="P572" s="9"/>
      <c r="Q572" s="9"/>
      <c r="R572" s="9"/>
      <c r="S572" s="9"/>
      <c r="T572" s="9"/>
      <c r="U572" s="9"/>
      <c r="V572" s="8"/>
      <c r="W572" s="8"/>
      <c r="X572" s="7"/>
      <c r="Y572" s="18"/>
      <c r="Z572" s="7"/>
      <c r="AA572" s="7"/>
      <c r="AB572" s="7"/>
      <c r="AC572" s="9"/>
      <c r="AD572" s="8"/>
      <c r="AE572" s="14"/>
      <c r="AF572" s="14"/>
      <c r="AG572" s="14"/>
      <c r="AH572" s="14"/>
      <c r="AI572" s="14"/>
      <c r="AJ572" s="14"/>
      <c r="AK572" s="136"/>
      <c r="AL572" s="6"/>
      <c r="AM572" s="5"/>
      <c r="AN572" s="5"/>
      <c r="AO572" s="6"/>
      <c r="AP572" s="6"/>
      <c r="AQ572" s="6"/>
      <c r="AR572" s="6"/>
      <c r="AS572" s="6"/>
      <c r="AT572" s="6"/>
      <c r="AU572" s="6"/>
      <c r="AV572" s="6"/>
      <c r="AW572" s="6"/>
      <c r="AX572" s="6"/>
      <c r="AY572" s="6"/>
      <c r="AZ572" s="6"/>
      <c r="BA572" s="6"/>
      <c r="BB572" s="6"/>
      <c r="BC572" s="6"/>
      <c r="BD572" s="6"/>
      <c r="BE572" s="6"/>
      <c r="BF572" s="6"/>
      <c r="BG572" s="6"/>
      <c r="BH572" s="6"/>
      <c r="BI572" s="6"/>
      <c r="BJ572" s="6"/>
    </row>
    <row r="573" spans="1:62" x14ac:dyDescent="0.3">
      <c r="A573" s="9"/>
      <c r="B573" s="76"/>
      <c r="C573" s="9"/>
      <c r="D573" s="9"/>
      <c r="E573" s="9"/>
      <c r="F573" s="15"/>
      <c r="G573" s="5"/>
      <c r="H573" s="5"/>
      <c r="I573" s="9"/>
      <c r="J573" s="9"/>
      <c r="K573" s="9"/>
      <c r="L573" s="9"/>
      <c r="M573" s="9"/>
      <c r="N573" s="9"/>
      <c r="O573" s="9"/>
      <c r="P573" s="9"/>
      <c r="Q573" s="9"/>
      <c r="R573" s="9"/>
      <c r="S573" s="9"/>
      <c r="T573" s="9"/>
      <c r="U573" s="9"/>
      <c r="V573" s="9"/>
      <c r="W573" s="9"/>
      <c r="Y573" s="17"/>
      <c r="AA573" s="9"/>
      <c r="AB573" s="9"/>
      <c r="AC573" s="9"/>
      <c r="AD573" s="9"/>
      <c r="AE573" s="14"/>
      <c r="AF573" s="14"/>
      <c r="AG573" s="14"/>
      <c r="AH573" s="14"/>
      <c r="AI573" s="14"/>
      <c r="AJ573" s="14"/>
      <c r="AK573" s="6"/>
      <c r="AL573" s="6"/>
      <c r="AM573" s="6"/>
      <c r="AN573" s="6"/>
      <c r="AO573" s="6"/>
      <c r="AP573" s="6"/>
      <c r="AQ573" s="6"/>
      <c r="AR573" s="6"/>
      <c r="AS573" s="6"/>
      <c r="AT573" s="6"/>
      <c r="AU573" s="39"/>
      <c r="AV573" s="39"/>
      <c r="AW573" s="6"/>
      <c r="AX573" s="6"/>
      <c r="AY573" s="6"/>
      <c r="AZ573" s="6"/>
      <c r="BA573" s="6"/>
      <c r="BB573" s="6"/>
      <c r="BC573" s="6"/>
      <c r="BD573" s="6"/>
      <c r="BE573" s="6"/>
      <c r="BF573" s="6"/>
      <c r="BG573" s="6"/>
      <c r="BH573" s="6"/>
      <c r="BI573" s="6"/>
      <c r="BJ573" s="6"/>
    </row>
    <row r="574" spans="1:62" ht="13.5" customHeight="1" x14ac:dyDescent="0.35">
      <c r="A574" s="120"/>
      <c r="B574" s="19"/>
      <c r="C574" s="1"/>
      <c r="D574" s="9"/>
      <c r="E574" s="1"/>
      <c r="F574" s="15"/>
      <c r="G574" s="37"/>
      <c r="H574" s="5"/>
      <c r="I574" s="22"/>
      <c r="J574" s="22"/>
      <c r="K574" s="22"/>
      <c r="L574" s="60"/>
      <c r="M574" s="60"/>
      <c r="N574" s="60"/>
      <c r="O574" s="60"/>
      <c r="P574" s="60"/>
      <c r="Q574" s="60"/>
      <c r="R574" s="60"/>
      <c r="S574" s="60"/>
      <c r="T574" s="60"/>
      <c r="U574" s="60"/>
      <c r="V574" s="60"/>
      <c r="W574" s="60"/>
      <c r="X574" s="60"/>
      <c r="Y574" s="59"/>
      <c r="Z574" s="20"/>
      <c r="AA574" s="60"/>
      <c r="AB574" s="60"/>
      <c r="AC574" s="60"/>
      <c r="AD574" s="60"/>
      <c r="AE574" s="22"/>
      <c r="AF574" s="22"/>
      <c r="AG574" s="22"/>
      <c r="AH574" s="22"/>
      <c r="AI574" s="22"/>
      <c r="AJ574" s="22"/>
      <c r="AK574" s="39"/>
      <c r="AL574" s="39"/>
      <c r="AM574" s="39"/>
      <c r="AN574" s="39"/>
      <c r="AO574" s="39"/>
      <c r="AP574" s="39"/>
      <c r="AQ574" s="39"/>
      <c r="AR574" s="40"/>
      <c r="AS574" s="39"/>
      <c r="AT574" s="40"/>
      <c r="AU574" s="39"/>
      <c r="AV574" s="39"/>
      <c r="AW574" s="39"/>
      <c r="AX574" s="39"/>
      <c r="AY574" s="39"/>
      <c r="AZ574" s="40"/>
      <c r="BA574" s="39"/>
      <c r="BB574" s="40"/>
      <c r="BC574" s="39"/>
      <c r="BD574" s="40"/>
      <c r="BE574" s="39"/>
      <c r="BF574" s="39"/>
      <c r="BG574" s="39"/>
      <c r="BH574" s="56"/>
      <c r="BI574" s="56"/>
      <c r="BJ574" s="133"/>
    </row>
    <row r="575" spans="1:62" x14ac:dyDescent="0.3">
      <c r="A575" s="9"/>
      <c r="B575" s="76"/>
      <c r="C575" s="9"/>
      <c r="D575" s="9"/>
      <c r="E575" s="9"/>
      <c r="F575" s="15"/>
      <c r="G575" s="5"/>
      <c r="H575" s="5"/>
      <c r="I575" s="9"/>
      <c r="J575" s="9"/>
      <c r="K575" s="9"/>
      <c r="L575" s="9"/>
      <c r="M575" s="9"/>
      <c r="N575" s="9"/>
      <c r="O575" s="9"/>
      <c r="P575" s="9"/>
      <c r="Q575" s="9"/>
      <c r="R575" s="9"/>
      <c r="S575" s="9"/>
      <c r="T575" s="9"/>
      <c r="U575" s="9"/>
      <c r="V575" s="8"/>
      <c r="W575" s="8"/>
      <c r="X575" s="7"/>
      <c r="Y575" s="18"/>
      <c r="Z575" s="7"/>
      <c r="AA575" s="7"/>
      <c r="AB575" s="7"/>
      <c r="AC575" s="9"/>
      <c r="AD575" s="8"/>
      <c r="AE575" s="14"/>
      <c r="AF575" s="14"/>
      <c r="AG575" s="14"/>
      <c r="AH575" s="14"/>
      <c r="AI575" s="14"/>
      <c r="AJ575" s="14"/>
      <c r="AK575" s="5"/>
      <c r="AL575" s="6"/>
      <c r="AM575" s="5"/>
      <c r="AN575" s="5"/>
      <c r="AO575" s="6"/>
      <c r="AP575" s="6"/>
      <c r="AQ575" s="6"/>
      <c r="AR575" s="6"/>
      <c r="AS575" s="6"/>
      <c r="AT575" s="6"/>
      <c r="AU575" s="6"/>
      <c r="AV575" s="6"/>
      <c r="AW575" s="6"/>
      <c r="AX575" s="6"/>
      <c r="AY575" s="6"/>
      <c r="AZ575" s="6"/>
      <c r="BA575" s="6"/>
      <c r="BB575" s="6"/>
      <c r="BC575" s="6"/>
      <c r="BD575" s="6"/>
      <c r="BE575" s="6"/>
      <c r="BF575" s="6"/>
      <c r="BG575" s="6"/>
      <c r="BH575" s="6"/>
      <c r="BI575" s="6"/>
      <c r="BJ575" s="6"/>
    </row>
    <row r="576" spans="1:62" x14ac:dyDescent="0.3">
      <c r="A576" s="135"/>
      <c r="B576" s="76"/>
      <c r="C576" s="9"/>
      <c r="D576" s="9"/>
      <c r="E576" s="9"/>
      <c r="F576" s="15"/>
      <c r="G576" s="5"/>
      <c r="H576" s="5"/>
      <c r="I576" s="9"/>
      <c r="J576" s="9"/>
      <c r="K576" s="9"/>
      <c r="L576" s="9"/>
      <c r="M576" s="9"/>
      <c r="N576" s="9"/>
      <c r="O576" s="9"/>
      <c r="P576" s="9"/>
      <c r="Q576" s="9"/>
      <c r="R576" s="9"/>
      <c r="S576" s="9"/>
      <c r="T576" s="9"/>
      <c r="U576" s="9"/>
      <c r="V576" s="8"/>
      <c r="W576" s="8"/>
      <c r="X576" s="7"/>
      <c r="Y576" s="18"/>
      <c r="Z576" s="7"/>
      <c r="AA576" s="7"/>
      <c r="AB576" s="7"/>
      <c r="AC576" s="9"/>
      <c r="AD576" s="8"/>
      <c r="AE576" s="14"/>
      <c r="AF576" s="14"/>
      <c r="AG576" s="14"/>
      <c r="AH576" s="14"/>
      <c r="AI576" s="14"/>
      <c r="AJ576" s="14"/>
      <c r="AK576" s="136"/>
      <c r="AL576" s="6"/>
      <c r="AM576" s="5"/>
      <c r="AN576" s="5"/>
      <c r="AO576" s="6"/>
      <c r="AP576" s="6"/>
      <c r="AQ576" s="6"/>
      <c r="AR576" s="6"/>
      <c r="AS576" s="6"/>
      <c r="AT576" s="6"/>
      <c r="AU576" s="6"/>
      <c r="AV576" s="6"/>
      <c r="AW576" s="6"/>
      <c r="AX576" s="6"/>
      <c r="AY576" s="6"/>
      <c r="AZ576" s="6"/>
      <c r="BA576" s="6"/>
      <c r="BB576" s="6"/>
      <c r="BC576" s="6"/>
      <c r="BD576" s="6"/>
      <c r="BE576" s="6"/>
      <c r="BF576" s="6"/>
      <c r="BG576" s="6"/>
      <c r="BH576" s="6"/>
      <c r="BI576" s="6"/>
      <c r="BJ576" s="6"/>
    </row>
    <row r="577" spans="1:62" x14ac:dyDescent="0.3">
      <c r="A577" s="9"/>
      <c r="B577" s="76"/>
      <c r="C577" s="9"/>
      <c r="D577" s="9"/>
      <c r="E577" s="9"/>
      <c r="F577" s="15"/>
      <c r="G577" s="5"/>
      <c r="H577" s="5"/>
      <c r="I577" s="9"/>
      <c r="J577" s="9"/>
      <c r="K577" s="9"/>
      <c r="L577" s="9"/>
      <c r="M577" s="9"/>
      <c r="N577" s="9"/>
      <c r="O577" s="9"/>
      <c r="P577" s="9"/>
      <c r="Q577" s="9"/>
      <c r="R577" s="9"/>
      <c r="S577" s="9"/>
      <c r="T577" s="9"/>
      <c r="U577" s="9"/>
      <c r="V577" s="9"/>
      <c r="W577" s="9"/>
      <c r="Y577" s="17"/>
      <c r="AA577" s="9"/>
      <c r="AB577" s="9"/>
      <c r="AC577" s="9"/>
      <c r="AD577" s="9"/>
      <c r="AE577" s="14"/>
      <c r="AF577" s="14"/>
      <c r="AG577" s="14"/>
      <c r="AH577" s="14"/>
      <c r="AI577" s="14"/>
      <c r="AJ577" s="14"/>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row>
    <row r="578" spans="1:62" x14ac:dyDescent="0.3">
      <c r="A578" s="135"/>
      <c r="B578" s="76"/>
      <c r="C578" s="9"/>
      <c r="D578" s="9"/>
      <c r="E578" s="9"/>
      <c r="F578" s="15"/>
      <c r="G578" s="5"/>
      <c r="H578" s="5"/>
      <c r="I578" s="9"/>
      <c r="J578" s="9"/>
      <c r="K578" s="9"/>
      <c r="L578" s="9"/>
      <c r="M578" s="9"/>
      <c r="N578" s="9"/>
      <c r="O578" s="9"/>
      <c r="P578" s="9"/>
      <c r="Q578" s="9"/>
      <c r="R578" s="9"/>
      <c r="S578" s="9"/>
      <c r="T578" s="9"/>
      <c r="U578" s="9"/>
      <c r="V578" s="8"/>
      <c r="W578" s="8"/>
      <c r="X578" s="7"/>
      <c r="Y578" s="18"/>
      <c r="Z578" s="7"/>
      <c r="AA578" s="7"/>
      <c r="AB578" s="7"/>
      <c r="AC578" s="9"/>
      <c r="AD578" s="8"/>
      <c r="AE578" s="14"/>
      <c r="AF578" s="14"/>
      <c r="AG578" s="14"/>
      <c r="AH578" s="14"/>
      <c r="AI578" s="14"/>
      <c r="AJ578" s="14"/>
      <c r="AK578" s="136"/>
      <c r="AL578" s="6"/>
      <c r="AM578" s="5"/>
      <c r="AN578" s="5"/>
      <c r="AO578" s="6"/>
      <c r="AP578" s="6"/>
      <c r="AQ578" s="6"/>
      <c r="AR578" s="6"/>
      <c r="AS578" s="6"/>
      <c r="AT578" s="6"/>
      <c r="AU578" s="6"/>
      <c r="AV578" s="6"/>
      <c r="AW578" s="6"/>
      <c r="AX578" s="6"/>
      <c r="AY578" s="6"/>
      <c r="AZ578" s="6"/>
      <c r="BA578" s="6"/>
      <c r="BB578" s="6"/>
      <c r="BC578" s="6"/>
      <c r="BD578" s="6"/>
      <c r="BE578" s="6"/>
      <c r="BF578" s="6"/>
      <c r="BG578" s="6"/>
      <c r="BH578" s="6"/>
      <c r="BI578" s="6"/>
      <c r="BJ578" s="6"/>
    </row>
    <row r="579" spans="1:62" x14ac:dyDescent="0.3">
      <c r="A579" s="135"/>
      <c r="B579" s="76"/>
      <c r="C579" s="9"/>
      <c r="D579" s="9"/>
      <c r="E579" s="9"/>
      <c r="F579" s="15"/>
      <c r="G579" s="5"/>
      <c r="H579" s="5"/>
      <c r="I579" s="9"/>
      <c r="J579" s="9"/>
      <c r="K579" s="9"/>
      <c r="L579" s="9"/>
      <c r="M579" s="9"/>
      <c r="N579" s="9"/>
      <c r="O579" s="9"/>
      <c r="P579" s="9"/>
      <c r="Q579" s="9"/>
      <c r="R579" s="9"/>
      <c r="S579" s="9"/>
      <c r="T579" s="9"/>
      <c r="U579" s="9"/>
      <c r="V579" s="8"/>
      <c r="W579" s="8"/>
      <c r="X579" s="7"/>
      <c r="Y579" s="18"/>
      <c r="Z579" s="7"/>
      <c r="AA579" s="7"/>
      <c r="AB579" s="7"/>
      <c r="AC579" s="9"/>
      <c r="AD579" s="8"/>
      <c r="AE579" s="14"/>
      <c r="AF579" s="14"/>
      <c r="AG579" s="14"/>
      <c r="AH579" s="14"/>
      <c r="AI579" s="14"/>
      <c r="AJ579" s="14"/>
      <c r="AK579" s="136"/>
      <c r="AL579" s="6"/>
      <c r="AM579" s="5"/>
      <c r="AN579" s="5"/>
      <c r="AO579" s="6"/>
      <c r="AP579" s="6"/>
      <c r="AQ579" s="6"/>
      <c r="AR579" s="6"/>
      <c r="AS579" s="6"/>
      <c r="AT579" s="6"/>
      <c r="AU579" s="6"/>
      <c r="AV579" s="6"/>
      <c r="AW579" s="6"/>
      <c r="AX579" s="6"/>
      <c r="AY579" s="6"/>
      <c r="AZ579" s="6"/>
      <c r="BA579" s="6"/>
      <c r="BB579" s="6"/>
      <c r="BC579" s="6"/>
      <c r="BD579" s="6"/>
      <c r="BE579" s="6"/>
      <c r="BF579" s="6"/>
      <c r="BG579" s="6"/>
      <c r="BH579" s="6"/>
      <c r="BI579" s="6"/>
      <c r="BJ579" s="6"/>
    </row>
    <row r="580" spans="1:62" x14ac:dyDescent="0.3">
      <c r="A580" s="135"/>
      <c r="B580" s="76"/>
      <c r="C580" s="9"/>
      <c r="D580" s="9"/>
      <c r="E580" s="9"/>
      <c r="F580" s="15"/>
      <c r="G580" s="5"/>
      <c r="H580" s="5"/>
      <c r="I580" s="9"/>
      <c r="J580" s="9"/>
      <c r="K580" s="9"/>
      <c r="L580" s="9"/>
      <c r="M580" s="9"/>
      <c r="N580" s="9"/>
      <c r="O580" s="9"/>
      <c r="P580" s="9"/>
      <c r="Q580" s="9"/>
      <c r="R580" s="9"/>
      <c r="S580" s="9"/>
      <c r="T580" s="9"/>
      <c r="U580" s="9"/>
      <c r="V580" s="8"/>
      <c r="W580" s="8"/>
      <c r="X580" s="7"/>
      <c r="Y580" s="18"/>
      <c r="Z580" s="7"/>
      <c r="AA580" s="7"/>
      <c r="AB580" s="7"/>
      <c r="AC580" s="9"/>
      <c r="AD580" s="8"/>
      <c r="AE580" s="14"/>
      <c r="AF580" s="14"/>
      <c r="AG580" s="14"/>
      <c r="AH580" s="14"/>
      <c r="AI580" s="14"/>
      <c r="AJ580" s="14"/>
      <c r="AK580" s="136"/>
      <c r="AL580" s="6"/>
      <c r="AM580" s="5"/>
      <c r="AN580" s="5"/>
      <c r="AO580" s="6"/>
      <c r="AP580" s="6"/>
      <c r="AQ580" s="6"/>
      <c r="AR580" s="6"/>
      <c r="AS580" s="6"/>
      <c r="AT580" s="6"/>
      <c r="AU580" s="6"/>
      <c r="AV580" s="6"/>
      <c r="AW580" s="6"/>
      <c r="AX580" s="6"/>
      <c r="AY580" s="6"/>
      <c r="AZ580" s="6"/>
      <c r="BA580" s="6"/>
      <c r="BB580" s="6"/>
      <c r="BC580" s="6"/>
      <c r="BD580" s="6"/>
      <c r="BE580" s="6"/>
      <c r="BF580" s="6"/>
      <c r="BG580" s="6"/>
      <c r="BH580" s="6"/>
      <c r="BI580" s="6"/>
      <c r="BJ580" s="6"/>
    </row>
    <row r="581" spans="1:62" ht="13.5" customHeight="1" x14ac:dyDescent="0.35">
      <c r="A581" s="120"/>
      <c r="B581" s="19"/>
      <c r="C581" s="1"/>
      <c r="D581" s="9"/>
      <c r="E581" s="1"/>
      <c r="F581" s="15"/>
      <c r="G581" s="37"/>
      <c r="H581" s="5"/>
      <c r="I581" s="22"/>
      <c r="J581" s="22"/>
      <c r="K581" s="22"/>
      <c r="L581" s="60"/>
      <c r="M581" s="60"/>
      <c r="N581" s="60"/>
      <c r="O581" s="60"/>
      <c r="P581" s="60"/>
      <c r="Q581" s="60"/>
      <c r="R581" s="60"/>
      <c r="S581" s="60"/>
      <c r="T581" s="60"/>
      <c r="U581" s="60"/>
      <c r="V581" s="60"/>
      <c r="W581" s="60"/>
      <c r="X581" s="60"/>
      <c r="Y581" s="59"/>
      <c r="Z581" s="20"/>
      <c r="AA581" s="60"/>
      <c r="AB581" s="60"/>
      <c r="AC581" s="60"/>
      <c r="AD581" s="60"/>
      <c r="AE581" s="22"/>
      <c r="AF581" s="22"/>
      <c r="AG581" s="22"/>
      <c r="AH581" s="22"/>
      <c r="AI581" s="22"/>
      <c r="AJ581" s="22"/>
      <c r="AK581" s="39"/>
      <c r="AL581" s="39"/>
      <c r="AM581" s="39"/>
      <c r="AN581" s="39"/>
      <c r="AO581" s="39"/>
      <c r="AP581" s="39"/>
      <c r="AQ581" s="39"/>
      <c r="AR581" s="40"/>
      <c r="AS581" s="39"/>
      <c r="AT581" s="40"/>
      <c r="AU581" s="39"/>
      <c r="AV581" s="39"/>
      <c r="AW581" s="39"/>
      <c r="AX581" s="39"/>
      <c r="AY581" s="39"/>
      <c r="AZ581" s="40"/>
      <c r="BA581" s="39"/>
      <c r="BB581" s="40"/>
      <c r="BC581" s="39"/>
      <c r="BD581" s="40"/>
      <c r="BE581" s="39"/>
      <c r="BF581" s="39"/>
      <c r="BG581" s="39"/>
      <c r="BH581" s="56"/>
      <c r="BI581" s="56"/>
      <c r="BJ581" s="133"/>
    </row>
    <row r="582" spans="1:62" x14ac:dyDescent="0.3">
      <c r="A582" s="9"/>
      <c r="B582" s="76"/>
      <c r="C582" s="9"/>
      <c r="D582" s="9"/>
      <c r="E582" s="9"/>
      <c r="F582" s="15"/>
      <c r="G582" s="5"/>
      <c r="H582" s="5"/>
      <c r="I582" s="9"/>
      <c r="J582" s="9"/>
      <c r="K582" s="9"/>
      <c r="L582" s="9"/>
      <c r="M582" s="9"/>
      <c r="N582" s="9"/>
      <c r="O582" s="9"/>
      <c r="P582" s="9"/>
      <c r="Q582" s="9"/>
      <c r="R582" s="9"/>
      <c r="S582" s="9"/>
      <c r="T582" s="9"/>
      <c r="U582" s="9"/>
      <c r="V582" s="8"/>
      <c r="W582" s="8"/>
      <c r="X582" s="7"/>
      <c r="Y582" s="18"/>
      <c r="Z582" s="7"/>
      <c r="AA582" s="7"/>
      <c r="AB582" s="7"/>
      <c r="AC582" s="9"/>
      <c r="AD582" s="8"/>
      <c r="AE582" s="14"/>
      <c r="AF582" s="14"/>
      <c r="AG582" s="14"/>
      <c r="AH582" s="14"/>
      <c r="AI582" s="14"/>
      <c r="AJ582" s="14"/>
      <c r="AK582" s="5"/>
      <c r="AL582" s="6"/>
      <c r="AM582" s="5"/>
      <c r="AN582" s="5"/>
      <c r="AO582" s="6"/>
      <c r="AP582" s="6"/>
      <c r="AQ582" s="6"/>
      <c r="AR582" s="6"/>
      <c r="AS582" s="6"/>
      <c r="AT582" s="6"/>
      <c r="AU582" s="6"/>
      <c r="AV582" s="6"/>
      <c r="AW582" s="6"/>
      <c r="AX582" s="6"/>
      <c r="AY582" s="6"/>
      <c r="AZ582" s="6"/>
      <c r="BA582" s="6"/>
      <c r="BB582" s="6"/>
      <c r="BC582" s="6"/>
      <c r="BD582" s="6"/>
      <c r="BE582" s="6"/>
      <c r="BF582" s="6"/>
      <c r="BG582" s="6"/>
      <c r="BH582" s="6"/>
      <c r="BI582" s="6"/>
      <c r="BJ582" s="6"/>
    </row>
    <row r="583" spans="1:62" x14ac:dyDescent="0.3">
      <c r="A583" s="9"/>
      <c r="B583" s="76"/>
      <c r="C583" s="9"/>
      <c r="D583" s="9"/>
      <c r="E583" s="9"/>
      <c r="F583" s="15"/>
      <c r="G583" s="5"/>
      <c r="H583" s="5"/>
      <c r="I583" s="9"/>
      <c r="J583" s="9"/>
      <c r="K583" s="9"/>
      <c r="L583" s="9"/>
      <c r="M583" s="9"/>
      <c r="N583" s="9"/>
      <c r="O583" s="9"/>
      <c r="P583" s="9"/>
      <c r="Q583" s="9"/>
      <c r="R583" s="9"/>
      <c r="S583" s="9"/>
      <c r="T583" s="9"/>
      <c r="U583" s="9"/>
      <c r="V583" s="9"/>
      <c r="W583" s="9"/>
      <c r="Y583" s="17"/>
      <c r="AA583" s="9"/>
      <c r="AB583" s="9"/>
      <c r="AC583" s="9"/>
      <c r="AD583" s="9"/>
      <c r="AE583" s="14"/>
      <c r="AF583" s="14"/>
      <c r="AG583" s="14"/>
      <c r="AH583" s="14"/>
      <c r="AI583" s="14"/>
      <c r="AJ583" s="14"/>
      <c r="AK583" s="6"/>
      <c r="AL583" s="6"/>
      <c r="AM583" s="6"/>
      <c r="AN583" s="6"/>
      <c r="AO583" s="6"/>
      <c r="AP583" s="6"/>
      <c r="AQ583" s="6"/>
      <c r="AR583" s="6"/>
      <c r="AS583" s="6"/>
      <c r="AT583" s="6"/>
      <c r="AU583" s="39"/>
      <c r="AV583" s="39"/>
      <c r="AW583" s="6"/>
      <c r="AX583" s="6"/>
      <c r="AY583" s="6"/>
      <c r="AZ583" s="6"/>
      <c r="BA583" s="6"/>
      <c r="BB583" s="6"/>
      <c r="BC583" s="6"/>
      <c r="BD583" s="6"/>
      <c r="BE583" s="6"/>
      <c r="BF583" s="6"/>
      <c r="BG583" s="6"/>
      <c r="BH583" s="6"/>
      <c r="BI583" s="6"/>
      <c r="BJ583" s="6"/>
    </row>
    <row r="584" spans="1:62" ht="13.5" customHeight="1" x14ac:dyDescent="0.35">
      <c r="A584" s="120"/>
      <c r="B584" s="76"/>
      <c r="C584" s="1"/>
      <c r="D584" s="9"/>
      <c r="E584" s="1"/>
      <c r="F584" s="15"/>
      <c r="G584" s="5"/>
      <c r="H584" s="5"/>
      <c r="I584" s="22"/>
      <c r="J584" s="22"/>
      <c r="K584" s="22"/>
      <c r="L584" s="60"/>
      <c r="M584" s="60"/>
      <c r="N584" s="60"/>
      <c r="O584" s="60"/>
      <c r="P584" s="60"/>
      <c r="Q584" s="60"/>
      <c r="R584" s="60"/>
      <c r="S584" s="60"/>
      <c r="T584" s="60"/>
      <c r="U584" s="60"/>
      <c r="V584" s="60"/>
      <c r="W584" s="60"/>
      <c r="X584" s="60"/>
      <c r="Y584" s="59"/>
      <c r="Z584" s="20"/>
      <c r="AA584" s="60"/>
      <c r="AB584" s="60"/>
      <c r="AC584" s="60"/>
      <c r="AD584" s="60"/>
      <c r="AE584" s="22"/>
      <c r="AF584" s="22"/>
      <c r="AG584" s="22"/>
      <c r="AH584" s="22"/>
      <c r="AI584" s="22"/>
      <c r="AJ584" s="22"/>
      <c r="AK584" s="39"/>
      <c r="AL584" s="39"/>
      <c r="AM584" s="39"/>
      <c r="AN584" s="39"/>
      <c r="AO584" s="39"/>
      <c r="AP584" s="39"/>
      <c r="AQ584" s="39"/>
      <c r="AR584" s="40"/>
      <c r="AS584" s="39"/>
      <c r="AT584" s="40"/>
      <c r="AU584" s="39"/>
      <c r="AV584" s="39"/>
      <c r="AW584" s="39"/>
      <c r="AX584" s="39"/>
      <c r="AY584" s="39"/>
      <c r="AZ584" s="40"/>
      <c r="BA584" s="39"/>
      <c r="BB584" s="40"/>
      <c r="BC584" s="39"/>
      <c r="BD584" s="40"/>
      <c r="BE584" s="39"/>
      <c r="BF584" s="39"/>
      <c r="BG584" s="39"/>
      <c r="BH584" s="56"/>
      <c r="BI584" s="56"/>
      <c r="BJ584" s="133"/>
    </row>
    <row r="585" spans="1:62" x14ac:dyDescent="0.3">
      <c r="A585" s="9"/>
      <c r="B585" s="76"/>
      <c r="C585" s="9"/>
      <c r="D585" s="9"/>
      <c r="E585" s="9"/>
      <c r="F585" s="15"/>
      <c r="G585" s="5"/>
      <c r="H585" s="5"/>
      <c r="I585" s="9"/>
      <c r="J585" s="9"/>
      <c r="K585" s="9"/>
      <c r="L585" s="9"/>
      <c r="M585" s="9"/>
      <c r="N585" s="9"/>
      <c r="O585" s="9"/>
      <c r="P585" s="9"/>
      <c r="Q585" s="9"/>
      <c r="R585" s="9"/>
      <c r="S585" s="9"/>
      <c r="T585" s="9"/>
      <c r="U585" s="9"/>
      <c r="V585" s="9"/>
      <c r="W585" s="9"/>
      <c r="Y585" s="17"/>
      <c r="AA585" s="9"/>
      <c r="AB585" s="9"/>
      <c r="AC585" s="9"/>
      <c r="AD585" s="9"/>
      <c r="AE585" s="14"/>
      <c r="AF585" s="14"/>
      <c r="AG585" s="14"/>
      <c r="AH585" s="14"/>
      <c r="AI585" s="14"/>
      <c r="AJ585" s="14"/>
      <c r="AK585" s="6"/>
      <c r="AL585" s="6"/>
      <c r="AM585" s="6"/>
      <c r="AN585" s="6"/>
      <c r="AO585" s="6"/>
      <c r="AP585" s="6"/>
      <c r="AQ585" s="6"/>
      <c r="AR585" s="6"/>
      <c r="AS585" s="6"/>
      <c r="AT585" s="6"/>
      <c r="AU585" s="39"/>
      <c r="AV585" s="39"/>
      <c r="AW585" s="6"/>
      <c r="AX585" s="6"/>
      <c r="AY585" s="6"/>
      <c r="AZ585" s="6"/>
      <c r="BA585" s="6"/>
      <c r="BB585" s="6"/>
      <c r="BC585" s="6"/>
      <c r="BD585" s="6"/>
      <c r="BE585" s="6"/>
      <c r="BF585" s="6"/>
      <c r="BG585" s="6"/>
      <c r="BH585" s="6"/>
      <c r="BI585" s="6"/>
      <c r="BJ585" s="6"/>
    </row>
    <row r="586" spans="1:62" x14ac:dyDescent="0.3">
      <c r="A586" s="135"/>
      <c r="B586" s="76"/>
      <c r="C586" s="9"/>
      <c r="D586" s="9"/>
      <c r="E586" s="9"/>
      <c r="F586" s="15"/>
      <c r="G586" s="5"/>
      <c r="H586" s="5"/>
      <c r="I586" s="9"/>
      <c r="J586" s="9"/>
      <c r="K586" s="9"/>
      <c r="L586" s="9"/>
      <c r="M586" s="9"/>
      <c r="N586" s="9"/>
      <c r="O586" s="9"/>
      <c r="P586" s="9"/>
      <c r="Q586" s="9"/>
      <c r="R586" s="9"/>
      <c r="S586" s="9"/>
      <c r="T586" s="9"/>
      <c r="U586" s="9"/>
      <c r="V586" s="8"/>
      <c r="W586" s="8"/>
      <c r="X586" s="7"/>
      <c r="Y586" s="18"/>
      <c r="Z586" s="7"/>
      <c r="AA586" s="7"/>
      <c r="AB586" s="7"/>
      <c r="AC586" s="9"/>
      <c r="AD586" s="8"/>
      <c r="AE586" s="14"/>
      <c r="AF586" s="14"/>
      <c r="AG586" s="14"/>
      <c r="AH586" s="14"/>
      <c r="AI586" s="14"/>
      <c r="AJ586" s="14"/>
      <c r="AK586" s="136"/>
      <c r="AL586" s="6"/>
      <c r="AM586" s="5"/>
      <c r="AN586" s="5"/>
      <c r="AO586" s="6"/>
      <c r="AP586" s="6"/>
      <c r="AQ586" s="6"/>
      <c r="AR586" s="6"/>
      <c r="AS586" s="6"/>
      <c r="AT586" s="6"/>
      <c r="AU586" s="6"/>
      <c r="AV586" s="6"/>
      <c r="AW586" s="6"/>
      <c r="AX586" s="6"/>
      <c r="AY586" s="6"/>
      <c r="AZ586" s="6"/>
      <c r="BA586" s="6"/>
      <c r="BB586" s="6"/>
      <c r="BC586" s="6"/>
      <c r="BD586" s="6"/>
      <c r="BE586" s="6"/>
      <c r="BF586" s="6"/>
      <c r="BG586" s="6"/>
      <c r="BH586" s="6"/>
      <c r="BI586" s="6"/>
      <c r="BJ586" s="6"/>
    </row>
    <row r="587" spans="1:62" x14ac:dyDescent="0.3">
      <c r="A587" s="135"/>
      <c r="B587" s="76"/>
      <c r="C587" s="9"/>
      <c r="D587" s="9"/>
      <c r="E587" s="9"/>
      <c r="F587" s="15"/>
      <c r="G587" s="5"/>
      <c r="H587" s="5"/>
      <c r="I587" s="9"/>
      <c r="J587" s="9"/>
      <c r="K587" s="9"/>
      <c r="L587" s="9"/>
      <c r="M587" s="9"/>
      <c r="N587" s="9"/>
      <c r="O587" s="9"/>
      <c r="P587" s="9"/>
      <c r="Q587" s="9"/>
      <c r="R587" s="9"/>
      <c r="S587" s="9"/>
      <c r="T587" s="9"/>
      <c r="U587" s="9"/>
      <c r="V587" s="8"/>
      <c r="W587" s="8"/>
      <c r="X587" s="7"/>
      <c r="Y587" s="18"/>
      <c r="Z587" s="7"/>
      <c r="AA587" s="7"/>
      <c r="AB587" s="7"/>
      <c r="AC587" s="9"/>
      <c r="AD587" s="8"/>
      <c r="AE587" s="14"/>
      <c r="AF587" s="14"/>
      <c r="AG587" s="14"/>
      <c r="AH587" s="14"/>
      <c r="AI587" s="14"/>
      <c r="AJ587" s="14"/>
      <c r="AK587" s="136"/>
      <c r="AL587" s="6"/>
      <c r="AM587" s="5"/>
      <c r="AN587" s="5"/>
      <c r="AO587" s="6"/>
      <c r="AP587" s="6"/>
      <c r="AQ587" s="6"/>
      <c r="AR587" s="6"/>
      <c r="AS587" s="6"/>
      <c r="AT587" s="6"/>
      <c r="AU587" s="6"/>
      <c r="AV587" s="6"/>
      <c r="AW587" s="6"/>
      <c r="AX587" s="6"/>
      <c r="AY587" s="6"/>
      <c r="AZ587" s="6"/>
      <c r="BA587" s="6"/>
      <c r="BB587" s="6"/>
      <c r="BC587" s="6"/>
      <c r="BD587" s="6"/>
      <c r="BE587" s="6"/>
      <c r="BF587" s="6"/>
      <c r="BG587" s="6"/>
      <c r="BH587" s="6"/>
      <c r="BI587" s="6"/>
      <c r="BJ587" s="6"/>
    </row>
    <row r="588" spans="1:62" x14ac:dyDescent="0.3">
      <c r="A588" s="9"/>
      <c r="B588" s="76"/>
      <c r="C588" s="9"/>
      <c r="D588" s="9"/>
      <c r="E588" s="9"/>
      <c r="F588" s="15"/>
      <c r="G588" s="5"/>
      <c r="H588" s="5"/>
      <c r="I588" s="9"/>
      <c r="J588" s="9"/>
      <c r="K588" s="9"/>
      <c r="L588" s="9"/>
      <c r="M588" s="9"/>
      <c r="N588" s="9"/>
      <c r="O588" s="9"/>
      <c r="P588" s="9"/>
      <c r="Q588" s="9"/>
      <c r="R588" s="9"/>
      <c r="S588" s="9"/>
      <c r="T588" s="9"/>
      <c r="U588" s="9"/>
      <c r="V588" s="9"/>
      <c r="W588" s="9"/>
      <c r="Y588" s="17"/>
      <c r="AA588" s="9"/>
      <c r="AB588" s="9"/>
      <c r="AC588" s="9"/>
      <c r="AD588" s="9"/>
      <c r="AE588" s="14"/>
      <c r="AF588" s="14"/>
      <c r="AG588" s="14"/>
      <c r="AH588" s="14"/>
      <c r="AI588" s="14"/>
      <c r="AJ588" s="14"/>
      <c r="AK588" s="6"/>
      <c r="AL588" s="6"/>
      <c r="AM588" s="6"/>
      <c r="AN588" s="6"/>
      <c r="AO588" s="6"/>
      <c r="AP588" s="6"/>
      <c r="AQ588" s="6"/>
      <c r="AR588" s="6"/>
      <c r="AS588" s="6"/>
      <c r="AT588" s="6"/>
      <c r="AU588" s="39"/>
      <c r="AV588" s="39"/>
      <c r="AW588" s="6"/>
      <c r="AX588" s="6"/>
      <c r="AY588" s="6"/>
      <c r="AZ588" s="6"/>
      <c r="BA588" s="6"/>
      <c r="BB588" s="6"/>
      <c r="BC588" s="6"/>
      <c r="BD588" s="6"/>
      <c r="BE588" s="6"/>
      <c r="BF588" s="6"/>
      <c r="BG588" s="6"/>
      <c r="BH588" s="6"/>
      <c r="BI588" s="6"/>
      <c r="BJ588" s="6"/>
    </row>
    <row r="589" spans="1:62" ht="13.5" customHeight="1" x14ac:dyDescent="0.35">
      <c r="A589" s="120"/>
      <c r="B589" s="19"/>
      <c r="C589" s="1"/>
      <c r="D589" s="9"/>
      <c r="E589" s="1"/>
      <c r="F589" s="15"/>
      <c r="G589" s="37"/>
      <c r="H589" s="5"/>
      <c r="I589" s="22"/>
      <c r="J589" s="22"/>
      <c r="K589" s="22"/>
      <c r="L589" s="60"/>
      <c r="M589" s="60"/>
      <c r="N589" s="60"/>
      <c r="O589" s="60"/>
      <c r="P589" s="60"/>
      <c r="Q589" s="60"/>
      <c r="R589" s="60"/>
      <c r="S589" s="60"/>
      <c r="T589" s="60"/>
      <c r="U589" s="60"/>
      <c r="V589" s="60"/>
      <c r="W589" s="60"/>
      <c r="X589" s="60"/>
      <c r="Y589" s="59"/>
      <c r="Z589" s="20"/>
      <c r="AA589" s="60"/>
      <c r="AB589" s="60"/>
      <c r="AC589" s="60"/>
      <c r="AD589" s="60"/>
      <c r="AE589" s="22"/>
      <c r="AF589" s="22"/>
      <c r="AG589" s="22"/>
      <c r="AH589" s="22"/>
      <c r="AI589" s="22"/>
      <c r="AJ589" s="22"/>
      <c r="AK589" s="39"/>
      <c r="AL589" s="39"/>
      <c r="AM589" s="39"/>
      <c r="AN589" s="39"/>
      <c r="AO589" s="39"/>
      <c r="AP589" s="39"/>
      <c r="AQ589" s="39"/>
      <c r="AR589" s="40"/>
      <c r="AS589" s="39"/>
      <c r="AT589" s="40"/>
      <c r="AU589" s="39"/>
      <c r="AV589" s="39"/>
      <c r="AW589" s="39"/>
      <c r="AX589" s="39"/>
      <c r="AY589" s="39"/>
      <c r="AZ589" s="40"/>
      <c r="BA589" s="39"/>
      <c r="BB589" s="40"/>
      <c r="BC589" s="39"/>
      <c r="BD589" s="40"/>
      <c r="BE589" s="39"/>
      <c r="BF589" s="39"/>
      <c r="BG589" s="39"/>
      <c r="BH589" s="56"/>
      <c r="BI589" s="56"/>
      <c r="BJ589" s="133"/>
    </row>
    <row r="590" spans="1:62" x14ac:dyDescent="0.3">
      <c r="A590" s="135"/>
      <c r="B590" s="76"/>
      <c r="C590" s="9"/>
      <c r="D590" s="9"/>
      <c r="E590" s="9"/>
      <c r="F590" s="15"/>
      <c r="G590" s="5"/>
      <c r="H590" s="5"/>
      <c r="I590" s="9"/>
      <c r="J590" s="9"/>
      <c r="K590" s="9"/>
      <c r="L590" s="9"/>
      <c r="M590" s="9"/>
      <c r="N590" s="9"/>
      <c r="O590" s="9"/>
      <c r="P590" s="9"/>
      <c r="Q590" s="9"/>
      <c r="R590" s="9"/>
      <c r="S590" s="9"/>
      <c r="T590" s="9"/>
      <c r="U590" s="9"/>
      <c r="V590" s="8"/>
      <c r="W590" s="8"/>
      <c r="X590" s="7"/>
      <c r="Y590" s="18"/>
      <c r="Z590" s="7"/>
      <c r="AA590" s="7"/>
      <c r="AB590" s="7"/>
      <c r="AC590" s="9"/>
      <c r="AD590" s="8"/>
      <c r="AE590" s="14"/>
      <c r="AF590" s="14"/>
      <c r="AG590" s="14"/>
      <c r="AH590" s="14"/>
      <c r="AI590" s="14"/>
      <c r="AJ590" s="14"/>
      <c r="AK590" s="136"/>
      <c r="AL590" s="6"/>
      <c r="AM590" s="5"/>
      <c r="AN590" s="5"/>
      <c r="AO590" s="6"/>
      <c r="AP590" s="6"/>
      <c r="AQ590" s="6"/>
      <c r="AR590" s="6"/>
      <c r="AS590" s="6"/>
      <c r="AT590" s="6"/>
      <c r="AU590" s="6"/>
      <c r="AV590" s="6"/>
      <c r="AW590" s="6"/>
      <c r="AX590" s="6"/>
      <c r="AY590" s="6"/>
      <c r="AZ590" s="6"/>
      <c r="BA590" s="6"/>
      <c r="BB590" s="6"/>
      <c r="BC590" s="6"/>
      <c r="BD590" s="6"/>
      <c r="BE590" s="6"/>
      <c r="BF590" s="6"/>
      <c r="BG590" s="6"/>
      <c r="BH590" s="6"/>
      <c r="BI590" s="6"/>
      <c r="BJ590" s="6"/>
    </row>
    <row r="591" spans="1:62" ht="13.5" customHeight="1" x14ac:dyDescent="0.35">
      <c r="A591" s="120"/>
      <c r="B591" s="19"/>
      <c r="C591" s="1"/>
      <c r="D591" s="9"/>
      <c r="E591" s="1"/>
      <c r="F591" s="15"/>
      <c r="G591" s="37"/>
      <c r="H591" s="5"/>
      <c r="I591" s="22"/>
      <c r="J591" s="22"/>
      <c r="K591" s="22"/>
      <c r="L591" s="60"/>
      <c r="M591" s="60"/>
      <c r="N591" s="60"/>
      <c r="O591" s="60"/>
      <c r="P591" s="60"/>
      <c r="Q591" s="60"/>
      <c r="R591" s="60"/>
      <c r="S591" s="60"/>
      <c r="T591" s="60"/>
      <c r="U591" s="60"/>
      <c r="V591" s="60"/>
      <c r="W591" s="60"/>
      <c r="X591" s="60"/>
      <c r="Y591" s="59"/>
      <c r="Z591" s="20"/>
      <c r="AA591" s="60"/>
      <c r="AB591" s="60"/>
      <c r="AC591" s="60"/>
      <c r="AD591" s="60"/>
      <c r="AE591" s="22"/>
      <c r="AF591" s="22"/>
      <c r="AG591" s="22"/>
      <c r="AH591" s="22"/>
      <c r="AI591" s="22"/>
      <c r="AJ591" s="22"/>
      <c r="AK591" s="39"/>
      <c r="AL591" s="39"/>
      <c r="AM591" s="39"/>
      <c r="AN591" s="39"/>
      <c r="AO591" s="39"/>
      <c r="AP591" s="39"/>
      <c r="AQ591" s="39"/>
      <c r="AR591" s="40"/>
      <c r="AS591" s="39"/>
      <c r="AT591" s="40"/>
      <c r="AU591" s="39"/>
      <c r="AV591" s="39"/>
      <c r="AW591" s="39"/>
      <c r="AX591" s="39"/>
      <c r="AY591" s="39"/>
      <c r="AZ591" s="40"/>
      <c r="BA591" s="39"/>
      <c r="BB591" s="40"/>
      <c r="BC591" s="39"/>
      <c r="BD591" s="40"/>
      <c r="BE591" s="39"/>
      <c r="BF591" s="39"/>
      <c r="BG591" s="39"/>
      <c r="BH591" s="56"/>
      <c r="BI591" s="56"/>
      <c r="BJ591" s="133"/>
    </row>
    <row r="592" spans="1:62" x14ac:dyDescent="0.3">
      <c r="A592" s="135"/>
      <c r="B592" s="76"/>
      <c r="C592" s="9"/>
      <c r="D592" s="9"/>
      <c r="E592" s="9"/>
      <c r="F592" s="15"/>
      <c r="G592" s="5"/>
      <c r="H592" s="5"/>
      <c r="I592" s="9"/>
      <c r="J592" s="9"/>
      <c r="K592" s="9"/>
      <c r="L592" s="9"/>
      <c r="M592" s="9"/>
      <c r="N592" s="9"/>
      <c r="O592" s="9"/>
      <c r="P592" s="9"/>
      <c r="Q592" s="9"/>
      <c r="R592" s="9"/>
      <c r="S592" s="9"/>
      <c r="T592" s="9"/>
      <c r="U592" s="9"/>
      <c r="V592" s="8"/>
      <c r="W592" s="8"/>
      <c r="X592" s="7"/>
      <c r="Y592" s="18"/>
      <c r="Z592" s="7"/>
      <c r="AA592" s="7"/>
      <c r="AB592" s="7"/>
      <c r="AC592" s="9"/>
      <c r="AD592" s="8"/>
      <c r="AE592" s="14"/>
      <c r="AF592" s="14"/>
      <c r="AG592" s="14"/>
      <c r="AH592" s="14"/>
      <c r="AI592" s="14"/>
      <c r="AJ592" s="14"/>
      <c r="AK592" s="136"/>
      <c r="AL592" s="6"/>
      <c r="AM592" s="5"/>
      <c r="AN592" s="5"/>
      <c r="AO592" s="6"/>
      <c r="AP592" s="6"/>
      <c r="AQ592" s="6"/>
      <c r="AR592" s="6"/>
      <c r="AS592" s="6"/>
      <c r="AT592" s="6"/>
      <c r="AU592" s="6"/>
      <c r="AV592" s="6"/>
      <c r="AW592" s="6"/>
      <c r="AX592" s="6"/>
      <c r="AY592" s="6"/>
      <c r="AZ592" s="6"/>
      <c r="BA592" s="6"/>
      <c r="BB592" s="6"/>
      <c r="BC592" s="6"/>
      <c r="BD592" s="6"/>
      <c r="BE592" s="6"/>
      <c r="BF592" s="6"/>
      <c r="BG592" s="6"/>
      <c r="BH592" s="6"/>
      <c r="BI592" s="6"/>
      <c r="BJ592" s="6"/>
    </row>
    <row r="593" spans="1:62" x14ac:dyDescent="0.3">
      <c r="A593" s="135"/>
      <c r="B593" s="76"/>
      <c r="C593" s="9"/>
      <c r="D593" s="9"/>
      <c r="E593" s="9"/>
      <c r="F593" s="15"/>
      <c r="G593" s="5"/>
      <c r="H593" s="5"/>
      <c r="I593" s="9"/>
      <c r="J593" s="9"/>
      <c r="K593" s="9"/>
      <c r="L593" s="9"/>
      <c r="M593" s="9"/>
      <c r="N593" s="9"/>
      <c r="O593" s="9"/>
      <c r="P593" s="9"/>
      <c r="Q593" s="9"/>
      <c r="R593" s="9"/>
      <c r="S593" s="9"/>
      <c r="T593" s="9"/>
      <c r="U593" s="9"/>
      <c r="V593" s="8"/>
      <c r="W593" s="8"/>
      <c r="X593" s="7"/>
      <c r="Y593" s="18"/>
      <c r="Z593" s="7"/>
      <c r="AA593" s="7"/>
      <c r="AB593" s="7"/>
      <c r="AC593" s="9"/>
      <c r="AD593" s="8"/>
      <c r="AE593" s="14"/>
      <c r="AF593" s="14"/>
      <c r="AG593" s="14"/>
      <c r="AH593" s="14"/>
      <c r="AI593" s="14"/>
      <c r="AJ593" s="14"/>
      <c r="AK593" s="136"/>
      <c r="AL593" s="6"/>
      <c r="AM593" s="5"/>
      <c r="AN593" s="5"/>
      <c r="AO593" s="6"/>
      <c r="AP593" s="6"/>
      <c r="AQ593" s="6"/>
      <c r="AR593" s="6"/>
      <c r="AS593" s="6"/>
      <c r="AT593" s="6"/>
      <c r="AU593" s="6"/>
      <c r="AV593" s="6"/>
      <c r="AW593" s="6"/>
      <c r="AX593" s="6"/>
      <c r="AY593" s="6"/>
      <c r="AZ593" s="6"/>
      <c r="BA593" s="6"/>
      <c r="BB593" s="6"/>
      <c r="BC593" s="6"/>
      <c r="BD593" s="6"/>
      <c r="BE593" s="6"/>
      <c r="BF593" s="6"/>
      <c r="BG593" s="6"/>
      <c r="BH593" s="6"/>
      <c r="BI593" s="6"/>
      <c r="BJ593" s="6"/>
    </row>
    <row r="594" spans="1:62" x14ac:dyDescent="0.3">
      <c r="A594" s="9"/>
      <c r="B594" s="76"/>
      <c r="C594" s="9"/>
      <c r="D594" s="9"/>
      <c r="E594" s="9"/>
      <c r="F594" s="15"/>
      <c r="G594" s="5"/>
      <c r="H594" s="5"/>
      <c r="I594" s="9"/>
      <c r="J594" s="9"/>
      <c r="K594" s="9"/>
      <c r="L594" s="9"/>
      <c r="M594" s="9"/>
      <c r="N594" s="9"/>
      <c r="O594" s="9"/>
      <c r="P594" s="9"/>
      <c r="Q594" s="9"/>
      <c r="R594" s="9"/>
      <c r="S594" s="9"/>
      <c r="T594" s="9"/>
      <c r="U594" s="9"/>
      <c r="V594" s="8"/>
      <c r="W594" s="8"/>
      <c r="X594" s="7"/>
      <c r="Y594" s="18"/>
      <c r="Z594" s="7"/>
      <c r="AA594" s="7"/>
      <c r="AB594" s="7"/>
      <c r="AC594" s="9"/>
      <c r="AD594" s="8"/>
      <c r="AE594" s="14"/>
      <c r="AF594" s="14"/>
      <c r="AG594" s="14"/>
      <c r="AH594" s="14"/>
      <c r="AI594" s="14"/>
      <c r="AJ594" s="14"/>
      <c r="AK594" s="5"/>
      <c r="AL594" s="6"/>
      <c r="AM594" s="5"/>
      <c r="AN594" s="5"/>
      <c r="AO594" s="6"/>
      <c r="AP594" s="6"/>
      <c r="AQ594" s="6"/>
      <c r="AR594" s="6"/>
      <c r="AS594" s="6"/>
      <c r="AT594" s="6"/>
      <c r="AU594" s="6"/>
      <c r="AV594" s="6"/>
      <c r="AW594" s="6"/>
      <c r="AX594" s="6"/>
      <c r="AY594" s="6"/>
      <c r="AZ594" s="6"/>
      <c r="BA594" s="6"/>
      <c r="BB594" s="6"/>
      <c r="BC594" s="6"/>
      <c r="BD594" s="6"/>
      <c r="BE594" s="6"/>
      <c r="BF594" s="6"/>
      <c r="BG594" s="6"/>
      <c r="BH594" s="6"/>
      <c r="BI594" s="6"/>
      <c r="BJ594" s="6"/>
    </row>
    <row r="595" spans="1:62" ht="13.5" customHeight="1" x14ac:dyDescent="0.35">
      <c r="A595" s="120"/>
      <c r="B595" s="76"/>
      <c r="C595" s="1"/>
      <c r="D595" s="9"/>
      <c r="E595" s="1"/>
      <c r="F595" s="15"/>
      <c r="G595" s="5"/>
      <c r="H595" s="5"/>
      <c r="I595" s="22"/>
      <c r="J595" s="22"/>
      <c r="K595" s="22"/>
      <c r="L595" s="60"/>
      <c r="M595" s="60"/>
      <c r="N595" s="60"/>
      <c r="O595" s="60"/>
      <c r="P595" s="60"/>
      <c r="Q595" s="60"/>
      <c r="R595" s="60"/>
      <c r="S595" s="60"/>
      <c r="T595" s="60"/>
      <c r="U595" s="60"/>
      <c r="V595" s="60"/>
      <c r="W595" s="60"/>
      <c r="X595" s="60"/>
      <c r="Y595" s="59"/>
      <c r="Z595" s="20"/>
      <c r="AA595" s="60"/>
      <c r="AB595" s="60"/>
      <c r="AC595" s="60"/>
      <c r="AD595" s="60"/>
      <c r="AE595" s="22"/>
      <c r="AF595" s="22"/>
      <c r="AG595" s="22"/>
      <c r="AH595" s="22"/>
      <c r="AI595" s="22"/>
      <c r="AJ595" s="22"/>
      <c r="AK595" s="39"/>
      <c r="AL595" s="39"/>
      <c r="AM595" s="39"/>
      <c r="AN595" s="39"/>
      <c r="AO595" s="39"/>
      <c r="AP595" s="39"/>
      <c r="AQ595" s="39"/>
      <c r="AR595" s="40"/>
      <c r="AS595" s="39"/>
      <c r="AT595" s="40"/>
      <c r="AU595" s="39"/>
      <c r="AV595" s="39"/>
      <c r="AW595" s="39"/>
      <c r="AX595" s="39"/>
      <c r="AY595" s="39"/>
      <c r="AZ595" s="40"/>
      <c r="BA595" s="39"/>
      <c r="BB595" s="40"/>
      <c r="BC595" s="39"/>
      <c r="BD595" s="40"/>
      <c r="BE595" s="39"/>
      <c r="BF595" s="39"/>
      <c r="BG595" s="39"/>
      <c r="BH595" s="56"/>
      <c r="BI595" s="56"/>
      <c r="BJ595" s="133"/>
    </row>
    <row r="596" spans="1:62" x14ac:dyDescent="0.3">
      <c r="A596" s="9"/>
      <c r="B596" s="76"/>
      <c r="C596" s="9"/>
      <c r="D596" s="9"/>
      <c r="E596" s="9"/>
      <c r="F596" s="15"/>
      <c r="G596" s="5"/>
      <c r="H596" s="5"/>
      <c r="I596" s="9"/>
      <c r="J596" s="9"/>
      <c r="K596" s="9"/>
      <c r="L596" s="9"/>
      <c r="M596" s="9"/>
      <c r="N596" s="9"/>
      <c r="O596" s="9"/>
      <c r="P596" s="9"/>
      <c r="Q596" s="9"/>
      <c r="R596" s="9"/>
      <c r="S596" s="9"/>
      <c r="T596" s="9"/>
      <c r="U596" s="9"/>
      <c r="V596" s="8"/>
      <c r="W596" s="8"/>
      <c r="X596" s="7"/>
      <c r="Y596" s="18"/>
      <c r="Z596" s="7"/>
      <c r="AA596" s="7"/>
      <c r="AB596" s="7"/>
      <c r="AC596" s="9"/>
      <c r="AD596" s="8"/>
      <c r="AE596" s="14"/>
      <c r="AF596" s="14"/>
      <c r="AG596" s="14"/>
      <c r="AH596" s="14"/>
      <c r="AI596" s="14"/>
      <c r="AJ596" s="14"/>
      <c r="AK596" s="5"/>
      <c r="AL596" s="6"/>
      <c r="AM596" s="5"/>
      <c r="AN596" s="5"/>
      <c r="AO596" s="6"/>
      <c r="AP596" s="6"/>
      <c r="AQ596" s="6"/>
      <c r="AR596" s="6"/>
      <c r="AS596" s="6"/>
      <c r="AT596" s="6"/>
      <c r="AU596" s="6"/>
      <c r="AV596" s="6"/>
      <c r="AW596" s="6"/>
      <c r="AX596" s="6"/>
      <c r="AY596" s="6"/>
      <c r="AZ596" s="6"/>
      <c r="BA596" s="6"/>
      <c r="BB596" s="6"/>
      <c r="BC596" s="6"/>
      <c r="BD596" s="6"/>
      <c r="BE596" s="6"/>
      <c r="BF596" s="6"/>
      <c r="BG596" s="6"/>
      <c r="BH596" s="6"/>
      <c r="BI596" s="6"/>
      <c r="BJ596" s="6"/>
    </row>
    <row r="597" spans="1:62" x14ac:dyDescent="0.3">
      <c r="A597" s="9"/>
      <c r="B597" s="76"/>
      <c r="C597" s="9"/>
      <c r="D597" s="9"/>
      <c r="E597" s="9"/>
      <c r="F597" s="15"/>
      <c r="G597" s="5"/>
      <c r="H597" s="5"/>
      <c r="I597" s="9"/>
      <c r="J597" s="9"/>
      <c r="K597" s="9"/>
      <c r="L597" s="9"/>
      <c r="M597" s="9"/>
      <c r="N597" s="9"/>
      <c r="O597" s="9"/>
      <c r="P597" s="9"/>
      <c r="Q597" s="9"/>
      <c r="R597" s="9"/>
      <c r="S597" s="9"/>
      <c r="T597" s="9"/>
      <c r="U597" s="9"/>
      <c r="V597" s="9"/>
      <c r="W597" s="9"/>
      <c r="Y597" s="17"/>
      <c r="AA597" s="9"/>
      <c r="AB597" s="9"/>
      <c r="AC597" s="9"/>
      <c r="AD597" s="9"/>
      <c r="AE597" s="14"/>
      <c r="AF597" s="14"/>
      <c r="AG597" s="14"/>
      <c r="AH597" s="14"/>
      <c r="AI597" s="14"/>
      <c r="AJ597" s="14"/>
      <c r="AK597" s="6"/>
      <c r="AL597" s="6"/>
      <c r="AM597" s="6"/>
      <c r="AN597" s="6"/>
      <c r="AO597" s="6"/>
      <c r="AP597" s="6"/>
      <c r="AQ597" s="6"/>
      <c r="AR597" s="6"/>
      <c r="AS597" s="6"/>
      <c r="AT597" s="6"/>
      <c r="AU597" s="39"/>
      <c r="AV597" s="39"/>
      <c r="AW597" s="6"/>
      <c r="AX597" s="6"/>
      <c r="AY597" s="6"/>
      <c r="AZ597" s="6"/>
      <c r="BA597" s="6"/>
      <c r="BB597" s="6"/>
      <c r="BC597" s="6"/>
      <c r="BD597" s="6"/>
      <c r="BE597" s="6"/>
      <c r="BF597" s="6"/>
      <c r="BG597" s="6"/>
      <c r="BH597" s="6"/>
      <c r="BI597" s="6"/>
      <c r="BJ597" s="6"/>
    </row>
    <row r="598" spans="1:62" x14ac:dyDescent="0.3">
      <c r="A598" s="9"/>
      <c r="B598" s="76"/>
      <c r="C598" s="9"/>
      <c r="D598" s="9"/>
      <c r="E598" s="9"/>
      <c r="F598" s="15"/>
      <c r="G598" s="5"/>
      <c r="H598" s="5"/>
      <c r="I598" s="9"/>
      <c r="J598" s="9"/>
      <c r="K598" s="9"/>
      <c r="L598" s="9"/>
      <c r="M598" s="9"/>
      <c r="N598" s="9"/>
      <c r="O598" s="9"/>
      <c r="P598" s="9"/>
      <c r="Q598" s="9"/>
      <c r="R598" s="9"/>
      <c r="S598" s="9"/>
      <c r="T598" s="9"/>
      <c r="U598" s="9"/>
      <c r="V598" s="9"/>
      <c r="W598" s="9"/>
      <c r="Y598" s="17"/>
      <c r="AA598" s="9"/>
      <c r="AB598" s="9"/>
      <c r="AC598" s="9"/>
      <c r="AD598" s="9"/>
      <c r="AE598" s="14"/>
      <c r="AF598" s="14"/>
      <c r="AG598" s="14"/>
      <c r="AH598" s="14"/>
      <c r="AI598" s="14"/>
      <c r="AJ598" s="14"/>
      <c r="AK598" s="6"/>
      <c r="AL598" s="6"/>
      <c r="AM598" s="6"/>
      <c r="AN598" s="6"/>
      <c r="AO598" s="6"/>
      <c r="AP598" s="6"/>
      <c r="AQ598" s="6"/>
      <c r="AR598" s="6"/>
      <c r="AS598" s="6"/>
      <c r="AT598" s="6"/>
      <c r="AU598" s="39"/>
      <c r="AV598" s="39"/>
      <c r="AW598" s="6"/>
      <c r="AX598" s="6"/>
      <c r="AY598" s="6"/>
      <c r="AZ598" s="6"/>
      <c r="BA598" s="6"/>
      <c r="BB598" s="6"/>
      <c r="BC598" s="6"/>
      <c r="BD598" s="6"/>
      <c r="BE598" s="6"/>
      <c r="BF598" s="6"/>
      <c r="BG598" s="6"/>
      <c r="BH598" s="6"/>
      <c r="BI598" s="6"/>
      <c r="BJ598" s="6"/>
    </row>
    <row r="599" spans="1:62" x14ac:dyDescent="0.3">
      <c r="A599" s="9"/>
      <c r="B599" s="76"/>
      <c r="C599" s="9"/>
      <c r="D599" s="9"/>
      <c r="E599" s="9"/>
      <c r="F599" s="15"/>
      <c r="G599" s="5"/>
      <c r="H599" s="5"/>
      <c r="I599" s="9"/>
      <c r="J599" s="9"/>
      <c r="K599" s="9"/>
      <c r="L599" s="9"/>
      <c r="M599" s="9"/>
      <c r="N599" s="9"/>
      <c r="O599" s="9"/>
      <c r="P599" s="9"/>
      <c r="Q599" s="9"/>
      <c r="R599" s="9"/>
      <c r="S599" s="9"/>
      <c r="T599" s="9"/>
      <c r="U599" s="9"/>
      <c r="V599" s="9"/>
      <c r="W599" s="9"/>
      <c r="Y599" s="17"/>
      <c r="AA599" s="9"/>
      <c r="AB599" s="9"/>
      <c r="AC599" s="9"/>
      <c r="AD599" s="9"/>
      <c r="AE599" s="14"/>
      <c r="AF599" s="14"/>
      <c r="AG599" s="14"/>
      <c r="AH599" s="14"/>
      <c r="AI599" s="14"/>
      <c r="AJ599" s="14"/>
      <c r="AK599" s="6"/>
      <c r="AL599" s="6"/>
      <c r="AM599" s="6"/>
      <c r="AN599" s="6"/>
      <c r="AO599" s="6"/>
      <c r="AP599" s="6"/>
      <c r="AQ599" s="6"/>
      <c r="AR599" s="6"/>
      <c r="AS599" s="6"/>
      <c r="AT599" s="6"/>
      <c r="AU599" s="39"/>
      <c r="AV599" s="39"/>
      <c r="AW599" s="6"/>
      <c r="AX599" s="6"/>
      <c r="AY599" s="6"/>
      <c r="AZ599" s="6"/>
      <c r="BA599" s="6"/>
      <c r="BB599" s="6"/>
      <c r="BC599" s="6"/>
      <c r="BD599" s="6"/>
      <c r="BE599" s="6"/>
      <c r="BF599" s="6"/>
      <c r="BG599" s="6"/>
      <c r="BH599" s="6"/>
      <c r="BI599" s="6"/>
      <c r="BJ599" s="6"/>
    </row>
    <row r="600" spans="1:62" x14ac:dyDescent="0.3">
      <c r="A600" s="135"/>
      <c r="B600" s="76"/>
      <c r="C600" s="9"/>
      <c r="D600" s="9"/>
      <c r="E600" s="9"/>
      <c r="F600" s="15"/>
      <c r="G600" s="5"/>
      <c r="H600" s="5"/>
      <c r="I600" s="9"/>
      <c r="J600" s="9"/>
      <c r="K600" s="9"/>
      <c r="L600" s="9"/>
      <c r="M600" s="9"/>
      <c r="N600" s="9"/>
      <c r="O600" s="9"/>
      <c r="P600" s="9"/>
      <c r="Q600" s="9"/>
      <c r="R600" s="9"/>
      <c r="S600" s="9"/>
      <c r="T600" s="9"/>
      <c r="U600" s="9"/>
      <c r="V600" s="8"/>
      <c r="W600" s="8"/>
      <c r="X600" s="7"/>
      <c r="Y600" s="18"/>
      <c r="Z600" s="7"/>
      <c r="AA600" s="7"/>
      <c r="AB600" s="7"/>
      <c r="AC600" s="9"/>
      <c r="AD600" s="8"/>
      <c r="AE600" s="14"/>
      <c r="AF600" s="14"/>
      <c r="AG600" s="14"/>
      <c r="AH600" s="14"/>
      <c r="AI600" s="14"/>
      <c r="AJ600" s="14"/>
      <c r="AK600" s="136"/>
      <c r="AL600" s="6"/>
      <c r="AM600" s="5"/>
      <c r="AN600" s="5"/>
      <c r="AO600" s="6"/>
      <c r="AP600" s="6"/>
      <c r="AQ600" s="6"/>
      <c r="AR600" s="6"/>
      <c r="AS600" s="6"/>
      <c r="AT600" s="6"/>
      <c r="AU600" s="6"/>
      <c r="AV600" s="6"/>
      <c r="AW600" s="6"/>
      <c r="AX600" s="6"/>
      <c r="AY600" s="6"/>
      <c r="AZ600" s="6"/>
      <c r="BA600" s="6"/>
      <c r="BB600" s="6"/>
      <c r="BC600" s="6"/>
      <c r="BD600" s="6"/>
      <c r="BE600" s="6"/>
      <c r="BF600" s="6"/>
      <c r="BG600" s="6"/>
      <c r="BH600" s="6"/>
      <c r="BI600" s="6"/>
      <c r="BJ600" s="6"/>
    </row>
    <row r="601" spans="1:62" ht="13.5" customHeight="1" x14ac:dyDescent="0.35">
      <c r="A601" s="120"/>
      <c r="B601" s="76"/>
      <c r="C601" s="1"/>
      <c r="D601" s="9"/>
      <c r="E601" s="1"/>
      <c r="F601" s="15"/>
      <c r="G601" s="5"/>
      <c r="H601" s="5"/>
      <c r="I601" s="22"/>
      <c r="J601" s="22"/>
      <c r="K601" s="22"/>
      <c r="L601" s="60"/>
      <c r="M601" s="60"/>
      <c r="N601" s="60"/>
      <c r="O601" s="60"/>
      <c r="P601" s="60"/>
      <c r="Q601" s="60"/>
      <c r="R601" s="60"/>
      <c r="S601" s="60"/>
      <c r="T601" s="60"/>
      <c r="U601" s="60"/>
      <c r="V601" s="60"/>
      <c r="W601" s="60"/>
      <c r="X601" s="60"/>
      <c r="Y601" s="59"/>
      <c r="Z601" s="20"/>
      <c r="AA601" s="60"/>
      <c r="AB601" s="60"/>
      <c r="AC601" s="60"/>
      <c r="AD601" s="60"/>
      <c r="AE601" s="22"/>
      <c r="AF601" s="22"/>
      <c r="AG601" s="22"/>
      <c r="AH601" s="22"/>
      <c r="AI601" s="22"/>
      <c r="AJ601" s="22"/>
      <c r="AK601" s="39"/>
      <c r="AL601" s="39"/>
      <c r="AM601" s="39"/>
      <c r="AN601" s="39"/>
      <c r="AO601" s="39"/>
      <c r="AP601" s="39"/>
      <c r="AQ601" s="39"/>
      <c r="AR601" s="40"/>
      <c r="AS601" s="39"/>
      <c r="AT601" s="40"/>
      <c r="AU601" s="39"/>
      <c r="AV601" s="39"/>
      <c r="AW601" s="39"/>
      <c r="AX601" s="39"/>
      <c r="AY601" s="39"/>
      <c r="AZ601" s="40"/>
      <c r="BA601" s="39"/>
      <c r="BB601" s="40"/>
      <c r="BC601" s="39"/>
      <c r="BD601" s="40"/>
      <c r="BE601" s="39"/>
      <c r="BF601" s="39"/>
      <c r="BG601" s="39"/>
      <c r="BH601" s="56"/>
      <c r="BI601" s="56"/>
      <c r="BJ601" s="133"/>
    </row>
    <row r="602" spans="1:62" x14ac:dyDescent="0.3">
      <c r="A602" s="9"/>
      <c r="B602" s="76"/>
      <c r="C602" s="9"/>
      <c r="D602" s="9"/>
      <c r="E602" s="9"/>
      <c r="F602" s="15"/>
      <c r="G602" s="5"/>
      <c r="H602" s="5"/>
      <c r="I602" s="9"/>
      <c r="J602" s="9"/>
      <c r="K602" s="9"/>
      <c r="L602" s="9"/>
      <c r="M602" s="9"/>
      <c r="N602" s="9"/>
      <c r="O602" s="9"/>
      <c r="P602" s="9"/>
      <c r="Q602" s="9"/>
      <c r="R602" s="9"/>
      <c r="S602" s="9"/>
      <c r="T602" s="9"/>
      <c r="U602" s="9"/>
      <c r="V602" s="9"/>
      <c r="W602" s="9"/>
      <c r="Y602" s="17"/>
      <c r="AA602" s="9"/>
      <c r="AB602" s="9"/>
      <c r="AC602" s="9"/>
      <c r="AD602" s="9"/>
      <c r="AE602" s="14"/>
      <c r="AF602" s="14"/>
      <c r="AG602" s="14"/>
      <c r="AH602" s="14"/>
      <c r="AI602" s="14"/>
      <c r="AJ602" s="14"/>
      <c r="AK602" s="6"/>
      <c r="AL602" s="6"/>
      <c r="AM602" s="6"/>
      <c r="AN602" s="6"/>
      <c r="AO602" s="6"/>
      <c r="AP602" s="6"/>
      <c r="AQ602" s="6"/>
      <c r="AR602" s="6"/>
      <c r="AS602" s="6"/>
      <c r="AT602" s="6"/>
      <c r="AU602" s="39"/>
      <c r="AV602" s="39"/>
      <c r="AW602" s="6"/>
      <c r="AX602" s="6"/>
      <c r="AY602" s="6"/>
      <c r="AZ602" s="6"/>
      <c r="BA602" s="6"/>
      <c r="BB602" s="6"/>
      <c r="BC602" s="6"/>
      <c r="BD602" s="6"/>
      <c r="BE602" s="6"/>
      <c r="BF602" s="6"/>
      <c r="BG602" s="6"/>
      <c r="BH602" s="6"/>
      <c r="BI602" s="6"/>
      <c r="BJ602" s="6"/>
    </row>
    <row r="603" spans="1:62" ht="13.5" customHeight="1" x14ac:dyDescent="0.35">
      <c r="A603" s="120"/>
      <c r="B603" s="19"/>
      <c r="C603" s="1"/>
      <c r="D603" s="9"/>
      <c r="E603" s="1"/>
      <c r="F603" s="15"/>
      <c r="G603" s="37"/>
      <c r="H603" s="5"/>
      <c r="I603" s="22"/>
      <c r="J603" s="22"/>
      <c r="K603" s="22"/>
      <c r="L603" s="60"/>
      <c r="M603" s="60"/>
      <c r="N603" s="60"/>
      <c r="O603" s="60"/>
      <c r="P603" s="60"/>
      <c r="Q603" s="60"/>
      <c r="R603" s="60"/>
      <c r="S603" s="60"/>
      <c r="T603" s="60"/>
      <c r="U603" s="60"/>
      <c r="V603" s="60"/>
      <c r="W603" s="60"/>
      <c r="X603" s="60"/>
      <c r="Y603" s="59"/>
      <c r="Z603" s="20"/>
      <c r="AA603" s="60"/>
      <c r="AB603" s="60"/>
      <c r="AC603" s="60"/>
      <c r="AD603" s="60"/>
      <c r="AE603" s="22"/>
      <c r="AF603" s="22"/>
      <c r="AG603" s="22"/>
      <c r="AH603" s="22"/>
      <c r="AI603" s="22"/>
      <c r="AJ603" s="22"/>
      <c r="AK603" s="39"/>
      <c r="AL603" s="39"/>
      <c r="AM603" s="39"/>
      <c r="AN603" s="39"/>
      <c r="AO603" s="39"/>
      <c r="AP603" s="39"/>
      <c r="AQ603" s="39"/>
      <c r="AR603" s="40"/>
      <c r="AS603" s="39"/>
      <c r="AT603" s="40"/>
      <c r="AU603" s="39"/>
      <c r="AV603" s="39"/>
      <c r="AW603" s="39"/>
      <c r="AX603" s="39"/>
      <c r="AY603" s="39"/>
      <c r="AZ603" s="40"/>
      <c r="BA603" s="39"/>
      <c r="BB603" s="40"/>
      <c r="BC603" s="39"/>
      <c r="BD603" s="40"/>
      <c r="BE603" s="39"/>
      <c r="BF603" s="39"/>
      <c r="BG603" s="39"/>
      <c r="BH603" s="56"/>
      <c r="BI603" s="56"/>
      <c r="BJ603" s="133"/>
    </row>
    <row r="604" spans="1:62" x14ac:dyDescent="0.3">
      <c r="A604" s="9"/>
      <c r="B604" s="76"/>
      <c r="C604" s="9"/>
      <c r="D604" s="9"/>
      <c r="E604" s="9"/>
      <c r="F604" s="15"/>
      <c r="G604" s="5"/>
      <c r="H604" s="5"/>
      <c r="I604" s="9"/>
      <c r="J604" s="9"/>
      <c r="K604" s="9"/>
      <c r="L604" s="9"/>
      <c r="M604" s="9"/>
      <c r="N604" s="9"/>
      <c r="O604" s="9"/>
      <c r="P604" s="9"/>
      <c r="Q604" s="9"/>
      <c r="R604" s="9"/>
      <c r="S604" s="9"/>
      <c r="T604" s="9"/>
      <c r="U604" s="9"/>
      <c r="V604" s="9"/>
      <c r="W604" s="9"/>
      <c r="Y604" s="17"/>
      <c r="AA604" s="9"/>
      <c r="AB604" s="9"/>
      <c r="AC604" s="9"/>
      <c r="AD604" s="9"/>
      <c r="AE604" s="14"/>
      <c r="AF604" s="14"/>
      <c r="AG604" s="14"/>
      <c r="AH604" s="14"/>
      <c r="AI604" s="14"/>
      <c r="AJ604" s="14"/>
      <c r="AK604" s="6"/>
      <c r="AL604" s="6"/>
      <c r="AM604" s="6"/>
      <c r="AN604" s="6"/>
      <c r="AO604" s="6"/>
      <c r="AP604" s="6"/>
      <c r="AQ604" s="6"/>
      <c r="AR604" s="6"/>
      <c r="AS604" s="6"/>
      <c r="AT604" s="6"/>
      <c r="AU604" s="39"/>
      <c r="AV604" s="39"/>
      <c r="AW604" s="6"/>
      <c r="AX604" s="6"/>
      <c r="AY604" s="6"/>
      <c r="AZ604" s="6"/>
      <c r="BA604" s="6"/>
      <c r="BB604" s="6"/>
      <c r="BC604" s="6"/>
      <c r="BD604" s="6"/>
      <c r="BE604" s="6"/>
      <c r="BF604" s="6"/>
      <c r="BG604" s="6"/>
      <c r="BH604" s="6"/>
      <c r="BI604" s="6"/>
      <c r="BJ604" s="6"/>
    </row>
    <row r="605" spans="1:62" ht="13.5" customHeight="1" x14ac:dyDescent="0.35">
      <c r="A605" s="120"/>
      <c r="B605" s="19"/>
      <c r="C605" s="1"/>
      <c r="D605" s="9"/>
      <c r="E605" s="1"/>
      <c r="F605" s="15"/>
      <c r="G605" s="37"/>
      <c r="H605" s="5"/>
      <c r="I605" s="22"/>
      <c r="J605" s="22"/>
      <c r="K605" s="22"/>
      <c r="L605" s="60"/>
      <c r="M605" s="60"/>
      <c r="N605" s="60"/>
      <c r="O605" s="60"/>
      <c r="P605" s="60"/>
      <c r="Q605" s="60"/>
      <c r="R605" s="60"/>
      <c r="S605" s="60"/>
      <c r="T605" s="60"/>
      <c r="U605" s="60"/>
      <c r="V605" s="60"/>
      <c r="W605" s="60"/>
      <c r="X605" s="60"/>
      <c r="Y605" s="59"/>
      <c r="Z605" s="20"/>
      <c r="AA605" s="60"/>
      <c r="AB605" s="60"/>
      <c r="AC605" s="60"/>
      <c r="AD605" s="60"/>
      <c r="AE605" s="22"/>
      <c r="AF605" s="22"/>
      <c r="AG605" s="22"/>
      <c r="AH605" s="22"/>
      <c r="AI605" s="22"/>
      <c r="AJ605" s="22"/>
      <c r="AK605" s="39"/>
      <c r="AL605" s="39"/>
      <c r="AM605" s="39"/>
      <c r="AN605" s="39"/>
      <c r="AO605" s="39"/>
      <c r="AP605" s="39"/>
      <c r="AQ605" s="39"/>
      <c r="AR605" s="40"/>
      <c r="AS605" s="39"/>
      <c r="AT605" s="40"/>
      <c r="AU605" s="39"/>
      <c r="AV605" s="39"/>
      <c r="AW605" s="39"/>
      <c r="AX605" s="39"/>
      <c r="AY605" s="39"/>
      <c r="AZ605" s="40"/>
      <c r="BA605" s="39"/>
      <c r="BB605" s="40"/>
      <c r="BC605" s="39"/>
      <c r="BD605" s="40"/>
      <c r="BE605" s="39"/>
      <c r="BF605" s="39"/>
      <c r="BG605" s="39"/>
      <c r="BH605" s="56"/>
      <c r="BI605" s="56"/>
      <c r="BJ605" s="133"/>
    </row>
    <row r="606" spans="1:62" x14ac:dyDescent="0.3">
      <c r="A606" s="9"/>
      <c r="B606" s="76"/>
      <c r="C606" s="9"/>
      <c r="D606" s="9"/>
      <c r="E606" s="9"/>
      <c r="F606" s="15"/>
      <c r="G606" s="5"/>
      <c r="H606" s="5"/>
      <c r="I606" s="9"/>
      <c r="J606" s="9"/>
      <c r="K606" s="9"/>
      <c r="L606" s="9"/>
      <c r="M606" s="9"/>
      <c r="N606" s="9"/>
      <c r="O606" s="9"/>
      <c r="P606" s="9"/>
      <c r="Q606" s="9"/>
      <c r="R606" s="9"/>
      <c r="S606" s="9"/>
      <c r="T606" s="9"/>
      <c r="U606" s="9"/>
      <c r="V606" s="8"/>
      <c r="W606" s="8"/>
      <c r="X606" s="7"/>
      <c r="Y606" s="18"/>
      <c r="Z606" s="7"/>
      <c r="AA606" s="7"/>
      <c r="AB606" s="7"/>
      <c r="AC606" s="9"/>
      <c r="AD606" s="8"/>
      <c r="AE606" s="14"/>
      <c r="AF606" s="14"/>
      <c r="AG606" s="14"/>
      <c r="AH606" s="14"/>
      <c r="AI606" s="14"/>
      <c r="AJ606" s="14"/>
      <c r="AK606" s="5"/>
      <c r="AL606" s="6"/>
      <c r="AM606" s="5"/>
      <c r="AN606" s="5"/>
      <c r="AO606" s="6"/>
      <c r="AP606" s="6"/>
      <c r="AQ606" s="6"/>
      <c r="AR606" s="6"/>
      <c r="AS606" s="6"/>
      <c r="AT606" s="6"/>
      <c r="AU606" s="6"/>
      <c r="AV606" s="6"/>
      <c r="AW606" s="6"/>
      <c r="AX606" s="6"/>
      <c r="AY606" s="6"/>
      <c r="AZ606" s="6"/>
      <c r="BA606" s="6"/>
      <c r="BB606" s="6"/>
      <c r="BC606" s="6"/>
      <c r="BD606" s="6"/>
      <c r="BE606" s="6"/>
      <c r="BF606" s="6"/>
      <c r="BG606" s="6"/>
      <c r="BH606" s="6"/>
      <c r="BI606" s="6"/>
      <c r="BJ606" s="6"/>
    </row>
    <row r="607" spans="1:62" x14ac:dyDescent="0.3">
      <c r="A607" s="9"/>
      <c r="B607" s="76"/>
      <c r="C607" s="9"/>
      <c r="D607" s="9"/>
      <c r="E607" s="9"/>
      <c r="F607" s="15"/>
      <c r="G607" s="5"/>
      <c r="H607" s="5"/>
      <c r="I607" s="9"/>
      <c r="J607" s="9"/>
      <c r="K607" s="9"/>
      <c r="L607" s="9"/>
      <c r="M607" s="9"/>
      <c r="N607" s="9"/>
      <c r="O607" s="9"/>
      <c r="P607" s="9"/>
      <c r="Q607" s="9"/>
      <c r="R607" s="9"/>
      <c r="S607" s="9"/>
      <c r="T607" s="9"/>
      <c r="U607" s="9"/>
      <c r="V607" s="9"/>
      <c r="W607" s="9"/>
      <c r="Y607" s="17"/>
      <c r="AA607" s="9"/>
      <c r="AB607" s="9"/>
      <c r="AC607" s="9"/>
      <c r="AD607" s="9"/>
      <c r="AE607" s="14"/>
      <c r="AF607" s="14"/>
      <c r="AG607" s="14"/>
      <c r="AH607" s="14"/>
      <c r="AI607" s="14"/>
      <c r="AJ607" s="14"/>
      <c r="AK607" s="6"/>
      <c r="AL607" s="6"/>
      <c r="AM607" s="6"/>
      <c r="AN607" s="6"/>
      <c r="AO607" s="6"/>
      <c r="AP607" s="6"/>
      <c r="AQ607" s="6"/>
      <c r="AR607" s="6"/>
      <c r="AS607" s="6"/>
      <c r="AT607" s="6"/>
      <c r="AU607" s="39"/>
      <c r="AV607" s="39"/>
      <c r="AW607" s="6"/>
      <c r="AX607" s="6"/>
      <c r="AY607" s="6"/>
      <c r="AZ607" s="6"/>
      <c r="BA607" s="6"/>
      <c r="BB607" s="6"/>
      <c r="BC607" s="6"/>
      <c r="BD607" s="6"/>
      <c r="BE607" s="6"/>
      <c r="BF607" s="6"/>
      <c r="BG607" s="6"/>
      <c r="BH607" s="6"/>
      <c r="BI607" s="6"/>
      <c r="BJ607" s="6"/>
    </row>
    <row r="608" spans="1:62" x14ac:dyDescent="0.3">
      <c r="A608" s="9"/>
      <c r="B608" s="76"/>
      <c r="C608" s="9"/>
      <c r="D608" s="9"/>
      <c r="E608" s="9"/>
      <c r="F608" s="15"/>
      <c r="G608" s="5"/>
      <c r="H608" s="5"/>
      <c r="I608" s="9"/>
      <c r="J608" s="9"/>
      <c r="K608" s="9"/>
      <c r="L608" s="9"/>
      <c r="M608" s="9"/>
      <c r="N608" s="9"/>
      <c r="O608" s="9"/>
      <c r="P608" s="9"/>
      <c r="Q608" s="9"/>
      <c r="R608" s="9"/>
      <c r="S608" s="9"/>
      <c r="T608" s="9"/>
      <c r="U608" s="9"/>
      <c r="V608" s="9"/>
      <c r="W608" s="9"/>
      <c r="Y608" s="17"/>
      <c r="AA608" s="9"/>
      <c r="AB608" s="9"/>
      <c r="AC608" s="9"/>
      <c r="AD608" s="9"/>
      <c r="AE608" s="14"/>
      <c r="AF608" s="14"/>
      <c r="AG608" s="14"/>
      <c r="AH608" s="14"/>
      <c r="AI608" s="14"/>
      <c r="AJ608" s="14"/>
      <c r="AK608" s="6"/>
      <c r="AL608" s="6"/>
      <c r="AM608" s="6"/>
      <c r="AN608" s="6"/>
      <c r="AO608" s="6"/>
      <c r="AP608" s="6"/>
      <c r="AQ608" s="6"/>
      <c r="AR608" s="6"/>
      <c r="AS608" s="6"/>
      <c r="AT608" s="6"/>
      <c r="AU608" s="39"/>
      <c r="AV608" s="39"/>
      <c r="AW608" s="6"/>
      <c r="AX608" s="6"/>
      <c r="AY608" s="6"/>
      <c r="AZ608" s="6"/>
      <c r="BA608" s="6"/>
      <c r="BB608" s="6"/>
      <c r="BC608" s="6"/>
      <c r="BD608" s="6"/>
      <c r="BE608" s="6"/>
      <c r="BF608" s="6"/>
      <c r="BG608" s="6"/>
      <c r="BH608" s="6"/>
      <c r="BI608" s="6"/>
      <c r="BJ608" s="6"/>
    </row>
    <row r="609" spans="1:62" x14ac:dyDescent="0.3">
      <c r="A609" s="135"/>
      <c r="B609" s="76"/>
      <c r="C609" s="9"/>
      <c r="D609" s="9"/>
      <c r="E609" s="9"/>
      <c r="F609" s="15"/>
      <c r="G609" s="5"/>
      <c r="H609" s="5"/>
      <c r="I609" s="9"/>
      <c r="J609" s="9"/>
      <c r="K609" s="9"/>
      <c r="L609" s="9"/>
      <c r="M609" s="9"/>
      <c r="N609" s="9"/>
      <c r="O609" s="9"/>
      <c r="P609" s="9"/>
      <c r="Q609" s="9"/>
      <c r="R609" s="9"/>
      <c r="S609" s="9"/>
      <c r="T609" s="9"/>
      <c r="U609" s="9"/>
      <c r="V609" s="8"/>
      <c r="W609" s="8"/>
      <c r="X609" s="7"/>
      <c r="Y609" s="18"/>
      <c r="Z609" s="7"/>
      <c r="AA609" s="7"/>
      <c r="AB609" s="7"/>
      <c r="AC609" s="9"/>
      <c r="AD609" s="8"/>
      <c r="AE609" s="14"/>
      <c r="AF609" s="14"/>
      <c r="AG609" s="14"/>
      <c r="AH609" s="14"/>
      <c r="AI609" s="14"/>
      <c r="AJ609" s="14"/>
      <c r="AK609" s="136"/>
      <c r="AL609" s="6"/>
      <c r="AM609" s="5"/>
      <c r="AN609" s="5"/>
      <c r="AO609" s="6"/>
      <c r="AP609" s="6"/>
      <c r="AQ609" s="6"/>
      <c r="AR609" s="6"/>
      <c r="AS609" s="6"/>
      <c r="AT609" s="6"/>
      <c r="AU609" s="6"/>
      <c r="AV609" s="6"/>
      <c r="AW609" s="6"/>
      <c r="AX609" s="6"/>
      <c r="AY609" s="6"/>
      <c r="AZ609" s="6"/>
      <c r="BA609" s="6"/>
      <c r="BB609" s="6"/>
      <c r="BC609" s="6"/>
      <c r="BD609" s="6"/>
      <c r="BE609" s="6"/>
      <c r="BF609" s="6"/>
      <c r="BG609" s="6"/>
      <c r="BH609" s="6"/>
      <c r="BI609" s="6"/>
      <c r="BJ609" s="6"/>
    </row>
    <row r="610" spans="1:62" ht="13.5" customHeight="1" x14ac:dyDescent="0.35">
      <c r="A610" s="120"/>
      <c r="B610" s="19"/>
      <c r="C610" s="1"/>
      <c r="D610" s="9"/>
      <c r="E610" s="1"/>
      <c r="F610" s="15"/>
      <c r="G610" s="37"/>
      <c r="H610" s="5"/>
      <c r="I610" s="22"/>
      <c r="J610" s="22"/>
      <c r="K610" s="22"/>
      <c r="L610" s="60"/>
      <c r="M610" s="60"/>
      <c r="N610" s="60"/>
      <c r="O610" s="60"/>
      <c r="P610" s="60"/>
      <c r="Q610" s="60"/>
      <c r="R610" s="60"/>
      <c r="S610" s="60"/>
      <c r="T610" s="60"/>
      <c r="U610" s="60"/>
      <c r="V610" s="60"/>
      <c r="W610" s="60"/>
      <c r="X610" s="60"/>
      <c r="Y610" s="59"/>
      <c r="Z610" s="20"/>
      <c r="AA610" s="60"/>
      <c r="AB610" s="60"/>
      <c r="AC610" s="60"/>
      <c r="AD610" s="60"/>
      <c r="AE610" s="22"/>
      <c r="AF610" s="22"/>
      <c r="AG610" s="22"/>
      <c r="AH610" s="22"/>
      <c r="AI610" s="22"/>
      <c r="AJ610" s="22"/>
      <c r="AK610" s="39"/>
      <c r="AL610" s="39"/>
      <c r="AM610" s="39"/>
      <c r="AN610" s="39"/>
      <c r="AO610" s="39"/>
      <c r="AP610" s="39"/>
      <c r="AQ610" s="39"/>
      <c r="AR610" s="40"/>
      <c r="AS610" s="39"/>
      <c r="AT610" s="40"/>
      <c r="AU610" s="39"/>
      <c r="AV610" s="39"/>
      <c r="AW610" s="39"/>
      <c r="AX610" s="39"/>
      <c r="AY610" s="39"/>
      <c r="AZ610" s="40"/>
      <c r="BA610" s="39"/>
      <c r="BB610" s="40"/>
      <c r="BC610" s="39"/>
      <c r="BD610" s="40"/>
      <c r="BE610" s="39"/>
      <c r="BF610" s="39"/>
      <c r="BG610" s="39"/>
      <c r="BH610" s="56"/>
      <c r="BI610" s="56"/>
      <c r="BJ610" s="133"/>
    </row>
    <row r="611" spans="1:62" x14ac:dyDescent="0.3">
      <c r="A611" s="9"/>
      <c r="B611" s="76"/>
      <c r="C611" s="9"/>
      <c r="D611" s="9"/>
      <c r="E611" s="9"/>
      <c r="F611" s="15"/>
      <c r="G611" s="5"/>
      <c r="H611" s="5"/>
      <c r="I611" s="9"/>
      <c r="J611" s="9"/>
      <c r="K611" s="9"/>
      <c r="L611" s="9"/>
      <c r="M611" s="9"/>
      <c r="N611" s="9"/>
      <c r="O611" s="9"/>
      <c r="P611" s="9"/>
      <c r="Q611" s="9"/>
      <c r="R611" s="9"/>
      <c r="S611" s="9"/>
      <c r="T611" s="9"/>
      <c r="U611" s="9"/>
      <c r="V611" s="9"/>
      <c r="W611" s="9"/>
      <c r="Y611" s="17"/>
      <c r="AA611" s="9"/>
      <c r="AB611" s="9"/>
      <c r="AC611" s="9"/>
      <c r="AD611" s="9"/>
      <c r="AE611" s="14"/>
      <c r="AF611" s="14"/>
      <c r="AG611" s="14"/>
      <c r="AH611" s="14"/>
      <c r="AI611" s="14"/>
      <c r="AJ611" s="14"/>
      <c r="AK611" s="6"/>
      <c r="AL611" s="6"/>
      <c r="AM611" s="6"/>
      <c r="AN611" s="6"/>
      <c r="AO611" s="6"/>
      <c r="AP611" s="6"/>
      <c r="AQ611" s="6"/>
      <c r="AR611" s="6"/>
      <c r="AS611" s="6"/>
      <c r="AT611" s="6"/>
      <c r="AU611" s="39"/>
      <c r="AV611" s="39"/>
      <c r="AW611" s="6"/>
      <c r="AX611" s="6"/>
      <c r="AY611" s="6"/>
      <c r="AZ611" s="6"/>
      <c r="BA611" s="6"/>
      <c r="BB611" s="6"/>
      <c r="BC611" s="6"/>
      <c r="BD611" s="6"/>
      <c r="BE611" s="6"/>
      <c r="BF611" s="6"/>
      <c r="BG611" s="6"/>
      <c r="BH611" s="6"/>
      <c r="BI611" s="6"/>
      <c r="BJ611" s="6"/>
    </row>
    <row r="612" spans="1:62" ht="13.5" customHeight="1" x14ac:dyDescent="0.35">
      <c r="A612" s="120"/>
      <c r="B612" s="76"/>
      <c r="C612" s="1"/>
      <c r="D612" s="9"/>
      <c r="E612" s="1"/>
      <c r="F612" s="15"/>
      <c r="G612" s="5"/>
      <c r="H612" s="5"/>
      <c r="I612" s="22"/>
      <c r="J612" s="22"/>
      <c r="K612" s="22"/>
      <c r="L612" s="60"/>
      <c r="M612" s="60"/>
      <c r="N612" s="60"/>
      <c r="O612" s="60"/>
      <c r="P612" s="60"/>
      <c r="Q612" s="60"/>
      <c r="R612" s="60"/>
      <c r="S612" s="60"/>
      <c r="T612" s="60"/>
      <c r="U612" s="60"/>
      <c r="V612" s="60"/>
      <c r="W612" s="60"/>
      <c r="X612" s="60"/>
      <c r="Y612" s="59"/>
      <c r="Z612" s="20"/>
      <c r="AA612" s="60"/>
      <c r="AB612" s="60"/>
      <c r="AC612" s="60"/>
      <c r="AD612" s="60"/>
      <c r="AE612" s="22"/>
      <c r="AF612" s="22"/>
      <c r="AG612" s="22"/>
      <c r="AH612" s="22"/>
      <c r="AI612" s="22"/>
      <c r="AJ612" s="22"/>
      <c r="AK612" s="39"/>
      <c r="AL612" s="39"/>
      <c r="AM612" s="39"/>
      <c r="AN612" s="39"/>
      <c r="AO612" s="39"/>
      <c r="AP612" s="39"/>
      <c r="AQ612" s="39"/>
      <c r="AR612" s="40"/>
      <c r="AS612" s="39"/>
      <c r="AT612" s="40"/>
      <c r="AU612" s="39"/>
      <c r="AV612" s="39"/>
      <c r="AW612" s="39"/>
      <c r="AX612" s="39"/>
      <c r="AY612" s="39"/>
      <c r="AZ612" s="40"/>
      <c r="BA612" s="39"/>
      <c r="BB612" s="40"/>
      <c r="BC612" s="39"/>
      <c r="BD612" s="40"/>
      <c r="BE612" s="39"/>
      <c r="BF612" s="39"/>
      <c r="BG612" s="39"/>
      <c r="BH612" s="56"/>
      <c r="BI612" s="56"/>
      <c r="BJ612" s="133"/>
    </row>
    <row r="613" spans="1:62" x14ac:dyDescent="0.3">
      <c r="A613" s="135"/>
      <c r="B613" s="76"/>
      <c r="C613" s="9"/>
      <c r="D613" s="9"/>
      <c r="E613" s="9"/>
      <c r="F613" s="15"/>
      <c r="G613" s="5"/>
      <c r="H613" s="5"/>
      <c r="I613" s="9"/>
      <c r="J613" s="9"/>
      <c r="K613" s="9"/>
      <c r="L613" s="9"/>
      <c r="M613" s="9"/>
      <c r="N613" s="9"/>
      <c r="O613" s="9"/>
      <c r="P613" s="9"/>
      <c r="Q613" s="9"/>
      <c r="R613" s="9"/>
      <c r="S613" s="9"/>
      <c r="T613" s="9"/>
      <c r="U613" s="9"/>
      <c r="V613" s="8"/>
      <c r="W613" s="8"/>
      <c r="X613" s="7"/>
      <c r="Y613" s="18"/>
      <c r="Z613" s="7"/>
      <c r="AA613" s="7"/>
      <c r="AB613" s="7"/>
      <c r="AC613" s="9"/>
      <c r="AD613" s="8"/>
      <c r="AE613" s="14"/>
      <c r="AF613" s="14"/>
      <c r="AG613" s="14"/>
      <c r="AH613" s="14"/>
      <c r="AI613" s="14"/>
      <c r="AJ613" s="14"/>
      <c r="AK613" s="136"/>
      <c r="AL613" s="6"/>
      <c r="AM613" s="5"/>
      <c r="AN613" s="5"/>
      <c r="AO613" s="6"/>
      <c r="AP613" s="6"/>
      <c r="AQ613" s="6"/>
      <c r="AR613" s="6"/>
      <c r="AS613" s="6"/>
      <c r="AT613" s="6"/>
      <c r="AU613" s="6"/>
      <c r="AV613" s="6"/>
      <c r="AW613" s="6"/>
      <c r="AX613" s="6"/>
      <c r="AY613" s="6"/>
      <c r="AZ613" s="6"/>
      <c r="BA613" s="6"/>
      <c r="BB613" s="6"/>
      <c r="BC613" s="6"/>
      <c r="BD613" s="6"/>
      <c r="BE613" s="6"/>
      <c r="BF613" s="6"/>
      <c r="BG613" s="6"/>
      <c r="BH613" s="6"/>
      <c r="BI613" s="6"/>
      <c r="BJ613" s="6"/>
    </row>
    <row r="614" spans="1:62" ht="13.5" customHeight="1" x14ac:dyDescent="0.35">
      <c r="A614" s="120"/>
      <c r="B614" s="19"/>
      <c r="C614" s="1"/>
      <c r="D614" s="9"/>
      <c r="E614" s="1"/>
      <c r="F614" s="15"/>
      <c r="G614" s="37"/>
      <c r="H614" s="5"/>
      <c r="I614" s="22"/>
      <c r="J614" s="22"/>
      <c r="K614" s="22"/>
      <c r="L614" s="60"/>
      <c r="M614" s="60"/>
      <c r="N614" s="60"/>
      <c r="O614" s="60"/>
      <c r="P614" s="60"/>
      <c r="Q614" s="60"/>
      <c r="R614" s="60"/>
      <c r="S614" s="60"/>
      <c r="T614" s="60"/>
      <c r="U614" s="60"/>
      <c r="V614" s="60"/>
      <c r="W614" s="60"/>
      <c r="X614" s="60"/>
      <c r="Y614" s="59"/>
      <c r="Z614" s="20"/>
      <c r="AA614" s="60"/>
      <c r="AB614" s="60"/>
      <c r="AC614" s="60"/>
      <c r="AD614" s="60"/>
      <c r="AE614" s="22"/>
      <c r="AF614" s="22"/>
      <c r="AG614" s="22"/>
      <c r="AH614" s="22"/>
      <c r="AI614" s="22"/>
      <c r="AJ614" s="22"/>
      <c r="AK614" s="39"/>
      <c r="AL614" s="39"/>
      <c r="AM614" s="39"/>
      <c r="AN614" s="39"/>
      <c r="AO614" s="39"/>
      <c r="AP614" s="39"/>
      <c r="AQ614" s="39"/>
      <c r="AR614" s="40"/>
      <c r="AS614" s="39"/>
      <c r="AT614" s="40"/>
      <c r="AU614" s="39"/>
      <c r="AV614" s="39"/>
      <c r="AW614" s="39"/>
      <c r="AX614" s="39"/>
      <c r="AY614" s="39"/>
      <c r="AZ614" s="40"/>
      <c r="BA614" s="39"/>
      <c r="BB614" s="40"/>
      <c r="BC614" s="39"/>
      <c r="BD614" s="40"/>
      <c r="BE614" s="39"/>
      <c r="BF614" s="39"/>
      <c r="BG614" s="39"/>
      <c r="BH614" s="56"/>
      <c r="BI614" s="56"/>
      <c r="BJ614" s="133"/>
    </row>
    <row r="615" spans="1:62" x14ac:dyDescent="0.3">
      <c r="A615" s="9"/>
      <c r="B615" s="76"/>
      <c r="C615" s="9"/>
      <c r="D615" s="9"/>
      <c r="E615" s="9"/>
      <c r="F615" s="15"/>
      <c r="G615" s="5"/>
      <c r="H615" s="5"/>
      <c r="I615" s="9"/>
      <c r="J615" s="9"/>
      <c r="K615" s="9"/>
      <c r="L615" s="9"/>
      <c r="M615" s="9"/>
      <c r="N615" s="9"/>
      <c r="O615" s="9"/>
      <c r="P615" s="9"/>
      <c r="Q615" s="9"/>
      <c r="R615" s="9"/>
      <c r="S615" s="9"/>
      <c r="T615" s="9"/>
      <c r="U615" s="9"/>
      <c r="V615" s="8"/>
      <c r="W615" s="8"/>
      <c r="X615" s="7"/>
      <c r="Y615" s="18"/>
      <c r="Z615" s="7"/>
      <c r="AA615" s="7"/>
      <c r="AB615" s="7"/>
      <c r="AC615" s="9"/>
      <c r="AD615" s="8"/>
      <c r="AE615" s="14"/>
      <c r="AF615" s="14"/>
      <c r="AG615" s="14"/>
      <c r="AH615" s="14"/>
      <c r="AI615" s="14"/>
      <c r="AJ615" s="14"/>
      <c r="AK615" s="5"/>
      <c r="AL615" s="6"/>
      <c r="AM615" s="5"/>
      <c r="AN615" s="5"/>
      <c r="AO615" s="6"/>
      <c r="AP615" s="6"/>
      <c r="AQ615" s="6"/>
      <c r="AR615" s="6"/>
      <c r="AS615" s="6"/>
      <c r="AT615" s="6"/>
      <c r="AU615" s="6"/>
      <c r="AV615" s="6"/>
      <c r="AW615" s="6"/>
      <c r="AX615" s="6"/>
      <c r="AY615" s="6"/>
      <c r="AZ615" s="6"/>
      <c r="BA615" s="6"/>
      <c r="BB615" s="6"/>
      <c r="BC615" s="6"/>
      <c r="BD615" s="6"/>
      <c r="BE615" s="6"/>
      <c r="BF615" s="6"/>
      <c r="BG615" s="6"/>
      <c r="BH615" s="6"/>
      <c r="BI615" s="6"/>
      <c r="BJ615" s="6"/>
    </row>
    <row r="616" spans="1:62" x14ac:dyDescent="0.3">
      <c r="A616" s="9"/>
      <c r="B616" s="76"/>
      <c r="C616" s="9"/>
      <c r="D616" s="9"/>
      <c r="E616" s="9"/>
      <c r="F616" s="15"/>
      <c r="G616" s="5"/>
      <c r="H616" s="5"/>
      <c r="I616" s="9"/>
      <c r="J616" s="9"/>
      <c r="K616" s="9"/>
      <c r="L616" s="9"/>
      <c r="M616" s="9"/>
      <c r="N616" s="9"/>
      <c r="O616" s="9"/>
      <c r="P616" s="9"/>
      <c r="Q616" s="9"/>
      <c r="R616" s="9"/>
      <c r="S616" s="9"/>
      <c r="T616" s="9"/>
      <c r="U616" s="9"/>
      <c r="V616" s="9"/>
      <c r="W616" s="9"/>
      <c r="Y616" s="17"/>
      <c r="AA616" s="9"/>
      <c r="AB616" s="9"/>
      <c r="AC616" s="9"/>
      <c r="AD616" s="9"/>
      <c r="AE616" s="14"/>
      <c r="AF616" s="14"/>
      <c r="AG616" s="14"/>
      <c r="AH616" s="14"/>
      <c r="AI616" s="14"/>
      <c r="AJ616" s="14"/>
      <c r="AK616" s="6"/>
      <c r="AL616" s="6"/>
      <c r="AM616" s="6"/>
      <c r="AN616" s="6"/>
      <c r="AO616" s="6"/>
      <c r="AP616" s="6"/>
      <c r="AQ616" s="6"/>
      <c r="AR616" s="6"/>
      <c r="AS616" s="6"/>
      <c r="AT616" s="6"/>
      <c r="AU616" s="39"/>
      <c r="AV616" s="39"/>
      <c r="AW616" s="6"/>
      <c r="AX616" s="6"/>
      <c r="AY616" s="6"/>
      <c r="AZ616" s="6"/>
      <c r="BA616" s="6"/>
      <c r="BB616" s="6"/>
      <c r="BC616" s="6"/>
      <c r="BD616" s="6"/>
      <c r="BE616" s="6"/>
      <c r="BF616" s="6"/>
      <c r="BG616" s="6"/>
      <c r="BH616" s="6"/>
      <c r="BI616" s="6"/>
      <c r="BJ616" s="6"/>
    </row>
    <row r="617" spans="1:62" ht="13.5" customHeight="1" x14ac:dyDescent="0.35">
      <c r="A617" s="120"/>
      <c r="B617" s="19"/>
      <c r="C617" s="1"/>
      <c r="D617" s="9"/>
      <c r="E617" s="1"/>
      <c r="F617" s="15"/>
      <c r="G617" s="37"/>
      <c r="H617" s="5"/>
      <c r="I617" s="22"/>
      <c r="J617" s="22"/>
      <c r="K617" s="22"/>
      <c r="L617" s="60"/>
      <c r="M617" s="60"/>
      <c r="N617" s="60"/>
      <c r="O617" s="60"/>
      <c r="P617" s="60"/>
      <c r="Q617" s="60"/>
      <c r="R617" s="60"/>
      <c r="S617" s="60"/>
      <c r="T617" s="60"/>
      <c r="U617" s="60"/>
      <c r="V617" s="60"/>
      <c r="W617" s="60"/>
      <c r="X617" s="60"/>
      <c r="Y617" s="59"/>
      <c r="Z617" s="20"/>
      <c r="AA617" s="60"/>
      <c r="AB617" s="60"/>
      <c r="AC617" s="60"/>
      <c r="AD617" s="60"/>
      <c r="AE617" s="22"/>
      <c r="AF617" s="22"/>
      <c r="AG617" s="22"/>
      <c r="AH617" s="22"/>
      <c r="AI617" s="22"/>
      <c r="AJ617" s="22"/>
      <c r="AK617" s="39"/>
      <c r="AL617" s="39"/>
      <c r="AM617" s="39"/>
      <c r="AN617" s="39"/>
      <c r="AO617" s="39"/>
      <c r="AP617" s="39"/>
      <c r="AQ617" s="39"/>
      <c r="AR617" s="40"/>
      <c r="AS617" s="39"/>
      <c r="AT617" s="40"/>
      <c r="AU617" s="39"/>
      <c r="AV617" s="39"/>
      <c r="AW617" s="39"/>
      <c r="AX617" s="39"/>
      <c r="AY617" s="39"/>
      <c r="AZ617" s="40"/>
      <c r="BA617" s="39"/>
      <c r="BB617" s="40"/>
      <c r="BC617" s="39"/>
      <c r="BD617" s="40"/>
      <c r="BE617" s="39"/>
      <c r="BF617" s="39"/>
      <c r="BG617" s="39"/>
      <c r="BH617" s="56"/>
      <c r="BI617" s="56"/>
      <c r="BJ617" s="133"/>
    </row>
    <row r="618" spans="1:62" x14ac:dyDescent="0.3">
      <c r="A618" s="9"/>
      <c r="B618" s="76"/>
      <c r="C618" s="9"/>
      <c r="D618" s="9"/>
      <c r="E618" s="9"/>
      <c r="F618" s="15"/>
      <c r="G618" s="5"/>
      <c r="H618" s="5"/>
      <c r="I618" s="9"/>
      <c r="J618" s="9"/>
      <c r="K618" s="9"/>
      <c r="L618" s="9"/>
      <c r="M618" s="9"/>
      <c r="N618" s="9"/>
      <c r="O618" s="9"/>
      <c r="P618" s="9"/>
      <c r="Q618" s="9"/>
      <c r="R618" s="9"/>
      <c r="S618" s="9"/>
      <c r="T618" s="9"/>
      <c r="U618" s="9"/>
      <c r="V618" s="9"/>
      <c r="W618" s="9"/>
      <c r="Y618" s="17"/>
      <c r="AA618" s="9"/>
      <c r="AB618" s="9"/>
      <c r="AC618" s="9"/>
      <c r="AD618" s="9"/>
      <c r="AE618" s="14"/>
      <c r="AF618" s="14"/>
      <c r="AG618" s="14"/>
      <c r="AH618" s="14"/>
      <c r="AI618" s="14"/>
      <c r="AJ618" s="14"/>
      <c r="AK618" s="6"/>
      <c r="AL618" s="6"/>
      <c r="AM618" s="6"/>
      <c r="AN618" s="6"/>
      <c r="AO618" s="6"/>
      <c r="AP618" s="6"/>
      <c r="AQ618" s="6"/>
      <c r="AR618" s="6"/>
      <c r="AS618" s="6"/>
      <c r="AT618" s="6"/>
      <c r="AU618" s="39"/>
      <c r="AV618" s="39"/>
      <c r="AW618" s="6"/>
      <c r="AX618" s="6"/>
      <c r="AY618" s="6"/>
      <c r="AZ618" s="6"/>
      <c r="BA618" s="6"/>
      <c r="BB618" s="6"/>
      <c r="BC618" s="6"/>
      <c r="BD618" s="6"/>
      <c r="BE618" s="6"/>
      <c r="BF618" s="6"/>
      <c r="BG618" s="6"/>
      <c r="BH618" s="6"/>
      <c r="BI618" s="6"/>
      <c r="BJ618" s="6"/>
    </row>
    <row r="619" spans="1:62" x14ac:dyDescent="0.3">
      <c r="A619" s="9"/>
      <c r="B619" s="76"/>
      <c r="C619" s="9"/>
      <c r="D619" s="9"/>
      <c r="E619" s="9"/>
      <c r="F619" s="15"/>
      <c r="G619" s="5"/>
      <c r="H619" s="5"/>
      <c r="I619" s="9"/>
      <c r="J619" s="9"/>
      <c r="K619" s="9"/>
      <c r="L619" s="9"/>
      <c r="M619" s="9"/>
      <c r="N619" s="9"/>
      <c r="O619" s="9"/>
      <c r="P619" s="9"/>
      <c r="Q619" s="9"/>
      <c r="R619" s="9"/>
      <c r="S619" s="9"/>
      <c r="T619" s="9"/>
      <c r="U619" s="9"/>
      <c r="V619" s="8"/>
      <c r="W619" s="8"/>
      <c r="X619" s="7"/>
      <c r="Y619" s="18"/>
      <c r="Z619" s="7"/>
      <c r="AA619" s="7"/>
      <c r="AB619" s="7"/>
      <c r="AC619" s="9"/>
      <c r="AD619" s="8"/>
      <c r="AE619" s="14"/>
      <c r="AF619" s="14"/>
      <c r="AG619" s="14"/>
      <c r="AH619" s="14"/>
      <c r="AI619" s="14"/>
      <c r="AJ619" s="14"/>
      <c r="AK619" s="5"/>
      <c r="AL619" s="6"/>
      <c r="AM619" s="5"/>
      <c r="AN619" s="5"/>
      <c r="AO619" s="6"/>
      <c r="AP619" s="6"/>
      <c r="AQ619" s="6"/>
      <c r="AR619" s="6"/>
      <c r="AS619" s="6"/>
      <c r="AT619" s="6"/>
      <c r="AU619" s="6"/>
      <c r="AV619" s="6"/>
      <c r="AW619" s="6"/>
      <c r="AX619" s="6"/>
      <c r="AY619" s="6"/>
      <c r="AZ619" s="6"/>
      <c r="BA619" s="6"/>
      <c r="BB619" s="6"/>
      <c r="BC619" s="6"/>
      <c r="BD619" s="6"/>
      <c r="BE619" s="6"/>
      <c r="BF619" s="6"/>
      <c r="BG619" s="6"/>
      <c r="BH619" s="6"/>
      <c r="BI619" s="6"/>
      <c r="BJ619" s="6"/>
    </row>
    <row r="620" spans="1:62" x14ac:dyDescent="0.3">
      <c r="A620" s="9"/>
      <c r="B620" s="76"/>
      <c r="C620" s="9"/>
      <c r="D620" s="9"/>
      <c r="E620" s="9"/>
      <c r="F620" s="15"/>
      <c r="G620" s="5"/>
      <c r="H620" s="5"/>
      <c r="I620" s="9"/>
      <c r="J620" s="9"/>
      <c r="K620" s="9"/>
      <c r="L620" s="9"/>
      <c r="M620" s="9"/>
      <c r="N620" s="9"/>
      <c r="O620" s="9"/>
      <c r="P620" s="9"/>
      <c r="Q620" s="9"/>
      <c r="R620" s="9"/>
      <c r="S620" s="9"/>
      <c r="T620" s="9"/>
      <c r="U620" s="9"/>
      <c r="V620" s="9"/>
      <c r="W620" s="9"/>
      <c r="Y620" s="17"/>
      <c r="AA620" s="9"/>
      <c r="AB620" s="9"/>
      <c r="AC620" s="9"/>
      <c r="AD620" s="9"/>
      <c r="AE620" s="14"/>
      <c r="AF620" s="14"/>
      <c r="AG620" s="14"/>
      <c r="AH620" s="14"/>
      <c r="AI620" s="14"/>
      <c r="AJ620" s="14"/>
      <c r="AK620" s="6"/>
      <c r="AL620" s="6"/>
      <c r="AM620" s="6"/>
      <c r="AN620" s="6"/>
      <c r="AO620" s="6"/>
      <c r="AP620" s="6"/>
      <c r="AQ620" s="6"/>
      <c r="AR620" s="6"/>
      <c r="AS620" s="6"/>
      <c r="AT620" s="6"/>
      <c r="AU620" s="39"/>
      <c r="AV620" s="39"/>
      <c r="AW620" s="6"/>
      <c r="AX620" s="6"/>
      <c r="AY620" s="6"/>
      <c r="AZ620" s="6"/>
      <c r="BA620" s="6"/>
      <c r="BB620" s="6"/>
      <c r="BC620" s="6"/>
      <c r="BD620" s="6"/>
      <c r="BE620" s="6"/>
      <c r="BF620" s="6"/>
      <c r="BG620" s="6"/>
      <c r="BH620" s="6"/>
      <c r="BI620" s="6"/>
      <c r="BJ620" s="6"/>
    </row>
    <row r="621" spans="1:62" x14ac:dyDescent="0.3">
      <c r="A621" s="9"/>
      <c r="B621" s="76"/>
      <c r="C621" s="9"/>
      <c r="D621" s="9"/>
      <c r="E621" s="9"/>
      <c r="F621" s="15"/>
      <c r="G621" s="5"/>
      <c r="H621" s="5"/>
      <c r="I621" s="9"/>
      <c r="J621" s="9"/>
      <c r="K621" s="9"/>
      <c r="L621" s="9"/>
      <c r="M621" s="9"/>
      <c r="N621" s="9"/>
      <c r="O621" s="9"/>
      <c r="P621" s="9"/>
      <c r="Q621" s="9"/>
      <c r="R621" s="9"/>
      <c r="S621" s="9"/>
      <c r="T621" s="9"/>
      <c r="U621" s="9"/>
      <c r="V621" s="8"/>
      <c r="W621" s="8"/>
      <c r="X621" s="7"/>
      <c r="Y621" s="18"/>
      <c r="Z621" s="7"/>
      <c r="AA621" s="7"/>
      <c r="AB621" s="7"/>
      <c r="AC621" s="9"/>
      <c r="AD621" s="8"/>
      <c r="AE621" s="14"/>
      <c r="AF621" s="14"/>
      <c r="AG621" s="14"/>
      <c r="AH621" s="14"/>
      <c r="AI621" s="14"/>
      <c r="AJ621" s="14"/>
      <c r="AK621" s="5"/>
      <c r="AL621" s="6"/>
      <c r="AM621" s="5"/>
      <c r="AN621" s="5"/>
      <c r="AO621" s="6"/>
      <c r="AP621" s="6"/>
      <c r="AQ621" s="6"/>
      <c r="AR621" s="6"/>
      <c r="AS621" s="6"/>
      <c r="AT621" s="6"/>
      <c r="AU621" s="6"/>
      <c r="AV621" s="6"/>
      <c r="AW621" s="6"/>
      <c r="AX621" s="6"/>
      <c r="AY621" s="6"/>
      <c r="AZ621" s="6"/>
      <c r="BA621" s="6"/>
      <c r="BB621" s="6"/>
      <c r="BC621" s="6"/>
      <c r="BD621" s="6"/>
      <c r="BE621" s="6"/>
      <c r="BF621" s="6"/>
      <c r="BG621" s="6"/>
      <c r="BH621" s="6"/>
      <c r="BI621" s="6"/>
      <c r="BJ621" s="6"/>
    </row>
    <row r="622" spans="1:62" x14ac:dyDescent="0.3">
      <c r="A622" s="9"/>
      <c r="B622" s="76"/>
      <c r="C622" s="9"/>
      <c r="D622" s="9"/>
      <c r="E622" s="9"/>
      <c r="F622" s="15"/>
      <c r="G622" s="5"/>
      <c r="H622" s="5"/>
      <c r="I622" s="9"/>
      <c r="J622" s="9"/>
      <c r="K622" s="9"/>
      <c r="L622" s="9"/>
      <c r="M622" s="9"/>
      <c r="N622" s="9"/>
      <c r="O622" s="9"/>
      <c r="P622" s="9"/>
      <c r="Q622" s="9"/>
      <c r="R622" s="9"/>
      <c r="S622" s="9"/>
      <c r="T622" s="9"/>
      <c r="U622" s="9"/>
      <c r="V622" s="9"/>
      <c r="W622" s="9"/>
      <c r="Y622" s="17"/>
      <c r="AA622" s="9"/>
      <c r="AB622" s="9"/>
      <c r="AC622" s="9"/>
      <c r="AD622" s="9"/>
      <c r="AE622" s="14"/>
      <c r="AF622" s="14"/>
      <c r="AG622" s="14"/>
      <c r="AH622" s="14"/>
      <c r="AI622" s="14"/>
      <c r="AJ622" s="14"/>
      <c r="AK622" s="6"/>
      <c r="AL622" s="6"/>
      <c r="AM622" s="6"/>
      <c r="AN622" s="6"/>
      <c r="AO622" s="6"/>
      <c r="AP622" s="6"/>
      <c r="AQ622" s="6"/>
      <c r="AR622" s="6"/>
      <c r="AS622" s="6"/>
      <c r="AT622" s="6"/>
      <c r="AU622" s="39"/>
      <c r="AV622" s="39"/>
      <c r="AW622" s="6"/>
      <c r="AX622" s="6"/>
      <c r="AY622" s="6"/>
      <c r="AZ622" s="6"/>
      <c r="BA622" s="6"/>
      <c r="BB622" s="6"/>
      <c r="BC622" s="6"/>
      <c r="BD622" s="6"/>
      <c r="BE622" s="6"/>
      <c r="BF622" s="6"/>
      <c r="BG622" s="6"/>
      <c r="BH622" s="6"/>
      <c r="BI622" s="6"/>
      <c r="BJ622" s="6"/>
    </row>
    <row r="623" spans="1:62" x14ac:dyDescent="0.3">
      <c r="A623" s="135"/>
      <c r="B623" s="76"/>
      <c r="C623" s="9"/>
      <c r="D623" s="9"/>
      <c r="E623" s="9"/>
      <c r="F623" s="15"/>
      <c r="G623" s="5"/>
      <c r="H623" s="5"/>
      <c r="I623" s="9"/>
      <c r="J623" s="9"/>
      <c r="K623" s="9"/>
      <c r="L623" s="9"/>
      <c r="M623" s="9"/>
      <c r="N623" s="9"/>
      <c r="O623" s="9"/>
      <c r="P623" s="9"/>
      <c r="Q623" s="9"/>
      <c r="R623" s="9"/>
      <c r="S623" s="9"/>
      <c r="T623" s="9"/>
      <c r="U623" s="9"/>
      <c r="V623" s="8"/>
      <c r="W623" s="8"/>
      <c r="X623" s="7"/>
      <c r="Y623" s="18"/>
      <c r="Z623" s="7"/>
      <c r="AA623" s="7"/>
      <c r="AB623" s="7"/>
      <c r="AC623" s="9"/>
      <c r="AD623" s="8"/>
      <c r="AE623" s="14"/>
      <c r="AF623" s="14"/>
      <c r="AG623" s="14"/>
      <c r="AH623" s="14"/>
      <c r="AI623" s="14"/>
      <c r="AJ623" s="14"/>
      <c r="AK623" s="136"/>
      <c r="AL623" s="6"/>
      <c r="AM623" s="5"/>
      <c r="AN623" s="5"/>
      <c r="AO623" s="6"/>
      <c r="AP623" s="6"/>
      <c r="AQ623" s="6"/>
      <c r="AR623" s="6"/>
      <c r="AS623" s="6"/>
      <c r="AT623" s="6"/>
      <c r="AU623" s="6"/>
      <c r="AV623" s="6"/>
      <c r="AW623" s="6"/>
      <c r="AX623" s="6"/>
      <c r="AY623" s="6"/>
      <c r="AZ623" s="6"/>
      <c r="BA623" s="6"/>
      <c r="BB623" s="6"/>
      <c r="BC623" s="6"/>
      <c r="BD623" s="6"/>
      <c r="BE623" s="6"/>
      <c r="BF623" s="6"/>
      <c r="BG623" s="6"/>
      <c r="BH623" s="6"/>
      <c r="BI623" s="6"/>
      <c r="BJ623" s="6"/>
    </row>
    <row r="624" spans="1:62" x14ac:dyDescent="0.3">
      <c r="A624" s="9"/>
      <c r="B624" s="76"/>
      <c r="C624" s="9"/>
      <c r="D624" s="9"/>
      <c r="E624" s="9"/>
      <c r="F624" s="15"/>
      <c r="G624" s="5"/>
      <c r="H624" s="5"/>
      <c r="I624" s="9"/>
      <c r="J624" s="9"/>
      <c r="K624" s="9"/>
      <c r="L624" s="9"/>
      <c r="M624" s="9"/>
      <c r="N624" s="9"/>
      <c r="O624" s="9"/>
      <c r="P624" s="9"/>
      <c r="Q624" s="9"/>
      <c r="R624" s="9"/>
      <c r="S624" s="9"/>
      <c r="T624" s="9"/>
      <c r="U624" s="9"/>
      <c r="V624" s="8"/>
      <c r="W624" s="8"/>
      <c r="X624" s="7"/>
      <c r="Y624" s="18"/>
      <c r="Z624" s="7"/>
      <c r="AA624" s="7"/>
      <c r="AB624" s="7"/>
      <c r="AC624" s="9"/>
      <c r="AD624" s="8"/>
      <c r="AE624" s="14"/>
      <c r="AF624" s="14"/>
      <c r="AG624" s="14"/>
      <c r="AH624" s="14"/>
      <c r="AI624" s="14"/>
      <c r="AJ624" s="14"/>
      <c r="AK624" s="5"/>
      <c r="AL624" s="6"/>
      <c r="AM624" s="5"/>
      <c r="AN624" s="5"/>
      <c r="AO624" s="6"/>
      <c r="AP624" s="6"/>
      <c r="AQ624" s="6"/>
      <c r="AR624" s="6"/>
      <c r="AS624" s="6"/>
      <c r="AT624" s="6"/>
      <c r="AU624" s="6"/>
      <c r="AV624" s="6"/>
      <c r="AW624" s="6"/>
      <c r="AX624" s="6"/>
      <c r="AY624" s="6"/>
      <c r="AZ624" s="6"/>
      <c r="BA624" s="6"/>
      <c r="BB624" s="6"/>
      <c r="BC624" s="6"/>
      <c r="BD624" s="6"/>
      <c r="BE624" s="6"/>
      <c r="BF624" s="6"/>
      <c r="BG624" s="6"/>
      <c r="BH624" s="6"/>
      <c r="BI624" s="6"/>
      <c r="BJ624" s="6"/>
    </row>
    <row r="625" spans="1:62" x14ac:dyDescent="0.3">
      <c r="A625" s="9"/>
      <c r="B625" s="76"/>
      <c r="C625" s="9"/>
      <c r="D625" s="9"/>
      <c r="E625" s="9"/>
      <c r="F625" s="15"/>
      <c r="G625" s="5"/>
      <c r="H625" s="5"/>
      <c r="I625" s="9"/>
      <c r="J625" s="9"/>
      <c r="K625" s="9"/>
      <c r="L625" s="9"/>
      <c r="M625" s="9"/>
      <c r="N625" s="9"/>
      <c r="O625" s="9"/>
      <c r="P625" s="9"/>
      <c r="Q625" s="9"/>
      <c r="R625" s="9"/>
      <c r="S625" s="9"/>
      <c r="T625" s="9"/>
      <c r="U625" s="9"/>
      <c r="V625" s="9"/>
      <c r="W625" s="9"/>
      <c r="Y625" s="17"/>
      <c r="AA625" s="9"/>
      <c r="AB625" s="9"/>
      <c r="AC625" s="9"/>
      <c r="AD625" s="9"/>
      <c r="AE625" s="14"/>
      <c r="AF625" s="14"/>
      <c r="AG625" s="14"/>
      <c r="AH625" s="14"/>
      <c r="AI625" s="14"/>
      <c r="AJ625" s="14"/>
      <c r="AK625" s="6"/>
      <c r="AL625" s="6"/>
      <c r="AM625" s="6"/>
      <c r="AN625" s="6"/>
      <c r="AO625" s="6"/>
      <c r="AP625" s="6"/>
      <c r="AQ625" s="6"/>
      <c r="AR625" s="6"/>
      <c r="AS625" s="6"/>
      <c r="AT625" s="6"/>
      <c r="AU625" s="39"/>
      <c r="AV625" s="39"/>
      <c r="AW625" s="6"/>
      <c r="AX625" s="6"/>
      <c r="AY625" s="6"/>
      <c r="AZ625" s="6"/>
      <c r="BA625" s="6"/>
      <c r="BB625" s="6"/>
      <c r="BC625" s="6"/>
      <c r="BD625" s="6"/>
      <c r="BE625" s="6"/>
      <c r="BF625" s="6"/>
      <c r="BG625" s="6"/>
      <c r="BH625" s="6"/>
      <c r="BI625" s="6"/>
      <c r="BJ625" s="6"/>
    </row>
    <row r="626" spans="1:62" x14ac:dyDescent="0.3">
      <c r="A626" s="135"/>
      <c r="B626" s="76"/>
      <c r="C626" s="9"/>
      <c r="D626" s="9"/>
      <c r="E626" s="9"/>
      <c r="F626" s="15"/>
      <c r="G626" s="5"/>
      <c r="H626" s="5"/>
      <c r="I626" s="9"/>
      <c r="J626" s="9"/>
      <c r="K626" s="9"/>
      <c r="L626" s="9"/>
      <c r="M626" s="9"/>
      <c r="N626" s="9"/>
      <c r="O626" s="9"/>
      <c r="P626" s="9"/>
      <c r="Q626" s="9"/>
      <c r="R626" s="9"/>
      <c r="S626" s="9"/>
      <c r="T626" s="9"/>
      <c r="U626" s="9"/>
      <c r="V626" s="8"/>
      <c r="W626" s="8"/>
      <c r="X626" s="7"/>
      <c r="Y626" s="18"/>
      <c r="Z626" s="7"/>
      <c r="AA626" s="7"/>
      <c r="AB626" s="7"/>
      <c r="AC626" s="9"/>
      <c r="AD626" s="8"/>
      <c r="AE626" s="14"/>
      <c r="AF626" s="14"/>
      <c r="AG626" s="14"/>
      <c r="AH626" s="14"/>
      <c r="AI626" s="14"/>
      <c r="AJ626" s="14"/>
      <c r="AK626" s="136"/>
      <c r="AL626" s="6"/>
      <c r="AM626" s="5"/>
      <c r="AN626" s="5"/>
      <c r="AO626" s="6"/>
      <c r="AP626" s="6"/>
      <c r="AQ626" s="6"/>
      <c r="AR626" s="6"/>
      <c r="AS626" s="6"/>
      <c r="AT626" s="6"/>
      <c r="AU626" s="6"/>
      <c r="AV626" s="6"/>
      <c r="AW626" s="6"/>
      <c r="AX626" s="6"/>
      <c r="AY626" s="6"/>
      <c r="AZ626" s="6"/>
      <c r="BA626" s="6"/>
      <c r="BB626" s="6"/>
      <c r="BC626" s="6"/>
      <c r="BD626" s="6"/>
      <c r="BE626" s="6"/>
      <c r="BF626" s="6"/>
      <c r="BG626" s="6"/>
      <c r="BH626" s="6"/>
      <c r="BI626" s="6"/>
      <c r="BJ626" s="6"/>
    </row>
    <row r="627" spans="1:62" x14ac:dyDescent="0.3">
      <c r="A627" s="9"/>
      <c r="B627" s="76"/>
      <c r="C627" s="9"/>
      <c r="D627" s="9"/>
      <c r="E627" s="9"/>
      <c r="F627" s="15"/>
      <c r="G627" s="5"/>
      <c r="H627" s="5"/>
      <c r="I627" s="9"/>
      <c r="J627" s="9"/>
      <c r="K627" s="9"/>
      <c r="L627" s="9"/>
      <c r="M627" s="9"/>
      <c r="N627" s="9"/>
      <c r="O627" s="9"/>
      <c r="P627" s="9"/>
      <c r="Q627" s="9"/>
      <c r="R627" s="9"/>
      <c r="S627" s="9"/>
      <c r="T627" s="9"/>
      <c r="U627" s="9"/>
      <c r="V627" s="9"/>
      <c r="W627" s="9"/>
      <c r="Y627" s="17"/>
      <c r="AA627" s="9"/>
      <c r="AB627" s="9"/>
      <c r="AC627" s="9"/>
      <c r="AD627" s="9"/>
      <c r="AE627" s="14"/>
      <c r="AF627" s="14"/>
      <c r="AG627" s="14"/>
      <c r="AH627" s="14"/>
      <c r="AI627" s="14"/>
      <c r="AJ627" s="14"/>
      <c r="AK627" s="6"/>
      <c r="AL627" s="6"/>
      <c r="AM627" s="6"/>
      <c r="AN627" s="6"/>
      <c r="AO627" s="6"/>
      <c r="AP627" s="6"/>
      <c r="AQ627" s="6"/>
      <c r="AR627" s="6"/>
      <c r="AS627" s="6"/>
      <c r="AT627" s="6"/>
      <c r="AU627" s="39"/>
      <c r="AV627" s="39"/>
      <c r="AW627" s="6"/>
      <c r="AX627" s="6"/>
      <c r="AY627" s="6"/>
      <c r="AZ627" s="6"/>
      <c r="BA627" s="6"/>
      <c r="BB627" s="6"/>
      <c r="BC627" s="6"/>
      <c r="BD627" s="6"/>
      <c r="BE627" s="6"/>
      <c r="BF627" s="6"/>
      <c r="BG627" s="6"/>
      <c r="BH627" s="6"/>
      <c r="BI627" s="6"/>
      <c r="BJ627" s="6"/>
    </row>
    <row r="628" spans="1:62" ht="13.5" customHeight="1" x14ac:dyDescent="0.35">
      <c r="A628" s="120"/>
      <c r="B628" s="19"/>
      <c r="C628" s="1"/>
      <c r="D628" s="9"/>
      <c r="E628" s="1"/>
      <c r="F628" s="15"/>
      <c r="G628" s="37"/>
      <c r="H628" s="5"/>
      <c r="I628" s="22"/>
      <c r="J628" s="22"/>
      <c r="K628" s="22"/>
      <c r="L628" s="60"/>
      <c r="M628" s="60"/>
      <c r="N628" s="60"/>
      <c r="O628" s="60"/>
      <c r="P628" s="60"/>
      <c r="Q628" s="60"/>
      <c r="R628" s="60"/>
      <c r="S628" s="60"/>
      <c r="T628" s="60"/>
      <c r="U628" s="60"/>
      <c r="V628" s="60"/>
      <c r="W628" s="60"/>
      <c r="X628" s="60"/>
      <c r="Y628" s="59"/>
      <c r="Z628" s="20"/>
      <c r="AA628" s="60"/>
      <c r="AB628" s="60"/>
      <c r="AC628" s="60"/>
      <c r="AD628" s="60"/>
      <c r="AE628" s="22"/>
      <c r="AF628" s="22"/>
      <c r="AG628" s="22"/>
      <c r="AH628" s="22"/>
      <c r="AI628" s="22"/>
      <c r="AJ628" s="22"/>
      <c r="AK628" s="39"/>
      <c r="AL628" s="39"/>
      <c r="AM628" s="39"/>
      <c r="AN628" s="39"/>
      <c r="AO628" s="39"/>
      <c r="AP628" s="39"/>
      <c r="AQ628" s="39"/>
      <c r="AR628" s="40"/>
      <c r="AS628" s="39"/>
      <c r="AT628" s="40"/>
      <c r="AU628" s="39"/>
      <c r="AV628" s="39"/>
      <c r="AW628" s="39"/>
      <c r="AX628" s="39"/>
      <c r="AY628" s="39"/>
      <c r="AZ628" s="40"/>
      <c r="BA628" s="39"/>
      <c r="BB628" s="40"/>
      <c r="BC628" s="39"/>
      <c r="BD628" s="40"/>
      <c r="BE628" s="39"/>
      <c r="BF628" s="39"/>
      <c r="BG628" s="39"/>
      <c r="BH628" s="56"/>
      <c r="BI628" s="56"/>
      <c r="BJ628" s="133"/>
    </row>
    <row r="629" spans="1:62" ht="13.5" customHeight="1" x14ac:dyDescent="0.35">
      <c r="A629" s="120"/>
      <c r="B629" s="19"/>
      <c r="C629" s="1"/>
      <c r="D629" s="9"/>
      <c r="E629" s="1"/>
      <c r="F629" s="15"/>
      <c r="G629" s="37"/>
      <c r="H629" s="5"/>
      <c r="I629" s="22"/>
      <c r="J629" s="22"/>
      <c r="K629" s="22"/>
      <c r="L629" s="60"/>
      <c r="M629" s="60"/>
      <c r="N629" s="60"/>
      <c r="O629" s="60"/>
      <c r="P629" s="60"/>
      <c r="Q629" s="60"/>
      <c r="R629" s="60"/>
      <c r="S629" s="60"/>
      <c r="T629" s="60"/>
      <c r="U629" s="60"/>
      <c r="V629" s="60"/>
      <c r="W629" s="60"/>
      <c r="X629" s="60"/>
      <c r="Y629" s="59"/>
      <c r="Z629" s="20"/>
      <c r="AA629" s="60"/>
      <c r="AB629" s="60"/>
      <c r="AC629" s="60"/>
      <c r="AD629" s="60"/>
      <c r="AE629" s="22"/>
      <c r="AF629" s="22"/>
      <c r="AG629" s="22"/>
      <c r="AH629" s="22"/>
      <c r="AI629" s="22"/>
      <c r="AJ629" s="22"/>
      <c r="AK629" s="39"/>
      <c r="AL629" s="39"/>
      <c r="AM629" s="39"/>
      <c r="AN629" s="39"/>
      <c r="AO629" s="39"/>
      <c r="AP629" s="39"/>
      <c r="AQ629" s="39"/>
      <c r="AR629" s="40"/>
      <c r="AS629" s="39"/>
      <c r="AT629" s="40"/>
      <c r="AU629" s="39"/>
      <c r="AV629" s="39"/>
      <c r="AW629" s="39"/>
      <c r="AX629" s="39"/>
      <c r="AY629" s="39"/>
      <c r="AZ629" s="40"/>
      <c r="BA629" s="39"/>
      <c r="BB629" s="40"/>
      <c r="BC629" s="39"/>
      <c r="BD629" s="40"/>
      <c r="BE629" s="39"/>
      <c r="BF629" s="39"/>
      <c r="BG629" s="39"/>
      <c r="BH629" s="56"/>
      <c r="BI629" s="56"/>
      <c r="BJ629" s="133"/>
    </row>
    <row r="630" spans="1:62" x14ac:dyDescent="0.3">
      <c r="A630" s="9"/>
      <c r="B630" s="76"/>
      <c r="C630" s="9"/>
      <c r="D630" s="9"/>
      <c r="E630" s="9"/>
      <c r="F630" s="15"/>
      <c r="G630" s="5"/>
      <c r="H630" s="5"/>
      <c r="I630" s="9"/>
      <c r="J630" s="9"/>
      <c r="K630" s="9"/>
      <c r="L630" s="9"/>
      <c r="M630" s="9"/>
      <c r="N630" s="9"/>
      <c r="O630" s="9"/>
      <c r="P630" s="9"/>
      <c r="Q630" s="9"/>
      <c r="R630" s="9"/>
      <c r="S630" s="9"/>
      <c r="T630" s="9"/>
      <c r="U630" s="9"/>
      <c r="V630" s="9"/>
      <c r="W630" s="9"/>
      <c r="Y630" s="17"/>
      <c r="AA630" s="9"/>
      <c r="AB630" s="9"/>
      <c r="AC630" s="9"/>
      <c r="AD630" s="9"/>
      <c r="AE630" s="14"/>
      <c r="AF630" s="14"/>
      <c r="AG630" s="14"/>
      <c r="AH630" s="14"/>
      <c r="AI630" s="14"/>
      <c r="AJ630" s="14"/>
      <c r="AK630" s="6"/>
      <c r="AL630" s="6"/>
      <c r="AM630" s="6"/>
      <c r="AN630" s="6"/>
      <c r="AO630" s="6"/>
      <c r="AP630" s="6"/>
      <c r="AQ630" s="6"/>
      <c r="AR630" s="6"/>
      <c r="AS630" s="6"/>
      <c r="AT630" s="6"/>
      <c r="AU630" s="39"/>
      <c r="AV630" s="39"/>
      <c r="AW630" s="6"/>
      <c r="AX630" s="6"/>
      <c r="AY630" s="6"/>
      <c r="AZ630" s="6"/>
      <c r="BA630" s="6"/>
      <c r="BB630" s="6"/>
      <c r="BC630" s="6"/>
      <c r="BD630" s="6"/>
      <c r="BE630" s="6"/>
      <c r="BF630" s="6"/>
      <c r="BG630" s="6"/>
      <c r="BH630" s="6"/>
      <c r="BI630" s="6"/>
      <c r="BJ630" s="6"/>
    </row>
    <row r="631" spans="1:62" x14ac:dyDescent="0.3">
      <c r="A631" s="9"/>
      <c r="B631" s="76"/>
      <c r="C631" s="9"/>
      <c r="D631" s="9"/>
      <c r="E631" s="9"/>
      <c r="F631" s="15"/>
      <c r="G631" s="5"/>
      <c r="H631" s="5"/>
      <c r="I631" s="9"/>
      <c r="J631" s="9"/>
      <c r="K631" s="9"/>
      <c r="L631" s="9"/>
      <c r="M631" s="9"/>
      <c r="N631" s="9"/>
      <c r="O631" s="9"/>
      <c r="P631" s="9"/>
      <c r="Q631" s="9"/>
      <c r="R631" s="9"/>
      <c r="S631" s="9"/>
      <c r="T631" s="9"/>
      <c r="U631" s="9"/>
      <c r="V631" s="9"/>
      <c r="W631" s="9"/>
      <c r="Y631" s="17"/>
      <c r="AA631" s="9"/>
      <c r="AB631" s="9"/>
      <c r="AC631" s="9"/>
      <c r="AD631" s="9"/>
      <c r="AE631" s="14"/>
      <c r="AF631" s="14"/>
      <c r="AG631" s="14"/>
      <c r="AH631" s="14"/>
      <c r="AI631" s="14"/>
      <c r="AJ631" s="14"/>
      <c r="AK631" s="6"/>
      <c r="AL631" s="6"/>
      <c r="AM631" s="6"/>
      <c r="AN631" s="6"/>
      <c r="AO631" s="6"/>
      <c r="AP631" s="6"/>
      <c r="AQ631" s="6"/>
      <c r="AR631" s="6"/>
      <c r="AS631" s="6"/>
      <c r="AT631" s="6"/>
      <c r="AU631" s="39"/>
      <c r="AV631" s="39"/>
      <c r="AW631" s="6"/>
      <c r="AX631" s="6"/>
      <c r="AY631" s="6"/>
      <c r="AZ631" s="6"/>
      <c r="BA631" s="6"/>
      <c r="BB631" s="6"/>
      <c r="BC631" s="6"/>
      <c r="BD631" s="6"/>
      <c r="BE631" s="6"/>
      <c r="BF631" s="6"/>
      <c r="BG631" s="6"/>
      <c r="BH631" s="6"/>
      <c r="BI631" s="6"/>
      <c r="BJ631" s="6"/>
    </row>
    <row r="632" spans="1:62" ht="13.5" customHeight="1" x14ac:dyDescent="0.35">
      <c r="A632" s="120"/>
      <c r="B632" s="76"/>
      <c r="C632" s="1"/>
      <c r="D632" s="9"/>
      <c r="E632" s="1"/>
      <c r="F632" s="15"/>
      <c r="G632" s="5"/>
      <c r="H632" s="5"/>
      <c r="I632" s="22"/>
      <c r="J632" s="22"/>
      <c r="K632" s="22"/>
      <c r="L632" s="60"/>
      <c r="M632" s="60"/>
      <c r="N632" s="60"/>
      <c r="O632" s="60"/>
      <c r="P632" s="60"/>
      <c r="Q632" s="60"/>
      <c r="R632" s="60"/>
      <c r="S632" s="60"/>
      <c r="T632" s="60"/>
      <c r="U632" s="60"/>
      <c r="V632" s="60"/>
      <c r="W632" s="60"/>
      <c r="X632" s="60"/>
      <c r="Y632" s="59"/>
      <c r="Z632" s="20"/>
      <c r="AA632" s="60"/>
      <c r="AB632" s="60"/>
      <c r="AC632" s="60"/>
      <c r="AD632" s="60"/>
      <c r="AE632" s="22"/>
      <c r="AF632" s="22"/>
      <c r="AG632" s="22"/>
      <c r="AH632" s="22"/>
      <c r="AI632" s="22"/>
      <c r="AJ632" s="22"/>
      <c r="AK632" s="39"/>
      <c r="AL632" s="39"/>
      <c r="AM632" s="39"/>
      <c r="AN632" s="39"/>
      <c r="AO632" s="39"/>
      <c r="AP632" s="39"/>
      <c r="AQ632" s="39"/>
      <c r="AR632" s="40"/>
      <c r="AS632" s="39"/>
      <c r="AT632" s="40"/>
      <c r="AU632" s="39"/>
      <c r="AV632" s="39"/>
      <c r="AW632" s="39"/>
      <c r="AX632" s="39"/>
      <c r="AY632" s="39"/>
      <c r="AZ632" s="40"/>
      <c r="BA632" s="39"/>
      <c r="BB632" s="40"/>
      <c r="BC632" s="39"/>
      <c r="BD632" s="40"/>
      <c r="BE632" s="39"/>
      <c r="BF632" s="39"/>
      <c r="BG632" s="39"/>
      <c r="BH632" s="56"/>
      <c r="BI632" s="56"/>
      <c r="BJ632" s="133"/>
    </row>
    <row r="633" spans="1:62" ht="13.5" customHeight="1" x14ac:dyDescent="0.35">
      <c r="A633" s="120"/>
      <c r="B633" s="19"/>
      <c r="C633" s="1"/>
      <c r="D633" s="9"/>
      <c r="E633" s="1"/>
      <c r="F633" s="15"/>
      <c r="G633" s="37"/>
      <c r="H633" s="5"/>
      <c r="I633" s="22"/>
      <c r="J633" s="22"/>
      <c r="K633" s="22"/>
      <c r="L633" s="60"/>
      <c r="M633" s="60"/>
      <c r="N633" s="60"/>
      <c r="O633" s="60"/>
      <c r="P633" s="60"/>
      <c r="Q633" s="60"/>
      <c r="R633" s="60"/>
      <c r="S633" s="60"/>
      <c r="T633" s="60"/>
      <c r="U633" s="60"/>
      <c r="V633" s="60"/>
      <c r="W633" s="60"/>
      <c r="X633" s="60"/>
      <c r="Y633" s="59"/>
      <c r="Z633" s="20"/>
      <c r="AA633" s="60"/>
      <c r="AB633" s="60"/>
      <c r="AC633" s="60"/>
      <c r="AD633" s="60"/>
      <c r="AE633" s="22"/>
      <c r="AF633" s="22"/>
      <c r="AG633" s="22"/>
      <c r="AH633" s="22"/>
      <c r="AI633" s="22"/>
      <c r="AJ633" s="22"/>
      <c r="AK633" s="39"/>
      <c r="AL633" s="39"/>
      <c r="AM633" s="39"/>
      <c r="AN633" s="39"/>
      <c r="AO633" s="39"/>
      <c r="AP633" s="39"/>
      <c r="AQ633" s="39"/>
      <c r="AR633" s="40"/>
      <c r="AS633" s="39"/>
      <c r="AT633" s="40"/>
      <c r="AU633" s="39"/>
      <c r="AV633" s="39"/>
      <c r="AW633" s="39"/>
      <c r="AX633" s="39"/>
      <c r="AY633" s="39"/>
      <c r="AZ633" s="40"/>
      <c r="BA633" s="39"/>
      <c r="BB633" s="40"/>
      <c r="BC633" s="39"/>
      <c r="BD633" s="40"/>
      <c r="BE633" s="39"/>
      <c r="BF633" s="39"/>
      <c r="BG633" s="39"/>
      <c r="BH633" s="56"/>
      <c r="BI633" s="56"/>
      <c r="BJ633" s="133"/>
    </row>
    <row r="634" spans="1:62" x14ac:dyDescent="0.3">
      <c r="A634" s="9"/>
      <c r="B634" s="76"/>
      <c r="C634" s="9"/>
      <c r="D634" s="9"/>
      <c r="E634" s="9"/>
      <c r="F634" s="15"/>
      <c r="G634" s="5"/>
      <c r="H634" s="5"/>
      <c r="I634" s="9"/>
      <c r="J634" s="9"/>
      <c r="K634" s="9"/>
      <c r="L634" s="9"/>
      <c r="M634" s="9"/>
      <c r="N634" s="9"/>
      <c r="O634" s="9"/>
      <c r="P634" s="9"/>
      <c r="Q634" s="9"/>
      <c r="R634" s="9"/>
      <c r="S634" s="9"/>
      <c r="T634" s="9"/>
      <c r="U634" s="9"/>
      <c r="V634" s="9"/>
      <c r="W634" s="9"/>
      <c r="Y634" s="17"/>
      <c r="AA634" s="9"/>
      <c r="AB634" s="9"/>
      <c r="AC634" s="9"/>
      <c r="AD634" s="9"/>
      <c r="AE634" s="14"/>
      <c r="AF634" s="14"/>
      <c r="AG634" s="14"/>
      <c r="AH634" s="14"/>
      <c r="AI634" s="14"/>
      <c r="AJ634" s="14"/>
      <c r="AK634" s="6"/>
      <c r="AL634" s="6"/>
      <c r="AM634" s="6"/>
      <c r="AN634" s="6"/>
      <c r="AO634" s="6"/>
      <c r="AP634" s="6"/>
      <c r="AQ634" s="6"/>
      <c r="AR634" s="6"/>
      <c r="AS634" s="6"/>
      <c r="AT634" s="6"/>
      <c r="AU634" s="39"/>
      <c r="AV634" s="39"/>
      <c r="AW634" s="6"/>
      <c r="AX634" s="6"/>
      <c r="AY634" s="6"/>
      <c r="AZ634" s="6"/>
      <c r="BA634" s="6"/>
      <c r="BB634" s="6"/>
      <c r="BC634" s="6"/>
      <c r="BD634" s="6"/>
      <c r="BE634" s="6"/>
      <c r="BF634" s="6"/>
      <c r="BG634" s="6"/>
      <c r="BH634" s="6"/>
      <c r="BI634" s="6"/>
      <c r="BJ634" s="6"/>
    </row>
    <row r="635" spans="1:62" ht="13.5" customHeight="1" x14ac:dyDescent="0.35">
      <c r="A635" s="120"/>
      <c r="B635" s="19"/>
      <c r="C635" s="1"/>
      <c r="D635" s="9"/>
      <c r="E635" s="1"/>
      <c r="F635" s="15"/>
      <c r="G635" s="37"/>
      <c r="H635" s="5"/>
      <c r="I635" s="22"/>
      <c r="J635" s="22"/>
      <c r="K635" s="22"/>
      <c r="L635" s="60"/>
      <c r="M635" s="60"/>
      <c r="N635" s="60"/>
      <c r="O635" s="60"/>
      <c r="P635" s="60"/>
      <c r="Q635" s="60"/>
      <c r="R635" s="60"/>
      <c r="S635" s="60"/>
      <c r="T635" s="60"/>
      <c r="U635" s="60"/>
      <c r="V635" s="60"/>
      <c r="W635" s="60"/>
      <c r="X635" s="60"/>
      <c r="Y635" s="59"/>
      <c r="Z635" s="20"/>
      <c r="AA635" s="60"/>
      <c r="AB635" s="60"/>
      <c r="AC635" s="60"/>
      <c r="AD635" s="60"/>
      <c r="AE635" s="22"/>
      <c r="AF635" s="22"/>
      <c r="AG635" s="22"/>
      <c r="AH635" s="22"/>
      <c r="AI635" s="22"/>
      <c r="AJ635" s="22"/>
      <c r="AK635" s="39"/>
      <c r="AL635" s="39"/>
      <c r="AM635" s="39"/>
      <c r="AN635" s="39"/>
      <c r="AO635" s="39"/>
      <c r="AP635" s="39"/>
      <c r="AQ635" s="39"/>
      <c r="AR635" s="40"/>
      <c r="AS635" s="39"/>
      <c r="AT635" s="40"/>
      <c r="AU635" s="39"/>
      <c r="AV635" s="39"/>
      <c r="AW635" s="39"/>
      <c r="AX635" s="39"/>
      <c r="AY635" s="39"/>
      <c r="AZ635" s="40"/>
      <c r="BA635" s="39"/>
      <c r="BB635" s="40"/>
      <c r="BC635" s="39"/>
      <c r="BD635" s="40"/>
      <c r="BE635" s="39"/>
      <c r="BF635" s="39"/>
      <c r="BG635" s="39"/>
      <c r="BH635" s="56"/>
      <c r="BI635" s="56"/>
      <c r="BJ635" s="133"/>
    </row>
    <row r="636" spans="1:62" x14ac:dyDescent="0.3">
      <c r="A636" s="9"/>
      <c r="B636" s="76"/>
      <c r="C636" s="9"/>
      <c r="D636" s="9"/>
      <c r="E636" s="9"/>
      <c r="F636" s="15"/>
      <c r="G636" s="5"/>
      <c r="H636" s="5"/>
      <c r="I636" s="9"/>
      <c r="J636" s="9"/>
      <c r="K636" s="9"/>
      <c r="L636" s="9"/>
      <c r="M636" s="9"/>
      <c r="N636" s="9"/>
      <c r="O636" s="9"/>
      <c r="P636" s="9"/>
      <c r="Q636" s="9"/>
      <c r="R636" s="9"/>
      <c r="S636" s="9"/>
      <c r="T636" s="9"/>
      <c r="U636" s="9"/>
      <c r="V636" s="9"/>
      <c r="W636" s="9"/>
      <c r="Y636" s="17"/>
      <c r="AA636" s="9"/>
      <c r="AB636" s="9"/>
      <c r="AC636" s="9"/>
      <c r="AD636" s="9"/>
      <c r="AE636" s="14"/>
      <c r="AF636" s="14"/>
      <c r="AG636" s="14"/>
      <c r="AH636" s="14"/>
      <c r="AI636" s="14"/>
      <c r="AJ636" s="14"/>
      <c r="AK636" s="6"/>
      <c r="AL636" s="6"/>
      <c r="AM636" s="6"/>
      <c r="AN636" s="6"/>
      <c r="AO636" s="6"/>
      <c r="AP636" s="6"/>
      <c r="AQ636" s="6"/>
      <c r="AR636" s="6"/>
      <c r="AS636" s="6"/>
      <c r="AT636" s="6"/>
      <c r="AU636" s="39"/>
      <c r="AV636" s="39"/>
      <c r="AW636" s="6"/>
      <c r="AX636" s="6"/>
      <c r="AY636" s="6"/>
      <c r="AZ636" s="6"/>
      <c r="BA636" s="6"/>
      <c r="BB636" s="6"/>
      <c r="BC636" s="6"/>
      <c r="BD636" s="6"/>
      <c r="BE636" s="6"/>
      <c r="BF636" s="6"/>
      <c r="BG636" s="6"/>
      <c r="BH636" s="6"/>
      <c r="BI636" s="6"/>
      <c r="BJ636" s="6"/>
    </row>
    <row r="637" spans="1:62" x14ac:dyDescent="0.3">
      <c r="A637" s="135"/>
      <c r="B637" s="76"/>
      <c r="C637" s="9"/>
      <c r="D637" s="9"/>
      <c r="E637" s="9"/>
      <c r="F637" s="15"/>
      <c r="G637" s="5"/>
      <c r="H637" s="5"/>
      <c r="I637" s="9"/>
      <c r="J637" s="9"/>
      <c r="K637" s="9"/>
      <c r="L637" s="9"/>
      <c r="M637" s="9"/>
      <c r="N637" s="9"/>
      <c r="O637" s="9"/>
      <c r="P637" s="9"/>
      <c r="Q637" s="9"/>
      <c r="R637" s="9"/>
      <c r="S637" s="9"/>
      <c r="T637" s="9"/>
      <c r="U637" s="9"/>
      <c r="V637" s="8"/>
      <c r="W637" s="8"/>
      <c r="X637" s="7"/>
      <c r="Y637" s="18"/>
      <c r="Z637" s="7"/>
      <c r="AA637" s="7"/>
      <c r="AB637" s="7"/>
      <c r="AC637" s="9"/>
      <c r="AD637" s="8"/>
      <c r="AE637" s="14"/>
      <c r="AF637" s="14"/>
      <c r="AG637" s="14"/>
      <c r="AH637" s="14"/>
      <c r="AI637" s="14"/>
      <c r="AJ637" s="14"/>
      <c r="AK637" s="136"/>
      <c r="AL637" s="6"/>
      <c r="AM637" s="5"/>
      <c r="AN637" s="5"/>
      <c r="AO637" s="6"/>
      <c r="AP637" s="6"/>
      <c r="AQ637" s="6"/>
      <c r="AR637" s="6"/>
      <c r="AS637" s="6"/>
      <c r="AT637" s="6"/>
      <c r="AU637" s="6"/>
      <c r="AV637" s="6"/>
      <c r="AW637" s="6"/>
      <c r="AX637" s="6"/>
      <c r="AY637" s="6"/>
      <c r="AZ637" s="6"/>
      <c r="BA637" s="6"/>
      <c r="BB637" s="6"/>
      <c r="BC637" s="6"/>
      <c r="BD637" s="6"/>
      <c r="BE637" s="6"/>
      <c r="BF637" s="6"/>
      <c r="BG637" s="6"/>
      <c r="BH637" s="6"/>
      <c r="BI637" s="6"/>
      <c r="BJ637" s="6"/>
    </row>
    <row r="638" spans="1:62" x14ac:dyDescent="0.3">
      <c r="A638" s="9"/>
      <c r="B638" s="76"/>
      <c r="C638" s="9"/>
      <c r="D638" s="9"/>
      <c r="E638" s="9"/>
      <c r="F638" s="15"/>
      <c r="G638" s="5"/>
      <c r="H638" s="5"/>
      <c r="I638" s="9"/>
      <c r="J638" s="9"/>
      <c r="K638" s="9"/>
      <c r="L638" s="9"/>
      <c r="M638" s="9"/>
      <c r="N638" s="9"/>
      <c r="O638" s="9"/>
      <c r="P638" s="9"/>
      <c r="Q638" s="9"/>
      <c r="R638" s="9"/>
      <c r="S638" s="9"/>
      <c r="T638" s="9"/>
      <c r="U638" s="9"/>
      <c r="V638" s="8"/>
      <c r="W638" s="8"/>
      <c r="X638" s="7"/>
      <c r="Y638" s="18"/>
      <c r="Z638" s="7"/>
      <c r="AA638" s="7"/>
      <c r="AB638" s="7"/>
      <c r="AC638" s="9"/>
      <c r="AD638" s="8"/>
      <c r="AE638" s="14"/>
      <c r="AF638" s="14"/>
      <c r="AG638" s="14"/>
      <c r="AH638" s="14"/>
      <c r="AI638" s="14"/>
      <c r="AJ638" s="14"/>
      <c r="AK638" s="5"/>
      <c r="AL638" s="6"/>
      <c r="AM638" s="5"/>
      <c r="AN638" s="5"/>
      <c r="AO638" s="6"/>
      <c r="AP638" s="6"/>
      <c r="AQ638" s="6"/>
      <c r="AR638" s="6"/>
      <c r="AS638" s="6"/>
      <c r="AT638" s="6"/>
      <c r="AU638" s="39"/>
      <c r="AV638" s="39"/>
      <c r="AW638" s="6"/>
      <c r="AX638" s="6"/>
      <c r="AY638" s="6"/>
      <c r="AZ638" s="6"/>
      <c r="BA638" s="6"/>
      <c r="BB638" s="6"/>
      <c r="BC638" s="6"/>
      <c r="BD638" s="6"/>
      <c r="BE638" s="6"/>
      <c r="BF638" s="6"/>
      <c r="BG638" s="6"/>
      <c r="BH638" s="6"/>
      <c r="BI638" s="6"/>
      <c r="BJ638" s="6"/>
    </row>
    <row r="639" spans="1:62" ht="13.5" customHeight="1" x14ac:dyDescent="0.35">
      <c r="A639" s="120"/>
      <c r="B639" s="19"/>
      <c r="C639" s="1"/>
      <c r="D639" s="9"/>
      <c r="E639" s="1"/>
      <c r="F639" s="15"/>
      <c r="G639" s="37"/>
      <c r="H639" s="5"/>
      <c r="I639" s="22"/>
      <c r="J639" s="22"/>
      <c r="K639" s="22"/>
      <c r="L639" s="60"/>
      <c r="M639" s="60"/>
      <c r="N639" s="60"/>
      <c r="O639" s="60"/>
      <c r="P639" s="60"/>
      <c r="Q639" s="60"/>
      <c r="R639" s="60"/>
      <c r="S639" s="60"/>
      <c r="T639" s="60"/>
      <c r="U639" s="60"/>
      <c r="V639" s="60"/>
      <c r="W639" s="60"/>
      <c r="X639" s="60"/>
      <c r="Y639" s="59"/>
      <c r="Z639" s="20"/>
      <c r="AA639" s="60"/>
      <c r="AB639" s="60"/>
      <c r="AC639" s="60"/>
      <c r="AD639" s="60"/>
      <c r="AE639" s="22"/>
      <c r="AF639" s="22"/>
      <c r="AG639" s="22"/>
      <c r="AH639" s="22"/>
      <c r="AI639" s="22"/>
      <c r="AJ639" s="22"/>
      <c r="AK639" s="39"/>
      <c r="AL639" s="39"/>
      <c r="AM639" s="39"/>
      <c r="AN639" s="39"/>
      <c r="AO639" s="39"/>
      <c r="AP639" s="39"/>
      <c r="AQ639" s="39"/>
      <c r="AR639" s="40"/>
      <c r="AS639" s="39"/>
      <c r="AT639" s="40"/>
      <c r="AU639" s="39"/>
      <c r="AV639" s="39"/>
      <c r="AW639" s="39"/>
      <c r="AX639" s="39"/>
      <c r="AY639" s="39"/>
      <c r="AZ639" s="40"/>
      <c r="BA639" s="39"/>
      <c r="BB639" s="40"/>
      <c r="BC639" s="39"/>
      <c r="BD639" s="40"/>
      <c r="BE639" s="39"/>
      <c r="BF639" s="39"/>
      <c r="BG639" s="39"/>
      <c r="BH639" s="56"/>
      <c r="BI639" s="56"/>
      <c r="BJ639" s="133"/>
    </row>
    <row r="640" spans="1:62" x14ac:dyDescent="0.3">
      <c r="A640" s="9"/>
      <c r="B640" s="76"/>
      <c r="C640" s="9"/>
      <c r="D640" s="9"/>
      <c r="E640" s="9"/>
      <c r="F640" s="15"/>
      <c r="G640" s="5"/>
      <c r="H640" s="5"/>
      <c r="I640" s="9"/>
      <c r="J640" s="9"/>
      <c r="K640" s="9"/>
      <c r="L640" s="9"/>
      <c r="M640" s="9"/>
      <c r="N640" s="9"/>
      <c r="O640" s="9"/>
      <c r="P640" s="9"/>
      <c r="Q640" s="9"/>
      <c r="R640" s="9"/>
      <c r="S640" s="9"/>
      <c r="T640" s="9"/>
      <c r="U640" s="9"/>
      <c r="V640" s="9"/>
      <c r="W640" s="9"/>
      <c r="Y640" s="17"/>
      <c r="AA640" s="9"/>
      <c r="AB640" s="9"/>
      <c r="AC640" s="9"/>
      <c r="AD640" s="9"/>
      <c r="AE640" s="14"/>
      <c r="AF640" s="14"/>
      <c r="AG640" s="14"/>
      <c r="AH640" s="14"/>
      <c r="AI640" s="14"/>
      <c r="AJ640" s="14"/>
      <c r="AK640" s="6"/>
      <c r="AL640" s="6"/>
      <c r="AM640" s="6"/>
      <c r="AN640" s="6"/>
      <c r="AO640" s="6"/>
      <c r="AP640" s="6"/>
      <c r="AQ640" s="6"/>
      <c r="AR640" s="6"/>
      <c r="AS640" s="6"/>
      <c r="AT640" s="6"/>
      <c r="AU640" s="39"/>
      <c r="AV640" s="39"/>
      <c r="AW640" s="6"/>
      <c r="AX640" s="6"/>
      <c r="AY640" s="6"/>
      <c r="AZ640" s="6"/>
      <c r="BA640" s="6"/>
      <c r="BB640" s="6"/>
      <c r="BC640" s="6"/>
      <c r="BD640" s="6"/>
      <c r="BE640" s="6"/>
      <c r="BF640" s="6"/>
      <c r="BG640" s="6"/>
      <c r="BH640" s="6"/>
      <c r="BI640" s="6"/>
      <c r="BJ640" s="6"/>
    </row>
    <row r="641" spans="1:62" ht="13.5" customHeight="1" x14ac:dyDescent="0.35">
      <c r="A641" s="120"/>
      <c r="B641" s="76"/>
      <c r="C641" s="1"/>
      <c r="D641" s="9"/>
      <c r="E641" s="1"/>
      <c r="F641" s="15"/>
      <c r="G641" s="5"/>
      <c r="H641" s="5"/>
      <c r="I641" s="22"/>
      <c r="J641" s="22"/>
      <c r="K641" s="22"/>
      <c r="L641" s="60"/>
      <c r="M641" s="60"/>
      <c r="N641" s="60"/>
      <c r="O641" s="60"/>
      <c r="P641" s="60"/>
      <c r="Q641" s="60"/>
      <c r="R641" s="60"/>
      <c r="S641" s="60"/>
      <c r="T641" s="60"/>
      <c r="U641" s="60"/>
      <c r="V641" s="60"/>
      <c r="W641" s="60"/>
      <c r="X641" s="60"/>
      <c r="Y641" s="59"/>
      <c r="Z641" s="20"/>
      <c r="AA641" s="60"/>
      <c r="AB641" s="60"/>
      <c r="AC641" s="60"/>
      <c r="AD641" s="60"/>
      <c r="AE641" s="22"/>
      <c r="AF641" s="22"/>
      <c r="AG641" s="22"/>
      <c r="AH641" s="22"/>
      <c r="AI641" s="22"/>
      <c r="AJ641" s="22"/>
      <c r="AK641" s="39"/>
      <c r="AL641" s="39"/>
      <c r="AM641" s="39"/>
      <c r="AN641" s="39"/>
      <c r="AO641" s="39"/>
      <c r="AP641" s="39"/>
      <c r="AQ641" s="39"/>
      <c r="AR641" s="40"/>
      <c r="AS641" s="39"/>
      <c r="AT641" s="40"/>
      <c r="AU641" s="39"/>
      <c r="AV641" s="39"/>
      <c r="AW641" s="39"/>
      <c r="AX641" s="39"/>
      <c r="AY641" s="39"/>
      <c r="AZ641" s="40"/>
      <c r="BA641" s="39"/>
      <c r="BB641" s="40"/>
      <c r="BC641" s="39"/>
      <c r="BD641" s="40"/>
      <c r="BE641" s="39"/>
      <c r="BF641" s="39"/>
      <c r="BG641" s="39"/>
      <c r="BH641" s="56"/>
      <c r="BI641" s="56"/>
      <c r="BJ641" s="133"/>
    </row>
    <row r="642" spans="1:62" ht="13.5" customHeight="1" x14ac:dyDescent="0.35">
      <c r="A642" s="120"/>
      <c r="B642" s="19"/>
      <c r="C642" s="1"/>
      <c r="D642" s="9"/>
      <c r="E642" s="1"/>
      <c r="F642" s="15"/>
      <c r="G642" s="37"/>
      <c r="H642" s="5"/>
      <c r="I642" s="22"/>
      <c r="J642" s="22"/>
      <c r="K642" s="22"/>
      <c r="L642" s="60"/>
      <c r="M642" s="60"/>
      <c r="N642" s="60"/>
      <c r="O642" s="60"/>
      <c r="P642" s="60"/>
      <c r="Q642" s="60"/>
      <c r="R642" s="60"/>
      <c r="S642" s="60"/>
      <c r="T642" s="60"/>
      <c r="U642" s="60"/>
      <c r="V642" s="60"/>
      <c r="W642" s="60"/>
      <c r="X642" s="60"/>
      <c r="Y642" s="59"/>
      <c r="Z642" s="20"/>
      <c r="AA642" s="60"/>
      <c r="AB642" s="60"/>
      <c r="AC642" s="60"/>
      <c r="AD642" s="60"/>
      <c r="AE642" s="22"/>
      <c r="AF642" s="22"/>
      <c r="AG642" s="22"/>
      <c r="AH642" s="22"/>
      <c r="AI642" s="22"/>
      <c r="AJ642" s="22"/>
      <c r="AK642" s="39"/>
      <c r="AL642" s="39"/>
      <c r="AM642" s="39"/>
      <c r="AN642" s="39"/>
      <c r="AO642" s="39"/>
      <c r="AP642" s="39"/>
      <c r="AQ642" s="39"/>
      <c r="AR642" s="40"/>
      <c r="AS642" s="39"/>
      <c r="AT642" s="40"/>
      <c r="AU642" s="39"/>
      <c r="AV642" s="39"/>
      <c r="AW642" s="39"/>
      <c r="AX642" s="39"/>
      <c r="AY642" s="39"/>
      <c r="AZ642" s="40"/>
      <c r="BA642" s="39"/>
      <c r="BB642" s="40"/>
      <c r="BC642" s="39"/>
      <c r="BD642" s="40"/>
      <c r="BE642" s="39"/>
      <c r="BF642" s="39"/>
      <c r="BG642" s="39"/>
      <c r="BH642" s="56"/>
      <c r="BI642" s="56"/>
      <c r="BJ642" s="133"/>
    </row>
    <row r="643" spans="1:62" ht="13.5" customHeight="1" x14ac:dyDescent="0.35">
      <c r="A643" s="120"/>
      <c r="B643" s="19"/>
      <c r="C643" s="1"/>
      <c r="D643" s="9"/>
      <c r="E643" s="1"/>
      <c r="F643" s="15"/>
      <c r="G643" s="37"/>
      <c r="H643" s="5"/>
      <c r="I643" s="22"/>
      <c r="J643" s="22"/>
      <c r="K643" s="22"/>
      <c r="L643" s="60"/>
      <c r="M643" s="60"/>
      <c r="N643" s="60"/>
      <c r="O643" s="60"/>
      <c r="P643" s="60"/>
      <c r="Q643" s="60"/>
      <c r="R643" s="60"/>
      <c r="S643" s="60"/>
      <c r="T643" s="60"/>
      <c r="U643" s="60"/>
      <c r="V643" s="60"/>
      <c r="W643" s="60"/>
      <c r="X643" s="60"/>
      <c r="Y643" s="59"/>
      <c r="Z643" s="20"/>
      <c r="AA643" s="60"/>
      <c r="AB643" s="60"/>
      <c r="AC643" s="60"/>
      <c r="AD643" s="60"/>
      <c r="AE643" s="22"/>
      <c r="AF643" s="22"/>
      <c r="AG643" s="22"/>
      <c r="AH643" s="22"/>
      <c r="AI643" s="22"/>
      <c r="AJ643" s="22"/>
      <c r="AK643" s="39"/>
      <c r="AL643" s="39"/>
      <c r="AM643" s="39"/>
      <c r="AN643" s="39"/>
      <c r="AO643" s="39"/>
      <c r="AP643" s="39"/>
      <c r="AQ643" s="39"/>
      <c r="AR643" s="40"/>
      <c r="AS643" s="39"/>
      <c r="AT643" s="40"/>
      <c r="AU643" s="39"/>
      <c r="AV643" s="39"/>
      <c r="AW643" s="39"/>
      <c r="AX643" s="39"/>
      <c r="AY643" s="39"/>
      <c r="AZ643" s="40"/>
      <c r="BA643" s="39"/>
      <c r="BB643" s="40"/>
      <c r="BC643" s="39"/>
      <c r="BD643" s="40"/>
      <c r="BE643" s="39"/>
      <c r="BF643" s="39"/>
      <c r="BG643" s="39"/>
      <c r="BH643" s="56"/>
      <c r="BI643" s="56"/>
      <c r="BJ643" s="133"/>
    </row>
    <row r="644" spans="1:62" ht="13.5" customHeight="1" x14ac:dyDescent="0.35">
      <c r="A644" s="120"/>
      <c r="B644" s="19"/>
      <c r="C644" s="1"/>
      <c r="D644" s="9"/>
      <c r="E644" s="1"/>
      <c r="F644" s="15"/>
      <c r="G644" s="37"/>
      <c r="H644" s="5"/>
      <c r="I644" s="22"/>
      <c r="J644" s="22"/>
      <c r="K644" s="22"/>
      <c r="L644" s="60"/>
      <c r="M644" s="60"/>
      <c r="N644" s="60"/>
      <c r="O644" s="60"/>
      <c r="P644" s="60"/>
      <c r="Q644" s="60"/>
      <c r="R644" s="60"/>
      <c r="S644" s="60"/>
      <c r="T644" s="60"/>
      <c r="U644" s="60"/>
      <c r="V644" s="60"/>
      <c r="W644" s="60"/>
      <c r="X644" s="60"/>
      <c r="Y644" s="59"/>
      <c r="Z644" s="20"/>
      <c r="AA644" s="60"/>
      <c r="AB644" s="60"/>
      <c r="AC644" s="60"/>
      <c r="AD644" s="60"/>
      <c r="AE644" s="22"/>
      <c r="AF644" s="22"/>
      <c r="AG644" s="22"/>
      <c r="AH644" s="22"/>
      <c r="AI644" s="22"/>
      <c r="AJ644" s="22"/>
      <c r="AK644" s="39"/>
      <c r="AL644" s="39"/>
      <c r="AM644" s="39"/>
      <c r="AN644" s="39"/>
      <c r="AO644" s="39"/>
      <c r="AP644" s="39"/>
      <c r="AQ644" s="39"/>
      <c r="AR644" s="40"/>
      <c r="AS644" s="39"/>
      <c r="AT644" s="40"/>
      <c r="AU644" s="39"/>
      <c r="AV644" s="39"/>
      <c r="AW644" s="39"/>
      <c r="AX644" s="39"/>
      <c r="AY644" s="39"/>
      <c r="AZ644" s="40"/>
      <c r="BA644" s="39"/>
      <c r="BB644" s="40"/>
      <c r="BC644" s="39"/>
      <c r="BD644" s="40"/>
      <c r="BE644" s="39"/>
      <c r="BF644" s="39"/>
      <c r="BG644" s="39"/>
      <c r="BH644" s="56"/>
      <c r="BI644" s="56"/>
      <c r="BJ644" s="133"/>
    </row>
    <row r="645" spans="1:62" x14ac:dyDescent="0.3">
      <c r="A645" s="9"/>
      <c r="B645" s="76"/>
      <c r="C645" s="9"/>
      <c r="D645" s="9"/>
      <c r="E645" s="9"/>
      <c r="F645" s="15"/>
      <c r="G645" s="5"/>
      <c r="H645" s="5"/>
      <c r="I645" s="9"/>
      <c r="J645" s="9"/>
      <c r="K645" s="9"/>
      <c r="L645" s="9"/>
      <c r="M645" s="9"/>
      <c r="N645" s="9"/>
      <c r="O645" s="9"/>
      <c r="P645" s="9"/>
      <c r="Q645" s="9"/>
      <c r="R645" s="9"/>
      <c r="S645" s="9"/>
      <c r="T645" s="9"/>
      <c r="U645" s="9"/>
      <c r="V645" s="9"/>
      <c r="W645" s="9"/>
      <c r="Y645" s="17"/>
      <c r="AA645" s="9"/>
      <c r="AB645" s="9"/>
      <c r="AC645" s="9"/>
      <c r="AD645" s="9"/>
      <c r="AE645" s="14"/>
      <c r="AF645" s="14"/>
      <c r="AG645" s="14"/>
      <c r="AH645" s="14"/>
      <c r="AI645" s="14"/>
      <c r="AJ645" s="14"/>
      <c r="AK645" s="6"/>
      <c r="AL645" s="6"/>
      <c r="AM645" s="6"/>
      <c r="AN645" s="6"/>
      <c r="AO645" s="6"/>
      <c r="AP645" s="6"/>
      <c r="AQ645" s="6"/>
      <c r="AR645" s="6"/>
      <c r="AS645" s="6"/>
      <c r="AT645" s="6"/>
      <c r="AU645" s="39"/>
      <c r="AV645" s="39"/>
      <c r="AW645" s="6"/>
      <c r="AX645" s="6"/>
      <c r="AY645" s="6"/>
      <c r="AZ645" s="6"/>
      <c r="BA645" s="6"/>
      <c r="BB645" s="6"/>
      <c r="BC645" s="6"/>
      <c r="BD645" s="6"/>
      <c r="BE645" s="6"/>
      <c r="BF645" s="6"/>
      <c r="BG645" s="6"/>
      <c r="BH645" s="6"/>
      <c r="BI645" s="6"/>
      <c r="BJ645" s="6"/>
    </row>
    <row r="646" spans="1:62" x14ac:dyDescent="0.3">
      <c r="A646" s="9"/>
      <c r="B646" s="76"/>
      <c r="C646" s="9"/>
      <c r="D646" s="9"/>
      <c r="E646" s="9"/>
      <c r="F646" s="15"/>
      <c r="G646" s="5"/>
      <c r="H646" s="5"/>
      <c r="I646" s="9"/>
      <c r="J646" s="9"/>
      <c r="K646" s="9"/>
      <c r="L646" s="9"/>
      <c r="M646" s="9"/>
      <c r="N646" s="9"/>
      <c r="O646" s="9"/>
      <c r="P646" s="9"/>
      <c r="Q646" s="9"/>
      <c r="R646" s="9"/>
      <c r="S646" s="9"/>
      <c r="T646" s="9"/>
      <c r="U646" s="9"/>
      <c r="V646" s="9"/>
      <c r="W646" s="9"/>
      <c r="Y646" s="17"/>
      <c r="AA646" s="9"/>
      <c r="AB646" s="9"/>
      <c r="AC646" s="9"/>
      <c r="AD646" s="9"/>
      <c r="AE646" s="14"/>
      <c r="AF646" s="14"/>
      <c r="AG646" s="14"/>
      <c r="AH646" s="14"/>
      <c r="AI646" s="14"/>
      <c r="AJ646" s="14"/>
      <c r="AK646" s="6"/>
      <c r="AL646" s="6"/>
      <c r="AM646" s="6"/>
      <c r="AN646" s="6"/>
      <c r="AO646" s="6"/>
      <c r="AP646" s="6"/>
      <c r="AQ646" s="6"/>
      <c r="AR646" s="6"/>
      <c r="AS646" s="6"/>
      <c r="AT646" s="6"/>
      <c r="AU646" s="39"/>
      <c r="AV646" s="39"/>
      <c r="AW646" s="6"/>
      <c r="AX646" s="6"/>
      <c r="AY646" s="6"/>
      <c r="AZ646" s="6"/>
      <c r="BA646" s="6"/>
      <c r="BB646" s="6"/>
      <c r="BC646" s="6"/>
      <c r="BD646" s="6"/>
      <c r="BE646" s="6"/>
      <c r="BF646" s="6"/>
      <c r="BG646" s="6"/>
      <c r="BH646" s="6"/>
      <c r="BI646" s="6"/>
      <c r="BJ646" s="6"/>
    </row>
    <row r="647" spans="1:62" ht="13.5" customHeight="1" x14ac:dyDescent="0.35">
      <c r="A647" s="120"/>
      <c r="B647" s="19"/>
      <c r="C647" s="1"/>
      <c r="D647" s="9"/>
      <c r="E647" s="1"/>
      <c r="F647" s="15"/>
      <c r="G647" s="37"/>
      <c r="H647" s="5"/>
      <c r="I647" s="22"/>
      <c r="J647" s="22"/>
      <c r="K647" s="22"/>
      <c r="L647" s="60"/>
      <c r="M647" s="60"/>
      <c r="N647" s="60"/>
      <c r="O647" s="60"/>
      <c r="P647" s="60"/>
      <c r="Q647" s="60"/>
      <c r="R647" s="60"/>
      <c r="S647" s="60"/>
      <c r="T647" s="60"/>
      <c r="U647" s="60"/>
      <c r="V647" s="60"/>
      <c r="W647" s="60"/>
      <c r="X647" s="60"/>
      <c r="Y647" s="59"/>
      <c r="Z647" s="20"/>
      <c r="AA647" s="60"/>
      <c r="AB647" s="60"/>
      <c r="AC647" s="60"/>
      <c r="AD647" s="60"/>
      <c r="AE647" s="22"/>
      <c r="AF647" s="22"/>
      <c r="AG647" s="22"/>
      <c r="AH647" s="22"/>
      <c r="AI647" s="22"/>
      <c r="AJ647" s="22"/>
      <c r="AK647" s="39"/>
      <c r="AL647" s="39"/>
      <c r="AM647" s="39"/>
      <c r="AN647" s="39"/>
      <c r="AO647" s="39"/>
      <c r="AP647" s="39"/>
      <c r="AQ647" s="39"/>
      <c r="AR647" s="40"/>
      <c r="AS647" s="39"/>
      <c r="AT647" s="40"/>
      <c r="AU647" s="39"/>
      <c r="AV647" s="39"/>
      <c r="AW647" s="39"/>
      <c r="AX647" s="39"/>
      <c r="AY647" s="39"/>
      <c r="AZ647" s="40"/>
      <c r="BA647" s="39"/>
      <c r="BB647" s="40"/>
      <c r="BC647" s="39"/>
      <c r="BD647" s="40"/>
      <c r="BE647" s="39"/>
      <c r="BF647" s="39"/>
      <c r="BG647" s="39"/>
      <c r="BH647" s="56"/>
      <c r="BI647" s="56"/>
      <c r="BJ647" s="133"/>
    </row>
    <row r="648" spans="1:62" ht="13.5" customHeight="1" x14ac:dyDescent="0.35">
      <c r="A648" s="120"/>
      <c r="B648" s="19"/>
      <c r="C648" s="1"/>
      <c r="D648" s="9"/>
      <c r="E648" s="1"/>
      <c r="F648" s="15"/>
      <c r="G648" s="37"/>
      <c r="H648" s="5"/>
      <c r="I648" s="22"/>
      <c r="J648" s="22"/>
      <c r="K648" s="22"/>
      <c r="L648" s="60"/>
      <c r="M648" s="60"/>
      <c r="N648" s="60"/>
      <c r="O648" s="60"/>
      <c r="P648" s="60"/>
      <c r="Q648" s="60"/>
      <c r="R648" s="60"/>
      <c r="S648" s="60"/>
      <c r="T648" s="60"/>
      <c r="U648" s="60"/>
      <c r="V648" s="60"/>
      <c r="W648" s="60"/>
      <c r="X648" s="60"/>
      <c r="Y648" s="59"/>
      <c r="Z648" s="20"/>
      <c r="AA648" s="60"/>
      <c r="AB648" s="60"/>
      <c r="AC648" s="60"/>
      <c r="AD648" s="60"/>
      <c r="AE648" s="22"/>
      <c r="AF648" s="22"/>
      <c r="AG648" s="22"/>
      <c r="AH648" s="22"/>
      <c r="AI648" s="22"/>
      <c r="AJ648" s="22"/>
      <c r="AK648" s="39"/>
      <c r="AL648" s="39"/>
      <c r="AM648" s="39"/>
      <c r="AN648" s="39"/>
      <c r="AO648" s="39"/>
      <c r="AP648" s="39"/>
      <c r="AQ648" s="39"/>
      <c r="AR648" s="40"/>
      <c r="AS648" s="39"/>
      <c r="AT648" s="40"/>
      <c r="AU648" s="39"/>
      <c r="AV648" s="39"/>
      <c r="AW648" s="39"/>
      <c r="AX648" s="39"/>
      <c r="AY648" s="39"/>
      <c r="AZ648" s="40"/>
      <c r="BA648" s="39"/>
      <c r="BB648" s="40"/>
      <c r="BC648" s="39"/>
      <c r="BD648" s="40"/>
      <c r="BE648" s="39"/>
      <c r="BF648" s="39"/>
      <c r="BG648" s="39"/>
      <c r="BH648" s="56"/>
      <c r="BI648" s="56"/>
      <c r="BJ648" s="133"/>
    </row>
    <row r="649" spans="1:62" x14ac:dyDescent="0.3">
      <c r="A649" s="9"/>
      <c r="B649" s="76"/>
      <c r="C649" s="9"/>
      <c r="D649" s="9"/>
      <c r="E649" s="9"/>
      <c r="F649" s="15"/>
      <c r="G649" s="5"/>
      <c r="H649" s="5"/>
      <c r="I649" s="9"/>
      <c r="J649" s="9"/>
      <c r="K649" s="9"/>
      <c r="L649" s="9"/>
      <c r="M649" s="9"/>
      <c r="N649" s="9"/>
      <c r="O649" s="9"/>
      <c r="P649" s="9"/>
      <c r="Q649" s="9"/>
      <c r="R649" s="9"/>
      <c r="S649" s="9"/>
      <c r="T649" s="9"/>
      <c r="U649" s="9"/>
      <c r="V649" s="8"/>
      <c r="W649" s="8"/>
      <c r="X649" s="7"/>
      <c r="Y649" s="18"/>
      <c r="Z649" s="7"/>
      <c r="AA649" s="7"/>
      <c r="AB649" s="7"/>
      <c r="AC649" s="9"/>
      <c r="AD649" s="8"/>
      <c r="AE649" s="14"/>
      <c r="AF649" s="14"/>
      <c r="AG649" s="14"/>
      <c r="AH649" s="14"/>
      <c r="AI649" s="14"/>
      <c r="AJ649" s="14"/>
      <c r="AK649" s="5"/>
      <c r="AL649" s="6"/>
      <c r="AM649" s="5"/>
      <c r="AN649" s="5"/>
      <c r="AO649" s="6"/>
      <c r="AP649" s="6"/>
      <c r="AQ649" s="6"/>
      <c r="AR649" s="6"/>
      <c r="AS649" s="6"/>
      <c r="AT649" s="6"/>
      <c r="AU649" s="6"/>
      <c r="AV649" s="6"/>
      <c r="AW649" s="6"/>
      <c r="AX649" s="6"/>
      <c r="AY649" s="6"/>
      <c r="AZ649" s="6"/>
      <c r="BA649" s="6"/>
      <c r="BB649" s="6"/>
      <c r="BC649" s="6"/>
      <c r="BD649" s="6"/>
      <c r="BE649" s="6"/>
      <c r="BF649" s="6"/>
      <c r="BG649" s="6"/>
      <c r="BH649" s="6"/>
      <c r="BI649" s="6"/>
      <c r="BJ649" s="6"/>
    </row>
    <row r="650" spans="1:62" x14ac:dyDescent="0.3">
      <c r="A650" s="9"/>
      <c r="B650" s="76"/>
      <c r="C650" s="9"/>
      <c r="D650" s="9"/>
      <c r="E650" s="9"/>
      <c r="F650" s="15"/>
      <c r="G650" s="5"/>
      <c r="H650" s="5"/>
      <c r="I650" s="9"/>
      <c r="J650" s="9"/>
      <c r="K650" s="9"/>
      <c r="L650" s="9"/>
      <c r="M650" s="9"/>
      <c r="N650" s="9"/>
      <c r="O650" s="9"/>
      <c r="P650" s="9"/>
      <c r="Q650" s="9"/>
      <c r="R650" s="9"/>
      <c r="S650" s="9"/>
      <c r="T650" s="9"/>
      <c r="U650" s="9"/>
      <c r="V650" s="9"/>
      <c r="W650" s="9"/>
      <c r="Y650" s="17"/>
      <c r="AA650" s="9"/>
      <c r="AB650" s="9"/>
      <c r="AC650" s="9"/>
      <c r="AD650" s="9"/>
      <c r="AE650" s="14"/>
      <c r="AF650" s="14"/>
      <c r="AG650" s="14"/>
      <c r="AH650" s="14"/>
      <c r="AI650" s="14"/>
      <c r="AJ650" s="14"/>
      <c r="AK650" s="6"/>
      <c r="AL650" s="6"/>
      <c r="AM650" s="6"/>
      <c r="AN650" s="6"/>
      <c r="AO650" s="6"/>
      <c r="AP650" s="6"/>
      <c r="AQ650" s="6"/>
      <c r="AR650" s="6"/>
      <c r="AS650" s="6"/>
      <c r="AT650" s="6"/>
      <c r="AU650" s="39"/>
      <c r="AV650" s="39"/>
      <c r="AW650" s="6"/>
      <c r="AX650" s="6"/>
      <c r="AY650" s="6"/>
      <c r="AZ650" s="6"/>
      <c r="BA650" s="6"/>
      <c r="BB650" s="6"/>
      <c r="BC650" s="6"/>
      <c r="BD650" s="6"/>
      <c r="BE650" s="6"/>
      <c r="BF650" s="6"/>
      <c r="BG650" s="6"/>
      <c r="BH650" s="6"/>
      <c r="BI650" s="6"/>
      <c r="BJ650" s="6"/>
    </row>
    <row r="651" spans="1:62" ht="13.5" customHeight="1" x14ac:dyDescent="0.35">
      <c r="A651" s="120"/>
      <c r="B651" s="19"/>
      <c r="C651" s="1"/>
      <c r="D651" s="9"/>
      <c r="E651" s="1"/>
      <c r="F651" s="15"/>
      <c r="G651" s="37"/>
      <c r="H651" s="5"/>
      <c r="I651" s="22"/>
      <c r="J651" s="22"/>
      <c r="K651" s="22"/>
      <c r="L651" s="60"/>
      <c r="M651" s="60"/>
      <c r="N651" s="60"/>
      <c r="O651" s="60"/>
      <c r="P651" s="60"/>
      <c r="Q651" s="60"/>
      <c r="R651" s="60"/>
      <c r="S651" s="60"/>
      <c r="T651" s="60"/>
      <c r="U651" s="60"/>
      <c r="V651" s="60"/>
      <c r="W651" s="60"/>
      <c r="X651" s="60"/>
      <c r="Y651" s="59"/>
      <c r="Z651" s="20"/>
      <c r="AA651" s="60"/>
      <c r="AB651" s="60"/>
      <c r="AC651" s="60"/>
      <c r="AD651" s="60"/>
      <c r="AE651" s="22"/>
      <c r="AF651" s="22"/>
      <c r="AG651" s="22"/>
      <c r="AH651" s="22"/>
      <c r="AI651" s="22"/>
      <c r="AJ651" s="22"/>
      <c r="AK651" s="39"/>
      <c r="AL651" s="39"/>
      <c r="AM651" s="39"/>
      <c r="AN651" s="39"/>
      <c r="AO651" s="39"/>
      <c r="AP651" s="39"/>
      <c r="AQ651" s="39"/>
      <c r="AR651" s="40"/>
      <c r="AS651" s="39"/>
      <c r="AT651" s="40"/>
      <c r="AU651" s="39"/>
      <c r="AV651" s="39"/>
      <c r="AW651" s="39"/>
      <c r="AX651" s="39"/>
      <c r="AY651" s="39"/>
      <c r="AZ651" s="40"/>
      <c r="BA651" s="39"/>
      <c r="BB651" s="40"/>
      <c r="BC651" s="39"/>
      <c r="BD651" s="40"/>
      <c r="BE651" s="39"/>
      <c r="BF651" s="39"/>
      <c r="BG651" s="39"/>
      <c r="BH651" s="56"/>
      <c r="BI651" s="56"/>
      <c r="BJ651" s="133"/>
    </row>
    <row r="652" spans="1:62" x14ac:dyDescent="0.3">
      <c r="A652" s="9"/>
      <c r="B652" s="76"/>
      <c r="C652" s="9"/>
      <c r="D652" s="9"/>
      <c r="E652" s="9"/>
      <c r="F652" s="15"/>
      <c r="G652" s="5"/>
      <c r="H652" s="5"/>
      <c r="I652" s="9"/>
      <c r="J652" s="9"/>
      <c r="K652" s="9"/>
      <c r="L652" s="9"/>
      <c r="M652" s="9"/>
      <c r="N652" s="9"/>
      <c r="O652" s="9"/>
      <c r="P652" s="9"/>
      <c r="Q652" s="9"/>
      <c r="R652" s="9"/>
      <c r="S652" s="9"/>
      <c r="T652" s="9"/>
      <c r="U652" s="9"/>
      <c r="V652" s="9"/>
      <c r="W652" s="9"/>
      <c r="Y652" s="17"/>
      <c r="AA652" s="9"/>
      <c r="AB652" s="9"/>
      <c r="AC652" s="9"/>
      <c r="AD652" s="9"/>
      <c r="AE652" s="14"/>
      <c r="AF652" s="14"/>
      <c r="AG652" s="14"/>
      <c r="AH652" s="14"/>
      <c r="AI652" s="14"/>
      <c r="AJ652" s="14"/>
      <c r="AK652" s="6"/>
      <c r="AL652" s="6"/>
      <c r="AM652" s="6"/>
      <c r="AN652" s="6"/>
      <c r="AO652" s="6"/>
      <c r="AP652" s="6"/>
      <c r="AQ652" s="6"/>
      <c r="AR652" s="6"/>
      <c r="AS652" s="6"/>
      <c r="AT652" s="6"/>
      <c r="AU652" s="39"/>
      <c r="AV652" s="39"/>
      <c r="AW652" s="6"/>
      <c r="AX652" s="6"/>
      <c r="AY652" s="6"/>
      <c r="AZ652" s="6"/>
      <c r="BA652" s="6"/>
      <c r="BB652" s="6"/>
      <c r="BC652" s="6"/>
      <c r="BD652" s="6"/>
      <c r="BE652" s="6"/>
      <c r="BF652" s="6"/>
      <c r="BG652" s="6"/>
      <c r="BH652" s="6"/>
      <c r="BI652" s="6"/>
      <c r="BJ652" s="6"/>
    </row>
    <row r="653" spans="1:62" ht="13.5" customHeight="1" x14ac:dyDescent="0.35">
      <c r="A653" s="120"/>
      <c r="B653" s="19"/>
      <c r="C653" s="1"/>
      <c r="D653" s="9"/>
      <c r="E653" s="1"/>
      <c r="F653" s="15"/>
      <c r="G653" s="37"/>
      <c r="H653" s="5"/>
      <c r="I653" s="22"/>
      <c r="J653" s="22"/>
      <c r="K653" s="22"/>
      <c r="L653" s="60"/>
      <c r="M653" s="60"/>
      <c r="N653" s="60"/>
      <c r="O653" s="60"/>
      <c r="P653" s="60"/>
      <c r="Q653" s="60"/>
      <c r="R653" s="60"/>
      <c r="S653" s="60"/>
      <c r="T653" s="60"/>
      <c r="U653" s="60"/>
      <c r="V653" s="60"/>
      <c r="W653" s="60"/>
      <c r="X653" s="60"/>
      <c r="Y653" s="59"/>
      <c r="Z653" s="20"/>
      <c r="AA653" s="60"/>
      <c r="AB653" s="60"/>
      <c r="AC653" s="60"/>
      <c r="AD653" s="60"/>
      <c r="AE653" s="22"/>
      <c r="AF653" s="22"/>
      <c r="AG653" s="22"/>
      <c r="AH653" s="22"/>
      <c r="AI653" s="22"/>
      <c r="AJ653" s="22"/>
      <c r="AK653" s="39"/>
      <c r="AL653" s="39"/>
      <c r="AM653" s="39"/>
      <c r="AN653" s="39"/>
      <c r="AO653" s="39"/>
      <c r="AP653" s="39"/>
      <c r="AQ653" s="39"/>
      <c r="AR653" s="40"/>
      <c r="AS653" s="39"/>
      <c r="AT653" s="40"/>
      <c r="AU653" s="39"/>
      <c r="AV653" s="39"/>
      <c r="AW653" s="39"/>
      <c r="AX653" s="39"/>
      <c r="AY653" s="39"/>
      <c r="AZ653" s="40"/>
      <c r="BA653" s="39"/>
      <c r="BB653" s="40"/>
      <c r="BC653" s="39"/>
      <c r="BD653" s="40"/>
      <c r="BE653" s="39"/>
      <c r="BF653" s="39"/>
      <c r="BG653" s="39"/>
      <c r="BH653" s="56"/>
      <c r="BI653" s="56"/>
      <c r="BJ653" s="133"/>
    </row>
    <row r="654" spans="1:62" ht="13.5" customHeight="1" x14ac:dyDescent="0.35">
      <c r="A654" s="120"/>
      <c r="B654" s="19"/>
      <c r="C654" s="1"/>
      <c r="D654" s="9"/>
      <c r="E654" s="1"/>
      <c r="F654" s="15"/>
      <c r="G654" s="37"/>
      <c r="H654" s="5"/>
      <c r="I654" s="22"/>
      <c r="J654" s="22"/>
      <c r="K654" s="22"/>
      <c r="L654" s="60"/>
      <c r="M654" s="60"/>
      <c r="N654" s="60"/>
      <c r="O654" s="60"/>
      <c r="P654" s="60"/>
      <c r="Q654" s="60"/>
      <c r="R654" s="60"/>
      <c r="S654" s="60"/>
      <c r="T654" s="60"/>
      <c r="U654" s="60"/>
      <c r="V654" s="60"/>
      <c r="W654" s="60"/>
      <c r="X654" s="60"/>
      <c r="Y654" s="59"/>
      <c r="Z654" s="20"/>
      <c r="AA654" s="60"/>
      <c r="AB654" s="60"/>
      <c r="AC654" s="60"/>
      <c r="AD654" s="60"/>
      <c r="AE654" s="22"/>
      <c r="AF654" s="22"/>
      <c r="AG654" s="22"/>
      <c r="AH654" s="22"/>
      <c r="AI654" s="22"/>
      <c r="AJ654" s="22"/>
      <c r="AK654" s="39"/>
      <c r="AL654" s="39"/>
      <c r="AM654" s="39"/>
      <c r="AN654" s="39"/>
      <c r="AO654" s="39"/>
      <c r="AP654" s="39"/>
      <c r="AQ654" s="39"/>
      <c r="AR654" s="40"/>
      <c r="AS654" s="39"/>
      <c r="AT654" s="40"/>
      <c r="AU654" s="39"/>
      <c r="AV654" s="39"/>
      <c r="AW654" s="39"/>
      <c r="AX654" s="39"/>
      <c r="AY654" s="39"/>
      <c r="AZ654" s="40"/>
      <c r="BA654" s="39"/>
      <c r="BB654" s="40"/>
      <c r="BC654" s="39"/>
      <c r="BD654" s="40"/>
      <c r="BE654" s="39"/>
      <c r="BF654" s="39"/>
      <c r="BG654" s="39"/>
      <c r="BH654" s="56"/>
      <c r="BI654" s="56"/>
      <c r="BJ654" s="133"/>
    </row>
    <row r="655" spans="1:62" x14ac:dyDescent="0.3">
      <c r="A655" s="135"/>
      <c r="B655" s="76"/>
      <c r="C655" s="9"/>
      <c r="D655" s="9"/>
      <c r="E655" s="9"/>
      <c r="F655" s="15"/>
      <c r="G655" s="5"/>
      <c r="H655" s="5"/>
      <c r="I655" s="9"/>
      <c r="J655" s="9"/>
      <c r="K655" s="9"/>
      <c r="L655" s="9"/>
      <c r="M655" s="9"/>
      <c r="N655" s="9"/>
      <c r="O655" s="9"/>
      <c r="P655" s="9"/>
      <c r="Q655" s="9"/>
      <c r="R655" s="9"/>
      <c r="S655" s="9"/>
      <c r="T655" s="9"/>
      <c r="U655" s="9"/>
      <c r="V655" s="8"/>
      <c r="W655" s="8"/>
      <c r="X655" s="7"/>
      <c r="Y655" s="18"/>
      <c r="Z655" s="7"/>
      <c r="AA655" s="7"/>
      <c r="AB655" s="7"/>
      <c r="AC655" s="9"/>
      <c r="AD655" s="8"/>
      <c r="AE655" s="14"/>
      <c r="AF655" s="14"/>
      <c r="AG655" s="14"/>
      <c r="AH655" s="14"/>
      <c r="AI655" s="14"/>
      <c r="AJ655" s="14"/>
      <c r="AK655" s="136"/>
      <c r="AL655" s="6"/>
      <c r="AM655" s="5"/>
      <c r="AN655" s="5"/>
      <c r="AO655" s="6"/>
      <c r="AP655" s="6"/>
      <c r="AQ655" s="6"/>
      <c r="AR655" s="6"/>
      <c r="AS655" s="6"/>
      <c r="AT655" s="6"/>
      <c r="AU655" s="6"/>
      <c r="AV655" s="6"/>
      <c r="AW655" s="6"/>
      <c r="AX655" s="6"/>
      <c r="AY655" s="6"/>
      <c r="AZ655" s="6"/>
      <c r="BA655" s="6"/>
      <c r="BB655" s="6"/>
      <c r="BC655" s="6"/>
      <c r="BD655" s="6"/>
      <c r="BE655" s="6"/>
      <c r="BF655" s="6"/>
      <c r="BG655" s="6"/>
      <c r="BH655" s="6"/>
      <c r="BI655" s="6"/>
      <c r="BJ655" s="6"/>
    </row>
    <row r="656" spans="1:62" ht="13.5" customHeight="1" x14ac:dyDescent="0.35">
      <c r="A656" s="120"/>
      <c r="B656" s="19"/>
      <c r="C656" s="1"/>
      <c r="D656" s="9"/>
      <c r="E656" s="1"/>
      <c r="F656" s="15"/>
      <c r="G656" s="37"/>
      <c r="H656" s="5"/>
      <c r="I656" s="22"/>
      <c r="J656" s="22"/>
      <c r="K656" s="22"/>
      <c r="L656" s="60"/>
      <c r="M656" s="60"/>
      <c r="N656" s="60"/>
      <c r="O656" s="60"/>
      <c r="P656" s="60"/>
      <c r="Q656" s="60"/>
      <c r="R656" s="60"/>
      <c r="S656" s="60"/>
      <c r="T656" s="60"/>
      <c r="U656" s="60"/>
      <c r="V656" s="60"/>
      <c r="W656" s="60"/>
      <c r="X656" s="60"/>
      <c r="Y656" s="59"/>
      <c r="Z656" s="20"/>
      <c r="AA656" s="60"/>
      <c r="AB656" s="60"/>
      <c r="AC656" s="60"/>
      <c r="AD656" s="60"/>
      <c r="AE656" s="22"/>
      <c r="AF656" s="22"/>
      <c r="AG656" s="22"/>
      <c r="AH656" s="22"/>
      <c r="AI656" s="22"/>
      <c r="AJ656" s="22"/>
      <c r="AK656" s="39"/>
      <c r="AL656" s="39"/>
      <c r="AM656" s="39"/>
      <c r="AN656" s="39"/>
      <c r="AO656" s="39"/>
      <c r="AP656" s="39"/>
      <c r="AQ656" s="39"/>
      <c r="AR656" s="40"/>
      <c r="AS656" s="39"/>
      <c r="AT656" s="40"/>
      <c r="AU656" s="39"/>
      <c r="AV656" s="39"/>
      <c r="AW656" s="39"/>
      <c r="AX656" s="39"/>
      <c r="AY656" s="39"/>
      <c r="AZ656" s="40"/>
      <c r="BA656" s="39"/>
      <c r="BB656" s="40"/>
      <c r="BC656" s="39"/>
      <c r="BD656" s="40"/>
      <c r="BE656" s="39"/>
      <c r="BF656" s="39"/>
      <c r="BG656" s="39"/>
      <c r="BH656" s="56"/>
      <c r="BI656" s="56"/>
      <c r="BJ656" s="133"/>
    </row>
    <row r="657" spans="1:62" x14ac:dyDescent="0.3">
      <c r="A657" s="9"/>
      <c r="B657" s="76"/>
      <c r="C657" s="9"/>
      <c r="D657" s="9"/>
      <c r="E657" s="9"/>
      <c r="F657" s="15"/>
      <c r="G657" s="5"/>
      <c r="H657" s="5"/>
      <c r="I657" s="9"/>
      <c r="J657" s="9"/>
      <c r="K657" s="9"/>
      <c r="L657" s="9"/>
      <c r="M657" s="9"/>
      <c r="N657" s="9"/>
      <c r="O657" s="9"/>
      <c r="P657" s="9"/>
      <c r="Q657" s="9"/>
      <c r="R657" s="9"/>
      <c r="S657" s="9"/>
      <c r="T657" s="9"/>
      <c r="U657" s="9"/>
      <c r="V657" s="8"/>
      <c r="W657" s="8"/>
      <c r="X657" s="7"/>
      <c r="Y657" s="18"/>
      <c r="Z657" s="7"/>
      <c r="AA657" s="7"/>
      <c r="AB657" s="7"/>
      <c r="AC657" s="9"/>
      <c r="AD657" s="8"/>
      <c r="AE657" s="14"/>
      <c r="AF657" s="14"/>
      <c r="AG657" s="14"/>
      <c r="AH657" s="14"/>
      <c r="AI657" s="14"/>
      <c r="AJ657" s="14"/>
      <c r="AK657" s="5"/>
      <c r="AL657" s="6"/>
      <c r="AM657" s="5"/>
      <c r="AN657" s="5"/>
      <c r="AO657" s="6"/>
      <c r="AP657" s="6"/>
      <c r="AQ657" s="6"/>
      <c r="AR657" s="6"/>
      <c r="AS657" s="6"/>
      <c r="AT657" s="6"/>
      <c r="AU657" s="6"/>
      <c r="AV657" s="6"/>
      <c r="AW657" s="6"/>
      <c r="AX657" s="6"/>
      <c r="AY657" s="6"/>
      <c r="AZ657" s="6"/>
      <c r="BA657" s="6"/>
      <c r="BB657" s="6"/>
      <c r="BC657" s="6"/>
      <c r="BD657" s="6"/>
      <c r="BE657" s="6"/>
      <c r="BF657" s="6"/>
      <c r="BG657" s="6"/>
      <c r="BH657" s="6"/>
      <c r="BI657" s="6"/>
      <c r="BJ657" s="6"/>
    </row>
    <row r="658" spans="1:62" ht="13.5" customHeight="1" x14ac:dyDescent="0.35">
      <c r="A658" s="120"/>
      <c r="B658" s="19"/>
      <c r="C658" s="1"/>
      <c r="D658" s="9"/>
      <c r="E658" s="1"/>
      <c r="F658" s="15"/>
      <c r="G658" s="37"/>
      <c r="H658" s="5"/>
      <c r="I658" s="22"/>
      <c r="J658" s="22"/>
      <c r="K658" s="22"/>
      <c r="L658" s="60"/>
      <c r="M658" s="60"/>
      <c r="N658" s="60"/>
      <c r="O658" s="60"/>
      <c r="P658" s="60"/>
      <c r="Q658" s="60"/>
      <c r="R658" s="60"/>
      <c r="S658" s="60"/>
      <c r="T658" s="60"/>
      <c r="U658" s="60"/>
      <c r="V658" s="60"/>
      <c r="W658" s="60"/>
      <c r="X658" s="60"/>
      <c r="Y658" s="59"/>
      <c r="Z658" s="20"/>
      <c r="AA658" s="60"/>
      <c r="AB658" s="60"/>
      <c r="AC658" s="60"/>
      <c r="AD658" s="60"/>
      <c r="AE658" s="22"/>
      <c r="AF658" s="22"/>
      <c r="AG658" s="22"/>
      <c r="AH658" s="22"/>
      <c r="AI658" s="22"/>
      <c r="AJ658" s="22"/>
      <c r="AK658" s="39"/>
      <c r="AL658" s="39"/>
      <c r="AM658" s="39"/>
      <c r="AN658" s="39"/>
      <c r="AO658" s="39"/>
      <c r="AP658" s="39"/>
      <c r="AQ658" s="39"/>
      <c r="AR658" s="40"/>
      <c r="AS658" s="39"/>
      <c r="AT658" s="40"/>
      <c r="AU658" s="39"/>
      <c r="AV658" s="39"/>
      <c r="AW658" s="39"/>
      <c r="AX658" s="39"/>
      <c r="AY658" s="39"/>
      <c r="AZ658" s="40"/>
      <c r="BA658" s="39"/>
      <c r="BB658" s="40"/>
      <c r="BC658" s="39"/>
      <c r="BD658" s="40"/>
      <c r="BE658" s="39"/>
      <c r="BF658" s="39"/>
      <c r="BG658" s="39"/>
      <c r="BH658" s="56"/>
      <c r="BI658" s="56"/>
      <c r="BJ658" s="133"/>
    </row>
    <row r="659" spans="1:62" x14ac:dyDescent="0.3">
      <c r="A659" s="9"/>
      <c r="B659" s="76"/>
      <c r="C659" s="9"/>
      <c r="D659" s="9"/>
      <c r="E659" s="9"/>
      <c r="F659" s="15"/>
      <c r="G659" s="5"/>
      <c r="H659" s="5"/>
      <c r="I659" s="9"/>
      <c r="J659" s="9"/>
      <c r="K659" s="9"/>
      <c r="L659" s="9"/>
      <c r="M659" s="9"/>
      <c r="N659" s="9"/>
      <c r="O659" s="9"/>
      <c r="P659" s="9"/>
      <c r="Q659" s="9"/>
      <c r="R659" s="9"/>
      <c r="S659" s="9"/>
      <c r="T659" s="9"/>
      <c r="U659" s="9"/>
      <c r="V659" s="9"/>
      <c r="W659" s="9"/>
      <c r="Y659" s="17"/>
      <c r="AA659" s="9"/>
      <c r="AB659" s="9"/>
      <c r="AC659" s="9"/>
      <c r="AD659" s="9"/>
      <c r="AE659" s="14"/>
      <c r="AF659" s="14"/>
      <c r="AG659" s="14"/>
      <c r="AH659" s="14"/>
      <c r="AI659" s="14"/>
      <c r="AJ659" s="14"/>
      <c r="AK659" s="6"/>
      <c r="AL659" s="6"/>
      <c r="AM659" s="6"/>
      <c r="AN659" s="6"/>
      <c r="AO659" s="6"/>
      <c r="AP659" s="6"/>
      <c r="AQ659" s="6"/>
      <c r="AR659" s="6"/>
      <c r="AS659" s="6"/>
      <c r="AT659" s="6"/>
      <c r="AU659" s="39"/>
      <c r="AV659" s="39"/>
      <c r="AW659" s="6"/>
      <c r="AX659" s="6"/>
      <c r="AY659" s="6"/>
      <c r="AZ659" s="6"/>
      <c r="BA659" s="6"/>
      <c r="BB659" s="6"/>
      <c r="BC659" s="6"/>
      <c r="BD659" s="6"/>
      <c r="BE659" s="6"/>
      <c r="BF659" s="6"/>
      <c r="BG659" s="6"/>
      <c r="BH659" s="6"/>
      <c r="BI659" s="6"/>
      <c r="BJ659" s="6"/>
    </row>
    <row r="660" spans="1:62" ht="13.5" customHeight="1" x14ac:dyDescent="0.35">
      <c r="A660" s="120"/>
      <c r="B660" s="76"/>
      <c r="C660" s="1"/>
      <c r="D660" s="9"/>
      <c r="E660" s="1"/>
      <c r="F660" s="15"/>
      <c r="G660" s="5"/>
      <c r="H660" s="5"/>
      <c r="I660" s="22"/>
      <c r="J660" s="22"/>
      <c r="K660" s="22"/>
      <c r="L660" s="60"/>
      <c r="M660" s="60"/>
      <c r="N660" s="60"/>
      <c r="O660" s="60"/>
      <c r="P660" s="60"/>
      <c r="Q660" s="60"/>
      <c r="R660" s="60"/>
      <c r="S660" s="60"/>
      <c r="T660" s="60"/>
      <c r="U660" s="60"/>
      <c r="V660" s="60"/>
      <c r="W660" s="60"/>
      <c r="X660" s="60"/>
      <c r="Y660" s="59"/>
      <c r="Z660" s="20"/>
      <c r="AA660" s="60"/>
      <c r="AB660" s="60"/>
      <c r="AC660" s="60"/>
      <c r="AD660" s="60"/>
      <c r="AE660" s="22"/>
      <c r="AF660" s="22"/>
      <c r="AG660" s="22"/>
      <c r="AH660" s="22"/>
      <c r="AI660" s="22"/>
      <c r="AJ660" s="22"/>
      <c r="AK660" s="39"/>
      <c r="AL660" s="39"/>
      <c r="AM660" s="39"/>
      <c r="AN660" s="39"/>
      <c r="AO660" s="39"/>
      <c r="AP660" s="39"/>
      <c r="AQ660" s="39"/>
      <c r="AR660" s="40"/>
      <c r="AS660" s="39"/>
      <c r="AT660" s="40"/>
      <c r="AU660" s="39"/>
      <c r="AV660" s="39"/>
      <c r="AW660" s="39"/>
      <c r="AX660" s="39"/>
      <c r="AY660" s="39"/>
      <c r="AZ660" s="40"/>
      <c r="BA660" s="39"/>
      <c r="BB660" s="40"/>
      <c r="BC660" s="39"/>
      <c r="BD660" s="40"/>
      <c r="BE660" s="39"/>
      <c r="BF660" s="39"/>
      <c r="BG660" s="39"/>
      <c r="BH660" s="56"/>
      <c r="BI660" s="56"/>
      <c r="BJ660" s="133"/>
    </row>
    <row r="661" spans="1:62" x14ac:dyDescent="0.3">
      <c r="A661" s="9"/>
      <c r="B661" s="76"/>
      <c r="C661" s="9"/>
      <c r="D661" s="9"/>
      <c r="E661" s="9"/>
      <c r="F661" s="15"/>
      <c r="G661" s="5"/>
      <c r="H661" s="5"/>
      <c r="I661" s="9"/>
      <c r="J661" s="9"/>
      <c r="K661" s="9"/>
      <c r="L661" s="9"/>
      <c r="M661" s="9"/>
      <c r="N661" s="9"/>
      <c r="O661" s="9"/>
      <c r="P661" s="9"/>
      <c r="Q661" s="9"/>
      <c r="R661" s="9"/>
      <c r="S661" s="9"/>
      <c r="T661" s="9"/>
      <c r="U661" s="9"/>
      <c r="V661" s="9"/>
      <c r="W661" s="9"/>
      <c r="Y661" s="17"/>
      <c r="AA661" s="9"/>
      <c r="AB661" s="9"/>
      <c r="AC661" s="9"/>
      <c r="AD661" s="9"/>
      <c r="AE661" s="14"/>
      <c r="AF661" s="14"/>
      <c r="AG661" s="14"/>
      <c r="AH661" s="14"/>
      <c r="AI661" s="14"/>
      <c r="AJ661" s="14"/>
      <c r="AK661" s="6"/>
      <c r="AL661" s="6"/>
      <c r="AM661" s="6"/>
      <c r="AN661" s="6"/>
      <c r="AO661" s="6"/>
      <c r="AP661" s="6"/>
      <c r="AQ661" s="6"/>
      <c r="AR661" s="6"/>
      <c r="AS661" s="6"/>
      <c r="AT661" s="6"/>
      <c r="AU661" s="39"/>
      <c r="AV661" s="39"/>
      <c r="AW661" s="6"/>
      <c r="AX661" s="6"/>
      <c r="AY661" s="6"/>
      <c r="AZ661" s="6"/>
      <c r="BA661" s="6"/>
      <c r="BB661" s="6"/>
      <c r="BC661" s="6"/>
      <c r="BD661" s="6"/>
      <c r="BE661" s="6"/>
      <c r="BF661" s="6"/>
      <c r="BG661" s="6"/>
      <c r="BH661" s="6"/>
      <c r="BI661" s="6"/>
      <c r="BJ661" s="6"/>
    </row>
    <row r="662" spans="1:62" x14ac:dyDescent="0.3">
      <c r="A662" s="9"/>
      <c r="B662" s="76"/>
      <c r="C662" s="9"/>
      <c r="D662" s="9"/>
      <c r="E662" s="9"/>
      <c r="F662" s="15"/>
      <c r="G662" s="5"/>
      <c r="H662" s="5"/>
      <c r="I662" s="9"/>
      <c r="J662" s="9"/>
      <c r="K662" s="9"/>
      <c r="L662" s="9"/>
      <c r="M662" s="9"/>
      <c r="N662" s="9"/>
      <c r="O662" s="9"/>
      <c r="P662" s="9"/>
      <c r="Q662" s="9"/>
      <c r="R662" s="9"/>
      <c r="S662" s="9"/>
      <c r="T662" s="9"/>
      <c r="U662" s="9"/>
      <c r="V662" s="9"/>
      <c r="W662" s="9"/>
      <c r="Y662" s="17"/>
      <c r="AA662" s="9"/>
      <c r="AB662" s="9"/>
      <c r="AC662" s="9"/>
      <c r="AD662" s="9"/>
      <c r="AE662" s="14"/>
      <c r="AF662" s="14"/>
      <c r="AG662" s="14"/>
      <c r="AH662" s="14"/>
      <c r="AI662" s="14"/>
      <c r="AJ662" s="14"/>
      <c r="AK662" s="6"/>
      <c r="AL662" s="6"/>
      <c r="AM662" s="6"/>
      <c r="AN662" s="6"/>
      <c r="AO662" s="6"/>
      <c r="AP662" s="6"/>
      <c r="AQ662" s="6"/>
      <c r="AR662" s="6"/>
      <c r="AS662" s="6"/>
      <c r="AT662" s="6"/>
      <c r="AU662" s="39"/>
      <c r="AV662" s="39"/>
      <c r="AW662" s="6"/>
      <c r="AX662" s="6"/>
      <c r="AY662" s="6"/>
      <c r="AZ662" s="6"/>
      <c r="BA662" s="6"/>
      <c r="BB662" s="6"/>
      <c r="BC662" s="6"/>
      <c r="BD662" s="6"/>
      <c r="BE662" s="6"/>
      <c r="BF662" s="6"/>
      <c r="BG662" s="6"/>
      <c r="BH662" s="6"/>
      <c r="BI662" s="6"/>
      <c r="BJ662" s="6"/>
    </row>
    <row r="663" spans="1:62" x14ac:dyDescent="0.3">
      <c r="A663" s="135"/>
      <c r="B663" s="76"/>
      <c r="C663" s="9"/>
      <c r="D663" s="9"/>
      <c r="E663" s="9"/>
      <c r="F663" s="15"/>
      <c r="G663" s="5"/>
      <c r="H663" s="5"/>
      <c r="I663" s="9"/>
      <c r="J663" s="9"/>
      <c r="K663" s="9"/>
      <c r="L663" s="9"/>
      <c r="M663" s="9"/>
      <c r="N663" s="9"/>
      <c r="O663" s="9"/>
      <c r="P663" s="9"/>
      <c r="Q663" s="9"/>
      <c r="R663" s="9"/>
      <c r="S663" s="9"/>
      <c r="T663" s="9"/>
      <c r="U663" s="9"/>
      <c r="V663" s="8"/>
      <c r="W663" s="8"/>
      <c r="X663" s="7"/>
      <c r="Y663" s="18"/>
      <c r="Z663" s="7"/>
      <c r="AA663" s="7"/>
      <c r="AB663" s="7"/>
      <c r="AC663" s="9"/>
      <c r="AD663" s="8"/>
      <c r="AE663" s="14"/>
      <c r="AF663" s="14"/>
      <c r="AG663" s="14"/>
      <c r="AH663" s="14"/>
      <c r="AI663" s="14"/>
      <c r="AJ663" s="14"/>
      <c r="AK663" s="136"/>
      <c r="AL663" s="6"/>
      <c r="AM663" s="5"/>
      <c r="AN663" s="5"/>
      <c r="AO663" s="6"/>
      <c r="AP663" s="6"/>
      <c r="AQ663" s="6"/>
      <c r="AR663" s="6"/>
      <c r="AS663" s="6"/>
      <c r="AT663" s="6"/>
      <c r="AU663" s="6"/>
      <c r="AV663" s="6"/>
      <c r="AW663" s="6"/>
      <c r="AX663" s="6"/>
      <c r="AY663" s="6"/>
      <c r="AZ663" s="6"/>
      <c r="BA663" s="6"/>
      <c r="BB663" s="6"/>
      <c r="BC663" s="6"/>
      <c r="BD663" s="6"/>
      <c r="BE663" s="6"/>
      <c r="BF663" s="6"/>
      <c r="BG663" s="6"/>
      <c r="BH663" s="6"/>
      <c r="BI663" s="6"/>
      <c r="BJ663" s="6"/>
    </row>
    <row r="664" spans="1:62" x14ac:dyDescent="0.3">
      <c r="A664" s="9"/>
      <c r="B664" s="76"/>
      <c r="C664" s="9"/>
      <c r="D664" s="9"/>
      <c r="E664" s="9"/>
      <c r="F664" s="15"/>
      <c r="G664" s="5"/>
      <c r="H664" s="5"/>
      <c r="I664" s="9"/>
      <c r="J664" s="9"/>
      <c r="K664" s="9"/>
      <c r="L664" s="9"/>
      <c r="M664" s="9"/>
      <c r="N664" s="9"/>
      <c r="O664" s="9"/>
      <c r="P664" s="9"/>
      <c r="Q664" s="9"/>
      <c r="R664" s="9"/>
      <c r="S664" s="9"/>
      <c r="T664" s="9"/>
      <c r="U664" s="9"/>
      <c r="V664" s="9"/>
      <c r="W664" s="9"/>
      <c r="Y664" s="17"/>
      <c r="AA664" s="9"/>
      <c r="AB664" s="9"/>
      <c r="AC664" s="9"/>
      <c r="AD664" s="9"/>
      <c r="AE664" s="14"/>
      <c r="AF664" s="14"/>
      <c r="AG664" s="14"/>
      <c r="AH664" s="14"/>
      <c r="AI664" s="14"/>
      <c r="AJ664" s="14"/>
      <c r="AK664" s="6"/>
      <c r="AL664" s="6"/>
      <c r="AM664" s="6"/>
      <c r="AN664" s="6"/>
      <c r="AO664" s="6"/>
      <c r="AP664" s="6"/>
      <c r="AQ664" s="6"/>
      <c r="AR664" s="6"/>
      <c r="AS664" s="6"/>
      <c r="AT664" s="6"/>
      <c r="AU664" s="39"/>
      <c r="AV664" s="39"/>
      <c r="AW664" s="6"/>
      <c r="AX664" s="6"/>
      <c r="AY664" s="6"/>
      <c r="AZ664" s="6"/>
      <c r="BA664" s="6"/>
      <c r="BB664" s="6"/>
      <c r="BC664" s="6"/>
      <c r="BD664" s="6"/>
      <c r="BE664" s="6"/>
      <c r="BF664" s="6"/>
      <c r="BG664" s="6"/>
      <c r="BH664" s="6"/>
      <c r="BI664" s="6"/>
      <c r="BJ664" s="6"/>
    </row>
    <row r="665" spans="1:62" ht="13.5" customHeight="1" x14ac:dyDescent="0.35">
      <c r="A665" s="120"/>
      <c r="B665" s="19"/>
      <c r="C665" s="1"/>
      <c r="D665" s="9"/>
      <c r="E665" s="1"/>
      <c r="F665" s="15"/>
      <c r="G665" s="37"/>
      <c r="H665" s="5"/>
      <c r="I665" s="22"/>
      <c r="J665" s="22"/>
      <c r="K665" s="22"/>
      <c r="L665" s="60"/>
      <c r="M665" s="60"/>
      <c r="N665" s="60"/>
      <c r="O665" s="60"/>
      <c r="P665" s="60"/>
      <c r="Q665" s="60"/>
      <c r="R665" s="60"/>
      <c r="S665" s="60"/>
      <c r="T665" s="60"/>
      <c r="U665" s="60"/>
      <c r="V665" s="60"/>
      <c r="W665" s="60"/>
      <c r="X665" s="60"/>
      <c r="Y665" s="59"/>
      <c r="Z665" s="20"/>
      <c r="AA665" s="60"/>
      <c r="AB665" s="60"/>
      <c r="AC665" s="60"/>
      <c r="AD665" s="60"/>
      <c r="AE665" s="22"/>
      <c r="AF665" s="22"/>
      <c r="AG665" s="22"/>
      <c r="AH665" s="22"/>
      <c r="AI665" s="22"/>
      <c r="AJ665" s="22"/>
      <c r="AK665" s="39"/>
      <c r="AL665" s="39"/>
      <c r="AM665" s="39"/>
      <c r="AN665" s="39"/>
      <c r="AO665" s="39"/>
      <c r="AP665" s="39"/>
      <c r="AQ665" s="39"/>
      <c r="AR665" s="40"/>
      <c r="AS665" s="39"/>
      <c r="AT665" s="40"/>
      <c r="AU665" s="39"/>
      <c r="AV665" s="39"/>
      <c r="AW665" s="39"/>
      <c r="AX665" s="39"/>
      <c r="AY665" s="39"/>
      <c r="AZ665" s="40"/>
      <c r="BA665" s="39"/>
      <c r="BB665" s="40"/>
      <c r="BC665" s="39"/>
      <c r="BD665" s="40"/>
      <c r="BE665" s="39"/>
      <c r="BF665" s="39"/>
      <c r="BG665" s="39"/>
      <c r="BH665" s="56"/>
      <c r="BI665" s="56"/>
      <c r="BJ665" s="133"/>
    </row>
    <row r="666" spans="1:62" x14ac:dyDescent="0.3">
      <c r="A666" s="9"/>
      <c r="B666" s="76"/>
      <c r="C666" s="9"/>
      <c r="D666" s="9"/>
      <c r="E666" s="9"/>
      <c r="F666" s="15"/>
      <c r="G666" s="5"/>
      <c r="H666" s="5"/>
      <c r="I666" s="9"/>
      <c r="J666" s="9"/>
      <c r="K666" s="9"/>
      <c r="L666" s="9"/>
      <c r="M666" s="9"/>
      <c r="N666" s="9"/>
      <c r="O666" s="9"/>
      <c r="P666" s="9"/>
      <c r="Q666" s="9"/>
      <c r="R666" s="9"/>
      <c r="S666" s="9"/>
      <c r="T666" s="9"/>
      <c r="U666" s="9"/>
      <c r="V666" s="9"/>
      <c r="W666" s="9"/>
      <c r="Y666" s="17"/>
      <c r="AA666" s="9"/>
      <c r="AB666" s="9"/>
      <c r="AC666" s="9"/>
      <c r="AD666" s="9"/>
      <c r="AE666" s="14"/>
      <c r="AF666" s="14"/>
      <c r="AG666" s="14"/>
      <c r="AH666" s="14"/>
      <c r="AI666" s="14"/>
      <c r="AJ666" s="14"/>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row>
    <row r="667" spans="1:62" x14ac:dyDescent="0.3">
      <c r="A667" s="9"/>
      <c r="B667" s="76"/>
      <c r="C667" s="9"/>
      <c r="D667" s="9"/>
      <c r="E667" s="9"/>
      <c r="F667" s="15"/>
      <c r="G667" s="5"/>
      <c r="H667" s="5"/>
      <c r="I667" s="9"/>
      <c r="J667" s="9"/>
      <c r="K667" s="9"/>
      <c r="L667" s="9"/>
      <c r="M667" s="9"/>
      <c r="N667" s="9"/>
      <c r="O667" s="9"/>
      <c r="P667" s="9"/>
      <c r="Q667" s="9"/>
      <c r="R667" s="9"/>
      <c r="S667" s="9"/>
      <c r="T667" s="9"/>
      <c r="U667" s="9"/>
      <c r="V667" s="9"/>
      <c r="W667" s="9"/>
      <c r="Y667" s="17"/>
      <c r="AA667" s="9"/>
      <c r="AB667" s="9"/>
      <c r="AC667" s="9"/>
      <c r="AD667" s="9"/>
      <c r="AE667" s="14"/>
      <c r="AF667" s="14"/>
      <c r="AG667" s="14"/>
      <c r="AH667" s="14"/>
      <c r="AI667" s="14"/>
      <c r="AJ667" s="14"/>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row>
    <row r="668" spans="1:62" x14ac:dyDescent="0.3">
      <c r="A668" s="135"/>
      <c r="B668" s="76"/>
      <c r="C668" s="9"/>
      <c r="D668" s="9"/>
      <c r="E668" s="9"/>
      <c r="F668" s="15"/>
      <c r="G668" s="5"/>
      <c r="H668" s="5"/>
      <c r="I668" s="9"/>
      <c r="J668" s="9"/>
      <c r="K668" s="9"/>
      <c r="L668" s="9"/>
      <c r="M668" s="9"/>
      <c r="N668" s="9"/>
      <c r="O668" s="9"/>
      <c r="P668" s="9"/>
      <c r="Q668" s="9"/>
      <c r="R668" s="9"/>
      <c r="S668" s="9"/>
      <c r="T668" s="9"/>
      <c r="U668" s="9"/>
      <c r="V668" s="8"/>
      <c r="W668" s="8"/>
      <c r="X668" s="7"/>
      <c r="Y668" s="18"/>
      <c r="Z668" s="7"/>
      <c r="AA668" s="7"/>
      <c r="AB668" s="7"/>
      <c r="AC668" s="9"/>
      <c r="AD668" s="8"/>
      <c r="AE668" s="14"/>
      <c r="AF668" s="14"/>
      <c r="AG668" s="14"/>
      <c r="AH668" s="14"/>
      <c r="AI668" s="14"/>
      <c r="AJ668" s="14"/>
      <c r="AK668" s="136"/>
      <c r="AL668" s="6"/>
      <c r="AM668" s="5"/>
      <c r="AN668" s="5"/>
      <c r="AO668" s="6"/>
      <c r="AP668" s="6"/>
      <c r="AQ668" s="6"/>
      <c r="AR668" s="6"/>
      <c r="AS668" s="6"/>
      <c r="AT668" s="6"/>
      <c r="AU668" s="6"/>
      <c r="AV668" s="6"/>
      <c r="AW668" s="6"/>
      <c r="AX668" s="6"/>
      <c r="AY668" s="6"/>
      <c r="AZ668" s="6"/>
      <c r="BA668" s="6"/>
      <c r="BB668" s="6"/>
      <c r="BC668" s="6"/>
      <c r="BD668" s="6"/>
      <c r="BE668" s="6"/>
      <c r="BF668" s="6"/>
      <c r="BG668" s="6"/>
      <c r="BH668" s="6"/>
      <c r="BI668" s="6"/>
      <c r="BJ668" s="6"/>
    </row>
    <row r="669" spans="1:62" x14ac:dyDescent="0.3">
      <c r="A669" s="9"/>
      <c r="B669" s="76"/>
      <c r="C669" s="9"/>
      <c r="D669" s="9"/>
      <c r="E669" s="9"/>
      <c r="F669" s="15"/>
      <c r="G669" s="5"/>
      <c r="H669" s="5"/>
      <c r="I669" s="9"/>
      <c r="J669" s="9"/>
      <c r="K669" s="9"/>
      <c r="L669" s="9"/>
      <c r="M669" s="9"/>
      <c r="N669" s="9"/>
      <c r="O669" s="9"/>
      <c r="P669" s="9"/>
      <c r="Q669" s="9"/>
      <c r="R669" s="9"/>
      <c r="S669" s="9"/>
      <c r="T669" s="9"/>
      <c r="U669" s="9"/>
      <c r="V669" s="9"/>
      <c r="W669" s="9"/>
      <c r="Y669" s="17"/>
      <c r="AA669" s="9"/>
      <c r="AB669" s="9"/>
      <c r="AC669" s="9"/>
      <c r="AD669" s="9"/>
      <c r="AE669" s="14"/>
      <c r="AF669" s="14"/>
      <c r="AG669" s="14"/>
      <c r="AH669" s="14"/>
      <c r="AI669" s="14"/>
      <c r="AJ669" s="14"/>
      <c r="AK669" s="6"/>
      <c r="AL669" s="6"/>
      <c r="AM669" s="6"/>
      <c r="AN669" s="6"/>
      <c r="AO669" s="6"/>
      <c r="AP669" s="6"/>
      <c r="AQ669" s="6"/>
      <c r="AR669" s="6"/>
      <c r="AS669" s="6"/>
      <c r="AT669" s="6"/>
      <c r="AU669" s="39"/>
      <c r="AV669" s="39"/>
      <c r="AW669" s="6"/>
      <c r="AX669" s="6"/>
      <c r="AY669" s="6"/>
      <c r="AZ669" s="6"/>
      <c r="BA669" s="6"/>
      <c r="BB669" s="6"/>
      <c r="BC669" s="6"/>
      <c r="BD669" s="6"/>
      <c r="BE669" s="6"/>
      <c r="BF669" s="6"/>
      <c r="BG669" s="6"/>
      <c r="BH669" s="6"/>
      <c r="BI669" s="6"/>
      <c r="BJ669" s="6"/>
    </row>
    <row r="670" spans="1:62" x14ac:dyDescent="0.3">
      <c r="A670" s="9"/>
      <c r="B670" s="76"/>
      <c r="C670" s="9"/>
      <c r="D670" s="9"/>
      <c r="E670" s="9"/>
      <c r="F670" s="15"/>
      <c r="G670" s="5"/>
      <c r="H670" s="5"/>
      <c r="I670" s="9"/>
      <c r="J670" s="9"/>
      <c r="K670" s="9"/>
      <c r="L670" s="9"/>
      <c r="M670" s="9"/>
      <c r="N670" s="9"/>
      <c r="O670" s="9"/>
      <c r="P670" s="9"/>
      <c r="Q670" s="9"/>
      <c r="R670" s="9"/>
      <c r="S670" s="9"/>
      <c r="T670" s="9"/>
      <c r="U670" s="9"/>
      <c r="V670" s="9"/>
      <c r="W670" s="9"/>
      <c r="Y670" s="17"/>
      <c r="AA670" s="9"/>
      <c r="AB670" s="9"/>
      <c r="AC670" s="9"/>
      <c r="AD670" s="9"/>
      <c r="AE670" s="14"/>
      <c r="AF670" s="14"/>
      <c r="AG670" s="14"/>
      <c r="AH670" s="14"/>
      <c r="AI670" s="14"/>
      <c r="AJ670" s="14"/>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row>
    <row r="671" spans="1:62" x14ac:dyDescent="0.3">
      <c r="A671" s="9"/>
      <c r="B671" s="76"/>
      <c r="C671" s="9"/>
      <c r="D671" s="9"/>
      <c r="E671" s="9"/>
      <c r="F671" s="15"/>
      <c r="G671" s="5"/>
      <c r="H671" s="5"/>
      <c r="I671" s="9"/>
      <c r="J671" s="9"/>
      <c r="K671" s="9"/>
      <c r="L671" s="9"/>
      <c r="M671" s="9"/>
      <c r="N671" s="9"/>
      <c r="O671" s="9"/>
      <c r="P671" s="9"/>
      <c r="Q671" s="9"/>
      <c r="R671" s="9"/>
      <c r="S671" s="9"/>
      <c r="T671" s="9"/>
      <c r="U671" s="9"/>
      <c r="V671" s="9"/>
      <c r="W671" s="9"/>
      <c r="Y671" s="17"/>
      <c r="AA671" s="9"/>
      <c r="AB671" s="9"/>
      <c r="AC671" s="9"/>
      <c r="AD671" s="9"/>
      <c r="AE671" s="14"/>
      <c r="AF671" s="14"/>
      <c r="AG671" s="14"/>
      <c r="AH671" s="14"/>
      <c r="AI671" s="14"/>
      <c r="AJ671" s="14"/>
      <c r="AK671" s="6"/>
      <c r="AL671" s="6"/>
      <c r="AM671" s="6"/>
      <c r="AN671" s="6"/>
      <c r="AO671" s="6"/>
      <c r="AP671" s="6"/>
      <c r="AQ671" s="6"/>
      <c r="AR671" s="6"/>
      <c r="AS671" s="6"/>
      <c r="AT671" s="6"/>
      <c r="AU671" s="39"/>
      <c r="AV671" s="39"/>
      <c r="AW671" s="6"/>
      <c r="AX671" s="6"/>
      <c r="AY671" s="6"/>
      <c r="AZ671" s="6"/>
      <c r="BA671" s="6"/>
      <c r="BB671" s="6"/>
      <c r="BC671" s="6"/>
      <c r="BD671" s="6"/>
      <c r="BE671" s="6"/>
      <c r="BF671" s="6"/>
      <c r="BG671" s="6"/>
      <c r="BH671" s="6"/>
      <c r="BI671" s="6"/>
      <c r="BJ671" s="6"/>
    </row>
    <row r="672" spans="1:62" ht="13.5" customHeight="1" x14ac:dyDescent="0.35">
      <c r="A672" s="120"/>
      <c r="B672" s="76"/>
      <c r="C672" s="1"/>
      <c r="D672" s="9"/>
      <c r="E672" s="1"/>
      <c r="F672" s="15"/>
      <c r="G672" s="5"/>
      <c r="H672" s="5"/>
      <c r="I672" s="22"/>
      <c r="J672" s="22"/>
      <c r="K672" s="22"/>
      <c r="L672" s="60"/>
      <c r="M672" s="60"/>
      <c r="N672" s="60"/>
      <c r="O672" s="60"/>
      <c r="P672" s="60"/>
      <c r="Q672" s="60"/>
      <c r="R672" s="60"/>
      <c r="S672" s="60"/>
      <c r="T672" s="60"/>
      <c r="U672" s="60"/>
      <c r="V672" s="60"/>
      <c r="W672" s="60"/>
      <c r="X672" s="60"/>
      <c r="Y672" s="59"/>
      <c r="Z672" s="20"/>
      <c r="AA672" s="60"/>
      <c r="AB672" s="60"/>
      <c r="AC672" s="60"/>
      <c r="AD672" s="60"/>
      <c r="AE672" s="22"/>
      <c r="AF672" s="22"/>
      <c r="AG672" s="22"/>
      <c r="AH672" s="22"/>
      <c r="AI672" s="22"/>
      <c r="AJ672" s="22"/>
      <c r="AK672" s="39"/>
      <c r="AL672" s="39"/>
      <c r="AM672" s="39"/>
      <c r="AN672" s="39"/>
      <c r="AO672" s="39"/>
      <c r="AP672" s="39"/>
      <c r="AQ672" s="39"/>
      <c r="AR672" s="40"/>
      <c r="AS672" s="39"/>
      <c r="AT672" s="40"/>
      <c r="AU672" s="39"/>
      <c r="AV672" s="39"/>
      <c r="AW672" s="39"/>
      <c r="AX672" s="39"/>
      <c r="AY672" s="39"/>
      <c r="AZ672" s="40"/>
      <c r="BA672" s="39"/>
      <c r="BB672" s="40"/>
      <c r="BC672" s="39"/>
      <c r="BD672" s="40"/>
      <c r="BE672" s="39"/>
      <c r="BF672" s="39"/>
      <c r="BG672" s="39"/>
      <c r="BH672" s="56"/>
      <c r="BI672" s="56"/>
      <c r="BJ672" s="133"/>
    </row>
    <row r="673" spans="1:62" x14ac:dyDescent="0.3">
      <c r="A673" s="135"/>
      <c r="B673" s="76"/>
      <c r="C673" s="9"/>
      <c r="D673" s="9"/>
      <c r="E673" s="9"/>
      <c r="F673" s="15"/>
      <c r="G673" s="5"/>
      <c r="H673" s="5"/>
      <c r="I673" s="9"/>
      <c r="J673" s="9"/>
      <c r="K673" s="9"/>
      <c r="L673" s="9"/>
      <c r="M673" s="9"/>
      <c r="N673" s="9"/>
      <c r="O673" s="9"/>
      <c r="P673" s="9"/>
      <c r="Q673" s="9"/>
      <c r="R673" s="9"/>
      <c r="S673" s="9"/>
      <c r="T673" s="9"/>
      <c r="U673" s="9"/>
      <c r="V673" s="8"/>
      <c r="W673" s="8"/>
      <c r="X673" s="7"/>
      <c r="Y673" s="18"/>
      <c r="Z673" s="7"/>
      <c r="AA673" s="7"/>
      <c r="AB673" s="7"/>
      <c r="AC673" s="9"/>
      <c r="AD673" s="8"/>
      <c r="AE673" s="14"/>
      <c r="AF673" s="14"/>
      <c r="AG673" s="14"/>
      <c r="AH673" s="14"/>
      <c r="AI673" s="14"/>
      <c r="AJ673" s="14"/>
      <c r="AK673" s="136"/>
      <c r="AL673" s="6"/>
      <c r="AM673" s="5"/>
      <c r="AN673" s="5"/>
      <c r="AO673" s="6"/>
      <c r="AP673" s="6"/>
      <c r="AQ673" s="6"/>
      <c r="AR673" s="6"/>
      <c r="AS673" s="6"/>
      <c r="AT673" s="6"/>
      <c r="AU673" s="6"/>
      <c r="AV673" s="6"/>
      <c r="AW673" s="6"/>
      <c r="AX673" s="6"/>
      <c r="AY673" s="6"/>
      <c r="AZ673" s="6"/>
      <c r="BA673" s="6"/>
      <c r="BB673" s="6"/>
      <c r="BC673" s="6"/>
      <c r="BD673" s="6"/>
      <c r="BE673" s="6"/>
      <c r="BF673" s="6"/>
      <c r="BG673" s="6"/>
      <c r="BH673" s="6"/>
      <c r="BI673" s="6"/>
      <c r="BJ673" s="6"/>
    </row>
    <row r="674" spans="1:62" ht="13.5" customHeight="1" x14ac:dyDescent="0.35">
      <c r="A674" s="120"/>
      <c r="B674" s="19"/>
      <c r="C674" s="1"/>
      <c r="D674" s="9"/>
      <c r="E674" s="1"/>
      <c r="F674" s="15"/>
      <c r="G674" s="37"/>
      <c r="H674" s="5"/>
      <c r="I674" s="22"/>
      <c r="J674" s="22"/>
      <c r="K674" s="22"/>
      <c r="L674" s="60"/>
      <c r="M674" s="60"/>
      <c r="N674" s="60"/>
      <c r="O674" s="60"/>
      <c r="P674" s="60"/>
      <c r="Q674" s="60"/>
      <c r="R674" s="60"/>
      <c r="S674" s="60"/>
      <c r="T674" s="60"/>
      <c r="U674" s="60"/>
      <c r="V674" s="60"/>
      <c r="W674" s="60"/>
      <c r="X674" s="60"/>
      <c r="Y674" s="59"/>
      <c r="Z674" s="20"/>
      <c r="AA674" s="60"/>
      <c r="AB674" s="60"/>
      <c r="AC674" s="60"/>
      <c r="AD674" s="60"/>
      <c r="AE674" s="22"/>
      <c r="AF674" s="22"/>
      <c r="AG674" s="22"/>
      <c r="AH674" s="22"/>
      <c r="AI674" s="22"/>
      <c r="AJ674" s="22"/>
      <c r="AK674" s="39"/>
      <c r="AL674" s="39"/>
      <c r="AM674" s="39"/>
      <c r="AN674" s="39"/>
      <c r="AO674" s="39"/>
      <c r="AP674" s="39"/>
      <c r="AQ674" s="39"/>
      <c r="AR674" s="40"/>
      <c r="AS674" s="39"/>
      <c r="AT674" s="40"/>
      <c r="AU674" s="39"/>
      <c r="AV674" s="39"/>
      <c r="AW674" s="39"/>
      <c r="AX674" s="39"/>
      <c r="AY674" s="39"/>
      <c r="AZ674" s="40"/>
      <c r="BA674" s="39"/>
      <c r="BB674" s="40"/>
      <c r="BC674" s="39"/>
      <c r="BD674" s="40"/>
      <c r="BE674" s="39"/>
      <c r="BF674" s="39"/>
      <c r="BG674" s="39"/>
      <c r="BH674" s="56"/>
      <c r="BI674" s="56"/>
      <c r="BJ674" s="133"/>
    </row>
    <row r="675" spans="1:62" x14ac:dyDescent="0.3">
      <c r="A675" s="135"/>
      <c r="B675" s="76"/>
      <c r="C675" s="9"/>
      <c r="D675" s="9"/>
      <c r="E675" s="9"/>
      <c r="F675" s="15"/>
      <c r="G675" s="5"/>
      <c r="H675" s="5"/>
      <c r="I675" s="9"/>
      <c r="J675" s="9"/>
      <c r="K675" s="9"/>
      <c r="L675" s="9"/>
      <c r="M675" s="9"/>
      <c r="N675" s="9"/>
      <c r="O675" s="9"/>
      <c r="P675" s="9"/>
      <c r="Q675" s="9"/>
      <c r="R675" s="9"/>
      <c r="S675" s="9"/>
      <c r="T675" s="9"/>
      <c r="U675" s="9"/>
      <c r="V675" s="8"/>
      <c r="W675" s="8"/>
      <c r="X675" s="7"/>
      <c r="Y675" s="18"/>
      <c r="Z675" s="7"/>
      <c r="AA675" s="7"/>
      <c r="AB675" s="7"/>
      <c r="AC675" s="9"/>
      <c r="AD675" s="8"/>
      <c r="AE675" s="14"/>
      <c r="AF675" s="14"/>
      <c r="AG675" s="14"/>
      <c r="AH675" s="14"/>
      <c r="AI675" s="14"/>
      <c r="AJ675" s="14"/>
      <c r="AK675" s="136"/>
      <c r="AL675" s="6"/>
      <c r="AM675" s="5"/>
      <c r="AN675" s="5"/>
      <c r="AO675" s="6"/>
      <c r="AP675" s="6"/>
      <c r="AQ675" s="6"/>
      <c r="AR675" s="6"/>
      <c r="AS675" s="6"/>
      <c r="AT675" s="6"/>
      <c r="AU675" s="6"/>
      <c r="AV675" s="6"/>
      <c r="AW675" s="6"/>
      <c r="AX675" s="6"/>
      <c r="AY675" s="6"/>
      <c r="AZ675" s="6"/>
      <c r="BA675" s="6"/>
      <c r="BB675" s="6"/>
      <c r="BC675" s="6"/>
      <c r="BD675" s="6"/>
      <c r="BE675" s="6"/>
      <c r="BF675" s="6"/>
      <c r="BG675" s="6"/>
      <c r="BH675" s="6"/>
      <c r="BI675" s="6"/>
      <c r="BJ675" s="6"/>
    </row>
    <row r="676" spans="1:62" x14ac:dyDescent="0.3">
      <c r="A676" s="135"/>
      <c r="B676" s="76"/>
      <c r="C676" s="9"/>
      <c r="D676" s="9"/>
      <c r="E676" s="9"/>
      <c r="F676" s="15"/>
      <c r="G676" s="5"/>
      <c r="H676" s="5"/>
      <c r="I676" s="9"/>
      <c r="J676" s="9"/>
      <c r="K676" s="9"/>
      <c r="L676" s="9"/>
      <c r="M676" s="9"/>
      <c r="N676" s="9"/>
      <c r="O676" s="9"/>
      <c r="P676" s="9"/>
      <c r="Q676" s="9"/>
      <c r="R676" s="9"/>
      <c r="S676" s="9"/>
      <c r="T676" s="9"/>
      <c r="U676" s="9"/>
      <c r="V676" s="8"/>
      <c r="W676" s="8"/>
      <c r="X676" s="7"/>
      <c r="Y676" s="18"/>
      <c r="Z676" s="7"/>
      <c r="AA676" s="7"/>
      <c r="AB676" s="7"/>
      <c r="AC676" s="9"/>
      <c r="AD676" s="8"/>
      <c r="AE676" s="14"/>
      <c r="AF676" s="14"/>
      <c r="AG676" s="14"/>
      <c r="AH676" s="14"/>
      <c r="AI676" s="14"/>
      <c r="AJ676" s="14"/>
      <c r="AK676" s="136"/>
      <c r="AL676" s="6"/>
      <c r="AM676" s="5"/>
      <c r="AN676" s="5"/>
      <c r="AO676" s="6"/>
      <c r="AP676" s="6"/>
      <c r="AQ676" s="6"/>
      <c r="AR676" s="6"/>
      <c r="AS676" s="6"/>
      <c r="AT676" s="6"/>
      <c r="AU676" s="6"/>
      <c r="AV676" s="6"/>
      <c r="AW676" s="6"/>
      <c r="AX676" s="6"/>
      <c r="AY676" s="6"/>
      <c r="AZ676" s="6"/>
      <c r="BA676" s="6"/>
      <c r="BB676" s="6"/>
      <c r="BC676" s="6"/>
      <c r="BD676" s="6"/>
      <c r="BE676" s="6"/>
      <c r="BF676" s="6"/>
      <c r="BG676" s="6"/>
      <c r="BH676" s="6"/>
      <c r="BI676" s="6"/>
      <c r="BJ676" s="6"/>
    </row>
    <row r="677" spans="1:62" ht="13.5" customHeight="1" x14ac:dyDescent="0.35">
      <c r="A677" s="120"/>
      <c r="B677" s="19"/>
      <c r="C677" s="1"/>
      <c r="D677" s="9"/>
      <c r="E677" s="1"/>
      <c r="F677" s="15"/>
      <c r="G677" s="37"/>
      <c r="H677" s="5"/>
      <c r="I677" s="22"/>
      <c r="J677" s="22"/>
      <c r="K677" s="22"/>
      <c r="L677" s="60"/>
      <c r="M677" s="60"/>
      <c r="N677" s="60"/>
      <c r="O677" s="60"/>
      <c r="P677" s="60"/>
      <c r="Q677" s="60"/>
      <c r="R677" s="60"/>
      <c r="S677" s="60"/>
      <c r="T677" s="60"/>
      <c r="U677" s="60"/>
      <c r="V677" s="60"/>
      <c r="W677" s="60"/>
      <c r="X677" s="60"/>
      <c r="Y677" s="59"/>
      <c r="Z677" s="20"/>
      <c r="AA677" s="60"/>
      <c r="AB677" s="60"/>
      <c r="AC677" s="60"/>
      <c r="AD677" s="60"/>
      <c r="AE677" s="22"/>
      <c r="AF677" s="22"/>
      <c r="AG677" s="22"/>
      <c r="AH677" s="22"/>
      <c r="AI677" s="22"/>
      <c r="AJ677" s="22"/>
      <c r="AK677" s="39"/>
      <c r="AL677" s="39"/>
      <c r="AM677" s="39"/>
      <c r="AN677" s="39"/>
      <c r="AO677" s="39"/>
      <c r="AP677" s="39"/>
      <c r="AQ677" s="39"/>
      <c r="AR677" s="40"/>
      <c r="AS677" s="39"/>
      <c r="AT677" s="40"/>
      <c r="AU677" s="39"/>
      <c r="AV677" s="39"/>
      <c r="AW677" s="39"/>
      <c r="AX677" s="39"/>
      <c r="AY677" s="39"/>
      <c r="AZ677" s="40"/>
      <c r="BA677" s="39"/>
      <c r="BB677" s="40"/>
      <c r="BC677" s="39"/>
      <c r="BD677" s="40"/>
      <c r="BE677" s="39"/>
      <c r="BF677" s="39"/>
      <c r="BG677" s="39"/>
      <c r="BH677" s="56"/>
      <c r="BI677" s="56"/>
      <c r="BJ677" s="133"/>
    </row>
    <row r="678" spans="1:62" ht="13.5" customHeight="1" x14ac:dyDescent="0.35">
      <c r="A678" s="120"/>
      <c r="B678" s="19"/>
      <c r="C678" s="1"/>
      <c r="D678" s="9"/>
      <c r="E678" s="1"/>
      <c r="F678" s="15"/>
      <c r="G678" s="37"/>
      <c r="H678" s="5"/>
      <c r="I678" s="22"/>
      <c r="J678" s="22"/>
      <c r="K678" s="22"/>
      <c r="L678" s="60"/>
      <c r="M678" s="60"/>
      <c r="N678" s="60"/>
      <c r="O678" s="60"/>
      <c r="P678" s="60"/>
      <c r="Q678" s="60"/>
      <c r="R678" s="60"/>
      <c r="S678" s="60"/>
      <c r="T678" s="60"/>
      <c r="U678" s="60"/>
      <c r="V678" s="60"/>
      <c r="W678" s="60"/>
      <c r="X678" s="60"/>
      <c r="Y678" s="59"/>
      <c r="Z678" s="20"/>
      <c r="AA678" s="60"/>
      <c r="AB678" s="60"/>
      <c r="AC678" s="60"/>
      <c r="AD678" s="60"/>
      <c r="AE678" s="22"/>
      <c r="AF678" s="22"/>
      <c r="AG678" s="22"/>
      <c r="AH678" s="22"/>
      <c r="AI678" s="22"/>
      <c r="AJ678" s="22"/>
      <c r="AK678" s="39"/>
      <c r="AL678" s="39"/>
      <c r="AM678" s="39"/>
      <c r="AN678" s="39"/>
      <c r="AO678" s="39"/>
      <c r="AP678" s="39"/>
      <c r="AQ678" s="39"/>
      <c r="AR678" s="40"/>
      <c r="AS678" s="39"/>
      <c r="AT678" s="40"/>
      <c r="AU678" s="39"/>
      <c r="AV678" s="39"/>
      <c r="AW678" s="39"/>
      <c r="AX678" s="39"/>
      <c r="AY678" s="39"/>
      <c r="AZ678" s="40"/>
      <c r="BA678" s="39"/>
      <c r="BB678" s="40"/>
      <c r="BC678" s="39"/>
      <c r="BD678" s="40"/>
      <c r="BE678" s="39"/>
      <c r="BF678" s="39"/>
      <c r="BG678" s="39"/>
      <c r="BH678" s="56"/>
      <c r="BI678" s="56"/>
      <c r="BJ678" s="133"/>
    </row>
    <row r="679" spans="1:62" x14ac:dyDescent="0.3">
      <c r="A679" s="9"/>
      <c r="B679" s="76"/>
      <c r="C679" s="9"/>
      <c r="D679" s="9"/>
      <c r="E679" s="9"/>
      <c r="F679" s="15"/>
      <c r="G679" s="5"/>
      <c r="H679" s="5"/>
      <c r="I679" s="9"/>
      <c r="J679" s="9"/>
      <c r="K679" s="9"/>
      <c r="L679" s="9"/>
      <c r="M679" s="9"/>
      <c r="N679" s="9"/>
      <c r="O679" s="9"/>
      <c r="P679" s="9"/>
      <c r="Q679" s="9"/>
      <c r="R679" s="9"/>
      <c r="S679" s="9"/>
      <c r="T679" s="9"/>
      <c r="U679" s="9"/>
      <c r="V679" s="9"/>
      <c r="W679" s="9"/>
      <c r="Y679" s="17"/>
      <c r="AA679" s="9"/>
      <c r="AB679" s="9"/>
      <c r="AC679" s="9"/>
      <c r="AD679" s="9"/>
      <c r="AE679" s="14"/>
      <c r="AF679" s="14"/>
      <c r="AG679" s="14"/>
      <c r="AH679" s="14"/>
      <c r="AI679" s="14"/>
      <c r="AJ679" s="14"/>
      <c r="AK679" s="6"/>
      <c r="AL679" s="6"/>
      <c r="AM679" s="6"/>
      <c r="AN679" s="6"/>
      <c r="AO679" s="6"/>
      <c r="AP679" s="6"/>
      <c r="AQ679" s="6"/>
      <c r="AR679" s="6"/>
      <c r="AS679" s="6"/>
      <c r="AT679" s="6"/>
      <c r="AU679" s="39"/>
      <c r="AV679" s="39"/>
      <c r="AW679" s="6"/>
      <c r="AX679" s="6"/>
      <c r="AY679" s="6"/>
      <c r="AZ679" s="6"/>
      <c r="BA679" s="6"/>
      <c r="BB679" s="6"/>
      <c r="BC679" s="6"/>
      <c r="BD679" s="6"/>
      <c r="BE679" s="6"/>
      <c r="BF679" s="6"/>
      <c r="BG679" s="6"/>
      <c r="BH679" s="6"/>
      <c r="BI679" s="6"/>
      <c r="BJ679" s="6"/>
    </row>
    <row r="680" spans="1:62" x14ac:dyDescent="0.3">
      <c r="A680" s="135"/>
      <c r="B680" s="76"/>
      <c r="C680" s="9"/>
      <c r="D680" s="9"/>
      <c r="E680" s="9"/>
      <c r="F680" s="15"/>
      <c r="G680" s="5"/>
      <c r="H680" s="5"/>
      <c r="I680" s="9"/>
      <c r="J680" s="9"/>
      <c r="K680" s="9"/>
      <c r="L680" s="9"/>
      <c r="M680" s="9"/>
      <c r="N680" s="9"/>
      <c r="O680" s="9"/>
      <c r="P680" s="9"/>
      <c r="Q680" s="9"/>
      <c r="R680" s="9"/>
      <c r="S680" s="9"/>
      <c r="T680" s="9"/>
      <c r="U680" s="9"/>
      <c r="V680" s="8"/>
      <c r="W680" s="8"/>
      <c r="X680" s="7"/>
      <c r="Y680" s="18"/>
      <c r="Z680" s="7"/>
      <c r="AA680" s="7"/>
      <c r="AB680" s="7"/>
      <c r="AC680" s="9"/>
      <c r="AD680" s="8"/>
      <c r="AE680" s="14"/>
      <c r="AF680" s="14"/>
      <c r="AG680" s="14"/>
      <c r="AH680" s="14"/>
      <c r="AI680" s="14"/>
      <c r="AJ680" s="14"/>
      <c r="AK680" s="136"/>
      <c r="AL680" s="6"/>
      <c r="AM680" s="5"/>
      <c r="AN680" s="5"/>
      <c r="AO680" s="6"/>
      <c r="AP680" s="6"/>
      <c r="AQ680" s="6"/>
      <c r="AR680" s="6"/>
      <c r="AS680" s="6"/>
      <c r="AT680" s="6"/>
      <c r="AU680" s="6"/>
      <c r="AV680" s="6"/>
      <c r="AW680" s="6"/>
      <c r="AX680" s="6"/>
      <c r="AY680" s="6"/>
      <c r="AZ680" s="6"/>
      <c r="BA680" s="6"/>
      <c r="BB680" s="6"/>
      <c r="BC680" s="6"/>
      <c r="BD680" s="6"/>
      <c r="BE680" s="6"/>
      <c r="BF680" s="6"/>
      <c r="BG680" s="6"/>
      <c r="BH680" s="6"/>
      <c r="BI680" s="6"/>
      <c r="BJ680" s="6"/>
    </row>
    <row r="681" spans="1:62" ht="13.5" customHeight="1" x14ac:dyDescent="0.35">
      <c r="A681" s="120"/>
      <c r="B681" s="76"/>
      <c r="C681" s="1"/>
      <c r="D681" s="9"/>
      <c r="E681" s="1"/>
      <c r="F681" s="15"/>
      <c r="G681" s="5"/>
      <c r="H681" s="5"/>
      <c r="I681" s="22"/>
      <c r="J681" s="22"/>
      <c r="K681" s="22"/>
      <c r="L681" s="60"/>
      <c r="M681" s="60"/>
      <c r="N681" s="60"/>
      <c r="O681" s="60"/>
      <c r="P681" s="60"/>
      <c r="Q681" s="60"/>
      <c r="R681" s="60"/>
      <c r="S681" s="60"/>
      <c r="T681" s="60"/>
      <c r="U681" s="60"/>
      <c r="V681" s="60"/>
      <c r="W681" s="60"/>
      <c r="X681" s="60"/>
      <c r="Y681" s="59"/>
      <c r="Z681" s="20"/>
      <c r="AA681" s="60"/>
      <c r="AB681" s="60"/>
      <c r="AC681" s="60"/>
      <c r="AD681" s="60"/>
      <c r="AE681" s="22"/>
      <c r="AF681" s="22"/>
      <c r="AG681" s="22"/>
      <c r="AH681" s="22"/>
      <c r="AI681" s="22"/>
      <c r="AJ681" s="22"/>
      <c r="AK681" s="39"/>
      <c r="AL681" s="39"/>
      <c r="AM681" s="39"/>
      <c r="AN681" s="39"/>
      <c r="AO681" s="39"/>
      <c r="AP681" s="39"/>
      <c r="AQ681" s="39"/>
      <c r="AR681" s="40"/>
      <c r="AS681" s="39"/>
      <c r="AT681" s="40"/>
      <c r="AU681" s="39"/>
      <c r="AV681" s="39"/>
      <c r="AW681" s="39"/>
      <c r="AX681" s="39"/>
      <c r="AY681" s="39"/>
      <c r="AZ681" s="40"/>
      <c r="BA681" s="39"/>
      <c r="BB681" s="40"/>
      <c r="BC681" s="39"/>
      <c r="BD681" s="40"/>
      <c r="BE681" s="39"/>
      <c r="BF681" s="39"/>
      <c r="BG681" s="39"/>
      <c r="BH681" s="56"/>
      <c r="BI681" s="56"/>
      <c r="BJ681" s="133"/>
    </row>
    <row r="682" spans="1:62" x14ac:dyDescent="0.3">
      <c r="A682" s="9"/>
      <c r="B682" s="76"/>
      <c r="C682" s="9"/>
      <c r="D682" s="9"/>
      <c r="E682" s="9"/>
      <c r="F682" s="15"/>
      <c r="G682" s="5"/>
      <c r="H682" s="5"/>
      <c r="I682" s="9"/>
      <c r="J682" s="9"/>
      <c r="K682" s="9"/>
      <c r="L682" s="9"/>
      <c r="M682" s="9"/>
      <c r="N682" s="9"/>
      <c r="O682" s="9"/>
      <c r="P682" s="9"/>
      <c r="Q682" s="9"/>
      <c r="R682" s="9"/>
      <c r="S682" s="9"/>
      <c r="T682" s="9"/>
      <c r="U682" s="9"/>
      <c r="V682" s="9"/>
      <c r="W682" s="9"/>
      <c r="Y682" s="17"/>
      <c r="AA682" s="9"/>
      <c r="AB682" s="9"/>
      <c r="AC682" s="9"/>
      <c r="AD682" s="9"/>
      <c r="AE682" s="14"/>
      <c r="AF682" s="14"/>
      <c r="AG682" s="14"/>
      <c r="AH682" s="14"/>
      <c r="AI682" s="14"/>
      <c r="AJ682" s="14"/>
      <c r="AK682" s="6"/>
      <c r="AL682" s="6"/>
      <c r="AM682" s="6"/>
      <c r="AN682" s="6"/>
      <c r="AO682" s="6"/>
      <c r="AP682" s="6"/>
      <c r="AQ682" s="6"/>
      <c r="AR682" s="6"/>
      <c r="AS682" s="6"/>
      <c r="AT682" s="6"/>
      <c r="AU682" s="39"/>
      <c r="AV682" s="39"/>
      <c r="AW682" s="6"/>
      <c r="AX682" s="6"/>
      <c r="AY682" s="6"/>
      <c r="AZ682" s="6"/>
      <c r="BA682" s="6"/>
      <c r="BB682" s="6"/>
      <c r="BC682" s="6"/>
      <c r="BD682" s="6"/>
      <c r="BE682" s="6"/>
      <c r="BF682" s="6"/>
      <c r="BG682" s="6"/>
      <c r="BH682" s="6"/>
      <c r="BI682" s="6"/>
      <c r="BJ682" s="6"/>
    </row>
    <row r="683" spans="1:62" x14ac:dyDescent="0.3">
      <c r="A683" s="9"/>
      <c r="B683" s="76"/>
      <c r="C683" s="9"/>
      <c r="D683" s="9"/>
      <c r="E683" s="9"/>
      <c r="F683" s="15"/>
      <c r="G683" s="5"/>
      <c r="H683" s="5"/>
      <c r="I683" s="9"/>
      <c r="J683" s="9"/>
      <c r="K683" s="9"/>
      <c r="L683" s="9"/>
      <c r="M683" s="9"/>
      <c r="N683" s="9"/>
      <c r="O683" s="9"/>
      <c r="P683" s="9"/>
      <c r="Q683" s="9"/>
      <c r="R683" s="9"/>
      <c r="S683" s="9"/>
      <c r="T683" s="9"/>
      <c r="U683" s="9"/>
      <c r="V683" s="9"/>
      <c r="W683" s="9"/>
      <c r="Y683" s="17"/>
      <c r="AA683" s="9"/>
      <c r="AB683" s="9"/>
      <c r="AC683" s="9"/>
      <c r="AD683" s="9"/>
      <c r="AE683" s="14"/>
      <c r="AF683" s="14"/>
      <c r="AG683" s="14"/>
      <c r="AH683" s="14"/>
      <c r="AI683" s="14"/>
      <c r="AJ683" s="14"/>
      <c r="AK683" s="6"/>
      <c r="AL683" s="6"/>
      <c r="AM683" s="6"/>
      <c r="AN683" s="6"/>
      <c r="AO683" s="6"/>
      <c r="AP683" s="6"/>
      <c r="AQ683" s="6"/>
      <c r="AR683" s="6"/>
      <c r="AS683" s="6"/>
      <c r="AT683" s="6"/>
      <c r="AU683" s="39"/>
      <c r="AV683" s="39"/>
      <c r="AW683" s="6"/>
      <c r="AX683" s="6"/>
      <c r="AY683" s="6"/>
      <c r="AZ683" s="6"/>
      <c r="BA683" s="6"/>
      <c r="BB683" s="6"/>
      <c r="BC683" s="6"/>
      <c r="BD683" s="6"/>
      <c r="BE683" s="6"/>
      <c r="BF683" s="6"/>
      <c r="BG683" s="6"/>
      <c r="BH683" s="6"/>
      <c r="BI683" s="6"/>
      <c r="BJ683" s="6"/>
    </row>
    <row r="684" spans="1:62" x14ac:dyDescent="0.3">
      <c r="A684" s="9"/>
      <c r="B684" s="76"/>
      <c r="C684" s="9"/>
      <c r="D684" s="9"/>
      <c r="E684" s="9"/>
      <c r="F684" s="15"/>
      <c r="G684" s="5"/>
      <c r="H684" s="5"/>
      <c r="I684" s="9"/>
      <c r="J684" s="9"/>
      <c r="K684" s="9"/>
      <c r="L684" s="9"/>
      <c r="M684" s="9"/>
      <c r="N684" s="9"/>
      <c r="O684" s="9"/>
      <c r="P684" s="9"/>
      <c r="Q684" s="9"/>
      <c r="R684" s="9"/>
      <c r="S684" s="9"/>
      <c r="T684" s="9"/>
      <c r="U684" s="9"/>
      <c r="V684" s="9"/>
      <c r="W684" s="9"/>
      <c r="Y684" s="17"/>
      <c r="AA684" s="9"/>
      <c r="AB684" s="9"/>
      <c r="AC684" s="9"/>
      <c r="AD684" s="9"/>
      <c r="AE684" s="14"/>
      <c r="AF684" s="14"/>
      <c r="AG684" s="14"/>
      <c r="AH684" s="14"/>
      <c r="AI684" s="14"/>
      <c r="AJ684" s="14"/>
      <c r="AK684" s="6"/>
      <c r="AL684" s="6"/>
      <c r="AM684" s="6"/>
      <c r="AN684" s="6"/>
      <c r="AO684" s="6"/>
      <c r="AP684" s="6"/>
      <c r="AQ684" s="6"/>
      <c r="AR684" s="6"/>
      <c r="AS684" s="6"/>
      <c r="AT684" s="6"/>
      <c r="AU684" s="39"/>
      <c r="AV684" s="39"/>
      <c r="AW684" s="6"/>
      <c r="AX684" s="6"/>
      <c r="AY684" s="6"/>
      <c r="AZ684" s="6"/>
      <c r="BA684" s="6"/>
      <c r="BB684" s="6"/>
      <c r="BC684" s="6"/>
      <c r="BD684" s="6"/>
      <c r="BE684" s="6"/>
      <c r="BF684" s="6"/>
      <c r="BG684" s="6"/>
      <c r="BH684" s="6"/>
      <c r="BI684" s="6"/>
      <c r="BJ684" s="6"/>
    </row>
    <row r="685" spans="1:62" x14ac:dyDescent="0.3">
      <c r="A685" s="135"/>
      <c r="B685" s="76"/>
      <c r="C685" s="9"/>
      <c r="D685" s="9"/>
      <c r="E685" s="9"/>
      <c r="F685" s="15"/>
      <c r="G685" s="5"/>
      <c r="H685" s="5"/>
      <c r="I685" s="9"/>
      <c r="J685" s="9"/>
      <c r="K685" s="9"/>
      <c r="L685" s="9"/>
      <c r="M685" s="9"/>
      <c r="N685" s="9"/>
      <c r="O685" s="9"/>
      <c r="P685" s="9"/>
      <c r="Q685" s="9"/>
      <c r="R685" s="9"/>
      <c r="S685" s="9"/>
      <c r="T685" s="9"/>
      <c r="U685" s="9"/>
      <c r="V685" s="8"/>
      <c r="W685" s="8"/>
      <c r="X685" s="7"/>
      <c r="Y685" s="18"/>
      <c r="Z685" s="7"/>
      <c r="AA685" s="7"/>
      <c r="AB685" s="7"/>
      <c r="AC685" s="9"/>
      <c r="AD685" s="8"/>
      <c r="AE685" s="14"/>
      <c r="AF685" s="14"/>
      <c r="AG685" s="14"/>
      <c r="AH685" s="14"/>
      <c r="AI685" s="14"/>
      <c r="AJ685" s="14"/>
      <c r="AK685" s="136"/>
      <c r="AL685" s="6"/>
      <c r="AM685" s="5"/>
      <c r="AN685" s="5"/>
      <c r="AO685" s="6"/>
      <c r="AP685" s="6"/>
      <c r="AQ685" s="6"/>
      <c r="AR685" s="6"/>
      <c r="AS685" s="6"/>
      <c r="AT685" s="6"/>
      <c r="AU685" s="39"/>
      <c r="AV685" s="39"/>
      <c r="AW685" s="6"/>
      <c r="AX685" s="6"/>
      <c r="AY685" s="6"/>
      <c r="AZ685" s="6"/>
      <c r="BA685" s="6"/>
      <c r="BB685" s="6"/>
      <c r="BC685" s="6"/>
      <c r="BD685" s="6"/>
      <c r="BE685" s="6"/>
      <c r="BF685" s="6"/>
      <c r="BG685" s="6"/>
      <c r="BH685" s="6"/>
      <c r="BI685" s="6"/>
      <c r="BJ685" s="6"/>
    </row>
    <row r="686" spans="1:62" ht="13.5" customHeight="1" x14ac:dyDescent="0.35">
      <c r="A686" s="120"/>
      <c r="B686" s="76"/>
      <c r="C686" s="1"/>
      <c r="D686" s="9"/>
      <c r="E686" s="1"/>
      <c r="F686" s="15"/>
      <c r="G686" s="5"/>
      <c r="H686" s="5"/>
      <c r="I686" s="22"/>
      <c r="J686" s="22"/>
      <c r="K686" s="22"/>
      <c r="L686" s="60"/>
      <c r="M686" s="60"/>
      <c r="N686" s="60"/>
      <c r="O686" s="60"/>
      <c r="P686" s="60"/>
      <c r="Q686" s="60"/>
      <c r="R686" s="60"/>
      <c r="S686" s="60"/>
      <c r="T686" s="60"/>
      <c r="U686" s="60"/>
      <c r="V686" s="60"/>
      <c r="W686" s="60"/>
      <c r="X686" s="60"/>
      <c r="Y686" s="59"/>
      <c r="Z686" s="20"/>
      <c r="AA686" s="60"/>
      <c r="AB686" s="60"/>
      <c r="AC686" s="60"/>
      <c r="AD686" s="60"/>
      <c r="AE686" s="22"/>
      <c r="AF686" s="22"/>
      <c r="AG686" s="22"/>
      <c r="AH686" s="22"/>
      <c r="AI686" s="22"/>
      <c r="AJ686" s="22"/>
      <c r="AK686" s="39"/>
      <c r="AL686" s="39"/>
      <c r="AM686" s="39"/>
      <c r="AN686" s="39"/>
      <c r="AO686" s="39"/>
      <c r="AP686" s="39"/>
      <c r="AQ686" s="39"/>
      <c r="AR686" s="40"/>
      <c r="AS686" s="39"/>
      <c r="AT686" s="40"/>
      <c r="AU686" s="39"/>
      <c r="AV686" s="39"/>
      <c r="AW686" s="39"/>
      <c r="AX686" s="39"/>
      <c r="AY686" s="39"/>
      <c r="AZ686" s="40"/>
      <c r="BA686" s="39"/>
      <c r="BB686" s="40"/>
      <c r="BC686" s="39"/>
      <c r="BD686" s="40"/>
      <c r="BE686" s="39"/>
      <c r="BF686" s="39"/>
      <c r="BG686" s="39"/>
      <c r="BH686" s="56"/>
      <c r="BI686" s="56"/>
      <c r="BJ686" s="133"/>
    </row>
    <row r="687" spans="1:62" x14ac:dyDescent="0.3">
      <c r="A687" s="9"/>
      <c r="B687" s="76"/>
      <c r="C687" s="9"/>
      <c r="D687" s="9"/>
      <c r="E687" s="9"/>
      <c r="F687" s="15"/>
      <c r="G687" s="5"/>
      <c r="H687" s="5"/>
      <c r="I687" s="9"/>
      <c r="J687" s="9"/>
      <c r="K687" s="9"/>
      <c r="L687" s="9"/>
      <c r="M687" s="9"/>
      <c r="N687" s="9"/>
      <c r="O687" s="9"/>
      <c r="P687" s="9"/>
      <c r="Q687" s="9"/>
      <c r="R687" s="9"/>
      <c r="S687" s="9"/>
      <c r="T687" s="9"/>
      <c r="U687" s="9"/>
      <c r="V687" s="9"/>
      <c r="W687" s="9"/>
      <c r="Y687" s="17"/>
      <c r="AA687" s="9"/>
      <c r="AB687" s="9"/>
      <c r="AC687" s="9"/>
      <c r="AD687" s="9"/>
      <c r="AE687" s="14"/>
      <c r="AF687" s="14"/>
      <c r="AG687" s="14"/>
      <c r="AH687" s="14"/>
      <c r="AI687" s="14"/>
      <c r="AJ687" s="14"/>
      <c r="AK687" s="6"/>
      <c r="AL687" s="6"/>
      <c r="AM687" s="6"/>
      <c r="AN687" s="6"/>
      <c r="AO687" s="6"/>
      <c r="AP687" s="6"/>
      <c r="AQ687" s="6"/>
      <c r="AR687" s="6"/>
      <c r="AS687" s="6"/>
      <c r="AT687" s="6"/>
      <c r="AU687" s="39"/>
      <c r="AV687" s="39"/>
      <c r="AW687" s="6"/>
      <c r="AX687" s="6"/>
      <c r="AY687" s="6"/>
      <c r="AZ687" s="6"/>
      <c r="BA687" s="6"/>
      <c r="BB687" s="6"/>
      <c r="BC687" s="6"/>
      <c r="BD687" s="6"/>
      <c r="BE687" s="6"/>
      <c r="BF687" s="6"/>
      <c r="BG687" s="6"/>
      <c r="BH687" s="6"/>
      <c r="BI687" s="6"/>
      <c r="BJ687" s="6"/>
    </row>
    <row r="688" spans="1:62" x14ac:dyDescent="0.3">
      <c r="A688" s="135"/>
      <c r="B688" s="76"/>
      <c r="C688" s="9"/>
      <c r="D688" s="9"/>
      <c r="E688" s="9"/>
      <c r="F688" s="15"/>
      <c r="G688" s="5"/>
      <c r="H688" s="5"/>
      <c r="I688" s="9"/>
      <c r="J688" s="9"/>
      <c r="K688" s="9"/>
      <c r="L688" s="9"/>
      <c r="M688" s="9"/>
      <c r="N688" s="9"/>
      <c r="O688" s="9"/>
      <c r="P688" s="9"/>
      <c r="Q688" s="9"/>
      <c r="R688" s="9"/>
      <c r="S688" s="9"/>
      <c r="T688" s="9"/>
      <c r="U688" s="9"/>
      <c r="V688" s="8"/>
      <c r="W688" s="8"/>
      <c r="X688" s="7"/>
      <c r="Y688" s="18"/>
      <c r="Z688" s="7"/>
      <c r="AA688" s="7"/>
      <c r="AB688" s="7"/>
      <c r="AC688" s="9"/>
      <c r="AD688" s="8"/>
      <c r="AE688" s="14"/>
      <c r="AF688" s="14"/>
      <c r="AG688" s="14"/>
      <c r="AH688" s="14"/>
      <c r="AI688" s="14"/>
      <c r="AJ688" s="14"/>
      <c r="AK688" s="136"/>
      <c r="AL688" s="6"/>
      <c r="AM688" s="5"/>
      <c r="AN688" s="5"/>
      <c r="AO688" s="6"/>
      <c r="AP688" s="6"/>
      <c r="AQ688" s="6"/>
      <c r="AR688" s="6"/>
      <c r="AS688" s="6"/>
      <c r="AT688" s="6"/>
      <c r="AU688" s="6"/>
      <c r="AV688" s="6"/>
      <c r="AW688" s="6"/>
      <c r="AX688" s="6"/>
      <c r="AY688" s="6"/>
      <c r="AZ688" s="6"/>
      <c r="BA688" s="6"/>
      <c r="BB688" s="6"/>
      <c r="BC688" s="6"/>
      <c r="BD688" s="6"/>
      <c r="BE688" s="6"/>
      <c r="BF688" s="6"/>
      <c r="BG688" s="6"/>
      <c r="BH688" s="6"/>
      <c r="BI688" s="6"/>
      <c r="BJ688" s="6"/>
    </row>
    <row r="689" spans="1:62" ht="13.5" customHeight="1" x14ac:dyDescent="0.35">
      <c r="A689" s="120"/>
      <c r="B689" s="19"/>
      <c r="C689" s="1"/>
      <c r="D689" s="9"/>
      <c r="E689" s="1"/>
      <c r="F689" s="15"/>
      <c r="G689" s="37"/>
      <c r="H689" s="5"/>
      <c r="I689" s="22"/>
      <c r="J689" s="22"/>
      <c r="K689" s="22"/>
      <c r="L689" s="60"/>
      <c r="M689" s="60"/>
      <c r="N689" s="60"/>
      <c r="O689" s="60"/>
      <c r="P689" s="60"/>
      <c r="Q689" s="60"/>
      <c r="R689" s="60"/>
      <c r="S689" s="60"/>
      <c r="T689" s="60"/>
      <c r="U689" s="60"/>
      <c r="V689" s="60"/>
      <c r="W689" s="60"/>
      <c r="X689" s="60"/>
      <c r="Y689" s="59"/>
      <c r="Z689" s="20"/>
      <c r="AA689" s="60"/>
      <c r="AB689" s="60"/>
      <c r="AC689" s="60"/>
      <c r="AD689" s="60"/>
      <c r="AE689" s="22"/>
      <c r="AF689" s="22"/>
      <c r="AG689" s="22"/>
      <c r="AH689" s="22"/>
      <c r="AI689" s="22"/>
      <c r="AJ689" s="22"/>
      <c r="AK689" s="39"/>
      <c r="AL689" s="39"/>
      <c r="AM689" s="39"/>
      <c r="AN689" s="39"/>
      <c r="AO689" s="39"/>
      <c r="AP689" s="39"/>
      <c r="AQ689" s="39"/>
      <c r="AR689" s="40"/>
      <c r="AS689" s="39"/>
      <c r="AT689" s="40"/>
      <c r="AU689" s="39"/>
      <c r="AV689" s="39"/>
      <c r="AW689" s="39"/>
      <c r="AX689" s="39"/>
      <c r="AY689" s="39"/>
      <c r="AZ689" s="40"/>
      <c r="BA689" s="39"/>
      <c r="BB689" s="40"/>
      <c r="BC689" s="39"/>
      <c r="BD689" s="40"/>
      <c r="BE689" s="39"/>
      <c r="BF689" s="39"/>
      <c r="BG689" s="39"/>
      <c r="BH689" s="56"/>
      <c r="BI689" s="56"/>
      <c r="BJ689" s="133"/>
    </row>
    <row r="690" spans="1:62" ht="13.5" customHeight="1" x14ac:dyDescent="0.35">
      <c r="A690" s="120"/>
      <c r="B690" s="76"/>
      <c r="C690" s="1"/>
      <c r="D690" s="9"/>
      <c r="E690" s="1"/>
      <c r="F690" s="15"/>
      <c r="G690" s="5"/>
      <c r="H690" s="5"/>
      <c r="I690" s="22"/>
      <c r="J690" s="22"/>
      <c r="K690" s="22"/>
      <c r="L690" s="60"/>
      <c r="M690" s="60"/>
      <c r="N690" s="60"/>
      <c r="O690" s="60"/>
      <c r="P690" s="60"/>
      <c r="Q690" s="60"/>
      <c r="R690" s="60"/>
      <c r="S690" s="60"/>
      <c r="T690" s="60"/>
      <c r="U690" s="60"/>
      <c r="V690" s="60"/>
      <c r="W690" s="60"/>
      <c r="X690" s="60"/>
      <c r="Y690" s="59"/>
      <c r="Z690" s="20"/>
      <c r="AA690" s="60"/>
      <c r="AB690" s="60"/>
      <c r="AC690" s="60"/>
      <c r="AD690" s="60"/>
      <c r="AE690" s="22"/>
      <c r="AF690" s="22"/>
      <c r="AG690" s="22"/>
      <c r="AH690" s="22"/>
      <c r="AI690" s="22"/>
      <c r="AJ690" s="22"/>
      <c r="AK690" s="39"/>
      <c r="AL690" s="39"/>
      <c r="AM690" s="39"/>
      <c r="AN690" s="39"/>
      <c r="AO690" s="39"/>
      <c r="AP690" s="39"/>
      <c r="AQ690" s="39"/>
      <c r="AR690" s="40"/>
      <c r="AS690" s="39"/>
      <c r="AT690" s="40"/>
      <c r="AU690" s="39"/>
      <c r="AV690" s="39"/>
      <c r="AW690" s="39"/>
      <c r="AX690" s="39"/>
      <c r="AY690" s="39"/>
      <c r="AZ690" s="40"/>
      <c r="BA690" s="39"/>
      <c r="BB690" s="40"/>
      <c r="BC690" s="39"/>
      <c r="BD690" s="40"/>
      <c r="BE690" s="39"/>
      <c r="BF690" s="39"/>
      <c r="BG690" s="39"/>
      <c r="BH690" s="56"/>
      <c r="BI690" s="56"/>
      <c r="BJ690" s="133"/>
    </row>
    <row r="691" spans="1:62" ht="13.5" customHeight="1" x14ac:dyDescent="0.35">
      <c r="A691" s="120"/>
      <c r="B691" s="19"/>
      <c r="C691" s="1"/>
      <c r="D691" s="9"/>
      <c r="E691" s="1"/>
      <c r="F691" s="15"/>
      <c r="G691" s="37"/>
      <c r="H691" s="5"/>
      <c r="I691" s="22"/>
      <c r="J691" s="22"/>
      <c r="K691" s="22"/>
      <c r="L691" s="60"/>
      <c r="M691" s="60"/>
      <c r="N691" s="60"/>
      <c r="O691" s="60"/>
      <c r="P691" s="60"/>
      <c r="Q691" s="60"/>
      <c r="R691" s="60"/>
      <c r="S691" s="60"/>
      <c r="T691" s="60"/>
      <c r="U691" s="60"/>
      <c r="V691" s="60"/>
      <c r="W691" s="60"/>
      <c r="X691" s="60"/>
      <c r="Y691" s="59"/>
      <c r="Z691" s="20"/>
      <c r="AA691" s="60"/>
      <c r="AB691" s="60"/>
      <c r="AC691" s="60"/>
      <c r="AD691" s="60"/>
      <c r="AE691" s="22"/>
      <c r="AF691" s="22"/>
      <c r="AG691" s="22"/>
      <c r="AH691" s="22"/>
      <c r="AI691" s="22"/>
      <c r="AJ691" s="22"/>
      <c r="AK691" s="39"/>
      <c r="AL691" s="39"/>
      <c r="AM691" s="39"/>
      <c r="AN691" s="39"/>
      <c r="AO691" s="39"/>
      <c r="AP691" s="39"/>
      <c r="AQ691" s="39"/>
      <c r="AR691" s="40"/>
      <c r="AS691" s="39"/>
      <c r="AT691" s="40"/>
      <c r="AU691" s="39"/>
      <c r="AV691" s="39"/>
      <c r="AW691" s="39"/>
      <c r="AX691" s="39"/>
      <c r="AY691" s="39"/>
      <c r="AZ691" s="40"/>
      <c r="BA691" s="39"/>
      <c r="BB691" s="40"/>
      <c r="BC691" s="39"/>
      <c r="BD691" s="40"/>
      <c r="BE691" s="39"/>
      <c r="BF691" s="39"/>
      <c r="BG691" s="39"/>
      <c r="BH691" s="56"/>
      <c r="BI691" s="56"/>
      <c r="BJ691" s="133"/>
    </row>
    <row r="692" spans="1:62" ht="13.5" customHeight="1" x14ac:dyDescent="0.35">
      <c r="A692" s="120"/>
      <c r="B692" s="19"/>
      <c r="C692" s="1"/>
      <c r="D692" s="9"/>
      <c r="E692" s="1"/>
      <c r="F692" s="15"/>
      <c r="G692" s="37"/>
      <c r="H692" s="5"/>
      <c r="I692" s="22"/>
      <c r="J692" s="22"/>
      <c r="K692" s="22"/>
      <c r="L692" s="60"/>
      <c r="M692" s="60"/>
      <c r="N692" s="60"/>
      <c r="O692" s="60"/>
      <c r="P692" s="60"/>
      <c r="Q692" s="60"/>
      <c r="R692" s="60"/>
      <c r="S692" s="60"/>
      <c r="T692" s="60"/>
      <c r="U692" s="60"/>
      <c r="V692" s="60"/>
      <c r="W692" s="60"/>
      <c r="X692" s="60"/>
      <c r="Y692" s="59"/>
      <c r="Z692" s="20"/>
      <c r="AA692" s="60"/>
      <c r="AB692" s="60"/>
      <c r="AC692" s="60"/>
      <c r="AD692" s="60"/>
      <c r="AE692" s="22"/>
      <c r="AF692" s="22"/>
      <c r="AG692" s="22"/>
      <c r="AH692" s="22"/>
      <c r="AI692" s="22"/>
      <c r="AJ692" s="22"/>
      <c r="AK692" s="39"/>
      <c r="AL692" s="39"/>
      <c r="AM692" s="39"/>
      <c r="AN692" s="39"/>
      <c r="AO692" s="39"/>
      <c r="AP692" s="39"/>
      <c r="AQ692" s="39"/>
      <c r="AR692" s="40"/>
      <c r="AS692" s="39"/>
      <c r="AT692" s="40"/>
      <c r="AU692" s="39"/>
      <c r="AV692" s="39"/>
      <c r="AW692" s="39"/>
      <c r="AX692" s="39"/>
      <c r="AY692" s="39"/>
      <c r="AZ692" s="40"/>
      <c r="BA692" s="39"/>
      <c r="BB692" s="40"/>
      <c r="BC692" s="39"/>
      <c r="BD692" s="40"/>
      <c r="BE692" s="39"/>
      <c r="BF692" s="39"/>
      <c r="BG692" s="39"/>
      <c r="BH692" s="56"/>
      <c r="BI692" s="56"/>
      <c r="BJ692" s="133"/>
    </row>
    <row r="693" spans="1:62" x14ac:dyDescent="0.3">
      <c r="A693" s="9"/>
      <c r="B693" s="76"/>
      <c r="C693" s="9"/>
      <c r="D693" s="9"/>
      <c r="E693" s="9"/>
      <c r="F693" s="15"/>
      <c r="G693" s="5"/>
      <c r="H693" s="5"/>
      <c r="I693" s="9"/>
      <c r="J693" s="9"/>
      <c r="K693" s="9"/>
      <c r="L693" s="9"/>
      <c r="M693" s="9"/>
      <c r="N693" s="9"/>
      <c r="O693" s="9"/>
      <c r="P693" s="9"/>
      <c r="Q693" s="9"/>
      <c r="R693" s="9"/>
      <c r="S693" s="9"/>
      <c r="T693" s="9"/>
      <c r="U693" s="9"/>
      <c r="V693" s="9"/>
      <c r="W693" s="9"/>
      <c r="Y693" s="17"/>
      <c r="AA693" s="9"/>
      <c r="AB693" s="9"/>
      <c r="AC693" s="9"/>
      <c r="AD693" s="9"/>
      <c r="AE693" s="14"/>
      <c r="AF693" s="14"/>
      <c r="AG693" s="14"/>
      <c r="AH693" s="14"/>
      <c r="AI693" s="14"/>
      <c r="AJ693" s="14"/>
      <c r="AK693" s="6"/>
      <c r="AL693" s="6"/>
      <c r="AM693" s="6"/>
      <c r="AN693" s="6"/>
      <c r="AO693" s="6"/>
      <c r="AP693" s="6"/>
      <c r="AQ693" s="6"/>
      <c r="AR693" s="6"/>
      <c r="AS693" s="6"/>
      <c r="AT693" s="6"/>
      <c r="AU693" s="39"/>
      <c r="AV693" s="39"/>
      <c r="AW693" s="6"/>
      <c r="AX693" s="6"/>
      <c r="AY693" s="6"/>
      <c r="AZ693" s="6"/>
      <c r="BA693" s="6"/>
      <c r="BB693" s="6"/>
      <c r="BC693" s="6"/>
      <c r="BD693" s="6"/>
      <c r="BE693" s="6"/>
      <c r="BF693" s="6"/>
      <c r="BG693" s="6"/>
      <c r="BH693" s="6"/>
      <c r="BI693" s="6"/>
      <c r="BJ693" s="6"/>
    </row>
    <row r="694" spans="1:62" ht="13.5" customHeight="1" x14ac:dyDescent="0.35">
      <c r="A694" s="120"/>
      <c r="B694" s="76"/>
      <c r="C694" s="1"/>
      <c r="D694" s="9"/>
      <c r="E694" s="1"/>
      <c r="F694" s="15"/>
      <c r="G694" s="5"/>
      <c r="H694" s="5"/>
      <c r="I694" s="22"/>
      <c r="J694" s="22"/>
      <c r="K694" s="22"/>
      <c r="L694" s="60"/>
      <c r="M694" s="60"/>
      <c r="N694" s="60"/>
      <c r="O694" s="60"/>
      <c r="P694" s="60"/>
      <c r="Q694" s="60"/>
      <c r="R694" s="60"/>
      <c r="S694" s="60"/>
      <c r="T694" s="60"/>
      <c r="U694" s="60"/>
      <c r="V694" s="60"/>
      <c r="W694" s="60"/>
      <c r="X694" s="60"/>
      <c r="Y694" s="59"/>
      <c r="Z694" s="20"/>
      <c r="AA694" s="60"/>
      <c r="AB694" s="60"/>
      <c r="AC694" s="60"/>
      <c r="AD694" s="60"/>
      <c r="AE694" s="22"/>
      <c r="AF694" s="22"/>
      <c r="AG694" s="22"/>
      <c r="AH694" s="22"/>
      <c r="AI694" s="22"/>
      <c r="AJ694" s="22"/>
      <c r="AK694" s="39"/>
      <c r="AL694" s="39"/>
      <c r="AM694" s="39"/>
      <c r="AN694" s="39"/>
      <c r="AO694" s="39"/>
      <c r="AP694" s="39"/>
      <c r="AQ694" s="39"/>
      <c r="AR694" s="40"/>
      <c r="AS694" s="39"/>
      <c r="AT694" s="40"/>
      <c r="AU694" s="39"/>
      <c r="AV694" s="39"/>
      <c r="AW694" s="39"/>
      <c r="AX694" s="39"/>
      <c r="AY694" s="39"/>
      <c r="AZ694" s="40"/>
      <c r="BA694" s="39"/>
      <c r="BB694" s="40"/>
      <c r="BC694" s="39"/>
      <c r="BD694" s="40"/>
      <c r="BE694" s="39"/>
      <c r="BF694" s="39"/>
      <c r="BG694" s="39"/>
      <c r="BH694" s="56"/>
      <c r="BI694" s="56"/>
      <c r="BJ694" s="133"/>
    </row>
    <row r="695" spans="1:62" x14ac:dyDescent="0.3">
      <c r="A695" s="9"/>
      <c r="B695" s="76"/>
      <c r="C695" s="9"/>
      <c r="D695" s="9"/>
      <c r="E695" s="9"/>
      <c r="F695" s="15"/>
      <c r="G695" s="5"/>
      <c r="H695" s="5"/>
      <c r="I695" s="9"/>
      <c r="J695" s="9"/>
      <c r="K695" s="9"/>
      <c r="L695" s="9"/>
      <c r="M695" s="9"/>
      <c r="N695" s="9"/>
      <c r="O695" s="9"/>
      <c r="P695" s="9"/>
      <c r="Q695" s="9"/>
      <c r="R695" s="9"/>
      <c r="S695" s="9"/>
      <c r="T695" s="9"/>
      <c r="U695" s="9"/>
      <c r="V695" s="9"/>
      <c r="W695" s="9"/>
      <c r="Y695" s="17"/>
      <c r="AA695" s="9"/>
      <c r="AB695" s="9"/>
      <c r="AC695" s="9"/>
      <c r="AD695" s="9"/>
      <c r="AE695" s="14"/>
      <c r="AF695" s="14"/>
      <c r="AG695" s="14"/>
      <c r="AH695" s="14"/>
      <c r="AI695" s="14"/>
      <c r="AJ695" s="14"/>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row>
    <row r="696" spans="1:62" x14ac:dyDescent="0.3">
      <c r="A696" s="9"/>
      <c r="B696" s="76"/>
      <c r="C696" s="9"/>
      <c r="D696" s="9"/>
      <c r="E696" s="9"/>
      <c r="F696" s="15"/>
      <c r="G696" s="5"/>
      <c r="H696" s="5"/>
      <c r="I696" s="9"/>
      <c r="J696" s="9"/>
      <c r="K696" s="9"/>
      <c r="L696" s="9"/>
      <c r="M696" s="9"/>
      <c r="N696" s="9"/>
      <c r="O696" s="9"/>
      <c r="P696" s="9"/>
      <c r="Q696" s="9"/>
      <c r="R696" s="9"/>
      <c r="S696" s="9"/>
      <c r="T696" s="9"/>
      <c r="U696" s="9"/>
      <c r="V696" s="8"/>
      <c r="W696" s="8"/>
      <c r="X696" s="7"/>
      <c r="Y696" s="18"/>
      <c r="Z696" s="7"/>
      <c r="AA696" s="7"/>
      <c r="AB696" s="7"/>
      <c r="AC696" s="9"/>
      <c r="AD696" s="8"/>
      <c r="AE696" s="14"/>
      <c r="AF696" s="14"/>
      <c r="AG696" s="14"/>
      <c r="AH696" s="14"/>
      <c r="AI696" s="14"/>
      <c r="AJ696" s="14"/>
      <c r="AK696" s="5"/>
      <c r="AL696" s="6"/>
      <c r="AM696" s="5"/>
      <c r="AN696" s="5"/>
      <c r="AO696" s="6"/>
      <c r="AP696" s="6"/>
      <c r="AQ696" s="6"/>
      <c r="AR696" s="6"/>
      <c r="AS696" s="6"/>
      <c r="AT696" s="6"/>
      <c r="AU696" s="6"/>
      <c r="AV696" s="6"/>
      <c r="AW696" s="6"/>
      <c r="AX696" s="6"/>
      <c r="AY696" s="6"/>
      <c r="AZ696" s="6"/>
      <c r="BA696" s="6"/>
      <c r="BB696" s="6"/>
      <c r="BC696" s="6"/>
      <c r="BD696" s="6"/>
      <c r="BE696" s="6"/>
      <c r="BF696" s="6"/>
      <c r="BG696" s="6"/>
      <c r="BH696" s="6"/>
      <c r="BI696" s="6"/>
      <c r="BJ696" s="6"/>
    </row>
    <row r="697" spans="1:62" x14ac:dyDescent="0.3">
      <c r="A697" s="9"/>
      <c r="B697" s="76"/>
      <c r="C697" s="9"/>
      <c r="D697" s="9"/>
      <c r="E697" s="9"/>
      <c r="F697" s="15"/>
      <c r="G697" s="5"/>
      <c r="H697" s="5"/>
      <c r="I697" s="9"/>
      <c r="J697" s="9"/>
      <c r="K697" s="9"/>
      <c r="L697" s="9"/>
      <c r="M697" s="9"/>
      <c r="N697" s="9"/>
      <c r="O697" s="9"/>
      <c r="P697" s="9"/>
      <c r="Q697" s="9"/>
      <c r="R697" s="9"/>
      <c r="S697" s="9"/>
      <c r="T697" s="9"/>
      <c r="U697" s="9"/>
      <c r="V697" s="8"/>
      <c r="W697" s="8"/>
      <c r="X697" s="7"/>
      <c r="Y697" s="18"/>
      <c r="Z697" s="7"/>
      <c r="AA697" s="7"/>
      <c r="AB697" s="7"/>
      <c r="AC697" s="9"/>
      <c r="AD697" s="8"/>
      <c r="AE697" s="14"/>
      <c r="AF697" s="14"/>
      <c r="AG697" s="14"/>
      <c r="AH697" s="14"/>
      <c r="AI697" s="14"/>
      <c r="AJ697" s="14"/>
      <c r="AK697" s="5"/>
      <c r="AL697" s="6"/>
      <c r="AM697" s="5"/>
      <c r="AN697" s="5"/>
      <c r="AO697" s="6"/>
      <c r="AP697" s="6"/>
      <c r="AQ697" s="6"/>
      <c r="AR697" s="6"/>
      <c r="AS697" s="6"/>
      <c r="AT697" s="6"/>
      <c r="AU697" s="6"/>
      <c r="AV697" s="6"/>
      <c r="AW697" s="6"/>
      <c r="AX697" s="6"/>
      <c r="AY697" s="6"/>
      <c r="AZ697" s="6"/>
      <c r="BA697" s="6"/>
      <c r="BB697" s="6"/>
      <c r="BC697" s="6"/>
      <c r="BD697" s="6"/>
      <c r="BE697" s="6"/>
      <c r="BF697" s="6"/>
      <c r="BG697" s="6"/>
      <c r="BH697" s="6"/>
      <c r="BI697" s="6"/>
      <c r="BJ697" s="6"/>
    </row>
    <row r="698" spans="1:62" ht="13.5" customHeight="1" x14ac:dyDescent="0.35">
      <c r="A698" s="120"/>
      <c r="B698" s="19"/>
      <c r="C698" s="1"/>
      <c r="D698" s="9"/>
      <c r="E698" s="1"/>
      <c r="F698" s="15"/>
      <c r="G698" s="37"/>
      <c r="H698" s="5"/>
      <c r="I698" s="22"/>
      <c r="J698" s="22"/>
      <c r="K698" s="22"/>
      <c r="L698" s="60"/>
      <c r="M698" s="60"/>
      <c r="N698" s="60"/>
      <c r="O698" s="60"/>
      <c r="P698" s="60"/>
      <c r="Q698" s="60"/>
      <c r="R698" s="60"/>
      <c r="S698" s="60"/>
      <c r="T698" s="60"/>
      <c r="U698" s="60"/>
      <c r="V698" s="60"/>
      <c r="W698" s="60"/>
      <c r="X698" s="60"/>
      <c r="Y698" s="59"/>
      <c r="Z698" s="20"/>
      <c r="AA698" s="60"/>
      <c r="AB698" s="60"/>
      <c r="AC698" s="60"/>
      <c r="AD698" s="60"/>
      <c r="AE698" s="22"/>
      <c r="AF698" s="22"/>
      <c r="AG698" s="22"/>
      <c r="AH698" s="22"/>
      <c r="AI698" s="22"/>
      <c r="AJ698" s="22"/>
      <c r="AK698" s="39"/>
      <c r="AL698" s="39"/>
      <c r="AM698" s="39"/>
      <c r="AN698" s="39"/>
      <c r="AO698" s="39"/>
      <c r="AP698" s="39"/>
      <c r="AQ698" s="39"/>
      <c r="AR698" s="40"/>
      <c r="AS698" s="39"/>
      <c r="AT698" s="40"/>
      <c r="AU698" s="39"/>
      <c r="AV698" s="39"/>
      <c r="AW698" s="39"/>
      <c r="AX698" s="39"/>
      <c r="AY698" s="39"/>
      <c r="AZ698" s="40"/>
      <c r="BA698" s="39"/>
      <c r="BB698" s="40"/>
      <c r="BC698" s="39"/>
      <c r="BD698" s="40"/>
      <c r="BE698" s="39"/>
      <c r="BF698" s="39"/>
      <c r="BG698" s="39"/>
      <c r="BH698" s="56"/>
      <c r="BI698" s="56"/>
      <c r="BJ698" s="133"/>
    </row>
    <row r="699" spans="1:62" ht="13.5" customHeight="1" x14ac:dyDescent="0.35">
      <c r="A699" s="120"/>
      <c r="B699" s="19"/>
      <c r="C699" s="1"/>
      <c r="D699" s="9"/>
      <c r="E699" s="1"/>
      <c r="F699" s="15"/>
      <c r="G699" s="37"/>
      <c r="H699" s="5"/>
      <c r="I699" s="22"/>
      <c r="J699" s="22"/>
      <c r="K699" s="22"/>
      <c r="L699" s="60"/>
      <c r="M699" s="60"/>
      <c r="N699" s="60"/>
      <c r="O699" s="60"/>
      <c r="P699" s="60"/>
      <c r="Q699" s="60"/>
      <c r="R699" s="60"/>
      <c r="S699" s="60"/>
      <c r="T699" s="60"/>
      <c r="U699" s="60"/>
      <c r="V699" s="60"/>
      <c r="W699" s="60"/>
      <c r="X699" s="60"/>
      <c r="Y699" s="59"/>
      <c r="Z699" s="20"/>
      <c r="AA699" s="60"/>
      <c r="AB699" s="60"/>
      <c r="AC699" s="60"/>
      <c r="AD699" s="60"/>
      <c r="AE699" s="22"/>
      <c r="AF699" s="22"/>
      <c r="AG699" s="22"/>
      <c r="AH699" s="22"/>
      <c r="AI699" s="22"/>
      <c r="AJ699" s="22"/>
      <c r="AK699" s="39"/>
      <c r="AL699" s="39"/>
      <c r="AM699" s="39"/>
      <c r="AN699" s="39"/>
      <c r="AO699" s="39"/>
      <c r="AP699" s="39"/>
      <c r="AQ699" s="39"/>
      <c r="AR699" s="40"/>
      <c r="AS699" s="39"/>
      <c r="AT699" s="40"/>
      <c r="AU699" s="39"/>
      <c r="AV699" s="39"/>
      <c r="AW699" s="39"/>
      <c r="AX699" s="39"/>
      <c r="AY699" s="39"/>
      <c r="AZ699" s="40"/>
      <c r="BA699" s="39"/>
      <c r="BB699" s="40"/>
      <c r="BC699" s="39"/>
      <c r="BD699" s="40"/>
      <c r="BE699" s="39"/>
      <c r="BF699" s="39"/>
      <c r="BG699" s="39"/>
      <c r="BH699" s="56"/>
      <c r="BI699" s="56"/>
      <c r="BJ699" s="133"/>
    </row>
    <row r="700" spans="1:62" x14ac:dyDescent="0.3">
      <c r="A700" s="9"/>
      <c r="B700" s="76"/>
      <c r="C700" s="9"/>
      <c r="D700" s="9"/>
      <c r="E700" s="9"/>
      <c r="F700" s="15"/>
      <c r="G700" s="5"/>
      <c r="H700" s="5"/>
      <c r="I700" s="9"/>
      <c r="J700" s="9"/>
      <c r="K700" s="9"/>
      <c r="L700" s="9"/>
      <c r="M700" s="9"/>
      <c r="N700" s="9"/>
      <c r="O700" s="9"/>
      <c r="P700" s="9"/>
      <c r="Q700" s="9"/>
      <c r="R700" s="9"/>
      <c r="S700" s="9"/>
      <c r="T700" s="9"/>
      <c r="U700" s="9"/>
      <c r="V700" s="8"/>
      <c r="W700" s="8"/>
      <c r="X700" s="7"/>
      <c r="Y700" s="18"/>
      <c r="Z700" s="7"/>
      <c r="AA700" s="7"/>
      <c r="AB700" s="7"/>
      <c r="AC700" s="9"/>
      <c r="AD700" s="8"/>
      <c r="AE700" s="14"/>
      <c r="AF700" s="14"/>
      <c r="AG700" s="14"/>
      <c r="AH700" s="14"/>
      <c r="AI700" s="14"/>
      <c r="AJ700" s="14"/>
      <c r="AK700" s="5"/>
      <c r="AL700" s="5"/>
      <c r="AM700" s="5"/>
      <c r="AN700" s="5"/>
      <c r="AO700" s="6"/>
      <c r="AP700" s="6"/>
      <c r="AQ700" s="6"/>
      <c r="AR700" s="6"/>
      <c r="AS700" s="6"/>
      <c r="AT700" s="6"/>
      <c r="AU700" s="6"/>
      <c r="AV700" s="6"/>
      <c r="AW700" s="6"/>
      <c r="AX700" s="6"/>
      <c r="AY700" s="6"/>
      <c r="AZ700" s="6"/>
      <c r="BA700" s="6"/>
      <c r="BB700" s="6"/>
      <c r="BC700" s="6"/>
      <c r="BD700" s="6"/>
      <c r="BE700" s="6"/>
      <c r="BF700" s="6"/>
      <c r="BG700" s="6"/>
      <c r="BH700" s="6"/>
      <c r="BI700" s="6"/>
      <c r="BJ700" s="6"/>
    </row>
    <row r="701" spans="1:62" x14ac:dyDescent="0.3">
      <c r="A701" s="135"/>
      <c r="B701" s="76"/>
      <c r="C701" s="9"/>
      <c r="D701" s="9"/>
      <c r="E701" s="9"/>
      <c r="F701" s="15"/>
      <c r="G701" s="5"/>
      <c r="H701" s="5"/>
      <c r="I701" s="9"/>
      <c r="J701" s="9"/>
      <c r="K701" s="9"/>
      <c r="L701" s="9"/>
      <c r="M701" s="9"/>
      <c r="N701" s="9"/>
      <c r="O701" s="9"/>
      <c r="P701" s="9"/>
      <c r="Q701" s="9"/>
      <c r="R701" s="9"/>
      <c r="S701" s="9"/>
      <c r="T701" s="9"/>
      <c r="U701" s="9"/>
      <c r="V701" s="8"/>
      <c r="W701" s="8"/>
      <c r="X701" s="7"/>
      <c r="Y701" s="18"/>
      <c r="Z701" s="7"/>
      <c r="AA701" s="7"/>
      <c r="AB701" s="7"/>
      <c r="AC701" s="9"/>
      <c r="AD701" s="8"/>
      <c r="AE701" s="14"/>
      <c r="AF701" s="14"/>
      <c r="AG701" s="14"/>
      <c r="AH701" s="14"/>
      <c r="AI701" s="14"/>
      <c r="AJ701" s="14"/>
      <c r="AK701" s="136"/>
      <c r="AL701" s="6"/>
      <c r="AM701" s="5"/>
      <c r="AN701" s="5"/>
      <c r="AO701" s="6"/>
      <c r="AP701" s="6"/>
      <c r="AQ701" s="6"/>
      <c r="AR701" s="6"/>
      <c r="AS701" s="6"/>
      <c r="AT701" s="6"/>
      <c r="AU701" s="6"/>
      <c r="AV701" s="6"/>
      <c r="AW701" s="6"/>
      <c r="AX701" s="6"/>
      <c r="AY701" s="6"/>
      <c r="AZ701" s="6"/>
      <c r="BA701" s="6"/>
      <c r="BB701" s="6"/>
      <c r="BC701" s="6"/>
      <c r="BD701" s="6"/>
      <c r="BE701" s="6"/>
      <c r="BF701" s="6"/>
      <c r="BG701" s="6"/>
      <c r="BH701" s="6"/>
      <c r="BI701" s="6"/>
      <c r="BJ701" s="6"/>
    </row>
    <row r="702" spans="1:62" ht="13.5" customHeight="1" x14ac:dyDescent="0.35">
      <c r="A702" s="120"/>
      <c r="B702" s="19"/>
      <c r="C702" s="1"/>
      <c r="D702" s="9"/>
      <c r="E702" s="1"/>
      <c r="F702" s="15"/>
      <c r="G702" s="37"/>
      <c r="H702" s="5"/>
      <c r="I702" s="22"/>
      <c r="J702" s="22"/>
      <c r="K702" s="22"/>
      <c r="L702" s="60"/>
      <c r="M702" s="60"/>
      <c r="N702" s="60"/>
      <c r="O702" s="60"/>
      <c r="P702" s="60"/>
      <c r="Q702" s="60"/>
      <c r="R702" s="60"/>
      <c r="S702" s="60"/>
      <c r="T702" s="60"/>
      <c r="U702" s="60"/>
      <c r="V702" s="60"/>
      <c r="W702" s="60"/>
      <c r="X702" s="60"/>
      <c r="Y702" s="59"/>
      <c r="Z702" s="20"/>
      <c r="AA702" s="60"/>
      <c r="AB702" s="60"/>
      <c r="AC702" s="60"/>
      <c r="AD702" s="60"/>
      <c r="AE702" s="22"/>
      <c r="AF702" s="22"/>
      <c r="AG702" s="22"/>
      <c r="AH702" s="22"/>
      <c r="AI702" s="22"/>
      <c r="AJ702" s="22"/>
      <c r="AK702" s="39"/>
      <c r="AL702" s="39"/>
      <c r="AM702" s="39"/>
      <c r="AN702" s="39"/>
      <c r="AO702" s="39"/>
      <c r="AP702" s="39"/>
      <c r="AQ702" s="39"/>
      <c r="AR702" s="40"/>
      <c r="AS702" s="39"/>
      <c r="AT702" s="40"/>
      <c r="AU702" s="39"/>
      <c r="AV702" s="39"/>
      <c r="AW702" s="39"/>
      <c r="AX702" s="39"/>
      <c r="AY702" s="39"/>
      <c r="AZ702" s="40"/>
      <c r="BA702" s="39"/>
      <c r="BB702" s="40"/>
      <c r="BC702" s="39"/>
      <c r="BD702" s="40"/>
      <c r="BE702" s="39"/>
      <c r="BF702" s="39"/>
      <c r="BG702" s="39"/>
      <c r="BH702" s="56"/>
      <c r="BI702" s="56"/>
      <c r="BJ702" s="133"/>
    </row>
    <row r="703" spans="1:62" x14ac:dyDescent="0.3">
      <c r="A703" s="135"/>
      <c r="B703" s="76"/>
      <c r="C703" s="9"/>
      <c r="D703" s="9"/>
      <c r="E703" s="9"/>
      <c r="F703" s="15"/>
      <c r="G703" s="5"/>
      <c r="H703" s="5"/>
      <c r="I703" s="9"/>
      <c r="J703" s="9"/>
      <c r="K703" s="9"/>
      <c r="L703" s="9"/>
      <c r="M703" s="9"/>
      <c r="N703" s="9"/>
      <c r="O703" s="9"/>
      <c r="P703" s="9"/>
      <c r="Q703" s="9"/>
      <c r="R703" s="9"/>
      <c r="S703" s="9"/>
      <c r="T703" s="9"/>
      <c r="U703" s="9"/>
      <c r="V703" s="8"/>
      <c r="W703" s="8"/>
      <c r="X703" s="7"/>
      <c r="Y703" s="18"/>
      <c r="Z703" s="7"/>
      <c r="AA703" s="7"/>
      <c r="AB703" s="7"/>
      <c r="AC703" s="9"/>
      <c r="AD703" s="8"/>
      <c r="AE703" s="14"/>
      <c r="AF703" s="14"/>
      <c r="AG703" s="14"/>
      <c r="AH703" s="14"/>
      <c r="AI703" s="14"/>
      <c r="AJ703" s="14"/>
      <c r="AK703" s="136"/>
      <c r="AL703" s="6"/>
      <c r="AM703" s="5"/>
      <c r="AN703" s="5"/>
      <c r="AO703" s="6"/>
      <c r="AP703" s="6"/>
      <c r="AQ703" s="6"/>
      <c r="AR703" s="6"/>
      <c r="AS703" s="6"/>
      <c r="AT703" s="6"/>
      <c r="AU703" s="6"/>
      <c r="AV703" s="6"/>
      <c r="AW703" s="6"/>
      <c r="AX703" s="6"/>
      <c r="AY703" s="6"/>
      <c r="AZ703" s="6"/>
      <c r="BA703" s="6"/>
      <c r="BB703" s="6"/>
      <c r="BC703" s="6"/>
      <c r="BD703" s="6"/>
      <c r="BE703" s="6"/>
      <c r="BF703" s="6"/>
      <c r="BG703" s="6"/>
      <c r="BH703" s="6"/>
      <c r="BI703" s="6"/>
      <c r="BJ703" s="6"/>
    </row>
    <row r="704" spans="1:62" ht="13.5" customHeight="1" x14ac:dyDescent="0.35">
      <c r="A704" s="120"/>
      <c r="B704" s="19"/>
      <c r="C704" s="1"/>
      <c r="D704" s="9"/>
      <c r="E704" s="1"/>
      <c r="F704" s="15"/>
      <c r="G704" s="37"/>
      <c r="H704" s="5"/>
      <c r="I704" s="22"/>
      <c r="J704" s="22"/>
      <c r="K704" s="22"/>
      <c r="L704" s="60"/>
      <c r="M704" s="60"/>
      <c r="N704" s="60"/>
      <c r="O704" s="60"/>
      <c r="P704" s="60"/>
      <c r="Q704" s="60"/>
      <c r="R704" s="60"/>
      <c r="S704" s="60"/>
      <c r="T704" s="60"/>
      <c r="U704" s="60"/>
      <c r="V704" s="60"/>
      <c r="W704" s="60"/>
      <c r="X704" s="60"/>
      <c r="Y704" s="59"/>
      <c r="Z704" s="20"/>
      <c r="AA704" s="60"/>
      <c r="AB704" s="60"/>
      <c r="AC704" s="60"/>
      <c r="AD704" s="60"/>
      <c r="AE704" s="22"/>
      <c r="AF704" s="22"/>
      <c r="AG704" s="22"/>
      <c r="AH704" s="22"/>
      <c r="AI704" s="22"/>
      <c r="AJ704" s="22"/>
      <c r="AK704" s="39"/>
      <c r="AL704" s="39"/>
      <c r="AM704" s="39"/>
      <c r="AN704" s="39"/>
      <c r="AO704" s="39"/>
      <c r="AP704" s="39"/>
      <c r="AQ704" s="39"/>
      <c r="AR704" s="40"/>
      <c r="AS704" s="39"/>
      <c r="AT704" s="40"/>
      <c r="AU704" s="39"/>
      <c r="AV704" s="39"/>
      <c r="AW704" s="39"/>
      <c r="AX704" s="39"/>
      <c r="AY704" s="39"/>
      <c r="AZ704" s="40"/>
      <c r="BA704" s="39"/>
      <c r="BB704" s="40"/>
      <c r="BC704" s="39"/>
      <c r="BD704" s="40"/>
      <c r="BE704" s="39"/>
      <c r="BF704" s="39"/>
      <c r="BG704" s="39"/>
      <c r="BH704" s="56"/>
      <c r="BI704" s="56"/>
      <c r="BJ704" s="133"/>
    </row>
    <row r="705" spans="1:62" x14ac:dyDescent="0.3">
      <c r="A705" s="135"/>
      <c r="B705" s="76"/>
      <c r="C705" s="9"/>
      <c r="D705" s="9"/>
      <c r="E705" s="9"/>
      <c r="F705" s="15"/>
      <c r="G705" s="5"/>
      <c r="H705" s="5"/>
      <c r="I705" s="9"/>
      <c r="J705" s="9"/>
      <c r="K705" s="9"/>
      <c r="L705" s="9"/>
      <c r="M705" s="9"/>
      <c r="N705" s="9"/>
      <c r="O705" s="9"/>
      <c r="P705" s="9"/>
      <c r="Q705" s="9"/>
      <c r="R705" s="9"/>
      <c r="S705" s="9"/>
      <c r="T705" s="9"/>
      <c r="U705" s="9"/>
      <c r="V705" s="8"/>
      <c r="W705" s="8"/>
      <c r="X705" s="7"/>
      <c r="Y705" s="18"/>
      <c r="Z705" s="7"/>
      <c r="AA705" s="7"/>
      <c r="AB705" s="7"/>
      <c r="AC705" s="9"/>
      <c r="AD705" s="8"/>
      <c r="AE705" s="14"/>
      <c r="AF705" s="14"/>
      <c r="AG705" s="14"/>
      <c r="AH705" s="14"/>
      <c r="AI705" s="14"/>
      <c r="AJ705" s="14"/>
      <c r="AK705" s="136"/>
      <c r="AL705" s="6"/>
      <c r="AM705" s="5"/>
      <c r="AN705" s="5"/>
      <c r="AO705" s="6"/>
      <c r="AP705" s="6"/>
      <c r="AQ705" s="6"/>
      <c r="AR705" s="6"/>
      <c r="AS705" s="6"/>
      <c r="AT705" s="6"/>
      <c r="AU705" s="6"/>
      <c r="AV705" s="6"/>
      <c r="AW705" s="6"/>
      <c r="AX705" s="6"/>
      <c r="AY705" s="6"/>
      <c r="AZ705" s="6"/>
      <c r="BA705" s="6"/>
      <c r="BB705" s="6"/>
      <c r="BC705" s="6"/>
      <c r="BD705" s="6"/>
      <c r="BE705" s="6"/>
      <c r="BF705" s="6"/>
      <c r="BG705" s="6"/>
      <c r="BH705" s="6"/>
      <c r="BI705" s="6"/>
      <c r="BJ705" s="6"/>
    </row>
    <row r="706" spans="1:62" x14ac:dyDescent="0.3">
      <c r="A706" s="9"/>
      <c r="B706" s="76"/>
      <c r="C706" s="9"/>
      <c r="D706" s="9"/>
      <c r="E706" s="9"/>
      <c r="F706" s="15"/>
      <c r="G706" s="5"/>
      <c r="H706" s="5"/>
      <c r="I706" s="9"/>
      <c r="J706" s="9"/>
      <c r="K706" s="9"/>
      <c r="L706" s="9"/>
      <c r="M706" s="9"/>
      <c r="N706" s="9"/>
      <c r="O706" s="9"/>
      <c r="P706" s="9"/>
      <c r="Q706" s="9"/>
      <c r="R706" s="9"/>
      <c r="S706" s="9"/>
      <c r="T706" s="9"/>
      <c r="U706" s="9"/>
      <c r="V706" s="9"/>
      <c r="W706" s="9"/>
      <c r="Y706" s="17"/>
      <c r="AA706" s="9"/>
      <c r="AB706" s="9"/>
      <c r="AC706" s="9"/>
      <c r="AD706" s="9"/>
      <c r="AE706" s="14"/>
      <c r="AF706" s="14"/>
      <c r="AG706" s="14"/>
      <c r="AH706" s="14"/>
      <c r="AI706" s="14"/>
      <c r="AJ706" s="14"/>
      <c r="AK706" s="6"/>
      <c r="AL706" s="6"/>
      <c r="AM706" s="6"/>
      <c r="AN706" s="6"/>
      <c r="AO706" s="6"/>
      <c r="AP706" s="6"/>
      <c r="AQ706" s="6"/>
      <c r="AR706" s="6"/>
      <c r="AS706" s="6"/>
      <c r="AT706" s="6"/>
      <c r="AU706" s="39"/>
      <c r="AV706" s="39"/>
      <c r="AW706" s="6"/>
      <c r="AX706" s="6"/>
      <c r="AY706" s="6"/>
      <c r="AZ706" s="6"/>
      <c r="BA706" s="6"/>
      <c r="BB706" s="6"/>
      <c r="BC706" s="6"/>
      <c r="BD706" s="6"/>
      <c r="BE706" s="6"/>
      <c r="BF706" s="6"/>
      <c r="BG706" s="6"/>
      <c r="BH706" s="6"/>
      <c r="BI706" s="6"/>
      <c r="BJ706" s="6"/>
    </row>
    <row r="707" spans="1:62" x14ac:dyDescent="0.3">
      <c r="A707" s="9"/>
      <c r="B707" s="76"/>
      <c r="C707" s="9"/>
      <c r="D707" s="9"/>
      <c r="E707" s="9"/>
      <c r="F707" s="15"/>
      <c r="G707" s="5"/>
      <c r="H707" s="5"/>
      <c r="I707" s="9"/>
      <c r="J707" s="9"/>
      <c r="K707" s="9"/>
      <c r="L707" s="9"/>
      <c r="M707" s="9"/>
      <c r="N707" s="9"/>
      <c r="O707" s="9"/>
      <c r="P707" s="9"/>
      <c r="Q707" s="9"/>
      <c r="R707" s="9"/>
      <c r="S707" s="9"/>
      <c r="T707" s="9"/>
      <c r="U707" s="9"/>
      <c r="V707" s="9"/>
      <c r="W707" s="9"/>
      <c r="Y707" s="17"/>
      <c r="AA707" s="9"/>
      <c r="AB707" s="9"/>
      <c r="AC707" s="9"/>
      <c r="AD707" s="9"/>
      <c r="AE707" s="14"/>
      <c r="AF707" s="14"/>
      <c r="AG707" s="14"/>
      <c r="AH707" s="14"/>
      <c r="AI707" s="14"/>
      <c r="AJ707" s="14"/>
      <c r="AK707" s="6"/>
      <c r="AL707" s="6"/>
      <c r="AM707" s="6"/>
      <c r="AN707" s="6"/>
      <c r="AO707" s="6"/>
      <c r="AP707" s="6"/>
      <c r="AQ707" s="6"/>
      <c r="AR707" s="6"/>
      <c r="AS707" s="6"/>
      <c r="AT707" s="6"/>
      <c r="AU707" s="39"/>
      <c r="AV707" s="39"/>
      <c r="AW707" s="6"/>
      <c r="AX707" s="6"/>
      <c r="AY707" s="6"/>
      <c r="AZ707" s="6"/>
      <c r="BA707" s="6"/>
      <c r="BB707" s="6"/>
      <c r="BC707" s="6"/>
      <c r="BD707" s="6"/>
      <c r="BE707" s="6"/>
      <c r="BF707" s="6"/>
      <c r="BG707" s="6"/>
      <c r="BH707" s="6"/>
      <c r="BI707" s="6"/>
      <c r="BJ707" s="6"/>
    </row>
    <row r="708" spans="1:62" ht="13.5" customHeight="1" x14ac:dyDescent="0.35">
      <c r="A708" s="120"/>
      <c r="B708" s="19"/>
      <c r="C708" s="1"/>
      <c r="D708" s="9"/>
      <c r="E708" s="1"/>
      <c r="F708" s="15"/>
      <c r="G708" s="37"/>
      <c r="H708" s="5"/>
      <c r="I708" s="22"/>
      <c r="J708" s="22"/>
      <c r="K708" s="22"/>
      <c r="L708" s="60"/>
      <c r="M708" s="60"/>
      <c r="N708" s="60"/>
      <c r="O708" s="60"/>
      <c r="P708" s="60"/>
      <c r="Q708" s="60"/>
      <c r="R708" s="60"/>
      <c r="S708" s="60"/>
      <c r="T708" s="60"/>
      <c r="U708" s="60"/>
      <c r="V708" s="60"/>
      <c r="W708" s="60"/>
      <c r="X708" s="60"/>
      <c r="Y708" s="59"/>
      <c r="Z708" s="20"/>
      <c r="AA708" s="60"/>
      <c r="AB708" s="60"/>
      <c r="AC708" s="60"/>
      <c r="AD708" s="60"/>
      <c r="AE708" s="22"/>
      <c r="AF708" s="22"/>
      <c r="AG708" s="22"/>
      <c r="AH708" s="22"/>
      <c r="AI708" s="22"/>
      <c r="AJ708" s="22"/>
      <c r="AK708" s="39"/>
      <c r="AL708" s="39"/>
      <c r="AM708" s="39"/>
      <c r="AN708" s="39"/>
      <c r="AO708" s="39"/>
      <c r="AP708" s="39"/>
      <c r="AQ708" s="39"/>
      <c r="AR708" s="40"/>
      <c r="AS708" s="39"/>
      <c r="AT708" s="40"/>
      <c r="AU708" s="39"/>
      <c r="AV708" s="39"/>
      <c r="AW708" s="39"/>
      <c r="AX708" s="39"/>
      <c r="AY708" s="39"/>
      <c r="AZ708" s="40"/>
      <c r="BA708" s="39"/>
      <c r="BB708" s="40"/>
      <c r="BC708" s="39"/>
      <c r="BD708" s="40"/>
      <c r="BE708" s="39"/>
      <c r="BF708" s="39"/>
      <c r="BG708" s="39"/>
      <c r="BH708" s="56"/>
      <c r="BI708" s="56"/>
      <c r="BJ708" s="133"/>
    </row>
    <row r="709" spans="1:62" x14ac:dyDescent="0.3">
      <c r="A709" s="135"/>
      <c r="B709" s="76"/>
      <c r="C709" s="9"/>
      <c r="D709" s="9"/>
      <c r="E709" s="9"/>
      <c r="F709" s="15"/>
      <c r="G709" s="5"/>
      <c r="H709" s="5"/>
      <c r="I709" s="9"/>
      <c r="J709" s="9"/>
      <c r="K709" s="9"/>
      <c r="L709" s="9"/>
      <c r="M709" s="9"/>
      <c r="N709" s="9"/>
      <c r="O709" s="9"/>
      <c r="P709" s="9"/>
      <c r="Q709" s="9"/>
      <c r="R709" s="9"/>
      <c r="S709" s="9"/>
      <c r="T709" s="9"/>
      <c r="U709" s="9"/>
      <c r="V709" s="8"/>
      <c r="W709" s="8"/>
      <c r="X709" s="7"/>
      <c r="Y709" s="18"/>
      <c r="Z709" s="7"/>
      <c r="AA709" s="7"/>
      <c r="AB709" s="7"/>
      <c r="AC709" s="9"/>
      <c r="AD709" s="8"/>
      <c r="AE709" s="14"/>
      <c r="AF709" s="14"/>
      <c r="AG709" s="14"/>
      <c r="AH709" s="14"/>
      <c r="AI709" s="14"/>
      <c r="AJ709" s="14"/>
      <c r="AK709" s="136"/>
      <c r="AL709" s="6"/>
      <c r="AM709" s="5"/>
      <c r="AN709" s="5"/>
      <c r="AO709" s="6"/>
      <c r="AP709" s="6"/>
      <c r="AQ709" s="6"/>
      <c r="AR709" s="6"/>
      <c r="AS709" s="6"/>
      <c r="AT709" s="6"/>
      <c r="AU709" s="6"/>
      <c r="AV709" s="6"/>
      <c r="AW709" s="6"/>
      <c r="AX709" s="6"/>
      <c r="AY709" s="6"/>
      <c r="AZ709" s="6"/>
      <c r="BA709" s="6"/>
      <c r="BB709" s="6"/>
      <c r="BC709" s="6"/>
      <c r="BD709" s="6"/>
      <c r="BE709" s="6"/>
      <c r="BF709" s="6"/>
      <c r="BG709" s="6"/>
      <c r="BH709" s="6"/>
      <c r="BI709" s="6"/>
      <c r="BJ709" s="6"/>
    </row>
    <row r="710" spans="1:62" ht="13.5" customHeight="1" x14ac:dyDescent="0.35">
      <c r="A710" s="120"/>
      <c r="B710" s="76"/>
      <c r="C710" s="1"/>
      <c r="D710" s="9"/>
      <c r="E710" s="1"/>
      <c r="F710" s="15"/>
      <c r="G710" s="5"/>
      <c r="H710" s="5"/>
      <c r="I710" s="22"/>
      <c r="J710" s="22"/>
      <c r="K710" s="22"/>
      <c r="L710" s="60"/>
      <c r="M710" s="60"/>
      <c r="N710" s="60"/>
      <c r="O710" s="60"/>
      <c r="P710" s="60"/>
      <c r="Q710" s="60"/>
      <c r="R710" s="60"/>
      <c r="S710" s="60"/>
      <c r="T710" s="60"/>
      <c r="U710" s="60"/>
      <c r="V710" s="60"/>
      <c r="W710" s="60"/>
      <c r="X710" s="60"/>
      <c r="Y710" s="59"/>
      <c r="Z710" s="20"/>
      <c r="AA710" s="60"/>
      <c r="AB710" s="60"/>
      <c r="AC710" s="60"/>
      <c r="AD710" s="60"/>
      <c r="AE710" s="22"/>
      <c r="AF710" s="22"/>
      <c r="AG710" s="22"/>
      <c r="AH710" s="22"/>
      <c r="AI710" s="22"/>
      <c r="AJ710" s="22"/>
      <c r="AK710" s="39"/>
      <c r="AL710" s="39"/>
      <c r="AM710" s="39"/>
      <c r="AN710" s="39"/>
      <c r="AO710" s="39"/>
      <c r="AP710" s="39"/>
      <c r="AQ710" s="39"/>
      <c r="AR710" s="40"/>
      <c r="AS710" s="39"/>
      <c r="AT710" s="40"/>
      <c r="AU710" s="39"/>
      <c r="AV710" s="39"/>
      <c r="AW710" s="39"/>
      <c r="AX710" s="39"/>
      <c r="AY710" s="39"/>
      <c r="AZ710" s="40"/>
      <c r="BA710" s="39"/>
      <c r="BB710" s="40"/>
      <c r="BC710" s="39"/>
      <c r="BD710" s="40"/>
      <c r="BE710" s="39"/>
      <c r="BF710" s="39"/>
      <c r="BG710" s="39"/>
      <c r="BH710" s="56"/>
      <c r="BI710" s="56"/>
      <c r="BJ710" s="133"/>
    </row>
    <row r="711" spans="1:62" x14ac:dyDescent="0.3">
      <c r="A711" s="135"/>
      <c r="B711" s="76"/>
      <c r="C711" s="9"/>
      <c r="D711" s="9"/>
      <c r="E711" s="9"/>
      <c r="F711" s="15"/>
      <c r="G711" s="5"/>
      <c r="H711" s="5"/>
      <c r="I711" s="9"/>
      <c r="J711" s="9"/>
      <c r="K711" s="9"/>
      <c r="L711" s="9"/>
      <c r="M711" s="9"/>
      <c r="N711" s="9"/>
      <c r="O711" s="9"/>
      <c r="P711" s="9"/>
      <c r="Q711" s="9"/>
      <c r="R711" s="9"/>
      <c r="S711" s="9"/>
      <c r="T711" s="9"/>
      <c r="U711" s="9"/>
      <c r="V711" s="8"/>
      <c r="W711" s="8"/>
      <c r="X711" s="7"/>
      <c r="Y711" s="18"/>
      <c r="Z711" s="7"/>
      <c r="AA711" s="7"/>
      <c r="AB711" s="7"/>
      <c r="AC711" s="9"/>
      <c r="AD711" s="8"/>
      <c r="AE711" s="14"/>
      <c r="AF711" s="14"/>
      <c r="AG711" s="14"/>
      <c r="AH711" s="14"/>
      <c r="AI711" s="14"/>
      <c r="AJ711" s="14"/>
      <c r="AK711" s="136"/>
      <c r="AL711" s="6"/>
      <c r="AM711" s="5"/>
      <c r="AN711" s="5"/>
      <c r="AO711" s="6"/>
      <c r="AP711" s="6"/>
      <c r="AQ711" s="6"/>
      <c r="AR711" s="6"/>
      <c r="AS711" s="6"/>
      <c r="AT711" s="6"/>
      <c r="AU711" s="6"/>
      <c r="AV711" s="6"/>
      <c r="AW711" s="6"/>
      <c r="AX711" s="6"/>
      <c r="AY711" s="6"/>
      <c r="AZ711" s="6"/>
      <c r="BA711" s="6"/>
      <c r="BB711" s="6"/>
      <c r="BC711" s="6"/>
      <c r="BD711" s="6"/>
      <c r="BE711" s="6"/>
      <c r="BF711" s="6"/>
      <c r="BG711" s="6"/>
      <c r="BH711" s="6"/>
      <c r="BI711" s="6"/>
      <c r="BJ711" s="6"/>
    </row>
    <row r="712" spans="1:62" ht="13.5" customHeight="1" x14ac:dyDescent="0.35">
      <c r="A712" s="120"/>
      <c r="B712" s="76"/>
      <c r="C712" s="1"/>
      <c r="D712" s="9"/>
      <c r="E712" s="1"/>
      <c r="F712" s="15"/>
      <c r="G712" s="5"/>
      <c r="H712" s="5"/>
      <c r="I712" s="22"/>
      <c r="J712" s="22"/>
      <c r="K712" s="22"/>
      <c r="L712" s="60"/>
      <c r="M712" s="60"/>
      <c r="N712" s="60"/>
      <c r="O712" s="60"/>
      <c r="P712" s="60"/>
      <c r="Q712" s="60"/>
      <c r="R712" s="60"/>
      <c r="S712" s="60"/>
      <c r="T712" s="60"/>
      <c r="U712" s="60"/>
      <c r="V712" s="60"/>
      <c r="W712" s="60"/>
      <c r="X712" s="60"/>
      <c r="Y712" s="59"/>
      <c r="Z712" s="20"/>
      <c r="AA712" s="60"/>
      <c r="AB712" s="60"/>
      <c r="AC712" s="60"/>
      <c r="AD712" s="60"/>
      <c r="AE712" s="22"/>
      <c r="AF712" s="22"/>
      <c r="AG712" s="22"/>
      <c r="AH712" s="22"/>
      <c r="AI712" s="22"/>
      <c r="AJ712" s="22"/>
      <c r="AK712" s="39"/>
      <c r="AL712" s="39"/>
      <c r="AM712" s="39"/>
      <c r="AN712" s="39"/>
      <c r="AO712" s="39"/>
      <c r="AP712" s="39"/>
      <c r="AQ712" s="39"/>
      <c r="AR712" s="40"/>
      <c r="AS712" s="39"/>
      <c r="AT712" s="40"/>
      <c r="AU712" s="39"/>
      <c r="AV712" s="39"/>
      <c r="AW712" s="39"/>
      <c r="AX712" s="39"/>
      <c r="AY712" s="39"/>
      <c r="AZ712" s="40"/>
      <c r="BA712" s="39"/>
      <c r="BB712" s="40"/>
      <c r="BC712" s="39"/>
      <c r="BD712" s="40"/>
      <c r="BE712" s="39"/>
      <c r="BF712" s="39"/>
      <c r="BG712" s="39"/>
      <c r="BH712" s="56"/>
      <c r="BI712" s="56"/>
      <c r="BJ712" s="133"/>
    </row>
    <row r="713" spans="1:62" ht="13.5" customHeight="1" x14ac:dyDescent="0.35">
      <c r="A713" s="120"/>
      <c r="B713" s="19"/>
      <c r="C713" s="1"/>
      <c r="D713" s="9"/>
      <c r="E713" s="1"/>
      <c r="F713" s="15"/>
      <c r="G713" s="37"/>
      <c r="H713" s="5"/>
      <c r="I713" s="22"/>
      <c r="J713" s="22"/>
      <c r="K713" s="22"/>
      <c r="L713" s="60"/>
      <c r="M713" s="60"/>
      <c r="N713" s="60"/>
      <c r="O713" s="60"/>
      <c r="P713" s="60"/>
      <c r="Q713" s="60"/>
      <c r="R713" s="60"/>
      <c r="S713" s="60"/>
      <c r="T713" s="60"/>
      <c r="U713" s="60"/>
      <c r="V713" s="60"/>
      <c r="W713" s="60"/>
      <c r="X713" s="60"/>
      <c r="Y713" s="59"/>
      <c r="Z713" s="20"/>
      <c r="AA713" s="60"/>
      <c r="AB713" s="60"/>
      <c r="AC713" s="60"/>
      <c r="AD713" s="60"/>
      <c r="AE713" s="22"/>
      <c r="AF713" s="22"/>
      <c r="AG713" s="22"/>
      <c r="AH713" s="22"/>
      <c r="AI713" s="22"/>
      <c r="AJ713" s="22"/>
      <c r="AK713" s="39"/>
      <c r="AL713" s="39"/>
      <c r="AM713" s="39"/>
      <c r="AN713" s="39"/>
      <c r="AO713" s="39"/>
      <c r="AP713" s="39"/>
      <c r="AQ713" s="39"/>
      <c r="AR713" s="40"/>
      <c r="AS713" s="39"/>
      <c r="AT713" s="40"/>
      <c r="AU713" s="39"/>
      <c r="AV713" s="39"/>
      <c r="AW713" s="39"/>
      <c r="AX713" s="39"/>
      <c r="AY713" s="39"/>
      <c r="AZ713" s="40"/>
      <c r="BA713" s="39"/>
      <c r="BB713" s="40"/>
      <c r="BC713" s="39"/>
      <c r="BD713" s="40"/>
      <c r="BE713" s="39"/>
      <c r="BF713" s="39"/>
      <c r="BG713" s="39"/>
      <c r="BH713" s="56"/>
      <c r="BI713" s="56"/>
      <c r="BJ713" s="133"/>
    </row>
    <row r="714" spans="1:62" x14ac:dyDescent="0.3">
      <c r="A714" s="135"/>
      <c r="B714" s="76"/>
      <c r="C714" s="9"/>
      <c r="D714" s="9"/>
      <c r="E714" s="9"/>
      <c r="F714" s="15"/>
      <c r="G714" s="5"/>
      <c r="H714" s="5"/>
      <c r="I714" s="9"/>
      <c r="J714" s="9"/>
      <c r="K714" s="9"/>
      <c r="L714" s="9"/>
      <c r="M714" s="9"/>
      <c r="N714" s="9"/>
      <c r="O714" s="9"/>
      <c r="P714" s="9"/>
      <c r="Q714" s="9"/>
      <c r="R714" s="9"/>
      <c r="S714" s="9"/>
      <c r="T714" s="9"/>
      <c r="U714" s="9"/>
      <c r="V714" s="8"/>
      <c r="W714" s="8"/>
      <c r="X714" s="7"/>
      <c r="Y714" s="18"/>
      <c r="Z714" s="7"/>
      <c r="AA714" s="7"/>
      <c r="AB714" s="7"/>
      <c r="AC714" s="9"/>
      <c r="AD714" s="8"/>
      <c r="AE714" s="14"/>
      <c r="AF714" s="14"/>
      <c r="AG714" s="14"/>
      <c r="AH714" s="14"/>
      <c r="AI714" s="14"/>
      <c r="AJ714" s="14"/>
      <c r="AK714" s="136"/>
      <c r="AL714" s="6"/>
      <c r="AM714" s="5"/>
      <c r="AN714" s="5"/>
      <c r="AO714" s="6"/>
      <c r="AP714" s="6"/>
      <c r="AQ714" s="6"/>
      <c r="AR714" s="6"/>
      <c r="AS714" s="6"/>
      <c r="AT714" s="6"/>
      <c r="AU714" s="6"/>
      <c r="AV714" s="6"/>
      <c r="AW714" s="6"/>
      <c r="AX714" s="6"/>
      <c r="AY714" s="6"/>
      <c r="AZ714" s="6"/>
      <c r="BA714" s="6"/>
      <c r="BB714" s="6"/>
      <c r="BC714" s="6"/>
      <c r="BD714" s="6"/>
      <c r="BE714" s="6"/>
      <c r="BF714" s="6"/>
      <c r="BG714" s="6"/>
      <c r="BH714" s="6"/>
      <c r="BI714" s="6"/>
      <c r="BJ714" s="6"/>
    </row>
    <row r="715" spans="1:62" x14ac:dyDescent="0.3">
      <c r="A715" s="9"/>
      <c r="B715" s="76"/>
      <c r="C715" s="9"/>
      <c r="D715" s="9"/>
      <c r="E715" s="9"/>
      <c r="F715" s="15"/>
      <c r="G715" s="5"/>
      <c r="H715" s="5"/>
      <c r="I715" s="9"/>
      <c r="J715" s="9"/>
      <c r="K715" s="9"/>
      <c r="L715" s="9"/>
      <c r="M715" s="9"/>
      <c r="N715" s="9"/>
      <c r="O715" s="9"/>
      <c r="P715" s="9"/>
      <c r="Q715" s="9"/>
      <c r="R715" s="9"/>
      <c r="S715" s="9"/>
      <c r="T715" s="9"/>
      <c r="U715" s="9"/>
      <c r="V715" s="8"/>
      <c r="W715" s="8"/>
      <c r="X715" s="7"/>
      <c r="Y715" s="18"/>
      <c r="Z715" s="7"/>
      <c r="AA715" s="7"/>
      <c r="AB715" s="7"/>
      <c r="AC715" s="9"/>
      <c r="AD715" s="8"/>
      <c r="AE715" s="14"/>
      <c r="AF715" s="14"/>
      <c r="AG715" s="14"/>
      <c r="AH715" s="14"/>
      <c r="AI715" s="14"/>
      <c r="AJ715" s="14"/>
      <c r="AK715" s="5"/>
      <c r="AL715" s="6"/>
      <c r="AM715" s="5"/>
      <c r="AN715" s="5"/>
      <c r="AO715" s="6"/>
      <c r="AP715" s="6"/>
      <c r="AQ715" s="6"/>
      <c r="AR715" s="6"/>
      <c r="AS715" s="6"/>
      <c r="AT715" s="6"/>
      <c r="AU715" s="6"/>
      <c r="AV715" s="6"/>
      <c r="AW715" s="6"/>
      <c r="AX715" s="6"/>
      <c r="AY715" s="6"/>
      <c r="AZ715" s="6"/>
      <c r="BA715" s="6"/>
      <c r="BB715" s="6"/>
      <c r="BC715" s="6"/>
      <c r="BD715" s="6"/>
      <c r="BE715" s="6"/>
      <c r="BF715" s="6"/>
      <c r="BG715" s="6"/>
      <c r="BH715" s="6"/>
      <c r="BI715" s="6"/>
      <c r="BJ715" s="6"/>
    </row>
    <row r="716" spans="1:62" x14ac:dyDescent="0.3">
      <c r="A716" s="9"/>
      <c r="B716" s="76"/>
      <c r="C716" s="9"/>
      <c r="D716" s="9"/>
      <c r="E716" s="9"/>
      <c r="F716" s="15"/>
      <c r="G716" s="5"/>
      <c r="H716" s="5"/>
      <c r="I716" s="9"/>
      <c r="J716" s="9"/>
      <c r="K716" s="9"/>
      <c r="L716" s="9"/>
      <c r="M716" s="9"/>
      <c r="N716" s="9"/>
      <c r="O716" s="9"/>
      <c r="P716" s="9"/>
      <c r="Q716" s="9"/>
      <c r="R716" s="9"/>
      <c r="S716" s="9"/>
      <c r="T716" s="9"/>
      <c r="U716" s="9"/>
      <c r="V716" s="9"/>
      <c r="W716" s="9"/>
      <c r="Y716" s="17"/>
      <c r="AA716" s="9"/>
      <c r="AB716" s="9"/>
      <c r="AC716" s="9"/>
      <c r="AD716" s="9"/>
      <c r="AE716" s="14"/>
      <c r="AF716" s="14"/>
      <c r="AG716" s="14"/>
      <c r="AH716" s="14"/>
      <c r="AI716" s="14"/>
      <c r="AJ716" s="14"/>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row>
    <row r="717" spans="1:62" ht="13.5" customHeight="1" x14ac:dyDescent="0.35">
      <c r="A717" s="120"/>
      <c r="B717" s="19"/>
      <c r="C717" s="1"/>
      <c r="D717" s="9"/>
      <c r="E717" s="1"/>
      <c r="F717" s="15"/>
      <c r="G717" s="37"/>
      <c r="H717" s="5"/>
      <c r="I717" s="22"/>
      <c r="J717" s="22"/>
      <c r="K717" s="22"/>
      <c r="L717" s="60"/>
      <c r="M717" s="60"/>
      <c r="N717" s="60"/>
      <c r="O717" s="60"/>
      <c r="P717" s="60"/>
      <c r="Q717" s="60"/>
      <c r="R717" s="60"/>
      <c r="S717" s="60"/>
      <c r="T717" s="60"/>
      <c r="U717" s="60"/>
      <c r="V717" s="60"/>
      <c r="W717" s="60"/>
      <c r="X717" s="60"/>
      <c r="Y717" s="59"/>
      <c r="Z717" s="20"/>
      <c r="AA717" s="60"/>
      <c r="AB717" s="60"/>
      <c r="AC717" s="60"/>
      <c r="AD717" s="60"/>
      <c r="AE717" s="22"/>
      <c r="AF717" s="22"/>
      <c r="AG717" s="22"/>
      <c r="AH717" s="22"/>
      <c r="AI717" s="22"/>
      <c r="AJ717" s="22"/>
      <c r="AK717" s="39"/>
      <c r="AL717" s="39"/>
      <c r="AM717" s="39"/>
      <c r="AN717" s="39"/>
      <c r="AO717" s="39"/>
      <c r="AP717" s="39"/>
      <c r="AQ717" s="39"/>
      <c r="AR717" s="40"/>
      <c r="AS717" s="39"/>
      <c r="AT717" s="40"/>
      <c r="AU717" s="39"/>
      <c r="AV717" s="39"/>
      <c r="AW717" s="39"/>
      <c r="AX717" s="39"/>
      <c r="AY717" s="39"/>
      <c r="AZ717" s="40"/>
      <c r="BA717" s="39"/>
      <c r="BB717" s="40"/>
      <c r="BC717" s="39"/>
      <c r="BD717" s="40"/>
      <c r="BE717" s="39"/>
      <c r="BF717" s="39"/>
      <c r="BG717" s="39"/>
      <c r="BH717" s="56"/>
      <c r="BI717" s="56"/>
      <c r="BJ717" s="133"/>
    </row>
    <row r="718" spans="1:62" x14ac:dyDescent="0.3">
      <c r="A718" s="135"/>
      <c r="B718" s="76"/>
      <c r="C718" s="9"/>
      <c r="D718" s="9"/>
      <c r="E718" s="9"/>
      <c r="F718" s="15"/>
      <c r="G718" s="5"/>
      <c r="H718" s="5"/>
      <c r="I718" s="9"/>
      <c r="J718" s="9"/>
      <c r="K718" s="9"/>
      <c r="L718" s="9"/>
      <c r="M718" s="9"/>
      <c r="N718" s="9"/>
      <c r="O718" s="9"/>
      <c r="P718" s="9"/>
      <c r="Q718" s="9"/>
      <c r="R718" s="9"/>
      <c r="S718" s="9"/>
      <c r="T718" s="9"/>
      <c r="U718" s="9"/>
      <c r="V718" s="8"/>
      <c r="W718" s="8"/>
      <c r="X718" s="7"/>
      <c r="Y718" s="18"/>
      <c r="Z718" s="7"/>
      <c r="AA718" s="7"/>
      <c r="AB718" s="7"/>
      <c r="AC718" s="9"/>
      <c r="AD718" s="8"/>
      <c r="AE718" s="14"/>
      <c r="AF718" s="14"/>
      <c r="AG718" s="14"/>
      <c r="AH718" s="14"/>
      <c r="AI718" s="14"/>
      <c r="AJ718" s="14"/>
      <c r="AK718" s="136"/>
      <c r="AL718" s="6"/>
      <c r="AM718" s="5"/>
      <c r="AN718" s="5"/>
      <c r="AO718" s="6"/>
      <c r="AP718" s="6"/>
      <c r="AQ718" s="6"/>
      <c r="AR718" s="6"/>
      <c r="AS718" s="6"/>
      <c r="AT718" s="6"/>
      <c r="AU718" s="6"/>
      <c r="AV718" s="6"/>
      <c r="AW718" s="6"/>
      <c r="AX718" s="6"/>
      <c r="AY718" s="6"/>
      <c r="AZ718" s="6"/>
      <c r="BA718" s="6"/>
      <c r="BB718" s="6"/>
      <c r="BC718" s="6"/>
      <c r="BD718" s="6"/>
      <c r="BE718" s="6"/>
      <c r="BF718" s="6"/>
      <c r="BG718" s="6"/>
      <c r="BH718" s="6"/>
      <c r="BI718" s="6"/>
      <c r="BJ718" s="6"/>
    </row>
    <row r="719" spans="1:62" ht="13.5" customHeight="1" x14ac:dyDescent="0.35">
      <c r="A719" s="120"/>
      <c r="B719" s="76"/>
      <c r="C719" s="1"/>
      <c r="D719" s="9"/>
      <c r="E719" s="1"/>
      <c r="F719" s="15"/>
      <c r="G719" s="5"/>
      <c r="H719" s="5"/>
      <c r="I719" s="22"/>
      <c r="J719" s="22"/>
      <c r="K719" s="22"/>
      <c r="L719" s="60"/>
      <c r="M719" s="60"/>
      <c r="N719" s="60"/>
      <c r="O719" s="60"/>
      <c r="P719" s="60"/>
      <c r="Q719" s="60"/>
      <c r="R719" s="60"/>
      <c r="S719" s="60"/>
      <c r="T719" s="60"/>
      <c r="U719" s="60"/>
      <c r="V719" s="60"/>
      <c r="W719" s="60"/>
      <c r="X719" s="60"/>
      <c r="Y719" s="59"/>
      <c r="Z719" s="20"/>
      <c r="AA719" s="60"/>
      <c r="AB719" s="60"/>
      <c r="AC719" s="60"/>
      <c r="AD719" s="60"/>
      <c r="AE719" s="22"/>
      <c r="AF719" s="22"/>
      <c r="AG719" s="22"/>
      <c r="AH719" s="22"/>
      <c r="AI719" s="22"/>
      <c r="AJ719" s="22"/>
      <c r="AK719" s="39"/>
      <c r="AL719" s="39"/>
      <c r="AM719" s="39"/>
      <c r="AN719" s="39"/>
      <c r="AO719" s="39"/>
      <c r="AP719" s="39"/>
      <c r="AQ719" s="39"/>
      <c r="AR719" s="40"/>
      <c r="AS719" s="39"/>
      <c r="AT719" s="40"/>
      <c r="AU719" s="39"/>
      <c r="AV719" s="39"/>
      <c r="AW719" s="39"/>
      <c r="AX719" s="39"/>
      <c r="AY719" s="39"/>
      <c r="AZ719" s="40"/>
      <c r="BA719" s="39"/>
      <c r="BB719" s="40"/>
      <c r="BC719" s="39"/>
      <c r="BD719" s="40"/>
      <c r="BE719" s="39"/>
      <c r="BF719" s="39"/>
      <c r="BG719" s="39"/>
      <c r="BH719" s="56"/>
      <c r="BI719" s="56"/>
      <c r="BJ719" s="133"/>
    </row>
    <row r="720" spans="1:62" x14ac:dyDescent="0.3">
      <c r="A720" s="135"/>
      <c r="B720" s="76"/>
      <c r="C720" s="9"/>
      <c r="D720" s="9"/>
      <c r="E720" s="9"/>
      <c r="F720" s="15"/>
      <c r="G720" s="5"/>
      <c r="H720" s="5"/>
      <c r="I720" s="9"/>
      <c r="J720" s="9"/>
      <c r="K720" s="9"/>
      <c r="L720" s="9"/>
      <c r="M720" s="9"/>
      <c r="N720" s="9"/>
      <c r="O720" s="9"/>
      <c r="P720" s="9"/>
      <c r="Q720" s="9"/>
      <c r="R720" s="9"/>
      <c r="S720" s="9"/>
      <c r="T720" s="9"/>
      <c r="U720" s="9"/>
      <c r="V720" s="8"/>
      <c r="W720" s="8"/>
      <c r="X720" s="7"/>
      <c r="Y720" s="18"/>
      <c r="Z720" s="7"/>
      <c r="AA720" s="7"/>
      <c r="AB720" s="7"/>
      <c r="AC720" s="9"/>
      <c r="AD720" s="8"/>
      <c r="AE720" s="14"/>
      <c r="AF720" s="14"/>
      <c r="AG720" s="14"/>
      <c r="AH720" s="14"/>
      <c r="AI720" s="14"/>
      <c r="AJ720" s="14"/>
      <c r="AK720" s="136"/>
      <c r="AL720" s="6"/>
      <c r="AM720" s="5"/>
      <c r="AN720" s="5"/>
      <c r="AO720" s="6"/>
      <c r="AP720" s="6"/>
      <c r="AQ720" s="6"/>
      <c r="AR720" s="6"/>
      <c r="AS720" s="6"/>
      <c r="AT720" s="6"/>
      <c r="AU720" s="6"/>
      <c r="AV720" s="6"/>
      <c r="AW720" s="6"/>
      <c r="AX720" s="6"/>
      <c r="AY720" s="6"/>
      <c r="AZ720" s="6"/>
      <c r="BA720" s="6"/>
      <c r="BB720" s="6"/>
      <c r="BC720" s="6"/>
      <c r="BD720" s="6"/>
      <c r="BE720" s="6"/>
      <c r="BF720" s="6"/>
      <c r="BG720" s="6"/>
      <c r="BH720" s="6"/>
      <c r="BI720" s="6"/>
      <c r="BJ720" s="6"/>
    </row>
    <row r="721" spans="1:62" x14ac:dyDescent="0.3">
      <c r="A721" s="9"/>
      <c r="B721" s="76"/>
      <c r="C721" s="9"/>
      <c r="D721" s="9"/>
      <c r="E721" s="9"/>
      <c r="F721" s="15"/>
      <c r="G721" s="5"/>
      <c r="H721" s="5"/>
      <c r="I721" s="9"/>
      <c r="J721" s="9"/>
      <c r="K721" s="9"/>
      <c r="L721" s="9"/>
      <c r="M721" s="9"/>
      <c r="N721" s="9"/>
      <c r="O721" s="9"/>
      <c r="P721" s="9"/>
      <c r="Q721" s="9"/>
      <c r="R721" s="9"/>
      <c r="S721" s="9"/>
      <c r="T721" s="9"/>
      <c r="U721" s="9"/>
      <c r="V721" s="8"/>
      <c r="W721" s="8"/>
      <c r="X721" s="7"/>
      <c r="Y721" s="18"/>
      <c r="Z721" s="7"/>
      <c r="AA721" s="7"/>
      <c r="AB721" s="7"/>
      <c r="AC721" s="9"/>
      <c r="AD721" s="8"/>
      <c r="AE721" s="14"/>
      <c r="AF721" s="14"/>
      <c r="AG721" s="14"/>
      <c r="AH721" s="14"/>
      <c r="AI721" s="14"/>
      <c r="AJ721" s="14"/>
      <c r="AK721" s="5"/>
      <c r="AL721" s="6"/>
      <c r="AM721" s="5"/>
      <c r="AN721" s="5"/>
      <c r="AO721" s="6"/>
      <c r="AP721" s="6"/>
      <c r="AQ721" s="6"/>
      <c r="AR721" s="6"/>
      <c r="AS721" s="6"/>
      <c r="AT721" s="6"/>
      <c r="AU721" s="6"/>
      <c r="AV721" s="6"/>
      <c r="AW721" s="6"/>
      <c r="AX721" s="6"/>
      <c r="AY721" s="6"/>
      <c r="AZ721" s="6"/>
      <c r="BA721" s="6"/>
      <c r="BB721" s="6"/>
      <c r="BC721" s="6"/>
      <c r="BD721" s="6"/>
      <c r="BE721" s="6"/>
      <c r="BF721" s="6"/>
      <c r="BG721" s="6"/>
      <c r="BH721" s="6"/>
      <c r="BI721" s="6"/>
      <c r="BJ721" s="6"/>
    </row>
    <row r="722" spans="1:62" x14ac:dyDescent="0.3">
      <c r="A722" s="9"/>
      <c r="B722" s="76"/>
      <c r="C722" s="9"/>
      <c r="D722" s="9"/>
      <c r="E722" s="9"/>
      <c r="F722" s="15"/>
      <c r="G722" s="5"/>
      <c r="H722" s="5"/>
      <c r="I722" s="9"/>
      <c r="J722" s="9"/>
      <c r="K722" s="9"/>
      <c r="L722" s="9"/>
      <c r="M722" s="9"/>
      <c r="N722" s="9"/>
      <c r="O722" s="9"/>
      <c r="P722" s="9"/>
      <c r="Q722" s="9"/>
      <c r="R722" s="9"/>
      <c r="S722" s="9"/>
      <c r="T722" s="9"/>
      <c r="U722" s="9"/>
      <c r="V722" s="9"/>
      <c r="W722" s="9"/>
      <c r="Y722" s="17"/>
      <c r="AA722" s="9"/>
      <c r="AB722" s="9"/>
      <c r="AC722" s="9"/>
      <c r="AD722" s="9"/>
      <c r="AE722" s="14"/>
      <c r="AF722" s="14"/>
      <c r="AG722" s="14"/>
      <c r="AH722" s="14"/>
      <c r="AI722" s="14"/>
      <c r="AJ722" s="14"/>
      <c r="AK722" s="6"/>
      <c r="AL722" s="6"/>
      <c r="AM722" s="6"/>
      <c r="AN722" s="6"/>
      <c r="AO722" s="6"/>
      <c r="AP722" s="6"/>
      <c r="AQ722" s="6"/>
      <c r="AR722" s="6"/>
      <c r="AS722" s="6"/>
      <c r="AT722" s="6"/>
      <c r="AU722" s="39"/>
      <c r="AV722" s="39"/>
      <c r="AW722" s="6"/>
      <c r="AX722" s="6"/>
      <c r="AY722" s="6"/>
      <c r="AZ722" s="6"/>
      <c r="BA722" s="6"/>
      <c r="BB722" s="6"/>
      <c r="BC722" s="6"/>
      <c r="BD722" s="6"/>
      <c r="BE722" s="6"/>
      <c r="BF722" s="6"/>
      <c r="BG722" s="6"/>
      <c r="BH722" s="6"/>
      <c r="BI722" s="6"/>
      <c r="BJ722" s="6"/>
    </row>
    <row r="723" spans="1:62" x14ac:dyDescent="0.3">
      <c r="A723" s="9"/>
      <c r="B723" s="76"/>
      <c r="C723" s="9"/>
      <c r="D723" s="9"/>
      <c r="E723" s="9"/>
      <c r="F723" s="15"/>
      <c r="G723" s="5"/>
      <c r="H723" s="5"/>
      <c r="I723" s="9"/>
      <c r="J723" s="9"/>
      <c r="K723" s="9"/>
      <c r="L723" s="9"/>
      <c r="M723" s="9"/>
      <c r="N723" s="9"/>
      <c r="O723" s="9"/>
      <c r="P723" s="9"/>
      <c r="Q723" s="9"/>
      <c r="R723" s="9"/>
      <c r="S723" s="9"/>
      <c r="T723" s="9"/>
      <c r="U723" s="9"/>
      <c r="V723" s="9"/>
      <c r="W723" s="9"/>
      <c r="Y723" s="17"/>
      <c r="AA723" s="9"/>
      <c r="AB723" s="9"/>
      <c r="AC723" s="9"/>
      <c r="AD723" s="9"/>
      <c r="AE723" s="14"/>
      <c r="AF723" s="14"/>
      <c r="AG723" s="14"/>
      <c r="AH723" s="14"/>
      <c r="AI723" s="14"/>
      <c r="AJ723" s="14"/>
      <c r="AK723" s="6"/>
      <c r="AL723" s="6"/>
      <c r="AM723" s="6"/>
      <c r="AN723" s="6"/>
      <c r="AO723" s="6"/>
      <c r="AP723" s="6"/>
      <c r="AQ723" s="6"/>
      <c r="AR723" s="6"/>
      <c r="AS723" s="6"/>
      <c r="AT723" s="6"/>
      <c r="AU723" s="39"/>
      <c r="AV723" s="39"/>
      <c r="AW723" s="6"/>
      <c r="AX723" s="6"/>
      <c r="AY723" s="6"/>
      <c r="AZ723" s="6"/>
      <c r="BA723" s="6"/>
      <c r="BB723" s="6"/>
      <c r="BC723" s="6"/>
      <c r="BD723" s="6"/>
      <c r="BE723" s="6"/>
      <c r="BF723" s="6"/>
      <c r="BG723" s="6"/>
      <c r="BH723" s="6"/>
      <c r="BI723" s="6"/>
      <c r="BJ723" s="6"/>
    </row>
    <row r="724" spans="1:62" x14ac:dyDescent="0.3">
      <c r="A724" s="9"/>
      <c r="B724" s="76"/>
      <c r="C724" s="9"/>
      <c r="D724" s="9"/>
      <c r="E724" s="9"/>
      <c r="F724" s="15"/>
      <c r="G724" s="5"/>
      <c r="H724" s="5"/>
      <c r="I724" s="9"/>
      <c r="J724" s="9"/>
      <c r="K724" s="9"/>
      <c r="L724" s="9"/>
      <c r="M724" s="9"/>
      <c r="N724" s="9"/>
      <c r="O724" s="9"/>
      <c r="P724" s="9"/>
      <c r="Q724" s="9"/>
      <c r="R724" s="9"/>
      <c r="S724" s="9"/>
      <c r="T724" s="9"/>
      <c r="U724" s="9"/>
      <c r="V724" s="9"/>
      <c r="W724" s="9"/>
      <c r="Y724" s="17"/>
      <c r="AA724" s="9"/>
      <c r="AB724" s="9"/>
      <c r="AC724" s="9"/>
      <c r="AD724" s="9"/>
      <c r="AE724" s="14"/>
      <c r="AF724" s="14"/>
      <c r="AG724" s="14"/>
      <c r="AH724" s="14"/>
      <c r="AI724" s="14"/>
      <c r="AJ724" s="14"/>
      <c r="AK724" s="6"/>
      <c r="AL724" s="6"/>
      <c r="AM724" s="6"/>
      <c r="AN724" s="6"/>
      <c r="AO724" s="6"/>
      <c r="AP724" s="6"/>
      <c r="AQ724" s="6"/>
      <c r="AR724" s="6"/>
      <c r="AS724" s="6"/>
      <c r="AT724" s="6"/>
      <c r="AU724" s="39"/>
      <c r="AV724" s="39"/>
      <c r="AW724" s="6"/>
      <c r="AX724" s="6"/>
      <c r="AY724" s="6"/>
      <c r="AZ724" s="6"/>
      <c r="BA724" s="6"/>
      <c r="BB724" s="6"/>
      <c r="BC724" s="6"/>
      <c r="BD724" s="6"/>
      <c r="BE724" s="6"/>
      <c r="BF724" s="6"/>
      <c r="BG724" s="6"/>
      <c r="BH724" s="6"/>
      <c r="BI724" s="6"/>
      <c r="BJ724" s="6"/>
    </row>
    <row r="725" spans="1:62" ht="13.5" customHeight="1" x14ac:dyDescent="0.35">
      <c r="A725" s="120"/>
      <c r="B725" s="19"/>
      <c r="C725" s="1"/>
      <c r="D725" s="9"/>
      <c r="E725" s="1"/>
      <c r="F725" s="15"/>
      <c r="G725" s="37"/>
      <c r="H725" s="5"/>
      <c r="I725" s="22"/>
      <c r="J725" s="22"/>
      <c r="K725" s="22"/>
      <c r="L725" s="60"/>
      <c r="M725" s="60"/>
      <c r="N725" s="60"/>
      <c r="O725" s="60"/>
      <c r="P725" s="60"/>
      <c r="Q725" s="60"/>
      <c r="R725" s="60"/>
      <c r="S725" s="60"/>
      <c r="T725" s="60"/>
      <c r="U725" s="60"/>
      <c r="V725" s="60"/>
      <c r="W725" s="60"/>
      <c r="X725" s="60"/>
      <c r="Y725" s="59"/>
      <c r="Z725" s="20"/>
      <c r="AA725" s="60"/>
      <c r="AB725" s="60"/>
      <c r="AC725" s="60"/>
      <c r="AD725" s="60"/>
      <c r="AE725" s="22"/>
      <c r="AF725" s="22"/>
      <c r="AG725" s="22"/>
      <c r="AH725" s="22"/>
      <c r="AI725" s="22"/>
      <c r="AJ725" s="22"/>
      <c r="AK725" s="39"/>
      <c r="AL725" s="39"/>
      <c r="AM725" s="39"/>
      <c r="AN725" s="39"/>
      <c r="AO725" s="39"/>
      <c r="AP725" s="39"/>
      <c r="AQ725" s="39"/>
      <c r="AR725" s="40"/>
      <c r="AS725" s="39"/>
      <c r="AT725" s="40"/>
      <c r="AU725" s="39"/>
      <c r="AV725" s="39"/>
      <c r="AW725" s="39"/>
      <c r="AX725" s="39"/>
      <c r="AY725" s="39"/>
      <c r="AZ725" s="40"/>
      <c r="BA725" s="39"/>
      <c r="BB725" s="40"/>
      <c r="BC725" s="39"/>
      <c r="BD725" s="40"/>
      <c r="BE725" s="39"/>
      <c r="BF725" s="39"/>
      <c r="BG725" s="39"/>
      <c r="BH725" s="56"/>
      <c r="BI725" s="56"/>
      <c r="BJ725" s="133"/>
    </row>
    <row r="726" spans="1:62" x14ac:dyDescent="0.3">
      <c r="A726" s="9"/>
      <c r="B726" s="76"/>
      <c r="C726" s="9"/>
      <c r="D726" s="9"/>
      <c r="E726" s="9"/>
      <c r="F726" s="15"/>
      <c r="G726" s="5"/>
      <c r="H726" s="5"/>
      <c r="I726" s="9"/>
      <c r="J726" s="9"/>
      <c r="K726" s="9"/>
      <c r="L726" s="9"/>
      <c r="M726" s="9"/>
      <c r="N726" s="9"/>
      <c r="O726" s="9"/>
      <c r="P726" s="9"/>
      <c r="Q726" s="9"/>
      <c r="R726" s="9"/>
      <c r="S726" s="9"/>
      <c r="T726" s="9"/>
      <c r="U726" s="9"/>
      <c r="V726" s="9"/>
      <c r="W726" s="9"/>
      <c r="Y726" s="17"/>
      <c r="AA726" s="9"/>
      <c r="AB726" s="9"/>
      <c r="AC726" s="9"/>
      <c r="AD726" s="9"/>
      <c r="AE726" s="14"/>
      <c r="AF726" s="14"/>
      <c r="AG726" s="14"/>
      <c r="AH726" s="14"/>
      <c r="AI726" s="14"/>
      <c r="AJ726" s="14"/>
      <c r="AK726" s="6"/>
      <c r="AL726" s="6"/>
      <c r="AM726" s="6"/>
      <c r="AN726" s="6"/>
      <c r="AO726" s="6"/>
      <c r="AP726" s="6"/>
      <c r="AQ726" s="6"/>
      <c r="AR726" s="6"/>
      <c r="AS726" s="6"/>
      <c r="AT726" s="6"/>
      <c r="AU726" s="39"/>
      <c r="AV726" s="39"/>
      <c r="AW726" s="6"/>
      <c r="AX726" s="6"/>
      <c r="AY726" s="6"/>
      <c r="AZ726" s="6"/>
      <c r="BA726" s="6"/>
      <c r="BB726" s="6"/>
      <c r="BC726" s="6"/>
      <c r="BD726" s="6"/>
      <c r="BE726" s="6"/>
      <c r="BF726" s="6"/>
      <c r="BG726" s="6"/>
      <c r="BH726" s="6"/>
      <c r="BI726" s="6"/>
      <c r="BJ726" s="6"/>
    </row>
    <row r="727" spans="1:62" ht="13.5" customHeight="1" x14ac:dyDescent="0.35">
      <c r="A727" s="120"/>
      <c r="B727" s="19"/>
      <c r="C727" s="1"/>
      <c r="D727" s="9"/>
      <c r="E727" s="1"/>
      <c r="F727" s="15"/>
      <c r="G727" s="37"/>
      <c r="H727" s="5"/>
      <c r="I727" s="22"/>
      <c r="J727" s="22"/>
      <c r="K727" s="22"/>
      <c r="L727" s="60"/>
      <c r="M727" s="60"/>
      <c r="N727" s="60"/>
      <c r="O727" s="60"/>
      <c r="P727" s="60"/>
      <c r="Q727" s="60"/>
      <c r="R727" s="60"/>
      <c r="S727" s="60"/>
      <c r="T727" s="60"/>
      <c r="U727" s="60"/>
      <c r="V727" s="60"/>
      <c r="W727" s="60"/>
      <c r="X727" s="60"/>
      <c r="Y727" s="59"/>
      <c r="Z727" s="20"/>
      <c r="AA727" s="60"/>
      <c r="AB727" s="60"/>
      <c r="AC727" s="60"/>
      <c r="AD727" s="60"/>
      <c r="AE727" s="22"/>
      <c r="AF727" s="22"/>
      <c r="AG727" s="22"/>
      <c r="AH727" s="22"/>
      <c r="AI727" s="22"/>
      <c r="AJ727" s="22"/>
      <c r="AK727" s="39"/>
      <c r="AL727" s="39"/>
      <c r="AM727" s="39"/>
      <c r="AN727" s="39"/>
      <c r="AO727" s="39"/>
      <c r="AP727" s="39"/>
      <c r="AQ727" s="39"/>
      <c r="AR727" s="40"/>
      <c r="AS727" s="39"/>
      <c r="AT727" s="40"/>
      <c r="AU727" s="39"/>
      <c r="AV727" s="39"/>
      <c r="AW727" s="39"/>
      <c r="AX727" s="39"/>
      <c r="AY727" s="39"/>
      <c r="AZ727" s="40"/>
      <c r="BA727" s="39"/>
      <c r="BB727" s="40"/>
      <c r="BC727" s="39"/>
      <c r="BD727" s="40"/>
      <c r="BE727" s="39"/>
      <c r="BF727" s="39"/>
      <c r="BG727" s="39"/>
      <c r="BH727" s="56"/>
      <c r="BI727" s="56"/>
      <c r="BJ727" s="133"/>
    </row>
    <row r="728" spans="1:62" ht="13.5" customHeight="1" x14ac:dyDescent="0.35">
      <c r="A728" s="120"/>
      <c r="B728" s="76"/>
      <c r="C728" s="1"/>
      <c r="D728" s="9"/>
      <c r="E728" s="1"/>
      <c r="F728" s="15"/>
      <c r="G728" s="5"/>
      <c r="H728" s="5"/>
      <c r="I728" s="22"/>
      <c r="J728" s="22"/>
      <c r="K728" s="22"/>
      <c r="L728" s="60"/>
      <c r="M728" s="60"/>
      <c r="N728" s="60"/>
      <c r="O728" s="60"/>
      <c r="P728" s="60"/>
      <c r="Q728" s="60"/>
      <c r="R728" s="60"/>
      <c r="S728" s="60"/>
      <c r="T728" s="60"/>
      <c r="U728" s="60"/>
      <c r="V728" s="60"/>
      <c r="W728" s="60"/>
      <c r="X728" s="60"/>
      <c r="Y728" s="59"/>
      <c r="Z728" s="20"/>
      <c r="AA728" s="60"/>
      <c r="AB728" s="60"/>
      <c r="AC728" s="60"/>
      <c r="AD728" s="60"/>
      <c r="AE728" s="22"/>
      <c r="AF728" s="22"/>
      <c r="AG728" s="22"/>
      <c r="AH728" s="22"/>
      <c r="AI728" s="22"/>
      <c r="AJ728" s="22"/>
      <c r="AK728" s="39"/>
      <c r="AL728" s="39"/>
      <c r="AM728" s="39"/>
      <c r="AN728" s="39"/>
      <c r="AO728" s="39"/>
      <c r="AP728" s="39"/>
      <c r="AQ728" s="39"/>
      <c r="AR728" s="40"/>
      <c r="AS728" s="39"/>
      <c r="AT728" s="40"/>
      <c r="AU728" s="39"/>
      <c r="AV728" s="39"/>
      <c r="AW728" s="39"/>
      <c r="AX728" s="39"/>
      <c r="AY728" s="39"/>
      <c r="AZ728" s="40"/>
      <c r="BA728" s="39"/>
      <c r="BB728" s="40"/>
      <c r="BC728" s="39"/>
      <c r="BD728" s="40"/>
      <c r="BE728" s="39"/>
      <c r="BF728" s="39"/>
      <c r="BG728" s="39"/>
      <c r="BH728" s="56"/>
      <c r="BI728" s="56"/>
      <c r="BJ728" s="133"/>
    </row>
    <row r="729" spans="1:62" x14ac:dyDescent="0.3">
      <c r="A729" s="9"/>
      <c r="B729" s="76"/>
      <c r="C729" s="9"/>
      <c r="D729" s="9"/>
      <c r="E729" s="9"/>
      <c r="F729" s="15"/>
      <c r="G729" s="5"/>
      <c r="H729" s="5"/>
      <c r="I729" s="9"/>
      <c r="J729" s="9"/>
      <c r="K729" s="9"/>
      <c r="L729" s="9"/>
      <c r="M729" s="9"/>
      <c r="N729" s="9"/>
      <c r="O729" s="9"/>
      <c r="P729" s="9"/>
      <c r="Q729" s="9"/>
      <c r="R729" s="9"/>
      <c r="S729" s="9"/>
      <c r="T729" s="9"/>
      <c r="U729" s="9"/>
      <c r="V729" s="9"/>
      <c r="W729" s="9"/>
      <c r="Y729" s="17"/>
      <c r="AA729" s="9"/>
      <c r="AB729" s="9"/>
      <c r="AC729" s="9"/>
      <c r="AD729" s="9"/>
      <c r="AE729" s="14"/>
      <c r="AF729" s="14"/>
      <c r="AG729" s="14"/>
      <c r="AH729" s="14"/>
      <c r="AI729" s="14"/>
      <c r="AJ729" s="14"/>
      <c r="AK729" s="6"/>
      <c r="AL729" s="6"/>
      <c r="AM729" s="6"/>
      <c r="AN729" s="6"/>
      <c r="AO729" s="6"/>
      <c r="AP729" s="6"/>
      <c r="AQ729" s="6"/>
      <c r="AR729" s="6"/>
      <c r="AS729" s="6"/>
      <c r="AT729" s="6"/>
      <c r="AU729" s="39"/>
      <c r="AV729" s="39"/>
      <c r="AW729" s="6"/>
      <c r="AX729" s="6"/>
      <c r="AY729" s="6"/>
      <c r="AZ729" s="6"/>
      <c r="BA729" s="6"/>
      <c r="BB729" s="6"/>
      <c r="BC729" s="6"/>
      <c r="BD729" s="6"/>
      <c r="BE729" s="6"/>
      <c r="BF729" s="6"/>
      <c r="BG729" s="6"/>
      <c r="BH729" s="6"/>
      <c r="BI729" s="6"/>
      <c r="BJ729" s="6"/>
    </row>
    <row r="730" spans="1:62" ht="13.5" customHeight="1" x14ac:dyDescent="0.35">
      <c r="A730" s="120"/>
      <c r="B730" s="76"/>
      <c r="C730" s="1"/>
      <c r="D730" s="9"/>
      <c r="E730" s="1"/>
      <c r="F730" s="15"/>
      <c r="G730" s="5"/>
      <c r="H730" s="5"/>
      <c r="I730" s="22"/>
      <c r="J730" s="22"/>
      <c r="K730" s="22"/>
      <c r="L730" s="60"/>
      <c r="M730" s="60"/>
      <c r="N730" s="60"/>
      <c r="O730" s="60"/>
      <c r="P730" s="60"/>
      <c r="Q730" s="60"/>
      <c r="R730" s="60"/>
      <c r="S730" s="60"/>
      <c r="T730" s="60"/>
      <c r="U730" s="60"/>
      <c r="V730" s="60"/>
      <c r="W730" s="60"/>
      <c r="X730" s="60"/>
      <c r="Y730" s="59"/>
      <c r="Z730" s="20"/>
      <c r="AA730" s="60"/>
      <c r="AB730" s="60"/>
      <c r="AC730" s="60"/>
      <c r="AD730" s="60"/>
      <c r="AE730" s="22"/>
      <c r="AF730" s="22"/>
      <c r="AG730" s="22"/>
      <c r="AH730" s="22"/>
      <c r="AI730" s="22"/>
      <c r="AJ730" s="22"/>
      <c r="AK730" s="39"/>
      <c r="AL730" s="39"/>
      <c r="AM730" s="39"/>
      <c r="AN730" s="39"/>
      <c r="AO730" s="39"/>
      <c r="AP730" s="39"/>
      <c r="AQ730" s="39"/>
      <c r="AR730" s="40"/>
      <c r="AS730" s="39"/>
      <c r="AT730" s="40"/>
      <c r="AU730" s="39"/>
      <c r="AV730" s="39"/>
      <c r="AW730" s="39"/>
      <c r="AX730" s="39"/>
      <c r="AY730" s="39"/>
      <c r="AZ730" s="40"/>
      <c r="BA730" s="39"/>
      <c r="BB730" s="40"/>
      <c r="BC730" s="39"/>
      <c r="BD730" s="40"/>
      <c r="BE730" s="39"/>
      <c r="BF730" s="39"/>
      <c r="BG730" s="39"/>
      <c r="BH730" s="56"/>
      <c r="BI730" s="56"/>
      <c r="BJ730" s="133"/>
    </row>
    <row r="731" spans="1:62" x14ac:dyDescent="0.3">
      <c r="A731" s="9"/>
      <c r="B731" s="76"/>
      <c r="C731" s="9"/>
      <c r="D731" s="9"/>
      <c r="E731" s="9"/>
      <c r="F731" s="15"/>
      <c r="G731" s="5"/>
      <c r="H731" s="5"/>
      <c r="I731" s="9"/>
      <c r="J731" s="9"/>
      <c r="K731" s="9"/>
      <c r="L731" s="9"/>
      <c r="M731" s="9"/>
      <c r="N731" s="9"/>
      <c r="O731" s="9"/>
      <c r="P731" s="9"/>
      <c r="Q731" s="9"/>
      <c r="R731" s="9"/>
      <c r="S731" s="9"/>
      <c r="T731" s="9"/>
      <c r="U731" s="9"/>
      <c r="V731" s="9"/>
      <c r="W731" s="9"/>
      <c r="Y731" s="17"/>
      <c r="AA731" s="9"/>
      <c r="AB731" s="9"/>
      <c r="AC731" s="9"/>
      <c r="AD731" s="9"/>
      <c r="AE731" s="14"/>
      <c r="AF731" s="14"/>
      <c r="AG731" s="14"/>
      <c r="AH731" s="14"/>
      <c r="AI731" s="14"/>
      <c r="AJ731" s="14"/>
      <c r="AK731" s="6"/>
      <c r="AL731" s="6"/>
      <c r="AM731" s="6"/>
      <c r="AN731" s="6"/>
      <c r="AO731" s="6"/>
      <c r="AP731" s="6"/>
      <c r="AQ731" s="6"/>
      <c r="AR731" s="6"/>
      <c r="AS731" s="6"/>
      <c r="AT731" s="6"/>
      <c r="AU731" s="39"/>
      <c r="AV731" s="39"/>
      <c r="AW731" s="6"/>
      <c r="AX731" s="6"/>
      <c r="AY731" s="6"/>
      <c r="AZ731" s="6"/>
      <c r="BA731" s="6"/>
      <c r="BB731" s="6"/>
      <c r="BC731" s="6"/>
      <c r="BD731" s="6"/>
      <c r="BE731" s="6"/>
      <c r="BF731" s="6"/>
      <c r="BG731" s="6"/>
      <c r="BH731" s="6"/>
      <c r="BI731" s="6"/>
      <c r="BJ731" s="6"/>
    </row>
    <row r="732" spans="1:62" ht="13.5" customHeight="1" x14ac:dyDescent="0.35">
      <c r="A732" s="120"/>
      <c r="B732" s="19"/>
      <c r="C732" s="1"/>
      <c r="D732" s="9"/>
      <c r="E732" s="1"/>
      <c r="F732" s="15"/>
      <c r="G732" s="37"/>
      <c r="H732" s="5"/>
      <c r="I732" s="22"/>
      <c r="J732" s="22"/>
      <c r="K732" s="22"/>
      <c r="L732" s="60"/>
      <c r="M732" s="60"/>
      <c r="N732" s="60"/>
      <c r="O732" s="60"/>
      <c r="P732" s="60"/>
      <c r="Q732" s="60"/>
      <c r="R732" s="60"/>
      <c r="S732" s="60"/>
      <c r="T732" s="60"/>
      <c r="U732" s="60"/>
      <c r="V732" s="60"/>
      <c r="W732" s="60"/>
      <c r="X732" s="60"/>
      <c r="Y732" s="59"/>
      <c r="Z732" s="20"/>
      <c r="AA732" s="60"/>
      <c r="AB732" s="60"/>
      <c r="AC732" s="60"/>
      <c r="AD732" s="60"/>
      <c r="AE732" s="22"/>
      <c r="AF732" s="22"/>
      <c r="AG732" s="22"/>
      <c r="AH732" s="22"/>
      <c r="AI732" s="22"/>
      <c r="AJ732" s="22"/>
      <c r="AK732" s="39"/>
      <c r="AL732" s="39"/>
      <c r="AM732" s="39"/>
      <c r="AN732" s="39"/>
      <c r="AO732" s="39"/>
      <c r="AP732" s="39"/>
      <c r="AQ732" s="39"/>
      <c r="AR732" s="40"/>
      <c r="AS732" s="39"/>
      <c r="AT732" s="40"/>
      <c r="AU732" s="39"/>
      <c r="AV732" s="39"/>
      <c r="AW732" s="39"/>
      <c r="AX732" s="39"/>
      <c r="AY732" s="39"/>
      <c r="AZ732" s="40"/>
      <c r="BA732" s="39"/>
      <c r="BB732" s="40"/>
      <c r="BC732" s="39"/>
      <c r="BD732" s="40"/>
      <c r="BE732" s="39"/>
      <c r="BF732" s="39"/>
      <c r="BG732" s="39"/>
      <c r="BH732" s="56"/>
      <c r="BI732" s="56"/>
      <c r="BJ732" s="133"/>
    </row>
    <row r="733" spans="1:62" x14ac:dyDescent="0.3">
      <c r="A733" s="9"/>
      <c r="B733" s="76"/>
      <c r="C733" s="9"/>
      <c r="D733" s="9"/>
      <c r="E733" s="9"/>
      <c r="F733" s="15"/>
      <c r="G733" s="5"/>
      <c r="H733" s="5"/>
      <c r="I733" s="9"/>
      <c r="J733" s="9"/>
      <c r="K733" s="9"/>
      <c r="L733" s="9"/>
      <c r="M733" s="9"/>
      <c r="N733" s="9"/>
      <c r="O733" s="9"/>
      <c r="P733" s="9"/>
      <c r="Q733" s="9"/>
      <c r="R733" s="9"/>
      <c r="S733" s="9"/>
      <c r="T733" s="9"/>
      <c r="U733" s="9"/>
      <c r="V733" s="9"/>
      <c r="W733" s="9"/>
      <c r="Y733" s="17"/>
      <c r="AA733" s="9"/>
      <c r="AB733" s="9"/>
      <c r="AC733" s="9"/>
      <c r="AD733" s="9"/>
      <c r="AE733" s="14"/>
      <c r="AF733" s="14"/>
      <c r="AG733" s="14"/>
      <c r="AH733" s="14"/>
      <c r="AI733" s="14"/>
      <c r="AJ733" s="14"/>
      <c r="AK733" s="6"/>
      <c r="AL733" s="6"/>
      <c r="AM733" s="6"/>
      <c r="AN733" s="6"/>
      <c r="AO733" s="6"/>
      <c r="AP733" s="6"/>
      <c r="AQ733" s="6"/>
      <c r="AR733" s="6"/>
      <c r="AS733" s="6"/>
      <c r="AT733" s="6"/>
      <c r="AU733" s="39"/>
      <c r="AV733" s="39"/>
      <c r="AW733" s="6"/>
      <c r="AX733" s="6"/>
      <c r="AY733" s="6"/>
      <c r="AZ733" s="6"/>
      <c r="BA733" s="6"/>
      <c r="BB733" s="6"/>
      <c r="BC733" s="6"/>
      <c r="BD733" s="6"/>
      <c r="BE733" s="6"/>
      <c r="BF733" s="6"/>
      <c r="BG733" s="6"/>
      <c r="BH733" s="6"/>
      <c r="BI733" s="6"/>
      <c r="BJ733" s="6"/>
    </row>
    <row r="734" spans="1:62" x14ac:dyDescent="0.3">
      <c r="A734" s="135"/>
      <c r="B734" s="76"/>
      <c r="C734" s="9"/>
      <c r="D734" s="9"/>
      <c r="E734" s="9"/>
      <c r="F734" s="15"/>
      <c r="G734" s="5"/>
      <c r="H734" s="5"/>
      <c r="I734" s="9"/>
      <c r="J734" s="9"/>
      <c r="K734" s="9"/>
      <c r="L734" s="9"/>
      <c r="M734" s="9"/>
      <c r="N734" s="9"/>
      <c r="O734" s="9"/>
      <c r="P734" s="9"/>
      <c r="Q734" s="9"/>
      <c r="R734" s="9"/>
      <c r="S734" s="9"/>
      <c r="T734" s="9"/>
      <c r="U734" s="9"/>
      <c r="V734" s="8"/>
      <c r="W734" s="8"/>
      <c r="X734" s="7"/>
      <c r="Y734" s="18"/>
      <c r="Z734" s="7"/>
      <c r="AA734" s="7"/>
      <c r="AB734" s="7"/>
      <c r="AC734" s="9"/>
      <c r="AD734" s="8"/>
      <c r="AE734" s="14"/>
      <c r="AF734" s="14"/>
      <c r="AG734" s="14"/>
      <c r="AH734" s="14"/>
      <c r="AI734" s="14"/>
      <c r="AJ734" s="14"/>
      <c r="AK734" s="136"/>
      <c r="AL734" s="6"/>
      <c r="AM734" s="5"/>
      <c r="AN734" s="5"/>
      <c r="AO734" s="6"/>
      <c r="AP734" s="6"/>
      <c r="AQ734" s="6"/>
      <c r="AR734" s="6"/>
      <c r="AS734" s="6"/>
      <c r="AT734" s="6"/>
      <c r="AU734" s="39"/>
      <c r="AV734" s="39"/>
      <c r="AW734" s="6"/>
      <c r="AX734" s="6"/>
      <c r="AY734" s="6"/>
      <c r="AZ734" s="6"/>
      <c r="BA734" s="6"/>
      <c r="BB734" s="6"/>
      <c r="BC734" s="6"/>
      <c r="BD734" s="6"/>
      <c r="BE734" s="6"/>
      <c r="BF734" s="6"/>
      <c r="BG734" s="6"/>
      <c r="BH734" s="6"/>
      <c r="BI734" s="6"/>
      <c r="BJ734" s="6"/>
    </row>
    <row r="735" spans="1:62" ht="13.5" customHeight="1" x14ac:dyDescent="0.35">
      <c r="A735" s="120"/>
      <c r="B735" s="19"/>
      <c r="C735" s="1"/>
      <c r="D735" s="9"/>
      <c r="E735" s="1"/>
      <c r="F735" s="15"/>
      <c r="G735" s="37"/>
      <c r="H735" s="5"/>
      <c r="I735" s="22"/>
      <c r="J735" s="22"/>
      <c r="K735" s="22"/>
      <c r="L735" s="60"/>
      <c r="M735" s="60"/>
      <c r="N735" s="60"/>
      <c r="O735" s="60"/>
      <c r="P735" s="60"/>
      <c r="Q735" s="60"/>
      <c r="R735" s="60"/>
      <c r="S735" s="60"/>
      <c r="T735" s="60"/>
      <c r="U735" s="60"/>
      <c r="V735" s="60"/>
      <c r="W735" s="60"/>
      <c r="X735" s="60"/>
      <c r="Y735" s="59"/>
      <c r="Z735" s="20"/>
      <c r="AA735" s="60"/>
      <c r="AB735" s="60"/>
      <c r="AC735" s="60"/>
      <c r="AD735" s="60"/>
      <c r="AE735" s="22"/>
      <c r="AF735" s="22"/>
      <c r="AG735" s="22"/>
      <c r="AH735" s="22"/>
      <c r="AI735" s="22"/>
      <c r="AJ735" s="22"/>
      <c r="AK735" s="39"/>
      <c r="AL735" s="39"/>
      <c r="AM735" s="39"/>
      <c r="AN735" s="39"/>
      <c r="AO735" s="39"/>
      <c r="AP735" s="39"/>
      <c r="AQ735" s="39"/>
      <c r="AR735" s="40"/>
      <c r="AS735" s="39"/>
      <c r="AT735" s="40"/>
      <c r="AU735" s="39"/>
      <c r="AV735" s="39"/>
      <c r="AW735" s="39"/>
      <c r="AX735" s="39"/>
      <c r="AY735" s="39"/>
      <c r="AZ735" s="40"/>
      <c r="BA735" s="39"/>
      <c r="BB735" s="40"/>
      <c r="BC735" s="39"/>
      <c r="BD735" s="40"/>
      <c r="BE735" s="39"/>
      <c r="BF735" s="39"/>
      <c r="BG735" s="39"/>
      <c r="BH735" s="56"/>
      <c r="BI735" s="56"/>
      <c r="BJ735" s="133"/>
    </row>
    <row r="736" spans="1:62" x14ac:dyDescent="0.3">
      <c r="A736" s="9"/>
      <c r="B736" s="76"/>
      <c r="C736" s="9"/>
      <c r="D736" s="9"/>
      <c r="E736" s="9"/>
      <c r="F736" s="15"/>
      <c r="G736" s="5"/>
      <c r="H736" s="5"/>
      <c r="I736" s="9"/>
      <c r="J736" s="9"/>
      <c r="K736" s="9"/>
      <c r="L736" s="9"/>
      <c r="M736" s="9"/>
      <c r="N736" s="9"/>
      <c r="O736" s="9"/>
      <c r="P736" s="9"/>
      <c r="Q736" s="9"/>
      <c r="R736" s="9"/>
      <c r="S736" s="9"/>
      <c r="T736" s="9"/>
      <c r="U736" s="9"/>
      <c r="V736" s="9"/>
      <c r="W736" s="9"/>
      <c r="Y736" s="17"/>
      <c r="AA736" s="9"/>
      <c r="AB736" s="9"/>
      <c r="AC736" s="9"/>
      <c r="AD736" s="9"/>
      <c r="AE736" s="14"/>
      <c r="AF736" s="14"/>
      <c r="AG736" s="14"/>
      <c r="AH736" s="14"/>
      <c r="AI736" s="14"/>
      <c r="AJ736" s="14"/>
      <c r="AK736" s="6"/>
      <c r="AL736" s="6"/>
      <c r="AM736" s="6"/>
      <c r="AN736" s="6"/>
      <c r="AO736" s="6"/>
      <c r="AP736" s="6"/>
      <c r="AQ736" s="6"/>
      <c r="AR736" s="6"/>
      <c r="AS736" s="6"/>
      <c r="AT736" s="6"/>
      <c r="AU736" s="39"/>
      <c r="AV736" s="39"/>
      <c r="AW736" s="6"/>
      <c r="AX736" s="6"/>
      <c r="AY736" s="6"/>
      <c r="AZ736" s="6"/>
      <c r="BA736" s="6"/>
      <c r="BB736" s="6"/>
      <c r="BC736" s="6"/>
      <c r="BD736" s="6"/>
      <c r="BE736" s="6"/>
      <c r="BF736" s="6"/>
      <c r="BG736" s="6"/>
      <c r="BH736" s="6"/>
      <c r="BI736" s="6"/>
      <c r="BJ736" s="6"/>
    </row>
    <row r="737" spans="1:62" x14ac:dyDescent="0.3">
      <c r="A737" s="9"/>
      <c r="B737" s="76"/>
      <c r="C737" s="9"/>
      <c r="D737" s="9"/>
      <c r="E737" s="9"/>
      <c r="F737" s="15"/>
      <c r="G737" s="5"/>
      <c r="H737" s="5"/>
      <c r="I737" s="9"/>
      <c r="J737" s="9"/>
      <c r="K737" s="9"/>
      <c r="L737" s="9"/>
      <c r="M737" s="9"/>
      <c r="N737" s="9"/>
      <c r="O737" s="9"/>
      <c r="P737" s="9"/>
      <c r="Q737" s="9"/>
      <c r="R737" s="9"/>
      <c r="S737" s="9"/>
      <c r="T737" s="9"/>
      <c r="U737" s="9"/>
      <c r="V737" s="9"/>
      <c r="W737" s="9"/>
      <c r="Y737" s="17"/>
      <c r="AA737" s="9"/>
      <c r="AB737" s="9"/>
      <c r="AC737" s="9"/>
      <c r="AD737" s="9"/>
      <c r="AE737" s="14"/>
      <c r="AF737" s="14"/>
      <c r="AG737" s="14"/>
      <c r="AH737" s="14"/>
      <c r="AI737" s="14"/>
      <c r="AJ737" s="14"/>
      <c r="AK737" s="6"/>
      <c r="AL737" s="6"/>
      <c r="AM737" s="6"/>
      <c r="AN737" s="6"/>
      <c r="AO737" s="6"/>
      <c r="AP737" s="6"/>
      <c r="AQ737" s="6"/>
      <c r="AR737" s="6"/>
      <c r="AS737" s="6"/>
      <c r="AT737" s="6"/>
      <c r="AU737" s="39"/>
      <c r="AV737" s="39"/>
      <c r="AW737" s="6"/>
      <c r="AX737" s="6"/>
      <c r="AY737" s="6"/>
      <c r="AZ737" s="6"/>
      <c r="BA737" s="6"/>
      <c r="BB737" s="6"/>
      <c r="BC737" s="6"/>
      <c r="BD737" s="6"/>
      <c r="BE737" s="6"/>
      <c r="BF737" s="6"/>
      <c r="BG737" s="6"/>
      <c r="BH737" s="6"/>
      <c r="BI737" s="6"/>
      <c r="BJ737" s="6"/>
    </row>
    <row r="738" spans="1:62" x14ac:dyDescent="0.3">
      <c r="A738" s="135"/>
      <c r="B738" s="76"/>
      <c r="C738" s="9"/>
      <c r="D738" s="9"/>
      <c r="E738" s="9"/>
      <c r="F738" s="15"/>
      <c r="G738" s="5"/>
      <c r="H738" s="5"/>
      <c r="I738" s="9"/>
      <c r="J738" s="9"/>
      <c r="K738" s="9"/>
      <c r="L738" s="9"/>
      <c r="M738" s="9"/>
      <c r="N738" s="9"/>
      <c r="O738" s="9"/>
      <c r="P738" s="9"/>
      <c r="Q738" s="9"/>
      <c r="R738" s="9"/>
      <c r="S738" s="9"/>
      <c r="T738" s="9"/>
      <c r="U738" s="9"/>
      <c r="V738" s="8"/>
      <c r="W738" s="8"/>
      <c r="X738" s="7"/>
      <c r="Y738" s="18"/>
      <c r="Z738" s="7"/>
      <c r="AA738" s="7"/>
      <c r="AB738" s="7"/>
      <c r="AC738" s="9"/>
      <c r="AD738" s="8"/>
      <c r="AE738" s="14"/>
      <c r="AF738" s="14"/>
      <c r="AG738" s="14"/>
      <c r="AH738" s="14"/>
      <c r="AI738" s="14"/>
      <c r="AJ738" s="14"/>
      <c r="AK738" s="136"/>
      <c r="AL738" s="6"/>
      <c r="AM738" s="5"/>
      <c r="AN738" s="5"/>
      <c r="AO738" s="6"/>
      <c r="AP738" s="6"/>
      <c r="AQ738" s="6"/>
      <c r="AR738" s="6"/>
      <c r="AS738" s="6"/>
      <c r="AT738" s="6"/>
      <c r="AU738" s="6"/>
      <c r="AV738" s="6"/>
      <c r="AW738" s="6"/>
      <c r="AX738" s="6"/>
      <c r="AY738" s="6"/>
      <c r="AZ738" s="6"/>
      <c r="BA738" s="6"/>
      <c r="BB738" s="6"/>
      <c r="BC738" s="6"/>
      <c r="BD738" s="6"/>
      <c r="BE738" s="6"/>
      <c r="BF738" s="6"/>
      <c r="BG738" s="6"/>
      <c r="BH738" s="6"/>
      <c r="BI738" s="6"/>
      <c r="BJ738" s="6"/>
    </row>
    <row r="739" spans="1:62" x14ac:dyDescent="0.3">
      <c r="A739" s="135"/>
      <c r="B739" s="76"/>
      <c r="C739" s="9"/>
      <c r="D739" s="9"/>
      <c r="E739" s="9"/>
      <c r="F739" s="15"/>
      <c r="G739" s="5"/>
      <c r="H739" s="5"/>
      <c r="I739" s="9"/>
      <c r="J739" s="9"/>
      <c r="K739" s="9"/>
      <c r="L739" s="9"/>
      <c r="M739" s="9"/>
      <c r="N739" s="9"/>
      <c r="O739" s="9"/>
      <c r="P739" s="9"/>
      <c r="Q739" s="9"/>
      <c r="R739" s="9"/>
      <c r="S739" s="9"/>
      <c r="T739" s="9"/>
      <c r="U739" s="9"/>
      <c r="V739" s="8"/>
      <c r="W739" s="8"/>
      <c r="X739" s="7"/>
      <c r="Y739" s="18"/>
      <c r="Z739" s="7"/>
      <c r="AA739" s="7"/>
      <c r="AB739" s="7"/>
      <c r="AC739" s="9"/>
      <c r="AD739" s="8"/>
      <c r="AE739" s="14"/>
      <c r="AF739" s="14"/>
      <c r="AG739" s="14"/>
      <c r="AH739" s="14"/>
      <c r="AI739" s="14"/>
      <c r="AJ739" s="14"/>
      <c r="AK739" s="136"/>
      <c r="AL739" s="6"/>
      <c r="AM739" s="5"/>
      <c r="AN739" s="5"/>
      <c r="AO739" s="6"/>
      <c r="AP739" s="6"/>
      <c r="AQ739" s="6"/>
      <c r="AR739" s="6"/>
      <c r="AS739" s="6"/>
      <c r="AT739" s="6"/>
      <c r="AU739" s="6"/>
      <c r="AV739" s="6"/>
      <c r="AW739" s="6"/>
      <c r="AX739" s="6"/>
      <c r="AY739" s="6"/>
      <c r="AZ739" s="6"/>
      <c r="BA739" s="6"/>
      <c r="BB739" s="6"/>
      <c r="BC739" s="6"/>
      <c r="BD739" s="6"/>
      <c r="BE739" s="6"/>
      <c r="BF739" s="6"/>
      <c r="BG739" s="6"/>
      <c r="BH739" s="6"/>
      <c r="BI739" s="6"/>
      <c r="BJ739" s="6"/>
    </row>
    <row r="740" spans="1:62" ht="13.5" customHeight="1" x14ac:dyDescent="0.35">
      <c r="A740" s="120"/>
      <c r="B740" s="76"/>
      <c r="C740" s="1"/>
      <c r="D740" s="9"/>
      <c r="E740" s="1"/>
      <c r="F740" s="15"/>
      <c r="G740" s="5"/>
      <c r="H740" s="5"/>
      <c r="I740" s="22"/>
      <c r="J740" s="22"/>
      <c r="K740" s="22"/>
      <c r="L740" s="60"/>
      <c r="M740" s="60"/>
      <c r="N740" s="60"/>
      <c r="O740" s="60"/>
      <c r="P740" s="60"/>
      <c r="Q740" s="60"/>
      <c r="R740" s="60"/>
      <c r="S740" s="60"/>
      <c r="T740" s="60"/>
      <c r="U740" s="60"/>
      <c r="V740" s="60"/>
      <c r="W740" s="60"/>
      <c r="X740" s="60"/>
      <c r="Y740" s="59"/>
      <c r="Z740" s="20"/>
      <c r="AA740" s="60"/>
      <c r="AB740" s="60"/>
      <c r="AC740" s="60"/>
      <c r="AD740" s="60"/>
      <c r="AE740" s="22"/>
      <c r="AF740" s="22"/>
      <c r="AG740" s="22"/>
      <c r="AH740" s="22"/>
      <c r="AI740" s="22"/>
      <c r="AJ740" s="22"/>
      <c r="AK740" s="39"/>
      <c r="AL740" s="39"/>
      <c r="AM740" s="39"/>
      <c r="AN740" s="39"/>
      <c r="AO740" s="39"/>
      <c r="AP740" s="39"/>
      <c r="AQ740" s="39"/>
      <c r="AR740" s="40"/>
      <c r="AS740" s="39"/>
      <c r="AT740" s="40"/>
      <c r="AU740" s="39"/>
      <c r="AV740" s="39"/>
      <c r="AW740" s="39"/>
      <c r="AX740" s="39"/>
      <c r="AY740" s="39"/>
      <c r="AZ740" s="40"/>
      <c r="BA740" s="39"/>
      <c r="BB740" s="40"/>
      <c r="BC740" s="39"/>
      <c r="BD740" s="40"/>
      <c r="BE740" s="39"/>
      <c r="BF740" s="39"/>
      <c r="BG740" s="39"/>
      <c r="BH740" s="56"/>
      <c r="BI740" s="56"/>
      <c r="BJ740" s="133"/>
    </row>
    <row r="741" spans="1:62" s="19" customFormat="1" x14ac:dyDescent="0.3">
      <c r="A741" s="9"/>
      <c r="B741" s="76"/>
      <c r="C741" s="9"/>
      <c r="D741" s="9"/>
      <c r="E741" s="9"/>
      <c r="F741" s="15"/>
      <c r="G741" s="5"/>
      <c r="H741" s="5"/>
      <c r="I741" s="9"/>
      <c r="J741" s="9"/>
      <c r="K741" s="9"/>
      <c r="L741" s="9"/>
      <c r="M741" s="9"/>
      <c r="N741" s="9"/>
      <c r="O741" s="9"/>
      <c r="P741" s="9"/>
      <c r="Q741" s="9"/>
      <c r="R741" s="9"/>
      <c r="S741" s="9"/>
      <c r="T741" s="9"/>
      <c r="U741" s="9"/>
      <c r="V741" s="9"/>
      <c r="W741" s="9"/>
      <c r="X741" s="65"/>
      <c r="Y741" s="17"/>
      <c r="Z741" s="65"/>
      <c r="AA741" s="9"/>
      <c r="AB741" s="9"/>
      <c r="AC741" s="9"/>
      <c r="AD741" s="9"/>
      <c r="AE741" s="14"/>
      <c r="AF741" s="14"/>
      <c r="AG741" s="14"/>
      <c r="AH741" s="14"/>
      <c r="AI741" s="14"/>
      <c r="AJ741" s="14"/>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row>
    <row r="742" spans="1:62" x14ac:dyDescent="0.3">
      <c r="A742" s="135"/>
      <c r="B742" s="76"/>
      <c r="C742" s="9"/>
      <c r="D742" s="9"/>
      <c r="E742" s="9"/>
      <c r="F742" s="15"/>
      <c r="G742" s="5"/>
      <c r="H742" s="5"/>
      <c r="I742" s="9"/>
      <c r="J742" s="9"/>
      <c r="K742" s="9"/>
      <c r="L742" s="9"/>
      <c r="M742" s="9"/>
      <c r="N742" s="9"/>
      <c r="O742" s="9"/>
      <c r="P742" s="9"/>
      <c r="Q742" s="9"/>
      <c r="R742" s="9"/>
      <c r="S742" s="9"/>
      <c r="T742" s="9"/>
      <c r="U742" s="9"/>
      <c r="V742" s="8"/>
      <c r="W742" s="8"/>
      <c r="X742" s="7"/>
      <c r="Y742" s="18"/>
      <c r="Z742" s="7"/>
      <c r="AA742" s="7"/>
      <c r="AB742" s="7"/>
      <c r="AC742" s="9"/>
      <c r="AD742" s="8"/>
      <c r="AE742" s="14"/>
      <c r="AF742" s="14"/>
      <c r="AG742" s="14"/>
      <c r="AH742" s="14"/>
      <c r="AI742" s="14"/>
      <c r="AJ742" s="14"/>
      <c r="AK742" s="136"/>
      <c r="AL742" s="6"/>
      <c r="AM742" s="5"/>
      <c r="AN742" s="5"/>
      <c r="AO742" s="6"/>
      <c r="AP742" s="6"/>
      <c r="AQ742" s="6"/>
      <c r="AR742" s="6"/>
      <c r="AS742" s="6"/>
      <c r="AT742" s="6"/>
      <c r="AU742" s="6"/>
      <c r="AV742" s="6"/>
      <c r="AW742" s="6"/>
      <c r="AX742" s="6"/>
      <c r="AY742" s="6"/>
      <c r="AZ742" s="6"/>
      <c r="BA742" s="6"/>
      <c r="BB742" s="6"/>
      <c r="BC742" s="6"/>
      <c r="BD742" s="6"/>
      <c r="BE742" s="6"/>
      <c r="BF742" s="6"/>
      <c r="BG742" s="6"/>
      <c r="BH742" s="6"/>
      <c r="BI742" s="6"/>
      <c r="BJ742" s="6"/>
    </row>
    <row r="743" spans="1:62" x14ac:dyDescent="0.3">
      <c r="A743" s="135"/>
      <c r="B743" s="76"/>
      <c r="C743" s="9"/>
      <c r="D743" s="9"/>
      <c r="E743" s="9"/>
      <c r="F743" s="15"/>
      <c r="G743" s="5"/>
      <c r="H743" s="5"/>
      <c r="I743" s="9"/>
      <c r="J743" s="9"/>
      <c r="K743" s="9"/>
      <c r="L743" s="9"/>
      <c r="M743" s="9"/>
      <c r="N743" s="9"/>
      <c r="O743" s="9"/>
      <c r="P743" s="9"/>
      <c r="Q743" s="9"/>
      <c r="R743" s="9"/>
      <c r="S743" s="9"/>
      <c r="T743" s="9"/>
      <c r="U743" s="9"/>
      <c r="V743" s="8"/>
      <c r="W743" s="8"/>
      <c r="X743" s="7"/>
      <c r="Y743" s="18"/>
      <c r="Z743" s="7"/>
      <c r="AA743" s="7"/>
      <c r="AB743" s="7"/>
      <c r="AC743" s="9"/>
      <c r="AD743" s="8"/>
      <c r="AE743" s="14"/>
      <c r="AF743" s="14"/>
      <c r="AG743" s="14"/>
      <c r="AH743" s="14"/>
      <c r="AI743" s="14"/>
      <c r="AJ743" s="14"/>
      <c r="AK743" s="136"/>
      <c r="AL743" s="6"/>
      <c r="AM743" s="5"/>
      <c r="AN743" s="5"/>
      <c r="AO743" s="6"/>
      <c r="AP743" s="6"/>
      <c r="AQ743" s="6"/>
      <c r="AR743" s="6"/>
      <c r="AS743" s="6"/>
      <c r="AT743" s="6"/>
      <c r="AU743" s="39"/>
      <c r="AV743" s="39"/>
      <c r="AW743" s="6"/>
      <c r="AX743" s="6"/>
      <c r="AY743" s="6"/>
      <c r="AZ743" s="6"/>
      <c r="BA743" s="6"/>
      <c r="BB743" s="6"/>
      <c r="BC743" s="6"/>
      <c r="BD743" s="6"/>
      <c r="BE743" s="6"/>
      <c r="BF743" s="6"/>
      <c r="BG743" s="6"/>
      <c r="BH743" s="6"/>
      <c r="BI743" s="6"/>
      <c r="BJ743" s="6"/>
    </row>
    <row r="744" spans="1:62" ht="13.5" customHeight="1" x14ac:dyDescent="0.35">
      <c r="A744" s="120"/>
      <c r="B744" s="19"/>
      <c r="C744" s="1"/>
      <c r="D744" s="9"/>
      <c r="E744" s="1"/>
      <c r="F744" s="15"/>
      <c r="G744" s="37"/>
      <c r="H744" s="5"/>
      <c r="I744" s="22"/>
      <c r="J744" s="22"/>
      <c r="K744" s="22"/>
      <c r="L744" s="60"/>
      <c r="M744" s="60"/>
      <c r="N744" s="60"/>
      <c r="O744" s="60"/>
      <c r="P744" s="60"/>
      <c r="Q744" s="60"/>
      <c r="R744" s="60"/>
      <c r="S744" s="60"/>
      <c r="T744" s="60"/>
      <c r="U744" s="60"/>
      <c r="V744" s="60"/>
      <c r="W744" s="60"/>
      <c r="X744" s="60"/>
      <c r="Y744" s="59"/>
      <c r="Z744" s="20"/>
      <c r="AA744" s="60"/>
      <c r="AB744" s="60"/>
      <c r="AC744" s="60"/>
      <c r="AD744" s="60"/>
      <c r="AE744" s="22"/>
      <c r="AF744" s="22"/>
      <c r="AG744" s="22"/>
      <c r="AH744" s="22"/>
      <c r="AI744" s="22"/>
      <c r="AJ744" s="22"/>
      <c r="AK744" s="39"/>
      <c r="AL744" s="39"/>
      <c r="AM744" s="39"/>
      <c r="AN744" s="39"/>
      <c r="AO744" s="39"/>
      <c r="AP744" s="39"/>
      <c r="AQ744" s="39"/>
      <c r="AR744" s="40"/>
      <c r="AS744" s="39"/>
      <c r="AT744" s="40"/>
      <c r="AU744" s="39"/>
      <c r="AV744" s="39"/>
      <c r="AW744" s="39"/>
      <c r="AX744" s="39"/>
      <c r="AY744" s="39"/>
      <c r="AZ744" s="40"/>
      <c r="BA744" s="39"/>
      <c r="BB744" s="40"/>
      <c r="BC744" s="39"/>
      <c r="BD744" s="40"/>
      <c r="BE744" s="39"/>
      <c r="BF744" s="39"/>
      <c r="BG744" s="39"/>
      <c r="BH744" s="56"/>
      <c r="BI744" s="56"/>
      <c r="BJ744" s="133"/>
    </row>
    <row r="745" spans="1:62" x14ac:dyDescent="0.3">
      <c r="A745" s="135"/>
      <c r="B745" s="76"/>
      <c r="C745" s="9"/>
      <c r="D745" s="9"/>
      <c r="E745" s="9"/>
      <c r="F745" s="15"/>
      <c r="G745" s="5"/>
      <c r="H745" s="5"/>
      <c r="I745" s="9"/>
      <c r="J745" s="9"/>
      <c r="K745" s="9"/>
      <c r="L745" s="9"/>
      <c r="M745" s="9"/>
      <c r="N745" s="9"/>
      <c r="O745" s="9"/>
      <c r="P745" s="9"/>
      <c r="Q745" s="9"/>
      <c r="R745" s="9"/>
      <c r="S745" s="9"/>
      <c r="T745" s="9"/>
      <c r="U745" s="9"/>
      <c r="V745" s="8"/>
      <c r="W745" s="8"/>
      <c r="X745" s="7"/>
      <c r="Y745" s="18"/>
      <c r="Z745" s="7"/>
      <c r="AA745" s="7"/>
      <c r="AB745" s="7"/>
      <c r="AC745" s="9"/>
      <c r="AD745" s="8"/>
      <c r="AE745" s="14"/>
      <c r="AF745" s="14"/>
      <c r="AG745" s="14"/>
      <c r="AH745" s="14"/>
      <c r="AI745" s="14"/>
      <c r="AJ745" s="14"/>
      <c r="AK745" s="136"/>
      <c r="AL745" s="6"/>
      <c r="AM745" s="5"/>
      <c r="AN745" s="5"/>
      <c r="AO745" s="6"/>
      <c r="AP745" s="6"/>
      <c r="AQ745" s="6"/>
      <c r="AR745" s="6"/>
      <c r="AS745" s="6"/>
      <c r="AT745" s="6"/>
      <c r="AU745" s="39"/>
      <c r="AV745" s="39"/>
      <c r="AW745" s="6"/>
      <c r="AX745" s="6"/>
      <c r="AY745" s="6"/>
      <c r="AZ745" s="6"/>
      <c r="BA745" s="6"/>
      <c r="BB745" s="6"/>
      <c r="BC745" s="6"/>
      <c r="BD745" s="6"/>
      <c r="BE745" s="6"/>
      <c r="BF745" s="6"/>
      <c r="BG745" s="6"/>
      <c r="BH745" s="6"/>
      <c r="BI745" s="6"/>
      <c r="BJ745" s="6"/>
    </row>
    <row r="746" spans="1:62" x14ac:dyDescent="0.3">
      <c r="A746" s="9"/>
      <c r="B746" s="76"/>
      <c r="C746" s="9"/>
      <c r="D746" s="9"/>
      <c r="E746" s="9"/>
      <c r="F746" s="15"/>
      <c r="G746" s="5"/>
      <c r="H746" s="5"/>
      <c r="I746" s="9"/>
      <c r="J746" s="9"/>
      <c r="K746" s="9"/>
      <c r="L746" s="9"/>
      <c r="M746" s="9"/>
      <c r="N746" s="9"/>
      <c r="O746" s="9"/>
      <c r="P746" s="9"/>
      <c r="Q746" s="9"/>
      <c r="R746" s="9"/>
      <c r="S746" s="9"/>
      <c r="T746" s="9"/>
      <c r="U746" s="9"/>
      <c r="V746" s="9"/>
      <c r="W746" s="9"/>
      <c r="Y746" s="17"/>
      <c r="AA746" s="9"/>
      <c r="AB746" s="9"/>
      <c r="AC746" s="9"/>
      <c r="AD746" s="9"/>
      <c r="AE746" s="14"/>
      <c r="AF746" s="14"/>
      <c r="AG746" s="14"/>
      <c r="AH746" s="14"/>
      <c r="AI746" s="14"/>
      <c r="AJ746" s="14"/>
      <c r="AK746" s="6"/>
      <c r="AL746" s="6"/>
      <c r="AM746" s="6"/>
      <c r="AN746" s="6"/>
      <c r="AO746" s="6"/>
      <c r="AP746" s="6"/>
      <c r="AQ746" s="6"/>
      <c r="AR746" s="6"/>
      <c r="AS746" s="6"/>
      <c r="AT746" s="6"/>
      <c r="AU746" s="39"/>
      <c r="AV746" s="39"/>
      <c r="AW746" s="6"/>
      <c r="AX746" s="6"/>
      <c r="AY746" s="6"/>
      <c r="AZ746" s="6"/>
      <c r="BA746" s="6"/>
      <c r="BB746" s="6"/>
      <c r="BC746" s="6"/>
      <c r="BD746" s="6"/>
      <c r="BE746" s="6"/>
      <c r="BF746" s="6"/>
      <c r="BG746" s="6"/>
      <c r="BH746" s="6"/>
      <c r="BI746" s="6"/>
      <c r="BJ746" s="6"/>
    </row>
    <row r="747" spans="1:62" ht="13.5" customHeight="1" x14ac:dyDescent="0.35">
      <c r="A747" s="120"/>
      <c r="B747" s="19"/>
      <c r="C747" s="1"/>
      <c r="D747" s="9"/>
      <c r="E747" s="1"/>
      <c r="F747" s="15"/>
      <c r="G747" s="37"/>
      <c r="H747" s="5"/>
      <c r="I747" s="22"/>
      <c r="J747" s="22"/>
      <c r="K747" s="22"/>
      <c r="L747" s="60"/>
      <c r="M747" s="60"/>
      <c r="N747" s="60"/>
      <c r="O747" s="60"/>
      <c r="P747" s="60"/>
      <c r="Q747" s="60"/>
      <c r="R747" s="60"/>
      <c r="S747" s="60"/>
      <c r="T747" s="60"/>
      <c r="U747" s="60"/>
      <c r="V747" s="60"/>
      <c r="W747" s="60"/>
      <c r="X747" s="60"/>
      <c r="Y747" s="59"/>
      <c r="Z747" s="20"/>
      <c r="AA747" s="60"/>
      <c r="AB747" s="60"/>
      <c r="AC747" s="60"/>
      <c r="AD747" s="60"/>
      <c r="AE747" s="22"/>
      <c r="AF747" s="22"/>
      <c r="AG747" s="22"/>
      <c r="AH747" s="22"/>
      <c r="AI747" s="22"/>
      <c r="AJ747" s="22"/>
      <c r="AK747" s="39"/>
      <c r="AL747" s="39"/>
      <c r="AM747" s="39"/>
      <c r="AN747" s="39"/>
      <c r="AO747" s="39"/>
      <c r="AP747" s="39"/>
      <c r="AQ747" s="39"/>
      <c r="AR747" s="40"/>
      <c r="AS747" s="39"/>
      <c r="AT747" s="40"/>
      <c r="AU747" s="39"/>
      <c r="AV747" s="39"/>
      <c r="AW747" s="39"/>
      <c r="AX747" s="39"/>
      <c r="AY747" s="39"/>
      <c r="AZ747" s="40"/>
      <c r="BA747" s="39"/>
      <c r="BB747" s="40"/>
      <c r="BC747" s="39"/>
      <c r="BD747" s="40"/>
      <c r="BE747" s="39"/>
      <c r="BF747" s="39"/>
      <c r="BG747" s="39"/>
      <c r="BH747" s="56"/>
      <c r="BI747" s="56"/>
      <c r="BJ747" s="133"/>
    </row>
    <row r="748" spans="1:62" x14ac:dyDescent="0.3">
      <c r="A748" s="9"/>
      <c r="B748" s="76"/>
      <c r="C748" s="9"/>
      <c r="D748" s="9"/>
      <c r="E748" s="9"/>
      <c r="F748" s="15"/>
      <c r="G748" s="5"/>
      <c r="H748" s="5"/>
      <c r="I748" s="9"/>
      <c r="J748" s="9"/>
      <c r="K748" s="9"/>
      <c r="L748" s="9"/>
      <c r="M748" s="9"/>
      <c r="N748" s="9"/>
      <c r="O748" s="9"/>
      <c r="P748" s="9"/>
      <c r="Q748" s="9"/>
      <c r="R748" s="9"/>
      <c r="S748" s="9"/>
      <c r="T748" s="9"/>
      <c r="U748" s="9"/>
      <c r="V748" s="8"/>
      <c r="W748" s="8"/>
      <c r="X748" s="7"/>
      <c r="Y748" s="18"/>
      <c r="Z748" s="7"/>
      <c r="AA748" s="7"/>
      <c r="AB748" s="7"/>
      <c r="AC748" s="9"/>
      <c r="AD748" s="8"/>
      <c r="AE748" s="14"/>
      <c r="AF748" s="14"/>
      <c r="AG748" s="14"/>
      <c r="AH748" s="14"/>
      <c r="AI748" s="14"/>
      <c r="AJ748" s="14"/>
      <c r="AK748" s="5"/>
      <c r="AL748" s="6"/>
      <c r="AM748" s="5"/>
      <c r="AN748" s="5"/>
      <c r="AO748" s="6"/>
      <c r="AP748" s="6"/>
      <c r="AQ748" s="6"/>
      <c r="AR748" s="6"/>
      <c r="AS748" s="6"/>
      <c r="AT748" s="6"/>
      <c r="AU748" s="6"/>
      <c r="AV748" s="6"/>
      <c r="AW748" s="6"/>
      <c r="AX748" s="6"/>
      <c r="AY748" s="6"/>
      <c r="AZ748" s="6"/>
      <c r="BA748" s="6"/>
      <c r="BB748" s="6"/>
      <c r="BC748" s="6"/>
      <c r="BD748" s="6"/>
      <c r="BE748" s="6"/>
      <c r="BF748" s="6"/>
      <c r="BG748" s="6"/>
      <c r="BH748" s="6"/>
      <c r="BI748" s="6"/>
      <c r="BJ748" s="6"/>
    </row>
    <row r="749" spans="1:62" ht="13.5" customHeight="1" x14ac:dyDescent="0.35">
      <c r="A749" s="120"/>
      <c r="B749" s="19"/>
      <c r="C749" s="1"/>
      <c r="D749" s="9"/>
      <c r="E749" s="1"/>
      <c r="F749" s="15"/>
      <c r="G749" s="37"/>
      <c r="H749" s="5"/>
      <c r="I749" s="22"/>
      <c r="J749" s="22"/>
      <c r="K749" s="22"/>
      <c r="L749" s="60"/>
      <c r="M749" s="60"/>
      <c r="N749" s="60"/>
      <c r="O749" s="60"/>
      <c r="P749" s="60"/>
      <c r="Q749" s="60"/>
      <c r="R749" s="60"/>
      <c r="S749" s="60"/>
      <c r="T749" s="60"/>
      <c r="U749" s="60"/>
      <c r="V749" s="60"/>
      <c r="W749" s="60"/>
      <c r="X749" s="60"/>
      <c r="Y749" s="59"/>
      <c r="Z749" s="20"/>
      <c r="AA749" s="60"/>
      <c r="AB749" s="60"/>
      <c r="AC749" s="60"/>
      <c r="AD749" s="60"/>
      <c r="AE749" s="22"/>
      <c r="AF749" s="22"/>
      <c r="AG749" s="22"/>
      <c r="AH749" s="22"/>
      <c r="AI749" s="22"/>
      <c r="AJ749" s="22"/>
      <c r="AK749" s="39"/>
      <c r="AL749" s="39"/>
      <c r="AM749" s="39"/>
      <c r="AN749" s="39"/>
      <c r="AO749" s="39"/>
      <c r="AP749" s="39"/>
      <c r="AQ749" s="39"/>
      <c r="AR749" s="40"/>
      <c r="AS749" s="39"/>
      <c r="AT749" s="40"/>
      <c r="AU749" s="39"/>
      <c r="AV749" s="39"/>
      <c r="AW749" s="39"/>
      <c r="AX749" s="39"/>
      <c r="AY749" s="39"/>
      <c r="AZ749" s="40"/>
      <c r="BA749" s="39"/>
      <c r="BB749" s="40"/>
      <c r="BC749" s="39"/>
      <c r="BD749" s="40"/>
      <c r="BE749" s="39"/>
      <c r="BF749" s="39"/>
      <c r="BG749" s="39"/>
      <c r="BH749" s="56"/>
      <c r="BI749" s="56"/>
      <c r="BJ749" s="133"/>
    </row>
    <row r="750" spans="1:62" x14ac:dyDescent="0.3">
      <c r="A750" s="9"/>
      <c r="B750" s="76"/>
      <c r="C750" s="9"/>
      <c r="D750" s="9"/>
      <c r="E750" s="9"/>
      <c r="F750" s="15"/>
      <c r="G750" s="5"/>
      <c r="H750" s="5"/>
      <c r="I750" s="9"/>
      <c r="J750" s="9"/>
      <c r="K750" s="9"/>
      <c r="L750" s="9"/>
      <c r="M750" s="9"/>
      <c r="N750" s="9"/>
      <c r="O750" s="9"/>
      <c r="P750" s="9"/>
      <c r="Q750" s="9"/>
      <c r="R750" s="9"/>
      <c r="S750" s="9"/>
      <c r="T750" s="9"/>
      <c r="U750" s="9"/>
      <c r="V750" s="9"/>
      <c r="W750" s="9"/>
      <c r="Y750" s="17"/>
      <c r="AA750" s="9"/>
      <c r="AB750" s="9"/>
      <c r="AC750" s="9"/>
      <c r="AD750" s="9"/>
      <c r="AE750" s="14"/>
      <c r="AF750" s="14"/>
      <c r="AG750" s="14"/>
      <c r="AH750" s="14"/>
      <c r="AI750" s="14"/>
      <c r="AJ750" s="14"/>
      <c r="AK750" s="6"/>
      <c r="AL750" s="6"/>
      <c r="AM750" s="6"/>
      <c r="AN750" s="6"/>
      <c r="AO750" s="6"/>
      <c r="AP750" s="6"/>
      <c r="AQ750" s="6"/>
      <c r="AR750" s="6"/>
      <c r="AS750" s="6"/>
      <c r="AT750" s="6"/>
      <c r="AU750" s="39"/>
      <c r="AV750" s="39"/>
      <c r="AW750" s="6"/>
      <c r="AX750" s="6"/>
      <c r="AY750" s="6"/>
      <c r="AZ750" s="6"/>
      <c r="BA750" s="6"/>
      <c r="BB750" s="6"/>
      <c r="BC750" s="6"/>
      <c r="BD750" s="6"/>
      <c r="BE750" s="6"/>
      <c r="BF750" s="6"/>
      <c r="BG750" s="6"/>
      <c r="BH750" s="6"/>
      <c r="BI750" s="6"/>
      <c r="BJ750" s="6"/>
    </row>
    <row r="751" spans="1:62" x14ac:dyDescent="0.3">
      <c r="A751" s="9"/>
      <c r="B751" s="76"/>
      <c r="C751" s="9"/>
      <c r="D751" s="9"/>
      <c r="E751" s="9"/>
      <c r="F751" s="15"/>
      <c r="G751" s="5"/>
      <c r="H751" s="5"/>
      <c r="I751" s="9"/>
      <c r="J751" s="9"/>
      <c r="K751" s="9"/>
      <c r="L751" s="9"/>
      <c r="M751" s="9"/>
      <c r="N751" s="9"/>
      <c r="O751" s="9"/>
      <c r="P751" s="9"/>
      <c r="Q751" s="9"/>
      <c r="R751" s="9"/>
      <c r="S751" s="9"/>
      <c r="T751" s="9"/>
      <c r="U751" s="9"/>
      <c r="V751" s="8"/>
      <c r="W751" s="8"/>
      <c r="X751" s="7"/>
      <c r="Y751" s="18"/>
      <c r="Z751" s="7"/>
      <c r="AA751" s="7"/>
      <c r="AB751" s="7"/>
      <c r="AC751" s="9"/>
      <c r="AD751" s="8"/>
      <c r="AE751" s="14"/>
      <c r="AF751" s="14"/>
      <c r="AG751" s="14"/>
      <c r="AH751" s="14"/>
      <c r="AI751" s="14"/>
      <c r="AJ751" s="14"/>
      <c r="AK751" s="5"/>
      <c r="AL751" s="6"/>
      <c r="AM751" s="5"/>
      <c r="AN751" s="5"/>
      <c r="AO751" s="6"/>
      <c r="AP751" s="6"/>
      <c r="AQ751" s="6"/>
      <c r="AR751" s="6"/>
      <c r="AS751" s="6"/>
      <c r="AT751" s="6"/>
      <c r="AU751" s="6"/>
      <c r="AV751" s="6"/>
      <c r="AW751" s="6"/>
      <c r="AX751" s="6"/>
      <c r="AY751" s="6"/>
      <c r="AZ751" s="6"/>
      <c r="BA751" s="6"/>
      <c r="BB751" s="6"/>
      <c r="BC751" s="6"/>
      <c r="BD751" s="6"/>
      <c r="BE751" s="6"/>
      <c r="BF751" s="6"/>
      <c r="BG751" s="6"/>
      <c r="BH751" s="6"/>
      <c r="BI751" s="6"/>
      <c r="BJ751" s="6"/>
    </row>
    <row r="752" spans="1:62" x14ac:dyDescent="0.3">
      <c r="A752" s="9"/>
      <c r="B752" s="76"/>
      <c r="C752" s="9"/>
      <c r="D752" s="9"/>
      <c r="E752" s="9"/>
      <c r="F752" s="15"/>
      <c r="G752" s="5"/>
      <c r="H752" s="5"/>
      <c r="I752" s="9"/>
      <c r="J752" s="9"/>
      <c r="K752" s="9"/>
      <c r="L752" s="9"/>
      <c r="M752" s="9"/>
      <c r="N752" s="9"/>
      <c r="O752" s="9"/>
      <c r="P752" s="9"/>
      <c r="Q752" s="9"/>
      <c r="R752" s="9"/>
      <c r="S752" s="9"/>
      <c r="T752" s="9"/>
      <c r="U752" s="9"/>
      <c r="V752" s="9"/>
      <c r="W752" s="9"/>
      <c r="Y752" s="17"/>
      <c r="AA752" s="9"/>
      <c r="AB752" s="9"/>
      <c r="AC752" s="9"/>
      <c r="AD752" s="9"/>
      <c r="AE752" s="14"/>
      <c r="AF752" s="14"/>
      <c r="AG752" s="14"/>
      <c r="AH752" s="14"/>
      <c r="AI752" s="14"/>
      <c r="AJ752" s="14"/>
      <c r="AK752" s="6"/>
      <c r="AL752" s="6"/>
      <c r="AM752" s="6"/>
      <c r="AN752" s="6"/>
      <c r="AO752" s="6"/>
      <c r="AP752" s="6"/>
      <c r="AQ752" s="6"/>
      <c r="AR752" s="6"/>
      <c r="AS752" s="6"/>
      <c r="AT752" s="6"/>
      <c r="AU752" s="39"/>
      <c r="AV752" s="39"/>
      <c r="AW752" s="6"/>
      <c r="AX752" s="6"/>
      <c r="AY752" s="6"/>
      <c r="AZ752" s="6"/>
      <c r="BA752" s="6"/>
      <c r="BB752" s="6"/>
      <c r="BC752" s="6"/>
      <c r="BD752" s="6"/>
      <c r="BE752" s="6"/>
      <c r="BF752" s="6"/>
      <c r="BG752" s="6"/>
      <c r="BH752" s="6"/>
      <c r="BI752" s="6"/>
      <c r="BJ752" s="6"/>
    </row>
    <row r="753" spans="1:62" x14ac:dyDescent="0.3">
      <c r="A753" s="9"/>
      <c r="B753" s="76"/>
      <c r="C753" s="9"/>
      <c r="D753" s="9"/>
      <c r="E753" s="9"/>
      <c r="F753" s="15"/>
      <c r="G753" s="5"/>
      <c r="H753" s="5"/>
      <c r="I753" s="9"/>
      <c r="J753" s="9"/>
      <c r="K753" s="9"/>
      <c r="L753" s="9"/>
      <c r="M753" s="9"/>
      <c r="N753" s="9"/>
      <c r="O753" s="9"/>
      <c r="P753" s="9"/>
      <c r="Q753" s="9"/>
      <c r="R753" s="9"/>
      <c r="S753" s="9"/>
      <c r="T753" s="9"/>
      <c r="U753" s="9"/>
      <c r="V753" s="9"/>
      <c r="W753" s="9"/>
      <c r="Y753" s="17"/>
      <c r="AA753" s="9"/>
      <c r="AB753" s="9"/>
      <c r="AC753" s="9"/>
      <c r="AD753" s="9"/>
      <c r="AE753" s="14"/>
      <c r="AF753" s="14"/>
      <c r="AG753" s="14"/>
      <c r="AH753" s="14"/>
      <c r="AI753" s="14"/>
      <c r="AJ753" s="14"/>
      <c r="AK753" s="6"/>
      <c r="AL753" s="6"/>
      <c r="AM753" s="6"/>
      <c r="AN753" s="6"/>
      <c r="AO753" s="6"/>
      <c r="AP753" s="6"/>
      <c r="AQ753" s="6"/>
      <c r="AR753" s="6"/>
      <c r="AS753" s="6"/>
      <c r="AT753" s="6"/>
      <c r="AU753" s="39"/>
      <c r="AV753" s="39"/>
      <c r="AW753" s="6"/>
      <c r="AX753" s="6"/>
      <c r="AY753" s="6"/>
      <c r="AZ753" s="6"/>
      <c r="BA753" s="6"/>
      <c r="BB753" s="6"/>
      <c r="BC753" s="6"/>
      <c r="BD753" s="6"/>
      <c r="BE753" s="6"/>
      <c r="BF753" s="6"/>
      <c r="BG753" s="6"/>
      <c r="BH753" s="6"/>
      <c r="BI753" s="6"/>
      <c r="BJ753" s="6"/>
    </row>
    <row r="754" spans="1:62" x14ac:dyDescent="0.3">
      <c r="A754" s="9"/>
      <c r="B754" s="76"/>
      <c r="C754" s="9"/>
      <c r="D754" s="9"/>
      <c r="E754" s="9"/>
      <c r="F754" s="15"/>
      <c r="G754" s="5"/>
      <c r="H754" s="5"/>
      <c r="I754" s="9"/>
      <c r="J754" s="9"/>
      <c r="K754" s="9"/>
      <c r="L754" s="9"/>
      <c r="M754" s="9"/>
      <c r="N754" s="9"/>
      <c r="O754" s="9"/>
      <c r="P754" s="9"/>
      <c r="Q754" s="9"/>
      <c r="R754" s="9"/>
      <c r="S754" s="9"/>
      <c r="T754" s="9"/>
      <c r="U754" s="9"/>
      <c r="V754" s="8"/>
      <c r="W754" s="8"/>
      <c r="X754" s="7"/>
      <c r="Y754" s="18"/>
      <c r="Z754" s="7"/>
      <c r="AA754" s="7"/>
      <c r="AB754" s="7"/>
      <c r="AC754" s="9"/>
      <c r="AD754" s="8"/>
      <c r="AE754" s="14"/>
      <c r="AF754" s="14"/>
      <c r="AG754" s="14"/>
      <c r="AH754" s="14"/>
      <c r="AI754" s="14"/>
      <c r="AJ754" s="14"/>
      <c r="AK754" s="5"/>
      <c r="AL754" s="6"/>
      <c r="AM754" s="5"/>
      <c r="AN754" s="5"/>
      <c r="AO754" s="6"/>
      <c r="AP754" s="6"/>
      <c r="AQ754" s="6"/>
      <c r="AR754" s="6"/>
      <c r="AS754" s="6"/>
      <c r="AT754" s="6"/>
      <c r="AU754" s="6"/>
      <c r="AV754" s="6"/>
      <c r="AW754" s="6"/>
      <c r="AX754" s="6"/>
      <c r="AY754" s="6"/>
      <c r="AZ754" s="6"/>
      <c r="BA754" s="6"/>
      <c r="BB754" s="6"/>
      <c r="BC754" s="6"/>
      <c r="BD754" s="6"/>
      <c r="BE754" s="6"/>
      <c r="BF754" s="6"/>
      <c r="BG754" s="6"/>
      <c r="BH754" s="6"/>
      <c r="BI754" s="6"/>
      <c r="BJ754" s="6"/>
    </row>
    <row r="755" spans="1:62" x14ac:dyDescent="0.3">
      <c r="A755" s="9"/>
      <c r="B755" s="76"/>
      <c r="C755" s="9"/>
      <c r="D755" s="9"/>
      <c r="E755" s="9"/>
      <c r="F755" s="15"/>
      <c r="G755" s="5"/>
      <c r="H755" s="5"/>
      <c r="I755" s="9"/>
      <c r="J755" s="9"/>
      <c r="K755" s="9"/>
      <c r="L755" s="9"/>
      <c r="M755" s="9"/>
      <c r="N755" s="9"/>
      <c r="O755" s="9"/>
      <c r="P755" s="9"/>
      <c r="Q755" s="9"/>
      <c r="R755" s="9"/>
      <c r="S755" s="9"/>
      <c r="T755" s="9"/>
      <c r="U755" s="9"/>
      <c r="V755" s="9"/>
      <c r="W755" s="9"/>
      <c r="Y755" s="17"/>
      <c r="AA755" s="9"/>
      <c r="AB755" s="9"/>
      <c r="AC755" s="9"/>
      <c r="AD755" s="9"/>
      <c r="AE755" s="14"/>
      <c r="AF755" s="14"/>
      <c r="AG755" s="14"/>
      <c r="AH755" s="14"/>
      <c r="AI755" s="14"/>
      <c r="AJ755" s="14"/>
      <c r="AK755" s="6"/>
      <c r="AL755" s="6"/>
      <c r="AM755" s="6"/>
      <c r="AN755" s="6"/>
      <c r="AO755" s="6"/>
      <c r="AP755" s="6"/>
      <c r="AQ755" s="6"/>
      <c r="AR755" s="6"/>
      <c r="AS755" s="6"/>
      <c r="AT755" s="6"/>
      <c r="AU755" s="39"/>
      <c r="AV755" s="39"/>
      <c r="AW755" s="6"/>
      <c r="AX755" s="6"/>
      <c r="AY755" s="6"/>
      <c r="AZ755" s="6"/>
      <c r="BA755" s="6"/>
      <c r="BB755" s="6"/>
      <c r="BC755" s="6"/>
      <c r="BD755" s="6"/>
      <c r="BE755" s="6"/>
      <c r="BF755" s="6"/>
      <c r="BG755" s="6"/>
      <c r="BH755" s="6"/>
      <c r="BI755" s="6"/>
      <c r="BJ755" s="6"/>
    </row>
    <row r="756" spans="1:62" x14ac:dyDescent="0.3">
      <c r="A756" s="135"/>
      <c r="B756" s="76"/>
      <c r="C756" s="9"/>
      <c r="D756" s="9"/>
      <c r="E756" s="9"/>
      <c r="F756" s="15"/>
      <c r="G756" s="5"/>
      <c r="H756" s="5"/>
      <c r="I756" s="9"/>
      <c r="J756" s="9"/>
      <c r="K756" s="9"/>
      <c r="L756" s="9"/>
      <c r="M756" s="9"/>
      <c r="N756" s="9"/>
      <c r="O756" s="9"/>
      <c r="P756" s="9"/>
      <c r="Q756" s="9"/>
      <c r="R756" s="9"/>
      <c r="S756" s="9"/>
      <c r="T756" s="9"/>
      <c r="U756" s="9"/>
      <c r="V756" s="8"/>
      <c r="W756" s="8"/>
      <c r="X756" s="7"/>
      <c r="Y756" s="18"/>
      <c r="Z756" s="7"/>
      <c r="AA756" s="7"/>
      <c r="AB756" s="7"/>
      <c r="AC756" s="9"/>
      <c r="AD756" s="8"/>
      <c r="AE756" s="14"/>
      <c r="AF756" s="14"/>
      <c r="AG756" s="14"/>
      <c r="AH756" s="14"/>
      <c r="AI756" s="14"/>
      <c r="AJ756" s="14"/>
      <c r="AK756" s="136"/>
      <c r="AL756" s="6"/>
      <c r="AM756" s="5"/>
      <c r="AN756" s="5"/>
      <c r="AO756" s="6"/>
      <c r="AP756" s="6"/>
      <c r="AQ756" s="6"/>
      <c r="AR756" s="6"/>
      <c r="AS756" s="6"/>
      <c r="AT756" s="6"/>
      <c r="AU756" s="39"/>
      <c r="AV756" s="39"/>
      <c r="AW756" s="6"/>
      <c r="AX756" s="6"/>
      <c r="AY756" s="6"/>
      <c r="AZ756" s="6"/>
      <c r="BA756" s="6"/>
      <c r="BB756" s="6"/>
      <c r="BC756" s="6"/>
      <c r="BD756" s="6"/>
      <c r="BE756" s="6"/>
      <c r="BF756" s="6"/>
      <c r="BG756" s="6"/>
      <c r="BH756" s="6"/>
      <c r="BI756" s="6"/>
      <c r="BJ756" s="6"/>
    </row>
    <row r="757" spans="1:62" x14ac:dyDescent="0.3">
      <c r="A757" s="135"/>
      <c r="B757" s="76"/>
      <c r="C757" s="9"/>
      <c r="D757" s="9"/>
      <c r="E757" s="9"/>
      <c r="F757" s="15"/>
      <c r="G757" s="5"/>
      <c r="H757" s="5"/>
      <c r="I757" s="9"/>
      <c r="J757" s="9"/>
      <c r="K757" s="9"/>
      <c r="L757" s="9"/>
      <c r="M757" s="9"/>
      <c r="N757" s="9"/>
      <c r="O757" s="9"/>
      <c r="P757" s="9"/>
      <c r="Q757" s="9"/>
      <c r="R757" s="9"/>
      <c r="S757" s="9"/>
      <c r="T757" s="9"/>
      <c r="U757" s="9"/>
      <c r="V757" s="8"/>
      <c r="W757" s="8"/>
      <c r="X757" s="7"/>
      <c r="Y757" s="18"/>
      <c r="Z757" s="7"/>
      <c r="AA757" s="7"/>
      <c r="AB757" s="7"/>
      <c r="AC757" s="9"/>
      <c r="AD757" s="8"/>
      <c r="AE757" s="14"/>
      <c r="AF757" s="14"/>
      <c r="AG757" s="14"/>
      <c r="AH757" s="14"/>
      <c r="AI757" s="14"/>
      <c r="AJ757" s="14"/>
      <c r="AK757" s="136"/>
      <c r="AL757" s="6"/>
      <c r="AM757" s="5"/>
      <c r="AN757" s="5"/>
      <c r="AO757" s="6"/>
      <c r="AP757" s="6"/>
      <c r="AQ757" s="6"/>
      <c r="AR757" s="6"/>
      <c r="AS757" s="6"/>
      <c r="AT757" s="6"/>
      <c r="AU757" s="6"/>
      <c r="AV757" s="6"/>
      <c r="AW757" s="6"/>
      <c r="AX757" s="6"/>
      <c r="AY757" s="6"/>
      <c r="AZ757" s="6"/>
      <c r="BA757" s="6"/>
      <c r="BB757" s="6"/>
      <c r="BC757" s="6"/>
      <c r="BD757" s="6"/>
      <c r="BE757" s="6"/>
      <c r="BF757" s="6"/>
      <c r="BG757" s="6"/>
      <c r="BH757" s="6"/>
      <c r="BI757" s="6"/>
      <c r="BJ757" s="6"/>
    </row>
    <row r="758" spans="1:62" x14ac:dyDescent="0.3">
      <c r="A758" s="9"/>
      <c r="B758" s="76"/>
      <c r="C758" s="9"/>
      <c r="D758" s="9"/>
      <c r="E758" s="9"/>
      <c r="F758" s="15"/>
      <c r="G758" s="5"/>
      <c r="H758" s="5"/>
      <c r="I758" s="9"/>
      <c r="J758" s="9"/>
      <c r="K758" s="9"/>
      <c r="L758" s="9"/>
      <c r="M758" s="9"/>
      <c r="N758" s="9"/>
      <c r="O758" s="9"/>
      <c r="P758" s="9"/>
      <c r="Q758" s="9"/>
      <c r="R758" s="9"/>
      <c r="S758" s="9"/>
      <c r="T758" s="9"/>
      <c r="U758" s="9"/>
      <c r="V758" s="9"/>
      <c r="W758" s="9"/>
      <c r="Y758" s="17"/>
      <c r="AA758" s="9"/>
      <c r="AB758" s="9"/>
      <c r="AC758" s="9"/>
      <c r="AD758" s="9"/>
      <c r="AE758" s="14"/>
      <c r="AF758" s="14"/>
      <c r="AG758" s="14"/>
      <c r="AH758" s="14"/>
      <c r="AI758" s="14"/>
      <c r="AJ758" s="14"/>
      <c r="AK758" s="6"/>
      <c r="AL758" s="6"/>
      <c r="AM758" s="6"/>
      <c r="AN758" s="6"/>
      <c r="AO758" s="6"/>
      <c r="AP758" s="6"/>
      <c r="AQ758" s="6"/>
      <c r="AR758" s="6"/>
      <c r="AS758" s="6"/>
      <c r="AT758" s="6"/>
      <c r="AU758" s="39"/>
      <c r="AV758" s="39"/>
      <c r="AW758" s="6"/>
      <c r="AX758" s="6"/>
      <c r="AY758" s="6"/>
      <c r="AZ758" s="6"/>
      <c r="BA758" s="6"/>
      <c r="BB758" s="6"/>
      <c r="BC758" s="6"/>
      <c r="BD758" s="6"/>
      <c r="BE758" s="6"/>
      <c r="BF758" s="6"/>
      <c r="BG758" s="6"/>
      <c r="BH758" s="6"/>
      <c r="BI758" s="6"/>
      <c r="BJ758" s="6"/>
    </row>
    <row r="759" spans="1:62" x14ac:dyDescent="0.3">
      <c r="A759" s="9"/>
      <c r="B759" s="76"/>
      <c r="C759" s="9"/>
      <c r="D759" s="9"/>
      <c r="E759" s="9"/>
      <c r="F759" s="15"/>
      <c r="G759" s="5"/>
      <c r="H759" s="5"/>
      <c r="I759" s="9"/>
      <c r="J759" s="9"/>
      <c r="K759" s="9"/>
      <c r="L759" s="9"/>
      <c r="M759" s="9"/>
      <c r="N759" s="9"/>
      <c r="O759" s="9"/>
      <c r="P759" s="9"/>
      <c r="Q759" s="9"/>
      <c r="R759" s="9"/>
      <c r="S759" s="9"/>
      <c r="T759" s="9"/>
      <c r="U759" s="9"/>
      <c r="V759" s="9"/>
      <c r="W759" s="9"/>
      <c r="Y759" s="17"/>
      <c r="AA759" s="9"/>
      <c r="AB759" s="9"/>
      <c r="AC759" s="9"/>
      <c r="AD759" s="9"/>
      <c r="AE759" s="14"/>
      <c r="AF759" s="14"/>
      <c r="AG759" s="14"/>
      <c r="AH759" s="14"/>
      <c r="AI759" s="14"/>
      <c r="AJ759" s="14"/>
      <c r="AK759" s="6"/>
      <c r="AL759" s="6"/>
      <c r="AM759" s="6"/>
      <c r="AN759" s="6"/>
      <c r="AO759" s="6"/>
      <c r="AP759" s="6"/>
      <c r="AQ759" s="6"/>
      <c r="AR759" s="6"/>
      <c r="AS759" s="6"/>
      <c r="AT759" s="6"/>
      <c r="AU759" s="39"/>
      <c r="AV759" s="39"/>
      <c r="AW759" s="6"/>
      <c r="AX759" s="6"/>
      <c r="AY759" s="6"/>
      <c r="AZ759" s="6"/>
      <c r="BA759" s="6"/>
      <c r="BB759" s="6"/>
      <c r="BC759" s="6"/>
      <c r="BD759" s="6"/>
      <c r="BE759" s="6"/>
      <c r="BF759" s="6"/>
      <c r="BG759" s="6"/>
      <c r="BH759" s="6"/>
      <c r="BI759" s="6"/>
      <c r="BJ759" s="6"/>
    </row>
    <row r="760" spans="1:62" x14ac:dyDescent="0.3">
      <c r="A760" s="9"/>
      <c r="B760" s="76"/>
      <c r="C760" s="9"/>
      <c r="D760" s="9"/>
      <c r="E760" s="9"/>
      <c r="F760" s="15"/>
      <c r="G760" s="5"/>
      <c r="H760" s="5"/>
      <c r="I760" s="9"/>
      <c r="J760" s="9"/>
      <c r="K760" s="9"/>
      <c r="L760" s="9"/>
      <c r="M760" s="9"/>
      <c r="N760" s="9"/>
      <c r="O760" s="9"/>
      <c r="P760" s="9"/>
      <c r="Q760" s="9"/>
      <c r="R760" s="9"/>
      <c r="S760" s="9"/>
      <c r="T760" s="9"/>
      <c r="U760" s="9"/>
      <c r="V760" s="9"/>
      <c r="W760" s="9"/>
      <c r="Y760" s="17"/>
      <c r="AA760" s="9"/>
      <c r="AB760" s="9"/>
      <c r="AC760" s="9"/>
      <c r="AD760" s="9"/>
      <c r="AE760" s="14"/>
      <c r="AF760" s="14"/>
      <c r="AG760" s="14"/>
      <c r="AH760" s="14"/>
      <c r="AI760" s="14"/>
      <c r="AJ760" s="14"/>
      <c r="AK760" s="6"/>
      <c r="AL760" s="6"/>
      <c r="AM760" s="6"/>
      <c r="AN760" s="6"/>
      <c r="AO760" s="6"/>
      <c r="AP760" s="6"/>
      <c r="AQ760" s="6"/>
      <c r="AR760" s="6"/>
      <c r="AS760" s="6"/>
      <c r="AT760" s="6"/>
      <c r="AU760" s="39"/>
      <c r="AV760" s="39"/>
      <c r="AW760" s="6"/>
      <c r="AX760" s="6"/>
      <c r="AY760" s="6"/>
      <c r="AZ760" s="6"/>
      <c r="BA760" s="6"/>
      <c r="BB760" s="6"/>
      <c r="BC760" s="6"/>
      <c r="BD760" s="6"/>
      <c r="BE760" s="6"/>
      <c r="BF760" s="6"/>
      <c r="BG760" s="6"/>
      <c r="BH760" s="6"/>
      <c r="BI760" s="6"/>
      <c r="BJ760" s="6"/>
    </row>
    <row r="761" spans="1:62" x14ac:dyDescent="0.3">
      <c r="A761" s="135"/>
      <c r="B761" s="76"/>
      <c r="C761" s="9"/>
      <c r="D761" s="9"/>
      <c r="E761" s="9"/>
      <c r="F761" s="15"/>
      <c r="G761" s="5"/>
      <c r="H761" s="5"/>
      <c r="I761" s="9"/>
      <c r="J761" s="9"/>
      <c r="K761" s="9"/>
      <c r="L761" s="9"/>
      <c r="M761" s="9"/>
      <c r="N761" s="9"/>
      <c r="O761" s="9"/>
      <c r="P761" s="9"/>
      <c r="Q761" s="9"/>
      <c r="R761" s="9"/>
      <c r="S761" s="9"/>
      <c r="T761" s="9"/>
      <c r="U761" s="9"/>
      <c r="V761" s="8"/>
      <c r="W761" s="8"/>
      <c r="X761" s="7"/>
      <c r="Y761" s="18"/>
      <c r="Z761" s="7"/>
      <c r="AA761" s="7"/>
      <c r="AB761" s="7"/>
      <c r="AC761" s="9"/>
      <c r="AD761" s="8"/>
      <c r="AE761" s="14"/>
      <c r="AF761" s="14"/>
      <c r="AG761" s="14"/>
      <c r="AH761" s="14"/>
      <c r="AI761" s="14"/>
      <c r="AJ761" s="14"/>
      <c r="AK761" s="136"/>
      <c r="AL761" s="6"/>
      <c r="AM761" s="5"/>
      <c r="AN761" s="5"/>
      <c r="AO761" s="6"/>
      <c r="AP761" s="6"/>
      <c r="AQ761" s="6"/>
      <c r="AR761" s="6"/>
      <c r="AS761" s="6"/>
      <c r="AT761" s="6"/>
      <c r="AU761" s="6"/>
      <c r="AV761" s="6"/>
      <c r="AW761" s="6"/>
      <c r="AX761" s="6"/>
      <c r="AY761" s="6"/>
      <c r="AZ761" s="6"/>
      <c r="BA761" s="6"/>
      <c r="BB761" s="6"/>
      <c r="BC761" s="6"/>
      <c r="BD761" s="6"/>
      <c r="BE761" s="6"/>
      <c r="BF761" s="6"/>
      <c r="BG761" s="6"/>
      <c r="BH761" s="6"/>
      <c r="BI761" s="6"/>
      <c r="BJ761" s="6"/>
    </row>
    <row r="762" spans="1:62" ht="13.5" customHeight="1" x14ac:dyDescent="0.35">
      <c r="A762" s="120"/>
      <c r="B762" s="19"/>
      <c r="C762" s="1"/>
      <c r="D762" s="9"/>
      <c r="E762" s="1"/>
      <c r="F762" s="15"/>
      <c r="G762" s="37"/>
      <c r="H762" s="5"/>
      <c r="I762" s="22"/>
      <c r="J762" s="22"/>
      <c r="K762" s="22"/>
      <c r="L762" s="60"/>
      <c r="M762" s="60"/>
      <c r="N762" s="60"/>
      <c r="O762" s="60"/>
      <c r="P762" s="60"/>
      <c r="Q762" s="60"/>
      <c r="R762" s="60"/>
      <c r="S762" s="60"/>
      <c r="T762" s="60"/>
      <c r="U762" s="60"/>
      <c r="V762" s="60"/>
      <c r="W762" s="60"/>
      <c r="X762" s="60"/>
      <c r="Y762" s="59"/>
      <c r="Z762" s="20"/>
      <c r="AA762" s="60"/>
      <c r="AB762" s="60"/>
      <c r="AC762" s="60"/>
      <c r="AD762" s="60"/>
      <c r="AE762" s="22"/>
      <c r="AF762" s="22"/>
      <c r="AG762" s="22"/>
      <c r="AH762" s="22"/>
      <c r="AI762" s="22"/>
      <c r="AJ762" s="22"/>
      <c r="AK762" s="39"/>
      <c r="AL762" s="39"/>
      <c r="AM762" s="39"/>
      <c r="AN762" s="39"/>
      <c r="AO762" s="39"/>
      <c r="AP762" s="39"/>
      <c r="AQ762" s="39"/>
      <c r="AR762" s="40"/>
      <c r="AS762" s="39"/>
      <c r="AT762" s="40"/>
      <c r="AU762" s="39"/>
      <c r="AV762" s="39"/>
      <c r="AW762" s="39"/>
      <c r="AX762" s="39"/>
      <c r="AY762" s="39"/>
      <c r="AZ762" s="40"/>
      <c r="BA762" s="39"/>
      <c r="BB762" s="40"/>
      <c r="BC762" s="39"/>
      <c r="BD762" s="40"/>
      <c r="BE762" s="39"/>
      <c r="BF762" s="39"/>
      <c r="BG762" s="39"/>
      <c r="BH762" s="56"/>
      <c r="BI762" s="56"/>
      <c r="BJ762" s="133"/>
    </row>
    <row r="763" spans="1:62" x14ac:dyDescent="0.3">
      <c r="A763" s="9"/>
      <c r="B763" s="76"/>
      <c r="C763" s="9"/>
      <c r="D763" s="9"/>
      <c r="E763" s="9"/>
      <c r="F763" s="15"/>
      <c r="G763" s="5"/>
      <c r="H763" s="5"/>
      <c r="I763" s="9"/>
      <c r="J763" s="9"/>
      <c r="K763" s="9"/>
      <c r="L763" s="9"/>
      <c r="M763" s="9"/>
      <c r="N763" s="9"/>
      <c r="O763" s="9"/>
      <c r="P763" s="9"/>
      <c r="Q763" s="9"/>
      <c r="R763" s="9"/>
      <c r="S763" s="9"/>
      <c r="T763" s="9"/>
      <c r="U763" s="9"/>
      <c r="V763" s="9"/>
      <c r="W763" s="9"/>
      <c r="Y763" s="17"/>
      <c r="AA763" s="9"/>
      <c r="AB763" s="9"/>
      <c r="AC763" s="9"/>
      <c r="AD763" s="9"/>
      <c r="AE763" s="14"/>
      <c r="AF763" s="14"/>
      <c r="AG763" s="14"/>
      <c r="AH763" s="14"/>
      <c r="AI763" s="14"/>
      <c r="AJ763" s="14"/>
      <c r="AK763" s="6"/>
      <c r="AL763" s="6"/>
      <c r="AM763" s="6"/>
      <c r="AN763" s="6"/>
      <c r="AO763" s="6"/>
      <c r="AP763" s="6"/>
      <c r="AQ763" s="6"/>
      <c r="AR763" s="6"/>
      <c r="AS763" s="6"/>
      <c r="AT763" s="6"/>
      <c r="AU763" s="39"/>
      <c r="AV763" s="39"/>
      <c r="AW763" s="6"/>
      <c r="AX763" s="6"/>
      <c r="AY763" s="6"/>
      <c r="AZ763" s="6"/>
      <c r="BA763" s="6"/>
      <c r="BB763" s="6"/>
      <c r="BC763" s="6"/>
      <c r="BD763" s="6"/>
      <c r="BE763" s="6"/>
      <c r="BF763" s="6"/>
      <c r="BG763" s="6"/>
      <c r="BH763" s="6"/>
      <c r="BI763" s="6"/>
      <c r="BJ763" s="6"/>
    </row>
    <row r="764" spans="1:62" x14ac:dyDescent="0.3">
      <c r="A764" s="9"/>
      <c r="B764" s="76"/>
      <c r="C764" s="9"/>
      <c r="D764" s="9"/>
      <c r="E764" s="9"/>
      <c r="F764" s="15"/>
      <c r="G764" s="5"/>
      <c r="H764" s="5"/>
      <c r="I764" s="9"/>
      <c r="J764" s="9"/>
      <c r="K764" s="9"/>
      <c r="L764" s="9"/>
      <c r="M764" s="9"/>
      <c r="N764" s="9"/>
      <c r="O764" s="9"/>
      <c r="P764" s="9"/>
      <c r="Q764" s="9"/>
      <c r="R764" s="9"/>
      <c r="S764" s="9"/>
      <c r="T764" s="9"/>
      <c r="U764" s="9"/>
      <c r="V764" s="9"/>
      <c r="W764" s="9"/>
      <c r="Y764" s="17"/>
      <c r="AA764" s="9"/>
      <c r="AB764" s="9"/>
      <c r="AC764" s="9"/>
      <c r="AD764" s="9"/>
      <c r="AE764" s="14"/>
      <c r="AF764" s="14"/>
      <c r="AG764" s="14"/>
      <c r="AH764" s="14"/>
      <c r="AI764" s="14"/>
      <c r="AJ764" s="14"/>
      <c r="AK764" s="6"/>
      <c r="AL764" s="6"/>
      <c r="AM764" s="6"/>
      <c r="AN764" s="6"/>
      <c r="AO764" s="6"/>
      <c r="AP764" s="6"/>
      <c r="AQ764" s="6"/>
      <c r="AR764" s="6"/>
      <c r="AS764" s="6"/>
      <c r="AT764" s="6"/>
      <c r="AU764" s="39"/>
      <c r="AV764" s="39"/>
      <c r="AW764" s="6"/>
      <c r="AX764" s="6"/>
      <c r="AY764" s="6"/>
      <c r="AZ764" s="6"/>
      <c r="BA764" s="6"/>
      <c r="BB764" s="6"/>
      <c r="BC764" s="6"/>
      <c r="BD764" s="6"/>
      <c r="BE764" s="6"/>
      <c r="BF764" s="6"/>
      <c r="BG764" s="6"/>
      <c r="BH764" s="6"/>
      <c r="BI764" s="6"/>
      <c r="BJ764" s="6"/>
    </row>
    <row r="765" spans="1:62" ht="13.5" customHeight="1" x14ac:dyDescent="0.35">
      <c r="A765" s="123"/>
      <c r="B765" s="76"/>
      <c r="C765" s="1"/>
      <c r="D765" s="9"/>
      <c r="E765" s="1"/>
      <c r="F765" s="15"/>
      <c r="G765" s="5"/>
      <c r="H765" s="5"/>
      <c r="I765" s="22"/>
      <c r="J765" s="22"/>
      <c r="K765" s="22"/>
      <c r="L765" s="60"/>
      <c r="M765" s="60"/>
      <c r="N765" s="60"/>
      <c r="O765" s="60"/>
      <c r="P765" s="60"/>
      <c r="Q765" s="60"/>
      <c r="R765" s="60"/>
      <c r="S765" s="60"/>
      <c r="T765" s="60"/>
      <c r="U765" s="60"/>
      <c r="V765" s="60"/>
      <c r="W765" s="60"/>
      <c r="X765" s="60"/>
      <c r="Y765" s="59"/>
      <c r="Z765" s="20"/>
      <c r="AA765" s="60"/>
      <c r="AB765" s="60"/>
      <c r="AC765" s="60"/>
      <c r="AD765" s="60"/>
      <c r="AE765" s="22"/>
      <c r="AF765" s="22"/>
      <c r="AG765" s="22"/>
      <c r="AH765" s="22"/>
      <c r="AI765" s="22"/>
      <c r="AJ765" s="22"/>
      <c r="AK765" s="39"/>
      <c r="AL765" s="39"/>
      <c r="AM765" s="39"/>
      <c r="AN765" s="39"/>
      <c r="AO765" s="39"/>
      <c r="AP765" s="39"/>
      <c r="AQ765" s="39"/>
      <c r="AR765" s="40"/>
      <c r="AS765" s="39"/>
      <c r="AT765" s="40"/>
      <c r="AU765" s="39"/>
      <c r="AV765" s="39"/>
      <c r="AW765" s="39"/>
      <c r="AX765" s="39"/>
      <c r="AY765" s="39"/>
      <c r="AZ765" s="40"/>
      <c r="BA765" s="39"/>
      <c r="BB765" s="40"/>
      <c r="BC765" s="39"/>
      <c r="BD765" s="40"/>
      <c r="BE765" s="39"/>
      <c r="BF765" s="39"/>
      <c r="BG765" s="39"/>
      <c r="BH765" s="56"/>
      <c r="BI765" s="56"/>
      <c r="BJ765" s="133"/>
    </row>
    <row r="766" spans="1:62" ht="13.5" customHeight="1" x14ac:dyDescent="0.35">
      <c r="A766" s="120"/>
      <c r="B766" s="19"/>
      <c r="C766" s="1"/>
      <c r="D766" s="9"/>
      <c r="E766" s="1"/>
      <c r="F766" s="15"/>
      <c r="G766" s="37"/>
      <c r="H766" s="5"/>
      <c r="I766" s="22"/>
      <c r="J766" s="22"/>
      <c r="K766" s="22"/>
      <c r="L766" s="60"/>
      <c r="M766" s="60"/>
      <c r="N766" s="60"/>
      <c r="O766" s="60"/>
      <c r="P766" s="60"/>
      <c r="Q766" s="60"/>
      <c r="R766" s="60"/>
      <c r="S766" s="60"/>
      <c r="T766" s="60"/>
      <c r="U766" s="60"/>
      <c r="V766" s="60"/>
      <c r="W766" s="60"/>
      <c r="X766" s="60"/>
      <c r="Y766" s="59"/>
      <c r="Z766" s="20"/>
      <c r="AA766" s="60"/>
      <c r="AB766" s="60"/>
      <c r="AC766" s="60"/>
      <c r="AD766" s="60"/>
      <c r="AE766" s="22"/>
      <c r="AF766" s="22"/>
      <c r="AG766" s="22"/>
      <c r="AH766" s="22"/>
      <c r="AI766" s="22"/>
      <c r="AJ766" s="22"/>
      <c r="AK766" s="39"/>
      <c r="AL766" s="39"/>
      <c r="AM766" s="39"/>
      <c r="AN766" s="39"/>
      <c r="AO766" s="39"/>
      <c r="AP766" s="39"/>
      <c r="AQ766" s="39"/>
      <c r="AR766" s="40"/>
      <c r="AS766" s="39"/>
      <c r="AT766" s="40"/>
      <c r="AU766" s="39"/>
      <c r="AV766" s="39"/>
      <c r="AW766" s="39"/>
      <c r="AX766" s="39"/>
      <c r="AY766" s="39"/>
      <c r="AZ766" s="40"/>
      <c r="BA766" s="39"/>
      <c r="BB766" s="40"/>
      <c r="BC766" s="39"/>
      <c r="BD766" s="40"/>
      <c r="BE766" s="39"/>
      <c r="BF766" s="39"/>
      <c r="BG766" s="39"/>
      <c r="BH766" s="56"/>
      <c r="BI766" s="56"/>
      <c r="BJ766" s="133"/>
    </row>
    <row r="767" spans="1:62" x14ac:dyDescent="0.3">
      <c r="A767" s="9"/>
      <c r="B767" s="76"/>
      <c r="C767" s="9"/>
      <c r="D767" s="9"/>
      <c r="E767" s="9"/>
      <c r="F767" s="15"/>
      <c r="G767" s="5"/>
      <c r="H767" s="5"/>
      <c r="I767" s="9"/>
      <c r="J767" s="9"/>
      <c r="K767" s="9"/>
      <c r="L767" s="9"/>
      <c r="M767" s="9"/>
      <c r="N767" s="9"/>
      <c r="O767" s="9"/>
      <c r="P767" s="9"/>
      <c r="Q767" s="9"/>
      <c r="R767" s="9"/>
      <c r="S767" s="9"/>
      <c r="T767" s="9"/>
      <c r="U767" s="9"/>
      <c r="V767" s="9"/>
      <c r="W767" s="9"/>
      <c r="Y767" s="17"/>
      <c r="AA767" s="9"/>
      <c r="AB767" s="9"/>
      <c r="AC767" s="9"/>
      <c r="AD767" s="9"/>
      <c r="AE767" s="14"/>
      <c r="AF767" s="14"/>
      <c r="AG767" s="14"/>
      <c r="AH767" s="14"/>
      <c r="AI767" s="14"/>
      <c r="AJ767" s="14"/>
      <c r="AK767" s="6"/>
      <c r="AL767" s="6"/>
      <c r="AM767" s="6"/>
      <c r="AN767" s="6"/>
      <c r="AO767" s="6"/>
      <c r="AP767" s="6"/>
      <c r="AQ767" s="6"/>
      <c r="AR767" s="6"/>
      <c r="AS767" s="6"/>
      <c r="AT767" s="6"/>
      <c r="AU767" s="39"/>
      <c r="AV767" s="39"/>
      <c r="AW767" s="6"/>
      <c r="AX767" s="6"/>
      <c r="AY767" s="6"/>
      <c r="AZ767" s="6"/>
      <c r="BA767" s="6"/>
      <c r="BB767" s="6"/>
      <c r="BC767" s="6"/>
      <c r="BD767" s="6"/>
      <c r="BE767" s="6"/>
      <c r="BF767" s="6"/>
      <c r="BG767" s="6"/>
      <c r="BH767" s="6"/>
      <c r="BI767" s="6"/>
      <c r="BJ767" s="6"/>
    </row>
    <row r="768" spans="1:62" x14ac:dyDescent="0.3">
      <c r="A768" s="9"/>
      <c r="B768" s="76"/>
      <c r="C768" s="9"/>
      <c r="D768" s="9"/>
      <c r="E768" s="9"/>
      <c r="F768" s="15"/>
      <c r="G768" s="5"/>
      <c r="H768" s="5"/>
      <c r="I768" s="9"/>
      <c r="J768" s="9"/>
      <c r="K768" s="9"/>
      <c r="L768" s="9"/>
      <c r="M768" s="9"/>
      <c r="N768" s="9"/>
      <c r="O768" s="9"/>
      <c r="P768" s="9"/>
      <c r="Q768" s="9"/>
      <c r="R768" s="9"/>
      <c r="S768" s="9"/>
      <c r="T768" s="9"/>
      <c r="U768" s="9"/>
      <c r="V768" s="9"/>
      <c r="W768" s="9"/>
      <c r="Y768" s="17"/>
      <c r="AA768" s="9"/>
      <c r="AB768" s="9"/>
      <c r="AC768" s="9"/>
      <c r="AD768" s="9"/>
      <c r="AE768" s="14"/>
      <c r="AF768" s="14"/>
      <c r="AG768" s="14"/>
      <c r="AH768" s="14"/>
      <c r="AI768" s="14"/>
      <c r="AJ768" s="14"/>
      <c r="AK768" s="6"/>
      <c r="AL768" s="6"/>
      <c r="AM768" s="6"/>
      <c r="AN768" s="6"/>
      <c r="AO768" s="6"/>
      <c r="AP768" s="6"/>
      <c r="AQ768" s="6"/>
      <c r="AR768" s="6"/>
      <c r="AS768" s="6"/>
      <c r="AT768" s="6"/>
      <c r="AU768" s="39"/>
      <c r="AV768" s="39"/>
      <c r="AW768" s="6"/>
      <c r="AX768" s="6"/>
      <c r="AY768" s="6"/>
      <c r="AZ768" s="6"/>
      <c r="BA768" s="6"/>
      <c r="BB768" s="6"/>
      <c r="BC768" s="6"/>
      <c r="BD768" s="6"/>
      <c r="BE768" s="6"/>
      <c r="BF768" s="6"/>
      <c r="BG768" s="6"/>
      <c r="BH768" s="6"/>
      <c r="BI768" s="6"/>
      <c r="BJ768" s="6"/>
    </row>
    <row r="769" spans="1:62" x14ac:dyDescent="0.3">
      <c r="A769" s="9"/>
      <c r="B769" s="76"/>
      <c r="C769" s="9"/>
      <c r="D769" s="9"/>
      <c r="E769" s="9"/>
      <c r="F769" s="15"/>
      <c r="G769" s="5"/>
      <c r="H769" s="5"/>
      <c r="I769" s="9"/>
      <c r="J769" s="9"/>
      <c r="K769" s="9"/>
      <c r="L769" s="9"/>
      <c r="M769" s="9"/>
      <c r="N769" s="9"/>
      <c r="O769" s="9"/>
      <c r="P769" s="9"/>
      <c r="Q769" s="9"/>
      <c r="R769" s="9"/>
      <c r="S769" s="9"/>
      <c r="T769" s="9"/>
      <c r="U769" s="9"/>
      <c r="V769" s="9"/>
      <c r="W769" s="9"/>
      <c r="Y769" s="17"/>
      <c r="AA769" s="9"/>
      <c r="AB769" s="9"/>
      <c r="AC769" s="9"/>
      <c r="AD769" s="9"/>
      <c r="AE769" s="14"/>
      <c r="AF769" s="14"/>
      <c r="AG769" s="14"/>
      <c r="AH769" s="14"/>
      <c r="AI769" s="14"/>
      <c r="AJ769" s="14"/>
      <c r="AK769" s="6"/>
      <c r="AL769" s="6"/>
      <c r="AM769" s="6"/>
      <c r="AN769" s="6"/>
      <c r="AO769" s="6"/>
      <c r="AP769" s="6"/>
      <c r="AQ769" s="6"/>
      <c r="AR769" s="6"/>
      <c r="AS769" s="6"/>
      <c r="AT769" s="6"/>
      <c r="AU769" s="39"/>
      <c r="AV769" s="39"/>
      <c r="AW769" s="6"/>
      <c r="AX769" s="6"/>
      <c r="AY769" s="6"/>
      <c r="AZ769" s="6"/>
      <c r="BA769" s="6"/>
      <c r="BB769" s="6"/>
      <c r="BC769" s="6"/>
      <c r="BD769" s="6"/>
      <c r="BE769" s="6"/>
      <c r="BF769" s="6"/>
      <c r="BG769" s="6"/>
      <c r="BH769" s="6"/>
      <c r="BI769" s="6"/>
      <c r="BJ769" s="6"/>
    </row>
    <row r="770" spans="1:62" x14ac:dyDescent="0.3">
      <c r="A770" s="135"/>
      <c r="B770" s="76"/>
      <c r="C770" s="9"/>
      <c r="D770" s="9"/>
      <c r="E770" s="9"/>
      <c r="F770" s="15"/>
      <c r="G770" s="5"/>
      <c r="H770" s="5"/>
      <c r="I770" s="9"/>
      <c r="J770" s="9"/>
      <c r="K770" s="9"/>
      <c r="L770" s="9"/>
      <c r="M770" s="9"/>
      <c r="N770" s="9"/>
      <c r="O770" s="9"/>
      <c r="P770" s="9"/>
      <c r="Q770" s="9"/>
      <c r="R770" s="9"/>
      <c r="S770" s="9"/>
      <c r="T770" s="9"/>
      <c r="U770" s="9"/>
      <c r="V770" s="8"/>
      <c r="W770" s="8"/>
      <c r="X770" s="7"/>
      <c r="Y770" s="18"/>
      <c r="Z770" s="7"/>
      <c r="AA770" s="7"/>
      <c r="AB770" s="7"/>
      <c r="AC770" s="9"/>
      <c r="AD770" s="8"/>
      <c r="AE770" s="14"/>
      <c r="AF770" s="14"/>
      <c r="AG770" s="14"/>
      <c r="AH770" s="14"/>
      <c r="AI770" s="14"/>
      <c r="AJ770" s="14"/>
      <c r="AK770" s="136"/>
      <c r="AL770" s="6"/>
      <c r="AM770" s="5"/>
      <c r="AN770" s="5"/>
      <c r="AO770" s="6"/>
      <c r="AP770" s="6"/>
      <c r="AQ770" s="6"/>
      <c r="AR770" s="6"/>
      <c r="AS770" s="6"/>
      <c r="AT770" s="6"/>
      <c r="AU770" s="6"/>
      <c r="AV770" s="6"/>
      <c r="AW770" s="6"/>
      <c r="AX770" s="6"/>
      <c r="AY770" s="6"/>
      <c r="AZ770" s="6"/>
      <c r="BA770" s="6"/>
      <c r="BB770" s="6"/>
      <c r="BC770" s="6"/>
      <c r="BD770" s="6"/>
      <c r="BE770" s="6"/>
      <c r="BF770" s="6"/>
      <c r="BG770" s="6"/>
      <c r="BH770" s="6"/>
      <c r="BI770" s="6"/>
      <c r="BJ770" s="6"/>
    </row>
    <row r="771" spans="1:62" x14ac:dyDescent="0.3">
      <c r="A771" s="135"/>
      <c r="B771" s="76"/>
      <c r="C771" s="9"/>
      <c r="D771" s="9"/>
      <c r="E771" s="9"/>
      <c r="F771" s="15"/>
      <c r="G771" s="5"/>
      <c r="H771" s="5"/>
      <c r="I771" s="9"/>
      <c r="J771" s="9"/>
      <c r="K771" s="9"/>
      <c r="L771" s="9"/>
      <c r="M771" s="9"/>
      <c r="N771" s="9"/>
      <c r="O771" s="9"/>
      <c r="P771" s="9"/>
      <c r="Q771" s="9"/>
      <c r="R771" s="9"/>
      <c r="S771" s="9"/>
      <c r="T771" s="9"/>
      <c r="U771" s="9"/>
      <c r="V771" s="8"/>
      <c r="W771" s="8"/>
      <c r="X771" s="7"/>
      <c r="Y771" s="18"/>
      <c r="Z771" s="7"/>
      <c r="AA771" s="7"/>
      <c r="AB771" s="7"/>
      <c r="AC771" s="9"/>
      <c r="AD771" s="8"/>
      <c r="AE771" s="14"/>
      <c r="AF771" s="14"/>
      <c r="AG771" s="14"/>
      <c r="AH771" s="14"/>
      <c r="AI771" s="14"/>
      <c r="AJ771" s="14"/>
      <c r="AK771" s="136"/>
      <c r="AL771" s="6"/>
      <c r="AM771" s="5"/>
      <c r="AN771" s="5"/>
      <c r="AO771" s="6"/>
      <c r="AP771" s="6"/>
      <c r="AQ771" s="6"/>
      <c r="AR771" s="6"/>
      <c r="AS771" s="6"/>
      <c r="AT771" s="6"/>
      <c r="AU771" s="6"/>
      <c r="AV771" s="6"/>
      <c r="AW771" s="6"/>
      <c r="AX771" s="6"/>
      <c r="AY771" s="6"/>
      <c r="AZ771" s="6"/>
      <c r="BA771" s="6"/>
      <c r="BB771" s="6"/>
      <c r="BC771" s="6"/>
      <c r="BD771" s="6"/>
      <c r="BE771" s="6"/>
      <c r="BF771" s="6"/>
      <c r="BG771" s="6"/>
      <c r="BH771" s="6"/>
      <c r="BI771" s="6"/>
      <c r="BJ771" s="6"/>
    </row>
    <row r="772" spans="1:62" x14ac:dyDescent="0.3">
      <c r="A772" s="9"/>
      <c r="B772" s="76"/>
      <c r="C772" s="9"/>
      <c r="D772" s="9"/>
      <c r="E772" s="9"/>
      <c r="F772" s="15"/>
      <c r="G772" s="5"/>
      <c r="H772" s="5"/>
      <c r="I772" s="9"/>
      <c r="J772" s="9"/>
      <c r="K772" s="9"/>
      <c r="L772" s="9"/>
      <c r="M772" s="9"/>
      <c r="N772" s="9"/>
      <c r="O772" s="9"/>
      <c r="P772" s="9"/>
      <c r="Q772" s="9"/>
      <c r="R772" s="9"/>
      <c r="S772" s="9"/>
      <c r="T772" s="9"/>
      <c r="U772" s="9"/>
      <c r="V772" s="9"/>
      <c r="W772" s="9"/>
      <c r="Y772" s="17"/>
      <c r="AA772" s="9"/>
      <c r="AB772" s="9"/>
      <c r="AC772" s="9"/>
      <c r="AD772" s="9"/>
      <c r="AE772" s="14"/>
      <c r="AF772" s="14"/>
      <c r="AG772" s="14"/>
      <c r="AH772" s="14"/>
      <c r="AI772" s="14"/>
      <c r="AJ772" s="14"/>
      <c r="AK772" s="6"/>
      <c r="AL772" s="6"/>
      <c r="AM772" s="6"/>
      <c r="AN772" s="6"/>
      <c r="AO772" s="6"/>
      <c r="AP772" s="6"/>
      <c r="AQ772" s="6"/>
      <c r="AR772" s="6"/>
      <c r="AS772" s="6"/>
      <c r="AT772" s="6"/>
      <c r="AU772" s="39"/>
      <c r="AV772" s="39"/>
      <c r="AW772" s="6"/>
      <c r="AX772" s="6"/>
      <c r="AY772" s="6"/>
      <c r="AZ772" s="6"/>
      <c r="BA772" s="6"/>
      <c r="BB772" s="6"/>
      <c r="BC772" s="6"/>
      <c r="BD772" s="6"/>
      <c r="BE772" s="6"/>
      <c r="BF772" s="6"/>
      <c r="BG772" s="6"/>
      <c r="BH772" s="6"/>
      <c r="BI772" s="6"/>
      <c r="BJ772" s="6"/>
    </row>
    <row r="773" spans="1:62" x14ac:dyDescent="0.3">
      <c r="A773" s="9"/>
      <c r="B773" s="76"/>
      <c r="C773" s="9"/>
      <c r="D773" s="9"/>
      <c r="E773" s="9"/>
      <c r="F773" s="15"/>
      <c r="G773" s="5"/>
      <c r="H773" s="5"/>
      <c r="I773" s="9"/>
      <c r="J773" s="9"/>
      <c r="K773" s="9"/>
      <c r="L773" s="9"/>
      <c r="M773" s="9"/>
      <c r="N773" s="9"/>
      <c r="O773" s="9"/>
      <c r="P773" s="9"/>
      <c r="Q773" s="9"/>
      <c r="R773" s="9"/>
      <c r="S773" s="9"/>
      <c r="T773" s="9"/>
      <c r="U773" s="9"/>
      <c r="V773" s="9"/>
      <c r="W773" s="9"/>
      <c r="Y773" s="17"/>
      <c r="AA773" s="9"/>
      <c r="AB773" s="9"/>
      <c r="AC773" s="9"/>
      <c r="AD773" s="9"/>
      <c r="AE773" s="14"/>
      <c r="AF773" s="14"/>
      <c r="AG773" s="14"/>
      <c r="AH773" s="14"/>
      <c r="AI773" s="14"/>
      <c r="AJ773" s="14"/>
      <c r="AK773" s="6"/>
      <c r="AL773" s="6"/>
      <c r="AM773" s="6"/>
      <c r="AN773" s="6"/>
      <c r="AO773" s="6"/>
      <c r="AP773" s="6"/>
      <c r="AQ773" s="6"/>
      <c r="AR773" s="6"/>
      <c r="AS773" s="6"/>
      <c r="AT773" s="6"/>
      <c r="AU773" s="39"/>
      <c r="AV773" s="39"/>
      <c r="AW773" s="6"/>
      <c r="AX773" s="6"/>
      <c r="AY773" s="6"/>
      <c r="AZ773" s="6"/>
      <c r="BA773" s="6"/>
      <c r="BB773" s="6"/>
      <c r="BC773" s="6"/>
      <c r="BD773" s="6"/>
      <c r="BE773" s="6"/>
      <c r="BF773" s="6"/>
      <c r="BG773" s="6"/>
      <c r="BH773" s="6"/>
      <c r="BI773" s="6"/>
      <c r="BJ773" s="6"/>
    </row>
    <row r="774" spans="1:62" x14ac:dyDescent="0.3">
      <c r="A774" s="135"/>
      <c r="B774" s="76"/>
      <c r="C774" s="9"/>
      <c r="D774" s="9"/>
      <c r="E774" s="9"/>
      <c r="F774" s="15"/>
      <c r="G774" s="5"/>
      <c r="H774" s="5"/>
      <c r="I774" s="9"/>
      <c r="J774" s="9"/>
      <c r="K774" s="9"/>
      <c r="L774" s="9"/>
      <c r="M774" s="9"/>
      <c r="N774" s="9"/>
      <c r="O774" s="9"/>
      <c r="P774" s="9"/>
      <c r="Q774" s="9"/>
      <c r="R774" s="9"/>
      <c r="S774" s="9"/>
      <c r="T774" s="9"/>
      <c r="U774" s="9"/>
      <c r="V774" s="8"/>
      <c r="W774" s="8"/>
      <c r="X774" s="7"/>
      <c r="Y774" s="18"/>
      <c r="Z774" s="7"/>
      <c r="AA774" s="7"/>
      <c r="AB774" s="7"/>
      <c r="AC774" s="9"/>
      <c r="AD774" s="8"/>
      <c r="AE774" s="14"/>
      <c r="AF774" s="14"/>
      <c r="AG774" s="14"/>
      <c r="AH774" s="14"/>
      <c r="AI774" s="14"/>
      <c r="AJ774" s="14"/>
      <c r="AK774" s="136"/>
      <c r="AL774" s="6"/>
      <c r="AM774" s="5"/>
      <c r="AN774" s="5"/>
      <c r="AO774" s="6"/>
      <c r="AP774" s="6"/>
      <c r="AQ774" s="6"/>
      <c r="AR774" s="6"/>
      <c r="AS774" s="6"/>
      <c r="AT774" s="6"/>
      <c r="AU774" s="6"/>
      <c r="AV774" s="6"/>
      <c r="AW774" s="6"/>
      <c r="AX774" s="6"/>
      <c r="AY774" s="6"/>
      <c r="AZ774" s="6"/>
      <c r="BA774" s="6"/>
      <c r="BB774" s="6"/>
      <c r="BC774" s="6"/>
      <c r="BD774" s="6"/>
      <c r="BE774" s="6"/>
      <c r="BF774" s="6"/>
      <c r="BG774" s="6"/>
      <c r="BH774" s="6"/>
      <c r="BI774" s="6"/>
      <c r="BJ774" s="6"/>
    </row>
    <row r="775" spans="1:62" x14ac:dyDescent="0.3">
      <c r="A775" s="9"/>
      <c r="B775" s="76"/>
      <c r="C775" s="9"/>
      <c r="D775" s="9"/>
      <c r="E775" s="9"/>
      <c r="F775" s="15"/>
      <c r="G775" s="5"/>
      <c r="H775" s="5"/>
      <c r="I775" s="9"/>
      <c r="J775" s="9"/>
      <c r="K775" s="9"/>
      <c r="L775" s="9"/>
      <c r="M775" s="9"/>
      <c r="N775" s="9"/>
      <c r="O775" s="9"/>
      <c r="P775" s="9"/>
      <c r="Q775" s="9"/>
      <c r="R775" s="9"/>
      <c r="S775" s="9"/>
      <c r="T775" s="9"/>
      <c r="U775" s="9"/>
      <c r="V775" s="8"/>
      <c r="W775" s="8"/>
      <c r="X775" s="7"/>
      <c r="Y775" s="18"/>
      <c r="Z775" s="7"/>
      <c r="AA775" s="7"/>
      <c r="AB775" s="7"/>
      <c r="AC775" s="9"/>
      <c r="AD775" s="8"/>
      <c r="AE775" s="14"/>
      <c r="AF775" s="14"/>
      <c r="AG775" s="14"/>
      <c r="AH775" s="14"/>
      <c r="AI775" s="14"/>
      <c r="AJ775" s="14"/>
      <c r="AK775" s="5"/>
      <c r="AL775" s="6"/>
      <c r="AM775" s="5"/>
      <c r="AN775" s="5"/>
      <c r="AO775" s="6"/>
      <c r="AP775" s="6"/>
      <c r="AQ775" s="6"/>
      <c r="AR775" s="6"/>
      <c r="AS775" s="6"/>
      <c r="AT775" s="6"/>
      <c r="AU775" s="6"/>
      <c r="AV775" s="6"/>
      <c r="AW775" s="6"/>
      <c r="AX775" s="6"/>
      <c r="AY775" s="6"/>
      <c r="AZ775" s="6"/>
      <c r="BA775" s="6"/>
      <c r="BB775" s="6"/>
      <c r="BC775" s="6"/>
      <c r="BD775" s="6"/>
      <c r="BE775" s="6"/>
      <c r="BF775" s="6"/>
      <c r="BG775" s="6"/>
      <c r="BH775" s="6"/>
      <c r="BI775" s="6"/>
      <c r="BJ775" s="6"/>
    </row>
    <row r="776" spans="1:62" x14ac:dyDescent="0.3">
      <c r="A776" s="9"/>
      <c r="B776" s="76"/>
      <c r="C776" s="9"/>
      <c r="D776" s="9"/>
      <c r="E776" s="9"/>
      <c r="F776" s="15"/>
      <c r="G776" s="5"/>
      <c r="H776" s="5"/>
      <c r="I776" s="9"/>
      <c r="J776" s="9"/>
      <c r="K776" s="9"/>
      <c r="L776" s="9"/>
      <c r="M776" s="9"/>
      <c r="N776" s="9"/>
      <c r="O776" s="9"/>
      <c r="P776" s="9"/>
      <c r="Q776" s="9"/>
      <c r="R776" s="9"/>
      <c r="S776" s="9"/>
      <c r="T776" s="9"/>
      <c r="U776" s="9"/>
      <c r="V776" s="9"/>
      <c r="W776" s="9"/>
      <c r="Y776" s="17"/>
      <c r="AA776" s="9"/>
      <c r="AB776" s="9"/>
      <c r="AC776" s="9"/>
      <c r="AD776" s="9"/>
      <c r="AE776" s="14"/>
      <c r="AF776" s="14"/>
      <c r="AG776" s="14"/>
      <c r="AH776" s="14"/>
      <c r="AI776" s="14"/>
      <c r="AJ776" s="14"/>
      <c r="AK776" s="6"/>
      <c r="AL776" s="6"/>
      <c r="AM776" s="6"/>
      <c r="AN776" s="6"/>
      <c r="AO776" s="6"/>
      <c r="AP776" s="6"/>
      <c r="AQ776" s="6"/>
      <c r="AR776" s="6"/>
      <c r="AS776" s="6"/>
      <c r="AT776" s="6"/>
      <c r="AU776" s="39"/>
      <c r="AV776" s="39"/>
      <c r="AW776" s="6"/>
      <c r="AX776" s="6"/>
      <c r="AY776" s="6"/>
      <c r="AZ776" s="6"/>
      <c r="BA776" s="6"/>
      <c r="BB776" s="6"/>
      <c r="BC776" s="6"/>
      <c r="BD776" s="6"/>
      <c r="BE776" s="6"/>
      <c r="BF776" s="6"/>
      <c r="BG776" s="6"/>
      <c r="BH776" s="6"/>
      <c r="BI776" s="6"/>
      <c r="BJ776" s="6"/>
    </row>
    <row r="777" spans="1:62" ht="13.5" customHeight="1" x14ac:dyDescent="0.35">
      <c r="A777" s="120"/>
      <c r="B777" s="19"/>
      <c r="C777" s="1"/>
      <c r="D777" s="9"/>
      <c r="E777" s="1"/>
      <c r="F777" s="15"/>
      <c r="G777" s="37"/>
      <c r="H777" s="5"/>
      <c r="I777" s="22"/>
      <c r="J777" s="22"/>
      <c r="K777" s="22"/>
      <c r="L777" s="60"/>
      <c r="M777" s="60"/>
      <c r="N777" s="60"/>
      <c r="O777" s="60"/>
      <c r="P777" s="60"/>
      <c r="Q777" s="60"/>
      <c r="R777" s="60"/>
      <c r="S777" s="60"/>
      <c r="T777" s="60"/>
      <c r="U777" s="60"/>
      <c r="V777" s="60"/>
      <c r="W777" s="60"/>
      <c r="X777" s="60"/>
      <c r="Y777" s="59"/>
      <c r="Z777" s="20"/>
      <c r="AA777" s="60"/>
      <c r="AB777" s="60"/>
      <c r="AC777" s="60"/>
      <c r="AD777" s="60"/>
      <c r="AE777" s="22"/>
      <c r="AF777" s="22"/>
      <c r="AG777" s="22"/>
      <c r="AH777" s="22"/>
      <c r="AI777" s="22"/>
      <c r="AJ777" s="22"/>
      <c r="AK777" s="39"/>
      <c r="AL777" s="39"/>
      <c r="AM777" s="39"/>
      <c r="AN777" s="39"/>
      <c r="AO777" s="39"/>
      <c r="AP777" s="39"/>
      <c r="AQ777" s="39"/>
      <c r="AR777" s="40"/>
      <c r="AS777" s="39"/>
      <c r="AT777" s="40"/>
      <c r="AU777" s="39"/>
      <c r="AV777" s="39"/>
      <c r="AW777" s="39"/>
      <c r="AX777" s="39"/>
      <c r="AY777" s="39"/>
      <c r="AZ777" s="40"/>
      <c r="BA777" s="39"/>
      <c r="BB777" s="40"/>
      <c r="BC777" s="39"/>
      <c r="BD777" s="40"/>
      <c r="BE777" s="39"/>
      <c r="BF777" s="39"/>
      <c r="BG777" s="39"/>
      <c r="BH777" s="56"/>
      <c r="BI777" s="56"/>
      <c r="BJ777" s="133"/>
    </row>
    <row r="778" spans="1:62" x14ac:dyDescent="0.3">
      <c r="A778" s="9"/>
      <c r="B778" s="76"/>
      <c r="C778" s="9"/>
      <c r="D778" s="9"/>
      <c r="E778" s="9"/>
      <c r="F778" s="15"/>
      <c r="G778" s="5"/>
      <c r="H778" s="5"/>
      <c r="I778" s="9"/>
      <c r="J778" s="9"/>
      <c r="K778" s="9"/>
      <c r="L778" s="9"/>
      <c r="M778" s="9"/>
      <c r="N778" s="9"/>
      <c r="O778" s="9"/>
      <c r="P778" s="9"/>
      <c r="Q778" s="9"/>
      <c r="R778" s="9"/>
      <c r="S778" s="9"/>
      <c r="T778" s="9"/>
      <c r="U778" s="9"/>
      <c r="V778" s="9"/>
      <c r="W778" s="9"/>
      <c r="Y778" s="17"/>
      <c r="AA778" s="9"/>
      <c r="AB778" s="9"/>
      <c r="AC778" s="9"/>
      <c r="AD778" s="9"/>
      <c r="AE778" s="14"/>
      <c r="AF778" s="14"/>
      <c r="AG778" s="14"/>
      <c r="AH778" s="14"/>
      <c r="AI778" s="14"/>
      <c r="AJ778" s="14"/>
      <c r="AK778" s="6"/>
      <c r="AL778" s="6"/>
      <c r="AM778" s="6"/>
      <c r="AN778" s="6"/>
      <c r="AO778" s="6"/>
      <c r="AP778" s="6"/>
      <c r="AQ778" s="6"/>
      <c r="AR778" s="6"/>
      <c r="AS778" s="6"/>
      <c r="AT778" s="6"/>
      <c r="AU778" s="39"/>
      <c r="AV778" s="39"/>
      <c r="AW778" s="6"/>
      <c r="AX778" s="6"/>
      <c r="AY778" s="6"/>
      <c r="AZ778" s="6"/>
      <c r="BA778" s="6"/>
      <c r="BB778" s="6"/>
      <c r="BC778" s="6"/>
      <c r="BD778" s="6"/>
      <c r="BE778" s="6"/>
      <c r="BF778" s="6"/>
      <c r="BG778" s="6"/>
      <c r="BH778" s="6"/>
      <c r="BI778" s="6"/>
      <c r="BJ778" s="6"/>
    </row>
    <row r="779" spans="1:62" x14ac:dyDescent="0.3">
      <c r="A779" s="9"/>
      <c r="B779" s="76"/>
      <c r="C779" s="9"/>
      <c r="D779" s="9"/>
      <c r="E779" s="9"/>
      <c r="F779" s="15"/>
      <c r="G779" s="5"/>
      <c r="H779" s="5"/>
      <c r="I779" s="9"/>
      <c r="J779" s="9"/>
      <c r="K779" s="9"/>
      <c r="L779" s="9"/>
      <c r="M779" s="9"/>
      <c r="N779" s="9"/>
      <c r="O779" s="9"/>
      <c r="P779" s="9"/>
      <c r="Q779" s="9"/>
      <c r="R779" s="9"/>
      <c r="S779" s="9"/>
      <c r="T779" s="9"/>
      <c r="U779" s="9"/>
      <c r="V779" s="8"/>
      <c r="W779" s="8"/>
      <c r="X779" s="7"/>
      <c r="Y779" s="18"/>
      <c r="Z779" s="7"/>
      <c r="AA779" s="7"/>
      <c r="AB779" s="7"/>
      <c r="AC779" s="9"/>
      <c r="AD779" s="8"/>
      <c r="AE779" s="14"/>
      <c r="AF779" s="14"/>
      <c r="AG779" s="14"/>
      <c r="AH779" s="14"/>
      <c r="AI779" s="14"/>
      <c r="AJ779" s="14"/>
      <c r="AK779" s="5"/>
      <c r="AL779" s="6"/>
      <c r="AM779" s="5"/>
      <c r="AN779" s="5"/>
      <c r="AO779" s="6"/>
      <c r="AP779" s="6"/>
      <c r="AQ779" s="6"/>
      <c r="AR779" s="6"/>
      <c r="AS779" s="6"/>
      <c r="AT779" s="6"/>
      <c r="AU779" s="39"/>
      <c r="AV779" s="39"/>
      <c r="AW779" s="6"/>
      <c r="AX779" s="6"/>
      <c r="AY779" s="6"/>
      <c r="AZ779" s="6"/>
      <c r="BA779" s="6"/>
      <c r="BB779" s="6"/>
      <c r="BC779" s="6"/>
      <c r="BD779" s="6"/>
      <c r="BE779" s="6"/>
      <c r="BF779" s="6"/>
      <c r="BG779" s="6"/>
      <c r="BH779" s="6"/>
      <c r="BI779" s="6"/>
      <c r="BJ779" s="6"/>
    </row>
    <row r="780" spans="1:62" x14ac:dyDescent="0.3">
      <c r="A780" s="9"/>
      <c r="B780" s="76"/>
      <c r="C780" s="9"/>
      <c r="D780" s="9"/>
      <c r="E780" s="9"/>
      <c r="F780" s="15"/>
      <c r="G780" s="5"/>
      <c r="H780" s="5"/>
      <c r="I780" s="9"/>
      <c r="J780" s="9"/>
      <c r="K780" s="9"/>
      <c r="L780" s="9"/>
      <c r="M780" s="9"/>
      <c r="N780" s="9"/>
      <c r="O780" s="9"/>
      <c r="P780" s="9"/>
      <c r="Q780" s="9"/>
      <c r="R780" s="9"/>
      <c r="S780" s="9"/>
      <c r="T780" s="9"/>
      <c r="U780" s="9"/>
      <c r="V780" s="9"/>
      <c r="W780" s="9"/>
      <c r="Y780" s="17"/>
      <c r="AA780" s="9"/>
      <c r="AB780" s="9"/>
      <c r="AC780" s="9"/>
      <c r="AD780" s="9"/>
      <c r="AE780" s="14"/>
      <c r="AF780" s="14"/>
      <c r="AG780" s="14"/>
      <c r="AH780" s="14"/>
      <c r="AI780" s="14"/>
      <c r="AJ780" s="14"/>
      <c r="AK780" s="6"/>
      <c r="AL780" s="6"/>
      <c r="AM780" s="6"/>
      <c r="AN780" s="6"/>
      <c r="AO780" s="6"/>
      <c r="AP780" s="6"/>
      <c r="AQ780" s="6"/>
      <c r="AR780" s="6"/>
      <c r="AS780" s="6"/>
      <c r="AT780" s="6"/>
      <c r="AU780" s="39"/>
      <c r="AV780" s="39"/>
      <c r="AW780" s="6"/>
      <c r="AX780" s="6"/>
      <c r="AY780" s="6"/>
      <c r="AZ780" s="6"/>
      <c r="BA780" s="6"/>
      <c r="BB780" s="6"/>
      <c r="BC780" s="6"/>
      <c r="BD780" s="6"/>
      <c r="BE780" s="6"/>
      <c r="BF780" s="6"/>
      <c r="BG780" s="6"/>
      <c r="BH780" s="6"/>
      <c r="BI780" s="6"/>
      <c r="BJ780" s="6"/>
    </row>
    <row r="781" spans="1:62" ht="13.5" customHeight="1" x14ac:dyDescent="0.35">
      <c r="A781" s="120"/>
      <c r="B781" s="19"/>
      <c r="C781" s="1"/>
      <c r="D781" s="9"/>
      <c r="E781" s="1"/>
      <c r="F781" s="15"/>
      <c r="G781" s="37"/>
      <c r="H781" s="5"/>
      <c r="I781" s="22"/>
      <c r="J781" s="22"/>
      <c r="K781" s="22"/>
      <c r="L781" s="60"/>
      <c r="M781" s="60"/>
      <c r="N781" s="60"/>
      <c r="O781" s="60"/>
      <c r="P781" s="60"/>
      <c r="Q781" s="60"/>
      <c r="R781" s="60"/>
      <c r="S781" s="60"/>
      <c r="T781" s="60"/>
      <c r="U781" s="60"/>
      <c r="V781" s="60"/>
      <c r="W781" s="60"/>
      <c r="X781" s="60"/>
      <c r="Y781" s="59"/>
      <c r="Z781" s="20"/>
      <c r="AA781" s="60"/>
      <c r="AB781" s="60"/>
      <c r="AC781" s="60"/>
      <c r="AD781" s="60"/>
      <c r="AE781" s="22"/>
      <c r="AF781" s="22"/>
      <c r="AG781" s="22"/>
      <c r="AH781" s="22"/>
      <c r="AI781" s="22"/>
      <c r="AJ781" s="22"/>
      <c r="AK781" s="39"/>
      <c r="AL781" s="39"/>
      <c r="AM781" s="39"/>
      <c r="AN781" s="39"/>
      <c r="AO781" s="39"/>
      <c r="AP781" s="39"/>
      <c r="AQ781" s="39"/>
      <c r="AR781" s="40"/>
      <c r="AS781" s="39"/>
      <c r="AT781" s="40"/>
      <c r="AU781" s="39"/>
      <c r="AV781" s="39"/>
      <c r="AW781" s="39"/>
      <c r="AX781" s="39"/>
      <c r="AY781" s="39"/>
      <c r="AZ781" s="40"/>
      <c r="BA781" s="39"/>
      <c r="BB781" s="40"/>
      <c r="BC781" s="39"/>
      <c r="BD781" s="40"/>
      <c r="BE781" s="39"/>
      <c r="BF781" s="39"/>
      <c r="BG781" s="39"/>
      <c r="BH781" s="56"/>
      <c r="BI781" s="56"/>
      <c r="BJ781" s="133"/>
    </row>
    <row r="782" spans="1:62" ht="13.5" customHeight="1" x14ac:dyDescent="0.35">
      <c r="A782" s="120"/>
      <c r="B782" s="19"/>
      <c r="C782" s="1"/>
      <c r="D782" s="9"/>
      <c r="E782" s="1"/>
      <c r="F782" s="15"/>
      <c r="G782" s="37"/>
      <c r="H782" s="5"/>
      <c r="I782" s="22"/>
      <c r="J782" s="22"/>
      <c r="K782" s="22"/>
      <c r="L782" s="60"/>
      <c r="M782" s="60"/>
      <c r="N782" s="60"/>
      <c r="O782" s="60"/>
      <c r="P782" s="60"/>
      <c r="Q782" s="60"/>
      <c r="R782" s="60"/>
      <c r="S782" s="60"/>
      <c r="T782" s="60"/>
      <c r="U782" s="60"/>
      <c r="V782" s="60"/>
      <c r="W782" s="60"/>
      <c r="X782" s="60"/>
      <c r="Y782" s="59"/>
      <c r="Z782" s="20"/>
      <c r="AA782" s="60"/>
      <c r="AB782" s="60"/>
      <c r="AC782" s="60"/>
      <c r="AD782" s="60"/>
      <c r="AE782" s="22"/>
      <c r="AF782" s="22"/>
      <c r="AG782" s="22"/>
      <c r="AH782" s="22"/>
      <c r="AI782" s="22"/>
      <c r="AJ782" s="22"/>
      <c r="AK782" s="39"/>
      <c r="AL782" s="39"/>
      <c r="AM782" s="39"/>
      <c r="AN782" s="39"/>
      <c r="AO782" s="39"/>
      <c r="AP782" s="39"/>
      <c r="AQ782" s="39"/>
      <c r="AR782" s="40"/>
      <c r="AS782" s="39"/>
      <c r="AT782" s="40"/>
      <c r="AU782" s="39"/>
      <c r="AV782" s="39"/>
      <c r="AW782" s="39"/>
      <c r="AX782" s="39"/>
      <c r="AY782" s="39"/>
      <c r="AZ782" s="40"/>
      <c r="BA782" s="39"/>
      <c r="BB782" s="40"/>
      <c r="BC782" s="39"/>
      <c r="BD782" s="40"/>
      <c r="BE782" s="39"/>
      <c r="BF782" s="39"/>
      <c r="BG782" s="39"/>
      <c r="BH782" s="56"/>
      <c r="BI782" s="56"/>
      <c r="BJ782" s="133"/>
    </row>
    <row r="783" spans="1:62" x14ac:dyDescent="0.3">
      <c r="A783" s="135"/>
      <c r="B783" s="76"/>
      <c r="C783" s="9"/>
      <c r="D783" s="9"/>
      <c r="E783" s="9"/>
      <c r="F783" s="15"/>
      <c r="G783" s="5"/>
      <c r="H783" s="5"/>
      <c r="I783" s="9"/>
      <c r="J783" s="9"/>
      <c r="K783" s="9"/>
      <c r="L783" s="9"/>
      <c r="M783" s="9"/>
      <c r="N783" s="9"/>
      <c r="O783" s="9"/>
      <c r="P783" s="9"/>
      <c r="Q783" s="9"/>
      <c r="R783" s="9"/>
      <c r="S783" s="9"/>
      <c r="T783" s="9"/>
      <c r="U783" s="9"/>
      <c r="V783" s="8"/>
      <c r="W783" s="8"/>
      <c r="X783" s="7"/>
      <c r="Y783" s="18"/>
      <c r="Z783" s="7"/>
      <c r="AA783" s="7"/>
      <c r="AB783" s="7"/>
      <c r="AC783" s="9"/>
      <c r="AD783" s="8"/>
      <c r="AE783" s="14"/>
      <c r="AF783" s="14"/>
      <c r="AG783" s="14"/>
      <c r="AH783" s="14"/>
      <c r="AI783" s="14"/>
      <c r="AJ783" s="14"/>
      <c r="AK783" s="136"/>
      <c r="AL783" s="6"/>
      <c r="AM783" s="5"/>
      <c r="AN783" s="5"/>
      <c r="AO783" s="6"/>
      <c r="AP783" s="6"/>
      <c r="AQ783" s="6"/>
      <c r="AR783" s="6"/>
      <c r="AS783" s="6"/>
      <c r="AT783" s="6"/>
      <c r="AU783" s="6"/>
      <c r="AV783" s="6"/>
      <c r="AW783" s="6"/>
      <c r="AX783" s="6"/>
      <c r="AY783" s="6"/>
      <c r="AZ783" s="6"/>
      <c r="BA783" s="6"/>
      <c r="BB783" s="6"/>
      <c r="BC783" s="6"/>
      <c r="BD783" s="6"/>
      <c r="BE783" s="6"/>
      <c r="BF783" s="6"/>
      <c r="BG783" s="6"/>
      <c r="BH783" s="6"/>
      <c r="BI783" s="6"/>
      <c r="BJ783" s="6"/>
    </row>
    <row r="784" spans="1:62" x14ac:dyDescent="0.3">
      <c r="A784" s="9"/>
      <c r="B784" s="76"/>
      <c r="C784" s="9"/>
      <c r="D784" s="9"/>
      <c r="E784" s="9"/>
      <c r="F784" s="15"/>
      <c r="G784" s="5"/>
      <c r="H784" s="5"/>
      <c r="I784" s="9"/>
      <c r="J784" s="9"/>
      <c r="K784" s="9"/>
      <c r="L784" s="9"/>
      <c r="M784" s="9"/>
      <c r="N784" s="9"/>
      <c r="O784" s="9"/>
      <c r="P784" s="9"/>
      <c r="Q784" s="9"/>
      <c r="R784" s="9"/>
      <c r="S784" s="9"/>
      <c r="T784" s="9"/>
      <c r="U784" s="9"/>
      <c r="V784" s="9"/>
      <c r="W784" s="9"/>
      <c r="Y784" s="17"/>
      <c r="AA784" s="9"/>
      <c r="AB784" s="9"/>
      <c r="AC784" s="9"/>
      <c r="AD784" s="9"/>
      <c r="AE784" s="14"/>
      <c r="AF784" s="14"/>
      <c r="AG784" s="14"/>
      <c r="AH784" s="14"/>
      <c r="AI784" s="14"/>
      <c r="AJ784" s="14"/>
      <c r="AK784" s="6"/>
      <c r="AL784" s="6"/>
      <c r="AM784" s="6"/>
      <c r="AN784" s="6"/>
      <c r="AO784" s="6"/>
      <c r="AP784" s="6"/>
      <c r="AQ784" s="6"/>
      <c r="AR784" s="6"/>
      <c r="AS784" s="6"/>
      <c r="AT784" s="6"/>
      <c r="AU784" s="39"/>
      <c r="AV784" s="39"/>
      <c r="AW784" s="6"/>
      <c r="AX784" s="6"/>
      <c r="AY784" s="6"/>
      <c r="AZ784" s="6"/>
      <c r="BA784" s="6"/>
      <c r="BB784" s="6"/>
      <c r="BC784" s="6"/>
      <c r="BD784" s="6"/>
      <c r="BE784" s="6"/>
      <c r="BF784" s="6"/>
      <c r="BG784" s="6"/>
      <c r="BH784" s="6"/>
      <c r="BI784" s="6"/>
      <c r="BJ784" s="6"/>
    </row>
    <row r="785" spans="1:62" x14ac:dyDescent="0.3">
      <c r="A785" s="135"/>
      <c r="B785" s="76"/>
      <c r="C785" s="9"/>
      <c r="D785" s="9"/>
      <c r="E785" s="9"/>
      <c r="F785" s="15"/>
      <c r="G785" s="5"/>
      <c r="H785" s="5"/>
      <c r="I785" s="9"/>
      <c r="J785" s="9"/>
      <c r="K785" s="9"/>
      <c r="L785" s="9"/>
      <c r="M785" s="9"/>
      <c r="N785" s="9"/>
      <c r="O785" s="9"/>
      <c r="P785" s="9"/>
      <c r="Q785" s="9"/>
      <c r="R785" s="9"/>
      <c r="S785" s="9"/>
      <c r="T785" s="9"/>
      <c r="U785" s="9"/>
      <c r="V785" s="8"/>
      <c r="W785" s="8"/>
      <c r="X785" s="7"/>
      <c r="Y785" s="18"/>
      <c r="Z785" s="7"/>
      <c r="AA785" s="7"/>
      <c r="AB785" s="7"/>
      <c r="AC785" s="9"/>
      <c r="AD785" s="8"/>
      <c r="AE785" s="14"/>
      <c r="AF785" s="14"/>
      <c r="AG785" s="14"/>
      <c r="AH785" s="14"/>
      <c r="AI785" s="14"/>
      <c r="AJ785" s="14"/>
      <c r="AK785" s="136"/>
      <c r="AL785" s="6"/>
      <c r="AM785" s="5"/>
      <c r="AN785" s="5"/>
      <c r="AO785" s="6"/>
      <c r="AP785" s="6"/>
      <c r="AQ785" s="6"/>
      <c r="AR785" s="6"/>
      <c r="AS785" s="6"/>
      <c r="AT785" s="6"/>
      <c r="AU785" s="6"/>
      <c r="AV785" s="6"/>
      <c r="AW785" s="6"/>
      <c r="AX785" s="6"/>
      <c r="AY785" s="6"/>
      <c r="AZ785" s="6"/>
      <c r="BA785" s="6"/>
      <c r="BB785" s="6"/>
      <c r="BC785" s="6"/>
      <c r="BD785" s="6"/>
      <c r="BE785" s="6"/>
      <c r="BF785" s="6"/>
      <c r="BG785" s="6"/>
      <c r="BH785" s="6"/>
      <c r="BI785" s="6"/>
      <c r="BJ785" s="6"/>
    </row>
    <row r="786" spans="1:62" ht="13.5" customHeight="1" x14ac:dyDescent="0.35">
      <c r="A786" s="120"/>
      <c r="B786" s="19"/>
      <c r="C786" s="1"/>
      <c r="D786" s="9"/>
      <c r="E786" s="1"/>
      <c r="F786" s="15"/>
      <c r="G786" s="37"/>
      <c r="H786" s="5"/>
      <c r="I786" s="22"/>
      <c r="J786" s="22"/>
      <c r="K786" s="22"/>
      <c r="L786" s="60"/>
      <c r="M786" s="60"/>
      <c r="N786" s="60"/>
      <c r="O786" s="60"/>
      <c r="P786" s="60"/>
      <c r="Q786" s="60"/>
      <c r="R786" s="60"/>
      <c r="S786" s="60"/>
      <c r="T786" s="60"/>
      <c r="U786" s="60"/>
      <c r="V786" s="60"/>
      <c r="W786" s="60"/>
      <c r="X786" s="60"/>
      <c r="Y786" s="59"/>
      <c r="Z786" s="20"/>
      <c r="AA786" s="60"/>
      <c r="AB786" s="60"/>
      <c r="AC786" s="60"/>
      <c r="AD786" s="60"/>
      <c r="AE786" s="22"/>
      <c r="AF786" s="22"/>
      <c r="AG786" s="22"/>
      <c r="AH786" s="22"/>
      <c r="AI786" s="22"/>
      <c r="AJ786" s="22"/>
      <c r="AK786" s="39"/>
      <c r="AL786" s="39"/>
      <c r="AM786" s="39"/>
      <c r="AN786" s="39"/>
      <c r="AO786" s="39"/>
      <c r="AP786" s="39"/>
      <c r="AQ786" s="39"/>
      <c r="AR786" s="40"/>
      <c r="AS786" s="39"/>
      <c r="AT786" s="40"/>
      <c r="AU786" s="39"/>
      <c r="AV786" s="39"/>
      <c r="AW786" s="39"/>
      <c r="AX786" s="39"/>
      <c r="AY786" s="39"/>
      <c r="AZ786" s="40"/>
      <c r="BA786" s="39"/>
      <c r="BB786" s="40"/>
      <c r="BC786" s="39"/>
      <c r="BD786" s="40"/>
      <c r="BE786" s="39"/>
      <c r="BF786" s="39"/>
      <c r="BG786" s="39"/>
      <c r="BH786" s="56"/>
      <c r="BI786" s="56"/>
      <c r="BJ786" s="133"/>
    </row>
    <row r="787" spans="1:62" ht="13.5" customHeight="1" x14ac:dyDescent="0.35">
      <c r="A787" s="120"/>
      <c r="B787" s="19"/>
      <c r="C787" s="1"/>
      <c r="D787" s="9"/>
      <c r="E787" s="1"/>
      <c r="F787" s="15"/>
      <c r="G787" s="37"/>
      <c r="H787" s="5"/>
      <c r="I787" s="22"/>
      <c r="J787" s="22"/>
      <c r="K787" s="22"/>
      <c r="L787" s="60"/>
      <c r="M787" s="60"/>
      <c r="N787" s="60"/>
      <c r="O787" s="60"/>
      <c r="P787" s="60"/>
      <c r="Q787" s="60"/>
      <c r="R787" s="60"/>
      <c r="S787" s="60"/>
      <c r="T787" s="60"/>
      <c r="U787" s="60"/>
      <c r="V787" s="60"/>
      <c r="W787" s="60"/>
      <c r="X787" s="60"/>
      <c r="Y787" s="59"/>
      <c r="Z787" s="20"/>
      <c r="AA787" s="60"/>
      <c r="AB787" s="60"/>
      <c r="AC787" s="60"/>
      <c r="AD787" s="60"/>
      <c r="AE787" s="22"/>
      <c r="AF787" s="22"/>
      <c r="AG787" s="22"/>
      <c r="AH787" s="22"/>
      <c r="AI787" s="22"/>
      <c r="AJ787" s="22"/>
      <c r="AK787" s="39"/>
      <c r="AL787" s="39"/>
      <c r="AM787" s="39"/>
      <c r="AN787" s="39"/>
      <c r="AO787" s="39"/>
      <c r="AP787" s="39"/>
      <c r="AQ787" s="39"/>
      <c r="AR787" s="40"/>
      <c r="AS787" s="39"/>
      <c r="AT787" s="40"/>
      <c r="AU787" s="39"/>
      <c r="AV787" s="39"/>
      <c r="AW787" s="39"/>
      <c r="AX787" s="39"/>
      <c r="AY787" s="39"/>
      <c r="AZ787" s="40"/>
      <c r="BA787" s="39"/>
      <c r="BB787" s="40"/>
      <c r="BC787" s="39"/>
      <c r="BD787" s="40"/>
      <c r="BE787" s="39"/>
      <c r="BF787" s="39"/>
      <c r="BG787" s="39"/>
      <c r="BH787" s="56"/>
      <c r="BI787" s="56"/>
      <c r="BJ787" s="133"/>
    </row>
    <row r="788" spans="1:62" x14ac:dyDescent="0.3">
      <c r="A788" s="9"/>
      <c r="B788" s="76"/>
      <c r="C788" s="9"/>
      <c r="D788" s="9"/>
      <c r="E788" s="9"/>
      <c r="F788" s="15"/>
      <c r="G788" s="5"/>
      <c r="H788" s="5"/>
      <c r="I788" s="9"/>
      <c r="J788" s="9"/>
      <c r="K788" s="9"/>
      <c r="L788" s="9"/>
      <c r="M788" s="9"/>
      <c r="N788" s="9"/>
      <c r="O788" s="9"/>
      <c r="P788" s="9"/>
      <c r="Q788" s="9"/>
      <c r="R788" s="9"/>
      <c r="S788" s="9"/>
      <c r="T788" s="9"/>
      <c r="U788" s="9"/>
      <c r="V788" s="8"/>
      <c r="W788" s="8"/>
      <c r="X788" s="7"/>
      <c r="Y788" s="18"/>
      <c r="Z788" s="7"/>
      <c r="AA788" s="7"/>
      <c r="AB788" s="7"/>
      <c r="AC788" s="9"/>
      <c r="AD788" s="8"/>
      <c r="AE788" s="14"/>
      <c r="AF788" s="14"/>
      <c r="AG788" s="14"/>
      <c r="AH788" s="14"/>
      <c r="AI788" s="14"/>
      <c r="AJ788" s="14"/>
      <c r="AK788" s="5"/>
      <c r="AL788" s="6"/>
      <c r="AM788" s="5"/>
      <c r="AN788" s="5"/>
      <c r="AO788" s="6"/>
      <c r="AP788" s="6"/>
      <c r="AQ788" s="6"/>
      <c r="AR788" s="6"/>
      <c r="AS788" s="6"/>
      <c r="AT788" s="6"/>
      <c r="AU788" s="6"/>
      <c r="AV788" s="6"/>
      <c r="AW788" s="6"/>
      <c r="AX788" s="6"/>
      <c r="AY788" s="6"/>
      <c r="AZ788" s="6"/>
      <c r="BA788" s="6"/>
      <c r="BB788" s="6"/>
      <c r="BC788" s="6"/>
      <c r="BD788" s="6"/>
      <c r="BE788" s="6"/>
      <c r="BF788" s="6"/>
      <c r="BG788" s="6"/>
      <c r="BH788" s="6"/>
      <c r="BI788" s="6"/>
      <c r="BJ788" s="6"/>
    </row>
    <row r="789" spans="1:62" ht="13.5" customHeight="1" x14ac:dyDescent="0.35">
      <c r="A789" s="120"/>
      <c r="B789" s="19"/>
      <c r="C789" s="1"/>
      <c r="D789" s="9"/>
      <c r="E789" s="1"/>
      <c r="F789" s="15"/>
      <c r="G789" s="37"/>
      <c r="H789" s="5"/>
      <c r="I789" s="22"/>
      <c r="J789" s="22"/>
      <c r="K789" s="22"/>
      <c r="L789" s="60"/>
      <c r="M789" s="60"/>
      <c r="N789" s="60"/>
      <c r="O789" s="60"/>
      <c r="P789" s="60"/>
      <c r="Q789" s="60"/>
      <c r="R789" s="60"/>
      <c r="S789" s="60"/>
      <c r="T789" s="60"/>
      <c r="U789" s="60"/>
      <c r="V789" s="60"/>
      <c r="W789" s="60"/>
      <c r="X789" s="60"/>
      <c r="Y789" s="59"/>
      <c r="Z789" s="20"/>
      <c r="AA789" s="60"/>
      <c r="AB789" s="60"/>
      <c r="AC789" s="60"/>
      <c r="AD789" s="60"/>
      <c r="AE789" s="22"/>
      <c r="AF789" s="22"/>
      <c r="AG789" s="22"/>
      <c r="AH789" s="22"/>
      <c r="AI789" s="22"/>
      <c r="AJ789" s="22"/>
      <c r="AK789" s="39"/>
      <c r="AL789" s="39"/>
      <c r="AM789" s="39"/>
      <c r="AN789" s="39"/>
      <c r="AO789" s="39"/>
      <c r="AP789" s="39"/>
      <c r="AQ789" s="39"/>
      <c r="AR789" s="40"/>
      <c r="AS789" s="39"/>
      <c r="AT789" s="40"/>
      <c r="AU789" s="39"/>
      <c r="AV789" s="39"/>
      <c r="AW789" s="39"/>
      <c r="AX789" s="39"/>
      <c r="AY789" s="39"/>
      <c r="AZ789" s="40"/>
      <c r="BA789" s="39"/>
      <c r="BB789" s="40"/>
      <c r="BC789" s="39"/>
      <c r="BD789" s="40"/>
      <c r="BE789" s="39"/>
      <c r="BF789" s="39"/>
      <c r="BG789" s="39"/>
      <c r="BH789" s="56"/>
      <c r="BI789" s="56"/>
      <c r="BJ789" s="133"/>
    </row>
    <row r="790" spans="1:62" ht="13.5" customHeight="1" x14ac:dyDescent="0.35">
      <c r="A790" s="120"/>
      <c r="B790" s="19"/>
      <c r="C790" s="1"/>
      <c r="D790" s="9"/>
      <c r="E790" s="1"/>
      <c r="F790" s="15"/>
      <c r="G790" s="37"/>
      <c r="H790" s="5"/>
      <c r="I790" s="22"/>
      <c r="J790" s="22"/>
      <c r="K790" s="22"/>
      <c r="L790" s="60"/>
      <c r="M790" s="60"/>
      <c r="N790" s="60"/>
      <c r="O790" s="60"/>
      <c r="P790" s="60"/>
      <c r="Q790" s="60"/>
      <c r="R790" s="60"/>
      <c r="S790" s="60"/>
      <c r="T790" s="60"/>
      <c r="U790" s="60"/>
      <c r="V790" s="60"/>
      <c r="W790" s="60"/>
      <c r="X790" s="60"/>
      <c r="Y790" s="59"/>
      <c r="Z790" s="20"/>
      <c r="AA790" s="60"/>
      <c r="AB790" s="60"/>
      <c r="AC790" s="60"/>
      <c r="AD790" s="60"/>
      <c r="AE790" s="22"/>
      <c r="AF790" s="22"/>
      <c r="AG790" s="22"/>
      <c r="AH790" s="22"/>
      <c r="AI790" s="22"/>
      <c r="AJ790" s="22"/>
      <c r="AK790" s="39"/>
      <c r="AL790" s="39"/>
      <c r="AM790" s="39"/>
      <c r="AN790" s="39"/>
      <c r="AO790" s="39"/>
      <c r="AP790" s="39"/>
      <c r="AQ790" s="39"/>
      <c r="AR790" s="40"/>
      <c r="AS790" s="39"/>
      <c r="AT790" s="40"/>
      <c r="AU790" s="39"/>
      <c r="AV790" s="39"/>
      <c r="AW790" s="39"/>
      <c r="AX790" s="39"/>
      <c r="AY790" s="39"/>
      <c r="AZ790" s="40"/>
      <c r="BA790" s="39"/>
      <c r="BB790" s="40"/>
      <c r="BC790" s="39"/>
      <c r="BD790" s="40"/>
      <c r="BE790" s="39"/>
      <c r="BF790" s="39"/>
      <c r="BG790" s="39"/>
      <c r="BH790" s="56"/>
      <c r="BI790" s="56"/>
      <c r="BJ790" s="133"/>
    </row>
    <row r="791" spans="1:62" x14ac:dyDescent="0.3">
      <c r="A791" s="135"/>
      <c r="B791" s="76"/>
      <c r="C791" s="9"/>
      <c r="D791" s="9"/>
      <c r="E791" s="9"/>
      <c r="F791" s="15"/>
      <c r="G791" s="5"/>
      <c r="H791" s="5"/>
      <c r="I791" s="9"/>
      <c r="J791" s="9"/>
      <c r="K791" s="9"/>
      <c r="L791" s="9"/>
      <c r="M791" s="9"/>
      <c r="N791" s="9"/>
      <c r="O791" s="9"/>
      <c r="P791" s="9"/>
      <c r="Q791" s="9"/>
      <c r="R791" s="9"/>
      <c r="S791" s="9"/>
      <c r="T791" s="9"/>
      <c r="U791" s="9"/>
      <c r="V791" s="8"/>
      <c r="W791" s="8"/>
      <c r="X791" s="7"/>
      <c r="Y791" s="18"/>
      <c r="Z791" s="7"/>
      <c r="AA791" s="7"/>
      <c r="AB791" s="7"/>
      <c r="AC791" s="9"/>
      <c r="AD791" s="8"/>
      <c r="AE791" s="14"/>
      <c r="AF791" s="14"/>
      <c r="AG791" s="14"/>
      <c r="AH791" s="14"/>
      <c r="AI791" s="14"/>
      <c r="AJ791" s="14"/>
      <c r="AK791" s="136"/>
      <c r="AL791" s="6"/>
      <c r="AM791" s="5"/>
      <c r="AN791" s="5"/>
      <c r="AO791" s="6"/>
      <c r="AP791" s="6"/>
      <c r="AQ791" s="6"/>
      <c r="AR791" s="6"/>
      <c r="AS791" s="6"/>
      <c r="AT791" s="6"/>
      <c r="AU791" s="6"/>
      <c r="AV791" s="6"/>
      <c r="AW791" s="6"/>
      <c r="AX791" s="6"/>
      <c r="AY791" s="6"/>
      <c r="AZ791" s="6"/>
      <c r="BA791" s="6"/>
      <c r="BB791" s="6"/>
      <c r="BC791" s="6"/>
      <c r="BD791" s="6"/>
      <c r="BE791" s="6"/>
      <c r="BF791" s="6"/>
      <c r="BG791" s="6"/>
      <c r="BH791" s="6"/>
      <c r="BI791" s="6"/>
      <c r="BJ791" s="6"/>
    </row>
    <row r="792" spans="1:62" x14ac:dyDescent="0.3">
      <c r="A792" s="135"/>
      <c r="B792" s="76"/>
      <c r="C792" s="9"/>
      <c r="D792" s="9"/>
      <c r="E792" s="9"/>
      <c r="F792" s="15"/>
      <c r="G792" s="5"/>
      <c r="H792" s="5"/>
      <c r="I792" s="9"/>
      <c r="J792" s="9"/>
      <c r="K792" s="9"/>
      <c r="L792" s="9"/>
      <c r="M792" s="9"/>
      <c r="N792" s="9"/>
      <c r="O792" s="9"/>
      <c r="P792" s="9"/>
      <c r="Q792" s="9"/>
      <c r="R792" s="9"/>
      <c r="S792" s="9"/>
      <c r="T792" s="9"/>
      <c r="U792" s="9"/>
      <c r="V792" s="8"/>
      <c r="W792" s="8"/>
      <c r="X792" s="7"/>
      <c r="Y792" s="18"/>
      <c r="Z792" s="7"/>
      <c r="AA792" s="7"/>
      <c r="AB792" s="7"/>
      <c r="AC792" s="9"/>
      <c r="AD792" s="8"/>
      <c r="AE792" s="14"/>
      <c r="AF792" s="14"/>
      <c r="AG792" s="14"/>
      <c r="AH792" s="14"/>
      <c r="AI792" s="14"/>
      <c r="AJ792" s="14"/>
      <c r="AK792" s="136"/>
      <c r="AL792" s="6"/>
      <c r="AM792" s="5"/>
      <c r="AN792" s="5"/>
      <c r="AO792" s="6"/>
      <c r="AP792" s="6"/>
      <c r="AQ792" s="6"/>
      <c r="AR792" s="6"/>
      <c r="AS792" s="6"/>
      <c r="AT792" s="6"/>
      <c r="AU792" s="6"/>
      <c r="AV792" s="6"/>
      <c r="AW792" s="6"/>
      <c r="AX792" s="6"/>
      <c r="AY792" s="6"/>
      <c r="AZ792" s="6"/>
      <c r="BA792" s="6"/>
      <c r="BB792" s="6"/>
      <c r="BC792" s="6"/>
      <c r="BD792" s="6"/>
      <c r="BE792" s="6"/>
      <c r="BF792" s="6"/>
      <c r="BG792" s="6"/>
      <c r="BH792" s="6"/>
      <c r="BI792" s="6"/>
      <c r="BJ792" s="6"/>
    </row>
    <row r="793" spans="1:62" x14ac:dyDescent="0.3">
      <c r="A793" s="9"/>
      <c r="B793" s="76"/>
      <c r="C793" s="9"/>
      <c r="D793" s="9"/>
      <c r="E793" s="9"/>
      <c r="F793" s="15"/>
      <c r="G793" s="5"/>
      <c r="H793" s="5"/>
      <c r="I793" s="9"/>
      <c r="J793" s="9"/>
      <c r="K793" s="9"/>
      <c r="L793" s="9"/>
      <c r="M793" s="9"/>
      <c r="N793" s="9"/>
      <c r="O793" s="9"/>
      <c r="P793" s="9"/>
      <c r="Q793" s="9"/>
      <c r="R793" s="9"/>
      <c r="S793" s="9"/>
      <c r="T793" s="9"/>
      <c r="U793" s="9"/>
      <c r="V793" s="9"/>
      <c r="W793" s="9"/>
      <c r="Y793" s="17"/>
      <c r="AA793" s="9"/>
      <c r="AB793" s="9"/>
      <c r="AC793" s="9"/>
      <c r="AD793" s="9"/>
      <c r="AE793" s="14"/>
      <c r="AF793" s="14"/>
      <c r="AG793" s="14"/>
      <c r="AH793" s="14"/>
      <c r="AI793" s="14"/>
      <c r="AJ793" s="14"/>
      <c r="AK793" s="6"/>
      <c r="AL793" s="6"/>
      <c r="AM793" s="6"/>
      <c r="AN793" s="6"/>
      <c r="AO793" s="6"/>
      <c r="AP793" s="6"/>
      <c r="AQ793" s="6"/>
      <c r="AR793" s="6"/>
      <c r="AS793" s="6"/>
      <c r="AT793" s="6"/>
      <c r="AU793" s="39"/>
      <c r="AV793" s="39"/>
      <c r="AW793" s="6"/>
      <c r="AX793" s="6"/>
      <c r="AY793" s="6"/>
      <c r="AZ793" s="6"/>
      <c r="BA793" s="6"/>
      <c r="BB793" s="6"/>
      <c r="BC793" s="6"/>
      <c r="BD793" s="6"/>
      <c r="BE793" s="6"/>
      <c r="BF793" s="6"/>
      <c r="BG793" s="6"/>
      <c r="BH793" s="6"/>
      <c r="BI793" s="6"/>
      <c r="BJ793" s="6"/>
    </row>
    <row r="794" spans="1:62" ht="13.5" customHeight="1" x14ac:dyDescent="0.35">
      <c r="A794" s="120"/>
      <c r="B794" s="19"/>
      <c r="C794" s="1"/>
      <c r="D794" s="9"/>
      <c r="E794" s="1"/>
      <c r="F794" s="15"/>
      <c r="G794" s="37"/>
      <c r="H794" s="5"/>
      <c r="I794" s="22"/>
      <c r="J794" s="22"/>
      <c r="K794" s="22"/>
      <c r="L794" s="60"/>
      <c r="M794" s="60"/>
      <c r="N794" s="60"/>
      <c r="O794" s="60"/>
      <c r="P794" s="60"/>
      <c r="Q794" s="60"/>
      <c r="R794" s="60"/>
      <c r="S794" s="60"/>
      <c r="T794" s="60"/>
      <c r="U794" s="60"/>
      <c r="V794" s="60"/>
      <c r="W794" s="60"/>
      <c r="X794" s="60"/>
      <c r="Y794" s="59"/>
      <c r="Z794" s="20"/>
      <c r="AA794" s="60"/>
      <c r="AB794" s="60"/>
      <c r="AC794" s="60"/>
      <c r="AD794" s="60"/>
      <c r="AE794" s="22"/>
      <c r="AF794" s="22"/>
      <c r="AG794" s="22"/>
      <c r="AH794" s="22"/>
      <c r="AI794" s="22"/>
      <c r="AJ794" s="22"/>
      <c r="AK794" s="39"/>
      <c r="AL794" s="39"/>
      <c r="AM794" s="39"/>
      <c r="AN794" s="39"/>
      <c r="AO794" s="39"/>
      <c r="AP794" s="39"/>
      <c r="AQ794" s="39"/>
      <c r="AR794" s="40"/>
      <c r="AS794" s="39"/>
      <c r="AT794" s="40"/>
      <c r="AU794" s="39"/>
      <c r="AV794" s="39"/>
      <c r="AW794" s="39"/>
      <c r="AX794" s="39"/>
      <c r="AY794" s="39"/>
      <c r="AZ794" s="40"/>
      <c r="BA794" s="39"/>
      <c r="BB794" s="40"/>
      <c r="BC794" s="39"/>
      <c r="BD794" s="40"/>
      <c r="BE794" s="39"/>
      <c r="BF794" s="39"/>
      <c r="BG794" s="39"/>
      <c r="BH794" s="56"/>
      <c r="BI794" s="56"/>
      <c r="BJ794" s="133"/>
    </row>
    <row r="795" spans="1:62" x14ac:dyDescent="0.3">
      <c r="A795" s="135"/>
      <c r="B795" s="76"/>
      <c r="C795" s="9"/>
      <c r="D795" s="9"/>
      <c r="E795" s="9"/>
      <c r="F795" s="15"/>
      <c r="G795" s="5"/>
      <c r="H795" s="5"/>
      <c r="I795" s="9"/>
      <c r="J795" s="9"/>
      <c r="K795" s="9"/>
      <c r="L795" s="9"/>
      <c r="M795" s="9"/>
      <c r="N795" s="9"/>
      <c r="O795" s="9"/>
      <c r="P795" s="9"/>
      <c r="Q795" s="9"/>
      <c r="R795" s="9"/>
      <c r="S795" s="9"/>
      <c r="T795" s="9"/>
      <c r="U795" s="9"/>
      <c r="V795" s="8"/>
      <c r="W795" s="8"/>
      <c r="X795" s="7"/>
      <c r="Y795" s="18"/>
      <c r="Z795" s="7"/>
      <c r="AA795" s="7"/>
      <c r="AB795" s="7"/>
      <c r="AC795" s="9"/>
      <c r="AD795" s="8"/>
      <c r="AE795" s="14"/>
      <c r="AF795" s="14"/>
      <c r="AG795" s="14"/>
      <c r="AH795" s="14"/>
      <c r="AI795" s="14"/>
      <c r="AJ795" s="14"/>
      <c r="AK795" s="136"/>
      <c r="AL795" s="6"/>
      <c r="AM795" s="5"/>
      <c r="AN795" s="5"/>
      <c r="AO795" s="6"/>
      <c r="AP795" s="6"/>
      <c r="AQ795" s="6"/>
      <c r="AR795" s="6"/>
      <c r="AS795" s="6"/>
      <c r="AT795" s="6"/>
      <c r="AU795" s="6"/>
      <c r="AV795" s="6"/>
      <c r="AW795" s="6"/>
      <c r="AX795" s="6"/>
      <c r="AY795" s="6"/>
      <c r="AZ795" s="6"/>
      <c r="BA795" s="6"/>
      <c r="BB795" s="6"/>
      <c r="BC795" s="6"/>
      <c r="BD795" s="6"/>
      <c r="BE795" s="6"/>
      <c r="BF795" s="6"/>
      <c r="BG795" s="6"/>
      <c r="BH795" s="6"/>
      <c r="BI795" s="6"/>
      <c r="BJ795" s="6"/>
    </row>
    <row r="796" spans="1:62" x14ac:dyDescent="0.3">
      <c r="A796" s="135"/>
      <c r="B796" s="76"/>
      <c r="C796" s="9"/>
      <c r="D796" s="9"/>
      <c r="E796" s="9"/>
      <c r="F796" s="15"/>
      <c r="G796" s="5"/>
      <c r="H796" s="5"/>
      <c r="I796" s="9"/>
      <c r="J796" s="9"/>
      <c r="K796" s="9"/>
      <c r="L796" s="9"/>
      <c r="M796" s="9"/>
      <c r="N796" s="9"/>
      <c r="O796" s="9"/>
      <c r="P796" s="9"/>
      <c r="Q796" s="9"/>
      <c r="R796" s="9"/>
      <c r="S796" s="9"/>
      <c r="T796" s="9"/>
      <c r="U796" s="9"/>
      <c r="V796" s="8"/>
      <c r="W796" s="8"/>
      <c r="X796" s="7"/>
      <c r="Y796" s="18"/>
      <c r="Z796" s="7"/>
      <c r="AA796" s="7"/>
      <c r="AB796" s="7"/>
      <c r="AC796" s="9"/>
      <c r="AD796" s="8"/>
      <c r="AE796" s="14"/>
      <c r="AF796" s="14"/>
      <c r="AG796" s="14"/>
      <c r="AH796" s="14"/>
      <c r="AI796" s="14"/>
      <c r="AJ796" s="14"/>
      <c r="AK796" s="136"/>
      <c r="AL796" s="6"/>
      <c r="AM796" s="5"/>
      <c r="AN796" s="5"/>
      <c r="AO796" s="6"/>
      <c r="AP796" s="6"/>
      <c r="AQ796" s="6"/>
      <c r="AR796" s="6"/>
      <c r="AS796" s="6"/>
      <c r="AT796" s="6"/>
      <c r="AU796" s="6"/>
      <c r="AV796" s="6"/>
      <c r="AW796" s="6"/>
      <c r="AX796" s="6"/>
      <c r="AY796" s="6"/>
      <c r="AZ796" s="6"/>
      <c r="BA796" s="6"/>
      <c r="BB796" s="6"/>
      <c r="BC796" s="6"/>
      <c r="BD796" s="6"/>
      <c r="BE796" s="6"/>
      <c r="BF796" s="6"/>
      <c r="BG796" s="6"/>
      <c r="BH796" s="6"/>
      <c r="BI796" s="6"/>
      <c r="BJ796" s="6"/>
    </row>
    <row r="797" spans="1:62" ht="13.5" customHeight="1" x14ac:dyDescent="0.35">
      <c r="A797" s="120"/>
      <c r="B797" s="19"/>
      <c r="C797" s="1"/>
      <c r="D797" s="9"/>
      <c r="E797" s="1"/>
      <c r="F797" s="15"/>
      <c r="G797" s="37"/>
      <c r="H797" s="5"/>
      <c r="I797" s="22"/>
      <c r="J797" s="22"/>
      <c r="K797" s="22"/>
      <c r="L797" s="60"/>
      <c r="M797" s="60"/>
      <c r="N797" s="60"/>
      <c r="O797" s="60"/>
      <c r="P797" s="60"/>
      <c r="Q797" s="60"/>
      <c r="R797" s="60"/>
      <c r="S797" s="60"/>
      <c r="T797" s="60"/>
      <c r="U797" s="60"/>
      <c r="V797" s="60"/>
      <c r="W797" s="60"/>
      <c r="X797" s="60"/>
      <c r="Y797" s="59"/>
      <c r="Z797" s="20"/>
      <c r="AA797" s="60"/>
      <c r="AB797" s="60"/>
      <c r="AC797" s="60"/>
      <c r="AD797" s="60"/>
      <c r="AE797" s="22"/>
      <c r="AF797" s="22"/>
      <c r="AG797" s="22"/>
      <c r="AH797" s="22"/>
      <c r="AI797" s="22"/>
      <c r="AJ797" s="22"/>
      <c r="AK797" s="39"/>
      <c r="AL797" s="39"/>
      <c r="AM797" s="39"/>
      <c r="AN797" s="39"/>
      <c r="AO797" s="39"/>
      <c r="AP797" s="39"/>
      <c r="AQ797" s="39"/>
      <c r="AR797" s="40"/>
      <c r="AS797" s="39"/>
      <c r="AT797" s="40"/>
      <c r="AU797" s="39"/>
      <c r="AV797" s="39"/>
      <c r="AW797" s="39"/>
      <c r="AX797" s="39"/>
      <c r="AY797" s="39"/>
      <c r="AZ797" s="40"/>
      <c r="BA797" s="39"/>
      <c r="BB797" s="40"/>
      <c r="BC797" s="39"/>
      <c r="BD797" s="40"/>
      <c r="BE797" s="39"/>
      <c r="BF797" s="39"/>
      <c r="BG797" s="39"/>
      <c r="BH797" s="56"/>
      <c r="BI797" s="56"/>
      <c r="BJ797" s="133"/>
    </row>
    <row r="798" spans="1:62" x14ac:dyDescent="0.3">
      <c r="A798" s="135"/>
      <c r="B798" s="76"/>
      <c r="C798" s="9"/>
      <c r="D798" s="9"/>
      <c r="E798" s="9"/>
      <c r="F798" s="15"/>
      <c r="G798" s="5"/>
      <c r="H798" s="5"/>
      <c r="I798" s="9"/>
      <c r="J798" s="9"/>
      <c r="K798" s="9"/>
      <c r="L798" s="9"/>
      <c r="M798" s="9"/>
      <c r="N798" s="9"/>
      <c r="O798" s="9"/>
      <c r="P798" s="9"/>
      <c r="Q798" s="9"/>
      <c r="R798" s="9"/>
      <c r="S798" s="9"/>
      <c r="T798" s="9"/>
      <c r="U798" s="9"/>
      <c r="V798" s="8"/>
      <c r="W798" s="8"/>
      <c r="X798" s="7"/>
      <c r="Y798" s="18"/>
      <c r="Z798" s="7"/>
      <c r="AA798" s="7"/>
      <c r="AB798" s="7"/>
      <c r="AC798" s="9"/>
      <c r="AD798" s="8"/>
      <c r="AE798" s="14"/>
      <c r="AF798" s="14"/>
      <c r="AG798" s="14"/>
      <c r="AH798" s="14"/>
      <c r="AI798" s="14"/>
      <c r="AJ798" s="14"/>
      <c r="AK798" s="136"/>
      <c r="AL798" s="6"/>
      <c r="AM798" s="5"/>
      <c r="AN798" s="5"/>
      <c r="AO798" s="6"/>
      <c r="AP798" s="6"/>
      <c r="AQ798" s="6"/>
      <c r="AR798" s="6"/>
      <c r="AS798" s="6"/>
      <c r="AT798" s="6"/>
      <c r="AU798" s="6"/>
      <c r="AV798" s="6"/>
      <c r="AW798" s="6"/>
      <c r="AX798" s="6"/>
      <c r="AY798" s="6"/>
      <c r="AZ798" s="6"/>
      <c r="BA798" s="6"/>
      <c r="BB798" s="6"/>
      <c r="BC798" s="6"/>
      <c r="BD798" s="6"/>
      <c r="BE798" s="6"/>
      <c r="BF798" s="6"/>
      <c r="BG798" s="6"/>
      <c r="BH798" s="6"/>
      <c r="BI798" s="6"/>
      <c r="BJ798" s="6"/>
    </row>
    <row r="799" spans="1:62" x14ac:dyDescent="0.3">
      <c r="A799" s="135"/>
      <c r="B799" s="76"/>
      <c r="C799" s="9"/>
      <c r="D799" s="9"/>
      <c r="E799" s="9"/>
      <c r="F799" s="15"/>
      <c r="G799" s="5"/>
      <c r="H799" s="5"/>
      <c r="I799" s="9"/>
      <c r="J799" s="9"/>
      <c r="K799" s="9"/>
      <c r="L799" s="9"/>
      <c r="M799" s="9"/>
      <c r="N799" s="9"/>
      <c r="O799" s="9"/>
      <c r="P799" s="9"/>
      <c r="Q799" s="9"/>
      <c r="R799" s="9"/>
      <c r="S799" s="9"/>
      <c r="T799" s="9"/>
      <c r="U799" s="9"/>
      <c r="V799" s="8"/>
      <c r="W799" s="8"/>
      <c r="X799" s="7"/>
      <c r="Y799" s="18"/>
      <c r="Z799" s="7"/>
      <c r="AA799" s="7"/>
      <c r="AB799" s="7"/>
      <c r="AC799" s="9"/>
      <c r="AD799" s="8"/>
      <c r="AE799" s="14"/>
      <c r="AF799" s="14"/>
      <c r="AG799" s="14"/>
      <c r="AH799" s="14"/>
      <c r="AI799" s="14"/>
      <c r="AJ799" s="14"/>
      <c r="AK799" s="136"/>
      <c r="AL799" s="6"/>
      <c r="AM799" s="5"/>
      <c r="AN799" s="5"/>
      <c r="AO799" s="6"/>
      <c r="AP799" s="6"/>
      <c r="AQ799" s="6"/>
      <c r="AR799" s="6"/>
      <c r="AS799" s="6"/>
      <c r="AT799" s="6"/>
      <c r="AU799" s="6"/>
      <c r="AV799" s="6"/>
      <c r="AW799" s="6"/>
      <c r="AX799" s="6"/>
      <c r="AY799" s="6"/>
      <c r="AZ799" s="6"/>
      <c r="BA799" s="6"/>
      <c r="BB799" s="6"/>
      <c r="BC799" s="6"/>
      <c r="BD799" s="6"/>
      <c r="BE799" s="6"/>
      <c r="BF799" s="6"/>
      <c r="BG799" s="6"/>
      <c r="BH799" s="6"/>
      <c r="BI799" s="6"/>
      <c r="BJ799" s="6"/>
    </row>
    <row r="800" spans="1:62" ht="13.5" customHeight="1" x14ac:dyDescent="0.35">
      <c r="A800" s="120"/>
      <c r="B800" s="19"/>
      <c r="C800" s="1"/>
      <c r="D800" s="9"/>
      <c r="E800" s="1"/>
      <c r="F800" s="15"/>
      <c r="G800" s="37"/>
      <c r="H800" s="5"/>
      <c r="I800" s="22"/>
      <c r="J800" s="22"/>
      <c r="K800" s="22"/>
      <c r="L800" s="60"/>
      <c r="M800" s="60"/>
      <c r="N800" s="60"/>
      <c r="O800" s="60"/>
      <c r="P800" s="60"/>
      <c r="Q800" s="60"/>
      <c r="R800" s="60"/>
      <c r="S800" s="60"/>
      <c r="T800" s="60"/>
      <c r="U800" s="60"/>
      <c r="V800" s="60"/>
      <c r="W800" s="60"/>
      <c r="X800" s="60"/>
      <c r="Y800" s="59"/>
      <c r="Z800" s="20"/>
      <c r="AA800" s="60"/>
      <c r="AB800" s="60"/>
      <c r="AC800" s="60"/>
      <c r="AD800" s="60"/>
      <c r="AE800" s="22"/>
      <c r="AF800" s="22"/>
      <c r="AG800" s="22"/>
      <c r="AH800" s="22"/>
      <c r="AI800" s="22"/>
      <c r="AJ800" s="22"/>
      <c r="AK800" s="39"/>
      <c r="AL800" s="39"/>
      <c r="AM800" s="39"/>
      <c r="AN800" s="39"/>
      <c r="AO800" s="39"/>
      <c r="AP800" s="39"/>
      <c r="AQ800" s="39"/>
      <c r="AR800" s="40"/>
      <c r="AS800" s="39"/>
      <c r="AT800" s="40"/>
      <c r="AU800" s="39"/>
      <c r="AV800" s="39"/>
      <c r="AW800" s="39"/>
      <c r="AX800" s="39"/>
      <c r="AY800" s="39"/>
      <c r="AZ800" s="40"/>
      <c r="BA800" s="39"/>
      <c r="BB800" s="40"/>
      <c r="BC800" s="39"/>
      <c r="BD800" s="40"/>
      <c r="BE800" s="39"/>
      <c r="BF800" s="39"/>
      <c r="BG800" s="39"/>
      <c r="BH800" s="56"/>
      <c r="BI800" s="56"/>
      <c r="BJ800" s="133"/>
    </row>
    <row r="801" spans="1:62" ht="13.5" customHeight="1" x14ac:dyDescent="0.35">
      <c r="A801" s="120"/>
      <c r="B801" s="19"/>
      <c r="C801" s="1"/>
      <c r="D801" s="9"/>
      <c r="E801" s="1"/>
      <c r="F801" s="15"/>
      <c r="G801" s="37"/>
      <c r="H801" s="5"/>
      <c r="I801" s="22"/>
      <c r="J801" s="22"/>
      <c r="K801" s="22"/>
      <c r="L801" s="60"/>
      <c r="M801" s="60"/>
      <c r="N801" s="60"/>
      <c r="O801" s="60"/>
      <c r="P801" s="60"/>
      <c r="Q801" s="60"/>
      <c r="R801" s="60"/>
      <c r="S801" s="60"/>
      <c r="T801" s="60"/>
      <c r="U801" s="60"/>
      <c r="V801" s="60"/>
      <c r="W801" s="60"/>
      <c r="X801" s="60"/>
      <c r="Y801" s="59"/>
      <c r="Z801" s="20"/>
      <c r="AA801" s="60"/>
      <c r="AB801" s="60"/>
      <c r="AC801" s="60"/>
      <c r="AD801" s="60"/>
      <c r="AE801" s="22"/>
      <c r="AF801" s="22"/>
      <c r="AG801" s="22"/>
      <c r="AH801" s="22"/>
      <c r="AI801" s="22"/>
      <c r="AJ801" s="22"/>
      <c r="AK801" s="39"/>
      <c r="AL801" s="39"/>
      <c r="AM801" s="39"/>
      <c r="AN801" s="39"/>
      <c r="AO801" s="39"/>
      <c r="AP801" s="39"/>
      <c r="AQ801" s="39"/>
      <c r="AR801" s="40"/>
      <c r="AS801" s="39"/>
      <c r="AT801" s="40"/>
      <c r="AU801" s="39"/>
      <c r="AV801" s="39"/>
      <c r="AW801" s="39"/>
      <c r="AX801" s="39"/>
      <c r="AY801" s="39"/>
      <c r="AZ801" s="40"/>
      <c r="BA801" s="39"/>
      <c r="BB801" s="40"/>
      <c r="BC801" s="39"/>
      <c r="BD801" s="40"/>
      <c r="BE801" s="39"/>
      <c r="BF801" s="39"/>
      <c r="BG801" s="39"/>
      <c r="BH801" s="56"/>
      <c r="BI801" s="56"/>
      <c r="BJ801" s="133"/>
    </row>
    <row r="802" spans="1:62" ht="13.5" customHeight="1" x14ac:dyDescent="0.35">
      <c r="A802" s="120"/>
      <c r="B802" s="19"/>
      <c r="C802" s="1"/>
      <c r="D802" s="9"/>
      <c r="E802" s="1"/>
      <c r="F802" s="15"/>
      <c r="G802" s="37"/>
      <c r="H802" s="5"/>
      <c r="I802" s="22"/>
      <c r="J802" s="22"/>
      <c r="K802" s="22"/>
      <c r="L802" s="60"/>
      <c r="M802" s="60"/>
      <c r="N802" s="60"/>
      <c r="O802" s="60"/>
      <c r="P802" s="60"/>
      <c r="Q802" s="60"/>
      <c r="R802" s="60"/>
      <c r="S802" s="60"/>
      <c r="T802" s="60"/>
      <c r="U802" s="60"/>
      <c r="V802" s="60"/>
      <c r="W802" s="60"/>
      <c r="X802" s="60"/>
      <c r="Y802" s="59"/>
      <c r="Z802" s="20"/>
      <c r="AA802" s="60"/>
      <c r="AB802" s="60"/>
      <c r="AC802" s="60"/>
      <c r="AD802" s="60"/>
      <c r="AE802" s="22"/>
      <c r="AF802" s="22"/>
      <c r="AG802" s="22"/>
      <c r="AH802" s="22"/>
      <c r="AI802" s="22"/>
      <c r="AJ802" s="22"/>
      <c r="AK802" s="39"/>
      <c r="AL802" s="39"/>
      <c r="AM802" s="39"/>
      <c r="AN802" s="39"/>
      <c r="AO802" s="39"/>
      <c r="AP802" s="39"/>
      <c r="AQ802" s="39"/>
      <c r="AR802" s="40"/>
      <c r="AS802" s="39"/>
      <c r="AT802" s="40"/>
      <c r="AU802" s="39"/>
      <c r="AV802" s="39"/>
      <c r="AW802" s="39"/>
      <c r="AX802" s="39"/>
      <c r="AY802" s="39"/>
      <c r="AZ802" s="40"/>
      <c r="BA802" s="39"/>
      <c r="BB802" s="40"/>
      <c r="BC802" s="39"/>
      <c r="BD802" s="40"/>
      <c r="BE802" s="39"/>
      <c r="BF802" s="39"/>
      <c r="BG802" s="39"/>
      <c r="BH802" s="56"/>
      <c r="BI802" s="56"/>
      <c r="BJ802" s="133"/>
    </row>
    <row r="803" spans="1:62" x14ac:dyDescent="0.3">
      <c r="A803" s="135"/>
      <c r="B803" s="76"/>
      <c r="C803" s="9"/>
      <c r="D803" s="9"/>
      <c r="E803" s="9"/>
      <c r="F803" s="15"/>
      <c r="G803" s="5"/>
      <c r="H803" s="5"/>
      <c r="I803" s="9"/>
      <c r="J803" s="9"/>
      <c r="K803" s="9"/>
      <c r="L803" s="9"/>
      <c r="M803" s="9"/>
      <c r="N803" s="9"/>
      <c r="O803" s="9"/>
      <c r="P803" s="9"/>
      <c r="Q803" s="9"/>
      <c r="R803" s="9"/>
      <c r="S803" s="9"/>
      <c r="T803" s="9"/>
      <c r="U803" s="9"/>
      <c r="V803" s="8"/>
      <c r="W803" s="8"/>
      <c r="X803" s="7"/>
      <c r="Y803" s="18"/>
      <c r="Z803" s="7"/>
      <c r="AA803" s="7"/>
      <c r="AB803" s="7"/>
      <c r="AC803" s="9"/>
      <c r="AD803" s="8"/>
      <c r="AE803" s="14"/>
      <c r="AF803" s="14"/>
      <c r="AG803" s="14"/>
      <c r="AH803" s="14"/>
      <c r="AI803" s="14"/>
      <c r="AJ803" s="14"/>
      <c r="AK803" s="136"/>
      <c r="AL803" s="6"/>
      <c r="AM803" s="5"/>
      <c r="AN803" s="5"/>
      <c r="AO803" s="6"/>
      <c r="AP803" s="6"/>
      <c r="AQ803" s="6"/>
      <c r="AR803" s="6"/>
      <c r="AS803" s="6"/>
      <c r="AT803" s="6"/>
      <c r="AU803" s="6"/>
      <c r="AV803" s="6"/>
      <c r="AW803" s="6"/>
      <c r="AX803" s="6"/>
      <c r="AY803" s="6"/>
      <c r="AZ803" s="6"/>
      <c r="BA803" s="6"/>
      <c r="BB803" s="6"/>
      <c r="BC803" s="6"/>
      <c r="BD803" s="6"/>
      <c r="BE803" s="6"/>
      <c r="BF803" s="6"/>
      <c r="BG803" s="6"/>
      <c r="BH803" s="6"/>
      <c r="BI803" s="6"/>
      <c r="BJ803" s="6"/>
    </row>
    <row r="804" spans="1:62" x14ac:dyDescent="0.3">
      <c r="A804" s="9"/>
      <c r="B804" s="76"/>
      <c r="C804" s="9"/>
      <c r="D804" s="9"/>
      <c r="E804" s="9"/>
      <c r="F804" s="15"/>
      <c r="G804" s="5"/>
      <c r="H804" s="5"/>
      <c r="I804" s="9"/>
      <c r="J804" s="9"/>
      <c r="K804" s="9"/>
      <c r="L804" s="9"/>
      <c r="M804" s="9"/>
      <c r="N804" s="9"/>
      <c r="O804" s="9"/>
      <c r="P804" s="9"/>
      <c r="Q804" s="9"/>
      <c r="R804" s="9"/>
      <c r="S804" s="9"/>
      <c r="T804" s="9"/>
      <c r="U804" s="9"/>
      <c r="V804" s="8"/>
      <c r="W804" s="8"/>
      <c r="X804" s="7"/>
      <c r="Y804" s="18"/>
      <c r="Z804" s="7"/>
      <c r="AA804" s="7"/>
      <c r="AB804" s="7"/>
      <c r="AC804" s="9"/>
      <c r="AD804" s="8"/>
      <c r="AE804" s="14"/>
      <c r="AF804" s="14"/>
      <c r="AG804" s="14"/>
      <c r="AH804" s="14"/>
      <c r="AI804" s="14"/>
      <c r="AJ804" s="14"/>
      <c r="AK804" s="5"/>
      <c r="AL804" s="6"/>
      <c r="AM804" s="5"/>
      <c r="AN804" s="5"/>
      <c r="AO804" s="6"/>
      <c r="AP804" s="6"/>
      <c r="AQ804" s="6"/>
      <c r="AR804" s="6"/>
      <c r="AS804" s="6"/>
      <c r="AT804" s="6"/>
      <c r="AU804" s="6"/>
      <c r="AV804" s="6"/>
      <c r="AW804" s="6"/>
      <c r="AX804" s="6"/>
      <c r="AY804" s="6"/>
      <c r="AZ804" s="6"/>
      <c r="BA804" s="6"/>
      <c r="BB804" s="6"/>
      <c r="BC804" s="6"/>
      <c r="BD804" s="6"/>
      <c r="BE804" s="6"/>
      <c r="BF804" s="6"/>
      <c r="BG804" s="6"/>
      <c r="BH804" s="6"/>
      <c r="BI804" s="6"/>
      <c r="BJ804" s="6"/>
    </row>
    <row r="805" spans="1:62" ht="13.5" customHeight="1" x14ac:dyDescent="0.35">
      <c r="A805" s="120"/>
      <c r="B805" s="76"/>
      <c r="C805" s="1"/>
      <c r="D805" s="9"/>
      <c r="E805" s="1"/>
      <c r="F805" s="15"/>
      <c r="G805" s="5"/>
      <c r="H805" s="5"/>
      <c r="I805" s="22"/>
      <c r="J805" s="22"/>
      <c r="K805" s="22"/>
      <c r="L805" s="60"/>
      <c r="M805" s="60"/>
      <c r="N805" s="60"/>
      <c r="O805" s="60"/>
      <c r="P805" s="60"/>
      <c r="Q805" s="60"/>
      <c r="R805" s="60"/>
      <c r="S805" s="60"/>
      <c r="T805" s="60"/>
      <c r="U805" s="60"/>
      <c r="V805" s="60"/>
      <c r="W805" s="60"/>
      <c r="X805" s="60"/>
      <c r="Y805" s="59"/>
      <c r="Z805" s="20"/>
      <c r="AA805" s="60"/>
      <c r="AB805" s="60"/>
      <c r="AC805" s="60"/>
      <c r="AD805" s="60"/>
      <c r="AE805" s="22"/>
      <c r="AF805" s="22"/>
      <c r="AG805" s="22"/>
      <c r="AH805" s="22"/>
      <c r="AI805" s="22"/>
      <c r="AJ805" s="22"/>
      <c r="AK805" s="39"/>
      <c r="AL805" s="39"/>
      <c r="AM805" s="39"/>
      <c r="AN805" s="39"/>
      <c r="AO805" s="39"/>
      <c r="AP805" s="39"/>
      <c r="AQ805" s="39"/>
      <c r="AR805" s="40"/>
      <c r="AS805" s="39"/>
      <c r="AT805" s="40"/>
      <c r="AU805" s="39"/>
      <c r="AV805" s="39"/>
      <c r="AW805" s="39"/>
      <c r="AX805" s="39"/>
      <c r="AY805" s="39"/>
      <c r="AZ805" s="40"/>
      <c r="BA805" s="39"/>
      <c r="BB805" s="40"/>
      <c r="BC805" s="39"/>
      <c r="BD805" s="40"/>
      <c r="BE805" s="39"/>
      <c r="BF805" s="39"/>
      <c r="BG805" s="39"/>
      <c r="BH805" s="56"/>
      <c r="BI805" s="56"/>
      <c r="BJ805" s="133"/>
    </row>
    <row r="806" spans="1:62" x14ac:dyDescent="0.3">
      <c r="A806" s="9"/>
      <c r="B806" s="76"/>
      <c r="C806" s="9"/>
      <c r="D806" s="9"/>
      <c r="E806" s="9"/>
      <c r="F806" s="15"/>
      <c r="G806" s="5"/>
      <c r="H806" s="5"/>
      <c r="I806" s="9"/>
      <c r="J806" s="9"/>
      <c r="K806" s="9"/>
      <c r="L806" s="9"/>
      <c r="M806" s="9"/>
      <c r="N806" s="9"/>
      <c r="O806" s="9"/>
      <c r="P806" s="9"/>
      <c r="Q806" s="9"/>
      <c r="R806" s="9"/>
      <c r="S806" s="9"/>
      <c r="T806" s="9"/>
      <c r="U806" s="9"/>
      <c r="V806" s="9"/>
      <c r="W806" s="9"/>
      <c r="Y806" s="17"/>
      <c r="AA806" s="9"/>
      <c r="AB806" s="9"/>
      <c r="AC806" s="9"/>
      <c r="AD806" s="9"/>
      <c r="AE806" s="14"/>
      <c r="AF806" s="14"/>
      <c r="AG806" s="14"/>
      <c r="AH806" s="14"/>
      <c r="AI806" s="14"/>
      <c r="AJ806" s="14"/>
      <c r="AK806" s="6"/>
      <c r="AL806" s="6"/>
      <c r="AM806" s="6"/>
      <c r="AN806" s="6"/>
      <c r="AO806" s="6"/>
      <c r="AP806" s="6"/>
      <c r="AQ806" s="6"/>
      <c r="AR806" s="6"/>
      <c r="AS806" s="6"/>
      <c r="AT806" s="6"/>
      <c r="AU806" s="39"/>
      <c r="AV806" s="39"/>
      <c r="AW806" s="6"/>
      <c r="AX806" s="6"/>
      <c r="AY806" s="6"/>
      <c r="AZ806" s="6"/>
      <c r="BA806" s="6"/>
      <c r="BB806" s="6"/>
      <c r="BC806" s="6"/>
      <c r="BD806" s="6"/>
      <c r="BE806" s="6"/>
      <c r="BF806" s="6"/>
      <c r="BG806" s="6"/>
      <c r="BH806" s="6"/>
      <c r="BI806" s="6"/>
      <c r="BJ806" s="6"/>
    </row>
    <row r="807" spans="1:62" x14ac:dyDescent="0.3">
      <c r="A807" s="9"/>
      <c r="B807" s="76"/>
      <c r="C807" s="9"/>
      <c r="D807" s="9"/>
      <c r="E807" s="9"/>
      <c r="F807" s="15"/>
      <c r="G807" s="5"/>
      <c r="H807" s="5"/>
      <c r="I807" s="9"/>
      <c r="J807" s="9"/>
      <c r="K807" s="9"/>
      <c r="L807" s="9"/>
      <c r="M807" s="9"/>
      <c r="N807" s="9"/>
      <c r="O807" s="9"/>
      <c r="P807" s="9"/>
      <c r="Q807" s="9"/>
      <c r="R807" s="9"/>
      <c r="S807" s="9"/>
      <c r="T807" s="9"/>
      <c r="U807" s="9"/>
      <c r="V807" s="9"/>
      <c r="W807" s="9"/>
      <c r="Y807" s="17"/>
      <c r="AA807" s="9"/>
      <c r="AB807" s="9"/>
      <c r="AC807" s="9"/>
      <c r="AD807" s="9"/>
      <c r="AE807" s="14"/>
      <c r="AF807" s="14"/>
      <c r="AG807" s="14"/>
      <c r="AH807" s="14"/>
      <c r="AI807" s="14"/>
      <c r="AJ807" s="14"/>
      <c r="AK807" s="6"/>
      <c r="AL807" s="6"/>
      <c r="AM807" s="6"/>
      <c r="AN807" s="6"/>
      <c r="AO807" s="6"/>
      <c r="AP807" s="6"/>
      <c r="AQ807" s="6"/>
      <c r="AR807" s="6"/>
      <c r="AS807" s="6"/>
      <c r="AT807" s="6"/>
      <c r="AU807" s="39"/>
      <c r="AV807" s="39"/>
      <c r="AW807" s="6"/>
      <c r="AX807" s="6"/>
      <c r="AY807" s="6"/>
      <c r="AZ807" s="6"/>
      <c r="BA807" s="6"/>
      <c r="BB807" s="6"/>
      <c r="BC807" s="6"/>
      <c r="BD807" s="6"/>
      <c r="BE807" s="6"/>
      <c r="BF807" s="6"/>
      <c r="BG807" s="6"/>
      <c r="BH807" s="6"/>
      <c r="BI807" s="6"/>
      <c r="BJ807" s="6"/>
    </row>
    <row r="808" spans="1:62" x14ac:dyDescent="0.3">
      <c r="A808" s="9"/>
      <c r="B808" s="76"/>
      <c r="C808" s="9"/>
      <c r="D808" s="9"/>
      <c r="E808" s="9"/>
      <c r="F808" s="15"/>
      <c r="G808" s="5"/>
      <c r="H808" s="5"/>
      <c r="I808" s="9"/>
      <c r="J808" s="9"/>
      <c r="K808" s="9"/>
      <c r="L808" s="9"/>
      <c r="M808" s="9"/>
      <c r="N808" s="9"/>
      <c r="O808" s="9"/>
      <c r="P808" s="9"/>
      <c r="Q808" s="9"/>
      <c r="R808" s="9"/>
      <c r="S808" s="9"/>
      <c r="T808" s="9"/>
      <c r="U808" s="9"/>
      <c r="V808" s="9"/>
      <c r="W808" s="9"/>
      <c r="Y808" s="17"/>
      <c r="AA808" s="9"/>
      <c r="AB808" s="9"/>
      <c r="AC808" s="9"/>
      <c r="AD808" s="9"/>
      <c r="AE808" s="14"/>
      <c r="AF808" s="14"/>
      <c r="AG808" s="14"/>
      <c r="AH808" s="14"/>
      <c r="AI808" s="14"/>
      <c r="AJ808" s="14"/>
      <c r="AK808" s="6"/>
      <c r="AL808" s="6"/>
      <c r="AM808" s="6"/>
      <c r="AN808" s="6"/>
      <c r="AO808" s="6"/>
      <c r="AP808" s="6"/>
      <c r="AQ808" s="6"/>
      <c r="AR808" s="6"/>
      <c r="AS808" s="6"/>
      <c r="AT808" s="6"/>
      <c r="AU808" s="39"/>
      <c r="AV808" s="39"/>
      <c r="AW808" s="6"/>
      <c r="AX808" s="6"/>
      <c r="AY808" s="6"/>
      <c r="AZ808" s="6"/>
      <c r="BA808" s="6"/>
      <c r="BB808" s="6"/>
      <c r="BC808" s="6"/>
      <c r="BD808" s="6"/>
      <c r="BE808" s="6"/>
      <c r="BF808" s="6"/>
      <c r="BG808" s="6"/>
      <c r="BH808" s="6"/>
      <c r="BI808" s="6"/>
      <c r="BJ808" s="6"/>
    </row>
    <row r="809" spans="1:62" x14ac:dyDescent="0.3">
      <c r="A809" s="9"/>
      <c r="B809" s="76"/>
      <c r="C809" s="9"/>
      <c r="D809" s="9"/>
      <c r="E809" s="9"/>
      <c r="F809" s="15"/>
      <c r="G809" s="5"/>
      <c r="H809" s="5"/>
      <c r="I809" s="9"/>
      <c r="J809" s="9"/>
      <c r="K809" s="9"/>
      <c r="L809" s="9"/>
      <c r="M809" s="9"/>
      <c r="N809" s="9"/>
      <c r="O809" s="9"/>
      <c r="P809" s="9"/>
      <c r="Q809" s="9"/>
      <c r="R809" s="9"/>
      <c r="S809" s="9"/>
      <c r="T809" s="9"/>
      <c r="U809" s="9"/>
      <c r="V809" s="9"/>
      <c r="W809" s="9"/>
      <c r="Y809" s="17"/>
      <c r="AA809" s="9"/>
      <c r="AB809" s="9"/>
      <c r="AC809" s="9"/>
      <c r="AD809" s="9"/>
      <c r="AE809" s="14"/>
      <c r="AF809" s="14"/>
      <c r="AG809" s="14"/>
      <c r="AH809" s="14"/>
      <c r="AI809" s="14"/>
      <c r="AJ809" s="14"/>
      <c r="AK809" s="6"/>
      <c r="AL809" s="6"/>
      <c r="AM809" s="6"/>
      <c r="AN809" s="6"/>
      <c r="AO809" s="6"/>
      <c r="AP809" s="6"/>
      <c r="AQ809" s="6"/>
      <c r="AR809" s="6"/>
      <c r="AS809" s="6"/>
      <c r="AT809" s="6"/>
      <c r="AU809" s="39"/>
      <c r="AV809" s="39"/>
      <c r="AW809" s="6"/>
      <c r="AX809" s="6"/>
      <c r="AY809" s="6"/>
      <c r="AZ809" s="6"/>
      <c r="BA809" s="6"/>
      <c r="BB809" s="6"/>
      <c r="BC809" s="6"/>
      <c r="BD809" s="6"/>
      <c r="BE809" s="6"/>
      <c r="BF809" s="6"/>
      <c r="BG809" s="6"/>
      <c r="BH809" s="6"/>
      <c r="BI809" s="6"/>
      <c r="BJ809" s="6"/>
    </row>
    <row r="810" spans="1:62" x14ac:dyDescent="0.3">
      <c r="A810" s="9"/>
      <c r="B810" s="76"/>
      <c r="C810" s="9"/>
      <c r="D810" s="9"/>
      <c r="E810" s="9"/>
      <c r="F810" s="15"/>
      <c r="G810" s="5"/>
      <c r="H810" s="5"/>
      <c r="I810" s="9"/>
      <c r="J810" s="9"/>
      <c r="K810" s="9"/>
      <c r="L810" s="9"/>
      <c r="M810" s="9"/>
      <c r="N810" s="9"/>
      <c r="O810" s="9"/>
      <c r="P810" s="9"/>
      <c r="Q810" s="9"/>
      <c r="R810" s="9"/>
      <c r="S810" s="9"/>
      <c r="T810" s="9"/>
      <c r="U810" s="9"/>
      <c r="V810" s="9"/>
      <c r="W810" s="9"/>
      <c r="Y810" s="17"/>
      <c r="AA810" s="9"/>
      <c r="AB810" s="9"/>
      <c r="AC810" s="9"/>
      <c r="AD810" s="9"/>
      <c r="AE810" s="14"/>
      <c r="AF810" s="14"/>
      <c r="AG810" s="14"/>
      <c r="AH810" s="14"/>
      <c r="AI810" s="14"/>
      <c r="AJ810" s="14"/>
      <c r="AK810" s="6"/>
      <c r="AL810" s="6"/>
      <c r="AM810" s="6"/>
      <c r="AN810" s="6"/>
      <c r="AO810" s="6"/>
      <c r="AP810" s="6"/>
      <c r="AQ810" s="6"/>
      <c r="AR810" s="6"/>
      <c r="AS810" s="6"/>
      <c r="AT810" s="6"/>
      <c r="AU810" s="39"/>
      <c r="AV810" s="39"/>
      <c r="AW810" s="6"/>
      <c r="AX810" s="6"/>
      <c r="AY810" s="6"/>
      <c r="AZ810" s="6"/>
      <c r="BA810" s="6"/>
      <c r="BB810" s="6"/>
      <c r="BC810" s="6"/>
      <c r="BD810" s="6"/>
      <c r="BE810" s="6"/>
      <c r="BF810" s="6"/>
      <c r="BG810" s="6"/>
      <c r="BH810" s="6"/>
      <c r="BI810" s="6"/>
      <c r="BJ810" s="6"/>
    </row>
    <row r="811" spans="1:62" x14ac:dyDescent="0.3">
      <c r="A811" s="135"/>
      <c r="B811" s="76"/>
      <c r="C811" s="9"/>
      <c r="D811" s="9"/>
      <c r="E811" s="9"/>
      <c r="F811" s="15"/>
      <c r="G811" s="5"/>
      <c r="H811" s="5"/>
      <c r="I811" s="9"/>
      <c r="J811" s="9"/>
      <c r="K811" s="9"/>
      <c r="L811" s="9"/>
      <c r="M811" s="9"/>
      <c r="N811" s="9"/>
      <c r="O811" s="9"/>
      <c r="P811" s="9"/>
      <c r="Q811" s="9"/>
      <c r="R811" s="9"/>
      <c r="S811" s="9"/>
      <c r="T811" s="9"/>
      <c r="U811" s="9"/>
      <c r="V811" s="8"/>
      <c r="W811" s="8"/>
      <c r="X811" s="7"/>
      <c r="Y811" s="18"/>
      <c r="Z811" s="7"/>
      <c r="AA811" s="7"/>
      <c r="AB811" s="7"/>
      <c r="AC811" s="9"/>
      <c r="AD811" s="8"/>
      <c r="AE811" s="14"/>
      <c r="AF811" s="14"/>
      <c r="AG811" s="14"/>
      <c r="AH811" s="14"/>
      <c r="AI811" s="14"/>
      <c r="AJ811" s="14"/>
      <c r="AK811" s="136"/>
      <c r="AL811" s="6"/>
      <c r="AM811" s="5"/>
      <c r="AN811" s="5"/>
      <c r="AO811" s="6"/>
      <c r="AP811" s="6"/>
      <c r="AQ811" s="6"/>
      <c r="AR811" s="6"/>
      <c r="AS811" s="6"/>
      <c r="AT811" s="6"/>
      <c r="AU811" s="6"/>
      <c r="AV811" s="6"/>
      <c r="AW811" s="6"/>
      <c r="AX811" s="6"/>
      <c r="AY811" s="6"/>
      <c r="AZ811" s="6"/>
      <c r="BA811" s="6"/>
      <c r="BB811" s="6"/>
      <c r="BC811" s="6"/>
      <c r="BD811" s="6"/>
      <c r="BE811" s="6"/>
      <c r="BF811" s="6"/>
      <c r="BG811" s="6"/>
      <c r="BH811" s="6"/>
      <c r="BI811" s="6"/>
      <c r="BJ811" s="6"/>
    </row>
    <row r="812" spans="1:62" ht="13.5" customHeight="1" x14ac:dyDescent="0.35">
      <c r="A812" s="120"/>
      <c r="B812" s="19"/>
      <c r="C812" s="1"/>
      <c r="D812" s="9"/>
      <c r="E812" s="1"/>
      <c r="F812" s="15"/>
      <c r="G812" s="37"/>
      <c r="H812" s="5"/>
      <c r="I812" s="22"/>
      <c r="J812" s="22"/>
      <c r="K812" s="22"/>
      <c r="L812" s="60"/>
      <c r="M812" s="60"/>
      <c r="N812" s="60"/>
      <c r="O812" s="60"/>
      <c r="P812" s="60"/>
      <c r="Q812" s="60"/>
      <c r="R812" s="60"/>
      <c r="S812" s="60"/>
      <c r="T812" s="60"/>
      <c r="U812" s="60"/>
      <c r="V812" s="60"/>
      <c r="W812" s="60"/>
      <c r="X812" s="60"/>
      <c r="Y812" s="59"/>
      <c r="Z812" s="20"/>
      <c r="AA812" s="60"/>
      <c r="AB812" s="60"/>
      <c r="AC812" s="60"/>
      <c r="AD812" s="60"/>
      <c r="AE812" s="22"/>
      <c r="AF812" s="22"/>
      <c r="AG812" s="22"/>
      <c r="AH812" s="22"/>
      <c r="AI812" s="22"/>
      <c r="AJ812" s="22"/>
      <c r="AK812" s="39"/>
      <c r="AL812" s="39"/>
      <c r="AM812" s="39"/>
      <c r="AN812" s="39"/>
      <c r="AO812" s="39"/>
      <c r="AP812" s="39"/>
      <c r="AQ812" s="39"/>
      <c r="AR812" s="40"/>
      <c r="AS812" s="39"/>
      <c r="AT812" s="40"/>
      <c r="AU812" s="39"/>
      <c r="AV812" s="39"/>
      <c r="AW812" s="39"/>
      <c r="AX812" s="39"/>
      <c r="AY812" s="39"/>
      <c r="AZ812" s="40"/>
      <c r="BA812" s="39"/>
      <c r="BB812" s="40"/>
      <c r="BC812" s="39"/>
      <c r="BD812" s="40"/>
      <c r="BE812" s="39"/>
      <c r="BF812" s="39"/>
      <c r="BG812" s="39"/>
      <c r="BH812" s="56"/>
      <c r="BI812" s="56"/>
      <c r="BJ812" s="133"/>
    </row>
    <row r="813" spans="1:62" ht="15" x14ac:dyDescent="0.35">
      <c r="A813" s="9"/>
      <c r="B813" s="76"/>
      <c r="C813" s="9"/>
      <c r="D813" s="9"/>
      <c r="E813" s="9"/>
      <c r="F813" s="15"/>
      <c r="G813" s="5"/>
      <c r="H813" s="5"/>
      <c r="I813" s="9"/>
      <c r="J813" s="9"/>
      <c r="K813" s="9"/>
      <c r="L813" s="9"/>
      <c r="M813" s="9"/>
      <c r="N813" s="9"/>
      <c r="O813" s="9"/>
      <c r="P813" s="9"/>
      <c r="Q813" s="9"/>
      <c r="R813" s="9"/>
      <c r="S813" s="9"/>
      <c r="T813" s="9"/>
      <c r="U813" s="9"/>
      <c r="V813" s="9"/>
      <c r="W813" s="9"/>
      <c r="Y813" s="17"/>
      <c r="AA813" s="9"/>
      <c r="AB813" s="9"/>
      <c r="AC813" s="9"/>
      <c r="AD813" s="9"/>
      <c r="AE813" s="14"/>
      <c r="AF813" s="14"/>
      <c r="AG813" s="14"/>
      <c r="AH813" s="14"/>
      <c r="AI813" s="14"/>
      <c r="AJ813" s="14"/>
      <c r="AK813" s="6"/>
      <c r="AL813" s="6"/>
      <c r="AM813" s="6"/>
      <c r="AN813" s="6"/>
      <c r="AO813" s="6"/>
      <c r="AP813" s="6"/>
      <c r="AQ813" s="6"/>
      <c r="AR813" s="6"/>
      <c r="AS813" s="6"/>
      <c r="AT813" s="6"/>
      <c r="AU813" s="39"/>
      <c r="AV813" s="39"/>
      <c r="AW813" s="6"/>
      <c r="AX813" s="6"/>
      <c r="AY813" s="6"/>
      <c r="AZ813" s="6"/>
      <c r="BA813" s="6"/>
      <c r="BB813" s="6"/>
      <c r="BC813" s="6"/>
      <c r="BD813" s="6"/>
      <c r="BE813" s="6"/>
      <c r="BF813" s="6"/>
      <c r="BG813" s="6"/>
      <c r="BH813" s="6"/>
      <c r="BI813" s="6"/>
      <c r="BJ813" s="137"/>
    </row>
    <row r="814" spans="1:62" x14ac:dyDescent="0.3">
      <c r="A814" s="9"/>
      <c r="B814" s="76"/>
      <c r="C814" s="9"/>
      <c r="D814" s="9"/>
      <c r="E814" s="9"/>
      <c r="F814" s="15"/>
      <c r="G814" s="5"/>
      <c r="H814" s="5"/>
      <c r="I814" s="9"/>
      <c r="J814" s="9"/>
      <c r="K814" s="9"/>
      <c r="L814" s="9"/>
      <c r="M814" s="9"/>
      <c r="N814" s="9"/>
      <c r="O814" s="9"/>
      <c r="P814" s="9"/>
      <c r="Q814" s="9"/>
      <c r="R814" s="9"/>
      <c r="S814" s="9"/>
      <c r="T814" s="9"/>
      <c r="U814" s="9"/>
      <c r="V814" s="9"/>
      <c r="W814" s="9"/>
      <c r="Y814" s="17"/>
      <c r="AA814" s="9"/>
      <c r="AB814" s="9"/>
      <c r="AC814" s="9"/>
      <c r="AD814" s="9"/>
      <c r="AE814" s="14"/>
      <c r="AF814" s="14"/>
      <c r="AG814" s="14"/>
      <c r="AH814" s="14"/>
      <c r="AI814" s="14"/>
      <c r="AJ814" s="14"/>
      <c r="AK814" s="6"/>
      <c r="AL814" s="6"/>
      <c r="AM814" s="6"/>
      <c r="AN814" s="6"/>
      <c r="AO814" s="6"/>
      <c r="AP814" s="6"/>
      <c r="AQ814" s="6"/>
      <c r="AR814" s="6"/>
      <c r="AS814" s="6"/>
      <c r="AT814" s="6"/>
      <c r="AU814" s="39"/>
      <c r="AV814" s="39"/>
      <c r="AW814" s="6"/>
      <c r="AX814" s="6"/>
      <c r="AY814" s="6"/>
      <c r="AZ814" s="6"/>
      <c r="BA814" s="6"/>
      <c r="BB814" s="6"/>
      <c r="BC814" s="6"/>
      <c r="BD814" s="6"/>
      <c r="BE814" s="6"/>
      <c r="BF814" s="6"/>
      <c r="BG814" s="6"/>
      <c r="BH814" s="6"/>
      <c r="BI814" s="6"/>
      <c r="BJ814" s="6"/>
    </row>
    <row r="815" spans="1:62" ht="15" x14ac:dyDescent="0.35">
      <c r="A815" s="135"/>
      <c r="B815" s="76"/>
      <c r="C815" s="9"/>
      <c r="D815" s="9"/>
      <c r="E815" s="9"/>
      <c r="F815" s="15"/>
      <c r="G815" s="5"/>
      <c r="H815" s="5"/>
      <c r="I815" s="9"/>
      <c r="J815" s="9"/>
      <c r="K815" s="9"/>
      <c r="L815" s="9"/>
      <c r="M815" s="9"/>
      <c r="N815" s="9"/>
      <c r="O815" s="9"/>
      <c r="P815" s="9"/>
      <c r="Q815" s="9"/>
      <c r="R815" s="9"/>
      <c r="S815" s="9"/>
      <c r="T815" s="9"/>
      <c r="U815" s="9"/>
      <c r="V815" s="8"/>
      <c r="W815" s="8"/>
      <c r="X815" s="7"/>
      <c r="Y815" s="18"/>
      <c r="Z815" s="7"/>
      <c r="AA815" s="7"/>
      <c r="AB815" s="7"/>
      <c r="AC815" s="9"/>
      <c r="AD815" s="8"/>
      <c r="AE815" s="14"/>
      <c r="AF815" s="14"/>
      <c r="AG815" s="14"/>
      <c r="AH815" s="14"/>
      <c r="AI815" s="14"/>
      <c r="AJ815" s="14"/>
      <c r="AK815" s="136"/>
      <c r="AL815" s="6"/>
      <c r="AM815" s="5"/>
      <c r="AN815" s="5"/>
      <c r="AO815" s="6"/>
      <c r="AP815" s="6"/>
      <c r="AQ815" s="6"/>
      <c r="AR815" s="6"/>
      <c r="AS815" s="6"/>
      <c r="AT815" s="6"/>
      <c r="AU815" s="6"/>
      <c r="AV815" s="6"/>
      <c r="AW815" s="6"/>
      <c r="AX815" s="6"/>
      <c r="AY815" s="6"/>
      <c r="AZ815" s="6"/>
      <c r="BA815" s="6"/>
      <c r="BB815" s="6"/>
      <c r="BC815" s="6"/>
      <c r="BD815" s="6"/>
      <c r="BE815" s="6"/>
      <c r="BF815" s="6"/>
      <c r="BG815" s="6"/>
      <c r="BH815" s="6"/>
      <c r="BI815" s="6"/>
      <c r="BJ815" s="137"/>
    </row>
    <row r="816" spans="1:62" x14ac:dyDescent="0.3">
      <c r="A816" s="9"/>
      <c r="B816" s="76"/>
      <c r="C816" s="9"/>
      <c r="D816" s="9"/>
      <c r="E816" s="9"/>
      <c r="F816" s="15"/>
      <c r="G816" s="5"/>
      <c r="H816" s="5"/>
      <c r="I816" s="9"/>
      <c r="J816" s="9"/>
      <c r="K816" s="9"/>
      <c r="L816" s="9"/>
      <c r="M816" s="9"/>
      <c r="N816" s="9"/>
      <c r="O816" s="9"/>
      <c r="P816" s="9"/>
      <c r="Q816" s="9"/>
      <c r="R816" s="9"/>
      <c r="S816" s="9"/>
      <c r="T816" s="9"/>
      <c r="U816" s="9"/>
      <c r="V816" s="9"/>
      <c r="W816" s="9"/>
      <c r="Y816" s="17"/>
      <c r="AA816" s="9"/>
      <c r="AB816" s="9"/>
      <c r="AC816" s="9"/>
      <c r="AD816" s="9"/>
      <c r="AE816" s="14"/>
      <c r="AF816" s="14"/>
      <c r="AG816" s="14"/>
      <c r="AH816" s="14"/>
      <c r="AI816" s="14"/>
      <c r="AJ816" s="14"/>
      <c r="AK816" s="6"/>
      <c r="AL816" s="6"/>
      <c r="AM816" s="6"/>
      <c r="AN816" s="6"/>
      <c r="AO816" s="6"/>
      <c r="AP816" s="6"/>
      <c r="AQ816" s="6"/>
      <c r="AR816" s="6"/>
      <c r="AS816" s="6"/>
      <c r="AT816" s="6"/>
      <c r="AU816" s="39"/>
      <c r="AV816" s="39"/>
      <c r="AW816" s="6"/>
      <c r="AX816" s="6"/>
      <c r="AY816" s="6"/>
      <c r="AZ816" s="6"/>
      <c r="BA816" s="6"/>
      <c r="BB816" s="6"/>
      <c r="BC816" s="6"/>
      <c r="BD816" s="6"/>
      <c r="BE816" s="6"/>
      <c r="BF816" s="6"/>
      <c r="BG816" s="6"/>
      <c r="BH816" s="6"/>
      <c r="BI816" s="6"/>
      <c r="BJ816" s="6"/>
    </row>
    <row r="817" spans="1:62" x14ac:dyDescent="0.3">
      <c r="A817" s="9"/>
      <c r="B817" s="76"/>
      <c r="C817" s="9"/>
      <c r="D817" s="9"/>
      <c r="E817" s="9"/>
      <c r="F817" s="15"/>
      <c r="G817" s="5"/>
      <c r="H817" s="5"/>
      <c r="I817" s="9"/>
      <c r="J817" s="9"/>
      <c r="K817" s="9"/>
      <c r="L817" s="9"/>
      <c r="M817" s="9"/>
      <c r="N817" s="9"/>
      <c r="O817" s="9"/>
      <c r="P817" s="9"/>
      <c r="Q817" s="9"/>
      <c r="R817" s="9"/>
      <c r="S817" s="9"/>
      <c r="T817" s="9"/>
      <c r="U817" s="9"/>
      <c r="V817" s="9"/>
      <c r="W817" s="9"/>
      <c r="Y817" s="17"/>
      <c r="AA817" s="9"/>
      <c r="AB817" s="9"/>
      <c r="AC817" s="9"/>
      <c r="AD817" s="9"/>
      <c r="AE817" s="14"/>
      <c r="AF817" s="14"/>
      <c r="AG817" s="14"/>
      <c r="AH817" s="14"/>
      <c r="AI817" s="14"/>
      <c r="AJ817" s="14"/>
      <c r="AK817" s="6"/>
      <c r="AL817" s="6"/>
      <c r="AM817" s="6"/>
      <c r="AN817" s="6"/>
      <c r="AO817" s="6"/>
      <c r="AP817" s="6"/>
      <c r="AQ817" s="6"/>
      <c r="AR817" s="6"/>
      <c r="AS817" s="6"/>
      <c r="AT817" s="6"/>
      <c r="AU817" s="39"/>
      <c r="AV817" s="39"/>
      <c r="AW817" s="6"/>
      <c r="AX817" s="6"/>
      <c r="AY817" s="6"/>
      <c r="AZ817" s="6"/>
      <c r="BA817" s="6"/>
      <c r="BB817" s="6"/>
      <c r="BC817" s="6"/>
      <c r="BD817" s="6"/>
      <c r="BE817" s="6"/>
      <c r="BF817" s="6"/>
      <c r="BG817" s="6"/>
      <c r="BH817" s="6"/>
      <c r="BI817" s="6"/>
      <c r="BJ817" s="6"/>
    </row>
    <row r="818" spans="1:62" ht="13.5" customHeight="1" x14ac:dyDescent="0.35">
      <c r="A818" s="120"/>
      <c r="B818" s="19"/>
      <c r="C818" s="1"/>
      <c r="D818" s="9"/>
      <c r="E818" s="1"/>
      <c r="F818" s="15"/>
      <c r="G818" s="37"/>
      <c r="H818" s="5"/>
      <c r="I818" s="22"/>
      <c r="J818" s="22"/>
      <c r="K818" s="22"/>
      <c r="L818" s="60"/>
      <c r="M818" s="60"/>
      <c r="N818" s="60"/>
      <c r="O818" s="60"/>
      <c r="P818" s="60"/>
      <c r="Q818" s="60"/>
      <c r="R818" s="60"/>
      <c r="S818" s="60"/>
      <c r="T818" s="60"/>
      <c r="U818" s="60"/>
      <c r="V818" s="60"/>
      <c r="W818" s="60"/>
      <c r="X818" s="60"/>
      <c r="Y818" s="59"/>
      <c r="Z818" s="20"/>
      <c r="AA818" s="60"/>
      <c r="AB818" s="60"/>
      <c r="AC818" s="60"/>
      <c r="AD818" s="60"/>
      <c r="AE818" s="22"/>
      <c r="AF818" s="22"/>
      <c r="AG818" s="22"/>
      <c r="AH818" s="22"/>
      <c r="AI818" s="22"/>
      <c r="AJ818" s="22"/>
      <c r="AK818" s="39"/>
      <c r="AL818" s="39"/>
      <c r="AM818" s="39"/>
      <c r="AN818" s="39"/>
      <c r="AO818" s="39"/>
      <c r="AP818" s="39"/>
      <c r="AQ818" s="39"/>
      <c r="AR818" s="40"/>
      <c r="AS818" s="39"/>
      <c r="AT818" s="40"/>
      <c r="AU818" s="39"/>
      <c r="AV818" s="39"/>
      <c r="AW818" s="39"/>
      <c r="AX818" s="39"/>
      <c r="AY818" s="39"/>
      <c r="AZ818" s="40"/>
      <c r="BA818" s="39"/>
      <c r="BB818" s="40"/>
      <c r="BC818" s="39"/>
      <c r="BD818" s="40"/>
      <c r="BE818" s="39"/>
      <c r="BF818" s="39"/>
      <c r="BG818" s="39"/>
      <c r="BH818" s="56"/>
      <c r="BI818" s="56"/>
      <c r="BJ818" s="133"/>
    </row>
    <row r="819" spans="1:62" x14ac:dyDescent="0.3">
      <c r="A819" s="9"/>
      <c r="B819" s="76"/>
      <c r="C819" s="9"/>
      <c r="D819" s="9"/>
      <c r="E819" s="9"/>
      <c r="F819" s="15"/>
      <c r="G819" s="5"/>
      <c r="H819" s="5"/>
      <c r="I819" s="9"/>
      <c r="J819" s="9"/>
      <c r="K819" s="9"/>
      <c r="L819" s="9"/>
      <c r="M819" s="9"/>
      <c r="N819" s="9"/>
      <c r="O819" s="9"/>
      <c r="P819" s="9"/>
      <c r="Q819" s="9"/>
      <c r="R819" s="9"/>
      <c r="S819" s="9"/>
      <c r="T819" s="9"/>
      <c r="U819" s="9"/>
      <c r="V819" s="9"/>
      <c r="W819" s="9"/>
      <c r="Y819" s="17"/>
      <c r="AA819" s="9"/>
      <c r="AB819" s="9"/>
      <c r="AC819" s="9"/>
      <c r="AD819" s="9"/>
      <c r="AE819" s="14"/>
      <c r="AF819" s="14"/>
      <c r="AG819" s="14"/>
      <c r="AH819" s="14"/>
      <c r="AI819" s="14"/>
      <c r="AJ819" s="14"/>
      <c r="AK819" s="6"/>
      <c r="AL819" s="6"/>
      <c r="AM819" s="6"/>
      <c r="AN819" s="6"/>
      <c r="AO819" s="6"/>
      <c r="AP819" s="6"/>
      <c r="AQ819" s="6"/>
      <c r="AR819" s="6"/>
      <c r="AS819" s="6"/>
      <c r="AT819" s="6"/>
      <c r="AU819" s="39"/>
      <c r="AV819" s="39"/>
      <c r="AW819" s="6"/>
      <c r="AX819" s="6"/>
      <c r="AY819" s="6"/>
      <c r="AZ819" s="6"/>
      <c r="BA819" s="6"/>
      <c r="BB819" s="6"/>
      <c r="BC819" s="6"/>
      <c r="BD819" s="6"/>
      <c r="BE819" s="6"/>
      <c r="BF819" s="6"/>
      <c r="BG819" s="6"/>
      <c r="BH819" s="6"/>
      <c r="BI819" s="6"/>
      <c r="BJ819" s="6"/>
    </row>
    <row r="820" spans="1:62" x14ac:dyDescent="0.3">
      <c r="A820" s="135"/>
      <c r="B820" s="76"/>
      <c r="C820" s="9"/>
      <c r="D820" s="9"/>
      <c r="E820" s="9"/>
      <c r="F820" s="15"/>
      <c r="G820" s="5"/>
      <c r="H820" s="5"/>
      <c r="I820" s="9"/>
      <c r="J820" s="9"/>
      <c r="K820" s="9"/>
      <c r="L820" s="9"/>
      <c r="M820" s="9"/>
      <c r="N820" s="9"/>
      <c r="O820" s="9"/>
      <c r="P820" s="9"/>
      <c r="Q820" s="9"/>
      <c r="R820" s="9"/>
      <c r="S820" s="9"/>
      <c r="T820" s="9"/>
      <c r="U820" s="9"/>
      <c r="V820" s="8"/>
      <c r="W820" s="8"/>
      <c r="X820" s="7"/>
      <c r="Y820" s="18"/>
      <c r="Z820" s="7"/>
      <c r="AA820" s="7"/>
      <c r="AB820" s="7"/>
      <c r="AC820" s="9"/>
      <c r="AD820" s="8"/>
      <c r="AE820" s="14"/>
      <c r="AF820" s="14"/>
      <c r="AG820" s="14"/>
      <c r="AH820" s="14"/>
      <c r="AI820" s="14"/>
      <c r="AJ820" s="14"/>
      <c r="AK820" s="136"/>
      <c r="AL820" s="6"/>
      <c r="AM820" s="5"/>
      <c r="AN820" s="5"/>
      <c r="AO820" s="6"/>
      <c r="AP820" s="6"/>
      <c r="AQ820" s="6"/>
      <c r="AR820" s="6"/>
      <c r="AS820" s="6"/>
      <c r="AT820" s="6"/>
      <c r="AU820" s="6"/>
      <c r="AV820" s="6"/>
      <c r="AW820" s="6"/>
      <c r="AX820" s="6"/>
      <c r="AY820" s="6"/>
      <c r="AZ820" s="6"/>
      <c r="BA820" s="6"/>
      <c r="BB820" s="6"/>
      <c r="BC820" s="6"/>
      <c r="BD820" s="6"/>
      <c r="BE820" s="6"/>
      <c r="BF820" s="6"/>
      <c r="BG820" s="6"/>
      <c r="BH820" s="6"/>
      <c r="BI820" s="6"/>
      <c r="BJ820" s="6"/>
    </row>
    <row r="821" spans="1:62" x14ac:dyDescent="0.3">
      <c r="A821" s="135"/>
      <c r="B821" s="76"/>
      <c r="C821" s="9"/>
      <c r="D821" s="9"/>
      <c r="E821" s="9"/>
      <c r="F821" s="15"/>
      <c r="G821" s="5"/>
      <c r="H821" s="5"/>
      <c r="I821" s="9"/>
      <c r="J821" s="9"/>
      <c r="K821" s="9"/>
      <c r="L821" s="9"/>
      <c r="M821" s="9"/>
      <c r="N821" s="9"/>
      <c r="O821" s="9"/>
      <c r="P821" s="9"/>
      <c r="Q821" s="9"/>
      <c r="R821" s="9"/>
      <c r="S821" s="9"/>
      <c r="T821" s="9"/>
      <c r="U821" s="9"/>
      <c r="V821" s="8"/>
      <c r="W821" s="8"/>
      <c r="X821" s="7"/>
      <c r="Y821" s="18"/>
      <c r="Z821" s="7"/>
      <c r="AA821" s="7"/>
      <c r="AB821" s="7"/>
      <c r="AC821" s="9"/>
      <c r="AD821" s="8"/>
      <c r="AE821" s="14"/>
      <c r="AF821" s="14"/>
      <c r="AG821" s="14"/>
      <c r="AH821" s="14"/>
      <c r="AI821" s="14"/>
      <c r="AJ821" s="14"/>
      <c r="AK821" s="136"/>
      <c r="AL821" s="6"/>
      <c r="AM821" s="5"/>
      <c r="AN821" s="5"/>
      <c r="AO821" s="6"/>
      <c r="AP821" s="6"/>
      <c r="AQ821" s="6"/>
      <c r="AR821" s="6"/>
      <c r="AS821" s="6"/>
      <c r="AT821" s="6"/>
      <c r="AU821" s="39"/>
      <c r="AV821" s="39"/>
      <c r="AW821" s="6"/>
      <c r="AX821" s="6"/>
      <c r="AY821" s="6"/>
      <c r="AZ821" s="6"/>
      <c r="BA821" s="6"/>
      <c r="BB821" s="6"/>
      <c r="BC821" s="6"/>
      <c r="BD821" s="6"/>
      <c r="BE821" s="6"/>
      <c r="BF821" s="6"/>
      <c r="BG821" s="6"/>
      <c r="BH821" s="6"/>
      <c r="BI821" s="6"/>
      <c r="BJ821" s="6"/>
    </row>
    <row r="822" spans="1:62" ht="13.5" customHeight="1" x14ac:dyDescent="0.35">
      <c r="A822" s="120"/>
      <c r="B822" s="19"/>
      <c r="C822" s="1"/>
      <c r="D822" s="9"/>
      <c r="E822" s="1"/>
      <c r="F822" s="15"/>
      <c r="G822" s="37"/>
      <c r="H822" s="5"/>
      <c r="I822" s="22"/>
      <c r="J822" s="22"/>
      <c r="K822" s="22"/>
      <c r="L822" s="60"/>
      <c r="M822" s="60"/>
      <c r="N822" s="60"/>
      <c r="O822" s="60"/>
      <c r="P822" s="60"/>
      <c r="Q822" s="60"/>
      <c r="R822" s="60"/>
      <c r="S822" s="60"/>
      <c r="T822" s="60"/>
      <c r="U822" s="60"/>
      <c r="V822" s="60"/>
      <c r="W822" s="60"/>
      <c r="X822" s="60"/>
      <c r="Y822" s="59"/>
      <c r="Z822" s="20"/>
      <c r="AA822" s="60"/>
      <c r="AB822" s="60"/>
      <c r="AC822" s="60"/>
      <c r="AD822" s="60"/>
      <c r="AE822" s="22"/>
      <c r="AF822" s="22"/>
      <c r="AG822" s="22"/>
      <c r="AH822" s="22"/>
      <c r="AI822" s="22"/>
      <c r="AJ822" s="22"/>
      <c r="AK822" s="39"/>
      <c r="AL822" s="39"/>
      <c r="AM822" s="39"/>
      <c r="AN822" s="39"/>
      <c r="AO822" s="39"/>
      <c r="AP822" s="39"/>
      <c r="AQ822" s="39"/>
      <c r="AR822" s="40"/>
      <c r="AS822" s="39"/>
      <c r="AT822" s="40"/>
      <c r="AU822" s="39"/>
      <c r="AV822" s="39"/>
      <c r="AW822" s="39"/>
      <c r="AX822" s="39"/>
      <c r="AY822" s="39"/>
      <c r="AZ822" s="40"/>
      <c r="BA822" s="39"/>
      <c r="BB822" s="40"/>
      <c r="BC822" s="39"/>
      <c r="BD822" s="40"/>
      <c r="BE822" s="39"/>
      <c r="BF822" s="39"/>
      <c r="BG822" s="39"/>
      <c r="BH822" s="56"/>
      <c r="BI822" s="56"/>
      <c r="BJ822" s="133"/>
    </row>
    <row r="823" spans="1:62" ht="13.5" customHeight="1" x14ac:dyDescent="0.35">
      <c r="A823" s="120"/>
      <c r="B823" s="19"/>
      <c r="C823" s="1"/>
      <c r="D823" s="9"/>
      <c r="E823" s="1"/>
      <c r="F823" s="15"/>
      <c r="G823" s="37"/>
      <c r="H823" s="5"/>
      <c r="I823" s="22"/>
      <c r="J823" s="22"/>
      <c r="K823" s="22"/>
      <c r="L823" s="60"/>
      <c r="M823" s="60"/>
      <c r="N823" s="60"/>
      <c r="O823" s="60"/>
      <c r="P823" s="60"/>
      <c r="Q823" s="60"/>
      <c r="R823" s="60"/>
      <c r="S823" s="60"/>
      <c r="T823" s="60"/>
      <c r="U823" s="60"/>
      <c r="V823" s="60"/>
      <c r="W823" s="60"/>
      <c r="X823" s="60"/>
      <c r="Y823" s="59"/>
      <c r="Z823" s="20"/>
      <c r="AA823" s="60"/>
      <c r="AB823" s="60"/>
      <c r="AC823" s="60"/>
      <c r="AD823" s="60"/>
      <c r="AE823" s="22"/>
      <c r="AF823" s="22"/>
      <c r="AG823" s="22"/>
      <c r="AH823" s="22"/>
      <c r="AI823" s="22"/>
      <c r="AJ823" s="22"/>
      <c r="AK823" s="39"/>
      <c r="AL823" s="39"/>
      <c r="AM823" s="39"/>
      <c r="AN823" s="39"/>
      <c r="AO823" s="39"/>
      <c r="AP823" s="39"/>
      <c r="AQ823" s="39"/>
      <c r="AR823" s="40"/>
      <c r="AS823" s="39"/>
      <c r="AT823" s="40"/>
      <c r="AU823" s="39"/>
      <c r="AV823" s="39"/>
      <c r="AW823" s="39"/>
      <c r="AX823" s="39"/>
      <c r="AY823" s="39"/>
      <c r="AZ823" s="40"/>
      <c r="BA823" s="39"/>
      <c r="BB823" s="40"/>
      <c r="BC823" s="39"/>
      <c r="BD823" s="40"/>
      <c r="BE823" s="39"/>
      <c r="BF823" s="39"/>
      <c r="BG823" s="39"/>
      <c r="BH823" s="56"/>
      <c r="BI823" s="56"/>
      <c r="BJ823" s="133"/>
    </row>
    <row r="824" spans="1:62" x14ac:dyDescent="0.3">
      <c r="A824" s="9"/>
      <c r="B824" s="76"/>
      <c r="C824" s="9"/>
      <c r="D824" s="9"/>
      <c r="E824" s="9"/>
      <c r="F824" s="15"/>
      <c r="G824" s="5"/>
      <c r="H824" s="5"/>
      <c r="I824" s="9"/>
      <c r="J824" s="9"/>
      <c r="K824" s="9"/>
      <c r="L824" s="9"/>
      <c r="M824" s="9"/>
      <c r="N824" s="9"/>
      <c r="O824" s="9"/>
      <c r="P824" s="9"/>
      <c r="Q824" s="9"/>
      <c r="R824" s="9"/>
      <c r="S824" s="9"/>
      <c r="T824" s="9"/>
      <c r="U824" s="9"/>
      <c r="V824" s="9"/>
      <c r="W824" s="9"/>
      <c r="Y824" s="17"/>
      <c r="AA824" s="9"/>
      <c r="AB824" s="9"/>
      <c r="AC824" s="9"/>
      <c r="AD824" s="9"/>
      <c r="AE824" s="14"/>
      <c r="AF824" s="14"/>
      <c r="AG824" s="14"/>
      <c r="AH824" s="14"/>
      <c r="AI824" s="14"/>
      <c r="AJ824" s="14"/>
      <c r="AK824" s="6"/>
      <c r="AL824" s="6"/>
      <c r="AM824" s="6"/>
      <c r="AN824" s="6"/>
      <c r="AO824" s="6"/>
      <c r="AP824" s="6"/>
      <c r="AQ824" s="6"/>
      <c r="AR824" s="6"/>
      <c r="AS824" s="6"/>
      <c r="AT824" s="6"/>
      <c r="AU824" s="39"/>
      <c r="AV824" s="39"/>
      <c r="AW824" s="6"/>
      <c r="AX824" s="6"/>
      <c r="AY824" s="6"/>
      <c r="AZ824" s="6"/>
      <c r="BA824" s="6"/>
      <c r="BB824" s="6"/>
      <c r="BC824" s="6"/>
      <c r="BD824" s="6"/>
      <c r="BE824" s="6"/>
      <c r="BF824" s="6"/>
      <c r="BG824" s="6"/>
      <c r="BH824" s="6"/>
      <c r="BI824" s="6"/>
      <c r="BJ824" s="6"/>
    </row>
    <row r="825" spans="1:62" x14ac:dyDescent="0.3">
      <c r="A825" s="9"/>
      <c r="B825" s="76"/>
      <c r="C825" s="9"/>
      <c r="D825" s="9"/>
      <c r="E825" s="9"/>
      <c r="F825" s="15"/>
      <c r="G825" s="5"/>
      <c r="H825" s="5"/>
      <c r="I825" s="9"/>
      <c r="J825" s="9"/>
      <c r="K825" s="9"/>
      <c r="L825" s="9"/>
      <c r="M825" s="9"/>
      <c r="N825" s="9"/>
      <c r="O825" s="9"/>
      <c r="P825" s="9"/>
      <c r="Q825" s="9"/>
      <c r="R825" s="9"/>
      <c r="S825" s="9"/>
      <c r="T825" s="9"/>
      <c r="U825" s="9"/>
      <c r="V825" s="9"/>
      <c r="W825" s="9"/>
      <c r="Y825" s="17"/>
      <c r="AA825" s="9"/>
      <c r="AB825" s="9"/>
      <c r="AC825" s="9"/>
      <c r="AD825" s="9"/>
      <c r="AE825" s="14"/>
      <c r="AF825" s="14"/>
      <c r="AG825" s="14"/>
      <c r="AH825" s="14"/>
      <c r="AI825" s="14"/>
      <c r="AJ825" s="14"/>
      <c r="AK825" s="6"/>
      <c r="AL825" s="6"/>
      <c r="AM825" s="6"/>
      <c r="AN825" s="6"/>
      <c r="AO825" s="6"/>
      <c r="AP825" s="6"/>
      <c r="AQ825" s="6"/>
      <c r="AR825" s="6"/>
      <c r="AS825" s="6"/>
      <c r="AT825" s="6"/>
      <c r="AU825" s="39"/>
      <c r="AV825" s="39"/>
      <c r="AW825" s="6"/>
      <c r="AX825" s="6"/>
      <c r="AY825" s="6"/>
      <c r="AZ825" s="6"/>
      <c r="BA825" s="6"/>
      <c r="BB825" s="6"/>
      <c r="BC825" s="6"/>
      <c r="BD825" s="6"/>
      <c r="BE825" s="6"/>
      <c r="BF825" s="6"/>
      <c r="BG825" s="6"/>
      <c r="BH825" s="6"/>
      <c r="BI825" s="6"/>
      <c r="BJ825" s="6"/>
    </row>
    <row r="826" spans="1:62" x14ac:dyDescent="0.3">
      <c r="A826" s="135"/>
      <c r="B826" s="76"/>
      <c r="C826" s="9"/>
      <c r="D826" s="9"/>
      <c r="E826" s="9"/>
      <c r="F826" s="15"/>
      <c r="G826" s="5"/>
      <c r="H826" s="5"/>
      <c r="I826" s="9"/>
      <c r="J826" s="9"/>
      <c r="K826" s="9"/>
      <c r="L826" s="9"/>
      <c r="M826" s="9"/>
      <c r="N826" s="9"/>
      <c r="O826" s="9"/>
      <c r="P826" s="9"/>
      <c r="Q826" s="9"/>
      <c r="R826" s="9"/>
      <c r="S826" s="9"/>
      <c r="T826" s="9"/>
      <c r="U826" s="9"/>
      <c r="V826" s="8"/>
      <c r="W826" s="8"/>
      <c r="X826" s="7"/>
      <c r="Y826" s="18"/>
      <c r="Z826" s="7"/>
      <c r="AA826" s="7"/>
      <c r="AB826" s="7"/>
      <c r="AC826" s="9"/>
      <c r="AD826" s="8"/>
      <c r="AE826" s="14"/>
      <c r="AF826" s="14"/>
      <c r="AG826" s="14"/>
      <c r="AH826" s="14"/>
      <c r="AI826" s="14"/>
      <c r="AJ826" s="14"/>
      <c r="AK826" s="136"/>
      <c r="AL826" s="6"/>
      <c r="AM826" s="5"/>
      <c r="AN826" s="5"/>
      <c r="AO826" s="6"/>
      <c r="AP826" s="6"/>
      <c r="AQ826" s="6"/>
      <c r="AR826" s="6"/>
      <c r="AS826" s="6"/>
      <c r="AT826" s="6"/>
      <c r="AU826" s="6"/>
      <c r="AV826" s="6"/>
      <c r="AW826" s="6"/>
      <c r="AX826" s="6"/>
      <c r="AY826" s="6"/>
      <c r="AZ826" s="6"/>
      <c r="BA826" s="6"/>
      <c r="BB826" s="6"/>
      <c r="BC826" s="6"/>
      <c r="BD826" s="6"/>
      <c r="BE826" s="6"/>
      <c r="BF826" s="6"/>
      <c r="BG826" s="6"/>
      <c r="BH826" s="6"/>
      <c r="BI826" s="6"/>
      <c r="BJ826" s="6"/>
    </row>
    <row r="827" spans="1:62" x14ac:dyDescent="0.3">
      <c r="A827" s="9"/>
      <c r="B827" s="76"/>
      <c r="C827" s="9"/>
      <c r="D827" s="9"/>
      <c r="E827" s="9"/>
      <c r="F827" s="15"/>
      <c r="G827" s="5"/>
      <c r="H827" s="5"/>
      <c r="I827" s="9"/>
      <c r="J827" s="9"/>
      <c r="K827" s="9"/>
      <c r="L827" s="9"/>
      <c r="M827" s="9"/>
      <c r="N827" s="9"/>
      <c r="O827" s="9"/>
      <c r="P827" s="9"/>
      <c r="Q827" s="9"/>
      <c r="R827" s="9"/>
      <c r="S827" s="9"/>
      <c r="T827" s="9"/>
      <c r="U827" s="9"/>
      <c r="V827" s="8"/>
      <c r="W827" s="8"/>
      <c r="X827" s="7"/>
      <c r="Y827" s="18"/>
      <c r="Z827" s="7"/>
      <c r="AA827" s="7"/>
      <c r="AB827" s="7"/>
      <c r="AC827" s="9"/>
      <c r="AD827" s="8"/>
      <c r="AE827" s="14"/>
      <c r="AF827" s="14"/>
      <c r="AG827" s="14"/>
      <c r="AH827" s="14"/>
      <c r="AI827" s="14"/>
      <c r="AJ827" s="14"/>
      <c r="AK827" s="5"/>
      <c r="AL827" s="6"/>
      <c r="AM827" s="5"/>
      <c r="AN827" s="5"/>
      <c r="AO827" s="6"/>
      <c r="AP827" s="6"/>
      <c r="AQ827" s="6"/>
      <c r="AR827" s="6"/>
      <c r="AS827" s="6"/>
      <c r="AT827" s="6"/>
      <c r="AU827" s="6"/>
      <c r="AV827" s="6"/>
      <c r="AW827" s="6"/>
      <c r="AX827" s="6"/>
      <c r="AY827" s="6"/>
      <c r="AZ827" s="6"/>
      <c r="BA827" s="6"/>
      <c r="BB827" s="6"/>
      <c r="BC827" s="6"/>
      <c r="BD827" s="6"/>
      <c r="BE827" s="6"/>
      <c r="BF827" s="6"/>
      <c r="BG827" s="6"/>
      <c r="BH827" s="6"/>
      <c r="BI827" s="6"/>
      <c r="BJ827" s="6"/>
    </row>
    <row r="828" spans="1:62" ht="13.5" customHeight="1" x14ac:dyDescent="0.35">
      <c r="A828" s="120"/>
      <c r="B828" s="19"/>
      <c r="C828" s="1"/>
      <c r="D828" s="9"/>
      <c r="E828" s="1"/>
      <c r="F828" s="15"/>
      <c r="G828" s="37"/>
      <c r="H828" s="5"/>
      <c r="I828" s="22"/>
      <c r="J828" s="22"/>
      <c r="K828" s="22"/>
      <c r="L828" s="60"/>
      <c r="M828" s="60"/>
      <c r="N828" s="60"/>
      <c r="O828" s="60"/>
      <c r="P828" s="60"/>
      <c r="Q828" s="60"/>
      <c r="R828" s="60"/>
      <c r="S828" s="60"/>
      <c r="T828" s="60"/>
      <c r="U828" s="60"/>
      <c r="V828" s="60"/>
      <c r="W828" s="60"/>
      <c r="X828" s="60"/>
      <c r="Y828" s="59"/>
      <c r="Z828" s="20"/>
      <c r="AA828" s="60"/>
      <c r="AB828" s="60"/>
      <c r="AC828" s="60"/>
      <c r="AD828" s="60"/>
      <c r="AE828" s="22"/>
      <c r="AF828" s="22"/>
      <c r="AG828" s="22"/>
      <c r="AH828" s="22"/>
      <c r="AI828" s="22"/>
      <c r="AJ828" s="22"/>
      <c r="AK828" s="39"/>
      <c r="AL828" s="39"/>
      <c r="AM828" s="39"/>
      <c r="AN828" s="39"/>
      <c r="AO828" s="39"/>
      <c r="AP828" s="39"/>
      <c r="AQ828" s="39"/>
      <c r="AR828" s="40"/>
      <c r="AS828" s="39"/>
      <c r="AT828" s="40"/>
      <c r="AU828" s="39"/>
      <c r="AV828" s="39"/>
      <c r="AW828" s="39"/>
      <c r="AX828" s="39"/>
      <c r="AY828" s="39"/>
      <c r="AZ828" s="40"/>
      <c r="BA828" s="39"/>
      <c r="BB828" s="40"/>
      <c r="BC828" s="39"/>
      <c r="BD828" s="40"/>
      <c r="BE828" s="39"/>
      <c r="BF828" s="39"/>
      <c r="BG828" s="39"/>
      <c r="BH828" s="56"/>
      <c r="BI828" s="56"/>
      <c r="BJ828" s="133"/>
    </row>
    <row r="829" spans="1:62" x14ac:dyDescent="0.3">
      <c r="A829" s="9"/>
      <c r="B829" s="76"/>
      <c r="C829" s="9"/>
      <c r="D829" s="9"/>
      <c r="E829" s="9"/>
      <c r="F829" s="15"/>
      <c r="G829" s="5"/>
      <c r="H829" s="5"/>
      <c r="I829" s="9"/>
      <c r="J829" s="9"/>
      <c r="K829" s="9"/>
      <c r="L829" s="9"/>
      <c r="M829" s="9"/>
      <c r="N829" s="9"/>
      <c r="O829" s="9"/>
      <c r="P829" s="9"/>
      <c r="Q829" s="9"/>
      <c r="R829" s="9"/>
      <c r="S829" s="9"/>
      <c r="T829" s="9"/>
      <c r="U829" s="9"/>
      <c r="V829" s="9"/>
      <c r="W829" s="9"/>
      <c r="Y829" s="17"/>
      <c r="AA829" s="9"/>
      <c r="AB829" s="9"/>
      <c r="AC829" s="9"/>
      <c r="AD829" s="9"/>
      <c r="AE829" s="14"/>
      <c r="AF829" s="14"/>
      <c r="AG829" s="14"/>
      <c r="AH829" s="14"/>
      <c r="AI829" s="14"/>
      <c r="AJ829" s="14"/>
      <c r="AK829" s="6"/>
      <c r="AL829" s="6"/>
      <c r="AM829" s="6"/>
      <c r="AN829" s="6"/>
      <c r="AO829" s="6"/>
      <c r="AP829" s="6"/>
      <c r="AQ829" s="6"/>
      <c r="AR829" s="6"/>
      <c r="AS829" s="6"/>
      <c r="AT829" s="6"/>
      <c r="AU829" s="39"/>
      <c r="AV829" s="39"/>
      <c r="AW829" s="6"/>
      <c r="AX829" s="6"/>
      <c r="AY829" s="6"/>
      <c r="AZ829" s="6"/>
      <c r="BA829" s="6"/>
      <c r="BB829" s="6"/>
      <c r="BC829" s="6"/>
      <c r="BD829" s="6"/>
      <c r="BE829" s="6"/>
      <c r="BF829" s="6"/>
      <c r="BG829" s="6"/>
      <c r="BH829" s="6"/>
      <c r="BI829" s="6"/>
      <c r="BJ829" s="6"/>
    </row>
    <row r="830" spans="1:62" x14ac:dyDescent="0.3">
      <c r="A830" s="9"/>
      <c r="B830" s="76"/>
      <c r="C830" s="9"/>
      <c r="D830" s="9"/>
      <c r="E830" s="9"/>
      <c r="F830" s="15"/>
      <c r="G830" s="5"/>
      <c r="H830" s="5"/>
      <c r="I830" s="9"/>
      <c r="J830" s="9"/>
      <c r="K830" s="9"/>
      <c r="L830" s="9"/>
      <c r="M830" s="9"/>
      <c r="N830" s="9"/>
      <c r="O830" s="9"/>
      <c r="P830" s="9"/>
      <c r="Q830" s="9"/>
      <c r="R830" s="9"/>
      <c r="S830" s="9"/>
      <c r="T830" s="9"/>
      <c r="U830" s="9"/>
      <c r="V830" s="9"/>
      <c r="W830" s="9"/>
      <c r="Y830" s="17"/>
      <c r="AA830" s="9"/>
      <c r="AB830" s="9"/>
      <c r="AC830" s="9"/>
      <c r="AD830" s="9"/>
      <c r="AE830" s="14"/>
      <c r="AF830" s="14"/>
      <c r="AG830" s="14"/>
      <c r="AH830" s="14"/>
      <c r="AI830" s="14"/>
      <c r="AJ830" s="14"/>
      <c r="AK830" s="6"/>
      <c r="AL830" s="6"/>
      <c r="AM830" s="6"/>
      <c r="AN830" s="6"/>
      <c r="AO830" s="6"/>
      <c r="AP830" s="6"/>
      <c r="AQ830" s="6"/>
      <c r="AR830" s="6"/>
      <c r="AS830" s="6"/>
      <c r="AT830" s="6"/>
      <c r="AU830" s="39"/>
      <c r="AV830" s="39"/>
      <c r="AW830" s="6"/>
      <c r="AX830" s="6"/>
      <c r="AY830" s="6"/>
      <c r="AZ830" s="6"/>
      <c r="BA830" s="6"/>
      <c r="BB830" s="6"/>
      <c r="BC830" s="6"/>
      <c r="BD830" s="6"/>
      <c r="BE830" s="6"/>
      <c r="BF830" s="6"/>
      <c r="BG830" s="6"/>
      <c r="BH830" s="6"/>
      <c r="BI830" s="6"/>
      <c r="BJ830" s="6"/>
    </row>
    <row r="831" spans="1:62" x14ac:dyDescent="0.3">
      <c r="A831" s="9"/>
      <c r="B831" s="76"/>
      <c r="C831" s="9"/>
      <c r="D831" s="9"/>
      <c r="E831" s="9"/>
      <c r="F831" s="15"/>
      <c r="G831" s="5"/>
      <c r="H831" s="5"/>
      <c r="I831" s="9"/>
      <c r="J831" s="9"/>
      <c r="K831" s="9"/>
      <c r="L831" s="9"/>
      <c r="M831" s="9"/>
      <c r="N831" s="9"/>
      <c r="O831" s="9"/>
      <c r="P831" s="9"/>
      <c r="Q831" s="9"/>
      <c r="R831" s="9"/>
      <c r="S831" s="9"/>
      <c r="T831" s="9"/>
      <c r="U831" s="9"/>
      <c r="V831" s="8"/>
      <c r="W831" s="8"/>
      <c r="X831" s="7"/>
      <c r="Y831" s="18"/>
      <c r="Z831" s="7"/>
      <c r="AA831" s="7"/>
      <c r="AB831" s="7"/>
      <c r="AC831" s="9"/>
      <c r="AD831" s="8"/>
      <c r="AE831" s="14"/>
      <c r="AF831" s="14"/>
      <c r="AG831" s="14"/>
      <c r="AH831" s="14"/>
      <c r="AI831" s="14"/>
      <c r="AJ831" s="14"/>
      <c r="AK831" s="5"/>
      <c r="AL831" s="6"/>
      <c r="AM831" s="5"/>
      <c r="AN831" s="5"/>
      <c r="AO831" s="6"/>
      <c r="AP831" s="6"/>
      <c r="AQ831" s="6"/>
      <c r="AR831" s="6"/>
      <c r="AS831" s="6"/>
      <c r="AT831" s="6"/>
      <c r="AU831" s="6"/>
      <c r="AV831" s="6"/>
      <c r="AW831" s="6"/>
      <c r="AX831" s="6"/>
      <c r="AY831" s="6"/>
      <c r="AZ831" s="6"/>
      <c r="BA831" s="6"/>
      <c r="BB831" s="6"/>
      <c r="BC831" s="6"/>
      <c r="BD831" s="6"/>
      <c r="BE831" s="6"/>
      <c r="BF831" s="6"/>
      <c r="BG831" s="6"/>
      <c r="BH831" s="6"/>
      <c r="BI831" s="6"/>
      <c r="BJ831" s="6"/>
    </row>
    <row r="832" spans="1:62" ht="13.5" customHeight="1" x14ac:dyDescent="0.35">
      <c r="A832" s="120"/>
      <c r="B832" s="76"/>
      <c r="C832" s="1"/>
      <c r="D832" s="9"/>
      <c r="E832" s="1"/>
      <c r="F832" s="15"/>
      <c r="G832" s="5"/>
      <c r="H832" s="5"/>
      <c r="I832" s="22"/>
      <c r="J832" s="22"/>
      <c r="K832" s="22"/>
      <c r="L832" s="60"/>
      <c r="M832" s="60"/>
      <c r="N832" s="60"/>
      <c r="O832" s="60"/>
      <c r="P832" s="60"/>
      <c r="Q832" s="60"/>
      <c r="R832" s="60"/>
      <c r="S832" s="60"/>
      <c r="T832" s="60"/>
      <c r="U832" s="60"/>
      <c r="V832" s="60"/>
      <c r="W832" s="60"/>
      <c r="X832" s="60"/>
      <c r="Y832" s="59"/>
      <c r="Z832" s="20"/>
      <c r="AA832" s="60"/>
      <c r="AB832" s="60"/>
      <c r="AC832" s="60"/>
      <c r="AD832" s="60"/>
      <c r="AE832" s="22"/>
      <c r="AF832" s="22"/>
      <c r="AG832" s="22"/>
      <c r="AH832" s="22"/>
      <c r="AI832" s="22"/>
      <c r="AJ832" s="22"/>
      <c r="AK832" s="39"/>
      <c r="AL832" s="39"/>
      <c r="AM832" s="39"/>
      <c r="AN832" s="39"/>
      <c r="AO832" s="39"/>
      <c r="AP832" s="39"/>
      <c r="AQ832" s="39"/>
      <c r="AR832" s="40"/>
      <c r="AS832" s="39"/>
      <c r="AT832" s="40"/>
      <c r="AU832" s="39"/>
      <c r="AV832" s="39"/>
      <c r="AW832" s="39"/>
      <c r="AX832" s="39"/>
      <c r="AY832" s="39"/>
      <c r="AZ832" s="40"/>
      <c r="BA832" s="39"/>
      <c r="BB832" s="40"/>
      <c r="BC832" s="39"/>
      <c r="BD832" s="40"/>
      <c r="BE832" s="39"/>
      <c r="BF832" s="39"/>
      <c r="BG832" s="39"/>
      <c r="BH832" s="56"/>
      <c r="BI832" s="56"/>
      <c r="BJ832" s="133"/>
    </row>
    <row r="833" spans="1:62" ht="13.5" customHeight="1" x14ac:dyDescent="0.35">
      <c r="A833" s="120"/>
      <c r="B833" s="19"/>
      <c r="C833" s="1"/>
      <c r="D833" s="9"/>
      <c r="E833" s="1"/>
      <c r="F833" s="15"/>
      <c r="G833" s="37"/>
      <c r="H833" s="5"/>
      <c r="I833" s="22"/>
      <c r="J833" s="22"/>
      <c r="K833" s="22"/>
      <c r="L833" s="60"/>
      <c r="M833" s="60"/>
      <c r="N833" s="60"/>
      <c r="O833" s="60"/>
      <c r="P833" s="60"/>
      <c r="Q833" s="60"/>
      <c r="R833" s="60"/>
      <c r="S833" s="60"/>
      <c r="T833" s="60"/>
      <c r="U833" s="60"/>
      <c r="V833" s="60"/>
      <c r="W833" s="60"/>
      <c r="X833" s="60"/>
      <c r="Y833" s="59"/>
      <c r="Z833" s="20"/>
      <c r="AA833" s="60"/>
      <c r="AB833" s="60"/>
      <c r="AC833" s="60"/>
      <c r="AD833" s="60"/>
      <c r="AE833" s="22"/>
      <c r="AF833" s="22"/>
      <c r="AG833" s="22"/>
      <c r="AH833" s="22"/>
      <c r="AI833" s="22"/>
      <c r="AJ833" s="22"/>
      <c r="AK833" s="39"/>
      <c r="AL833" s="39"/>
      <c r="AM833" s="39"/>
      <c r="AN833" s="39"/>
      <c r="AO833" s="39"/>
      <c r="AP833" s="39"/>
      <c r="AQ833" s="39"/>
      <c r="AR833" s="40"/>
      <c r="AS833" s="39"/>
      <c r="AT833" s="40"/>
      <c r="AU833" s="39"/>
      <c r="AV833" s="39"/>
      <c r="AW833" s="39"/>
      <c r="AX833" s="39"/>
      <c r="AY833" s="39"/>
      <c r="AZ833" s="40"/>
      <c r="BA833" s="39"/>
      <c r="BB833" s="40"/>
      <c r="BC833" s="39"/>
      <c r="BD833" s="40"/>
      <c r="BE833" s="39"/>
      <c r="BF833" s="39"/>
      <c r="BG833" s="39"/>
      <c r="BH833" s="56"/>
      <c r="BI833" s="56"/>
      <c r="BJ833" s="133"/>
    </row>
    <row r="834" spans="1:62" ht="13.5" customHeight="1" x14ac:dyDescent="0.35">
      <c r="A834" s="120"/>
      <c r="B834" s="19"/>
      <c r="C834" s="1"/>
      <c r="D834" s="9"/>
      <c r="E834" s="1"/>
      <c r="F834" s="15"/>
      <c r="G834" s="37"/>
      <c r="H834" s="5"/>
      <c r="I834" s="22"/>
      <c r="J834" s="22"/>
      <c r="K834" s="22"/>
      <c r="L834" s="60"/>
      <c r="M834" s="60"/>
      <c r="N834" s="60"/>
      <c r="O834" s="60"/>
      <c r="P834" s="60"/>
      <c r="Q834" s="60"/>
      <c r="R834" s="60"/>
      <c r="S834" s="60"/>
      <c r="T834" s="60"/>
      <c r="U834" s="60"/>
      <c r="V834" s="60"/>
      <c r="W834" s="60"/>
      <c r="X834" s="60"/>
      <c r="Y834" s="59"/>
      <c r="Z834" s="20"/>
      <c r="AA834" s="60"/>
      <c r="AB834" s="60"/>
      <c r="AC834" s="60"/>
      <c r="AD834" s="60"/>
      <c r="AE834" s="22"/>
      <c r="AF834" s="22"/>
      <c r="AG834" s="22"/>
      <c r="AH834" s="22"/>
      <c r="AI834" s="22"/>
      <c r="AJ834" s="22"/>
      <c r="AK834" s="39"/>
      <c r="AL834" s="39"/>
      <c r="AM834" s="39"/>
      <c r="AN834" s="39"/>
      <c r="AO834" s="39"/>
      <c r="AP834" s="39"/>
      <c r="AQ834" s="39"/>
      <c r="AR834" s="40"/>
      <c r="AS834" s="39"/>
      <c r="AT834" s="40"/>
      <c r="AU834" s="39"/>
      <c r="AV834" s="39"/>
      <c r="AW834" s="39"/>
      <c r="AX834" s="39"/>
      <c r="AY834" s="39"/>
      <c r="AZ834" s="40"/>
      <c r="BA834" s="39"/>
      <c r="BB834" s="40"/>
      <c r="BC834" s="39"/>
      <c r="BD834" s="40"/>
      <c r="BE834" s="39"/>
      <c r="BF834" s="39"/>
      <c r="BG834" s="39"/>
      <c r="BH834" s="56"/>
      <c r="BI834" s="56"/>
      <c r="BJ834" s="133"/>
    </row>
    <row r="835" spans="1:62" ht="13.5" customHeight="1" x14ac:dyDescent="0.35">
      <c r="A835" s="120"/>
      <c r="B835" s="19"/>
      <c r="C835" s="1"/>
      <c r="D835" s="9"/>
      <c r="E835" s="1"/>
      <c r="F835" s="15"/>
      <c r="G835" s="37"/>
      <c r="H835" s="5"/>
      <c r="I835" s="22"/>
      <c r="J835" s="22"/>
      <c r="K835" s="22"/>
      <c r="L835" s="60"/>
      <c r="M835" s="60"/>
      <c r="N835" s="60"/>
      <c r="O835" s="60"/>
      <c r="P835" s="60"/>
      <c r="Q835" s="60"/>
      <c r="R835" s="60"/>
      <c r="S835" s="60"/>
      <c r="T835" s="60"/>
      <c r="U835" s="60"/>
      <c r="V835" s="60"/>
      <c r="W835" s="60"/>
      <c r="X835" s="60"/>
      <c r="Y835" s="59"/>
      <c r="Z835" s="20"/>
      <c r="AA835" s="60"/>
      <c r="AB835" s="60"/>
      <c r="AC835" s="60"/>
      <c r="AD835" s="60"/>
      <c r="AE835" s="22"/>
      <c r="AF835" s="22"/>
      <c r="AG835" s="22"/>
      <c r="AH835" s="22"/>
      <c r="AI835" s="22"/>
      <c r="AJ835" s="22"/>
      <c r="AK835" s="39"/>
      <c r="AL835" s="39"/>
      <c r="AM835" s="39"/>
      <c r="AN835" s="39"/>
      <c r="AO835" s="39"/>
      <c r="AP835" s="39"/>
      <c r="AQ835" s="39"/>
      <c r="AR835" s="40"/>
      <c r="AS835" s="39"/>
      <c r="AT835" s="40"/>
      <c r="AU835" s="39"/>
      <c r="AV835" s="39"/>
      <c r="AW835" s="39"/>
      <c r="AX835" s="39"/>
      <c r="AY835" s="39"/>
      <c r="AZ835" s="40"/>
      <c r="BA835" s="39"/>
      <c r="BB835" s="40"/>
      <c r="BC835" s="39"/>
      <c r="BD835" s="40"/>
      <c r="BE835" s="39"/>
      <c r="BF835" s="39"/>
      <c r="BG835" s="39"/>
      <c r="BH835" s="56"/>
      <c r="BI835" s="56"/>
      <c r="BJ835" s="133"/>
    </row>
    <row r="836" spans="1:62" x14ac:dyDescent="0.3">
      <c r="A836" s="135"/>
      <c r="B836" s="76"/>
      <c r="C836" s="9"/>
      <c r="D836" s="9"/>
      <c r="E836" s="9"/>
      <c r="F836" s="15"/>
      <c r="G836" s="5"/>
      <c r="H836" s="5"/>
      <c r="I836" s="9"/>
      <c r="J836" s="9"/>
      <c r="K836" s="9"/>
      <c r="L836" s="9"/>
      <c r="M836" s="9"/>
      <c r="N836" s="9"/>
      <c r="O836" s="9"/>
      <c r="P836" s="9"/>
      <c r="Q836" s="9"/>
      <c r="R836" s="9"/>
      <c r="S836" s="9"/>
      <c r="T836" s="9"/>
      <c r="U836" s="9"/>
      <c r="V836" s="8"/>
      <c r="W836" s="8"/>
      <c r="X836" s="7"/>
      <c r="Y836" s="18"/>
      <c r="Z836" s="7"/>
      <c r="AA836" s="7"/>
      <c r="AB836" s="7"/>
      <c r="AC836" s="9"/>
      <c r="AD836" s="8"/>
      <c r="AE836" s="14"/>
      <c r="AF836" s="14"/>
      <c r="AG836" s="14"/>
      <c r="AH836" s="14"/>
      <c r="AI836" s="14"/>
      <c r="AJ836" s="14"/>
      <c r="AK836" s="136"/>
      <c r="AL836" s="6"/>
      <c r="AM836" s="5"/>
      <c r="AN836" s="5"/>
      <c r="AO836" s="6"/>
      <c r="AP836" s="6"/>
      <c r="AQ836" s="6"/>
      <c r="AR836" s="6"/>
      <c r="AS836" s="6"/>
      <c r="AT836" s="6"/>
      <c r="AU836" s="6"/>
      <c r="AV836" s="6"/>
      <c r="AW836" s="6"/>
      <c r="AX836" s="6"/>
      <c r="AY836" s="6"/>
      <c r="AZ836" s="6"/>
      <c r="BA836" s="6"/>
      <c r="BB836" s="6"/>
      <c r="BC836" s="6"/>
      <c r="BD836" s="6"/>
      <c r="BE836" s="6"/>
      <c r="BF836" s="6"/>
      <c r="BG836" s="6"/>
      <c r="BH836" s="6"/>
      <c r="BI836" s="6"/>
      <c r="BJ836" s="6"/>
    </row>
    <row r="837" spans="1:62" x14ac:dyDescent="0.3">
      <c r="A837" s="9"/>
      <c r="B837" s="76"/>
      <c r="C837" s="9"/>
      <c r="D837" s="9"/>
      <c r="E837" s="9"/>
      <c r="F837" s="15"/>
      <c r="G837" s="5"/>
      <c r="H837" s="5"/>
      <c r="I837" s="9"/>
      <c r="J837" s="9"/>
      <c r="K837" s="9"/>
      <c r="L837" s="9"/>
      <c r="M837" s="9"/>
      <c r="N837" s="9"/>
      <c r="O837" s="9"/>
      <c r="P837" s="9"/>
      <c r="Q837" s="9"/>
      <c r="R837" s="9"/>
      <c r="S837" s="9"/>
      <c r="T837" s="9"/>
      <c r="U837" s="9"/>
      <c r="V837" s="9"/>
      <c r="W837" s="9"/>
      <c r="Y837" s="17"/>
      <c r="AA837" s="9"/>
      <c r="AB837" s="9"/>
      <c r="AC837" s="9"/>
      <c r="AD837" s="9"/>
      <c r="AE837" s="14"/>
      <c r="AF837" s="14"/>
      <c r="AG837" s="14"/>
      <c r="AH837" s="14"/>
      <c r="AI837" s="14"/>
      <c r="AJ837" s="14"/>
      <c r="AK837" s="6"/>
      <c r="AL837" s="6"/>
      <c r="AM837" s="6"/>
      <c r="AN837" s="6"/>
      <c r="AO837" s="6"/>
      <c r="AP837" s="6"/>
      <c r="AQ837" s="6"/>
      <c r="AR837" s="6"/>
      <c r="AS837" s="6"/>
      <c r="AT837" s="6"/>
      <c r="AU837" s="39"/>
      <c r="AV837" s="39"/>
      <c r="AW837" s="6"/>
      <c r="AX837" s="6"/>
      <c r="AY837" s="6"/>
      <c r="AZ837" s="6"/>
      <c r="BA837" s="6"/>
      <c r="BB837" s="6"/>
      <c r="BC837" s="6"/>
      <c r="BD837" s="6"/>
      <c r="BE837" s="6"/>
      <c r="BF837" s="6"/>
      <c r="BG837" s="6"/>
      <c r="BH837" s="6"/>
      <c r="BI837" s="6"/>
      <c r="BJ837" s="6"/>
    </row>
    <row r="838" spans="1:62" x14ac:dyDescent="0.3">
      <c r="A838" s="9"/>
      <c r="B838" s="76"/>
      <c r="C838" s="9"/>
      <c r="D838" s="9"/>
      <c r="E838" s="9"/>
      <c r="F838" s="15"/>
      <c r="G838" s="5"/>
      <c r="H838" s="5"/>
      <c r="I838" s="9"/>
      <c r="J838" s="9"/>
      <c r="K838" s="9"/>
      <c r="L838" s="9"/>
      <c r="M838" s="9"/>
      <c r="N838" s="9"/>
      <c r="O838" s="9"/>
      <c r="P838" s="9"/>
      <c r="Q838" s="9"/>
      <c r="R838" s="9"/>
      <c r="S838" s="9"/>
      <c r="T838" s="9"/>
      <c r="U838" s="9"/>
      <c r="V838" s="9"/>
      <c r="W838" s="9"/>
      <c r="Y838" s="17"/>
      <c r="AA838" s="9"/>
      <c r="AB838" s="9"/>
      <c r="AC838" s="9"/>
      <c r="AD838" s="9"/>
      <c r="AE838" s="14"/>
      <c r="AF838" s="14"/>
      <c r="AG838" s="14"/>
      <c r="AH838" s="14"/>
      <c r="AI838" s="14"/>
      <c r="AJ838" s="14"/>
      <c r="AK838" s="6"/>
      <c r="AL838" s="6"/>
      <c r="AM838" s="6"/>
      <c r="AN838" s="6"/>
      <c r="AO838" s="6"/>
      <c r="AP838" s="6"/>
      <c r="AQ838" s="6"/>
      <c r="AR838" s="6"/>
      <c r="AS838" s="6"/>
      <c r="AT838" s="6"/>
      <c r="AU838" s="39"/>
      <c r="AV838" s="39"/>
      <c r="AW838" s="6"/>
      <c r="AX838" s="6"/>
      <c r="AY838" s="6"/>
      <c r="AZ838" s="6"/>
      <c r="BA838" s="6"/>
      <c r="BB838" s="6"/>
      <c r="BC838" s="6"/>
      <c r="BD838" s="6"/>
      <c r="BE838" s="6"/>
      <c r="BF838" s="6"/>
      <c r="BG838" s="6"/>
      <c r="BH838" s="6"/>
      <c r="BI838" s="6"/>
      <c r="BJ838" s="6"/>
    </row>
    <row r="839" spans="1:62" ht="13.5" customHeight="1" x14ac:dyDescent="0.35">
      <c r="A839" s="120"/>
      <c r="B839" s="19"/>
      <c r="C839" s="1"/>
      <c r="D839" s="9"/>
      <c r="E839" s="1"/>
      <c r="F839" s="15"/>
      <c r="G839" s="37"/>
      <c r="H839" s="5"/>
      <c r="I839" s="22"/>
      <c r="J839" s="22"/>
      <c r="K839" s="22"/>
      <c r="L839" s="60"/>
      <c r="M839" s="60"/>
      <c r="N839" s="60"/>
      <c r="O839" s="60"/>
      <c r="P839" s="60"/>
      <c r="Q839" s="60"/>
      <c r="R839" s="60"/>
      <c r="S839" s="60"/>
      <c r="T839" s="60"/>
      <c r="U839" s="60"/>
      <c r="V839" s="60"/>
      <c r="W839" s="60"/>
      <c r="X839" s="60"/>
      <c r="Y839" s="59"/>
      <c r="Z839" s="20"/>
      <c r="AA839" s="60"/>
      <c r="AB839" s="60"/>
      <c r="AC839" s="60"/>
      <c r="AD839" s="60"/>
      <c r="AE839" s="22"/>
      <c r="AF839" s="22"/>
      <c r="AG839" s="22"/>
      <c r="AH839" s="22"/>
      <c r="AI839" s="22"/>
      <c r="AJ839" s="22"/>
      <c r="AK839" s="39"/>
      <c r="AL839" s="39"/>
      <c r="AM839" s="39"/>
      <c r="AN839" s="39"/>
      <c r="AO839" s="39"/>
      <c r="AP839" s="39"/>
      <c r="AQ839" s="39"/>
      <c r="AR839" s="40"/>
      <c r="AS839" s="39"/>
      <c r="AT839" s="40"/>
      <c r="AU839" s="39"/>
      <c r="AV839" s="39"/>
      <c r="AW839" s="39"/>
      <c r="AX839" s="39"/>
      <c r="AY839" s="39"/>
      <c r="AZ839" s="40"/>
      <c r="BA839" s="39"/>
      <c r="BB839" s="40"/>
      <c r="BC839" s="39"/>
      <c r="BD839" s="40"/>
      <c r="BE839" s="39"/>
      <c r="BF839" s="39"/>
      <c r="BG839" s="39"/>
      <c r="BH839" s="56"/>
      <c r="BI839" s="56"/>
      <c r="BJ839" s="133"/>
    </row>
    <row r="840" spans="1:62" x14ac:dyDescent="0.3">
      <c r="A840" s="9"/>
      <c r="B840" s="76"/>
      <c r="C840" s="9"/>
      <c r="D840" s="9"/>
      <c r="E840" s="9"/>
      <c r="F840" s="15"/>
      <c r="G840" s="5"/>
      <c r="H840" s="5"/>
      <c r="I840" s="9"/>
      <c r="J840" s="9"/>
      <c r="K840" s="9"/>
      <c r="L840" s="9"/>
      <c r="M840" s="9"/>
      <c r="N840" s="9"/>
      <c r="O840" s="9"/>
      <c r="P840" s="9"/>
      <c r="Q840" s="9"/>
      <c r="R840" s="9"/>
      <c r="S840" s="9"/>
      <c r="T840" s="9"/>
      <c r="U840" s="9"/>
      <c r="V840" s="9"/>
      <c r="W840" s="9"/>
      <c r="Y840" s="17"/>
      <c r="AA840" s="9"/>
      <c r="AB840" s="9"/>
      <c r="AC840" s="9"/>
      <c r="AD840" s="9"/>
      <c r="AE840" s="14"/>
      <c r="AF840" s="14"/>
      <c r="AG840" s="14"/>
      <c r="AH840" s="14"/>
      <c r="AI840" s="14"/>
      <c r="AJ840" s="14"/>
      <c r="AK840" s="6"/>
      <c r="AL840" s="6"/>
      <c r="AM840" s="6"/>
      <c r="AN840" s="6"/>
      <c r="AO840" s="6"/>
      <c r="AP840" s="6"/>
      <c r="AQ840" s="6"/>
      <c r="AR840" s="6"/>
      <c r="AS840" s="6"/>
      <c r="AT840" s="6"/>
      <c r="AU840" s="39"/>
      <c r="AV840" s="39"/>
      <c r="AW840" s="6"/>
      <c r="AX840" s="6"/>
      <c r="AY840" s="6"/>
      <c r="AZ840" s="6"/>
      <c r="BA840" s="6"/>
      <c r="BB840" s="6"/>
      <c r="BC840" s="6"/>
      <c r="BD840" s="6"/>
      <c r="BE840" s="6"/>
      <c r="BF840" s="6"/>
      <c r="BG840" s="6"/>
      <c r="BH840" s="6"/>
      <c r="BI840" s="6"/>
      <c r="BJ840" s="6"/>
    </row>
    <row r="841" spans="1:62" ht="13.5" customHeight="1" x14ac:dyDescent="0.35">
      <c r="A841" s="120"/>
      <c r="B841" s="19"/>
      <c r="C841" s="1"/>
      <c r="D841" s="9"/>
      <c r="E841" s="1"/>
      <c r="F841" s="15"/>
      <c r="G841" s="37"/>
      <c r="H841" s="5"/>
      <c r="I841" s="22"/>
      <c r="J841" s="22"/>
      <c r="K841" s="22"/>
      <c r="L841" s="60"/>
      <c r="M841" s="60"/>
      <c r="N841" s="60"/>
      <c r="O841" s="60"/>
      <c r="P841" s="60"/>
      <c r="Q841" s="60"/>
      <c r="R841" s="60"/>
      <c r="S841" s="60"/>
      <c r="T841" s="60"/>
      <c r="U841" s="60"/>
      <c r="V841" s="60"/>
      <c r="W841" s="60"/>
      <c r="X841" s="60"/>
      <c r="Y841" s="59"/>
      <c r="Z841" s="20"/>
      <c r="AA841" s="60"/>
      <c r="AB841" s="60"/>
      <c r="AC841" s="60"/>
      <c r="AD841" s="60"/>
      <c r="AE841" s="22"/>
      <c r="AF841" s="22"/>
      <c r="AG841" s="22"/>
      <c r="AH841" s="22"/>
      <c r="AI841" s="22"/>
      <c r="AJ841" s="22"/>
      <c r="AK841" s="39"/>
      <c r="AL841" s="39"/>
      <c r="AM841" s="39"/>
      <c r="AN841" s="39"/>
      <c r="AO841" s="39"/>
      <c r="AP841" s="39"/>
      <c r="AQ841" s="39"/>
      <c r="AR841" s="40"/>
      <c r="AS841" s="39"/>
      <c r="AT841" s="40"/>
      <c r="AU841" s="39"/>
      <c r="AV841" s="39"/>
      <c r="AW841" s="39"/>
      <c r="AX841" s="39"/>
      <c r="AY841" s="39"/>
      <c r="AZ841" s="40"/>
      <c r="BA841" s="39"/>
      <c r="BB841" s="40"/>
      <c r="BC841" s="39"/>
      <c r="BD841" s="40"/>
      <c r="BE841" s="39"/>
      <c r="BF841" s="39"/>
      <c r="BG841" s="39"/>
      <c r="BH841" s="56"/>
      <c r="BI841" s="56"/>
      <c r="BJ841" s="133"/>
    </row>
    <row r="842" spans="1:62" x14ac:dyDescent="0.3">
      <c r="A842" s="135"/>
      <c r="B842" s="76"/>
      <c r="C842" s="9"/>
      <c r="D842" s="9"/>
      <c r="E842" s="9"/>
      <c r="F842" s="15"/>
      <c r="G842" s="5"/>
      <c r="H842" s="5"/>
      <c r="I842" s="9"/>
      <c r="J842" s="9"/>
      <c r="K842" s="9"/>
      <c r="L842" s="9"/>
      <c r="M842" s="9"/>
      <c r="N842" s="9"/>
      <c r="O842" s="9"/>
      <c r="P842" s="9"/>
      <c r="Q842" s="9"/>
      <c r="R842" s="9"/>
      <c r="S842" s="9"/>
      <c r="T842" s="9"/>
      <c r="U842" s="9"/>
      <c r="V842" s="8"/>
      <c r="W842" s="8"/>
      <c r="X842" s="7"/>
      <c r="Y842" s="18"/>
      <c r="Z842" s="7"/>
      <c r="AA842" s="7"/>
      <c r="AB842" s="7"/>
      <c r="AC842" s="9"/>
      <c r="AD842" s="8"/>
      <c r="AE842" s="14"/>
      <c r="AF842" s="14"/>
      <c r="AG842" s="14"/>
      <c r="AH842" s="14"/>
      <c r="AI842" s="14"/>
      <c r="AJ842" s="14"/>
      <c r="AK842" s="136"/>
      <c r="AL842" s="6"/>
      <c r="AM842" s="5"/>
      <c r="AN842" s="5"/>
      <c r="AO842" s="6"/>
      <c r="AP842" s="6"/>
      <c r="AQ842" s="6"/>
      <c r="AR842" s="6"/>
      <c r="AS842" s="6"/>
      <c r="AT842" s="6"/>
      <c r="AU842" s="6"/>
      <c r="AV842" s="6"/>
      <c r="AW842" s="6"/>
      <c r="AX842" s="6"/>
      <c r="AY842" s="6"/>
      <c r="AZ842" s="6"/>
      <c r="BA842" s="6"/>
      <c r="BB842" s="6"/>
      <c r="BC842" s="6"/>
      <c r="BD842" s="6"/>
      <c r="BE842" s="6"/>
      <c r="BF842" s="6"/>
      <c r="BG842" s="6"/>
      <c r="BH842" s="6"/>
      <c r="BI842" s="6"/>
      <c r="BJ842" s="6"/>
    </row>
    <row r="843" spans="1:62" x14ac:dyDescent="0.3">
      <c r="A843" s="9"/>
      <c r="B843" s="76"/>
      <c r="C843" s="9"/>
      <c r="D843" s="9"/>
      <c r="E843" s="9"/>
      <c r="F843" s="15"/>
      <c r="G843" s="5"/>
      <c r="H843" s="5"/>
      <c r="I843" s="9"/>
      <c r="J843" s="9"/>
      <c r="K843" s="9"/>
      <c r="L843" s="9"/>
      <c r="M843" s="9"/>
      <c r="N843" s="9"/>
      <c r="O843" s="9"/>
      <c r="P843" s="9"/>
      <c r="Q843" s="9"/>
      <c r="R843" s="9"/>
      <c r="S843" s="9"/>
      <c r="T843" s="9"/>
      <c r="U843" s="9"/>
      <c r="V843" s="9"/>
      <c r="W843" s="9"/>
      <c r="Y843" s="17"/>
      <c r="AA843" s="9"/>
      <c r="AB843" s="9"/>
      <c r="AC843" s="9"/>
      <c r="AD843" s="9"/>
      <c r="AE843" s="14"/>
      <c r="AF843" s="14"/>
      <c r="AG843" s="14"/>
      <c r="AH843" s="14"/>
      <c r="AI843" s="14"/>
      <c r="AJ843" s="14"/>
      <c r="AK843" s="6"/>
      <c r="AL843" s="6"/>
      <c r="AM843" s="6"/>
      <c r="AN843" s="6"/>
      <c r="AO843" s="6"/>
      <c r="AP843" s="6"/>
      <c r="AQ843" s="6"/>
      <c r="AR843" s="6"/>
      <c r="AS843" s="6"/>
      <c r="AT843" s="6"/>
      <c r="AU843" s="39"/>
      <c r="AV843" s="39"/>
      <c r="AW843" s="6"/>
      <c r="AX843" s="6"/>
      <c r="AY843" s="6"/>
      <c r="AZ843" s="6"/>
      <c r="BA843" s="6"/>
      <c r="BB843" s="6"/>
      <c r="BC843" s="6"/>
      <c r="BD843" s="6"/>
      <c r="BE843" s="6"/>
      <c r="BF843" s="6"/>
      <c r="BG843" s="6"/>
      <c r="BH843" s="6"/>
      <c r="BI843" s="6"/>
      <c r="BJ843" s="6"/>
    </row>
    <row r="844" spans="1:62" x14ac:dyDescent="0.3">
      <c r="A844" s="9"/>
      <c r="B844" s="76"/>
      <c r="C844" s="9"/>
      <c r="D844" s="9"/>
      <c r="E844" s="9"/>
      <c r="F844" s="15"/>
      <c r="G844" s="5"/>
      <c r="H844" s="5"/>
      <c r="I844" s="9"/>
      <c r="J844" s="9"/>
      <c r="K844" s="9"/>
      <c r="L844" s="9"/>
      <c r="M844" s="9"/>
      <c r="N844" s="9"/>
      <c r="O844" s="9"/>
      <c r="P844" s="9"/>
      <c r="Q844" s="9"/>
      <c r="R844" s="9"/>
      <c r="S844" s="9"/>
      <c r="T844" s="9"/>
      <c r="U844" s="9"/>
      <c r="V844" s="9"/>
      <c r="W844" s="9"/>
      <c r="Y844" s="17"/>
      <c r="AA844" s="9"/>
      <c r="AB844" s="9"/>
      <c r="AC844" s="9"/>
      <c r="AD844" s="9"/>
      <c r="AE844" s="14"/>
      <c r="AF844" s="14"/>
      <c r="AG844" s="14"/>
      <c r="AH844" s="14"/>
      <c r="AI844" s="14"/>
      <c r="AJ844" s="14"/>
      <c r="AK844" s="6"/>
      <c r="AL844" s="6"/>
      <c r="AM844" s="6"/>
      <c r="AN844" s="6"/>
      <c r="AO844" s="6"/>
      <c r="AP844" s="6"/>
      <c r="AQ844" s="6"/>
      <c r="AR844" s="6"/>
      <c r="AS844" s="6"/>
      <c r="AT844" s="6"/>
      <c r="AU844" s="39"/>
      <c r="AV844" s="39"/>
      <c r="AW844" s="6"/>
      <c r="AX844" s="6"/>
      <c r="AY844" s="6"/>
      <c r="AZ844" s="6"/>
      <c r="BA844" s="6"/>
      <c r="BB844" s="6"/>
      <c r="BC844" s="6"/>
      <c r="BD844" s="6"/>
      <c r="BE844" s="6"/>
      <c r="BF844" s="6"/>
      <c r="BG844" s="6"/>
      <c r="BH844" s="6"/>
      <c r="BI844" s="6"/>
      <c r="BJ844" s="6"/>
    </row>
    <row r="845" spans="1:62" x14ac:dyDescent="0.3">
      <c r="A845" s="9"/>
      <c r="B845" s="76"/>
      <c r="C845" s="9"/>
      <c r="D845" s="9"/>
      <c r="E845" s="9"/>
      <c r="F845" s="15"/>
      <c r="G845" s="5"/>
      <c r="H845" s="5"/>
      <c r="I845" s="9"/>
      <c r="J845" s="9"/>
      <c r="K845" s="9"/>
      <c r="L845" s="9"/>
      <c r="M845" s="9"/>
      <c r="N845" s="9"/>
      <c r="O845" s="9"/>
      <c r="P845" s="9"/>
      <c r="Q845" s="9"/>
      <c r="R845" s="9"/>
      <c r="S845" s="9"/>
      <c r="T845" s="9"/>
      <c r="U845" s="9"/>
      <c r="V845" s="9"/>
      <c r="W845" s="9"/>
      <c r="Y845" s="17"/>
      <c r="AA845" s="9"/>
      <c r="AB845" s="9"/>
      <c r="AC845" s="9"/>
      <c r="AD845" s="9"/>
      <c r="AE845" s="14"/>
      <c r="AF845" s="14"/>
      <c r="AG845" s="14"/>
      <c r="AH845" s="14"/>
      <c r="AI845" s="14"/>
      <c r="AJ845" s="14"/>
      <c r="AK845" s="6"/>
      <c r="AL845" s="6"/>
      <c r="AM845" s="6"/>
      <c r="AN845" s="6"/>
      <c r="AO845" s="6"/>
      <c r="AP845" s="6"/>
      <c r="AQ845" s="6"/>
      <c r="AR845" s="6"/>
      <c r="AS845" s="6"/>
      <c r="AT845" s="6"/>
      <c r="AU845" s="39"/>
      <c r="AV845" s="39"/>
      <c r="AW845" s="6"/>
      <c r="AX845" s="6"/>
      <c r="AY845" s="6"/>
      <c r="AZ845" s="6"/>
      <c r="BA845" s="6"/>
      <c r="BB845" s="6"/>
      <c r="BC845" s="6"/>
      <c r="BD845" s="6"/>
      <c r="BE845" s="6"/>
      <c r="BF845" s="6"/>
      <c r="BG845" s="6"/>
      <c r="BH845" s="6"/>
      <c r="BI845" s="6"/>
      <c r="BJ845" s="6"/>
    </row>
    <row r="846" spans="1:62" ht="13.5" customHeight="1" x14ac:dyDescent="0.35">
      <c r="A846" s="120"/>
      <c r="B846" s="19"/>
      <c r="C846" s="1"/>
      <c r="D846" s="9"/>
      <c r="E846" s="1"/>
      <c r="F846" s="15"/>
      <c r="G846" s="37"/>
      <c r="H846" s="5"/>
      <c r="I846" s="22"/>
      <c r="J846" s="22"/>
      <c r="K846" s="22"/>
      <c r="L846" s="60"/>
      <c r="M846" s="60"/>
      <c r="N846" s="60"/>
      <c r="O846" s="60"/>
      <c r="P846" s="60"/>
      <c r="Q846" s="60"/>
      <c r="R846" s="60"/>
      <c r="S846" s="60"/>
      <c r="T846" s="60"/>
      <c r="U846" s="60"/>
      <c r="V846" s="60"/>
      <c r="W846" s="60"/>
      <c r="X846" s="60"/>
      <c r="Y846" s="59"/>
      <c r="Z846" s="20"/>
      <c r="AA846" s="60"/>
      <c r="AB846" s="60"/>
      <c r="AC846" s="60"/>
      <c r="AD846" s="60"/>
      <c r="AE846" s="22"/>
      <c r="AF846" s="22"/>
      <c r="AG846" s="22"/>
      <c r="AH846" s="22"/>
      <c r="AI846" s="22"/>
      <c r="AJ846" s="22"/>
      <c r="AK846" s="39"/>
      <c r="AL846" s="39"/>
      <c r="AM846" s="39"/>
      <c r="AN846" s="39"/>
      <c r="AO846" s="39"/>
      <c r="AP846" s="39"/>
      <c r="AQ846" s="39"/>
      <c r="AR846" s="40"/>
      <c r="AS846" s="39"/>
      <c r="AT846" s="40"/>
      <c r="AU846" s="39"/>
      <c r="AV846" s="39"/>
      <c r="AW846" s="39"/>
      <c r="AX846" s="39"/>
      <c r="AY846" s="39"/>
      <c r="AZ846" s="40"/>
      <c r="BA846" s="39"/>
      <c r="BB846" s="40"/>
      <c r="BC846" s="39"/>
      <c r="BD846" s="40"/>
      <c r="BE846" s="39"/>
      <c r="BF846" s="39"/>
      <c r="BG846" s="39"/>
      <c r="BH846" s="56"/>
      <c r="BI846" s="56"/>
      <c r="BJ846" s="133"/>
    </row>
    <row r="847" spans="1:62" x14ac:dyDescent="0.3">
      <c r="A847" s="9"/>
      <c r="B847" s="76"/>
      <c r="C847" s="9"/>
      <c r="D847" s="9"/>
      <c r="E847" s="9"/>
      <c r="F847" s="15"/>
      <c r="G847" s="5"/>
      <c r="H847" s="5"/>
      <c r="I847" s="9"/>
      <c r="J847" s="9"/>
      <c r="K847" s="9"/>
      <c r="L847" s="9"/>
      <c r="M847" s="9"/>
      <c r="N847" s="9"/>
      <c r="O847" s="9"/>
      <c r="P847" s="9"/>
      <c r="Q847" s="9"/>
      <c r="R847" s="9"/>
      <c r="S847" s="9"/>
      <c r="T847" s="9"/>
      <c r="U847" s="9"/>
      <c r="V847" s="9"/>
      <c r="W847" s="9"/>
      <c r="Y847" s="17"/>
      <c r="AA847" s="9"/>
      <c r="AB847" s="9"/>
      <c r="AC847" s="9"/>
      <c r="AD847" s="9"/>
      <c r="AE847" s="14"/>
      <c r="AF847" s="14"/>
      <c r="AG847" s="14"/>
      <c r="AH847" s="14"/>
      <c r="AI847" s="14"/>
      <c r="AJ847" s="14"/>
      <c r="AK847" s="6"/>
      <c r="AL847" s="6"/>
      <c r="AM847" s="6"/>
      <c r="AN847" s="6"/>
      <c r="AO847" s="6"/>
      <c r="AP847" s="6"/>
      <c r="AQ847" s="6"/>
      <c r="AR847" s="6"/>
      <c r="AS847" s="6"/>
      <c r="AT847" s="6"/>
      <c r="AU847" s="39"/>
      <c r="AV847" s="39"/>
      <c r="AW847" s="6"/>
      <c r="AX847" s="6"/>
      <c r="AY847" s="6"/>
      <c r="AZ847" s="6"/>
      <c r="BA847" s="6"/>
      <c r="BB847" s="6"/>
      <c r="BC847" s="6"/>
      <c r="BD847" s="6"/>
      <c r="BE847" s="6"/>
      <c r="BF847" s="6"/>
      <c r="BG847" s="6"/>
      <c r="BH847" s="6"/>
      <c r="BI847" s="6"/>
      <c r="BJ847" s="6"/>
    </row>
    <row r="848" spans="1:62" x14ac:dyDescent="0.3">
      <c r="A848" s="9"/>
      <c r="B848" s="76"/>
      <c r="C848" s="9"/>
      <c r="D848" s="9"/>
      <c r="E848" s="9"/>
      <c r="F848" s="15"/>
      <c r="G848" s="5"/>
      <c r="H848" s="5"/>
      <c r="I848" s="9"/>
      <c r="J848" s="9"/>
      <c r="K848" s="9"/>
      <c r="L848" s="9"/>
      <c r="M848" s="9"/>
      <c r="N848" s="9"/>
      <c r="O848" s="9"/>
      <c r="P848" s="9"/>
      <c r="Q848" s="9"/>
      <c r="R848" s="9"/>
      <c r="S848" s="9"/>
      <c r="T848" s="9"/>
      <c r="U848" s="9"/>
      <c r="V848" s="9"/>
      <c r="W848" s="9"/>
      <c r="Y848" s="17"/>
      <c r="AA848" s="9"/>
      <c r="AB848" s="9"/>
      <c r="AC848" s="9"/>
      <c r="AD848" s="9"/>
      <c r="AE848" s="14"/>
      <c r="AF848" s="14"/>
      <c r="AG848" s="14"/>
      <c r="AH848" s="14"/>
      <c r="AI848" s="14"/>
      <c r="AJ848" s="14"/>
      <c r="AK848" s="6"/>
      <c r="AL848" s="6"/>
      <c r="AM848" s="6"/>
      <c r="AN848" s="6"/>
      <c r="AO848" s="6"/>
      <c r="AP848" s="6"/>
      <c r="AQ848" s="6"/>
      <c r="AR848" s="6"/>
      <c r="AS848" s="6"/>
      <c r="AT848" s="6"/>
      <c r="AU848" s="39"/>
      <c r="AV848" s="39"/>
      <c r="AW848" s="6"/>
      <c r="AX848" s="6"/>
      <c r="AY848" s="6"/>
      <c r="AZ848" s="6"/>
      <c r="BA848" s="6"/>
      <c r="BB848" s="6"/>
      <c r="BC848" s="6"/>
      <c r="BD848" s="6"/>
      <c r="BE848" s="6"/>
      <c r="BF848" s="6"/>
      <c r="BG848" s="6"/>
      <c r="BH848" s="6"/>
      <c r="BI848" s="6"/>
      <c r="BJ848" s="6"/>
    </row>
    <row r="849" spans="1:62" x14ac:dyDescent="0.3">
      <c r="A849" s="9"/>
      <c r="B849" s="76"/>
      <c r="C849" s="9"/>
      <c r="D849" s="9"/>
      <c r="E849" s="9"/>
      <c r="F849" s="15"/>
      <c r="G849" s="5"/>
      <c r="H849" s="5"/>
      <c r="I849" s="9"/>
      <c r="J849" s="9"/>
      <c r="K849" s="9"/>
      <c r="L849" s="9"/>
      <c r="M849" s="9"/>
      <c r="N849" s="9"/>
      <c r="O849" s="9"/>
      <c r="P849" s="9"/>
      <c r="Q849" s="9"/>
      <c r="R849" s="9"/>
      <c r="S849" s="9"/>
      <c r="T849" s="9"/>
      <c r="U849" s="9"/>
      <c r="V849" s="8"/>
      <c r="W849" s="8"/>
      <c r="X849" s="7"/>
      <c r="Y849" s="18"/>
      <c r="Z849" s="7"/>
      <c r="AA849" s="7"/>
      <c r="AB849" s="7"/>
      <c r="AC849" s="9"/>
      <c r="AD849" s="8"/>
      <c r="AE849" s="14"/>
      <c r="AF849" s="14"/>
      <c r="AG849" s="14"/>
      <c r="AH849" s="14"/>
      <c r="AI849" s="14"/>
      <c r="AJ849" s="14"/>
      <c r="AK849" s="5"/>
      <c r="AL849" s="6"/>
      <c r="AM849" s="5"/>
      <c r="AN849" s="5"/>
      <c r="AO849" s="6"/>
      <c r="AP849" s="6"/>
      <c r="AQ849" s="6"/>
      <c r="AR849" s="6"/>
      <c r="AS849" s="6"/>
      <c r="AT849" s="6"/>
      <c r="AU849" s="6"/>
      <c r="AV849" s="6"/>
      <c r="AW849" s="6"/>
      <c r="AX849" s="6"/>
      <c r="AY849" s="6"/>
      <c r="AZ849" s="6"/>
      <c r="BA849" s="6"/>
      <c r="BB849" s="6"/>
      <c r="BC849" s="6"/>
      <c r="BD849" s="6"/>
      <c r="BE849" s="6"/>
      <c r="BF849" s="6"/>
      <c r="BG849" s="6"/>
      <c r="BH849" s="6"/>
      <c r="BI849" s="6"/>
      <c r="BJ849" s="6"/>
    </row>
    <row r="850" spans="1:62" ht="13.5" customHeight="1" x14ac:dyDescent="0.35">
      <c r="A850" s="120"/>
      <c r="B850" s="76"/>
      <c r="C850" s="1"/>
      <c r="D850" s="9"/>
      <c r="E850" s="1"/>
      <c r="F850" s="15"/>
      <c r="G850" s="5"/>
      <c r="H850" s="5"/>
      <c r="I850" s="22"/>
      <c r="J850" s="22"/>
      <c r="K850" s="22"/>
      <c r="L850" s="60"/>
      <c r="M850" s="60"/>
      <c r="N850" s="60"/>
      <c r="O850" s="60"/>
      <c r="P850" s="60"/>
      <c r="Q850" s="60"/>
      <c r="R850" s="60"/>
      <c r="S850" s="60"/>
      <c r="T850" s="60"/>
      <c r="U850" s="60"/>
      <c r="V850" s="60"/>
      <c r="W850" s="60"/>
      <c r="X850" s="60"/>
      <c r="Y850" s="59"/>
      <c r="Z850" s="20"/>
      <c r="AA850" s="60"/>
      <c r="AB850" s="60"/>
      <c r="AC850" s="60"/>
      <c r="AD850" s="60"/>
      <c r="AE850" s="22"/>
      <c r="AF850" s="22"/>
      <c r="AG850" s="22"/>
      <c r="AH850" s="22"/>
      <c r="AI850" s="22"/>
      <c r="AJ850" s="22"/>
      <c r="AK850" s="39"/>
      <c r="AL850" s="39"/>
      <c r="AM850" s="39"/>
      <c r="AN850" s="39"/>
      <c r="AO850" s="39"/>
      <c r="AP850" s="39"/>
      <c r="AQ850" s="39"/>
      <c r="AR850" s="40"/>
      <c r="AS850" s="39"/>
      <c r="AT850" s="40"/>
      <c r="AU850" s="39"/>
      <c r="AV850" s="39"/>
      <c r="AW850" s="39"/>
      <c r="AX850" s="39"/>
      <c r="AY850" s="39"/>
      <c r="AZ850" s="40"/>
      <c r="BA850" s="39"/>
      <c r="BB850" s="40"/>
      <c r="BC850" s="39"/>
      <c r="BD850" s="40"/>
      <c r="BE850" s="39"/>
      <c r="BF850" s="39"/>
      <c r="BG850" s="39"/>
      <c r="BH850" s="56"/>
      <c r="BI850" s="56"/>
      <c r="BJ850" s="133"/>
    </row>
    <row r="851" spans="1:62" x14ac:dyDescent="0.3">
      <c r="A851" s="9"/>
      <c r="B851" s="76"/>
      <c r="C851" s="9"/>
      <c r="D851" s="9"/>
      <c r="E851" s="9"/>
      <c r="F851" s="15"/>
      <c r="G851" s="5"/>
      <c r="H851" s="5"/>
      <c r="I851" s="9"/>
      <c r="J851" s="9"/>
      <c r="K851" s="9"/>
      <c r="L851" s="9"/>
      <c r="M851" s="9"/>
      <c r="N851" s="9"/>
      <c r="O851" s="9"/>
      <c r="P851" s="9"/>
      <c r="Q851" s="9"/>
      <c r="R851" s="9"/>
      <c r="S851" s="9"/>
      <c r="T851" s="9"/>
      <c r="U851" s="9"/>
      <c r="V851" s="9"/>
      <c r="W851" s="9"/>
      <c r="Y851" s="17"/>
      <c r="AA851" s="9"/>
      <c r="AB851" s="9"/>
      <c r="AC851" s="9"/>
      <c r="AD851" s="9"/>
      <c r="AE851" s="14"/>
      <c r="AF851" s="14"/>
      <c r="AG851" s="14"/>
      <c r="AH851" s="14"/>
      <c r="AI851" s="14"/>
      <c r="AJ851" s="14"/>
      <c r="AK851" s="6"/>
      <c r="AL851" s="6"/>
      <c r="AM851" s="6"/>
      <c r="AN851" s="6"/>
      <c r="AO851" s="6"/>
      <c r="AP851" s="6"/>
      <c r="AQ851" s="6"/>
      <c r="AR851" s="6"/>
      <c r="AS851" s="6"/>
      <c r="AT851" s="6"/>
      <c r="AU851" s="39"/>
      <c r="AV851" s="39"/>
      <c r="AW851" s="6"/>
      <c r="AX851" s="6"/>
      <c r="AY851" s="6"/>
      <c r="AZ851" s="6"/>
      <c r="BA851" s="6"/>
      <c r="BB851" s="6"/>
      <c r="BC851" s="6"/>
      <c r="BD851" s="6"/>
      <c r="BE851" s="6"/>
      <c r="BF851" s="6"/>
      <c r="BG851" s="6"/>
      <c r="BH851" s="6"/>
      <c r="BI851" s="6"/>
      <c r="BJ851" s="6"/>
    </row>
    <row r="852" spans="1:62" x14ac:dyDescent="0.3">
      <c r="A852" s="135"/>
      <c r="B852" s="76"/>
      <c r="C852" s="9"/>
      <c r="D852" s="9"/>
      <c r="E852" s="9"/>
      <c r="F852" s="15"/>
      <c r="G852" s="5"/>
      <c r="H852" s="5"/>
      <c r="I852" s="9"/>
      <c r="J852" s="9"/>
      <c r="K852" s="9"/>
      <c r="L852" s="9"/>
      <c r="M852" s="9"/>
      <c r="N852" s="9"/>
      <c r="O852" s="9"/>
      <c r="P852" s="9"/>
      <c r="Q852" s="9"/>
      <c r="R852" s="9"/>
      <c r="S852" s="9"/>
      <c r="T852" s="9"/>
      <c r="U852" s="9"/>
      <c r="V852" s="8"/>
      <c r="W852" s="8"/>
      <c r="X852" s="7"/>
      <c r="Y852" s="18"/>
      <c r="Z852" s="7"/>
      <c r="AA852" s="7"/>
      <c r="AB852" s="7"/>
      <c r="AC852" s="9"/>
      <c r="AD852" s="8"/>
      <c r="AE852" s="14"/>
      <c r="AF852" s="14"/>
      <c r="AG852" s="14"/>
      <c r="AH852" s="14"/>
      <c r="AI852" s="14"/>
      <c r="AJ852" s="14"/>
      <c r="AK852" s="136"/>
      <c r="AL852" s="6"/>
      <c r="AM852" s="5"/>
      <c r="AN852" s="5"/>
      <c r="AO852" s="6"/>
      <c r="AP852" s="6"/>
      <c r="AQ852" s="6"/>
      <c r="AR852" s="6"/>
      <c r="AS852" s="6"/>
      <c r="AT852" s="6"/>
      <c r="AU852" s="6"/>
      <c r="AV852" s="6"/>
      <c r="AW852" s="6"/>
      <c r="AX852" s="6"/>
      <c r="AY852" s="6"/>
      <c r="AZ852" s="6"/>
      <c r="BA852" s="6"/>
      <c r="BB852" s="6"/>
      <c r="BC852" s="6"/>
      <c r="BD852" s="6"/>
      <c r="BE852" s="6"/>
      <c r="BF852" s="6"/>
      <c r="BG852" s="6"/>
      <c r="BH852" s="6"/>
      <c r="BI852" s="6"/>
      <c r="BJ852" s="6"/>
    </row>
    <row r="853" spans="1:62" ht="13.5" customHeight="1" x14ac:dyDescent="0.35">
      <c r="A853" s="120"/>
      <c r="B853" s="19"/>
      <c r="C853" s="1"/>
      <c r="D853" s="9"/>
      <c r="E853" s="1"/>
      <c r="F853" s="15"/>
      <c r="G853" s="37"/>
      <c r="H853" s="5"/>
      <c r="I853" s="22"/>
      <c r="J853" s="22"/>
      <c r="K853" s="22"/>
      <c r="L853" s="60"/>
      <c r="M853" s="60"/>
      <c r="N853" s="60"/>
      <c r="O853" s="60"/>
      <c r="P853" s="60"/>
      <c r="Q853" s="60"/>
      <c r="R853" s="60"/>
      <c r="S853" s="60"/>
      <c r="T853" s="60"/>
      <c r="U853" s="60"/>
      <c r="V853" s="60"/>
      <c r="W853" s="60"/>
      <c r="X853" s="60"/>
      <c r="Y853" s="59"/>
      <c r="Z853" s="20"/>
      <c r="AA853" s="60"/>
      <c r="AB853" s="60"/>
      <c r="AC853" s="60"/>
      <c r="AD853" s="60"/>
      <c r="AE853" s="22"/>
      <c r="AF853" s="22"/>
      <c r="AG853" s="22"/>
      <c r="AH853" s="22"/>
      <c r="AI853" s="22"/>
      <c r="AJ853" s="22"/>
      <c r="AK853" s="39"/>
      <c r="AL853" s="39"/>
      <c r="AM853" s="39"/>
      <c r="AN853" s="39"/>
      <c r="AO853" s="39"/>
      <c r="AP853" s="39"/>
      <c r="AQ853" s="39"/>
      <c r="AR853" s="40"/>
      <c r="AS853" s="39"/>
      <c r="AT853" s="40"/>
      <c r="AU853" s="39"/>
      <c r="AV853" s="39"/>
      <c r="AW853" s="39"/>
      <c r="AX853" s="39"/>
      <c r="AY853" s="39"/>
      <c r="AZ853" s="40"/>
      <c r="BA853" s="39"/>
      <c r="BB853" s="40"/>
      <c r="BC853" s="39"/>
      <c r="BD853" s="40"/>
      <c r="BE853" s="39"/>
      <c r="BF853" s="39"/>
      <c r="BG853" s="39"/>
      <c r="BH853" s="56"/>
      <c r="BI853" s="56"/>
      <c r="BJ853" s="133"/>
    </row>
    <row r="854" spans="1:62" ht="13.5" customHeight="1" x14ac:dyDescent="0.35">
      <c r="A854" s="120"/>
      <c r="B854" s="19"/>
      <c r="C854" s="1"/>
      <c r="D854" s="9"/>
      <c r="E854" s="1"/>
      <c r="F854" s="15"/>
      <c r="G854" s="37"/>
      <c r="H854" s="5"/>
      <c r="I854" s="22"/>
      <c r="J854" s="22"/>
      <c r="K854" s="22"/>
      <c r="L854" s="60"/>
      <c r="M854" s="60"/>
      <c r="N854" s="60"/>
      <c r="O854" s="60"/>
      <c r="P854" s="60"/>
      <c r="Q854" s="60"/>
      <c r="R854" s="60"/>
      <c r="S854" s="60"/>
      <c r="T854" s="60"/>
      <c r="U854" s="60"/>
      <c r="V854" s="60"/>
      <c r="W854" s="60"/>
      <c r="X854" s="60"/>
      <c r="Y854" s="59"/>
      <c r="Z854" s="20"/>
      <c r="AA854" s="60"/>
      <c r="AB854" s="60"/>
      <c r="AC854" s="60"/>
      <c r="AD854" s="60"/>
      <c r="AE854" s="22"/>
      <c r="AF854" s="22"/>
      <c r="AG854" s="22"/>
      <c r="AH854" s="22"/>
      <c r="AI854" s="22"/>
      <c r="AJ854" s="22"/>
      <c r="AK854" s="39"/>
      <c r="AL854" s="39"/>
      <c r="AM854" s="39"/>
      <c r="AN854" s="39"/>
      <c r="AO854" s="39"/>
      <c r="AP854" s="39"/>
      <c r="AQ854" s="39"/>
      <c r="AR854" s="40"/>
      <c r="AS854" s="39"/>
      <c r="AT854" s="40"/>
      <c r="AU854" s="39"/>
      <c r="AV854" s="39"/>
      <c r="AW854" s="39"/>
      <c r="AX854" s="39"/>
      <c r="AY854" s="39"/>
      <c r="AZ854" s="40"/>
      <c r="BA854" s="39"/>
      <c r="BB854" s="40"/>
      <c r="BC854" s="39"/>
      <c r="BD854" s="40"/>
      <c r="BE854" s="39"/>
      <c r="BF854" s="39"/>
      <c r="BG854" s="39"/>
      <c r="BH854" s="56"/>
      <c r="BI854" s="56"/>
      <c r="BJ854" s="133"/>
    </row>
    <row r="855" spans="1:62" ht="13.5" customHeight="1" x14ac:dyDescent="0.35">
      <c r="A855" s="120"/>
      <c r="B855" s="19"/>
      <c r="C855" s="1"/>
      <c r="D855" s="9"/>
      <c r="E855" s="1"/>
      <c r="F855" s="15"/>
      <c r="G855" s="37"/>
      <c r="H855" s="5"/>
      <c r="I855" s="22"/>
      <c r="J855" s="22"/>
      <c r="K855" s="22"/>
      <c r="L855" s="60"/>
      <c r="M855" s="60"/>
      <c r="N855" s="60"/>
      <c r="O855" s="60"/>
      <c r="P855" s="60"/>
      <c r="Q855" s="60"/>
      <c r="R855" s="60"/>
      <c r="S855" s="60"/>
      <c r="T855" s="60"/>
      <c r="U855" s="60"/>
      <c r="V855" s="60"/>
      <c r="W855" s="60"/>
      <c r="X855" s="60"/>
      <c r="Y855" s="59"/>
      <c r="Z855" s="20"/>
      <c r="AA855" s="60"/>
      <c r="AB855" s="60"/>
      <c r="AC855" s="60"/>
      <c r="AD855" s="60"/>
      <c r="AE855" s="22"/>
      <c r="AF855" s="22"/>
      <c r="AG855" s="22"/>
      <c r="AH855" s="22"/>
      <c r="AI855" s="22"/>
      <c r="AJ855" s="22"/>
      <c r="AK855" s="39"/>
      <c r="AL855" s="39"/>
      <c r="AM855" s="39"/>
      <c r="AN855" s="39"/>
      <c r="AO855" s="39"/>
      <c r="AP855" s="39"/>
      <c r="AQ855" s="39"/>
      <c r="AR855" s="40"/>
      <c r="AS855" s="39"/>
      <c r="AT855" s="40"/>
      <c r="AU855" s="39"/>
      <c r="AV855" s="39"/>
      <c r="AW855" s="39"/>
      <c r="AX855" s="39"/>
      <c r="AY855" s="39"/>
      <c r="AZ855" s="40"/>
      <c r="BA855" s="39"/>
      <c r="BB855" s="40"/>
      <c r="BC855" s="39"/>
      <c r="BD855" s="40"/>
      <c r="BE855" s="39"/>
      <c r="BF855" s="39"/>
      <c r="BG855" s="39"/>
      <c r="BH855" s="56"/>
      <c r="BI855" s="56"/>
      <c r="BJ855" s="133"/>
    </row>
    <row r="856" spans="1:62" x14ac:dyDescent="0.3">
      <c r="A856" s="9"/>
      <c r="B856" s="76"/>
      <c r="C856" s="9"/>
      <c r="D856" s="9"/>
      <c r="E856" s="9"/>
      <c r="F856" s="15"/>
      <c r="G856" s="5"/>
      <c r="H856" s="5"/>
      <c r="I856" s="9"/>
      <c r="J856" s="9"/>
      <c r="K856" s="9"/>
      <c r="L856" s="9"/>
      <c r="M856" s="9"/>
      <c r="N856" s="9"/>
      <c r="O856" s="9"/>
      <c r="P856" s="9"/>
      <c r="Q856" s="9"/>
      <c r="R856" s="9"/>
      <c r="S856" s="9"/>
      <c r="T856" s="9"/>
      <c r="U856" s="9"/>
      <c r="V856" s="9"/>
      <c r="W856" s="9"/>
      <c r="Y856" s="17"/>
      <c r="AA856" s="9"/>
      <c r="AB856" s="9"/>
      <c r="AC856" s="9"/>
      <c r="AD856" s="9"/>
      <c r="AE856" s="14"/>
      <c r="AF856" s="14"/>
      <c r="AG856" s="14"/>
      <c r="AH856" s="14"/>
      <c r="AI856" s="14"/>
      <c r="AJ856" s="14"/>
      <c r="AK856" s="6"/>
      <c r="AL856" s="6"/>
      <c r="AM856" s="6"/>
      <c r="AN856" s="6"/>
      <c r="AO856" s="6"/>
      <c r="AP856" s="6"/>
      <c r="AQ856" s="6"/>
      <c r="AR856" s="6"/>
      <c r="AS856" s="6"/>
      <c r="AT856" s="6"/>
      <c r="AU856" s="39"/>
      <c r="AV856" s="39"/>
      <c r="AW856" s="6"/>
      <c r="AX856" s="6"/>
      <c r="AY856" s="6"/>
      <c r="AZ856" s="6"/>
      <c r="BA856" s="6"/>
      <c r="BB856" s="6"/>
      <c r="BC856" s="6"/>
      <c r="BD856" s="6"/>
      <c r="BE856" s="6"/>
      <c r="BF856" s="6"/>
      <c r="BG856" s="6"/>
      <c r="BH856" s="6"/>
      <c r="BI856" s="6"/>
      <c r="BJ856" s="6"/>
    </row>
    <row r="857" spans="1:62" ht="13.5" customHeight="1" x14ac:dyDescent="0.35">
      <c r="A857" s="120"/>
      <c r="B857" s="19"/>
      <c r="C857" s="1"/>
      <c r="D857" s="9"/>
      <c r="E857" s="1"/>
      <c r="F857" s="15"/>
      <c r="G857" s="37"/>
      <c r="H857" s="5"/>
      <c r="I857" s="22"/>
      <c r="J857" s="22"/>
      <c r="K857" s="22"/>
      <c r="L857" s="60"/>
      <c r="M857" s="60"/>
      <c r="N857" s="60"/>
      <c r="O857" s="60"/>
      <c r="P857" s="60"/>
      <c r="Q857" s="60"/>
      <c r="R857" s="60"/>
      <c r="S857" s="60"/>
      <c r="T857" s="60"/>
      <c r="U857" s="60"/>
      <c r="V857" s="60"/>
      <c r="W857" s="60"/>
      <c r="X857" s="60"/>
      <c r="Y857" s="59"/>
      <c r="Z857" s="20"/>
      <c r="AA857" s="60"/>
      <c r="AB857" s="60"/>
      <c r="AC857" s="60"/>
      <c r="AD857" s="60"/>
      <c r="AE857" s="22"/>
      <c r="AF857" s="22"/>
      <c r="AG857" s="22"/>
      <c r="AH857" s="22"/>
      <c r="AI857" s="22"/>
      <c r="AJ857" s="22"/>
      <c r="AK857" s="39"/>
      <c r="AL857" s="39"/>
      <c r="AM857" s="39"/>
      <c r="AN857" s="39"/>
      <c r="AO857" s="39"/>
      <c r="AP857" s="39"/>
      <c r="AQ857" s="39"/>
      <c r="AR857" s="40"/>
      <c r="AS857" s="39"/>
      <c r="AT857" s="40"/>
      <c r="AU857" s="39"/>
      <c r="AV857" s="39"/>
      <c r="AW857" s="39"/>
      <c r="AX857" s="39"/>
      <c r="AY857" s="39"/>
      <c r="AZ857" s="40"/>
      <c r="BA857" s="39"/>
      <c r="BB857" s="40"/>
      <c r="BC857" s="39"/>
      <c r="BD857" s="40"/>
      <c r="BE857" s="39"/>
      <c r="BF857" s="39"/>
      <c r="BG857" s="39"/>
      <c r="BH857" s="56"/>
      <c r="BI857" s="56"/>
      <c r="BJ857" s="133"/>
    </row>
    <row r="858" spans="1:62" ht="13.5" customHeight="1" x14ac:dyDescent="0.35">
      <c r="A858" s="120"/>
      <c r="B858" s="76"/>
      <c r="C858" s="1"/>
      <c r="D858" s="9"/>
      <c r="E858" s="1"/>
      <c r="F858" s="15"/>
      <c r="G858" s="5"/>
      <c r="H858" s="5"/>
      <c r="I858" s="22"/>
      <c r="J858" s="22"/>
      <c r="K858" s="22"/>
      <c r="L858" s="60"/>
      <c r="M858" s="60"/>
      <c r="N858" s="60"/>
      <c r="O858" s="60"/>
      <c r="P858" s="60"/>
      <c r="Q858" s="60"/>
      <c r="R858" s="60"/>
      <c r="S858" s="60"/>
      <c r="T858" s="60"/>
      <c r="U858" s="60"/>
      <c r="V858" s="60"/>
      <c r="W858" s="60"/>
      <c r="X858" s="60"/>
      <c r="Y858" s="59"/>
      <c r="Z858" s="20"/>
      <c r="AA858" s="60"/>
      <c r="AB858" s="60"/>
      <c r="AC858" s="60"/>
      <c r="AD858" s="60"/>
      <c r="AE858" s="22"/>
      <c r="AF858" s="22"/>
      <c r="AG858" s="22"/>
      <c r="AH858" s="22"/>
      <c r="AI858" s="22"/>
      <c r="AJ858" s="22"/>
      <c r="AK858" s="39"/>
      <c r="AL858" s="39"/>
      <c r="AM858" s="39"/>
      <c r="AN858" s="39"/>
      <c r="AO858" s="39"/>
      <c r="AP858" s="39"/>
      <c r="AQ858" s="39"/>
      <c r="AR858" s="40"/>
      <c r="AS858" s="39"/>
      <c r="AT858" s="40"/>
      <c r="AU858" s="39"/>
      <c r="AV858" s="39"/>
      <c r="AW858" s="39"/>
      <c r="AX858" s="39"/>
      <c r="AY858" s="39"/>
      <c r="AZ858" s="40"/>
      <c r="BA858" s="39"/>
      <c r="BB858" s="40"/>
      <c r="BC858" s="39"/>
      <c r="BD858" s="40"/>
      <c r="BE858" s="39"/>
      <c r="BF858" s="39"/>
      <c r="BG858" s="39"/>
      <c r="BH858" s="56"/>
      <c r="BI858" s="56"/>
      <c r="BJ858" s="133"/>
    </row>
    <row r="859" spans="1:62" x14ac:dyDescent="0.3">
      <c r="A859" s="9"/>
      <c r="B859" s="76"/>
      <c r="C859" s="9"/>
      <c r="D859" s="9"/>
      <c r="E859" s="9"/>
      <c r="F859" s="15"/>
      <c r="G859" s="5"/>
      <c r="H859" s="5"/>
      <c r="I859" s="9"/>
      <c r="J859" s="9"/>
      <c r="K859" s="9"/>
      <c r="L859" s="9"/>
      <c r="M859" s="9"/>
      <c r="N859" s="9"/>
      <c r="O859" s="9"/>
      <c r="P859" s="9"/>
      <c r="Q859" s="9"/>
      <c r="R859" s="9"/>
      <c r="S859" s="9"/>
      <c r="T859" s="9"/>
      <c r="U859" s="9"/>
      <c r="V859" s="9"/>
      <c r="W859" s="9"/>
      <c r="Y859" s="17"/>
      <c r="AA859" s="9"/>
      <c r="AB859" s="9"/>
      <c r="AC859" s="9"/>
      <c r="AD859" s="9"/>
      <c r="AE859" s="14"/>
      <c r="AF859" s="14"/>
      <c r="AG859" s="14"/>
      <c r="AH859" s="14"/>
      <c r="AI859" s="14"/>
      <c r="AJ859" s="14"/>
      <c r="AK859" s="6"/>
      <c r="AL859" s="6"/>
      <c r="AM859" s="6"/>
      <c r="AN859" s="6"/>
      <c r="AO859" s="6"/>
      <c r="AP859" s="6"/>
      <c r="AQ859" s="6"/>
      <c r="AR859" s="6"/>
      <c r="AS859" s="6"/>
      <c r="AT859" s="6"/>
      <c r="AU859" s="39"/>
      <c r="AV859" s="39"/>
      <c r="AW859" s="6"/>
      <c r="AX859" s="6"/>
      <c r="AY859" s="6"/>
      <c r="AZ859" s="6"/>
      <c r="BA859" s="6"/>
      <c r="BB859" s="6"/>
      <c r="BC859" s="6"/>
      <c r="BD859" s="6"/>
      <c r="BE859" s="6"/>
      <c r="BF859" s="6"/>
      <c r="BG859" s="6"/>
      <c r="BH859" s="6"/>
      <c r="BI859" s="6"/>
      <c r="BJ859" s="6"/>
    </row>
    <row r="860" spans="1:62" ht="13.5" customHeight="1" x14ac:dyDescent="0.35">
      <c r="A860" s="120"/>
      <c r="B860" s="19"/>
      <c r="C860" s="1"/>
      <c r="D860" s="9"/>
      <c r="E860" s="1"/>
      <c r="F860" s="15"/>
      <c r="G860" s="37"/>
      <c r="H860" s="5"/>
      <c r="I860" s="22"/>
      <c r="J860" s="22"/>
      <c r="K860" s="22"/>
      <c r="L860" s="60"/>
      <c r="M860" s="60"/>
      <c r="N860" s="60"/>
      <c r="O860" s="60"/>
      <c r="P860" s="60"/>
      <c r="Q860" s="60"/>
      <c r="R860" s="60"/>
      <c r="S860" s="60"/>
      <c r="T860" s="60"/>
      <c r="U860" s="60"/>
      <c r="V860" s="60"/>
      <c r="W860" s="60"/>
      <c r="X860" s="60"/>
      <c r="Y860" s="59"/>
      <c r="Z860" s="20"/>
      <c r="AA860" s="60"/>
      <c r="AB860" s="60"/>
      <c r="AC860" s="60"/>
      <c r="AD860" s="60"/>
      <c r="AE860" s="22"/>
      <c r="AF860" s="22"/>
      <c r="AG860" s="22"/>
      <c r="AH860" s="22"/>
      <c r="AI860" s="22"/>
      <c r="AJ860" s="22"/>
      <c r="AK860" s="39"/>
      <c r="AL860" s="39"/>
      <c r="AM860" s="39"/>
      <c r="AN860" s="39"/>
      <c r="AO860" s="39"/>
      <c r="AP860" s="39"/>
      <c r="AQ860" s="39"/>
      <c r="AR860" s="40"/>
      <c r="AS860" s="39"/>
      <c r="AT860" s="40"/>
      <c r="AU860" s="39"/>
      <c r="AV860" s="39"/>
      <c r="AW860" s="39"/>
      <c r="AX860" s="39"/>
      <c r="AY860" s="39"/>
      <c r="AZ860" s="40"/>
      <c r="BA860" s="39"/>
      <c r="BB860" s="40"/>
      <c r="BC860" s="39"/>
      <c r="BD860" s="40"/>
      <c r="BE860" s="39"/>
      <c r="BF860" s="39"/>
      <c r="BG860" s="39"/>
      <c r="BH860" s="56"/>
      <c r="BI860" s="56"/>
      <c r="BJ860" s="133"/>
    </row>
    <row r="861" spans="1:62" ht="13.5" customHeight="1" x14ac:dyDescent="0.35">
      <c r="A861" s="120"/>
      <c r="B861" s="19"/>
      <c r="C861" s="1"/>
      <c r="D861" s="9"/>
      <c r="E861" s="1"/>
      <c r="F861" s="15"/>
      <c r="G861" s="37"/>
      <c r="H861" s="5"/>
      <c r="I861" s="22"/>
      <c r="J861" s="22"/>
      <c r="K861" s="22"/>
      <c r="L861" s="60"/>
      <c r="M861" s="60"/>
      <c r="N861" s="60"/>
      <c r="O861" s="60"/>
      <c r="P861" s="60"/>
      <c r="Q861" s="60"/>
      <c r="R861" s="60"/>
      <c r="S861" s="60"/>
      <c r="T861" s="60"/>
      <c r="U861" s="60"/>
      <c r="V861" s="60"/>
      <c r="W861" s="60"/>
      <c r="X861" s="60"/>
      <c r="Y861" s="59"/>
      <c r="Z861" s="20"/>
      <c r="AA861" s="60"/>
      <c r="AB861" s="60"/>
      <c r="AC861" s="60"/>
      <c r="AD861" s="60"/>
      <c r="AE861" s="22"/>
      <c r="AF861" s="22"/>
      <c r="AG861" s="22"/>
      <c r="AH861" s="22"/>
      <c r="AI861" s="22"/>
      <c r="AJ861" s="22"/>
      <c r="AK861" s="39"/>
      <c r="AL861" s="39"/>
      <c r="AM861" s="39"/>
      <c r="AN861" s="39"/>
      <c r="AO861" s="39"/>
      <c r="AP861" s="39"/>
      <c r="AQ861" s="39"/>
      <c r="AR861" s="40"/>
      <c r="AS861" s="39"/>
      <c r="AT861" s="40"/>
      <c r="AU861" s="39"/>
      <c r="AV861" s="39"/>
      <c r="AW861" s="39"/>
      <c r="AX861" s="39"/>
      <c r="AY861" s="39"/>
      <c r="AZ861" s="40"/>
      <c r="BA861" s="39"/>
      <c r="BB861" s="40"/>
      <c r="BC861" s="39"/>
      <c r="BD861" s="40"/>
      <c r="BE861" s="39"/>
      <c r="BF861" s="39"/>
      <c r="BG861" s="39"/>
      <c r="BH861" s="56"/>
      <c r="BI861" s="56"/>
      <c r="BJ861" s="133"/>
    </row>
    <row r="862" spans="1:62" x14ac:dyDescent="0.3">
      <c r="A862" s="135"/>
      <c r="B862" s="76"/>
      <c r="C862" s="9"/>
      <c r="D862" s="9"/>
      <c r="E862" s="9"/>
      <c r="F862" s="15"/>
      <c r="G862" s="5"/>
      <c r="H862" s="5"/>
      <c r="I862" s="9"/>
      <c r="J862" s="9"/>
      <c r="K862" s="9"/>
      <c r="L862" s="9"/>
      <c r="M862" s="9"/>
      <c r="N862" s="9"/>
      <c r="O862" s="9"/>
      <c r="P862" s="9"/>
      <c r="Q862" s="9"/>
      <c r="R862" s="9"/>
      <c r="S862" s="9"/>
      <c r="T862" s="9"/>
      <c r="U862" s="9"/>
      <c r="V862" s="8"/>
      <c r="W862" s="8"/>
      <c r="X862" s="7"/>
      <c r="Y862" s="18"/>
      <c r="Z862" s="7"/>
      <c r="AA862" s="7"/>
      <c r="AB862" s="7"/>
      <c r="AC862" s="9"/>
      <c r="AD862" s="8"/>
      <c r="AE862" s="14"/>
      <c r="AF862" s="14"/>
      <c r="AG862" s="14"/>
      <c r="AH862" s="14"/>
      <c r="AI862" s="14"/>
      <c r="AJ862" s="14"/>
      <c r="AK862" s="136"/>
      <c r="AL862" s="6"/>
      <c r="AM862" s="5"/>
      <c r="AN862" s="5"/>
      <c r="AO862" s="6"/>
      <c r="AP862" s="6"/>
      <c r="AQ862" s="6"/>
      <c r="AR862" s="6"/>
      <c r="AS862" s="6"/>
      <c r="AT862" s="6"/>
      <c r="AU862" s="6"/>
      <c r="AV862" s="6"/>
      <c r="AW862" s="6"/>
      <c r="AX862" s="6"/>
      <c r="AY862" s="6"/>
      <c r="AZ862" s="6"/>
      <c r="BA862" s="6"/>
      <c r="BB862" s="6"/>
      <c r="BC862" s="6"/>
      <c r="BD862" s="6"/>
      <c r="BE862" s="6"/>
      <c r="BF862" s="6"/>
      <c r="BG862" s="6"/>
      <c r="BH862" s="6"/>
      <c r="BI862" s="6"/>
      <c r="BJ862" s="6"/>
    </row>
    <row r="863" spans="1:62" ht="13.5" customHeight="1" x14ac:dyDescent="0.35">
      <c r="A863" s="120"/>
      <c r="B863" s="76"/>
      <c r="C863" s="1"/>
      <c r="D863" s="9"/>
      <c r="E863" s="1"/>
      <c r="F863" s="15"/>
      <c r="G863" s="5"/>
      <c r="H863" s="5"/>
      <c r="I863" s="22"/>
      <c r="J863" s="22"/>
      <c r="K863" s="22"/>
      <c r="L863" s="60"/>
      <c r="M863" s="60"/>
      <c r="N863" s="60"/>
      <c r="O863" s="60"/>
      <c r="P863" s="60"/>
      <c r="Q863" s="60"/>
      <c r="R863" s="60"/>
      <c r="S863" s="60"/>
      <c r="T863" s="60"/>
      <c r="U863" s="60"/>
      <c r="V863" s="60"/>
      <c r="W863" s="60"/>
      <c r="X863" s="60"/>
      <c r="Y863" s="59"/>
      <c r="Z863" s="20"/>
      <c r="AA863" s="60"/>
      <c r="AB863" s="60"/>
      <c r="AC863" s="60"/>
      <c r="AD863" s="60"/>
      <c r="AE863" s="22"/>
      <c r="AF863" s="22"/>
      <c r="AG863" s="22"/>
      <c r="AH863" s="22"/>
      <c r="AI863" s="22"/>
      <c r="AJ863" s="22"/>
      <c r="AK863" s="39"/>
      <c r="AL863" s="39"/>
      <c r="AM863" s="39"/>
      <c r="AN863" s="39"/>
      <c r="AO863" s="39"/>
      <c r="AP863" s="39"/>
      <c r="AQ863" s="39"/>
      <c r="AR863" s="40"/>
      <c r="AS863" s="39"/>
      <c r="AT863" s="40"/>
      <c r="AU863" s="39"/>
      <c r="AV863" s="39"/>
      <c r="AW863" s="39"/>
      <c r="AX863" s="39"/>
      <c r="AY863" s="39"/>
      <c r="AZ863" s="40"/>
      <c r="BA863" s="39"/>
      <c r="BB863" s="40"/>
      <c r="BC863" s="39"/>
      <c r="BD863" s="40"/>
      <c r="BE863" s="39"/>
      <c r="BF863" s="39"/>
      <c r="BG863" s="39"/>
      <c r="BH863" s="56"/>
      <c r="BI863" s="56"/>
      <c r="BJ863" s="133"/>
    </row>
    <row r="864" spans="1:62" ht="13.5" customHeight="1" x14ac:dyDescent="0.35">
      <c r="A864" s="120"/>
      <c r="B864" s="19"/>
      <c r="C864" s="1"/>
      <c r="D864" s="9"/>
      <c r="E864" s="1"/>
      <c r="F864" s="15"/>
      <c r="G864" s="37"/>
      <c r="H864" s="5"/>
      <c r="I864" s="22"/>
      <c r="J864" s="22"/>
      <c r="K864" s="22"/>
      <c r="L864" s="60"/>
      <c r="M864" s="60"/>
      <c r="N864" s="60"/>
      <c r="O864" s="60"/>
      <c r="P864" s="60"/>
      <c r="Q864" s="60"/>
      <c r="R864" s="60"/>
      <c r="S864" s="60"/>
      <c r="T864" s="60"/>
      <c r="U864" s="60"/>
      <c r="V864" s="60"/>
      <c r="W864" s="60"/>
      <c r="X864" s="60"/>
      <c r="Y864" s="59"/>
      <c r="Z864" s="20"/>
      <c r="AA864" s="60"/>
      <c r="AB864" s="60"/>
      <c r="AC864" s="60"/>
      <c r="AD864" s="60"/>
      <c r="AE864" s="22"/>
      <c r="AF864" s="22"/>
      <c r="AG864" s="22"/>
      <c r="AH864" s="22"/>
      <c r="AI864" s="22"/>
      <c r="AJ864" s="22"/>
      <c r="AK864" s="39"/>
      <c r="AL864" s="39"/>
      <c r="AM864" s="39"/>
      <c r="AN864" s="39"/>
      <c r="AO864" s="39"/>
      <c r="AP864" s="39"/>
      <c r="AQ864" s="39"/>
      <c r="AR864" s="40"/>
      <c r="AS864" s="39"/>
      <c r="AT864" s="40"/>
      <c r="AU864" s="39"/>
      <c r="AV864" s="39"/>
      <c r="AW864" s="39"/>
      <c r="AX864" s="39"/>
      <c r="AY864" s="39"/>
      <c r="AZ864" s="40"/>
      <c r="BA864" s="39"/>
      <c r="BB864" s="40"/>
      <c r="BC864" s="39"/>
      <c r="BD864" s="40"/>
      <c r="BE864" s="39"/>
      <c r="BF864" s="39"/>
      <c r="BG864" s="39"/>
      <c r="BH864" s="56"/>
      <c r="BI864" s="56"/>
      <c r="BJ864" s="133"/>
    </row>
    <row r="865" spans="1:62" x14ac:dyDescent="0.3">
      <c r="A865" s="9"/>
      <c r="B865" s="76"/>
      <c r="C865" s="9"/>
      <c r="D865" s="9"/>
      <c r="E865" s="9"/>
      <c r="F865" s="15"/>
      <c r="G865" s="5"/>
      <c r="H865" s="5"/>
      <c r="I865" s="9"/>
      <c r="J865" s="9"/>
      <c r="K865" s="9"/>
      <c r="L865" s="9"/>
      <c r="M865" s="9"/>
      <c r="N865" s="9"/>
      <c r="O865" s="9"/>
      <c r="P865" s="9"/>
      <c r="Q865" s="9"/>
      <c r="R865" s="9"/>
      <c r="S865" s="9"/>
      <c r="T865" s="9"/>
      <c r="U865" s="9"/>
      <c r="V865" s="8"/>
      <c r="W865" s="8"/>
      <c r="X865" s="7"/>
      <c r="Y865" s="18"/>
      <c r="Z865" s="7"/>
      <c r="AA865" s="7"/>
      <c r="AB865" s="7"/>
      <c r="AC865" s="9"/>
      <c r="AD865" s="16"/>
      <c r="AE865" s="14"/>
      <c r="AF865" s="14"/>
      <c r="AG865" s="14"/>
      <c r="AH865" s="14"/>
      <c r="AI865" s="14"/>
      <c r="AJ865" s="14"/>
      <c r="AK865" s="5"/>
      <c r="AL865" s="6"/>
      <c r="AM865" s="5"/>
      <c r="AN865" s="5"/>
      <c r="AO865" s="6"/>
      <c r="AP865" s="6"/>
      <c r="AQ865" s="6"/>
      <c r="AR865" s="6"/>
      <c r="AS865" s="6"/>
      <c r="AT865" s="6"/>
      <c r="AU865" s="6"/>
      <c r="AV865" s="6"/>
      <c r="AW865" s="6"/>
      <c r="AX865" s="6"/>
      <c r="AY865" s="6"/>
      <c r="AZ865" s="17"/>
      <c r="BA865" s="6"/>
      <c r="BB865" s="6"/>
      <c r="BC865" s="6"/>
      <c r="BD865" s="6"/>
      <c r="BE865" s="6"/>
      <c r="BF865" s="6"/>
      <c r="BG865" s="6"/>
      <c r="BH865" s="6"/>
      <c r="BI865" s="6"/>
      <c r="BJ865" s="6"/>
    </row>
    <row r="866" spans="1:62" x14ac:dyDescent="0.3">
      <c r="A866" s="9"/>
      <c r="B866" s="76"/>
      <c r="C866" s="9"/>
      <c r="D866" s="9"/>
      <c r="E866" s="9"/>
      <c r="F866" s="15"/>
      <c r="G866" s="5"/>
      <c r="H866" s="5"/>
      <c r="I866" s="9"/>
      <c r="J866" s="9"/>
      <c r="K866" s="9"/>
      <c r="L866" s="9"/>
      <c r="M866" s="9"/>
      <c r="N866" s="9"/>
      <c r="O866" s="9"/>
      <c r="P866" s="9"/>
      <c r="Q866" s="9"/>
      <c r="R866" s="9"/>
      <c r="S866" s="9"/>
      <c r="T866" s="9"/>
      <c r="U866" s="9"/>
      <c r="V866" s="8"/>
      <c r="W866" s="8"/>
      <c r="X866" s="7"/>
      <c r="Y866" s="18"/>
      <c r="Z866" s="7"/>
      <c r="AA866" s="7"/>
      <c r="AB866" s="7"/>
      <c r="AC866" s="9"/>
      <c r="AD866" s="8"/>
      <c r="AE866" s="14"/>
      <c r="AF866" s="14"/>
      <c r="AG866" s="14"/>
      <c r="AH866" s="14"/>
      <c r="AI866" s="14"/>
      <c r="AJ866" s="14"/>
      <c r="AK866" s="5"/>
      <c r="AL866" s="6"/>
      <c r="AM866" s="5"/>
      <c r="AN866" s="5"/>
      <c r="AO866" s="6"/>
      <c r="AP866" s="6"/>
      <c r="AQ866" s="6"/>
      <c r="AR866" s="6"/>
      <c r="AS866" s="6"/>
      <c r="AT866" s="6"/>
      <c r="AU866" s="6"/>
      <c r="AV866" s="6"/>
      <c r="AW866" s="6"/>
      <c r="AX866" s="6"/>
      <c r="AY866" s="6"/>
      <c r="AZ866" s="6"/>
      <c r="BA866" s="6"/>
      <c r="BB866" s="6"/>
      <c r="BC866" s="6"/>
      <c r="BD866" s="6"/>
      <c r="BE866" s="6"/>
      <c r="BF866" s="6"/>
      <c r="BG866" s="6"/>
      <c r="BH866" s="6"/>
      <c r="BI866" s="6"/>
      <c r="BJ866" s="6"/>
    </row>
    <row r="867" spans="1:62" x14ac:dyDescent="0.3">
      <c r="A867" s="9"/>
      <c r="B867" s="76"/>
      <c r="C867" s="9"/>
      <c r="D867" s="9"/>
      <c r="E867" s="9"/>
      <c r="F867" s="15"/>
      <c r="G867" s="5"/>
      <c r="H867" s="5"/>
      <c r="I867" s="9"/>
      <c r="J867" s="9"/>
      <c r="K867" s="9"/>
      <c r="L867" s="9"/>
      <c r="M867" s="9"/>
      <c r="N867" s="9"/>
      <c r="O867" s="9"/>
      <c r="P867" s="9"/>
      <c r="Q867" s="9"/>
      <c r="R867" s="9"/>
      <c r="S867" s="9"/>
      <c r="T867" s="9"/>
      <c r="U867" s="9"/>
      <c r="V867" s="9"/>
      <c r="W867" s="9"/>
      <c r="Y867" s="17"/>
      <c r="AA867" s="9"/>
      <c r="AB867" s="9"/>
      <c r="AC867" s="9"/>
      <c r="AD867" s="9"/>
      <c r="AE867" s="14"/>
      <c r="AF867" s="14"/>
      <c r="AG867" s="14"/>
      <c r="AH867" s="14"/>
      <c r="AI867" s="14"/>
      <c r="AJ867" s="14"/>
      <c r="AK867" s="6"/>
      <c r="AL867" s="6"/>
      <c r="AM867" s="6"/>
      <c r="AN867" s="6"/>
      <c r="AO867" s="6"/>
      <c r="AP867" s="6"/>
      <c r="AQ867" s="6"/>
      <c r="AR867" s="6"/>
      <c r="AS867" s="6"/>
      <c r="AT867" s="6"/>
      <c r="AU867" s="39"/>
      <c r="AV867" s="39"/>
      <c r="AW867" s="6"/>
      <c r="AX867" s="6"/>
      <c r="AY867" s="6"/>
      <c r="AZ867" s="6"/>
      <c r="BA867" s="6"/>
      <c r="BB867" s="6"/>
      <c r="BC867" s="6"/>
      <c r="BD867" s="6"/>
      <c r="BE867" s="6"/>
      <c r="BF867" s="6"/>
      <c r="BG867" s="6"/>
      <c r="BH867" s="6"/>
      <c r="BI867" s="6"/>
      <c r="BJ867" s="6"/>
    </row>
    <row r="868" spans="1:62" x14ac:dyDescent="0.3">
      <c r="A868" s="135"/>
      <c r="B868" s="76"/>
      <c r="C868" s="9"/>
      <c r="D868" s="9"/>
      <c r="E868" s="9"/>
      <c r="F868" s="15"/>
      <c r="G868" s="5"/>
      <c r="H868" s="5"/>
      <c r="I868" s="9"/>
      <c r="J868" s="9"/>
      <c r="K868" s="9"/>
      <c r="L868" s="9"/>
      <c r="M868" s="9"/>
      <c r="N868" s="9"/>
      <c r="O868" s="9"/>
      <c r="P868" s="9"/>
      <c r="Q868" s="9"/>
      <c r="R868" s="9"/>
      <c r="S868" s="9"/>
      <c r="T868" s="9"/>
      <c r="U868" s="9"/>
      <c r="V868" s="8"/>
      <c r="W868" s="8"/>
      <c r="X868" s="7"/>
      <c r="Y868" s="18"/>
      <c r="Z868" s="7"/>
      <c r="AA868" s="7"/>
      <c r="AB868" s="7"/>
      <c r="AC868" s="9"/>
      <c r="AD868" s="8"/>
      <c r="AE868" s="14"/>
      <c r="AF868" s="14"/>
      <c r="AG868" s="14"/>
      <c r="AH868" s="14"/>
      <c r="AI868" s="14"/>
      <c r="AJ868" s="14"/>
      <c r="AK868" s="136"/>
      <c r="AL868" s="6"/>
      <c r="AM868" s="5"/>
      <c r="AN868" s="5"/>
      <c r="AO868" s="6"/>
      <c r="AP868" s="6"/>
      <c r="AQ868" s="6"/>
      <c r="AR868" s="6"/>
      <c r="AS868" s="6"/>
      <c r="AT868" s="6"/>
      <c r="AU868" s="6"/>
      <c r="AV868" s="6"/>
      <c r="AW868" s="6"/>
      <c r="AX868" s="6"/>
      <c r="AY868" s="6"/>
      <c r="AZ868" s="6"/>
      <c r="BA868" s="6"/>
      <c r="BB868" s="6"/>
      <c r="BC868" s="6"/>
      <c r="BD868" s="6"/>
      <c r="BE868" s="6"/>
      <c r="BF868" s="6"/>
      <c r="BG868" s="6"/>
      <c r="BH868" s="6"/>
      <c r="BI868" s="6"/>
      <c r="BJ868" s="6"/>
    </row>
    <row r="869" spans="1:62" ht="13.5" customHeight="1" x14ac:dyDescent="0.35">
      <c r="A869" s="120"/>
      <c r="B869" s="19"/>
      <c r="C869" s="1"/>
      <c r="D869" s="9"/>
      <c r="E869" s="1"/>
      <c r="F869" s="15"/>
      <c r="G869" s="37"/>
      <c r="H869" s="5"/>
      <c r="I869" s="22"/>
      <c r="J869" s="22"/>
      <c r="K869" s="22"/>
      <c r="L869" s="60"/>
      <c r="M869" s="60"/>
      <c r="N869" s="60"/>
      <c r="O869" s="60"/>
      <c r="P869" s="60"/>
      <c r="Q869" s="60"/>
      <c r="R869" s="60"/>
      <c r="S869" s="60"/>
      <c r="T869" s="60"/>
      <c r="U869" s="60"/>
      <c r="V869" s="60"/>
      <c r="W869" s="60"/>
      <c r="X869" s="60"/>
      <c r="Y869" s="59"/>
      <c r="Z869" s="20"/>
      <c r="AA869" s="60"/>
      <c r="AB869" s="60"/>
      <c r="AC869" s="60"/>
      <c r="AD869" s="60"/>
      <c r="AE869" s="22"/>
      <c r="AF869" s="22"/>
      <c r="AG869" s="22"/>
      <c r="AH869" s="22"/>
      <c r="AI869" s="22"/>
      <c r="AJ869" s="22"/>
      <c r="AK869" s="39"/>
      <c r="AL869" s="39"/>
      <c r="AM869" s="39"/>
      <c r="AN869" s="39"/>
      <c r="AO869" s="39"/>
      <c r="AP869" s="39"/>
      <c r="AQ869" s="39"/>
      <c r="AR869" s="40"/>
      <c r="AS869" s="39"/>
      <c r="AT869" s="40"/>
      <c r="AU869" s="39"/>
      <c r="AV869" s="39"/>
      <c r="AW869" s="39"/>
      <c r="AX869" s="39"/>
      <c r="AY869" s="39"/>
      <c r="AZ869" s="40"/>
      <c r="BA869" s="39"/>
      <c r="BB869" s="40"/>
      <c r="BC869" s="39"/>
      <c r="BD869" s="40"/>
      <c r="BE869" s="39"/>
      <c r="BF869" s="39"/>
      <c r="BG869" s="39"/>
      <c r="BH869" s="56"/>
      <c r="BI869" s="56"/>
      <c r="BJ869" s="133"/>
    </row>
    <row r="870" spans="1:62" ht="13.5" customHeight="1" x14ac:dyDescent="0.35">
      <c r="A870" s="120"/>
      <c r="B870" s="19"/>
      <c r="C870" s="1"/>
      <c r="D870" s="9"/>
      <c r="E870" s="1"/>
      <c r="F870" s="15"/>
      <c r="G870" s="37"/>
      <c r="H870" s="5"/>
      <c r="I870" s="22"/>
      <c r="J870" s="22"/>
      <c r="K870" s="22"/>
      <c r="L870" s="60"/>
      <c r="M870" s="60"/>
      <c r="N870" s="60"/>
      <c r="O870" s="60"/>
      <c r="P870" s="60"/>
      <c r="Q870" s="60"/>
      <c r="R870" s="60"/>
      <c r="S870" s="60"/>
      <c r="T870" s="60"/>
      <c r="U870" s="60"/>
      <c r="V870" s="60"/>
      <c r="W870" s="60"/>
      <c r="X870" s="60"/>
      <c r="Y870" s="59"/>
      <c r="Z870" s="20"/>
      <c r="AA870" s="60"/>
      <c r="AB870" s="60"/>
      <c r="AC870" s="60"/>
      <c r="AD870" s="60"/>
      <c r="AE870" s="22"/>
      <c r="AF870" s="22"/>
      <c r="AG870" s="22"/>
      <c r="AH870" s="22"/>
      <c r="AI870" s="22"/>
      <c r="AJ870" s="22"/>
      <c r="AK870" s="39"/>
      <c r="AL870" s="39"/>
      <c r="AM870" s="39"/>
      <c r="AN870" s="39"/>
      <c r="AO870" s="39"/>
      <c r="AP870" s="39"/>
      <c r="AQ870" s="39"/>
      <c r="AR870" s="40"/>
      <c r="AS870" s="39"/>
      <c r="AT870" s="40"/>
      <c r="AU870" s="39"/>
      <c r="AV870" s="39"/>
      <c r="AW870" s="39"/>
      <c r="AX870" s="39"/>
      <c r="AY870" s="39"/>
      <c r="AZ870" s="40"/>
      <c r="BA870" s="39"/>
      <c r="BB870" s="40"/>
      <c r="BC870" s="39"/>
      <c r="BD870" s="40"/>
      <c r="BE870" s="39"/>
      <c r="BF870" s="39"/>
      <c r="BG870" s="39"/>
      <c r="BH870" s="56"/>
      <c r="BI870" s="56"/>
      <c r="BJ870" s="133"/>
    </row>
    <row r="871" spans="1:62" x14ac:dyDescent="0.3">
      <c r="A871" s="135"/>
      <c r="B871" s="76"/>
      <c r="C871" s="9"/>
      <c r="D871" s="9"/>
      <c r="E871" s="9"/>
      <c r="F871" s="15"/>
      <c r="G871" s="5"/>
      <c r="H871" s="5"/>
      <c r="I871" s="9"/>
      <c r="J871" s="9"/>
      <c r="K871" s="9"/>
      <c r="L871" s="9"/>
      <c r="M871" s="9"/>
      <c r="N871" s="9"/>
      <c r="O871" s="9"/>
      <c r="P871" s="9"/>
      <c r="Q871" s="9"/>
      <c r="R871" s="9"/>
      <c r="S871" s="9"/>
      <c r="T871" s="9"/>
      <c r="U871" s="9"/>
      <c r="V871" s="8"/>
      <c r="W871" s="8"/>
      <c r="X871" s="7"/>
      <c r="Y871" s="18"/>
      <c r="Z871" s="7"/>
      <c r="AA871" s="7"/>
      <c r="AB871" s="7"/>
      <c r="AC871" s="9"/>
      <c r="AD871" s="8"/>
      <c r="AE871" s="14"/>
      <c r="AF871" s="14"/>
      <c r="AG871" s="14"/>
      <c r="AH871" s="14"/>
      <c r="AI871" s="14"/>
      <c r="AJ871" s="14"/>
      <c r="AK871" s="136"/>
      <c r="AL871" s="6"/>
      <c r="AM871" s="5"/>
      <c r="AN871" s="5"/>
      <c r="AO871" s="6"/>
      <c r="AP871" s="6"/>
      <c r="AQ871" s="6"/>
      <c r="AR871" s="6"/>
      <c r="AS871" s="6"/>
      <c r="AT871" s="6"/>
      <c r="AU871" s="6"/>
      <c r="AV871" s="6"/>
      <c r="AW871" s="6"/>
      <c r="AX871" s="6"/>
      <c r="AY871" s="6"/>
      <c r="AZ871" s="6"/>
      <c r="BA871" s="6"/>
      <c r="BB871" s="6"/>
      <c r="BC871" s="6"/>
      <c r="BD871" s="6"/>
      <c r="BE871" s="6"/>
      <c r="BF871" s="6"/>
      <c r="BG871" s="6"/>
      <c r="BH871" s="6"/>
      <c r="BI871" s="6"/>
      <c r="BJ871" s="6"/>
    </row>
    <row r="872" spans="1:62" ht="13.5" customHeight="1" x14ac:dyDescent="0.35">
      <c r="A872" s="120"/>
      <c r="B872" s="76"/>
      <c r="C872" s="1"/>
      <c r="D872" s="9"/>
      <c r="E872" s="1"/>
      <c r="F872" s="15"/>
      <c r="G872" s="5"/>
      <c r="H872" s="5"/>
      <c r="I872" s="22"/>
      <c r="J872" s="22"/>
      <c r="K872" s="22"/>
      <c r="L872" s="60"/>
      <c r="M872" s="60"/>
      <c r="N872" s="60"/>
      <c r="O872" s="60"/>
      <c r="P872" s="60"/>
      <c r="Q872" s="60"/>
      <c r="R872" s="60"/>
      <c r="S872" s="60"/>
      <c r="T872" s="60"/>
      <c r="U872" s="60"/>
      <c r="V872" s="60"/>
      <c r="W872" s="60"/>
      <c r="X872" s="60"/>
      <c r="Y872" s="59"/>
      <c r="Z872" s="20"/>
      <c r="AA872" s="60"/>
      <c r="AB872" s="60"/>
      <c r="AC872" s="60"/>
      <c r="AD872" s="60"/>
      <c r="AE872" s="22"/>
      <c r="AF872" s="22"/>
      <c r="AG872" s="22"/>
      <c r="AH872" s="22"/>
      <c r="AI872" s="22"/>
      <c r="AJ872" s="22"/>
      <c r="AK872" s="39"/>
      <c r="AL872" s="39"/>
      <c r="AM872" s="39"/>
      <c r="AN872" s="39"/>
      <c r="AO872" s="39"/>
      <c r="AP872" s="39"/>
      <c r="AQ872" s="39"/>
      <c r="AR872" s="40"/>
      <c r="AS872" s="39"/>
      <c r="AT872" s="40"/>
      <c r="AU872" s="39"/>
      <c r="AV872" s="39"/>
      <c r="AW872" s="39"/>
      <c r="AX872" s="39"/>
      <c r="AY872" s="39"/>
      <c r="AZ872" s="40"/>
      <c r="BA872" s="39"/>
      <c r="BB872" s="40"/>
      <c r="BC872" s="39"/>
      <c r="BD872" s="40"/>
      <c r="BE872" s="39"/>
      <c r="BF872" s="39"/>
      <c r="BG872" s="39"/>
      <c r="BH872" s="56"/>
      <c r="BI872" s="56"/>
      <c r="BJ872" s="133"/>
    </row>
    <row r="873" spans="1:62" ht="13.5" customHeight="1" x14ac:dyDescent="0.35">
      <c r="A873" s="120"/>
      <c r="B873" s="19"/>
      <c r="C873" s="1"/>
      <c r="D873" s="9"/>
      <c r="E873" s="1"/>
      <c r="F873" s="15"/>
      <c r="G873" s="37"/>
      <c r="H873" s="5"/>
      <c r="I873" s="22"/>
      <c r="J873" s="22"/>
      <c r="K873" s="22"/>
      <c r="L873" s="60"/>
      <c r="M873" s="60"/>
      <c r="N873" s="60"/>
      <c r="O873" s="60"/>
      <c r="P873" s="60"/>
      <c r="Q873" s="60"/>
      <c r="R873" s="60"/>
      <c r="S873" s="60"/>
      <c r="T873" s="60"/>
      <c r="U873" s="60"/>
      <c r="V873" s="60"/>
      <c r="W873" s="60"/>
      <c r="X873" s="60"/>
      <c r="Y873" s="59"/>
      <c r="Z873" s="20"/>
      <c r="AA873" s="60"/>
      <c r="AB873" s="60"/>
      <c r="AC873" s="60"/>
      <c r="AD873" s="60"/>
      <c r="AE873" s="22"/>
      <c r="AF873" s="22"/>
      <c r="AG873" s="22"/>
      <c r="AH873" s="22"/>
      <c r="AI873" s="22"/>
      <c r="AJ873" s="22"/>
      <c r="AK873" s="39"/>
      <c r="AL873" s="39"/>
      <c r="AM873" s="39"/>
      <c r="AN873" s="39"/>
      <c r="AO873" s="39"/>
      <c r="AP873" s="39"/>
      <c r="AQ873" s="39"/>
      <c r="AR873" s="40"/>
      <c r="AS873" s="39"/>
      <c r="AT873" s="40"/>
      <c r="AU873" s="39"/>
      <c r="AV873" s="39"/>
      <c r="AW873" s="39"/>
      <c r="AX873" s="39"/>
      <c r="AY873" s="39"/>
      <c r="AZ873" s="40"/>
      <c r="BA873" s="39"/>
      <c r="BB873" s="40"/>
      <c r="BC873" s="39"/>
      <c r="BD873" s="40"/>
      <c r="BE873" s="39"/>
      <c r="BF873" s="39"/>
      <c r="BG873" s="39"/>
      <c r="BH873" s="56"/>
      <c r="BI873" s="56"/>
      <c r="BJ873" s="133"/>
    </row>
    <row r="874" spans="1:62" x14ac:dyDescent="0.3">
      <c r="A874" s="9"/>
      <c r="B874" s="76"/>
      <c r="C874" s="9"/>
      <c r="D874" s="9"/>
      <c r="E874" s="9"/>
      <c r="F874" s="15"/>
      <c r="G874" s="5"/>
      <c r="H874" s="5"/>
      <c r="I874" s="9"/>
      <c r="J874" s="9"/>
      <c r="K874" s="9"/>
      <c r="L874" s="9"/>
      <c r="M874" s="9"/>
      <c r="N874" s="9"/>
      <c r="O874" s="9"/>
      <c r="P874" s="9"/>
      <c r="Q874" s="9"/>
      <c r="R874" s="9"/>
      <c r="S874" s="9"/>
      <c r="T874" s="9"/>
      <c r="U874" s="9"/>
      <c r="V874" s="9"/>
      <c r="W874" s="9"/>
      <c r="Y874" s="17"/>
      <c r="AA874" s="9"/>
      <c r="AB874" s="9"/>
      <c r="AC874" s="9"/>
      <c r="AD874" s="9"/>
      <c r="AE874" s="14"/>
      <c r="AF874" s="14"/>
      <c r="AG874" s="14"/>
      <c r="AH874" s="14"/>
      <c r="AI874" s="14"/>
      <c r="AJ874" s="14"/>
      <c r="AK874" s="6"/>
      <c r="AL874" s="6"/>
      <c r="AM874" s="6"/>
      <c r="AN874" s="6"/>
      <c r="AO874" s="6"/>
      <c r="AP874" s="6"/>
      <c r="AQ874" s="6"/>
      <c r="AR874" s="6"/>
      <c r="AS874" s="6"/>
      <c r="AT874" s="6"/>
      <c r="AU874" s="39"/>
      <c r="AV874" s="39"/>
      <c r="AW874" s="6"/>
      <c r="AX874" s="6"/>
      <c r="AY874" s="6"/>
      <c r="AZ874" s="6"/>
      <c r="BA874" s="6"/>
      <c r="BB874" s="6"/>
      <c r="BC874" s="6"/>
      <c r="BD874" s="6"/>
      <c r="BE874" s="6"/>
      <c r="BF874" s="6"/>
      <c r="BG874" s="6"/>
      <c r="BH874" s="6"/>
      <c r="BI874" s="6"/>
      <c r="BJ874" s="6"/>
    </row>
    <row r="875" spans="1:62" ht="13.5" customHeight="1" x14ac:dyDescent="0.35">
      <c r="A875" s="120"/>
      <c r="B875" s="19"/>
      <c r="C875" s="1"/>
      <c r="D875" s="9"/>
      <c r="E875" s="1"/>
      <c r="F875" s="15"/>
      <c r="G875" s="37"/>
      <c r="H875" s="5"/>
      <c r="I875" s="22"/>
      <c r="J875" s="22"/>
      <c r="K875" s="22"/>
      <c r="L875" s="60"/>
      <c r="M875" s="60"/>
      <c r="N875" s="60"/>
      <c r="O875" s="60"/>
      <c r="P875" s="60"/>
      <c r="Q875" s="60"/>
      <c r="R875" s="60"/>
      <c r="S875" s="60"/>
      <c r="T875" s="60"/>
      <c r="U875" s="60"/>
      <c r="V875" s="60"/>
      <c r="W875" s="60"/>
      <c r="X875" s="60"/>
      <c r="Y875" s="59"/>
      <c r="Z875" s="20"/>
      <c r="AA875" s="60"/>
      <c r="AB875" s="60"/>
      <c r="AC875" s="60"/>
      <c r="AD875" s="60"/>
      <c r="AE875" s="22"/>
      <c r="AF875" s="22"/>
      <c r="AG875" s="22"/>
      <c r="AH875" s="22"/>
      <c r="AI875" s="22"/>
      <c r="AJ875" s="22"/>
      <c r="AK875" s="39"/>
      <c r="AL875" s="39"/>
      <c r="AM875" s="39"/>
      <c r="AN875" s="39"/>
      <c r="AO875" s="39"/>
      <c r="AP875" s="39"/>
      <c r="AQ875" s="39"/>
      <c r="AR875" s="40"/>
      <c r="AS875" s="39"/>
      <c r="AT875" s="40"/>
      <c r="AU875" s="39"/>
      <c r="AV875" s="39"/>
      <c r="AW875" s="39"/>
      <c r="AX875" s="39"/>
      <c r="AY875" s="39"/>
      <c r="AZ875" s="40"/>
      <c r="BA875" s="39"/>
      <c r="BB875" s="40"/>
      <c r="BC875" s="39"/>
      <c r="BD875" s="40"/>
      <c r="BE875" s="39"/>
      <c r="BF875" s="39"/>
      <c r="BG875" s="39"/>
      <c r="BH875" s="56"/>
      <c r="BI875" s="56"/>
      <c r="BJ875" s="133"/>
    </row>
    <row r="876" spans="1:62" ht="13.5" customHeight="1" x14ac:dyDescent="0.35">
      <c r="A876" s="120"/>
      <c r="B876" s="76"/>
      <c r="C876" s="1"/>
      <c r="D876" s="9"/>
      <c r="E876" s="1"/>
      <c r="F876" s="15"/>
      <c r="G876" s="5"/>
      <c r="H876" s="5"/>
      <c r="I876" s="22"/>
      <c r="J876" s="22"/>
      <c r="K876" s="22"/>
      <c r="L876" s="60"/>
      <c r="M876" s="60"/>
      <c r="N876" s="60"/>
      <c r="O876" s="60"/>
      <c r="P876" s="60"/>
      <c r="Q876" s="60"/>
      <c r="R876" s="60"/>
      <c r="S876" s="60"/>
      <c r="T876" s="60"/>
      <c r="U876" s="60"/>
      <c r="V876" s="60"/>
      <c r="W876" s="60"/>
      <c r="X876" s="60"/>
      <c r="Y876" s="59"/>
      <c r="Z876" s="20"/>
      <c r="AA876" s="60"/>
      <c r="AB876" s="60"/>
      <c r="AC876" s="60"/>
      <c r="AD876" s="60"/>
      <c r="AE876" s="22"/>
      <c r="AF876" s="22"/>
      <c r="AG876" s="22"/>
      <c r="AH876" s="22"/>
      <c r="AI876" s="22"/>
      <c r="AJ876" s="22"/>
      <c r="AK876" s="39"/>
      <c r="AL876" s="39"/>
      <c r="AM876" s="39"/>
      <c r="AN876" s="39"/>
      <c r="AO876" s="39"/>
      <c r="AP876" s="39"/>
      <c r="AQ876" s="39"/>
      <c r="AR876" s="40"/>
      <c r="AS876" s="39"/>
      <c r="AT876" s="40"/>
      <c r="AU876" s="39"/>
      <c r="AV876" s="39"/>
      <c r="AW876" s="39"/>
      <c r="AX876" s="39"/>
      <c r="AY876" s="39"/>
      <c r="AZ876" s="40"/>
      <c r="BA876" s="39"/>
      <c r="BB876" s="40"/>
      <c r="BC876" s="39"/>
      <c r="BD876" s="40"/>
      <c r="BE876" s="39"/>
      <c r="BF876" s="39"/>
      <c r="BG876" s="39"/>
      <c r="BH876" s="56"/>
      <c r="BI876" s="56"/>
      <c r="BJ876" s="137"/>
    </row>
    <row r="877" spans="1:62" x14ac:dyDescent="0.3">
      <c r="A877" s="9"/>
      <c r="B877" s="76"/>
      <c r="C877" s="9"/>
      <c r="D877" s="9"/>
      <c r="E877" s="9"/>
      <c r="F877" s="15"/>
      <c r="G877" s="5"/>
      <c r="H877" s="5"/>
      <c r="I877" s="9"/>
      <c r="J877" s="9"/>
      <c r="K877" s="9"/>
      <c r="L877" s="9"/>
      <c r="M877" s="9"/>
      <c r="N877" s="9"/>
      <c r="O877" s="9"/>
      <c r="P877" s="9"/>
      <c r="Q877" s="9"/>
      <c r="R877" s="9"/>
      <c r="S877" s="9"/>
      <c r="T877" s="9"/>
      <c r="U877" s="9"/>
      <c r="V877" s="8"/>
      <c r="W877" s="8"/>
      <c r="X877" s="7"/>
      <c r="Y877" s="18"/>
      <c r="Z877" s="7"/>
      <c r="AA877" s="7"/>
      <c r="AB877" s="7"/>
      <c r="AC877" s="9"/>
      <c r="AD877" s="8"/>
      <c r="AE877" s="14"/>
      <c r="AF877" s="14"/>
      <c r="AG877" s="14"/>
      <c r="AH877" s="14"/>
      <c r="AI877" s="14"/>
      <c r="AJ877" s="14"/>
      <c r="AK877" s="5"/>
      <c r="AL877" s="6"/>
      <c r="AM877" s="5"/>
      <c r="AN877" s="5"/>
      <c r="AO877" s="6"/>
      <c r="AP877" s="6"/>
      <c r="AQ877" s="6"/>
      <c r="AR877" s="6"/>
      <c r="AS877" s="6"/>
      <c r="AT877" s="6"/>
      <c r="AU877" s="6"/>
      <c r="AV877" s="6"/>
      <c r="AW877" s="6"/>
      <c r="AX877" s="6"/>
      <c r="AY877" s="6"/>
      <c r="AZ877" s="6"/>
      <c r="BA877" s="6"/>
      <c r="BB877" s="6"/>
      <c r="BC877" s="6"/>
      <c r="BD877" s="6"/>
      <c r="BE877" s="6"/>
      <c r="BF877" s="6"/>
      <c r="BG877" s="6"/>
      <c r="BH877" s="6"/>
      <c r="BI877" s="6"/>
      <c r="BJ877" s="6"/>
    </row>
    <row r="878" spans="1:62" ht="13.5" customHeight="1" x14ac:dyDescent="0.35">
      <c r="A878" s="120"/>
      <c r="B878" s="19"/>
      <c r="C878" s="1"/>
      <c r="D878" s="9"/>
      <c r="E878" s="1"/>
      <c r="F878" s="15"/>
      <c r="G878" s="37"/>
      <c r="H878" s="5"/>
      <c r="I878" s="22"/>
      <c r="J878" s="22"/>
      <c r="K878" s="22"/>
      <c r="L878" s="60"/>
      <c r="M878" s="60"/>
      <c r="N878" s="60"/>
      <c r="O878" s="60"/>
      <c r="P878" s="60"/>
      <c r="Q878" s="60"/>
      <c r="R878" s="60"/>
      <c r="S878" s="60"/>
      <c r="T878" s="60"/>
      <c r="U878" s="60"/>
      <c r="V878" s="60"/>
      <c r="W878" s="60"/>
      <c r="X878" s="60"/>
      <c r="Y878" s="59"/>
      <c r="Z878" s="20"/>
      <c r="AA878" s="60"/>
      <c r="AB878" s="60"/>
      <c r="AC878" s="60"/>
      <c r="AD878" s="60"/>
      <c r="AE878" s="22"/>
      <c r="AF878" s="22"/>
      <c r="AG878" s="22"/>
      <c r="AH878" s="22"/>
      <c r="AI878" s="22"/>
      <c r="AJ878" s="22"/>
      <c r="AK878" s="39"/>
      <c r="AL878" s="39"/>
      <c r="AM878" s="39"/>
      <c r="AN878" s="39"/>
      <c r="AO878" s="39"/>
      <c r="AP878" s="39"/>
      <c r="AQ878" s="39"/>
      <c r="AR878" s="40"/>
      <c r="AS878" s="39"/>
      <c r="AT878" s="40"/>
      <c r="AU878" s="39"/>
      <c r="AV878" s="39"/>
      <c r="AW878" s="39"/>
      <c r="AX878" s="39"/>
      <c r="AY878" s="39"/>
      <c r="AZ878" s="40"/>
      <c r="BA878" s="39"/>
      <c r="BB878" s="40"/>
      <c r="BC878" s="39"/>
      <c r="BD878" s="40"/>
      <c r="BE878" s="39"/>
      <c r="BF878" s="39"/>
      <c r="BG878" s="39"/>
      <c r="BH878" s="56"/>
      <c r="BI878" s="56"/>
      <c r="BJ878" s="133"/>
    </row>
    <row r="879" spans="1:62" x14ac:dyDescent="0.3">
      <c r="A879" s="9"/>
      <c r="B879" s="76"/>
      <c r="C879" s="9"/>
      <c r="D879" s="9"/>
      <c r="E879" s="9"/>
      <c r="F879" s="15"/>
      <c r="G879" s="5"/>
      <c r="H879" s="5"/>
      <c r="I879" s="9"/>
      <c r="J879" s="9"/>
      <c r="K879" s="9"/>
      <c r="L879" s="9"/>
      <c r="M879" s="9"/>
      <c r="N879" s="9"/>
      <c r="O879" s="9"/>
      <c r="P879" s="9"/>
      <c r="Q879" s="9"/>
      <c r="R879" s="9"/>
      <c r="S879" s="9"/>
      <c r="T879" s="9"/>
      <c r="U879" s="9"/>
      <c r="V879" s="9"/>
      <c r="W879" s="9"/>
      <c r="Y879" s="17"/>
      <c r="AA879" s="9"/>
      <c r="AB879" s="9"/>
      <c r="AC879" s="9"/>
      <c r="AD879" s="9"/>
      <c r="AE879" s="14"/>
      <c r="AF879" s="14"/>
      <c r="AG879" s="14"/>
      <c r="AH879" s="14"/>
      <c r="AI879" s="14"/>
      <c r="AJ879" s="14"/>
      <c r="AK879" s="6"/>
      <c r="AL879" s="6"/>
      <c r="AM879" s="6"/>
      <c r="AN879" s="6"/>
      <c r="AO879" s="6"/>
      <c r="AP879" s="6"/>
      <c r="AQ879" s="6"/>
      <c r="AR879" s="6"/>
      <c r="AS879" s="6"/>
      <c r="AT879" s="6"/>
      <c r="AU879" s="39"/>
      <c r="AV879" s="39"/>
      <c r="AW879" s="6"/>
      <c r="AX879" s="6"/>
      <c r="AY879" s="6"/>
      <c r="AZ879" s="6"/>
      <c r="BA879" s="6"/>
      <c r="BB879" s="6"/>
      <c r="BC879" s="6"/>
      <c r="BD879" s="6"/>
      <c r="BE879" s="6"/>
      <c r="BF879" s="6"/>
      <c r="BG879" s="6"/>
      <c r="BH879" s="6"/>
      <c r="BI879" s="6"/>
      <c r="BJ879" s="6"/>
    </row>
    <row r="880" spans="1:62" x14ac:dyDescent="0.3">
      <c r="A880" s="135"/>
      <c r="B880" s="76"/>
      <c r="C880" s="9"/>
      <c r="D880" s="9"/>
      <c r="E880" s="9"/>
      <c r="F880" s="15"/>
      <c r="G880" s="5"/>
      <c r="H880" s="5"/>
      <c r="I880" s="9"/>
      <c r="J880" s="9"/>
      <c r="K880" s="9"/>
      <c r="L880" s="9"/>
      <c r="M880" s="9"/>
      <c r="N880" s="9"/>
      <c r="O880" s="9"/>
      <c r="P880" s="9"/>
      <c r="Q880" s="9"/>
      <c r="R880" s="9"/>
      <c r="S880" s="9"/>
      <c r="T880" s="9"/>
      <c r="U880" s="9"/>
      <c r="V880" s="8"/>
      <c r="W880" s="8"/>
      <c r="X880" s="7"/>
      <c r="Y880" s="18"/>
      <c r="Z880" s="7"/>
      <c r="AA880" s="7"/>
      <c r="AB880" s="7"/>
      <c r="AC880" s="9"/>
      <c r="AD880" s="8"/>
      <c r="AE880" s="14"/>
      <c r="AF880" s="14"/>
      <c r="AG880" s="14"/>
      <c r="AH880" s="14"/>
      <c r="AI880" s="14"/>
      <c r="AJ880" s="14"/>
      <c r="AK880" s="136"/>
      <c r="AL880" s="6"/>
      <c r="AM880" s="5"/>
      <c r="AN880" s="5"/>
      <c r="AO880" s="6"/>
      <c r="AP880" s="6"/>
      <c r="AQ880" s="6"/>
      <c r="AR880" s="6"/>
      <c r="AS880" s="6"/>
      <c r="AT880" s="6"/>
      <c r="AU880" s="6"/>
      <c r="AV880" s="6"/>
      <c r="AW880" s="6"/>
      <c r="AX880" s="6"/>
      <c r="AY880" s="6"/>
      <c r="AZ880" s="6"/>
      <c r="BA880" s="6"/>
      <c r="BB880" s="6"/>
      <c r="BC880" s="6"/>
      <c r="BD880" s="6"/>
      <c r="BE880" s="6"/>
      <c r="BF880" s="6"/>
      <c r="BG880" s="6"/>
      <c r="BH880" s="6"/>
      <c r="BI880" s="6"/>
      <c r="BJ880" s="6"/>
    </row>
    <row r="881" spans="1:62" x14ac:dyDescent="0.3">
      <c r="A881" s="9"/>
      <c r="B881" s="76"/>
      <c r="C881" s="9"/>
      <c r="D881" s="9"/>
      <c r="E881" s="9"/>
      <c r="F881" s="15"/>
      <c r="G881" s="5"/>
      <c r="H881" s="5"/>
      <c r="I881" s="9"/>
      <c r="J881" s="9"/>
      <c r="K881" s="9"/>
      <c r="L881" s="9"/>
      <c r="M881" s="9"/>
      <c r="N881" s="9"/>
      <c r="O881" s="9"/>
      <c r="P881" s="9"/>
      <c r="Q881" s="9"/>
      <c r="R881" s="9"/>
      <c r="S881" s="9"/>
      <c r="T881" s="9"/>
      <c r="U881" s="9"/>
      <c r="V881" s="9"/>
      <c r="W881" s="9"/>
      <c r="Y881" s="17"/>
      <c r="AA881" s="9"/>
      <c r="AB881" s="9"/>
      <c r="AC881" s="9"/>
      <c r="AD881" s="9"/>
      <c r="AE881" s="14"/>
      <c r="AF881" s="14"/>
      <c r="AG881" s="14"/>
      <c r="AH881" s="14"/>
      <c r="AI881" s="14"/>
      <c r="AJ881" s="14"/>
      <c r="AK881" s="6"/>
      <c r="AL881" s="6"/>
      <c r="AM881" s="6"/>
      <c r="AN881" s="6"/>
      <c r="AO881" s="6"/>
      <c r="AP881" s="6"/>
      <c r="AQ881" s="6"/>
      <c r="AR881" s="6"/>
      <c r="AS881" s="6"/>
      <c r="AT881" s="6"/>
      <c r="AU881" s="39"/>
      <c r="AV881" s="39"/>
      <c r="AW881" s="6"/>
      <c r="AX881" s="6"/>
      <c r="AY881" s="6"/>
      <c r="AZ881" s="6"/>
      <c r="BA881" s="6"/>
      <c r="BB881" s="6"/>
      <c r="BC881" s="6"/>
      <c r="BD881" s="6"/>
      <c r="BE881" s="6"/>
      <c r="BF881" s="6"/>
      <c r="BG881" s="6"/>
      <c r="BH881" s="6"/>
      <c r="BI881" s="6"/>
      <c r="BJ881" s="6"/>
    </row>
    <row r="882" spans="1:62" ht="13.5" customHeight="1" x14ac:dyDescent="0.35">
      <c r="A882" s="120"/>
      <c r="B882" s="19"/>
      <c r="C882" s="1"/>
      <c r="D882" s="9"/>
      <c r="E882" s="1"/>
      <c r="F882" s="15"/>
      <c r="G882" s="37"/>
      <c r="H882" s="5"/>
      <c r="I882" s="22"/>
      <c r="J882" s="22"/>
      <c r="K882" s="22"/>
      <c r="L882" s="60"/>
      <c r="M882" s="60"/>
      <c r="N882" s="60"/>
      <c r="O882" s="60"/>
      <c r="P882" s="60"/>
      <c r="Q882" s="60"/>
      <c r="R882" s="60"/>
      <c r="S882" s="60"/>
      <c r="T882" s="60"/>
      <c r="U882" s="60"/>
      <c r="V882" s="60"/>
      <c r="W882" s="60"/>
      <c r="X882" s="60"/>
      <c r="Y882" s="59"/>
      <c r="Z882" s="20"/>
      <c r="AA882" s="60"/>
      <c r="AB882" s="60"/>
      <c r="AC882" s="60"/>
      <c r="AD882" s="60"/>
      <c r="AE882" s="22"/>
      <c r="AF882" s="22"/>
      <c r="AG882" s="22"/>
      <c r="AH882" s="22"/>
      <c r="AI882" s="22"/>
      <c r="AJ882" s="22"/>
      <c r="AK882" s="39"/>
      <c r="AL882" s="39"/>
      <c r="AM882" s="39"/>
      <c r="AN882" s="39"/>
      <c r="AO882" s="39"/>
      <c r="AP882" s="39"/>
      <c r="AQ882" s="39"/>
      <c r="AR882" s="40"/>
      <c r="AS882" s="39"/>
      <c r="AT882" s="40"/>
      <c r="AU882" s="39"/>
      <c r="AV882" s="39"/>
      <c r="AW882" s="39"/>
      <c r="AX882" s="39"/>
      <c r="AY882" s="39"/>
      <c r="AZ882" s="40"/>
      <c r="BA882" s="39"/>
      <c r="BB882" s="40"/>
      <c r="BC882" s="39"/>
      <c r="BD882" s="40"/>
      <c r="BE882" s="39"/>
      <c r="BF882" s="39"/>
      <c r="BG882" s="39"/>
      <c r="BH882" s="56"/>
      <c r="BI882" s="56"/>
      <c r="BJ882" s="133"/>
    </row>
    <row r="883" spans="1:62" x14ac:dyDescent="0.3">
      <c r="A883" s="135"/>
      <c r="B883" s="76"/>
      <c r="C883" s="9"/>
      <c r="D883" s="9"/>
      <c r="E883" s="9"/>
      <c r="F883" s="15"/>
      <c r="G883" s="5"/>
      <c r="H883" s="5"/>
      <c r="I883" s="9"/>
      <c r="J883" s="9"/>
      <c r="K883" s="9"/>
      <c r="L883" s="9"/>
      <c r="M883" s="9"/>
      <c r="N883" s="9"/>
      <c r="O883" s="9"/>
      <c r="P883" s="9"/>
      <c r="Q883" s="9"/>
      <c r="R883" s="9"/>
      <c r="S883" s="9"/>
      <c r="T883" s="9"/>
      <c r="U883" s="9"/>
      <c r="V883" s="8"/>
      <c r="W883" s="8"/>
      <c r="X883" s="7"/>
      <c r="Y883" s="18"/>
      <c r="Z883" s="7"/>
      <c r="AA883" s="7"/>
      <c r="AB883" s="7"/>
      <c r="AC883" s="9"/>
      <c r="AD883" s="8"/>
      <c r="AE883" s="14"/>
      <c r="AF883" s="14"/>
      <c r="AG883" s="14"/>
      <c r="AH883" s="14"/>
      <c r="AI883" s="14"/>
      <c r="AJ883" s="14"/>
      <c r="AK883" s="136"/>
      <c r="AL883" s="6"/>
      <c r="AM883" s="5"/>
      <c r="AN883" s="5"/>
      <c r="AO883" s="6"/>
      <c r="AP883" s="6"/>
      <c r="AQ883" s="6"/>
      <c r="AR883" s="6"/>
      <c r="AS883" s="6"/>
      <c r="AT883" s="6"/>
      <c r="AU883" s="39"/>
      <c r="AV883" s="39"/>
      <c r="AW883" s="6"/>
      <c r="AX883" s="6"/>
      <c r="AY883" s="6"/>
      <c r="AZ883" s="6"/>
      <c r="BA883" s="6"/>
      <c r="BB883" s="6"/>
      <c r="BC883" s="6"/>
      <c r="BD883" s="6"/>
      <c r="BE883" s="6"/>
      <c r="BF883" s="6"/>
      <c r="BG883" s="6"/>
      <c r="BH883" s="6"/>
      <c r="BI883" s="6"/>
      <c r="BJ883" s="6"/>
    </row>
    <row r="884" spans="1:62" x14ac:dyDescent="0.3">
      <c r="A884" s="135"/>
      <c r="B884" s="76"/>
      <c r="C884" s="9"/>
      <c r="D884" s="9"/>
      <c r="E884" s="9"/>
      <c r="F884" s="15"/>
      <c r="G884" s="5"/>
      <c r="H884" s="5"/>
      <c r="I884" s="9"/>
      <c r="J884" s="9"/>
      <c r="K884" s="9"/>
      <c r="L884" s="9"/>
      <c r="M884" s="9"/>
      <c r="N884" s="9"/>
      <c r="O884" s="9"/>
      <c r="P884" s="9"/>
      <c r="Q884" s="9"/>
      <c r="R884" s="9"/>
      <c r="S884" s="9"/>
      <c r="T884" s="9"/>
      <c r="U884" s="9"/>
      <c r="V884" s="8"/>
      <c r="W884" s="8"/>
      <c r="X884" s="7"/>
      <c r="Y884" s="18"/>
      <c r="Z884" s="7"/>
      <c r="AA884" s="7"/>
      <c r="AB884" s="7"/>
      <c r="AC884" s="9"/>
      <c r="AD884" s="8"/>
      <c r="AE884" s="14"/>
      <c r="AF884" s="14"/>
      <c r="AG884" s="14"/>
      <c r="AH884" s="14"/>
      <c r="AI884" s="14"/>
      <c r="AJ884" s="14"/>
      <c r="AK884" s="136"/>
      <c r="AL884" s="6"/>
      <c r="AM884" s="5"/>
      <c r="AN884" s="5"/>
      <c r="AO884" s="6"/>
      <c r="AP884" s="6"/>
      <c r="AQ884" s="6"/>
      <c r="AR884" s="6"/>
      <c r="AS884" s="6"/>
      <c r="AT884" s="6"/>
      <c r="AU884" s="6"/>
      <c r="AV884" s="6"/>
      <c r="AW884" s="6"/>
      <c r="AX884" s="6"/>
      <c r="AY884" s="6"/>
      <c r="AZ884" s="6"/>
      <c r="BA884" s="6"/>
      <c r="BB884" s="6"/>
      <c r="BC884" s="6"/>
      <c r="BD884" s="6"/>
      <c r="BE884" s="6"/>
      <c r="BF884" s="6"/>
      <c r="BG884" s="6"/>
      <c r="BH884" s="6"/>
      <c r="BI884" s="6"/>
      <c r="BJ884" s="6"/>
    </row>
    <row r="885" spans="1:62" x14ac:dyDescent="0.3">
      <c r="A885" s="135"/>
      <c r="B885" s="76"/>
      <c r="C885" s="9"/>
      <c r="D885" s="9"/>
      <c r="E885" s="9"/>
      <c r="F885" s="15"/>
      <c r="G885" s="5"/>
      <c r="H885" s="5"/>
      <c r="I885" s="9"/>
      <c r="J885" s="9"/>
      <c r="K885" s="9"/>
      <c r="L885" s="9"/>
      <c r="M885" s="9"/>
      <c r="N885" s="9"/>
      <c r="O885" s="9"/>
      <c r="P885" s="9"/>
      <c r="Q885" s="9"/>
      <c r="R885" s="9"/>
      <c r="S885" s="9"/>
      <c r="T885" s="9"/>
      <c r="U885" s="9"/>
      <c r="V885" s="8"/>
      <c r="W885" s="8"/>
      <c r="X885" s="7"/>
      <c r="Y885" s="18"/>
      <c r="Z885" s="7"/>
      <c r="AA885" s="7"/>
      <c r="AB885" s="7"/>
      <c r="AC885" s="9"/>
      <c r="AD885" s="8"/>
      <c r="AE885" s="14"/>
      <c r="AF885" s="14"/>
      <c r="AG885" s="14"/>
      <c r="AH885" s="14"/>
      <c r="AI885" s="14"/>
      <c r="AJ885" s="14"/>
      <c r="AK885" s="136"/>
      <c r="AL885" s="6"/>
      <c r="AM885" s="5"/>
      <c r="AN885" s="5"/>
      <c r="AO885" s="6"/>
      <c r="AP885" s="6"/>
      <c r="AQ885" s="6"/>
      <c r="AR885" s="6"/>
      <c r="AS885" s="6"/>
      <c r="AT885" s="6"/>
      <c r="AU885" s="6"/>
      <c r="AV885" s="6"/>
      <c r="AW885" s="6"/>
      <c r="AX885" s="6"/>
      <c r="AY885" s="6"/>
      <c r="AZ885" s="6"/>
      <c r="BA885" s="6"/>
      <c r="BB885" s="6"/>
      <c r="BC885" s="6"/>
      <c r="BD885" s="6"/>
      <c r="BE885" s="6"/>
      <c r="BF885" s="6"/>
      <c r="BG885" s="6"/>
      <c r="BH885" s="6"/>
      <c r="BI885" s="6"/>
      <c r="BJ885" s="6"/>
    </row>
    <row r="886" spans="1:62" x14ac:dyDescent="0.3">
      <c r="A886" s="9"/>
      <c r="B886" s="76"/>
      <c r="C886" s="9"/>
      <c r="D886" s="9"/>
      <c r="E886" s="9"/>
      <c r="F886" s="15"/>
      <c r="G886" s="5"/>
      <c r="H886" s="5"/>
      <c r="I886" s="9"/>
      <c r="J886" s="9"/>
      <c r="K886" s="9"/>
      <c r="L886" s="9"/>
      <c r="M886" s="9"/>
      <c r="N886" s="9"/>
      <c r="O886" s="9"/>
      <c r="P886" s="9"/>
      <c r="Q886" s="9"/>
      <c r="R886" s="9"/>
      <c r="S886" s="9"/>
      <c r="T886" s="9"/>
      <c r="U886" s="9"/>
      <c r="V886" s="8"/>
      <c r="W886" s="8"/>
      <c r="X886" s="7"/>
      <c r="Y886" s="18"/>
      <c r="Z886" s="7"/>
      <c r="AA886" s="7"/>
      <c r="AB886" s="7"/>
      <c r="AC886" s="9"/>
      <c r="AD886" s="8"/>
      <c r="AE886" s="14"/>
      <c r="AF886" s="14"/>
      <c r="AG886" s="14"/>
      <c r="AH886" s="14"/>
      <c r="AI886" s="14"/>
      <c r="AJ886" s="14"/>
      <c r="AK886" s="5"/>
      <c r="AL886" s="6"/>
      <c r="AM886" s="5"/>
      <c r="AN886" s="5"/>
      <c r="AO886" s="6"/>
      <c r="AP886" s="6"/>
      <c r="AQ886" s="6"/>
      <c r="AR886" s="6"/>
      <c r="AS886" s="6"/>
      <c r="AT886" s="6"/>
      <c r="AU886" s="6"/>
      <c r="AV886" s="6"/>
      <c r="AW886" s="6"/>
      <c r="AX886" s="6"/>
      <c r="AY886" s="6"/>
      <c r="AZ886" s="6"/>
      <c r="BA886" s="6"/>
      <c r="BB886" s="6"/>
      <c r="BC886" s="6"/>
      <c r="BD886" s="6"/>
      <c r="BE886" s="6"/>
      <c r="BF886" s="6"/>
      <c r="BG886" s="6"/>
      <c r="BH886" s="6"/>
      <c r="BI886" s="6"/>
      <c r="BJ886" s="6"/>
    </row>
    <row r="887" spans="1:62" ht="13.5" customHeight="1" x14ac:dyDescent="0.35">
      <c r="A887" s="120"/>
      <c r="B887" s="76"/>
      <c r="C887" s="1"/>
      <c r="D887" s="9"/>
      <c r="E887" s="1"/>
      <c r="F887" s="15"/>
      <c r="G887" s="5"/>
      <c r="H887" s="5"/>
      <c r="I887" s="22"/>
      <c r="J887" s="22"/>
      <c r="K887" s="22"/>
      <c r="L887" s="60"/>
      <c r="M887" s="60"/>
      <c r="N887" s="60"/>
      <c r="O887" s="60"/>
      <c r="P887" s="60"/>
      <c r="Q887" s="60"/>
      <c r="R887" s="60"/>
      <c r="S887" s="60"/>
      <c r="T887" s="60"/>
      <c r="U887" s="60"/>
      <c r="V887" s="60"/>
      <c r="W887" s="60"/>
      <c r="X887" s="60"/>
      <c r="Y887" s="59"/>
      <c r="Z887" s="20"/>
      <c r="AA887" s="60"/>
      <c r="AB887" s="60"/>
      <c r="AC887" s="60"/>
      <c r="AD887" s="60"/>
      <c r="AE887" s="22"/>
      <c r="AF887" s="22"/>
      <c r="AG887" s="22"/>
      <c r="AH887" s="22"/>
      <c r="AI887" s="22"/>
      <c r="AJ887" s="22"/>
      <c r="AK887" s="39"/>
      <c r="AL887" s="39"/>
      <c r="AM887" s="39"/>
      <c r="AN887" s="39"/>
      <c r="AO887" s="39"/>
      <c r="AP887" s="39"/>
      <c r="AQ887" s="39"/>
      <c r="AR887" s="40"/>
      <c r="AS887" s="39"/>
      <c r="AT887" s="40"/>
      <c r="AU887" s="39"/>
      <c r="AV887" s="39"/>
      <c r="AW887" s="39"/>
      <c r="AX887" s="39"/>
      <c r="AY887" s="39"/>
      <c r="AZ887" s="40"/>
      <c r="BA887" s="39"/>
      <c r="BB887" s="40"/>
      <c r="BC887" s="39"/>
      <c r="BD887" s="40"/>
      <c r="BE887" s="39"/>
      <c r="BF887" s="39"/>
      <c r="BG887" s="39"/>
      <c r="BH887" s="56"/>
      <c r="BI887" s="56"/>
      <c r="BJ887" s="133"/>
    </row>
    <row r="888" spans="1:62" x14ac:dyDescent="0.3">
      <c r="A888" s="9"/>
      <c r="B888" s="76"/>
      <c r="C888" s="9"/>
      <c r="D888" s="9"/>
      <c r="E888" s="9"/>
      <c r="F888" s="15"/>
      <c r="G888" s="5"/>
      <c r="H888" s="5"/>
      <c r="I888" s="9"/>
      <c r="J888" s="9"/>
      <c r="K888" s="9"/>
      <c r="L888" s="9"/>
      <c r="M888" s="9"/>
      <c r="N888" s="9"/>
      <c r="O888" s="9"/>
      <c r="P888" s="9"/>
      <c r="Q888" s="9"/>
      <c r="R888" s="9"/>
      <c r="S888" s="9"/>
      <c r="T888" s="9"/>
      <c r="U888" s="9"/>
      <c r="V888" s="9"/>
      <c r="W888" s="9"/>
      <c r="Y888" s="17"/>
      <c r="AA888" s="9"/>
      <c r="AB888" s="9"/>
      <c r="AC888" s="9"/>
      <c r="AD888" s="9"/>
      <c r="AE888" s="14"/>
      <c r="AF888" s="14"/>
      <c r="AG888" s="14"/>
      <c r="AH888" s="14"/>
      <c r="AI888" s="14"/>
      <c r="AJ888" s="14"/>
      <c r="AK888" s="6"/>
      <c r="AL888" s="6"/>
      <c r="AM888" s="6"/>
      <c r="AN888" s="6"/>
      <c r="AO888" s="6"/>
      <c r="AP888" s="6"/>
      <c r="AQ888" s="6"/>
      <c r="AR888" s="6"/>
      <c r="AS888" s="6"/>
      <c r="AT888" s="6"/>
      <c r="AU888" s="39"/>
      <c r="AV888" s="39"/>
      <c r="AW888" s="6"/>
      <c r="AX888" s="6"/>
      <c r="AY888" s="6"/>
      <c r="AZ888" s="6"/>
      <c r="BA888" s="6"/>
      <c r="BB888" s="6"/>
      <c r="BC888" s="6"/>
      <c r="BD888" s="6"/>
      <c r="BE888" s="6"/>
      <c r="BF888" s="6"/>
      <c r="BG888" s="6"/>
      <c r="BH888" s="6"/>
      <c r="BI888" s="6"/>
      <c r="BJ888" s="6"/>
    </row>
    <row r="889" spans="1:62" ht="13.5" customHeight="1" x14ac:dyDescent="0.35">
      <c r="A889" s="120"/>
      <c r="B889" s="19"/>
      <c r="C889" s="1"/>
      <c r="D889" s="9"/>
      <c r="E889" s="1"/>
      <c r="F889" s="15"/>
      <c r="G889" s="37"/>
      <c r="H889" s="5"/>
      <c r="I889" s="22"/>
      <c r="J889" s="22"/>
      <c r="K889" s="22"/>
      <c r="L889" s="60"/>
      <c r="M889" s="60"/>
      <c r="N889" s="60"/>
      <c r="O889" s="60"/>
      <c r="P889" s="60"/>
      <c r="Q889" s="60"/>
      <c r="R889" s="60"/>
      <c r="S889" s="60"/>
      <c r="T889" s="60"/>
      <c r="U889" s="60"/>
      <c r="V889" s="60"/>
      <c r="W889" s="60"/>
      <c r="X889" s="60"/>
      <c r="Y889" s="59"/>
      <c r="Z889" s="20"/>
      <c r="AA889" s="60"/>
      <c r="AB889" s="60"/>
      <c r="AC889" s="60"/>
      <c r="AD889" s="60"/>
      <c r="AE889" s="22"/>
      <c r="AF889" s="22"/>
      <c r="AG889" s="22"/>
      <c r="AH889" s="22"/>
      <c r="AI889" s="22"/>
      <c r="AJ889" s="22"/>
      <c r="AK889" s="39"/>
      <c r="AL889" s="39"/>
      <c r="AM889" s="39"/>
      <c r="AN889" s="39"/>
      <c r="AO889" s="39"/>
      <c r="AP889" s="39"/>
      <c r="AQ889" s="39"/>
      <c r="AR889" s="40"/>
      <c r="AS889" s="39"/>
      <c r="AT889" s="40"/>
      <c r="AU889" s="39"/>
      <c r="AV889" s="39"/>
      <c r="AW889" s="39"/>
      <c r="AX889" s="39"/>
      <c r="AY889" s="39"/>
      <c r="AZ889" s="40"/>
      <c r="BA889" s="39"/>
      <c r="BB889" s="40"/>
      <c r="BC889" s="39"/>
      <c r="BD889" s="40"/>
      <c r="BE889" s="39"/>
      <c r="BF889" s="39"/>
      <c r="BG889" s="39"/>
      <c r="BH889" s="56"/>
      <c r="BI889" s="56"/>
      <c r="BJ889" s="133"/>
    </row>
    <row r="890" spans="1:62" x14ac:dyDescent="0.3">
      <c r="A890" s="135"/>
      <c r="B890" s="76"/>
      <c r="C890" s="9"/>
      <c r="D890" s="9"/>
      <c r="E890" s="9"/>
      <c r="F890" s="15"/>
      <c r="G890" s="5"/>
      <c r="H890" s="5"/>
      <c r="I890" s="9"/>
      <c r="J890" s="9"/>
      <c r="K890" s="9"/>
      <c r="L890" s="9"/>
      <c r="M890" s="9"/>
      <c r="N890" s="9"/>
      <c r="O890" s="9"/>
      <c r="P890" s="9"/>
      <c r="Q890" s="9"/>
      <c r="R890" s="9"/>
      <c r="S890" s="9"/>
      <c r="T890" s="9"/>
      <c r="U890" s="9"/>
      <c r="V890" s="8"/>
      <c r="W890" s="8"/>
      <c r="X890" s="7"/>
      <c r="Y890" s="18"/>
      <c r="Z890" s="7"/>
      <c r="AA890" s="7"/>
      <c r="AB890" s="7"/>
      <c r="AC890" s="9"/>
      <c r="AD890" s="8"/>
      <c r="AE890" s="14"/>
      <c r="AF890" s="14"/>
      <c r="AG890" s="14"/>
      <c r="AH890" s="14"/>
      <c r="AI890" s="14"/>
      <c r="AJ890" s="14"/>
      <c r="AK890" s="136"/>
      <c r="AL890" s="6"/>
      <c r="AM890" s="5"/>
      <c r="AN890" s="5"/>
      <c r="AO890" s="6"/>
      <c r="AP890" s="6"/>
      <c r="AQ890" s="6"/>
      <c r="AR890" s="6"/>
      <c r="AS890" s="6"/>
      <c r="AT890" s="6"/>
      <c r="AU890" s="6"/>
      <c r="AV890" s="6"/>
      <c r="AW890" s="6"/>
      <c r="AX890" s="6"/>
      <c r="AY890" s="6"/>
      <c r="AZ890" s="6"/>
      <c r="BA890" s="6"/>
      <c r="BB890" s="6"/>
      <c r="BC890" s="6"/>
      <c r="BD890" s="6"/>
      <c r="BE890" s="6"/>
      <c r="BF890" s="6"/>
      <c r="BG890" s="6"/>
      <c r="BH890" s="6"/>
      <c r="BI890" s="6"/>
      <c r="BJ890" s="6"/>
    </row>
    <row r="891" spans="1:62" x14ac:dyDescent="0.3">
      <c r="A891" s="135"/>
      <c r="B891" s="76"/>
      <c r="C891" s="9"/>
      <c r="D891" s="9"/>
      <c r="E891" s="9"/>
      <c r="F891" s="15"/>
      <c r="G891" s="5"/>
      <c r="H891" s="5"/>
      <c r="I891" s="9"/>
      <c r="J891" s="9"/>
      <c r="K891" s="9"/>
      <c r="L891" s="9"/>
      <c r="M891" s="9"/>
      <c r="N891" s="9"/>
      <c r="O891" s="9"/>
      <c r="P891" s="9"/>
      <c r="Q891" s="9"/>
      <c r="R891" s="9"/>
      <c r="S891" s="9"/>
      <c r="T891" s="9"/>
      <c r="U891" s="9"/>
      <c r="V891" s="9"/>
      <c r="W891" s="9"/>
      <c r="Y891" s="17"/>
      <c r="AA891" s="9"/>
      <c r="AB891" s="9"/>
      <c r="AC891" s="9"/>
      <c r="AD891" s="9"/>
      <c r="AE891" s="14"/>
      <c r="AF891" s="14"/>
      <c r="AG891" s="14"/>
      <c r="AH891" s="14"/>
      <c r="AI891" s="14"/>
      <c r="AJ891" s="14"/>
      <c r="AK891" s="6"/>
      <c r="AL891" s="6"/>
      <c r="AM891" s="6"/>
      <c r="AN891" s="6"/>
      <c r="AO891" s="6"/>
      <c r="AP891" s="6"/>
      <c r="AQ891" s="6"/>
      <c r="AR891" s="6"/>
      <c r="AS891" s="6"/>
      <c r="AT891" s="6"/>
      <c r="AU891" s="39"/>
      <c r="AV891" s="39"/>
      <c r="AW891" s="6"/>
      <c r="AX891" s="6"/>
      <c r="AY891" s="6"/>
      <c r="AZ891" s="6"/>
      <c r="BA891" s="6"/>
      <c r="BB891" s="6"/>
      <c r="BC891" s="6"/>
      <c r="BD891" s="6"/>
      <c r="BE891" s="6"/>
      <c r="BF891" s="6"/>
      <c r="BG891" s="6"/>
      <c r="BH891" s="6"/>
      <c r="BI891" s="6"/>
      <c r="BJ891" s="6"/>
    </row>
    <row r="892" spans="1:62" x14ac:dyDescent="0.3">
      <c r="A892" s="9"/>
      <c r="B892" s="76"/>
      <c r="C892" s="9"/>
      <c r="D892" s="9"/>
      <c r="E892" s="9"/>
      <c r="F892" s="15"/>
      <c r="G892" s="5"/>
      <c r="H892" s="5"/>
      <c r="I892" s="9"/>
      <c r="J892" s="9"/>
      <c r="K892" s="9"/>
      <c r="L892" s="9"/>
      <c r="M892" s="9"/>
      <c r="N892" s="9"/>
      <c r="O892" s="9"/>
      <c r="P892" s="9"/>
      <c r="Q892" s="9"/>
      <c r="R892" s="9"/>
      <c r="S892" s="9"/>
      <c r="T892" s="9"/>
      <c r="U892" s="9"/>
      <c r="V892" s="9"/>
      <c r="W892" s="9"/>
      <c r="Y892" s="17"/>
      <c r="AA892" s="9"/>
      <c r="AB892" s="9"/>
      <c r="AC892" s="9"/>
      <c r="AD892" s="9"/>
      <c r="AE892" s="14"/>
      <c r="AF892" s="14"/>
      <c r="AG892" s="14"/>
      <c r="AH892" s="14"/>
      <c r="AI892" s="14"/>
      <c r="AJ892" s="14"/>
      <c r="AK892" s="6"/>
      <c r="AL892" s="6"/>
      <c r="AM892" s="6"/>
      <c r="AN892" s="6"/>
      <c r="AO892" s="6"/>
      <c r="AP892" s="6"/>
      <c r="AQ892" s="6"/>
      <c r="AR892" s="6"/>
      <c r="AS892" s="6"/>
      <c r="AT892" s="6"/>
      <c r="AU892" s="39"/>
      <c r="AV892" s="39"/>
      <c r="AW892" s="6"/>
      <c r="AX892" s="6"/>
      <c r="AY892" s="6"/>
      <c r="AZ892" s="6"/>
      <c r="BA892" s="6"/>
      <c r="BB892" s="6"/>
      <c r="BC892" s="6"/>
      <c r="BD892" s="6"/>
      <c r="BE892" s="6"/>
      <c r="BF892" s="6"/>
      <c r="BG892" s="6"/>
      <c r="BH892" s="6"/>
      <c r="BI892" s="6"/>
      <c r="BJ892" s="6"/>
    </row>
    <row r="893" spans="1:62" x14ac:dyDescent="0.3">
      <c r="A893" s="135"/>
      <c r="B893" s="76"/>
      <c r="C893" s="9"/>
      <c r="D893" s="9"/>
      <c r="E893" s="9"/>
      <c r="F893" s="15"/>
      <c r="G893" s="5"/>
      <c r="H893" s="5"/>
      <c r="I893" s="9"/>
      <c r="J893" s="9"/>
      <c r="K893" s="9"/>
      <c r="L893" s="9"/>
      <c r="M893" s="9"/>
      <c r="N893" s="9"/>
      <c r="O893" s="9"/>
      <c r="P893" s="9"/>
      <c r="Q893" s="9"/>
      <c r="R893" s="9"/>
      <c r="S893" s="9"/>
      <c r="T893" s="9"/>
      <c r="U893" s="9"/>
      <c r="V893" s="8"/>
      <c r="W893" s="8"/>
      <c r="X893" s="7"/>
      <c r="Y893" s="18"/>
      <c r="Z893" s="7"/>
      <c r="AA893" s="7"/>
      <c r="AB893" s="7"/>
      <c r="AC893" s="9"/>
      <c r="AD893" s="8"/>
      <c r="AE893" s="14"/>
      <c r="AF893" s="14"/>
      <c r="AG893" s="14"/>
      <c r="AH893" s="14"/>
      <c r="AI893" s="14"/>
      <c r="AJ893" s="14"/>
      <c r="AK893" s="136"/>
      <c r="AL893" s="6"/>
      <c r="AM893" s="5"/>
      <c r="AN893" s="5"/>
      <c r="AO893" s="6"/>
      <c r="AP893" s="6"/>
      <c r="AQ893" s="6"/>
      <c r="AR893" s="6"/>
      <c r="AS893" s="6"/>
      <c r="AT893" s="6"/>
      <c r="AU893" s="39"/>
      <c r="AV893" s="39"/>
      <c r="AW893" s="6"/>
      <c r="AX893" s="6"/>
      <c r="AY893" s="6"/>
      <c r="AZ893" s="6"/>
      <c r="BA893" s="6"/>
      <c r="BB893" s="6"/>
      <c r="BC893" s="6"/>
      <c r="BD893" s="6"/>
      <c r="BE893" s="6"/>
      <c r="BF893" s="6"/>
      <c r="BG893" s="6"/>
      <c r="BH893" s="6"/>
      <c r="BI893" s="6"/>
      <c r="BJ893" s="6"/>
    </row>
    <row r="894" spans="1:62" x14ac:dyDescent="0.3">
      <c r="A894" s="135"/>
      <c r="B894" s="76"/>
      <c r="C894" s="9"/>
      <c r="D894" s="9"/>
      <c r="E894" s="9"/>
      <c r="F894" s="15"/>
      <c r="G894" s="5"/>
      <c r="H894" s="5"/>
      <c r="I894" s="9"/>
      <c r="J894" s="9"/>
      <c r="K894" s="9"/>
      <c r="L894" s="9"/>
      <c r="M894" s="9"/>
      <c r="N894" s="9"/>
      <c r="O894" s="9"/>
      <c r="P894" s="9"/>
      <c r="Q894" s="9"/>
      <c r="R894" s="9"/>
      <c r="S894" s="9"/>
      <c r="T894" s="9"/>
      <c r="U894" s="9"/>
      <c r="V894" s="8"/>
      <c r="W894" s="8"/>
      <c r="X894" s="7"/>
      <c r="Y894" s="18"/>
      <c r="Z894" s="7"/>
      <c r="AA894" s="7"/>
      <c r="AB894" s="7"/>
      <c r="AC894" s="9"/>
      <c r="AD894" s="8"/>
      <c r="AE894" s="14"/>
      <c r="AF894" s="14"/>
      <c r="AG894" s="14"/>
      <c r="AH894" s="14"/>
      <c r="AI894" s="14"/>
      <c r="AJ894" s="14"/>
      <c r="AK894" s="136"/>
      <c r="AL894" s="6"/>
      <c r="AM894" s="5"/>
      <c r="AN894" s="5"/>
      <c r="AO894" s="6"/>
      <c r="AP894" s="6"/>
      <c r="AQ894" s="6"/>
      <c r="AR894" s="6"/>
      <c r="AS894" s="6"/>
      <c r="AT894" s="6"/>
      <c r="AU894" s="39"/>
      <c r="AV894" s="39"/>
      <c r="AW894" s="6"/>
      <c r="AX894" s="6"/>
      <c r="AY894" s="6"/>
      <c r="AZ894" s="6"/>
      <c r="BA894" s="6"/>
      <c r="BB894" s="6"/>
      <c r="BC894" s="6"/>
      <c r="BD894" s="6"/>
      <c r="BE894" s="6"/>
      <c r="BF894" s="6"/>
      <c r="BG894" s="6"/>
      <c r="BH894" s="6"/>
      <c r="BI894" s="6"/>
      <c r="BJ894" s="6"/>
    </row>
    <row r="895" spans="1:62" x14ac:dyDescent="0.3">
      <c r="A895" s="135"/>
      <c r="B895" s="76"/>
      <c r="C895" s="9"/>
      <c r="D895" s="9"/>
      <c r="E895" s="9"/>
      <c r="F895" s="15"/>
      <c r="G895" s="5"/>
      <c r="H895" s="5"/>
      <c r="I895" s="9"/>
      <c r="J895" s="9"/>
      <c r="K895" s="9"/>
      <c r="L895" s="9"/>
      <c r="M895" s="9"/>
      <c r="N895" s="9"/>
      <c r="O895" s="9"/>
      <c r="P895" s="9"/>
      <c r="Q895" s="9"/>
      <c r="R895" s="9"/>
      <c r="S895" s="9"/>
      <c r="T895" s="9"/>
      <c r="U895" s="9"/>
      <c r="V895" s="8"/>
      <c r="W895" s="8"/>
      <c r="X895" s="7"/>
      <c r="Y895" s="18"/>
      <c r="Z895" s="7"/>
      <c r="AA895" s="7"/>
      <c r="AB895" s="7"/>
      <c r="AC895" s="9"/>
      <c r="AD895" s="8"/>
      <c r="AE895" s="14"/>
      <c r="AF895" s="14"/>
      <c r="AG895" s="14"/>
      <c r="AH895" s="14"/>
      <c r="AI895" s="14"/>
      <c r="AJ895" s="14"/>
      <c r="AK895" s="136"/>
      <c r="AL895" s="6"/>
      <c r="AM895" s="5"/>
      <c r="AN895" s="5"/>
      <c r="AO895" s="6"/>
      <c r="AP895" s="6"/>
      <c r="AQ895" s="6"/>
      <c r="AR895" s="6"/>
      <c r="AS895" s="6"/>
      <c r="AT895" s="6"/>
      <c r="AU895" s="6"/>
      <c r="AV895" s="6"/>
      <c r="AW895" s="6"/>
      <c r="AX895" s="6"/>
      <c r="AY895" s="6"/>
      <c r="AZ895" s="6"/>
      <c r="BA895" s="6"/>
      <c r="BB895" s="6"/>
      <c r="BC895" s="6"/>
      <c r="BD895" s="6"/>
      <c r="BE895" s="6"/>
      <c r="BF895" s="6"/>
      <c r="BG895" s="6"/>
      <c r="BH895" s="6"/>
      <c r="BI895" s="6"/>
      <c r="BJ895" s="6"/>
    </row>
    <row r="896" spans="1:62" x14ac:dyDescent="0.3">
      <c r="A896" s="9"/>
      <c r="B896" s="76"/>
      <c r="C896" s="9"/>
      <c r="D896" s="9"/>
      <c r="E896" s="9"/>
      <c r="F896" s="15"/>
      <c r="G896" s="5"/>
      <c r="H896" s="5"/>
      <c r="I896" s="9"/>
      <c r="J896" s="9"/>
      <c r="K896" s="9"/>
      <c r="L896" s="9"/>
      <c r="M896" s="9"/>
      <c r="N896" s="9"/>
      <c r="O896" s="9"/>
      <c r="P896" s="9"/>
      <c r="Q896" s="9"/>
      <c r="R896" s="9"/>
      <c r="S896" s="9"/>
      <c r="T896" s="9"/>
      <c r="U896" s="9"/>
      <c r="V896" s="9"/>
      <c r="W896" s="9"/>
      <c r="Y896" s="17"/>
      <c r="AA896" s="9"/>
      <c r="AB896" s="9"/>
      <c r="AC896" s="9"/>
      <c r="AD896" s="9"/>
      <c r="AE896" s="14"/>
      <c r="AF896" s="14"/>
      <c r="AG896" s="14"/>
      <c r="AH896" s="14"/>
      <c r="AI896" s="14"/>
      <c r="AJ896" s="14"/>
      <c r="AK896" s="6"/>
      <c r="AL896" s="6"/>
      <c r="AM896" s="6"/>
      <c r="AN896" s="6"/>
      <c r="AO896" s="6"/>
      <c r="AP896" s="6"/>
      <c r="AQ896" s="6"/>
      <c r="AR896" s="6"/>
      <c r="AS896" s="6"/>
      <c r="AT896" s="6"/>
      <c r="AU896" s="39"/>
      <c r="AV896" s="39"/>
      <c r="AW896" s="6"/>
      <c r="AX896" s="6"/>
      <c r="AY896" s="6"/>
      <c r="AZ896" s="6"/>
      <c r="BA896" s="6"/>
      <c r="BB896" s="6"/>
      <c r="BC896" s="6"/>
      <c r="BD896" s="6"/>
      <c r="BE896" s="6"/>
      <c r="BF896" s="6"/>
      <c r="BG896" s="6"/>
      <c r="BH896" s="6"/>
      <c r="BI896" s="6"/>
      <c r="BJ896" s="6"/>
    </row>
    <row r="897" spans="1:62" ht="13.5" customHeight="1" x14ac:dyDescent="0.35">
      <c r="A897" s="120"/>
      <c r="B897" s="19"/>
      <c r="C897" s="1"/>
      <c r="D897" s="9"/>
      <c r="E897" s="1"/>
      <c r="F897" s="15"/>
      <c r="G897" s="37"/>
      <c r="H897" s="5"/>
      <c r="I897" s="22"/>
      <c r="J897" s="22"/>
      <c r="K897" s="22"/>
      <c r="L897" s="60"/>
      <c r="M897" s="60"/>
      <c r="N897" s="60"/>
      <c r="O897" s="60"/>
      <c r="P897" s="60"/>
      <c r="Q897" s="60"/>
      <c r="R897" s="60"/>
      <c r="S897" s="60"/>
      <c r="T897" s="60"/>
      <c r="U897" s="60"/>
      <c r="V897" s="60"/>
      <c r="W897" s="60"/>
      <c r="X897" s="60"/>
      <c r="Y897" s="59"/>
      <c r="Z897" s="20"/>
      <c r="AA897" s="60"/>
      <c r="AB897" s="60"/>
      <c r="AC897" s="60"/>
      <c r="AD897" s="60"/>
      <c r="AE897" s="22"/>
      <c r="AF897" s="22"/>
      <c r="AG897" s="22"/>
      <c r="AH897" s="22"/>
      <c r="AI897" s="22"/>
      <c r="AJ897" s="22"/>
      <c r="AK897" s="39"/>
      <c r="AL897" s="39"/>
      <c r="AM897" s="39"/>
      <c r="AN897" s="39"/>
      <c r="AO897" s="39"/>
      <c r="AP897" s="39"/>
      <c r="AQ897" s="39"/>
      <c r="AR897" s="40"/>
      <c r="AS897" s="39"/>
      <c r="AT897" s="40"/>
      <c r="AU897" s="39"/>
      <c r="AV897" s="39"/>
      <c r="AW897" s="39"/>
      <c r="AX897" s="39"/>
      <c r="AY897" s="39"/>
      <c r="AZ897" s="40"/>
      <c r="BA897" s="39"/>
      <c r="BB897" s="40"/>
      <c r="BC897" s="39"/>
      <c r="BD897" s="40"/>
      <c r="BE897" s="39"/>
      <c r="BF897" s="39"/>
      <c r="BG897" s="39"/>
      <c r="BH897" s="56"/>
      <c r="BI897" s="56"/>
      <c r="BJ897" s="133"/>
    </row>
    <row r="898" spans="1:62" ht="13.5" customHeight="1" x14ac:dyDescent="0.35">
      <c r="A898" s="120"/>
      <c r="B898" s="19"/>
      <c r="C898" s="9"/>
      <c r="D898" s="9"/>
      <c r="E898" s="1"/>
      <c r="F898" s="15"/>
      <c r="G898" s="37"/>
      <c r="H898" s="5"/>
      <c r="I898" s="22"/>
      <c r="J898" s="22"/>
      <c r="K898" s="22"/>
      <c r="L898" s="60"/>
      <c r="M898" s="60"/>
      <c r="N898" s="60"/>
      <c r="O898" s="60"/>
      <c r="P898" s="60"/>
      <c r="Q898" s="60"/>
      <c r="R898" s="60"/>
      <c r="S898" s="60"/>
      <c r="T898" s="60"/>
      <c r="U898" s="60"/>
      <c r="V898" s="60"/>
      <c r="W898" s="60"/>
      <c r="X898" s="60"/>
      <c r="Y898" s="59"/>
      <c r="Z898" s="20"/>
      <c r="AA898" s="60"/>
      <c r="AB898" s="60"/>
      <c r="AC898" s="60"/>
      <c r="AD898" s="60"/>
      <c r="AE898" s="22"/>
      <c r="AF898" s="22"/>
      <c r="AG898" s="22"/>
      <c r="AH898" s="22"/>
      <c r="AI898" s="22"/>
      <c r="AJ898" s="22"/>
      <c r="AK898" s="39"/>
      <c r="AL898" s="39"/>
      <c r="AM898" s="39"/>
      <c r="AN898" s="39"/>
      <c r="AO898" s="39"/>
      <c r="AP898" s="39"/>
      <c r="AQ898" s="39"/>
      <c r="AR898" s="40"/>
      <c r="AS898" s="39"/>
      <c r="AT898" s="40"/>
      <c r="AU898" s="39"/>
      <c r="AV898" s="39"/>
      <c r="AW898" s="39"/>
      <c r="AX898" s="39"/>
      <c r="AY898" s="39"/>
      <c r="AZ898" s="40"/>
      <c r="BA898" s="39"/>
      <c r="BB898" s="40"/>
      <c r="BC898" s="39"/>
      <c r="BD898" s="40"/>
      <c r="BE898" s="39"/>
      <c r="BF898" s="39"/>
      <c r="BG898" s="39"/>
      <c r="BH898" s="56"/>
      <c r="BI898" s="56"/>
      <c r="BJ898" s="133"/>
    </row>
    <row r="899" spans="1:62" ht="13.5" customHeight="1" x14ac:dyDescent="0.35">
      <c r="A899" s="120"/>
      <c r="B899" s="19"/>
      <c r="C899" s="1"/>
      <c r="D899" s="9"/>
      <c r="E899" s="1"/>
      <c r="F899" s="15"/>
      <c r="G899" s="37"/>
      <c r="H899" s="5"/>
      <c r="I899" s="22"/>
      <c r="J899" s="22"/>
      <c r="K899" s="22"/>
      <c r="L899" s="60"/>
      <c r="M899" s="60"/>
      <c r="N899" s="60"/>
      <c r="O899" s="60"/>
      <c r="P899" s="60"/>
      <c r="Q899" s="60"/>
      <c r="R899" s="60"/>
      <c r="S899" s="60"/>
      <c r="T899" s="60"/>
      <c r="U899" s="60"/>
      <c r="V899" s="60"/>
      <c r="W899" s="60"/>
      <c r="X899" s="60"/>
      <c r="Y899" s="59"/>
      <c r="Z899" s="20"/>
      <c r="AA899" s="60"/>
      <c r="AB899" s="60"/>
      <c r="AC899" s="60"/>
      <c r="AD899" s="60"/>
      <c r="AE899" s="22"/>
      <c r="AF899" s="22"/>
      <c r="AG899" s="22"/>
      <c r="AH899" s="22"/>
      <c r="AI899" s="22"/>
      <c r="AJ899" s="22"/>
      <c r="AK899" s="39"/>
      <c r="AL899" s="39"/>
      <c r="AM899" s="39"/>
      <c r="AN899" s="39"/>
      <c r="AO899" s="39"/>
      <c r="AP899" s="39"/>
      <c r="AQ899" s="39"/>
      <c r="AR899" s="40"/>
      <c r="AS899" s="39"/>
      <c r="AT899" s="40"/>
      <c r="AU899" s="39"/>
      <c r="AV899" s="39"/>
      <c r="AW899" s="39"/>
      <c r="AX899" s="39"/>
      <c r="AY899" s="39"/>
      <c r="AZ899" s="40"/>
      <c r="BA899" s="39"/>
      <c r="BB899" s="40"/>
      <c r="BC899" s="39"/>
      <c r="BD899" s="40"/>
      <c r="BE899" s="39"/>
      <c r="BF899" s="39"/>
      <c r="BG899" s="39"/>
      <c r="BH899" s="56"/>
      <c r="BI899" s="56"/>
      <c r="BJ899" s="133"/>
    </row>
    <row r="900" spans="1:62" x14ac:dyDescent="0.3">
      <c r="A900" s="9"/>
      <c r="B900" s="76"/>
      <c r="C900" s="9"/>
      <c r="D900" s="9"/>
      <c r="E900" s="9"/>
      <c r="F900" s="15"/>
      <c r="G900" s="5"/>
      <c r="H900" s="5"/>
      <c r="I900" s="9"/>
      <c r="J900" s="9"/>
      <c r="K900" s="9"/>
      <c r="L900" s="9"/>
      <c r="M900" s="9"/>
      <c r="N900" s="9"/>
      <c r="O900" s="9"/>
      <c r="P900" s="9"/>
      <c r="Q900" s="9"/>
      <c r="R900" s="9"/>
      <c r="S900" s="9"/>
      <c r="T900" s="9"/>
      <c r="U900" s="9"/>
      <c r="V900" s="9"/>
      <c r="W900" s="9"/>
      <c r="Y900" s="17"/>
      <c r="AA900" s="9"/>
      <c r="AB900" s="9"/>
      <c r="AC900" s="9"/>
      <c r="AD900" s="9"/>
      <c r="AE900" s="14"/>
      <c r="AF900" s="14"/>
      <c r="AG900" s="14"/>
      <c r="AH900" s="14"/>
      <c r="AI900" s="14"/>
      <c r="AJ900" s="14"/>
      <c r="AK900" s="6"/>
      <c r="AL900" s="6"/>
      <c r="AM900" s="6"/>
      <c r="AN900" s="6"/>
      <c r="AO900" s="6"/>
      <c r="AP900" s="6"/>
      <c r="AQ900" s="6"/>
      <c r="AR900" s="6"/>
      <c r="AS900" s="6"/>
      <c r="AT900" s="6"/>
      <c r="AU900" s="39"/>
      <c r="AV900" s="39"/>
      <c r="AW900" s="6"/>
      <c r="AX900" s="6"/>
      <c r="AY900" s="6"/>
      <c r="AZ900" s="6"/>
      <c r="BA900" s="6"/>
      <c r="BB900" s="6"/>
      <c r="BC900" s="6"/>
      <c r="BD900" s="6"/>
      <c r="BE900" s="6"/>
      <c r="BF900" s="6"/>
      <c r="BG900" s="6"/>
      <c r="BH900" s="6"/>
      <c r="BI900" s="6"/>
      <c r="BJ900" s="6"/>
    </row>
    <row r="901" spans="1:62" x14ac:dyDescent="0.3">
      <c r="A901" s="135"/>
      <c r="B901" s="76"/>
      <c r="C901" s="9"/>
      <c r="D901" s="9"/>
      <c r="E901" s="9"/>
      <c r="F901" s="15"/>
      <c r="G901" s="5"/>
      <c r="H901" s="5"/>
      <c r="I901" s="9"/>
      <c r="J901" s="9"/>
      <c r="K901" s="9"/>
      <c r="L901" s="9"/>
      <c r="M901" s="9"/>
      <c r="N901" s="9"/>
      <c r="O901" s="9"/>
      <c r="P901" s="9"/>
      <c r="Q901" s="9"/>
      <c r="R901" s="9"/>
      <c r="S901" s="9"/>
      <c r="T901" s="9"/>
      <c r="U901" s="9"/>
      <c r="V901" s="8"/>
      <c r="W901" s="8"/>
      <c r="X901" s="7"/>
      <c r="Y901" s="18"/>
      <c r="Z901" s="7"/>
      <c r="AA901" s="7"/>
      <c r="AB901" s="7"/>
      <c r="AC901" s="9"/>
      <c r="AD901" s="8"/>
      <c r="AE901" s="14"/>
      <c r="AF901" s="14"/>
      <c r="AG901" s="14"/>
      <c r="AH901" s="14"/>
      <c r="AI901" s="14"/>
      <c r="AJ901" s="14"/>
      <c r="AK901" s="136"/>
      <c r="AL901" s="6"/>
      <c r="AM901" s="5"/>
      <c r="AN901" s="5"/>
      <c r="AO901" s="6"/>
      <c r="AP901" s="6"/>
      <c r="AQ901" s="6"/>
      <c r="AR901" s="6"/>
      <c r="AS901" s="6"/>
      <c r="AT901" s="6"/>
      <c r="AU901" s="6"/>
      <c r="AV901" s="6"/>
      <c r="AW901" s="6"/>
      <c r="AX901" s="6"/>
      <c r="AY901" s="6"/>
      <c r="AZ901" s="6"/>
      <c r="BA901" s="6"/>
      <c r="BB901" s="6"/>
      <c r="BC901" s="6"/>
      <c r="BD901" s="6"/>
      <c r="BE901" s="6"/>
      <c r="BF901" s="6"/>
      <c r="BG901" s="6"/>
      <c r="BH901" s="6"/>
      <c r="BI901" s="6"/>
      <c r="BJ901" s="6"/>
    </row>
    <row r="902" spans="1:62" x14ac:dyDescent="0.3">
      <c r="A902" s="9"/>
      <c r="B902" s="76"/>
      <c r="C902" s="9"/>
      <c r="D902" s="9"/>
      <c r="E902" s="9"/>
      <c r="F902" s="15"/>
      <c r="G902" s="5"/>
      <c r="H902" s="5"/>
      <c r="I902" s="9"/>
      <c r="J902" s="9"/>
      <c r="K902" s="9"/>
      <c r="L902" s="9"/>
      <c r="M902" s="9"/>
      <c r="N902" s="9"/>
      <c r="O902" s="9"/>
      <c r="P902" s="9"/>
      <c r="Q902" s="9"/>
      <c r="R902" s="9"/>
      <c r="S902" s="9"/>
      <c r="T902" s="9"/>
      <c r="U902" s="9"/>
      <c r="V902" s="9"/>
      <c r="W902" s="9"/>
      <c r="Y902" s="17"/>
      <c r="AA902" s="9"/>
      <c r="AB902" s="9"/>
      <c r="AC902" s="9"/>
      <c r="AD902" s="9"/>
      <c r="AE902" s="14"/>
      <c r="AF902" s="14"/>
      <c r="AG902" s="14"/>
      <c r="AH902" s="14"/>
      <c r="AI902" s="14"/>
      <c r="AJ902" s="14"/>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row>
    <row r="903" spans="1:62" x14ac:dyDescent="0.3">
      <c r="A903" s="9"/>
      <c r="B903" s="76"/>
      <c r="C903" s="9"/>
      <c r="D903" s="9"/>
      <c r="E903" s="9"/>
      <c r="F903" s="15"/>
      <c r="G903" s="5"/>
      <c r="H903" s="5"/>
      <c r="I903" s="9"/>
      <c r="J903" s="9"/>
      <c r="K903" s="9"/>
      <c r="L903" s="9"/>
      <c r="M903" s="9"/>
      <c r="N903" s="9"/>
      <c r="O903" s="9"/>
      <c r="P903" s="9"/>
      <c r="Q903" s="9"/>
      <c r="R903" s="9"/>
      <c r="S903" s="9"/>
      <c r="T903" s="9"/>
      <c r="U903" s="9"/>
      <c r="V903" s="9"/>
      <c r="W903" s="9"/>
      <c r="Y903" s="17"/>
      <c r="AA903" s="9"/>
      <c r="AB903" s="9"/>
      <c r="AC903" s="9"/>
      <c r="AD903" s="9"/>
      <c r="AE903" s="14"/>
      <c r="AF903" s="14"/>
      <c r="AG903" s="14"/>
      <c r="AH903" s="14"/>
      <c r="AI903" s="14"/>
      <c r="AJ903" s="14"/>
      <c r="AK903" s="6"/>
      <c r="AL903" s="6"/>
      <c r="AM903" s="6"/>
      <c r="AN903" s="6"/>
      <c r="AO903" s="6"/>
      <c r="AP903" s="6"/>
      <c r="AQ903" s="6"/>
      <c r="AR903" s="6"/>
      <c r="AS903" s="6"/>
      <c r="AT903" s="6"/>
      <c r="AU903" s="39"/>
      <c r="AV903" s="39"/>
      <c r="AW903" s="6"/>
      <c r="AX903" s="6"/>
      <c r="AY903" s="6"/>
      <c r="AZ903" s="6"/>
      <c r="BA903" s="6"/>
      <c r="BB903" s="6"/>
      <c r="BC903" s="6"/>
      <c r="BD903" s="6"/>
      <c r="BE903" s="6"/>
      <c r="BF903" s="6"/>
      <c r="BG903" s="6"/>
      <c r="BH903" s="6"/>
      <c r="BI903" s="6"/>
      <c r="BJ903" s="6"/>
    </row>
    <row r="904" spans="1:62" ht="13.5" customHeight="1" x14ac:dyDescent="0.35">
      <c r="A904" s="120"/>
      <c r="B904" s="19"/>
      <c r="C904" s="1"/>
      <c r="D904" s="9"/>
      <c r="E904" s="1"/>
      <c r="F904" s="15"/>
      <c r="G904" s="37"/>
      <c r="H904" s="5"/>
      <c r="I904" s="22"/>
      <c r="J904" s="22"/>
      <c r="K904" s="22"/>
      <c r="L904" s="60"/>
      <c r="M904" s="60"/>
      <c r="N904" s="60"/>
      <c r="O904" s="60"/>
      <c r="P904" s="60"/>
      <c r="Q904" s="60"/>
      <c r="R904" s="60"/>
      <c r="S904" s="60"/>
      <c r="T904" s="60"/>
      <c r="U904" s="60"/>
      <c r="V904" s="60"/>
      <c r="W904" s="60"/>
      <c r="X904" s="60"/>
      <c r="Y904" s="59"/>
      <c r="Z904" s="20"/>
      <c r="AA904" s="60"/>
      <c r="AB904" s="60"/>
      <c r="AC904" s="60"/>
      <c r="AD904" s="60"/>
      <c r="AE904" s="22"/>
      <c r="AF904" s="22"/>
      <c r="AG904" s="22"/>
      <c r="AH904" s="22"/>
      <c r="AI904" s="22"/>
      <c r="AJ904" s="22"/>
      <c r="AK904" s="39"/>
      <c r="AL904" s="39"/>
      <c r="AM904" s="39"/>
      <c r="AN904" s="39"/>
      <c r="AO904" s="39"/>
      <c r="AP904" s="39"/>
      <c r="AQ904" s="39"/>
      <c r="AR904" s="40"/>
      <c r="AS904" s="39"/>
      <c r="AT904" s="40"/>
      <c r="AU904" s="39"/>
      <c r="AV904" s="39"/>
      <c r="AW904" s="39"/>
      <c r="AX904" s="39"/>
      <c r="AY904" s="39"/>
      <c r="AZ904" s="40"/>
      <c r="BA904" s="39"/>
      <c r="BB904" s="40"/>
      <c r="BC904" s="39"/>
      <c r="BD904" s="40"/>
      <c r="BE904" s="39"/>
      <c r="BF904" s="39"/>
      <c r="BG904" s="39"/>
      <c r="BH904" s="56"/>
      <c r="BI904" s="56"/>
      <c r="BJ904" s="133"/>
    </row>
    <row r="905" spans="1:62" x14ac:dyDescent="0.3">
      <c r="A905" s="9"/>
      <c r="B905" s="76"/>
      <c r="C905" s="9"/>
      <c r="D905" s="9"/>
      <c r="E905" s="9"/>
      <c r="F905" s="15"/>
      <c r="G905" s="5"/>
      <c r="H905" s="5"/>
      <c r="I905" s="9"/>
      <c r="J905" s="9"/>
      <c r="K905" s="9"/>
      <c r="L905" s="9"/>
      <c r="M905" s="9"/>
      <c r="N905" s="9"/>
      <c r="O905" s="9"/>
      <c r="P905" s="9"/>
      <c r="Q905" s="9"/>
      <c r="R905" s="9"/>
      <c r="S905" s="9"/>
      <c r="T905" s="9"/>
      <c r="U905" s="9"/>
      <c r="V905" s="8"/>
      <c r="W905" s="8"/>
      <c r="X905" s="7"/>
      <c r="Y905" s="18"/>
      <c r="Z905" s="7"/>
      <c r="AA905" s="7"/>
      <c r="AB905" s="7"/>
      <c r="AC905" s="9"/>
      <c r="AD905" s="8"/>
      <c r="AE905" s="14"/>
      <c r="AF905" s="14"/>
      <c r="AG905" s="14"/>
      <c r="AH905" s="14"/>
      <c r="AI905" s="14"/>
      <c r="AJ905" s="14"/>
      <c r="AK905" s="5"/>
      <c r="AL905" s="6"/>
      <c r="AM905" s="5"/>
      <c r="AN905" s="5"/>
      <c r="AO905" s="6"/>
      <c r="AP905" s="6"/>
      <c r="AQ905" s="6"/>
      <c r="AR905" s="6"/>
      <c r="AS905" s="6"/>
      <c r="AT905" s="6"/>
      <c r="AU905" s="6"/>
      <c r="AV905" s="6"/>
      <c r="AW905" s="6"/>
      <c r="AX905" s="6"/>
      <c r="AY905" s="6"/>
      <c r="AZ905" s="6"/>
      <c r="BA905" s="6"/>
      <c r="BB905" s="6"/>
      <c r="BC905" s="6"/>
      <c r="BD905" s="6"/>
      <c r="BE905" s="6"/>
      <c r="BF905" s="6"/>
      <c r="BG905" s="6"/>
      <c r="BH905" s="6"/>
      <c r="BI905" s="6"/>
      <c r="BJ905" s="6"/>
    </row>
    <row r="906" spans="1:62" ht="13.5" customHeight="1" x14ac:dyDescent="0.35">
      <c r="A906" s="120"/>
      <c r="B906" s="19"/>
      <c r="C906" s="1"/>
      <c r="D906" s="9"/>
      <c r="E906" s="1"/>
      <c r="F906" s="15"/>
      <c r="G906" s="37"/>
      <c r="H906" s="5"/>
      <c r="I906" s="22"/>
      <c r="J906" s="22"/>
      <c r="K906" s="22"/>
      <c r="L906" s="60"/>
      <c r="M906" s="60"/>
      <c r="N906" s="60"/>
      <c r="O906" s="60"/>
      <c r="P906" s="60"/>
      <c r="Q906" s="60"/>
      <c r="R906" s="60"/>
      <c r="S906" s="60"/>
      <c r="T906" s="60"/>
      <c r="U906" s="60"/>
      <c r="V906" s="60"/>
      <c r="W906" s="60"/>
      <c r="X906" s="60"/>
      <c r="Y906" s="59"/>
      <c r="Z906" s="20"/>
      <c r="AA906" s="60"/>
      <c r="AB906" s="60"/>
      <c r="AC906" s="60"/>
      <c r="AD906" s="60"/>
      <c r="AE906" s="22"/>
      <c r="AF906" s="22"/>
      <c r="AG906" s="22"/>
      <c r="AH906" s="22"/>
      <c r="AI906" s="22"/>
      <c r="AJ906" s="22"/>
      <c r="AK906" s="39"/>
      <c r="AL906" s="39"/>
      <c r="AM906" s="39"/>
      <c r="AN906" s="39"/>
      <c r="AO906" s="39"/>
      <c r="AP906" s="39"/>
      <c r="AQ906" s="39"/>
      <c r="AR906" s="40"/>
      <c r="AS906" s="39"/>
      <c r="AT906" s="40"/>
      <c r="AU906" s="39"/>
      <c r="AV906" s="39"/>
      <c r="AW906" s="39"/>
      <c r="AX906" s="39"/>
      <c r="AY906" s="39"/>
      <c r="AZ906" s="40"/>
      <c r="BA906" s="39"/>
      <c r="BB906" s="40"/>
      <c r="BC906" s="39"/>
      <c r="BD906" s="40"/>
      <c r="BE906" s="39"/>
      <c r="BF906" s="39"/>
      <c r="BG906" s="39"/>
      <c r="BH906" s="56"/>
      <c r="BI906" s="56"/>
      <c r="BJ906" s="133"/>
    </row>
    <row r="907" spans="1:62" x14ac:dyDescent="0.3">
      <c r="A907" s="9"/>
      <c r="B907" s="76"/>
      <c r="C907" s="9"/>
      <c r="D907" s="9"/>
      <c r="E907" s="9"/>
      <c r="F907" s="15"/>
      <c r="G907" s="5"/>
      <c r="H907" s="5"/>
      <c r="I907" s="9"/>
      <c r="J907" s="9"/>
      <c r="K907" s="9"/>
      <c r="L907" s="9"/>
      <c r="M907" s="9"/>
      <c r="N907" s="9"/>
      <c r="O907" s="9"/>
      <c r="P907" s="9"/>
      <c r="Q907" s="9"/>
      <c r="R907" s="9"/>
      <c r="S907" s="9"/>
      <c r="T907" s="9"/>
      <c r="U907" s="9"/>
      <c r="V907" s="9"/>
      <c r="W907" s="9"/>
      <c r="Y907" s="17"/>
      <c r="AA907" s="9"/>
      <c r="AB907" s="9"/>
      <c r="AC907" s="9"/>
      <c r="AD907" s="9"/>
      <c r="AE907" s="14"/>
      <c r="AF907" s="14"/>
      <c r="AG907" s="14"/>
      <c r="AH907" s="14"/>
      <c r="AI907" s="14"/>
      <c r="AJ907" s="14"/>
      <c r="AK907" s="6"/>
      <c r="AL907" s="6"/>
      <c r="AM907" s="6"/>
      <c r="AN907" s="6"/>
      <c r="AO907" s="6"/>
      <c r="AP907" s="6"/>
      <c r="AQ907" s="6"/>
      <c r="AR907" s="6"/>
      <c r="AS907" s="6"/>
      <c r="AT907" s="6"/>
      <c r="AU907" s="39"/>
      <c r="AV907" s="39"/>
      <c r="AW907" s="6"/>
      <c r="AX907" s="6"/>
      <c r="AY907" s="6"/>
      <c r="AZ907" s="6"/>
      <c r="BA907" s="6"/>
      <c r="BB907" s="6"/>
      <c r="BC907" s="6"/>
      <c r="BD907" s="6"/>
      <c r="BE907" s="6"/>
      <c r="BF907" s="6"/>
      <c r="BG907" s="6"/>
      <c r="BH907" s="6"/>
      <c r="BI907" s="6"/>
      <c r="BJ907" s="6"/>
    </row>
    <row r="908" spans="1:62" ht="13.5" customHeight="1" x14ac:dyDescent="0.35">
      <c r="A908" s="120"/>
      <c r="B908" s="19"/>
      <c r="C908" s="1"/>
      <c r="D908" s="9"/>
      <c r="E908" s="1"/>
      <c r="F908" s="15"/>
      <c r="G908" s="37"/>
      <c r="H908" s="5"/>
      <c r="I908" s="22"/>
      <c r="J908" s="22"/>
      <c r="K908" s="22"/>
      <c r="L908" s="60"/>
      <c r="M908" s="60"/>
      <c r="N908" s="60"/>
      <c r="O908" s="60"/>
      <c r="P908" s="60"/>
      <c r="Q908" s="60"/>
      <c r="R908" s="60"/>
      <c r="S908" s="60"/>
      <c r="T908" s="60"/>
      <c r="U908" s="60"/>
      <c r="V908" s="60"/>
      <c r="W908" s="60"/>
      <c r="X908" s="60"/>
      <c r="Y908" s="59"/>
      <c r="Z908" s="20"/>
      <c r="AA908" s="60"/>
      <c r="AB908" s="60"/>
      <c r="AC908" s="60"/>
      <c r="AD908" s="60"/>
      <c r="AE908" s="22"/>
      <c r="AF908" s="22"/>
      <c r="AG908" s="22"/>
      <c r="AH908" s="22"/>
      <c r="AI908" s="22"/>
      <c r="AJ908" s="22"/>
      <c r="AK908" s="39"/>
      <c r="AL908" s="39"/>
      <c r="AM908" s="39"/>
      <c r="AN908" s="39"/>
      <c r="AO908" s="39"/>
      <c r="AP908" s="39"/>
      <c r="AQ908" s="39"/>
      <c r="AR908" s="40"/>
      <c r="AS908" s="39"/>
      <c r="AT908" s="40"/>
      <c r="AU908" s="39"/>
      <c r="AV908" s="39"/>
      <c r="AW908" s="39"/>
      <c r="AX908" s="39"/>
      <c r="AY908" s="39"/>
      <c r="AZ908" s="40"/>
      <c r="BA908" s="39"/>
      <c r="BB908" s="40"/>
      <c r="BC908" s="39"/>
      <c r="BD908" s="40"/>
      <c r="BE908" s="39"/>
      <c r="BF908" s="39"/>
      <c r="BG908" s="39"/>
      <c r="BH908" s="56"/>
      <c r="BI908" s="56"/>
      <c r="BJ908" s="133"/>
    </row>
    <row r="909" spans="1:62" x14ac:dyDescent="0.3">
      <c r="A909" s="9"/>
      <c r="B909" s="76"/>
      <c r="C909" s="9"/>
      <c r="D909" s="9"/>
      <c r="E909" s="9"/>
      <c r="F909" s="15"/>
      <c r="G909" s="5"/>
      <c r="H909" s="5"/>
      <c r="I909" s="9"/>
      <c r="J909" s="9"/>
      <c r="K909" s="9"/>
      <c r="L909" s="9"/>
      <c r="M909" s="9"/>
      <c r="N909" s="9"/>
      <c r="O909" s="9"/>
      <c r="P909" s="9"/>
      <c r="Q909" s="9"/>
      <c r="R909" s="9"/>
      <c r="S909" s="9"/>
      <c r="T909" s="9"/>
      <c r="U909" s="9"/>
      <c r="V909" s="9"/>
      <c r="W909" s="9"/>
      <c r="Y909" s="17"/>
      <c r="AA909" s="9"/>
      <c r="AB909" s="9"/>
      <c r="AC909" s="9"/>
      <c r="AD909" s="9"/>
      <c r="AE909" s="14"/>
      <c r="AF909" s="14"/>
      <c r="AG909" s="14"/>
      <c r="AH909" s="14"/>
      <c r="AI909" s="14"/>
      <c r="AJ909" s="14"/>
      <c r="AK909" s="6"/>
      <c r="AL909" s="6"/>
      <c r="AM909" s="6"/>
      <c r="AN909" s="6"/>
      <c r="AO909" s="6"/>
      <c r="AP909" s="6"/>
      <c r="AQ909" s="6"/>
      <c r="AR909" s="6"/>
      <c r="AS909" s="6"/>
      <c r="AT909" s="6"/>
      <c r="AU909" s="39"/>
      <c r="AV909" s="39"/>
      <c r="AW909" s="6"/>
      <c r="AX909" s="6"/>
      <c r="AY909" s="6"/>
      <c r="AZ909" s="6"/>
      <c r="BA909" s="6"/>
      <c r="BB909" s="6"/>
      <c r="BC909" s="6"/>
      <c r="BD909" s="6"/>
      <c r="BE909" s="6"/>
      <c r="BF909" s="6"/>
      <c r="BG909" s="6"/>
      <c r="BH909" s="6"/>
      <c r="BI909" s="6"/>
      <c r="BJ909" s="6"/>
    </row>
    <row r="910" spans="1:62" ht="13.5" customHeight="1" x14ac:dyDescent="0.35">
      <c r="A910" s="120"/>
      <c r="B910" s="76"/>
      <c r="C910" s="1"/>
      <c r="D910" s="9"/>
      <c r="E910" s="1"/>
      <c r="F910" s="15"/>
      <c r="G910" s="5"/>
      <c r="H910" s="5"/>
      <c r="I910" s="22"/>
      <c r="J910" s="22"/>
      <c r="K910" s="22"/>
      <c r="L910" s="60"/>
      <c r="M910" s="60"/>
      <c r="N910" s="60"/>
      <c r="O910" s="60"/>
      <c r="P910" s="60"/>
      <c r="Q910" s="60"/>
      <c r="R910" s="60"/>
      <c r="S910" s="60"/>
      <c r="T910" s="60"/>
      <c r="U910" s="60"/>
      <c r="V910" s="60"/>
      <c r="W910" s="60"/>
      <c r="X910" s="60"/>
      <c r="Y910" s="59"/>
      <c r="Z910" s="20"/>
      <c r="AA910" s="60"/>
      <c r="AB910" s="60"/>
      <c r="AC910" s="60"/>
      <c r="AD910" s="60"/>
      <c r="AE910" s="22"/>
      <c r="AF910" s="22"/>
      <c r="AG910" s="22"/>
      <c r="AH910" s="22"/>
      <c r="AI910" s="22"/>
      <c r="AJ910" s="22"/>
      <c r="AK910" s="39"/>
      <c r="AL910" s="39"/>
      <c r="AM910" s="39"/>
      <c r="AN910" s="39"/>
      <c r="AO910" s="39"/>
      <c r="AP910" s="39"/>
      <c r="AQ910" s="39"/>
      <c r="AR910" s="40"/>
      <c r="AS910" s="39"/>
      <c r="AT910" s="40"/>
      <c r="AU910" s="39"/>
      <c r="AV910" s="39"/>
      <c r="AW910" s="39"/>
      <c r="AX910" s="39"/>
      <c r="AY910" s="39"/>
      <c r="AZ910" s="40"/>
      <c r="BA910" s="39"/>
      <c r="BB910" s="40"/>
      <c r="BC910" s="39"/>
      <c r="BD910" s="40"/>
      <c r="BE910" s="39"/>
      <c r="BF910" s="39"/>
      <c r="BG910" s="39"/>
      <c r="BH910" s="56"/>
      <c r="BI910" s="56"/>
      <c r="BJ910" s="133"/>
    </row>
    <row r="911" spans="1:62" x14ac:dyDescent="0.3">
      <c r="A911" s="9"/>
      <c r="B911" s="76"/>
      <c r="C911" s="9"/>
      <c r="D911" s="9"/>
      <c r="E911" s="9"/>
      <c r="F911" s="15"/>
      <c r="G911" s="5"/>
      <c r="H911" s="5"/>
      <c r="I911" s="9"/>
      <c r="J911" s="9"/>
      <c r="K911" s="9"/>
      <c r="L911" s="9"/>
      <c r="M911" s="9"/>
      <c r="N911" s="9"/>
      <c r="O911" s="9"/>
      <c r="P911" s="9"/>
      <c r="Q911" s="9"/>
      <c r="R911" s="9"/>
      <c r="S911" s="9"/>
      <c r="T911" s="9"/>
      <c r="U911" s="9"/>
      <c r="V911" s="9"/>
      <c r="W911" s="9"/>
      <c r="Y911" s="17"/>
      <c r="AA911" s="9"/>
      <c r="AB911" s="9"/>
      <c r="AC911" s="9"/>
      <c r="AD911" s="9"/>
      <c r="AE911" s="14"/>
      <c r="AF911" s="14"/>
      <c r="AG911" s="14"/>
      <c r="AH911" s="14"/>
      <c r="AI911" s="14"/>
      <c r="AJ911" s="14"/>
      <c r="AK911" s="6"/>
      <c r="AL911" s="6"/>
      <c r="AM911" s="6"/>
      <c r="AN911" s="6"/>
      <c r="AO911" s="6"/>
      <c r="AP911" s="6"/>
      <c r="AQ911" s="6"/>
      <c r="AR911" s="6"/>
      <c r="AS911" s="6"/>
      <c r="AT911" s="6"/>
      <c r="AU911" s="39"/>
      <c r="AV911" s="39"/>
      <c r="AW911" s="6"/>
      <c r="AX911" s="6"/>
      <c r="AY911" s="6"/>
      <c r="AZ911" s="6"/>
      <c r="BA911" s="6"/>
      <c r="BB911" s="6"/>
      <c r="BC911" s="6"/>
      <c r="BD911" s="6"/>
      <c r="BE911" s="6"/>
      <c r="BF911" s="6"/>
      <c r="BG911" s="6"/>
      <c r="BH911" s="6"/>
      <c r="BI911" s="6"/>
      <c r="BJ911" s="6"/>
    </row>
    <row r="912" spans="1:62" x14ac:dyDescent="0.3">
      <c r="A912" s="9"/>
      <c r="B912" s="76"/>
      <c r="C912" s="9"/>
      <c r="D912" s="9"/>
      <c r="E912" s="9"/>
      <c r="F912" s="15"/>
      <c r="G912" s="5"/>
      <c r="H912" s="5"/>
      <c r="I912" s="9"/>
      <c r="J912" s="9"/>
      <c r="K912" s="9"/>
      <c r="L912" s="9"/>
      <c r="M912" s="9"/>
      <c r="N912" s="9"/>
      <c r="O912" s="9"/>
      <c r="P912" s="9"/>
      <c r="Q912" s="9"/>
      <c r="R912" s="9"/>
      <c r="S912" s="9"/>
      <c r="T912" s="9"/>
      <c r="U912" s="9"/>
      <c r="V912" s="8"/>
      <c r="W912" s="8"/>
      <c r="X912" s="7"/>
      <c r="Y912" s="18"/>
      <c r="Z912" s="7"/>
      <c r="AA912" s="7"/>
      <c r="AB912" s="7"/>
      <c r="AC912" s="9"/>
      <c r="AD912" s="8"/>
      <c r="AE912" s="14"/>
      <c r="AF912" s="14"/>
      <c r="AG912" s="14"/>
      <c r="AH912" s="14"/>
      <c r="AI912" s="14"/>
      <c r="AJ912" s="14"/>
      <c r="AK912" s="5"/>
      <c r="AL912" s="6"/>
      <c r="AM912" s="5"/>
      <c r="AN912" s="5"/>
      <c r="AO912" s="6"/>
      <c r="AP912" s="6"/>
      <c r="AQ912" s="6"/>
      <c r="AR912" s="6"/>
      <c r="AS912" s="6"/>
      <c r="AT912" s="6"/>
      <c r="AU912" s="6"/>
      <c r="AV912" s="6"/>
      <c r="AW912" s="6"/>
      <c r="AX912" s="6"/>
      <c r="AY912" s="6"/>
      <c r="AZ912" s="6"/>
      <c r="BA912" s="6"/>
      <c r="BB912" s="6"/>
      <c r="BC912" s="6"/>
      <c r="BD912" s="6"/>
      <c r="BE912" s="6"/>
      <c r="BF912" s="6"/>
      <c r="BG912" s="6"/>
      <c r="BH912" s="6"/>
      <c r="BI912" s="6"/>
      <c r="BJ912" s="6"/>
    </row>
    <row r="913" spans="1:62" x14ac:dyDescent="0.3">
      <c r="A913" s="9"/>
      <c r="B913" s="76"/>
      <c r="C913" s="9"/>
      <c r="D913" s="9"/>
      <c r="E913" s="9"/>
      <c r="F913" s="15"/>
      <c r="G913" s="5"/>
      <c r="H913" s="5"/>
      <c r="I913" s="9"/>
      <c r="J913" s="9"/>
      <c r="K913" s="9"/>
      <c r="L913" s="9"/>
      <c r="M913" s="9"/>
      <c r="N913" s="9"/>
      <c r="O913" s="9"/>
      <c r="P913" s="9"/>
      <c r="Q913" s="9"/>
      <c r="R913" s="9"/>
      <c r="S913" s="9"/>
      <c r="T913" s="9"/>
      <c r="U913" s="9"/>
      <c r="V913" s="9"/>
      <c r="W913" s="9"/>
      <c r="Y913" s="17"/>
      <c r="AA913" s="9"/>
      <c r="AB913" s="9"/>
      <c r="AC913" s="9"/>
      <c r="AD913" s="9"/>
      <c r="AE913" s="14"/>
      <c r="AF913" s="14"/>
      <c r="AG913" s="14"/>
      <c r="AH913" s="14"/>
      <c r="AI913" s="14"/>
      <c r="AJ913" s="14"/>
      <c r="AK913" s="6"/>
      <c r="AL913" s="6"/>
      <c r="AM913" s="6"/>
      <c r="AN913" s="6"/>
      <c r="AO913" s="6"/>
      <c r="AP913" s="6"/>
      <c r="AQ913" s="6"/>
      <c r="AR913" s="6"/>
      <c r="AS913" s="6"/>
      <c r="AT913" s="6"/>
      <c r="AU913" s="39"/>
      <c r="AV913" s="39"/>
      <c r="AW913" s="6"/>
      <c r="AX913" s="6"/>
      <c r="AY913" s="6"/>
      <c r="AZ913" s="6"/>
      <c r="BA913" s="6"/>
      <c r="BB913" s="6"/>
      <c r="BC913" s="6"/>
      <c r="BD913" s="6"/>
      <c r="BE913" s="6"/>
      <c r="BF913" s="6"/>
      <c r="BG913" s="6"/>
      <c r="BH913" s="6"/>
      <c r="BI913" s="6"/>
      <c r="BJ913" s="6"/>
    </row>
    <row r="914" spans="1:62" ht="13.5" customHeight="1" x14ac:dyDescent="0.35">
      <c r="A914" s="120"/>
      <c r="B914" s="19"/>
      <c r="C914" s="1"/>
      <c r="D914" s="9"/>
      <c r="E914" s="1"/>
      <c r="F914" s="15"/>
      <c r="G914" s="37"/>
      <c r="H914" s="5"/>
      <c r="I914" s="22"/>
      <c r="J914" s="22"/>
      <c r="K914" s="22"/>
      <c r="L914" s="60"/>
      <c r="M914" s="60"/>
      <c r="N914" s="60"/>
      <c r="O914" s="60"/>
      <c r="P914" s="60"/>
      <c r="Q914" s="60"/>
      <c r="R914" s="60"/>
      <c r="S914" s="60"/>
      <c r="T914" s="60"/>
      <c r="U914" s="60"/>
      <c r="V914" s="60"/>
      <c r="W914" s="60"/>
      <c r="X914" s="60"/>
      <c r="Y914" s="59"/>
      <c r="Z914" s="20"/>
      <c r="AA914" s="60"/>
      <c r="AB914" s="60"/>
      <c r="AC914" s="60"/>
      <c r="AD914" s="60"/>
      <c r="AE914" s="22"/>
      <c r="AF914" s="22"/>
      <c r="AG914" s="22"/>
      <c r="AH914" s="22"/>
      <c r="AI914" s="22"/>
      <c r="AJ914" s="22"/>
      <c r="AK914" s="39"/>
      <c r="AL914" s="39"/>
      <c r="AM914" s="39"/>
      <c r="AN914" s="39"/>
      <c r="AO914" s="39"/>
      <c r="AP914" s="39"/>
      <c r="AQ914" s="39"/>
      <c r="AR914" s="40"/>
      <c r="AS914" s="39"/>
      <c r="AT914" s="40"/>
      <c r="AU914" s="39"/>
      <c r="AV914" s="39"/>
      <c r="AW914" s="39"/>
      <c r="AX914" s="39"/>
      <c r="AY914" s="39"/>
      <c r="AZ914" s="40"/>
      <c r="BA914" s="39"/>
      <c r="BB914" s="40"/>
      <c r="BC914" s="39"/>
      <c r="BD914" s="40"/>
      <c r="BE914" s="39"/>
      <c r="BF914" s="39"/>
      <c r="BG914" s="39"/>
      <c r="BH914" s="56"/>
      <c r="BI914" s="56"/>
      <c r="BJ914" s="133"/>
    </row>
    <row r="915" spans="1:62" x14ac:dyDescent="0.3">
      <c r="A915" s="9"/>
      <c r="B915" s="76"/>
      <c r="C915" s="9"/>
      <c r="D915" s="9"/>
      <c r="E915" s="9"/>
      <c r="F915" s="15"/>
      <c r="G915" s="5"/>
      <c r="H915" s="5"/>
      <c r="I915" s="9"/>
      <c r="J915" s="9"/>
      <c r="K915" s="9"/>
      <c r="L915" s="9"/>
      <c r="M915" s="9"/>
      <c r="N915" s="9"/>
      <c r="O915" s="9"/>
      <c r="P915" s="9"/>
      <c r="Q915" s="9"/>
      <c r="R915" s="9"/>
      <c r="S915" s="9"/>
      <c r="T915" s="9"/>
      <c r="U915" s="9"/>
      <c r="V915" s="8"/>
      <c r="W915" s="8"/>
      <c r="X915" s="7"/>
      <c r="Y915" s="18"/>
      <c r="Z915" s="7"/>
      <c r="AA915" s="7"/>
      <c r="AB915" s="7"/>
      <c r="AC915" s="9"/>
      <c r="AD915" s="16"/>
      <c r="AE915" s="14"/>
      <c r="AF915" s="14"/>
      <c r="AG915" s="14"/>
      <c r="AH915" s="14"/>
      <c r="AI915" s="14"/>
      <c r="AJ915" s="14"/>
      <c r="AK915" s="5"/>
      <c r="AL915" s="6"/>
      <c r="AM915" s="5"/>
      <c r="AN915" s="5"/>
      <c r="AO915" s="6"/>
      <c r="AP915" s="6"/>
      <c r="AQ915" s="6"/>
      <c r="AR915" s="6"/>
      <c r="AS915" s="6"/>
      <c r="AT915" s="6"/>
      <c r="AU915" s="6"/>
      <c r="AV915" s="6"/>
      <c r="AW915" s="6"/>
      <c r="AX915" s="6"/>
      <c r="AY915" s="6"/>
      <c r="AZ915" s="17"/>
      <c r="BA915" s="6"/>
      <c r="BB915" s="6"/>
      <c r="BC915" s="6"/>
      <c r="BD915" s="6"/>
      <c r="BE915" s="6"/>
      <c r="BF915" s="6"/>
      <c r="BG915" s="6"/>
      <c r="BH915" s="6"/>
      <c r="BI915" s="6"/>
      <c r="BJ915" s="6"/>
    </row>
    <row r="916" spans="1:62" x14ac:dyDescent="0.3">
      <c r="A916" s="9"/>
      <c r="B916" s="76"/>
      <c r="C916" s="9"/>
      <c r="D916" s="9"/>
      <c r="E916" s="9"/>
      <c r="F916" s="15"/>
      <c r="G916" s="5"/>
      <c r="H916" s="5"/>
      <c r="I916" s="9"/>
      <c r="J916" s="9"/>
      <c r="K916" s="9"/>
      <c r="L916" s="9"/>
      <c r="M916" s="9"/>
      <c r="N916" s="9"/>
      <c r="O916" s="9"/>
      <c r="P916" s="9"/>
      <c r="Q916" s="9"/>
      <c r="R916" s="9"/>
      <c r="S916" s="9"/>
      <c r="T916" s="9"/>
      <c r="U916" s="9"/>
      <c r="V916" s="9"/>
      <c r="W916" s="9"/>
      <c r="Y916" s="17"/>
      <c r="AA916" s="9"/>
      <c r="AB916" s="9"/>
      <c r="AC916" s="9"/>
      <c r="AD916" s="9"/>
      <c r="AE916" s="14"/>
      <c r="AF916" s="14"/>
      <c r="AG916" s="14"/>
      <c r="AH916" s="14"/>
      <c r="AI916" s="14"/>
      <c r="AJ916" s="14"/>
      <c r="AK916" s="6"/>
      <c r="AL916" s="6"/>
      <c r="AM916" s="6"/>
      <c r="AN916" s="6"/>
      <c r="AO916" s="6"/>
      <c r="AP916" s="6"/>
      <c r="AQ916" s="6"/>
      <c r="AR916" s="6"/>
      <c r="AS916" s="6"/>
      <c r="AT916" s="6"/>
      <c r="AU916" s="39"/>
      <c r="AV916" s="39"/>
      <c r="AW916" s="6"/>
      <c r="AX916" s="6"/>
      <c r="AY916" s="6"/>
      <c r="AZ916" s="6"/>
      <c r="BA916" s="6"/>
      <c r="BB916" s="6"/>
      <c r="BC916" s="6"/>
      <c r="BD916" s="6"/>
      <c r="BE916" s="6"/>
      <c r="BF916" s="6"/>
      <c r="BG916" s="6"/>
      <c r="BH916" s="6"/>
      <c r="BI916" s="6"/>
      <c r="BJ916" s="6"/>
    </row>
    <row r="917" spans="1:62" x14ac:dyDescent="0.3">
      <c r="A917" s="9"/>
      <c r="B917" s="76"/>
      <c r="C917" s="9"/>
      <c r="D917" s="9"/>
      <c r="E917" s="9"/>
      <c r="F917" s="15"/>
      <c r="G917" s="5"/>
      <c r="H917" s="5"/>
      <c r="I917" s="9"/>
      <c r="J917" s="9"/>
      <c r="K917" s="9"/>
      <c r="L917" s="9"/>
      <c r="M917" s="9"/>
      <c r="N917" s="9"/>
      <c r="O917" s="9"/>
      <c r="P917" s="9"/>
      <c r="Q917" s="9"/>
      <c r="R917" s="9"/>
      <c r="S917" s="9"/>
      <c r="T917" s="9"/>
      <c r="U917" s="9"/>
      <c r="V917" s="9"/>
      <c r="W917" s="9"/>
      <c r="Y917" s="17"/>
      <c r="AA917" s="9"/>
      <c r="AB917" s="9"/>
      <c r="AC917" s="9"/>
      <c r="AD917" s="9"/>
      <c r="AE917" s="14"/>
      <c r="AF917" s="14"/>
      <c r="AG917" s="14"/>
      <c r="AH917" s="14"/>
      <c r="AI917" s="14"/>
      <c r="AJ917" s="14"/>
      <c r="AK917" s="6"/>
      <c r="AL917" s="6"/>
      <c r="AM917" s="6"/>
      <c r="AN917" s="6"/>
      <c r="AO917" s="6"/>
      <c r="AP917" s="6"/>
      <c r="AQ917" s="6"/>
      <c r="AR917" s="6"/>
      <c r="AS917" s="6"/>
      <c r="AT917" s="6"/>
      <c r="AU917" s="39"/>
      <c r="AV917" s="39"/>
      <c r="AW917" s="6"/>
      <c r="AX917" s="6"/>
      <c r="AY917" s="6"/>
      <c r="AZ917" s="6"/>
      <c r="BA917" s="6"/>
      <c r="BB917" s="6"/>
      <c r="BC917" s="6"/>
      <c r="BD917" s="6"/>
      <c r="BE917" s="6"/>
      <c r="BF917" s="6"/>
      <c r="BG917" s="6"/>
      <c r="BH917" s="6"/>
      <c r="BI917" s="6"/>
      <c r="BJ917" s="6"/>
    </row>
    <row r="918" spans="1:62" x14ac:dyDescent="0.3">
      <c r="A918" s="9"/>
      <c r="B918" s="76"/>
      <c r="C918" s="9"/>
      <c r="D918" s="9"/>
      <c r="E918" s="9"/>
      <c r="F918" s="15"/>
      <c r="G918" s="5"/>
      <c r="H918" s="5"/>
      <c r="I918" s="9"/>
      <c r="J918" s="9"/>
      <c r="K918" s="9"/>
      <c r="L918" s="9"/>
      <c r="M918" s="9"/>
      <c r="N918" s="9"/>
      <c r="O918" s="9"/>
      <c r="P918" s="9"/>
      <c r="Q918" s="9"/>
      <c r="R918" s="9"/>
      <c r="S918" s="9"/>
      <c r="T918" s="9"/>
      <c r="U918" s="9"/>
      <c r="V918" s="9"/>
      <c r="W918" s="9"/>
      <c r="Y918" s="17"/>
      <c r="AA918" s="9"/>
      <c r="AB918" s="9"/>
      <c r="AC918" s="9"/>
      <c r="AD918" s="9"/>
      <c r="AE918" s="14"/>
      <c r="AF918" s="14"/>
      <c r="AG918" s="14"/>
      <c r="AH918" s="14"/>
      <c r="AI918" s="14"/>
      <c r="AJ918" s="14"/>
      <c r="AK918" s="6"/>
      <c r="AL918" s="6"/>
      <c r="AM918" s="6"/>
      <c r="AN918" s="6"/>
      <c r="AO918" s="6"/>
      <c r="AP918" s="6"/>
      <c r="AQ918" s="6"/>
      <c r="AR918" s="6"/>
      <c r="AS918" s="6"/>
      <c r="AT918" s="6"/>
      <c r="AU918" s="39"/>
      <c r="AV918" s="39"/>
      <c r="AW918" s="6"/>
      <c r="AX918" s="6"/>
      <c r="AY918" s="6"/>
      <c r="AZ918" s="6"/>
      <c r="BA918" s="6"/>
      <c r="BB918" s="6"/>
      <c r="BC918" s="6"/>
      <c r="BD918" s="6"/>
      <c r="BE918" s="6"/>
      <c r="BF918" s="6"/>
      <c r="BG918" s="6"/>
      <c r="BH918" s="6"/>
      <c r="BI918" s="6"/>
      <c r="BJ918" s="6"/>
    </row>
    <row r="919" spans="1:62" x14ac:dyDescent="0.3">
      <c r="A919" s="135"/>
      <c r="B919" s="76"/>
      <c r="C919" s="9"/>
      <c r="D919" s="9"/>
      <c r="E919" s="9"/>
      <c r="F919" s="15"/>
      <c r="G919" s="5"/>
      <c r="H919" s="5"/>
      <c r="I919" s="9"/>
      <c r="J919" s="9"/>
      <c r="K919" s="9"/>
      <c r="L919" s="9"/>
      <c r="M919" s="9"/>
      <c r="N919" s="9"/>
      <c r="O919" s="9"/>
      <c r="P919" s="9"/>
      <c r="Q919" s="9"/>
      <c r="R919" s="9"/>
      <c r="S919" s="9"/>
      <c r="T919" s="9"/>
      <c r="U919" s="9"/>
      <c r="V919" s="8"/>
      <c r="W919" s="8"/>
      <c r="X919" s="7"/>
      <c r="Y919" s="18"/>
      <c r="Z919" s="7"/>
      <c r="AA919" s="7"/>
      <c r="AB919" s="7"/>
      <c r="AC919" s="9"/>
      <c r="AD919" s="8"/>
      <c r="AE919" s="14"/>
      <c r="AF919" s="14"/>
      <c r="AG919" s="14"/>
      <c r="AH919" s="14"/>
      <c r="AI919" s="14"/>
      <c r="AJ919" s="14"/>
      <c r="AK919" s="136"/>
      <c r="AL919" s="6"/>
      <c r="AM919" s="5"/>
      <c r="AN919" s="5"/>
      <c r="AO919" s="6"/>
      <c r="AP919" s="6"/>
      <c r="AQ919" s="6"/>
      <c r="AR919" s="6"/>
      <c r="AS919" s="6"/>
      <c r="AT919" s="6"/>
      <c r="AU919" s="6"/>
      <c r="AV919" s="6"/>
      <c r="AW919" s="6"/>
      <c r="AX919" s="6"/>
      <c r="AY919" s="6"/>
      <c r="AZ919" s="6"/>
      <c r="BA919" s="6"/>
      <c r="BB919" s="6"/>
      <c r="BC919" s="6"/>
      <c r="BD919" s="6"/>
      <c r="BE919" s="6"/>
      <c r="BF919" s="6"/>
      <c r="BG919" s="6"/>
      <c r="BH919" s="6"/>
      <c r="BI919" s="6"/>
      <c r="BJ919" s="6"/>
    </row>
    <row r="920" spans="1:62" x14ac:dyDescent="0.3">
      <c r="A920" s="9"/>
      <c r="B920" s="76"/>
      <c r="C920" s="9"/>
      <c r="D920" s="9"/>
      <c r="E920" s="9"/>
      <c r="F920" s="15"/>
      <c r="G920" s="5"/>
      <c r="H920" s="5"/>
      <c r="I920" s="9"/>
      <c r="J920" s="9"/>
      <c r="K920" s="9"/>
      <c r="L920" s="9"/>
      <c r="M920" s="9"/>
      <c r="N920" s="9"/>
      <c r="O920" s="9"/>
      <c r="P920" s="9"/>
      <c r="Q920" s="9"/>
      <c r="R920" s="9"/>
      <c r="S920" s="9"/>
      <c r="T920" s="9"/>
      <c r="U920" s="9"/>
      <c r="V920" s="9"/>
      <c r="W920" s="9"/>
      <c r="Y920" s="17"/>
      <c r="AA920" s="9"/>
      <c r="AB920" s="9"/>
      <c r="AC920" s="9"/>
      <c r="AD920" s="9"/>
      <c r="AE920" s="14"/>
      <c r="AF920" s="14"/>
      <c r="AG920" s="14"/>
      <c r="AH920" s="14"/>
      <c r="AI920" s="14"/>
      <c r="AJ920" s="14"/>
      <c r="AK920" s="6"/>
      <c r="AL920" s="6"/>
      <c r="AM920" s="6"/>
      <c r="AN920" s="6"/>
      <c r="AO920" s="6"/>
      <c r="AP920" s="6"/>
      <c r="AQ920" s="6"/>
      <c r="AR920" s="6"/>
      <c r="AS920" s="6"/>
      <c r="AT920" s="6"/>
      <c r="AU920" s="39"/>
      <c r="AV920" s="39"/>
      <c r="AW920" s="6"/>
      <c r="AX920" s="6"/>
      <c r="AY920" s="6"/>
      <c r="AZ920" s="6"/>
      <c r="BA920" s="6"/>
      <c r="BB920" s="6"/>
      <c r="BC920" s="6"/>
      <c r="BD920" s="6"/>
      <c r="BE920" s="6"/>
      <c r="BF920" s="6"/>
      <c r="BG920" s="6"/>
      <c r="BH920" s="6"/>
      <c r="BI920" s="6"/>
      <c r="BJ920" s="6"/>
    </row>
    <row r="921" spans="1:62" x14ac:dyDescent="0.3">
      <c r="A921" s="9"/>
      <c r="B921" s="76"/>
      <c r="C921" s="9"/>
      <c r="D921" s="9"/>
      <c r="E921" s="9"/>
      <c r="F921" s="15"/>
      <c r="G921" s="5"/>
      <c r="H921" s="5"/>
      <c r="I921" s="9"/>
      <c r="J921" s="9"/>
      <c r="K921" s="9"/>
      <c r="L921" s="9"/>
      <c r="M921" s="9"/>
      <c r="N921" s="9"/>
      <c r="O921" s="9"/>
      <c r="P921" s="9"/>
      <c r="Q921" s="9"/>
      <c r="R921" s="9"/>
      <c r="S921" s="9"/>
      <c r="T921" s="9"/>
      <c r="U921" s="9"/>
      <c r="V921" s="8"/>
      <c r="W921" s="8"/>
      <c r="X921" s="7"/>
      <c r="Y921" s="18"/>
      <c r="Z921" s="7"/>
      <c r="AA921" s="7"/>
      <c r="AB921" s="7"/>
      <c r="AC921" s="9"/>
      <c r="AD921" s="8"/>
      <c r="AE921" s="14"/>
      <c r="AF921" s="14"/>
      <c r="AG921" s="14"/>
      <c r="AH921" s="14"/>
      <c r="AI921" s="14"/>
      <c r="AJ921" s="14"/>
      <c r="AK921" s="5"/>
      <c r="AL921" s="6"/>
      <c r="AM921" s="5"/>
      <c r="AN921" s="5"/>
      <c r="AO921" s="6"/>
      <c r="AP921" s="6"/>
      <c r="AQ921" s="6"/>
      <c r="AR921" s="6"/>
      <c r="AS921" s="6"/>
      <c r="AT921" s="6"/>
      <c r="AU921" s="39"/>
      <c r="AV921" s="39"/>
      <c r="AW921" s="6"/>
      <c r="AX921" s="6"/>
      <c r="AY921" s="6"/>
      <c r="AZ921" s="6"/>
      <c r="BA921" s="6"/>
      <c r="BB921" s="6"/>
      <c r="BC921" s="6"/>
      <c r="BD921" s="6"/>
      <c r="BE921" s="6"/>
      <c r="BF921" s="6"/>
      <c r="BG921" s="6"/>
      <c r="BH921" s="6"/>
      <c r="BI921" s="6"/>
      <c r="BJ921" s="6"/>
    </row>
    <row r="922" spans="1:62" x14ac:dyDescent="0.3">
      <c r="A922" s="9"/>
      <c r="B922" s="76"/>
      <c r="C922" s="9"/>
      <c r="D922" s="9"/>
      <c r="E922" s="9"/>
      <c r="F922" s="15"/>
      <c r="G922" s="5"/>
      <c r="H922" s="5"/>
      <c r="I922" s="9"/>
      <c r="J922" s="9"/>
      <c r="K922" s="9"/>
      <c r="L922" s="9"/>
      <c r="M922" s="9"/>
      <c r="N922" s="9"/>
      <c r="O922" s="9"/>
      <c r="P922" s="9"/>
      <c r="Q922" s="9"/>
      <c r="R922" s="9"/>
      <c r="S922" s="9"/>
      <c r="T922" s="9"/>
      <c r="U922" s="9"/>
      <c r="V922" s="9"/>
      <c r="W922" s="9"/>
      <c r="Y922" s="17"/>
      <c r="AA922" s="9"/>
      <c r="AB922" s="9"/>
      <c r="AC922" s="9"/>
      <c r="AD922" s="9"/>
      <c r="AE922" s="14"/>
      <c r="AF922" s="14"/>
      <c r="AG922" s="14"/>
      <c r="AH922" s="14"/>
      <c r="AI922" s="14"/>
      <c r="AJ922" s="14"/>
      <c r="AK922" s="6"/>
      <c r="AL922" s="6"/>
      <c r="AM922" s="6"/>
      <c r="AN922" s="6"/>
      <c r="AO922" s="6"/>
      <c r="AP922" s="6"/>
      <c r="AQ922" s="6"/>
      <c r="AR922" s="6"/>
      <c r="AS922" s="6"/>
      <c r="AT922" s="6"/>
      <c r="AU922" s="39"/>
      <c r="AV922" s="39"/>
      <c r="AW922" s="6"/>
      <c r="AX922" s="6"/>
      <c r="AY922" s="6"/>
      <c r="AZ922" s="6"/>
      <c r="BA922" s="6"/>
      <c r="BB922" s="6"/>
      <c r="BC922" s="6"/>
      <c r="BD922" s="6"/>
      <c r="BE922" s="6"/>
      <c r="BF922" s="6"/>
      <c r="BG922" s="6"/>
      <c r="BH922" s="6"/>
      <c r="BI922" s="6"/>
      <c r="BJ922" s="6"/>
    </row>
    <row r="923" spans="1:62" ht="13.5" customHeight="1" x14ac:dyDescent="0.35">
      <c r="A923" s="120"/>
      <c r="B923" s="19"/>
      <c r="C923" s="1"/>
      <c r="D923" s="9"/>
      <c r="E923" s="1"/>
      <c r="F923" s="15"/>
      <c r="G923" s="37"/>
      <c r="H923" s="5"/>
      <c r="I923" s="22"/>
      <c r="J923" s="22"/>
      <c r="K923" s="22"/>
      <c r="L923" s="60"/>
      <c r="M923" s="60"/>
      <c r="N923" s="60"/>
      <c r="O923" s="60"/>
      <c r="P923" s="60"/>
      <c r="Q923" s="60"/>
      <c r="R923" s="60"/>
      <c r="S923" s="60"/>
      <c r="T923" s="60"/>
      <c r="U923" s="60"/>
      <c r="V923" s="60"/>
      <c r="W923" s="60"/>
      <c r="X923" s="60"/>
      <c r="Y923" s="59"/>
      <c r="Z923" s="20"/>
      <c r="AA923" s="60"/>
      <c r="AB923" s="60"/>
      <c r="AC923" s="60"/>
      <c r="AD923" s="60"/>
      <c r="AE923" s="22"/>
      <c r="AF923" s="22"/>
      <c r="AG923" s="22"/>
      <c r="AH923" s="22"/>
      <c r="AI923" s="22"/>
      <c r="AJ923" s="22"/>
      <c r="AK923" s="39"/>
      <c r="AL923" s="39"/>
      <c r="AM923" s="39"/>
      <c r="AN923" s="39"/>
      <c r="AO923" s="39"/>
      <c r="AP923" s="39"/>
      <c r="AQ923" s="39"/>
      <c r="AR923" s="40"/>
      <c r="AS923" s="39"/>
      <c r="AT923" s="40"/>
      <c r="AU923" s="39"/>
      <c r="AV923" s="39"/>
      <c r="AW923" s="39"/>
      <c r="AX923" s="39"/>
      <c r="AY923" s="39"/>
      <c r="AZ923" s="40"/>
      <c r="BA923" s="39"/>
      <c r="BB923" s="40"/>
      <c r="BC923" s="39"/>
      <c r="BD923" s="40"/>
      <c r="BE923" s="39"/>
      <c r="BF923" s="39"/>
      <c r="BG923" s="39"/>
      <c r="BH923" s="56"/>
      <c r="BI923" s="56"/>
      <c r="BJ923" s="133"/>
    </row>
    <row r="924" spans="1:62" x14ac:dyDescent="0.3">
      <c r="A924" s="135"/>
      <c r="B924" s="76"/>
      <c r="C924" s="9"/>
      <c r="D924" s="9"/>
      <c r="E924" s="9"/>
      <c r="F924" s="15"/>
      <c r="G924" s="5"/>
      <c r="H924" s="5"/>
      <c r="I924" s="9"/>
      <c r="J924" s="9"/>
      <c r="K924" s="9"/>
      <c r="L924" s="9"/>
      <c r="M924" s="9"/>
      <c r="N924" s="9"/>
      <c r="O924" s="9"/>
      <c r="P924" s="9"/>
      <c r="Q924" s="9"/>
      <c r="R924" s="9"/>
      <c r="S924" s="9"/>
      <c r="T924" s="9"/>
      <c r="U924" s="9"/>
      <c r="V924" s="8"/>
      <c r="W924" s="8"/>
      <c r="X924" s="7"/>
      <c r="Y924" s="18"/>
      <c r="Z924" s="7"/>
      <c r="AA924" s="7"/>
      <c r="AB924" s="7"/>
      <c r="AC924" s="9"/>
      <c r="AD924" s="8"/>
      <c r="AE924" s="14"/>
      <c r="AF924" s="14"/>
      <c r="AG924" s="14"/>
      <c r="AH924" s="14"/>
      <c r="AI924" s="14"/>
      <c r="AJ924" s="14"/>
      <c r="AK924" s="136"/>
      <c r="AL924" s="6"/>
      <c r="AM924" s="5"/>
      <c r="AN924" s="5"/>
      <c r="AO924" s="6"/>
      <c r="AP924" s="6"/>
      <c r="AQ924" s="6"/>
      <c r="AR924" s="6"/>
      <c r="AS924" s="6"/>
      <c r="AT924" s="6"/>
      <c r="AU924" s="6"/>
      <c r="AV924" s="6"/>
      <c r="AW924" s="6"/>
      <c r="AX924" s="6"/>
      <c r="AY924" s="6"/>
      <c r="AZ924" s="6"/>
      <c r="BA924" s="6"/>
      <c r="BB924" s="6"/>
      <c r="BC924" s="6"/>
      <c r="BD924" s="6"/>
      <c r="BE924" s="6"/>
      <c r="BF924" s="6"/>
      <c r="BG924" s="6"/>
      <c r="BH924" s="6"/>
      <c r="BI924" s="6"/>
      <c r="BJ924" s="6"/>
    </row>
    <row r="925" spans="1:62" x14ac:dyDescent="0.3">
      <c r="A925" s="135"/>
      <c r="B925" s="76"/>
      <c r="C925" s="9"/>
      <c r="D925" s="9"/>
      <c r="E925" s="9"/>
      <c r="F925" s="15"/>
      <c r="G925" s="5"/>
      <c r="H925" s="5"/>
      <c r="I925" s="9"/>
      <c r="J925" s="9"/>
      <c r="K925" s="9"/>
      <c r="L925" s="9"/>
      <c r="M925" s="9"/>
      <c r="N925" s="9"/>
      <c r="O925" s="9"/>
      <c r="P925" s="9"/>
      <c r="Q925" s="9"/>
      <c r="R925" s="9"/>
      <c r="S925" s="9"/>
      <c r="T925" s="9"/>
      <c r="U925" s="9"/>
      <c r="V925" s="8"/>
      <c r="W925" s="8"/>
      <c r="X925" s="7"/>
      <c r="Y925" s="18"/>
      <c r="Z925" s="7"/>
      <c r="AA925" s="7"/>
      <c r="AB925" s="7"/>
      <c r="AC925" s="9"/>
      <c r="AD925" s="8"/>
      <c r="AE925" s="14"/>
      <c r="AF925" s="14"/>
      <c r="AG925" s="14"/>
      <c r="AH925" s="14"/>
      <c r="AI925" s="14"/>
      <c r="AJ925" s="14"/>
      <c r="AK925" s="136"/>
      <c r="AL925" s="6"/>
      <c r="AM925" s="5"/>
      <c r="AN925" s="5"/>
      <c r="AO925" s="6"/>
      <c r="AP925" s="6"/>
      <c r="AQ925" s="6"/>
      <c r="AR925" s="6"/>
      <c r="AS925" s="6"/>
      <c r="AT925" s="6"/>
      <c r="AU925" s="6"/>
      <c r="AV925" s="6"/>
      <c r="AW925" s="6"/>
      <c r="AX925" s="6"/>
      <c r="AY925" s="6"/>
      <c r="AZ925" s="6"/>
      <c r="BA925" s="6"/>
      <c r="BB925" s="6"/>
      <c r="BC925" s="6"/>
      <c r="BD925" s="6"/>
      <c r="BE925" s="6"/>
      <c r="BF925" s="6"/>
      <c r="BG925" s="6"/>
      <c r="BH925" s="6"/>
      <c r="BI925" s="6"/>
      <c r="BJ925" s="6"/>
    </row>
    <row r="926" spans="1:62" x14ac:dyDescent="0.3">
      <c r="A926" s="9"/>
      <c r="B926" s="76"/>
      <c r="C926" s="9"/>
      <c r="D926" s="9"/>
      <c r="E926" s="9"/>
      <c r="F926" s="15"/>
      <c r="G926" s="5"/>
      <c r="H926" s="5"/>
      <c r="I926" s="9"/>
      <c r="J926" s="9"/>
      <c r="K926" s="9"/>
      <c r="L926" s="9"/>
      <c r="M926" s="9"/>
      <c r="N926" s="9"/>
      <c r="O926" s="9"/>
      <c r="P926" s="9"/>
      <c r="Q926" s="9"/>
      <c r="R926" s="9"/>
      <c r="S926" s="9"/>
      <c r="T926" s="9"/>
      <c r="U926" s="9"/>
      <c r="V926" s="8"/>
      <c r="W926" s="8"/>
      <c r="X926" s="7"/>
      <c r="Y926" s="18"/>
      <c r="Z926" s="7"/>
      <c r="AA926" s="7"/>
      <c r="AB926" s="7"/>
      <c r="AC926" s="9"/>
      <c r="AD926" s="8"/>
      <c r="AE926" s="14"/>
      <c r="AF926" s="14"/>
      <c r="AG926" s="14"/>
      <c r="AH926" s="14"/>
      <c r="AI926" s="14"/>
      <c r="AJ926" s="14"/>
      <c r="AK926" s="5"/>
      <c r="AL926" s="6"/>
      <c r="AM926" s="5"/>
      <c r="AN926" s="5"/>
      <c r="AO926" s="6"/>
      <c r="AP926" s="6"/>
      <c r="AQ926" s="6"/>
      <c r="AR926" s="6"/>
      <c r="AS926" s="6"/>
      <c r="AT926" s="6"/>
      <c r="AU926" s="39"/>
      <c r="AV926" s="39"/>
      <c r="AW926" s="6"/>
      <c r="AX926" s="6"/>
      <c r="AY926" s="6"/>
      <c r="AZ926" s="6"/>
      <c r="BA926" s="6"/>
      <c r="BB926" s="6"/>
      <c r="BC926" s="6"/>
      <c r="BD926" s="6"/>
      <c r="BE926" s="6"/>
      <c r="BF926" s="6"/>
      <c r="BG926" s="6"/>
      <c r="BH926" s="6"/>
      <c r="BI926" s="6"/>
      <c r="BJ926" s="6"/>
    </row>
    <row r="927" spans="1:62" x14ac:dyDescent="0.3">
      <c r="A927" s="135"/>
      <c r="B927" s="76"/>
      <c r="C927" s="9"/>
      <c r="D927" s="9"/>
      <c r="E927" s="9"/>
      <c r="F927" s="15"/>
      <c r="G927" s="5"/>
      <c r="H927" s="5"/>
      <c r="I927" s="9"/>
      <c r="J927" s="9"/>
      <c r="K927" s="9"/>
      <c r="L927" s="9"/>
      <c r="M927" s="9"/>
      <c r="N927" s="9"/>
      <c r="O927" s="9"/>
      <c r="P927" s="9"/>
      <c r="Q927" s="9"/>
      <c r="R927" s="9"/>
      <c r="S927" s="9"/>
      <c r="T927" s="9"/>
      <c r="U927" s="9"/>
      <c r="V927" s="8"/>
      <c r="W927" s="8"/>
      <c r="X927" s="7"/>
      <c r="Y927" s="18"/>
      <c r="Z927" s="7"/>
      <c r="AA927" s="7"/>
      <c r="AB927" s="7"/>
      <c r="AC927" s="9"/>
      <c r="AD927" s="8"/>
      <c r="AE927" s="14"/>
      <c r="AF927" s="14"/>
      <c r="AG927" s="14"/>
      <c r="AH927" s="14"/>
      <c r="AI927" s="14"/>
      <c r="AJ927" s="14"/>
      <c r="AK927" s="136"/>
      <c r="AL927" s="6"/>
      <c r="AM927" s="5"/>
      <c r="AN927" s="5"/>
      <c r="AO927" s="6"/>
      <c r="AP927" s="6"/>
      <c r="AQ927" s="6"/>
      <c r="AR927" s="6"/>
      <c r="AS927" s="6"/>
      <c r="AT927" s="6"/>
      <c r="AU927" s="6"/>
      <c r="AV927" s="6"/>
      <c r="AW927" s="6"/>
      <c r="AX927" s="6"/>
      <c r="AY927" s="6"/>
      <c r="AZ927" s="6"/>
      <c r="BA927" s="6"/>
      <c r="BB927" s="6"/>
      <c r="BC927" s="6"/>
      <c r="BD927" s="6"/>
      <c r="BE927" s="6"/>
      <c r="BF927" s="6"/>
      <c r="BG927" s="6"/>
      <c r="BH927" s="6"/>
      <c r="BI927" s="6"/>
      <c r="BJ927" s="6"/>
    </row>
    <row r="928" spans="1:62" ht="13.5" customHeight="1" x14ac:dyDescent="0.35">
      <c r="A928" s="120"/>
      <c r="B928" s="76"/>
      <c r="C928" s="1"/>
      <c r="D928" s="9"/>
      <c r="E928" s="1"/>
      <c r="F928" s="15"/>
      <c r="G928" s="5"/>
      <c r="H928" s="5"/>
      <c r="I928" s="22"/>
      <c r="J928" s="22"/>
      <c r="K928" s="22"/>
      <c r="L928" s="60"/>
      <c r="M928" s="60"/>
      <c r="N928" s="60"/>
      <c r="O928" s="60"/>
      <c r="P928" s="60"/>
      <c r="Q928" s="60"/>
      <c r="R928" s="60"/>
      <c r="S928" s="60"/>
      <c r="T928" s="60"/>
      <c r="U928" s="60"/>
      <c r="V928" s="60"/>
      <c r="W928" s="60"/>
      <c r="X928" s="60"/>
      <c r="Y928" s="59"/>
      <c r="Z928" s="20"/>
      <c r="AA928" s="60"/>
      <c r="AB928" s="60"/>
      <c r="AC928" s="60"/>
      <c r="AD928" s="60"/>
      <c r="AE928" s="22"/>
      <c r="AF928" s="22"/>
      <c r="AG928" s="22"/>
      <c r="AH928" s="22"/>
      <c r="AI928" s="22"/>
      <c r="AJ928" s="22"/>
      <c r="AK928" s="39"/>
      <c r="AL928" s="39"/>
      <c r="AM928" s="39"/>
      <c r="AN928" s="39"/>
      <c r="AO928" s="39"/>
      <c r="AP928" s="39"/>
      <c r="AQ928" s="39"/>
      <c r="AR928" s="40"/>
      <c r="AS928" s="39"/>
      <c r="AT928" s="40"/>
      <c r="AU928" s="39"/>
      <c r="AV928" s="39"/>
      <c r="AW928" s="39"/>
      <c r="AX928" s="39"/>
      <c r="AY928" s="39"/>
      <c r="AZ928" s="40"/>
      <c r="BA928" s="39"/>
      <c r="BB928" s="40"/>
      <c r="BC928" s="39"/>
      <c r="BD928" s="40"/>
      <c r="BE928" s="39"/>
      <c r="BF928" s="39"/>
      <c r="BG928" s="39"/>
      <c r="BH928" s="56"/>
      <c r="BI928" s="56"/>
      <c r="BJ928" s="133"/>
    </row>
    <row r="929" spans="1:62" x14ac:dyDescent="0.3">
      <c r="A929" s="9"/>
      <c r="B929" s="76"/>
      <c r="C929" s="9"/>
      <c r="D929" s="9"/>
      <c r="E929" s="9"/>
      <c r="F929" s="15"/>
      <c r="G929" s="5"/>
      <c r="H929" s="5"/>
      <c r="I929" s="9"/>
      <c r="J929" s="9"/>
      <c r="K929" s="9"/>
      <c r="L929" s="9"/>
      <c r="M929" s="9"/>
      <c r="N929" s="9"/>
      <c r="O929" s="9"/>
      <c r="P929" s="9"/>
      <c r="Q929" s="9"/>
      <c r="R929" s="9"/>
      <c r="S929" s="9"/>
      <c r="T929" s="9"/>
      <c r="U929" s="9"/>
      <c r="V929" s="9"/>
      <c r="W929" s="9"/>
      <c r="Y929" s="17"/>
      <c r="AA929" s="9"/>
      <c r="AB929" s="9"/>
      <c r="AC929" s="9"/>
      <c r="AD929" s="9"/>
      <c r="AE929" s="14"/>
      <c r="AF929" s="14"/>
      <c r="AG929" s="14"/>
      <c r="AH929" s="14"/>
      <c r="AI929" s="14"/>
      <c r="AJ929" s="14"/>
      <c r="AK929" s="6"/>
      <c r="AL929" s="6"/>
      <c r="AM929" s="6"/>
      <c r="AN929" s="6"/>
      <c r="AO929" s="6"/>
      <c r="AP929" s="6"/>
      <c r="AQ929" s="6"/>
      <c r="AR929" s="6"/>
      <c r="AS929" s="6"/>
      <c r="AT929" s="6"/>
      <c r="AU929" s="39"/>
      <c r="AV929" s="39"/>
      <c r="AW929" s="6"/>
      <c r="AX929" s="6"/>
      <c r="AY929" s="6"/>
      <c r="AZ929" s="6"/>
      <c r="BA929" s="6"/>
      <c r="BB929" s="6"/>
      <c r="BC929" s="6"/>
      <c r="BD929" s="6"/>
      <c r="BE929" s="6"/>
      <c r="BF929" s="6"/>
      <c r="BG929" s="6"/>
      <c r="BH929" s="6"/>
      <c r="BI929" s="6"/>
      <c r="BJ929" s="6"/>
    </row>
    <row r="930" spans="1:62" x14ac:dyDescent="0.3">
      <c r="A930" s="135"/>
      <c r="B930" s="76"/>
      <c r="C930" s="9"/>
      <c r="D930" s="9"/>
      <c r="E930" s="9"/>
      <c r="F930" s="15"/>
      <c r="G930" s="5"/>
      <c r="H930" s="5"/>
      <c r="I930" s="9"/>
      <c r="J930" s="9"/>
      <c r="K930" s="9"/>
      <c r="L930" s="9"/>
      <c r="M930" s="9"/>
      <c r="N930" s="9"/>
      <c r="O930" s="9"/>
      <c r="P930" s="9"/>
      <c r="Q930" s="9"/>
      <c r="R930" s="9"/>
      <c r="S930" s="9"/>
      <c r="T930" s="9"/>
      <c r="U930" s="9"/>
      <c r="V930" s="8"/>
      <c r="W930" s="8"/>
      <c r="X930" s="7"/>
      <c r="Y930" s="18"/>
      <c r="Z930" s="7"/>
      <c r="AA930" s="7"/>
      <c r="AB930" s="7"/>
      <c r="AC930" s="9"/>
      <c r="AD930" s="8"/>
      <c r="AE930" s="14"/>
      <c r="AF930" s="14"/>
      <c r="AG930" s="14"/>
      <c r="AH930" s="14"/>
      <c r="AI930" s="14"/>
      <c r="AJ930" s="14"/>
      <c r="AK930" s="136"/>
      <c r="AL930" s="6"/>
      <c r="AM930" s="5"/>
      <c r="AN930" s="5"/>
      <c r="AO930" s="6"/>
      <c r="AP930" s="6"/>
      <c r="AQ930" s="6"/>
      <c r="AR930" s="6"/>
      <c r="AS930" s="6"/>
      <c r="AT930" s="6"/>
      <c r="AU930" s="6"/>
      <c r="AV930" s="6"/>
      <c r="AW930" s="6"/>
      <c r="AX930" s="6"/>
      <c r="AY930" s="6"/>
      <c r="AZ930" s="6"/>
      <c r="BA930" s="6"/>
      <c r="BB930" s="6"/>
      <c r="BC930" s="6"/>
      <c r="BD930" s="6"/>
      <c r="BE930" s="6"/>
      <c r="BF930" s="6"/>
      <c r="BG930" s="6"/>
      <c r="BH930" s="6"/>
      <c r="BI930" s="6"/>
      <c r="BJ930" s="6"/>
    </row>
    <row r="931" spans="1:62" x14ac:dyDescent="0.3">
      <c r="A931" s="9"/>
      <c r="B931" s="76"/>
      <c r="C931" s="9"/>
      <c r="D931" s="9"/>
      <c r="E931" s="9"/>
      <c r="F931" s="15"/>
      <c r="G931" s="5"/>
      <c r="H931" s="5"/>
      <c r="I931" s="9"/>
      <c r="J931" s="9"/>
      <c r="K931" s="9"/>
      <c r="L931" s="9"/>
      <c r="M931" s="9"/>
      <c r="N931" s="9"/>
      <c r="O931" s="9"/>
      <c r="P931" s="9"/>
      <c r="Q931" s="9"/>
      <c r="R931" s="9"/>
      <c r="S931" s="9"/>
      <c r="T931" s="9"/>
      <c r="U931" s="9"/>
      <c r="V931" s="9"/>
      <c r="W931" s="9"/>
      <c r="Y931" s="17"/>
      <c r="AA931" s="9"/>
      <c r="AB931" s="9"/>
      <c r="AC931" s="9"/>
      <c r="AD931" s="9"/>
      <c r="AE931" s="14"/>
      <c r="AF931" s="14"/>
      <c r="AG931" s="14"/>
      <c r="AH931" s="14"/>
      <c r="AI931" s="14"/>
      <c r="AJ931" s="14"/>
      <c r="AK931" s="6"/>
      <c r="AL931" s="6"/>
      <c r="AM931" s="6"/>
      <c r="AN931" s="6"/>
      <c r="AO931" s="6"/>
      <c r="AP931" s="6"/>
      <c r="AQ931" s="6"/>
      <c r="AR931" s="6"/>
      <c r="AS931" s="6"/>
      <c r="AT931" s="6"/>
      <c r="AU931" s="39"/>
      <c r="AV931" s="39"/>
      <c r="AW931" s="6"/>
      <c r="AX931" s="6"/>
      <c r="AY931" s="6"/>
      <c r="AZ931" s="6"/>
      <c r="BA931" s="6"/>
      <c r="BB931" s="6"/>
      <c r="BC931" s="6"/>
      <c r="BD931" s="6"/>
      <c r="BE931" s="6"/>
      <c r="BF931" s="6"/>
      <c r="BG931" s="6"/>
      <c r="BH931" s="6"/>
      <c r="BI931" s="6"/>
      <c r="BJ931" s="6"/>
    </row>
    <row r="932" spans="1:62" x14ac:dyDescent="0.3">
      <c r="A932" s="9"/>
      <c r="B932" s="76"/>
      <c r="C932" s="9"/>
      <c r="D932" s="9"/>
      <c r="E932" s="9"/>
      <c r="F932" s="15"/>
      <c r="G932" s="5"/>
      <c r="H932" s="5"/>
      <c r="I932" s="9"/>
      <c r="J932" s="9"/>
      <c r="K932" s="9"/>
      <c r="L932" s="9"/>
      <c r="M932" s="9"/>
      <c r="N932" s="9"/>
      <c r="O932" s="9"/>
      <c r="P932" s="9"/>
      <c r="Q932" s="9"/>
      <c r="R932" s="9"/>
      <c r="S932" s="9"/>
      <c r="T932" s="9"/>
      <c r="U932" s="9"/>
      <c r="V932" s="9"/>
      <c r="W932" s="9"/>
      <c r="Y932" s="17"/>
      <c r="AA932" s="9"/>
      <c r="AB932" s="9"/>
      <c r="AC932" s="9"/>
      <c r="AD932" s="9"/>
      <c r="AE932" s="14"/>
      <c r="AF932" s="14"/>
      <c r="AG932" s="14"/>
      <c r="AH932" s="14"/>
      <c r="AI932" s="14"/>
      <c r="AJ932" s="14"/>
      <c r="AK932" s="6"/>
      <c r="AL932" s="6"/>
      <c r="AM932" s="6"/>
      <c r="AN932" s="6"/>
      <c r="AO932" s="6"/>
      <c r="AP932" s="6"/>
      <c r="AQ932" s="6"/>
      <c r="AR932" s="6"/>
      <c r="AS932" s="6"/>
      <c r="AT932" s="6"/>
      <c r="AU932" s="39"/>
      <c r="AV932" s="39"/>
      <c r="AW932" s="6"/>
      <c r="AX932" s="6"/>
      <c r="AY932" s="6"/>
      <c r="AZ932" s="6"/>
      <c r="BA932" s="6"/>
      <c r="BB932" s="6"/>
      <c r="BC932" s="6"/>
      <c r="BD932" s="6"/>
      <c r="BE932" s="6"/>
      <c r="BF932" s="6"/>
      <c r="BG932" s="6"/>
      <c r="BH932" s="6"/>
      <c r="BI932" s="6"/>
      <c r="BJ932" s="6"/>
    </row>
    <row r="933" spans="1:62" x14ac:dyDescent="0.3">
      <c r="A933" s="9"/>
      <c r="B933" s="76"/>
      <c r="C933" s="9"/>
      <c r="D933" s="9"/>
      <c r="E933" s="9"/>
      <c r="F933" s="15"/>
      <c r="G933" s="5"/>
      <c r="H933" s="5"/>
      <c r="I933" s="9"/>
      <c r="J933" s="9"/>
      <c r="K933" s="9"/>
      <c r="L933" s="9"/>
      <c r="M933" s="9"/>
      <c r="N933" s="9"/>
      <c r="O933" s="9"/>
      <c r="P933" s="9"/>
      <c r="Q933" s="9"/>
      <c r="R933" s="9"/>
      <c r="S933" s="9"/>
      <c r="T933" s="9"/>
      <c r="U933" s="9"/>
      <c r="V933" s="8"/>
      <c r="W933" s="8"/>
      <c r="X933" s="7"/>
      <c r="Y933" s="18"/>
      <c r="Z933" s="7"/>
      <c r="AA933" s="7"/>
      <c r="AB933" s="7"/>
      <c r="AC933" s="9"/>
      <c r="AD933" s="8"/>
      <c r="AE933" s="14"/>
      <c r="AF933" s="14"/>
      <c r="AG933" s="14"/>
      <c r="AH933" s="14"/>
      <c r="AI933" s="14"/>
      <c r="AJ933" s="14"/>
      <c r="AK933" s="5"/>
      <c r="AL933" s="6"/>
      <c r="AM933" s="5"/>
      <c r="AN933" s="5"/>
      <c r="AO933" s="6"/>
      <c r="AP933" s="6"/>
      <c r="AQ933" s="6"/>
      <c r="AR933" s="6"/>
      <c r="AS933" s="6"/>
      <c r="AT933" s="6"/>
      <c r="AU933" s="6"/>
      <c r="AV933" s="6"/>
      <c r="AW933" s="6"/>
      <c r="AX933" s="6"/>
      <c r="AY933" s="6"/>
      <c r="AZ933" s="6"/>
      <c r="BA933" s="6"/>
      <c r="BB933" s="6"/>
      <c r="BC933" s="6"/>
      <c r="BD933" s="6"/>
      <c r="BE933" s="6"/>
      <c r="BF933" s="6"/>
      <c r="BG933" s="6"/>
      <c r="BH933" s="6"/>
      <c r="BI933" s="6"/>
      <c r="BJ933" s="6"/>
    </row>
    <row r="934" spans="1:62" x14ac:dyDescent="0.3">
      <c r="A934" s="9"/>
      <c r="B934" s="76"/>
      <c r="C934" s="9"/>
      <c r="D934" s="9"/>
      <c r="E934" s="9"/>
      <c r="F934" s="15"/>
      <c r="G934" s="5"/>
      <c r="H934" s="5"/>
      <c r="I934" s="9"/>
      <c r="J934" s="9"/>
      <c r="K934" s="9"/>
      <c r="L934" s="9"/>
      <c r="M934" s="9"/>
      <c r="N934" s="9"/>
      <c r="O934" s="9"/>
      <c r="P934" s="9"/>
      <c r="Q934" s="9"/>
      <c r="R934" s="9"/>
      <c r="S934" s="9"/>
      <c r="T934" s="9"/>
      <c r="U934" s="9"/>
      <c r="V934" s="9"/>
      <c r="W934" s="9"/>
      <c r="Y934" s="17"/>
      <c r="AA934" s="9"/>
      <c r="AB934" s="9"/>
      <c r="AC934" s="9"/>
      <c r="AD934" s="9"/>
      <c r="AE934" s="14"/>
      <c r="AF934" s="14"/>
      <c r="AG934" s="14"/>
      <c r="AH934" s="14"/>
      <c r="AI934" s="14"/>
      <c r="AJ934" s="14"/>
      <c r="AK934" s="6"/>
      <c r="AL934" s="6"/>
      <c r="AM934" s="6"/>
      <c r="AN934" s="6"/>
      <c r="AO934" s="6"/>
      <c r="AP934" s="6"/>
      <c r="AQ934" s="6"/>
      <c r="AR934" s="6"/>
      <c r="AS934" s="6"/>
      <c r="AT934" s="6"/>
      <c r="AU934" s="39"/>
      <c r="AV934" s="39"/>
      <c r="AW934" s="6"/>
      <c r="AX934" s="6"/>
      <c r="AY934" s="6"/>
      <c r="AZ934" s="6"/>
      <c r="BA934" s="6"/>
      <c r="BB934" s="6"/>
      <c r="BC934" s="6"/>
      <c r="BD934" s="6"/>
      <c r="BE934" s="6"/>
      <c r="BF934" s="6"/>
      <c r="BG934" s="6"/>
      <c r="BH934" s="6"/>
      <c r="BI934" s="6"/>
      <c r="BJ934" s="6"/>
    </row>
    <row r="935" spans="1:62" ht="13.5" customHeight="1" x14ac:dyDescent="0.35">
      <c r="A935" s="120"/>
      <c r="B935" s="19"/>
      <c r="C935" s="1"/>
      <c r="D935" s="9"/>
      <c r="E935" s="1"/>
      <c r="F935" s="15"/>
      <c r="G935" s="37"/>
      <c r="H935" s="5"/>
      <c r="I935" s="22"/>
      <c r="J935" s="22"/>
      <c r="K935" s="22"/>
      <c r="L935" s="60"/>
      <c r="M935" s="60"/>
      <c r="N935" s="60"/>
      <c r="O935" s="60"/>
      <c r="P935" s="60"/>
      <c r="Q935" s="60"/>
      <c r="R935" s="60"/>
      <c r="S935" s="60"/>
      <c r="T935" s="60"/>
      <c r="U935" s="60"/>
      <c r="V935" s="60"/>
      <c r="W935" s="60"/>
      <c r="X935" s="60"/>
      <c r="Y935" s="59"/>
      <c r="Z935" s="20"/>
      <c r="AA935" s="60"/>
      <c r="AB935" s="60"/>
      <c r="AC935" s="60"/>
      <c r="AD935" s="60"/>
      <c r="AE935" s="22"/>
      <c r="AF935" s="22"/>
      <c r="AG935" s="22"/>
      <c r="AH935" s="22"/>
      <c r="AI935" s="22"/>
      <c r="AJ935" s="22"/>
      <c r="AK935" s="39"/>
      <c r="AL935" s="39"/>
      <c r="AM935" s="39"/>
      <c r="AN935" s="39"/>
      <c r="AO935" s="39"/>
      <c r="AP935" s="39"/>
      <c r="AQ935" s="39"/>
      <c r="AR935" s="40"/>
      <c r="AS935" s="39"/>
      <c r="AT935" s="40"/>
      <c r="AU935" s="39"/>
      <c r="AV935" s="39"/>
      <c r="AW935" s="39"/>
      <c r="AX935" s="39"/>
      <c r="AY935" s="39"/>
      <c r="AZ935" s="40"/>
      <c r="BA935" s="39"/>
      <c r="BB935" s="40"/>
      <c r="BC935" s="39"/>
      <c r="BD935" s="40"/>
      <c r="BE935" s="39"/>
      <c r="BF935" s="39"/>
      <c r="BG935" s="39"/>
      <c r="BH935" s="56"/>
      <c r="BI935" s="56"/>
      <c r="BJ935" s="133"/>
    </row>
    <row r="936" spans="1:62" x14ac:dyDescent="0.3">
      <c r="A936" s="135"/>
      <c r="B936" s="76"/>
      <c r="C936" s="9"/>
      <c r="D936" s="9"/>
      <c r="E936" s="9"/>
      <c r="F936" s="15"/>
      <c r="G936" s="5"/>
      <c r="H936" s="5"/>
      <c r="I936" s="9"/>
      <c r="J936" s="9"/>
      <c r="K936" s="9"/>
      <c r="L936" s="9"/>
      <c r="M936" s="9"/>
      <c r="N936" s="9"/>
      <c r="O936" s="9"/>
      <c r="P936" s="9"/>
      <c r="Q936" s="9"/>
      <c r="R936" s="9"/>
      <c r="S936" s="9"/>
      <c r="T936" s="9"/>
      <c r="U936" s="9"/>
      <c r="V936" s="8"/>
      <c r="W936" s="8"/>
      <c r="X936" s="7"/>
      <c r="Y936" s="18"/>
      <c r="Z936" s="7"/>
      <c r="AA936" s="7"/>
      <c r="AB936" s="7"/>
      <c r="AC936" s="9"/>
      <c r="AD936" s="8"/>
      <c r="AE936" s="14"/>
      <c r="AF936" s="14"/>
      <c r="AG936" s="14"/>
      <c r="AH936" s="14"/>
      <c r="AI936" s="14"/>
      <c r="AJ936" s="14"/>
      <c r="AK936" s="136"/>
      <c r="AL936" s="6"/>
      <c r="AM936" s="5"/>
      <c r="AN936" s="5"/>
      <c r="AO936" s="6"/>
      <c r="AP936" s="6"/>
      <c r="AQ936" s="6"/>
      <c r="AR936" s="6"/>
      <c r="AS936" s="6"/>
      <c r="AT936" s="6"/>
      <c r="AU936" s="6"/>
      <c r="AV936" s="6"/>
      <c r="AW936" s="6"/>
      <c r="AX936" s="6"/>
      <c r="AY936" s="6"/>
      <c r="AZ936" s="6"/>
      <c r="BA936" s="6"/>
      <c r="BB936" s="6"/>
      <c r="BC936" s="6"/>
      <c r="BD936" s="6"/>
      <c r="BE936" s="6"/>
      <c r="BF936" s="6"/>
      <c r="BG936" s="6"/>
      <c r="BH936" s="6"/>
      <c r="BI936" s="6"/>
      <c r="BJ936" s="6"/>
    </row>
    <row r="937" spans="1:62" ht="13.5" customHeight="1" x14ac:dyDescent="0.35">
      <c r="A937" s="120"/>
      <c r="B937" s="19"/>
      <c r="C937" s="1"/>
      <c r="D937" s="9"/>
      <c r="E937" s="1"/>
      <c r="F937" s="15"/>
      <c r="G937" s="37"/>
      <c r="H937" s="5"/>
      <c r="I937" s="22"/>
      <c r="J937" s="22"/>
      <c r="K937" s="22"/>
      <c r="L937" s="60"/>
      <c r="M937" s="60"/>
      <c r="N937" s="60"/>
      <c r="O937" s="60"/>
      <c r="P937" s="60"/>
      <c r="Q937" s="60"/>
      <c r="R937" s="60"/>
      <c r="S937" s="60"/>
      <c r="T937" s="60"/>
      <c r="U937" s="60"/>
      <c r="V937" s="60"/>
      <c r="W937" s="60"/>
      <c r="X937" s="60"/>
      <c r="Y937" s="59"/>
      <c r="Z937" s="20"/>
      <c r="AA937" s="60"/>
      <c r="AB937" s="60"/>
      <c r="AC937" s="60"/>
      <c r="AD937" s="60"/>
      <c r="AE937" s="22"/>
      <c r="AF937" s="22"/>
      <c r="AG937" s="22"/>
      <c r="AH937" s="22"/>
      <c r="AI937" s="22"/>
      <c r="AJ937" s="22"/>
      <c r="AK937" s="39"/>
      <c r="AL937" s="39"/>
      <c r="AM937" s="39"/>
      <c r="AN937" s="39"/>
      <c r="AO937" s="39"/>
      <c r="AP937" s="39"/>
      <c r="AQ937" s="39"/>
      <c r="AR937" s="40"/>
      <c r="AS937" s="39"/>
      <c r="AT937" s="40"/>
      <c r="AU937" s="39"/>
      <c r="AV937" s="39"/>
      <c r="AW937" s="39"/>
      <c r="AX937" s="39"/>
      <c r="AY937" s="39"/>
      <c r="AZ937" s="40"/>
      <c r="BA937" s="39"/>
      <c r="BB937" s="40"/>
      <c r="BC937" s="39"/>
      <c r="BD937" s="40"/>
      <c r="BE937" s="39"/>
      <c r="BF937" s="39"/>
      <c r="BG937" s="39"/>
      <c r="BH937" s="56"/>
      <c r="BI937" s="56"/>
      <c r="BJ937" s="133"/>
    </row>
    <row r="938" spans="1:62" ht="13.5" customHeight="1" x14ac:dyDescent="0.35">
      <c r="A938" s="120"/>
      <c r="B938" s="19"/>
      <c r="C938" s="1"/>
      <c r="D938" s="9"/>
      <c r="E938" s="1"/>
      <c r="F938" s="15"/>
      <c r="G938" s="37"/>
      <c r="H938" s="5"/>
      <c r="I938" s="22"/>
      <c r="J938" s="22"/>
      <c r="K938" s="22"/>
      <c r="L938" s="60"/>
      <c r="M938" s="60"/>
      <c r="N938" s="60"/>
      <c r="O938" s="60"/>
      <c r="P938" s="60"/>
      <c r="Q938" s="60"/>
      <c r="R938" s="60"/>
      <c r="S938" s="60"/>
      <c r="T938" s="60"/>
      <c r="U938" s="60"/>
      <c r="V938" s="60"/>
      <c r="W938" s="60"/>
      <c r="X938" s="60"/>
      <c r="Y938" s="59"/>
      <c r="Z938" s="20"/>
      <c r="AA938" s="60"/>
      <c r="AB938" s="60"/>
      <c r="AC938" s="60"/>
      <c r="AD938" s="60"/>
      <c r="AE938" s="22"/>
      <c r="AF938" s="22"/>
      <c r="AG938" s="22"/>
      <c r="AH938" s="22"/>
      <c r="AI938" s="22"/>
      <c r="AJ938" s="22"/>
      <c r="AK938" s="39"/>
      <c r="AL938" s="39"/>
      <c r="AM938" s="39"/>
      <c r="AN938" s="39"/>
      <c r="AO938" s="39"/>
      <c r="AP938" s="39"/>
      <c r="AQ938" s="39"/>
      <c r="AR938" s="40"/>
      <c r="AS938" s="39"/>
      <c r="AT938" s="40"/>
      <c r="AU938" s="39"/>
      <c r="AV938" s="39"/>
      <c r="AW938" s="39"/>
      <c r="AX938" s="39"/>
      <c r="AY938" s="39"/>
      <c r="AZ938" s="40"/>
      <c r="BA938" s="39"/>
      <c r="BB938" s="40"/>
      <c r="BC938" s="39"/>
      <c r="BD938" s="40"/>
      <c r="BE938" s="39"/>
      <c r="BF938" s="39"/>
      <c r="BG938" s="39"/>
      <c r="BH938" s="56"/>
      <c r="BI938" s="56"/>
      <c r="BJ938" s="133"/>
    </row>
    <row r="939" spans="1:62" ht="13.5" customHeight="1" x14ac:dyDescent="0.35">
      <c r="A939" s="120"/>
      <c r="B939" s="76"/>
      <c r="C939" s="1"/>
      <c r="D939" s="9"/>
      <c r="E939" s="1"/>
      <c r="F939" s="15"/>
      <c r="G939" s="5"/>
      <c r="H939" s="5"/>
      <c r="I939" s="22"/>
      <c r="J939" s="22"/>
      <c r="K939" s="22"/>
      <c r="L939" s="60"/>
      <c r="M939" s="60"/>
      <c r="N939" s="60"/>
      <c r="O939" s="60"/>
      <c r="P939" s="60"/>
      <c r="Q939" s="60"/>
      <c r="R939" s="60"/>
      <c r="S939" s="60"/>
      <c r="T939" s="60"/>
      <c r="U939" s="60"/>
      <c r="V939" s="60"/>
      <c r="W939" s="60"/>
      <c r="X939" s="60"/>
      <c r="Y939" s="59"/>
      <c r="Z939" s="20"/>
      <c r="AA939" s="60"/>
      <c r="AB939" s="60"/>
      <c r="AC939" s="60"/>
      <c r="AD939" s="60"/>
      <c r="AE939" s="22"/>
      <c r="AF939" s="22"/>
      <c r="AG939" s="22"/>
      <c r="AH939" s="22"/>
      <c r="AI939" s="22"/>
      <c r="AJ939" s="22"/>
      <c r="AK939" s="39"/>
      <c r="AL939" s="39"/>
      <c r="AM939" s="39"/>
      <c r="AN939" s="39"/>
      <c r="AO939" s="39"/>
      <c r="AP939" s="39"/>
      <c r="AQ939" s="39"/>
      <c r="AR939" s="40"/>
      <c r="AS939" s="39"/>
      <c r="AT939" s="40"/>
      <c r="AU939" s="39"/>
      <c r="AV939" s="39"/>
      <c r="AW939" s="39"/>
      <c r="AX939" s="39"/>
      <c r="AY939" s="39"/>
      <c r="AZ939" s="40"/>
      <c r="BA939" s="39"/>
      <c r="BB939" s="40"/>
      <c r="BC939" s="39"/>
      <c r="BD939" s="40"/>
      <c r="BE939" s="39"/>
      <c r="BF939" s="39"/>
      <c r="BG939" s="39"/>
      <c r="BH939" s="56"/>
      <c r="BI939" s="56"/>
      <c r="BJ939" s="133"/>
    </row>
    <row r="940" spans="1:62" x14ac:dyDescent="0.3">
      <c r="A940" s="9"/>
      <c r="B940" s="76"/>
      <c r="C940" s="9"/>
      <c r="D940" s="9"/>
      <c r="E940" s="9"/>
      <c r="F940" s="15"/>
      <c r="G940" s="5"/>
      <c r="H940" s="5"/>
      <c r="I940" s="9"/>
      <c r="J940" s="9"/>
      <c r="K940" s="9"/>
      <c r="L940" s="9"/>
      <c r="M940" s="9"/>
      <c r="N940" s="9"/>
      <c r="O940" s="9"/>
      <c r="P940" s="9"/>
      <c r="Q940" s="9"/>
      <c r="R940" s="9"/>
      <c r="S940" s="9"/>
      <c r="T940" s="9"/>
      <c r="U940" s="9"/>
      <c r="V940" s="9"/>
      <c r="W940" s="9"/>
      <c r="Y940" s="17"/>
      <c r="AA940" s="9"/>
      <c r="AB940" s="9"/>
      <c r="AC940" s="9"/>
      <c r="AD940" s="9"/>
      <c r="AE940" s="14"/>
      <c r="AF940" s="14"/>
      <c r="AG940" s="14"/>
      <c r="AH940" s="14"/>
      <c r="AI940" s="14"/>
      <c r="AJ940" s="14"/>
      <c r="AK940" s="6"/>
      <c r="AL940" s="6"/>
      <c r="AM940" s="6"/>
      <c r="AN940" s="6"/>
      <c r="AO940" s="6"/>
      <c r="AP940" s="6"/>
      <c r="AQ940" s="6"/>
      <c r="AR940" s="6"/>
      <c r="AS940" s="6"/>
      <c r="AT940" s="6"/>
      <c r="AU940" s="39"/>
      <c r="AV940" s="39"/>
      <c r="AW940" s="6"/>
      <c r="AX940" s="6"/>
      <c r="AY940" s="6"/>
      <c r="AZ940" s="6"/>
      <c r="BA940" s="6"/>
      <c r="BB940" s="6"/>
      <c r="BC940" s="6"/>
      <c r="BD940" s="6"/>
      <c r="BE940" s="6"/>
      <c r="BF940" s="6"/>
      <c r="BG940" s="6"/>
      <c r="BH940" s="6"/>
      <c r="BI940" s="6"/>
      <c r="BJ940" s="6"/>
    </row>
    <row r="941" spans="1:62" x14ac:dyDescent="0.3">
      <c r="A941" s="135"/>
      <c r="B941" s="76"/>
      <c r="C941" s="9"/>
      <c r="D941" s="9"/>
      <c r="E941" s="9"/>
      <c r="F941" s="15"/>
      <c r="G941" s="5"/>
      <c r="H941" s="5"/>
      <c r="I941" s="9"/>
      <c r="J941" s="9"/>
      <c r="K941" s="9"/>
      <c r="L941" s="9"/>
      <c r="M941" s="9"/>
      <c r="N941" s="9"/>
      <c r="O941" s="9"/>
      <c r="P941" s="9"/>
      <c r="Q941" s="9"/>
      <c r="R941" s="9"/>
      <c r="S941" s="9"/>
      <c r="T941" s="9"/>
      <c r="U941" s="9"/>
      <c r="V941" s="8"/>
      <c r="W941" s="8"/>
      <c r="X941" s="7"/>
      <c r="Y941" s="18"/>
      <c r="Z941" s="7"/>
      <c r="AA941" s="7"/>
      <c r="AB941" s="7"/>
      <c r="AC941" s="9"/>
      <c r="AD941" s="8"/>
      <c r="AE941" s="14"/>
      <c r="AF941" s="14"/>
      <c r="AG941" s="14"/>
      <c r="AH941" s="14"/>
      <c r="AI941" s="14"/>
      <c r="AJ941" s="14"/>
      <c r="AK941" s="136"/>
      <c r="AL941" s="6"/>
      <c r="AM941" s="5"/>
      <c r="AN941" s="5"/>
      <c r="AO941" s="6"/>
      <c r="AP941" s="6"/>
      <c r="AQ941" s="6"/>
      <c r="AR941" s="6"/>
      <c r="AS941" s="6"/>
      <c r="AT941" s="6"/>
      <c r="AU941" s="6"/>
      <c r="AV941" s="6"/>
      <c r="AW941" s="6"/>
      <c r="AX941" s="6"/>
      <c r="AY941" s="6"/>
      <c r="AZ941" s="6"/>
      <c r="BA941" s="6"/>
      <c r="BB941" s="6"/>
      <c r="BC941" s="6"/>
      <c r="BD941" s="6"/>
      <c r="BE941" s="6"/>
      <c r="BF941" s="6"/>
      <c r="BG941" s="6"/>
      <c r="BH941" s="6"/>
      <c r="BI941" s="6"/>
      <c r="BJ941" s="6"/>
    </row>
    <row r="942" spans="1:62" x14ac:dyDescent="0.3">
      <c r="A942" s="135"/>
      <c r="B942" s="76"/>
      <c r="C942" s="9"/>
      <c r="D942" s="9"/>
      <c r="E942" s="9"/>
      <c r="F942" s="15"/>
      <c r="G942" s="5"/>
      <c r="H942" s="5"/>
      <c r="I942" s="9"/>
      <c r="J942" s="9"/>
      <c r="K942" s="9"/>
      <c r="L942" s="9"/>
      <c r="M942" s="9"/>
      <c r="N942" s="9"/>
      <c r="O942" s="9"/>
      <c r="P942" s="9"/>
      <c r="Q942" s="9"/>
      <c r="R942" s="9"/>
      <c r="S942" s="9"/>
      <c r="T942" s="9"/>
      <c r="U942" s="9"/>
      <c r="V942" s="8"/>
      <c r="W942" s="8"/>
      <c r="X942" s="7"/>
      <c r="Y942" s="18"/>
      <c r="Z942" s="7"/>
      <c r="AA942" s="7"/>
      <c r="AB942" s="7"/>
      <c r="AC942" s="9"/>
      <c r="AD942" s="8"/>
      <c r="AE942" s="14"/>
      <c r="AF942" s="14"/>
      <c r="AG942" s="14"/>
      <c r="AH942" s="14"/>
      <c r="AI942" s="14"/>
      <c r="AJ942" s="14"/>
      <c r="AK942" s="136"/>
      <c r="AL942" s="6"/>
      <c r="AM942" s="5"/>
      <c r="AN942" s="5"/>
      <c r="AO942" s="6"/>
      <c r="AP942" s="6"/>
      <c r="AQ942" s="6"/>
      <c r="AR942" s="6"/>
      <c r="AS942" s="6"/>
      <c r="AT942" s="6"/>
      <c r="AU942" s="6"/>
      <c r="AV942" s="6"/>
      <c r="AW942" s="6"/>
      <c r="AX942" s="6"/>
      <c r="AY942" s="6"/>
      <c r="AZ942" s="6"/>
      <c r="BA942" s="6"/>
      <c r="BB942" s="6"/>
      <c r="BC942" s="6"/>
      <c r="BD942" s="6"/>
      <c r="BE942" s="6"/>
      <c r="BF942" s="6"/>
      <c r="BG942" s="6"/>
      <c r="BH942" s="6"/>
      <c r="BI942" s="6"/>
      <c r="BJ942" s="6"/>
    </row>
    <row r="943" spans="1:62" x14ac:dyDescent="0.3">
      <c r="A943" s="135"/>
      <c r="B943" s="76"/>
      <c r="C943" s="9"/>
      <c r="D943" s="9"/>
      <c r="E943" s="9"/>
      <c r="F943" s="15"/>
      <c r="G943" s="5"/>
      <c r="H943" s="5"/>
      <c r="I943" s="9"/>
      <c r="J943" s="9"/>
      <c r="K943" s="9"/>
      <c r="L943" s="9"/>
      <c r="M943" s="9"/>
      <c r="N943" s="9"/>
      <c r="O943" s="9"/>
      <c r="P943" s="9"/>
      <c r="Q943" s="9"/>
      <c r="R943" s="9"/>
      <c r="S943" s="9"/>
      <c r="T943" s="9"/>
      <c r="U943" s="9"/>
      <c r="V943" s="8"/>
      <c r="W943" s="8"/>
      <c r="X943" s="7"/>
      <c r="Y943" s="18"/>
      <c r="Z943" s="7"/>
      <c r="AA943" s="7"/>
      <c r="AB943" s="7"/>
      <c r="AC943" s="9"/>
      <c r="AD943" s="8"/>
      <c r="AE943" s="14"/>
      <c r="AF943" s="14"/>
      <c r="AG943" s="14"/>
      <c r="AH943" s="14"/>
      <c r="AI943" s="14"/>
      <c r="AJ943" s="14"/>
      <c r="AK943" s="136"/>
      <c r="AL943" s="6"/>
      <c r="AM943" s="5"/>
      <c r="AN943" s="5"/>
      <c r="AO943" s="6"/>
      <c r="AP943" s="6"/>
      <c r="AQ943" s="6"/>
      <c r="AR943" s="6"/>
      <c r="AS943" s="6"/>
      <c r="AT943" s="6"/>
      <c r="AU943" s="6"/>
      <c r="AV943" s="6"/>
      <c r="AW943" s="6"/>
      <c r="AX943" s="6"/>
      <c r="AY943" s="6"/>
      <c r="AZ943" s="6"/>
      <c r="BA943" s="6"/>
      <c r="BB943" s="6"/>
      <c r="BC943" s="6"/>
      <c r="BD943" s="6"/>
      <c r="BE943" s="6"/>
      <c r="BF943" s="6"/>
      <c r="BG943" s="6"/>
      <c r="BH943" s="6"/>
      <c r="BI943" s="6"/>
      <c r="BJ943" s="6"/>
    </row>
    <row r="944" spans="1:62" x14ac:dyDescent="0.3">
      <c r="A944" s="135"/>
      <c r="B944" s="76"/>
      <c r="C944" s="9"/>
      <c r="D944" s="9"/>
      <c r="E944" s="9"/>
      <c r="F944" s="15"/>
      <c r="G944" s="5"/>
      <c r="H944" s="5"/>
      <c r="I944" s="9"/>
      <c r="J944" s="9"/>
      <c r="K944" s="9"/>
      <c r="L944" s="9"/>
      <c r="M944" s="9"/>
      <c r="N944" s="9"/>
      <c r="O944" s="9"/>
      <c r="P944" s="9"/>
      <c r="Q944" s="9"/>
      <c r="R944" s="9"/>
      <c r="S944" s="9"/>
      <c r="T944" s="9"/>
      <c r="U944" s="9"/>
      <c r="V944" s="8"/>
      <c r="W944" s="8"/>
      <c r="X944" s="7"/>
      <c r="Y944" s="18"/>
      <c r="Z944" s="7"/>
      <c r="AA944" s="7"/>
      <c r="AB944" s="7"/>
      <c r="AC944" s="9"/>
      <c r="AD944" s="8"/>
      <c r="AE944" s="14"/>
      <c r="AF944" s="14"/>
      <c r="AG944" s="14"/>
      <c r="AH944" s="14"/>
      <c r="AI944" s="14"/>
      <c r="AJ944" s="14"/>
      <c r="AK944" s="136"/>
      <c r="AL944" s="6"/>
      <c r="AM944" s="5"/>
      <c r="AN944" s="5"/>
      <c r="AO944" s="6"/>
      <c r="AP944" s="6"/>
      <c r="AQ944" s="6"/>
      <c r="AR944" s="6"/>
      <c r="AS944" s="6"/>
      <c r="AT944" s="6"/>
      <c r="AU944" s="6"/>
      <c r="AV944" s="6"/>
      <c r="AW944" s="6"/>
      <c r="AX944" s="6"/>
      <c r="AY944" s="6"/>
      <c r="AZ944" s="6"/>
      <c r="BA944" s="6"/>
      <c r="BB944" s="6"/>
      <c r="BC944" s="6"/>
      <c r="BD944" s="6"/>
      <c r="BE944" s="6"/>
      <c r="BF944" s="6"/>
      <c r="BG944" s="6"/>
      <c r="BH944" s="6"/>
      <c r="BI944" s="6"/>
      <c r="BJ944" s="6"/>
    </row>
    <row r="945" spans="1:62" x14ac:dyDescent="0.3">
      <c r="A945" s="9"/>
      <c r="B945" s="76"/>
      <c r="C945" s="9"/>
      <c r="D945" s="9"/>
      <c r="E945" s="9"/>
      <c r="F945" s="15"/>
      <c r="G945" s="5"/>
      <c r="H945" s="5"/>
      <c r="I945" s="9"/>
      <c r="J945" s="9"/>
      <c r="K945" s="9"/>
      <c r="L945" s="9"/>
      <c r="M945" s="9"/>
      <c r="N945" s="9"/>
      <c r="O945" s="9"/>
      <c r="P945" s="9"/>
      <c r="Q945" s="9"/>
      <c r="R945" s="9"/>
      <c r="S945" s="9"/>
      <c r="T945" s="9"/>
      <c r="U945" s="9"/>
      <c r="V945" s="9"/>
      <c r="W945" s="9"/>
      <c r="Y945" s="17"/>
      <c r="AA945" s="9"/>
      <c r="AB945" s="9"/>
      <c r="AC945" s="9"/>
      <c r="AD945" s="9"/>
      <c r="AE945" s="14"/>
      <c r="AF945" s="14"/>
      <c r="AG945" s="14"/>
      <c r="AH945" s="14"/>
      <c r="AI945" s="14"/>
      <c r="AJ945" s="14"/>
      <c r="AK945" s="6"/>
      <c r="AL945" s="6"/>
      <c r="AM945" s="6"/>
      <c r="AN945" s="6"/>
      <c r="AO945" s="6"/>
      <c r="AP945" s="6"/>
      <c r="AQ945" s="6"/>
      <c r="AR945" s="6"/>
      <c r="AS945" s="6"/>
      <c r="AT945" s="6"/>
      <c r="AU945" s="39"/>
      <c r="AV945" s="39"/>
      <c r="AW945" s="6"/>
      <c r="AX945" s="6"/>
      <c r="AY945" s="6"/>
      <c r="AZ945" s="6"/>
      <c r="BA945" s="6"/>
      <c r="BB945" s="6"/>
      <c r="BC945" s="6"/>
      <c r="BD945" s="6"/>
      <c r="BE945" s="6"/>
      <c r="BF945" s="6"/>
      <c r="BG945" s="6"/>
      <c r="BH945" s="6"/>
      <c r="BI945" s="6"/>
      <c r="BJ945" s="6"/>
    </row>
    <row r="946" spans="1:62" ht="13.5" customHeight="1" x14ac:dyDescent="0.35">
      <c r="A946" s="120"/>
      <c r="B946" s="19"/>
      <c r="C946" s="1"/>
      <c r="D946" s="9"/>
      <c r="E946" s="1"/>
      <c r="F946" s="15"/>
      <c r="G946" s="37"/>
      <c r="H946" s="5"/>
      <c r="I946" s="22"/>
      <c r="J946" s="22"/>
      <c r="K946" s="22"/>
      <c r="L946" s="60"/>
      <c r="M946" s="60"/>
      <c r="N946" s="60"/>
      <c r="O946" s="60"/>
      <c r="P946" s="60"/>
      <c r="Q946" s="60"/>
      <c r="R946" s="60"/>
      <c r="S946" s="60"/>
      <c r="T946" s="60"/>
      <c r="U946" s="60"/>
      <c r="V946" s="60"/>
      <c r="W946" s="60"/>
      <c r="X946" s="60"/>
      <c r="Y946" s="59"/>
      <c r="Z946" s="20"/>
      <c r="AA946" s="60"/>
      <c r="AB946" s="60"/>
      <c r="AC946" s="60"/>
      <c r="AD946" s="60"/>
      <c r="AE946" s="22"/>
      <c r="AF946" s="22"/>
      <c r="AG946" s="22"/>
      <c r="AH946" s="22"/>
      <c r="AI946" s="22"/>
      <c r="AJ946" s="22"/>
      <c r="AK946" s="39"/>
      <c r="AL946" s="39"/>
      <c r="AM946" s="39"/>
      <c r="AN946" s="39"/>
      <c r="AO946" s="39"/>
      <c r="AP946" s="39"/>
      <c r="AQ946" s="39"/>
      <c r="AR946" s="40"/>
      <c r="AS946" s="39"/>
      <c r="AT946" s="40"/>
      <c r="AU946" s="39"/>
      <c r="AV946" s="39"/>
      <c r="AW946" s="39"/>
      <c r="AX946" s="39"/>
      <c r="AY946" s="39"/>
      <c r="AZ946" s="40"/>
      <c r="BA946" s="39"/>
      <c r="BB946" s="40"/>
      <c r="BC946" s="39"/>
      <c r="BD946" s="40"/>
      <c r="BE946" s="39"/>
      <c r="BF946" s="39"/>
      <c r="BG946" s="39"/>
      <c r="BH946" s="56"/>
      <c r="BI946" s="56"/>
      <c r="BJ946" s="133"/>
    </row>
    <row r="947" spans="1:62" ht="13.5" customHeight="1" x14ac:dyDescent="0.35">
      <c r="A947" s="120"/>
      <c r="B947" s="19"/>
      <c r="C947" s="1"/>
      <c r="D947" s="9"/>
      <c r="E947" s="1"/>
      <c r="F947" s="15"/>
      <c r="G947" s="37"/>
      <c r="H947" s="5"/>
      <c r="I947" s="22"/>
      <c r="J947" s="22"/>
      <c r="K947" s="22"/>
      <c r="L947" s="60"/>
      <c r="M947" s="60"/>
      <c r="N947" s="60"/>
      <c r="O947" s="60"/>
      <c r="P947" s="60"/>
      <c r="Q947" s="60"/>
      <c r="R947" s="60"/>
      <c r="S947" s="60"/>
      <c r="T947" s="60"/>
      <c r="U947" s="60"/>
      <c r="V947" s="60"/>
      <c r="W947" s="60"/>
      <c r="X947" s="60"/>
      <c r="Y947" s="59"/>
      <c r="Z947" s="20"/>
      <c r="AA947" s="60"/>
      <c r="AB947" s="60"/>
      <c r="AC947" s="60"/>
      <c r="AD947" s="60"/>
      <c r="AE947" s="22"/>
      <c r="AF947" s="22"/>
      <c r="AG947" s="22"/>
      <c r="AH947" s="22"/>
      <c r="AI947" s="22"/>
      <c r="AJ947" s="22"/>
      <c r="AK947" s="39"/>
      <c r="AL947" s="39"/>
      <c r="AM947" s="39"/>
      <c r="AN947" s="39"/>
      <c r="AO947" s="39"/>
      <c r="AP947" s="39"/>
      <c r="AQ947" s="39"/>
      <c r="AR947" s="40"/>
      <c r="AS947" s="39"/>
      <c r="AT947" s="40"/>
      <c r="AU947" s="39"/>
      <c r="AV947" s="39"/>
      <c r="AW947" s="39"/>
      <c r="AX947" s="39"/>
      <c r="AY947" s="39"/>
      <c r="AZ947" s="40"/>
      <c r="BA947" s="39"/>
      <c r="BB947" s="40"/>
      <c r="BC947" s="39"/>
      <c r="BD947" s="40"/>
      <c r="BE947" s="39"/>
      <c r="BF947" s="39"/>
      <c r="BG947" s="39"/>
      <c r="BH947" s="56"/>
      <c r="BI947" s="56"/>
      <c r="BJ947" s="133"/>
    </row>
    <row r="948" spans="1:62" ht="13.5" customHeight="1" x14ac:dyDescent="0.35">
      <c r="A948" s="120"/>
      <c r="B948" s="19"/>
      <c r="C948" s="1"/>
      <c r="D948" s="9"/>
      <c r="E948" s="1"/>
      <c r="F948" s="15"/>
      <c r="G948" s="37"/>
      <c r="H948" s="5"/>
      <c r="I948" s="22"/>
      <c r="J948" s="22"/>
      <c r="K948" s="22"/>
      <c r="L948" s="60"/>
      <c r="M948" s="60"/>
      <c r="N948" s="60"/>
      <c r="O948" s="60"/>
      <c r="P948" s="60"/>
      <c r="Q948" s="60"/>
      <c r="R948" s="60"/>
      <c r="S948" s="60"/>
      <c r="T948" s="60"/>
      <c r="U948" s="60"/>
      <c r="V948" s="60"/>
      <c r="W948" s="60"/>
      <c r="X948" s="60"/>
      <c r="Y948" s="59"/>
      <c r="Z948" s="20"/>
      <c r="AA948" s="60"/>
      <c r="AB948" s="60"/>
      <c r="AC948" s="60"/>
      <c r="AD948" s="60"/>
      <c r="AE948" s="22"/>
      <c r="AF948" s="22"/>
      <c r="AG948" s="22"/>
      <c r="AH948" s="22"/>
      <c r="AI948" s="22"/>
      <c r="AJ948" s="22"/>
      <c r="AK948" s="39"/>
      <c r="AL948" s="39"/>
      <c r="AM948" s="39"/>
      <c r="AN948" s="39"/>
      <c r="AO948" s="39"/>
      <c r="AP948" s="39"/>
      <c r="AQ948" s="39"/>
      <c r="AR948" s="40"/>
      <c r="AS948" s="39"/>
      <c r="AT948" s="40"/>
      <c r="AU948" s="39"/>
      <c r="AV948" s="39"/>
      <c r="AW948" s="39"/>
      <c r="AX948" s="39"/>
      <c r="AY948" s="39"/>
      <c r="AZ948" s="40"/>
      <c r="BA948" s="39"/>
      <c r="BB948" s="40"/>
      <c r="BC948" s="39"/>
      <c r="BD948" s="40"/>
      <c r="BE948" s="39"/>
      <c r="BF948" s="39"/>
      <c r="BG948" s="39"/>
      <c r="BH948" s="56"/>
      <c r="BI948" s="56"/>
      <c r="BJ948" s="133"/>
    </row>
    <row r="949" spans="1:62" ht="13.5" customHeight="1" x14ac:dyDescent="0.35">
      <c r="A949" s="120"/>
      <c r="B949" s="19"/>
      <c r="C949" s="1"/>
      <c r="D949" s="9"/>
      <c r="E949" s="1"/>
      <c r="F949" s="15"/>
      <c r="G949" s="37"/>
      <c r="H949" s="5"/>
      <c r="I949" s="22"/>
      <c r="J949" s="22"/>
      <c r="K949" s="22"/>
      <c r="L949" s="60"/>
      <c r="M949" s="60"/>
      <c r="N949" s="60"/>
      <c r="O949" s="60"/>
      <c r="P949" s="60"/>
      <c r="Q949" s="60"/>
      <c r="R949" s="60"/>
      <c r="S949" s="60"/>
      <c r="T949" s="60"/>
      <c r="U949" s="60"/>
      <c r="V949" s="60"/>
      <c r="W949" s="60"/>
      <c r="X949" s="60"/>
      <c r="Y949" s="59"/>
      <c r="Z949" s="20"/>
      <c r="AA949" s="60"/>
      <c r="AB949" s="60"/>
      <c r="AC949" s="60"/>
      <c r="AD949" s="60"/>
      <c r="AE949" s="22"/>
      <c r="AF949" s="22"/>
      <c r="AG949" s="22"/>
      <c r="AH949" s="22"/>
      <c r="AI949" s="22"/>
      <c r="AJ949" s="22"/>
      <c r="AK949" s="39"/>
      <c r="AL949" s="39"/>
      <c r="AM949" s="39"/>
      <c r="AN949" s="39"/>
      <c r="AO949" s="39"/>
      <c r="AP949" s="39"/>
      <c r="AQ949" s="39"/>
      <c r="AR949" s="40"/>
      <c r="AS949" s="39"/>
      <c r="AT949" s="40"/>
      <c r="AU949" s="39"/>
      <c r="AV949" s="39"/>
      <c r="AW949" s="39"/>
      <c r="AX949" s="39"/>
      <c r="AY949" s="39"/>
      <c r="AZ949" s="40"/>
      <c r="BA949" s="39"/>
      <c r="BB949" s="40"/>
      <c r="BC949" s="39"/>
      <c r="BD949" s="40"/>
      <c r="BE949" s="39"/>
      <c r="BF949" s="39"/>
      <c r="BG949" s="39"/>
      <c r="BH949" s="56"/>
      <c r="BI949" s="56"/>
      <c r="BJ949" s="133"/>
    </row>
    <row r="950" spans="1:62" x14ac:dyDescent="0.3">
      <c r="A950" s="9"/>
      <c r="B950" s="76"/>
      <c r="C950" s="9"/>
      <c r="D950" s="9"/>
      <c r="E950" s="9"/>
      <c r="F950" s="15"/>
      <c r="G950" s="5"/>
      <c r="H950" s="5"/>
      <c r="I950" s="9"/>
      <c r="J950" s="9"/>
      <c r="K950" s="9"/>
      <c r="L950" s="9"/>
      <c r="M950" s="9"/>
      <c r="N950" s="9"/>
      <c r="O950" s="9"/>
      <c r="P950" s="9"/>
      <c r="Q950" s="9"/>
      <c r="R950" s="9"/>
      <c r="S950" s="9"/>
      <c r="T950" s="9"/>
      <c r="U950" s="9"/>
      <c r="V950" s="9"/>
      <c r="W950" s="9"/>
      <c r="Y950" s="17"/>
      <c r="AA950" s="9"/>
      <c r="AB950" s="9"/>
      <c r="AC950" s="9"/>
      <c r="AD950" s="9"/>
      <c r="AE950" s="14"/>
      <c r="AF950" s="14"/>
      <c r="AG950" s="14"/>
      <c r="AH950" s="14"/>
      <c r="AI950" s="14"/>
      <c r="AJ950" s="14"/>
      <c r="AK950" s="6"/>
      <c r="AL950" s="6"/>
      <c r="AM950" s="6"/>
      <c r="AN950" s="6"/>
      <c r="AO950" s="6"/>
      <c r="AP950" s="6"/>
      <c r="AQ950" s="6"/>
      <c r="AR950" s="6"/>
      <c r="AS950" s="6"/>
      <c r="AT950" s="6"/>
      <c r="AU950" s="39"/>
      <c r="AV950" s="39"/>
      <c r="AW950" s="6"/>
      <c r="AX950" s="6"/>
      <c r="AY950" s="6"/>
      <c r="AZ950" s="6"/>
      <c r="BA950" s="6"/>
      <c r="BB950" s="6"/>
      <c r="BC950" s="6"/>
      <c r="BD950" s="6"/>
      <c r="BE950" s="6"/>
      <c r="BF950" s="6"/>
      <c r="BG950" s="6"/>
      <c r="BH950" s="6"/>
      <c r="BI950" s="6"/>
      <c r="BJ950" s="6"/>
    </row>
    <row r="951" spans="1:62" x14ac:dyDescent="0.3">
      <c r="A951" s="9"/>
      <c r="B951" s="76"/>
      <c r="C951" s="9"/>
      <c r="D951" s="9"/>
      <c r="E951" s="9"/>
      <c r="F951" s="15"/>
      <c r="G951" s="5"/>
      <c r="H951" s="5"/>
      <c r="I951" s="9"/>
      <c r="J951" s="9"/>
      <c r="K951" s="9"/>
      <c r="L951" s="9"/>
      <c r="M951" s="9"/>
      <c r="N951" s="9"/>
      <c r="O951" s="9"/>
      <c r="P951" s="9"/>
      <c r="Q951" s="9"/>
      <c r="R951" s="9"/>
      <c r="S951" s="9"/>
      <c r="T951" s="9"/>
      <c r="U951" s="9"/>
      <c r="V951" s="8"/>
      <c r="W951" s="8"/>
      <c r="X951" s="7"/>
      <c r="Y951" s="18"/>
      <c r="Z951" s="7"/>
      <c r="AA951" s="7"/>
      <c r="AB951" s="7"/>
      <c r="AC951" s="9"/>
      <c r="AD951" s="8"/>
      <c r="AE951" s="14"/>
      <c r="AF951" s="14"/>
      <c r="AG951" s="14"/>
      <c r="AH951" s="14"/>
      <c r="AI951" s="14"/>
      <c r="AJ951" s="14"/>
      <c r="AK951" s="5"/>
      <c r="AL951" s="6"/>
      <c r="AM951" s="5"/>
      <c r="AN951" s="5"/>
      <c r="AO951" s="6"/>
      <c r="AP951" s="6"/>
      <c r="AQ951" s="6"/>
      <c r="AR951" s="6"/>
      <c r="AS951" s="6"/>
      <c r="AT951" s="6"/>
      <c r="AU951" s="6"/>
      <c r="AV951" s="6"/>
      <c r="AW951" s="6"/>
      <c r="AX951" s="6"/>
      <c r="AY951" s="6"/>
      <c r="AZ951" s="6"/>
      <c r="BA951" s="6"/>
      <c r="BB951" s="6"/>
      <c r="BC951" s="6"/>
      <c r="BD951" s="6"/>
      <c r="BE951" s="6"/>
      <c r="BF951" s="6"/>
      <c r="BG951" s="6"/>
      <c r="BH951" s="6"/>
      <c r="BI951" s="6"/>
      <c r="BJ951" s="6"/>
    </row>
    <row r="952" spans="1:62" x14ac:dyDescent="0.3">
      <c r="A952" s="9"/>
      <c r="B952" s="76"/>
      <c r="C952" s="9"/>
      <c r="D952" s="9"/>
      <c r="E952" s="9"/>
      <c r="F952" s="15"/>
      <c r="G952" s="5"/>
      <c r="H952" s="5"/>
      <c r="I952" s="9"/>
      <c r="J952" s="9"/>
      <c r="K952" s="9"/>
      <c r="L952" s="9"/>
      <c r="M952" s="9"/>
      <c r="N952" s="9"/>
      <c r="O952" s="9"/>
      <c r="P952" s="9"/>
      <c r="Q952" s="9"/>
      <c r="R952" s="9"/>
      <c r="S952" s="9"/>
      <c r="T952" s="9"/>
      <c r="U952" s="9"/>
      <c r="V952" s="9"/>
      <c r="W952" s="9"/>
      <c r="Y952" s="17"/>
      <c r="AA952" s="9"/>
      <c r="AB952" s="9"/>
      <c r="AC952" s="9"/>
      <c r="AD952" s="9"/>
      <c r="AE952" s="14"/>
      <c r="AF952" s="14"/>
      <c r="AG952" s="14"/>
      <c r="AH952" s="14"/>
      <c r="AI952" s="14"/>
      <c r="AJ952" s="14"/>
      <c r="AK952" s="6"/>
      <c r="AL952" s="6"/>
      <c r="AM952" s="6"/>
      <c r="AN952" s="6"/>
      <c r="AO952" s="6"/>
      <c r="AP952" s="6"/>
      <c r="AQ952" s="6"/>
      <c r="AR952" s="6"/>
      <c r="AS952" s="6"/>
      <c r="AT952" s="6"/>
      <c r="AU952" s="39"/>
      <c r="AV952" s="39"/>
      <c r="AW952" s="6"/>
      <c r="AX952" s="6"/>
      <c r="AY952" s="6"/>
      <c r="AZ952" s="6"/>
      <c r="BA952" s="6"/>
      <c r="BB952" s="6"/>
      <c r="BC952" s="6"/>
      <c r="BD952" s="6"/>
      <c r="BE952" s="6"/>
      <c r="BF952" s="6"/>
      <c r="BG952" s="6"/>
      <c r="BH952" s="6"/>
      <c r="BI952" s="6"/>
      <c r="BJ952" s="6"/>
    </row>
    <row r="953" spans="1:62" ht="13.5" customHeight="1" x14ac:dyDescent="0.35">
      <c r="A953" s="120"/>
      <c r="B953" s="19"/>
      <c r="C953" s="1"/>
      <c r="D953" s="9"/>
      <c r="E953" s="1"/>
      <c r="F953" s="15"/>
      <c r="G953" s="37"/>
      <c r="H953" s="5"/>
      <c r="I953" s="22"/>
      <c r="J953" s="22"/>
      <c r="K953" s="22"/>
      <c r="L953" s="60"/>
      <c r="M953" s="60"/>
      <c r="N953" s="60"/>
      <c r="O953" s="60"/>
      <c r="P953" s="60"/>
      <c r="Q953" s="60"/>
      <c r="R953" s="60"/>
      <c r="S953" s="60"/>
      <c r="T953" s="60"/>
      <c r="U953" s="60"/>
      <c r="V953" s="60"/>
      <c r="W953" s="60"/>
      <c r="X953" s="60"/>
      <c r="Y953" s="59"/>
      <c r="Z953" s="20"/>
      <c r="AA953" s="60"/>
      <c r="AB953" s="60"/>
      <c r="AC953" s="60"/>
      <c r="AD953" s="60"/>
      <c r="AE953" s="22"/>
      <c r="AF953" s="22"/>
      <c r="AG953" s="22"/>
      <c r="AH953" s="22"/>
      <c r="AI953" s="22"/>
      <c r="AJ953" s="22"/>
      <c r="AK953" s="39"/>
      <c r="AL953" s="39"/>
      <c r="AM953" s="39"/>
      <c r="AN953" s="39"/>
      <c r="AO953" s="39"/>
      <c r="AP953" s="39"/>
      <c r="AQ953" s="39"/>
      <c r="AR953" s="40"/>
      <c r="AS953" s="39"/>
      <c r="AT953" s="40"/>
      <c r="AU953" s="39"/>
      <c r="AV953" s="39"/>
      <c r="AW953" s="39"/>
      <c r="AX953" s="39"/>
      <c r="AY953" s="39"/>
      <c r="AZ953" s="40"/>
      <c r="BA953" s="39"/>
      <c r="BB953" s="40"/>
      <c r="BC953" s="39"/>
      <c r="BD953" s="40"/>
      <c r="BE953" s="39"/>
      <c r="BF953" s="39"/>
      <c r="BG953" s="39"/>
      <c r="BH953" s="56"/>
      <c r="BI953" s="56"/>
      <c r="BJ953" s="133"/>
    </row>
    <row r="954" spans="1:62" ht="13.5" customHeight="1" x14ac:dyDescent="0.35">
      <c r="A954" s="120"/>
      <c r="B954" s="19"/>
      <c r="C954" s="1"/>
      <c r="D954" s="9"/>
      <c r="E954" s="1"/>
      <c r="F954" s="15"/>
      <c r="G954" s="37"/>
      <c r="H954" s="5"/>
      <c r="I954" s="22"/>
      <c r="J954" s="22"/>
      <c r="K954" s="22"/>
      <c r="L954" s="60"/>
      <c r="M954" s="60"/>
      <c r="N954" s="60"/>
      <c r="O954" s="60"/>
      <c r="P954" s="60"/>
      <c r="Q954" s="60"/>
      <c r="R954" s="60"/>
      <c r="S954" s="60"/>
      <c r="T954" s="60"/>
      <c r="U954" s="60"/>
      <c r="V954" s="60"/>
      <c r="W954" s="60"/>
      <c r="X954" s="60"/>
      <c r="Y954" s="59"/>
      <c r="Z954" s="20"/>
      <c r="AA954" s="60"/>
      <c r="AB954" s="60"/>
      <c r="AC954" s="60"/>
      <c r="AD954" s="60"/>
      <c r="AE954" s="22"/>
      <c r="AF954" s="22"/>
      <c r="AG954" s="22"/>
      <c r="AH954" s="22"/>
      <c r="AI954" s="22"/>
      <c r="AJ954" s="22"/>
      <c r="AK954" s="39"/>
      <c r="AL954" s="39"/>
      <c r="AM954" s="39"/>
      <c r="AN954" s="39"/>
      <c r="AO954" s="39"/>
      <c r="AP954" s="39"/>
      <c r="AQ954" s="39"/>
      <c r="AR954" s="40"/>
      <c r="AS954" s="39"/>
      <c r="AT954" s="40"/>
      <c r="AU954" s="39"/>
      <c r="AV954" s="39"/>
      <c r="AW954" s="39"/>
      <c r="AX954" s="39"/>
      <c r="AY954" s="39"/>
      <c r="AZ954" s="40"/>
      <c r="BA954" s="39"/>
      <c r="BB954" s="40"/>
      <c r="BC954" s="39"/>
      <c r="BD954" s="40"/>
      <c r="BE954" s="39"/>
      <c r="BF954" s="39"/>
      <c r="BG954" s="39"/>
      <c r="BH954" s="56"/>
      <c r="BI954" s="56"/>
      <c r="BJ954" s="133"/>
    </row>
    <row r="955" spans="1:62" ht="13.5" customHeight="1" x14ac:dyDescent="0.35">
      <c r="A955" s="120"/>
      <c r="B955" s="19"/>
      <c r="C955" s="1"/>
      <c r="D955" s="9"/>
      <c r="E955" s="1"/>
      <c r="F955" s="15"/>
      <c r="G955" s="37"/>
      <c r="H955" s="5"/>
      <c r="I955" s="22"/>
      <c r="J955" s="22"/>
      <c r="K955" s="22"/>
      <c r="L955" s="60"/>
      <c r="M955" s="60"/>
      <c r="N955" s="60"/>
      <c r="O955" s="60"/>
      <c r="P955" s="60"/>
      <c r="Q955" s="60"/>
      <c r="R955" s="60"/>
      <c r="S955" s="60"/>
      <c r="T955" s="60"/>
      <c r="U955" s="60"/>
      <c r="V955" s="60"/>
      <c r="W955" s="60"/>
      <c r="X955" s="60"/>
      <c r="Y955" s="59"/>
      <c r="Z955" s="20"/>
      <c r="AA955" s="60"/>
      <c r="AB955" s="60"/>
      <c r="AC955" s="60"/>
      <c r="AD955" s="60"/>
      <c r="AE955" s="22"/>
      <c r="AF955" s="22"/>
      <c r="AG955" s="22"/>
      <c r="AH955" s="22"/>
      <c r="AI955" s="22"/>
      <c r="AJ955" s="22"/>
      <c r="AK955" s="39"/>
      <c r="AL955" s="39"/>
      <c r="AM955" s="39"/>
      <c r="AN955" s="39"/>
      <c r="AO955" s="39"/>
      <c r="AP955" s="39"/>
      <c r="AQ955" s="39"/>
      <c r="AR955" s="40"/>
      <c r="AS955" s="39"/>
      <c r="AT955" s="40"/>
      <c r="AU955" s="39"/>
      <c r="AV955" s="39"/>
      <c r="AW955" s="39"/>
      <c r="AX955" s="39"/>
      <c r="AY955" s="39"/>
      <c r="AZ955" s="40"/>
      <c r="BA955" s="39"/>
      <c r="BB955" s="40"/>
      <c r="BC955" s="39"/>
      <c r="BD955" s="40"/>
      <c r="BE955" s="39"/>
      <c r="BF955" s="39"/>
      <c r="BG955" s="39"/>
      <c r="BH955" s="56"/>
      <c r="BI955" s="56"/>
      <c r="BJ955" s="133"/>
    </row>
    <row r="956" spans="1:62" ht="13.5" customHeight="1" x14ac:dyDescent="0.35">
      <c r="A956" s="120"/>
      <c r="B956" s="19"/>
      <c r="C956" s="1"/>
      <c r="D956" s="9"/>
      <c r="E956" s="1"/>
      <c r="F956" s="15"/>
      <c r="G956" s="37"/>
      <c r="H956" s="5"/>
      <c r="I956" s="22"/>
      <c r="J956" s="22"/>
      <c r="K956" s="22"/>
      <c r="L956" s="60"/>
      <c r="M956" s="60"/>
      <c r="N956" s="60"/>
      <c r="O956" s="60"/>
      <c r="P956" s="60"/>
      <c r="Q956" s="60"/>
      <c r="R956" s="60"/>
      <c r="S956" s="60"/>
      <c r="T956" s="60"/>
      <c r="U956" s="60"/>
      <c r="V956" s="60"/>
      <c r="W956" s="60"/>
      <c r="X956" s="60"/>
      <c r="Y956" s="59"/>
      <c r="Z956" s="20"/>
      <c r="AA956" s="60"/>
      <c r="AB956" s="60"/>
      <c r="AC956" s="60"/>
      <c r="AD956" s="60"/>
      <c r="AE956" s="22"/>
      <c r="AF956" s="22"/>
      <c r="AG956" s="22"/>
      <c r="AH956" s="22"/>
      <c r="AI956" s="22"/>
      <c r="AJ956" s="22"/>
      <c r="AK956" s="39"/>
      <c r="AL956" s="39"/>
      <c r="AM956" s="39"/>
      <c r="AN956" s="39"/>
      <c r="AO956" s="39"/>
      <c r="AP956" s="39"/>
      <c r="AQ956" s="39"/>
      <c r="AR956" s="40"/>
      <c r="AS956" s="39"/>
      <c r="AT956" s="40"/>
      <c r="AU956" s="39"/>
      <c r="AV956" s="39"/>
      <c r="AW956" s="39"/>
      <c r="AX956" s="39"/>
      <c r="AY956" s="39"/>
      <c r="AZ956" s="40"/>
      <c r="BA956" s="39"/>
      <c r="BB956" s="40"/>
      <c r="BC956" s="39"/>
      <c r="BD956" s="40"/>
      <c r="BE956" s="39"/>
      <c r="BF956" s="39"/>
      <c r="BG956" s="39"/>
      <c r="BH956" s="56"/>
      <c r="BI956" s="56"/>
      <c r="BJ956" s="133"/>
    </row>
    <row r="957" spans="1:62" x14ac:dyDescent="0.3">
      <c r="A957" s="135"/>
      <c r="B957" s="76"/>
      <c r="C957" s="9"/>
      <c r="D957" s="9"/>
      <c r="E957" s="9"/>
      <c r="F957" s="15"/>
      <c r="G957" s="5"/>
      <c r="H957" s="5"/>
      <c r="I957" s="9"/>
      <c r="J957" s="9"/>
      <c r="K957" s="9"/>
      <c r="L957" s="9"/>
      <c r="M957" s="9"/>
      <c r="N957" s="9"/>
      <c r="O957" s="9"/>
      <c r="P957" s="9"/>
      <c r="Q957" s="9"/>
      <c r="R957" s="9"/>
      <c r="S957" s="9"/>
      <c r="T957" s="9"/>
      <c r="U957" s="9"/>
      <c r="V957" s="8"/>
      <c r="W957" s="8"/>
      <c r="X957" s="7"/>
      <c r="Y957" s="18"/>
      <c r="Z957" s="7"/>
      <c r="AA957" s="7"/>
      <c r="AB957" s="7"/>
      <c r="AC957" s="9"/>
      <c r="AD957" s="8"/>
      <c r="AE957" s="14"/>
      <c r="AF957" s="14"/>
      <c r="AG957" s="14"/>
      <c r="AH957" s="14"/>
      <c r="AI957" s="14"/>
      <c r="AJ957" s="14"/>
      <c r="AK957" s="136"/>
      <c r="AL957" s="6"/>
      <c r="AM957" s="5"/>
      <c r="AN957" s="5"/>
      <c r="AO957" s="6"/>
      <c r="AP957" s="6"/>
      <c r="AQ957" s="6"/>
      <c r="AR957" s="6"/>
      <c r="AS957" s="6"/>
      <c r="AT957" s="6"/>
      <c r="AU957" s="39"/>
      <c r="AV957" s="39"/>
      <c r="AW957" s="6"/>
      <c r="AX957" s="6"/>
      <c r="AY957" s="6"/>
      <c r="AZ957" s="6"/>
      <c r="BA957" s="6"/>
      <c r="BB957" s="6"/>
      <c r="BC957" s="6"/>
      <c r="BD957" s="6"/>
      <c r="BE957" s="6"/>
      <c r="BF957" s="6"/>
      <c r="BG957" s="6"/>
      <c r="BH957" s="6"/>
      <c r="BI957" s="6"/>
      <c r="BJ957" s="6"/>
    </row>
    <row r="958" spans="1:62" x14ac:dyDescent="0.3">
      <c r="A958" s="135"/>
      <c r="B958" s="76"/>
      <c r="C958" s="9"/>
      <c r="D958" s="9"/>
      <c r="E958" s="9"/>
      <c r="F958" s="15"/>
      <c r="G958" s="5"/>
      <c r="H958" s="5"/>
      <c r="I958" s="9"/>
      <c r="J958" s="9"/>
      <c r="K958" s="9"/>
      <c r="L958" s="9"/>
      <c r="M958" s="9"/>
      <c r="N958" s="9"/>
      <c r="O958" s="9"/>
      <c r="P958" s="9"/>
      <c r="Q958" s="9"/>
      <c r="R958" s="9"/>
      <c r="S958" s="9"/>
      <c r="T958" s="9"/>
      <c r="U958" s="9"/>
      <c r="V958" s="8"/>
      <c r="W958" s="8"/>
      <c r="X958" s="7"/>
      <c r="Y958" s="18"/>
      <c r="Z958" s="7"/>
      <c r="AA958" s="7"/>
      <c r="AB958" s="7"/>
      <c r="AC958" s="9"/>
      <c r="AD958" s="8"/>
      <c r="AE958" s="14"/>
      <c r="AF958" s="14"/>
      <c r="AG958" s="14"/>
      <c r="AH958" s="14"/>
      <c r="AI958" s="14"/>
      <c r="AJ958" s="14"/>
      <c r="AK958" s="136"/>
      <c r="AL958" s="6"/>
      <c r="AM958" s="5"/>
      <c r="AN958" s="5"/>
      <c r="AO958" s="6"/>
      <c r="AP958" s="6"/>
      <c r="AQ958" s="6"/>
      <c r="AR958" s="6"/>
      <c r="AS958" s="6"/>
      <c r="AT958" s="6"/>
      <c r="AU958" s="6"/>
      <c r="AV958" s="6"/>
      <c r="AW958" s="6"/>
      <c r="AX958" s="6"/>
      <c r="AY958" s="6"/>
      <c r="AZ958" s="6"/>
      <c r="BA958" s="6"/>
      <c r="BB958" s="6"/>
      <c r="BC958" s="6"/>
      <c r="BD958" s="6"/>
      <c r="BE958" s="6"/>
      <c r="BF958" s="6"/>
      <c r="BG958" s="6"/>
      <c r="BH958" s="6"/>
      <c r="BI958" s="6"/>
      <c r="BJ958" s="6"/>
    </row>
    <row r="959" spans="1:62" ht="13.5" customHeight="1" x14ac:dyDescent="0.35">
      <c r="A959" s="120"/>
      <c r="B959" s="19"/>
      <c r="C959" s="1"/>
      <c r="D959" s="9"/>
      <c r="E959" s="1"/>
      <c r="F959" s="15"/>
      <c r="G959" s="37"/>
      <c r="H959" s="5"/>
      <c r="I959" s="22"/>
      <c r="J959" s="22"/>
      <c r="K959" s="22"/>
      <c r="L959" s="60"/>
      <c r="M959" s="60"/>
      <c r="N959" s="60"/>
      <c r="O959" s="60"/>
      <c r="P959" s="60"/>
      <c r="Q959" s="60"/>
      <c r="R959" s="60"/>
      <c r="S959" s="60"/>
      <c r="T959" s="60"/>
      <c r="U959" s="60"/>
      <c r="V959" s="60"/>
      <c r="W959" s="60"/>
      <c r="X959" s="60"/>
      <c r="Y959" s="59"/>
      <c r="Z959" s="20"/>
      <c r="AA959" s="60"/>
      <c r="AB959" s="60"/>
      <c r="AC959" s="60"/>
      <c r="AD959" s="60"/>
      <c r="AE959" s="22"/>
      <c r="AF959" s="22"/>
      <c r="AG959" s="22"/>
      <c r="AH959" s="22"/>
      <c r="AI959" s="22"/>
      <c r="AJ959" s="22"/>
      <c r="AK959" s="39"/>
      <c r="AL959" s="39"/>
      <c r="AM959" s="39"/>
      <c r="AN959" s="39"/>
      <c r="AO959" s="39"/>
      <c r="AP959" s="39"/>
      <c r="AQ959" s="39"/>
      <c r="AR959" s="40"/>
      <c r="AS959" s="39"/>
      <c r="AT959" s="40"/>
      <c r="AU959" s="39"/>
      <c r="AV959" s="39"/>
      <c r="AW959" s="39"/>
      <c r="AX959" s="39"/>
      <c r="AY959" s="39"/>
      <c r="AZ959" s="40"/>
      <c r="BA959" s="39"/>
      <c r="BB959" s="40"/>
      <c r="BC959" s="39"/>
      <c r="BD959" s="40"/>
      <c r="BE959" s="39"/>
      <c r="BF959" s="39"/>
      <c r="BG959" s="39"/>
      <c r="BH959" s="56"/>
      <c r="BI959" s="56"/>
      <c r="BJ959" s="133"/>
    </row>
    <row r="960" spans="1:62" x14ac:dyDescent="0.3">
      <c r="A960" s="9"/>
      <c r="B960" s="76"/>
      <c r="C960" s="9"/>
      <c r="D960" s="9"/>
      <c r="E960" s="9"/>
      <c r="F960" s="15"/>
      <c r="G960" s="5"/>
      <c r="H960" s="5"/>
      <c r="I960" s="9"/>
      <c r="J960" s="9"/>
      <c r="K960" s="9"/>
      <c r="L960" s="9"/>
      <c r="M960" s="9"/>
      <c r="N960" s="9"/>
      <c r="O960" s="9"/>
      <c r="P960" s="9"/>
      <c r="Q960" s="9"/>
      <c r="R960" s="9"/>
      <c r="S960" s="9"/>
      <c r="T960" s="9"/>
      <c r="U960" s="9"/>
      <c r="V960" s="9"/>
      <c r="W960" s="9"/>
      <c r="Y960" s="17"/>
      <c r="AA960" s="9"/>
      <c r="AB960" s="9"/>
      <c r="AC960" s="9"/>
      <c r="AD960" s="9"/>
      <c r="AE960" s="14"/>
      <c r="AF960" s="14"/>
      <c r="AG960" s="14"/>
      <c r="AH960" s="14"/>
      <c r="AI960" s="14"/>
      <c r="AJ960" s="14"/>
      <c r="AK960" s="6"/>
      <c r="AL960" s="6"/>
      <c r="AM960" s="6"/>
      <c r="AN960" s="6"/>
      <c r="AO960" s="6"/>
      <c r="AP960" s="6"/>
      <c r="AQ960" s="6"/>
      <c r="AR960" s="6"/>
      <c r="AS960" s="6"/>
      <c r="AT960" s="6"/>
      <c r="AU960" s="39"/>
      <c r="AV960" s="39"/>
      <c r="AW960" s="6"/>
      <c r="AX960" s="6"/>
      <c r="AY960" s="6"/>
      <c r="AZ960" s="6"/>
      <c r="BA960" s="6"/>
      <c r="BB960" s="6"/>
      <c r="BC960" s="6"/>
      <c r="BD960" s="6"/>
      <c r="BE960" s="6"/>
      <c r="BF960" s="6"/>
      <c r="BG960" s="6"/>
      <c r="BH960" s="6"/>
      <c r="BI960" s="6"/>
      <c r="BJ960" s="6"/>
    </row>
    <row r="961" spans="1:62" x14ac:dyDescent="0.3">
      <c r="A961" s="9"/>
      <c r="B961" s="76"/>
      <c r="C961" s="9"/>
      <c r="D961" s="9"/>
      <c r="E961" s="9"/>
      <c r="F961" s="15"/>
      <c r="G961" s="5"/>
      <c r="H961" s="5"/>
      <c r="I961" s="9"/>
      <c r="J961" s="9"/>
      <c r="K961" s="9"/>
      <c r="L961" s="9"/>
      <c r="M961" s="9"/>
      <c r="N961" s="9"/>
      <c r="O961" s="9"/>
      <c r="P961" s="9"/>
      <c r="Q961" s="9"/>
      <c r="R961" s="9"/>
      <c r="S961" s="9"/>
      <c r="T961" s="9"/>
      <c r="U961" s="9"/>
      <c r="V961" s="9"/>
      <c r="W961" s="9"/>
      <c r="Y961" s="17"/>
      <c r="AA961" s="9"/>
      <c r="AB961" s="9"/>
      <c r="AC961" s="9"/>
      <c r="AD961" s="9"/>
      <c r="AE961" s="14"/>
      <c r="AF961" s="14"/>
      <c r="AG961" s="14"/>
      <c r="AH961" s="14"/>
      <c r="AI961" s="14"/>
      <c r="AJ961" s="14"/>
      <c r="AK961" s="6"/>
      <c r="AL961" s="6"/>
      <c r="AM961" s="6"/>
      <c r="AN961" s="6"/>
      <c r="AO961" s="6"/>
      <c r="AP961" s="6"/>
      <c r="AQ961" s="6"/>
      <c r="AR961" s="6"/>
      <c r="AS961" s="6"/>
      <c r="AT961" s="6"/>
      <c r="AU961" s="39"/>
      <c r="AV961" s="39"/>
      <c r="AW961" s="6"/>
      <c r="AX961" s="6"/>
      <c r="AY961" s="6"/>
      <c r="AZ961" s="6"/>
      <c r="BA961" s="6"/>
      <c r="BB961" s="6"/>
      <c r="BC961" s="6"/>
      <c r="BD961" s="6"/>
      <c r="BE961" s="6"/>
      <c r="BF961" s="6"/>
      <c r="BG961" s="6"/>
      <c r="BH961" s="6"/>
      <c r="BI961" s="6"/>
      <c r="BJ961" s="6"/>
    </row>
    <row r="962" spans="1:62" x14ac:dyDescent="0.3">
      <c r="A962" s="9"/>
      <c r="B962" s="76"/>
      <c r="C962" s="9"/>
      <c r="D962" s="9"/>
      <c r="E962" s="9"/>
      <c r="F962" s="15"/>
      <c r="G962" s="5"/>
      <c r="H962" s="5"/>
      <c r="I962" s="9"/>
      <c r="J962" s="9"/>
      <c r="K962" s="9"/>
      <c r="L962" s="9"/>
      <c r="M962" s="9"/>
      <c r="N962" s="9"/>
      <c r="O962" s="9"/>
      <c r="P962" s="9"/>
      <c r="Q962" s="9"/>
      <c r="R962" s="9"/>
      <c r="S962" s="9"/>
      <c r="T962" s="9"/>
      <c r="U962" s="9"/>
      <c r="V962" s="8"/>
      <c r="W962" s="8"/>
      <c r="X962" s="7"/>
      <c r="Y962" s="18"/>
      <c r="Z962" s="7"/>
      <c r="AA962" s="7"/>
      <c r="AB962" s="7"/>
      <c r="AC962" s="9"/>
      <c r="AD962" s="8"/>
      <c r="AE962" s="14"/>
      <c r="AF962" s="14"/>
      <c r="AG962" s="14"/>
      <c r="AH962" s="14"/>
      <c r="AI962" s="14"/>
      <c r="AJ962" s="14"/>
      <c r="AK962" s="5"/>
      <c r="AL962" s="6"/>
      <c r="AM962" s="5"/>
      <c r="AN962" s="5"/>
      <c r="AO962" s="6"/>
      <c r="AP962" s="6"/>
      <c r="AQ962" s="6"/>
      <c r="AR962" s="6"/>
      <c r="AS962" s="6"/>
      <c r="AT962" s="6"/>
      <c r="AU962" s="6"/>
      <c r="AV962" s="6"/>
      <c r="AW962" s="6"/>
      <c r="AX962" s="6"/>
      <c r="AY962" s="6"/>
      <c r="AZ962" s="6"/>
      <c r="BA962" s="6"/>
      <c r="BB962" s="6"/>
      <c r="BC962" s="6"/>
      <c r="BD962" s="6"/>
      <c r="BE962" s="6"/>
      <c r="BF962" s="6"/>
      <c r="BG962" s="6"/>
      <c r="BH962" s="6"/>
      <c r="BI962" s="6"/>
      <c r="BJ962" s="6"/>
    </row>
    <row r="963" spans="1:62" x14ac:dyDescent="0.3">
      <c r="A963" s="9"/>
      <c r="B963" s="76"/>
      <c r="C963" s="9"/>
      <c r="D963" s="9"/>
      <c r="E963" s="9"/>
      <c r="F963" s="15"/>
      <c r="G963" s="5"/>
      <c r="H963" s="5"/>
      <c r="I963" s="9"/>
      <c r="J963" s="9"/>
      <c r="K963" s="9"/>
      <c r="L963" s="9"/>
      <c r="M963" s="9"/>
      <c r="N963" s="9"/>
      <c r="O963" s="9"/>
      <c r="P963" s="9"/>
      <c r="Q963" s="9"/>
      <c r="R963" s="9"/>
      <c r="S963" s="9"/>
      <c r="T963" s="9"/>
      <c r="U963" s="9"/>
      <c r="V963" s="9"/>
      <c r="W963" s="9"/>
      <c r="Y963" s="17"/>
      <c r="AA963" s="9"/>
      <c r="AB963" s="9"/>
      <c r="AC963" s="9"/>
      <c r="AD963" s="9"/>
      <c r="AE963" s="14"/>
      <c r="AF963" s="14"/>
      <c r="AG963" s="14"/>
      <c r="AH963" s="14"/>
      <c r="AI963" s="14"/>
      <c r="AJ963" s="14"/>
      <c r="AK963" s="6"/>
      <c r="AL963" s="6"/>
      <c r="AM963" s="6"/>
      <c r="AN963" s="6"/>
      <c r="AO963" s="6"/>
      <c r="AP963" s="6"/>
      <c r="AQ963" s="6"/>
      <c r="AR963" s="6"/>
      <c r="AS963" s="6"/>
      <c r="AT963" s="6"/>
      <c r="AU963" s="39"/>
      <c r="AV963" s="39"/>
      <c r="AW963" s="6"/>
      <c r="AX963" s="6"/>
      <c r="AY963" s="6"/>
      <c r="AZ963" s="6"/>
      <c r="BA963" s="6"/>
      <c r="BB963" s="6"/>
      <c r="BC963" s="6"/>
      <c r="BD963" s="6"/>
      <c r="BE963" s="6"/>
      <c r="BF963" s="6"/>
      <c r="BG963" s="6"/>
      <c r="BH963" s="6"/>
      <c r="BI963" s="6"/>
      <c r="BJ963" s="6"/>
    </row>
    <row r="964" spans="1:62" x14ac:dyDescent="0.3">
      <c r="A964" s="9"/>
      <c r="B964" s="76"/>
      <c r="C964" s="9"/>
      <c r="D964" s="9"/>
      <c r="E964" s="9"/>
      <c r="F964" s="15"/>
      <c r="G964" s="5"/>
      <c r="H964" s="5"/>
      <c r="I964" s="9"/>
      <c r="J964" s="9"/>
      <c r="K964" s="9"/>
      <c r="L964" s="9"/>
      <c r="M964" s="9"/>
      <c r="N964" s="9"/>
      <c r="O964" s="9"/>
      <c r="P964" s="9"/>
      <c r="Q964" s="9"/>
      <c r="R964" s="9"/>
      <c r="S964" s="9"/>
      <c r="T964" s="9"/>
      <c r="U964" s="9"/>
      <c r="V964" s="8"/>
      <c r="W964" s="8"/>
      <c r="X964" s="7"/>
      <c r="Y964" s="18"/>
      <c r="Z964" s="7"/>
      <c r="AA964" s="7"/>
      <c r="AB964" s="7"/>
      <c r="AC964" s="9"/>
      <c r="AD964" s="8"/>
      <c r="AE964" s="14"/>
      <c r="AF964" s="14"/>
      <c r="AG964" s="14"/>
      <c r="AH964" s="14"/>
      <c r="AI964" s="14"/>
      <c r="AJ964" s="14"/>
      <c r="AK964" s="5"/>
      <c r="AL964" s="6"/>
      <c r="AM964" s="5"/>
      <c r="AN964" s="5"/>
      <c r="AO964" s="6"/>
      <c r="AP964" s="6"/>
      <c r="AQ964" s="6"/>
      <c r="AR964" s="6"/>
      <c r="AS964" s="6"/>
      <c r="AT964" s="6"/>
      <c r="AU964" s="39"/>
      <c r="AV964" s="39"/>
      <c r="AW964" s="6"/>
      <c r="AX964" s="6"/>
      <c r="AY964" s="6"/>
      <c r="AZ964" s="6"/>
      <c r="BA964" s="6"/>
      <c r="BB964" s="6"/>
      <c r="BC964" s="6"/>
      <c r="BD964" s="6"/>
      <c r="BE964" s="6"/>
      <c r="BF964" s="6"/>
      <c r="BG964" s="6"/>
      <c r="BH964" s="6"/>
      <c r="BI964" s="6"/>
      <c r="BJ964" s="6"/>
    </row>
    <row r="965" spans="1:62" ht="13.5" customHeight="1" x14ac:dyDescent="0.35">
      <c r="A965" s="120"/>
      <c r="B965" s="19"/>
      <c r="C965" s="9"/>
      <c r="D965" s="9"/>
      <c r="E965" s="1"/>
      <c r="F965" s="15"/>
      <c r="G965" s="37"/>
      <c r="H965" s="5"/>
      <c r="I965" s="22"/>
      <c r="J965" s="22"/>
      <c r="K965" s="22"/>
      <c r="L965" s="60"/>
      <c r="M965" s="60"/>
      <c r="N965" s="60"/>
      <c r="O965" s="60"/>
      <c r="P965" s="60"/>
      <c r="Q965" s="60"/>
      <c r="R965" s="60"/>
      <c r="S965" s="60"/>
      <c r="T965" s="60"/>
      <c r="U965" s="60"/>
      <c r="V965" s="60"/>
      <c r="W965" s="60"/>
      <c r="X965" s="60"/>
      <c r="Y965" s="59"/>
      <c r="Z965" s="20"/>
      <c r="AA965" s="60"/>
      <c r="AB965" s="60"/>
      <c r="AC965" s="60"/>
      <c r="AD965" s="60"/>
      <c r="AE965" s="22"/>
      <c r="AF965" s="22"/>
      <c r="AG965" s="22"/>
      <c r="AH965" s="22"/>
      <c r="AI965" s="22"/>
      <c r="AJ965" s="22"/>
      <c r="AK965" s="39"/>
      <c r="AL965" s="39"/>
      <c r="AM965" s="39"/>
      <c r="AN965" s="39"/>
      <c r="AO965" s="39"/>
      <c r="AP965" s="39"/>
      <c r="AQ965" s="39"/>
      <c r="AR965" s="40"/>
      <c r="AS965" s="39"/>
      <c r="AT965" s="40"/>
      <c r="AU965" s="39"/>
      <c r="AV965" s="39"/>
      <c r="AW965" s="39"/>
      <c r="AX965" s="39"/>
      <c r="AY965" s="39"/>
      <c r="AZ965" s="40"/>
      <c r="BA965" s="39"/>
      <c r="BB965" s="40"/>
      <c r="BC965" s="39"/>
      <c r="BD965" s="40"/>
      <c r="BE965" s="39"/>
      <c r="BF965" s="39"/>
      <c r="BG965" s="39"/>
      <c r="BH965" s="56"/>
      <c r="BI965" s="56"/>
      <c r="BJ965" s="137"/>
    </row>
    <row r="966" spans="1:62" x14ac:dyDescent="0.3">
      <c r="A966" s="9"/>
      <c r="B966" s="76"/>
      <c r="C966" s="9"/>
      <c r="D966" s="9"/>
      <c r="E966" s="9"/>
      <c r="F966" s="15"/>
      <c r="G966" s="5"/>
      <c r="H966" s="5"/>
      <c r="I966" s="9"/>
      <c r="J966" s="9"/>
      <c r="K966" s="9"/>
      <c r="L966" s="9"/>
      <c r="M966" s="9"/>
      <c r="N966" s="9"/>
      <c r="O966" s="9"/>
      <c r="P966" s="9"/>
      <c r="Q966" s="9"/>
      <c r="R966" s="9"/>
      <c r="S966" s="9"/>
      <c r="T966" s="9"/>
      <c r="U966" s="9"/>
      <c r="V966" s="9"/>
      <c r="W966" s="9"/>
      <c r="Y966" s="17"/>
      <c r="AA966" s="9"/>
      <c r="AB966" s="9"/>
      <c r="AC966" s="9"/>
      <c r="AD966" s="9"/>
      <c r="AE966" s="14"/>
      <c r="AF966" s="14"/>
      <c r="AG966" s="14"/>
      <c r="AH966" s="14"/>
      <c r="AI966" s="14"/>
      <c r="AJ966" s="14"/>
      <c r="AK966" s="6"/>
      <c r="AL966" s="6"/>
      <c r="AM966" s="6"/>
      <c r="AN966" s="6"/>
      <c r="AO966" s="6"/>
      <c r="AP966" s="6"/>
      <c r="AQ966" s="6"/>
      <c r="AR966" s="6"/>
      <c r="AS966" s="6"/>
      <c r="AT966" s="6"/>
      <c r="AU966" s="39"/>
      <c r="AV966" s="39"/>
      <c r="AW966" s="6"/>
      <c r="AX966" s="6"/>
      <c r="AY966" s="6"/>
      <c r="AZ966" s="6"/>
      <c r="BA966" s="6"/>
      <c r="BB966" s="6"/>
      <c r="BC966" s="6"/>
      <c r="BD966" s="6"/>
      <c r="BE966" s="6"/>
      <c r="BF966" s="6"/>
      <c r="BG966" s="6"/>
      <c r="BH966" s="6"/>
      <c r="BI966" s="6"/>
      <c r="BJ966" s="6"/>
    </row>
    <row r="967" spans="1:62" x14ac:dyDescent="0.3">
      <c r="A967" s="9"/>
      <c r="B967" s="76"/>
      <c r="C967" s="9"/>
      <c r="D967" s="9"/>
      <c r="E967" s="9"/>
      <c r="F967" s="15"/>
      <c r="G967" s="5"/>
      <c r="H967" s="5"/>
      <c r="I967" s="9"/>
      <c r="J967" s="9"/>
      <c r="K967" s="9"/>
      <c r="L967" s="9"/>
      <c r="M967" s="9"/>
      <c r="N967" s="9"/>
      <c r="O967" s="9"/>
      <c r="P967" s="9"/>
      <c r="Q967" s="9"/>
      <c r="R967" s="9"/>
      <c r="S967" s="9"/>
      <c r="T967" s="9"/>
      <c r="U967" s="9"/>
      <c r="V967" s="9"/>
      <c r="W967" s="9"/>
      <c r="Y967" s="17"/>
      <c r="AA967" s="9"/>
      <c r="AB967" s="9"/>
      <c r="AC967" s="9"/>
      <c r="AD967" s="9"/>
      <c r="AE967" s="14"/>
      <c r="AF967" s="14"/>
      <c r="AG967" s="14"/>
      <c r="AH967" s="14"/>
      <c r="AI967" s="14"/>
      <c r="AJ967" s="14"/>
      <c r="AK967" s="6"/>
      <c r="AL967" s="6"/>
      <c r="AM967" s="6"/>
      <c r="AN967" s="6"/>
      <c r="AO967" s="6"/>
      <c r="AP967" s="6"/>
      <c r="AQ967" s="6"/>
      <c r="AR967" s="6"/>
      <c r="AS967" s="6"/>
      <c r="AT967" s="6"/>
      <c r="AU967" s="39"/>
      <c r="AV967" s="39"/>
      <c r="AW967" s="6"/>
      <c r="AX967" s="6"/>
      <c r="AY967" s="6"/>
      <c r="AZ967" s="6"/>
      <c r="BA967" s="6"/>
      <c r="BB967" s="6"/>
      <c r="BC967" s="6"/>
      <c r="BD967" s="6"/>
      <c r="BE967" s="6"/>
      <c r="BF967" s="6"/>
      <c r="BG967" s="6"/>
      <c r="BH967" s="6"/>
      <c r="BI967" s="6"/>
      <c r="BJ967" s="6"/>
    </row>
    <row r="968" spans="1:62" ht="13.5" customHeight="1" x14ac:dyDescent="0.35">
      <c r="A968" s="120"/>
      <c r="B968" s="76"/>
      <c r="C968" s="1"/>
      <c r="D968" s="9"/>
      <c r="E968" s="1"/>
      <c r="F968" s="15"/>
      <c r="G968" s="5"/>
      <c r="H968" s="5"/>
      <c r="I968" s="22"/>
      <c r="J968" s="22"/>
      <c r="K968" s="22"/>
      <c r="L968" s="60"/>
      <c r="M968" s="60"/>
      <c r="N968" s="60"/>
      <c r="O968" s="60"/>
      <c r="P968" s="60"/>
      <c r="Q968" s="60"/>
      <c r="R968" s="60"/>
      <c r="S968" s="60"/>
      <c r="T968" s="60"/>
      <c r="U968" s="60"/>
      <c r="V968" s="60"/>
      <c r="W968" s="60"/>
      <c r="X968" s="60"/>
      <c r="Y968" s="59"/>
      <c r="Z968" s="20"/>
      <c r="AA968" s="60"/>
      <c r="AB968" s="60"/>
      <c r="AC968" s="60"/>
      <c r="AD968" s="60"/>
      <c r="AE968" s="22"/>
      <c r="AF968" s="22"/>
      <c r="AG968" s="22"/>
      <c r="AH968" s="22"/>
      <c r="AI968" s="22"/>
      <c r="AJ968" s="22"/>
      <c r="AK968" s="39"/>
      <c r="AL968" s="39"/>
      <c r="AM968" s="39"/>
      <c r="AN968" s="39"/>
      <c r="AO968" s="39"/>
      <c r="AP968" s="39"/>
      <c r="AQ968" s="39"/>
      <c r="AR968" s="40"/>
      <c r="AS968" s="39"/>
      <c r="AT968" s="40"/>
      <c r="AU968" s="39"/>
      <c r="AV968" s="39"/>
      <c r="AW968" s="39"/>
      <c r="AX968" s="39"/>
      <c r="AY968" s="39"/>
      <c r="AZ968" s="40"/>
      <c r="BA968" s="39"/>
      <c r="BB968" s="40"/>
      <c r="BC968" s="39"/>
      <c r="BD968" s="40"/>
      <c r="BE968" s="39"/>
      <c r="BF968" s="39"/>
      <c r="BG968" s="39"/>
      <c r="BH968" s="56"/>
      <c r="BI968" s="56"/>
      <c r="BJ968" s="133"/>
    </row>
    <row r="969" spans="1:62" x14ac:dyDescent="0.3">
      <c r="A969" s="99"/>
      <c r="B969" s="100"/>
      <c r="C969" s="99"/>
      <c r="D969" s="99"/>
      <c r="E969" s="99"/>
      <c r="F969" s="20"/>
      <c r="G969" s="59"/>
      <c r="H969" s="59"/>
      <c r="I969" s="99"/>
      <c r="J969" s="99"/>
      <c r="K969" s="99"/>
      <c r="L969" s="99"/>
      <c r="M969" s="99"/>
      <c r="N969" s="99"/>
      <c r="O969" s="99"/>
      <c r="P969" s="99"/>
      <c r="Q969" s="99"/>
      <c r="R969" s="99"/>
      <c r="S969" s="99"/>
      <c r="T969" s="99"/>
      <c r="U969" s="99"/>
      <c r="V969" s="99"/>
      <c r="W969" s="99"/>
      <c r="X969" s="101"/>
      <c r="Y969" s="105"/>
      <c r="Z969" s="19"/>
      <c r="AA969" s="99"/>
      <c r="AB969" s="99"/>
      <c r="AC969" s="99"/>
      <c r="AD969" s="99"/>
      <c r="AE969" s="103"/>
      <c r="AF969" s="103"/>
      <c r="AG969" s="103"/>
      <c r="AH969" s="103"/>
      <c r="AI969" s="103"/>
      <c r="AJ969" s="103"/>
      <c r="AK969" s="104"/>
      <c r="AL969" s="104"/>
      <c r="AM969" s="104"/>
      <c r="AN969" s="104"/>
      <c r="AO969" s="104"/>
      <c r="AP969" s="104"/>
      <c r="AQ969" s="104"/>
      <c r="AR969" s="104"/>
      <c r="AS969" s="104"/>
      <c r="AT969" s="104"/>
      <c r="AU969" s="39"/>
      <c r="AV969" s="39"/>
      <c r="AW969" s="104"/>
      <c r="AX969" s="104"/>
      <c r="AY969" s="104"/>
      <c r="AZ969" s="104"/>
      <c r="BA969" s="104"/>
      <c r="BB969" s="104"/>
      <c r="BC969" s="104"/>
      <c r="BD969" s="104"/>
      <c r="BE969" s="104"/>
      <c r="BF969" s="104"/>
      <c r="BG969" s="104"/>
      <c r="BH969" s="104"/>
      <c r="BI969" s="104"/>
      <c r="BJ969" s="104"/>
    </row>
    <row r="970" spans="1:62" x14ac:dyDescent="0.3">
      <c r="A970" s="135"/>
      <c r="B970" s="76"/>
      <c r="C970" s="9"/>
      <c r="D970" s="9"/>
      <c r="E970" s="9"/>
      <c r="F970" s="15"/>
      <c r="G970" s="5"/>
      <c r="H970" s="5"/>
      <c r="I970" s="9"/>
      <c r="J970" s="9"/>
      <c r="K970" s="9"/>
      <c r="L970" s="9"/>
      <c r="M970" s="9"/>
      <c r="N970" s="9"/>
      <c r="O970" s="9"/>
      <c r="P970" s="9"/>
      <c r="Q970" s="9"/>
      <c r="R970" s="9"/>
      <c r="S970" s="9"/>
      <c r="T970" s="9"/>
      <c r="U970" s="9"/>
      <c r="V970" s="8"/>
      <c r="W970" s="8"/>
      <c r="X970" s="7"/>
      <c r="Y970" s="18"/>
      <c r="Z970" s="7"/>
      <c r="AA970" s="7"/>
      <c r="AB970" s="7"/>
      <c r="AC970" s="9"/>
      <c r="AD970" s="8"/>
      <c r="AE970" s="14"/>
      <c r="AF970" s="14"/>
      <c r="AG970" s="14"/>
      <c r="AH970" s="14"/>
      <c r="AI970" s="14"/>
      <c r="AJ970" s="14"/>
      <c r="AK970" s="136"/>
      <c r="AL970" s="6"/>
      <c r="AM970" s="5"/>
      <c r="AN970" s="5"/>
      <c r="AO970" s="6"/>
      <c r="AP970" s="6"/>
      <c r="AQ970" s="6"/>
      <c r="AR970" s="6"/>
      <c r="AS970" s="6"/>
      <c r="AT970" s="6"/>
      <c r="AU970" s="6"/>
      <c r="AV970" s="6"/>
      <c r="AW970" s="6"/>
      <c r="AX970" s="6"/>
      <c r="AY970" s="6"/>
      <c r="AZ970" s="6"/>
      <c r="BA970" s="6"/>
      <c r="BB970" s="6"/>
      <c r="BC970" s="6"/>
      <c r="BD970" s="6"/>
      <c r="BE970" s="6"/>
      <c r="BF970" s="6"/>
      <c r="BG970" s="6"/>
      <c r="BH970" s="6"/>
      <c r="BI970" s="6"/>
      <c r="BJ970" s="6"/>
    </row>
    <row r="971" spans="1:62" x14ac:dyDescent="0.3">
      <c r="A971" s="9"/>
      <c r="B971" s="76"/>
      <c r="C971" s="9"/>
      <c r="D971" s="9"/>
      <c r="E971" s="9"/>
      <c r="F971" s="15"/>
      <c r="G971" s="5"/>
      <c r="H971" s="5"/>
      <c r="I971" s="9"/>
      <c r="J971" s="9"/>
      <c r="K971" s="9"/>
      <c r="L971" s="9"/>
      <c r="M971" s="9"/>
      <c r="N971" s="9"/>
      <c r="O971" s="9"/>
      <c r="P971" s="9"/>
      <c r="Q971" s="9"/>
      <c r="R971" s="9"/>
      <c r="S971" s="9"/>
      <c r="T971" s="9"/>
      <c r="U971" s="9"/>
      <c r="V971" s="9"/>
      <c r="W971" s="9"/>
      <c r="Y971" s="17"/>
      <c r="AA971" s="9"/>
      <c r="AB971" s="9"/>
      <c r="AC971" s="9"/>
      <c r="AD971" s="9"/>
      <c r="AE971" s="14"/>
      <c r="AF971" s="14"/>
      <c r="AG971" s="14"/>
      <c r="AH971" s="14"/>
      <c r="AI971" s="14"/>
      <c r="AJ971" s="14"/>
      <c r="AK971" s="6"/>
      <c r="AL971" s="6"/>
      <c r="AM971" s="6"/>
      <c r="AN971" s="6"/>
      <c r="AO971" s="6"/>
      <c r="AP971" s="6"/>
      <c r="AQ971" s="6"/>
      <c r="AR971" s="6"/>
      <c r="AS971" s="6"/>
      <c r="AT971" s="6"/>
      <c r="AU971" s="39"/>
      <c r="AV971" s="39"/>
      <c r="AW971" s="6"/>
      <c r="AX971" s="6"/>
      <c r="AY971" s="6"/>
      <c r="AZ971" s="6"/>
      <c r="BA971" s="6"/>
      <c r="BB971" s="6"/>
      <c r="BC971" s="6"/>
      <c r="BD971" s="6"/>
      <c r="BE971" s="6"/>
      <c r="BF971" s="6"/>
      <c r="BG971" s="6"/>
      <c r="BH971" s="6"/>
      <c r="BI971" s="6"/>
      <c r="BJ971" s="6"/>
    </row>
    <row r="972" spans="1:62" ht="13.5" customHeight="1" x14ac:dyDescent="0.35">
      <c r="A972" s="120"/>
      <c r="B972" s="19"/>
      <c r="C972" s="1"/>
      <c r="D972" s="9"/>
      <c r="E972" s="1"/>
      <c r="F972" s="15"/>
      <c r="G972" s="37"/>
      <c r="H972" s="5"/>
      <c r="I972" s="22"/>
      <c r="J972" s="22"/>
      <c r="K972" s="22"/>
      <c r="L972" s="60"/>
      <c r="M972" s="60"/>
      <c r="N972" s="60"/>
      <c r="O972" s="60"/>
      <c r="P972" s="60"/>
      <c r="Q972" s="60"/>
      <c r="R972" s="60"/>
      <c r="S972" s="60"/>
      <c r="T972" s="60"/>
      <c r="U972" s="60"/>
      <c r="V972" s="60"/>
      <c r="W972" s="60"/>
      <c r="X972" s="60"/>
      <c r="Y972" s="59"/>
      <c r="Z972" s="20"/>
      <c r="AA972" s="60"/>
      <c r="AB972" s="60"/>
      <c r="AC972" s="60"/>
      <c r="AD972" s="60"/>
      <c r="AE972" s="22"/>
      <c r="AF972" s="22"/>
      <c r="AG972" s="22"/>
      <c r="AH972" s="22"/>
      <c r="AI972" s="22"/>
      <c r="AJ972" s="22"/>
      <c r="AK972" s="39"/>
      <c r="AL972" s="39"/>
      <c r="AM972" s="39"/>
      <c r="AN972" s="39"/>
      <c r="AO972" s="39"/>
      <c r="AP972" s="39"/>
      <c r="AQ972" s="39"/>
      <c r="AR972" s="40"/>
      <c r="AS972" s="39"/>
      <c r="AT972" s="40"/>
      <c r="AU972" s="39"/>
      <c r="AV972" s="39"/>
      <c r="AW972" s="39"/>
      <c r="AX972" s="39"/>
      <c r="AY972" s="39"/>
      <c r="AZ972" s="40"/>
      <c r="BA972" s="39"/>
      <c r="BB972" s="40"/>
      <c r="BC972" s="39"/>
      <c r="BD972" s="40"/>
      <c r="BE972" s="39"/>
      <c r="BF972" s="39"/>
      <c r="BG972" s="39"/>
      <c r="BH972" s="56"/>
      <c r="BI972" s="56"/>
      <c r="BJ972" s="133"/>
    </row>
    <row r="973" spans="1:62" x14ac:dyDescent="0.3">
      <c r="A973" s="135"/>
      <c r="B973" s="76"/>
      <c r="C973" s="9"/>
      <c r="D973" s="9"/>
      <c r="E973" s="9"/>
      <c r="F973" s="15"/>
      <c r="G973" s="5"/>
      <c r="H973" s="5"/>
      <c r="I973" s="9"/>
      <c r="J973" s="9"/>
      <c r="K973" s="9"/>
      <c r="L973" s="9"/>
      <c r="M973" s="9"/>
      <c r="N973" s="9"/>
      <c r="O973" s="9"/>
      <c r="P973" s="9"/>
      <c r="Q973" s="9"/>
      <c r="R973" s="9"/>
      <c r="S973" s="9"/>
      <c r="T973" s="9"/>
      <c r="U973" s="9"/>
      <c r="V973" s="8"/>
      <c r="W973" s="8"/>
      <c r="X973" s="7"/>
      <c r="Y973" s="18"/>
      <c r="Z973" s="7"/>
      <c r="AA973" s="7"/>
      <c r="AB973" s="7"/>
      <c r="AC973" s="9"/>
      <c r="AD973" s="8"/>
      <c r="AE973" s="14"/>
      <c r="AF973" s="14"/>
      <c r="AG973" s="14"/>
      <c r="AH973" s="14"/>
      <c r="AI973" s="14"/>
      <c r="AJ973" s="14"/>
      <c r="AK973" s="136"/>
      <c r="AL973" s="6"/>
      <c r="AM973" s="5"/>
      <c r="AN973" s="5"/>
      <c r="AO973" s="6"/>
      <c r="AP973" s="6"/>
      <c r="AQ973" s="6"/>
      <c r="AR973" s="6"/>
      <c r="AS973" s="6"/>
      <c r="AT973" s="6"/>
      <c r="AU973" s="6"/>
      <c r="AV973" s="6"/>
      <c r="AW973" s="6"/>
      <c r="AX973" s="6"/>
      <c r="AY973" s="6"/>
      <c r="AZ973" s="6"/>
      <c r="BA973" s="6"/>
      <c r="BB973" s="6"/>
      <c r="BC973" s="6"/>
      <c r="BD973" s="6"/>
      <c r="BE973" s="6"/>
      <c r="BF973" s="6"/>
      <c r="BG973" s="6"/>
      <c r="BH973" s="6"/>
      <c r="BI973" s="6"/>
      <c r="BJ973" s="6"/>
    </row>
    <row r="974" spans="1:62" x14ac:dyDescent="0.3">
      <c r="A974" s="9"/>
      <c r="B974" s="76"/>
      <c r="C974" s="9"/>
      <c r="D974" s="9"/>
      <c r="E974" s="9"/>
      <c r="F974" s="15"/>
      <c r="G974" s="5"/>
      <c r="H974" s="5"/>
      <c r="I974" s="9"/>
      <c r="J974" s="9"/>
      <c r="K974" s="9"/>
      <c r="L974" s="9"/>
      <c r="M974" s="9"/>
      <c r="N974" s="9"/>
      <c r="O974" s="9"/>
      <c r="P974" s="9"/>
      <c r="Q974" s="9"/>
      <c r="R974" s="9"/>
      <c r="S974" s="9"/>
      <c r="T974" s="9"/>
      <c r="U974" s="9"/>
      <c r="V974" s="8"/>
      <c r="W974" s="8"/>
      <c r="X974" s="7"/>
      <c r="Y974" s="18"/>
      <c r="Z974" s="7"/>
      <c r="AA974" s="7"/>
      <c r="AB974" s="7"/>
      <c r="AC974" s="9"/>
      <c r="AD974" s="8"/>
      <c r="AE974" s="14"/>
      <c r="AF974" s="14"/>
      <c r="AG974" s="14"/>
      <c r="AH974" s="14"/>
      <c r="AI974" s="14"/>
      <c r="AJ974" s="14"/>
      <c r="AK974" s="5"/>
      <c r="AL974" s="6"/>
      <c r="AM974" s="5"/>
      <c r="AN974" s="5"/>
      <c r="AO974" s="6"/>
      <c r="AP974" s="6"/>
      <c r="AQ974" s="6"/>
      <c r="AR974" s="6"/>
      <c r="AS974" s="6"/>
      <c r="AT974" s="6"/>
      <c r="AU974" s="6"/>
      <c r="AV974" s="6"/>
      <c r="AW974" s="6"/>
      <c r="AX974" s="6"/>
      <c r="AY974" s="6"/>
      <c r="AZ974" s="6"/>
      <c r="BA974" s="6"/>
      <c r="BB974" s="6"/>
      <c r="BC974" s="6"/>
      <c r="BD974" s="6"/>
      <c r="BE974" s="6"/>
      <c r="BF974" s="6"/>
      <c r="BG974" s="6"/>
      <c r="BH974" s="6"/>
      <c r="BI974" s="6"/>
      <c r="BJ974" s="6"/>
    </row>
    <row r="975" spans="1:62" ht="13.5" customHeight="1" x14ac:dyDescent="0.35">
      <c r="A975" s="120"/>
      <c r="B975" s="19"/>
      <c r="C975" s="1"/>
      <c r="D975" s="9"/>
      <c r="E975" s="1"/>
      <c r="F975" s="15"/>
      <c r="G975" s="37"/>
      <c r="H975" s="5"/>
      <c r="I975" s="22"/>
      <c r="J975" s="22"/>
      <c r="K975" s="22"/>
      <c r="L975" s="60"/>
      <c r="M975" s="60"/>
      <c r="N975" s="60"/>
      <c r="O975" s="60"/>
      <c r="P975" s="60"/>
      <c r="Q975" s="60"/>
      <c r="R975" s="60"/>
      <c r="S975" s="60"/>
      <c r="T975" s="60"/>
      <c r="U975" s="60"/>
      <c r="V975" s="60"/>
      <c r="W975" s="60"/>
      <c r="X975" s="60"/>
      <c r="Y975" s="59"/>
      <c r="Z975" s="20"/>
      <c r="AA975" s="60"/>
      <c r="AB975" s="60"/>
      <c r="AC975" s="60"/>
      <c r="AD975" s="60"/>
      <c r="AE975" s="22"/>
      <c r="AF975" s="22"/>
      <c r="AG975" s="22"/>
      <c r="AH975" s="22"/>
      <c r="AI975" s="22"/>
      <c r="AJ975" s="22"/>
      <c r="AK975" s="39"/>
      <c r="AL975" s="39"/>
      <c r="AM975" s="39"/>
      <c r="AN975" s="39"/>
      <c r="AO975" s="39"/>
      <c r="AP975" s="39"/>
      <c r="AQ975" s="39"/>
      <c r="AR975" s="40"/>
      <c r="AS975" s="39"/>
      <c r="AT975" s="40"/>
      <c r="AU975" s="39"/>
      <c r="AV975" s="39"/>
      <c r="AW975" s="39"/>
      <c r="AX975" s="39"/>
      <c r="AY975" s="39"/>
      <c r="AZ975" s="40"/>
      <c r="BA975" s="39"/>
      <c r="BB975" s="40"/>
      <c r="BC975" s="39"/>
      <c r="BD975" s="40"/>
      <c r="BE975" s="39"/>
      <c r="BF975" s="39"/>
      <c r="BG975" s="39"/>
      <c r="BH975" s="56"/>
      <c r="BI975" s="56"/>
      <c r="BJ975" s="133"/>
    </row>
    <row r="976" spans="1:62" ht="13.5" customHeight="1" x14ac:dyDescent="0.35">
      <c r="A976" s="120"/>
      <c r="B976" s="19"/>
      <c r="C976" s="1"/>
      <c r="D976" s="9"/>
      <c r="E976" s="1"/>
      <c r="F976" s="15"/>
      <c r="G976" s="37"/>
      <c r="H976" s="5"/>
      <c r="I976" s="22"/>
      <c r="J976" s="22"/>
      <c r="K976" s="22"/>
      <c r="L976" s="60"/>
      <c r="M976" s="60"/>
      <c r="N976" s="60"/>
      <c r="O976" s="60"/>
      <c r="P976" s="60"/>
      <c r="Q976" s="60"/>
      <c r="R976" s="60"/>
      <c r="S976" s="60"/>
      <c r="T976" s="60"/>
      <c r="U976" s="60"/>
      <c r="V976" s="60"/>
      <c r="W976" s="60"/>
      <c r="X976" s="60"/>
      <c r="Y976" s="59"/>
      <c r="Z976" s="20"/>
      <c r="AA976" s="60"/>
      <c r="AB976" s="60"/>
      <c r="AC976" s="60"/>
      <c r="AD976" s="60"/>
      <c r="AE976" s="22"/>
      <c r="AF976" s="22"/>
      <c r="AG976" s="22"/>
      <c r="AH976" s="22"/>
      <c r="AI976" s="22"/>
      <c r="AJ976" s="22"/>
      <c r="AK976" s="39"/>
      <c r="AL976" s="39"/>
      <c r="AM976" s="39"/>
      <c r="AN976" s="39"/>
      <c r="AO976" s="39"/>
      <c r="AP976" s="39"/>
      <c r="AQ976" s="39"/>
      <c r="AR976" s="40"/>
      <c r="AS976" s="39"/>
      <c r="AT976" s="40"/>
      <c r="AU976" s="39"/>
      <c r="AV976" s="39"/>
      <c r="AW976" s="39"/>
      <c r="AX976" s="39"/>
      <c r="AY976" s="39"/>
      <c r="AZ976" s="40"/>
      <c r="BA976" s="39"/>
      <c r="BB976" s="40"/>
      <c r="BC976" s="39"/>
      <c r="BD976" s="40"/>
      <c r="BE976" s="39"/>
      <c r="BF976" s="39"/>
      <c r="BG976" s="39"/>
      <c r="BH976" s="56"/>
      <c r="BI976" s="56"/>
      <c r="BJ976" s="133"/>
    </row>
    <row r="977" spans="1:62" x14ac:dyDescent="0.3">
      <c r="A977" s="9"/>
      <c r="B977" s="76"/>
      <c r="C977" s="9"/>
      <c r="D977" s="9"/>
      <c r="E977" s="9"/>
      <c r="F977" s="15"/>
      <c r="G977" s="5"/>
      <c r="H977" s="5"/>
      <c r="I977" s="9"/>
      <c r="J977" s="9"/>
      <c r="K977" s="9"/>
      <c r="L977" s="9"/>
      <c r="M977" s="9"/>
      <c r="N977" s="9"/>
      <c r="O977" s="9"/>
      <c r="P977" s="9"/>
      <c r="Q977" s="9"/>
      <c r="R977" s="9"/>
      <c r="S977" s="9"/>
      <c r="T977" s="9"/>
      <c r="U977" s="9"/>
      <c r="V977" s="8"/>
      <c r="W977" s="8"/>
      <c r="X977" s="7"/>
      <c r="Y977" s="18"/>
      <c r="Z977" s="7"/>
      <c r="AA977" s="7"/>
      <c r="AB977" s="7"/>
      <c r="AC977" s="9"/>
      <c r="AD977" s="8"/>
      <c r="AE977" s="14"/>
      <c r="AF977" s="14"/>
      <c r="AG977" s="14"/>
      <c r="AH977" s="14"/>
      <c r="AI977" s="14"/>
      <c r="AJ977" s="14"/>
      <c r="AK977" s="5"/>
      <c r="AL977" s="6"/>
      <c r="AM977" s="5"/>
      <c r="AN977" s="5"/>
      <c r="AO977" s="6"/>
      <c r="AP977" s="6"/>
      <c r="AQ977" s="6"/>
      <c r="AR977" s="6"/>
      <c r="AS977" s="6"/>
      <c r="AT977" s="6"/>
      <c r="AU977" s="6"/>
      <c r="AV977" s="6"/>
      <c r="AW977" s="6"/>
      <c r="AX977" s="6"/>
      <c r="AY977" s="6"/>
      <c r="AZ977" s="6"/>
      <c r="BA977" s="6"/>
      <c r="BB977" s="6"/>
      <c r="BC977" s="6"/>
      <c r="BD977" s="6"/>
      <c r="BE977" s="6"/>
      <c r="BF977" s="6"/>
      <c r="BG977" s="6"/>
      <c r="BH977" s="6"/>
      <c r="BI977" s="6"/>
      <c r="BJ977" s="6"/>
    </row>
    <row r="978" spans="1:62" ht="13.5" customHeight="1" x14ac:dyDescent="0.35">
      <c r="A978" s="120"/>
      <c r="B978" s="19"/>
      <c r="C978" s="1"/>
      <c r="D978" s="9"/>
      <c r="E978" s="1"/>
      <c r="F978" s="15"/>
      <c r="G978" s="37"/>
      <c r="H978" s="5"/>
      <c r="I978" s="22"/>
      <c r="J978" s="22"/>
      <c r="K978" s="22"/>
      <c r="L978" s="60"/>
      <c r="M978" s="60"/>
      <c r="N978" s="60"/>
      <c r="O978" s="60"/>
      <c r="P978" s="60"/>
      <c r="Q978" s="60"/>
      <c r="R978" s="60"/>
      <c r="S978" s="60"/>
      <c r="T978" s="60"/>
      <c r="U978" s="60"/>
      <c r="V978" s="60"/>
      <c r="W978" s="60"/>
      <c r="X978" s="60"/>
      <c r="Y978" s="59"/>
      <c r="Z978" s="20"/>
      <c r="AA978" s="60"/>
      <c r="AB978" s="60"/>
      <c r="AC978" s="60"/>
      <c r="AD978" s="60"/>
      <c r="AE978" s="22"/>
      <c r="AF978" s="22"/>
      <c r="AG978" s="22"/>
      <c r="AH978" s="22"/>
      <c r="AI978" s="22"/>
      <c r="AJ978" s="22"/>
      <c r="AK978" s="39"/>
      <c r="AL978" s="39"/>
      <c r="AM978" s="39"/>
      <c r="AN978" s="39"/>
      <c r="AO978" s="39"/>
      <c r="AP978" s="39"/>
      <c r="AQ978" s="39"/>
      <c r="AR978" s="40"/>
      <c r="AS978" s="39"/>
      <c r="AT978" s="40"/>
      <c r="AU978" s="39"/>
      <c r="AV978" s="39"/>
      <c r="AW978" s="39"/>
      <c r="AX978" s="39"/>
      <c r="AY978" s="39"/>
      <c r="AZ978" s="40"/>
      <c r="BA978" s="39"/>
      <c r="BB978" s="40"/>
      <c r="BC978" s="39"/>
      <c r="BD978" s="40"/>
      <c r="BE978" s="39"/>
      <c r="BF978" s="39"/>
      <c r="BG978" s="39"/>
      <c r="BH978" s="56"/>
      <c r="BI978" s="56"/>
      <c r="BJ978" s="133"/>
    </row>
    <row r="979" spans="1:62" x14ac:dyDescent="0.3">
      <c r="A979" s="9"/>
      <c r="B979" s="76"/>
      <c r="C979" s="9"/>
      <c r="D979" s="9"/>
      <c r="E979" s="9"/>
      <c r="F979" s="15"/>
      <c r="G979" s="5"/>
      <c r="H979" s="5"/>
      <c r="I979" s="9"/>
      <c r="J979" s="9"/>
      <c r="K979" s="9"/>
      <c r="L979" s="9"/>
      <c r="M979" s="9"/>
      <c r="N979" s="9"/>
      <c r="O979" s="9"/>
      <c r="P979" s="9"/>
      <c r="Q979" s="9"/>
      <c r="R979" s="9"/>
      <c r="S979" s="9"/>
      <c r="T979" s="9"/>
      <c r="U979" s="9"/>
      <c r="V979" s="9"/>
      <c r="W979" s="9"/>
      <c r="Y979" s="17"/>
      <c r="AA979" s="9"/>
      <c r="AB979" s="9"/>
      <c r="AC979" s="9"/>
      <c r="AD979" s="9"/>
      <c r="AE979" s="14"/>
      <c r="AF979" s="14"/>
      <c r="AG979" s="14"/>
      <c r="AH979" s="14"/>
      <c r="AI979" s="14"/>
      <c r="AJ979" s="14"/>
      <c r="AK979" s="6"/>
      <c r="AL979" s="6"/>
      <c r="AM979" s="6"/>
      <c r="AN979" s="6"/>
      <c r="AO979" s="6"/>
      <c r="AP979" s="6"/>
      <c r="AQ979" s="6"/>
      <c r="AR979" s="6"/>
      <c r="AS979" s="6"/>
      <c r="AT979" s="6"/>
      <c r="AU979" s="39"/>
      <c r="AV979" s="39"/>
      <c r="AW979" s="6"/>
      <c r="AX979" s="6"/>
      <c r="AY979" s="6"/>
      <c r="AZ979" s="6"/>
      <c r="BA979" s="6"/>
      <c r="BB979" s="6"/>
      <c r="BC979" s="6"/>
      <c r="BD979" s="6"/>
      <c r="BE979" s="6"/>
      <c r="BF979" s="6"/>
      <c r="BG979" s="6"/>
      <c r="BH979" s="6"/>
      <c r="BI979" s="6"/>
      <c r="BJ979" s="6"/>
    </row>
    <row r="980" spans="1:62" x14ac:dyDescent="0.3">
      <c r="A980" s="9"/>
      <c r="B980" s="76"/>
      <c r="C980" s="9"/>
      <c r="D980" s="9"/>
      <c r="E980" s="9"/>
      <c r="F980" s="15"/>
      <c r="G980" s="5"/>
      <c r="H980" s="5"/>
      <c r="I980" s="9"/>
      <c r="J980" s="9"/>
      <c r="K980" s="9"/>
      <c r="L980" s="9"/>
      <c r="M980" s="9"/>
      <c r="N980" s="9"/>
      <c r="O980" s="9"/>
      <c r="P980" s="9"/>
      <c r="Q980" s="9"/>
      <c r="R980" s="9"/>
      <c r="S980" s="9"/>
      <c r="T980" s="9"/>
      <c r="U980" s="9"/>
      <c r="V980" s="9"/>
      <c r="W980" s="9"/>
      <c r="Y980" s="17"/>
      <c r="AA980" s="9"/>
      <c r="AB980" s="9"/>
      <c r="AC980" s="9"/>
      <c r="AD980" s="9"/>
      <c r="AE980" s="14"/>
      <c r="AF980" s="14"/>
      <c r="AG980" s="14"/>
      <c r="AH980" s="14"/>
      <c r="AI980" s="14"/>
      <c r="AJ980" s="14"/>
      <c r="AK980" s="6"/>
      <c r="AL980" s="6"/>
      <c r="AM980" s="6"/>
      <c r="AN980" s="6"/>
      <c r="AO980" s="6"/>
      <c r="AP980" s="6"/>
      <c r="AQ980" s="6"/>
      <c r="AR980" s="6"/>
      <c r="AS980" s="6"/>
      <c r="AT980" s="6"/>
      <c r="AU980" s="39"/>
      <c r="AV980" s="39"/>
      <c r="AW980" s="6"/>
      <c r="AX980" s="6"/>
      <c r="AY980" s="6"/>
      <c r="AZ980" s="6"/>
      <c r="BA980" s="6"/>
      <c r="BB980" s="6"/>
      <c r="BC980" s="6"/>
      <c r="BD980" s="6"/>
      <c r="BE980" s="6"/>
      <c r="BF980" s="6"/>
      <c r="BG980" s="6"/>
      <c r="BH980" s="6"/>
      <c r="BI980" s="6"/>
      <c r="BJ980" s="6"/>
    </row>
    <row r="981" spans="1:62" ht="13.5" customHeight="1" x14ac:dyDescent="0.35">
      <c r="A981" s="120"/>
      <c r="B981" s="19"/>
      <c r="C981" s="1"/>
      <c r="D981" s="9"/>
      <c r="E981" s="1"/>
      <c r="F981" s="15"/>
      <c r="G981" s="37"/>
      <c r="H981" s="5"/>
      <c r="I981" s="22"/>
      <c r="J981" s="22"/>
      <c r="K981" s="22"/>
      <c r="L981" s="60"/>
      <c r="M981" s="60"/>
      <c r="N981" s="60"/>
      <c r="O981" s="60"/>
      <c r="P981" s="60"/>
      <c r="Q981" s="60"/>
      <c r="R981" s="60"/>
      <c r="S981" s="60"/>
      <c r="T981" s="60"/>
      <c r="U981" s="60"/>
      <c r="V981" s="60"/>
      <c r="W981" s="60"/>
      <c r="X981" s="60"/>
      <c r="Y981" s="59"/>
      <c r="Z981" s="20"/>
      <c r="AA981" s="60"/>
      <c r="AB981" s="60"/>
      <c r="AC981" s="60"/>
      <c r="AD981" s="60"/>
      <c r="AE981" s="22"/>
      <c r="AF981" s="22"/>
      <c r="AG981" s="22"/>
      <c r="AH981" s="22"/>
      <c r="AI981" s="22"/>
      <c r="AJ981" s="22"/>
      <c r="AK981" s="39"/>
      <c r="AL981" s="39"/>
      <c r="AM981" s="39"/>
      <c r="AN981" s="39"/>
      <c r="AO981" s="39"/>
      <c r="AP981" s="39"/>
      <c r="AQ981" s="39"/>
      <c r="AR981" s="40"/>
      <c r="AS981" s="39"/>
      <c r="AT981" s="40"/>
      <c r="AU981" s="39"/>
      <c r="AV981" s="39"/>
      <c r="AW981" s="39"/>
      <c r="AX981" s="39"/>
      <c r="AY981" s="39"/>
      <c r="AZ981" s="40"/>
      <c r="BA981" s="39"/>
      <c r="BB981" s="40"/>
      <c r="BC981" s="39"/>
      <c r="BD981" s="40"/>
      <c r="BE981" s="39"/>
      <c r="BF981" s="39"/>
      <c r="BG981" s="39"/>
      <c r="BH981" s="56"/>
      <c r="BI981" s="56"/>
      <c r="BJ981" s="133"/>
    </row>
    <row r="982" spans="1:62" x14ac:dyDescent="0.3">
      <c r="A982" s="9"/>
      <c r="B982" s="76"/>
      <c r="C982" s="9"/>
      <c r="D982" s="9"/>
      <c r="E982" s="9"/>
      <c r="F982" s="15"/>
      <c r="G982" s="5"/>
      <c r="H982" s="5"/>
      <c r="I982" s="9"/>
      <c r="J982" s="9"/>
      <c r="K982" s="9"/>
      <c r="L982" s="9"/>
      <c r="M982" s="9"/>
      <c r="N982" s="9"/>
      <c r="O982" s="9"/>
      <c r="P982" s="9"/>
      <c r="Q982" s="9"/>
      <c r="R982" s="9"/>
      <c r="S982" s="9"/>
      <c r="T982" s="9"/>
      <c r="U982" s="9"/>
      <c r="V982" s="9"/>
      <c r="W982" s="9"/>
      <c r="Y982" s="17"/>
      <c r="AA982" s="9"/>
      <c r="AB982" s="9"/>
      <c r="AC982" s="9"/>
      <c r="AD982" s="9"/>
      <c r="AE982" s="14"/>
      <c r="AF982" s="14"/>
      <c r="AG982" s="14"/>
      <c r="AH982" s="14"/>
      <c r="AI982" s="14"/>
      <c r="AJ982" s="14"/>
      <c r="AK982" s="6"/>
      <c r="AL982" s="6"/>
      <c r="AM982" s="6"/>
      <c r="AN982" s="6"/>
      <c r="AO982" s="6"/>
      <c r="AP982" s="6"/>
      <c r="AQ982" s="6"/>
      <c r="AR982" s="6"/>
      <c r="AS982" s="6"/>
      <c r="AT982" s="6"/>
      <c r="AU982" s="39"/>
      <c r="AV982" s="39"/>
      <c r="AW982" s="6"/>
      <c r="AX982" s="6"/>
      <c r="AY982" s="6"/>
      <c r="AZ982" s="6"/>
      <c r="BA982" s="6"/>
      <c r="BB982" s="6"/>
      <c r="BC982" s="6"/>
      <c r="BD982" s="6"/>
      <c r="BE982" s="6"/>
      <c r="BF982" s="6"/>
      <c r="BG982" s="6"/>
      <c r="BH982" s="6"/>
      <c r="BI982" s="6"/>
      <c r="BJ982" s="6"/>
    </row>
    <row r="983" spans="1:62" x14ac:dyDescent="0.3">
      <c r="A983" s="9"/>
      <c r="B983" s="76"/>
      <c r="C983" s="9"/>
      <c r="D983" s="9"/>
      <c r="E983" s="9"/>
      <c r="F983" s="15"/>
      <c r="G983" s="5"/>
      <c r="H983" s="5"/>
      <c r="I983" s="9"/>
      <c r="J983" s="9"/>
      <c r="K983" s="9"/>
      <c r="L983" s="9"/>
      <c r="M983" s="9"/>
      <c r="N983" s="9"/>
      <c r="O983" s="9"/>
      <c r="P983" s="9"/>
      <c r="Q983" s="9"/>
      <c r="R983" s="9"/>
      <c r="S983" s="9"/>
      <c r="T983" s="9"/>
      <c r="U983" s="9"/>
      <c r="V983" s="8"/>
      <c r="W983" s="8"/>
      <c r="X983" s="7"/>
      <c r="Y983" s="18"/>
      <c r="Z983" s="7"/>
      <c r="AA983" s="7"/>
      <c r="AB983" s="7"/>
      <c r="AC983" s="9"/>
      <c r="AD983" s="8"/>
      <c r="AE983" s="14"/>
      <c r="AF983" s="14"/>
      <c r="AG983" s="14"/>
      <c r="AH983" s="14"/>
      <c r="AI983" s="14"/>
      <c r="AJ983" s="14"/>
      <c r="AK983" s="5"/>
      <c r="AL983" s="6"/>
      <c r="AM983" s="5"/>
      <c r="AN983" s="5"/>
      <c r="AO983" s="6"/>
      <c r="AP983" s="6"/>
      <c r="AQ983" s="6"/>
      <c r="AR983" s="6"/>
      <c r="AS983" s="6"/>
      <c r="AT983" s="6"/>
      <c r="AU983" s="6"/>
      <c r="AV983" s="6"/>
      <c r="AW983" s="6"/>
      <c r="AX983" s="6"/>
      <c r="AY983" s="6"/>
      <c r="AZ983" s="6"/>
      <c r="BA983" s="6"/>
      <c r="BB983" s="6"/>
      <c r="BC983" s="6"/>
      <c r="BD983" s="6"/>
      <c r="BE983" s="6"/>
      <c r="BF983" s="6"/>
      <c r="BG983" s="6"/>
      <c r="BH983" s="6"/>
      <c r="BI983" s="6"/>
      <c r="BJ983" s="6"/>
    </row>
    <row r="984" spans="1:62" x14ac:dyDescent="0.3">
      <c r="A984" s="135"/>
      <c r="B984" s="76"/>
      <c r="C984" s="9"/>
      <c r="D984" s="9"/>
      <c r="E984" s="9"/>
      <c r="F984" s="15"/>
      <c r="G984" s="5"/>
      <c r="H984" s="5"/>
      <c r="I984" s="9"/>
      <c r="J984" s="9"/>
      <c r="K984" s="9"/>
      <c r="L984" s="9"/>
      <c r="M984" s="9"/>
      <c r="N984" s="9"/>
      <c r="O984" s="9"/>
      <c r="P984" s="9"/>
      <c r="Q984" s="9"/>
      <c r="R984" s="9"/>
      <c r="S984" s="9"/>
      <c r="T984" s="9"/>
      <c r="U984" s="9"/>
      <c r="V984" s="8"/>
      <c r="W984" s="8"/>
      <c r="X984" s="7"/>
      <c r="Y984" s="18"/>
      <c r="Z984" s="7"/>
      <c r="AA984" s="7"/>
      <c r="AB984" s="7"/>
      <c r="AC984" s="9"/>
      <c r="AD984" s="8"/>
      <c r="AE984" s="14"/>
      <c r="AF984" s="14"/>
      <c r="AG984" s="14"/>
      <c r="AH984" s="14"/>
      <c r="AI984" s="14"/>
      <c r="AJ984" s="14"/>
      <c r="AK984" s="136"/>
      <c r="AL984" s="6"/>
      <c r="AM984" s="5"/>
      <c r="AN984" s="5"/>
      <c r="AO984" s="6"/>
      <c r="AP984" s="6"/>
      <c r="AQ984" s="6"/>
      <c r="AR984" s="6"/>
      <c r="AS984" s="6"/>
      <c r="AT984" s="6"/>
      <c r="AU984" s="6"/>
      <c r="AV984" s="6"/>
      <c r="AW984" s="6"/>
      <c r="AX984" s="6"/>
      <c r="AY984" s="6"/>
      <c r="AZ984" s="6"/>
      <c r="BA984" s="6"/>
      <c r="BB984" s="6"/>
      <c r="BC984" s="6"/>
      <c r="BD984" s="6"/>
      <c r="BE984" s="6"/>
      <c r="BF984" s="6"/>
      <c r="BG984" s="6"/>
      <c r="BH984" s="6"/>
      <c r="BI984" s="6"/>
      <c r="BJ984" s="6"/>
    </row>
    <row r="985" spans="1:62" ht="13.5" customHeight="1" x14ac:dyDescent="0.35">
      <c r="A985" s="120"/>
      <c r="B985" s="76"/>
      <c r="C985" s="1"/>
      <c r="D985" s="9"/>
      <c r="E985" s="1"/>
      <c r="F985" s="15"/>
      <c r="G985" s="5"/>
      <c r="H985" s="5"/>
      <c r="I985" s="22"/>
      <c r="J985" s="22"/>
      <c r="K985" s="22"/>
      <c r="L985" s="60"/>
      <c r="M985" s="60"/>
      <c r="N985" s="60"/>
      <c r="O985" s="60"/>
      <c r="P985" s="60"/>
      <c r="Q985" s="60"/>
      <c r="R985" s="60"/>
      <c r="S985" s="60"/>
      <c r="T985" s="60"/>
      <c r="U985" s="60"/>
      <c r="V985" s="60"/>
      <c r="W985" s="60"/>
      <c r="X985" s="60"/>
      <c r="Y985" s="59"/>
      <c r="Z985" s="20"/>
      <c r="AA985" s="60"/>
      <c r="AB985" s="60"/>
      <c r="AC985" s="60"/>
      <c r="AD985" s="60"/>
      <c r="AE985" s="22"/>
      <c r="AF985" s="22"/>
      <c r="AG985" s="22"/>
      <c r="AH985" s="22"/>
      <c r="AI985" s="22"/>
      <c r="AJ985" s="22"/>
      <c r="AK985" s="39"/>
      <c r="AL985" s="39"/>
      <c r="AM985" s="39"/>
      <c r="AN985" s="39"/>
      <c r="AO985" s="39"/>
      <c r="AP985" s="39"/>
      <c r="AQ985" s="39"/>
      <c r="AR985" s="40"/>
      <c r="AS985" s="39"/>
      <c r="AT985" s="40"/>
      <c r="AU985" s="39"/>
      <c r="AV985" s="39"/>
      <c r="AW985" s="39"/>
      <c r="AX985" s="39"/>
      <c r="AY985" s="39"/>
      <c r="AZ985" s="40"/>
      <c r="BA985" s="39"/>
      <c r="BB985" s="40"/>
      <c r="BC985" s="39"/>
      <c r="BD985" s="40"/>
      <c r="BE985" s="39"/>
      <c r="BF985" s="39"/>
      <c r="BG985" s="39"/>
      <c r="BH985" s="56"/>
      <c r="BI985" s="56"/>
      <c r="BJ985" s="133"/>
    </row>
    <row r="986" spans="1:62" x14ac:dyDescent="0.3">
      <c r="A986" s="135"/>
      <c r="B986" s="76"/>
      <c r="C986" s="9"/>
      <c r="D986" s="9"/>
      <c r="E986" s="9"/>
      <c r="F986" s="15"/>
      <c r="G986" s="5"/>
      <c r="H986" s="5"/>
      <c r="I986" s="9"/>
      <c r="J986" s="9"/>
      <c r="K986" s="9"/>
      <c r="L986" s="9"/>
      <c r="M986" s="9"/>
      <c r="N986" s="9"/>
      <c r="O986" s="9"/>
      <c r="P986" s="9"/>
      <c r="Q986" s="9"/>
      <c r="R986" s="9"/>
      <c r="S986" s="9"/>
      <c r="T986" s="9"/>
      <c r="U986" s="9"/>
      <c r="V986" s="8"/>
      <c r="W986" s="8"/>
      <c r="X986" s="7"/>
      <c r="Y986" s="18"/>
      <c r="Z986" s="7"/>
      <c r="AA986" s="7"/>
      <c r="AB986" s="7"/>
      <c r="AC986" s="9"/>
      <c r="AD986" s="8"/>
      <c r="AE986" s="14"/>
      <c r="AF986" s="14"/>
      <c r="AG986" s="14"/>
      <c r="AH986" s="14"/>
      <c r="AI986" s="14"/>
      <c r="AJ986" s="14"/>
      <c r="AK986" s="136"/>
      <c r="AL986" s="6"/>
      <c r="AM986" s="5"/>
      <c r="AN986" s="5"/>
      <c r="AO986" s="6"/>
      <c r="AP986" s="6"/>
      <c r="AQ986" s="6"/>
      <c r="AR986" s="6"/>
      <c r="AS986" s="6"/>
      <c r="AT986" s="6"/>
      <c r="AU986" s="6"/>
      <c r="AV986" s="6"/>
      <c r="AW986" s="6"/>
      <c r="AX986" s="6"/>
      <c r="AY986" s="6"/>
      <c r="AZ986" s="6"/>
      <c r="BA986" s="6"/>
      <c r="BB986" s="6"/>
      <c r="BC986" s="6"/>
      <c r="BD986" s="6"/>
      <c r="BE986" s="6"/>
      <c r="BF986" s="6"/>
      <c r="BG986" s="6"/>
      <c r="BH986" s="6"/>
      <c r="BI986" s="6"/>
      <c r="BJ986" s="6"/>
    </row>
    <row r="987" spans="1:62" ht="13.5" customHeight="1" x14ac:dyDescent="0.35">
      <c r="A987" s="120"/>
      <c r="B987" s="19"/>
      <c r="C987" s="1"/>
      <c r="D987" s="9"/>
      <c r="E987" s="1"/>
      <c r="F987" s="15"/>
      <c r="G987" s="37"/>
      <c r="H987" s="5"/>
      <c r="I987" s="22"/>
      <c r="J987" s="22"/>
      <c r="K987" s="22"/>
      <c r="L987" s="60"/>
      <c r="M987" s="60"/>
      <c r="N987" s="60"/>
      <c r="O987" s="60"/>
      <c r="P987" s="60"/>
      <c r="Q987" s="60"/>
      <c r="R987" s="60"/>
      <c r="S987" s="60"/>
      <c r="T987" s="60"/>
      <c r="U987" s="60"/>
      <c r="V987" s="60"/>
      <c r="W987" s="60"/>
      <c r="X987" s="60"/>
      <c r="Y987" s="59"/>
      <c r="Z987" s="20"/>
      <c r="AA987" s="60"/>
      <c r="AB987" s="60"/>
      <c r="AC987" s="60"/>
      <c r="AD987" s="60"/>
      <c r="AE987" s="22"/>
      <c r="AF987" s="22"/>
      <c r="AG987" s="22"/>
      <c r="AH987" s="22"/>
      <c r="AI987" s="22"/>
      <c r="AJ987" s="22"/>
      <c r="AK987" s="39"/>
      <c r="AL987" s="39"/>
      <c r="AM987" s="39"/>
      <c r="AN987" s="39"/>
      <c r="AO987" s="39"/>
      <c r="AP987" s="39"/>
      <c r="AQ987" s="39"/>
      <c r="AR987" s="40"/>
      <c r="AS987" s="39"/>
      <c r="AT987" s="40"/>
      <c r="AU987" s="39"/>
      <c r="AV987" s="39"/>
      <c r="AW987" s="39"/>
      <c r="AX987" s="39"/>
      <c r="AY987" s="39"/>
      <c r="AZ987" s="40"/>
      <c r="BA987" s="39"/>
      <c r="BB987" s="40"/>
      <c r="BC987" s="39"/>
      <c r="BD987" s="40"/>
      <c r="BE987" s="39"/>
      <c r="BF987" s="39"/>
      <c r="BG987" s="39"/>
      <c r="BH987" s="56"/>
      <c r="BI987" s="56"/>
      <c r="BJ987" s="133"/>
    </row>
    <row r="988" spans="1:62" x14ac:dyDescent="0.3">
      <c r="A988" s="9"/>
      <c r="B988" s="76"/>
      <c r="C988" s="9"/>
      <c r="D988" s="9"/>
      <c r="E988" s="9"/>
      <c r="F988" s="15"/>
      <c r="G988" s="5"/>
      <c r="H988" s="5"/>
      <c r="I988" s="9"/>
      <c r="J988" s="9"/>
      <c r="K988" s="9"/>
      <c r="L988" s="9"/>
      <c r="M988" s="9"/>
      <c r="N988" s="9"/>
      <c r="O988" s="9"/>
      <c r="P988" s="9"/>
      <c r="Q988" s="9"/>
      <c r="R988" s="9"/>
      <c r="S988" s="9"/>
      <c r="T988" s="9"/>
      <c r="U988" s="9"/>
      <c r="V988" s="9"/>
      <c r="W988" s="9"/>
      <c r="Y988" s="17"/>
      <c r="AA988" s="9"/>
      <c r="AB988" s="9"/>
      <c r="AC988" s="9"/>
      <c r="AD988" s="9"/>
      <c r="AE988" s="14"/>
      <c r="AF988" s="14"/>
      <c r="AG988" s="14"/>
      <c r="AH988" s="14"/>
      <c r="AI988" s="14"/>
      <c r="AJ988" s="14"/>
      <c r="AK988" s="6"/>
      <c r="AL988" s="6"/>
      <c r="AM988" s="6"/>
      <c r="AN988" s="6"/>
      <c r="AO988" s="6"/>
      <c r="AP988" s="6"/>
      <c r="AQ988" s="6"/>
      <c r="AR988" s="6"/>
      <c r="AS988" s="6"/>
      <c r="AT988" s="6"/>
      <c r="AU988" s="39"/>
      <c r="AV988" s="39"/>
      <c r="AW988" s="6"/>
      <c r="AX988" s="6"/>
      <c r="AY988" s="6"/>
      <c r="AZ988" s="6"/>
      <c r="BA988" s="6"/>
      <c r="BB988" s="6"/>
      <c r="BC988" s="6"/>
      <c r="BD988" s="6"/>
      <c r="BE988" s="6"/>
      <c r="BF988" s="6"/>
      <c r="BG988" s="6"/>
      <c r="BH988" s="6"/>
      <c r="BI988" s="6"/>
      <c r="BJ988" s="6"/>
    </row>
    <row r="989" spans="1:62" x14ac:dyDescent="0.3">
      <c r="A989" s="9"/>
      <c r="B989" s="76"/>
      <c r="C989" s="9"/>
      <c r="D989" s="9"/>
      <c r="E989" s="9"/>
      <c r="F989" s="15"/>
      <c r="G989" s="5"/>
      <c r="H989" s="5"/>
      <c r="I989" s="9"/>
      <c r="J989" s="9"/>
      <c r="K989" s="9"/>
      <c r="L989" s="9"/>
      <c r="M989" s="9"/>
      <c r="N989" s="9"/>
      <c r="O989" s="9"/>
      <c r="P989" s="9"/>
      <c r="Q989" s="9"/>
      <c r="R989" s="9"/>
      <c r="S989" s="9"/>
      <c r="T989" s="9"/>
      <c r="U989" s="9"/>
      <c r="V989" s="9"/>
      <c r="W989" s="9"/>
      <c r="Y989" s="17"/>
      <c r="AA989" s="9"/>
      <c r="AB989" s="9"/>
      <c r="AC989" s="9"/>
      <c r="AD989" s="9"/>
      <c r="AE989" s="14"/>
      <c r="AF989" s="14"/>
      <c r="AG989" s="14"/>
      <c r="AH989" s="14"/>
      <c r="AI989" s="14"/>
      <c r="AJ989" s="14"/>
      <c r="AK989" s="6"/>
      <c r="AL989" s="6"/>
      <c r="AM989" s="6"/>
      <c r="AN989" s="6"/>
      <c r="AO989" s="6"/>
      <c r="AP989" s="6"/>
      <c r="AQ989" s="6"/>
      <c r="AR989" s="6"/>
      <c r="AS989" s="6"/>
      <c r="AT989" s="6"/>
      <c r="AU989" s="39"/>
      <c r="AV989" s="39"/>
      <c r="AW989" s="6"/>
      <c r="AX989" s="6"/>
      <c r="AY989" s="6"/>
      <c r="AZ989" s="6"/>
      <c r="BA989" s="6"/>
      <c r="BB989" s="6"/>
      <c r="BC989" s="6"/>
      <c r="BD989" s="6"/>
      <c r="BE989" s="6"/>
      <c r="BF989" s="6"/>
      <c r="BG989" s="6"/>
      <c r="BH989" s="6"/>
      <c r="BI989" s="6"/>
      <c r="BJ989" s="6"/>
    </row>
    <row r="990" spans="1:62" x14ac:dyDescent="0.3">
      <c r="A990" s="135"/>
      <c r="B990" s="76"/>
      <c r="C990" s="9"/>
      <c r="D990" s="9"/>
      <c r="E990" s="9"/>
      <c r="F990" s="15"/>
      <c r="G990" s="5"/>
      <c r="H990" s="5"/>
      <c r="I990" s="9"/>
      <c r="J990" s="9"/>
      <c r="K990" s="9"/>
      <c r="L990" s="9"/>
      <c r="M990" s="9"/>
      <c r="N990" s="9"/>
      <c r="O990" s="9"/>
      <c r="P990" s="9"/>
      <c r="Q990" s="9"/>
      <c r="R990" s="9"/>
      <c r="S990" s="9"/>
      <c r="T990" s="9"/>
      <c r="U990" s="9"/>
      <c r="V990" s="8"/>
      <c r="W990" s="8"/>
      <c r="X990" s="7"/>
      <c r="Y990" s="18"/>
      <c r="Z990" s="7"/>
      <c r="AA990" s="7"/>
      <c r="AB990" s="7"/>
      <c r="AC990" s="9"/>
      <c r="AD990" s="8"/>
      <c r="AE990" s="14"/>
      <c r="AF990" s="14"/>
      <c r="AG990" s="14"/>
      <c r="AH990" s="14"/>
      <c r="AI990" s="14"/>
      <c r="AJ990" s="14"/>
      <c r="AK990" s="136"/>
      <c r="AL990" s="6"/>
      <c r="AM990" s="5"/>
      <c r="AN990" s="5"/>
      <c r="AO990" s="6"/>
      <c r="AP990" s="6"/>
      <c r="AQ990" s="6"/>
      <c r="AR990" s="6"/>
      <c r="AS990" s="6"/>
      <c r="AT990" s="6"/>
      <c r="AU990" s="6"/>
      <c r="AV990" s="6"/>
      <c r="AW990" s="6"/>
      <c r="AX990" s="6"/>
      <c r="AY990" s="6"/>
      <c r="AZ990" s="6"/>
      <c r="BA990" s="6"/>
      <c r="BB990" s="6"/>
      <c r="BC990" s="6"/>
      <c r="BD990" s="6"/>
      <c r="BE990" s="6"/>
      <c r="BF990" s="6"/>
      <c r="BG990" s="6"/>
      <c r="BH990" s="6"/>
      <c r="BI990" s="6"/>
      <c r="BJ990" s="6"/>
    </row>
    <row r="991" spans="1:62" x14ac:dyDescent="0.3">
      <c r="A991" s="9"/>
      <c r="B991" s="76"/>
      <c r="C991" s="9"/>
      <c r="D991" s="9"/>
      <c r="E991" s="9"/>
      <c r="F991" s="15"/>
      <c r="G991" s="5"/>
      <c r="H991" s="5"/>
      <c r="I991" s="9"/>
      <c r="J991" s="9"/>
      <c r="K991" s="9"/>
      <c r="L991" s="9"/>
      <c r="M991" s="9"/>
      <c r="N991" s="9"/>
      <c r="O991" s="9"/>
      <c r="P991" s="9"/>
      <c r="Q991" s="9"/>
      <c r="R991" s="9"/>
      <c r="S991" s="9"/>
      <c r="T991" s="9"/>
      <c r="U991" s="9"/>
      <c r="V991" s="9"/>
      <c r="W991" s="9"/>
      <c r="Y991" s="17"/>
      <c r="AA991" s="9"/>
      <c r="AB991" s="9"/>
      <c r="AC991" s="9"/>
      <c r="AD991" s="9"/>
      <c r="AE991" s="14"/>
      <c r="AF991" s="14"/>
      <c r="AG991" s="14"/>
      <c r="AH991" s="14"/>
      <c r="AI991" s="14"/>
      <c r="AJ991" s="14"/>
      <c r="AK991" s="6"/>
      <c r="AL991" s="6"/>
      <c r="AM991" s="6"/>
      <c r="AN991" s="6"/>
      <c r="AO991" s="6"/>
      <c r="AP991" s="6"/>
      <c r="AQ991" s="6"/>
      <c r="AR991" s="6"/>
      <c r="AS991" s="6"/>
      <c r="AT991" s="6"/>
      <c r="AU991" s="39"/>
      <c r="AV991" s="39"/>
      <c r="AW991" s="6"/>
      <c r="AX991" s="6"/>
      <c r="AY991" s="6"/>
      <c r="AZ991" s="6"/>
      <c r="BA991" s="6"/>
      <c r="BB991" s="6"/>
      <c r="BC991" s="6"/>
      <c r="BD991" s="6"/>
      <c r="BE991" s="6"/>
      <c r="BF991" s="6"/>
      <c r="BG991" s="6"/>
      <c r="BH991" s="6"/>
      <c r="BI991" s="6"/>
      <c r="BJ991" s="6"/>
    </row>
    <row r="992" spans="1:62" ht="13.5" customHeight="1" x14ac:dyDescent="0.35">
      <c r="A992" s="120"/>
      <c r="B992" s="19"/>
      <c r="C992" s="1"/>
      <c r="D992" s="9"/>
      <c r="E992" s="1"/>
      <c r="F992" s="15"/>
      <c r="G992" s="37"/>
      <c r="H992" s="5"/>
      <c r="I992" s="22"/>
      <c r="J992" s="22"/>
      <c r="K992" s="22"/>
      <c r="L992" s="60"/>
      <c r="M992" s="60"/>
      <c r="N992" s="60"/>
      <c r="O992" s="60"/>
      <c r="P992" s="60"/>
      <c r="Q992" s="60"/>
      <c r="R992" s="60"/>
      <c r="S992" s="60"/>
      <c r="T992" s="60"/>
      <c r="U992" s="60"/>
      <c r="V992" s="60"/>
      <c r="W992" s="60"/>
      <c r="X992" s="60"/>
      <c r="Y992" s="59"/>
      <c r="Z992" s="20"/>
      <c r="AA992" s="60"/>
      <c r="AB992" s="60"/>
      <c r="AC992" s="60"/>
      <c r="AD992" s="60"/>
      <c r="AE992" s="22"/>
      <c r="AF992" s="22"/>
      <c r="AG992" s="22"/>
      <c r="AH992" s="22"/>
      <c r="AI992" s="22"/>
      <c r="AJ992" s="22"/>
      <c r="AK992" s="39"/>
      <c r="AL992" s="39"/>
      <c r="AM992" s="39"/>
      <c r="AN992" s="39"/>
      <c r="AO992" s="39"/>
      <c r="AP992" s="39"/>
      <c r="AQ992" s="39"/>
      <c r="AR992" s="40"/>
      <c r="AS992" s="39"/>
      <c r="AT992" s="40"/>
      <c r="AU992" s="39"/>
      <c r="AV992" s="39"/>
      <c r="AW992" s="39"/>
      <c r="AX992" s="39"/>
      <c r="AY992" s="39"/>
      <c r="AZ992" s="40"/>
      <c r="BA992" s="39"/>
      <c r="BB992" s="40"/>
      <c r="BC992" s="39"/>
      <c r="BD992" s="40"/>
      <c r="BE992" s="39"/>
      <c r="BF992" s="39"/>
      <c r="BG992" s="39"/>
      <c r="BH992" s="56"/>
      <c r="BI992" s="56"/>
      <c r="BJ992" s="133"/>
    </row>
    <row r="993" spans="1:62" x14ac:dyDescent="0.3">
      <c r="A993" s="135"/>
      <c r="B993" s="76"/>
      <c r="C993" s="9"/>
      <c r="D993" s="9"/>
      <c r="E993" s="9"/>
      <c r="F993" s="15"/>
      <c r="G993" s="5"/>
      <c r="H993" s="5"/>
      <c r="I993" s="9"/>
      <c r="J993" s="9"/>
      <c r="K993" s="9"/>
      <c r="L993" s="9"/>
      <c r="M993" s="9"/>
      <c r="N993" s="9"/>
      <c r="O993" s="9"/>
      <c r="P993" s="9"/>
      <c r="Q993" s="9"/>
      <c r="R993" s="9"/>
      <c r="S993" s="9"/>
      <c r="T993" s="9"/>
      <c r="U993" s="9"/>
      <c r="V993" s="8"/>
      <c r="W993" s="8"/>
      <c r="X993" s="7"/>
      <c r="Y993" s="18"/>
      <c r="Z993" s="7"/>
      <c r="AA993" s="7"/>
      <c r="AB993" s="7"/>
      <c r="AC993" s="9"/>
      <c r="AD993" s="8"/>
      <c r="AE993" s="14"/>
      <c r="AF993" s="14"/>
      <c r="AG993" s="14"/>
      <c r="AH993" s="14"/>
      <c r="AI993" s="14"/>
      <c r="AJ993" s="14"/>
      <c r="AK993" s="136"/>
      <c r="AL993" s="6"/>
      <c r="AM993" s="5"/>
      <c r="AN993" s="5"/>
      <c r="AO993" s="6"/>
      <c r="AP993" s="6"/>
      <c r="AQ993" s="6"/>
      <c r="AR993" s="6"/>
      <c r="AS993" s="6"/>
      <c r="AT993" s="6"/>
      <c r="AU993" s="6"/>
      <c r="AV993" s="6"/>
      <c r="AW993" s="6"/>
      <c r="AX993" s="6"/>
      <c r="AY993" s="6"/>
      <c r="AZ993" s="6"/>
      <c r="BA993" s="6"/>
      <c r="BB993" s="6"/>
      <c r="BC993" s="6"/>
      <c r="BD993" s="6"/>
      <c r="BE993" s="6"/>
      <c r="BF993" s="6"/>
      <c r="BG993" s="6"/>
      <c r="BH993" s="6"/>
      <c r="BI993" s="6"/>
      <c r="BJ993" s="6"/>
    </row>
    <row r="994" spans="1:62" ht="13.5" customHeight="1" x14ac:dyDescent="0.35">
      <c r="A994" s="120"/>
      <c r="B994" s="19"/>
      <c r="C994" s="1"/>
      <c r="D994" s="9"/>
      <c r="E994" s="1"/>
      <c r="F994" s="15"/>
      <c r="G994" s="37"/>
      <c r="H994" s="5"/>
      <c r="I994" s="22"/>
      <c r="J994" s="22"/>
      <c r="K994" s="22"/>
      <c r="L994" s="60"/>
      <c r="M994" s="60"/>
      <c r="N994" s="60"/>
      <c r="O994" s="60"/>
      <c r="P994" s="60"/>
      <c r="Q994" s="60"/>
      <c r="R994" s="60"/>
      <c r="S994" s="60"/>
      <c r="T994" s="60"/>
      <c r="U994" s="60"/>
      <c r="V994" s="60"/>
      <c r="W994" s="60"/>
      <c r="X994" s="60"/>
      <c r="Y994" s="59"/>
      <c r="Z994" s="20"/>
      <c r="AA994" s="60"/>
      <c r="AB994" s="60"/>
      <c r="AC994" s="60"/>
      <c r="AD994" s="60"/>
      <c r="AE994" s="22"/>
      <c r="AF994" s="22"/>
      <c r="AG994" s="22"/>
      <c r="AH994" s="22"/>
      <c r="AI994" s="22"/>
      <c r="AJ994" s="22"/>
      <c r="AK994" s="39"/>
      <c r="AL994" s="39"/>
      <c r="AM994" s="39"/>
      <c r="AN994" s="39"/>
      <c r="AO994" s="39"/>
      <c r="AP994" s="39"/>
      <c r="AQ994" s="39"/>
      <c r="AR994" s="40"/>
      <c r="AS994" s="39"/>
      <c r="AT994" s="40"/>
      <c r="AU994" s="39"/>
      <c r="AV994" s="39"/>
      <c r="AW994" s="39"/>
      <c r="AX994" s="39"/>
      <c r="AY994" s="39"/>
      <c r="AZ994" s="40"/>
      <c r="BA994" s="39"/>
      <c r="BB994" s="40"/>
      <c r="BC994" s="39"/>
      <c r="BD994" s="40"/>
      <c r="BE994" s="39"/>
      <c r="BF994" s="39"/>
      <c r="BG994" s="39"/>
      <c r="BH994" s="56"/>
      <c r="BI994" s="56"/>
      <c r="BJ994" s="133"/>
    </row>
    <row r="995" spans="1:62" x14ac:dyDescent="0.3">
      <c r="A995" s="9"/>
      <c r="B995" s="76"/>
      <c r="C995" s="9"/>
      <c r="D995" s="9"/>
      <c r="E995" s="9"/>
      <c r="F995" s="15"/>
      <c r="G995" s="5"/>
      <c r="H995" s="5"/>
      <c r="I995" s="9"/>
      <c r="J995" s="9"/>
      <c r="K995" s="9"/>
      <c r="L995" s="9"/>
      <c r="M995" s="9"/>
      <c r="N995" s="9"/>
      <c r="O995" s="9"/>
      <c r="P995" s="9"/>
      <c r="Q995" s="9"/>
      <c r="R995" s="9"/>
      <c r="S995" s="9"/>
      <c r="T995" s="9"/>
      <c r="U995" s="9"/>
      <c r="V995" s="9"/>
      <c r="W995" s="9"/>
      <c r="Y995" s="17"/>
      <c r="AA995" s="9"/>
      <c r="AB995" s="9"/>
      <c r="AC995" s="9"/>
      <c r="AD995" s="9"/>
      <c r="AE995" s="14"/>
      <c r="AF995" s="14"/>
      <c r="AG995" s="14"/>
      <c r="AH995" s="14"/>
      <c r="AI995" s="14"/>
      <c r="AJ995" s="14"/>
      <c r="AK995" s="6"/>
      <c r="AL995" s="6"/>
      <c r="AM995" s="6"/>
      <c r="AN995" s="6"/>
      <c r="AO995" s="6"/>
      <c r="AP995" s="6"/>
      <c r="AQ995" s="6"/>
      <c r="AR995" s="6"/>
      <c r="AS995" s="6"/>
      <c r="AT995" s="6"/>
      <c r="AU995" s="39"/>
      <c r="AV995" s="39"/>
      <c r="AW995" s="6"/>
      <c r="AX995" s="6"/>
      <c r="AY995" s="6"/>
      <c r="AZ995" s="6"/>
      <c r="BA995" s="6"/>
      <c r="BB995" s="6"/>
      <c r="BC995" s="6"/>
      <c r="BD995" s="6"/>
      <c r="BE995" s="6"/>
      <c r="BF995" s="6"/>
      <c r="BG995" s="6"/>
      <c r="BH995" s="6"/>
      <c r="BI995" s="6"/>
      <c r="BJ995" s="6"/>
    </row>
    <row r="996" spans="1:62" ht="13.5" customHeight="1" x14ac:dyDescent="0.35">
      <c r="A996" s="120"/>
      <c r="B996" s="76"/>
      <c r="C996" s="1"/>
      <c r="D996" s="9"/>
      <c r="E996" s="1"/>
      <c r="F996" s="15"/>
      <c r="G996" s="5"/>
      <c r="H996" s="5"/>
      <c r="I996" s="22"/>
      <c r="J996" s="22"/>
      <c r="K996" s="22"/>
      <c r="L996" s="60"/>
      <c r="M996" s="60"/>
      <c r="N996" s="60"/>
      <c r="O996" s="60"/>
      <c r="P996" s="60"/>
      <c r="Q996" s="60"/>
      <c r="R996" s="60"/>
      <c r="S996" s="60"/>
      <c r="T996" s="60"/>
      <c r="U996" s="60"/>
      <c r="V996" s="60"/>
      <c r="W996" s="60"/>
      <c r="X996" s="60"/>
      <c r="Y996" s="59"/>
      <c r="Z996" s="20"/>
      <c r="AA996" s="60"/>
      <c r="AB996" s="60"/>
      <c r="AC996" s="60"/>
      <c r="AD996" s="60"/>
      <c r="AE996" s="22"/>
      <c r="AF996" s="22"/>
      <c r="AG996" s="22"/>
      <c r="AH996" s="22"/>
      <c r="AI996" s="22"/>
      <c r="AJ996" s="22"/>
      <c r="AK996" s="39"/>
      <c r="AL996" s="39"/>
      <c r="AM996" s="39"/>
      <c r="AN996" s="39"/>
      <c r="AO996" s="39"/>
      <c r="AP996" s="39"/>
      <c r="AQ996" s="39"/>
      <c r="AR996" s="40"/>
      <c r="AS996" s="39"/>
      <c r="AT996" s="40"/>
      <c r="AU996" s="39"/>
      <c r="AV996" s="39"/>
      <c r="AW996" s="39"/>
      <c r="AX996" s="39"/>
      <c r="AY996" s="39"/>
      <c r="AZ996" s="40"/>
      <c r="BA996" s="39"/>
      <c r="BB996" s="40"/>
      <c r="BC996" s="39"/>
      <c r="BD996" s="40"/>
      <c r="BE996" s="39"/>
      <c r="BF996" s="39"/>
      <c r="BG996" s="39"/>
      <c r="BH996" s="56"/>
      <c r="BI996" s="56"/>
      <c r="BJ996" s="133"/>
    </row>
    <row r="997" spans="1:62" x14ac:dyDescent="0.3">
      <c r="A997" s="135"/>
      <c r="B997" s="76"/>
      <c r="C997" s="9"/>
      <c r="D997" s="9"/>
      <c r="E997" s="9"/>
      <c r="F997" s="15"/>
      <c r="G997" s="5"/>
      <c r="H997" s="5"/>
      <c r="I997" s="9"/>
      <c r="J997" s="9"/>
      <c r="K997" s="9"/>
      <c r="L997" s="9"/>
      <c r="M997" s="9"/>
      <c r="N997" s="9"/>
      <c r="O997" s="9"/>
      <c r="P997" s="9"/>
      <c r="Q997" s="9"/>
      <c r="R997" s="9"/>
      <c r="S997" s="9"/>
      <c r="T997" s="9"/>
      <c r="U997" s="9"/>
      <c r="V997" s="8"/>
      <c r="W997" s="8"/>
      <c r="X997" s="7"/>
      <c r="Y997" s="18"/>
      <c r="Z997" s="7"/>
      <c r="AA997" s="7"/>
      <c r="AB997" s="7"/>
      <c r="AC997" s="9"/>
      <c r="AD997" s="8"/>
      <c r="AE997" s="14"/>
      <c r="AF997" s="14"/>
      <c r="AG997" s="14"/>
      <c r="AH997" s="14"/>
      <c r="AI997" s="14"/>
      <c r="AJ997" s="14"/>
      <c r="AK997" s="136"/>
      <c r="AL997" s="6"/>
      <c r="AM997" s="5"/>
      <c r="AN997" s="5"/>
      <c r="AO997" s="6"/>
      <c r="AP997" s="6"/>
      <c r="AQ997" s="6"/>
      <c r="AR997" s="6"/>
      <c r="AS997" s="6"/>
      <c r="AT997" s="6"/>
      <c r="AU997" s="6"/>
      <c r="AV997" s="6"/>
      <c r="AW997" s="6"/>
      <c r="AX997" s="6"/>
      <c r="AY997" s="6"/>
      <c r="AZ997" s="6"/>
      <c r="BA997" s="6"/>
      <c r="BB997" s="6"/>
      <c r="BC997" s="6"/>
      <c r="BD997" s="6"/>
      <c r="BE997" s="6"/>
      <c r="BF997" s="6"/>
      <c r="BG997" s="6"/>
      <c r="BH997" s="6"/>
      <c r="BI997" s="6"/>
      <c r="BJ997" s="6"/>
    </row>
    <row r="998" spans="1:62" ht="13.5" customHeight="1" x14ac:dyDescent="0.35">
      <c r="A998" s="120"/>
      <c r="B998" s="19"/>
      <c r="C998" s="1"/>
      <c r="D998" s="9"/>
      <c r="E998" s="1"/>
      <c r="F998" s="15"/>
      <c r="G998" s="37"/>
      <c r="H998" s="5"/>
      <c r="I998" s="22"/>
      <c r="J998" s="22"/>
      <c r="K998" s="22"/>
      <c r="L998" s="60"/>
      <c r="M998" s="60"/>
      <c r="N998" s="60"/>
      <c r="O998" s="60"/>
      <c r="P998" s="60"/>
      <c r="Q998" s="60"/>
      <c r="R998" s="60"/>
      <c r="S998" s="60"/>
      <c r="T998" s="60"/>
      <c r="U998" s="60"/>
      <c r="V998" s="60"/>
      <c r="W998" s="60"/>
      <c r="X998" s="60"/>
      <c r="Y998" s="59"/>
      <c r="Z998" s="20"/>
      <c r="AA998" s="60"/>
      <c r="AB998" s="60"/>
      <c r="AC998" s="60"/>
      <c r="AD998" s="60"/>
      <c r="AE998" s="22"/>
      <c r="AF998" s="22"/>
      <c r="AG998" s="22"/>
      <c r="AH998" s="22"/>
      <c r="AI998" s="22"/>
      <c r="AJ998" s="22"/>
      <c r="AK998" s="39"/>
      <c r="AL998" s="39"/>
      <c r="AM998" s="39"/>
      <c r="AN998" s="39"/>
      <c r="AO998" s="39"/>
      <c r="AP998" s="39"/>
      <c r="AQ998" s="39"/>
      <c r="AR998" s="40"/>
      <c r="AS998" s="39"/>
      <c r="AT998" s="40"/>
      <c r="AU998" s="39"/>
      <c r="AV998" s="39"/>
      <c r="AW998" s="39"/>
      <c r="AX998" s="39"/>
      <c r="AY998" s="39"/>
      <c r="AZ998" s="40"/>
      <c r="BA998" s="39"/>
      <c r="BB998" s="40"/>
      <c r="BC998" s="39"/>
      <c r="BD998" s="40"/>
      <c r="BE998" s="39"/>
      <c r="BF998" s="39"/>
      <c r="BG998" s="39"/>
      <c r="BH998" s="56"/>
      <c r="BI998" s="56"/>
      <c r="BJ998" s="133"/>
    </row>
    <row r="999" spans="1:62" ht="13.5" customHeight="1" x14ac:dyDescent="0.35">
      <c r="A999" s="120"/>
      <c r="B999" s="19"/>
      <c r="C999" s="1"/>
      <c r="D999" s="9"/>
      <c r="E999" s="1"/>
      <c r="F999" s="15"/>
      <c r="G999" s="37"/>
      <c r="H999" s="5"/>
      <c r="I999" s="22"/>
      <c r="J999" s="22"/>
      <c r="K999" s="22"/>
      <c r="L999" s="60"/>
      <c r="M999" s="60"/>
      <c r="N999" s="60"/>
      <c r="O999" s="60"/>
      <c r="P999" s="60"/>
      <c r="Q999" s="60"/>
      <c r="R999" s="60"/>
      <c r="S999" s="60"/>
      <c r="T999" s="60"/>
      <c r="U999" s="60"/>
      <c r="V999" s="60"/>
      <c r="W999" s="60"/>
      <c r="X999" s="60"/>
      <c r="Y999" s="59"/>
      <c r="Z999" s="20"/>
      <c r="AA999" s="60"/>
      <c r="AB999" s="60"/>
      <c r="AC999" s="60"/>
      <c r="AD999" s="60"/>
      <c r="AE999" s="22"/>
      <c r="AF999" s="22"/>
      <c r="AG999" s="22"/>
      <c r="AH999" s="22"/>
      <c r="AI999" s="22"/>
      <c r="AJ999" s="22"/>
      <c r="AK999" s="39"/>
      <c r="AL999" s="39"/>
      <c r="AM999" s="39"/>
      <c r="AN999" s="39"/>
      <c r="AO999" s="39"/>
      <c r="AP999" s="39"/>
      <c r="AQ999" s="39"/>
      <c r="AR999" s="40"/>
      <c r="AS999" s="39"/>
      <c r="AT999" s="40"/>
      <c r="AU999" s="39"/>
      <c r="AV999" s="39"/>
      <c r="AW999" s="39"/>
      <c r="AX999" s="39"/>
      <c r="AY999" s="39"/>
      <c r="AZ999" s="40"/>
      <c r="BA999" s="39"/>
      <c r="BB999" s="40"/>
      <c r="BC999" s="39"/>
      <c r="BD999" s="40"/>
      <c r="BE999" s="39"/>
      <c r="BF999" s="39"/>
      <c r="BG999" s="39"/>
      <c r="BH999" s="56"/>
      <c r="BI999" s="56"/>
      <c r="BJ999" s="133"/>
    </row>
    <row r="1000" spans="1:62" x14ac:dyDescent="0.3">
      <c r="A1000" s="9"/>
      <c r="B1000" s="76"/>
      <c r="C1000" s="9"/>
      <c r="D1000" s="9"/>
      <c r="E1000" s="9"/>
      <c r="F1000" s="15"/>
      <c r="G1000" s="5"/>
      <c r="H1000" s="5"/>
      <c r="I1000" s="9"/>
      <c r="J1000" s="9"/>
      <c r="K1000" s="9"/>
      <c r="L1000" s="9"/>
      <c r="M1000" s="9"/>
      <c r="N1000" s="9"/>
      <c r="O1000" s="9"/>
      <c r="P1000" s="9"/>
      <c r="Q1000" s="9"/>
      <c r="R1000" s="9"/>
      <c r="S1000" s="9"/>
      <c r="T1000" s="9"/>
      <c r="U1000" s="9"/>
      <c r="V1000" s="8"/>
      <c r="W1000" s="8"/>
      <c r="X1000" s="7"/>
      <c r="Y1000" s="18"/>
      <c r="Z1000" s="7"/>
      <c r="AA1000" s="7"/>
      <c r="AB1000" s="7"/>
      <c r="AC1000" s="9"/>
      <c r="AD1000" s="8"/>
      <c r="AE1000" s="14"/>
      <c r="AF1000" s="14"/>
      <c r="AG1000" s="14"/>
      <c r="AH1000" s="14"/>
      <c r="AI1000" s="14"/>
      <c r="AJ1000" s="14"/>
      <c r="AK1000" s="5"/>
      <c r="AL1000" s="6"/>
      <c r="AM1000" s="5"/>
      <c r="AN1000" s="5"/>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row>
    <row r="1001" spans="1:62" x14ac:dyDescent="0.3">
      <c r="A1001" s="9"/>
      <c r="B1001" s="76"/>
      <c r="C1001" s="9"/>
      <c r="D1001" s="9"/>
      <c r="E1001" s="9"/>
      <c r="F1001" s="15"/>
      <c r="G1001" s="5"/>
      <c r="H1001" s="5"/>
      <c r="I1001" s="9"/>
      <c r="J1001" s="9"/>
      <c r="K1001" s="9"/>
      <c r="L1001" s="9"/>
      <c r="M1001" s="9"/>
      <c r="N1001" s="9"/>
      <c r="O1001" s="9"/>
      <c r="P1001" s="9"/>
      <c r="Q1001" s="9"/>
      <c r="R1001" s="9"/>
      <c r="S1001" s="9"/>
      <c r="T1001" s="9"/>
      <c r="U1001" s="9"/>
      <c r="V1001" s="9"/>
      <c r="W1001" s="9"/>
      <c r="Y1001" s="17"/>
      <c r="AA1001" s="9"/>
      <c r="AB1001" s="9"/>
      <c r="AC1001" s="9"/>
      <c r="AD1001" s="9"/>
      <c r="AE1001" s="14"/>
      <c r="AF1001" s="14"/>
      <c r="AG1001" s="14"/>
      <c r="AH1001" s="14"/>
      <c r="AI1001" s="14"/>
      <c r="AJ1001" s="14"/>
      <c r="AK1001" s="6"/>
      <c r="AL1001" s="6"/>
      <c r="AM1001" s="6"/>
      <c r="AN1001" s="6"/>
      <c r="AO1001" s="6"/>
      <c r="AP1001" s="6"/>
      <c r="AQ1001" s="6"/>
      <c r="AR1001" s="6"/>
      <c r="AS1001" s="6"/>
      <c r="AT1001" s="6"/>
      <c r="AU1001" s="39"/>
      <c r="AV1001" s="39"/>
      <c r="AW1001" s="6"/>
      <c r="AX1001" s="6"/>
      <c r="AY1001" s="6"/>
      <c r="AZ1001" s="6"/>
      <c r="BA1001" s="6"/>
      <c r="BB1001" s="6"/>
      <c r="BC1001" s="6"/>
      <c r="BD1001" s="6"/>
      <c r="BE1001" s="6"/>
      <c r="BF1001" s="6"/>
      <c r="BG1001" s="6"/>
      <c r="BH1001" s="6"/>
      <c r="BI1001" s="6"/>
      <c r="BJ1001" s="6"/>
    </row>
    <row r="1002" spans="1:62" ht="13.5" customHeight="1" x14ac:dyDescent="0.35">
      <c r="A1002" s="120"/>
      <c r="B1002" s="19"/>
      <c r="C1002" s="1"/>
      <c r="D1002" s="9"/>
      <c r="E1002" s="1"/>
      <c r="F1002" s="15"/>
      <c r="G1002" s="37"/>
      <c r="H1002" s="5"/>
      <c r="I1002" s="22"/>
      <c r="J1002" s="22"/>
      <c r="K1002" s="22"/>
      <c r="L1002" s="60"/>
      <c r="M1002" s="60"/>
      <c r="N1002" s="60"/>
      <c r="O1002" s="60"/>
      <c r="P1002" s="60"/>
      <c r="Q1002" s="60"/>
      <c r="R1002" s="60"/>
      <c r="S1002" s="60"/>
      <c r="T1002" s="60"/>
      <c r="U1002" s="60"/>
      <c r="V1002" s="60"/>
      <c r="W1002" s="60"/>
      <c r="X1002" s="60"/>
      <c r="Y1002" s="59"/>
      <c r="Z1002" s="20"/>
      <c r="AA1002" s="60"/>
      <c r="AB1002" s="60"/>
      <c r="AC1002" s="60"/>
      <c r="AD1002" s="60"/>
      <c r="AE1002" s="22"/>
      <c r="AF1002" s="22"/>
      <c r="AG1002" s="22"/>
      <c r="AH1002" s="22"/>
      <c r="AI1002" s="22"/>
      <c r="AJ1002" s="22"/>
      <c r="AK1002" s="39"/>
      <c r="AL1002" s="39"/>
      <c r="AM1002" s="39"/>
      <c r="AN1002" s="39"/>
      <c r="AO1002" s="39"/>
      <c r="AP1002" s="39"/>
      <c r="AQ1002" s="39"/>
      <c r="AR1002" s="40"/>
      <c r="AS1002" s="39"/>
      <c r="AT1002" s="40"/>
      <c r="AU1002" s="39"/>
      <c r="AV1002" s="39"/>
      <c r="AW1002" s="39"/>
      <c r="AX1002" s="39"/>
      <c r="AY1002" s="39"/>
      <c r="AZ1002" s="40"/>
      <c r="BA1002" s="39"/>
      <c r="BB1002" s="40"/>
      <c r="BC1002" s="39"/>
      <c r="BD1002" s="40"/>
      <c r="BE1002" s="39"/>
      <c r="BF1002" s="39"/>
      <c r="BG1002" s="39"/>
      <c r="BH1002" s="56"/>
      <c r="BI1002" s="56"/>
      <c r="BJ1002" s="133"/>
    </row>
    <row r="1003" spans="1:62" x14ac:dyDescent="0.3">
      <c r="A1003" s="9"/>
      <c r="B1003" s="76"/>
      <c r="C1003" s="9"/>
      <c r="D1003" s="9"/>
      <c r="E1003" s="9"/>
      <c r="F1003" s="15"/>
      <c r="G1003" s="5"/>
      <c r="H1003" s="5"/>
      <c r="I1003" s="9"/>
      <c r="J1003" s="9"/>
      <c r="K1003" s="9"/>
      <c r="L1003" s="9"/>
      <c r="M1003" s="9"/>
      <c r="N1003" s="9"/>
      <c r="O1003" s="9"/>
      <c r="P1003" s="9"/>
      <c r="Q1003" s="9"/>
      <c r="R1003" s="9"/>
      <c r="S1003" s="9"/>
      <c r="T1003" s="9"/>
      <c r="U1003" s="9"/>
      <c r="V1003" s="9"/>
      <c r="W1003" s="9"/>
      <c r="Y1003" s="17"/>
      <c r="AA1003" s="9"/>
      <c r="AB1003" s="9"/>
      <c r="AC1003" s="9"/>
      <c r="AD1003" s="9"/>
      <c r="AE1003" s="14"/>
      <c r="AF1003" s="14"/>
      <c r="AG1003" s="14"/>
      <c r="AH1003" s="14"/>
      <c r="AI1003" s="14"/>
      <c r="AJ1003" s="14"/>
      <c r="AK1003" s="6"/>
      <c r="AL1003" s="6"/>
      <c r="AM1003" s="6"/>
      <c r="AN1003" s="6"/>
      <c r="AO1003" s="6"/>
      <c r="AP1003" s="6"/>
      <c r="AQ1003" s="6"/>
      <c r="AR1003" s="6"/>
      <c r="AS1003" s="6"/>
      <c r="AT1003" s="6"/>
      <c r="AU1003" s="39"/>
      <c r="AV1003" s="39"/>
      <c r="AW1003" s="6"/>
      <c r="AX1003" s="6"/>
      <c r="AY1003" s="6"/>
      <c r="AZ1003" s="6"/>
      <c r="BA1003" s="6"/>
      <c r="BB1003" s="6"/>
      <c r="BC1003" s="6"/>
      <c r="BD1003" s="6"/>
      <c r="BE1003" s="6"/>
      <c r="BF1003" s="6"/>
      <c r="BG1003" s="6"/>
      <c r="BH1003" s="6"/>
      <c r="BI1003" s="6"/>
      <c r="BJ1003" s="6"/>
    </row>
    <row r="1004" spans="1:62" x14ac:dyDescent="0.3">
      <c r="A1004" s="135"/>
      <c r="B1004" s="76"/>
      <c r="C1004" s="9"/>
      <c r="D1004" s="9"/>
      <c r="E1004" s="9"/>
      <c r="F1004" s="15"/>
      <c r="G1004" s="5"/>
      <c r="H1004" s="5"/>
      <c r="I1004" s="9"/>
      <c r="J1004" s="9"/>
      <c r="K1004" s="9"/>
      <c r="L1004" s="9"/>
      <c r="M1004" s="9"/>
      <c r="N1004" s="9"/>
      <c r="O1004" s="9"/>
      <c r="P1004" s="9"/>
      <c r="Q1004" s="9"/>
      <c r="R1004" s="9"/>
      <c r="S1004" s="9"/>
      <c r="T1004" s="9"/>
      <c r="U1004" s="9"/>
      <c r="V1004" s="8"/>
      <c r="W1004" s="8"/>
      <c r="X1004" s="7"/>
      <c r="Y1004" s="18"/>
      <c r="Z1004" s="7"/>
      <c r="AA1004" s="7"/>
      <c r="AB1004" s="7"/>
      <c r="AC1004" s="9"/>
      <c r="AD1004" s="8"/>
      <c r="AE1004" s="14"/>
      <c r="AF1004" s="14"/>
      <c r="AG1004" s="14"/>
      <c r="AH1004" s="14"/>
      <c r="AI1004" s="14"/>
      <c r="AJ1004" s="14"/>
      <c r="AK1004" s="136"/>
      <c r="AL1004" s="6"/>
      <c r="AM1004" s="5"/>
      <c r="AN1004" s="5"/>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row>
    <row r="1005" spans="1:62" x14ac:dyDescent="0.3">
      <c r="A1005" s="135"/>
      <c r="B1005" s="76"/>
      <c r="C1005" s="9"/>
      <c r="D1005" s="9"/>
      <c r="E1005" s="9"/>
      <c r="F1005" s="15"/>
      <c r="G1005" s="5"/>
      <c r="H1005" s="5"/>
      <c r="I1005" s="9"/>
      <c r="J1005" s="9"/>
      <c r="K1005" s="9"/>
      <c r="L1005" s="9"/>
      <c r="M1005" s="9"/>
      <c r="N1005" s="9"/>
      <c r="O1005" s="9"/>
      <c r="P1005" s="9"/>
      <c r="Q1005" s="9"/>
      <c r="R1005" s="9"/>
      <c r="S1005" s="9"/>
      <c r="T1005" s="9"/>
      <c r="U1005" s="9"/>
      <c r="V1005" s="8"/>
      <c r="W1005" s="8"/>
      <c r="X1005" s="7"/>
      <c r="Y1005" s="18"/>
      <c r="Z1005" s="7"/>
      <c r="AA1005" s="7"/>
      <c r="AB1005" s="7"/>
      <c r="AC1005" s="9"/>
      <c r="AD1005" s="8"/>
      <c r="AE1005" s="14"/>
      <c r="AF1005" s="14"/>
      <c r="AG1005" s="14"/>
      <c r="AH1005" s="14"/>
      <c r="AI1005" s="14"/>
      <c r="AJ1005" s="14"/>
      <c r="AK1005" s="136"/>
      <c r="AL1005" s="6"/>
      <c r="AM1005" s="5"/>
      <c r="AN1005" s="5"/>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row>
    <row r="1006" spans="1:62" x14ac:dyDescent="0.3">
      <c r="A1006" s="9"/>
      <c r="B1006" s="76"/>
      <c r="C1006" s="9"/>
      <c r="D1006" s="9"/>
      <c r="E1006" s="9"/>
      <c r="F1006" s="15"/>
      <c r="G1006" s="5"/>
      <c r="H1006" s="5"/>
      <c r="I1006" s="9"/>
      <c r="J1006" s="9"/>
      <c r="K1006" s="9"/>
      <c r="L1006" s="9"/>
      <c r="M1006" s="9"/>
      <c r="N1006" s="9"/>
      <c r="O1006" s="9"/>
      <c r="P1006" s="9"/>
      <c r="Q1006" s="9"/>
      <c r="R1006" s="9"/>
      <c r="S1006" s="9"/>
      <c r="T1006" s="9"/>
      <c r="U1006" s="9"/>
      <c r="V1006" s="9"/>
      <c r="W1006" s="9"/>
      <c r="Y1006" s="17"/>
      <c r="AA1006" s="9"/>
      <c r="AB1006" s="9"/>
      <c r="AC1006" s="9"/>
      <c r="AD1006" s="9"/>
      <c r="AE1006" s="14"/>
      <c r="AF1006" s="14"/>
      <c r="AG1006" s="14"/>
      <c r="AH1006" s="14"/>
      <c r="AI1006" s="14"/>
      <c r="AJ1006" s="14"/>
      <c r="AK1006" s="6"/>
      <c r="AL1006" s="6"/>
      <c r="AM1006" s="6"/>
      <c r="AN1006" s="6"/>
      <c r="AO1006" s="6"/>
      <c r="AP1006" s="6"/>
      <c r="AQ1006" s="6"/>
      <c r="AR1006" s="6"/>
      <c r="AS1006" s="6"/>
      <c r="AT1006" s="6"/>
      <c r="AU1006" s="39"/>
      <c r="AV1006" s="39"/>
      <c r="AW1006" s="6"/>
      <c r="AX1006" s="6"/>
      <c r="AY1006" s="6"/>
      <c r="AZ1006" s="6"/>
      <c r="BA1006" s="6"/>
      <c r="BB1006" s="6"/>
      <c r="BC1006" s="6"/>
      <c r="BD1006" s="6"/>
      <c r="BE1006" s="6"/>
      <c r="BF1006" s="6"/>
      <c r="BG1006" s="6"/>
      <c r="BH1006" s="6"/>
      <c r="BI1006" s="6"/>
      <c r="BJ1006" s="6"/>
    </row>
    <row r="1007" spans="1:62" x14ac:dyDescent="0.3">
      <c r="A1007" s="9"/>
      <c r="B1007" s="76"/>
      <c r="C1007" s="9"/>
      <c r="D1007" s="9"/>
      <c r="E1007" s="9"/>
      <c r="F1007" s="15"/>
      <c r="G1007" s="5"/>
      <c r="H1007" s="5"/>
      <c r="I1007" s="9"/>
      <c r="J1007" s="9"/>
      <c r="K1007" s="9"/>
      <c r="L1007" s="9"/>
      <c r="M1007" s="9"/>
      <c r="N1007" s="9"/>
      <c r="O1007" s="9"/>
      <c r="P1007" s="9"/>
      <c r="Q1007" s="9"/>
      <c r="R1007" s="9"/>
      <c r="S1007" s="9"/>
      <c r="T1007" s="9"/>
      <c r="U1007" s="9"/>
      <c r="V1007" s="9"/>
      <c r="W1007" s="9"/>
      <c r="Y1007" s="17"/>
      <c r="AA1007" s="9"/>
      <c r="AB1007" s="9"/>
      <c r="AC1007" s="9"/>
      <c r="AD1007" s="9"/>
      <c r="AE1007" s="14"/>
      <c r="AF1007" s="14"/>
      <c r="AG1007" s="14"/>
      <c r="AH1007" s="14"/>
      <c r="AI1007" s="14"/>
      <c r="AJ1007" s="14"/>
      <c r="AK1007" s="6"/>
      <c r="AL1007" s="6"/>
      <c r="AM1007" s="6"/>
      <c r="AN1007" s="6"/>
      <c r="AO1007" s="6"/>
      <c r="AP1007" s="6"/>
      <c r="AQ1007" s="6"/>
      <c r="AR1007" s="6"/>
      <c r="AS1007" s="6"/>
      <c r="AT1007" s="6"/>
      <c r="AU1007" s="39"/>
      <c r="AV1007" s="39"/>
      <c r="AW1007" s="6"/>
      <c r="AX1007" s="6"/>
      <c r="AY1007" s="6"/>
      <c r="AZ1007" s="6"/>
      <c r="BA1007" s="6"/>
      <c r="BB1007" s="6"/>
      <c r="BC1007" s="6"/>
      <c r="BD1007" s="6"/>
      <c r="BE1007" s="6"/>
      <c r="BF1007" s="6"/>
      <c r="BG1007" s="6"/>
      <c r="BH1007" s="6"/>
      <c r="BI1007" s="6"/>
      <c r="BJ1007" s="6"/>
    </row>
    <row r="1008" spans="1:62" x14ac:dyDescent="0.3">
      <c r="A1008" s="9"/>
      <c r="B1008" s="76"/>
      <c r="C1008" s="9"/>
      <c r="D1008" s="9"/>
      <c r="E1008" s="9"/>
      <c r="F1008" s="15"/>
      <c r="G1008" s="5"/>
      <c r="H1008" s="5"/>
      <c r="I1008" s="9"/>
      <c r="J1008" s="9"/>
      <c r="K1008" s="9"/>
      <c r="L1008" s="9"/>
      <c r="M1008" s="9"/>
      <c r="N1008" s="9"/>
      <c r="O1008" s="9"/>
      <c r="P1008" s="9"/>
      <c r="Q1008" s="9"/>
      <c r="R1008" s="9"/>
      <c r="S1008" s="9"/>
      <c r="T1008" s="9"/>
      <c r="U1008" s="9"/>
      <c r="V1008" s="8"/>
      <c r="W1008" s="8"/>
      <c r="X1008" s="7"/>
      <c r="Y1008" s="18"/>
      <c r="Z1008" s="7"/>
      <c r="AA1008" s="7"/>
      <c r="AB1008" s="7"/>
      <c r="AC1008" s="9"/>
      <c r="AD1008" s="8"/>
      <c r="AE1008" s="14"/>
      <c r="AF1008" s="14"/>
      <c r="AG1008" s="14"/>
      <c r="AH1008" s="14"/>
      <c r="AI1008" s="14"/>
      <c r="AJ1008" s="14"/>
      <c r="AK1008" s="5"/>
      <c r="AL1008" s="6"/>
      <c r="AM1008" s="5"/>
      <c r="AN1008" s="5"/>
      <c r="AO1008" s="6"/>
      <c r="AP1008" s="6"/>
      <c r="AQ1008" s="6"/>
      <c r="AR1008" s="6"/>
      <c r="AS1008" s="6"/>
      <c r="AT1008" s="6"/>
      <c r="AU1008" s="39"/>
      <c r="AV1008" s="39"/>
      <c r="AW1008" s="6"/>
      <c r="AX1008" s="6"/>
      <c r="AY1008" s="6"/>
      <c r="AZ1008" s="6"/>
      <c r="BA1008" s="6"/>
      <c r="BB1008" s="6"/>
      <c r="BC1008" s="6"/>
      <c r="BD1008" s="6"/>
      <c r="BE1008" s="6"/>
      <c r="BF1008" s="6"/>
      <c r="BG1008" s="6"/>
      <c r="BH1008" s="6"/>
      <c r="BI1008" s="6"/>
      <c r="BJ1008" s="6"/>
    </row>
    <row r="1009" spans="1:62" ht="13.5" customHeight="1" x14ac:dyDescent="0.35">
      <c r="A1009" s="120"/>
      <c r="B1009" s="76"/>
      <c r="C1009" s="1"/>
      <c r="D1009" s="9"/>
      <c r="E1009" s="1"/>
      <c r="F1009" s="15"/>
      <c r="G1009" s="5"/>
      <c r="H1009" s="5"/>
      <c r="I1009" s="22"/>
      <c r="J1009" s="22"/>
      <c r="K1009" s="22"/>
      <c r="L1009" s="60"/>
      <c r="M1009" s="60"/>
      <c r="N1009" s="60"/>
      <c r="O1009" s="60"/>
      <c r="P1009" s="60"/>
      <c r="Q1009" s="60"/>
      <c r="R1009" s="60"/>
      <c r="S1009" s="60"/>
      <c r="T1009" s="60"/>
      <c r="U1009" s="60"/>
      <c r="V1009" s="60"/>
      <c r="W1009" s="60"/>
      <c r="X1009" s="60"/>
      <c r="Y1009" s="59"/>
      <c r="Z1009" s="20"/>
      <c r="AA1009" s="60"/>
      <c r="AB1009" s="60"/>
      <c r="AC1009" s="60"/>
      <c r="AD1009" s="60"/>
      <c r="AE1009" s="22"/>
      <c r="AF1009" s="22"/>
      <c r="AG1009" s="22"/>
      <c r="AH1009" s="22"/>
      <c r="AI1009" s="22"/>
      <c r="AJ1009" s="22"/>
      <c r="AK1009" s="39"/>
      <c r="AL1009" s="39"/>
      <c r="AM1009" s="39"/>
      <c r="AN1009" s="39"/>
      <c r="AO1009" s="39"/>
      <c r="AP1009" s="39"/>
      <c r="AQ1009" s="39"/>
      <c r="AR1009" s="40"/>
      <c r="AS1009" s="39"/>
      <c r="AT1009" s="40"/>
      <c r="AU1009" s="39"/>
      <c r="AV1009" s="39"/>
      <c r="AW1009" s="39"/>
      <c r="AX1009" s="39"/>
      <c r="AY1009" s="39"/>
      <c r="AZ1009" s="40"/>
      <c r="BA1009" s="39"/>
      <c r="BB1009" s="40"/>
      <c r="BC1009" s="39"/>
      <c r="BD1009" s="40"/>
      <c r="BE1009" s="39"/>
      <c r="BF1009" s="39"/>
      <c r="BG1009" s="39"/>
      <c r="BH1009" s="56"/>
      <c r="BI1009" s="56"/>
      <c r="BJ1009" s="133"/>
    </row>
    <row r="1010" spans="1:62" x14ac:dyDescent="0.3">
      <c r="A1010" s="9"/>
      <c r="B1010" s="76"/>
      <c r="C1010" s="9"/>
      <c r="D1010" s="9"/>
      <c r="E1010" s="9"/>
      <c r="F1010" s="15"/>
      <c r="G1010" s="5"/>
      <c r="H1010" s="5"/>
      <c r="I1010" s="9"/>
      <c r="J1010" s="9"/>
      <c r="K1010" s="9"/>
      <c r="L1010" s="9"/>
      <c r="M1010" s="9"/>
      <c r="N1010" s="9"/>
      <c r="O1010" s="9"/>
      <c r="P1010" s="9"/>
      <c r="Q1010" s="9"/>
      <c r="R1010" s="9"/>
      <c r="S1010" s="9"/>
      <c r="T1010" s="9"/>
      <c r="U1010" s="9"/>
      <c r="V1010" s="9"/>
      <c r="W1010" s="9"/>
      <c r="Y1010" s="17"/>
      <c r="AA1010" s="9"/>
      <c r="AB1010" s="9"/>
      <c r="AC1010" s="9"/>
      <c r="AD1010" s="9"/>
      <c r="AE1010" s="14"/>
      <c r="AF1010" s="14"/>
      <c r="AG1010" s="14"/>
      <c r="AH1010" s="14"/>
      <c r="AI1010" s="14"/>
      <c r="AJ1010" s="14"/>
      <c r="AK1010" s="6"/>
      <c r="AL1010" s="6"/>
      <c r="AM1010" s="6"/>
      <c r="AN1010" s="6"/>
      <c r="AO1010" s="6"/>
      <c r="AP1010" s="6"/>
      <c r="AQ1010" s="6"/>
      <c r="AR1010" s="6"/>
      <c r="AS1010" s="6"/>
      <c r="AT1010" s="6"/>
      <c r="AU1010" s="39"/>
      <c r="AV1010" s="39"/>
      <c r="AW1010" s="6"/>
      <c r="AX1010" s="6"/>
      <c r="AY1010" s="6"/>
      <c r="AZ1010" s="6"/>
      <c r="BA1010" s="6"/>
      <c r="BB1010" s="6"/>
      <c r="BC1010" s="6"/>
      <c r="BD1010" s="6"/>
      <c r="BE1010" s="6"/>
      <c r="BF1010" s="6"/>
      <c r="BG1010" s="6"/>
      <c r="BH1010" s="6"/>
      <c r="BI1010" s="6"/>
      <c r="BJ1010" s="6"/>
    </row>
    <row r="1011" spans="1:62" ht="13.5" customHeight="1" x14ac:dyDescent="0.35">
      <c r="A1011" s="120"/>
      <c r="B1011" s="19"/>
      <c r="C1011" s="1"/>
      <c r="D1011" s="9"/>
      <c r="E1011" s="1"/>
      <c r="F1011" s="15"/>
      <c r="G1011" s="37"/>
      <c r="H1011" s="5"/>
      <c r="I1011" s="22"/>
      <c r="J1011" s="22"/>
      <c r="K1011" s="22"/>
      <c r="L1011" s="60"/>
      <c r="M1011" s="60"/>
      <c r="N1011" s="60"/>
      <c r="O1011" s="60"/>
      <c r="P1011" s="60"/>
      <c r="Q1011" s="60"/>
      <c r="R1011" s="60"/>
      <c r="S1011" s="60"/>
      <c r="T1011" s="60"/>
      <c r="U1011" s="60"/>
      <c r="V1011" s="60"/>
      <c r="W1011" s="60"/>
      <c r="X1011" s="60"/>
      <c r="Y1011" s="59"/>
      <c r="Z1011" s="20"/>
      <c r="AA1011" s="60"/>
      <c r="AB1011" s="60"/>
      <c r="AC1011" s="60"/>
      <c r="AD1011" s="60"/>
      <c r="AE1011" s="22"/>
      <c r="AF1011" s="22"/>
      <c r="AG1011" s="22"/>
      <c r="AH1011" s="22"/>
      <c r="AI1011" s="22"/>
      <c r="AJ1011" s="22"/>
      <c r="AK1011" s="39"/>
      <c r="AL1011" s="39"/>
      <c r="AM1011" s="39"/>
      <c r="AN1011" s="39"/>
      <c r="AO1011" s="39"/>
      <c r="AP1011" s="39"/>
      <c r="AQ1011" s="39"/>
      <c r="AR1011" s="40"/>
      <c r="AS1011" s="39"/>
      <c r="AT1011" s="40"/>
      <c r="AU1011" s="39"/>
      <c r="AV1011" s="39"/>
      <c r="AW1011" s="39"/>
      <c r="AX1011" s="39"/>
      <c r="AY1011" s="39"/>
      <c r="AZ1011" s="40"/>
      <c r="BA1011" s="39"/>
      <c r="BB1011" s="40"/>
      <c r="BC1011" s="39"/>
      <c r="BD1011" s="40"/>
      <c r="BE1011" s="39"/>
      <c r="BF1011" s="39"/>
      <c r="BG1011" s="39"/>
      <c r="BH1011" s="56"/>
      <c r="BI1011" s="56"/>
      <c r="BJ1011" s="133"/>
    </row>
    <row r="1012" spans="1:62" x14ac:dyDescent="0.3">
      <c r="A1012" s="9"/>
      <c r="B1012" s="76"/>
      <c r="C1012" s="9"/>
      <c r="D1012" s="9"/>
      <c r="E1012" s="9"/>
      <c r="F1012" s="15"/>
      <c r="G1012" s="5"/>
      <c r="H1012" s="5"/>
      <c r="I1012" s="9"/>
      <c r="J1012" s="9"/>
      <c r="K1012" s="9"/>
      <c r="L1012" s="9"/>
      <c r="M1012" s="9"/>
      <c r="N1012" s="9"/>
      <c r="O1012" s="9"/>
      <c r="P1012" s="9"/>
      <c r="Q1012" s="9"/>
      <c r="R1012" s="9"/>
      <c r="S1012" s="9"/>
      <c r="T1012" s="9"/>
      <c r="U1012" s="9"/>
      <c r="V1012" s="9"/>
      <c r="W1012" s="9"/>
      <c r="Y1012" s="17"/>
      <c r="AA1012" s="9"/>
      <c r="AB1012" s="9"/>
      <c r="AC1012" s="9"/>
      <c r="AD1012" s="9"/>
      <c r="AE1012" s="14"/>
      <c r="AF1012" s="14"/>
      <c r="AG1012" s="14"/>
      <c r="AH1012" s="14"/>
      <c r="AI1012" s="14"/>
      <c r="AJ1012" s="14"/>
      <c r="AK1012" s="6"/>
      <c r="AL1012" s="6"/>
      <c r="AM1012" s="6"/>
      <c r="AN1012" s="6"/>
      <c r="AO1012" s="6"/>
      <c r="AP1012" s="6"/>
      <c r="AQ1012" s="6"/>
      <c r="AR1012" s="6"/>
      <c r="AS1012" s="6"/>
      <c r="AT1012" s="6"/>
      <c r="AU1012" s="39"/>
      <c r="AV1012" s="39"/>
      <c r="AW1012" s="6"/>
      <c r="AX1012" s="6"/>
      <c r="AY1012" s="6"/>
      <c r="AZ1012" s="6"/>
      <c r="BA1012" s="6"/>
      <c r="BB1012" s="6"/>
      <c r="BC1012" s="6"/>
      <c r="BD1012" s="6"/>
      <c r="BE1012" s="6"/>
      <c r="BF1012" s="6"/>
      <c r="BG1012" s="6"/>
      <c r="BH1012" s="6"/>
      <c r="BI1012" s="6"/>
      <c r="BJ1012" s="6"/>
    </row>
    <row r="1013" spans="1:62" x14ac:dyDescent="0.3">
      <c r="A1013" s="9"/>
      <c r="B1013" s="76"/>
      <c r="C1013" s="9"/>
      <c r="D1013" s="9"/>
      <c r="E1013" s="9"/>
      <c r="F1013" s="15"/>
      <c r="G1013" s="5"/>
      <c r="H1013" s="5"/>
      <c r="I1013" s="9"/>
      <c r="J1013" s="9"/>
      <c r="K1013" s="9"/>
      <c r="L1013" s="9"/>
      <c r="M1013" s="9"/>
      <c r="N1013" s="9"/>
      <c r="O1013" s="9"/>
      <c r="P1013" s="9"/>
      <c r="Q1013" s="9"/>
      <c r="R1013" s="9"/>
      <c r="S1013" s="9"/>
      <c r="T1013" s="9"/>
      <c r="U1013" s="9"/>
      <c r="V1013" s="9"/>
      <c r="W1013" s="9"/>
      <c r="Y1013" s="17"/>
      <c r="AA1013" s="9"/>
      <c r="AB1013" s="9"/>
      <c r="AC1013" s="9"/>
      <c r="AD1013" s="9"/>
      <c r="AE1013" s="14"/>
      <c r="AF1013" s="14"/>
      <c r="AG1013" s="14"/>
      <c r="AH1013" s="14"/>
      <c r="AI1013" s="14"/>
      <c r="AJ1013" s="14"/>
      <c r="AK1013" s="6"/>
      <c r="AL1013" s="6"/>
      <c r="AM1013" s="6"/>
      <c r="AN1013" s="6"/>
      <c r="AO1013" s="6"/>
      <c r="AP1013" s="6"/>
      <c r="AQ1013" s="6"/>
      <c r="AR1013" s="6"/>
      <c r="AS1013" s="6"/>
      <c r="AT1013" s="6"/>
      <c r="AU1013" s="39"/>
      <c r="AV1013" s="39"/>
      <c r="AW1013" s="6"/>
      <c r="AX1013" s="6"/>
      <c r="AY1013" s="6"/>
      <c r="AZ1013" s="6"/>
      <c r="BA1013" s="6"/>
      <c r="BB1013" s="6"/>
      <c r="BC1013" s="6"/>
      <c r="BD1013" s="6"/>
      <c r="BE1013" s="6"/>
      <c r="BF1013" s="6"/>
      <c r="BG1013" s="6"/>
      <c r="BH1013" s="6"/>
      <c r="BI1013" s="6"/>
      <c r="BJ1013" s="6"/>
    </row>
    <row r="1014" spans="1:62" ht="13.5" customHeight="1" x14ac:dyDescent="0.35">
      <c r="A1014" s="120"/>
      <c r="B1014" s="76"/>
      <c r="C1014" s="1"/>
      <c r="D1014" s="9"/>
      <c r="E1014" s="1"/>
      <c r="F1014" s="15"/>
      <c r="G1014" s="5"/>
      <c r="H1014" s="5"/>
      <c r="I1014" s="22"/>
      <c r="J1014" s="22"/>
      <c r="K1014" s="22"/>
      <c r="L1014" s="60"/>
      <c r="M1014" s="60"/>
      <c r="N1014" s="60"/>
      <c r="O1014" s="60"/>
      <c r="P1014" s="60"/>
      <c r="Q1014" s="60"/>
      <c r="R1014" s="60"/>
      <c r="S1014" s="60"/>
      <c r="T1014" s="60"/>
      <c r="U1014" s="60"/>
      <c r="V1014" s="60"/>
      <c r="W1014" s="60"/>
      <c r="X1014" s="60"/>
      <c r="Y1014" s="59"/>
      <c r="Z1014" s="20"/>
      <c r="AA1014" s="60"/>
      <c r="AB1014" s="60"/>
      <c r="AC1014" s="60"/>
      <c r="AD1014" s="60"/>
      <c r="AE1014" s="22"/>
      <c r="AF1014" s="22"/>
      <c r="AG1014" s="22"/>
      <c r="AH1014" s="22"/>
      <c r="AI1014" s="22"/>
      <c r="AJ1014" s="22"/>
      <c r="AK1014" s="39"/>
      <c r="AL1014" s="39"/>
      <c r="AM1014" s="39"/>
      <c r="AN1014" s="39"/>
      <c r="AO1014" s="39"/>
      <c r="AP1014" s="39"/>
      <c r="AQ1014" s="39"/>
      <c r="AR1014" s="40"/>
      <c r="AS1014" s="39"/>
      <c r="AT1014" s="40"/>
      <c r="AU1014" s="39"/>
      <c r="AV1014" s="39"/>
      <c r="AW1014" s="39"/>
      <c r="AX1014" s="39"/>
      <c r="AY1014" s="39"/>
      <c r="AZ1014" s="40"/>
      <c r="BA1014" s="39"/>
      <c r="BB1014" s="40"/>
      <c r="BC1014" s="39"/>
      <c r="BD1014" s="40"/>
      <c r="BE1014" s="39"/>
      <c r="BF1014" s="39"/>
      <c r="BG1014" s="39"/>
      <c r="BH1014" s="56"/>
      <c r="BI1014" s="56"/>
      <c r="BJ1014" s="133"/>
    </row>
    <row r="1015" spans="1:62" ht="13.5" customHeight="1" x14ac:dyDescent="0.35">
      <c r="A1015" s="120"/>
      <c r="B1015" s="19"/>
      <c r="C1015" s="1"/>
      <c r="D1015" s="9"/>
      <c r="E1015" s="1"/>
      <c r="F1015" s="15"/>
      <c r="G1015" s="37"/>
      <c r="H1015" s="5"/>
      <c r="I1015" s="22"/>
      <c r="J1015" s="22"/>
      <c r="K1015" s="22"/>
      <c r="L1015" s="60"/>
      <c r="M1015" s="60"/>
      <c r="N1015" s="60"/>
      <c r="O1015" s="60"/>
      <c r="P1015" s="60"/>
      <c r="Q1015" s="60"/>
      <c r="R1015" s="60"/>
      <c r="S1015" s="60"/>
      <c r="T1015" s="60"/>
      <c r="U1015" s="60"/>
      <c r="V1015" s="60"/>
      <c r="W1015" s="60"/>
      <c r="X1015" s="60"/>
      <c r="Y1015" s="59"/>
      <c r="Z1015" s="20"/>
      <c r="AA1015" s="60"/>
      <c r="AB1015" s="60"/>
      <c r="AC1015" s="60"/>
      <c r="AD1015" s="60"/>
      <c r="AE1015" s="22"/>
      <c r="AF1015" s="22"/>
      <c r="AG1015" s="22"/>
      <c r="AH1015" s="22"/>
      <c r="AI1015" s="22"/>
      <c r="AJ1015" s="22"/>
      <c r="AK1015" s="39"/>
      <c r="AL1015" s="39"/>
      <c r="AM1015" s="39"/>
      <c r="AN1015" s="39"/>
      <c r="AO1015" s="39"/>
      <c r="AP1015" s="39"/>
      <c r="AQ1015" s="39"/>
      <c r="AR1015" s="40"/>
      <c r="AS1015" s="39"/>
      <c r="AT1015" s="40"/>
      <c r="AU1015" s="39"/>
      <c r="AV1015" s="39"/>
      <c r="AW1015" s="39"/>
      <c r="AX1015" s="39"/>
      <c r="AY1015" s="39"/>
      <c r="AZ1015" s="40"/>
      <c r="BA1015" s="39"/>
      <c r="BB1015" s="40"/>
      <c r="BC1015" s="39"/>
      <c r="BD1015" s="40"/>
      <c r="BE1015" s="39"/>
      <c r="BF1015" s="39"/>
      <c r="BG1015" s="39"/>
      <c r="BH1015" s="56"/>
      <c r="BI1015" s="56"/>
      <c r="BJ1015" s="133"/>
    </row>
    <row r="1016" spans="1:62" x14ac:dyDescent="0.3">
      <c r="A1016" s="9"/>
      <c r="B1016" s="76"/>
      <c r="C1016" s="9"/>
      <c r="D1016" s="9"/>
      <c r="E1016" s="9"/>
      <c r="F1016" s="15"/>
      <c r="G1016" s="5"/>
      <c r="H1016" s="5"/>
      <c r="I1016" s="9"/>
      <c r="J1016" s="9"/>
      <c r="K1016" s="9"/>
      <c r="L1016" s="9"/>
      <c r="M1016" s="9"/>
      <c r="N1016" s="9"/>
      <c r="O1016" s="9"/>
      <c r="P1016" s="9"/>
      <c r="Q1016" s="9"/>
      <c r="R1016" s="9"/>
      <c r="S1016" s="9"/>
      <c r="T1016" s="9"/>
      <c r="U1016" s="9"/>
      <c r="V1016" s="9"/>
      <c r="W1016" s="9"/>
      <c r="Y1016" s="17"/>
      <c r="AA1016" s="9"/>
      <c r="AB1016" s="9"/>
      <c r="AC1016" s="9"/>
      <c r="AD1016" s="9"/>
      <c r="AE1016" s="14"/>
      <c r="AF1016" s="14"/>
      <c r="AG1016" s="14"/>
      <c r="AH1016" s="14"/>
      <c r="AI1016" s="14"/>
      <c r="AJ1016" s="14"/>
      <c r="AK1016" s="6"/>
      <c r="AL1016" s="6"/>
      <c r="AM1016" s="6"/>
      <c r="AN1016" s="6"/>
      <c r="AO1016" s="6"/>
      <c r="AP1016" s="6"/>
      <c r="AQ1016" s="6"/>
      <c r="AR1016" s="6"/>
      <c r="AS1016" s="6"/>
      <c r="AT1016" s="6"/>
      <c r="AU1016" s="39"/>
      <c r="AV1016" s="39"/>
      <c r="AW1016" s="6"/>
      <c r="AX1016" s="6"/>
      <c r="AY1016" s="6"/>
      <c r="AZ1016" s="6"/>
      <c r="BA1016" s="6"/>
      <c r="BB1016" s="6"/>
      <c r="BC1016" s="6"/>
      <c r="BD1016" s="6"/>
      <c r="BE1016" s="6"/>
      <c r="BF1016" s="6"/>
      <c r="BG1016" s="6"/>
      <c r="BH1016" s="6"/>
      <c r="BI1016" s="6"/>
      <c r="BJ1016" s="6"/>
    </row>
    <row r="1017" spans="1:62" ht="13.5" customHeight="1" x14ac:dyDescent="0.35">
      <c r="A1017" s="120"/>
      <c r="B1017" s="76"/>
      <c r="C1017" s="1"/>
      <c r="D1017" s="9"/>
      <c r="E1017" s="1"/>
      <c r="F1017" s="15"/>
      <c r="G1017" s="5"/>
      <c r="H1017" s="5"/>
      <c r="I1017" s="22"/>
      <c r="J1017" s="22"/>
      <c r="K1017" s="22"/>
      <c r="L1017" s="60"/>
      <c r="M1017" s="60"/>
      <c r="N1017" s="60"/>
      <c r="O1017" s="60"/>
      <c r="P1017" s="60"/>
      <c r="Q1017" s="60"/>
      <c r="R1017" s="60"/>
      <c r="S1017" s="60"/>
      <c r="T1017" s="60"/>
      <c r="U1017" s="60"/>
      <c r="V1017" s="60"/>
      <c r="W1017" s="60"/>
      <c r="X1017" s="60"/>
      <c r="Y1017" s="59"/>
      <c r="Z1017" s="20"/>
      <c r="AA1017" s="60"/>
      <c r="AB1017" s="60"/>
      <c r="AC1017" s="60"/>
      <c r="AD1017" s="60"/>
      <c r="AE1017" s="22"/>
      <c r="AF1017" s="22"/>
      <c r="AG1017" s="22"/>
      <c r="AH1017" s="22"/>
      <c r="AI1017" s="22"/>
      <c r="AJ1017" s="22"/>
      <c r="AK1017" s="39"/>
      <c r="AL1017" s="39"/>
      <c r="AM1017" s="39"/>
      <c r="AN1017" s="39"/>
      <c r="AO1017" s="39"/>
      <c r="AP1017" s="39"/>
      <c r="AQ1017" s="39"/>
      <c r="AR1017" s="40"/>
      <c r="AS1017" s="39"/>
      <c r="AT1017" s="40"/>
      <c r="AU1017" s="39"/>
      <c r="AV1017" s="39"/>
      <c r="AW1017" s="39"/>
      <c r="AX1017" s="39"/>
      <c r="AY1017" s="39"/>
      <c r="AZ1017" s="40"/>
      <c r="BA1017" s="39"/>
      <c r="BB1017" s="40"/>
      <c r="BC1017" s="39"/>
      <c r="BD1017" s="40"/>
      <c r="BE1017" s="39"/>
      <c r="BF1017" s="39"/>
      <c r="BG1017" s="39"/>
      <c r="BH1017" s="56"/>
      <c r="BI1017" s="56"/>
      <c r="BJ1017" s="133"/>
    </row>
    <row r="1018" spans="1:62" ht="13.5" customHeight="1" x14ac:dyDescent="0.35">
      <c r="A1018" s="120"/>
      <c r="B1018" s="76"/>
      <c r="C1018" s="1"/>
      <c r="D1018" s="9"/>
      <c r="E1018" s="1"/>
      <c r="F1018" s="15"/>
      <c r="G1018" s="5"/>
      <c r="H1018" s="5"/>
      <c r="I1018" s="22"/>
      <c r="J1018" s="22"/>
      <c r="K1018" s="22"/>
      <c r="L1018" s="60"/>
      <c r="M1018" s="60"/>
      <c r="N1018" s="60"/>
      <c r="O1018" s="60"/>
      <c r="P1018" s="60"/>
      <c r="Q1018" s="60"/>
      <c r="R1018" s="60"/>
      <c r="S1018" s="60"/>
      <c r="T1018" s="60"/>
      <c r="U1018" s="60"/>
      <c r="V1018" s="60"/>
      <c r="W1018" s="60"/>
      <c r="X1018" s="60"/>
      <c r="Y1018" s="59"/>
      <c r="Z1018" s="20"/>
      <c r="AA1018" s="60"/>
      <c r="AB1018" s="60"/>
      <c r="AC1018" s="60"/>
      <c r="AD1018" s="60"/>
      <c r="AE1018" s="22"/>
      <c r="AF1018" s="22"/>
      <c r="AG1018" s="22"/>
      <c r="AH1018" s="22"/>
      <c r="AI1018" s="22"/>
      <c r="AJ1018" s="22"/>
      <c r="AK1018" s="39"/>
      <c r="AL1018" s="39"/>
      <c r="AM1018" s="39"/>
      <c r="AN1018" s="39"/>
      <c r="AO1018" s="39"/>
      <c r="AP1018" s="39"/>
      <c r="AQ1018" s="39"/>
      <c r="AR1018" s="40"/>
      <c r="AS1018" s="39"/>
      <c r="AT1018" s="40"/>
      <c r="AU1018" s="39"/>
      <c r="AV1018" s="39"/>
      <c r="AW1018" s="39"/>
      <c r="AX1018" s="39"/>
      <c r="AY1018" s="39"/>
      <c r="AZ1018" s="40"/>
      <c r="BA1018" s="39"/>
      <c r="BB1018" s="40"/>
      <c r="BC1018" s="39"/>
      <c r="BD1018" s="40"/>
      <c r="BE1018" s="39"/>
      <c r="BF1018" s="39"/>
      <c r="BG1018" s="39"/>
      <c r="BH1018" s="56"/>
      <c r="BI1018" s="56"/>
      <c r="BJ1018" s="133"/>
    </row>
    <row r="1019" spans="1:62" x14ac:dyDescent="0.3">
      <c r="A1019" s="135"/>
      <c r="B1019" s="76"/>
      <c r="C1019" s="9"/>
      <c r="D1019" s="9"/>
      <c r="E1019" s="9"/>
      <c r="F1019" s="15"/>
      <c r="G1019" s="5"/>
      <c r="H1019" s="5"/>
      <c r="I1019" s="9"/>
      <c r="J1019" s="9"/>
      <c r="K1019" s="9"/>
      <c r="L1019" s="9"/>
      <c r="M1019" s="9"/>
      <c r="N1019" s="9"/>
      <c r="O1019" s="9"/>
      <c r="P1019" s="9"/>
      <c r="Q1019" s="9"/>
      <c r="R1019" s="9"/>
      <c r="S1019" s="9"/>
      <c r="T1019" s="9"/>
      <c r="U1019" s="9"/>
      <c r="V1019" s="8"/>
      <c r="W1019" s="8"/>
      <c r="X1019" s="7"/>
      <c r="Y1019" s="18"/>
      <c r="Z1019" s="7"/>
      <c r="AA1019" s="7"/>
      <c r="AB1019" s="7"/>
      <c r="AC1019" s="9"/>
      <c r="AD1019" s="8"/>
      <c r="AE1019" s="14"/>
      <c r="AF1019" s="14"/>
      <c r="AG1019" s="14"/>
      <c r="AH1019" s="14"/>
      <c r="AI1019" s="14"/>
      <c r="AJ1019" s="14"/>
      <c r="AK1019" s="136"/>
      <c r="AL1019" s="6"/>
      <c r="AM1019" s="5"/>
      <c r="AN1019" s="5"/>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row>
    <row r="1020" spans="1:62" x14ac:dyDescent="0.3">
      <c r="A1020" s="135"/>
      <c r="B1020" s="76"/>
      <c r="C1020" s="9"/>
      <c r="D1020" s="9"/>
      <c r="E1020" s="9"/>
      <c r="F1020" s="15"/>
      <c r="G1020" s="5"/>
      <c r="H1020" s="5"/>
      <c r="I1020" s="9"/>
      <c r="J1020" s="9"/>
      <c r="K1020" s="9"/>
      <c r="L1020" s="9"/>
      <c r="M1020" s="9"/>
      <c r="N1020" s="9"/>
      <c r="O1020" s="9"/>
      <c r="P1020" s="9"/>
      <c r="Q1020" s="9"/>
      <c r="R1020" s="9"/>
      <c r="S1020" s="9"/>
      <c r="T1020" s="9"/>
      <c r="U1020" s="9"/>
      <c r="V1020" s="8"/>
      <c r="W1020" s="8"/>
      <c r="X1020" s="7"/>
      <c r="Y1020" s="18"/>
      <c r="Z1020" s="7"/>
      <c r="AA1020" s="7"/>
      <c r="AB1020" s="7"/>
      <c r="AC1020" s="9"/>
      <c r="AD1020" s="8"/>
      <c r="AE1020" s="14"/>
      <c r="AF1020" s="14"/>
      <c r="AG1020" s="14"/>
      <c r="AH1020" s="14"/>
      <c r="AI1020" s="14"/>
      <c r="AJ1020" s="14"/>
      <c r="AK1020" s="136"/>
      <c r="AL1020" s="6"/>
      <c r="AM1020" s="5"/>
      <c r="AN1020" s="5"/>
      <c r="AO1020" s="6"/>
      <c r="AP1020" s="6"/>
      <c r="AQ1020" s="6"/>
      <c r="AR1020" s="6"/>
      <c r="AS1020" s="6"/>
      <c r="AT1020" s="6"/>
      <c r="AU1020" s="39"/>
      <c r="AV1020" s="39"/>
      <c r="AW1020" s="6"/>
      <c r="AX1020" s="6"/>
      <c r="AY1020" s="6"/>
      <c r="AZ1020" s="6"/>
      <c r="BA1020" s="6"/>
      <c r="BB1020" s="6"/>
      <c r="BC1020" s="6"/>
      <c r="BD1020" s="6"/>
      <c r="BE1020" s="6"/>
      <c r="BF1020" s="6"/>
      <c r="BG1020" s="6"/>
      <c r="BH1020" s="6"/>
      <c r="BI1020" s="6"/>
      <c r="BJ1020" s="6"/>
    </row>
    <row r="1021" spans="1:62" x14ac:dyDescent="0.3">
      <c r="A1021" s="135"/>
      <c r="B1021" s="76"/>
      <c r="C1021" s="9"/>
      <c r="D1021" s="9"/>
      <c r="E1021" s="9"/>
      <c r="F1021" s="15"/>
      <c r="G1021" s="5"/>
      <c r="H1021" s="5"/>
      <c r="I1021" s="9"/>
      <c r="J1021" s="9"/>
      <c r="K1021" s="9"/>
      <c r="L1021" s="9"/>
      <c r="M1021" s="9"/>
      <c r="N1021" s="9"/>
      <c r="O1021" s="9"/>
      <c r="P1021" s="9"/>
      <c r="Q1021" s="9"/>
      <c r="R1021" s="9"/>
      <c r="S1021" s="9"/>
      <c r="T1021" s="9"/>
      <c r="U1021" s="9"/>
      <c r="V1021" s="8"/>
      <c r="W1021" s="8"/>
      <c r="X1021" s="7"/>
      <c r="Y1021" s="18"/>
      <c r="Z1021" s="7"/>
      <c r="AA1021" s="7"/>
      <c r="AB1021" s="7"/>
      <c r="AC1021" s="9"/>
      <c r="AD1021" s="8"/>
      <c r="AE1021" s="14"/>
      <c r="AF1021" s="14"/>
      <c r="AG1021" s="14"/>
      <c r="AH1021" s="14"/>
      <c r="AI1021" s="14"/>
      <c r="AJ1021" s="14"/>
      <c r="AK1021" s="136"/>
      <c r="AL1021" s="6"/>
      <c r="AM1021" s="5"/>
      <c r="AN1021" s="5"/>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row>
    <row r="1022" spans="1:62" x14ac:dyDescent="0.3">
      <c r="A1022" s="135"/>
      <c r="B1022" s="76"/>
      <c r="C1022" s="9"/>
      <c r="D1022" s="9"/>
      <c r="E1022" s="9"/>
      <c r="F1022" s="15"/>
      <c r="G1022" s="5"/>
      <c r="H1022" s="5"/>
      <c r="I1022" s="9"/>
      <c r="J1022" s="9"/>
      <c r="K1022" s="9"/>
      <c r="L1022" s="9"/>
      <c r="M1022" s="9"/>
      <c r="N1022" s="9"/>
      <c r="O1022" s="9"/>
      <c r="P1022" s="9"/>
      <c r="Q1022" s="9"/>
      <c r="R1022" s="9"/>
      <c r="S1022" s="9"/>
      <c r="T1022" s="9"/>
      <c r="U1022" s="9"/>
      <c r="V1022" s="8"/>
      <c r="W1022" s="8"/>
      <c r="X1022" s="7"/>
      <c r="Y1022" s="18"/>
      <c r="Z1022" s="7"/>
      <c r="AA1022" s="7"/>
      <c r="AB1022" s="7"/>
      <c r="AC1022" s="9"/>
      <c r="AD1022" s="8"/>
      <c r="AE1022" s="14"/>
      <c r="AF1022" s="14"/>
      <c r="AG1022" s="14"/>
      <c r="AH1022" s="14"/>
      <c r="AI1022" s="14"/>
      <c r="AJ1022" s="14"/>
      <c r="AK1022" s="136"/>
      <c r="AL1022" s="6"/>
      <c r="AM1022" s="5"/>
      <c r="AN1022" s="5"/>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row>
    <row r="1023" spans="1:62" ht="13.5" customHeight="1" x14ac:dyDescent="0.35">
      <c r="A1023" s="120"/>
      <c r="B1023" s="19"/>
      <c r="C1023" s="1"/>
      <c r="D1023" s="9"/>
      <c r="E1023" s="1"/>
      <c r="F1023" s="15"/>
      <c r="G1023" s="37"/>
      <c r="H1023" s="5"/>
      <c r="I1023" s="22"/>
      <c r="J1023" s="22"/>
      <c r="K1023" s="22"/>
      <c r="L1023" s="60"/>
      <c r="M1023" s="60"/>
      <c r="N1023" s="60"/>
      <c r="O1023" s="60"/>
      <c r="P1023" s="60"/>
      <c r="Q1023" s="60"/>
      <c r="R1023" s="60"/>
      <c r="S1023" s="60"/>
      <c r="T1023" s="60"/>
      <c r="U1023" s="60"/>
      <c r="V1023" s="60"/>
      <c r="W1023" s="60"/>
      <c r="X1023" s="60"/>
      <c r="Y1023" s="59"/>
      <c r="Z1023" s="20"/>
      <c r="AA1023" s="60"/>
      <c r="AB1023" s="60"/>
      <c r="AC1023" s="60"/>
      <c r="AD1023" s="60"/>
      <c r="AE1023" s="22"/>
      <c r="AF1023" s="22"/>
      <c r="AG1023" s="22"/>
      <c r="AH1023" s="22"/>
      <c r="AI1023" s="22"/>
      <c r="AJ1023" s="22"/>
      <c r="AK1023" s="39"/>
      <c r="AL1023" s="39"/>
      <c r="AM1023" s="39"/>
      <c r="AN1023" s="39"/>
      <c r="AO1023" s="39"/>
      <c r="AP1023" s="39"/>
      <c r="AQ1023" s="39"/>
      <c r="AR1023" s="40"/>
      <c r="AS1023" s="39"/>
      <c r="AT1023" s="40"/>
      <c r="AU1023" s="39"/>
      <c r="AV1023" s="39"/>
      <c r="AW1023" s="39"/>
      <c r="AX1023" s="39"/>
      <c r="AY1023" s="39"/>
      <c r="AZ1023" s="40"/>
      <c r="BA1023" s="39"/>
      <c r="BB1023" s="40"/>
      <c r="BC1023" s="39"/>
      <c r="BD1023" s="40"/>
      <c r="BE1023" s="39"/>
      <c r="BF1023" s="39"/>
      <c r="BG1023" s="39"/>
      <c r="BH1023" s="56"/>
      <c r="BI1023" s="56"/>
      <c r="BJ1023" s="133"/>
    </row>
    <row r="1024" spans="1:62" x14ac:dyDescent="0.3">
      <c r="A1024" s="9"/>
      <c r="B1024" s="76"/>
      <c r="C1024" s="9"/>
      <c r="D1024" s="9"/>
      <c r="E1024" s="9"/>
      <c r="F1024" s="15"/>
      <c r="G1024" s="5"/>
      <c r="H1024" s="5"/>
      <c r="I1024" s="9"/>
      <c r="J1024" s="9"/>
      <c r="K1024" s="9"/>
      <c r="L1024" s="9"/>
      <c r="M1024" s="9"/>
      <c r="N1024" s="9"/>
      <c r="O1024" s="9"/>
      <c r="P1024" s="9"/>
      <c r="Q1024" s="9"/>
      <c r="R1024" s="9"/>
      <c r="S1024" s="9"/>
      <c r="T1024" s="9"/>
      <c r="U1024" s="9"/>
      <c r="V1024" s="8"/>
      <c r="W1024" s="8"/>
      <c r="X1024" s="7"/>
      <c r="Y1024" s="18"/>
      <c r="Z1024" s="7"/>
      <c r="AA1024" s="7"/>
      <c r="AB1024" s="7"/>
      <c r="AC1024" s="9"/>
      <c r="AD1024" s="8"/>
      <c r="AE1024" s="14"/>
      <c r="AF1024" s="14"/>
      <c r="AG1024" s="14"/>
      <c r="AH1024" s="14"/>
      <c r="AI1024" s="14"/>
      <c r="AJ1024" s="14"/>
      <c r="AK1024" s="5"/>
      <c r="AL1024" s="6"/>
      <c r="AM1024" s="5"/>
      <c r="AN1024" s="5"/>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row>
    <row r="1025" spans="1:62" x14ac:dyDescent="0.3">
      <c r="A1025" s="9"/>
      <c r="B1025" s="76"/>
      <c r="C1025" s="9"/>
      <c r="D1025" s="9"/>
      <c r="E1025" s="9"/>
      <c r="F1025" s="15"/>
      <c r="G1025" s="5"/>
      <c r="H1025" s="5"/>
      <c r="I1025" s="9"/>
      <c r="J1025" s="9"/>
      <c r="K1025" s="9"/>
      <c r="L1025" s="9"/>
      <c r="M1025" s="9"/>
      <c r="N1025" s="9"/>
      <c r="O1025" s="9"/>
      <c r="P1025" s="9"/>
      <c r="Q1025" s="9"/>
      <c r="R1025" s="9"/>
      <c r="S1025" s="9"/>
      <c r="T1025" s="9"/>
      <c r="U1025" s="9"/>
      <c r="V1025" s="9"/>
      <c r="W1025" s="9"/>
      <c r="Y1025" s="17"/>
      <c r="AA1025" s="9"/>
      <c r="AB1025" s="9"/>
      <c r="AC1025" s="9"/>
      <c r="AD1025" s="9"/>
      <c r="AE1025" s="14"/>
      <c r="AF1025" s="14"/>
      <c r="AG1025" s="14"/>
      <c r="AH1025" s="14"/>
      <c r="AI1025" s="14"/>
      <c r="AJ1025" s="14"/>
      <c r="AK1025" s="6"/>
      <c r="AL1025" s="6"/>
      <c r="AM1025" s="6"/>
      <c r="AN1025" s="6"/>
      <c r="AO1025" s="6"/>
      <c r="AP1025" s="6"/>
      <c r="AQ1025" s="6"/>
      <c r="AR1025" s="6"/>
      <c r="AS1025" s="6"/>
      <c r="AT1025" s="6"/>
      <c r="AU1025" s="39"/>
      <c r="AV1025" s="39"/>
      <c r="AW1025" s="6"/>
      <c r="AX1025" s="6"/>
      <c r="AY1025" s="6"/>
      <c r="AZ1025" s="6"/>
      <c r="BA1025" s="6"/>
      <c r="BB1025" s="6"/>
      <c r="BC1025" s="6"/>
      <c r="BD1025" s="6"/>
      <c r="BE1025" s="6"/>
      <c r="BF1025" s="6"/>
      <c r="BG1025" s="6"/>
      <c r="BH1025" s="6"/>
      <c r="BI1025" s="6"/>
      <c r="BJ1025" s="6"/>
    </row>
    <row r="1026" spans="1:62" x14ac:dyDescent="0.3">
      <c r="A1026" s="9"/>
      <c r="B1026" s="76"/>
      <c r="C1026" s="9"/>
      <c r="D1026" s="9"/>
      <c r="E1026" s="9"/>
      <c r="F1026" s="15"/>
      <c r="G1026" s="5"/>
      <c r="H1026" s="5"/>
      <c r="I1026" s="9"/>
      <c r="J1026" s="9"/>
      <c r="K1026" s="9"/>
      <c r="L1026" s="9"/>
      <c r="M1026" s="9"/>
      <c r="N1026" s="9"/>
      <c r="O1026" s="9"/>
      <c r="P1026" s="9"/>
      <c r="Q1026" s="9"/>
      <c r="R1026" s="9"/>
      <c r="S1026" s="9"/>
      <c r="T1026" s="9"/>
      <c r="U1026" s="9"/>
      <c r="V1026" s="8"/>
      <c r="W1026" s="8"/>
      <c r="X1026" s="7"/>
      <c r="Y1026" s="18"/>
      <c r="Z1026" s="7"/>
      <c r="AA1026" s="7"/>
      <c r="AB1026" s="7"/>
      <c r="AC1026" s="9"/>
      <c r="AD1026" s="8"/>
      <c r="AE1026" s="14"/>
      <c r="AF1026" s="14"/>
      <c r="AG1026" s="14"/>
      <c r="AH1026" s="14"/>
      <c r="AI1026" s="14"/>
      <c r="AJ1026" s="14"/>
      <c r="AK1026" s="5"/>
      <c r="AL1026" s="6"/>
      <c r="AM1026" s="5"/>
      <c r="AN1026" s="5"/>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row>
    <row r="1027" spans="1:62" ht="13.5" customHeight="1" x14ac:dyDescent="0.35">
      <c r="A1027" s="120"/>
      <c r="B1027" s="19"/>
      <c r="C1027" s="1"/>
      <c r="D1027" s="9"/>
      <c r="E1027" s="1"/>
      <c r="F1027" s="15"/>
      <c r="G1027" s="37"/>
      <c r="H1027" s="5"/>
      <c r="I1027" s="22"/>
      <c r="J1027" s="22"/>
      <c r="K1027" s="22"/>
      <c r="L1027" s="60"/>
      <c r="M1027" s="60"/>
      <c r="N1027" s="60"/>
      <c r="O1027" s="60"/>
      <c r="P1027" s="60"/>
      <c r="Q1027" s="60"/>
      <c r="R1027" s="60"/>
      <c r="S1027" s="60"/>
      <c r="T1027" s="60"/>
      <c r="U1027" s="60"/>
      <c r="V1027" s="60"/>
      <c r="W1027" s="60"/>
      <c r="X1027" s="60"/>
      <c r="Y1027" s="59"/>
      <c r="Z1027" s="20"/>
      <c r="AA1027" s="60"/>
      <c r="AB1027" s="60"/>
      <c r="AC1027" s="60"/>
      <c r="AD1027" s="60"/>
      <c r="AE1027" s="22"/>
      <c r="AF1027" s="22"/>
      <c r="AG1027" s="22"/>
      <c r="AH1027" s="22"/>
      <c r="AI1027" s="22"/>
      <c r="AJ1027" s="22"/>
      <c r="AK1027" s="39"/>
      <c r="AL1027" s="39"/>
      <c r="AM1027" s="39"/>
      <c r="AN1027" s="39"/>
      <c r="AO1027" s="39"/>
      <c r="AP1027" s="39"/>
      <c r="AQ1027" s="39"/>
      <c r="AR1027" s="40"/>
      <c r="AS1027" s="39"/>
      <c r="AT1027" s="40"/>
      <c r="AU1027" s="39"/>
      <c r="AV1027" s="39"/>
      <c r="AW1027" s="39"/>
      <c r="AX1027" s="39"/>
      <c r="AY1027" s="39"/>
      <c r="AZ1027" s="40"/>
      <c r="BA1027" s="39"/>
      <c r="BB1027" s="40"/>
      <c r="BC1027" s="39"/>
      <c r="BD1027" s="40"/>
      <c r="BE1027" s="39"/>
      <c r="BF1027" s="39"/>
      <c r="BG1027" s="39"/>
      <c r="BH1027" s="56"/>
      <c r="BI1027" s="56"/>
      <c r="BJ1027" s="133"/>
    </row>
    <row r="1028" spans="1:62" ht="13.5" customHeight="1" x14ac:dyDescent="0.35">
      <c r="A1028" s="120"/>
      <c r="B1028" s="76"/>
      <c r="C1028" s="1"/>
      <c r="D1028" s="9"/>
      <c r="E1028" s="1"/>
      <c r="F1028" s="15"/>
      <c r="G1028" s="5"/>
      <c r="H1028" s="5"/>
      <c r="I1028" s="22"/>
      <c r="J1028" s="22"/>
      <c r="K1028" s="22"/>
      <c r="L1028" s="60"/>
      <c r="M1028" s="60"/>
      <c r="N1028" s="60"/>
      <c r="O1028" s="60"/>
      <c r="P1028" s="60"/>
      <c r="Q1028" s="60"/>
      <c r="R1028" s="60"/>
      <c r="S1028" s="60"/>
      <c r="T1028" s="60"/>
      <c r="U1028" s="60"/>
      <c r="V1028" s="60"/>
      <c r="W1028" s="60"/>
      <c r="X1028" s="60"/>
      <c r="Y1028" s="59"/>
      <c r="Z1028" s="20"/>
      <c r="AA1028" s="60"/>
      <c r="AB1028" s="60"/>
      <c r="AC1028" s="60"/>
      <c r="AD1028" s="60"/>
      <c r="AE1028" s="22"/>
      <c r="AF1028" s="22"/>
      <c r="AG1028" s="22"/>
      <c r="AH1028" s="22"/>
      <c r="AI1028" s="22"/>
      <c r="AJ1028" s="22"/>
      <c r="AK1028" s="39"/>
      <c r="AL1028" s="39"/>
      <c r="AM1028" s="39"/>
      <c r="AN1028" s="39"/>
      <c r="AO1028" s="39"/>
      <c r="AP1028" s="39"/>
      <c r="AQ1028" s="39"/>
      <c r="AR1028" s="40"/>
      <c r="AS1028" s="39"/>
      <c r="AT1028" s="40"/>
      <c r="AU1028" s="39"/>
      <c r="AV1028" s="39"/>
      <c r="AW1028" s="39"/>
      <c r="AX1028" s="39"/>
      <c r="AY1028" s="39"/>
      <c r="AZ1028" s="40"/>
      <c r="BA1028" s="39"/>
      <c r="BB1028" s="40"/>
      <c r="BC1028" s="39"/>
      <c r="BD1028" s="40"/>
      <c r="BE1028" s="39"/>
      <c r="BF1028" s="39"/>
      <c r="BG1028" s="39"/>
      <c r="BH1028" s="56"/>
      <c r="BI1028" s="56"/>
      <c r="BJ1028" s="133"/>
    </row>
    <row r="1029" spans="1:62" x14ac:dyDescent="0.3">
      <c r="A1029" s="135"/>
      <c r="B1029" s="76"/>
      <c r="C1029" s="9"/>
      <c r="D1029" s="9"/>
      <c r="E1029" s="9"/>
      <c r="F1029" s="15"/>
      <c r="G1029" s="5"/>
      <c r="H1029" s="5"/>
      <c r="I1029" s="9"/>
      <c r="J1029" s="9"/>
      <c r="K1029" s="9"/>
      <c r="L1029" s="9"/>
      <c r="M1029" s="9"/>
      <c r="N1029" s="9"/>
      <c r="O1029" s="9"/>
      <c r="P1029" s="9"/>
      <c r="Q1029" s="9"/>
      <c r="R1029" s="9"/>
      <c r="S1029" s="9"/>
      <c r="T1029" s="9"/>
      <c r="U1029" s="9"/>
      <c r="V1029" s="8"/>
      <c r="W1029" s="8"/>
      <c r="X1029" s="7"/>
      <c r="Y1029" s="18"/>
      <c r="Z1029" s="7"/>
      <c r="AA1029" s="7"/>
      <c r="AB1029" s="7"/>
      <c r="AC1029" s="9"/>
      <c r="AD1029" s="8"/>
      <c r="AE1029" s="14"/>
      <c r="AF1029" s="14"/>
      <c r="AG1029" s="14"/>
      <c r="AH1029" s="14"/>
      <c r="AI1029" s="14"/>
      <c r="AJ1029" s="14"/>
      <c r="AK1029" s="136"/>
      <c r="AL1029" s="6"/>
      <c r="AM1029" s="5"/>
      <c r="AN1029" s="5"/>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row>
    <row r="1030" spans="1:62" x14ac:dyDescent="0.3">
      <c r="A1030" s="9"/>
      <c r="B1030" s="76"/>
      <c r="C1030" s="9"/>
      <c r="D1030" s="9"/>
      <c r="E1030" s="9"/>
      <c r="F1030" s="15"/>
      <c r="G1030" s="5"/>
      <c r="H1030" s="5"/>
      <c r="I1030" s="9"/>
      <c r="J1030" s="9"/>
      <c r="K1030" s="9"/>
      <c r="L1030" s="9"/>
      <c r="M1030" s="9"/>
      <c r="N1030" s="9"/>
      <c r="O1030" s="9"/>
      <c r="P1030" s="9"/>
      <c r="Q1030" s="9"/>
      <c r="R1030" s="9"/>
      <c r="S1030" s="9"/>
      <c r="T1030" s="9"/>
      <c r="U1030" s="9"/>
      <c r="V1030" s="9"/>
      <c r="W1030" s="9"/>
      <c r="Y1030" s="17"/>
      <c r="AA1030" s="9"/>
      <c r="AB1030" s="9"/>
      <c r="AC1030" s="9"/>
      <c r="AD1030" s="9"/>
      <c r="AE1030" s="14"/>
      <c r="AF1030" s="14"/>
      <c r="AG1030" s="14"/>
      <c r="AH1030" s="14"/>
      <c r="AI1030" s="14"/>
      <c r="AJ1030" s="14"/>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row>
    <row r="1031" spans="1:62" x14ac:dyDescent="0.3">
      <c r="A1031" s="9"/>
      <c r="B1031" s="76"/>
      <c r="C1031" s="9"/>
      <c r="D1031" s="9"/>
      <c r="E1031" s="9"/>
      <c r="F1031" s="15"/>
      <c r="G1031" s="5"/>
      <c r="H1031" s="5"/>
      <c r="I1031" s="9"/>
      <c r="J1031" s="9"/>
      <c r="K1031" s="9"/>
      <c r="L1031" s="9"/>
      <c r="M1031" s="9"/>
      <c r="N1031" s="9"/>
      <c r="O1031" s="9"/>
      <c r="P1031" s="9"/>
      <c r="Q1031" s="9"/>
      <c r="R1031" s="9"/>
      <c r="S1031" s="9"/>
      <c r="T1031" s="9"/>
      <c r="U1031" s="9"/>
      <c r="V1031" s="8"/>
      <c r="W1031" s="8"/>
      <c r="X1031" s="7"/>
      <c r="Y1031" s="18"/>
      <c r="Z1031" s="7"/>
      <c r="AA1031" s="7"/>
      <c r="AB1031" s="7"/>
      <c r="AC1031" s="9"/>
      <c r="AD1031" s="8"/>
      <c r="AE1031" s="14"/>
      <c r="AF1031" s="14"/>
      <c r="AG1031" s="14"/>
      <c r="AH1031" s="14"/>
      <c r="AI1031" s="14"/>
      <c r="AJ1031" s="14"/>
      <c r="AK1031" s="5"/>
      <c r="AL1031" s="6"/>
      <c r="AM1031" s="5"/>
      <c r="AN1031" s="5"/>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row>
    <row r="1032" spans="1:62" x14ac:dyDescent="0.3">
      <c r="A1032" s="9"/>
      <c r="B1032" s="76"/>
      <c r="C1032" s="9"/>
      <c r="D1032" s="9"/>
      <c r="E1032" s="9"/>
      <c r="F1032" s="15"/>
      <c r="G1032" s="5"/>
      <c r="H1032" s="5"/>
      <c r="I1032" s="9"/>
      <c r="J1032" s="9"/>
      <c r="K1032" s="9"/>
      <c r="L1032" s="9"/>
      <c r="M1032" s="9"/>
      <c r="N1032" s="9"/>
      <c r="O1032" s="9"/>
      <c r="P1032" s="9"/>
      <c r="Q1032" s="9"/>
      <c r="R1032" s="9"/>
      <c r="S1032" s="9"/>
      <c r="T1032" s="9"/>
      <c r="U1032" s="9"/>
      <c r="V1032" s="9"/>
      <c r="W1032" s="9"/>
      <c r="Y1032" s="17"/>
      <c r="AA1032" s="9"/>
      <c r="AB1032" s="9"/>
      <c r="AC1032" s="9"/>
      <c r="AD1032" s="9"/>
      <c r="AE1032" s="14"/>
      <c r="AF1032" s="14"/>
      <c r="AG1032" s="14"/>
      <c r="AH1032" s="14"/>
      <c r="AI1032" s="14"/>
      <c r="AJ1032" s="14"/>
      <c r="AK1032" s="6"/>
      <c r="AL1032" s="6"/>
      <c r="AM1032" s="6"/>
      <c r="AN1032" s="6"/>
      <c r="AO1032" s="6"/>
      <c r="AP1032" s="6"/>
      <c r="AQ1032" s="6"/>
      <c r="AR1032" s="6"/>
      <c r="AS1032" s="6"/>
      <c r="AT1032" s="6"/>
      <c r="AU1032" s="39"/>
      <c r="AV1032" s="39"/>
      <c r="AW1032" s="6"/>
      <c r="AX1032" s="6"/>
      <c r="AY1032" s="6"/>
      <c r="AZ1032" s="6"/>
      <c r="BA1032" s="6"/>
      <c r="BB1032" s="6"/>
      <c r="BC1032" s="6"/>
      <c r="BD1032" s="6"/>
      <c r="BE1032" s="6"/>
      <c r="BF1032" s="6"/>
      <c r="BG1032" s="6"/>
      <c r="BH1032" s="6"/>
      <c r="BI1032" s="6"/>
      <c r="BJ1032" s="6"/>
    </row>
    <row r="1033" spans="1:62" x14ac:dyDescent="0.3">
      <c r="A1033" s="9"/>
      <c r="B1033" s="76"/>
      <c r="C1033" s="9"/>
      <c r="D1033" s="9"/>
      <c r="E1033" s="9"/>
      <c r="F1033" s="15"/>
      <c r="G1033" s="5"/>
      <c r="H1033" s="5"/>
      <c r="I1033" s="9"/>
      <c r="J1033" s="9"/>
      <c r="K1033" s="9"/>
      <c r="L1033" s="9"/>
      <c r="M1033" s="9"/>
      <c r="N1033" s="9"/>
      <c r="O1033" s="9"/>
      <c r="P1033" s="9"/>
      <c r="Q1033" s="9"/>
      <c r="R1033" s="9"/>
      <c r="S1033" s="9"/>
      <c r="T1033" s="9"/>
      <c r="U1033" s="9"/>
      <c r="V1033" s="9"/>
      <c r="W1033" s="9"/>
      <c r="Y1033" s="17"/>
      <c r="AA1033" s="9"/>
      <c r="AB1033" s="9"/>
      <c r="AC1033" s="9"/>
      <c r="AD1033" s="9"/>
      <c r="AE1033" s="14"/>
      <c r="AF1033" s="14"/>
      <c r="AG1033" s="14"/>
      <c r="AH1033" s="14"/>
      <c r="AI1033" s="14"/>
      <c r="AJ1033" s="14"/>
      <c r="AK1033" s="6"/>
      <c r="AL1033" s="6"/>
      <c r="AM1033" s="6"/>
      <c r="AN1033" s="6"/>
      <c r="AO1033" s="6"/>
      <c r="AP1033" s="6"/>
      <c r="AQ1033" s="6"/>
      <c r="AR1033" s="6"/>
      <c r="AS1033" s="6"/>
      <c r="AT1033" s="6"/>
      <c r="AU1033" s="39"/>
      <c r="AV1033" s="39"/>
      <c r="AW1033" s="6"/>
      <c r="AX1033" s="6"/>
      <c r="AY1033" s="6"/>
      <c r="AZ1033" s="6"/>
      <c r="BA1033" s="6"/>
      <c r="BB1033" s="6"/>
      <c r="BC1033" s="6"/>
      <c r="BD1033" s="6"/>
      <c r="BE1033" s="6"/>
      <c r="BF1033" s="6"/>
      <c r="BG1033" s="6"/>
      <c r="BH1033" s="6"/>
      <c r="BI1033" s="6"/>
      <c r="BJ1033" s="6"/>
    </row>
    <row r="1034" spans="1:62" x14ac:dyDescent="0.3">
      <c r="A1034" s="135"/>
      <c r="B1034" s="76"/>
      <c r="C1034" s="9"/>
      <c r="D1034" s="9"/>
      <c r="E1034" s="9"/>
      <c r="F1034" s="15"/>
      <c r="G1034" s="5"/>
      <c r="H1034" s="5"/>
      <c r="I1034" s="9"/>
      <c r="J1034" s="9"/>
      <c r="K1034" s="9"/>
      <c r="L1034" s="9"/>
      <c r="M1034" s="9"/>
      <c r="N1034" s="9"/>
      <c r="O1034" s="9"/>
      <c r="P1034" s="9"/>
      <c r="Q1034" s="9"/>
      <c r="R1034" s="9"/>
      <c r="S1034" s="9"/>
      <c r="T1034" s="9"/>
      <c r="U1034" s="9"/>
      <c r="V1034" s="8"/>
      <c r="W1034" s="8"/>
      <c r="X1034" s="7"/>
      <c r="Y1034" s="18"/>
      <c r="Z1034" s="7"/>
      <c r="AA1034" s="7"/>
      <c r="AB1034" s="7"/>
      <c r="AC1034" s="9"/>
      <c r="AD1034" s="8"/>
      <c r="AE1034" s="14"/>
      <c r="AF1034" s="14"/>
      <c r="AG1034" s="14"/>
      <c r="AH1034" s="14"/>
      <c r="AI1034" s="14"/>
      <c r="AJ1034" s="14"/>
      <c r="AK1034" s="136"/>
      <c r="AL1034" s="6"/>
      <c r="AM1034" s="5"/>
      <c r="AN1034" s="5"/>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row>
    <row r="1035" spans="1:62" x14ac:dyDescent="0.3">
      <c r="A1035" s="9"/>
      <c r="B1035" s="76"/>
      <c r="C1035" s="9"/>
      <c r="D1035" s="9"/>
      <c r="E1035" s="9"/>
      <c r="F1035" s="15"/>
      <c r="G1035" s="5"/>
      <c r="H1035" s="5"/>
      <c r="I1035" s="9"/>
      <c r="J1035" s="9"/>
      <c r="K1035" s="9"/>
      <c r="L1035" s="9"/>
      <c r="M1035" s="9"/>
      <c r="N1035" s="9"/>
      <c r="O1035" s="9"/>
      <c r="P1035" s="9"/>
      <c r="Q1035" s="9"/>
      <c r="R1035" s="9"/>
      <c r="S1035" s="9"/>
      <c r="T1035" s="9"/>
      <c r="U1035" s="9"/>
      <c r="V1035" s="9"/>
      <c r="W1035" s="9"/>
      <c r="Y1035" s="17"/>
      <c r="AA1035" s="9"/>
      <c r="AB1035" s="9"/>
      <c r="AC1035" s="9"/>
      <c r="AD1035" s="9"/>
      <c r="AE1035" s="14"/>
      <c r="AF1035" s="14"/>
      <c r="AG1035" s="14"/>
      <c r="AH1035" s="14"/>
      <c r="AI1035" s="14"/>
      <c r="AJ1035" s="14"/>
      <c r="AK1035" s="6"/>
      <c r="AL1035" s="6"/>
      <c r="AM1035" s="6"/>
      <c r="AN1035" s="6"/>
      <c r="AO1035" s="6"/>
      <c r="AP1035" s="6"/>
      <c r="AQ1035" s="6"/>
      <c r="AR1035" s="6"/>
      <c r="AS1035" s="6"/>
      <c r="AT1035" s="6"/>
      <c r="AU1035" s="39"/>
      <c r="AV1035" s="39"/>
      <c r="AW1035" s="6"/>
      <c r="AX1035" s="6"/>
      <c r="AY1035" s="6"/>
      <c r="AZ1035" s="6"/>
      <c r="BA1035" s="6"/>
      <c r="BB1035" s="6"/>
      <c r="BC1035" s="6"/>
      <c r="BD1035" s="6"/>
      <c r="BE1035" s="6"/>
      <c r="BF1035" s="6"/>
      <c r="BG1035" s="6"/>
      <c r="BH1035" s="6"/>
      <c r="BI1035" s="6"/>
      <c r="BJ1035" s="6"/>
    </row>
    <row r="1036" spans="1:62" x14ac:dyDescent="0.3">
      <c r="A1036" s="9"/>
      <c r="B1036" s="76"/>
      <c r="C1036" s="9"/>
      <c r="D1036" s="9"/>
      <c r="E1036" s="9"/>
      <c r="F1036" s="15"/>
      <c r="G1036" s="5"/>
      <c r="H1036" s="5"/>
      <c r="I1036" s="9"/>
      <c r="J1036" s="9"/>
      <c r="K1036" s="9"/>
      <c r="L1036" s="9"/>
      <c r="M1036" s="9"/>
      <c r="N1036" s="9"/>
      <c r="O1036" s="9"/>
      <c r="P1036" s="9"/>
      <c r="Q1036" s="9"/>
      <c r="R1036" s="9"/>
      <c r="S1036" s="9"/>
      <c r="T1036" s="9"/>
      <c r="U1036" s="9"/>
      <c r="V1036" s="9"/>
      <c r="W1036" s="9"/>
      <c r="Y1036" s="17"/>
      <c r="AA1036" s="9"/>
      <c r="AB1036" s="9"/>
      <c r="AC1036" s="9"/>
      <c r="AD1036" s="9"/>
      <c r="AE1036" s="14"/>
      <c r="AF1036" s="14"/>
      <c r="AG1036" s="14"/>
      <c r="AH1036" s="14"/>
      <c r="AI1036" s="14"/>
      <c r="AJ1036" s="14"/>
      <c r="AK1036" s="6"/>
      <c r="AL1036" s="6"/>
      <c r="AM1036" s="6"/>
      <c r="AN1036" s="6"/>
      <c r="AO1036" s="6"/>
      <c r="AP1036" s="6"/>
      <c r="AQ1036" s="6"/>
      <c r="AR1036" s="6"/>
      <c r="AS1036" s="6"/>
      <c r="AT1036" s="6"/>
      <c r="AU1036" s="39"/>
      <c r="AV1036" s="39"/>
      <c r="AW1036" s="6"/>
      <c r="AX1036" s="6"/>
      <c r="AY1036" s="6"/>
      <c r="AZ1036" s="6"/>
      <c r="BA1036" s="6"/>
      <c r="BB1036" s="6"/>
      <c r="BC1036" s="6"/>
      <c r="BD1036" s="6"/>
      <c r="BE1036" s="6"/>
      <c r="BF1036" s="6"/>
      <c r="BG1036" s="6"/>
      <c r="BH1036" s="6"/>
      <c r="BI1036" s="6"/>
      <c r="BJ1036" s="6"/>
    </row>
    <row r="1037" spans="1:62" x14ac:dyDescent="0.3">
      <c r="A1037" s="9"/>
      <c r="B1037" s="76"/>
      <c r="C1037" s="9"/>
      <c r="D1037" s="9"/>
      <c r="E1037" s="9"/>
      <c r="F1037" s="15"/>
      <c r="G1037" s="5"/>
      <c r="H1037" s="5"/>
      <c r="I1037" s="9"/>
      <c r="J1037" s="9"/>
      <c r="K1037" s="9"/>
      <c r="L1037" s="9"/>
      <c r="M1037" s="9"/>
      <c r="N1037" s="9"/>
      <c r="O1037" s="9"/>
      <c r="P1037" s="9"/>
      <c r="Q1037" s="9"/>
      <c r="R1037" s="9"/>
      <c r="S1037" s="9"/>
      <c r="T1037" s="9"/>
      <c r="U1037" s="9"/>
      <c r="V1037" s="9"/>
      <c r="W1037" s="9"/>
      <c r="Y1037" s="17"/>
      <c r="AA1037" s="9"/>
      <c r="AB1037" s="9"/>
      <c r="AC1037" s="9"/>
      <c r="AD1037" s="9"/>
      <c r="AE1037" s="14"/>
      <c r="AF1037" s="14"/>
      <c r="AG1037" s="14"/>
      <c r="AH1037" s="14"/>
      <c r="AI1037" s="14"/>
      <c r="AJ1037" s="14"/>
      <c r="AK1037" s="6"/>
      <c r="AL1037" s="6"/>
      <c r="AM1037" s="6"/>
      <c r="AN1037" s="6"/>
      <c r="AO1037" s="6"/>
      <c r="AP1037" s="6"/>
      <c r="AQ1037" s="6"/>
      <c r="AR1037" s="6"/>
      <c r="AS1037" s="6"/>
      <c r="AT1037" s="6"/>
      <c r="AU1037" s="39"/>
      <c r="AV1037" s="39"/>
      <c r="AW1037" s="6"/>
      <c r="AX1037" s="6"/>
      <c r="AY1037" s="6"/>
      <c r="AZ1037" s="6"/>
      <c r="BA1037" s="6"/>
      <c r="BB1037" s="6"/>
      <c r="BC1037" s="6"/>
      <c r="BD1037" s="6"/>
      <c r="BE1037" s="6"/>
      <c r="BF1037" s="6"/>
      <c r="BG1037" s="6"/>
      <c r="BH1037" s="6"/>
      <c r="BI1037" s="6"/>
      <c r="BJ1037" s="6"/>
    </row>
    <row r="1038" spans="1:62" x14ac:dyDescent="0.3">
      <c r="A1038" s="9"/>
      <c r="B1038" s="76"/>
      <c r="C1038" s="9"/>
      <c r="D1038" s="9"/>
      <c r="E1038" s="9"/>
      <c r="F1038" s="15"/>
      <c r="G1038" s="5"/>
      <c r="H1038" s="5"/>
      <c r="I1038" s="9"/>
      <c r="J1038" s="9"/>
      <c r="K1038" s="9"/>
      <c r="L1038" s="9"/>
      <c r="M1038" s="9"/>
      <c r="N1038" s="9"/>
      <c r="O1038" s="9"/>
      <c r="P1038" s="9"/>
      <c r="Q1038" s="9"/>
      <c r="R1038" s="9"/>
      <c r="S1038" s="9"/>
      <c r="T1038" s="9"/>
      <c r="U1038" s="9"/>
      <c r="V1038" s="9"/>
      <c r="W1038" s="9"/>
      <c r="Y1038" s="17"/>
      <c r="AA1038" s="9"/>
      <c r="AB1038" s="9"/>
      <c r="AC1038" s="9"/>
      <c r="AD1038" s="9"/>
      <c r="AE1038" s="14"/>
      <c r="AF1038" s="14"/>
      <c r="AG1038" s="14"/>
      <c r="AH1038" s="14"/>
      <c r="AI1038" s="14"/>
      <c r="AJ1038" s="14"/>
      <c r="AK1038" s="6"/>
      <c r="AL1038" s="6"/>
      <c r="AM1038" s="6"/>
      <c r="AN1038" s="6"/>
      <c r="AO1038" s="6"/>
      <c r="AP1038" s="6"/>
      <c r="AQ1038" s="6"/>
      <c r="AR1038" s="6"/>
      <c r="AS1038" s="6"/>
      <c r="AT1038" s="6"/>
      <c r="AU1038" s="39"/>
      <c r="AV1038" s="39"/>
      <c r="AW1038" s="6"/>
      <c r="AX1038" s="6"/>
      <c r="AY1038" s="6"/>
      <c r="AZ1038" s="6"/>
      <c r="BA1038" s="6"/>
      <c r="BB1038" s="6"/>
      <c r="BC1038" s="6"/>
      <c r="BD1038" s="6"/>
      <c r="BE1038" s="6"/>
      <c r="BF1038" s="6"/>
      <c r="BG1038" s="6"/>
      <c r="BH1038" s="6"/>
      <c r="BI1038" s="6"/>
      <c r="BJ1038" s="6"/>
    </row>
    <row r="1039" spans="1:62" x14ac:dyDescent="0.3">
      <c r="A1039" s="135"/>
      <c r="B1039" s="76"/>
      <c r="C1039" s="9"/>
      <c r="D1039" s="9"/>
      <c r="E1039" s="9"/>
      <c r="F1039" s="15"/>
      <c r="G1039" s="5"/>
      <c r="H1039" s="5"/>
      <c r="I1039" s="9"/>
      <c r="J1039" s="9"/>
      <c r="K1039" s="9"/>
      <c r="L1039" s="9"/>
      <c r="M1039" s="9"/>
      <c r="N1039" s="9"/>
      <c r="O1039" s="9"/>
      <c r="P1039" s="9"/>
      <c r="Q1039" s="9"/>
      <c r="R1039" s="9"/>
      <c r="S1039" s="9"/>
      <c r="T1039" s="9"/>
      <c r="U1039" s="9"/>
      <c r="V1039" s="8"/>
      <c r="W1039" s="8"/>
      <c r="X1039" s="7"/>
      <c r="Y1039" s="18"/>
      <c r="Z1039" s="7"/>
      <c r="AA1039" s="7"/>
      <c r="AB1039" s="7"/>
      <c r="AC1039" s="9"/>
      <c r="AD1039" s="8"/>
      <c r="AE1039" s="14"/>
      <c r="AF1039" s="14"/>
      <c r="AG1039" s="14"/>
      <c r="AH1039" s="14"/>
      <c r="AI1039" s="14"/>
      <c r="AJ1039" s="14"/>
      <c r="AK1039" s="136"/>
      <c r="AL1039" s="6"/>
      <c r="AM1039" s="5"/>
      <c r="AN1039" s="5"/>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row>
    <row r="1040" spans="1:62" ht="13.5" customHeight="1" x14ac:dyDescent="0.35">
      <c r="A1040" s="120"/>
      <c r="B1040" s="19"/>
      <c r="C1040" s="1"/>
      <c r="D1040" s="9"/>
      <c r="E1040" s="1"/>
      <c r="F1040" s="15"/>
      <c r="G1040" s="37"/>
      <c r="H1040" s="5"/>
      <c r="I1040" s="22"/>
      <c r="J1040" s="22"/>
      <c r="K1040" s="22"/>
      <c r="L1040" s="60"/>
      <c r="M1040" s="60"/>
      <c r="N1040" s="60"/>
      <c r="O1040" s="60"/>
      <c r="P1040" s="60"/>
      <c r="Q1040" s="60"/>
      <c r="R1040" s="60"/>
      <c r="S1040" s="60"/>
      <c r="T1040" s="60"/>
      <c r="U1040" s="60"/>
      <c r="V1040" s="60"/>
      <c r="W1040" s="60"/>
      <c r="X1040" s="60"/>
      <c r="Y1040" s="59"/>
      <c r="Z1040" s="20"/>
      <c r="AA1040" s="60"/>
      <c r="AB1040" s="60"/>
      <c r="AC1040" s="60"/>
      <c r="AD1040" s="60"/>
      <c r="AE1040" s="22"/>
      <c r="AF1040" s="22"/>
      <c r="AG1040" s="22"/>
      <c r="AH1040" s="22"/>
      <c r="AI1040" s="22"/>
      <c r="AJ1040" s="22"/>
      <c r="AK1040" s="39"/>
      <c r="AL1040" s="39"/>
      <c r="AM1040" s="39"/>
      <c r="AN1040" s="39"/>
      <c r="AO1040" s="39"/>
      <c r="AP1040" s="39"/>
      <c r="AQ1040" s="39"/>
      <c r="AR1040" s="40"/>
      <c r="AS1040" s="39"/>
      <c r="AT1040" s="40"/>
      <c r="AU1040" s="39"/>
      <c r="AV1040" s="39"/>
      <c r="AW1040" s="39"/>
      <c r="AX1040" s="39"/>
      <c r="AY1040" s="39"/>
      <c r="AZ1040" s="40"/>
      <c r="BA1040" s="39"/>
      <c r="BB1040" s="40"/>
      <c r="BC1040" s="39"/>
      <c r="BD1040" s="40"/>
      <c r="BE1040" s="39"/>
      <c r="BF1040" s="39"/>
      <c r="BG1040" s="39"/>
      <c r="BH1040" s="56"/>
      <c r="BI1040" s="56"/>
      <c r="BJ1040" s="133"/>
    </row>
    <row r="1041" spans="1:62" x14ac:dyDescent="0.3">
      <c r="A1041" s="9"/>
      <c r="B1041" s="76"/>
      <c r="C1041" s="9"/>
      <c r="D1041" s="9"/>
      <c r="E1041" s="9"/>
      <c r="F1041" s="15"/>
      <c r="G1041" s="5"/>
      <c r="H1041" s="5"/>
      <c r="I1041" s="9"/>
      <c r="J1041" s="9"/>
      <c r="K1041" s="9"/>
      <c r="L1041" s="9"/>
      <c r="M1041" s="9"/>
      <c r="N1041" s="9"/>
      <c r="O1041" s="9"/>
      <c r="P1041" s="9"/>
      <c r="Q1041" s="9"/>
      <c r="R1041" s="9"/>
      <c r="S1041" s="9"/>
      <c r="T1041" s="9"/>
      <c r="U1041" s="9"/>
      <c r="V1041" s="8"/>
      <c r="W1041" s="8"/>
      <c r="X1041" s="7"/>
      <c r="Y1041" s="18"/>
      <c r="Z1041" s="7"/>
      <c r="AA1041" s="7"/>
      <c r="AB1041" s="7"/>
      <c r="AC1041" s="9"/>
      <c r="AD1041" s="8"/>
      <c r="AE1041" s="14"/>
      <c r="AF1041" s="14"/>
      <c r="AG1041" s="14"/>
      <c r="AH1041" s="14"/>
      <c r="AI1041" s="14"/>
      <c r="AJ1041" s="14"/>
      <c r="AK1041" s="5"/>
      <c r="AL1041" s="6"/>
      <c r="AM1041" s="5"/>
      <c r="AN1041" s="5"/>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row>
    <row r="1042" spans="1:62" x14ac:dyDescent="0.3">
      <c r="A1042" s="9"/>
      <c r="B1042" s="76"/>
      <c r="C1042" s="9"/>
      <c r="D1042" s="9"/>
      <c r="E1042" s="9"/>
      <c r="F1042" s="15"/>
      <c r="G1042" s="5"/>
      <c r="H1042" s="5"/>
      <c r="I1042" s="9"/>
      <c r="J1042" s="9"/>
      <c r="K1042" s="9"/>
      <c r="L1042" s="9"/>
      <c r="M1042" s="9"/>
      <c r="N1042" s="9"/>
      <c r="O1042" s="9"/>
      <c r="P1042" s="9"/>
      <c r="Q1042" s="9"/>
      <c r="R1042" s="9"/>
      <c r="S1042" s="9"/>
      <c r="T1042" s="9"/>
      <c r="U1042" s="9"/>
      <c r="V1042" s="9"/>
      <c r="W1042" s="9"/>
      <c r="Y1042" s="17"/>
      <c r="AA1042" s="9"/>
      <c r="AB1042" s="9"/>
      <c r="AC1042" s="9"/>
      <c r="AD1042" s="9"/>
      <c r="AE1042" s="14"/>
      <c r="AF1042" s="14"/>
      <c r="AG1042" s="14"/>
      <c r="AH1042" s="14"/>
      <c r="AI1042" s="14"/>
      <c r="AJ1042" s="14"/>
      <c r="AK1042" s="6"/>
      <c r="AL1042" s="6"/>
      <c r="AM1042" s="6"/>
      <c r="AN1042" s="6"/>
      <c r="AO1042" s="6"/>
      <c r="AP1042" s="6"/>
      <c r="AQ1042" s="6"/>
      <c r="AR1042" s="6"/>
      <c r="AS1042" s="6"/>
      <c r="AT1042" s="6"/>
      <c r="AU1042" s="39"/>
      <c r="AV1042" s="39"/>
      <c r="AW1042" s="6"/>
      <c r="AX1042" s="6"/>
      <c r="AY1042" s="6"/>
      <c r="AZ1042" s="6"/>
      <c r="BA1042" s="6"/>
      <c r="BB1042" s="6"/>
      <c r="BC1042" s="6"/>
      <c r="BD1042" s="6"/>
      <c r="BE1042" s="6"/>
      <c r="BF1042" s="6"/>
      <c r="BG1042" s="6"/>
      <c r="BH1042" s="6"/>
      <c r="BI1042" s="6"/>
      <c r="BJ1042" s="6"/>
    </row>
    <row r="1043" spans="1:62" x14ac:dyDescent="0.3">
      <c r="A1043" s="9"/>
      <c r="B1043" s="76"/>
      <c r="C1043" s="9"/>
      <c r="D1043" s="9"/>
      <c r="E1043" s="9"/>
      <c r="F1043" s="15"/>
      <c r="G1043" s="5"/>
      <c r="H1043" s="5"/>
      <c r="I1043" s="9"/>
      <c r="J1043" s="9"/>
      <c r="K1043" s="9"/>
      <c r="L1043" s="9"/>
      <c r="M1043" s="9"/>
      <c r="N1043" s="9"/>
      <c r="O1043" s="9"/>
      <c r="P1043" s="9"/>
      <c r="Q1043" s="9"/>
      <c r="R1043" s="9"/>
      <c r="S1043" s="9"/>
      <c r="T1043" s="9"/>
      <c r="U1043" s="9"/>
      <c r="V1043" s="8"/>
      <c r="W1043" s="8"/>
      <c r="X1043" s="7"/>
      <c r="Y1043" s="18"/>
      <c r="Z1043" s="7"/>
      <c r="AA1043" s="7"/>
      <c r="AB1043" s="7"/>
      <c r="AC1043" s="9"/>
      <c r="AD1043" s="8"/>
      <c r="AE1043" s="14"/>
      <c r="AF1043" s="14"/>
      <c r="AG1043" s="14"/>
      <c r="AH1043" s="14"/>
      <c r="AI1043" s="14"/>
      <c r="AJ1043" s="14"/>
      <c r="AK1043" s="5"/>
      <c r="AL1043" s="6"/>
      <c r="AM1043" s="5"/>
      <c r="AN1043" s="5"/>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row>
    <row r="1044" spans="1:62" x14ac:dyDescent="0.3">
      <c r="A1044" s="135"/>
      <c r="B1044" s="76"/>
      <c r="C1044" s="9"/>
      <c r="D1044" s="9"/>
      <c r="E1044" s="9"/>
      <c r="F1044" s="15"/>
      <c r="G1044" s="5"/>
      <c r="H1044" s="5"/>
      <c r="I1044" s="9"/>
      <c r="J1044" s="9"/>
      <c r="K1044" s="9"/>
      <c r="L1044" s="9"/>
      <c r="M1044" s="9"/>
      <c r="N1044" s="9"/>
      <c r="O1044" s="9"/>
      <c r="P1044" s="9"/>
      <c r="Q1044" s="9"/>
      <c r="R1044" s="9"/>
      <c r="S1044" s="9"/>
      <c r="T1044" s="9"/>
      <c r="U1044" s="9"/>
      <c r="V1044" s="8"/>
      <c r="W1044" s="8"/>
      <c r="X1044" s="7"/>
      <c r="Y1044" s="18"/>
      <c r="Z1044" s="7"/>
      <c r="AA1044" s="7"/>
      <c r="AB1044" s="7"/>
      <c r="AC1044" s="9"/>
      <c r="AD1044" s="8"/>
      <c r="AE1044" s="14"/>
      <c r="AF1044" s="14"/>
      <c r="AG1044" s="14"/>
      <c r="AH1044" s="14"/>
      <c r="AI1044" s="14"/>
      <c r="AJ1044" s="14"/>
      <c r="AK1044" s="136"/>
      <c r="AL1044" s="6"/>
      <c r="AM1044" s="5"/>
      <c r="AN1044" s="5"/>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row>
    <row r="1045" spans="1:62" ht="13.5" customHeight="1" x14ac:dyDescent="0.35">
      <c r="A1045" s="120"/>
      <c r="B1045" s="19"/>
      <c r="C1045" s="1"/>
      <c r="D1045" s="9"/>
      <c r="E1045" s="1"/>
      <c r="F1045" s="15"/>
      <c r="G1045" s="37"/>
      <c r="H1045" s="5"/>
      <c r="I1045" s="22"/>
      <c r="J1045" s="22"/>
      <c r="K1045" s="22"/>
      <c r="L1045" s="60"/>
      <c r="M1045" s="60"/>
      <c r="N1045" s="60"/>
      <c r="O1045" s="60"/>
      <c r="P1045" s="60"/>
      <c r="Q1045" s="60"/>
      <c r="R1045" s="60"/>
      <c r="S1045" s="60"/>
      <c r="T1045" s="60"/>
      <c r="U1045" s="60"/>
      <c r="V1045" s="60"/>
      <c r="W1045" s="60"/>
      <c r="X1045" s="60"/>
      <c r="Y1045" s="59"/>
      <c r="Z1045" s="20"/>
      <c r="AA1045" s="60"/>
      <c r="AB1045" s="60"/>
      <c r="AC1045" s="60"/>
      <c r="AD1045" s="60"/>
      <c r="AE1045" s="22"/>
      <c r="AF1045" s="22"/>
      <c r="AG1045" s="22"/>
      <c r="AH1045" s="22"/>
      <c r="AI1045" s="22"/>
      <c r="AJ1045" s="22"/>
      <c r="AK1045" s="39"/>
      <c r="AL1045" s="39"/>
      <c r="AM1045" s="39"/>
      <c r="AN1045" s="39"/>
      <c r="AO1045" s="39"/>
      <c r="AP1045" s="39"/>
      <c r="AQ1045" s="39"/>
      <c r="AR1045" s="40"/>
      <c r="AS1045" s="39"/>
      <c r="AT1045" s="40"/>
      <c r="AU1045" s="39"/>
      <c r="AV1045" s="39"/>
      <c r="AW1045" s="39"/>
      <c r="AX1045" s="39"/>
      <c r="AY1045" s="39"/>
      <c r="AZ1045" s="40"/>
      <c r="BA1045" s="39"/>
      <c r="BB1045" s="40"/>
      <c r="BC1045" s="39"/>
      <c r="BD1045" s="40"/>
      <c r="BE1045" s="39"/>
      <c r="BF1045" s="39"/>
      <c r="BG1045" s="39"/>
      <c r="BH1045" s="56"/>
      <c r="BI1045" s="56"/>
      <c r="BJ1045" s="133"/>
    </row>
    <row r="1046" spans="1:62" x14ac:dyDescent="0.3">
      <c r="A1046" s="9"/>
      <c r="B1046" s="76"/>
      <c r="C1046" s="9"/>
      <c r="D1046" s="9"/>
      <c r="E1046" s="9"/>
      <c r="F1046" s="15"/>
      <c r="G1046" s="5"/>
      <c r="H1046" s="5"/>
      <c r="I1046" s="9"/>
      <c r="J1046" s="9"/>
      <c r="K1046" s="9"/>
      <c r="L1046" s="9"/>
      <c r="M1046" s="9"/>
      <c r="N1046" s="9"/>
      <c r="O1046" s="9"/>
      <c r="P1046" s="9"/>
      <c r="Q1046" s="9"/>
      <c r="R1046" s="9"/>
      <c r="S1046" s="9"/>
      <c r="T1046" s="9"/>
      <c r="U1046" s="9"/>
      <c r="V1046" s="9"/>
      <c r="W1046" s="9"/>
      <c r="Y1046" s="17"/>
      <c r="AA1046" s="9"/>
      <c r="AB1046" s="9"/>
      <c r="AC1046" s="9"/>
      <c r="AD1046" s="9"/>
      <c r="AE1046" s="14"/>
      <c r="AF1046" s="14"/>
      <c r="AG1046" s="14"/>
      <c r="AH1046" s="14"/>
      <c r="AI1046" s="14"/>
      <c r="AJ1046" s="14"/>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row>
    <row r="1047" spans="1:62" x14ac:dyDescent="0.3">
      <c r="A1047" s="135"/>
      <c r="B1047" s="76"/>
      <c r="C1047" s="9"/>
      <c r="D1047" s="9"/>
      <c r="E1047" s="9"/>
      <c r="F1047" s="15"/>
      <c r="G1047" s="5"/>
      <c r="H1047" s="5"/>
      <c r="I1047" s="9"/>
      <c r="J1047" s="9"/>
      <c r="K1047" s="9"/>
      <c r="L1047" s="9"/>
      <c r="M1047" s="9"/>
      <c r="N1047" s="9"/>
      <c r="O1047" s="9"/>
      <c r="P1047" s="9"/>
      <c r="Q1047" s="9"/>
      <c r="R1047" s="9"/>
      <c r="S1047" s="9"/>
      <c r="T1047" s="9"/>
      <c r="U1047" s="9"/>
      <c r="V1047" s="8"/>
      <c r="W1047" s="8"/>
      <c r="X1047" s="7"/>
      <c r="Y1047" s="18"/>
      <c r="Z1047" s="7"/>
      <c r="AA1047" s="7"/>
      <c r="AB1047" s="7"/>
      <c r="AC1047" s="9"/>
      <c r="AD1047" s="8"/>
      <c r="AE1047" s="14"/>
      <c r="AF1047" s="14"/>
      <c r="AG1047" s="14"/>
      <c r="AH1047" s="14"/>
      <c r="AI1047" s="14"/>
      <c r="AJ1047" s="14"/>
      <c r="AK1047" s="136"/>
      <c r="AL1047" s="6"/>
      <c r="AM1047" s="5"/>
      <c r="AN1047" s="5"/>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row>
    <row r="1048" spans="1:62" x14ac:dyDescent="0.3">
      <c r="A1048" s="9"/>
      <c r="B1048" s="76"/>
      <c r="C1048" s="9"/>
      <c r="D1048" s="9"/>
      <c r="E1048" s="9"/>
      <c r="F1048" s="15"/>
      <c r="G1048" s="5"/>
      <c r="H1048" s="5"/>
      <c r="I1048" s="9"/>
      <c r="J1048" s="9"/>
      <c r="K1048" s="9"/>
      <c r="L1048" s="9"/>
      <c r="M1048" s="9"/>
      <c r="N1048" s="9"/>
      <c r="O1048" s="9"/>
      <c r="P1048" s="9"/>
      <c r="Q1048" s="9"/>
      <c r="R1048" s="9"/>
      <c r="S1048" s="9"/>
      <c r="T1048" s="9"/>
      <c r="U1048" s="9"/>
      <c r="V1048" s="9"/>
      <c r="W1048" s="9"/>
      <c r="Y1048" s="17"/>
      <c r="AA1048" s="9"/>
      <c r="AB1048" s="9"/>
      <c r="AC1048" s="9"/>
      <c r="AD1048" s="9"/>
      <c r="AE1048" s="14"/>
      <c r="AF1048" s="14"/>
      <c r="AG1048" s="14"/>
      <c r="AH1048" s="14"/>
      <c r="AI1048" s="14"/>
      <c r="AJ1048" s="14"/>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row>
    <row r="1049" spans="1:62" x14ac:dyDescent="0.3">
      <c r="A1049" s="135"/>
      <c r="B1049" s="76"/>
      <c r="C1049" s="9"/>
      <c r="D1049" s="9"/>
      <c r="E1049" s="9"/>
      <c r="F1049" s="15"/>
      <c r="G1049" s="5"/>
      <c r="H1049" s="5"/>
      <c r="I1049" s="9"/>
      <c r="J1049" s="9"/>
      <c r="K1049" s="9"/>
      <c r="L1049" s="9"/>
      <c r="M1049" s="9"/>
      <c r="N1049" s="9"/>
      <c r="O1049" s="9"/>
      <c r="P1049" s="9"/>
      <c r="Q1049" s="9"/>
      <c r="R1049" s="9"/>
      <c r="S1049" s="9"/>
      <c r="T1049" s="9"/>
      <c r="U1049" s="9"/>
      <c r="V1049" s="9"/>
      <c r="W1049" s="9"/>
      <c r="Y1049" s="17"/>
      <c r="AA1049" s="9"/>
      <c r="AB1049" s="9"/>
      <c r="AC1049" s="9"/>
      <c r="AD1049" s="9"/>
      <c r="AE1049" s="14"/>
      <c r="AF1049" s="14"/>
      <c r="AG1049" s="14"/>
      <c r="AH1049" s="14"/>
      <c r="AI1049" s="14"/>
      <c r="AJ1049" s="14"/>
      <c r="AK1049" s="6"/>
      <c r="AL1049" s="6"/>
      <c r="AM1049" s="6"/>
      <c r="AN1049" s="6"/>
      <c r="AO1049" s="6"/>
      <c r="AP1049" s="6"/>
      <c r="AQ1049" s="6"/>
      <c r="AR1049" s="6"/>
      <c r="AS1049" s="6"/>
      <c r="AT1049" s="6"/>
      <c r="AU1049" s="39"/>
      <c r="AV1049" s="39"/>
      <c r="AW1049" s="6"/>
      <c r="AX1049" s="6"/>
      <c r="AY1049" s="6"/>
      <c r="AZ1049" s="6"/>
      <c r="BA1049" s="6"/>
      <c r="BB1049" s="6"/>
      <c r="BC1049" s="6"/>
      <c r="BD1049" s="6"/>
      <c r="BE1049" s="6"/>
      <c r="BF1049" s="6"/>
      <c r="BG1049" s="6"/>
      <c r="BH1049" s="6"/>
      <c r="BI1049" s="6"/>
      <c r="BJ1049" s="6"/>
    </row>
    <row r="1050" spans="1:62" ht="13.5" customHeight="1" x14ac:dyDescent="0.35">
      <c r="A1050" s="120"/>
      <c r="B1050" s="19"/>
      <c r="C1050" s="1"/>
      <c r="D1050" s="9"/>
      <c r="E1050" s="1"/>
      <c r="F1050" s="15"/>
      <c r="G1050" s="37"/>
      <c r="H1050" s="5"/>
      <c r="I1050" s="22"/>
      <c r="J1050" s="22"/>
      <c r="K1050" s="22"/>
      <c r="L1050" s="60"/>
      <c r="M1050" s="60"/>
      <c r="N1050" s="60"/>
      <c r="O1050" s="60"/>
      <c r="P1050" s="60"/>
      <c r="Q1050" s="60"/>
      <c r="R1050" s="60"/>
      <c r="S1050" s="60"/>
      <c r="T1050" s="60"/>
      <c r="U1050" s="60"/>
      <c r="V1050" s="60"/>
      <c r="W1050" s="60"/>
      <c r="X1050" s="60"/>
      <c r="Y1050" s="59"/>
      <c r="Z1050" s="20"/>
      <c r="AA1050" s="60"/>
      <c r="AB1050" s="60"/>
      <c r="AC1050" s="60"/>
      <c r="AD1050" s="60"/>
      <c r="AE1050" s="22"/>
      <c r="AF1050" s="22"/>
      <c r="AG1050" s="22"/>
      <c r="AH1050" s="22"/>
      <c r="AI1050" s="22"/>
      <c r="AJ1050" s="22"/>
      <c r="AK1050" s="39"/>
      <c r="AL1050" s="39"/>
      <c r="AM1050" s="39"/>
      <c r="AN1050" s="39"/>
      <c r="AO1050" s="39"/>
      <c r="AP1050" s="39"/>
      <c r="AQ1050" s="39"/>
      <c r="AR1050" s="40"/>
      <c r="AS1050" s="39"/>
      <c r="AT1050" s="40"/>
      <c r="AU1050" s="39"/>
      <c r="AV1050" s="39"/>
      <c r="AW1050" s="39"/>
      <c r="AX1050" s="39"/>
      <c r="AY1050" s="39"/>
      <c r="AZ1050" s="40"/>
      <c r="BA1050" s="39"/>
      <c r="BB1050" s="40"/>
      <c r="BC1050" s="39"/>
      <c r="BD1050" s="40"/>
      <c r="BE1050" s="39"/>
      <c r="BF1050" s="39"/>
      <c r="BG1050" s="39"/>
      <c r="BH1050" s="56"/>
      <c r="BI1050" s="56"/>
      <c r="BJ1050" s="133"/>
    </row>
    <row r="1051" spans="1:62" ht="13.5" customHeight="1" x14ac:dyDescent="0.35">
      <c r="A1051" s="120"/>
      <c r="B1051" s="19"/>
      <c r="C1051" s="1"/>
      <c r="D1051" s="9"/>
      <c r="E1051" s="1"/>
      <c r="F1051" s="15"/>
      <c r="G1051" s="37"/>
      <c r="H1051" s="5"/>
      <c r="I1051" s="22"/>
      <c r="J1051" s="22"/>
      <c r="K1051" s="22"/>
      <c r="L1051" s="60"/>
      <c r="M1051" s="60"/>
      <c r="N1051" s="60"/>
      <c r="O1051" s="60"/>
      <c r="P1051" s="60"/>
      <c r="Q1051" s="60"/>
      <c r="R1051" s="60"/>
      <c r="S1051" s="60"/>
      <c r="T1051" s="60"/>
      <c r="U1051" s="60"/>
      <c r="V1051" s="60"/>
      <c r="W1051" s="60"/>
      <c r="X1051" s="60"/>
      <c r="Y1051" s="59"/>
      <c r="Z1051" s="20"/>
      <c r="AA1051" s="60"/>
      <c r="AB1051" s="60"/>
      <c r="AC1051" s="60"/>
      <c r="AD1051" s="60"/>
      <c r="AE1051" s="22"/>
      <c r="AF1051" s="22"/>
      <c r="AG1051" s="22"/>
      <c r="AH1051" s="22"/>
      <c r="AI1051" s="22"/>
      <c r="AJ1051" s="22"/>
      <c r="AK1051" s="39"/>
      <c r="AL1051" s="39"/>
      <c r="AM1051" s="39"/>
      <c r="AN1051" s="39"/>
      <c r="AO1051" s="39"/>
      <c r="AP1051" s="39"/>
      <c r="AQ1051" s="39"/>
      <c r="AR1051" s="40"/>
      <c r="AS1051" s="39"/>
      <c r="AT1051" s="40"/>
      <c r="AU1051" s="39"/>
      <c r="AV1051" s="39"/>
      <c r="AW1051" s="39"/>
      <c r="AX1051" s="39"/>
      <c r="AY1051" s="39"/>
      <c r="AZ1051" s="40"/>
      <c r="BA1051" s="39"/>
      <c r="BB1051" s="40"/>
      <c r="BC1051" s="39"/>
      <c r="BD1051" s="40"/>
      <c r="BE1051" s="39"/>
      <c r="BF1051" s="39"/>
      <c r="BG1051" s="39"/>
      <c r="BH1051" s="56"/>
      <c r="BI1051" s="56"/>
      <c r="BJ1051" s="133"/>
    </row>
    <row r="1052" spans="1:62" x14ac:dyDescent="0.3">
      <c r="A1052" s="9"/>
      <c r="B1052" s="76"/>
      <c r="C1052" s="9"/>
      <c r="D1052" s="9"/>
      <c r="E1052" s="9"/>
      <c r="F1052" s="15"/>
      <c r="G1052" s="5"/>
      <c r="H1052" s="5"/>
      <c r="I1052" s="9"/>
      <c r="J1052" s="9"/>
      <c r="K1052" s="9"/>
      <c r="L1052" s="9"/>
      <c r="M1052" s="9"/>
      <c r="N1052" s="9"/>
      <c r="O1052" s="9"/>
      <c r="P1052" s="9"/>
      <c r="Q1052" s="9"/>
      <c r="R1052" s="9"/>
      <c r="S1052" s="9"/>
      <c r="T1052" s="9"/>
      <c r="U1052" s="9"/>
      <c r="V1052" s="9"/>
      <c r="W1052" s="9"/>
      <c r="Y1052" s="17"/>
      <c r="AA1052" s="9"/>
      <c r="AB1052" s="9"/>
      <c r="AC1052" s="9"/>
      <c r="AD1052" s="9"/>
      <c r="AE1052" s="14"/>
      <c r="AF1052" s="14"/>
      <c r="AG1052" s="14"/>
      <c r="AH1052" s="14"/>
      <c r="AI1052" s="14"/>
      <c r="AJ1052" s="14"/>
      <c r="AK1052" s="6"/>
      <c r="AL1052" s="6"/>
      <c r="AM1052" s="6"/>
      <c r="AN1052" s="6"/>
      <c r="AO1052" s="6"/>
      <c r="AP1052" s="6"/>
      <c r="AQ1052" s="6"/>
      <c r="AR1052" s="6"/>
      <c r="AS1052" s="6"/>
      <c r="AT1052" s="6"/>
      <c r="AU1052" s="39"/>
      <c r="AV1052" s="39"/>
      <c r="AW1052" s="6"/>
      <c r="AX1052" s="6"/>
      <c r="AY1052" s="6"/>
      <c r="AZ1052" s="6"/>
      <c r="BA1052" s="6"/>
      <c r="BB1052" s="6"/>
      <c r="BC1052" s="6"/>
      <c r="BD1052" s="6"/>
      <c r="BE1052" s="6"/>
      <c r="BF1052" s="6"/>
      <c r="BG1052" s="6"/>
      <c r="BH1052" s="6"/>
      <c r="BI1052" s="6"/>
      <c r="BJ1052" s="6"/>
    </row>
    <row r="1053" spans="1:62" ht="13.5" customHeight="1" x14ac:dyDescent="0.35">
      <c r="A1053" s="120"/>
      <c r="B1053" s="76"/>
      <c r="C1053" s="1"/>
      <c r="D1053" s="9"/>
      <c r="E1053" s="1"/>
      <c r="F1053" s="15"/>
      <c r="G1053" s="5"/>
      <c r="H1053" s="5"/>
      <c r="I1053" s="22"/>
      <c r="J1053" s="22"/>
      <c r="K1053" s="22"/>
      <c r="L1053" s="60"/>
      <c r="M1053" s="60"/>
      <c r="N1053" s="60"/>
      <c r="O1053" s="60"/>
      <c r="P1053" s="60"/>
      <c r="Q1053" s="60"/>
      <c r="R1053" s="60"/>
      <c r="S1053" s="60"/>
      <c r="T1053" s="60"/>
      <c r="U1053" s="60"/>
      <c r="V1053" s="60"/>
      <c r="W1053" s="60"/>
      <c r="X1053" s="60"/>
      <c r="Y1053" s="59"/>
      <c r="Z1053" s="20"/>
      <c r="AA1053" s="60"/>
      <c r="AB1053" s="60"/>
      <c r="AC1053" s="60"/>
      <c r="AD1053" s="60"/>
      <c r="AE1053" s="22"/>
      <c r="AF1053" s="22"/>
      <c r="AG1053" s="22"/>
      <c r="AH1053" s="22"/>
      <c r="AI1053" s="22"/>
      <c r="AJ1053" s="22"/>
      <c r="AK1053" s="39"/>
      <c r="AL1053" s="39"/>
      <c r="AM1053" s="39"/>
      <c r="AN1053" s="39"/>
      <c r="AO1053" s="39"/>
      <c r="AP1053" s="39"/>
      <c r="AQ1053" s="39"/>
      <c r="AR1053" s="40"/>
      <c r="AS1053" s="39"/>
      <c r="AT1053" s="40"/>
      <c r="AU1053" s="39"/>
      <c r="AV1053" s="39"/>
      <c r="AW1053" s="39"/>
      <c r="AX1053" s="39"/>
      <c r="AY1053" s="39"/>
      <c r="AZ1053" s="40"/>
      <c r="BA1053" s="39"/>
      <c r="BB1053" s="40"/>
      <c r="BC1053" s="39"/>
      <c r="BD1053" s="40"/>
      <c r="BE1053" s="39"/>
      <c r="BF1053" s="39"/>
      <c r="BG1053" s="39"/>
      <c r="BH1053" s="56"/>
      <c r="BI1053" s="56"/>
      <c r="BJ1053" s="133"/>
    </row>
    <row r="1054" spans="1:62" x14ac:dyDescent="0.3">
      <c r="A1054" s="135"/>
      <c r="B1054" s="76"/>
      <c r="C1054" s="9"/>
      <c r="D1054" s="9"/>
      <c r="E1054" s="9"/>
      <c r="F1054" s="15"/>
      <c r="G1054" s="5"/>
      <c r="H1054" s="5"/>
      <c r="I1054" s="9"/>
      <c r="J1054" s="9"/>
      <c r="K1054" s="9"/>
      <c r="L1054" s="9"/>
      <c r="M1054" s="9"/>
      <c r="N1054" s="9"/>
      <c r="O1054" s="9"/>
      <c r="P1054" s="9"/>
      <c r="Q1054" s="9"/>
      <c r="R1054" s="9"/>
      <c r="S1054" s="9"/>
      <c r="T1054" s="9"/>
      <c r="U1054" s="9"/>
      <c r="V1054" s="8"/>
      <c r="W1054" s="8"/>
      <c r="X1054" s="7"/>
      <c r="Y1054" s="18"/>
      <c r="Z1054" s="7"/>
      <c r="AA1054" s="7"/>
      <c r="AB1054" s="7"/>
      <c r="AC1054" s="9"/>
      <c r="AD1054" s="8"/>
      <c r="AE1054" s="14"/>
      <c r="AF1054" s="14"/>
      <c r="AG1054" s="14"/>
      <c r="AH1054" s="14"/>
      <c r="AI1054" s="14"/>
      <c r="AJ1054" s="14"/>
      <c r="AK1054" s="136"/>
      <c r="AL1054" s="6"/>
      <c r="AM1054" s="5"/>
      <c r="AN1054" s="5"/>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row>
    <row r="1055" spans="1:62" x14ac:dyDescent="0.3">
      <c r="A1055" s="9"/>
      <c r="B1055" s="76"/>
      <c r="C1055" s="9"/>
      <c r="D1055" s="9"/>
      <c r="E1055" s="9"/>
      <c r="F1055" s="15"/>
      <c r="G1055" s="5"/>
      <c r="H1055" s="5"/>
      <c r="I1055" s="9"/>
      <c r="J1055" s="9"/>
      <c r="K1055" s="9"/>
      <c r="L1055" s="9"/>
      <c r="M1055" s="9"/>
      <c r="N1055" s="9"/>
      <c r="O1055" s="9"/>
      <c r="P1055" s="9"/>
      <c r="Q1055" s="9"/>
      <c r="R1055" s="9"/>
      <c r="S1055" s="9"/>
      <c r="T1055" s="9"/>
      <c r="U1055" s="9"/>
      <c r="V1055" s="9"/>
      <c r="W1055" s="9"/>
      <c r="Y1055" s="17"/>
      <c r="AA1055" s="9"/>
      <c r="AB1055" s="9"/>
      <c r="AC1055" s="9"/>
      <c r="AD1055" s="9"/>
      <c r="AE1055" s="14"/>
      <c r="AF1055" s="14"/>
      <c r="AG1055" s="14"/>
      <c r="AH1055" s="14"/>
      <c r="AI1055" s="14"/>
      <c r="AJ1055" s="14"/>
      <c r="AK1055" s="6"/>
      <c r="AL1055" s="6"/>
      <c r="AM1055" s="6"/>
      <c r="AN1055" s="6"/>
      <c r="AO1055" s="6"/>
      <c r="AP1055" s="6"/>
      <c r="AQ1055" s="6"/>
      <c r="AR1055" s="6"/>
      <c r="AS1055" s="6"/>
      <c r="AT1055" s="6"/>
      <c r="AU1055" s="39"/>
      <c r="AV1055" s="39"/>
      <c r="AW1055" s="6"/>
      <c r="AX1055" s="6"/>
      <c r="AY1055" s="6"/>
      <c r="AZ1055" s="6"/>
      <c r="BA1055" s="6"/>
      <c r="BB1055" s="6"/>
      <c r="BC1055" s="6"/>
      <c r="BD1055" s="6"/>
      <c r="BE1055" s="6"/>
      <c r="BF1055" s="6"/>
      <c r="BG1055" s="6"/>
      <c r="BH1055" s="6"/>
      <c r="BI1055" s="6"/>
      <c r="BJ1055" s="6"/>
    </row>
    <row r="1056" spans="1:62" x14ac:dyDescent="0.3">
      <c r="A1056" s="9"/>
      <c r="B1056" s="76"/>
      <c r="C1056" s="9"/>
      <c r="D1056" s="9"/>
      <c r="E1056" s="9"/>
      <c r="F1056" s="15"/>
      <c r="G1056" s="5"/>
      <c r="H1056" s="5"/>
      <c r="I1056" s="9"/>
      <c r="J1056" s="9"/>
      <c r="K1056" s="9"/>
      <c r="L1056" s="9"/>
      <c r="M1056" s="9"/>
      <c r="N1056" s="9"/>
      <c r="O1056" s="9"/>
      <c r="P1056" s="9"/>
      <c r="Q1056" s="9"/>
      <c r="R1056" s="9"/>
      <c r="S1056" s="9"/>
      <c r="T1056" s="9"/>
      <c r="U1056" s="9"/>
      <c r="V1056" s="8"/>
      <c r="W1056" s="8"/>
      <c r="X1056" s="7"/>
      <c r="Y1056" s="18"/>
      <c r="Z1056" s="7"/>
      <c r="AA1056" s="7"/>
      <c r="AB1056" s="7"/>
      <c r="AC1056" s="9"/>
      <c r="AD1056" s="8"/>
      <c r="AE1056" s="14"/>
      <c r="AF1056" s="14"/>
      <c r="AG1056" s="14"/>
      <c r="AH1056" s="14"/>
      <c r="AI1056" s="14"/>
      <c r="AJ1056" s="14"/>
      <c r="AK1056" s="5"/>
      <c r="AL1056" s="6"/>
      <c r="AM1056" s="5"/>
      <c r="AN1056" s="5"/>
      <c r="AO1056" s="6"/>
      <c r="AP1056" s="6"/>
      <c r="AQ1056" s="6"/>
      <c r="AR1056" s="6"/>
      <c r="AS1056" s="6"/>
      <c r="AT1056" s="6"/>
      <c r="AU1056" s="39"/>
      <c r="AV1056" s="39"/>
      <c r="AW1056" s="6"/>
      <c r="AX1056" s="6"/>
      <c r="AY1056" s="6"/>
      <c r="AZ1056" s="6"/>
      <c r="BA1056" s="6"/>
      <c r="BB1056" s="6"/>
      <c r="BC1056" s="6"/>
      <c r="BD1056" s="6"/>
      <c r="BE1056" s="6"/>
      <c r="BF1056" s="6"/>
      <c r="BG1056" s="6"/>
      <c r="BH1056" s="6"/>
      <c r="BI1056" s="6"/>
      <c r="BJ1056" s="6"/>
    </row>
    <row r="1057" spans="1:62" ht="13.5" customHeight="1" x14ac:dyDescent="0.35">
      <c r="A1057" s="120"/>
      <c r="B1057" s="19"/>
      <c r="C1057" s="1"/>
      <c r="D1057" s="9"/>
      <c r="E1057" s="1"/>
      <c r="F1057" s="15"/>
      <c r="G1057" s="37"/>
      <c r="H1057" s="5"/>
      <c r="I1057" s="22"/>
      <c r="J1057" s="22"/>
      <c r="K1057" s="22"/>
      <c r="L1057" s="60"/>
      <c r="M1057" s="60"/>
      <c r="N1057" s="60"/>
      <c r="O1057" s="60"/>
      <c r="P1057" s="60"/>
      <c r="Q1057" s="60"/>
      <c r="R1057" s="60"/>
      <c r="S1057" s="60"/>
      <c r="T1057" s="60"/>
      <c r="U1057" s="60"/>
      <c r="V1057" s="60"/>
      <c r="W1057" s="60"/>
      <c r="X1057" s="60"/>
      <c r="Y1057" s="59"/>
      <c r="Z1057" s="20"/>
      <c r="AA1057" s="60"/>
      <c r="AB1057" s="60"/>
      <c r="AC1057" s="60"/>
      <c r="AD1057" s="60"/>
      <c r="AE1057" s="22"/>
      <c r="AF1057" s="22"/>
      <c r="AG1057" s="22"/>
      <c r="AH1057" s="22"/>
      <c r="AI1057" s="22"/>
      <c r="AJ1057" s="22"/>
      <c r="AK1057" s="39"/>
      <c r="AL1057" s="39"/>
      <c r="AM1057" s="39"/>
      <c r="AN1057" s="39"/>
      <c r="AO1057" s="39"/>
      <c r="AP1057" s="39"/>
      <c r="AQ1057" s="39"/>
      <c r="AR1057" s="40"/>
      <c r="AS1057" s="39"/>
      <c r="AT1057" s="40"/>
      <c r="AU1057" s="39"/>
      <c r="AV1057" s="39"/>
      <c r="AW1057" s="39"/>
      <c r="AX1057" s="39"/>
      <c r="AY1057" s="39"/>
      <c r="AZ1057" s="40"/>
      <c r="BA1057" s="39"/>
      <c r="BB1057" s="40"/>
      <c r="BC1057" s="39"/>
      <c r="BD1057" s="40"/>
      <c r="BE1057" s="39"/>
      <c r="BF1057" s="39"/>
      <c r="BG1057" s="39"/>
      <c r="BH1057" s="56"/>
      <c r="BI1057" s="56"/>
      <c r="BJ1057" s="133"/>
    </row>
    <row r="1058" spans="1:62" ht="15" x14ac:dyDescent="0.35">
      <c r="A1058" s="9"/>
      <c r="B1058" s="76"/>
      <c r="C1058" s="9"/>
      <c r="D1058" s="9"/>
      <c r="E1058" s="9"/>
      <c r="F1058" s="15"/>
      <c r="G1058" s="5"/>
      <c r="H1058" s="5"/>
      <c r="I1058" s="9"/>
      <c r="J1058" s="9"/>
      <c r="K1058" s="9"/>
      <c r="L1058" s="9"/>
      <c r="M1058" s="9"/>
      <c r="N1058" s="9"/>
      <c r="O1058" s="9"/>
      <c r="P1058" s="9"/>
      <c r="Q1058" s="9"/>
      <c r="R1058" s="9"/>
      <c r="S1058" s="9"/>
      <c r="T1058" s="9"/>
      <c r="U1058" s="9"/>
      <c r="V1058" s="8"/>
      <c r="W1058" s="8"/>
      <c r="X1058" s="7"/>
      <c r="Y1058" s="18"/>
      <c r="Z1058" s="7"/>
      <c r="AA1058" s="7"/>
      <c r="AB1058" s="7"/>
      <c r="AC1058" s="9"/>
      <c r="AD1058" s="8"/>
      <c r="AE1058" s="14"/>
      <c r="AF1058" s="14"/>
      <c r="AG1058" s="14"/>
      <c r="AH1058" s="14"/>
      <c r="AI1058" s="14"/>
      <c r="AJ1058" s="14"/>
      <c r="AK1058" s="5"/>
      <c r="AL1058" s="6"/>
      <c r="AM1058" s="5"/>
      <c r="AN1058" s="5"/>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137"/>
    </row>
    <row r="1059" spans="1:62" x14ac:dyDescent="0.3">
      <c r="A1059" s="9"/>
      <c r="B1059" s="76"/>
      <c r="C1059" s="9"/>
      <c r="D1059" s="9"/>
      <c r="E1059" s="9"/>
      <c r="F1059" s="15"/>
      <c r="G1059" s="5"/>
      <c r="H1059" s="5"/>
      <c r="I1059" s="9"/>
      <c r="J1059" s="9"/>
      <c r="K1059" s="9"/>
      <c r="L1059" s="9"/>
      <c r="M1059" s="9"/>
      <c r="N1059" s="9"/>
      <c r="O1059" s="9"/>
      <c r="P1059" s="9"/>
      <c r="Q1059" s="9"/>
      <c r="R1059" s="9"/>
      <c r="S1059" s="9"/>
      <c r="T1059" s="9"/>
      <c r="U1059" s="9"/>
      <c r="V1059" s="8"/>
      <c r="W1059" s="8"/>
      <c r="X1059" s="7"/>
      <c r="Y1059" s="18"/>
      <c r="Z1059" s="7"/>
      <c r="AA1059" s="7"/>
      <c r="AB1059" s="7"/>
      <c r="AC1059" s="9"/>
      <c r="AD1059" s="8"/>
      <c r="AE1059" s="14"/>
      <c r="AF1059" s="14"/>
      <c r="AG1059" s="14"/>
      <c r="AH1059" s="14"/>
      <c r="AI1059" s="14"/>
      <c r="AJ1059" s="14"/>
      <c r="AK1059" s="5"/>
      <c r="AL1059" s="6"/>
      <c r="AM1059" s="5"/>
      <c r="AN1059" s="5"/>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row>
    <row r="1060" spans="1:62" ht="13.5" customHeight="1" x14ac:dyDescent="0.35">
      <c r="A1060" s="120"/>
      <c r="B1060" s="19"/>
      <c r="C1060" s="1"/>
      <c r="D1060" s="9"/>
      <c r="E1060" s="1"/>
      <c r="F1060" s="15"/>
      <c r="G1060" s="37"/>
      <c r="H1060" s="5"/>
      <c r="I1060" s="22"/>
      <c r="J1060" s="22"/>
      <c r="K1060" s="22"/>
      <c r="L1060" s="60"/>
      <c r="M1060" s="60"/>
      <c r="N1060" s="60"/>
      <c r="O1060" s="60"/>
      <c r="P1060" s="60"/>
      <c r="Q1060" s="60"/>
      <c r="R1060" s="60"/>
      <c r="S1060" s="60"/>
      <c r="T1060" s="60"/>
      <c r="U1060" s="60"/>
      <c r="V1060" s="60"/>
      <c r="W1060" s="60"/>
      <c r="X1060" s="60"/>
      <c r="Y1060" s="59"/>
      <c r="Z1060" s="20"/>
      <c r="AA1060" s="60"/>
      <c r="AB1060" s="60"/>
      <c r="AC1060" s="60"/>
      <c r="AD1060" s="60"/>
      <c r="AE1060" s="22"/>
      <c r="AF1060" s="22"/>
      <c r="AG1060" s="22"/>
      <c r="AH1060" s="22"/>
      <c r="AI1060" s="22"/>
      <c r="AJ1060" s="22"/>
      <c r="AK1060" s="39"/>
      <c r="AL1060" s="39"/>
      <c r="AM1060" s="39"/>
      <c r="AN1060" s="39"/>
      <c r="AO1060" s="39"/>
      <c r="AP1060" s="39"/>
      <c r="AQ1060" s="39"/>
      <c r="AR1060" s="40"/>
      <c r="AS1060" s="39"/>
      <c r="AT1060" s="40"/>
      <c r="AU1060" s="39"/>
      <c r="AV1060" s="39"/>
      <c r="AW1060" s="39"/>
      <c r="AX1060" s="39"/>
      <c r="AY1060" s="39"/>
      <c r="AZ1060" s="40"/>
      <c r="BA1060" s="39"/>
      <c r="BB1060" s="40"/>
      <c r="BC1060" s="39"/>
      <c r="BD1060" s="40"/>
      <c r="BE1060" s="39"/>
      <c r="BF1060" s="39"/>
      <c r="BG1060" s="39"/>
      <c r="BH1060" s="56"/>
      <c r="BI1060" s="56"/>
      <c r="BJ1060" s="133"/>
    </row>
    <row r="1061" spans="1:62" ht="13.5" customHeight="1" x14ac:dyDescent="0.35">
      <c r="A1061" s="120"/>
      <c r="B1061" s="19"/>
      <c r="C1061" s="1"/>
      <c r="D1061" s="9"/>
      <c r="E1061" s="1"/>
      <c r="F1061" s="15"/>
      <c r="G1061" s="37"/>
      <c r="H1061" s="5"/>
      <c r="I1061" s="22"/>
      <c r="J1061" s="22"/>
      <c r="K1061" s="22"/>
      <c r="L1061" s="60"/>
      <c r="M1061" s="60"/>
      <c r="N1061" s="60"/>
      <c r="O1061" s="60"/>
      <c r="P1061" s="60"/>
      <c r="Q1061" s="60"/>
      <c r="R1061" s="60"/>
      <c r="S1061" s="60"/>
      <c r="T1061" s="60"/>
      <c r="U1061" s="60"/>
      <c r="V1061" s="60"/>
      <c r="W1061" s="60"/>
      <c r="X1061" s="60"/>
      <c r="Y1061" s="59"/>
      <c r="Z1061" s="20"/>
      <c r="AA1061" s="60"/>
      <c r="AB1061" s="60"/>
      <c r="AC1061" s="60"/>
      <c r="AD1061" s="60"/>
      <c r="AE1061" s="22"/>
      <c r="AF1061" s="22"/>
      <c r="AG1061" s="22"/>
      <c r="AH1061" s="22"/>
      <c r="AI1061" s="22"/>
      <c r="AJ1061" s="22"/>
      <c r="AK1061" s="39"/>
      <c r="AL1061" s="39"/>
      <c r="AM1061" s="39"/>
      <c r="AN1061" s="39"/>
      <c r="AO1061" s="39"/>
      <c r="AP1061" s="39"/>
      <c r="AQ1061" s="39"/>
      <c r="AR1061" s="40"/>
      <c r="AS1061" s="39"/>
      <c r="AT1061" s="40"/>
      <c r="AU1061" s="39"/>
      <c r="AV1061" s="39"/>
      <c r="AW1061" s="39"/>
      <c r="AX1061" s="39"/>
      <c r="AY1061" s="39"/>
      <c r="AZ1061" s="40"/>
      <c r="BA1061" s="39"/>
      <c r="BB1061" s="40"/>
      <c r="BC1061" s="39"/>
      <c r="BD1061" s="40"/>
      <c r="BE1061" s="39"/>
      <c r="BF1061" s="39"/>
      <c r="BG1061" s="39"/>
      <c r="BH1061" s="56"/>
      <c r="BI1061" s="56"/>
      <c r="BJ1061" s="133"/>
    </row>
    <row r="1062" spans="1:62" ht="13.5" customHeight="1" x14ac:dyDescent="0.35">
      <c r="A1062" s="120"/>
      <c r="B1062" s="19"/>
      <c r="C1062" s="1"/>
      <c r="D1062" s="9"/>
      <c r="E1062" s="1"/>
      <c r="F1062" s="15"/>
      <c r="G1062" s="37"/>
      <c r="H1062" s="5"/>
      <c r="I1062" s="22"/>
      <c r="J1062" s="22"/>
      <c r="K1062" s="22"/>
      <c r="L1062" s="60"/>
      <c r="M1062" s="60"/>
      <c r="N1062" s="60"/>
      <c r="O1062" s="60"/>
      <c r="P1062" s="60"/>
      <c r="Q1062" s="60"/>
      <c r="R1062" s="60"/>
      <c r="S1062" s="60"/>
      <c r="T1062" s="60"/>
      <c r="U1062" s="60"/>
      <c r="V1062" s="60"/>
      <c r="W1062" s="60"/>
      <c r="X1062" s="60"/>
      <c r="Y1062" s="59"/>
      <c r="Z1062" s="20"/>
      <c r="AA1062" s="60"/>
      <c r="AB1062" s="60"/>
      <c r="AC1062" s="60"/>
      <c r="AD1062" s="60"/>
      <c r="AE1062" s="22"/>
      <c r="AF1062" s="22"/>
      <c r="AG1062" s="22"/>
      <c r="AH1062" s="22"/>
      <c r="AI1062" s="22"/>
      <c r="AJ1062" s="22"/>
      <c r="AK1062" s="39"/>
      <c r="AL1062" s="39"/>
      <c r="AM1062" s="39"/>
      <c r="AN1062" s="39"/>
      <c r="AO1062" s="39"/>
      <c r="AP1062" s="39"/>
      <c r="AQ1062" s="39"/>
      <c r="AR1062" s="40"/>
      <c r="AS1062" s="39"/>
      <c r="AT1062" s="40"/>
      <c r="AU1062" s="39"/>
      <c r="AV1062" s="39"/>
      <c r="AW1062" s="39"/>
      <c r="AX1062" s="39"/>
      <c r="AY1062" s="39"/>
      <c r="AZ1062" s="40"/>
      <c r="BA1062" s="39"/>
      <c r="BB1062" s="40"/>
      <c r="BC1062" s="39"/>
      <c r="BD1062" s="40"/>
      <c r="BE1062" s="39"/>
      <c r="BF1062" s="39"/>
      <c r="BG1062" s="39"/>
      <c r="BH1062" s="56"/>
      <c r="BI1062" s="56"/>
      <c r="BJ1062" s="133"/>
    </row>
    <row r="1063" spans="1:62" x14ac:dyDescent="0.3">
      <c r="A1063" s="9"/>
      <c r="B1063" s="76"/>
      <c r="C1063" s="9"/>
      <c r="D1063" s="9"/>
      <c r="E1063" s="9"/>
      <c r="F1063" s="15"/>
      <c r="G1063" s="5"/>
      <c r="H1063" s="5"/>
      <c r="I1063" s="9"/>
      <c r="J1063" s="9"/>
      <c r="K1063" s="9"/>
      <c r="L1063" s="9"/>
      <c r="M1063" s="9"/>
      <c r="N1063" s="9"/>
      <c r="O1063" s="9"/>
      <c r="P1063" s="9"/>
      <c r="Q1063" s="9"/>
      <c r="R1063" s="9"/>
      <c r="S1063" s="9"/>
      <c r="T1063" s="9"/>
      <c r="U1063" s="9"/>
      <c r="V1063" s="8"/>
      <c r="W1063" s="8"/>
      <c r="X1063" s="7"/>
      <c r="Y1063" s="18"/>
      <c r="Z1063" s="7"/>
      <c r="AA1063" s="7"/>
      <c r="AB1063" s="7"/>
      <c r="AC1063" s="9"/>
      <c r="AD1063" s="8"/>
      <c r="AE1063" s="14"/>
      <c r="AF1063" s="14"/>
      <c r="AG1063" s="14"/>
      <c r="AH1063" s="14"/>
      <c r="AI1063" s="14"/>
      <c r="AJ1063" s="14"/>
      <c r="AK1063" s="5"/>
      <c r="AL1063" s="6"/>
      <c r="AM1063" s="5"/>
      <c r="AN1063" s="5"/>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row>
    <row r="1064" spans="1:62" x14ac:dyDescent="0.3">
      <c r="A1064" s="9"/>
      <c r="B1064" s="76"/>
      <c r="C1064" s="9"/>
      <c r="D1064" s="9"/>
      <c r="E1064" s="9"/>
      <c r="F1064" s="15"/>
      <c r="G1064" s="5"/>
      <c r="H1064" s="5"/>
      <c r="I1064" s="9"/>
      <c r="J1064" s="9"/>
      <c r="K1064" s="9"/>
      <c r="L1064" s="9"/>
      <c r="M1064" s="9"/>
      <c r="N1064" s="9"/>
      <c r="O1064" s="9"/>
      <c r="P1064" s="9"/>
      <c r="Q1064" s="9"/>
      <c r="R1064" s="9"/>
      <c r="S1064" s="9"/>
      <c r="T1064" s="9"/>
      <c r="U1064" s="9"/>
      <c r="V1064" s="9"/>
      <c r="W1064" s="9"/>
      <c r="Y1064" s="17"/>
      <c r="AA1064" s="9"/>
      <c r="AB1064" s="9"/>
      <c r="AC1064" s="9"/>
      <c r="AD1064" s="9"/>
      <c r="AE1064" s="14"/>
      <c r="AF1064" s="14"/>
      <c r="AG1064" s="14"/>
      <c r="AH1064" s="14"/>
      <c r="AI1064" s="14"/>
      <c r="AJ1064" s="14"/>
      <c r="AK1064" s="6"/>
      <c r="AL1064" s="6"/>
      <c r="AM1064" s="6"/>
      <c r="AN1064" s="6"/>
      <c r="AO1064" s="6"/>
      <c r="AP1064" s="6"/>
      <c r="AQ1064" s="6"/>
      <c r="AR1064" s="6"/>
      <c r="AS1064" s="6"/>
      <c r="AT1064" s="6"/>
      <c r="AU1064" s="39"/>
      <c r="AV1064" s="39"/>
      <c r="AW1064" s="6"/>
      <c r="AX1064" s="6"/>
      <c r="AY1064" s="6"/>
      <c r="AZ1064" s="6"/>
      <c r="BA1064" s="6"/>
      <c r="BB1064" s="6"/>
      <c r="BC1064" s="6"/>
      <c r="BD1064" s="6"/>
      <c r="BE1064" s="6"/>
      <c r="BF1064" s="6"/>
      <c r="BG1064" s="6"/>
      <c r="BH1064" s="6"/>
      <c r="BI1064" s="6"/>
      <c r="BJ1064" s="6"/>
    </row>
    <row r="1065" spans="1:62" x14ac:dyDescent="0.3">
      <c r="A1065" s="9"/>
      <c r="B1065" s="76"/>
      <c r="C1065" s="9"/>
      <c r="D1065" s="9"/>
      <c r="E1065" s="9"/>
      <c r="F1065" s="15"/>
      <c r="G1065" s="5"/>
      <c r="H1065" s="5"/>
      <c r="I1065" s="9"/>
      <c r="J1065" s="9"/>
      <c r="K1065" s="9"/>
      <c r="L1065" s="9"/>
      <c r="M1065" s="9"/>
      <c r="N1065" s="9"/>
      <c r="O1065" s="9"/>
      <c r="P1065" s="9"/>
      <c r="Q1065" s="9"/>
      <c r="R1065" s="9"/>
      <c r="S1065" s="9"/>
      <c r="T1065" s="9"/>
      <c r="U1065" s="9"/>
      <c r="V1065" s="8"/>
      <c r="W1065" s="8"/>
      <c r="X1065" s="7"/>
      <c r="Y1065" s="18"/>
      <c r="Z1065" s="7"/>
      <c r="AA1065" s="7"/>
      <c r="AB1065" s="7"/>
      <c r="AC1065" s="9"/>
      <c r="AD1065" s="8"/>
      <c r="AE1065" s="14"/>
      <c r="AF1065" s="14"/>
      <c r="AG1065" s="14"/>
      <c r="AH1065" s="14"/>
      <c r="AI1065" s="14"/>
      <c r="AJ1065" s="14"/>
      <c r="AK1065" s="5"/>
      <c r="AL1065" s="6"/>
      <c r="AM1065" s="5"/>
      <c r="AN1065" s="5"/>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row>
    <row r="1066" spans="1:62" x14ac:dyDescent="0.3">
      <c r="A1066" s="135"/>
      <c r="B1066" s="76"/>
      <c r="C1066" s="9"/>
      <c r="D1066" s="9"/>
      <c r="E1066" s="9"/>
      <c r="F1066" s="15"/>
      <c r="G1066" s="5"/>
      <c r="H1066" s="5"/>
      <c r="I1066" s="9"/>
      <c r="J1066" s="9"/>
      <c r="K1066" s="9"/>
      <c r="L1066" s="9"/>
      <c r="M1066" s="9"/>
      <c r="N1066" s="9"/>
      <c r="O1066" s="9"/>
      <c r="P1066" s="9"/>
      <c r="Q1066" s="9"/>
      <c r="R1066" s="9"/>
      <c r="S1066" s="9"/>
      <c r="T1066" s="9"/>
      <c r="U1066" s="9"/>
      <c r="V1066" s="8"/>
      <c r="W1066" s="8"/>
      <c r="X1066" s="7"/>
      <c r="Y1066" s="18"/>
      <c r="Z1066" s="7"/>
      <c r="AA1066" s="7"/>
      <c r="AB1066" s="7"/>
      <c r="AC1066" s="9"/>
      <c r="AD1066" s="8"/>
      <c r="AE1066" s="14"/>
      <c r="AF1066" s="14"/>
      <c r="AG1066" s="14"/>
      <c r="AH1066" s="14"/>
      <c r="AI1066" s="14"/>
      <c r="AJ1066" s="14"/>
      <c r="AK1066" s="136"/>
      <c r="AL1066" s="6"/>
      <c r="AM1066" s="5"/>
      <c r="AN1066" s="5"/>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row>
    <row r="1067" spans="1:62" x14ac:dyDescent="0.3">
      <c r="A1067" s="9"/>
      <c r="B1067" s="76"/>
      <c r="C1067" s="9"/>
      <c r="D1067" s="9"/>
      <c r="E1067" s="9"/>
      <c r="F1067" s="15"/>
      <c r="G1067" s="5"/>
      <c r="H1067" s="5"/>
      <c r="I1067" s="9"/>
      <c r="J1067" s="9"/>
      <c r="K1067" s="9"/>
      <c r="L1067" s="9"/>
      <c r="M1067" s="9"/>
      <c r="N1067" s="9"/>
      <c r="O1067" s="9"/>
      <c r="P1067" s="9"/>
      <c r="Q1067" s="9"/>
      <c r="R1067" s="9"/>
      <c r="S1067" s="9"/>
      <c r="T1067" s="9"/>
      <c r="U1067" s="9"/>
      <c r="V1067" s="8"/>
      <c r="W1067" s="8"/>
      <c r="X1067" s="7"/>
      <c r="Y1067" s="18"/>
      <c r="Z1067" s="7"/>
      <c r="AA1067" s="7"/>
      <c r="AB1067" s="7"/>
      <c r="AC1067" s="9"/>
      <c r="AD1067" s="8"/>
      <c r="AE1067" s="14"/>
      <c r="AF1067" s="14"/>
      <c r="AG1067" s="14"/>
      <c r="AH1067" s="14"/>
      <c r="AI1067" s="14"/>
      <c r="AJ1067" s="14"/>
      <c r="AK1067" s="5"/>
      <c r="AL1067" s="6"/>
      <c r="AM1067" s="5"/>
      <c r="AN1067" s="5"/>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row>
    <row r="1068" spans="1:62" ht="13.5" customHeight="1" x14ac:dyDescent="0.35">
      <c r="A1068" s="120"/>
      <c r="B1068" s="76"/>
      <c r="C1068" s="1"/>
      <c r="D1068" s="9"/>
      <c r="E1068" s="1"/>
      <c r="F1068" s="15"/>
      <c r="G1068" s="5"/>
      <c r="H1068" s="5"/>
      <c r="I1068" s="22"/>
      <c r="J1068" s="22"/>
      <c r="K1068" s="22"/>
      <c r="L1068" s="60"/>
      <c r="M1068" s="60"/>
      <c r="N1068" s="60"/>
      <c r="O1068" s="60"/>
      <c r="P1068" s="60"/>
      <c r="Q1068" s="60"/>
      <c r="R1068" s="60"/>
      <c r="S1068" s="60"/>
      <c r="T1068" s="60"/>
      <c r="U1068" s="60"/>
      <c r="V1068" s="60"/>
      <c r="W1068" s="60"/>
      <c r="X1068" s="60"/>
      <c r="Y1068" s="59"/>
      <c r="Z1068" s="20"/>
      <c r="AA1068" s="60"/>
      <c r="AB1068" s="60"/>
      <c r="AC1068" s="60"/>
      <c r="AD1068" s="60"/>
      <c r="AE1068" s="22"/>
      <c r="AF1068" s="22"/>
      <c r="AG1068" s="22"/>
      <c r="AH1068" s="22"/>
      <c r="AI1068" s="22"/>
      <c r="AJ1068" s="22"/>
      <c r="AK1068" s="39"/>
      <c r="AL1068" s="39"/>
      <c r="AM1068" s="39"/>
      <c r="AN1068" s="39"/>
      <c r="AO1068" s="39"/>
      <c r="AP1068" s="39"/>
      <c r="AQ1068" s="39"/>
      <c r="AR1068" s="40"/>
      <c r="AS1068" s="39"/>
      <c r="AT1068" s="40"/>
      <c r="AU1068" s="39"/>
      <c r="AV1068" s="39"/>
      <c r="AW1068" s="39"/>
      <c r="AX1068" s="39"/>
      <c r="AY1068" s="39"/>
      <c r="AZ1068" s="40"/>
      <c r="BA1068" s="39"/>
      <c r="BB1068" s="40"/>
      <c r="BC1068" s="39"/>
      <c r="BD1068" s="40"/>
      <c r="BE1068" s="39"/>
      <c r="BF1068" s="39"/>
      <c r="BG1068" s="39"/>
      <c r="BH1068" s="56"/>
      <c r="BI1068" s="56"/>
      <c r="BJ1068" s="133"/>
    </row>
    <row r="1069" spans="1:62" x14ac:dyDescent="0.3">
      <c r="A1069" s="9"/>
      <c r="B1069" s="76"/>
      <c r="C1069" s="9"/>
      <c r="D1069" s="9"/>
      <c r="E1069" s="9"/>
      <c r="F1069" s="15"/>
      <c r="G1069" s="5"/>
      <c r="H1069" s="5"/>
      <c r="I1069" s="9"/>
      <c r="J1069" s="9"/>
      <c r="K1069" s="9"/>
      <c r="L1069" s="9"/>
      <c r="M1069" s="9"/>
      <c r="N1069" s="9"/>
      <c r="O1069" s="9"/>
      <c r="P1069" s="9"/>
      <c r="Q1069" s="9"/>
      <c r="R1069" s="9"/>
      <c r="S1069" s="9"/>
      <c r="T1069" s="9"/>
      <c r="U1069" s="9"/>
      <c r="V1069" s="9"/>
      <c r="W1069" s="9"/>
      <c r="Y1069" s="17"/>
      <c r="AA1069" s="9"/>
      <c r="AB1069" s="9"/>
      <c r="AC1069" s="9"/>
      <c r="AD1069" s="9"/>
      <c r="AE1069" s="14"/>
      <c r="AF1069" s="14"/>
      <c r="AG1069" s="14"/>
      <c r="AH1069" s="14"/>
      <c r="AI1069" s="14"/>
      <c r="AJ1069" s="14"/>
      <c r="AK1069" s="6"/>
      <c r="AL1069" s="6"/>
      <c r="AM1069" s="6"/>
      <c r="AN1069" s="6"/>
      <c r="AO1069" s="6"/>
      <c r="AP1069" s="6"/>
      <c r="AQ1069" s="6"/>
      <c r="AR1069" s="6"/>
      <c r="AS1069" s="6"/>
      <c r="AT1069" s="6"/>
      <c r="AU1069" s="39"/>
      <c r="AV1069" s="39"/>
      <c r="AW1069" s="6"/>
      <c r="AX1069" s="6"/>
      <c r="AY1069" s="6"/>
      <c r="AZ1069" s="6"/>
      <c r="BA1069" s="6"/>
      <c r="BB1069" s="6"/>
      <c r="BC1069" s="6"/>
      <c r="BD1069" s="6"/>
      <c r="BE1069" s="6"/>
      <c r="BF1069" s="6"/>
      <c r="BG1069" s="6"/>
      <c r="BH1069" s="6"/>
      <c r="BI1069" s="6"/>
      <c r="BJ1069" s="6"/>
    </row>
    <row r="1070" spans="1:62" x14ac:dyDescent="0.3">
      <c r="A1070" s="9"/>
      <c r="B1070" s="76"/>
      <c r="C1070" s="9"/>
      <c r="D1070" s="9"/>
      <c r="E1070" s="9"/>
      <c r="F1070" s="15"/>
      <c r="G1070" s="5"/>
      <c r="H1070" s="5"/>
      <c r="I1070" s="9"/>
      <c r="J1070" s="9"/>
      <c r="K1070" s="9"/>
      <c r="L1070" s="9"/>
      <c r="M1070" s="9"/>
      <c r="N1070" s="9"/>
      <c r="O1070" s="9"/>
      <c r="P1070" s="9"/>
      <c r="Q1070" s="9"/>
      <c r="R1070" s="9"/>
      <c r="S1070" s="9"/>
      <c r="T1070" s="9"/>
      <c r="U1070" s="9"/>
      <c r="V1070" s="9"/>
      <c r="W1070" s="9"/>
      <c r="Y1070" s="17"/>
      <c r="AA1070" s="9"/>
      <c r="AB1070" s="9"/>
      <c r="AC1070" s="9"/>
      <c r="AD1070" s="9"/>
      <c r="AE1070" s="14"/>
      <c r="AF1070" s="14"/>
      <c r="AG1070" s="14"/>
      <c r="AH1070" s="14"/>
      <c r="AI1070" s="14"/>
      <c r="AJ1070" s="14"/>
      <c r="AK1070" s="6"/>
      <c r="AL1070" s="6"/>
      <c r="AM1070" s="6"/>
      <c r="AN1070" s="6"/>
      <c r="AO1070" s="6"/>
      <c r="AP1070" s="6"/>
      <c r="AQ1070" s="6"/>
      <c r="AR1070" s="6"/>
      <c r="AS1070" s="6"/>
      <c r="AT1070" s="6"/>
      <c r="AU1070" s="39"/>
      <c r="AV1070" s="39"/>
      <c r="AW1070" s="6"/>
      <c r="AX1070" s="6"/>
      <c r="AY1070" s="6"/>
      <c r="AZ1070" s="6"/>
      <c r="BA1070" s="6"/>
      <c r="BB1070" s="6"/>
      <c r="BC1070" s="6"/>
      <c r="BD1070" s="6"/>
      <c r="BE1070" s="6"/>
      <c r="BF1070" s="6"/>
      <c r="BG1070" s="6"/>
      <c r="BH1070" s="6"/>
      <c r="BI1070" s="6"/>
      <c r="BJ1070" s="6"/>
    </row>
    <row r="1071" spans="1:62" ht="13.5" customHeight="1" x14ac:dyDescent="0.35">
      <c r="A1071" s="120"/>
      <c r="B1071" s="19"/>
      <c r="C1071" s="1"/>
      <c r="D1071" s="9"/>
      <c r="E1071" s="1"/>
      <c r="F1071" s="15"/>
      <c r="G1071" s="37"/>
      <c r="H1071" s="5"/>
      <c r="I1071" s="22"/>
      <c r="J1071" s="22"/>
      <c r="K1071" s="22"/>
      <c r="L1071" s="60"/>
      <c r="M1071" s="60"/>
      <c r="N1071" s="60"/>
      <c r="O1071" s="60"/>
      <c r="P1071" s="60"/>
      <c r="Q1071" s="60"/>
      <c r="R1071" s="60"/>
      <c r="S1071" s="60"/>
      <c r="T1071" s="60"/>
      <c r="U1071" s="60"/>
      <c r="V1071" s="60"/>
      <c r="W1071" s="60"/>
      <c r="X1071" s="60"/>
      <c r="Y1071" s="59"/>
      <c r="Z1071" s="20"/>
      <c r="AA1071" s="60"/>
      <c r="AB1071" s="60"/>
      <c r="AC1071" s="60"/>
      <c r="AD1071" s="60"/>
      <c r="AE1071" s="22"/>
      <c r="AF1071" s="22"/>
      <c r="AG1071" s="22"/>
      <c r="AH1071" s="22"/>
      <c r="AI1071" s="22"/>
      <c r="AJ1071" s="22"/>
      <c r="AK1071" s="39"/>
      <c r="AL1071" s="39"/>
      <c r="AM1071" s="39"/>
      <c r="AN1071" s="39"/>
      <c r="AO1071" s="39"/>
      <c r="AP1071" s="39"/>
      <c r="AQ1071" s="39"/>
      <c r="AR1071" s="40"/>
      <c r="AS1071" s="39"/>
      <c r="AT1071" s="40"/>
      <c r="AU1071" s="39"/>
      <c r="AV1071" s="39"/>
      <c r="AW1071" s="39"/>
      <c r="AX1071" s="39"/>
      <c r="AY1071" s="39"/>
      <c r="AZ1071" s="40"/>
      <c r="BA1071" s="39"/>
      <c r="BB1071" s="40"/>
      <c r="BC1071" s="39"/>
      <c r="BD1071" s="40"/>
      <c r="BE1071" s="39"/>
      <c r="BF1071" s="39"/>
      <c r="BG1071" s="39"/>
      <c r="BH1071" s="56"/>
      <c r="BI1071" s="56"/>
      <c r="BJ1071" s="133"/>
    </row>
    <row r="1072" spans="1:62" ht="13.5" customHeight="1" x14ac:dyDescent="0.35">
      <c r="A1072" s="120"/>
      <c r="B1072" s="76"/>
      <c r="C1072" s="1"/>
      <c r="D1072" s="9"/>
      <c r="E1072" s="1"/>
      <c r="F1072" s="15"/>
      <c r="G1072" s="5"/>
      <c r="H1072" s="5"/>
      <c r="I1072" s="22"/>
      <c r="J1072" s="22"/>
      <c r="K1072" s="22"/>
      <c r="L1072" s="60"/>
      <c r="M1072" s="60"/>
      <c r="N1072" s="60"/>
      <c r="O1072" s="60"/>
      <c r="P1072" s="60"/>
      <c r="Q1072" s="60"/>
      <c r="R1072" s="60"/>
      <c r="S1072" s="60"/>
      <c r="T1072" s="60"/>
      <c r="U1072" s="60"/>
      <c r="V1072" s="60"/>
      <c r="W1072" s="60"/>
      <c r="X1072" s="60"/>
      <c r="Y1072" s="59"/>
      <c r="Z1072" s="20"/>
      <c r="AA1072" s="60"/>
      <c r="AB1072" s="60"/>
      <c r="AC1072" s="60"/>
      <c r="AD1072" s="60"/>
      <c r="AE1072" s="22"/>
      <c r="AF1072" s="22"/>
      <c r="AG1072" s="22"/>
      <c r="AH1072" s="22"/>
      <c r="AI1072" s="22"/>
      <c r="AJ1072" s="22"/>
      <c r="AK1072" s="39"/>
      <c r="AL1072" s="39"/>
      <c r="AM1072" s="39"/>
      <c r="AN1072" s="39"/>
      <c r="AO1072" s="39"/>
      <c r="AP1072" s="39"/>
      <c r="AQ1072" s="39"/>
      <c r="AR1072" s="40"/>
      <c r="AS1072" s="39"/>
      <c r="AT1072" s="40"/>
      <c r="AU1072" s="39"/>
      <c r="AV1072" s="39"/>
      <c r="AW1072" s="39"/>
      <c r="AX1072" s="39"/>
      <c r="AY1072" s="39"/>
      <c r="AZ1072" s="40"/>
      <c r="BA1072" s="39"/>
      <c r="BB1072" s="40"/>
      <c r="BC1072" s="39"/>
      <c r="BD1072" s="40"/>
      <c r="BE1072" s="39"/>
      <c r="BF1072" s="39"/>
      <c r="BG1072" s="39"/>
      <c r="BH1072" s="56"/>
      <c r="BI1072" s="56"/>
      <c r="BJ1072" s="133"/>
    </row>
    <row r="1073" spans="1:62" ht="13.5" customHeight="1" x14ac:dyDescent="0.35">
      <c r="A1073" s="120"/>
      <c r="B1073" s="19"/>
      <c r="C1073" s="1"/>
      <c r="D1073" s="9"/>
      <c r="E1073" s="1"/>
      <c r="F1073" s="15"/>
      <c r="G1073" s="37"/>
      <c r="H1073" s="5"/>
      <c r="I1073" s="22"/>
      <c r="J1073" s="22"/>
      <c r="K1073" s="22"/>
      <c r="L1073" s="60"/>
      <c r="M1073" s="60"/>
      <c r="N1073" s="60"/>
      <c r="O1073" s="60"/>
      <c r="P1073" s="60"/>
      <c r="Q1073" s="60"/>
      <c r="R1073" s="60"/>
      <c r="S1073" s="60"/>
      <c r="T1073" s="60"/>
      <c r="U1073" s="60"/>
      <c r="V1073" s="60"/>
      <c r="W1073" s="60"/>
      <c r="X1073" s="60"/>
      <c r="Y1073" s="59"/>
      <c r="Z1073" s="20"/>
      <c r="AA1073" s="60"/>
      <c r="AB1073" s="60"/>
      <c r="AC1073" s="60"/>
      <c r="AD1073" s="60"/>
      <c r="AE1073" s="22"/>
      <c r="AF1073" s="22"/>
      <c r="AG1073" s="22"/>
      <c r="AH1073" s="22"/>
      <c r="AI1073" s="22"/>
      <c r="AJ1073" s="22"/>
      <c r="AK1073" s="39"/>
      <c r="AL1073" s="39"/>
      <c r="AM1073" s="39"/>
      <c r="AN1073" s="39"/>
      <c r="AO1073" s="39"/>
      <c r="AP1073" s="39"/>
      <c r="AQ1073" s="39"/>
      <c r="AR1073" s="40"/>
      <c r="AS1073" s="39"/>
      <c r="AT1073" s="40"/>
      <c r="AU1073" s="39"/>
      <c r="AV1073" s="39"/>
      <c r="AW1073" s="39"/>
      <c r="AX1073" s="39"/>
      <c r="AY1073" s="39"/>
      <c r="AZ1073" s="40"/>
      <c r="BA1073" s="39"/>
      <c r="BB1073" s="40"/>
      <c r="BC1073" s="39"/>
      <c r="BD1073" s="40"/>
      <c r="BE1073" s="39"/>
      <c r="BF1073" s="39"/>
      <c r="BG1073" s="39"/>
      <c r="BH1073" s="56"/>
      <c r="BI1073" s="56"/>
      <c r="BJ1073" s="133"/>
    </row>
    <row r="1074" spans="1:62" x14ac:dyDescent="0.3">
      <c r="A1074" s="9"/>
      <c r="B1074" s="76"/>
      <c r="C1074" s="9"/>
      <c r="D1074" s="9"/>
      <c r="E1074" s="9"/>
      <c r="F1074" s="15"/>
      <c r="G1074" s="5"/>
      <c r="H1074" s="5"/>
      <c r="I1074" s="9"/>
      <c r="J1074" s="9"/>
      <c r="K1074" s="9"/>
      <c r="L1074" s="9"/>
      <c r="M1074" s="9"/>
      <c r="N1074" s="9"/>
      <c r="O1074" s="9"/>
      <c r="P1074" s="9"/>
      <c r="Q1074" s="9"/>
      <c r="R1074" s="9"/>
      <c r="S1074" s="9"/>
      <c r="T1074" s="9"/>
      <c r="U1074" s="9"/>
      <c r="V1074" s="8"/>
      <c r="W1074" s="8"/>
      <c r="X1074" s="7"/>
      <c r="Y1074" s="18"/>
      <c r="Z1074" s="7"/>
      <c r="AA1074" s="7"/>
      <c r="AB1074" s="7"/>
      <c r="AC1074" s="9"/>
      <c r="AD1074" s="8"/>
      <c r="AE1074" s="14"/>
      <c r="AF1074" s="14"/>
      <c r="AG1074" s="14"/>
      <c r="AH1074" s="14"/>
      <c r="AI1074" s="14"/>
      <c r="AJ1074" s="14"/>
      <c r="AK1074" s="5"/>
      <c r="AL1074" s="6"/>
      <c r="AM1074" s="5"/>
      <c r="AN1074" s="5"/>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row>
    <row r="1075" spans="1:62" x14ac:dyDescent="0.3">
      <c r="A1075" s="9"/>
      <c r="B1075" s="76"/>
      <c r="C1075" s="9"/>
      <c r="D1075" s="9"/>
      <c r="E1075" s="9"/>
      <c r="F1075" s="15"/>
      <c r="G1075" s="5"/>
      <c r="H1075" s="5"/>
      <c r="I1075" s="9"/>
      <c r="J1075" s="9"/>
      <c r="K1075" s="9"/>
      <c r="L1075" s="9"/>
      <c r="M1075" s="9"/>
      <c r="N1075" s="9"/>
      <c r="O1075" s="9"/>
      <c r="P1075" s="9"/>
      <c r="Q1075" s="9"/>
      <c r="R1075" s="9"/>
      <c r="S1075" s="9"/>
      <c r="T1075" s="9"/>
      <c r="U1075" s="9"/>
      <c r="V1075" s="8"/>
      <c r="W1075" s="8"/>
      <c r="X1075" s="7"/>
      <c r="Y1075" s="18"/>
      <c r="Z1075" s="7"/>
      <c r="AA1075" s="7"/>
      <c r="AB1075" s="7"/>
      <c r="AC1075" s="9"/>
      <c r="AD1075" s="8"/>
      <c r="AE1075" s="14"/>
      <c r="AF1075" s="14"/>
      <c r="AG1075" s="14"/>
      <c r="AH1075" s="14"/>
      <c r="AI1075" s="14"/>
      <c r="AJ1075" s="14"/>
      <c r="AK1075" s="5"/>
      <c r="AL1075" s="6"/>
      <c r="AM1075" s="5"/>
      <c r="AN1075" s="5"/>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row>
    <row r="1076" spans="1:62" x14ac:dyDescent="0.3">
      <c r="A1076" s="135"/>
      <c r="B1076" s="76"/>
      <c r="C1076" s="9"/>
      <c r="D1076" s="9"/>
      <c r="E1076" s="9"/>
      <c r="F1076" s="15"/>
      <c r="G1076" s="5"/>
      <c r="H1076" s="5"/>
      <c r="I1076" s="9"/>
      <c r="J1076" s="9"/>
      <c r="K1076" s="9"/>
      <c r="L1076" s="9"/>
      <c r="M1076" s="9"/>
      <c r="N1076" s="9"/>
      <c r="O1076" s="9"/>
      <c r="P1076" s="9"/>
      <c r="Q1076" s="9"/>
      <c r="R1076" s="9"/>
      <c r="S1076" s="9"/>
      <c r="T1076" s="9"/>
      <c r="U1076" s="9"/>
      <c r="V1076" s="8"/>
      <c r="W1076" s="8"/>
      <c r="X1076" s="7"/>
      <c r="Y1076" s="18"/>
      <c r="Z1076" s="7"/>
      <c r="AA1076" s="7"/>
      <c r="AB1076" s="7"/>
      <c r="AC1076" s="9"/>
      <c r="AD1076" s="8"/>
      <c r="AE1076" s="14"/>
      <c r="AF1076" s="14"/>
      <c r="AG1076" s="14"/>
      <c r="AH1076" s="14"/>
      <c r="AI1076" s="14"/>
      <c r="AJ1076" s="14"/>
      <c r="AK1076" s="136"/>
      <c r="AL1076" s="6"/>
      <c r="AM1076" s="5"/>
      <c r="AN1076" s="5"/>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row>
    <row r="1077" spans="1:62" x14ac:dyDescent="0.3">
      <c r="A1077" s="9"/>
      <c r="B1077" s="76"/>
      <c r="C1077" s="9"/>
      <c r="D1077" s="9"/>
      <c r="E1077" s="9"/>
      <c r="F1077" s="15"/>
      <c r="G1077" s="5"/>
      <c r="H1077" s="5"/>
      <c r="I1077" s="9"/>
      <c r="J1077" s="9"/>
      <c r="K1077" s="9"/>
      <c r="L1077" s="9"/>
      <c r="M1077" s="9"/>
      <c r="N1077" s="9"/>
      <c r="O1077" s="9"/>
      <c r="P1077" s="9"/>
      <c r="Q1077" s="9"/>
      <c r="R1077" s="9"/>
      <c r="S1077" s="9"/>
      <c r="T1077" s="9"/>
      <c r="U1077" s="9"/>
      <c r="V1077" s="9"/>
      <c r="W1077" s="9"/>
      <c r="Y1077" s="17"/>
      <c r="AA1077" s="9"/>
      <c r="AB1077" s="9"/>
      <c r="AC1077" s="9"/>
      <c r="AD1077" s="9"/>
      <c r="AE1077" s="14"/>
      <c r="AF1077" s="14"/>
      <c r="AG1077" s="14"/>
      <c r="AH1077" s="14"/>
      <c r="AI1077" s="14"/>
      <c r="AJ1077" s="14"/>
      <c r="AK1077" s="6"/>
      <c r="AL1077" s="6"/>
      <c r="AM1077" s="6"/>
      <c r="AN1077" s="6"/>
      <c r="AO1077" s="6"/>
      <c r="AP1077" s="6"/>
      <c r="AQ1077" s="6"/>
      <c r="AR1077" s="6"/>
      <c r="AS1077" s="6"/>
      <c r="AT1077" s="6"/>
      <c r="AU1077" s="39"/>
      <c r="AV1077" s="39"/>
      <c r="AW1077" s="6"/>
      <c r="AX1077" s="6"/>
      <c r="AY1077" s="6"/>
      <c r="AZ1077" s="6"/>
      <c r="BA1077" s="6"/>
      <c r="BB1077" s="6"/>
      <c r="BC1077" s="6"/>
      <c r="BD1077" s="6"/>
      <c r="BE1077" s="6"/>
      <c r="BF1077" s="6"/>
      <c r="BG1077" s="6"/>
      <c r="BH1077" s="6"/>
      <c r="BI1077" s="6"/>
      <c r="BJ1077" s="6"/>
    </row>
    <row r="1078" spans="1:62" ht="13.5" customHeight="1" x14ac:dyDescent="0.35">
      <c r="A1078" s="120"/>
      <c r="B1078" s="19"/>
      <c r="C1078" s="1"/>
      <c r="D1078" s="9"/>
      <c r="E1078" s="1"/>
      <c r="F1078" s="15"/>
      <c r="G1078" s="37"/>
      <c r="H1078" s="5"/>
      <c r="I1078" s="22"/>
      <c r="J1078" s="22"/>
      <c r="K1078" s="22"/>
      <c r="L1078" s="60"/>
      <c r="M1078" s="60"/>
      <c r="N1078" s="60"/>
      <c r="O1078" s="60"/>
      <c r="P1078" s="60"/>
      <c r="Q1078" s="60"/>
      <c r="R1078" s="60"/>
      <c r="S1078" s="60"/>
      <c r="T1078" s="60"/>
      <c r="U1078" s="60"/>
      <c r="V1078" s="60"/>
      <c r="W1078" s="60"/>
      <c r="X1078" s="60"/>
      <c r="Y1078" s="59"/>
      <c r="Z1078" s="20"/>
      <c r="AA1078" s="60"/>
      <c r="AB1078" s="60"/>
      <c r="AC1078" s="60"/>
      <c r="AD1078" s="60"/>
      <c r="AE1078" s="22"/>
      <c r="AF1078" s="22"/>
      <c r="AG1078" s="22"/>
      <c r="AH1078" s="22"/>
      <c r="AI1078" s="22"/>
      <c r="AJ1078" s="22"/>
      <c r="AK1078" s="39"/>
      <c r="AL1078" s="39"/>
      <c r="AM1078" s="39"/>
      <c r="AN1078" s="39"/>
      <c r="AO1078" s="39"/>
      <c r="AP1078" s="39"/>
      <c r="AQ1078" s="39"/>
      <c r="AR1078" s="40"/>
      <c r="AS1078" s="39"/>
      <c r="AT1078" s="40"/>
      <c r="AU1078" s="39"/>
      <c r="AV1078" s="39"/>
      <c r="AW1078" s="39"/>
      <c r="AX1078" s="39"/>
      <c r="AY1078" s="39"/>
      <c r="AZ1078" s="40"/>
      <c r="BA1078" s="39"/>
      <c r="BB1078" s="40"/>
      <c r="BC1078" s="39"/>
      <c r="BD1078" s="40"/>
      <c r="BE1078" s="39"/>
      <c r="BF1078" s="39"/>
      <c r="BG1078" s="39"/>
      <c r="BH1078" s="56"/>
      <c r="BI1078" s="56"/>
      <c r="BJ1078" s="133"/>
    </row>
    <row r="1079" spans="1:62" x14ac:dyDescent="0.3">
      <c r="A1079" s="135"/>
      <c r="B1079" s="76"/>
      <c r="C1079" s="9"/>
      <c r="D1079" s="9"/>
      <c r="E1079" s="9"/>
      <c r="F1079" s="15"/>
      <c r="G1079" s="5"/>
      <c r="H1079" s="5"/>
      <c r="I1079" s="9"/>
      <c r="J1079" s="9"/>
      <c r="K1079" s="9"/>
      <c r="L1079" s="9"/>
      <c r="M1079" s="9"/>
      <c r="N1079" s="9"/>
      <c r="O1079" s="9"/>
      <c r="P1079" s="9"/>
      <c r="Q1079" s="9"/>
      <c r="R1079" s="9"/>
      <c r="S1079" s="9"/>
      <c r="T1079" s="9"/>
      <c r="U1079" s="9"/>
      <c r="V1079" s="8"/>
      <c r="W1079" s="8"/>
      <c r="X1079" s="7"/>
      <c r="Y1079" s="18"/>
      <c r="Z1079" s="7"/>
      <c r="AA1079" s="7"/>
      <c r="AB1079" s="7"/>
      <c r="AC1079" s="9"/>
      <c r="AD1079" s="8"/>
      <c r="AE1079" s="14"/>
      <c r="AF1079" s="14"/>
      <c r="AG1079" s="14"/>
      <c r="AH1079" s="14"/>
      <c r="AI1079" s="14"/>
      <c r="AJ1079" s="14"/>
      <c r="AK1079" s="136"/>
      <c r="AL1079" s="6"/>
      <c r="AM1079" s="5"/>
      <c r="AN1079" s="5"/>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row>
    <row r="1080" spans="1:62" ht="13.5" customHeight="1" x14ac:dyDescent="0.35">
      <c r="A1080" s="120"/>
      <c r="B1080" s="19"/>
      <c r="C1080" s="1"/>
      <c r="D1080" s="9"/>
      <c r="E1080" s="1"/>
      <c r="F1080" s="15"/>
      <c r="G1080" s="37"/>
      <c r="H1080" s="5"/>
      <c r="I1080" s="22"/>
      <c r="J1080" s="22"/>
      <c r="K1080" s="22"/>
      <c r="L1080" s="60"/>
      <c r="M1080" s="60"/>
      <c r="N1080" s="60"/>
      <c r="O1080" s="60"/>
      <c r="P1080" s="60"/>
      <c r="Q1080" s="60"/>
      <c r="R1080" s="60"/>
      <c r="S1080" s="60"/>
      <c r="T1080" s="60"/>
      <c r="U1080" s="60"/>
      <c r="V1080" s="60"/>
      <c r="W1080" s="60"/>
      <c r="X1080" s="60"/>
      <c r="Y1080" s="59"/>
      <c r="Z1080" s="20"/>
      <c r="AA1080" s="60"/>
      <c r="AB1080" s="60"/>
      <c r="AC1080" s="60"/>
      <c r="AD1080" s="60"/>
      <c r="AE1080" s="22"/>
      <c r="AF1080" s="22"/>
      <c r="AG1080" s="22"/>
      <c r="AH1080" s="22"/>
      <c r="AI1080" s="22"/>
      <c r="AJ1080" s="22"/>
      <c r="AK1080" s="39"/>
      <c r="AL1080" s="39"/>
      <c r="AM1080" s="39"/>
      <c r="AN1080" s="39"/>
      <c r="AO1080" s="39"/>
      <c r="AP1080" s="39"/>
      <c r="AQ1080" s="39"/>
      <c r="AR1080" s="40"/>
      <c r="AS1080" s="39"/>
      <c r="AT1080" s="40"/>
      <c r="AU1080" s="39"/>
      <c r="AV1080" s="39"/>
      <c r="AW1080" s="39"/>
      <c r="AX1080" s="39"/>
      <c r="AY1080" s="39"/>
      <c r="AZ1080" s="40"/>
      <c r="BA1080" s="39"/>
      <c r="BB1080" s="40"/>
      <c r="BC1080" s="39"/>
      <c r="BD1080" s="40"/>
      <c r="BE1080" s="39"/>
      <c r="BF1080" s="39"/>
      <c r="BG1080" s="39"/>
      <c r="BH1080" s="56"/>
      <c r="BI1080" s="56"/>
      <c r="BJ1080" s="133"/>
    </row>
    <row r="1081" spans="1:62" ht="13.5" customHeight="1" x14ac:dyDescent="0.35">
      <c r="A1081" s="120"/>
      <c r="B1081" s="19"/>
      <c r="C1081" s="1"/>
      <c r="D1081" s="9"/>
      <c r="E1081" s="1"/>
      <c r="F1081" s="15"/>
      <c r="G1081" s="37"/>
      <c r="H1081" s="5"/>
      <c r="I1081" s="22"/>
      <c r="J1081" s="22"/>
      <c r="K1081" s="22"/>
      <c r="L1081" s="60"/>
      <c r="M1081" s="60"/>
      <c r="N1081" s="60"/>
      <c r="O1081" s="60"/>
      <c r="P1081" s="60"/>
      <c r="Q1081" s="60"/>
      <c r="R1081" s="60"/>
      <c r="S1081" s="60"/>
      <c r="T1081" s="60"/>
      <c r="U1081" s="60"/>
      <c r="V1081" s="60"/>
      <c r="W1081" s="60"/>
      <c r="X1081" s="60"/>
      <c r="Y1081" s="59"/>
      <c r="Z1081" s="20"/>
      <c r="AA1081" s="60"/>
      <c r="AB1081" s="60"/>
      <c r="AC1081" s="60"/>
      <c r="AD1081" s="60"/>
      <c r="AE1081" s="22"/>
      <c r="AF1081" s="22"/>
      <c r="AG1081" s="22"/>
      <c r="AH1081" s="22"/>
      <c r="AI1081" s="22"/>
      <c r="AJ1081" s="22"/>
      <c r="AK1081" s="39"/>
      <c r="AL1081" s="39"/>
      <c r="AM1081" s="39"/>
      <c r="AN1081" s="39"/>
      <c r="AO1081" s="39"/>
      <c r="AP1081" s="39"/>
      <c r="AQ1081" s="39"/>
      <c r="AR1081" s="40"/>
      <c r="AS1081" s="39"/>
      <c r="AT1081" s="40"/>
      <c r="AU1081" s="39"/>
      <c r="AV1081" s="39"/>
      <c r="AW1081" s="39"/>
      <c r="AX1081" s="39"/>
      <c r="AY1081" s="39"/>
      <c r="AZ1081" s="40"/>
      <c r="BA1081" s="39"/>
      <c r="BB1081" s="40"/>
      <c r="BC1081" s="39"/>
      <c r="BD1081" s="40"/>
      <c r="BE1081" s="39"/>
      <c r="BF1081" s="39"/>
      <c r="BG1081" s="39"/>
      <c r="BH1081" s="56"/>
      <c r="BI1081" s="56"/>
      <c r="BJ1081" s="133"/>
    </row>
    <row r="1082" spans="1:62" ht="13.5" customHeight="1" x14ac:dyDescent="0.35">
      <c r="A1082" s="120"/>
      <c r="B1082" s="19"/>
      <c r="C1082" s="1"/>
      <c r="D1082" s="9"/>
      <c r="E1082" s="1"/>
      <c r="F1082" s="15"/>
      <c r="G1082" s="37"/>
      <c r="H1082" s="5"/>
      <c r="I1082" s="22"/>
      <c r="J1082" s="22"/>
      <c r="K1082" s="22"/>
      <c r="L1082" s="60"/>
      <c r="M1082" s="60"/>
      <c r="N1082" s="60"/>
      <c r="O1082" s="60"/>
      <c r="P1082" s="60"/>
      <c r="Q1082" s="60"/>
      <c r="R1082" s="60"/>
      <c r="S1082" s="60"/>
      <c r="T1082" s="60"/>
      <c r="U1082" s="60"/>
      <c r="V1082" s="60"/>
      <c r="W1082" s="60"/>
      <c r="X1082" s="60"/>
      <c r="Y1082" s="59"/>
      <c r="Z1082" s="20"/>
      <c r="AA1082" s="60"/>
      <c r="AB1082" s="60"/>
      <c r="AC1082" s="60"/>
      <c r="AD1082" s="60"/>
      <c r="AE1082" s="22"/>
      <c r="AF1082" s="22"/>
      <c r="AG1082" s="22"/>
      <c r="AH1082" s="22"/>
      <c r="AI1082" s="22"/>
      <c r="AJ1082" s="22"/>
      <c r="AK1082" s="39"/>
      <c r="AL1082" s="39"/>
      <c r="AM1082" s="39"/>
      <c r="AN1082" s="39"/>
      <c r="AO1082" s="39"/>
      <c r="AP1082" s="39"/>
      <c r="AQ1082" s="39"/>
      <c r="AR1082" s="40"/>
      <c r="AS1082" s="39"/>
      <c r="AT1082" s="40"/>
      <c r="AU1082" s="39"/>
      <c r="AV1082" s="39"/>
      <c r="AW1082" s="39"/>
      <c r="AX1082" s="39"/>
      <c r="AY1082" s="39"/>
      <c r="AZ1082" s="40"/>
      <c r="BA1082" s="39"/>
      <c r="BB1082" s="40"/>
      <c r="BC1082" s="39"/>
      <c r="BD1082" s="40"/>
      <c r="BE1082" s="39"/>
      <c r="BF1082" s="39"/>
      <c r="BG1082" s="39"/>
      <c r="BH1082" s="56"/>
      <c r="BI1082" s="56"/>
      <c r="BJ1082" s="133"/>
    </row>
    <row r="1083" spans="1:62" x14ac:dyDescent="0.3">
      <c r="A1083" s="9"/>
      <c r="B1083" s="76"/>
      <c r="C1083" s="9"/>
      <c r="D1083" s="9"/>
      <c r="E1083" s="9"/>
      <c r="F1083" s="15"/>
      <c r="G1083" s="5"/>
      <c r="H1083" s="5"/>
      <c r="I1083" s="9"/>
      <c r="J1083" s="9"/>
      <c r="K1083" s="9"/>
      <c r="L1083" s="9"/>
      <c r="M1083" s="9"/>
      <c r="N1083" s="9"/>
      <c r="O1083" s="9"/>
      <c r="P1083" s="9"/>
      <c r="Q1083" s="9"/>
      <c r="R1083" s="9"/>
      <c r="S1083" s="9"/>
      <c r="T1083" s="9"/>
      <c r="U1083" s="9"/>
      <c r="V1083" s="9"/>
      <c r="W1083" s="9"/>
      <c r="Y1083" s="17"/>
      <c r="AA1083" s="9"/>
      <c r="AB1083" s="9"/>
      <c r="AC1083" s="9"/>
      <c r="AD1083" s="9"/>
      <c r="AE1083" s="14"/>
      <c r="AF1083" s="14"/>
      <c r="AG1083" s="14"/>
      <c r="AH1083" s="14"/>
      <c r="AI1083" s="14"/>
      <c r="AJ1083" s="14"/>
      <c r="AK1083" s="6"/>
      <c r="AL1083" s="6"/>
      <c r="AM1083" s="6"/>
      <c r="AN1083" s="6"/>
      <c r="AO1083" s="6"/>
      <c r="AP1083" s="6"/>
      <c r="AQ1083" s="6"/>
      <c r="AR1083" s="6"/>
      <c r="AS1083" s="6"/>
      <c r="AT1083" s="6"/>
      <c r="AU1083" s="39"/>
      <c r="AV1083" s="39"/>
      <c r="AW1083" s="6"/>
      <c r="AX1083" s="6"/>
      <c r="AY1083" s="6"/>
      <c r="AZ1083" s="6"/>
      <c r="BA1083" s="6"/>
      <c r="BB1083" s="6"/>
      <c r="BC1083" s="6"/>
      <c r="BD1083" s="6"/>
      <c r="BE1083" s="6"/>
      <c r="BF1083" s="6"/>
      <c r="BG1083" s="6"/>
      <c r="BH1083" s="6"/>
      <c r="BI1083" s="6"/>
      <c r="BJ1083" s="6"/>
    </row>
    <row r="1084" spans="1:62" ht="13.5" customHeight="1" x14ac:dyDescent="0.35">
      <c r="A1084" s="120"/>
      <c r="B1084" s="19"/>
      <c r="C1084" s="1"/>
      <c r="D1084" s="9"/>
      <c r="E1084" s="1"/>
      <c r="F1084" s="15"/>
      <c r="G1084" s="37"/>
      <c r="H1084" s="5"/>
      <c r="I1084" s="22"/>
      <c r="J1084" s="22"/>
      <c r="K1084" s="22"/>
      <c r="L1084" s="60"/>
      <c r="M1084" s="60"/>
      <c r="N1084" s="60"/>
      <c r="O1084" s="60"/>
      <c r="P1084" s="60"/>
      <c r="Q1084" s="60"/>
      <c r="R1084" s="60"/>
      <c r="S1084" s="60"/>
      <c r="T1084" s="60"/>
      <c r="U1084" s="60"/>
      <c r="V1084" s="60"/>
      <c r="W1084" s="60"/>
      <c r="X1084" s="60"/>
      <c r="Y1084" s="59"/>
      <c r="Z1084" s="20"/>
      <c r="AA1084" s="60"/>
      <c r="AB1084" s="60"/>
      <c r="AC1084" s="60"/>
      <c r="AD1084" s="60"/>
      <c r="AE1084" s="22"/>
      <c r="AF1084" s="22"/>
      <c r="AG1084" s="22"/>
      <c r="AH1084" s="22"/>
      <c r="AI1084" s="22"/>
      <c r="AJ1084" s="22"/>
      <c r="AK1084" s="39"/>
      <c r="AL1084" s="39"/>
      <c r="AM1084" s="39"/>
      <c r="AN1084" s="39"/>
      <c r="AO1084" s="39"/>
      <c r="AP1084" s="39"/>
      <c r="AQ1084" s="39"/>
      <c r="AR1084" s="40"/>
      <c r="AS1084" s="39"/>
      <c r="AT1084" s="40"/>
      <c r="AU1084" s="39"/>
      <c r="AV1084" s="39"/>
      <c r="AW1084" s="39"/>
      <c r="AX1084" s="39"/>
      <c r="AY1084" s="39"/>
      <c r="AZ1084" s="40"/>
      <c r="BA1084" s="39"/>
      <c r="BB1084" s="40"/>
      <c r="BC1084" s="39"/>
      <c r="BD1084" s="40"/>
      <c r="BE1084" s="39"/>
      <c r="BF1084" s="39"/>
      <c r="BG1084" s="39"/>
      <c r="BH1084" s="56"/>
      <c r="BI1084" s="56"/>
      <c r="BJ1084" s="133"/>
    </row>
    <row r="1085" spans="1:62" x14ac:dyDescent="0.3">
      <c r="A1085" s="9"/>
      <c r="B1085" s="76"/>
      <c r="C1085" s="9"/>
      <c r="D1085" s="9"/>
      <c r="E1085" s="9"/>
      <c r="F1085" s="15"/>
      <c r="G1085" s="5"/>
      <c r="H1085" s="5"/>
      <c r="I1085" s="9"/>
      <c r="J1085" s="9"/>
      <c r="K1085" s="9"/>
      <c r="L1085" s="9"/>
      <c r="M1085" s="9"/>
      <c r="N1085" s="9"/>
      <c r="O1085" s="9"/>
      <c r="P1085" s="9"/>
      <c r="Q1085" s="9"/>
      <c r="R1085" s="9"/>
      <c r="S1085" s="9"/>
      <c r="T1085" s="9"/>
      <c r="U1085" s="9"/>
      <c r="V1085" s="9"/>
      <c r="W1085" s="9"/>
      <c r="Y1085" s="17"/>
      <c r="AA1085" s="9"/>
      <c r="AB1085" s="9"/>
      <c r="AC1085" s="9"/>
      <c r="AD1085" s="9"/>
      <c r="AE1085" s="14"/>
      <c r="AF1085" s="14"/>
      <c r="AG1085" s="14"/>
      <c r="AH1085" s="14"/>
      <c r="AI1085" s="14"/>
      <c r="AJ1085" s="14"/>
      <c r="AK1085" s="6"/>
      <c r="AL1085" s="6"/>
      <c r="AM1085" s="6"/>
      <c r="AN1085" s="6"/>
      <c r="AO1085" s="6"/>
      <c r="AP1085" s="6"/>
      <c r="AQ1085" s="6"/>
      <c r="AR1085" s="6"/>
      <c r="AS1085" s="6"/>
      <c r="AT1085" s="6"/>
      <c r="AU1085" s="39"/>
      <c r="AV1085" s="39"/>
      <c r="AW1085" s="6"/>
      <c r="AX1085" s="6"/>
      <c r="AY1085" s="6"/>
      <c r="AZ1085" s="6"/>
      <c r="BA1085" s="6"/>
      <c r="BB1085" s="6"/>
      <c r="BC1085" s="6"/>
      <c r="BD1085" s="6"/>
      <c r="BE1085" s="6"/>
      <c r="BF1085" s="6"/>
      <c r="BG1085" s="6"/>
      <c r="BH1085" s="6"/>
      <c r="BI1085" s="6"/>
      <c r="BJ1085" s="6"/>
    </row>
    <row r="1086" spans="1:62" ht="13.5" customHeight="1" x14ac:dyDescent="0.35">
      <c r="A1086" s="120"/>
      <c r="B1086" s="19"/>
      <c r="C1086" s="1"/>
      <c r="D1086" s="9"/>
      <c r="E1086" s="1"/>
      <c r="F1086" s="15"/>
      <c r="G1086" s="37"/>
      <c r="H1086" s="5"/>
      <c r="I1086" s="22"/>
      <c r="J1086" s="22"/>
      <c r="K1086" s="22"/>
      <c r="L1086" s="60"/>
      <c r="M1086" s="60"/>
      <c r="N1086" s="60"/>
      <c r="O1086" s="60"/>
      <c r="P1086" s="60"/>
      <c r="Q1086" s="60"/>
      <c r="R1086" s="60"/>
      <c r="S1086" s="60"/>
      <c r="T1086" s="60"/>
      <c r="U1086" s="60"/>
      <c r="V1086" s="60"/>
      <c r="W1086" s="60"/>
      <c r="X1086" s="60"/>
      <c r="Y1086" s="59"/>
      <c r="Z1086" s="20"/>
      <c r="AA1086" s="60"/>
      <c r="AB1086" s="60"/>
      <c r="AC1086" s="60"/>
      <c r="AD1086" s="60"/>
      <c r="AE1086" s="22"/>
      <c r="AF1086" s="22"/>
      <c r="AG1086" s="22"/>
      <c r="AH1086" s="22"/>
      <c r="AI1086" s="22"/>
      <c r="AJ1086" s="22"/>
      <c r="AK1086" s="39"/>
      <c r="AL1086" s="39"/>
      <c r="AM1086" s="39"/>
      <c r="AN1086" s="39"/>
      <c r="AO1086" s="39"/>
      <c r="AP1086" s="39"/>
      <c r="AQ1086" s="39"/>
      <c r="AR1086" s="40"/>
      <c r="AS1086" s="39"/>
      <c r="AT1086" s="40"/>
      <c r="AU1086" s="39"/>
      <c r="AV1086" s="39"/>
      <c r="AW1086" s="39"/>
      <c r="AX1086" s="39"/>
      <c r="AY1086" s="39"/>
      <c r="AZ1086" s="40"/>
      <c r="BA1086" s="39"/>
      <c r="BB1086" s="40"/>
      <c r="BC1086" s="39"/>
      <c r="BD1086" s="40"/>
      <c r="BE1086" s="39"/>
      <c r="BF1086" s="39"/>
      <c r="BG1086" s="39"/>
      <c r="BH1086" s="56"/>
      <c r="BI1086" s="56"/>
      <c r="BJ1086" s="133"/>
    </row>
    <row r="1087" spans="1:62" x14ac:dyDescent="0.3">
      <c r="A1087" s="135"/>
      <c r="B1087" s="76"/>
      <c r="C1087" s="9"/>
      <c r="D1087" s="9"/>
      <c r="E1087" s="9"/>
      <c r="F1087" s="15"/>
      <c r="G1087" s="5"/>
      <c r="H1087" s="5"/>
      <c r="I1087" s="9"/>
      <c r="J1087" s="9"/>
      <c r="K1087" s="9"/>
      <c r="L1087" s="9"/>
      <c r="M1087" s="9"/>
      <c r="N1087" s="9"/>
      <c r="O1087" s="9"/>
      <c r="P1087" s="9"/>
      <c r="Q1087" s="9"/>
      <c r="R1087" s="9"/>
      <c r="S1087" s="9"/>
      <c r="T1087" s="9"/>
      <c r="U1087" s="9"/>
      <c r="V1087" s="8"/>
      <c r="W1087" s="8"/>
      <c r="X1087" s="7"/>
      <c r="Y1087" s="18"/>
      <c r="Z1087" s="7"/>
      <c r="AA1087" s="7"/>
      <c r="AB1087" s="7"/>
      <c r="AC1087" s="9"/>
      <c r="AD1087" s="8"/>
      <c r="AE1087" s="14"/>
      <c r="AF1087" s="14"/>
      <c r="AG1087" s="14"/>
      <c r="AH1087" s="14"/>
      <c r="AI1087" s="14"/>
      <c r="AJ1087" s="14"/>
      <c r="AK1087" s="136"/>
      <c r="AL1087" s="6"/>
      <c r="AM1087" s="5"/>
      <c r="AN1087" s="5"/>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row>
    <row r="1088" spans="1:62" ht="13.5" customHeight="1" x14ac:dyDescent="0.35">
      <c r="A1088" s="120"/>
      <c r="B1088" s="19"/>
      <c r="C1088" s="1"/>
      <c r="D1088" s="9"/>
      <c r="E1088" s="1"/>
      <c r="F1088" s="15"/>
      <c r="G1088" s="37"/>
      <c r="H1088" s="5"/>
      <c r="I1088" s="22"/>
      <c r="J1088" s="22"/>
      <c r="K1088" s="22"/>
      <c r="L1088" s="60"/>
      <c r="M1088" s="60"/>
      <c r="N1088" s="60"/>
      <c r="O1088" s="60"/>
      <c r="P1088" s="60"/>
      <c r="Q1088" s="60"/>
      <c r="R1088" s="60"/>
      <c r="S1088" s="60"/>
      <c r="T1088" s="60"/>
      <c r="U1088" s="60"/>
      <c r="V1088" s="60"/>
      <c r="W1088" s="60"/>
      <c r="X1088" s="60"/>
      <c r="Y1088" s="59"/>
      <c r="Z1088" s="20"/>
      <c r="AA1088" s="60"/>
      <c r="AB1088" s="60"/>
      <c r="AC1088" s="60"/>
      <c r="AD1088" s="60"/>
      <c r="AE1088" s="22"/>
      <c r="AF1088" s="22"/>
      <c r="AG1088" s="22"/>
      <c r="AH1088" s="22"/>
      <c r="AI1088" s="22"/>
      <c r="AJ1088" s="22"/>
      <c r="AK1088" s="39"/>
      <c r="AL1088" s="39"/>
      <c r="AM1088" s="39"/>
      <c r="AN1088" s="39"/>
      <c r="AO1088" s="39"/>
      <c r="AP1088" s="39"/>
      <c r="AQ1088" s="39"/>
      <c r="AR1088" s="40"/>
      <c r="AS1088" s="39"/>
      <c r="AT1088" s="40"/>
      <c r="AU1088" s="39"/>
      <c r="AV1088" s="39"/>
      <c r="AW1088" s="39"/>
      <c r="AX1088" s="39"/>
      <c r="AY1088" s="39"/>
      <c r="AZ1088" s="40"/>
      <c r="BA1088" s="39"/>
      <c r="BB1088" s="40"/>
      <c r="BC1088" s="39"/>
      <c r="BD1088" s="40"/>
      <c r="BE1088" s="39"/>
      <c r="BF1088" s="39"/>
      <c r="BG1088" s="39"/>
      <c r="BH1088" s="56"/>
      <c r="BI1088" s="56"/>
      <c r="BJ1088" s="133"/>
    </row>
    <row r="1089" spans="1:62" x14ac:dyDescent="0.3">
      <c r="A1089" s="9"/>
      <c r="B1089" s="76"/>
      <c r="C1089" s="9"/>
      <c r="D1089" s="9"/>
      <c r="E1089" s="9"/>
      <c r="F1089" s="15"/>
      <c r="G1089" s="5"/>
      <c r="H1089" s="5"/>
      <c r="I1089" s="9"/>
      <c r="J1089" s="9"/>
      <c r="K1089" s="9"/>
      <c r="L1089" s="9"/>
      <c r="M1089" s="9"/>
      <c r="N1089" s="9"/>
      <c r="O1089" s="9"/>
      <c r="P1089" s="9"/>
      <c r="Q1089" s="9"/>
      <c r="R1089" s="9"/>
      <c r="S1089" s="9"/>
      <c r="T1089" s="9"/>
      <c r="U1089" s="9"/>
      <c r="V1089" s="8"/>
      <c r="W1089" s="8"/>
      <c r="X1089" s="7"/>
      <c r="Y1089" s="18"/>
      <c r="Z1089" s="7"/>
      <c r="AA1089" s="7"/>
      <c r="AB1089" s="7"/>
      <c r="AC1089" s="9"/>
      <c r="AD1089" s="8"/>
      <c r="AE1089" s="14"/>
      <c r="AF1089" s="14"/>
      <c r="AG1089" s="14"/>
      <c r="AH1089" s="14"/>
      <c r="AI1089" s="14"/>
      <c r="AJ1089" s="14"/>
      <c r="AK1089" s="5"/>
      <c r="AL1089" s="6"/>
      <c r="AM1089" s="5"/>
      <c r="AN1089" s="5"/>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row>
    <row r="1090" spans="1:62" ht="13.5" customHeight="1" x14ac:dyDescent="0.35">
      <c r="A1090" s="120"/>
      <c r="B1090" s="76"/>
      <c r="C1090" s="1"/>
      <c r="D1090" s="9"/>
      <c r="E1090" s="1"/>
      <c r="F1090" s="15"/>
      <c r="G1090" s="5"/>
      <c r="H1090" s="5"/>
      <c r="I1090" s="22"/>
      <c r="J1090" s="22"/>
      <c r="K1090" s="22"/>
      <c r="L1090" s="60"/>
      <c r="M1090" s="60"/>
      <c r="N1090" s="60"/>
      <c r="O1090" s="60"/>
      <c r="P1090" s="60"/>
      <c r="Q1090" s="60"/>
      <c r="R1090" s="60"/>
      <c r="S1090" s="60"/>
      <c r="T1090" s="60"/>
      <c r="U1090" s="60"/>
      <c r="V1090" s="60"/>
      <c r="W1090" s="60"/>
      <c r="X1090" s="60"/>
      <c r="Y1090" s="59"/>
      <c r="Z1090" s="20"/>
      <c r="AA1090" s="60"/>
      <c r="AB1090" s="60"/>
      <c r="AC1090" s="60"/>
      <c r="AD1090" s="60"/>
      <c r="AE1090" s="22"/>
      <c r="AF1090" s="22"/>
      <c r="AG1090" s="22"/>
      <c r="AH1090" s="22"/>
      <c r="AI1090" s="22"/>
      <c r="AJ1090" s="22"/>
      <c r="AK1090" s="39"/>
      <c r="AL1090" s="39"/>
      <c r="AM1090" s="39"/>
      <c r="AN1090" s="39"/>
      <c r="AO1090" s="39"/>
      <c r="AP1090" s="39"/>
      <c r="AQ1090" s="39"/>
      <c r="AR1090" s="40"/>
      <c r="AS1090" s="39"/>
      <c r="AT1090" s="40"/>
      <c r="AU1090" s="39"/>
      <c r="AV1090" s="39"/>
      <c r="AW1090" s="39"/>
      <c r="AX1090" s="39"/>
      <c r="AY1090" s="39"/>
      <c r="AZ1090" s="40"/>
      <c r="BA1090" s="39"/>
      <c r="BB1090" s="40"/>
      <c r="BC1090" s="39"/>
      <c r="BD1090" s="40"/>
      <c r="BE1090" s="39"/>
      <c r="BF1090" s="39"/>
      <c r="BG1090" s="39"/>
      <c r="BH1090" s="56"/>
      <c r="BI1090" s="56"/>
      <c r="BJ1090" s="137"/>
    </row>
    <row r="1091" spans="1:62" x14ac:dyDescent="0.3">
      <c r="A1091" s="9"/>
      <c r="B1091" s="76"/>
      <c r="C1091" s="9"/>
      <c r="D1091" s="9"/>
      <c r="E1091" s="9"/>
      <c r="F1091" s="15"/>
      <c r="G1091" s="5"/>
      <c r="H1091" s="5"/>
      <c r="I1091" s="9"/>
      <c r="J1091" s="9"/>
      <c r="K1091" s="9"/>
      <c r="L1091" s="9"/>
      <c r="M1091" s="9"/>
      <c r="N1091" s="9"/>
      <c r="O1091" s="9"/>
      <c r="P1091" s="9"/>
      <c r="Q1091" s="9"/>
      <c r="R1091" s="9"/>
      <c r="S1091" s="9"/>
      <c r="T1091" s="9"/>
      <c r="U1091" s="9"/>
      <c r="V1091" s="9"/>
      <c r="W1091" s="9"/>
      <c r="Y1091" s="17"/>
      <c r="AA1091" s="9"/>
      <c r="AB1091" s="9"/>
      <c r="AC1091" s="9"/>
      <c r="AD1091" s="9"/>
      <c r="AE1091" s="14"/>
      <c r="AF1091" s="14"/>
      <c r="AG1091" s="14"/>
      <c r="AH1091" s="14"/>
      <c r="AI1091" s="14"/>
      <c r="AJ1091" s="14"/>
      <c r="AK1091" s="6"/>
      <c r="AL1091" s="6"/>
      <c r="AM1091" s="6"/>
      <c r="AN1091" s="6"/>
      <c r="AO1091" s="6"/>
      <c r="AP1091" s="6"/>
      <c r="AQ1091" s="6"/>
      <c r="AR1091" s="6"/>
      <c r="AS1091" s="6"/>
      <c r="AT1091" s="6"/>
      <c r="AU1091" s="39"/>
      <c r="AV1091" s="39"/>
      <c r="AW1091" s="6"/>
      <c r="AX1091" s="6"/>
      <c r="AY1091" s="6"/>
      <c r="AZ1091" s="6"/>
      <c r="BA1091" s="6"/>
      <c r="BB1091" s="6"/>
      <c r="BC1091" s="6"/>
      <c r="BD1091" s="6"/>
      <c r="BE1091" s="6"/>
      <c r="BF1091" s="6"/>
      <c r="BG1091" s="6"/>
      <c r="BH1091" s="6"/>
      <c r="BI1091" s="6"/>
      <c r="BJ1091" s="6"/>
    </row>
    <row r="1092" spans="1:62" x14ac:dyDescent="0.3">
      <c r="A1092" s="9"/>
      <c r="B1092" s="76"/>
      <c r="C1092" s="9"/>
      <c r="D1092" s="9"/>
      <c r="E1092" s="9"/>
      <c r="F1092" s="15"/>
      <c r="G1092" s="5"/>
      <c r="H1092" s="5"/>
      <c r="I1092" s="9"/>
      <c r="J1092" s="9"/>
      <c r="K1092" s="9"/>
      <c r="L1092" s="9"/>
      <c r="M1092" s="9"/>
      <c r="N1092" s="9"/>
      <c r="O1092" s="9"/>
      <c r="P1092" s="9"/>
      <c r="Q1092" s="9"/>
      <c r="R1092" s="9"/>
      <c r="S1092" s="9"/>
      <c r="T1092" s="9"/>
      <c r="U1092" s="9"/>
      <c r="V1092" s="9"/>
      <c r="W1092" s="9"/>
      <c r="Y1092" s="17"/>
      <c r="AA1092" s="9"/>
      <c r="AB1092" s="9"/>
      <c r="AC1092" s="9"/>
      <c r="AD1092" s="9"/>
      <c r="AE1092" s="14"/>
      <c r="AF1092" s="14"/>
      <c r="AG1092" s="14"/>
      <c r="AH1092" s="14"/>
      <c r="AI1092" s="14"/>
      <c r="AJ1092" s="14"/>
      <c r="AK1092" s="6"/>
      <c r="AL1092" s="6"/>
      <c r="AM1092" s="6"/>
      <c r="AN1092" s="6"/>
      <c r="AO1092" s="6"/>
      <c r="AP1092" s="6"/>
      <c r="AQ1092" s="6"/>
      <c r="AR1092" s="6"/>
      <c r="AS1092" s="6"/>
      <c r="AT1092" s="6"/>
      <c r="AU1092" s="39"/>
      <c r="AV1092" s="39"/>
      <c r="AW1092" s="6"/>
      <c r="AX1092" s="6"/>
      <c r="AY1092" s="6"/>
      <c r="AZ1092" s="6"/>
      <c r="BA1092" s="6"/>
      <c r="BB1092" s="6"/>
      <c r="BC1092" s="6"/>
      <c r="BD1092" s="6"/>
      <c r="BE1092" s="6"/>
      <c r="BF1092" s="6"/>
      <c r="BG1092" s="6"/>
      <c r="BH1092" s="6"/>
      <c r="BI1092" s="6"/>
      <c r="BJ1092" s="6"/>
    </row>
    <row r="1093" spans="1:62" x14ac:dyDescent="0.3">
      <c r="A1093" s="9"/>
      <c r="B1093" s="76"/>
      <c r="C1093" s="9"/>
      <c r="D1093" s="9"/>
      <c r="E1093" s="9"/>
      <c r="F1093" s="15"/>
      <c r="G1093" s="5"/>
      <c r="H1093" s="5"/>
      <c r="I1093" s="9"/>
      <c r="J1093" s="9"/>
      <c r="K1093" s="9"/>
      <c r="L1093" s="9"/>
      <c r="M1093" s="9"/>
      <c r="N1093" s="9"/>
      <c r="O1093" s="9"/>
      <c r="P1093" s="9"/>
      <c r="Q1093" s="9"/>
      <c r="R1093" s="9"/>
      <c r="S1093" s="9"/>
      <c r="T1093" s="9"/>
      <c r="U1093" s="9"/>
      <c r="V1093" s="8"/>
      <c r="W1093" s="8"/>
      <c r="X1093" s="7"/>
      <c r="Y1093" s="18"/>
      <c r="Z1093" s="7"/>
      <c r="AA1093" s="7"/>
      <c r="AB1093" s="7"/>
      <c r="AC1093" s="9"/>
      <c r="AD1093" s="8"/>
      <c r="AE1093" s="14"/>
      <c r="AF1093" s="14"/>
      <c r="AG1093" s="14"/>
      <c r="AH1093" s="14"/>
      <c r="AI1093" s="14"/>
      <c r="AJ1093" s="14"/>
      <c r="AK1093" s="5"/>
      <c r="AL1093" s="6"/>
      <c r="AM1093" s="5"/>
      <c r="AN1093" s="5"/>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row>
    <row r="1094" spans="1:62" x14ac:dyDescent="0.3">
      <c r="A1094" s="9"/>
      <c r="B1094" s="76"/>
      <c r="C1094" s="9"/>
      <c r="D1094" s="9"/>
      <c r="E1094" s="9"/>
      <c r="F1094" s="15"/>
      <c r="G1094" s="5"/>
      <c r="H1094" s="5"/>
      <c r="I1094" s="9"/>
      <c r="J1094" s="9"/>
      <c r="K1094" s="9"/>
      <c r="L1094" s="9"/>
      <c r="M1094" s="9"/>
      <c r="N1094" s="9"/>
      <c r="O1094" s="9"/>
      <c r="P1094" s="9"/>
      <c r="Q1094" s="9"/>
      <c r="R1094" s="9"/>
      <c r="S1094" s="9"/>
      <c r="T1094" s="9"/>
      <c r="U1094" s="9"/>
      <c r="V1094" s="9"/>
      <c r="W1094" s="9"/>
      <c r="Y1094" s="17"/>
      <c r="AA1094" s="9"/>
      <c r="AB1094" s="9"/>
      <c r="AC1094" s="9"/>
      <c r="AD1094" s="9"/>
      <c r="AE1094" s="14"/>
      <c r="AF1094" s="14"/>
      <c r="AG1094" s="14"/>
      <c r="AH1094" s="14"/>
      <c r="AI1094" s="14"/>
      <c r="AJ1094" s="14"/>
      <c r="AK1094" s="6"/>
      <c r="AL1094" s="6"/>
      <c r="AM1094" s="6"/>
      <c r="AN1094" s="6"/>
      <c r="AO1094" s="6"/>
      <c r="AP1094" s="6"/>
      <c r="AQ1094" s="6"/>
      <c r="AR1094" s="6"/>
      <c r="AS1094" s="6"/>
      <c r="AT1094" s="6"/>
      <c r="AU1094" s="39"/>
      <c r="AV1094" s="39"/>
      <c r="AW1094" s="6"/>
      <c r="AX1094" s="6"/>
      <c r="AY1094" s="6"/>
      <c r="AZ1094" s="6"/>
      <c r="BA1094" s="6"/>
      <c r="BB1094" s="6"/>
      <c r="BC1094" s="6"/>
      <c r="BD1094" s="6"/>
      <c r="BE1094" s="6"/>
      <c r="BF1094" s="6"/>
      <c r="BG1094" s="6"/>
      <c r="BH1094" s="6"/>
      <c r="BI1094" s="6"/>
      <c r="BJ1094" s="6"/>
    </row>
    <row r="1095" spans="1:62" x14ac:dyDescent="0.3">
      <c r="A1095" s="9"/>
      <c r="B1095" s="76"/>
      <c r="C1095" s="9"/>
      <c r="D1095" s="9"/>
      <c r="E1095" s="9"/>
      <c r="F1095" s="15"/>
      <c r="G1095" s="5"/>
      <c r="H1095" s="5"/>
      <c r="I1095" s="9"/>
      <c r="J1095" s="9"/>
      <c r="K1095" s="9"/>
      <c r="L1095" s="9"/>
      <c r="M1095" s="9"/>
      <c r="N1095" s="9"/>
      <c r="O1095" s="9"/>
      <c r="P1095" s="9"/>
      <c r="Q1095" s="9"/>
      <c r="R1095" s="9"/>
      <c r="S1095" s="9"/>
      <c r="T1095" s="9"/>
      <c r="U1095" s="9"/>
      <c r="V1095" s="8"/>
      <c r="W1095" s="8"/>
      <c r="X1095" s="7"/>
      <c r="Y1095" s="18"/>
      <c r="Z1095" s="7"/>
      <c r="AA1095" s="7"/>
      <c r="AB1095" s="7"/>
      <c r="AC1095" s="9"/>
      <c r="AD1095" s="8"/>
      <c r="AE1095" s="14"/>
      <c r="AF1095" s="14"/>
      <c r="AG1095" s="14"/>
      <c r="AH1095" s="14"/>
      <c r="AI1095" s="14"/>
      <c r="AJ1095" s="14"/>
      <c r="AK1095" s="5"/>
      <c r="AL1095" s="6"/>
      <c r="AM1095" s="5"/>
      <c r="AN1095" s="5"/>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row>
    <row r="1096" spans="1:62" x14ac:dyDescent="0.3">
      <c r="A1096" s="9"/>
      <c r="B1096" s="76"/>
      <c r="C1096" s="9"/>
      <c r="D1096" s="9"/>
      <c r="E1096" s="9"/>
      <c r="F1096" s="15"/>
      <c r="G1096" s="5"/>
      <c r="H1096" s="5"/>
      <c r="I1096" s="9"/>
      <c r="J1096" s="9"/>
      <c r="K1096" s="9"/>
      <c r="L1096" s="9"/>
      <c r="M1096" s="9"/>
      <c r="N1096" s="9"/>
      <c r="O1096" s="9"/>
      <c r="P1096" s="9"/>
      <c r="Q1096" s="9"/>
      <c r="R1096" s="9"/>
      <c r="S1096" s="9"/>
      <c r="T1096" s="9"/>
      <c r="U1096" s="9"/>
      <c r="V1096" s="8"/>
      <c r="W1096" s="8"/>
      <c r="X1096" s="7"/>
      <c r="Y1096" s="18"/>
      <c r="Z1096" s="7"/>
      <c r="AA1096" s="7"/>
      <c r="AB1096" s="7"/>
      <c r="AC1096" s="9"/>
      <c r="AD1096" s="8"/>
      <c r="AE1096" s="14"/>
      <c r="AF1096" s="14"/>
      <c r="AG1096" s="14"/>
      <c r="AH1096" s="14"/>
      <c r="AI1096" s="14"/>
      <c r="AJ1096" s="14"/>
      <c r="AK1096" s="5"/>
      <c r="AL1096" s="6"/>
      <c r="AM1096" s="5"/>
      <c r="AN1096" s="5"/>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row>
    <row r="1097" spans="1:62" x14ac:dyDescent="0.3">
      <c r="A1097" s="9"/>
      <c r="B1097" s="76"/>
      <c r="C1097" s="9"/>
      <c r="D1097" s="9"/>
      <c r="E1097" s="9"/>
      <c r="F1097" s="15"/>
      <c r="G1097" s="5"/>
      <c r="H1097" s="5"/>
      <c r="I1097" s="9"/>
      <c r="J1097" s="9"/>
      <c r="K1097" s="9"/>
      <c r="L1097" s="9"/>
      <c r="M1097" s="9"/>
      <c r="N1097" s="9"/>
      <c r="O1097" s="9"/>
      <c r="P1097" s="9"/>
      <c r="Q1097" s="9"/>
      <c r="R1097" s="9"/>
      <c r="S1097" s="9"/>
      <c r="T1097" s="9"/>
      <c r="U1097" s="9"/>
      <c r="V1097" s="9"/>
      <c r="W1097" s="9"/>
      <c r="Y1097" s="17"/>
      <c r="AA1097" s="9"/>
      <c r="AB1097" s="9"/>
      <c r="AC1097" s="9"/>
      <c r="AD1097" s="9"/>
      <c r="AE1097" s="14"/>
      <c r="AF1097" s="14"/>
      <c r="AG1097" s="14"/>
      <c r="AH1097" s="14"/>
      <c r="AI1097" s="14"/>
      <c r="AJ1097" s="14"/>
      <c r="AK1097" s="6"/>
      <c r="AL1097" s="6"/>
      <c r="AM1097" s="6"/>
      <c r="AN1097" s="6"/>
      <c r="AO1097" s="6"/>
      <c r="AP1097" s="6"/>
      <c r="AQ1097" s="6"/>
      <c r="AR1097" s="6"/>
      <c r="AS1097" s="6"/>
      <c r="AT1097" s="6"/>
      <c r="AU1097" s="39"/>
      <c r="AV1097" s="39"/>
      <c r="AW1097" s="6"/>
      <c r="AX1097" s="6"/>
      <c r="AY1097" s="6"/>
      <c r="AZ1097" s="6"/>
      <c r="BA1097" s="6"/>
      <c r="BB1097" s="6"/>
      <c r="BC1097" s="6"/>
      <c r="BD1097" s="6"/>
      <c r="BE1097" s="6"/>
      <c r="BF1097" s="6"/>
      <c r="BG1097" s="6"/>
      <c r="BH1097" s="6"/>
      <c r="BI1097" s="6"/>
      <c r="BJ1097" s="6"/>
    </row>
    <row r="1098" spans="1:62" x14ac:dyDescent="0.3">
      <c r="A1098" s="9"/>
      <c r="B1098" s="76"/>
      <c r="C1098" s="9"/>
      <c r="D1098" s="9"/>
      <c r="E1098" s="9"/>
      <c r="F1098" s="15"/>
      <c r="G1098" s="5"/>
      <c r="H1098" s="5"/>
      <c r="I1098" s="9"/>
      <c r="J1098" s="9"/>
      <c r="K1098" s="9"/>
      <c r="L1098" s="9"/>
      <c r="M1098" s="9"/>
      <c r="N1098" s="9"/>
      <c r="O1098" s="9"/>
      <c r="P1098" s="9"/>
      <c r="Q1098" s="9"/>
      <c r="R1098" s="9"/>
      <c r="S1098" s="9"/>
      <c r="T1098" s="9"/>
      <c r="U1098" s="9"/>
      <c r="V1098" s="9"/>
      <c r="W1098" s="9"/>
      <c r="Y1098" s="17"/>
      <c r="AA1098" s="9"/>
      <c r="AB1098" s="9"/>
      <c r="AC1098" s="9"/>
      <c r="AD1098" s="9"/>
      <c r="AE1098" s="14"/>
      <c r="AF1098" s="14"/>
      <c r="AG1098" s="14"/>
      <c r="AH1098" s="14"/>
      <c r="AI1098" s="14"/>
      <c r="AJ1098" s="14"/>
      <c r="AK1098" s="6"/>
      <c r="AL1098" s="6"/>
      <c r="AM1098" s="6"/>
      <c r="AN1098" s="6"/>
      <c r="AO1098" s="6"/>
      <c r="AP1098" s="6"/>
      <c r="AQ1098" s="6"/>
      <c r="AR1098" s="6"/>
      <c r="AS1098" s="6"/>
      <c r="AT1098" s="6"/>
      <c r="AU1098" s="39"/>
      <c r="AV1098" s="39"/>
      <c r="AW1098" s="6"/>
      <c r="AX1098" s="6"/>
      <c r="AY1098" s="6"/>
      <c r="AZ1098" s="6"/>
      <c r="BA1098" s="6"/>
      <c r="BB1098" s="6"/>
      <c r="BC1098" s="6"/>
      <c r="BD1098" s="6"/>
      <c r="BE1098" s="6"/>
      <c r="BF1098" s="6"/>
      <c r="BG1098" s="6"/>
      <c r="BH1098" s="6"/>
      <c r="BI1098" s="6"/>
      <c r="BJ1098" s="6"/>
    </row>
    <row r="1099" spans="1:62" ht="13.5" customHeight="1" x14ac:dyDescent="0.35">
      <c r="A1099" s="120"/>
      <c r="B1099" s="19"/>
      <c r="C1099" s="1"/>
      <c r="D1099" s="9"/>
      <c r="E1099" s="1"/>
      <c r="F1099" s="15"/>
      <c r="G1099" s="37"/>
      <c r="H1099" s="5"/>
      <c r="I1099" s="22"/>
      <c r="J1099" s="22"/>
      <c r="K1099" s="22"/>
      <c r="L1099" s="60"/>
      <c r="M1099" s="60"/>
      <c r="N1099" s="60"/>
      <c r="O1099" s="60"/>
      <c r="P1099" s="60"/>
      <c r="Q1099" s="60"/>
      <c r="R1099" s="60"/>
      <c r="S1099" s="60"/>
      <c r="T1099" s="60"/>
      <c r="U1099" s="60"/>
      <c r="V1099" s="60"/>
      <c r="W1099" s="60"/>
      <c r="X1099" s="60"/>
      <c r="Y1099" s="59"/>
      <c r="Z1099" s="20"/>
      <c r="AA1099" s="60"/>
      <c r="AB1099" s="60"/>
      <c r="AC1099" s="60"/>
      <c r="AD1099" s="60"/>
      <c r="AE1099" s="22"/>
      <c r="AF1099" s="22"/>
      <c r="AG1099" s="22"/>
      <c r="AH1099" s="22"/>
      <c r="AI1099" s="22"/>
      <c r="AJ1099" s="22"/>
      <c r="AK1099" s="39"/>
      <c r="AL1099" s="39"/>
      <c r="AM1099" s="39"/>
      <c r="AN1099" s="39"/>
      <c r="AO1099" s="39"/>
      <c r="AP1099" s="39"/>
      <c r="AQ1099" s="39"/>
      <c r="AR1099" s="40"/>
      <c r="AS1099" s="39"/>
      <c r="AT1099" s="40"/>
      <c r="AU1099" s="39"/>
      <c r="AV1099" s="39"/>
      <c r="AW1099" s="39"/>
      <c r="AX1099" s="39"/>
      <c r="AY1099" s="39"/>
      <c r="AZ1099" s="40"/>
      <c r="BA1099" s="39"/>
      <c r="BB1099" s="40"/>
      <c r="BC1099" s="39"/>
      <c r="BD1099" s="40"/>
      <c r="BE1099" s="39"/>
      <c r="BF1099" s="39"/>
      <c r="BG1099" s="39"/>
      <c r="BH1099" s="56"/>
      <c r="BI1099" s="56"/>
      <c r="BJ1099" s="133"/>
    </row>
    <row r="1100" spans="1:62" x14ac:dyDescent="0.3">
      <c r="A1100" s="9"/>
      <c r="B1100" s="76"/>
      <c r="C1100" s="9"/>
      <c r="D1100" s="9"/>
      <c r="E1100" s="9"/>
      <c r="F1100" s="15"/>
      <c r="G1100" s="5"/>
      <c r="H1100" s="5"/>
      <c r="I1100" s="9"/>
      <c r="J1100" s="9"/>
      <c r="K1100" s="9"/>
      <c r="L1100" s="9"/>
      <c r="M1100" s="9"/>
      <c r="N1100" s="9"/>
      <c r="O1100" s="9"/>
      <c r="P1100" s="9"/>
      <c r="Q1100" s="9"/>
      <c r="R1100" s="9"/>
      <c r="S1100" s="9"/>
      <c r="T1100" s="9"/>
      <c r="U1100" s="9"/>
      <c r="V1100" s="9"/>
      <c r="W1100" s="9"/>
      <c r="Y1100" s="17"/>
      <c r="AA1100" s="9"/>
      <c r="AB1100" s="9"/>
      <c r="AC1100" s="9"/>
      <c r="AD1100" s="9"/>
      <c r="AE1100" s="14"/>
      <c r="AF1100" s="14"/>
      <c r="AG1100" s="14"/>
      <c r="AH1100" s="14"/>
      <c r="AI1100" s="14"/>
      <c r="AJ1100" s="14"/>
      <c r="AK1100" s="6"/>
      <c r="AL1100" s="6"/>
      <c r="AM1100" s="6"/>
      <c r="AN1100" s="6"/>
      <c r="AO1100" s="6"/>
      <c r="AP1100" s="6"/>
      <c r="AQ1100" s="6"/>
      <c r="AR1100" s="6"/>
      <c r="AS1100" s="6"/>
      <c r="AT1100" s="6"/>
      <c r="AU1100" s="39"/>
      <c r="AV1100" s="39"/>
      <c r="AW1100" s="6"/>
      <c r="AX1100" s="6"/>
      <c r="AY1100" s="6"/>
      <c r="AZ1100" s="6"/>
      <c r="BA1100" s="6"/>
      <c r="BB1100" s="6"/>
      <c r="BC1100" s="6"/>
      <c r="BD1100" s="6"/>
      <c r="BE1100" s="6"/>
      <c r="BF1100" s="6"/>
      <c r="BG1100" s="6"/>
      <c r="BH1100" s="6"/>
      <c r="BI1100" s="6"/>
      <c r="BJ1100" s="6"/>
    </row>
    <row r="1101" spans="1:62" x14ac:dyDescent="0.3">
      <c r="A1101" s="9"/>
      <c r="B1101" s="76"/>
      <c r="C1101" s="9"/>
      <c r="D1101" s="9"/>
      <c r="E1101" s="9"/>
      <c r="F1101" s="15"/>
      <c r="G1101" s="5"/>
      <c r="H1101" s="5"/>
      <c r="I1101" s="9"/>
      <c r="J1101" s="9"/>
      <c r="K1101" s="9"/>
      <c r="L1101" s="9"/>
      <c r="M1101" s="9"/>
      <c r="N1101" s="9"/>
      <c r="O1101" s="9"/>
      <c r="P1101" s="9"/>
      <c r="Q1101" s="9"/>
      <c r="R1101" s="9"/>
      <c r="S1101" s="9"/>
      <c r="T1101" s="9"/>
      <c r="U1101" s="9"/>
      <c r="V1101" s="8"/>
      <c r="W1101" s="8"/>
      <c r="X1101" s="7"/>
      <c r="Y1101" s="18"/>
      <c r="Z1101" s="7"/>
      <c r="AA1101" s="7"/>
      <c r="AB1101" s="7"/>
      <c r="AC1101" s="9"/>
      <c r="AD1101" s="8"/>
      <c r="AE1101" s="14"/>
      <c r="AF1101" s="14"/>
      <c r="AG1101" s="14"/>
      <c r="AH1101" s="14"/>
      <c r="AI1101" s="14"/>
      <c r="AJ1101" s="14"/>
      <c r="AK1101" s="5"/>
      <c r="AL1101" s="6"/>
      <c r="AM1101" s="5"/>
      <c r="AN1101" s="5"/>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row>
    <row r="1102" spans="1:62" x14ac:dyDescent="0.3">
      <c r="A1102" s="9"/>
      <c r="B1102" s="76"/>
      <c r="C1102" s="9"/>
      <c r="D1102" s="9"/>
      <c r="E1102" s="9"/>
      <c r="F1102" s="15"/>
      <c r="G1102" s="5"/>
      <c r="H1102" s="5"/>
      <c r="I1102" s="9"/>
      <c r="J1102" s="9"/>
      <c r="K1102" s="9"/>
      <c r="L1102" s="9"/>
      <c r="M1102" s="9"/>
      <c r="N1102" s="9"/>
      <c r="O1102" s="9"/>
      <c r="P1102" s="9"/>
      <c r="Q1102" s="9"/>
      <c r="R1102" s="9"/>
      <c r="S1102" s="9"/>
      <c r="T1102" s="9"/>
      <c r="U1102" s="9"/>
      <c r="V1102" s="9"/>
      <c r="W1102" s="9"/>
      <c r="Y1102" s="17"/>
      <c r="AA1102" s="9"/>
      <c r="AB1102" s="9"/>
      <c r="AC1102" s="9"/>
      <c r="AD1102" s="9"/>
      <c r="AE1102" s="14"/>
      <c r="AF1102" s="14"/>
      <c r="AG1102" s="14"/>
      <c r="AH1102" s="14"/>
      <c r="AI1102" s="14"/>
      <c r="AJ1102" s="14"/>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row>
    <row r="1103" spans="1:62" ht="13.5" customHeight="1" x14ac:dyDescent="0.35">
      <c r="A1103" s="120"/>
      <c r="B1103" s="19"/>
      <c r="C1103" s="1"/>
      <c r="D1103" s="9"/>
      <c r="E1103" s="1"/>
      <c r="F1103" s="15"/>
      <c r="G1103" s="37"/>
      <c r="H1103" s="5"/>
      <c r="I1103" s="22"/>
      <c r="J1103" s="22"/>
      <c r="K1103" s="22"/>
      <c r="L1103" s="60"/>
      <c r="M1103" s="60"/>
      <c r="N1103" s="60"/>
      <c r="O1103" s="60"/>
      <c r="P1103" s="60"/>
      <c r="Q1103" s="60"/>
      <c r="R1103" s="60"/>
      <c r="S1103" s="60"/>
      <c r="T1103" s="60"/>
      <c r="U1103" s="60"/>
      <c r="V1103" s="60"/>
      <c r="W1103" s="60"/>
      <c r="X1103" s="60"/>
      <c r="Y1103" s="59"/>
      <c r="Z1103" s="20"/>
      <c r="AA1103" s="60"/>
      <c r="AB1103" s="60"/>
      <c r="AC1103" s="60"/>
      <c r="AD1103" s="60"/>
      <c r="AE1103" s="22"/>
      <c r="AF1103" s="22"/>
      <c r="AG1103" s="22"/>
      <c r="AH1103" s="22"/>
      <c r="AI1103" s="22"/>
      <c r="AJ1103" s="22"/>
      <c r="AK1103" s="39"/>
      <c r="AL1103" s="39"/>
      <c r="AM1103" s="39"/>
      <c r="AN1103" s="39"/>
      <c r="AO1103" s="39"/>
      <c r="AP1103" s="39"/>
      <c r="AQ1103" s="39"/>
      <c r="AR1103" s="40"/>
      <c r="AS1103" s="39"/>
      <c r="AT1103" s="40"/>
      <c r="AU1103" s="39"/>
      <c r="AV1103" s="39"/>
      <c r="AW1103" s="39"/>
      <c r="AX1103" s="39"/>
      <c r="AY1103" s="39"/>
      <c r="AZ1103" s="40"/>
      <c r="BA1103" s="39"/>
      <c r="BB1103" s="40"/>
      <c r="BC1103" s="39"/>
      <c r="BD1103" s="40"/>
      <c r="BE1103" s="39"/>
      <c r="BF1103" s="39"/>
      <c r="BG1103" s="39"/>
      <c r="BH1103" s="56"/>
      <c r="BI1103" s="56"/>
      <c r="BJ1103" s="133"/>
    </row>
    <row r="1104" spans="1:62" ht="13.5" customHeight="1" x14ac:dyDescent="0.35">
      <c r="A1104" s="120"/>
      <c r="B1104" s="76"/>
      <c r="C1104" s="1"/>
      <c r="D1104" s="9"/>
      <c r="E1104" s="1"/>
      <c r="F1104" s="15"/>
      <c r="G1104" s="5"/>
      <c r="H1104" s="5"/>
      <c r="I1104" s="22"/>
      <c r="J1104" s="22"/>
      <c r="K1104" s="22"/>
      <c r="L1104" s="60"/>
      <c r="M1104" s="60"/>
      <c r="N1104" s="60"/>
      <c r="O1104" s="60"/>
      <c r="P1104" s="60"/>
      <c r="Q1104" s="60"/>
      <c r="R1104" s="60"/>
      <c r="S1104" s="60"/>
      <c r="T1104" s="60"/>
      <c r="U1104" s="60"/>
      <c r="V1104" s="60"/>
      <c r="W1104" s="60"/>
      <c r="X1104" s="60"/>
      <c r="Y1104" s="59"/>
      <c r="Z1104" s="20"/>
      <c r="AA1104" s="60"/>
      <c r="AB1104" s="60"/>
      <c r="AC1104" s="60"/>
      <c r="AD1104" s="60"/>
      <c r="AE1104" s="22"/>
      <c r="AF1104" s="22"/>
      <c r="AG1104" s="22"/>
      <c r="AH1104" s="22"/>
      <c r="AI1104" s="22"/>
      <c r="AJ1104" s="22"/>
      <c r="AK1104" s="39"/>
      <c r="AL1104" s="39"/>
      <c r="AM1104" s="39"/>
      <c r="AN1104" s="39"/>
      <c r="AO1104" s="39"/>
      <c r="AP1104" s="39"/>
      <c r="AQ1104" s="39"/>
      <c r="AR1104" s="40"/>
      <c r="AS1104" s="39"/>
      <c r="AT1104" s="40"/>
      <c r="AU1104" s="39"/>
      <c r="AV1104" s="39"/>
      <c r="AW1104" s="39"/>
      <c r="AX1104" s="39"/>
      <c r="AY1104" s="39"/>
      <c r="AZ1104" s="40"/>
      <c r="BA1104" s="39"/>
      <c r="BB1104" s="40"/>
      <c r="BC1104" s="39"/>
      <c r="BD1104" s="40"/>
      <c r="BE1104" s="39"/>
      <c r="BF1104" s="39"/>
      <c r="BG1104" s="39"/>
      <c r="BH1104" s="56"/>
      <c r="BI1104" s="56"/>
      <c r="BJ1104" s="133"/>
    </row>
    <row r="1105" spans="1:62" x14ac:dyDescent="0.3">
      <c r="A1105" s="9"/>
      <c r="B1105" s="76"/>
      <c r="C1105" s="9"/>
      <c r="D1105" s="9"/>
      <c r="E1105" s="9"/>
      <c r="F1105" s="15"/>
      <c r="G1105" s="5"/>
      <c r="H1105" s="5"/>
      <c r="I1105" s="9"/>
      <c r="J1105" s="9"/>
      <c r="K1105" s="9"/>
      <c r="L1105" s="9"/>
      <c r="M1105" s="9"/>
      <c r="N1105" s="9"/>
      <c r="O1105" s="9"/>
      <c r="P1105" s="9"/>
      <c r="Q1105" s="9"/>
      <c r="R1105" s="9"/>
      <c r="S1105" s="9"/>
      <c r="T1105" s="9"/>
      <c r="U1105" s="9"/>
      <c r="V1105" s="9"/>
      <c r="W1105" s="9"/>
      <c r="Y1105" s="17"/>
      <c r="AA1105" s="9"/>
      <c r="AB1105" s="9"/>
      <c r="AC1105" s="9"/>
      <c r="AD1105" s="9"/>
      <c r="AE1105" s="14"/>
      <c r="AF1105" s="14"/>
      <c r="AG1105" s="14"/>
      <c r="AH1105" s="14"/>
      <c r="AI1105" s="14"/>
      <c r="AJ1105" s="14"/>
      <c r="AK1105" s="6"/>
      <c r="AL1105" s="6"/>
      <c r="AM1105" s="6"/>
      <c r="AN1105" s="6"/>
      <c r="AO1105" s="6"/>
      <c r="AP1105" s="6"/>
      <c r="AQ1105" s="6"/>
      <c r="AR1105" s="6"/>
      <c r="AS1105" s="6"/>
      <c r="AT1105" s="6"/>
      <c r="AU1105" s="39"/>
      <c r="AV1105" s="39"/>
      <c r="AW1105" s="6"/>
      <c r="AX1105" s="6"/>
      <c r="AY1105" s="6"/>
      <c r="AZ1105" s="6"/>
      <c r="BA1105" s="6"/>
      <c r="BB1105" s="6"/>
      <c r="BC1105" s="6"/>
      <c r="BD1105" s="6"/>
      <c r="BE1105" s="6"/>
      <c r="BF1105" s="6"/>
      <c r="BG1105" s="6"/>
      <c r="BH1105" s="6"/>
      <c r="BI1105" s="6"/>
      <c r="BJ1105" s="6"/>
    </row>
    <row r="1106" spans="1:62" x14ac:dyDescent="0.3">
      <c r="A1106" s="135"/>
      <c r="B1106" s="76"/>
      <c r="C1106" s="9"/>
      <c r="D1106" s="9"/>
      <c r="E1106" s="9"/>
      <c r="F1106" s="15"/>
      <c r="G1106" s="5"/>
      <c r="H1106" s="5"/>
      <c r="I1106" s="9"/>
      <c r="J1106" s="9"/>
      <c r="K1106" s="9"/>
      <c r="L1106" s="9"/>
      <c r="M1106" s="9"/>
      <c r="N1106" s="9"/>
      <c r="O1106" s="9"/>
      <c r="P1106" s="9"/>
      <c r="Q1106" s="9"/>
      <c r="R1106" s="9"/>
      <c r="S1106" s="9"/>
      <c r="T1106" s="9"/>
      <c r="U1106" s="9"/>
      <c r="V1106" s="8"/>
      <c r="W1106" s="8"/>
      <c r="X1106" s="7"/>
      <c r="Y1106" s="18"/>
      <c r="Z1106" s="7"/>
      <c r="AA1106" s="7"/>
      <c r="AB1106" s="7"/>
      <c r="AC1106" s="9"/>
      <c r="AD1106" s="8"/>
      <c r="AE1106" s="14"/>
      <c r="AF1106" s="14"/>
      <c r="AG1106" s="14"/>
      <c r="AH1106" s="14"/>
      <c r="AI1106" s="14"/>
      <c r="AJ1106" s="14"/>
      <c r="AK1106" s="136"/>
      <c r="AL1106" s="6"/>
      <c r="AM1106" s="5"/>
      <c r="AN1106" s="5"/>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row>
    <row r="1107" spans="1:62" s="19" customFormat="1" ht="15" customHeight="1" x14ac:dyDescent="0.3">
      <c r="A1107" s="121"/>
      <c r="B1107" s="76"/>
      <c r="C1107" s="9"/>
      <c r="D1107" s="9"/>
      <c r="E1107" s="9"/>
      <c r="F1107" s="15"/>
      <c r="G1107" s="5"/>
      <c r="H1107" s="5"/>
      <c r="I1107" s="9"/>
      <c r="J1107" s="9"/>
      <c r="K1107" s="9"/>
      <c r="L1107" s="9"/>
      <c r="M1107" s="9"/>
      <c r="N1107" s="9"/>
      <c r="O1107" s="9"/>
      <c r="P1107" s="9"/>
      <c r="Q1107" s="9"/>
      <c r="R1107" s="9"/>
      <c r="S1107" s="9"/>
      <c r="T1107" s="9"/>
      <c r="U1107" s="9"/>
      <c r="V1107" s="9"/>
      <c r="W1107" s="9"/>
      <c r="X1107" s="65"/>
      <c r="Y1107" s="17"/>
      <c r="Z1107" s="65"/>
      <c r="AA1107" s="9"/>
      <c r="AB1107" s="9"/>
      <c r="AC1107" s="9"/>
      <c r="AD1107" s="9"/>
      <c r="AE1107" s="14"/>
      <c r="AF1107" s="14"/>
      <c r="AG1107" s="14"/>
      <c r="AH1107" s="14"/>
      <c r="AI1107" s="14"/>
      <c r="AJ1107" s="14"/>
      <c r="AK1107" s="127"/>
      <c r="AL1107" s="129"/>
      <c r="AM1107" s="129"/>
      <c r="AN1107" s="129"/>
      <c r="AO1107" s="129"/>
      <c r="AP1107" s="129"/>
      <c r="AQ1107" s="129"/>
      <c r="AR1107" s="129"/>
      <c r="AS1107" s="129"/>
      <c r="AT1107" s="132"/>
      <c r="AU1107" s="39"/>
      <c r="AV1107" s="39"/>
      <c r="AW1107" s="129"/>
      <c r="AX1107" s="129"/>
      <c r="AY1107" s="129"/>
      <c r="AZ1107" s="129"/>
      <c r="BA1107" s="129"/>
      <c r="BB1107" s="129"/>
      <c r="BC1107" s="129"/>
      <c r="BD1107" s="132"/>
      <c r="BE1107" s="124"/>
      <c r="BF1107" s="6"/>
      <c r="BG1107" s="130"/>
      <c r="BH1107" s="6"/>
      <c r="BI1107" s="124"/>
      <c r="BJ1107" s="130"/>
    </row>
    <row r="1108" spans="1:62" customFormat="1" ht="15" x14ac:dyDescent="0.35">
      <c r="A1108" s="121"/>
      <c r="B1108" s="76"/>
      <c r="C1108" s="9"/>
      <c r="D1108" s="9"/>
      <c r="E1108" s="9"/>
      <c r="F1108" s="15"/>
      <c r="G1108" s="5"/>
      <c r="H1108" s="5"/>
      <c r="I1108" s="9"/>
      <c r="J1108" s="9"/>
      <c r="K1108" s="9"/>
      <c r="L1108" s="9"/>
      <c r="M1108" s="9"/>
      <c r="N1108" s="9"/>
      <c r="O1108" s="9"/>
      <c r="P1108" s="9"/>
      <c r="Q1108" s="9"/>
      <c r="R1108" s="9"/>
      <c r="S1108" s="9"/>
      <c r="T1108" s="9"/>
      <c r="U1108" s="9"/>
      <c r="V1108" s="9"/>
      <c r="W1108" s="9"/>
      <c r="X1108" s="65"/>
      <c r="Y1108" s="17"/>
      <c r="Z1108" s="65"/>
      <c r="AA1108" s="9"/>
      <c r="AB1108" s="9"/>
      <c r="AC1108" s="9"/>
      <c r="AD1108" s="9"/>
      <c r="AE1108" s="14"/>
      <c r="AF1108" s="14"/>
      <c r="AG1108" s="14"/>
      <c r="AH1108" s="14"/>
      <c r="AI1108" s="14"/>
      <c r="AJ1108" s="14"/>
      <c r="AK1108" s="124"/>
      <c r="AL1108" s="6"/>
      <c r="AM1108" s="6"/>
      <c r="AN1108" s="6"/>
      <c r="AO1108" s="6"/>
      <c r="AP1108" s="6"/>
      <c r="AQ1108" s="6"/>
      <c r="AR1108" s="6"/>
      <c r="AS1108" s="6"/>
      <c r="AT1108" s="130"/>
      <c r="AU1108" s="39"/>
      <c r="AV1108" s="39"/>
      <c r="AW1108" s="6"/>
      <c r="AX1108" s="6"/>
      <c r="AY1108" s="6"/>
      <c r="AZ1108" s="6"/>
      <c r="BA1108" s="6"/>
      <c r="BB1108" s="6"/>
      <c r="BC1108" s="6"/>
      <c r="BD1108" s="130"/>
      <c r="BE1108" s="124"/>
      <c r="BF1108" s="6"/>
      <c r="BG1108" s="130"/>
      <c r="BH1108" s="6"/>
      <c r="BI1108" s="124"/>
      <c r="BJ1108" s="130"/>
    </row>
    <row r="1109" spans="1:62" customFormat="1" ht="15" x14ac:dyDescent="0.35">
      <c r="A1109" s="34"/>
      <c r="B1109" s="19"/>
      <c r="C1109" s="1"/>
      <c r="D1109" s="9"/>
      <c r="E1109" s="1"/>
      <c r="F1109" s="15"/>
      <c r="G1109" s="37"/>
      <c r="H1109" s="5"/>
      <c r="I1109" s="22"/>
      <c r="J1109" s="22"/>
      <c r="K1109" s="22"/>
      <c r="L1109" s="60"/>
      <c r="M1109" s="60"/>
      <c r="N1109" s="60"/>
      <c r="O1109" s="60"/>
      <c r="P1109" s="60"/>
      <c r="Q1109" s="60"/>
      <c r="R1109" s="60"/>
      <c r="S1109" s="60"/>
      <c r="T1109" s="60"/>
      <c r="U1109" s="60"/>
      <c r="V1109" s="60"/>
      <c r="W1109" s="60"/>
      <c r="X1109" s="60"/>
      <c r="Y1109" s="59"/>
      <c r="Z1109" s="20"/>
      <c r="AA1109" s="60"/>
      <c r="AB1109" s="60"/>
      <c r="AC1109" s="60"/>
      <c r="AD1109" s="60"/>
      <c r="AE1109" s="22"/>
      <c r="AF1109" s="22"/>
      <c r="AG1109" s="22"/>
      <c r="AH1109" s="22"/>
      <c r="AI1109" s="22"/>
      <c r="AJ1109" s="22"/>
      <c r="AK1109" s="38"/>
      <c r="AL1109" s="39"/>
      <c r="AM1109" s="39"/>
      <c r="AN1109" s="39"/>
      <c r="AO1109" s="39"/>
      <c r="AP1109" s="39"/>
      <c r="AQ1109" s="39"/>
      <c r="AR1109" s="40"/>
      <c r="AS1109" s="39"/>
      <c r="AT1109" s="42"/>
      <c r="AU1109" s="39"/>
      <c r="AV1109" s="39"/>
      <c r="AW1109" s="39"/>
      <c r="AX1109" s="39"/>
      <c r="AY1109" s="39"/>
      <c r="AZ1109" s="40"/>
      <c r="BA1109" s="39"/>
      <c r="BB1109" s="40"/>
      <c r="BC1109" s="39"/>
      <c r="BD1109" s="42"/>
      <c r="BE1109" s="38"/>
      <c r="BF1109" s="39"/>
      <c r="BG1109" s="55"/>
      <c r="BH1109" s="56"/>
      <c r="BI1109" s="57"/>
      <c r="BJ1109" s="58"/>
    </row>
    <row r="1110" spans="1:62" customFormat="1" ht="15" x14ac:dyDescent="0.35">
      <c r="A1110" s="121"/>
      <c r="B1110" s="76"/>
      <c r="C1110" s="9"/>
      <c r="D1110" s="9"/>
      <c r="E1110" s="9"/>
      <c r="F1110" s="15"/>
      <c r="G1110" s="5"/>
      <c r="H1110" s="5"/>
      <c r="I1110" s="9"/>
      <c r="J1110" s="9"/>
      <c r="K1110" s="9"/>
      <c r="L1110" s="9"/>
      <c r="M1110" s="9"/>
      <c r="N1110" s="9"/>
      <c r="O1110" s="9"/>
      <c r="P1110" s="9"/>
      <c r="Q1110" s="9"/>
      <c r="R1110" s="9"/>
      <c r="S1110" s="9"/>
      <c r="T1110" s="9"/>
      <c r="U1110" s="9"/>
      <c r="V1110" s="9"/>
      <c r="W1110" s="9"/>
      <c r="X1110" s="65"/>
      <c r="Y1110" s="17"/>
      <c r="Z1110" s="65"/>
      <c r="AA1110" s="9"/>
      <c r="AB1110" s="9"/>
      <c r="AC1110" s="9"/>
      <c r="AD1110" s="9"/>
      <c r="AE1110" s="14"/>
      <c r="AF1110" s="14"/>
      <c r="AG1110" s="14"/>
      <c r="AH1110" s="14"/>
      <c r="AI1110" s="14"/>
      <c r="AJ1110" s="14"/>
      <c r="AK1110" s="124"/>
      <c r="AL1110" s="6"/>
      <c r="AM1110" s="6"/>
      <c r="AN1110" s="6"/>
      <c r="AO1110" s="6"/>
      <c r="AP1110" s="6"/>
      <c r="AQ1110" s="6"/>
      <c r="AR1110" s="6"/>
      <c r="AS1110" s="6"/>
      <c r="AT1110" s="130"/>
      <c r="AU1110" s="39"/>
      <c r="AV1110" s="39"/>
      <c r="AW1110" s="6"/>
      <c r="AX1110" s="6"/>
      <c r="AY1110" s="6"/>
      <c r="AZ1110" s="6"/>
      <c r="BA1110" s="6"/>
      <c r="BB1110" s="6"/>
      <c r="BC1110" s="6"/>
      <c r="BD1110" s="130"/>
      <c r="BE1110" s="124"/>
      <c r="BF1110" s="6"/>
      <c r="BG1110" s="130"/>
      <c r="BH1110" s="6"/>
      <c r="BI1110" s="124"/>
      <c r="BJ1110" s="130"/>
    </row>
    <row r="1111" spans="1:62" customFormat="1" ht="15" x14ac:dyDescent="0.35">
      <c r="A1111" s="121"/>
      <c r="B1111" s="76"/>
      <c r="C1111" s="9"/>
      <c r="D1111" s="9"/>
      <c r="E1111" s="9"/>
      <c r="F1111" s="15"/>
      <c r="G1111" s="5"/>
      <c r="H1111" s="5"/>
      <c r="I1111" s="9"/>
      <c r="J1111" s="9"/>
      <c r="K1111" s="9"/>
      <c r="L1111" s="9"/>
      <c r="M1111" s="9"/>
      <c r="N1111" s="9"/>
      <c r="O1111" s="9"/>
      <c r="P1111" s="9"/>
      <c r="Q1111" s="9"/>
      <c r="R1111" s="9"/>
      <c r="S1111" s="9"/>
      <c r="T1111" s="9"/>
      <c r="U1111" s="9"/>
      <c r="V1111" s="9"/>
      <c r="W1111" s="9"/>
      <c r="X1111" s="65"/>
      <c r="Y1111" s="17"/>
      <c r="Z1111" s="65"/>
      <c r="AA1111" s="9"/>
      <c r="AB1111" s="9"/>
      <c r="AC1111" s="9"/>
      <c r="AD1111" s="9"/>
      <c r="AE1111" s="14"/>
      <c r="AF1111" s="14"/>
      <c r="AG1111" s="14"/>
      <c r="AH1111" s="14"/>
      <c r="AI1111" s="14"/>
      <c r="AJ1111" s="14"/>
      <c r="AK1111" s="124"/>
      <c r="AL1111" s="6"/>
      <c r="AM1111" s="6"/>
      <c r="AN1111" s="6"/>
      <c r="AO1111" s="6"/>
      <c r="AP1111" s="6"/>
      <c r="AQ1111" s="6"/>
      <c r="AR1111" s="6"/>
      <c r="AS1111" s="6"/>
      <c r="AT1111" s="130"/>
      <c r="AU1111" s="39"/>
      <c r="AV1111" s="39"/>
      <c r="AW1111" s="6"/>
      <c r="AX1111" s="6"/>
      <c r="AY1111" s="6"/>
      <c r="AZ1111" s="6"/>
      <c r="BA1111" s="6"/>
      <c r="BB1111" s="6"/>
      <c r="BC1111" s="6"/>
      <c r="BD1111" s="130"/>
      <c r="BE1111" s="124"/>
      <c r="BF1111" s="6"/>
      <c r="BG1111" s="130"/>
      <c r="BH1111" s="6"/>
      <c r="BI1111" s="124"/>
      <c r="BJ1111" s="130"/>
    </row>
    <row r="1112" spans="1:62" customFormat="1" ht="15" x14ac:dyDescent="0.35">
      <c r="A1112" s="121"/>
      <c r="B1112" s="76"/>
      <c r="C1112" s="9"/>
      <c r="D1112" s="9"/>
      <c r="E1112" s="9"/>
      <c r="F1112" s="15"/>
      <c r="G1112" s="5"/>
      <c r="H1112" s="5"/>
      <c r="I1112" s="9"/>
      <c r="J1112" s="9"/>
      <c r="K1112" s="9"/>
      <c r="L1112" s="9"/>
      <c r="M1112" s="9"/>
      <c r="N1112" s="9"/>
      <c r="O1112" s="9"/>
      <c r="P1112" s="9"/>
      <c r="Q1112" s="9"/>
      <c r="R1112" s="9"/>
      <c r="S1112" s="9"/>
      <c r="T1112" s="9"/>
      <c r="U1112" s="9"/>
      <c r="V1112" s="9"/>
      <c r="W1112" s="9"/>
      <c r="X1112" s="65"/>
      <c r="Y1112" s="17"/>
      <c r="Z1112" s="65"/>
      <c r="AA1112" s="9"/>
      <c r="AB1112" s="9"/>
      <c r="AC1112" s="9"/>
      <c r="AD1112" s="9"/>
      <c r="AE1112" s="14"/>
      <c r="AF1112" s="14"/>
      <c r="AG1112" s="14"/>
      <c r="AH1112" s="14"/>
      <c r="AI1112" s="14"/>
      <c r="AJ1112" s="14"/>
      <c r="AK1112" s="124"/>
      <c r="AL1112" s="6"/>
      <c r="AM1112" s="6"/>
      <c r="AN1112" s="6"/>
      <c r="AO1112" s="6"/>
      <c r="AP1112" s="6"/>
      <c r="AQ1112" s="6"/>
      <c r="AR1112" s="6"/>
      <c r="AS1112" s="6"/>
      <c r="AT1112" s="130"/>
      <c r="AU1112" s="39"/>
      <c r="AV1112" s="39"/>
      <c r="AW1112" s="6"/>
      <c r="AX1112" s="6"/>
      <c r="AY1112" s="6"/>
      <c r="AZ1112" s="6"/>
      <c r="BA1112" s="6"/>
      <c r="BB1112" s="6"/>
      <c r="BC1112" s="6"/>
      <c r="BD1112" s="130"/>
      <c r="BE1112" s="124"/>
      <c r="BF1112" s="6"/>
      <c r="BG1112" s="130"/>
      <c r="BH1112" s="6"/>
      <c r="BI1112" s="124"/>
      <c r="BJ1112" s="130"/>
    </row>
    <row r="1113" spans="1:62" customFormat="1" ht="15" x14ac:dyDescent="0.35">
      <c r="A1113" s="34"/>
      <c r="B1113" s="76"/>
      <c r="C1113" s="1"/>
      <c r="D1113" s="9"/>
      <c r="E1113" s="1"/>
      <c r="F1113" s="15"/>
      <c r="G1113" s="5"/>
      <c r="H1113" s="5"/>
      <c r="I1113" s="22"/>
      <c r="J1113" s="22"/>
      <c r="K1113" s="22"/>
      <c r="L1113" s="60"/>
      <c r="M1113" s="60"/>
      <c r="N1113" s="60"/>
      <c r="O1113" s="60"/>
      <c r="P1113" s="60"/>
      <c r="Q1113" s="60"/>
      <c r="R1113" s="60"/>
      <c r="S1113" s="60"/>
      <c r="T1113" s="60"/>
      <c r="U1113" s="60"/>
      <c r="V1113" s="60"/>
      <c r="W1113" s="60"/>
      <c r="X1113" s="60"/>
      <c r="Y1113" s="59"/>
      <c r="Z1113" s="20"/>
      <c r="AA1113" s="60"/>
      <c r="AB1113" s="60"/>
      <c r="AC1113" s="60"/>
      <c r="AD1113" s="60"/>
      <c r="AE1113" s="22"/>
      <c r="AF1113" s="22"/>
      <c r="AG1113" s="22"/>
      <c r="AH1113" s="22"/>
      <c r="AI1113" s="22"/>
      <c r="AJ1113" s="22"/>
      <c r="AK1113" s="38"/>
      <c r="AL1113" s="39"/>
      <c r="AM1113" s="39"/>
      <c r="AN1113" s="39"/>
      <c r="AO1113" s="39"/>
      <c r="AP1113" s="39"/>
      <c r="AQ1113" s="39"/>
      <c r="AR1113" s="40"/>
      <c r="AS1113" s="39"/>
      <c r="AT1113" s="42"/>
      <c r="AU1113" s="39"/>
      <c r="AV1113" s="39"/>
      <c r="AW1113" s="39"/>
      <c r="AX1113" s="39"/>
      <c r="AY1113" s="39"/>
      <c r="AZ1113" s="40"/>
      <c r="BA1113" s="39"/>
      <c r="BB1113" s="40"/>
      <c r="BC1113" s="39"/>
      <c r="BD1113" s="42"/>
      <c r="BE1113" s="38"/>
      <c r="BF1113" s="39"/>
      <c r="BG1113" s="55"/>
      <c r="BH1113" s="56"/>
      <c r="BI1113" s="57"/>
      <c r="BJ1113" s="58"/>
    </row>
    <row r="1114" spans="1:62" customFormat="1" ht="15" x14ac:dyDescent="0.35">
      <c r="A1114" s="121"/>
      <c r="B1114" s="76"/>
      <c r="C1114" s="9"/>
      <c r="D1114" s="9"/>
      <c r="E1114" s="9"/>
      <c r="F1114" s="15"/>
      <c r="G1114" s="5"/>
      <c r="H1114" s="5"/>
      <c r="I1114" s="9"/>
      <c r="J1114" s="9"/>
      <c r="K1114" s="9"/>
      <c r="L1114" s="9"/>
      <c r="M1114" s="9"/>
      <c r="N1114" s="9"/>
      <c r="O1114" s="9"/>
      <c r="P1114" s="9"/>
      <c r="Q1114" s="9"/>
      <c r="R1114" s="9"/>
      <c r="S1114" s="9"/>
      <c r="T1114" s="9"/>
      <c r="U1114" s="9"/>
      <c r="V1114" s="9"/>
      <c r="W1114" s="9"/>
      <c r="X1114" s="65"/>
      <c r="Y1114" s="17"/>
      <c r="Z1114" s="65"/>
      <c r="AA1114" s="9"/>
      <c r="AB1114" s="9"/>
      <c r="AC1114" s="9"/>
      <c r="AD1114" s="9"/>
      <c r="AE1114" s="14"/>
      <c r="AF1114" s="14"/>
      <c r="AG1114" s="14"/>
      <c r="AH1114" s="14"/>
      <c r="AI1114" s="14"/>
      <c r="AJ1114" s="14"/>
      <c r="AK1114" s="124"/>
      <c r="AL1114" s="6"/>
      <c r="AM1114" s="6"/>
      <c r="AN1114" s="6"/>
      <c r="AO1114" s="6"/>
      <c r="AP1114" s="6"/>
      <c r="AQ1114" s="6"/>
      <c r="AR1114" s="6"/>
      <c r="AS1114" s="6"/>
      <c r="AT1114" s="130"/>
      <c r="AU1114" s="39"/>
      <c r="AV1114" s="39"/>
      <c r="AW1114" s="6"/>
      <c r="AX1114" s="6"/>
      <c r="AY1114" s="6"/>
      <c r="AZ1114" s="6"/>
      <c r="BA1114" s="6"/>
      <c r="BB1114" s="6"/>
      <c r="BC1114" s="6"/>
      <c r="BD1114" s="130"/>
      <c r="BE1114" s="124"/>
      <c r="BF1114" s="6"/>
      <c r="BG1114" s="130"/>
      <c r="BH1114" s="6"/>
      <c r="BI1114" s="124"/>
      <c r="BJ1114" s="130"/>
    </row>
    <row r="1115" spans="1:62" customFormat="1" ht="15" x14ac:dyDescent="0.35">
      <c r="A1115" s="121"/>
      <c r="B1115" s="76"/>
      <c r="C1115" s="9"/>
      <c r="D1115" s="9"/>
      <c r="E1115" s="9"/>
      <c r="F1115" s="15"/>
      <c r="G1115" s="5"/>
      <c r="H1115" s="5"/>
      <c r="I1115" s="9"/>
      <c r="J1115" s="9"/>
      <c r="K1115" s="9"/>
      <c r="L1115" s="9"/>
      <c r="M1115" s="9"/>
      <c r="N1115" s="9"/>
      <c r="O1115" s="9"/>
      <c r="P1115" s="9"/>
      <c r="Q1115" s="9"/>
      <c r="R1115" s="9"/>
      <c r="S1115" s="9"/>
      <c r="T1115" s="9"/>
      <c r="U1115" s="9"/>
      <c r="V1115" s="9"/>
      <c r="W1115" s="9"/>
      <c r="X1115" s="65"/>
      <c r="Y1115" s="17"/>
      <c r="Z1115" s="65"/>
      <c r="AA1115" s="9"/>
      <c r="AB1115" s="9"/>
      <c r="AC1115" s="9"/>
      <c r="AD1115" s="9"/>
      <c r="AE1115" s="14"/>
      <c r="AF1115" s="14"/>
      <c r="AG1115" s="14"/>
      <c r="AH1115" s="14"/>
      <c r="AI1115" s="14"/>
      <c r="AJ1115" s="14"/>
      <c r="AK1115" s="124"/>
      <c r="AL1115" s="6"/>
      <c r="AM1115" s="6"/>
      <c r="AN1115" s="6"/>
      <c r="AO1115" s="6"/>
      <c r="AP1115" s="6"/>
      <c r="AQ1115" s="6"/>
      <c r="AR1115" s="6"/>
      <c r="AS1115" s="6"/>
      <c r="AT1115" s="130"/>
      <c r="AU1115" s="39"/>
      <c r="AV1115" s="39"/>
      <c r="AW1115" s="6"/>
      <c r="AX1115" s="6"/>
      <c r="AY1115" s="6"/>
      <c r="AZ1115" s="6"/>
      <c r="BA1115" s="6"/>
      <c r="BB1115" s="6"/>
      <c r="BC1115" s="6"/>
      <c r="BD1115" s="130"/>
      <c r="BE1115" s="124"/>
      <c r="BF1115" s="6"/>
      <c r="BG1115" s="130"/>
      <c r="BH1115" s="6"/>
      <c r="BI1115" s="124"/>
      <c r="BJ1115" s="130"/>
    </row>
    <row r="1116" spans="1:62" customFormat="1" ht="15" x14ac:dyDescent="0.35">
      <c r="A1116" s="121"/>
      <c r="B1116" s="76"/>
      <c r="C1116" s="9"/>
      <c r="D1116" s="9"/>
      <c r="E1116" s="9"/>
      <c r="F1116" s="15"/>
      <c r="G1116" s="5"/>
      <c r="H1116" s="5"/>
      <c r="I1116" s="9"/>
      <c r="J1116" s="9"/>
      <c r="K1116" s="9"/>
      <c r="L1116" s="9"/>
      <c r="M1116" s="9"/>
      <c r="N1116" s="9"/>
      <c r="O1116" s="9"/>
      <c r="P1116" s="9"/>
      <c r="Q1116" s="9"/>
      <c r="R1116" s="9"/>
      <c r="S1116" s="9"/>
      <c r="T1116" s="9"/>
      <c r="U1116" s="9"/>
      <c r="V1116" s="8"/>
      <c r="W1116" s="8"/>
      <c r="X1116" s="7"/>
      <c r="Y1116" s="18"/>
      <c r="Z1116" s="7"/>
      <c r="AA1116" s="7"/>
      <c r="AB1116" s="7"/>
      <c r="AC1116" s="9"/>
      <c r="AD1116" s="8"/>
      <c r="AE1116" s="14"/>
      <c r="AF1116" s="14"/>
      <c r="AG1116" s="14"/>
      <c r="AH1116" s="14"/>
      <c r="AI1116" s="14"/>
      <c r="AJ1116" s="14"/>
      <c r="AK1116" s="125"/>
      <c r="AL1116" s="6"/>
      <c r="AM1116" s="5"/>
      <c r="AN1116" s="5"/>
      <c r="AO1116" s="6"/>
      <c r="AP1116" s="6"/>
      <c r="AQ1116" s="6"/>
      <c r="AR1116" s="6"/>
      <c r="AS1116" s="6"/>
      <c r="AT1116" s="130"/>
      <c r="AU1116" s="6"/>
      <c r="AV1116" s="6"/>
      <c r="AW1116" s="6"/>
      <c r="AX1116" s="6"/>
      <c r="AY1116" s="6"/>
      <c r="AZ1116" s="6"/>
      <c r="BA1116" s="6"/>
      <c r="BB1116" s="6"/>
      <c r="BC1116" s="6"/>
      <c r="BD1116" s="130"/>
      <c r="BE1116" s="124"/>
      <c r="BF1116" s="6"/>
      <c r="BG1116" s="130"/>
      <c r="BH1116" s="6"/>
      <c r="BI1116" s="124"/>
      <c r="BJ1116" s="130"/>
    </row>
    <row r="1117" spans="1:62" customFormat="1" ht="15" x14ac:dyDescent="0.35">
      <c r="A1117" s="34"/>
      <c r="B1117" s="19"/>
      <c r="C1117" s="1"/>
      <c r="D1117" s="9"/>
      <c r="E1117" s="1"/>
      <c r="F1117" s="15"/>
      <c r="G1117" s="37"/>
      <c r="H1117" s="5"/>
      <c r="I1117" s="22"/>
      <c r="J1117" s="22"/>
      <c r="K1117" s="22"/>
      <c r="L1117" s="60"/>
      <c r="M1117" s="60"/>
      <c r="N1117" s="60"/>
      <c r="O1117" s="60"/>
      <c r="P1117" s="60"/>
      <c r="Q1117" s="60"/>
      <c r="R1117" s="60"/>
      <c r="S1117" s="60"/>
      <c r="T1117" s="60"/>
      <c r="U1117" s="60"/>
      <c r="V1117" s="60"/>
      <c r="W1117" s="60"/>
      <c r="X1117" s="60"/>
      <c r="Y1117" s="59"/>
      <c r="Z1117" s="20"/>
      <c r="AA1117" s="60"/>
      <c r="AB1117" s="60"/>
      <c r="AC1117" s="60"/>
      <c r="AD1117" s="60"/>
      <c r="AE1117" s="22"/>
      <c r="AF1117" s="22"/>
      <c r="AG1117" s="22"/>
      <c r="AH1117" s="22"/>
      <c r="AI1117" s="22"/>
      <c r="AJ1117" s="22"/>
      <c r="AK1117" s="38"/>
      <c r="AL1117" s="39"/>
      <c r="AM1117" s="39"/>
      <c r="AN1117" s="39"/>
      <c r="AO1117" s="39"/>
      <c r="AP1117" s="39"/>
      <c r="AQ1117" s="39"/>
      <c r="AR1117" s="40"/>
      <c r="AS1117" s="39"/>
      <c r="AT1117" s="42"/>
      <c r="AU1117" s="39"/>
      <c r="AV1117" s="39"/>
      <c r="AW1117" s="39"/>
      <c r="AX1117" s="39"/>
      <c r="AY1117" s="39"/>
      <c r="AZ1117" s="40"/>
      <c r="BA1117" s="39"/>
      <c r="BB1117" s="40"/>
      <c r="BC1117" s="39"/>
      <c r="BD1117" s="42"/>
      <c r="BE1117" s="38"/>
      <c r="BF1117" s="39"/>
      <c r="BG1117" s="55"/>
      <c r="BH1117" s="56"/>
      <c r="BI1117" s="57"/>
      <c r="BJ1117" s="58"/>
    </row>
    <row r="1118" spans="1:62" customFormat="1" ht="15" x14ac:dyDescent="0.35">
      <c r="A1118" s="121"/>
      <c r="B1118" s="76"/>
      <c r="C1118" s="9"/>
      <c r="D1118" s="9"/>
      <c r="E1118" s="9"/>
      <c r="F1118" s="15"/>
      <c r="G1118" s="5"/>
      <c r="H1118" s="5"/>
      <c r="I1118" s="9"/>
      <c r="J1118" s="9"/>
      <c r="K1118" s="9"/>
      <c r="L1118" s="9"/>
      <c r="M1118" s="9"/>
      <c r="N1118" s="9"/>
      <c r="O1118" s="9"/>
      <c r="P1118" s="9"/>
      <c r="Q1118" s="9"/>
      <c r="R1118" s="9"/>
      <c r="S1118" s="9"/>
      <c r="T1118" s="9"/>
      <c r="U1118" s="9"/>
      <c r="V1118" s="9"/>
      <c r="W1118" s="9"/>
      <c r="X1118" s="65"/>
      <c r="Y1118" s="17"/>
      <c r="Z1118" s="65"/>
      <c r="AA1118" s="9"/>
      <c r="AB1118" s="9"/>
      <c r="AC1118" s="9"/>
      <c r="AD1118" s="9"/>
      <c r="AE1118" s="14"/>
      <c r="AF1118" s="14"/>
      <c r="AG1118" s="14"/>
      <c r="AH1118" s="14"/>
      <c r="AI1118" s="14"/>
      <c r="AJ1118" s="14"/>
      <c r="AK1118" s="124"/>
      <c r="AL1118" s="6"/>
      <c r="AM1118" s="6"/>
      <c r="AN1118" s="6"/>
      <c r="AO1118" s="6"/>
      <c r="AP1118" s="6"/>
      <c r="AQ1118" s="6"/>
      <c r="AR1118" s="6"/>
      <c r="AS1118" s="6"/>
      <c r="AT1118" s="130"/>
      <c r="AU1118" s="39"/>
      <c r="AV1118" s="39"/>
      <c r="AW1118" s="6"/>
      <c r="AX1118" s="6"/>
      <c r="AY1118" s="6"/>
      <c r="AZ1118" s="6"/>
      <c r="BA1118" s="6"/>
      <c r="BB1118" s="6"/>
      <c r="BC1118" s="6"/>
      <c r="BD1118" s="130"/>
      <c r="BE1118" s="124"/>
      <c r="BF1118" s="6"/>
      <c r="BG1118" s="130"/>
      <c r="BH1118" s="6"/>
      <c r="BI1118" s="124"/>
      <c r="BJ1118" s="130"/>
    </row>
    <row r="1119" spans="1:62" customFormat="1" ht="15" x14ac:dyDescent="0.35">
      <c r="A1119" s="121"/>
      <c r="B1119" s="76"/>
      <c r="C1119" s="9"/>
      <c r="D1119" s="9"/>
      <c r="E1119" s="9"/>
      <c r="F1119" s="15"/>
      <c r="G1119" s="5"/>
      <c r="H1119" s="5"/>
      <c r="I1119" s="9"/>
      <c r="J1119" s="9"/>
      <c r="K1119" s="9"/>
      <c r="L1119" s="9"/>
      <c r="M1119" s="9"/>
      <c r="N1119" s="9"/>
      <c r="O1119" s="9"/>
      <c r="P1119" s="9"/>
      <c r="Q1119" s="9"/>
      <c r="R1119" s="9"/>
      <c r="S1119" s="9"/>
      <c r="T1119" s="9"/>
      <c r="U1119" s="9"/>
      <c r="V1119" s="8"/>
      <c r="W1119" s="8"/>
      <c r="X1119" s="7"/>
      <c r="Y1119" s="18"/>
      <c r="Z1119" s="7"/>
      <c r="AA1119" s="7"/>
      <c r="AB1119" s="7"/>
      <c r="AC1119" s="9"/>
      <c r="AD1119" s="8"/>
      <c r="AE1119" s="14"/>
      <c r="AF1119" s="14"/>
      <c r="AG1119" s="14"/>
      <c r="AH1119" s="14"/>
      <c r="AI1119" s="14"/>
      <c r="AJ1119" s="14"/>
      <c r="AK1119" s="125"/>
      <c r="AL1119" s="6"/>
      <c r="AM1119" s="5"/>
      <c r="AN1119" s="5"/>
      <c r="AO1119" s="6"/>
      <c r="AP1119" s="6"/>
      <c r="AQ1119" s="6"/>
      <c r="AR1119" s="6"/>
      <c r="AS1119" s="6"/>
      <c r="AT1119" s="130"/>
      <c r="AU1119" s="6"/>
      <c r="AV1119" s="6"/>
      <c r="AW1119" s="6"/>
      <c r="AX1119" s="6"/>
      <c r="AY1119" s="6"/>
      <c r="AZ1119" s="6"/>
      <c r="BA1119" s="6"/>
      <c r="BB1119" s="6"/>
      <c r="BC1119" s="6"/>
      <c r="BD1119" s="130"/>
      <c r="BE1119" s="124"/>
      <c r="BF1119" s="6"/>
      <c r="BG1119" s="130"/>
      <c r="BH1119" s="6"/>
      <c r="BI1119" s="124"/>
      <c r="BJ1119" s="130"/>
    </row>
    <row r="1120" spans="1:62" customFormat="1" ht="15" x14ac:dyDescent="0.35">
      <c r="A1120" s="121"/>
      <c r="B1120" s="76"/>
      <c r="C1120" s="9"/>
      <c r="D1120" s="9"/>
      <c r="E1120" s="9"/>
      <c r="F1120" s="15"/>
      <c r="G1120" s="5"/>
      <c r="H1120" s="5"/>
      <c r="I1120" s="9"/>
      <c r="J1120" s="9"/>
      <c r="K1120" s="9"/>
      <c r="L1120" s="9"/>
      <c r="M1120" s="9"/>
      <c r="N1120" s="9"/>
      <c r="O1120" s="9"/>
      <c r="P1120" s="9"/>
      <c r="Q1120" s="9"/>
      <c r="R1120" s="9"/>
      <c r="S1120" s="9"/>
      <c r="T1120" s="9"/>
      <c r="U1120" s="9"/>
      <c r="V1120" s="9"/>
      <c r="W1120" s="9"/>
      <c r="X1120" s="65"/>
      <c r="Y1120" s="17"/>
      <c r="Z1120" s="65"/>
      <c r="AA1120" s="9"/>
      <c r="AB1120" s="9"/>
      <c r="AC1120" s="9"/>
      <c r="AD1120" s="9"/>
      <c r="AE1120" s="14"/>
      <c r="AF1120" s="14"/>
      <c r="AG1120" s="14"/>
      <c r="AH1120" s="14"/>
      <c r="AI1120" s="14"/>
      <c r="AJ1120" s="14"/>
      <c r="AK1120" s="124"/>
      <c r="AL1120" s="6"/>
      <c r="AM1120" s="6"/>
      <c r="AN1120" s="6"/>
      <c r="AO1120" s="6"/>
      <c r="AP1120" s="6"/>
      <c r="AQ1120" s="6"/>
      <c r="AR1120" s="6"/>
      <c r="AS1120" s="6"/>
      <c r="AT1120" s="130"/>
      <c r="AU1120" s="39"/>
      <c r="AV1120" s="39"/>
      <c r="AW1120" s="6"/>
      <c r="AX1120" s="6"/>
      <c r="AY1120" s="6"/>
      <c r="AZ1120" s="6"/>
      <c r="BA1120" s="6"/>
      <c r="BB1120" s="6"/>
      <c r="BC1120" s="6"/>
      <c r="BD1120" s="130"/>
      <c r="BE1120" s="124"/>
      <c r="BF1120" s="6"/>
      <c r="BG1120" s="130"/>
      <c r="BH1120" s="6"/>
      <c r="BI1120" s="124"/>
      <c r="BJ1120" s="130"/>
    </row>
    <row r="1121" spans="1:62" customFormat="1" ht="15" x14ac:dyDescent="0.35">
      <c r="A1121" s="121"/>
      <c r="B1121" s="76"/>
      <c r="C1121" s="9"/>
      <c r="D1121" s="9"/>
      <c r="E1121" s="9"/>
      <c r="F1121" s="15"/>
      <c r="G1121" s="5"/>
      <c r="H1121" s="5"/>
      <c r="I1121" s="9"/>
      <c r="J1121" s="9"/>
      <c r="K1121" s="9"/>
      <c r="L1121" s="9"/>
      <c r="M1121" s="9"/>
      <c r="N1121" s="9"/>
      <c r="O1121" s="9"/>
      <c r="P1121" s="9"/>
      <c r="Q1121" s="9"/>
      <c r="R1121" s="9"/>
      <c r="S1121" s="9"/>
      <c r="T1121" s="9"/>
      <c r="U1121" s="9"/>
      <c r="V1121" s="9"/>
      <c r="W1121" s="9"/>
      <c r="X1121" s="65"/>
      <c r="Y1121" s="17"/>
      <c r="Z1121" s="65"/>
      <c r="AA1121" s="9"/>
      <c r="AB1121" s="9"/>
      <c r="AC1121" s="9"/>
      <c r="AD1121" s="9"/>
      <c r="AE1121" s="14"/>
      <c r="AF1121" s="14"/>
      <c r="AG1121" s="14"/>
      <c r="AH1121" s="14"/>
      <c r="AI1121" s="14"/>
      <c r="AJ1121" s="14"/>
      <c r="AK1121" s="124"/>
      <c r="AL1121" s="6"/>
      <c r="AM1121" s="6"/>
      <c r="AN1121" s="6"/>
      <c r="AO1121" s="6"/>
      <c r="AP1121" s="6"/>
      <c r="AQ1121" s="6"/>
      <c r="AR1121" s="6"/>
      <c r="AS1121" s="6"/>
      <c r="AT1121" s="130"/>
      <c r="AU1121" s="39"/>
      <c r="AV1121" s="39"/>
      <c r="AW1121" s="6"/>
      <c r="AX1121" s="6"/>
      <c r="AY1121" s="6"/>
      <c r="AZ1121" s="6"/>
      <c r="BA1121" s="6"/>
      <c r="BB1121" s="6"/>
      <c r="BC1121" s="6"/>
      <c r="BD1121" s="130"/>
      <c r="BE1121" s="124"/>
      <c r="BF1121" s="6"/>
      <c r="BG1121" s="130"/>
      <c r="BH1121" s="6"/>
      <c r="BI1121" s="124"/>
      <c r="BJ1121" s="130"/>
    </row>
    <row r="1122" spans="1:62" customFormat="1" ht="15" x14ac:dyDescent="0.35">
      <c r="A1122" s="34"/>
      <c r="B1122" s="19"/>
      <c r="C1122" s="1"/>
      <c r="D1122" s="9"/>
      <c r="E1122" s="1"/>
      <c r="F1122" s="15"/>
      <c r="G1122" s="37"/>
      <c r="H1122" s="5"/>
      <c r="I1122" s="22"/>
      <c r="J1122" s="22"/>
      <c r="K1122" s="22"/>
      <c r="L1122" s="60"/>
      <c r="M1122" s="60"/>
      <c r="N1122" s="60"/>
      <c r="O1122" s="60"/>
      <c r="P1122" s="60"/>
      <c r="Q1122" s="60"/>
      <c r="R1122" s="60"/>
      <c r="S1122" s="60"/>
      <c r="T1122" s="60"/>
      <c r="U1122" s="60"/>
      <c r="V1122" s="60"/>
      <c r="W1122" s="60"/>
      <c r="X1122" s="60"/>
      <c r="Y1122" s="59"/>
      <c r="Z1122" s="20"/>
      <c r="AA1122" s="60"/>
      <c r="AB1122" s="60"/>
      <c r="AC1122" s="60"/>
      <c r="AD1122" s="60"/>
      <c r="AE1122" s="22"/>
      <c r="AF1122" s="22"/>
      <c r="AG1122" s="22"/>
      <c r="AH1122" s="22"/>
      <c r="AI1122" s="22"/>
      <c r="AJ1122" s="22"/>
      <c r="AK1122" s="38"/>
      <c r="AL1122" s="39"/>
      <c r="AM1122" s="39"/>
      <c r="AN1122" s="39"/>
      <c r="AO1122" s="39"/>
      <c r="AP1122" s="39"/>
      <c r="AQ1122" s="39"/>
      <c r="AR1122" s="40"/>
      <c r="AS1122" s="39"/>
      <c r="AT1122" s="42"/>
      <c r="AU1122" s="39"/>
      <c r="AV1122" s="39"/>
      <c r="AW1122" s="39"/>
      <c r="AX1122" s="39"/>
      <c r="AY1122" s="39"/>
      <c r="AZ1122" s="40"/>
      <c r="BA1122" s="39"/>
      <c r="BB1122" s="40"/>
      <c r="BC1122" s="39"/>
      <c r="BD1122" s="42"/>
      <c r="BE1122" s="38"/>
      <c r="BF1122" s="39"/>
      <c r="BG1122" s="55"/>
      <c r="BH1122" s="56"/>
      <c r="BI1122" s="57"/>
      <c r="BJ1122" s="58"/>
    </row>
    <row r="1123" spans="1:62" customFormat="1" ht="15" x14ac:dyDescent="0.35">
      <c r="A1123" s="34"/>
      <c r="B1123" s="19"/>
      <c r="C1123" s="1"/>
      <c r="D1123" s="9"/>
      <c r="E1123" s="1"/>
      <c r="F1123" s="15"/>
      <c r="G1123" s="37"/>
      <c r="H1123" s="5"/>
      <c r="I1123" s="22"/>
      <c r="J1123" s="22"/>
      <c r="K1123" s="22"/>
      <c r="L1123" s="60"/>
      <c r="M1123" s="60"/>
      <c r="N1123" s="60"/>
      <c r="O1123" s="60"/>
      <c r="P1123" s="60"/>
      <c r="Q1123" s="60"/>
      <c r="R1123" s="60"/>
      <c r="S1123" s="60"/>
      <c r="T1123" s="60"/>
      <c r="U1123" s="60"/>
      <c r="V1123" s="60"/>
      <c r="W1123" s="60"/>
      <c r="X1123" s="60"/>
      <c r="Y1123" s="59"/>
      <c r="Z1123" s="20"/>
      <c r="AA1123" s="60"/>
      <c r="AB1123" s="60"/>
      <c r="AC1123" s="60"/>
      <c r="AD1123" s="60"/>
      <c r="AE1123" s="22"/>
      <c r="AF1123" s="22"/>
      <c r="AG1123" s="22"/>
      <c r="AH1123" s="22"/>
      <c r="AI1123" s="22"/>
      <c r="AJ1123" s="22"/>
      <c r="AK1123" s="38"/>
      <c r="AL1123" s="39"/>
      <c r="AM1123" s="39"/>
      <c r="AN1123" s="39"/>
      <c r="AO1123" s="39"/>
      <c r="AP1123" s="39"/>
      <c r="AQ1123" s="39"/>
      <c r="AR1123" s="40"/>
      <c r="AS1123" s="39"/>
      <c r="AT1123" s="42"/>
      <c r="AU1123" s="39"/>
      <c r="AV1123" s="39"/>
      <c r="AW1123" s="39"/>
      <c r="AX1123" s="39"/>
      <c r="AY1123" s="39"/>
      <c r="AZ1123" s="40"/>
      <c r="BA1123" s="39"/>
      <c r="BB1123" s="40"/>
      <c r="BC1123" s="39"/>
      <c r="BD1123" s="42"/>
      <c r="BE1123" s="38"/>
      <c r="BF1123" s="39"/>
      <c r="BG1123" s="55"/>
      <c r="BH1123" s="56"/>
      <c r="BI1123" s="57"/>
      <c r="BJ1123" s="58"/>
    </row>
    <row r="1124" spans="1:62" customFormat="1" ht="15" x14ac:dyDescent="0.35">
      <c r="A1124" s="34"/>
      <c r="B1124" s="76"/>
      <c r="C1124" s="1"/>
      <c r="D1124" s="9"/>
      <c r="E1124" s="1"/>
      <c r="F1124" s="15"/>
      <c r="G1124" s="5"/>
      <c r="H1124" s="5"/>
      <c r="I1124" s="22"/>
      <c r="J1124" s="22"/>
      <c r="K1124" s="22"/>
      <c r="L1124" s="60"/>
      <c r="M1124" s="60"/>
      <c r="N1124" s="60"/>
      <c r="O1124" s="60"/>
      <c r="P1124" s="60"/>
      <c r="Q1124" s="60"/>
      <c r="R1124" s="60"/>
      <c r="S1124" s="60"/>
      <c r="T1124" s="60"/>
      <c r="U1124" s="60"/>
      <c r="V1124" s="60"/>
      <c r="W1124" s="60"/>
      <c r="X1124" s="60"/>
      <c r="Y1124" s="59"/>
      <c r="Z1124" s="20"/>
      <c r="AA1124" s="60"/>
      <c r="AB1124" s="60"/>
      <c r="AC1124" s="60"/>
      <c r="AD1124" s="60"/>
      <c r="AE1124" s="22"/>
      <c r="AF1124" s="22"/>
      <c r="AG1124" s="22"/>
      <c r="AH1124" s="22"/>
      <c r="AI1124" s="22"/>
      <c r="AJ1124" s="22"/>
      <c r="AK1124" s="38"/>
      <c r="AL1124" s="39"/>
      <c r="AM1124" s="39"/>
      <c r="AN1124" s="39"/>
      <c r="AO1124" s="39"/>
      <c r="AP1124" s="39"/>
      <c r="AQ1124" s="39"/>
      <c r="AR1124" s="40"/>
      <c r="AS1124" s="39"/>
      <c r="AT1124" s="42"/>
      <c r="AU1124" s="39"/>
      <c r="AV1124" s="39"/>
      <c r="AW1124" s="39"/>
      <c r="AX1124" s="39"/>
      <c r="AY1124" s="39"/>
      <c r="AZ1124" s="40"/>
      <c r="BA1124" s="39"/>
      <c r="BB1124" s="40"/>
      <c r="BC1124" s="39"/>
      <c r="BD1124" s="42"/>
      <c r="BE1124" s="38"/>
      <c r="BF1124" s="39"/>
      <c r="BG1124" s="55"/>
      <c r="BH1124" s="56"/>
      <c r="BI1124" s="57"/>
      <c r="BJ1124" s="58"/>
    </row>
    <row r="1125" spans="1:62" customFormat="1" ht="15" x14ac:dyDescent="0.35">
      <c r="A1125" s="121"/>
      <c r="B1125" s="76"/>
      <c r="C1125" s="9"/>
      <c r="D1125" s="9"/>
      <c r="E1125" s="9"/>
      <c r="F1125" s="15"/>
      <c r="G1125" s="5"/>
      <c r="H1125" s="5"/>
      <c r="I1125" s="9"/>
      <c r="J1125" s="9"/>
      <c r="K1125" s="9"/>
      <c r="L1125" s="9"/>
      <c r="M1125" s="9"/>
      <c r="N1125" s="9"/>
      <c r="O1125" s="9"/>
      <c r="P1125" s="9"/>
      <c r="Q1125" s="9"/>
      <c r="R1125" s="9"/>
      <c r="S1125" s="9"/>
      <c r="T1125" s="9"/>
      <c r="U1125" s="9"/>
      <c r="V1125" s="9"/>
      <c r="W1125" s="9"/>
      <c r="X1125" s="65"/>
      <c r="Y1125" s="17"/>
      <c r="Z1125" s="65"/>
      <c r="AA1125" s="9"/>
      <c r="AB1125" s="9"/>
      <c r="AC1125" s="9"/>
      <c r="AD1125" s="9"/>
      <c r="AE1125" s="14"/>
      <c r="AF1125" s="14"/>
      <c r="AG1125" s="14"/>
      <c r="AH1125" s="14"/>
      <c r="AI1125" s="14"/>
      <c r="AJ1125" s="14"/>
      <c r="AK1125" s="124"/>
      <c r="AL1125" s="6"/>
      <c r="AM1125" s="6"/>
      <c r="AN1125" s="6"/>
      <c r="AO1125" s="6"/>
      <c r="AP1125" s="6"/>
      <c r="AQ1125" s="6"/>
      <c r="AR1125" s="6"/>
      <c r="AS1125" s="6"/>
      <c r="AT1125" s="130"/>
      <c r="AU1125" s="39"/>
      <c r="AV1125" s="39"/>
      <c r="AW1125" s="6"/>
      <c r="AX1125" s="6"/>
      <c r="AY1125" s="6"/>
      <c r="AZ1125" s="6"/>
      <c r="BA1125" s="6"/>
      <c r="BB1125" s="6"/>
      <c r="BC1125" s="6"/>
      <c r="BD1125" s="130"/>
      <c r="BE1125" s="124"/>
      <c r="BF1125" s="6"/>
      <c r="BG1125" s="130"/>
      <c r="BH1125" s="6"/>
      <c r="BI1125" s="124"/>
      <c r="BJ1125" s="130"/>
    </row>
    <row r="1126" spans="1:62" customFormat="1" ht="15" x14ac:dyDescent="0.35">
      <c r="A1126" s="34"/>
      <c r="B1126" s="19"/>
      <c r="C1126" s="1"/>
      <c r="D1126" s="9"/>
      <c r="E1126" s="1"/>
      <c r="F1126" s="15"/>
      <c r="G1126" s="37"/>
      <c r="H1126" s="5"/>
      <c r="I1126" s="22"/>
      <c r="J1126" s="22"/>
      <c r="K1126" s="22"/>
      <c r="L1126" s="60"/>
      <c r="M1126" s="60"/>
      <c r="N1126" s="60"/>
      <c r="O1126" s="60"/>
      <c r="P1126" s="60"/>
      <c r="Q1126" s="60"/>
      <c r="R1126" s="60"/>
      <c r="S1126" s="60"/>
      <c r="T1126" s="60"/>
      <c r="U1126" s="60"/>
      <c r="V1126" s="60"/>
      <c r="W1126" s="60"/>
      <c r="X1126" s="60"/>
      <c r="Y1126" s="59"/>
      <c r="Z1126" s="20"/>
      <c r="AA1126" s="60"/>
      <c r="AB1126" s="60"/>
      <c r="AC1126" s="60"/>
      <c r="AD1126" s="60"/>
      <c r="AE1126" s="22"/>
      <c r="AF1126" s="22"/>
      <c r="AG1126" s="22"/>
      <c r="AH1126" s="22"/>
      <c r="AI1126" s="22"/>
      <c r="AJ1126" s="22"/>
      <c r="AK1126" s="38"/>
      <c r="AL1126" s="39"/>
      <c r="AM1126" s="39"/>
      <c r="AN1126" s="39"/>
      <c r="AO1126" s="39"/>
      <c r="AP1126" s="39"/>
      <c r="AQ1126" s="39"/>
      <c r="AR1126" s="40"/>
      <c r="AS1126" s="39"/>
      <c r="AT1126" s="42"/>
      <c r="AU1126" s="39"/>
      <c r="AV1126" s="39"/>
      <c r="AW1126" s="39"/>
      <c r="AX1126" s="39"/>
      <c r="AY1126" s="39"/>
      <c r="AZ1126" s="40"/>
      <c r="BA1126" s="39"/>
      <c r="BB1126" s="40"/>
      <c r="BC1126" s="39"/>
      <c r="BD1126" s="42"/>
      <c r="BE1126" s="38"/>
      <c r="BF1126" s="39"/>
      <c r="BG1126" s="55"/>
      <c r="BH1126" s="56"/>
      <c r="BI1126" s="57"/>
      <c r="BJ1126" s="58"/>
    </row>
    <row r="1127" spans="1:62" customFormat="1" ht="15" x14ac:dyDescent="0.35">
      <c r="A1127" s="121"/>
      <c r="B1127" s="76"/>
      <c r="C1127" s="9"/>
      <c r="D1127" s="9"/>
      <c r="E1127" s="9"/>
      <c r="F1127" s="15"/>
      <c r="G1127" s="5"/>
      <c r="H1127" s="5"/>
      <c r="I1127" s="9"/>
      <c r="J1127" s="9"/>
      <c r="K1127" s="9"/>
      <c r="L1127" s="9"/>
      <c r="M1127" s="9"/>
      <c r="N1127" s="9"/>
      <c r="O1127" s="9"/>
      <c r="P1127" s="9"/>
      <c r="Q1127" s="9"/>
      <c r="R1127" s="9"/>
      <c r="S1127" s="9"/>
      <c r="T1127" s="9"/>
      <c r="U1127" s="9"/>
      <c r="V1127" s="8"/>
      <c r="W1127" s="8"/>
      <c r="X1127" s="7"/>
      <c r="Y1127" s="18"/>
      <c r="Z1127" s="7"/>
      <c r="AA1127" s="7"/>
      <c r="AB1127" s="7"/>
      <c r="AC1127" s="9"/>
      <c r="AD1127" s="8"/>
      <c r="AE1127" s="14"/>
      <c r="AF1127" s="14"/>
      <c r="AG1127" s="14"/>
      <c r="AH1127" s="14"/>
      <c r="AI1127" s="14"/>
      <c r="AJ1127" s="14"/>
      <c r="AK1127" s="125"/>
      <c r="AL1127" s="6"/>
      <c r="AM1127" s="5"/>
      <c r="AN1127" s="5"/>
      <c r="AO1127" s="6"/>
      <c r="AP1127" s="6"/>
      <c r="AQ1127" s="6"/>
      <c r="AR1127" s="6"/>
      <c r="AS1127" s="6"/>
      <c r="AT1127" s="130"/>
      <c r="AU1127" s="6"/>
      <c r="AV1127" s="6"/>
      <c r="AW1127" s="6"/>
      <c r="AX1127" s="6"/>
      <c r="AY1127" s="6"/>
      <c r="AZ1127" s="6"/>
      <c r="BA1127" s="6"/>
      <c r="BB1127" s="6"/>
      <c r="BC1127" s="6"/>
      <c r="BD1127" s="130"/>
      <c r="BE1127" s="124"/>
      <c r="BF1127" s="6"/>
      <c r="BG1127" s="130"/>
      <c r="BH1127" s="6"/>
      <c r="BI1127" s="124"/>
      <c r="BJ1127" s="130"/>
    </row>
    <row r="1128" spans="1:62" customFormat="1" ht="15" x14ac:dyDescent="0.35">
      <c r="A1128" s="34"/>
      <c r="B1128" s="19"/>
      <c r="C1128" s="9"/>
      <c r="D1128" s="9"/>
      <c r="E1128" s="1"/>
      <c r="F1128" s="15"/>
      <c r="G1128" s="37"/>
      <c r="H1128" s="5"/>
      <c r="I1128" s="22"/>
      <c r="J1128" s="22"/>
      <c r="K1128" s="22"/>
      <c r="L1128" s="60"/>
      <c r="M1128" s="60"/>
      <c r="N1128" s="60"/>
      <c r="O1128" s="60"/>
      <c r="P1128" s="60"/>
      <c r="Q1128" s="60"/>
      <c r="R1128" s="60"/>
      <c r="S1128" s="60"/>
      <c r="T1128" s="60"/>
      <c r="U1128" s="60"/>
      <c r="V1128" s="60"/>
      <c r="W1128" s="60"/>
      <c r="X1128" s="60"/>
      <c r="Y1128" s="59"/>
      <c r="Z1128" s="20"/>
      <c r="AA1128" s="60"/>
      <c r="AB1128" s="60"/>
      <c r="AC1128" s="60"/>
      <c r="AD1128" s="60"/>
      <c r="AE1128" s="22"/>
      <c r="AF1128" s="22"/>
      <c r="AG1128" s="22"/>
      <c r="AH1128" s="22"/>
      <c r="AI1128" s="22"/>
      <c r="AJ1128" s="22"/>
      <c r="AK1128" s="38"/>
      <c r="AL1128" s="39"/>
      <c r="AM1128" s="39"/>
      <c r="AN1128" s="39"/>
      <c r="AO1128" s="39"/>
      <c r="AP1128" s="39"/>
      <c r="AQ1128" s="39"/>
      <c r="AR1128" s="40"/>
      <c r="AS1128" s="39"/>
      <c r="AT1128" s="42"/>
      <c r="AU1128" s="39"/>
      <c r="AV1128" s="39"/>
      <c r="AW1128" s="39"/>
      <c r="AX1128" s="39"/>
      <c r="AY1128" s="39"/>
      <c r="AZ1128" s="40"/>
      <c r="BA1128" s="39"/>
      <c r="BB1128" s="40"/>
      <c r="BC1128" s="39"/>
      <c r="BD1128" s="42"/>
      <c r="BE1128" s="38"/>
      <c r="BF1128" s="39"/>
      <c r="BG1128" s="55"/>
      <c r="BH1128" s="56"/>
      <c r="BI1128" s="57"/>
      <c r="BJ1128" s="58"/>
    </row>
    <row r="1129" spans="1:62" customFormat="1" ht="15" x14ac:dyDescent="0.35">
      <c r="A1129" s="121"/>
      <c r="B1129" s="76"/>
      <c r="C1129" s="9"/>
      <c r="D1129" s="9"/>
      <c r="E1129" s="9"/>
      <c r="F1129" s="15"/>
      <c r="G1129" s="5"/>
      <c r="H1129" s="5"/>
      <c r="I1129" s="9"/>
      <c r="J1129" s="9"/>
      <c r="K1129" s="9"/>
      <c r="L1129" s="9"/>
      <c r="M1129" s="9"/>
      <c r="N1129" s="9"/>
      <c r="O1129" s="9"/>
      <c r="P1129" s="9"/>
      <c r="Q1129" s="9"/>
      <c r="R1129" s="9"/>
      <c r="S1129" s="9"/>
      <c r="T1129" s="9"/>
      <c r="U1129" s="9"/>
      <c r="V1129" s="8"/>
      <c r="W1129" s="8"/>
      <c r="X1129" s="7"/>
      <c r="Y1129" s="18"/>
      <c r="Z1129" s="7"/>
      <c r="AA1129" s="7"/>
      <c r="AB1129" s="7"/>
      <c r="AC1129" s="9"/>
      <c r="AD1129" s="8"/>
      <c r="AE1129" s="14"/>
      <c r="AF1129" s="14"/>
      <c r="AG1129" s="14"/>
      <c r="AH1129" s="14"/>
      <c r="AI1129" s="14"/>
      <c r="AJ1129" s="14"/>
      <c r="AK1129" s="125"/>
      <c r="AL1129" s="6"/>
      <c r="AM1129" s="5"/>
      <c r="AN1129" s="5"/>
      <c r="AO1129" s="6"/>
      <c r="AP1129" s="6"/>
      <c r="AQ1129" s="6"/>
      <c r="AR1129" s="6"/>
      <c r="AS1129" s="6"/>
      <c r="AT1129" s="130"/>
      <c r="AU1129" s="6"/>
      <c r="AV1129" s="6"/>
      <c r="AW1129" s="6"/>
      <c r="AX1129" s="6"/>
      <c r="AY1129" s="6"/>
      <c r="AZ1129" s="6"/>
      <c r="BA1129" s="6"/>
      <c r="BB1129" s="6"/>
      <c r="BC1129" s="6"/>
      <c r="BD1129" s="130"/>
      <c r="BE1129" s="124"/>
      <c r="BF1129" s="6"/>
      <c r="BG1129" s="130"/>
      <c r="BH1129" s="6"/>
      <c r="BI1129" s="124"/>
      <c r="BJ1129" s="130"/>
    </row>
    <row r="1130" spans="1:62" customFormat="1" ht="15" x14ac:dyDescent="0.35">
      <c r="A1130" s="34"/>
      <c r="B1130" s="76"/>
      <c r="C1130" s="1"/>
      <c r="D1130" s="9"/>
      <c r="E1130" s="1"/>
      <c r="F1130" s="15"/>
      <c r="G1130" s="5"/>
      <c r="H1130" s="5"/>
      <c r="I1130" s="22"/>
      <c r="J1130" s="22"/>
      <c r="K1130" s="22"/>
      <c r="L1130" s="60"/>
      <c r="M1130" s="60"/>
      <c r="N1130" s="60"/>
      <c r="O1130" s="60"/>
      <c r="P1130" s="60"/>
      <c r="Q1130" s="60"/>
      <c r="R1130" s="60"/>
      <c r="S1130" s="60"/>
      <c r="T1130" s="60"/>
      <c r="U1130" s="60"/>
      <c r="V1130" s="60"/>
      <c r="W1130" s="60"/>
      <c r="X1130" s="60"/>
      <c r="Y1130" s="59"/>
      <c r="Z1130" s="20"/>
      <c r="AA1130" s="60"/>
      <c r="AB1130" s="60"/>
      <c r="AC1130" s="60"/>
      <c r="AD1130" s="60"/>
      <c r="AE1130" s="22"/>
      <c r="AF1130" s="22"/>
      <c r="AG1130" s="22"/>
      <c r="AH1130" s="22"/>
      <c r="AI1130" s="22"/>
      <c r="AJ1130" s="22"/>
      <c r="AK1130" s="38"/>
      <c r="AL1130" s="39"/>
      <c r="AM1130" s="39"/>
      <c r="AN1130" s="39"/>
      <c r="AO1130" s="39"/>
      <c r="AP1130" s="39"/>
      <c r="AQ1130" s="39"/>
      <c r="AR1130" s="40"/>
      <c r="AS1130" s="39"/>
      <c r="AT1130" s="42"/>
      <c r="AU1130" s="39"/>
      <c r="AV1130" s="39"/>
      <c r="AW1130" s="39"/>
      <c r="AX1130" s="39"/>
      <c r="AY1130" s="39"/>
      <c r="AZ1130" s="40"/>
      <c r="BA1130" s="39"/>
      <c r="BB1130" s="40"/>
      <c r="BC1130" s="39"/>
      <c r="BD1130" s="42"/>
      <c r="BE1130" s="38"/>
      <c r="BF1130" s="39"/>
      <c r="BG1130" s="55"/>
      <c r="BH1130" s="56"/>
      <c r="BI1130" s="57"/>
      <c r="BJ1130" s="58"/>
    </row>
    <row r="1131" spans="1:62" customFormat="1" ht="15" x14ac:dyDescent="0.35">
      <c r="A1131" s="121"/>
      <c r="B1131" s="76"/>
      <c r="C1131" s="9"/>
      <c r="D1131" s="9"/>
      <c r="E1131" s="9"/>
      <c r="F1131" s="15"/>
      <c r="G1131" s="5"/>
      <c r="H1131" s="5"/>
      <c r="I1131" s="9"/>
      <c r="J1131" s="9"/>
      <c r="K1131" s="9"/>
      <c r="L1131" s="9"/>
      <c r="M1131" s="9"/>
      <c r="N1131" s="9"/>
      <c r="O1131" s="9"/>
      <c r="P1131" s="9"/>
      <c r="Q1131" s="9"/>
      <c r="R1131" s="9"/>
      <c r="S1131" s="9"/>
      <c r="T1131" s="9"/>
      <c r="U1131" s="9"/>
      <c r="V1131" s="8"/>
      <c r="W1131" s="8"/>
      <c r="X1131" s="7"/>
      <c r="Y1131" s="18"/>
      <c r="Z1131" s="7"/>
      <c r="AA1131" s="7"/>
      <c r="AB1131" s="7"/>
      <c r="AC1131" s="9"/>
      <c r="AD1131" s="8"/>
      <c r="AE1131" s="14"/>
      <c r="AF1131" s="14"/>
      <c r="AG1131" s="14"/>
      <c r="AH1131" s="14"/>
      <c r="AI1131" s="14"/>
      <c r="AJ1131" s="14"/>
      <c r="AK1131" s="125"/>
      <c r="AL1131" s="6"/>
      <c r="AM1131" s="5"/>
      <c r="AN1131" s="5"/>
      <c r="AO1131" s="6"/>
      <c r="AP1131" s="6"/>
      <c r="AQ1131" s="6"/>
      <c r="AR1131" s="6"/>
      <c r="AS1131" s="6"/>
      <c r="AT1131" s="130"/>
      <c r="AU1131" s="6"/>
      <c r="AV1131" s="6"/>
      <c r="AW1131" s="6"/>
      <c r="AX1131" s="6"/>
      <c r="AY1131" s="6"/>
      <c r="AZ1131" s="6"/>
      <c r="BA1131" s="6"/>
      <c r="BB1131" s="6"/>
      <c r="BC1131" s="6"/>
      <c r="BD1131" s="130"/>
      <c r="BE1131" s="124"/>
      <c r="BF1131" s="6"/>
      <c r="BG1131" s="130"/>
      <c r="BH1131" s="6"/>
      <c r="BI1131" s="124"/>
      <c r="BJ1131" s="130"/>
    </row>
    <row r="1132" spans="1:62" customFormat="1" ht="15" x14ac:dyDescent="0.35">
      <c r="A1132" s="121"/>
      <c r="B1132" s="76"/>
      <c r="C1132" s="9"/>
      <c r="D1132" s="9"/>
      <c r="E1132" s="9"/>
      <c r="F1132" s="15"/>
      <c r="G1132" s="5"/>
      <c r="H1132" s="5"/>
      <c r="I1132" s="9"/>
      <c r="J1132" s="9"/>
      <c r="K1132" s="9"/>
      <c r="L1132" s="9"/>
      <c r="M1132" s="9"/>
      <c r="N1132" s="9"/>
      <c r="O1132" s="9"/>
      <c r="P1132" s="9"/>
      <c r="Q1132" s="9"/>
      <c r="R1132" s="9"/>
      <c r="S1132" s="9"/>
      <c r="T1132" s="9"/>
      <c r="U1132" s="9"/>
      <c r="V1132" s="9"/>
      <c r="W1132" s="9"/>
      <c r="X1132" s="65"/>
      <c r="Y1132" s="17"/>
      <c r="Z1132" s="65"/>
      <c r="AA1132" s="9"/>
      <c r="AB1132" s="9"/>
      <c r="AC1132" s="9"/>
      <c r="AD1132" s="9"/>
      <c r="AE1132" s="14"/>
      <c r="AF1132" s="14"/>
      <c r="AG1132" s="14"/>
      <c r="AH1132" s="14"/>
      <c r="AI1132" s="14"/>
      <c r="AJ1132" s="14"/>
      <c r="AK1132" s="124"/>
      <c r="AL1132" s="6"/>
      <c r="AM1132" s="6"/>
      <c r="AN1132" s="6"/>
      <c r="AO1132" s="6"/>
      <c r="AP1132" s="6"/>
      <c r="AQ1132" s="6"/>
      <c r="AR1132" s="6"/>
      <c r="AS1132" s="6"/>
      <c r="AT1132" s="130"/>
      <c r="AU1132" s="39"/>
      <c r="AV1132" s="39"/>
      <c r="AW1132" s="6"/>
      <c r="AX1132" s="6"/>
      <c r="AY1132" s="6"/>
      <c r="AZ1132" s="6"/>
      <c r="BA1132" s="6"/>
      <c r="BB1132" s="6"/>
      <c r="BC1132" s="6"/>
      <c r="BD1132" s="130"/>
      <c r="BE1132" s="124"/>
      <c r="BF1132" s="6"/>
      <c r="BG1132" s="130"/>
      <c r="BH1132" s="6"/>
      <c r="BI1132" s="124"/>
      <c r="BJ1132" s="130"/>
    </row>
    <row r="1133" spans="1:62" customFormat="1" ht="15" x14ac:dyDescent="0.35">
      <c r="A1133" s="121"/>
      <c r="B1133" s="76"/>
      <c r="C1133" s="9"/>
      <c r="D1133" s="9"/>
      <c r="E1133" s="9"/>
      <c r="F1133" s="15"/>
      <c r="G1133" s="5"/>
      <c r="H1133" s="5"/>
      <c r="I1133" s="9"/>
      <c r="J1133" s="9"/>
      <c r="K1133" s="9"/>
      <c r="L1133" s="9"/>
      <c r="M1133" s="9"/>
      <c r="N1133" s="9"/>
      <c r="O1133" s="9"/>
      <c r="P1133" s="9"/>
      <c r="Q1133" s="9"/>
      <c r="R1133" s="9"/>
      <c r="S1133" s="9"/>
      <c r="T1133" s="9"/>
      <c r="U1133" s="9"/>
      <c r="V1133" s="8"/>
      <c r="W1133" s="8"/>
      <c r="X1133" s="7"/>
      <c r="Y1133" s="18"/>
      <c r="Z1133" s="7"/>
      <c r="AA1133" s="7"/>
      <c r="AB1133" s="7"/>
      <c r="AC1133" s="9"/>
      <c r="AD1133" s="8"/>
      <c r="AE1133" s="14"/>
      <c r="AF1133" s="14"/>
      <c r="AG1133" s="14"/>
      <c r="AH1133" s="14"/>
      <c r="AI1133" s="14"/>
      <c r="AJ1133" s="14"/>
      <c r="AK1133" s="125"/>
      <c r="AL1133" s="6"/>
      <c r="AM1133" s="5"/>
      <c r="AN1133" s="5"/>
      <c r="AO1133" s="6"/>
      <c r="AP1133" s="6"/>
      <c r="AQ1133" s="6"/>
      <c r="AR1133" s="6"/>
      <c r="AS1133" s="6"/>
      <c r="AT1133" s="130"/>
      <c r="AU1133" s="6"/>
      <c r="AV1133" s="6"/>
      <c r="AW1133" s="6"/>
      <c r="AX1133" s="6"/>
      <c r="AY1133" s="6"/>
      <c r="AZ1133" s="6"/>
      <c r="BA1133" s="6"/>
      <c r="BB1133" s="6"/>
      <c r="BC1133" s="6"/>
      <c r="BD1133" s="130"/>
      <c r="BE1133" s="124"/>
      <c r="BF1133" s="6"/>
      <c r="BG1133" s="130"/>
      <c r="BH1133" s="6"/>
      <c r="BI1133" s="124"/>
      <c r="BJ1133" s="130"/>
    </row>
    <row r="1134" spans="1:62" customFormat="1" ht="15" x14ac:dyDescent="0.35">
      <c r="A1134" s="121"/>
      <c r="B1134" s="76"/>
      <c r="C1134" s="9"/>
      <c r="D1134" s="9"/>
      <c r="E1134" s="9"/>
      <c r="F1134" s="15"/>
      <c r="G1134" s="5"/>
      <c r="H1134" s="5"/>
      <c r="I1134" s="9"/>
      <c r="J1134" s="9"/>
      <c r="K1134" s="9"/>
      <c r="L1134" s="9"/>
      <c r="M1134" s="9"/>
      <c r="N1134" s="9"/>
      <c r="O1134" s="9"/>
      <c r="P1134" s="9"/>
      <c r="Q1134" s="9"/>
      <c r="R1134" s="9"/>
      <c r="S1134" s="9"/>
      <c r="T1134" s="9"/>
      <c r="U1134" s="9"/>
      <c r="V1134" s="9"/>
      <c r="W1134" s="9"/>
      <c r="X1134" s="65"/>
      <c r="Y1134" s="17"/>
      <c r="Z1134" s="65"/>
      <c r="AA1134" s="9"/>
      <c r="AB1134" s="9"/>
      <c r="AC1134" s="9"/>
      <c r="AD1134" s="9"/>
      <c r="AE1134" s="14"/>
      <c r="AF1134" s="14"/>
      <c r="AG1134" s="14"/>
      <c r="AH1134" s="14"/>
      <c r="AI1134" s="14"/>
      <c r="AJ1134" s="14"/>
      <c r="AK1134" s="124"/>
      <c r="AL1134" s="6"/>
      <c r="AM1134" s="6"/>
      <c r="AN1134" s="6"/>
      <c r="AO1134" s="6"/>
      <c r="AP1134" s="6"/>
      <c r="AQ1134" s="6"/>
      <c r="AR1134" s="6"/>
      <c r="AS1134" s="6"/>
      <c r="AT1134" s="130"/>
      <c r="AU1134" s="39"/>
      <c r="AV1134" s="39"/>
      <c r="AW1134" s="6"/>
      <c r="AX1134" s="6"/>
      <c r="AY1134" s="6"/>
      <c r="AZ1134" s="6"/>
      <c r="BA1134" s="6"/>
      <c r="BB1134" s="6"/>
      <c r="BC1134" s="6"/>
      <c r="BD1134" s="130"/>
      <c r="BE1134" s="124"/>
      <c r="BF1134" s="6"/>
      <c r="BG1134" s="130"/>
      <c r="BH1134" s="6"/>
      <c r="BI1134" s="124"/>
      <c r="BJ1134" s="130"/>
    </row>
    <row r="1135" spans="1:62" customFormat="1" ht="15" x14ac:dyDescent="0.35">
      <c r="A1135" s="121"/>
      <c r="B1135" s="76"/>
      <c r="C1135" s="9"/>
      <c r="D1135" s="9"/>
      <c r="E1135" s="9"/>
      <c r="F1135" s="15"/>
      <c r="G1135" s="5"/>
      <c r="H1135" s="5"/>
      <c r="I1135" s="9"/>
      <c r="J1135" s="9"/>
      <c r="K1135" s="9"/>
      <c r="L1135" s="9"/>
      <c r="M1135" s="9"/>
      <c r="N1135" s="9"/>
      <c r="O1135" s="9"/>
      <c r="P1135" s="9"/>
      <c r="Q1135" s="9"/>
      <c r="R1135" s="9"/>
      <c r="S1135" s="9"/>
      <c r="T1135" s="9"/>
      <c r="U1135" s="9"/>
      <c r="V1135" s="9"/>
      <c r="W1135" s="9"/>
      <c r="X1135" s="65"/>
      <c r="Y1135" s="17"/>
      <c r="Z1135" s="65"/>
      <c r="AA1135" s="9"/>
      <c r="AB1135" s="9"/>
      <c r="AC1135" s="9"/>
      <c r="AD1135" s="9"/>
      <c r="AE1135" s="14"/>
      <c r="AF1135" s="14"/>
      <c r="AG1135" s="14"/>
      <c r="AH1135" s="14"/>
      <c r="AI1135" s="14"/>
      <c r="AJ1135" s="14"/>
      <c r="AK1135" s="124"/>
      <c r="AL1135" s="6"/>
      <c r="AM1135" s="6"/>
      <c r="AN1135" s="6"/>
      <c r="AO1135" s="6"/>
      <c r="AP1135" s="6"/>
      <c r="AQ1135" s="6"/>
      <c r="AR1135" s="6"/>
      <c r="AS1135" s="6"/>
      <c r="AT1135" s="130"/>
      <c r="AU1135" s="39"/>
      <c r="AV1135" s="39"/>
      <c r="AW1135" s="6"/>
      <c r="AX1135" s="6"/>
      <c r="AY1135" s="6"/>
      <c r="AZ1135" s="6"/>
      <c r="BA1135" s="6"/>
      <c r="BB1135" s="6"/>
      <c r="BC1135" s="6"/>
      <c r="BD1135" s="130"/>
      <c r="BE1135" s="124"/>
      <c r="BF1135" s="6"/>
      <c r="BG1135" s="130"/>
      <c r="BH1135" s="6"/>
      <c r="BI1135" s="124"/>
      <c r="BJ1135" s="130"/>
    </row>
    <row r="1136" spans="1:62" customFormat="1" ht="15" x14ac:dyDescent="0.35">
      <c r="A1136" s="121"/>
      <c r="B1136" s="76"/>
      <c r="C1136" s="9"/>
      <c r="D1136" s="9"/>
      <c r="E1136" s="9"/>
      <c r="F1136" s="15"/>
      <c r="G1136" s="5"/>
      <c r="H1136" s="5"/>
      <c r="I1136" s="9"/>
      <c r="J1136" s="9"/>
      <c r="K1136" s="9"/>
      <c r="L1136" s="9"/>
      <c r="M1136" s="9"/>
      <c r="N1136" s="9"/>
      <c r="O1136" s="9"/>
      <c r="P1136" s="9"/>
      <c r="Q1136" s="9"/>
      <c r="R1136" s="9"/>
      <c r="S1136" s="9"/>
      <c r="T1136" s="9"/>
      <c r="U1136" s="9"/>
      <c r="V1136" s="8"/>
      <c r="W1136" s="8"/>
      <c r="X1136" s="7"/>
      <c r="Y1136" s="18"/>
      <c r="Z1136" s="7"/>
      <c r="AA1136" s="7"/>
      <c r="AB1136" s="7"/>
      <c r="AC1136" s="9"/>
      <c r="AD1136" s="8"/>
      <c r="AE1136" s="14"/>
      <c r="AF1136" s="14"/>
      <c r="AG1136" s="14"/>
      <c r="AH1136" s="14"/>
      <c r="AI1136" s="14"/>
      <c r="AJ1136" s="14"/>
      <c r="AK1136" s="125"/>
      <c r="AL1136" s="6"/>
      <c r="AM1136" s="5"/>
      <c r="AN1136" s="5"/>
      <c r="AO1136" s="6"/>
      <c r="AP1136" s="6"/>
      <c r="AQ1136" s="6"/>
      <c r="AR1136" s="6"/>
      <c r="AS1136" s="6"/>
      <c r="AT1136" s="130"/>
      <c r="AU1136" s="6"/>
      <c r="AV1136" s="6"/>
      <c r="AW1136" s="6"/>
      <c r="AX1136" s="6"/>
      <c r="AY1136" s="6"/>
      <c r="AZ1136" s="6"/>
      <c r="BA1136" s="6"/>
      <c r="BB1136" s="6"/>
      <c r="BC1136" s="6"/>
      <c r="BD1136" s="130"/>
      <c r="BE1136" s="124"/>
      <c r="BF1136" s="6"/>
      <c r="BG1136" s="130"/>
      <c r="BH1136" s="6"/>
      <c r="BI1136" s="124"/>
      <c r="BJ1136" s="130"/>
    </row>
    <row r="1137" spans="1:62" customFormat="1" ht="15" x14ac:dyDescent="0.35">
      <c r="A1137" s="121"/>
      <c r="B1137" s="76"/>
      <c r="C1137" s="9"/>
      <c r="D1137" s="9"/>
      <c r="E1137" s="9"/>
      <c r="F1137" s="15"/>
      <c r="G1137" s="5"/>
      <c r="H1137" s="5"/>
      <c r="I1137" s="9"/>
      <c r="J1137" s="9"/>
      <c r="K1137" s="9"/>
      <c r="L1137" s="9"/>
      <c r="M1137" s="9"/>
      <c r="N1137" s="9"/>
      <c r="O1137" s="9"/>
      <c r="P1137" s="9"/>
      <c r="Q1137" s="9"/>
      <c r="R1137" s="9"/>
      <c r="S1137" s="9"/>
      <c r="T1137" s="9"/>
      <c r="U1137" s="9"/>
      <c r="V1137" s="9"/>
      <c r="W1137" s="9"/>
      <c r="X1137" s="65"/>
      <c r="Y1137" s="17"/>
      <c r="Z1137" s="65"/>
      <c r="AA1137" s="9"/>
      <c r="AB1137" s="9"/>
      <c r="AC1137" s="9"/>
      <c r="AD1137" s="9"/>
      <c r="AE1137" s="14"/>
      <c r="AF1137" s="14"/>
      <c r="AG1137" s="14"/>
      <c r="AH1137" s="14"/>
      <c r="AI1137" s="14"/>
      <c r="AJ1137" s="14"/>
      <c r="AK1137" s="124"/>
      <c r="AL1137" s="6"/>
      <c r="AM1137" s="6"/>
      <c r="AN1137" s="6"/>
      <c r="AO1137" s="6"/>
      <c r="AP1137" s="6"/>
      <c r="AQ1137" s="6"/>
      <c r="AR1137" s="6"/>
      <c r="AS1137" s="6"/>
      <c r="AT1137" s="130"/>
      <c r="AU1137" s="39"/>
      <c r="AV1137" s="39"/>
      <c r="AW1137" s="6"/>
      <c r="AX1137" s="6"/>
      <c r="AY1137" s="6"/>
      <c r="AZ1137" s="6"/>
      <c r="BA1137" s="6"/>
      <c r="BB1137" s="6"/>
      <c r="BC1137" s="6"/>
      <c r="BD1137" s="130"/>
      <c r="BE1137" s="124"/>
      <c r="BF1137" s="6"/>
      <c r="BG1137" s="130"/>
      <c r="BH1137" s="6"/>
      <c r="BI1137" s="124"/>
      <c r="BJ1137" s="130"/>
    </row>
    <row r="1138" spans="1:62" customFormat="1" ht="15" x14ac:dyDescent="0.35">
      <c r="A1138" s="34"/>
      <c r="B1138" s="19"/>
      <c r="C1138" s="1"/>
      <c r="D1138" s="9"/>
      <c r="E1138" s="1"/>
      <c r="F1138" s="15"/>
      <c r="G1138" s="37"/>
      <c r="H1138" s="5"/>
      <c r="I1138" s="22"/>
      <c r="J1138" s="22"/>
      <c r="K1138" s="22"/>
      <c r="L1138" s="60"/>
      <c r="M1138" s="60"/>
      <c r="N1138" s="60"/>
      <c r="O1138" s="60"/>
      <c r="P1138" s="60"/>
      <c r="Q1138" s="60"/>
      <c r="R1138" s="60"/>
      <c r="S1138" s="60"/>
      <c r="T1138" s="60"/>
      <c r="U1138" s="60"/>
      <c r="V1138" s="60"/>
      <c r="W1138" s="60"/>
      <c r="X1138" s="60"/>
      <c r="Y1138" s="59"/>
      <c r="Z1138" s="20"/>
      <c r="AA1138" s="60"/>
      <c r="AB1138" s="60"/>
      <c r="AC1138" s="60"/>
      <c r="AD1138" s="60"/>
      <c r="AE1138" s="22"/>
      <c r="AF1138" s="22"/>
      <c r="AG1138" s="22"/>
      <c r="AH1138" s="22"/>
      <c r="AI1138" s="22"/>
      <c r="AJ1138" s="22"/>
      <c r="AK1138" s="38"/>
      <c r="AL1138" s="39"/>
      <c r="AM1138" s="39"/>
      <c r="AN1138" s="39"/>
      <c r="AO1138" s="39"/>
      <c r="AP1138" s="39"/>
      <c r="AQ1138" s="39"/>
      <c r="AR1138" s="40"/>
      <c r="AS1138" s="39"/>
      <c r="AT1138" s="42"/>
      <c r="AU1138" s="39"/>
      <c r="AV1138" s="39"/>
      <c r="AW1138" s="39"/>
      <c r="AX1138" s="39"/>
      <c r="AY1138" s="39"/>
      <c r="AZ1138" s="40"/>
      <c r="BA1138" s="39"/>
      <c r="BB1138" s="40"/>
      <c r="BC1138" s="39"/>
      <c r="BD1138" s="42"/>
      <c r="BE1138" s="38"/>
      <c r="BF1138" s="39"/>
      <c r="BG1138" s="55"/>
      <c r="BH1138" s="56"/>
      <c r="BI1138" s="57"/>
      <c r="BJ1138" s="58"/>
    </row>
    <row r="1139" spans="1:62" customFormat="1" ht="15" x14ac:dyDescent="0.35">
      <c r="A1139" s="121"/>
      <c r="B1139" s="76"/>
      <c r="C1139" s="9"/>
      <c r="D1139" s="9"/>
      <c r="E1139" s="9"/>
      <c r="F1139" s="15"/>
      <c r="G1139" s="5"/>
      <c r="H1139" s="5"/>
      <c r="I1139" s="9"/>
      <c r="J1139" s="9"/>
      <c r="K1139" s="9"/>
      <c r="L1139" s="9"/>
      <c r="M1139" s="9"/>
      <c r="N1139" s="9"/>
      <c r="O1139" s="9"/>
      <c r="P1139" s="9"/>
      <c r="Q1139" s="9"/>
      <c r="R1139" s="9"/>
      <c r="S1139" s="9"/>
      <c r="T1139" s="9"/>
      <c r="U1139" s="9"/>
      <c r="V1139" s="8"/>
      <c r="W1139" s="8"/>
      <c r="X1139" s="7"/>
      <c r="Y1139" s="18"/>
      <c r="Z1139" s="7"/>
      <c r="AA1139" s="7"/>
      <c r="AB1139" s="7"/>
      <c r="AC1139" s="9"/>
      <c r="AD1139" s="8"/>
      <c r="AE1139" s="14"/>
      <c r="AF1139" s="14"/>
      <c r="AG1139" s="14"/>
      <c r="AH1139" s="14"/>
      <c r="AI1139" s="14"/>
      <c r="AJ1139" s="14"/>
      <c r="AK1139" s="125"/>
      <c r="AL1139" s="6"/>
      <c r="AM1139" s="5"/>
      <c r="AN1139" s="5"/>
      <c r="AO1139" s="6"/>
      <c r="AP1139" s="6"/>
      <c r="AQ1139" s="6"/>
      <c r="AR1139" s="6"/>
      <c r="AS1139" s="6"/>
      <c r="AT1139" s="130"/>
      <c r="AU1139" s="6"/>
      <c r="AV1139" s="6"/>
      <c r="AW1139" s="6"/>
      <c r="AX1139" s="6"/>
      <c r="AY1139" s="6"/>
      <c r="AZ1139" s="6"/>
      <c r="BA1139" s="6"/>
      <c r="BB1139" s="6"/>
      <c r="BC1139" s="6"/>
      <c r="BD1139" s="130"/>
      <c r="BE1139" s="124"/>
      <c r="BF1139" s="6"/>
      <c r="BG1139" s="130"/>
      <c r="BH1139" s="6"/>
      <c r="BI1139" s="124"/>
      <c r="BJ1139" s="130"/>
    </row>
    <row r="1140" spans="1:62" customFormat="1" ht="15" x14ac:dyDescent="0.35">
      <c r="A1140" s="121"/>
      <c r="B1140" s="76"/>
      <c r="C1140" s="9"/>
      <c r="D1140" s="9"/>
      <c r="E1140" s="9"/>
      <c r="F1140" s="15"/>
      <c r="G1140" s="5"/>
      <c r="H1140" s="5"/>
      <c r="I1140" s="9"/>
      <c r="J1140" s="9"/>
      <c r="K1140" s="9"/>
      <c r="L1140" s="9"/>
      <c r="M1140" s="9"/>
      <c r="N1140" s="9"/>
      <c r="O1140" s="9"/>
      <c r="P1140" s="9"/>
      <c r="Q1140" s="9"/>
      <c r="R1140" s="9"/>
      <c r="S1140" s="9"/>
      <c r="T1140" s="9"/>
      <c r="U1140" s="9"/>
      <c r="V1140" s="8"/>
      <c r="W1140" s="8"/>
      <c r="X1140" s="7"/>
      <c r="Y1140" s="18"/>
      <c r="Z1140" s="7"/>
      <c r="AA1140" s="7"/>
      <c r="AB1140" s="7"/>
      <c r="AC1140" s="9"/>
      <c r="AD1140" s="8"/>
      <c r="AE1140" s="14"/>
      <c r="AF1140" s="14"/>
      <c r="AG1140" s="14"/>
      <c r="AH1140" s="14"/>
      <c r="AI1140" s="14"/>
      <c r="AJ1140" s="14"/>
      <c r="AK1140" s="125"/>
      <c r="AL1140" s="6"/>
      <c r="AM1140" s="5"/>
      <c r="AN1140" s="5"/>
      <c r="AO1140" s="6"/>
      <c r="AP1140" s="6"/>
      <c r="AQ1140" s="6"/>
      <c r="AR1140" s="6"/>
      <c r="AS1140" s="6"/>
      <c r="AT1140" s="130"/>
      <c r="AU1140" s="6"/>
      <c r="AV1140" s="6"/>
      <c r="AW1140" s="6"/>
      <c r="AX1140" s="6"/>
      <c r="AY1140" s="6"/>
      <c r="AZ1140" s="6"/>
      <c r="BA1140" s="6"/>
      <c r="BB1140" s="6"/>
      <c r="BC1140" s="6"/>
      <c r="BD1140" s="130"/>
      <c r="BE1140" s="124"/>
      <c r="BF1140" s="6"/>
      <c r="BG1140" s="130"/>
      <c r="BH1140" s="6"/>
      <c r="BI1140" s="124"/>
      <c r="BJ1140" s="130"/>
    </row>
    <row r="1141" spans="1:62" customFormat="1" ht="15" x14ac:dyDescent="0.35">
      <c r="A1141" s="121"/>
      <c r="B1141" s="76"/>
      <c r="C1141" s="9"/>
      <c r="D1141" s="9"/>
      <c r="E1141" s="9"/>
      <c r="F1141" s="15"/>
      <c r="G1141" s="5"/>
      <c r="H1141" s="5"/>
      <c r="I1141" s="9"/>
      <c r="J1141" s="9"/>
      <c r="K1141" s="9"/>
      <c r="L1141" s="9"/>
      <c r="M1141" s="9"/>
      <c r="N1141" s="9"/>
      <c r="O1141" s="9"/>
      <c r="P1141" s="9"/>
      <c r="Q1141" s="9"/>
      <c r="R1141" s="9"/>
      <c r="S1141" s="9"/>
      <c r="T1141" s="9"/>
      <c r="U1141" s="9"/>
      <c r="V1141" s="9"/>
      <c r="W1141" s="9"/>
      <c r="X1141" s="65"/>
      <c r="Y1141" s="17"/>
      <c r="Z1141" s="65"/>
      <c r="AA1141" s="9"/>
      <c r="AB1141" s="9"/>
      <c r="AC1141" s="9"/>
      <c r="AD1141" s="9"/>
      <c r="AE1141" s="14"/>
      <c r="AF1141" s="14"/>
      <c r="AG1141" s="14"/>
      <c r="AH1141" s="14"/>
      <c r="AI1141" s="14"/>
      <c r="AJ1141" s="14"/>
      <c r="AK1141" s="124"/>
      <c r="AL1141" s="6"/>
      <c r="AM1141" s="6"/>
      <c r="AN1141" s="6"/>
      <c r="AO1141" s="6"/>
      <c r="AP1141" s="6"/>
      <c r="AQ1141" s="6"/>
      <c r="AR1141" s="6"/>
      <c r="AS1141" s="6"/>
      <c r="AT1141" s="130"/>
      <c r="AU1141" s="39"/>
      <c r="AV1141" s="39"/>
      <c r="AW1141" s="6"/>
      <c r="AX1141" s="6"/>
      <c r="AY1141" s="6"/>
      <c r="AZ1141" s="6"/>
      <c r="BA1141" s="6"/>
      <c r="BB1141" s="6"/>
      <c r="BC1141" s="6"/>
      <c r="BD1141" s="130"/>
      <c r="BE1141" s="124"/>
      <c r="BF1141" s="6"/>
      <c r="BG1141" s="130"/>
      <c r="BH1141" s="6"/>
      <c r="BI1141" s="124"/>
      <c r="BJ1141" s="130"/>
    </row>
    <row r="1142" spans="1:62" customFormat="1" ht="15" x14ac:dyDescent="0.35">
      <c r="A1142" s="121"/>
      <c r="B1142" s="76"/>
      <c r="C1142" s="9"/>
      <c r="D1142" s="9"/>
      <c r="E1142" s="9"/>
      <c r="F1142" s="15"/>
      <c r="G1142" s="5"/>
      <c r="H1142" s="5"/>
      <c r="I1142" s="9"/>
      <c r="J1142" s="9"/>
      <c r="K1142" s="9"/>
      <c r="L1142" s="9"/>
      <c r="M1142" s="9"/>
      <c r="N1142" s="9"/>
      <c r="O1142" s="9"/>
      <c r="P1142" s="9"/>
      <c r="Q1142" s="9"/>
      <c r="R1142" s="9"/>
      <c r="S1142" s="9"/>
      <c r="T1142" s="9"/>
      <c r="U1142" s="9"/>
      <c r="V1142" s="8"/>
      <c r="W1142" s="8"/>
      <c r="X1142" s="7"/>
      <c r="Y1142" s="18"/>
      <c r="Z1142" s="7"/>
      <c r="AA1142" s="7"/>
      <c r="AB1142" s="7"/>
      <c r="AC1142" s="9"/>
      <c r="AD1142" s="8"/>
      <c r="AE1142" s="14"/>
      <c r="AF1142" s="14"/>
      <c r="AG1142" s="14"/>
      <c r="AH1142" s="14"/>
      <c r="AI1142" s="14"/>
      <c r="AJ1142" s="14"/>
      <c r="AK1142" s="125"/>
      <c r="AL1142" s="6"/>
      <c r="AM1142" s="5"/>
      <c r="AN1142" s="5"/>
      <c r="AO1142" s="6"/>
      <c r="AP1142" s="6"/>
      <c r="AQ1142" s="6"/>
      <c r="AR1142" s="6"/>
      <c r="AS1142" s="6"/>
      <c r="AT1142" s="130"/>
      <c r="AU1142" s="6"/>
      <c r="AV1142" s="6"/>
      <c r="AW1142" s="6"/>
      <c r="AX1142" s="6"/>
      <c r="AY1142" s="6"/>
      <c r="AZ1142" s="6"/>
      <c r="BA1142" s="6"/>
      <c r="BB1142" s="6"/>
      <c r="BC1142" s="6"/>
      <c r="BD1142" s="130"/>
      <c r="BE1142" s="124"/>
      <c r="BF1142" s="6"/>
      <c r="BG1142" s="130"/>
      <c r="BH1142" s="6"/>
      <c r="BI1142" s="124"/>
      <c r="BJ1142" s="130"/>
    </row>
    <row r="1143" spans="1:62" customFormat="1" ht="15" x14ac:dyDescent="0.35">
      <c r="A1143" s="34"/>
      <c r="B1143" s="19"/>
      <c r="C1143" s="1"/>
      <c r="D1143" s="9"/>
      <c r="E1143" s="1"/>
      <c r="F1143" s="15"/>
      <c r="G1143" s="37"/>
      <c r="H1143" s="5"/>
      <c r="I1143" s="22"/>
      <c r="J1143" s="22"/>
      <c r="K1143" s="22"/>
      <c r="L1143" s="60"/>
      <c r="M1143" s="60"/>
      <c r="N1143" s="60"/>
      <c r="O1143" s="60"/>
      <c r="P1143" s="60"/>
      <c r="Q1143" s="60"/>
      <c r="R1143" s="60"/>
      <c r="S1143" s="60"/>
      <c r="T1143" s="60"/>
      <c r="U1143" s="60"/>
      <c r="V1143" s="60"/>
      <c r="W1143" s="60"/>
      <c r="X1143" s="60"/>
      <c r="Y1143" s="59"/>
      <c r="Z1143" s="20"/>
      <c r="AA1143" s="60"/>
      <c r="AB1143" s="60"/>
      <c r="AC1143" s="60"/>
      <c r="AD1143" s="60"/>
      <c r="AE1143" s="22"/>
      <c r="AF1143" s="22"/>
      <c r="AG1143" s="22"/>
      <c r="AH1143" s="22"/>
      <c r="AI1143" s="22"/>
      <c r="AJ1143" s="22"/>
      <c r="AK1143" s="38"/>
      <c r="AL1143" s="39"/>
      <c r="AM1143" s="39"/>
      <c r="AN1143" s="39"/>
      <c r="AO1143" s="39"/>
      <c r="AP1143" s="39"/>
      <c r="AQ1143" s="39"/>
      <c r="AR1143" s="40"/>
      <c r="AS1143" s="39"/>
      <c r="AT1143" s="42"/>
      <c r="AU1143" s="39"/>
      <c r="AV1143" s="39"/>
      <c r="AW1143" s="39"/>
      <c r="AX1143" s="39"/>
      <c r="AY1143" s="39"/>
      <c r="AZ1143" s="40"/>
      <c r="BA1143" s="39"/>
      <c r="BB1143" s="40"/>
      <c r="BC1143" s="39"/>
      <c r="BD1143" s="42"/>
      <c r="BE1143" s="38"/>
      <c r="BF1143" s="39"/>
      <c r="BG1143" s="55"/>
      <c r="BH1143" s="56"/>
      <c r="BI1143" s="57"/>
      <c r="BJ1143" s="58"/>
    </row>
    <row r="1144" spans="1:62" customFormat="1" ht="15" x14ac:dyDescent="0.35">
      <c r="A1144" s="121"/>
      <c r="B1144" s="76"/>
      <c r="C1144" s="9"/>
      <c r="D1144" s="9"/>
      <c r="E1144" s="9"/>
      <c r="F1144" s="15"/>
      <c r="G1144" s="5"/>
      <c r="H1144" s="5"/>
      <c r="I1144" s="9"/>
      <c r="J1144" s="9"/>
      <c r="K1144" s="9"/>
      <c r="L1144" s="9"/>
      <c r="M1144" s="9"/>
      <c r="N1144" s="9"/>
      <c r="O1144" s="9"/>
      <c r="P1144" s="9"/>
      <c r="Q1144" s="9"/>
      <c r="R1144" s="9"/>
      <c r="S1144" s="9"/>
      <c r="T1144" s="9"/>
      <c r="U1144" s="9"/>
      <c r="V1144" s="9"/>
      <c r="W1144" s="9"/>
      <c r="X1144" s="65"/>
      <c r="Y1144" s="17"/>
      <c r="Z1144" s="65"/>
      <c r="AA1144" s="9"/>
      <c r="AB1144" s="9"/>
      <c r="AC1144" s="9"/>
      <c r="AD1144" s="9"/>
      <c r="AE1144" s="14"/>
      <c r="AF1144" s="14"/>
      <c r="AG1144" s="14"/>
      <c r="AH1144" s="14"/>
      <c r="AI1144" s="14"/>
      <c r="AJ1144" s="14"/>
      <c r="AK1144" s="124"/>
      <c r="AL1144" s="6"/>
      <c r="AM1144" s="6"/>
      <c r="AN1144" s="6"/>
      <c r="AO1144" s="6"/>
      <c r="AP1144" s="6"/>
      <c r="AQ1144" s="6"/>
      <c r="AR1144" s="6"/>
      <c r="AS1144" s="6"/>
      <c r="AT1144" s="130"/>
      <c r="AU1144" s="39"/>
      <c r="AV1144" s="39"/>
      <c r="AW1144" s="6"/>
      <c r="AX1144" s="6"/>
      <c r="AY1144" s="6"/>
      <c r="AZ1144" s="6"/>
      <c r="BA1144" s="6"/>
      <c r="BB1144" s="6"/>
      <c r="BC1144" s="6"/>
      <c r="BD1144" s="130"/>
      <c r="BE1144" s="124"/>
      <c r="BF1144" s="6"/>
      <c r="BG1144" s="130"/>
      <c r="BH1144" s="6"/>
      <c r="BI1144" s="124"/>
      <c r="BJ1144" s="130"/>
    </row>
    <row r="1145" spans="1:62" customFormat="1" ht="15" x14ac:dyDescent="0.35">
      <c r="A1145" s="34"/>
      <c r="B1145" s="19"/>
      <c r="C1145" s="1"/>
      <c r="D1145" s="9"/>
      <c r="E1145" s="1"/>
      <c r="F1145" s="15"/>
      <c r="G1145" s="37"/>
      <c r="H1145" s="5"/>
      <c r="I1145" s="22"/>
      <c r="J1145" s="22"/>
      <c r="K1145" s="22"/>
      <c r="L1145" s="60"/>
      <c r="M1145" s="60"/>
      <c r="N1145" s="60"/>
      <c r="O1145" s="60"/>
      <c r="P1145" s="60"/>
      <c r="Q1145" s="60"/>
      <c r="R1145" s="60"/>
      <c r="S1145" s="60"/>
      <c r="T1145" s="60"/>
      <c r="U1145" s="60"/>
      <c r="V1145" s="60"/>
      <c r="W1145" s="60"/>
      <c r="X1145" s="60"/>
      <c r="Y1145" s="59"/>
      <c r="Z1145" s="20"/>
      <c r="AA1145" s="60"/>
      <c r="AB1145" s="60"/>
      <c r="AC1145" s="60"/>
      <c r="AD1145" s="60"/>
      <c r="AE1145" s="22"/>
      <c r="AF1145" s="22"/>
      <c r="AG1145" s="22"/>
      <c r="AH1145" s="22"/>
      <c r="AI1145" s="22"/>
      <c r="AJ1145" s="22"/>
      <c r="AK1145" s="38"/>
      <c r="AL1145" s="39"/>
      <c r="AM1145" s="39"/>
      <c r="AN1145" s="39"/>
      <c r="AO1145" s="39"/>
      <c r="AP1145" s="39"/>
      <c r="AQ1145" s="39"/>
      <c r="AR1145" s="40"/>
      <c r="AS1145" s="39"/>
      <c r="AT1145" s="42"/>
      <c r="AU1145" s="39"/>
      <c r="AV1145" s="39"/>
      <c r="AW1145" s="39"/>
      <c r="AX1145" s="39"/>
      <c r="AY1145" s="39"/>
      <c r="AZ1145" s="40"/>
      <c r="BA1145" s="39"/>
      <c r="BB1145" s="40"/>
      <c r="BC1145" s="39"/>
      <c r="BD1145" s="42"/>
      <c r="BE1145" s="38"/>
      <c r="BF1145" s="39"/>
      <c r="BG1145" s="55"/>
      <c r="BH1145" s="56"/>
      <c r="BI1145" s="57"/>
      <c r="BJ1145" s="58"/>
    </row>
    <row r="1146" spans="1:62" customFormat="1" ht="15" x14ac:dyDescent="0.35">
      <c r="A1146" s="34"/>
      <c r="B1146" s="19"/>
      <c r="C1146" s="1"/>
      <c r="D1146" s="9"/>
      <c r="E1146" s="1"/>
      <c r="F1146" s="15"/>
      <c r="G1146" s="37"/>
      <c r="H1146" s="5"/>
      <c r="I1146" s="22"/>
      <c r="J1146" s="22"/>
      <c r="K1146" s="22"/>
      <c r="L1146" s="60"/>
      <c r="M1146" s="60"/>
      <c r="N1146" s="60"/>
      <c r="O1146" s="60"/>
      <c r="P1146" s="60"/>
      <c r="Q1146" s="60"/>
      <c r="R1146" s="60"/>
      <c r="S1146" s="60"/>
      <c r="T1146" s="60"/>
      <c r="U1146" s="60"/>
      <c r="V1146" s="60"/>
      <c r="W1146" s="60"/>
      <c r="X1146" s="60"/>
      <c r="Y1146" s="59"/>
      <c r="Z1146" s="20"/>
      <c r="AA1146" s="60"/>
      <c r="AB1146" s="60"/>
      <c r="AC1146" s="60"/>
      <c r="AD1146" s="60"/>
      <c r="AE1146" s="22"/>
      <c r="AF1146" s="22"/>
      <c r="AG1146" s="22"/>
      <c r="AH1146" s="22"/>
      <c r="AI1146" s="22"/>
      <c r="AJ1146" s="22"/>
      <c r="AK1146" s="38"/>
      <c r="AL1146" s="39"/>
      <c r="AM1146" s="39"/>
      <c r="AN1146" s="39"/>
      <c r="AO1146" s="39"/>
      <c r="AP1146" s="39"/>
      <c r="AQ1146" s="39"/>
      <c r="AR1146" s="40"/>
      <c r="AS1146" s="39"/>
      <c r="AT1146" s="42"/>
      <c r="AU1146" s="39"/>
      <c r="AV1146" s="39"/>
      <c r="AW1146" s="39"/>
      <c r="AX1146" s="39"/>
      <c r="AY1146" s="39"/>
      <c r="AZ1146" s="40"/>
      <c r="BA1146" s="39"/>
      <c r="BB1146" s="40"/>
      <c r="BC1146" s="39"/>
      <c r="BD1146" s="42"/>
      <c r="BE1146" s="38"/>
      <c r="BF1146" s="39"/>
      <c r="BG1146" s="55"/>
      <c r="BH1146" s="56"/>
      <c r="BI1146" s="57"/>
      <c r="BJ1146" s="58"/>
    </row>
    <row r="1147" spans="1:62" customFormat="1" ht="15" x14ac:dyDescent="0.35">
      <c r="A1147" s="121"/>
      <c r="B1147" s="76"/>
      <c r="C1147" s="9"/>
      <c r="D1147" s="9"/>
      <c r="E1147" s="9"/>
      <c r="F1147" s="15"/>
      <c r="G1147" s="5"/>
      <c r="H1147" s="5"/>
      <c r="I1147" s="9"/>
      <c r="J1147" s="9"/>
      <c r="K1147" s="9"/>
      <c r="L1147" s="9"/>
      <c r="M1147" s="9"/>
      <c r="N1147" s="9"/>
      <c r="O1147" s="9"/>
      <c r="P1147" s="9"/>
      <c r="Q1147" s="9"/>
      <c r="R1147" s="9"/>
      <c r="S1147" s="9"/>
      <c r="T1147" s="9"/>
      <c r="U1147" s="9"/>
      <c r="V1147" s="9"/>
      <c r="W1147" s="9"/>
      <c r="X1147" s="65"/>
      <c r="Y1147" s="17"/>
      <c r="Z1147" s="65"/>
      <c r="AA1147" s="9"/>
      <c r="AB1147" s="9"/>
      <c r="AC1147" s="9"/>
      <c r="AD1147" s="9"/>
      <c r="AE1147" s="14"/>
      <c r="AF1147" s="14"/>
      <c r="AG1147" s="14"/>
      <c r="AH1147" s="14"/>
      <c r="AI1147" s="14"/>
      <c r="AJ1147" s="14"/>
      <c r="AK1147" s="124"/>
      <c r="AL1147" s="6"/>
      <c r="AM1147" s="6"/>
      <c r="AN1147" s="6"/>
      <c r="AO1147" s="6"/>
      <c r="AP1147" s="6"/>
      <c r="AQ1147" s="6"/>
      <c r="AR1147" s="6"/>
      <c r="AS1147" s="6"/>
      <c r="AT1147" s="130"/>
      <c r="AU1147" s="39"/>
      <c r="AV1147" s="39"/>
      <c r="AW1147" s="6"/>
      <c r="AX1147" s="6"/>
      <c r="AY1147" s="6"/>
      <c r="AZ1147" s="6"/>
      <c r="BA1147" s="6"/>
      <c r="BB1147" s="6"/>
      <c r="BC1147" s="6"/>
      <c r="BD1147" s="130"/>
      <c r="BE1147" s="124"/>
      <c r="BF1147" s="6"/>
      <c r="BG1147" s="130"/>
      <c r="BH1147" s="6"/>
      <c r="BI1147" s="124"/>
      <c r="BJ1147" s="130"/>
    </row>
    <row r="1148" spans="1:62" customFormat="1" ht="15" x14ac:dyDescent="0.35">
      <c r="A1148" s="121"/>
      <c r="B1148" s="76"/>
      <c r="C1148" s="9"/>
      <c r="D1148" s="9"/>
      <c r="E1148" s="9"/>
      <c r="F1148" s="15"/>
      <c r="G1148" s="5"/>
      <c r="H1148" s="5"/>
      <c r="I1148" s="9"/>
      <c r="J1148" s="9"/>
      <c r="K1148" s="9"/>
      <c r="L1148" s="9"/>
      <c r="M1148" s="9"/>
      <c r="N1148" s="9"/>
      <c r="O1148" s="9"/>
      <c r="P1148" s="9"/>
      <c r="Q1148" s="9"/>
      <c r="R1148" s="9"/>
      <c r="S1148" s="9"/>
      <c r="T1148" s="9"/>
      <c r="U1148" s="9"/>
      <c r="V1148" s="9"/>
      <c r="W1148" s="9"/>
      <c r="X1148" s="65"/>
      <c r="Y1148" s="17"/>
      <c r="Z1148" s="65"/>
      <c r="AA1148" s="9"/>
      <c r="AB1148" s="9"/>
      <c r="AC1148" s="9"/>
      <c r="AD1148" s="9"/>
      <c r="AE1148" s="14"/>
      <c r="AF1148" s="14"/>
      <c r="AG1148" s="14"/>
      <c r="AH1148" s="14"/>
      <c r="AI1148" s="14"/>
      <c r="AJ1148" s="14"/>
      <c r="AK1148" s="124"/>
      <c r="AL1148" s="6"/>
      <c r="AM1148" s="6"/>
      <c r="AN1148" s="6"/>
      <c r="AO1148" s="6"/>
      <c r="AP1148" s="6"/>
      <c r="AQ1148" s="6"/>
      <c r="AR1148" s="6"/>
      <c r="AS1148" s="6"/>
      <c r="AT1148" s="130"/>
      <c r="AU1148" s="39"/>
      <c r="AV1148" s="39"/>
      <c r="AW1148" s="6"/>
      <c r="AX1148" s="6"/>
      <c r="AY1148" s="6"/>
      <c r="AZ1148" s="6"/>
      <c r="BA1148" s="6"/>
      <c r="BB1148" s="6"/>
      <c r="BC1148" s="6"/>
      <c r="BD1148" s="130"/>
      <c r="BE1148" s="124"/>
      <c r="BF1148" s="6"/>
      <c r="BG1148" s="130"/>
      <c r="BH1148" s="6"/>
      <c r="BI1148" s="124"/>
      <c r="BJ1148" s="130"/>
    </row>
    <row r="1149" spans="1:62" customFormat="1" ht="15" x14ac:dyDescent="0.35">
      <c r="A1149" s="34"/>
      <c r="B1149" s="19"/>
      <c r="C1149" s="1"/>
      <c r="D1149" s="9"/>
      <c r="E1149" s="1"/>
      <c r="F1149" s="15"/>
      <c r="G1149" s="37"/>
      <c r="H1149" s="5"/>
      <c r="I1149" s="22"/>
      <c r="J1149" s="22"/>
      <c r="K1149" s="22"/>
      <c r="L1149" s="60"/>
      <c r="M1149" s="60"/>
      <c r="N1149" s="60"/>
      <c r="O1149" s="60"/>
      <c r="P1149" s="60"/>
      <c r="Q1149" s="60"/>
      <c r="R1149" s="60"/>
      <c r="S1149" s="60"/>
      <c r="T1149" s="60"/>
      <c r="U1149" s="60"/>
      <c r="V1149" s="60"/>
      <c r="W1149" s="60"/>
      <c r="X1149" s="60"/>
      <c r="Y1149" s="59"/>
      <c r="Z1149" s="20"/>
      <c r="AA1149" s="60"/>
      <c r="AB1149" s="60"/>
      <c r="AC1149" s="60"/>
      <c r="AD1149" s="60"/>
      <c r="AE1149" s="22"/>
      <c r="AF1149" s="22"/>
      <c r="AG1149" s="22"/>
      <c r="AH1149" s="22"/>
      <c r="AI1149" s="22"/>
      <c r="AJ1149" s="22"/>
      <c r="AK1149" s="38"/>
      <c r="AL1149" s="39"/>
      <c r="AM1149" s="39"/>
      <c r="AN1149" s="39"/>
      <c r="AO1149" s="39"/>
      <c r="AP1149" s="39"/>
      <c r="AQ1149" s="39"/>
      <c r="AR1149" s="40"/>
      <c r="AS1149" s="39"/>
      <c r="AT1149" s="42"/>
      <c r="AU1149" s="39"/>
      <c r="AV1149" s="39"/>
      <c r="AW1149" s="39"/>
      <c r="AX1149" s="39"/>
      <c r="AY1149" s="39"/>
      <c r="AZ1149" s="40"/>
      <c r="BA1149" s="39"/>
      <c r="BB1149" s="40"/>
      <c r="BC1149" s="39"/>
      <c r="BD1149" s="42"/>
      <c r="BE1149" s="38"/>
      <c r="BF1149" s="39"/>
      <c r="BG1149" s="55"/>
      <c r="BH1149" s="56"/>
      <c r="BI1149" s="57"/>
      <c r="BJ1149" s="137"/>
    </row>
    <row r="1150" spans="1:62" customFormat="1" ht="15" x14ac:dyDescent="0.35">
      <c r="A1150" s="121"/>
      <c r="B1150" s="76"/>
      <c r="C1150" s="9"/>
      <c r="D1150" s="9"/>
      <c r="E1150" s="9"/>
      <c r="F1150" s="15"/>
      <c r="G1150" s="5"/>
      <c r="H1150" s="5"/>
      <c r="I1150" s="9"/>
      <c r="J1150" s="9"/>
      <c r="K1150" s="9"/>
      <c r="L1150" s="9"/>
      <c r="M1150" s="9"/>
      <c r="N1150" s="9"/>
      <c r="O1150" s="9"/>
      <c r="P1150" s="9"/>
      <c r="Q1150" s="9"/>
      <c r="R1150" s="9"/>
      <c r="S1150" s="9"/>
      <c r="T1150" s="9"/>
      <c r="U1150" s="9"/>
      <c r="V1150" s="9"/>
      <c r="W1150" s="9"/>
      <c r="X1150" s="65"/>
      <c r="Y1150" s="17"/>
      <c r="Z1150" s="65"/>
      <c r="AA1150" s="9"/>
      <c r="AB1150" s="9"/>
      <c r="AC1150" s="9"/>
      <c r="AD1150" s="9"/>
      <c r="AE1150" s="14"/>
      <c r="AF1150" s="14"/>
      <c r="AG1150" s="14"/>
      <c r="AH1150" s="14"/>
      <c r="AI1150" s="14"/>
      <c r="AJ1150" s="14"/>
      <c r="AK1150" s="124"/>
      <c r="AL1150" s="6"/>
      <c r="AM1150" s="6"/>
      <c r="AN1150" s="6"/>
      <c r="AO1150" s="6"/>
      <c r="AP1150" s="6"/>
      <c r="AQ1150" s="6"/>
      <c r="AR1150" s="6"/>
      <c r="AS1150" s="6"/>
      <c r="AT1150" s="130"/>
      <c r="AU1150" s="39"/>
      <c r="AV1150" s="39"/>
      <c r="AW1150" s="6"/>
      <c r="AX1150" s="6"/>
      <c r="AY1150" s="6"/>
      <c r="AZ1150" s="6"/>
      <c r="BA1150" s="6"/>
      <c r="BB1150" s="6"/>
      <c r="BC1150" s="6"/>
      <c r="BD1150" s="130"/>
      <c r="BE1150" s="124"/>
      <c r="BF1150" s="6"/>
      <c r="BG1150" s="130"/>
      <c r="BH1150" s="6"/>
      <c r="BI1150" s="124"/>
      <c r="BJ1150" s="130"/>
    </row>
    <row r="1151" spans="1:62" customFormat="1" ht="15" x14ac:dyDescent="0.35">
      <c r="A1151" s="121"/>
      <c r="B1151" s="76"/>
      <c r="C1151" s="9"/>
      <c r="D1151" s="9"/>
      <c r="E1151" s="9"/>
      <c r="F1151" s="15"/>
      <c r="G1151" s="5"/>
      <c r="H1151" s="5"/>
      <c r="I1151" s="9"/>
      <c r="J1151" s="9"/>
      <c r="K1151" s="9"/>
      <c r="L1151" s="9"/>
      <c r="M1151" s="9"/>
      <c r="N1151" s="9"/>
      <c r="O1151" s="9"/>
      <c r="P1151" s="9"/>
      <c r="Q1151" s="9"/>
      <c r="R1151" s="9"/>
      <c r="S1151" s="9"/>
      <c r="T1151" s="9"/>
      <c r="U1151" s="9"/>
      <c r="V1151" s="9"/>
      <c r="W1151" s="9"/>
      <c r="X1151" s="65"/>
      <c r="Y1151" s="17"/>
      <c r="Z1151" s="65"/>
      <c r="AA1151" s="9"/>
      <c r="AB1151" s="9"/>
      <c r="AC1151" s="9"/>
      <c r="AD1151" s="9"/>
      <c r="AE1151" s="14"/>
      <c r="AF1151" s="14"/>
      <c r="AG1151" s="14"/>
      <c r="AH1151" s="14"/>
      <c r="AI1151" s="14"/>
      <c r="AJ1151" s="14"/>
      <c r="AK1151" s="124"/>
      <c r="AL1151" s="6"/>
      <c r="AM1151" s="6"/>
      <c r="AN1151" s="6"/>
      <c r="AO1151" s="6"/>
      <c r="AP1151" s="6"/>
      <c r="AQ1151" s="6"/>
      <c r="AR1151" s="6"/>
      <c r="AS1151" s="6"/>
      <c r="AT1151" s="130"/>
      <c r="AU1151" s="39"/>
      <c r="AV1151" s="39"/>
      <c r="AW1151" s="6"/>
      <c r="AX1151" s="6"/>
      <c r="AY1151" s="6"/>
      <c r="AZ1151" s="6"/>
      <c r="BA1151" s="6"/>
      <c r="BB1151" s="6"/>
      <c r="BC1151" s="6"/>
      <c r="BD1151" s="130"/>
      <c r="BE1151" s="124"/>
      <c r="BF1151" s="6"/>
      <c r="BG1151" s="130"/>
      <c r="BH1151" s="6"/>
      <c r="BI1151" s="124"/>
      <c r="BJ1151" s="130"/>
    </row>
    <row r="1152" spans="1:62" customFormat="1" ht="15" x14ac:dyDescent="0.35">
      <c r="A1152" s="34"/>
      <c r="B1152" s="76"/>
      <c r="C1152" s="1"/>
      <c r="D1152" s="9"/>
      <c r="E1152" s="1"/>
      <c r="F1152" s="15"/>
      <c r="G1152" s="5"/>
      <c r="H1152" s="5"/>
      <c r="I1152" s="22"/>
      <c r="J1152" s="22"/>
      <c r="K1152" s="22"/>
      <c r="L1152" s="60"/>
      <c r="M1152" s="60"/>
      <c r="N1152" s="60"/>
      <c r="O1152" s="60"/>
      <c r="P1152" s="60"/>
      <c r="Q1152" s="60"/>
      <c r="R1152" s="60"/>
      <c r="S1152" s="60"/>
      <c r="T1152" s="60"/>
      <c r="U1152" s="60"/>
      <c r="V1152" s="60"/>
      <c r="W1152" s="60"/>
      <c r="X1152" s="60"/>
      <c r="Y1152" s="59"/>
      <c r="Z1152" s="20"/>
      <c r="AA1152" s="60"/>
      <c r="AB1152" s="60"/>
      <c r="AC1152" s="60"/>
      <c r="AD1152" s="60"/>
      <c r="AE1152" s="22"/>
      <c r="AF1152" s="22"/>
      <c r="AG1152" s="22"/>
      <c r="AH1152" s="22"/>
      <c r="AI1152" s="22"/>
      <c r="AJ1152" s="22"/>
      <c r="AK1152" s="38"/>
      <c r="AL1152" s="39"/>
      <c r="AM1152" s="39"/>
      <c r="AN1152" s="39"/>
      <c r="AO1152" s="39"/>
      <c r="AP1152" s="39"/>
      <c r="AQ1152" s="39"/>
      <c r="AR1152" s="40"/>
      <c r="AS1152" s="39"/>
      <c r="AT1152" s="42"/>
      <c r="AU1152" s="39"/>
      <c r="AV1152" s="39"/>
      <c r="AW1152" s="39"/>
      <c r="AX1152" s="39"/>
      <c r="AY1152" s="39"/>
      <c r="AZ1152" s="40"/>
      <c r="BA1152" s="39"/>
      <c r="BB1152" s="40"/>
      <c r="BC1152" s="39"/>
      <c r="BD1152" s="42"/>
      <c r="BE1152" s="38"/>
      <c r="BF1152" s="39"/>
      <c r="BG1152" s="55"/>
      <c r="BH1152" s="56"/>
      <c r="BI1152" s="57"/>
      <c r="BJ1152" s="58"/>
    </row>
    <row r="1153" spans="1:62" customFormat="1" ht="15" x14ac:dyDescent="0.35">
      <c r="A1153" s="121"/>
      <c r="B1153" s="76"/>
      <c r="C1153" s="9"/>
      <c r="D1153" s="9"/>
      <c r="E1153" s="9"/>
      <c r="F1153" s="15"/>
      <c r="G1153" s="5"/>
      <c r="H1153" s="5"/>
      <c r="I1153" s="9"/>
      <c r="J1153" s="9"/>
      <c r="K1153" s="9"/>
      <c r="L1153" s="9"/>
      <c r="M1153" s="9"/>
      <c r="N1153" s="9"/>
      <c r="O1153" s="9"/>
      <c r="P1153" s="9"/>
      <c r="Q1153" s="9"/>
      <c r="R1153" s="9"/>
      <c r="S1153" s="9"/>
      <c r="T1153" s="9"/>
      <c r="U1153" s="9"/>
      <c r="V1153" s="9"/>
      <c r="W1153" s="9"/>
      <c r="X1153" s="65"/>
      <c r="Y1153" s="17"/>
      <c r="Z1153" s="65"/>
      <c r="AA1153" s="9"/>
      <c r="AB1153" s="9"/>
      <c r="AC1153" s="9"/>
      <c r="AD1153" s="9"/>
      <c r="AE1153" s="14"/>
      <c r="AF1153" s="14"/>
      <c r="AG1153" s="14"/>
      <c r="AH1153" s="14"/>
      <c r="AI1153" s="14"/>
      <c r="AJ1153" s="14"/>
      <c r="AK1153" s="124"/>
      <c r="AL1153" s="6"/>
      <c r="AM1153" s="6"/>
      <c r="AN1153" s="6"/>
      <c r="AO1153" s="6"/>
      <c r="AP1153" s="6"/>
      <c r="AQ1153" s="6"/>
      <c r="AR1153" s="6"/>
      <c r="AS1153" s="6"/>
      <c r="AT1153" s="130"/>
      <c r="AU1153" s="39"/>
      <c r="AV1153" s="39"/>
      <c r="AW1153" s="6"/>
      <c r="AX1153" s="6"/>
      <c r="AY1153" s="6"/>
      <c r="AZ1153" s="6"/>
      <c r="BA1153" s="6"/>
      <c r="BB1153" s="6"/>
      <c r="BC1153" s="6"/>
      <c r="BD1153" s="130"/>
      <c r="BE1153" s="124"/>
      <c r="BF1153" s="6"/>
      <c r="BG1153" s="130"/>
      <c r="BH1153" s="6"/>
      <c r="BI1153" s="124"/>
      <c r="BJ1153" s="130"/>
    </row>
    <row r="1154" spans="1:62" customFormat="1" ht="15" x14ac:dyDescent="0.35">
      <c r="A1154" s="121"/>
      <c r="B1154" s="76"/>
      <c r="C1154" s="9"/>
      <c r="D1154" s="9"/>
      <c r="E1154" s="9"/>
      <c r="F1154" s="15"/>
      <c r="G1154" s="5"/>
      <c r="H1154" s="5"/>
      <c r="I1154" s="9"/>
      <c r="J1154" s="9"/>
      <c r="K1154" s="9"/>
      <c r="L1154" s="9"/>
      <c r="M1154" s="9"/>
      <c r="N1154" s="9"/>
      <c r="O1154" s="9"/>
      <c r="P1154" s="9"/>
      <c r="Q1154" s="9"/>
      <c r="R1154" s="9"/>
      <c r="S1154" s="9"/>
      <c r="T1154" s="9"/>
      <c r="U1154" s="9"/>
      <c r="V1154" s="9"/>
      <c r="W1154" s="9"/>
      <c r="X1154" s="65"/>
      <c r="Y1154" s="17"/>
      <c r="Z1154" s="65"/>
      <c r="AA1154" s="9"/>
      <c r="AB1154" s="9"/>
      <c r="AC1154" s="9"/>
      <c r="AD1154" s="9"/>
      <c r="AE1154" s="14"/>
      <c r="AF1154" s="14"/>
      <c r="AG1154" s="14"/>
      <c r="AH1154" s="14"/>
      <c r="AI1154" s="14"/>
      <c r="AJ1154" s="14"/>
      <c r="AK1154" s="124"/>
      <c r="AL1154" s="6"/>
      <c r="AM1154" s="6"/>
      <c r="AN1154" s="6"/>
      <c r="AO1154" s="6"/>
      <c r="AP1154" s="6"/>
      <c r="AQ1154" s="6"/>
      <c r="AR1154" s="6"/>
      <c r="AS1154" s="6"/>
      <c r="AT1154" s="130"/>
      <c r="AU1154" s="39"/>
      <c r="AV1154" s="39"/>
      <c r="AW1154" s="6"/>
      <c r="AX1154" s="6"/>
      <c r="AY1154" s="6"/>
      <c r="AZ1154" s="6"/>
      <c r="BA1154" s="6"/>
      <c r="BB1154" s="6"/>
      <c r="BC1154" s="6"/>
      <c r="BD1154" s="130"/>
      <c r="BE1154" s="124"/>
      <c r="BF1154" s="6"/>
      <c r="BG1154" s="130"/>
      <c r="BH1154" s="6"/>
      <c r="BI1154" s="124"/>
      <c r="BJ1154" s="130"/>
    </row>
    <row r="1155" spans="1:62" customFormat="1" ht="15" x14ac:dyDescent="0.35">
      <c r="A1155" s="34"/>
      <c r="B1155" s="19"/>
      <c r="C1155" s="1"/>
      <c r="D1155" s="9"/>
      <c r="E1155" s="1"/>
      <c r="F1155" s="15"/>
      <c r="G1155" s="37"/>
      <c r="H1155" s="5"/>
      <c r="I1155" s="22"/>
      <c r="J1155" s="22"/>
      <c r="K1155" s="22"/>
      <c r="L1155" s="60"/>
      <c r="M1155" s="60"/>
      <c r="N1155" s="60"/>
      <c r="O1155" s="60"/>
      <c r="P1155" s="60"/>
      <c r="Q1155" s="60"/>
      <c r="R1155" s="60"/>
      <c r="S1155" s="60"/>
      <c r="T1155" s="60"/>
      <c r="U1155" s="60"/>
      <c r="V1155" s="60"/>
      <c r="W1155" s="60"/>
      <c r="X1155" s="60"/>
      <c r="Y1155" s="59"/>
      <c r="Z1155" s="20"/>
      <c r="AA1155" s="60"/>
      <c r="AB1155" s="60"/>
      <c r="AC1155" s="60"/>
      <c r="AD1155" s="60"/>
      <c r="AE1155" s="22"/>
      <c r="AF1155" s="22"/>
      <c r="AG1155" s="22"/>
      <c r="AH1155" s="22"/>
      <c r="AI1155" s="22"/>
      <c r="AJ1155" s="22"/>
      <c r="AK1155" s="38"/>
      <c r="AL1155" s="39"/>
      <c r="AM1155" s="39"/>
      <c r="AN1155" s="39"/>
      <c r="AO1155" s="39"/>
      <c r="AP1155" s="39"/>
      <c r="AQ1155" s="39"/>
      <c r="AR1155" s="40"/>
      <c r="AS1155" s="39"/>
      <c r="AT1155" s="42"/>
      <c r="AU1155" s="39"/>
      <c r="AV1155" s="39"/>
      <c r="AW1155" s="39"/>
      <c r="AX1155" s="39"/>
      <c r="AY1155" s="39"/>
      <c r="AZ1155" s="40"/>
      <c r="BA1155" s="39"/>
      <c r="BB1155" s="40"/>
      <c r="BC1155" s="39"/>
      <c r="BD1155" s="42"/>
      <c r="BE1155" s="38"/>
      <c r="BF1155" s="39"/>
      <c r="BG1155" s="55"/>
      <c r="BH1155" s="56"/>
      <c r="BI1155" s="57"/>
      <c r="BJ1155" s="58"/>
    </row>
    <row r="1156" spans="1:62" customFormat="1" ht="15" x14ac:dyDescent="0.35">
      <c r="A1156" s="121"/>
      <c r="B1156" s="76"/>
      <c r="C1156" s="9"/>
      <c r="D1156" s="9"/>
      <c r="E1156" s="9"/>
      <c r="F1156" s="15"/>
      <c r="G1156" s="5"/>
      <c r="H1156" s="5"/>
      <c r="I1156" s="9"/>
      <c r="J1156" s="9"/>
      <c r="K1156" s="9"/>
      <c r="L1156" s="9"/>
      <c r="M1156" s="9"/>
      <c r="N1156" s="9"/>
      <c r="O1156" s="9"/>
      <c r="P1156" s="9"/>
      <c r="Q1156" s="9"/>
      <c r="R1156" s="9"/>
      <c r="S1156" s="9"/>
      <c r="T1156" s="9"/>
      <c r="U1156" s="9"/>
      <c r="V1156" s="8"/>
      <c r="W1156" s="8"/>
      <c r="X1156" s="7"/>
      <c r="Y1156" s="18"/>
      <c r="Z1156" s="7"/>
      <c r="AA1156" s="7"/>
      <c r="AB1156" s="7"/>
      <c r="AC1156" s="9"/>
      <c r="AD1156" s="8"/>
      <c r="AE1156" s="14"/>
      <c r="AF1156" s="14"/>
      <c r="AG1156" s="14"/>
      <c r="AH1156" s="14"/>
      <c r="AI1156" s="14"/>
      <c r="AJ1156" s="14"/>
      <c r="AK1156" s="125"/>
      <c r="AL1156" s="6"/>
      <c r="AM1156" s="5"/>
      <c r="AN1156" s="5"/>
      <c r="AO1156" s="6"/>
      <c r="AP1156" s="6"/>
      <c r="AQ1156" s="6"/>
      <c r="AR1156" s="6"/>
      <c r="AS1156" s="6"/>
      <c r="AT1156" s="130"/>
      <c r="AU1156" s="6"/>
      <c r="AV1156" s="6"/>
      <c r="AW1156" s="6"/>
      <c r="AX1156" s="6"/>
      <c r="AY1156" s="6"/>
      <c r="AZ1156" s="6"/>
      <c r="BA1156" s="6"/>
      <c r="BB1156" s="6"/>
      <c r="BC1156" s="6"/>
      <c r="BD1156" s="130"/>
      <c r="BE1156" s="124"/>
      <c r="BF1156" s="6"/>
      <c r="BG1156" s="130"/>
      <c r="BH1156" s="6"/>
      <c r="BI1156" s="124"/>
      <c r="BJ1156" s="130"/>
    </row>
    <row r="1157" spans="1:62" customFormat="1" ht="15" x14ac:dyDescent="0.35">
      <c r="A1157" s="34"/>
      <c r="B1157" s="19"/>
      <c r="C1157" s="1"/>
      <c r="D1157" s="9"/>
      <c r="E1157" s="1"/>
      <c r="F1157" s="15"/>
      <c r="G1157" s="37"/>
      <c r="H1157" s="5"/>
      <c r="I1157" s="22"/>
      <c r="J1157" s="22"/>
      <c r="K1157" s="22"/>
      <c r="L1157" s="60"/>
      <c r="M1157" s="60"/>
      <c r="N1157" s="60"/>
      <c r="O1157" s="60"/>
      <c r="P1157" s="60"/>
      <c r="Q1157" s="60"/>
      <c r="R1157" s="60"/>
      <c r="S1157" s="60"/>
      <c r="T1157" s="60"/>
      <c r="U1157" s="60"/>
      <c r="V1157" s="60"/>
      <c r="W1157" s="60"/>
      <c r="X1157" s="60"/>
      <c r="Y1157" s="59"/>
      <c r="Z1157" s="20"/>
      <c r="AA1157" s="60"/>
      <c r="AB1157" s="60"/>
      <c r="AC1157" s="60"/>
      <c r="AD1157" s="60"/>
      <c r="AE1157" s="22"/>
      <c r="AF1157" s="22"/>
      <c r="AG1157" s="22"/>
      <c r="AH1157" s="22"/>
      <c r="AI1157" s="22"/>
      <c r="AJ1157" s="22"/>
      <c r="AK1157" s="38"/>
      <c r="AL1157" s="39"/>
      <c r="AM1157" s="39"/>
      <c r="AN1157" s="39"/>
      <c r="AO1157" s="39"/>
      <c r="AP1157" s="39"/>
      <c r="AQ1157" s="39"/>
      <c r="AR1157" s="40"/>
      <c r="AS1157" s="39"/>
      <c r="AT1157" s="42"/>
      <c r="AU1157" s="39"/>
      <c r="AV1157" s="39"/>
      <c r="AW1157" s="39"/>
      <c r="AX1157" s="39"/>
      <c r="AY1157" s="39"/>
      <c r="AZ1157" s="40"/>
      <c r="BA1157" s="39"/>
      <c r="BB1157" s="40"/>
      <c r="BC1157" s="39"/>
      <c r="BD1157" s="42"/>
      <c r="BE1157" s="38"/>
      <c r="BF1157" s="39"/>
      <c r="BG1157" s="55"/>
      <c r="BH1157" s="56"/>
      <c r="BI1157" s="57"/>
      <c r="BJ1157" s="58"/>
    </row>
    <row r="1158" spans="1:62" customFormat="1" ht="15" x14ac:dyDescent="0.35">
      <c r="A1158" s="34"/>
      <c r="B1158" s="19"/>
      <c r="C1158" s="1"/>
      <c r="D1158" s="9"/>
      <c r="E1158" s="1"/>
      <c r="F1158" s="15"/>
      <c r="G1158" s="37"/>
      <c r="H1158" s="5"/>
      <c r="I1158" s="22"/>
      <c r="J1158" s="22"/>
      <c r="K1158" s="22"/>
      <c r="L1158" s="60"/>
      <c r="M1158" s="60"/>
      <c r="N1158" s="60"/>
      <c r="O1158" s="60"/>
      <c r="P1158" s="60"/>
      <c r="Q1158" s="60"/>
      <c r="R1158" s="60"/>
      <c r="S1158" s="60"/>
      <c r="T1158" s="60"/>
      <c r="U1158" s="60"/>
      <c r="V1158" s="60"/>
      <c r="W1158" s="60"/>
      <c r="X1158" s="60"/>
      <c r="Y1158" s="59"/>
      <c r="Z1158" s="20"/>
      <c r="AA1158" s="60"/>
      <c r="AB1158" s="60"/>
      <c r="AC1158" s="60"/>
      <c r="AD1158" s="60"/>
      <c r="AE1158" s="22"/>
      <c r="AF1158" s="22"/>
      <c r="AG1158" s="22"/>
      <c r="AH1158" s="22"/>
      <c r="AI1158" s="22"/>
      <c r="AJ1158" s="22"/>
      <c r="AK1158" s="38"/>
      <c r="AL1158" s="39"/>
      <c r="AM1158" s="39"/>
      <c r="AN1158" s="39"/>
      <c r="AO1158" s="39"/>
      <c r="AP1158" s="39"/>
      <c r="AQ1158" s="39"/>
      <c r="AR1158" s="40"/>
      <c r="AS1158" s="39"/>
      <c r="AT1158" s="42"/>
      <c r="AU1158" s="39"/>
      <c r="AV1158" s="39"/>
      <c r="AW1158" s="39"/>
      <c r="AX1158" s="39"/>
      <c r="AY1158" s="39"/>
      <c r="AZ1158" s="40"/>
      <c r="BA1158" s="39"/>
      <c r="BB1158" s="40"/>
      <c r="BC1158" s="39"/>
      <c r="BD1158" s="42"/>
      <c r="BE1158" s="38"/>
      <c r="BF1158" s="39"/>
      <c r="BG1158" s="55"/>
      <c r="BH1158" s="56"/>
      <c r="BI1158" s="57"/>
      <c r="BJ1158" s="58"/>
    </row>
    <row r="1159" spans="1:62" customFormat="1" ht="15" x14ac:dyDescent="0.35">
      <c r="A1159" s="34"/>
      <c r="B1159" s="19"/>
      <c r="C1159" s="1"/>
      <c r="D1159" s="9"/>
      <c r="E1159" s="1"/>
      <c r="F1159" s="15"/>
      <c r="G1159" s="37"/>
      <c r="H1159" s="5"/>
      <c r="I1159" s="22"/>
      <c r="J1159" s="22"/>
      <c r="K1159" s="22"/>
      <c r="L1159" s="60"/>
      <c r="M1159" s="60"/>
      <c r="N1159" s="60"/>
      <c r="O1159" s="60"/>
      <c r="P1159" s="60"/>
      <c r="Q1159" s="60"/>
      <c r="R1159" s="60"/>
      <c r="S1159" s="60"/>
      <c r="T1159" s="60"/>
      <c r="U1159" s="60"/>
      <c r="V1159" s="60"/>
      <c r="W1159" s="60"/>
      <c r="X1159" s="60"/>
      <c r="Y1159" s="59"/>
      <c r="Z1159" s="20"/>
      <c r="AA1159" s="60"/>
      <c r="AB1159" s="60"/>
      <c r="AC1159" s="60"/>
      <c r="AD1159" s="60"/>
      <c r="AE1159" s="22"/>
      <c r="AF1159" s="22"/>
      <c r="AG1159" s="22"/>
      <c r="AH1159" s="22"/>
      <c r="AI1159" s="22"/>
      <c r="AJ1159" s="22"/>
      <c r="AK1159" s="38"/>
      <c r="AL1159" s="39"/>
      <c r="AM1159" s="39"/>
      <c r="AN1159" s="39"/>
      <c r="AO1159" s="39"/>
      <c r="AP1159" s="39"/>
      <c r="AQ1159" s="39"/>
      <c r="AR1159" s="40"/>
      <c r="AS1159" s="39"/>
      <c r="AT1159" s="42"/>
      <c r="AU1159" s="39"/>
      <c r="AV1159" s="39"/>
      <c r="AW1159" s="39"/>
      <c r="AX1159" s="39"/>
      <c r="AY1159" s="39"/>
      <c r="AZ1159" s="40"/>
      <c r="BA1159" s="39"/>
      <c r="BB1159" s="40"/>
      <c r="BC1159" s="39"/>
      <c r="BD1159" s="42"/>
      <c r="BE1159" s="38"/>
      <c r="BF1159" s="39"/>
      <c r="BG1159" s="55"/>
      <c r="BH1159" s="56"/>
      <c r="BI1159" s="57"/>
      <c r="BJ1159" s="58"/>
    </row>
    <row r="1160" spans="1:62" customFormat="1" ht="15" x14ac:dyDescent="0.35">
      <c r="A1160" s="121"/>
      <c r="B1160" s="76"/>
      <c r="C1160" s="9"/>
      <c r="D1160" s="9"/>
      <c r="E1160" s="9"/>
      <c r="F1160" s="15"/>
      <c r="G1160" s="5"/>
      <c r="H1160" s="5"/>
      <c r="I1160" s="9"/>
      <c r="J1160" s="9"/>
      <c r="K1160" s="9"/>
      <c r="L1160" s="9"/>
      <c r="M1160" s="9"/>
      <c r="N1160" s="9"/>
      <c r="O1160" s="9"/>
      <c r="P1160" s="9"/>
      <c r="Q1160" s="9"/>
      <c r="R1160" s="9"/>
      <c r="S1160" s="9"/>
      <c r="T1160" s="9"/>
      <c r="U1160" s="9"/>
      <c r="V1160" s="9"/>
      <c r="W1160" s="9"/>
      <c r="X1160" s="65"/>
      <c r="Y1160" s="17"/>
      <c r="Z1160" s="65"/>
      <c r="AA1160" s="9"/>
      <c r="AB1160" s="9"/>
      <c r="AC1160" s="9"/>
      <c r="AD1160" s="9"/>
      <c r="AE1160" s="14"/>
      <c r="AF1160" s="14"/>
      <c r="AG1160" s="14"/>
      <c r="AH1160" s="14"/>
      <c r="AI1160" s="14"/>
      <c r="AJ1160" s="14"/>
      <c r="AK1160" s="124"/>
      <c r="AL1160" s="6"/>
      <c r="AM1160" s="6"/>
      <c r="AN1160" s="6"/>
      <c r="AO1160" s="6"/>
      <c r="AP1160" s="6"/>
      <c r="AQ1160" s="6"/>
      <c r="AR1160" s="6"/>
      <c r="AS1160" s="6"/>
      <c r="AT1160" s="130"/>
      <c r="AU1160" s="39"/>
      <c r="AV1160" s="39"/>
      <c r="AW1160" s="6"/>
      <c r="AX1160" s="6"/>
      <c r="AY1160" s="6"/>
      <c r="AZ1160" s="6"/>
      <c r="BA1160" s="6"/>
      <c r="BB1160" s="6"/>
      <c r="BC1160" s="6"/>
      <c r="BD1160" s="130"/>
      <c r="BE1160" s="124"/>
      <c r="BF1160" s="6"/>
      <c r="BG1160" s="130"/>
      <c r="BH1160" s="6"/>
      <c r="BI1160" s="124"/>
      <c r="BJ1160" s="130"/>
    </row>
    <row r="1161" spans="1:62" customFormat="1" ht="15" x14ac:dyDescent="0.35">
      <c r="A1161" s="121"/>
      <c r="B1161" s="76"/>
      <c r="C1161" s="9"/>
      <c r="D1161" s="9"/>
      <c r="E1161" s="9"/>
      <c r="F1161" s="15"/>
      <c r="G1161" s="5"/>
      <c r="H1161" s="5"/>
      <c r="I1161" s="9"/>
      <c r="J1161" s="9"/>
      <c r="K1161" s="9"/>
      <c r="L1161" s="9"/>
      <c r="M1161" s="9"/>
      <c r="N1161" s="9"/>
      <c r="O1161" s="9"/>
      <c r="P1161" s="9"/>
      <c r="Q1161" s="9"/>
      <c r="R1161" s="9"/>
      <c r="S1161" s="9"/>
      <c r="T1161" s="9"/>
      <c r="U1161" s="9"/>
      <c r="V1161" s="9"/>
      <c r="W1161" s="9"/>
      <c r="X1161" s="65"/>
      <c r="Y1161" s="17"/>
      <c r="Z1161" s="65"/>
      <c r="AA1161" s="9"/>
      <c r="AB1161" s="9"/>
      <c r="AC1161" s="9"/>
      <c r="AD1161" s="9"/>
      <c r="AE1161" s="14"/>
      <c r="AF1161" s="14"/>
      <c r="AG1161" s="14"/>
      <c r="AH1161" s="14"/>
      <c r="AI1161" s="14"/>
      <c r="AJ1161" s="14"/>
      <c r="AK1161" s="124"/>
      <c r="AL1161" s="6"/>
      <c r="AM1161" s="6"/>
      <c r="AN1161" s="6"/>
      <c r="AO1161" s="6"/>
      <c r="AP1161" s="6"/>
      <c r="AQ1161" s="6"/>
      <c r="AR1161" s="6"/>
      <c r="AS1161" s="6"/>
      <c r="AT1161" s="130"/>
      <c r="AU1161" s="39"/>
      <c r="AV1161" s="39"/>
      <c r="AW1161" s="6"/>
      <c r="AX1161" s="6"/>
      <c r="AY1161" s="6"/>
      <c r="AZ1161" s="6"/>
      <c r="BA1161" s="6"/>
      <c r="BB1161" s="6"/>
      <c r="BC1161" s="6"/>
      <c r="BD1161" s="130"/>
      <c r="BE1161" s="124"/>
      <c r="BF1161" s="6"/>
      <c r="BG1161" s="130"/>
      <c r="BH1161" s="6"/>
      <c r="BI1161" s="124"/>
      <c r="BJ1161" s="130"/>
    </row>
    <row r="1162" spans="1:62" customFormat="1" ht="15" x14ac:dyDescent="0.35">
      <c r="A1162" s="121"/>
      <c r="B1162" s="76"/>
      <c r="C1162" s="9"/>
      <c r="D1162" s="9"/>
      <c r="E1162" s="9"/>
      <c r="F1162" s="15"/>
      <c r="G1162" s="5"/>
      <c r="H1162" s="5"/>
      <c r="I1162" s="9"/>
      <c r="J1162" s="9"/>
      <c r="K1162" s="9"/>
      <c r="L1162" s="9"/>
      <c r="M1162" s="9"/>
      <c r="N1162" s="9"/>
      <c r="O1162" s="9"/>
      <c r="P1162" s="9"/>
      <c r="Q1162" s="9"/>
      <c r="R1162" s="9"/>
      <c r="S1162" s="9"/>
      <c r="T1162" s="9"/>
      <c r="U1162" s="9"/>
      <c r="V1162" s="9"/>
      <c r="W1162" s="9"/>
      <c r="X1162" s="65"/>
      <c r="Y1162" s="17"/>
      <c r="Z1162" s="65"/>
      <c r="AA1162" s="9"/>
      <c r="AB1162" s="9"/>
      <c r="AC1162" s="9"/>
      <c r="AD1162" s="9"/>
      <c r="AE1162" s="14"/>
      <c r="AF1162" s="14"/>
      <c r="AG1162" s="14"/>
      <c r="AH1162" s="14"/>
      <c r="AI1162" s="14"/>
      <c r="AJ1162" s="14"/>
      <c r="AK1162" s="124"/>
      <c r="AL1162" s="6"/>
      <c r="AM1162" s="6"/>
      <c r="AN1162" s="6"/>
      <c r="AO1162" s="6"/>
      <c r="AP1162" s="6"/>
      <c r="AQ1162" s="6"/>
      <c r="AR1162" s="6"/>
      <c r="AS1162" s="6"/>
      <c r="AT1162" s="130"/>
      <c r="AU1162" s="39"/>
      <c r="AV1162" s="39"/>
      <c r="AW1162" s="6"/>
      <c r="AX1162" s="6"/>
      <c r="AY1162" s="6"/>
      <c r="AZ1162" s="6"/>
      <c r="BA1162" s="6"/>
      <c r="BB1162" s="6"/>
      <c r="BC1162" s="6"/>
      <c r="BD1162" s="130"/>
      <c r="BE1162" s="124"/>
      <c r="BF1162" s="6"/>
      <c r="BG1162" s="130"/>
      <c r="BH1162" s="6"/>
      <c r="BI1162" s="124"/>
      <c r="BJ1162" s="130"/>
    </row>
    <row r="1163" spans="1:62" customFormat="1" ht="15" x14ac:dyDescent="0.35">
      <c r="A1163" s="121"/>
      <c r="B1163" s="76"/>
      <c r="C1163" s="9"/>
      <c r="D1163" s="9"/>
      <c r="E1163" s="9"/>
      <c r="F1163" s="15"/>
      <c r="G1163" s="5"/>
      <c r="H1163" s="5"/>
      <c r="I1163" s="9"/>
      <c r="J1163" s="9"/>
      <c r="K1163" s="9"/>
      <c r="L1163" s="9"/>
      <c r="M1163" s="9"/>
      <c r="N1163" s="9"/>
      <c r="O1163" s="9"/>
      <c r="P1163" s="9"/>
      <c r="Q1163" s="9"/>
      <c r="R1163" s="9"/>
      <c r="S1163" s="9"/>
      <c r="T1163" s="9"/>
      <c r="U1163" s="9"/>
      <c r="V1163" s="8"/>
      <c r="W1163" s="8"/>
      <c r="X1163" s="7"/>
      <c r="Y1163" s="18"/>
      <c r="Z1163" s="7"/>
      <c r="AA1163" s="7"/>
      <c r="AB1163" s="7"/>
      <c r="AC1163" s="9"/>
      <c r="AD1163" s="8"/>
      <c r="AE1163" s="14"/>
      <c r="AF1163" s="14"/>
      <c r="AG1163" s="14"/>
      <c r="AH1163" s="14"/>
      <c r="AI1163" s="14"/>
      <c r="AJ1163" s="14"/>
      <c r="AK1163" s="125"/>
      <c r="AL1163" s="6"/>
      <c r="AM1163" s="5"/>
      <c r="AN1163" s="5"/>
      <c r="AO1163" s="6"/>
      <c r="AP1163" s="6"/>
      <c r="AQ1163" s="6"/>
      <c r="AR1163" s="6"/>
      <c r="AS1163" s="6"/>
      <c r="AT1163" s="130"/>
      <c r="AU1163" s="6"/>
      <c r="AV1163" s="6"/>
      <c r="AW1163" s="6"/>
      <c r="AX1163" s="6"/>
      <c r="AY1163" s="6"/>
      <c r="AZ1163" s="6"/>
      <c r="BA1163" s="6"/>
      <c r="BB1163" s="6"/>
      <c r="BC1163" s="6"/>
      <c r="BD1163" s="130"/>
      <c r="BE1163" s="124"/>
      <c r="BF1163" s="6"/>
      <c r="BG1163" s="130"/>
      <c r="BH1163" s="6"/>
      <c r="BI1163" s="124"/>
      <c r="BJ1163" s="130"/>
    </row>
    <row r="1164" spans="1:62" customFormat="1" ht="15" x14ac:dyDescent="0.35">
      <c r="A1164" s="34"/>
      <c r="B1164" s="76"/>
      <c r="C1164" s="1"/>
      <c r="D1164" s="9"/>
      <c r="E1164" s="1"/>
      <c r="F1164" s="15"/>
      <c r="G1164" s="5"/>
      <c r="H1164" s="5"/>
      <c r="I1164" s="22"/>
      <c r="J1164" s="22"/>
      <c r="K1164" s="22"/>
      <c r="L1164" s="60"/>
      <c r="M1164" s="60"/>
      <c r="N1164" s="60"/>
      <c r="O1164" s="60"/>
      <c r="P1164" s="60"/>
      <c r="Q1164" s="60"/>
      <c r="R1164" s="60"/>
      <c r="S1164" s="60"/>
      <c r="T1164" s="60"/>
      <c r="U1164" s="60"/>
      <c r="V1164" s="60"/>
      <c r="W1164" s="60"/>
      <c r="X1164" s="60"/>
      <c r="Y1164" s="59"/>
      <c r="Z1164" s="20"/>
      <c r="AA1164" s="60"/>
      <c r="AB1164" s="60"/>
      <c r="AC1164" s="60"/>
      <c r="AD1164" s="60"/>
      <c r="AE1164" s="22"/>
      <c r="AF1164" s="22"/>
      <c r="AG1164" s="22"/>
      <c r="AH1164" s="22"/>
      <c r="AI1164" s="22"/>
      <c r="AJ1164" s="22"/>
      <c r="AK1164" s="38"/>
      <c r="AL1164" s="39"/>
      <c r="AM1164" s="39"/>
      <c r="AN1164" s="39"/>
      <c r="AO1164" s="39"/>
      <c r="AP1164" s="39"/>
      <c r="AQ1164" s="39"/>
      <c r="AR1164" s="40"/>
      <c r="AS1164" s="39"/>
      <c r="AT1164" s="42"/>
      <c r="AU1164" s="39"/>
      <c r="AV1164" s="39"/>
      <c r="AW1164" s="39"/>
      <c r="AX1164" s="39"/>
      <c r="AY1164" s="39"/>
      <c r="AZ1164" s="40"/>
      <c r="BA1164" s="39"/>
      <c r="BB1164" s="40"/>
      <c r="BC1164" s="39"/>
      <c r="BD1164" s="42"/>
      <c r="BE1164" s="38"/>
      <c r="BF1164" s="39"/>
      <c r="BG1164" s="55"/>
      <c r="BH1164" s="56"/>
      <c r="BI1164" s="57"/>
      <c r="BJ1164" s="58"/>
    </row>
    <row r="1165" spans="1:62" customFormat="1" ht="15" x14ac:dyDescent="0.35">
      <c r="A1165" s="121"/>
      <c r="B1165" s="76"/>
      <c r="C1165" s="9"/>
      <c r="D1165" s="9"/>
      <c r="E1165" s="9"/>
      <c r="F1165" s="15"/>
      <c r="G1165" s="5"/>
      <c r="H1165" s="5"/>
      <c r="I1165" s="9"/>
      <c r="J1165" s="9"/>
      <c r="K1165" s="9"/>
      <c r="L1165" s="9"/>
      <c r="M1165" s="9"/>
      <c r="N1165" s="9"/>
      <c r="O1165" s="9"/>
      <c r="P1165" s="9"/>
      <c r="Q1165" s="9"/>
      <c r="R1165" s="9"/>
      <c r="S1165" s="9"/>
      <c r="T1165" s="9"/>
      <c r="U1165" s="9"/>
      <c r="V1165" s="9"/>
      <c r="W1165" s="9"/>
      <c r="X1165" s="65"/>
      <c r="Y1165" s="17"/>
      <c r="Z1165" s="65"/>
      <c r="AA1165" s="9"/>
      <c r="AB1165" s="9"/>
      <c r="AC1165" s="9"/>
      <c r="AD1165" s="9"/>
      <c r="AE1165" s="14"/>
      <c r="AF1165" s="14"/>
      <c r="AG1165" s="14"/>
      <c r="AH1165" s="14"/>
      <c r="AI1165" s="14"/>
      <c r="AJ1165" s="14"/>
      <c r="AK1165" s="124"/>
      <c r="AL1165" s="6"/>
      <c r="AM1165" s="6"/>
      <c r="AN1165" s="6"/>
      <c r="AO1165" s="6"/>
      <c r="AP1165" s="6"/>
      <c r="AQ1165" s="6"/>
      <c r="AR1165" s="6"/>
      <c r="AS1165" s="6"/>
      <c r="AT1165" s="130"/>
      <c r="AU1165" s="39"/>
      <c r="AV1165" s="39"/>
      <c r="AW1165" s="6"/>
      <c r="AX1165" s="6"/>
      <c r="AY1165" s="6"/>
      <c r="AZ1165" s="6"/>
      <c r="BA1165" s="6"/>
      <c r="BB1165" s="6"/>
      <c r="BC1165" s="6"/>
      <c r="BD1165" s="130"/>
      <c r="BE1165" s="124"/>
      <c r="BF1165" s="6"/>
      <c r="BG1165" s="130"/>
      <c r="BH1165" s="6"/>
      <c r="BI1165" s="124"/>
      <c r="BJ1165" s="130"/>
    </row>
    <row r="1166" spans="1:62" customFormat="1" ht="15" x14ac:dyDescent="0.35">
      <c r="A1166" s="121"/>
      <c r="B1166" s="76"/>
      <c r="C1166" s="9"/>
      <c r="D1166" s="9"/>
      <c r="E1166" s="9"/>
      <c r="F1166" s="15"/>
      <c r="G1166" s="5"/>
      <c r="H1166" s="5"/>
      <c r="I1166" s="9"/>
      <c r="J1166" s="9"/>
      <c r="K1166" s="9"/>
      <c r="L1166" s="9"/>
      <c r="M1166" s="9"/>
      <c r="N1166" s="9"/>
      <c r="O1166" s="9"/>
      <c r="P1166" s="9"/>
      <c r="Q1166" s="9"/>
      <c r="R1166" s="9"/>
      <c r="S1166" s="9"/>
      <c r="T1166" s="9"/>
      <c r="U1166" s="9"/>
      <c r="V1166" s="9"/>
      <c r="W1166" s="9"/>
      <c r="X1166" s="65"/>
      <c r="Y1166" s="17"/>
      <c r="Z1166" s="65"/>
      <c r="AA1166" s="9"/>
      <c r="AB1166" s="9"/>
      <c r="AC1166" s="9"/>
      <c r="AD1166" s="9"/>
      <c r="AE1166" s="14"/>
      <c r="AF1166" s="14"/>
      <c r="AG1166" s="14"/>
      <c r="AH1166" s="14"/>
      <c r="AI1166" s="14"/>
      <c r="AJ1166" s="14"/>
      <c r="AK1166" s="124"/>
      <c r="AL1166" s="6"/>
      <c r="AM1166" s="6"/>
      <c r="AN1166" s="6"/>
      <c r="AO1166" s="6"/>
      <c r="AP1166" s="6"/>
      <c r="AQ1166" s="6"/>
      <c r="AR1166" s="6"/>
      <c r="AS1166" s="6"/>
      <c r="AT1166" s="130"/>
      <c r="AU1166" s="39"/>
      <c r="AV1166" s="39"/>
      <c r="AW1166" s="6"/>
      <c r="AX1166" s="6"/>
      <c r="AY1166" s="6"/>
      <c r="AZ1166" s="6"/>
      <c r="BA1166" s="6"/>
      <c r="BB1166" s="6"/>
      <c r="BC1166" s="6"/>
      <c r="BD1166" s="130"/>
      <c r="BE1166" s="124"/>
      <c r="BF1166" s="6"/>
      <c r="BG1166" s="130"/>
      <c r="BH1166" s="6"/>
      <c r="BI1166" s="124"/>
      <c r="BJ1166" s="130"/>
    </row>
    <row r="1167" spans="1:62" customFormat="1" ht="15" x14ac:dyDescent="0.35">
      <c r="A1167" s="34"/>
      <c r="B1167" s="76"/>
      <c r="C1167" s="1"/>
      <c r="D1167" s="9"/>
      <c r="E1167" s="1"/>
      <c r="F1167" s="15"/>
      <c r="G1167" s="5"/>
      <c r="H1167" s="5"/>
      <c r="I1167" s="22"/>
      <c r="J1167" s="22"/>
      <c r="K1167" s="22"/>
      <c r="L1167" s="60"/>
      <c r="M1167" s="60"/>
      <c r="N1167" s="60"/>
      <c r="O1167" s="60"/>
      <c r="P1167" s="60"/>
      <c r="Q1167" s="60"/>
      <c r="R1167" s="60"/>
      <c r="S1167" s="60"/>
      <c r="T1167" s="60"/>
      <c r="U1167" s="60"/>
      <c r="V1167" s="60"/>
      <c r="W1167" s="60"/>
      <c r="X1167" s="60"/>
      <c r="Y1167" s="59"/>
      <c r="Z1167" s="20"/>
      <c r="AA1167" s="60"/>
      <c r="AB1167" s="60"/>
      <c r="AC1167" s="60"/>
      <c r="AD1167" s="60"/>
      <c r="AE1167" s="22"/>
      <c r="AF1167" s="22"/>
      <c r="AG1167" s="22"/>
      <c r="AH1167" s="22"/>
      <c r="AI1167" s="22"/>
      <c r="AJ1167" s="22"/>
      <c r="AK1167" s="38"/>
      <c r="AL1167" s="39"/>
      <c r="AM1167" s="39"/>
      <c r="AN1167" s="39"/>
      <c r="AO1167" s="39"/>
      <c r="AP1167" s="39"/>
      <c r="AQ1167" s="39"/>
      <c r="AR1167" s="40"/>
      <c r="AS1167" s="39"/>
      <c r="AT1167" s="42"/>
      <c r="AU1167" s="39"/>
      <c r="AV1167" s="39"/>
      <c r="AW1167" s="39"/>
      <c r="AX1167" s="39"/>
      <c r="AY1167" s="39"/>
      <c r="AZ1167" s="40"/>
      <c r="BA1167" s="39"/>
      <c r="BB1167" s="40"/>
      <c r="BC1167" s="39"/>
      <c r="BD1167" s="42"/>
      <c r="BE1167" s="38"/>
      <c r="BF1167" s="39"/>
      <c r="BG1167" s="55"/>
      <c r="BH1167" s="56"/>
      <c r="BI1167" s="57"/>
      <c r="BJ1167" s="58"/>
    </row>
    <row r="1168" spans="1:62" customFormat="1" ht="15" x14ac:dyDescent="0.35">
      <c r="A1168" s="121"/>
      <c r="B1168" s="76"/>
      <c r="C1168" s="9"/>
      <c r="D1168" s="9"/>
      <c r="E1168" s="9"/>
      <c r="F1168" s="15"/>
      <c r="G1168" s="5"/>
      <c r="H1168" s="5"/>
      <c r="I1168" s="9"/>
      <c r="J1168" s="9"/>
      <c r="K1168" s="9"/>
      <c r="L1168" s="9"/>
      <c r="M1168" s="9"/>
      <c r="N1168" s="9"/>
      <c r="O1168" s="9"/>
      <c r="P1168" s="9"/>
      <c r="Q1168" s="9"/>
      <c r="R1168" s="9"/>
      <c r="S1168" s="9"/>
      <c r="T1168" s="9"/>
      <c r="U1168" s="9"/>
      <c r="V1168" s="8"/>
      <c r="W1168" s="8"/>
      <c r="X1168" s="7"/>
      <c r="Y1168" s="18"/>
      <c r="Z1168" s="7"/>
      <c r="AA1168" s="7"/>
      <c r="AB1168" s="7"/>
      <c r="AC1168" s="9"/>
      <c r="AD1168" s="8"/>
      <c r="AE1168" s="14"/>
      <c r="AF1168" s="14"/>
      <c r="AG1168" s="14"/>
      <c r="AH1168" s="14"/>
      <c r="AI1168" s="14"/>
      <c r="AJ1168" s="14"/>
      <c r="AK1168" s="125"/>
      <c r="AL1168" s="6"/>
      <c r="AM1168" s="5"/>
      <c r="AN1168" s="5"/>
      <c r="AO1168" s="6"/>
      <c r="AP1168" s="6"/>
      <c r="AQ1168" s="6"/>
      <c r="AR1168" s="6"/>
      <c r="AS1168" s="6"/>
      <c r="AT1168" s="130"/>
      <c r="AU1168" s="6"/>
      <c r="AV1168" s="6"/>
      <c r="AW1168" s="6"/>
      <c r="AX1168" s="6"/>
      <c r="AY1168" s="6"/>
      <c r="AZ1168" s="6"/>
      <c r="BA1168" s="6"/>
      <c r="BB1168" s="6"/>
      <c r="BC1168" s="6"/>
      <c r="BD1168" s="130"/>
      <c r="BE1168" s="124"/>
      <c r="BF1168" s="6"/>
      <c r="BG1168" s="130"/>
      <c r="BH1168" s="6"/>
      <c r="BI1168" s="124"/>
      <c r="BJ1168" s="130"/>
    </row>
    <row r="1169" spans="1:62" customFormat="1" ht="15" x14ac:dyDescent="0.35">
      <c r="A1169" s="121"/>
      <c r="B1169" s="76"/>
      <c r="C1169" s="9"/>
      <c r="D1169" s="9"/>
      <c r="E1169" s="9"/>
      <c r="F1169" s="15"/>
      <c r="G1169" s="5"/>
      <c r="H1169" s="5"/>
      <c r="I1169" s="9"/>
      <c r="J1169" s="9"/>
      <c r="K1169" s="9"/>
      <c r="L1169" s="9"/>
      <c r="M1169" s="9"/>
      <c r="N1169" s="9"/>
      <c r="O1169" s="9"/>
      <c r="P1169" s="9"/>
      <c r="Q1169" s="9"/>
      <c r="R1169" s="9"/>
      <c r="S1169" s="9"/>
      <c r="T1169" s="9"/>
      <c r="U1169" s="9"/>
      <c r="V1169" s="9"/>
      <c r="W1169" s="9"/>
      <c r="X1169" s="65"/>
      <c r="Y1169" s="17"/>
      <c r="Z1169" s="65"/>
      <c r="AA1169" s="9"/>
      <c r="AB1169" s="9"/>
      <c r="AC1169" s="9"/>
      <c r="AD1169" s="9"/>
      <c r="AE1169" s="14"/>
      <c r="AF1169" s="14"/>
      <c r="AG1169" s="14"/>
      <c r="AH1169" s="14"/>
      <c r="AI1169" s="14"/>
      <c r="AJ1169" s="14"/>
      <c r="AK1169" s="124"/>
      <c r="AL1169" s="6"/>
      <c r="AM1169" s="6"/>
      <c r="AN1169" s="6"/>
      <c r="AO1169" s="6"/>
      <c r="AP1169" s="6"/>
      <c r="AQ1169" s="6"/>
      <c r="AR1169" s="6"/>
      <c r="AS1169" s="6"/>
      <c r="AT1169" s="130"/>
      <c r="AU1169" s="39"/>
      <c r="AV1169" s="39"/>
      <c r="AW1169" s="6"/>
      <c r="AX1169" s="6"/>
      <c r="AY1169" s="6"/>
      <c r="AZ1169" s="6"/>
      <c r="BA1169" s="6"/>
      <c r="BB1169" s="6"/>
      <c r="BC1169" s="6"/>
      <c r="BD1169" s="130"/>
      <c r="BE1169" s="124"/>
      <c r="BF1169" s="6"/>
      <c r="BG1169" s="130"/>
      <c r="BH1169" s="6"/>
      <c r="BI1169" s="124"/>
      <c r="BJ1169" s="130"/>
    </row>
    <row r="1170" spans="1:62" customFormat="1" ht="15" x14ac:dyDescent="0.35">
      <c r="A1170" s="121"/>
      <c r="B1170" s="76"/>
      <c r="C1170" s="9"/>
      <c r="D1170" s="9"/>
      <c r="E1170" s="9"/>
      <c r="F1170" s="15"/>
      <c r="G1170" s="5"/>
      <c r="H1170" s="5"/>
      <c r="I1170" s="9"/>
      <c r="J1170" s="9"/>
      <c r="K1170" s="9"/>
      <c r="L1170" s="9"/>
      <c r="M1170" s="9"/>
      <c r="N1170" s="9"/>
      <c r="O1170" s="9"/>
      <c r="P1170" s="9"/>
      <c r="Q1170" s="9"/>
      <c r="R1170" s="9"/>
      <c r="S1170" s="9"/>
      <c r="T1170" s="9"/>
      <c r="U1170" s="9"/>
      <c r="V1170" s="9"/>
      <c r="W1170" s="9"/>
      <c r="X1170" s="65"/>
      <c r="Y1170" s="17"/>
      <c r="Z1170" s="65"/>
      <c r="AA1170" s="9"/>
      <c r="AB1170" s="9"/>
      <c r="AC1170" s="9"/>
      <c r="AD1170" s="9"/>
      <c r="AE1170" s="14"/>
      <c r="AF1170" s="14"/>
      <c r="AG1170" s="14"/>
      <c r="AH1170" s="14"/>
      <c r="AI1170" s="14"/>
      <c r="AJ1170" s="14"/>
      <c r="AK1170" s="124"/>
      <c r="AL1170" s="6"/>
      <c r="AM1170" s="6"/>
      <c r="AN1170" s="6"/>
      <c r="AO1170" s="6"/>
      <c r="AP1170" s="6"/>
      <c r="AQ1170" s="6"/>
      <c r="AR1170" s="6"/>
      <c r="AS1170" s="6"/>
      <c r="AT1170" s="130"/>
      <c r="AU1170" s="39"/>
      <c r="AV1170" s="39"/>
      <c r="AW1170" s="6"/>
      <c r="AX1170" s="6"/>
      <c r="AY1170" s="6"/>
      <c r="AZ1170" s="6"/>
      <c r="BA1170" s="6"/>
      <c r="BB1170" s="6"/>
      <c r="BC1170" s="6"/>
      <c r="BD1170" s="130"/>
      <c r="BE1170" s="124"/>
      <c r="BF1170" s="6"/>
      <c r="BG1170" s="130"/>
      <c r="BH1170" s="6"/>
      <c r="BI1170" s="124"/>
      <c r="BJ1170" s="130"/>
    </row>
    <row r="1171" spans="1:62" customFormat="1" ht="15" x14ac:dyDescent="0.35">
      <c r="A1171" s="34"/>
      <c r="B1171" s="19"/>
      <c r="C1171" s="1"/>
      <c r="D1171" s="9"/>
      <c r="E1171" s="1"/>
      <c r="F1171" s="15"/>
      <c r="G1171" s="37"/>
      <c r="H1171" s="5"/>
      <c r="I1171" s="22"/>
      <c r="J1171" s="22"/>
      <c r="K1171" s="22"/>
      <c r="L1171" s="60"/>
      <c r="M1171" s="60"/>
      <c r="N1171" s="60"/>
      <c r="O1171" s="60"/>
      <c r="P1171" s="60"/>
      <c r="Q1171" s="60"/>
      <c r="R1171" s="60"/>
      <c r="S1171" s="60"/>
      <c r="T1171" s="60"/>
      <c r="U1171" s="60"/>
      <c r="V1171" s="60"/>
      <c r="W1171" s="60"/>
      <c r="X1171" s="60"/>
      <c r="Y1171" s="59"/>
      <c r="Z1171" s="20"/>
      <c r="AA1171" s="60"/>
      <c r="AB1171" s="60"/>
      <c r="AC1171" s="60"/>
      <c r="AD1171" s="60"/>
      <c r="AE1171" s="22"/>
      <c r="AF1171" s="22"/>
      <c r="AG1171" s="22"/>
      <c r="AH1171" s="22"/>
      <c r="AI1171" s="22"/>
      <c r="AJ1171" s="22"/>
      <c r="AK1171" s="38"/>
      <c r="AL1171" s="39"/>
      <c r="AM1171" s="39"/>
      <c r="AN1171" s="39"/>
      <c r="AO1171" s="39"/>
      <c r="AP1171" s="39"/>
      <c r="AQ1171" s="39"/>
      <c r="AR1171" s="40"/>
      <c r="AS1171" s="39"/>
      <c r="AT1171" s="42"/>
      <c r="AU1171" s="39"/>
      <c r="AV1171" s="39"/>
      <c r="AW1171" s="39"/>
      <c r="AX1171" s="39"/>
      <c r="AY1171" s="39"/>
      <c r="AZ1171" s="40"/>
      <c r="BA1171" s="39"/>
      <c r="BB1171" s="40"/>
      <c r="BC1171" s="39"/>
      <c r="BD1171" s="42"/>
      <c r="BE1171" s="38"/>
      <c r="BF1171" s="39"/>
      <c r="BG1171" s="55"/>
      <c r="BH1171" s="56"/>
      <c r="BI1171" s="57"/>
      <c r="BJ1171" s="58"/>
    </row>
    <row r="1172" spans="1:62" customFormat="1" ht="15" x14ac:dyDescent="0.35">
      <c r="A1172" s="121"/>
      <c r="B1172" s="76"/>
      <c r="C1172" s="9"/>
      <c r="D1172" s="9"/>
      <c r="E1172" s="9"/>
      <c r="F1172" s="15"/>
      <c r="G1172" s="5"/>
      <c r="H1172" s="5"/>
      <c r="I1172" s="9"/>
      <c r="J1172" s="9"/>
      <c r="K1172" s="9"/>
      <c r="L1172" s="9"/>
      <c r="M1172" s="9"/>
      <c r="N1172" s="9"/>
      <c r="O1172" s="9"/>
      <c r="P1172" s="9"/>
      <c r="Q1172" s="9"/>
      <c r="R1172" s="9"/>
      <c r="S1172" s="9"/>
      <c r="T1172" s="9"/>
      <c r="U1172" s="9"/>
      <c r="V1172" s="9"/>
      <c r="W1172" s="9"/>
      <c r="X1172" s="65"/>
      <c r="Y1172" s="17"/>
      <c r="Z1172" s="65"/>
      <c r="AA1172" s="9"/>
      <c r="AB1172" s="9"/>
      <c r="AC1172" s="9"/>
      <c r="AD1172" s="9"/>
      <c r="AE1172" s="14"/>
      <c r="AF1172" s="14"/>
      <c r="AG1172" s="14"/>
      <c r="AH1172" s="14"/>
      <c r="AI1172" s="14"/>
      <c r="AJ1172" s="14"/>
      <c r="AK1172" s="124"/>
      <c r="AL1172" s="6"/>
      <c r="AM1172" s="6"/>
      <c r="AN1172" s="6"/>
      <c r="AO1172" s="6"/>
      <c r="AP1172" s="6"/>
      <c r="AQ1172" s="6"/>
      <c r="AR1172" s="6"/>
      <c r="AS1172" s="6"/>
      <c r="AT1172" s="130"/>
      <c r="AU1172" s="39"/>
      <c r="AV1172" s="39"/>
      <c r="AW1172" s="6"/>
      <c r="AX1172" s="6"/>
      <c r="AY1172" s="6"/>
      <c r="AZ1172" s="6"/>
      <c r="BA1172" s="6"/>
      <c r="BB1172" s="6"/>
      <c r="BC1172" s="6"/>
      <c r="BD1172" s="130"/>
      <c r="BE1172" s="124"/>
      <c r="BF1172" s="6"/>
      <c r="BG1172" s="130"/>
      <c r="BH1172" s="6"/>
      <c r="BI1172" s="124"/>
      <c r="BJ1172" s="130"/>
    </row>
    <row r="1173" spans="1:62" customFormat="1" ht="15" x14ac:dyDescent="0.35">
      <c r="A1173" s="121"/>
      <c r="B1173" s="76"/>
      <c r="C1173" s="9"/>
      <c r="D1173" s="9"/>
      <c r="E1173" s="9"/>
      <c r="F1173" s="15"/>
      <c r="G1173" s="5"/>
      <c r="H1173" s="5"/>
      <c r="I1173" s="9"/>
      <c r="J1173" s="9"/>
      <c r="K1173" s="9"/>
      <c r="L1173" s="9"/>
      <c r="M1173" s="9"/>
      <c r="N1173" s="9"/>
      <c r="O1173" s="9"/>
      <c r="P1173" s="9"/>
      <c r="Q1173" s="9"/>
      <c r="R1173" s="9"/>
      <c r="S1173" s="9"/>
      <c r="T1173" s="9"/>
      <c r="U1173" s="9"/>
      <c r="V1173" s="9"/>
      <c r="W1173" s="9"/>
      <c r="X1173" s="65"/>
      <c r="Y1173" s="17"/>
      <c r="Z1173" s="65"/>
      <c r="AA1173" s="9"/>
      <c r="AB1173" s="9"/>
      <c r="AC1173" s="9"/>
      <c r="AD1173" s="9"/>
      <c r="AE1173" s="14"/>
      <c r="AF1173" s="14"/>
      <c r="AG1173" s="14"/>
      <c r="AH1173" s="14"/>
      <c r="AI1173" s="14"/>
      <c r="AJ1173" s="14"/>
      <c r="AK1173" s="124"/>
      <c r="AL1173" s="6"/>
      <c r="AM1173" s="6"/>
      <c r="AN1173" s="6"/>
      <c r="AO1173" s="6"/>
      <c r="AP1173" s="6"/>
      <c r="AQ1173" s="6"/>
      <c r="AR1173" s="6"/>
      <c r="AS1173" s="6"/>
      <c r="AT1173" s="130"/>
      <c r="AU1173" s="39"/>
      <c r="AV1173" s="39"/>
      <c r="AW1173" s="6"/>
      <c r="AX1173" s="6"/>
      <c r="AY1173" s="6"/>
      <c r="AZ1173" s="6"/>
      <c r="BA1173" s="6"/>
      <c r="BB1173" s="6"/>
      <c r="BC1173" s="6"/>
      <c r="BD1173" s="130"/>
      <c r="BE1173" s="124"/>
      <c r="BF1173" s="6"/>
      <c r="BG1173" s="130"/>
      <c r="BH1173" s="6"/>
      <c r="BI1173" s="124"/>
      <c r="BJ1173" s="130"/>
    </row>
    <row r="1174" spans="1:62" customFormat="1" ht="15" x14ac:dyDescent="0.35">
      <c r="A1174" s="121"/>
      <c r="B1174" s="76"/>
      <c r="C1174" s="9"/>
      <c r="D1174" s="9"/>
      <c r="E1174" s="9"/>
      <c r="F1174" s="15"/>
      <c r="G1174" s="5"/>
      <c r="H1174" s="5"/>
      <c r="I1174" s="9"/>
      <c r="J1174" s="9"/>
      <c r="K1174" s="9"/>
      <c r="L1174" s="9"/>
      <c r="M1174" s="9"/>
      <c r="N1174" s="9"/>
      <c r="O1174" s="9"/>
      <c r="P1174" s="9"/>
      <c r="Q1174" s="9"/>
      <c r="R1174" s="9"/>
      <c r="S1174" s="9"/>
      <c r="T1174" s="9"/>
      <c r="U1174" s="9"/>
      <c r="V1174" s="8"/>
      <c r="W1174" s="8"/>
      <c r="X1174" s="7"/>
      <c r="Y1174" s="18"/>
      <c r="Z1174" s="7"/>
      <c r="AA1174" s="7"/>
      <c r="AB1174" s="7"/>
      <c r="AC1174" s="9"/>
      <c r="AD1174" s="8"/>
      <c r="AE1174" s="14"/>
      <c r="AF1174" s="14"/>
      <c r="AG1174" s="14"/>
      <c r="AH1174" s="14"/>
      <c r="AI1174" s="14"/>
      <c r="AJ1174" s="14"/>
      <c r="AK1174" s="125"/>
      <c r="AL1174" s="6"/>
      <c r="AM1174" s="5"/>
      <c r="AN1174" s="5"/>
      <c r="AO1174" s="6"/>
      <c r="AP1174" s="6"/>
      <c r="AQ1174" s="6"/>
      <c r="AR1174" s="6"/>
      <c r="AS1174" s="6"/>
      <c r="AT1174" s="130"/>
      <c r="AU1174" s="6"/>
      <c r="AV1174" s="6"/>
      <c r="AW1174" s="6"/>
      <c r="AX1174" s="6"/>
      <c r="AY1174" s="6"/>
      <c r="AZ1174" s="6"/>
      <c r="BA1174" s="6"/>
      <c r="BB1174" s="6"/>
      <c r="BC1174" s="6"/>
      <c r="BD1174" s="130"/>
      <c r="BE1174" s="124"/>
      <c r="BF1174" s="6"/>
      <c r="BG1174" s="130"/>
      <c r="BH1174" s="6"/>
      <c r="BI1174" s="124"/>
      <c r="BJ1174" s="130"/>
    </row>
    <row r="1175" spans="1:62" customFormat="1" ht="15" x14ac:dyDescent="0.35">
      <c r="A1175" s="121"/>
      <c r="B1175" s="76"/>
      <c r="C1175" s="9"/>
      <c r="D1175" s="9"/>
      <c r="E1175" s="9"/>
      <c r="F1175" s="15"/>
      <c r="G1175" s="5"/>
      <c r="H1175" s="5"/>
      <c r="I1175" s="9"/>
      <c r="J1175" s="9"/>
      <c r="K1175" s="9"/>
      <c r="L1175" s="9"/>
      <c r="M1175" s="9"/>
      <c r="N1175" s="9"/>
      <c r="O1175" s="9"/>
      <c r="P1175" s="9"/>
      <c r="Q1175" s="9"/>
      <c r="R1175" s="9"/>
      <c r="S1175" s="9"/>
      <c r="T1175" s="9"/>
      <c r="U1175" s="9"/>
      <c r="V1175" s="8"/>
      <c r="W1175" s="8"/>
      <c r="X1175" s="7"/>
      <c r="Y1175" s="18"/>
      <c r="Z1175" s="7"/>
      <c r="AA1175" s="7"/>
      <c r="AB1175" s="7"/>
      <c r="AC1175" s="9"/>
      <c r="AD1175" s="8"/>
      <c r="AE1175" s="14"/>
      <c r="AF1175" s="14"/>
      <c r="AG1175" s="14"/>
      <c r="AH1175" s="14"/>
      <c r="AI1175" s="14"/>
      <c r="AJ1175" s="14"/>
      <c r="AK1175" s="125"/>
      <c r="AL1175" s="6"/>
      <c r="AM1175" s="5"/>
      <c r="AN1175" s="5"/>
      <c r="AO1175" s="6"/>
      <c r="AP1175" s="6"/>
      <c r="AQ1175" s="6"/>
      <c r="AR1175" s="6"/>
      <c r="AS1175" s="6"/>
      <c r="AT1175" s="130"/>
      <c r="AU1175" s="6"/>
      <c r="AV1175" s="6"/>
      <c r="AW1175" s="6"/>
      <c r="AX1175" s="6"/>
      <c r="AY1175" s="6"/>
      <c r="AZ1175" s="6"/>
      <c r="BA1175" s="6"/>
      <c r="BB1175" s="6"/>
      <c r="BC1175" s="6"/>
      <c r="BD1175" s="130"/>
      <c r="BE1175" s="124"/>
      <c r="BF1175" s="6"/>
      <c r="BG1175" s="130"/>
      <c r="BH1175" s="6"/>
      <c r="BI1175" s="124"/>
      <c r="BJ1175" s="130"/>
    </row>
    <row r="1176" spans="1:62" customFormat="1" ht="15" x14ac:dyDescent="0.35">
      <c r="A1176" s="121"/>
      <c r="B1176" s="76"/>
      <c r="C1176" s="9"/>
      <c r="D1176" s="9"/>
      <c r="E1176" s="9"/>
      <c r="F1176" s="15"/>
      <c r="G1176" s="5"/>
      <c r="H1176" s="5"/>
      <c r="I1176" s="9"/>
      <c r="J1176" s="9"/>
      <c r="K1176" s="9"/>
      <c r="L1176" s="9"/>
      <c r="M1176" s="9"/>
      <c r="N1176" s="9"/>
      <c r="O1176" s="9"/>
      <c r="P1176" s="9"/>
      <c r="Q1176" s="9"/>
      <c r="R1176" s="9"/>
      <c r="S1176" s="9"/>
      <c r="T1176" s="9"/>
      <c r="U1176" s="9"/>
      <c r="V1176" s="8"/>
      <c r="W1176" s="8"/>
      <c r="X1176" s="7"/>
      <c r="Y1176" s="18"/>
      <c r="Z1176" s="7"/>
      <c r="AA1176" s="7"/>
      <c r="AB1176" s="7"/>
      <c r="AC1176" s="9"/>
      <c r="AD1176" s="8"/>
      <c r="AE1176" s="14"/>
      <c r="AF1176" s="14"/>
      <c r="AG1176" s="14"/>
      <c r="AH1176" s="14"/>
      <c r="AI1176" s="14"/>
      <c r="AJ1176" s="14"/>
      <c r="AK1176" s="125"/>
      <c r="AL1176" s="6"/>
      <c r="AM1176" s="5"/>
      <c r="AN1176" s="5"/>
      <c r="AO1176" s="6"/>
      <c r="AP1176" s="6"/>
      <c r="AQ1176" s="6"/>
      <c r="AR1176" s="6"/>
      <c r="AS1176" s="6"/>
      <c r="AT1176" s="130"/>
      <c r="AU1176" s="6"/>
      <c r="AV1176" s="6"/>
      <c r="AW1176" s="6"/>
      <c r="AX1176" s="6"/>
      <c r="AY1176" s="6"/>
      <c r="AZ1176" s="6"/>
      <c r="BA1176" s="6"/>
      <c r="BB1176" s="6"/>
      <c r="BC1176" s="6"/>
      <c r="BD1176" s="130"/>
      <c r="BE1176" s="124"/>
      <c r="BF1176" s="6"/>
      <c r="BG1176" s="130"/>
      <c r="BH1176" s="6"/>
      <c r="BI1176" s="124"/>
      <c r="BJ1176" s="130"/>
    </row>
    <row r="1177" spans="1:62" customFormat="1" ht="15" x14ac:dyDescent="0.35">
      <c r="A1177" s="121"/>
      <c r="B1177" s="76"/>
      <c r="C1177" s="9"/>
      <c r="D1177" s="9"/>
      <c r="E1177" s="9"/>
      <c r="F1177" s="15"/>
      <c r="G1177" s="5"/>
      <c r="H1177" s="5"/>
      <c r="I1177" s="9"/>
      <c r="J1177" s="9"/>
      <c r="K1177" s="9"/>
      <c r="L1177" s="9"/>
      <c r="M1177" s="9"/>
      <c r="N1177" s="9"/>
      <c r="O1177" s="9"/>
      <c r="P1177" s="9"/>
      <c r="Q1177" s="9"/>
      <c r="R1177" s="9"/>
      <c r="S1177" s="9"/>
      <c r="T1177" s="9"/>
      <c r="U1177" s="9"/>
      <c r="V1177" s="8"/>
      <c r="W1177" s="8"/>
      <c r="X1177" s="7"/>
      <c r="Y1177" s="18"/>
      <c r="Z1177" s="7"/>
      <c r="AA1177" s="7"/>
      <c r="AB1177" s="7"/>
      <c r="AC1177" s="9"/>
      <c r="AD1177" s="8"/>
      <c r="AE1177" s="14"/>
      <c r="AF1177" s="14"/>
      <c r="AG1177" s="14"/>
      <c r="AH1177" s="14"/>
      <c r="AI1177" s="14"/>
      <c r="AJ1177" s="14"/>
      <c r="AK1177" s="125"/>
      <c r="AL1177" s="6"/>
      <c r="AM1177" s="5"/>
      <c r="AN1177" s="5"/>
      <c r="AO1177" s="6"/>
      <c r="AP1177" s="6"/>
      <c r="AQ1177" s="6"/>
      <c r="AR1177" s="6"/>
      <c r="AS1177" s="6"/>
      <c r="AT1177" s="130"/>
      <c r="AU1177" s="6"/>
      <c r="AV1177" s="6"/>
      <c r="AW1177" s="6"/>
      <c r="AX1177" s="6"/>
      <c r="AY1177" s="6"/>
      <c r="AZ1177" s="6"/>
      <c r="BA1177" s="6"/>
      <c r="BB1177" s="6"/>
      <c r="BC1177" s="6"/>
      <c r="BD1177" s="130"/>
      <c r="BE1177" s="124"/>
      <c r="BF1177" s="6"/>
      <c r="BG1177" s="130"/>
      <c r="BH1177" s="6"/>
      <c r="BI1177" s="124"/>
      <c r="BJ1177" s="130"/>
    </row>
    <row r="1178" spans="1:62" customFormat="1" ht="15" x14ac:dyDescent="0.35">
      <c r="A1178" s="34"/>
      <c r="B1178" s="19"/>
      <c r="C1178" s="1"/>
      <c r="D1178" s="9"/>
      <c r="E1178" s="1"/>
      <c r="F1178" s="15"/>
      <c r="G1178" s="37"/>
      <c r="H1178" s="5"/>
      <c r="I1178" s="22"/>
      <c r="J1178" s="22"/>
      <c r="K1178" s="22"/>
      <c r="L1178" s="60"/>
      <c r="M1178" s="60"/>
      <c r="N1178" s="60"/>
      <c r="O1178" s="60"/>
      <c r="P1178" s="60"/>
      <c r="Q1178" s="60"/>
      <c r="R1178" s="60"/>
      <c r="S1178" s="60"/>
      <c r="T1178" s="60"/>
      <c r="U1178" s="60"/>
      <c r="V1178" s="60"/>
      <c r="W1178" s="60"/>
      <c r="X1178" s="60"/>
      <c r="Y1178" s="59"/>
      <c r="Z1178" s="20"/>
      <c r="AA1178" s="60"/>
      <c r="AB1178" s="60"/>
      <c r="AC1178" s="60"/>
      <c r="AD1178" s="60"/>
      <c r="AE1178" s="22"/>
      <c r="AF1178" s="22"/>
      <c r="AG1178" s="22"/>
      <c r="AH1178" s="22"/>
      <c r="AI1178" s="22"/>
      <c r="AJ1178" s="22"/>
      <c r="AK1178" s="38"/>
      <c r="AL1178" s="39"/>
      <c r="AM1178" s="39"/>
      <c r="AN1178" s="39"/>
      <c r="AO1178" s="39"/>
      <c r="AP1178" s="39"/>
      <c r="AQ1178" s="39"/>
      <c r="AR1178" s="40"/>
      <c r="AS1178" s="39"/>
      <c r="AT1178" s="42"/>
      <c r="AU1178" s="39"/>
      <c r="AV1178" s="39"/>
      <c r="AW1178" s="39"/>
      <c r="AX1178" s="39"/>
      <c r="AY1178" s="39"/>
      <c r="AZ1178" s="40"/>
      <c r="BA1178" s="39"/>
      <c r="BB1178" s="40"/>
      <c r="BC1178" s="39"/>
      <c r="BD1178" s="42"/>
      <c r="BE1178" s="38"/>
      <c r="BF1178" s="39"/>
      <c r="BG1178" s="55"/>
      <c r="BH1178" s="56"/>
      <c r="BI1178" s="57"/>
      <c r="BJ1178" s="58"/>
    </row>
    <row r="1179" spans="1:62" customFormat="1" ht="15" x14ac:dyDescent="0.35">
      <c r="A1179" s="34"/>
      <c r="B1179" s="76"/>
      <c r="C1179" s="1"/>
      <c r="D1179" s="9"/>
      <c r="E1179" s="1"/>
      <c r="F1179" s="15"/>
      <c r="G1179" s="5"/>
      <c r="H1179" s="5"/>
      <c r="I1179" s="22"/>
      <c r="J1179" s="22"/>
      <c r="K1179" s="22"/>
      <c r="L1179" s="60"/>
      <c r="M1179" s="60"/>
      <c r="N1179" s="60"/>
      <c r="O1179" s="60"/>
      <c r="P1179" s="60"/>
      <c r="Q1179" s="60"/>
      <c r="R1179" s="60"/>
      <c r="S1179" s="60"/>
      <c r="T1179" s="60"/>
      <c r="U1179" s="60"/>
      <c r="V1179" s="60"/>
      <c r="W1179" s="60"/>
      <c r="X1179" s="60"/>
      <c r="Y1179" s="59"/>
      <c r="Z1179" s="20"/>
      <c r="AA1179" s="60"/>
      <c r="AB1179" s="60"/>
      <c r="AC1179" s="60"/>
      <c r="AD1179" s="60"/>
      <c r="AE1179" s="22"/>
      <c r="AF1179" s="22"/>
      <c r="AG1179" s="22"/>
      <c r="AH1179" s="22"/>
      <c r="AI1179" s="22"/>
      <c r="AJ1179" s="22"/>
      <c r="AK1179" s="38"/>
      <c r="AL1179" s="39"/>
      <c r="AM1179" s="39"/>
      <c r="AN1179" s="39"/>
      <c r="AO1179" s="39"/>
      <c r="AP1179" s="39"/>
      <c r="AQ1179" s="39"/>
      <c r="AR1179" s="40"/>
      <c r="AS1179" s="39"/>
      <c r="AT1179" s="42"/>
      <c r="AU1179" s="39"/>
      <c r="AV1179" s="39"/>
      <c r="AW1179" s="39"/>
      <c r="AX1179" s="39"/>
      <c r="AY1179" s="39"/>
      <c r="AZ1179" s="40"/>
      <c r="BA1179" s="39"/>
      <c r="BB1179" s="40"/>
      <c r="BC1179" s="39"/>
      <c r="BD1179" s="42"/>
      <c r="BE1179" s="38"/>
      <c r="BF1179" s="39"/>
      <c r="BG1179" s="55"/>
      <c r="BH1179" s="56"/>
      <c r="BI1179" s="57"/>
      <c r="BJ1179" s="58"/>
    </row>
    <row r="1180" spans="1:62" customFormat="1" ht="15" x14ac:dyDescent="0.35">
      <c r="A1180" s="121"/>
      <c r="B1180" s="76"/>
      <c r="C1180" s="9"/>
      <c r="D1180" s="9"/>
      <c r="E1180" s="9"/>
      <c r="F1180" s="15"/>
      <c r="G1180" s="5"/>
      <c r="H1180" s="5"/>
      <c r="I1180" s="9"/>
      <c r="J1180" s="9"/>
      <c r="K1180" s="9"/>
      <c r="L1180" s="9"/>
      <c r="M1180" s="9"/>
      <c r="N1180" s="9"/>
      <c r="O1180" s="9"/>
      <c r="P1180" s="9"/>
      <c r="Q1180" s="9"/>
      <c r="R1180" s="9"/>
      <c r="S1180" s="9"/>
      <c r="T1180" s="9"/>
      <c r="U1180" s="9"/>
      <c r="V1180" s="8"/>
      <c r="W1180" s="8"/>
      <c r="X1180" s="7"/>
      <c r="Y1180" s="18"/>
      <c r="Z1180" s="7"/>
      <c r="AA1180" s="7"/>
      <c r="AB1180" s="7"/>
      <c r="AC1180" s="9"/>
      <c r="AD1180" s="8"/>
      <c r="AE1180" s="14"/>
      <c r="AF1180" s="14"/>
      <c r="AG1180" s="14"/>
      <c r="AH1180" s="14"/>
      <c r="AI1180" s="14"/>
      <c r="AJ1180" s="14"/>
      <c r="AK1180" s="125"/>
      <c r="AL1180" s="6"/>
      <c r="AM1180" s="5"/>
      <c r="AN1180" s="5"/>
      <c r="AO1180" s="6"/>
      <c r="AP1180" s="6"/>
      <c r="AQ1180" s="6"/>
      <c r="AR1180" s="6"/>
      <c r="AS1180" s="6"/>
      <c r="AT1180" s="130"/>
      <c r="AU1180" s="6"/>
      <c r="AV1180" s="6"/>
      <c r="AW1180" s="6"/>
      <c r="AX1180" s="6"/>
      <c r="AY1180" s="6"/>
      <c r="AZ1180" s="6"/>
      <c r="BA1180" s="6"/>
      <c r="BB1180" s="6"/>
      <c r="BC1180" s="6"/>
      <c r="BD1180" s="130"/>
      <c r="BE1180" s="124"/>
      <c r="BF1180" s="6"/>
      <c r="BG1180" s="130"/>
      <c r="BH1180" s="6"/>
      <c r="BI1180" s="124"/>
      <c r="BJ1180" s="130"/>
    </row>
    <row r="1181" spans="1:62" customFormat="1" ht="15" x14ac:dyDescent="0.35">
      <c r="A1181" s="34"/>
      <c r="B1181" s="19"/>
      <c r="C1181" s="1"/>
      <c r="D1181" s="9"/>
      <c r="E1181" s="1"/>
      <c r="F1181" s="15"/>
      <c r="G1181" s="37"/>
      <c r="H1181" s="5"/>
      <c r="I1181" s="22"/>
      <c r="J1181" s="22"/>
      <c r="K1181" s="22"/>
      <c r="L1181" s="60"/>
      <c r="M1181" s="60"/>
      <c r="N1181" s="60"/>
      <c r="O1181" s="60"/>
      <c r="P1181" s="60"/>
      <c r="Q1181" s="60"/>
      <c r="R1181" s="60"/>
      <c r="S1181" s="60"/>
      <c r="T1181" s="60"/>
      <c r="U1181" s="60"/>
      <c r="V1181" s="60"/>
      <c r="W1181" s="60"/>
      <c r="X1181" s="60"/>
      <c r="Y1181" s="59"/>
      <c r="Z1181" s="20"/>
      <c r="AA1181" s="60"/>
      <c r="AB1181" s="60"/>
      <c r="AC1181" s="60"/>
      <c r="AD1181" s="60"/>
      <c r="AE1181" s="22"/>
      <c r="AF1181" s="22"/>
      <c r="AG1181" s="22"/>
      <c r="AH1181" s="22"/>
      <c r="AI1181" s="22"/>
      <c r="AJ1181" s="22"/>
      <c r="AK1181" s="38"/>
      <c r="AL1181" s="39"/>
      <c r="AM1181" s="39"/>
      <c r="AN1181" s="39"/>
      <c r="AO1181" s="39"/>
      <c r="AP1181" s="39"/>
      <c r="AQ1181" s="39"/>
      <c r="AR1181" s="40"/>
      <c r="AS1181" s="39"/>
      <c r="AT1181" s="42"/>
      <c r="AU1181" s="39"/>
      <c r="AV1181" s="39"/>
      <c r="AW1181" s="39"/>
      <c r="AX1181" s="39"/>
      <c r="AY1181" s="39"/>
      <c r="AZ1181" s="40"/>
      <c r="BA1181" s="39"/>
      <c r="BB1181" s="40"/>
      <c r="BC1181" s="39"/>
      <c r="BD1181" s="42"/>
      <c r="BE1181" s="38"/>
      <c r="BF1181" s="39"/>
      <c r="BG1181" s="55"/>
      <c r="BH1181" s="56"/>
      <c r="BI1181" s="57"/>
      <c r="BJ1181" s="58"/>
    </row>
    <row r="1182" spans="1:62" customFormat="1" ht="15" x14ac:dyDescent="0.35">
      <c r="A1182" s="121"/>
      <c r="B1182" s="76"/>
      <c r="C1182" s="9"/>
      <c r="D1182" s="9"/>
      <c r="E1182" s="9"/>
      <c r="F1182" s="15"/>
      <c r="G1182" s="5"/>
      <c r="H1182" s="5"/>
      <c r="I1182" s="9"/>
      <c r="J1182" s="9"/>
      <c r="K1182" s="9"/>
      <c r="L1182" s="9"/>
      <c r="M1182" s="9"/>
      <c r="N1182" s="9"/>
      <c r="O1182" s="9"/>
      <c r="P1182" s="9"/>
      <c r="Q1182" s="9"/>
      <c r="R1182" s="9"/>
      <c r="S1182" s="9"/>
      <c r="T1182" s="9"/>
      <c r="U1182" s="9"/>
      <c r="V1182" s="9"/>
      <c r="W1182" s="9"/>
      <c r="X1182" s="65"/>
      <c r="Y1182" s="17"/>
      <c r="Z1182" s="65"/>
      <c r="AA1182" s="9"/>
      <c r="AB1182" s="9"/>
      <c r="AC1182" s="9"/>
      <c r="AD1182" s="9"/>
      <c r="AE1182" s="14"/>
      <c r="AF1182" s="14"/>
      <c r="AG1182" s="14"/>
      <c r="AH1182" s="14"/>
      <c r="AI1182" s="14"/>
      <c r="AJ1182" s="14"/>
      <c r="AK1182" s="124"/>
      <c r="AL1182" s="6"/>
      <c r="AM1182" s="6"/>
      <c r="AN1182" s="6"/>
      <c r="AO1182" s="6"/>
      <c r="AP1182" s="6"/>
      <c r="AQ1182" s="6"/>
      <c r="AR1182" s="6"/>
      <c r="AS1182" s="6"/>
      <c r="AT1182" s="130"/>
      <c r="AU1182" s="39"/>
      <c r="AV1182" s="39"/>
      <c r="AW1182" s="6"/>
      <c r="AX1182" s="6"/>
      <c r="AY1182" s="6"/>
      <c r="AZ1182" s="6"/>
      <c r="BA1182" s="6"/>
      <c r="BB1182" s="6"/>
      <c r="BC1182" s="6"/>
      <c r="BD1182" s="130"/>
      <c r="BE1182" s="124"/>
      <c r="BF1182" s="6"/>
      <c r="BG1182" s="130"/>
      <c r="BH1182" s="6"/>
      <c r="BI1182" s="124"/>
      <c r="BJ1182" s="130"/>
    </row>
    <row r="1183" spans="1:62" customFormat="1" ht="15" x14ac:dyDescent="0.35">
      <c r="A1183" s="121"/>
      <c r="B1183" s="76"/>
      <c r="C1183" s="9"/>
      <c r="D1183" s="9"/>
      <c r="E1183" s="9"/>
      <c r="F1183" s="15"/>
      <c r="G1183" s="5"/>
      <c r="H1183" s="5"/>
      <c r="I1183" s="9"/>
      <c r="J1183" s="9"/>
      <c r="K1183" s="9"/>
      <c r="L1183" s="9"/>
      <c r="M1183" s="9"/>
      <c r="N1183" s="9"/>
      <c r="O1183" s="9"/>
      <c r="P1183" s="9"/>
      <c r="Q1183" s="9"/>
      <c r="R1183" s="9"/>
      <c r="S1183" s="9"/>
      <c r="T1183" s="9"/>
      <c r="U1183" s="9"/>
      <c r="V1183" s="8"/>
      <c r="W1183" s="8"/>
      <c r="X1183" s="7"/>
      <c r="Y1183" s="18"/>
      <c r="Z1183" s="7"/>
      <c r="AA1183" s="7"/>
      <c r="AB1183" s="7"/>
      <c r="AC1183" s="9"/>
      <c r="AD1183" s="8"/>
      <c r="AE1183" s="14"/>
      <c r="AF1183" s="14"/>
      <c r="AG1183" s="14"/>
      <c r="AH1183" s="14"/>
      <c r="AI1183" s="14"/>
      <c r="AJ1183" s="14"/>
      <c r="AK1183" s="125"/>
      <c r="AL1183" s="6"/>
      <c r="AM1183" s="5"/>
      <c r="AN1183" s="5"/>
      <c r="AO1183" s="6"/>
      <c r="AP1183" s="6"/>
      <c r="AQ1183" s="6"/>
      <c r="AR1183" s="6"/>
      <c r="AS1183" s="6"/>
      <c r="AT1183" s="130"/>
      <c r="AU1183" s="6"/>
      <c r="AV1183" s="6"/>
      <c r="AW1183" s="6"/>
      <c r="AX1183" s="6"/>
      <c r="AY1183" s="6"/>
      <c r="AZ1183" s="6"/>
      <c r="BA1183" s="6"/>
      <c r="BB1183" s="6"/>
      <c r="BC1183" s="6"/>
      <c r="BD1183" s="130"/>
      <c r="BE1183" s="124"/>
      <c r="BF1183" s="6"/>
      <c r="BG1183" s="130"/>
      <c r="BH1183" s="6"/>
      <c r="BI1183" s="124"/>
      <c r="BJ1183" s="130"/>
    </row>
    <row r="1184" spans="1:62" customFormat="1" ht="15" x14ac:dyDescent="0.35">
      <c r="A1184" s="121"/>
      <c r="B1184" s="76"/>
      <c r="C1184" s="9"/>
      <c r="D1184" s="9"/>
      <c r="E1184" s="9"/>
      <c r="F1184" s="15"/>
      <c r="G1184" s="5"/>
      <c r="H1184" s="5"/>
      <c r="I1184" s="9"/>
      <c r="J1184" s="9"/>
      <c r="K1184" s="9"/>
      <c r="L1184" s="9"/>
      <c r="M1184" s="9"/>
      <c r="N1184" s="9"/>
      <c r="O1184" s="9"/>
      <c r="P1184" s="9"/>
      <c r="Q1184" s="9"/>
      <c r="R1184" s="9"/>
      <c r="S1184" s="9"/>
      <c r="T1184" s="9"/>
      <c r="U1184" s="9"/>
      <c r="V1184" s="8"/>
      <c r="W1184" s="8"/>
      <c r="X1184" s="7"/>
      <c r="Y1184" s="18"/>
      <c r="Z1184" s="7"/>
      <c r="AA1184" s="7"/>
      <c r="AB1184" s="7"/>
      <c r="AC1184" s="9"/>
      <c r="AD1184" s="16"/>
      <c r="AE1184" s="14"/>
      <c r="AF1184" s="14"/>
      <c r="AG1184" s="14"/>
      <c r="AH1184" s="14"/>
      <c r="AI1184" s="14"/>
      <c r="AJ1184" s="14"/>
      <c r="AK1184" s="125"/>
      <c r="AL1184" s="6"/>
      <c r="AM1184" s="5"/>
      <c r="AN1184" s="5"/>
      <c r="AO1184" s="6"/>
      <c r="AP1184" s="6"/>
      <c r="AQ1184" s="6"/>
      <c r="AR1184" s="6"/>
      <c r="AS1184" s="6"/>
      <c r="AT1184" s="130"/>
      <c r="AU1184" s="6"/>
      <c r="AV1184" s="6"/>
      <c r="AW1184" s="6"/>
      <c r="AX1184" s="6"/>
      <c r="AY1184" s="6"/>
      <c r="AZ1184" s="17"/>
      <c r="BA1184" s="6"/>
      <c r="BB1184" s="6"/>
      <c r="BC1184" s="6"/>
      <c r="BD1184" s="130"/>
      <c r="BE1184" s="124"/>
      <c r="BF1184" s="6"/>
      <c r="BG1184" s="130"/>
      <c r="BH1184" s="6"/>
      <c r="BI1184" s="124"/>
      <c r="BJ1184" s="130"/>
    </row>
    <row r="1185" spans="1:62" customFormat="1" ht="15" x14ac:dyDescent="0.35">
      <c r="A1185" s="121"/>
      <c r="B1185" s="76"/>
      <c r="C1185" s="9"/>
      <c r="D1185" s="9"/>
      <c r="E1185" s="9"/>
      <c r="F1185" s="15"/>
      <c r="G1185" s="5"/>
      <c r="H1185" s="5"/>
      <c r="I1185" s="9"/>
      <c r="J1185" s="9"/>
      <c r="K1185" s="9"/>
      <c r="L1185" s="9"/>
      <c r="M1185" s="9"/>
      <c r="N1185" s="9"/>
      <c r="O1185" s="9"/>
      <c r="P1185" s="9"/>
      <c r="Q1185" s="9"/>
      <c r="R1185" s="9"/>
      <c r="S1185" s="9"/>
      <c r="T1185" s="9"/>
      <c r="U1185" s="9"/>
      <c r="V1185" s="8"/>
      <c r="W1185" s="8"/>
      <c r="X1185" s="7"/>
      <c r="Y1185" s="18"/>
      <c r="Z1185" s="7"/>
      <c r="AA1185" s="7"/>
      <c r="AB1185" s="7"/>
      <c r="AC1185" s="9"/>
      <c r="AD1185" s="8"/>
      <c r="AE1185" s="14"/>
      <c r="AF1185" s="14"/>
      <c r="AG1185" s="14"/>
      <c r="AH1185" s="14"/>
      <c r="AI1185" s="14"/>
      <c r="AJ1185" s="14"/>
      <c r="AK1185" s="125"/>
      <c r="AL1185" s="6"/>
      <c r="AM1185" s="5"/>
      <c r="AN1185" s="5"/>
      <c r="AO1185" s="6"/>
      <c r="AP1185" s="6"/>
      <c r="AQ1185" s="6"/>
      <c r="AR1185" s="6"/>
      <c r="AS1185" s="6"/>
      <c r="AT1185" s="130"/>
      <c r="AU1185" s="6"/>
      <c r="AV1185" s="6"/>
      <c r="AW1185" s="6"/>
      <c r="AX1185" s="6"/>
      <c r="AY1185" s="6"/>
      <c r="AZ1185" s="6"/>
      <c r="BA1185" s="6"/>
      <c r="BB1185" s="6"/>
      <c r="BC1185" s="6"/>
      <c r="BD1185" s="130"/>
      <c r="BE1185" s="124"/>
      <c r="BF1185" s="6"/>
      <c r="BG1185" s="130"/>
      <c r="BH1185" s="6"/>
      <c r="BI1185" s="124"/>
      <c r="BJ1185" s="130"/>
    </row>
    <row r="1186" spans="1:62" customFormat="1" ht="15" x14ac:dyDescent="0.35">
      <c r="A1186" s="121"/>
      <c r="B1186" s="76"/>
      <c r="C1186" s="9"/>
      <c r="D1186" s="9"/>
      <c r="E1186" s="9"/>
      <c r="F1186" s="15"/>
      <c r="G1186" s="5"/>
      <c r="H1186" s="5"/>
      <c r="I1186" s="9"/>
      <c r="J1186" s="9"/>
      <c r="K1186" s="9"/>
      <c r="L1186" s="9"/>
      <c r="M1186" s="9"/>
      <c r="N1186" s="9"/>
      <c r="O1186" s="9"/>
      <c r="P1186" s="9"/>
      <c r="Q1186" s="9"/>
      <c r="R1186" s="9"/>
      <c r="S1186" s="9"/>
      <c r="T1186" s="9"/>
      <c r="U1186" s="9"/>
      <c r="V1186" s="9"/>
      <c r="W1186" s="9"/>
      <c r="X1186" s="65"/>
      <c r="Y1186" s="17"/>
      <c r="Z1186" s="65"/>
      <c r="AA1186" s="9"/>
      <c r="AB1186" s="9"/>
      <c r="AC1186" s="9"/>
      <c r="AD1186" s="9"/>
      <c r="AE1186" s="14"/>
      <c r="AF1186" s="14"/>
      <c r="AG1186" s="14"/>
      <c r="AH1186" s="14"/>
      <c r="AI1186" s="14"/>
      <c r="AJ1186" s="14"/>
      <c r="AK1186" s="124"/>
      <c r="AL1186" s="6"/>
      <c r="AM1186" s="6"/>
      <c r="AN1186" s="6"/>
      <c r="AO1186" s="6"/>
      <c r="AP1186" s="6"/>
      <c r="AQ1186" s="6"/>
      <c r="AR1186" s="6"/>
      <c r="AS1186" s="6"/>
      <c r="AT1186" s="130"/>
      <c r="AU1186" s="6"/>
      <c r="AV1186" s="6"/>
      <c r="AW1186" s="6"/>
      <c r="AX1186" s="6"/>
      <c r="AY1186" s="6"/>
      <c r="AZ1186" s="6"/>
      <c r="BA1186" s="6"/>
      <c r="BB1186" s="6"/>
      <c r="BC1186" s="6"/>
      <c r="BD1186" s="130"/>
      <c r="BE1186" s="124"/>
      <c r="BF1186" s="6"/>
      <c r="BG1186" s="130"/>
      <c r="BH1186" s="6"/>
      <c r="BI1186" s="124"/>
      <c r="BJ1186" s="130"/>
    </row>
    <row r="1187" spans="1:62" customFormat="1" ht="15" x14ac:dyDescent="0.35">
      <c r="A1187" s="121"/>
      <c r="B1187" s="76"/>
      <c r="C1187" s="9"/>
      <c r="D1187" s="9"/>
      <c r="E1187" s="9"/>
      <c r="F1187" s="15"/>
      <c r="G1187" s="5"/>
      <c r="H1187" s="5"/>
      <c r="I1187" s="9"/>
      <c r="J1187" s="9"/>
      <c r="K1187" s="9"/>
      <c r="L1187" s="9"/>
      <c r="M1187" s="9"/>
      <c r="N1187" s="9"/>
      <c r="O1187" s="9"/>
      <c r="P1187" s="9"/>
      <c r="Q1187" s="9"/>
      <c r="R1187" s="9"/>
      <c r="S1187" s="9"/>
      <c r="T1187" s="9"/>
      <c r="U1187" s="9"/>
      <c r="V1187" s="8"/>
      <c r="W1187" s="8"/>
      <c r="X1187" s="7"/>
      <c r="Y1187" s="18"/>
      <c r="Z1187" s="7"/>
      <c r="AA1187" s="7"/>
      <c r="AB1187" s="7"/>
      <c r="AC1187" s="9"/>
      <c r="AD1187" s="8"/>
      <c r="AE1187" s="14"/>
      <c r="AF1187" s="14"/>
      <c r="AG1187" s="14"/>
      <c r="AH1187" s="14"/>
      <c r="AI1187" s="14"/>
      <c r="AJ1187" s="14"/>
      <c r="AK1187" s="125"/>
      <c r="AL1187" s="6"/>
      <c r="AM1187" s="5"/>
      <c r="AN1187" s="5"/>
      <c r="AO1187" s="6"/>
      <c r="AP1187" s="6"/>
      <c r="AQ1187" s="6"/>
      <c r="AR1187" s="6"/>
      <c r="AS1187" s="6"/>
      <c r="AT1187" s="130"/>
      <c r="AU1187" s="6"/>
      <c r="AV1187" s="6"/>
      <c r="AW1187" s="6"/>
      <c r="AX1187" s="6"/>
      <c r="AY1187" s="6"/>
      <c r="AZ1187" s="6"/>
      <c r="BA1187" s="6"/>
      <c r="BB1187" s="6"/>
      <c r="BC1187" s="6"/>
      <c r="BD1187" s="130"/>
      <c r="BE1187" s="124"/>
      <c r="BF1187" s="6"/>
      <c r="BG1187" s="130"/>
      <c r="BH1187" s="6"/>
      <c r="BI1187" s="124"/>
      <c r="BJ1187" s="130"/>
    </row>
    <row r="1188" spans="1:62" customFormat="1" ht="15" x14ac:dyDescent="0.35">
      <c r="A1188" s="121"/>
      <c r="B1188" s="76"/>
      <c r="C1188" s="9"/>
      <c r="D1188" s="9"/>
      <c r="E1188" s="9"/>
      <c r="F1188" s="15"/>
      <c r="G1188" s="5"/>
      <c r="H1188" s="5"/>
      <c r="I1188" s="9"/>
      <c r="J1188" s="9"/>
      <c r="K1188" s="9"/>
      <c r="L1188" s="9"/>
      <c r="M1188" s="9"/>
      <c r="N1188" s="9"/>
      <c r="O1188" s="9"/>
      <c r="P1188" s="9"/>
      <c r="Q1188" s="9"/>
      <c r="R1188" s="9"/>
      <c r="S1188" s="9"/>
      <c r="T1188" s="9"/>
      <c r="U1188" s="9"/>
      <c r="V1188" s="8"/>
      <c r="W1188" s="8"/>
      <c r="X1188" s="7"/>
      <c r="Y1188" s="18"/>
      <c r="Z1188" s="7"/>
      <c r="AA1188" s="7"/>
      <c r="AB1188" s="7"/>
      <c r="AC1188" s="9"/>
      <c r="AD1188" s="8"/>
      <c r="AE1188" s="14"/>
      <c r="AF1188" s="14"/>
      <c r="AG1188" s="14"/>
      <c r="AH1188" s="14"/>
      <c r="AI1188" s="14"/>
      <c r="AJ1188" s="14"/>
      <c r="AK1188" s="125"/>
      <c r="AL1188" s="6"/>
      <c r="AM1188" s="5"/>
      <c r="AN1188" s="5"/>
      <c r="AO1188" s="6"/>
      <c r="AP1188" s="6"/>
      <c r="AQ1188" s="6"/>
      <c r="AR1188" s="6"/>
      <c r="AS1188" s="6"/>
      <c r="AT1188" s="130"/>
      <c r="AU1188" s="6"/>
      <c r="AV1188" s="6"/>
      <c r="AW1188" s="6"/>
      <c r="AX1188" s="6"/>
      <c r="AY1188" s="6"/>
      <c r="AZ1188" s="6"/>
      <c r="BA1188" s="6"/>
      <c r="BB1188" s="6"/>
      <c r="BC1188" s="6"/>
      <c r="BD1188" s="130"/>
      <c r="BE1188" s="124"/>
      <c r="BF1188" s="6"/>
      <c r="BG1188" s="130"/>
      <c r="BH1188" s="6"/>
      <c r="BI1188" s="124"/>
      <c r="BJ1188" s="130"/>
    </row>
    <row r="1189" spans="1:62" customFormat="1" ht="15" x14ac:dyDescent="0.35">
      <c r="A1189" s="34"/>
      <c r="B1189" s="19"/>
      <c r="C1189" s="1"/>
      <c r="D1189" s="9"/>
      <c r="E1189" s="1"/>
      <c r="F1189" s="15"/>
      <c r="G1189" s="37"/>
      <c r="H1189" s="5"/>
      <c r="I1189" s="22"/>
      <c r="J1189" s="22"/>
      <c r="K1189" s="22"/>
      <c r="L1189" s="60"/>
      <c r="M1189" s="60"/>
      <c r="N1189" s="60"/>
      <c r="O1189" s="60"/>
      <c r="P1189" s="60"/>
      <c r="Q1189" s="60"/>
      <c r="R1189" s="60"/>
      <c r="S1189" s="60"/>
      <c r="T1189" s="60"/>
      <c r="U1189" s="60"/>
      <c r="V1189" s="60"/>
      <c r="W1189" s="60"/>
      <c r="X1189" s="60"/>
      <c r="Y1189" s="59"/>
      <c r="Z1189" s="20"/>
      <c r="AA1189" s="60"/>
      <c r="AB1189" s="60"/>
      <c r="AC1189" s="60"/>
      <c r="AD1189" s="60"/>
      <c r="AE1189" s="22"/>
      <c r="AF1189" s="22"/>
      <c r="AG1189" s="22"/>
      <c r="AH1189" s="22"/>
      <c r="AI1189" s="22"/>
      <c r="AJ1189" s="22"/>
      <c r="AK1189" s="38"/>
      <c r="AL1189" s="39"/>
      <c r="AM1189" s="39"/>
      <c r="AN1189" s="39"/>
      <c r="AO1189" s="39"/>
      <c r="AP1189" s="39"/>
      <c r="AQ1189" s="39"/>
      <c r="AR1189" s="40"/>
      <c r="AS1189" s="39"/>
      <c r="AT1189" s="42"/>
      <c r="AU1189" s="39"/>
      <c r="AV1189" s="39"/>
      <c r="AW1189" s="39"/>
      <c r="AX1189" s="39"/>
      <c r="AY1189" s="39"/>
      <c r="AZ1189" s="40"/>
      <c r="BA1189" s="39"/>
      <c r="BB1189" s="40"/>
      <c r="BC1189" s="39"/>
      <c r="BD1189" s="42"/>
      <c r="BE1189" s="38"/>
      <c r="BF1189" s="39"/>
      <c r="BG1189" s="55"/>
      <c r="BH1189" s="56"/>
      <c r="BI1189" s="57"/>
      <c r="BJ1189" s="58"/>
    </row>
    <row r="1190" spans="1:62" customFormat="1" ht="15" x14ac:dyDescent="0.35">
      <c r="A1190" s="121"/>
      <c r="B1190" s="76"/>
      <c r="C1190" s="9"/>
      <c r="D1190" s="9"/>
      <c r="E1190" s="9"/>
      <c r="F1190" s="15"/>
      <c r="G1190" s="5"/>
      <c r="H1190" s="5"/>
      <c r="I1190" s="9"/>
      <c r="J1190" s="9"/>
      <c r="K1190" s="9"/>
      <c r="L1190" s="9"/>
      <c r="M1190" s="9"/>
      <c r="N1190" s="9"/>
      <c r="O1190" s="9"/>
      <c r="P1190" s="9"/>
      <c r="Q1190" s="9"/>
      <c r="R1190" s="9"/>
      <c r="S1190" s="9"/>
      <c r="T1190" s="9"/>
      <c r="U1190" s="9"/>
      <c r="V1190" s="9"/>
      <c r="W1190" s="9"/>
      <c r="X1190" s="65"/>
      <c r="Y1190" s="17"/>
      <c r="Z1190" s="65"/>
      <c r="AA1190" s="9"/>
      <c r="AB1190" s="9"/>
      <c r="AC1190" s="9"/>
      <c r="AD1190" s="9"/>
      <c r="AE1190" s="14"/>
      <c r="AF1190" s="14"/>
      <c r="AG1190" s="14"/>
      <c r="AH1190" s="14"/>
      <c r="AI1190" s="14"/>
      <c r="AJ1190" s="14"/>
      <c r="AK1190" s="124"/>
      <c r="AL1190" s="6"/>
      <c r="AM1190" s="6"/>
      <c r="AN1190" s="6"/>
      <c r="AO1190" s="6"/>
      <c r="AP1190" s="6"/>
      <c r="AQ1190" s="6"/>
      <c r="AR1190" s="6"/>
      <c r="AS1190" s="6"/>
      <c r="AT1190" s="130"/>
      <c r="AU1190" s="39"/>
      <c r="AV1190" s="39"/>
      <c r="AW1190" s="6"/>
      <c r="AX1190" s="6"/>
      <c r="AY1190" s="6"/>
      <c r="AZ1190" s="6"/>
      <c r="BA1190" s="6"/>
      <c r="BB1190" s="6"/>
      <c r="BC1190" s="6"/>
      <c r="BD1190" s="130"/>
      <c r="BE1190" s="124"/>
      <c r="BF1190" s="6"/>
      <c r="BG1190" s="130"/>
      <c r="BH1190" s="6"/>
      <c r="BI1190" s="124"/>
      <c r="BJ1190" s="130"/>
    </row>
    <row r="1191" spans="1:62" customFormat="1" ht="15" x14ac:dyDescent="0.35">
      <c r="A1191" s="121"/>
      <c r="B1191" s="76"/>
      <c r="C1191" s="9"/>
      <c r="D1191" s="9"/>
      <c r="E1191" s="9"/>
      <c r="F1191" s="15"/>
      <c r="G1191" s="5"/>
      <c r="H1191" s="5"/>
      <c r="I1191" s="9"/>
      <c r="J1191" s="9"/>
      <c r="K1191" s="9"/>
      <c r="L1191" s="9"/>
      <c r="M1191" s="9"/>
      <c r="N1191" s="9"/>
      <c r="O1191" s="9"/>
      <c r="P1191" s="9"/>
      <c r="Q1191" s="9"/>
      <c r="R1191" s="9"/>
      <c r="S1191" s="9"/>
      <c r="T1191" s="9"/>
      <c r="U1191" s="9"/>
      <c r="V1191" s="8"/>
      <c r="W1191" s="8"/>
      <c r="X1191" s="7"/>
      <c r="Y1191" s="18"/>
      <c r="Z1191" s="7"/>
      <c r="AA1191" s="7"/>
      <c r="AB1191" s="7"/>
      <c r="AC1191" s="9"/>
      <c r="AD1191" s="8"/>
      <c r="AE1191" s="14"/>
      <c r="AF1191" s="14"/>
      <c r="AG1191" s="14"/>
      <c r="AH1191" s="14"/>
      <c r="AI1191" s="14"/>
      <c r="AJ1191" s="14"/>
      <c r="AK1191" s="125"/>
      <c r="AL1191" s="6"/>
      <c r="AM1191" s="5"/>
      <c r="AN1191" s="5"/>
      <c r="AO1191" s="6"/>
      <c r="AP1191" s="6"/>
      <c r="AQ1191" s="6"/>
      <c r="AR1191" s="6"/>
      <c r="AS1191" s="6"/>
      <c r="AT1191" s="130"/>
      <c r="AU1191" s="6"/>
      <c r="AV1191" s="6"/>
      <c r="AW1191" s="6"/>
      <c r="AX1191" s="6"/>
      <c r="AY1191" s="6"/>
      <c r="AZ1191" s="6"/>
      <c r="BA1191" s="6"/>
      <c r="BB1191" s="6"/>
      <c r="BC1191" s="6"/>
      <c r="BD1191" s="130"/>
      <c r="BE1191" s="124"/>
      <c r="BF1191" s="6"/>
      <c r="BG1191" s="130"/>
      <c r="BH1191" s="6"/>
      <c r="BI1191" s="124"/>
      <c r="BJ1191" s="130"/>
    </row>
    <row r="1192" spans="1:62" customFormat="1" ht="15" x14ac:dyDescent="0.35">
      <c r="A1192" s="34"/>
      <c r="B1192" s="76"/>
      <c r="C1192" s="1"/>
      <c r="D1192" s="9"/>
      <c r="E1192" s="1"/>
      <c r="F1192" s="15"/>
      <c r="G1192" s="5"/>
      <c r="H1192" s="5"/>
      <c r="I1192" s="22"/>
      <c r="J1192" s="22"/>
      <c r="K1192" s="22"/>
      <c r="L1192" s="60"/>
      <c r="M1192" s="60"/>
      <c r="N1192" s="60"/>
      <c r="O1192" s="60"/>
      <c r="P1192" s="60"/>
      <c r="Q1192" s="60"/>
      <c r="R1192" s="60"/>
      <c r="S1192" s="60"/>
      <c r="T1192" s="60"/>
      <c r="U1192" s="60"/>
      <c r="V1192" s="60"/>
      <c r="W1192" s="60"/>
      <c r="X1192" s="60"/>
      <c r="Y1192" s="59"/>
      <c r="Z1192" s="20"/>
      <c r="AA1192" s="60"/>
      <c r="AB1192" s="60"/>
      <c r="AC1192" s="60"/>
      <c r="AD1192" s="60"/>
      <c r="AE1192" s="22"/>
      <c r="AF1192" s="22"/>
      <c r="AG1192" s="22"/>
      <c r="AH1192" s="22"/>
      <c r="AI1192" s="22"/>
      <c r="AJ1192" s="22"/>
      <c r="AK1192" s="38"/>
      <c r="AL1192" s="39"/>
      <c r="AM1192" s="39"/>
      <c r="AN1192" s="39"/>
      <c r="AO1192" s="39"/>
      <c r="AP1192" s="39"/>
      <c r="AQ1192" s="39"/>
      <c r="AR1192" s="40"/>
      <c r="AS1192" s="39"/>
      <c r="AT1192" s="42"/>
      <c r="AU1192" s="39"/>
      <c r="AV1192" s="39"/>
      <c r="AW1192" s="39"/>
      <c r="AX1192" s="39"/>
      <c r="AY1192" s="39"/>
      <c r="AZ1192" s="40"/>
      <c r="BA1192" s="39"/>
      <c r="BB1192" s="40"/>
      <c r="BC1192" s="39"/>
      <c r="BD1192" s="42"/>
      <c r="BE1192" s="38"/>
      <c r="BF1192" s="39"/>
      <c r="BG1192" s="55"/>
      <c r="BH1192" s="56"/>
      <c r="BI1192" s="57"/>
      <c r="BJ1192" s="58"/>
    </row>
    <row r="1193" spans="1:62" customFormat="1" ht="15" x14ac:dyDescent="0.35">
      <c r="A1193" s="121"/>
      <c r="B1193" s="76"/>
      <c r="C1193" s="9"/>
      <c r="D1193" s="9"/>
      <c r="E1193" s="9"/>
      <c r="F1193" s="15"/>
      <c r="G1193" s="5"/>
      <c r="H1193" s="5"/>
      <c r="I1193" s="9"/>
      <c r="J1193" s="9"/>
      <c r="K1193" s="9"/>
      <c r="L1193" s="9"/>
      <c r="M1193" s="9"/>
      <c r="N1193" s="9"/>
      <c r="O1193" s="9"/>
      <c r="P1193" s="9"/>
      <c r="Q1193" s="9"/>
      <c r="R1193" s="9"/>
      <c r="S1193" s="9"/>
      <c r="T1193" s="9"/>
      <c r="U1193" s="9"/>
      <c r="V1193" s="9"/>
      <c r="W1193" s="9"/>
      <c r="X1193" s="65"/>
      <c r="Y1193" s="17"/>
      <c r="Z1193" s="65"/>
      <c r="AA1193" s="9"/>
      <c r="AB1193" s="9"/>
      <c r="AC1193" s="9"/>
      <c r="AD1193" s="9"/>
      <c r="AE1193" s="14"/>
      <c r="AF1193" s="14"/>
      <c r="AG1193" s="14"/>
      <c r="AH1193" s="14"/>
      <c r="AI1193" s="14"/>
      <c r="AJ1193" s="14"/>
      <c r="AK1193" s="124"/>
      <c r="AL1193" s="6"/>
      <c r="AM1193" s="6"/>
      <c r="AN1193" s="6"/>
      <c r="AO1193" s="6"/>
      <c r="AP1193" s="6"/>
      <c r="AQ1193" s="6"/>
      <c r="AR1193" s="6"/>
      <c r="AS1193" s="6"/>
      <c r="AT1193" s="130"/>
      <c r="AU1193" s="39"/>
      <c r="AV1193" s="39"/>
      <c r="AW1193" s="6"/>
      <c r="AX1193" s="6"/>
      <c r="AY1193" s="6"/>
      <c r="AZ1193" s="6"/>
      <c r="BA1193" s="6"/>
      <c r="BB1193" s="6"/>
      <c r="BC1193" s="6"/>
      <c r="BD1193" s="130"/>
      <c r="BE1193" s="124"/>
      <c r="BF1193" s="6"/>
      <c r="BG1193" s="130"/>
      <c r="BH1193" s="6"/>
      <c r="BI1193" s="124"/>
      <c r="BJ1193" s="130"/>
    </row>
    <row r="1194" spans="1:62" customFormat="1" ht="15" x14ac:dyDescent="0.35">
      <c r="A1194" s="121"/>
      <c r="B1194" s="76"/>
      <c r="C1194" s="9"/>
      <c r="D1194" s="9"/>
      <c r="E1194" s="9"/>
      <c r="F1194" s="15"/>
      <c r="G1194" s="5"/>
      <c r="H1194" s="5"/>
      <c r="I1194" s="9"/>
      <c r="J1194" s="9"/>
      <c r="K1194" s="9"/>
      <c r="L1194" s="9"/>
      <c r="M1194" s="9"/>
      <c r="N1194" s="9"/>
      <c r="O1194" s="9"/>
      <c r="P1194" s="9"/>
      <c r="Q1194" s="9"/>
      <c r="R1194" s="9"/>
      <c r="S1194" s="9"/>
      <c r="T1194" s="9"/>
      <c r="U1194" s="9"/>
      <c r="V1194" s="9"/>
      <c r="W1194" s="9"/>
      <c r="X1194" s="65"/>
      <c r="Y1194" s="17"/>
      <c r="Z1194" s="65"/>
      <c r="AA1194" s="9"/>
      <c r="AB1194" s="9"/>
      <c r="AC1194" s="9"/>
      <c r="AD1194" s="9"/>
      <c r="AE1194" s="14"/>
      <c r="AF1194" s="14"/>
      <c r="AG1194" s="14"/>
      <c r="AH1194" s="14"/>
      <c r="AI1194" s="14"/>
      <c r="AJ1194" s="14"/>
      <c r="AK1194" s="124"/>
      <c r="AL1194" s="6"/>
      <c r="AM1194" s="6"/>
      <c r="AN1194" s="6"/>
      <c r="AO1194" s="6"/>
      <c r="AP1194" s="6"/>
      <c r="AQ1194" s="6"/>
      <c r="AR1194" s="6"/>
      <c r="AS1194" s="6"/>
      <c r="AT1194" s="130"/>
      <c r="AU1194" s="39"/>
      <c r="AV1194" s="39"/>
      <c r="AW1194" s="6"/>
      <c r="AX1194" s="6"/>
      <c r="AY1194" s="6"/>
      <c r="AZ1194" s="6"/>
      <c r="BA1194" s="6"/>
      <c r="BB1194" s="6"/>
      <c r="BC1194" s="6"/>
      <c r="BD1194" s="130"/>
      <c r="BE1194" s="124"/>
      <c r="BF1194" s="6"/>
      <c r="BG1194" s="130"/>
      <c r="BH1194" s="6"/>
      <c r="BI1194" s="124"/>
      <c r="BJ1194" s="130"/>
    </row>
    <row r="1195" spans="1:62" customFormat="1" ht="15" x14ac:dyDescent="0.35">
      <c r="A1195" s="121"/>
      <c r="B1195" s="76"/>
      <c r="C1195" s="9"/>
      <c r="D1195" s="9"/>
      <c r="E1195" s="9"/>
      <c r="F1195" s="15"/>
      <c r="G1195" s="5"/>
      <c r="H1195" s="5"/>
      <c r="I1195" s="9"/>
      <c r="J1195" s="9"/>
      <c r="K1195" s="9"/>
      <c r="L1195" s="9"/>
      <c r="M1195" s="9"/>
      <c r="N1195" s="9"/>
      <c r="O1195" s="9"/>
      <c r="P1195" s="9"/>
      <c r="Q1195" s="9"/>
      <c r="R1195" s="9"/>
      <c r="S1195" s="9"/>
      <c r="T1195" s="9"/>
      <c r="U1195" s="9"/>
      <c r="V1195" s="9"/>
      <c r="W1195" s="9"/>
      <c r="X1195" s="65"/>
      <c r="Y1195" s="17"/>
      <c r="Z1195" s="65"/>
      <c r="AA1195" s="9"/>
      <c r="AB1195" s="9"/>
      <c r="AC1195" s="9"/>
      <c r="AD1195" s="9"/>
      <c r="AE1195" s="14"/>
      <c r="AF1195" s="14"/>
      <c r="AG1195" s="14"/>
      <c r="AH1195" s="14"/>
      <c r="AI1195" s="14"/>
      <c r="AJ1195" s="14"/>
      <c r="AK1195" s="124"/>
      <c r="AL1195" s="6"/>
      <c r="AM1195" s="6"/>
      <c r="AN1195" s="6"/>
      <c r="AO1195" s="6"/>
      <c r="AP1195" s="6"/>
      <c r="AQ1195" s="6"/>
      <c r="AR1195" s="6"/>
      <c r="AS1195" s="6"/>
      <c r="AT1195" s="130"/>
      <c r="AU1195" s="39"/>
      <c r="AV1195" s="39"/>
      <c r="AW1195" s="6"/>
      <c r="AX1195" s="6"/>
      <c r="AY1195" s="6"/>
      <c r="AZ1195" s="6"/>
      <c r="BA1195" s="6"/>
      <c r="BB1195" s="6"/>
      <c r="BC1195" s="6"/>
      <c r="BD1195" s="130"/>
      <c r="BE1195" s="124"/>
      <c r="BF1195" s="6"/>
      <c r="BG1195" s="130"/>
      <c r="BH1195" s="6"/>
      <c r="BI1195" s="124"/>
      <c r="BJ1195" s="130"/>
    </row>
    <row r="1196" spans="1:62" customFormat="1" ht="15" x14ac:dyDescent="0.35">
      <c r="A1196" s="121"/>
      <c r="B1196" s="76"/>
      <c r="C1196" s="9"/>
      <c r="D1196" s="9"/>
      <c r="E1196" s="9"/>
      <c r="F1196" s="15"/>
      <c r="G1196" s="5"/>
      <c r="H1196" s="5"/>
      <c r="I1196" s="9"/>
      <c r="J1196" s="9"/>
      <c r="K1196" s="9"/>
      <c r="L1196" s="9"/>
      <c r="M1196" s="9"/>
      <c r="N1196" s="9"/>
      <c r="O1196" s="9"/>
      <c r="P1196" s="9"/>
      <c r="Q1196" s="9"/>
      <c r="R1196" s="9"/>
      <c r="S1196" s="9"/>
      <c r="T1196" s="9"/>
      <c r="U1196" s="9"/>
      <c r="V1196" s="9"/>
      <c r="W1196" s="9"/>
      <c r="X1196" s="65"/>
      <c r="Y1196" s="17"/>
      <c r="Z1196" s="65"/>
      <c r="AA1196" s="9"/>
      <c r="AB1196" s="9"/>
      <c r="AC1196" s="9"/>
      <c r="AD1196" s="9"/>
      <c r="AE1196" s="14"/>
      <c r="AF1196" s="14"/>
      <c r="AG1196" s="14"/>
      <c r="AH1196" s="14"/>
      <c r="AI1196" s="14"/>
      <c r="AJ1196" s="14"/>
      <c r="AK1196" s="124"/>
      <c r="AL1196" s="6"/>
      <c r="AM1196" s="6"/>
      <c r="AN1196" s="6"/>
      <c r="AO1196" s="6"/>
      <c r="AP1196" s="6"/>
      <c r="AQ1196" s="6"/>
      <c r="AR1196" s="6"/>
      <c r="AS1196" s="6"/>
      <c r="AT1196" s="130"/>
      <c r="AU1196" s="6"/>
      <c r="AV1196" s="6"/>
      <c r="AW1196" s="6"/>
      <c r="AX1196" s="6"/>
      <c r="AY1196" s="6"/>
      <c r="AZ1196" s="6"/>
      <c r="BA1196" s="6"/>
      <c r="BB1196" s="6"/>
      <c r="BC1196" s="6"/>
      <c r="BD1196" s="130"/>
      <c r="BE1196" s="124"/>
      <c r="BF1196" s="6"/>
      <c r="BG1196" s="130"/>
      <c r="BH1196" s="6"/>
      <c r="BI1196" s="124"/>
      <c r="BJ1196" s="130"/>
    </row>
    <row r="1197" spans="1:62" customFormat="1" ht="15" x14ac:dyDescent="0.35">
      <c r="A1197" s="121"/>
      <c r="B1197" s="76"/>
      <c r="C1197" s="9"/>
      <c r="D1197" s="9"/>
      <c r="E1197" s="9"/>
      <c r="F1197" s="15"/>
      <c r="G1197" s="5"/>
      <c r="H1197" s="5"/>
      <c r="I1197" s="9"/>
      <c r="J1197" s="9"/>
      <c r="K1197" s="9"/>
      <c r="L1197" s="9"/>
      <c r="M1197" s="9"/>
      <c r="N1197" s="9"/>
      <c r="O1197" s="9"/>
      <c r="P1197" s="9"/>
      <c r="Q1197" s="9"/>
      <c r="R1197" s="9"/>
      <c r="S1197" s="9"/>
      <c r="T1197" s="9"/>
      <c r="U1197" s="9"/>
      <c r="V1197" s="9"/>
      <c r="W1197" s="9"/>
      <c r="X1197" s="65"/>
      <c r="Y1197" s="17"/>
      <c r="Z1197" s="65"/>
      <c r="AA1197" s="9"/>
      <c r="AB1197" s="9"/>
      <c r="AC1197" s="9"/>
      <c r="AD1197" s="9"/>
      <c r="AE1197" s="14"/>
      <c r="AF1197" s="14"/>
      <c r="AG1197" s="14"/>
      <c r="AH1197" s="14"/>
      <c r="AI1197" s="14"/>
      <c r="AJ1197" s="14"/>
      <c r="AK1197" s="124"/>
      <c r="AL1197" s="6"/>
      <c r="AM1197" s="6"/>
      <c r="AN1197" s="6"/>
      <c r="AO1197" s="6"/>
      <c r="AP1197" s="6"/>
      <c r="AQ1197" s="6"/>
      <c r="AR1197" s="6"/>
      <c r="AS1197" s="6"/>
      <c r="AT1197" s="130"/>
      <c r="AU1197" s="39"/>
      <c r="AV1197" s="39"/>
      <c r="AW1197" s="6"/>
      <c r="AX1197" s="6"/>
      <c r="AY1197" s="6"/>
      <c r="AZ1197" s="6"/>
      <c r="BA1197" s="6"/>
      <c r="BB1197" s="6"/>
      <c r="BC1197" s="6"/>
      <c r="BD1197" s="130"/>
      <c r="BE1197" s="124"/>
      <c r="BF1197" s="6"/>
      <c r="BG1197" s="130"/>
      <c r="BH1197" s="6"/>
      <c r="BI1197" s="124"/>
      <c r="BJ1197" s="130"/>
    </row>
    <row r="1198" spans="1:62" customFormat="1" ht="15" x14ac:dyDescent="0.35">
      <c r="A1198" s="34"/>
      <c r="B1198" s="19"/>
      <c r="C1198" s="1"/>
      <c r="D1198" s="9"/>
      <c r="E1198" s="1"/>
      <c r="F1198" s="15"/>
      <c r="G1198" s="37"/>
      <c r="H1198" s="5"/>
      <c r="I1198" s="22"/>
      <c r="J1198" s="22"/>
      <c r="K1198" s="22"/>
      <c r="L1198" s="60"/>
      <c r="M1198" s="60"/>
      <c r="N1198" s="60"/>
      <c r="O1198" s="60"/>
      <c r="P1198" s="60"/>
      <c r="Q1198" s="60"/>
      <c r="R1198" s="60"/>
      <c r="S1198" s="60"/>
      <c r="T1198" s="60"/>
      <c r="U1198" s="60"/>
      <c r="V1198" s="60"/>
      <c r="W1198" s="60"/>
      <c r="X1198" s="60"/>
      <c r="Y1198" s="59"/>
      <c r="Z1198" s="20"/>
      <c r="AA1198" s="60"/>
      <c r="AB1198" s="60"/>
      <c r="AC1198" s="60"/>
      <c r="AD1198" s="60"/>
      <c r="AE1198" s="22"/>
      <c r="AF1198" s="22"/>
      <c r="AG1198" s="22"/>
      <c r="AH1198" s="22"/>
      <c r="AI1198" s="22"/>
      <c r="AJ1198" s="22"/>
      <c r="AK1198" s="38"/>
      <c r="AL1198" s="39"/>
      <c r="AM1198" s="39"/>
      <c r="AN1198" s="39"/>
      <c r="AO1198" s="39"/>
      <c r="AP1198" s="39"/>
      <c r="AQ1198" s="39"/>
      <c r="AR1198" s="40"/>
      <c r="AS1198" s="39"/>
      <c r="AT1198" s="42"/>
      <c r="AU1198" s="39"/>
      <c r="AV1198" s="39"/>
      <c r="AW1198" s="39"/>
      <c r="AX1198" s="39"/>
      <c r="AY1198" s="39"/>
      <c r="AZ1198" s="40"/>
      <c r="BA1198" s="39"/>
      <c r="BB1198" s="40"/>
      <c r="BC1198" s="39"/>
      <c r="BD1198" s="42"/>
      <c r="BE1198" s="38"/>
      <c r="BF1198" s="39"/>
      <c r="BG1198" s="55"/>
      <c r="BH1198" s="56"/>
      <c r="BI1198" s="57"/>
      <c r="BJ1198" s="58"/>
    </row>
    <row r="1199" spans="1:62" customFormat="1" ht="15" x14ac:dyDescent="0.35">
      <c r="A1199" s="121"/>
      <c r="B1199" s="76"/>
      <c r="C1199" s="9"/>
      <c r="D1199" s="9"/>
      <c r="E1199" s="9"/>
      <c r="F1199" s="15"/>
      <c r="G1199" s="5"/>
      <c r="H1199" s="5"/>
      <c r="I1199" s="9"/>
      <c r="J1199" s="9"/>
      <c r="K1199" s="9"/>
      <c r="L1199" s="9"/>
      <c r="M1199" s="9"/>
      <c r="N1199" s="9"/>
      <c r="O1199" s="9"/>
      <c r="P1199" s="9"/>
      <c r="Q1199" s="9"/>
      <c r="R1199" s="9"/>
      <c r="S1199" s="9"/>
      <c r="T1199" s="9"/>
      <c r="U1199" s="9"/>
      <c r="V1199" s="9"/>
      <c r="W1199" s="9"/>
      <c r="X1199" s="65"/>
      <c r="Y1199" s="17"/>
      <c r="Z1199" s="65"/>
      <c r="AA1199" s="9"/>
      <c r="AB1199" s="9"/>
      <c r="AC1199" s="9"/>
      <c r="AD1199" s="9"/>
      <c r="AE1199" s="14"/>
      <c r="AF1199" s="14"/>
      <c r="AG1199" s="14"/>
      <c r="AH1199" s="14"/>
      <c r="AI1199" s="14"/>
      <c r="AJ1199" s="14"/>
      <c r="AK1199" s="124"/>
      <c r="AL1199" s="6"/>
      <c r="AM1199" s="6"/>
      <c r="AN1199" s="6"/>
      <c r="AO1199" s="6"/>
      <c r="AP1199" s="6"/>
      <c r="AQ1199" s="6"/>
      <c r="AR1199" s="6"/>
      <c r="AS1199" s="6"/>
      <c r="AT1199" s="130"/>
      <c r="AU1199" s="39"/>
      <c r="AV1199" s="39"/>
      <c r="AW1199" s="6"/>
      <c r="AX1199" s="6"/>
      <c r="AY1199" s="6"/>
      <c r="AZ1199" s="6"/>
      <c r="BA1199" s="6"/>
      <c r="BB1199" s="6"/>
      <c r="BC1199" s="6"/>
      <c r="BD1199" s="130"/>
      <c r="BE1199" s="124"/>
      <c r="BF1199" s="6"/>
      <c r="BG1199" s="130"/>
      <c r="BH1199" s="6"/>
      <c r="BI1199" s="124"/>
      <c r="BJ1199" s="130"/>
    </row>
    <row r="1200" spans="1:62" customFormat="1" ht="15" x14ac:dyDescent="0.35">
      <c r="A1200" s="34"/>
      <c r="B1200" s="76"/>
      <c r="C1200" s="1"/>
      <c r="D1200" s="9"/>
      <c r="E1200" s="1"/>
      <c r="F1200" s="15"/>
      <c r="G1200" s="5"/>
      <c r="H1200" s="5"/>
      <c r="I1200" s="22"/>
      <c r="J1200" s="22"/>
      <c r="K1200" s="22"/>
      <c r="L1200" s="60"/>
      <c r="M1200" s="60"/>
      <c r="N1200" s="60"/>
      <c r="O1200" s="60"/>
      <c r="P1200" s="60"/>
      <c r="Q1200" s="60"/>
      <c r="R1200" s="60"/>
      <c r="S1200" s="60"/>
      <c r="T1200" s="60"/>
      <c r="U1200" s="60"/>
      <c r="V1200" s="60"/>
      <c r="W1200" s="60"/>
      <c r="X1200" s="60"/>
      <c r="Y1200" s="59"/>
      <c r="Z1200" s="20"/>
      <c r="AA1200" s="60"/>
      <c r="AB1200" s="60"/>
      <c r="AC1200" s="60"/>
      <c r="AD1200" s="60"/>
      <c r="AE1200" s="22"/>
      <c r="AF1200" s="22"/>
      <c r="AG1200" s="22"/>
      <c r="AH1200" s="22"/>
      <c r="AI1200" s="22"/>
      <c r="AJ1200" s="22"/>
      <c r="AK1200" s="38"/>
      <c r="AL1200" s="39"/>
      <c r="AM1200" s="39"/>
      <c r="AN1200" s="39"/>
      <c r="AO1200" s="39"/>
      <c r="AP1200" s="39"/>
      <c r="AQ1200" s="39"/>
      <c r="AR1200" s="40"/>
      <c r="AS1200" s="39"/>
      <c r="AT1200" s="42"/>
      <c r="AU1200" s="39"/>
      <c r="AV1200" s="39"/>
      <c r="AW1200" s="39"/>
      <c r="AX1200" s="39"/>
      <c r="AY1200" s="39"/>
      <c r="AZ1200" s="40"/>
      <c r="BA1200" s="39"/>
      <c r="BB1200" s="40"/>
      <c r="BC1200" s="39"/>
      <c r="BD1200" s="42"/>
      <c r="BE1200" s="38"/>
      <c r="BF1200" s="39"/>
      <c r="BG1200" s="55"/>
      <c r="BH1200" s="56"/>
      <c r="BI1200" s="57"/>
      <c r="BJ1200" s="58"/>
    </row>
    <row r="1201" spans="1:62" customFormat="1" ht="15" x14ac:dyDescent="0.35">
      <c r="A1201" s="121"/>
      <c r="B1201" s="76"/>
      <c r="C1201" s="9"/>
      <c r="D1201" s="9"/>
      <c r="E1201" s="9"/>
      <c r="F1201" s="15"/>
      <c r="G1201" s="5"/>
      <c r="H1201" s="5"/>
      <c r="I1201" s="9"/>
      <c r="J1201" s="9"/>
      <c r="K1201" s="9"/>
      <c r="L1201" s="9"/>
      <c r="M1201" s="9"/>
      <c r="N1201" s="9"/>
      <c r="O1201" s="9"/>
      <c r="P1201" s="9"/>
      <c r="Q1201" s="9"/>
      <c r="R1201" s="9"/>
      <c r="S1201" s="9"/>
      <c r="T1201" s="9"/>
      <c r="U1201" s="9"/>
      <c r="V1201" s="9"/>
      <c r="W1201" s="9"/>
      <c r="X1201" s="65"/>
      <c r="Y1201" s="17"/>
      <c r="Z1201" s="65"/>
      <c r="AA1201" s="9"/>
      <c r="AB1201" s="9"/>
      <c r="AC1201" s="9"/>
      <c r="AD1201" s="9"/>
      <c r="AE1201" s="14"/>
      <c r="AF1201" s="14"/>
      <c r="AG1201" s="14"/>
      <c r="AH1201" s="14"/>
      <c r="AI1201" s="14"/>
      <c r="AJ1201" s="14"/>
      <c r="AK1201" s="124"/>
      <c r="AL1201" s="6"/>
      <c r="AM1201" s="6"/>
      <c r="AN1201" s="6"/>
      <c r="AO1201" s="6"/>
      <c r="AP1201" s="6"/>
      <c r="AQ1201" s="6"/>
      <c r="AR1201" s="6"/>
      <c r="AS1201" s="6"/>
      <c r="AT1201" s="130"/>
      <c r="AU1201" s="39"/>
      <c r="AV1201" s="39"/>
      <c r="AW1201" s="6"/>
      <c r="AX1201" s="6"/>
      <c r="AY1201" s="6"/>
      <c r="AZ1201" s="6"/>
      <c r="BA1201" s="6"/>
      <c r="BB1201" s="6"/>
      <c r="BC1201" s="6"/>
      <c r="BD1201" s="130"/>
      <c r="BE1201" s="124"/>
      <c r="BF1201" s="6"/>
      <c r="BG1201" s="130"/>
      <c r="BH1201" s="6"/>
      <c r="BI1201" s="124"/>
      <c r="BJ1201" s="130"/>
    </row>
    <row r="1202" spans="1:62" customFormat="1" ht="15" x14ac:dyDescent="0.35">
      <c r="A1202" s="121"/>
      <c r="B1202" s="76"/>
      <c r="C1202" s="9"/>
      <c r="D1202" s="9"/>
      <c r="E1202" s="9"/>
      <c r="F1202" s="15"/>
      <c r="G1202" s="5"/>
      <c r="H1202" s="5"/>
      <c r="I1202" s="9"/>
      <c r="J1202" s="9"/>
      <c r="K1202" s="9"/>
      <c r="L1202" s="9"/>
      <c r="M1202" s="9"/>
      <c r="N1202" s="9"/>
      <c r="O1202" s="9"/>
      <c r="P1202" s="9"/>
      <c r="Q1202" s="9"/>
      <c r="R1202" s="9"/>
      <c r="S1202" s="9"/>
      <c r="T1202" s="9"/>
      <c r="U1202" s="9"/>
      <c r="V1202" s="8"/>
      <c r="W1202" s="8"/>
      <c r="X1202" s="7"/>
      <c r="Y1202" s="18"/>
      <c r="Z1202" s="7"/>
      <c r="AA1202" s="7"/>
      <c r="AB1202" s="7"/>
      <c r="AC1202" s="9"/>
      <c r="AD1202" s="8"/>
      <c r="AE1202" s="14"/>
      <c r="AF1202" s="14"/>
      <c r="AG1202" s="14"/>
      <c r="AH1202" s="14"/>
      <c r="AI1202" s="14"/>
      <c r="AJ1202" s="14"/>
      <c r="AK1202" s="125"/>
      <c r="AL1202" s="6"/>
      <c r="AM1202" s="5"/>
      <c r="AN1202" s="5"/>
      <c r="AO1202" s="6"/>
      <c r="AP1202" s="6"/>
      <c r="AQ1202" s="6"/>
      <c r="AR1202" s="6"/>
      <c r="AS1202" s="6"/>
      <c r="AT1202" s="130"/>
      <c r="AU1202" s="6"/>
      <c r="AV1202" s="6"/>
      <c r="AW1202" s="6"/>
      <c r="AX1202" s="6"/>
      <c r="AY1202" s="6"/>
      <c r="AZ1202" s="6"/>
      <c r="BA1202" s="6"/>
      <c r="BB1202" s="6"/>
      <c r="BC1202" s="6"/>
      <c r="BD1202" s="130"/>
      <c r="BE1202" s="124"/>
      <c r="BF1202" s="6"/>
      <c r="BG1202" s="130"/>
      <c r="BH1202" s="6"/>
      <c r="BI1202" s="124"/>
      <c r="BJ1202" s="130"/>
    </row>
    <row r="1203" spans="1:62" customFormat="1" ht="15" x14ac:dyDescent="0.35">
      <c r="A1203" s="121"/>
      <c r="B1203" s="76"/>
      <c r="C1203" s="9"/>
      <c r="D1203" s="9"/>
      <c r="E1203" s="9"/>
      <c r="F1203" s="15"/>
      <c r="G1203" s="5"/>
      <c r="H1203" s="5"/>
      <c r="I1203" s="9"/>
      <c r="J1203" s="9"/>
      <c r="K1203" s="9"/>
      <c r="L1203" s="9"/>
      <c r="M1203" s="9"/>
      <c r="N1203" s="9"/>
      <c r="O1203" s="9"/>
      <c r="P1203" s="9"/>
      <c r="Q1203" s="9"/>
      <c r="R1203" s="9"/>
      <c r="S1203" s="9"/>
      <c r="T1203" s="9"/>
      <c r="U1203" s="9"/>
      <c r="V1203" s="9"/>
      <c r="W1203" s="9"/>
      <c r="X1203" s="65"/>
      <c r="Y1203" s="17"/>
      <c r="Z1203" s="65"/>
      <c r="AA1203" s="9"/>
      <c r="AB1203" s="9"/>
      <c r="AC1203" s="9"/>
      <c r="AD1203" s="9"/>
      <c r="AE1203" s="14"/>
      <c r="AF1203" s="14"/>
      <c r="AG1203" s="14"/>
      <c r="AH1203" s="14"/>
      <c r="AI1203" s="14"/>
      <c r="AJ1203" s="14"/>
      <c r="AK1203" s="124"/>
      <c r="AL1203" s="6"/>
      <c r="AM1203" s="6"/>
      <c r="AN1203" s="6"/>
      <c r="AO1203" s="6"/>
      <c r="AP1203" s="6"/>
      <c r="AQ1203" s="6"/>
      <c r="AR1203" s="6"/>
      <c r="AS1203" s="6"/>
      <c r="AT1203" s="130"/>
      <c r="AU1203" s="39"/>
      <c r="AV1203" s="39"/>
      <c r="AW1203" s="6"/>
      <c r="AX1203" s="6"/>
      <c r="AY1203" s="6"/>
      <c r="AZ1203" s="6"/>
      <c r="BA1203" s="6"/>
      <c r="BB1203" s="6"/>
      <c r="BC1203" s="6"/>
      <c r="BD1203" s="130"/>
      <c r="BE1203" s="124"/>
      <c r="BF1203" s="6"/>
      <c r="BG1203" s="130"/>
      <c r="BH1203" s="6"/>
      <c r="BI1203" s="124"/>
      <c r="BJ1203" s="130"/>
    </row>
    <row r="1204" spans="1:62" customFormat="1" ht="15" x14ac:dyDescent="0.35">
      <c r="A1204" s="34"/>
      <c r="B1204" s="19"/>
      <c r="C1204" s="1"/>
      <c r="D1204" s="9"/>
      <c r="E1204" s="1"/>
      <c r="F1204" s="15"/>
      <c r="G1204" s="37"/>
      <c r="H1204" s="5"/>
      <c r="I1204" s="22"/>
      <c r="J1204" s="22"/>
      <c r="K1204" s="22"/>
      <c r="L1204" s="60"/>
      <c r="M1204" s="60"/>
      <c r="N1204" s="60"/>
      <c r="O1204" s="60"/>
      <c r="P1204" s="60"/>
      <c r="Q1204" s="60"/>
      <c r="R1204" s="60"/>
      <c r="S1204" s="60"/>
      <c r="T1204" s="60"/>
      <c r="U1204" s="60"/>
      <c r="V1204" s="60"/>
      <c r="W1204" s="60"/>
      <c r="X1204" s="60"/>
      <c r="Y1204" s="59"/>
      <c r="Z1204" s="20"/>
      <c r="AA1204" s="60"/>
      <c r="AB1204" s="60"/>
      <c r="AC1204" s="60"/>
      <c r="AD1204" s="60"/>
      <c r="AE1204" s="22"/>
      <c r="AF1204" s="22"/>
      <c r="AG1204" s="22"/>
      <c r="AH1204" s="22"/>
      <c r="AI1204" s="22"/>
      <c r="AJ1204" s="22"/>
      <c r="AK1204" s="38"/>
      <c r="AL1204" s="39"/>
      <c r="AM1204" s="39"/>
      <c r="AN1204" s="39"/>
      <c r="AO1204" s="39"/>
      <c r="AP1204" s="39"/>
      <c r="AQ1204" s="39"/>
      <c r="AR1204" s="40"/>
      <c r="AS1204" s="39"/>
      <c r="AT1204" s="42"/>
      <c r="AU1204" s="39"/>
      <c r="AV1204" s="39"/>
      <c r="AW1204" s="39"/>
      <c r="AX1204" s="39"/>
      <c r="AY1204" s="39"/>
      <c r="AZ1204" s="40"/>
      <c r="BA1204" s="39"/>
      <c r="BB1204" s="40"/>
      <c r="BC1204" s="39"/>
      <c r="BD1204" s="42"/>
      <c r="BE1204" s="38"/>
      <c r="BF1204" s="39"/>
      <c r="BG1204" s="55"/>
      <c r="BH1204" s="56"/>
      <c r="BI1204" s="57"/>
      <c r="BJ1204" s="58"/>
    </row>
    <row r="1205" spans="1:62" customFormat="1" ht="15" x14ac:dyDescent="0.35">
      <c r="A1205" s="34"/>
      <c r="B1205" s="76"/>
      <c r="C1205" s="1"/>
      <c r="D1205" s="9"/>
      <c r="E1205" s="1"/>
      <c r="F1205" s="15"/>
      <c r="G1205" s="5"/>
      <c r="H1205" s="5"/>
      <c r="I1205" s="22"/>
      <c r="J1205" s="22"/>
      <c r="K1205" s="22"/>
      <c r="L1205" s="60"/>
      <c r="M1205" s="60"/>
      <c r="N1205" s="60"/>
      <c r="O1205" s="60"/>
      <c r="P1205" s="60"/>
      <c r="Q1205" s="60"/>
      <c r="R1205" s="60"/>
      <c r="S1205" s="60"/>
      <c r="T1205" s="60"/>
      <c r="U1205" s="60"/>
      <c r="V1205" s="60"/>
      <c r="W1205" s="60"/>
      <c r="X1205" s="60"/>
      <c r="Y1205" s="59"/>
      <c r="Z1205" s="20"/>
      <c r="AA1205" s="60"/>
      <c r="AB1205" s="60"/>
      <c r="AC1205" s="60"/>
      <c r="AD1205" s="60"/>
      <c r="AE1205" s="22"/>
      <c r="AF1205" s="22"/>
      <c r="AG1205" s="22"/>
      <c r="AH1205" s="22"/>
      <c r="AI1205" s="22"/>
      <c r="AJ1205" s="22"/>
      <c r="AK1205" s="38"/>
      <c r="AL1205" s="39"/>
      <c r="AM1205" s="39"/>
      <c r="AN1205" s="39"/>
      <c r="AO1205" s="39"/>
      <c r="AP1205" s="39"/>
      <c r="AQ1205" s="39"/>
      <c r="AR1205" s="40"/>
      <c r="AS1205" s="39"/>
      <c r="AT1205" s="42"/>
      <c r="AU1205" s="39"/>
      <c r="AV1205" s="39"/>
      <c r="AW1205" s="39"/>
      <c r="AX1205" s="39"/>
      <c r="AY1205" s="39"/>
      <c r="AZ1205" s="40"/>
      <c r="BA1205" s="39"/>
      <c r="BB1205" s="40"/>
      <c r="BC1205" s="39"/>
      <c r="BD1205" s="42"/>
      <c r="BE1205" s="38"/>
      <c r="BF1205" s="39"/>
      <c r="BG1205" s="55"/>
      <c r="BH1205" s="56"/>
      <c r="BI1205" s="57"/>
      <c r="BJ1205" s="58"/>
    </row>
    <row r="1206" spans="1:62" customFormat="1" ht="15" x14ac:dyDescent="0.35">
      <c r="A1206" s="121"/>
      <c r="B1206" s="76"/>
      <c r="C1206" s="9"/>
      <c r="D1206" s="9"/>
      <c r="E1206" s="9"/>
      <c r="F1206" s="15"/>
      <c r="G1206" s="5"/>
      <c r="H1206" s="5"/>
      <c r="I1206" s="9"/>
      <c r="J1206" s="9"/>
      <c r="K1206" s="9"/>
      <c r="L1206" s="9"/>
      <c r="M1206" s="9"/>
      <c r="N1206" s="9"/>
      <c r="O1206" s="9"/>
      <c r="P1206" s="9"/>
      <c r="Q1206" s="9"/>
      <c r="R1206" s="9"/>
      <c r="S1206" s="9"/>
      <c r="T1206" s="9"/>
      <c r="U1206" s="9"/>
      <c r="V1206" s="9"/>
      <c r="W1206" s="9"/>
      <c r="X1206" s="65"/>
      <c r="Y1206" s="17"/>
      <c r="Z1206" s="65"/>
      <c r="AA1206" s="9"/>
      <c r="AB1206" s="9"/>
      <c r="AC1206" s="9"/>
      <c r="AD1206" s="9"/>
      <c r="AE1206" s="14"/>
      <c r="AF1206" s="14"/>
      <c r="AG1206" s="14"/>
      <c r="AH1206" s="14"/>
      <c r="AI1206" s="14"/>
      <c r="AJ1206" s="14"/>
      <c r="AK1206" s="124"/>
      <c r="AL1206" s="6"/>
      <c r="AM1206" s="6"/>
      <c r="AN1206" s="6"/>
      <c r="AO1206" s="6"/>
      <c r="AP1206" s="6"/>
      <c r="AQ1206" s="6"/>
      <c r="AR1206" s="6"/>
      <c r="AS1206" s="6"/>
      <c r="AT1206" s="130"/>
      <c r="AU1206" s="39"/>
      <c r="AV1206" s="39"/>
      <c r="AW1206" s="6"/>
      <c r="AX1206" s="6"/>
      <c r="AY1206" s="6"/>
      <c r="AZ1206" s="6"/>
      <c r="BA1206" s="6"/>
      <c r="BB1206" s="6"/>
      <c r="BC1206" s="6"/>
      <c r="BD1206" s="130"/>
      <c r="BE1206" s="124"/>
      <c r="BF1206" s="6"/>
      <c r="BG1206" s="130"/>
      <c r="BH1206" s="6"/>
      <c r="BI1206" s="124"/>
      <c r="BJ1206" s="130"/>
    </row>
    <row r="1207" spans="1:62" customFormat="1" ht="15" x14ac:dyDescent="0.35">
      <c r="A1207" s="34"/>
      <c r="B1207" s="19"/>
      <c r="C1207" s="1"/>
      <c r="D1207" s="9"/>
      <c r="E1207" s="1"/>
      <c r="F1207" s="15"/>
      <c r="G1207" s="37"/>
      <c r="H1207" s="5"/>
      <c r="I1207" s="22"/>
      <c r="J1207" s="22"/>
      <c r="K1207" s="22"/>
      <c r="L1207" s="60"/>
      <c r="M1207" s="60"/>
      <c r="N1207" s="60"/>
      <c r="O1207" s="60"/>
      <c r="P1207" s="60"/>
      <c r="Q1207" s="60"/>
      <c r="R1207" s="60"/>
      <c r="S1207" s="60"/>
      <c r="T1207" s="60"/>
      <c r="U1207" s="60"/>
      <c r="V1207" s="60"/>
      <c r="W1207" s="60"/>
      <c r="X1207" s="60"/>
      <c r="Y1207" s="59"/>
      <c r="Z1207" s="20"/>
      <c r="AA1207" s="60"/>
      <c r="AB1207" s="60"/>
      <c r="AC1207" s="60"/>
      <c r="AD1207" s="60"/>
      <c r="AE1207" s="22"/>
      <c r="AF1207" s="22"/>
      <c r="AG1207" s="22"/>
      <c r="AH1207" s="22"/>
      <c r="AI1207" s="22"/>
      <c r="AJ1207" s="22"/>
      <c r="AK1207" s="38"/>
      <c r="AL1207" s="39"/>
      <c r="AM1207" s="39"/>
      <c r="AN1207" s="39"/>
      <c r="AO1207" s="39"/>
      <c r="AP1207" s="39"/>
      <c r="AQ1207" s="39"/>
      <c r="AR1207" s="40"/>
      <c r="AS1207" s="39"/>
      <c r="AT1207" s="42"/>
      <c r="AU1207" s="39"/>
      <c r="AV1207" s="39"/>
      <c r="AW1207" s="39"/>
      <c r="AX1207" s="39"/>
      <c r="AY1207" s="39"/>
      <c r="AZ1207" s="40"/>
      <c r="BA1207" s="39"/>
      <c r="BB1207" s="40"/>
      <c r="BC1207" s="39"/>
      <c r="BD1207" s="42"/>
      <c r="BE1207" s="38"/>
      <c r="BF1207" s="39"/>
      <c r="BG1207" s="55"/>
      <c r="BH1207" s="56"/>
      <c r="BI1207" s="57"/>
      <c r="BJ1207" s="58"/>
    </row>
    <row r="1208" spans="1:62" customFormat="1" ht="15" x14ac:dyDescent="0.35">
      <c r="A1208" s="121"/>
      <c r="B1208" s="76"/>
      <c r="C1208" s="9"/>
      <c r="D1208" s="9"/>
      <c r="E1208" s="9"/>
      <c r="F1208" s="15"/>
      <c r="G1208" s="5"/>
      <c r="H1208" s="5"/>
      <c r="I1208" s="9"/>
      <c r="J1208" s="9"/>
      <c r="K1208" s="9"/>
      <c r="L1208" s="9"/>
      <c r="M1208" s="9"/>
      <c r="N1208" s="9"/>
      <c r="O1208" s="9"/>
      <c r="P1208" s="9"/>
      <c r="Q1208" s="9"/>
      <c r="R1208" s="9"/>
      <c r="S1208" s="9"/>
      <c r="T1208" s="9"/>
      <c r="U1208" s="9"/>
      <c r="V1208" s="8"/>
      <c r="W1208" s="8"/>
      <c r="X1208" s="7"/>
      <c r="Y1208" s="18"/>
      <c r="Z1208" s="7"/>
      <c r="AA1208" s="7"/>
      <c r="AB1208" s="7"/>
      <c r="AC1208" s="9"/>
      <c r="AD1208" s="8"/>
      <c r="AE1208" s="14"/>
      <c r="AF1208" s="14"/>
      <c r="AG1208" s="14"/>
      <c r="AH1208" s="14"/>
      <c r="AI1208" s="14"/>
      <c r="AJ1208" s="14"/>
      <c r="AK1208" s="125"/>
      <c r="AL1208" s="6"/>
      <c r="AM1208" s="5"/>
      <c r="AN1208" s="5"/>
      <c r="AO1208" s="6"/>
      <c r="AP1208" s="6"/>
      <c r="AQ1208" s="6"/>
      <c r="AR1208" s="6"/>
      <c r="AS1208" s="6"/>
      <c r="AT1208" s="130"/>
      <c r="AU1208" s="39"/>
      <c r="AV1208" s="39"/>
      <c r="AW1208" s="6"/>
      <c r="AX1208" s="6"/>
      <c r="AY1208" s="6"/>
      <c r="AZ1208" s="6"/>
      <c r="BA1208" s="6"/>
      <c r="BB1208" s="6"/>
      <c r="BC1208" s="6"/>
      <c r="BD1208" s="130"/>
      <c r="BE1208" s="124"/>
      <c r="BF1208" s="6"/>
      <c r="BG1208" s="130"/>
      <c r="BH1208" s="6"/>
      <c r="BI1208" s="124"/>
      <c r="BJ1208" s="130"/>
    </row>
    <row r="1209" spans="1:62" customFormat="1" ht="15" x14ac:dyDescent="0.35">
      <c r="A1209" s="121"/>
      <c r="B1209" s="76"/>
      <c r="C1209" s="9"/>
      <c r="D1209" s="9"/>
      <c r="E1209" s="9"/>
      <c r="F1209" s="15"/>
      <c r="G1209" s="5"/>
      <c r="H1209" s="5"/>
      <c r="I1209" s="9"/>
      <c r="J1209" s="9"/>
      <c r="K1209" s="9"/>
      <c r="L1209" s="9"/>
      <c r="M1209" s="9"/>
      <c r="N1209" s="9"/>
      <c r="O1209" s="9"/>
      <c r="P1209" s="9"/>
      <c r="Q1209" s="9"/>
      <c r="R1209" s="9"/>
      <c r="S1209" s="9"/>
      <c r="T1209" s="9"/>
      <c r="U1209" s="9"/>
      <c r="V1209" s="9"/>
      <c r="W1209" s="9"/>
      <c r="X1209" s="65"/>
      <c r="Y1209" s="17"/>
      <c r="Z1209" s="65"/>
      <c r="AA1209" s="9"/>
      <c r="AB1209" s="9"/>
      <c r="AC1209" s="9"/>
      <c r="AD1209" s="9"/>
      <c r="AE1209" s="14"/>
      <c r="AF1209" s="14"/>
      <c r="AG1209" s="14"/>
      <c r="AH1209" s="14"/>
      <c r="AI1209" s="14"/>
      <c r="AJ1209" s="14"/>
      <c r="AK1209" s="124"/>
      <c r="AL1209" s="6"/>
      <c r="AM1209" s="6"/>
      <c r="AN1209" s="6"/>
      <c r="AO1209" s="6"/>
      <c r="AP1209" s="6"/>
      <c r="AQ1209" s="6"/>
      <c r="AR1209" s="6"/>
      <c r="AS1209" s="6"/>
      <c r="AT1209" s="130"/>
      <c r="AU1209" s="39"/>
      <c r="AV1209" s="39"/>
      <c r="AW1209" s="6"/>
      <c r="AX1209" s="6"/>
      <c r="AY1209" s="6"/>
      <c r="AZ1209" s="6"/>
      <c r="BA1209" s="6"/>
      <c r="BB1209" s="6"/>
      <c r="BC1209" s="6"/>
      <c r="BD1209" s="130"/>
      <c r="BE1209" s="124"/>
      <c r="BF1209" s="6"/>
      <c r="BG1209" s="130"/>
      <c r="BH1209" s="6"/>
      <c r="BI1209" s="124"/>
      <c r="BJ1209" s="130"/>
    </row>
    <row r="1210" spans="1:62" customFormat="1" ht="15" x14ac:dyDescent="0.35">
      <c r="A1210" s="121"/>
      <c r="B1210" s="76"/>
      <c r="C1210" s="9"/>
      <c r="D1210" s="9"/>
      <c r="E1210" s="9"/>
      <c r="F1210" s="15"/>
      <c r="G1210" s="5"/>
      <c r="H1210" s="5"/>
      <c r="I1210" s="9"/>
      <c r="J1210" s="9"/>
      <c r="K1210" s="9"/>
      <c r="L1210" s="9"/>
      <c r="M1210" s="9"/>
      <c r="N1210" s="9"/>
      <c r="O1210" s="9"/>
      <c r="P1210" s="9"/>
      <c r="Q1210" s="9"/>
      <c r="R1210" s="9"/>
      <c r="S1210" s="9"/>
      <c r="T1210" s="9"/>
      <c r="U1210" s="9"/>
      <c r="V1210" s="9"/>
      <c r="W1210" s="9"/>
      <c r="X1210" s="65"/>
      <c r="Y1210" s="17"/>
      <c r="Z1210" s="65"/>
      <c r="AA1210" s="9"/>
      <c r="AB1210" s="9"/>
      <c r="AC1210" s="9"/>
      <c r="AD1210" s="9"/>
      <c r="AE1210" s="14"/>
      <c r="AF1210" s="14"/>
      <c r="AG1210" s="14"/>
      <c r="AH1210" s="14"/>
      <c r="AI1210" s="14"/>
      <c r="AJ1210" s="14"/>
      <c r="AK1210" s="124"/>
      <c r="AL1210" s="6"/>
      <c r="AM1210" s="6"/>
      <c r="AN1210" s="6"/>
      <c r="AO1210" s="6"/>
      <c r="AP1210" s="6"/>
      <c r="AQ1210" s="6"/>
      <c r="AR1210" s="6"/>
      <c r="AS1210" s="6"/>
      <c r="AT1210" s="130"/>
      <c r="AU1210" s="39"/>
      <c r="AV1210" s="39"/>
      <c r="AW1210" s="6"/>
      <c r="AX1210" s="6"/>
      <c r="AY1210" s="6"/>
      <c r="AZ1210" s="6"/>
      <c r="BA1210" s="6"/>
      <c r="BB1210" s="6"/>
      <c r="BC1210" s="6"/>
      <c r="BD1210" s="130"/>
      <c r="BE1210" s="124"/>
      <c r="BF1210" s="6"/>
      <c r="BG1210" s="130"/>
      <c r="BH1210" s="6"/>
      <c r="BI1210" s="124"/>
      <c r="BJ1210" s="130"/>
    </row>
    <row r="1211" spans="1:62" customFormat="1" ht="15" x14ac:dyDescent="0.35">
      <c r="A1211" s="121"/>
      <c r="B1211" s="76"/>
      <c r="C1211" s="9"/>
      <c r="D1211" s="9"/>
      <c r="E1211" s="9"/>
      <c r="F1211" s="15"/>
      <c r="G1211" s="5"/>
      <c r="H1211" s="5"/>
      <c r="I1211" s="9"/>
      <c r="J1211" s="9"/>
      <c r="K1211" s="9"/>
      <c r="L1211" s="9"/>
      <c r="M1211" s="9"/>
      <c r="N1211" s="9"/>
      <c r="O1211" s="9"/>
      <c r="P1211" s="9"/>
      <c r="Q1211" s="9"/>
      <c r="R1211" s="9"/>
      <c r="S1211" s="9"/>
      <c r="T1211" s="9"/>
      <c r="U1211" s="9"/>
      <c r="V1211" s="8"/>
      <c r="W1211" s="8"/>
      <c r="X1211" s="7"/>
      <c r="Y1211" s="18"/>
      <c r="Z1211" s="7"/>
      <c r="AA1211" s="7"/>
      <c r="AB1211" s="7"/>
      <c r="AC1211" s="9"/>
      <c r="AD1211" s="8"/>
      <c r="AE1211" s="14"/>
      <c r="AF1211" s="14"/>
      <c r="AG1211" s="14"/>
      <c r="AH1211" s="14"/>
      <c r="AI1211" s="14"/>
      <c r="AJ1211" s="14"/>
      <c r="AK1211" s="125"/>
      <c r="AL1211" s="6"/>
      <c r="AM1211" s="5"/>
      <c r="AN1211" s="5"/>
      <c r="AO1211" s="6"/>
      <c r="AP1211" s="6"/>
      <c r="AQ1211" s="6"/>
      <c r="AR1211" s="6"/>
      <c r="AS1211" s="6"/>
      <c r="AT1211" s="130"/>
      <c r="AU1211" s="39"/>
      <c r="AV1211" s="39"/>
      <c r="AW1211" s="6"/>
      <c r="AX1211" s="6"/>
      <c r="AY1211" s="6"/>
      <c r="AZ1211" s="6"/>
      <c r="BA1211" s="6"/>
      <c r="BB1211" s="6"/>
      <c r="BC1211" s="6"/>
      <c r="BD1211" s="130"/>
      <c r="BE1211" s="124"/>
      <c r="BF1211" s="6"/>
      <c r="BG1211" s="130"/>
      <c r="BH1211" s="6"/>
      <c r="BI1211" s="124"/>
      <c r="BJ1211" s="130"/>
    </row>
    <row r="1212" spans="1:62" customFormat="1" ht="15" x14ac:dyDescent="0.35">
      <c r="A1212" s="34"/>
      <c r="B1212" s="76"/>
      <c r="C1212" s="1"/>
      <c r="D1212" s="9"/>
      <c r="E1212" s="1"/>
      <c r="F1212" s="15"/>
      <c r="G1212" s="5"/>
      <c r="H1212" s="5"/>
      <c r="I1212" s="22"/>
      <c r="J1212" s="22"/>
      <c r="K1212" s="22"/>
      <c r="L1212" s="60"/>
      <c r="M1212" s="60"/>
      <c r="N1212" s="60"/>
      <c r="O1212" s="60"/>
      <c r="P1212" s="60"/>
      <c r="Q1212" s="60"/>
      <c r="R1212" s="60"/>
      <c r="S1212" s="60"/>
      <c r="T1212" s="60"/>
      <c r="U1212" s="60"/>
      <c r="V1212" s="60"/>
      <c r="W1212" s="60"/>
      <c r="X1212" s="60"/>
      <c r="Y1212" s="59"/>
      <c r="Z1212" s="20"/>
      <c r="AA1212" s="60"/>
      <c r="AB1212" s="60"/>
      <c r="AC1212" s="60"/>
      <c r="AD1212" s="60"/>
      <c r="AE1212" s="22"/>
      <c r="AF1212" s="22"/>
      <c r="AG1212" s="22"/>
      <c r="AH1212" s="22"/>
      <c r="AI1212" s="22"/>
      <c r="AJ1212" s="22"/>
      <c r="AK1212" s="38"/>
      <c r="AL1212" s="39"/>
      <c r="AM1212" s="39"/>
      <c r="AN1212" s="39"/>
      <c r="AO1212" s="39"/>
      <c r="AP1212" s="39"/>
      <c r="AQ1212" s="39"/>
      <c r="AR1212" s="40"/>
      <c r="AS1212" s="39"/>
      <c r="AT1212" s="42"/>
      <c r="AU1212" s="39"/>
      <c r="AV1212" s="39"/>
      <c r="AW1212" s="39"/>
      <c r="AX1212" s="39"/>
      <c r="AY1212" s="39"/>
      <c r="AZ1212" s="40"/>
      <c r="BA1212" s="39"/>
      <c r="BB1212" s="40"/>
      <c r="BC1212" s="39"/>
      <c r="BD1212" s="42"/>
      <c r="BE1212" s="38"/>
      <c r="BF1212" s="39"/>
      <c r="BG1212" s="55"/>
      <c r="BH1212" s="56"/>
      <c r="BI1212" s="57"/>
      <c r="BJ1212" s="58"/>
    </row>
    <row r="1213" spans="1:62" customFormat="1" ht="15" x14ac:dyDescent="0.35">
      <c r="A1213" s="121"/>
      <c r="B1213" s="76"/>
      <c r="C1213" s="9"/>
      <c r="D1213" s="9"/>
      <c r="E1213" s="9"/>
      <c r="F1213" s="15"/>
      <c r="G1213" s="5"/>
      <c r="H1213" s="5"/>
      <c r="I1213" s="9"/>
      <c r="J1213" s="9"/>
      <c r="K1213" s="9"/>
      <c r="L1213" s="9"/>
      <c r="M1213" s="9"/>
      <c r="N1213" s="9"/>
      <c r="O1213" s="9"/>
      <c r="P1213" s="9"/>
      <c r="Q1213" s="9"/>
      <c r="R1213" s="9"/>
      <c r="S1213" s="9"/>
      <c r="T1213" s="9"/>
      <c r="U1213" s="9"/>
      <c r="V1213" s="9"/>
      <c r="W1213" s="9"/>
      <c r="X1213" s="65"/>
      <c r="Y1213" s="17"/>
      <c r="Z1213" s="65"/>
      <c r="AA1213" s="9"/>
      <c r="AB1213" s="9"/>
      <c r="AC1213" s="9"/>
      <c r="AD1213" s="9"/>
      <c r="AE1213" s="14"/>
      <c r="AF1213" s="14"/>
      <c r="AG1213" s="14"/>
      <c r="AH1213" s="14"/>
      <c r="AI1213" s="14"/>
      <c r="AJ1213" s="14"/>
      <c r="AK1213" s="124"/>
      <c r="AL1213" s="6"/>
      <c r="AM1213" s="6"/>
      <c r="AN1213" s="6"/>
      <c r="AO1213" s="6"/>
      <c r="AP1213" s="6"/>
      <c r="AQ1213" s="6"/>
      <c r="AR1213" s="6"/>
      <c r="AS1213" s="6"/>
      <c r="AT1213" s="130"/>
      <c r="AU1213" s="39"/>
      <c r="AV1213" s="39"/>
      <c r="AW1213" s="6"/>
      <c r="AX1213" s="6"/>
      <c r="AY1213" s="6"/>
      <c r="AZ1213" s="6"/>
      <c r="BA1213" s="6"/>
      <c r="BB1213" s="6"/>
      <c r="BC1213" s="6"/>
      <c r="BD1213" s="130"/>
      <c r="BE1213" s="124"/>
      <c r="BF1213" s="6"/>
      <c r="BG1213" s="130"/>
      <c r="BH1213" s="6"/>
      <c r="BI1213" s="124"/>
      <c r="BJ1213" s="130"/>
    </row>
    <row r="1214" spans="1:62" customFormat="1" ht="15" x14ac:dyDescent="0.35">
      <c r="A1214" s="34"/>
      <c r="B1214" s="19"/>
      <c r="C1214" s="1"/>
      <c r="D1214" s="9"/>
      <c r="E1214" s="1"/>
      <c r="F1214" s="15"/>
      <c r="G1214" s="37"/>
      <c r="H1214" s="5"/>
      <c r="I1214" s="22"/>
      <c r="J1214" s="22"/>
      <c r="K1214" s="22"/>
      <c r="L1214" s="60"/>
      <c r="M1214" s="60"/>
      <c r="N1214" s="60"/>
      <c r="O1214" s="60"/>
      <c r="P1214" s="60"/>
      <c r="Q1214" s="60"/>
      <c r="R1214" s="60"/>
      <c r="S1214" s="60"/>
      <c r="T1214" s="60"/>
      <c r="U1214" s="60"/>
      <c r="V1214" s="60"/>
      <c r="W1214" s="60"/>
      <c r="X1214" s="60"/>
      <c r="Y1214" s="59"/>
      <c r="Z1214" s="20"/>
      <c r="AA1214" s="60"/>
      <c r="AB1214" s="60"/>
      <c r="AC1214" s="60"/>
      <c r="AD1214" s="60"/>
      <c r="AE1214" s="22"/>
      <c r="AF1214" s="22"/>
      <c r="AG1214" s="22"/>
      <c r="AH1214" s="22"/>
      <c r="AI1214" s="22"/>
      <c r="AJ1214" s="22"/>
      <c r="AK1214" s="38"/>
      <c r="AL1214" s="39"/>
      <c r="AM1214" s="39"/>
      <c r="AN1214" s="39"/>
      <c r="AO1214" s="39"/>
      <c r="AP1214" s="39"/>
      <c r="AQ1214" s="39"/>
      <c r="AR1214" s="40"/>
      <c r="AS1214" s="39"/>
      <c r="AT1214" s="42"/>
      <c r="AU1214" s="39"/>
      <c r="AV1214" s="39"/>
      <c r="AW1214" s="39"/>
      <c r="AX1214" s="39"/>
      <c r="AY1214" s="39"/>
      <c r="AZ1214" s="40"/>
      <c r="BA1214" s="39"/>
      <c r="BB1214" s="40"/>
      <c r="BC1214" s="39"/>
      <c r="BD1214" s="42"/>
      <c r="BE1214" s="38"/>
      <c r="BF1214" s="39"/>
      <c r="BG1214" s="55"/>
      <c r="BH1214" s="56"/>
      <c r="BI1214" s="57"/>
      <c r="BJ1214" s="58"/>
    </row>
    <row r="1215" spans="1:62" customFormat="1" ht="15" x14ac:dyDescent="0.35">
      <c r="A1215" s="121"/>
      <c r="B1215" s="76"/>
      <c r="C1215" s="9"/>
      <c r="D1215" s="9"/>
      <c r="E1215" s="9"/>
      <c r="F1215" s="15"/>
      <c r="G1215" s="5"/>
      <c r="H1215" s="5"/>
      <c r="I1215" s="9"/>
      <c r="J1215" s="9"/>
      <c r="K1215" s="9"/>
      <c r="L1215" s="9"/>
      <c r="M1215" s="9"/>
      <c r="N1215" s="9"/>
      <c r="O1215" s="9"/>
      <c r="P1215" s="9"/>
      <c r="Q1215" s="9"/>
      <c r="R1215" s="9"/>
      <c r="S1215" s="9"/>
      <c r="T1215" s="9"/>
      <c r="U1215" s="9"/>
      <c r="V1215" s="8"/>
      <c r="W1215" s="8"/>
      <c r="X1215" s="7"/>
      <c r="Y1215" s="18"/>
      <c r="Z1215" s="7"/>
      <c r="AA1215" s="7"/>
      <c r="AB1215" s="7"/>
      <c r="AC1215" s="9"/>
      <c r="AD1215" s="8"/>
      <c r="AE1215" s="14"/>
      <c r="AF1215" s="14"/>
      <c r="AG1215" s="14"/>
      <c r="AH1215" s="14"/>
      <c r="AI1215" s="14"/>
      <c r="AJ1215" s="14"/>
      <c r="AK1215" s="125"/>
      <c r="AL1215" s="6"/>
      <c r="AM1215" s="5"/>
      <c r="AN1215" s="5"/>
      <c r="AO1215" s="6"/>
      <c r="AP1215" s="6"/>
      <c r="AQ1215" s="6"/>
      <c r="AR1215" s="6"/>
      <c r="AS1215" s="6"/>
      <c r="AT1215" s="130"/>
      <c r="AU1215" s="6"/>
      <c r="AV1215" s="6"/>
      <c r="AW1215" s="6"/>
      <c r="AX1215" s="6"/>
      <c r="AY1215" s="6"/>
      <c r="AZ1215" s="6"/>
      <c r="BA1215" s="6"/>
      <c r="BB1215" s="6"/>
      <c r="BC1215" s="6"/>
      <c r="BD1215" s="130"/>
      <c r="BE1215" s="124"/>
      <c r="BF1215" s="6"/>
      <c r="BG1215" s="130"/>
      <c r="BH1215" s="6"/>
      <c r="BI1215" s="124"/>
      <c r="BJ1215" s="130"/>
    </row>
    <row r="1216" spans="1:62" customFormat="1" ht="15" x14ac:dyDescent="0.35">
      <c r="A1216" s="121"/>
      <c r="B1216" s="76"/>
      <c r="C1216" s="9"/>
      <c r="D1216" s="9"/>
      <c r="E1216" s="9"/>
      <c r="F1216" s="15"/>
      <c r="G1216" s="5"/>
      <c r="H1216" s="5"/>
      <c r="I1216" s="9"/>
      <c r="J1216" s="9"/>
      <c r="K1216" s="9"/>
      <c r="L1216" s="9"/>
      <c r="M1216" s="9"/>
      <c r="N1216" s="9"/>
      <c r="O1216" s="9"/>
      <c r="P1216" s="9"/>
      <c r="Q1216" s="9"/>
      <c r="R1216" s="9"/>
      <c r="S1216" s="9"/>
      <c r="T1216" s="9"/>
      <c r="U1216" s="9"/>
      <c r="V1216" s="8"/>
      <c r="W1216" s="8"/>
      <c r="X1216" s="7"/>
      <c r="Y1216" s="18"/>
      <c r="Z1216" s="7"/>
      <c r="AA1216" s="7"/>
      <c r="AB1216" s="7"/>
      <c r="AC1216" s="9"/>
      <c r="AD1216" s="8"/>
      <c r="AE1216" s="14"/>
      <c r="AF1216" s="14"/>
      <c r="AG1216" s="14"/>
      <c r="AH1216" s="14"/>
      <c r="AI1216" s="14"/>
      <c r="AJ1216" s="14"/>
      <c r="AK1216" s="125"/>
      <c r="AL1216" s="6"/>
      <c r="AM1216" s="5"/>
      <c r="AN1216" s="5"/>
      <c r="AO1216" s="6"/>
      <c r="AP1216" s="6"/>
      <c r="AQ1216" s="6"/>
      <c r="AR1216" s="6"/>
      <c r="AS1216" s="6"/>
      <c r="AT1216" s="130"/>
      <c r="AU1216" s="6"/>
      <c r="AV1216" s="6"/>
      <c r="AW1216" s="6"/>
      <c r="AX1216" s="6"/>
      <c r="AY1216" s="6"/>
      <c r="AZ1216" s="6"/>
      <c r="BA1216" s="6"/>
      <c r="BB1216" s="6"/>
      <c r="BC1216" s="6"/>
      <c r="BD1216" s="130"/>
      <c r="BE1216" s="124"/>
      <c r="BF1216" s="6"/>
      <c r="BG1216" s="130"/>
      <c r="BH1216" s="6"/>
      <c r="BI1216" s="124"/>
      <c r="BJ1216" s="130"/>
    </row>
    <row r="1217" spans="1:62" customFormat="1" ht="15" x14ac:dyDescent="0.35">
      <c r="A1217" s="121"/>
      <c r="B1217" s="76"/>
      <c r="C1217" s="9"/>
      <c r="D1217" s="9"/>
      <c r="E1217" s="9"/>
      <c r="F1217" s="15"/>
      <c r="G1217" s="5"/>
      <c r="H1217" s="5"/>
      <c r="I1217" s="9"/>
      <c r="J1217" s="9"/>
      <c r="K1217" s="9"/>
      <c r="L1217" s="9"/>
      <c r="M1217" s="9"/>
      <c r="N1217" s="9"/>
      <c r="O1217" s="9"/>
      <c r="P1217" s="9"/>
      <c r="Q1217" s="9"/>
      <c r="R1217" s="9"/>
      <c r="S1217" s="9"/>
      <c r="T1217" s="9"/>
      <c r="U1217" s="9"/>
      <c r="V1217" s="8"/>
      <c r="W1217" s="8"/>
      <c r="X1217" s="7"/>
      <c r="Y1217" s="18"/>
      <c r="Z1217" s="7"/>
      <c r="AA1217" s="7"/>
      <c r="AB1217" s="7"/>
      <c r="AC1217" s="9"/>
      <c r="AD1217" s="8"/>
      <c r="AE1217" s="14"/>
      <c r="AF1217" s="14"/>
      <c r="AG1217" s="14"/>
      <c r="AH1217" s="14"/>
      <c r="AI1217" s="14"/>
      <c r="AJ1217" s="14"/>
      <c r="AK1217" s="125"/>
      <c r="AL1217" s="6"/>
      <c r="AM1217" s="5"/>
      <c r="AN1217" s="5"/>
      <c r="AO1217" s="6"/>
      <c r="AP1217" s="6"/>
      <c r="AQ1217" s="6"/>
      <c r="AR1217" s="6"/>
      <c r="AS1217" s="6"/>
      <c r="AT1217" s="130"/>
      <c r="AU1217" s="6"/>
      <c r="AV1217" s="6"/>
      <c r="AW1217" s="6"/>
      <c r="AX1217" s="6"/>
      <c r="AY1217" s="6"/>
      <c r="AZ1217" s="6"/>
      <c r="BA1217" s="6"/>
      <c r="BB1217" s="6"/>
      <c r="BC1217" s="6"/>
      <c r="BD1217" s="130"/>
      <c r="BE1217" s="124"/>
      <c r="BF1217" s="6"/>
      <c r="BG1217" s="130"/>
      <c r="BH1217" s="6"/>
      <c r="BI1217" s="124"/>
      <c r="BJ1217" s="130"/>
    </row>
    <row r="1218" spans="1:62" customFormat="1" ht="15" x14ac:dyDescent="0.35">
      <c r="A1218" s="34"/>
      <c r="B1218" s="19"/>
      <c r="C1218" s="1"/>
      <c r="D1218" s="9"/>
      <c r="E1218" s="1"/>
      <c r="F1218" s="15"/>
      <c r="G1218" s="37"/>
      <c r="H1218" s="5"/>
      <c r="I1218" s="22"/>
      <c r="J1218" s="22"/>
      <c r="K1218" s="22"/>
      <c r="L1218" s="60"/>
      <c r="M1218" s="60"/>
      <c r="N1218" s="60"/>
      <c r="O1218" s="60"/>
      <c r="P1218" s="60"/>
      <c r="Q1218" s="60"/>
      <c r="R1218" s="60"/>
      <c r="S1218" s="60"/>
      <c r="T1218" s="60"/>
      <c r="U1218" s="60"/>
      <c r="V1218" s="60"/>
      <c r="W1218" s="60"/>
      <c r="X1218" s="60"/>
      <c r="Y1218" s="59"/>
      <c r="Z1218" s="20"/>
      <c r="AA1218" s="60"/>
      <c r="AB1218" s="60"/>
      <c r="AC1218" s="60"/>
      <c r="AD1218" s="60"/>
      <c r="AE1218" s="22"/>
      <c r="AF1218" s="22"/>
      <c r="AG1218" s="22"/>
      <c r="AH1218" s="22"/>
      <c r="AI1218" s="22"/>
      <c r="AJ1218" s="22"/>
      <c r="AK1218" s="38"/>
      <c r="AL1218" s="39"/>
      <c r="AM1218" s="39"/>
      <c r="AN1218" s="39"/>
      <c r="AO1218" s="39"/>
      <c r="AP1218" s="39"/>
      <c r="AQ1218" s="39"/>
      <c r="AR1218" s="40"/>
      <c r="AS1218" s="39"/>
      <c r="AT1218" s="42"/>
      <c r="AU1218" s="39"/>
      <c r="AV1218" s="39"/>
      <c r="AW1218" s="39"/>
      <c r="AX1218" s="39"/>
      <c r="AY1218" s="39"/>
      <c r="AZ1218" s="40"/>
      <c r="BA1218" s="39"/>
      <c r="BB1218" s="40"/>
      <c r="BC1218" s="39"/>
      <c r="BD1218" s="42"/>
      <c r="BE1218" s="38"/>
      <c r="BF1218" s="39"/>
      <c r="BG1218" s="55"/>
      <c r="BH1218" s="56"/>
      <c r="BI1218" s="57"/>
      <c r="BJ1218" s="58"/>
    </row>
    <row r="1219" spans="1:62" customFormat="1" ht="15" x14ac:dyDescent="0.35">
      <c r="A1219" s="121"/>
      <c r="B1219" s="76"/>
      <c r="C1219" s="9"/>
      <c r="D1219" s="9"/>
      <c r="E1219" s="9"/>
      <c r="F1219" s="15"/>
      <c r="G1219" s="5"/>
      <c r="H1219" s="5"/>
      <c r="I1219" s="9"/>
      <c r="J1219" s="9"/>
      <c r="K1219" s="9"/>
      <c r="L1219" s="9"/>
      <c r="M1219" s="9"/>
      <c r="N1219" s="9"/>
      <c r="O1219" s="9"/>
      <c r="P1219" s="9"/>
      <c r="Q1219" s="9"/>
      <c r="R1219" s="9"/>
      <c r="S1219" s="9"/>
      <c r="T1219" s="9"/>
      <c r="U1219" s="9"/>
      <c r="V1219" s="9"/>
      <c r="W1219" s="9"/>
      <c r="X1219" s="65"/>
      <c r="Y1219" s="17"/>
      <c r="Z1219" s="65"/>
      <c r="AA1219" s="9"/>
      <c r="AB1219" s="9"/>
      <c r="AC1219" s="9"/>
      <c r="AD1219" s="9"/>
      <c r="AE1219" s="14"/>
      <c r="AF1219" s="14"/>
      <c r="AG1219" s="14"/>
      <c r="AH1219" s="14"/>
      <c r="AI1219" s="14"/>
      <c r="AJ1219" s="14"/>
      <c r="AK1219" s="124"/>
      <c r="AL1219" s="6"/>
      <c r="AM1219" s="6"/>
      <c r="AN1219" s="6"/>
      <c r="AO1219" s="6"/>
      <c r="AP1219" s="6"/>
      <c r="AQ1219" s="6"/>
      <c r="AR1219" s="6"/>
      <c r="AS1219" s="6"/>
      <c r="AT1219" s="130"/>
      <c r="AU1219" s="39"/>
      <c r="AV1219" s="39"/>
      <c r="AW1219" s="6"/>
      <c r="AX1219" s="6"/>
      <c r="AY1219" s="6"/>
      <c r="AZ1219" s="6"/>
      <c r="BA1219" s="6"/>
      <c r="BB1219" s="6"/>
      <c r="BC1219" s="6"/>
      <c r="BD1219" s="130"/>
      <c r="BE1219" s="124"/>
      <c r="BF1219" s="6"/>
      <c r="BG1219" s="130"/>
      <c r="BH1219" s="6"/>
      <c r="BI1219" s="124"/>
      <c r="BJ1219" s="130"/>
    </row>
    <row r="1220" spans="1:62" customFormat="1" ht="15" x14ac:dyDescent="0.35">
      <c r="A1220" s="34"/>
      <c r="B1220" s="76"/>
      <c r="C1220" s="1"/>
      <c r="D1220" s="9"/>
      <c r="E1220" s="1"/>
      <c r="F1220" s="15"/>
      <c r="G1220" s="5"/>
      <c r="H1220" s="5"/>
      <c r="I1220" s="22"/>
      <c r="J1220" s="22"/>
      <c r="K1220" s="22"/>
      <c r="L1220" s="60"/>
      <c r="M1220" s="60"/>
      <c r="N1220" s="60"/>
      <c r="O1220" s="60"/>
      <c r="P1220" s="60"/>
      <c r="Q1220" s="60"/>
      <c r="R1220" s="60"/>
      <c r="S1220" s="60"/>
      <c r="T1220" s="60"/>
      <c r="U1220" s="60"/>
      <c r="V1220" s="60"/>
      <c r="W1220" s="60"/>
      <c r="X1220" s="60"/>
      <c r="Y1220" s="59"/>
      <c r="Z1220" s="20"/>
      <c r="AA1220" s="60"/>
      <c r="AB1220" s="60"/>
      <c r="AC1220" s="60"/>
      <c r="AD1220" s="60"/>
      <c r="AE1220" s="22"/>
      <c r="AF1220" s="22"/>
      <c r="AG1220" s="22"/>
      <c r="AH1220" s="22"/>
      <c r="AI1220" s="22"/>
      <c r="AJ1220" s="22"/>
      <c r="AK1220" s="38"/>
      <c r="AL1220" s="39"/>
      <c r="AM1220" s="39"/>
      <c r="AN1220" s="39"/>
      <c r="AO1220" s="39"/>
      <c r="AP1220" s="39"/>
      <c r="AQ1220" s="39"/>
      <c r="AR1220" s="40"/>
      <c r="AS1220" s="39"/>
      <c r="AT1220" s="42"/>
      <c r="AU1220" s="39"/>
      <c r="AV1220" s="39"/>
      <c r="AW1220" s="39"/>
      <c r="AX1220" s="39"/>
      <c r="AY1220" s="39"/>
      <c r="AZ1220" s="40"/>
      <c r="BA1220" s="39"/>
      <c r="BB1220" s="40"/>
      <c r="BC1220" s="39"/>
      <c r="BD1220" s="42"/>
      <c r="BE1220" s="38"/>
      <c r="BF1220" s="39"/>
      <c r="BG1220" s="55"/>
      <c r="BH1220" s="56"/>
      <c r="BI1220" s="57"/>
      <c r="BJ1220" s="58"/>
    </row>
    <row r="1221" spans="1:62" customFormat="1" ht="15" x14ac:dyDescent="0.35">
      <c r="A1221" s="121"/>
      <c r="B1221" s="76"/>
      <c r="C1221" s="9"/>
      <c r="D1221" s="9"/>
      <c r="E1221" s="9"/>
      <c r="F1221" s="15"/>
      <c r="G1221" s="5"/>
      <c r="H1221" s="5"/>
      <c r="I1221" s="9"/>
      <c r="J1221" s="9"/>
      <c r="K1221" s="9"/>
      <c r="L1221" s="9"/>
      <c r="M1221" s="9"/>
      <c r="N1221" s="9"/>
      <c r="O1221" s="9"/>
      <c r="P1221" s="9"/>
      <c r="Q1221" s="9"/>
      <c r="R1221" s="9"/>
      <c r="S1221" s="9"/>
      <c r="T1221" s="9"/>
      <c r="U1221" s="9"/>
      <c r="V1221" s="8"/>
      <c r="W1221" s="8"/>
      <c r="X1221" s="7"/>
      <c r="Y1221" s="18"/>
      <c r="Z1221" s="7"/>
      <c r="AA1221" s="7"/>
      <c r="AB1221" s="7"/>
      <c r="AC1221" s="9"/>
      <c r="AD1221" s="8"/>
      <c r="AE1221" s="14"/>
      <c r="AF1221" s="14"/>
      <c r="AG1221" s="14"/>
      <c r="AH1221" s="14"/>
      <c r="AI1221" s="14"/>
      <c r="AJ1221" s="14"/>
      <c r="AK1221" s="125"/>
      <c r="AL1221" s="6"/>
      <c r="AM1221" s="5"/>
      <c r="AN1221" s="5"/>
      <c r="AO1221" s="6"/>
      <c r="AP1221" s="6"/>
      <c r="AQ1221" s="6"/>
      <c r="AR1221" s="6"/>
      <c r="AS1221" s="6"/>
      <c r="AT1221" s="130"/>
      <c r="AU1221" s="6"/>
      <c r="AV1221" s="6"/>
      <c r="AW1221" s="6"/>
      <c r="AX1221" s="6"/>
      <c r="AY1221" s="6"/>
      <c r="AZ1221" s="6"/>
      <c r="BA1221" s="6"/>
      <c r="BB1221" s="6"/>
      <c r="BC1221" s="6"/>
      <c r="BD1221" s="130"/>
      <c r="BE1221" s="124"/>
      <c r="BF1221" s="6"/>
      <c r="BG1221" s="130"/>
      <c r="BH1221" s="6"/>
      <c r="BI1221" s="124"/>
      <c r="BJ1221" s="130"/>
    </row>
    <row r="1222" spans="1:62" customFormat="1" ht="15" x14ac:dyDescent="0.35">
      <c r="A1222" s="121"/>
      <c r="B1222" s="76"/>
      <c r="C1222" s="9"/>
      <c r="D1222" s="9"/>
      <c r="E1222" s="9"/>
      <c r="F1222" s="15"/>
      <c r="G1222" s="5"/>
      <c r="H1222" s="5"/>
      <c r="I1222" s="9"/>
      <c r="J1222" s="9"/>
      <c r="K1222" s="9"/>
      <c r="L1222" s="9"/>
      <c r="M1222" s="9"/>
      <c r="N1222" s="9"/>
      <c r="O1222" s="9"/>
      <c r="P1222" s="9"/>
      <c r="Q1222" s="9"/>
      <c r="R1222" s="9"/>
      <c r="S1222" s="9"/>
      <c r="T1222" s="9"/>
      <c r="U1222" s="9"/>
      <c r="V1222" s="9"/>
      <c r="W1222" s="9"/>
      <c r="X1222" s="65"/>
      <c r="Y1222" s="17"/>
      <c r="Z1222" s="65"/>
      <c r="AA1222" s="9"/>
      <c r="AB1222" s="9"/>
      <c r="AC1222" s="9"/>
      <c r="AD1222" s="9"/>
      <c r="AE1222" s="14"/>
      <c r="AF1222" s="14"/>
      <c r="AG1222" s="14"/>
      <c r="AH1222" s="14"/>
      <c r="AI1222" s="14"/>
      <c r="AJ1222" s="14"/>
      <c r="AK1222" s="124"/>
      <c r="AL1222" s="6"/>
      <c r="AM1222" s="6"/>
      <c r="AN1222" s="6"/>
      <c r="AO1222" s="6"/>
      <c r="AP1222" s="6"/>
      <c r="AQ1222" s="6"/>
      <c r="AR1222" s="6"/>
      <c r="AS1222" s="6"/>
      <c r="AT1222" s="130"/>
      <c r="AU1222" s="39"/>
      <c r="AV1222" s="39"/>
      <c r="AW1222" s="6"/>
      <c r="AX1222" s="6"/>
      <c r="AY1222" s="6"/>
      <c r="AZ1222" s="6"/>
      <c r="BA1222" s="6"/>
      <c r="BB1222" s="6"/>
      <c r="BC1222" s="6"/>
      <c r="BD1222" s="130"/>
      <c r="BE1222" s="124"/>
      <c r="BF1222" s="6"/>
      <c r="BG1222" s="130"/>
      <c r="BH1222" s="6"/>
      <c r="BI1222" s="124"/>
      <c r="BJ1222" s="130"/>
    </row>
    <row r="1223" spans="1:62" customFormat="1" ht="15" x14ac:dyDescent="0.35">
      <c r="A1223" s="121"/>
      <c r="B1223" s="76"/>
      <c r="C1223" s="9"/>
      <c r="D1223" s="9"/>
      <c r="E1223" s="9"/>
      <c r="F1223" s="15"/>
      <c r="G1223" s="5"/>
      <c r="H1223" s="5"/>
      <c r="I1223" s="9"/>
      <c r="J1223" s="9"/>
      <c r="K1223" s="9"/>
      <c r="L1223" s="9"/>
      <c r="M1223" s="9"/>
      <c r="N1223" s="9"/>
      <c r="O1223" s="9"/>
      <c r="P1223" s="9"/>
      <c r="Q1223" s="9"/>
      <c r="R1223" s="9"/>
      <c r="S1223" s="9"/>
      <c r="T1223" s="9"/>
      <c r="U1223" s="9"/>
      <c r="V1223" s="9"/>
      <c r="W1223" s="9"/>
      <c r="X1223" s="65"/>
      <c r="Y1223" s="17"/>
      <c r="Z1223" s="65"/>
      <c r="AA1223" s="9"/>
      <c r="AB1223" s="9"/>
      <c r="AC1223" s="9"/>
      <c r="AD1223" s="9"/>
      <c r="AE1223" s="14"/>
      <c r="AF1223" s="14"/>
      <c r="AG1223" s="14"/>
      <c r="AH1223" s="14"/>
      <c r="AI1223" s="14"/>
      <c r="AJ1223" s="14"/>
      <c r="AK1223" s="124"/>
      <c r="AL1223" s="6"/>
      <c r="AM1223" s="6"/>
      <c r="AN1223" s="6"/>
      <c r="AO1223" s="6"/>
      <c r="AP1223" s="6"/>
      <c r="AQ1223" s="6"/>
      <c r="AR1223" s="6"/>
      <c r="AS1223" s="6"/>
      <c r="AT1223" s="130"/>
      <c r="AU1223" s="39"/>
      <c r="AV1223" s="39"/>
      <c r="AW1223" s="6"/>
      <c r="AX1223" s="6"/>
      <c r="AY1223" s="6"/>
      <c r="AZ1223" s="6"/>
      <c r="BA1223" s="6"/>
      <c r="BB1223" s="6"/>
      <c r="BC1223" s="6"/>
      <c r="BD1223" s="130"/>
      <c r="BE1223" s="124"/>
      <c r="BF1223" s="6"/>
      <c r="BG1223" s="130"/>
      <c r="BH1223" s="6"/>
      <c r="BI1223" s="124"/>
      <c r="BJ1223" s="130"/>
    </row>
    <row r="1224" spans="1:62" customFormat="1" ht="15" x14ac:dyDescent="0.35">
      <c r="A1224" s="34"/>
      <c r="B1224" s="19"/>
      <c r="C1224" s="1"/>
      <c r="D1224" s="9"/>
      <c r="E1224" s="1"/>
      <c r="F1224" s="15"/>
      <c r="G1224" s="37"/>
      <c r="H1224" s="5"/>
      <c r="I1224" s="22"/>
      <c r="J1224" s="22"/>
      <c r="K1224" s="22"/>
      <c r="L1224" s="60"/>
      <c r="M1224" s="60"/>
      <c r="N1224" s="60"/>
      <c r="O1224" s="60"/>
      <c r="P1224" s="60"/>
      <c r="Q1224" s="60"/>
      <c r="R1224" s="60"/>
      <c r="S1224" s="60"/>
      <c r="T1224" s="60"/>
      <c r="U1224" s="60"/>
      <c r="V1224" s="60"/>
      <c r="W1224" s="60"/>
      <c r="X1224" s="60"/>
      <c r="Y1224" s="59"/>
      <c r="Z1224" s="20"/>
      <c r="AA1224" s="60"/>
      <c r="AB1224" s="60"/>
      <c r="AC1224" s="60"/>
      <c r="AD1224" s="60"/>
      <c r="AE1224" s="22"/>
      <c r="AF1224" s="22"/>
      <c r="AG1224" s="22"/>
      <c r="AH1224" s="22"/>
      <c r="AI1224" s="22"/>
      <c r="AJ1224" s="22"/>
      <c r="AK1224" s="38"/>
      <c r="AL1224" s="39"/>
      <c r="AM1224" s="39"/>
      <c r="AN1224" s="39"/>
      <c r="AO1224" s="39"/>
      <c r="AP1224" s="39"/>
      <c r="AQ1224" s="39"/>
      <c r="AR1224" s="40"/>
      <c r="AS1224" s="39"/>
      <c r="AT1224" s="42"/>
      <c r="AU1224" s="39"/>
      <c r="AV1224" s="39"/>
      <c r="AW1224" s="39"/>
      <c r="AX1224" s="39"/>
      <c r="AY1224" s="39"/>
      <c r="AZ1224" s="40"/>
      <c r="BA1224" s="39"/>
      <c r="BB1224" s="40"/>
      <c r="BC1224" s="39"/>
      <c r="BD1224" s="42"/>
      <c r="BE1224" s="38"/>
      <c r="BF1224" s="39"/>
      <c r="BG1224" s="55"/>
      <c r="BH1224" s="56"/>
      <c r="BI1224" s="57"/>
      <c r="BJ1224" s="58"/>
    </row>
    <row r="1225" spans="1:62" customFormat="1" ht="15" x14ac:dyDescent="0.35">
      <c r="A1225" s="121"/>
      <c r="B1225" s="76"/>
      <c r="C1225" s="9"/>
      <c r="D1225" s="9"/>
      <c r="E1225" s="9"/>
      <c r="F1225" s="15"/>
      <c r="G1225" s="5"/>
      <c r="H1225" s="5"/>
      <c r="I1225" s="9"/>
      <c r="J1225" s="9"/>
      <c r="K1225" s="9"/>
      <c r="L1225" s="9"/>
      <c r="M1225" s="9"/>
      <c r="N1225" s="9"/>
      <c r="O1225" s="9"/>
      <c r="P1225" s="9"/>
      <c r="Q1225" s="9"/>
      <c r="R1225" s="9"/>
      <c r="S1225" s="9"/>
      <c r="T1225" s="9"/>
      <c r="U1225" s="9"/>
      <c r="V1225" s="9"/>
      <c r="W1225" s="9"/>
      <c r="X1225" s="65"/>
      <c r="Y1225" s="17"/>
      <c r="Z1225" s="65"/>
      <c r="AA1225" s="9"/>
      <c r="AB1225" s="9"/>
      <c r="AC1225" s="9"/>
      <c r="AD1225" s="9"/>
      <c r="AE1225" s="14"/>
      <c r="AF1225" s="14"/>
      <c r="AG1225" s="14"/>
      <c r="AH1225" s="14"/>
      <c r="AI1225" s="14"/>
      <c r="AJ1225" s="14"/>
      <c r="AK1225" s="124"/>
      <c r="AL1225" s="6"/>
      <c r="AM1225" s="6"/>
      <c r="AN1225" s="6"/>
      <c r="AO1225" s="6"/>
      <c r="AP1225" s="6"/>
      <c r="AQ1225" s="6"/>
      <c r="AR1225" s="6"/>
      <c r="AS1225" s="6"/>
      <c r="AT1225" s="130"/>
      <c r="AU1225" s="39"/>
      <c r="AV1225" s="39"/>
      <c r="AW1225" s="6"/>
      <c r="AX1225" s="6"/>
      <c r="AY1225" s="6"/>
      <c r="AZ1225" s="6"/>
      <c r="BA1225" s="6"/>
      <c r="BB1225" s="6"/>
      <c r="BC1225" s="6"/>
      <c r="BD1225" s="130"/>
      <c r="BE1225" s="124"/>
      <c r="BF1225" s="6"/>
      <c r="BG1225" s="130"/>
      <c r="BH1225" s="6"/>
      <c r="BI1225" s="124"/>
      <c r="BJ1225" s="130"/>
    </row>
    <row r="1226" spans="1:62" customFormat="1" ht="15" x14ac:dyDescent="0.35">
      <c r="A1226" s="121"/>
      <c r="B1226" s="76"/>
      <c r="C1226" s="9"/>
      <c r="D1226" s="9"/>
      <c r="E1226" s="9"/>
      <c r="F1226" s="15"/>
      <c r="G1226" s="5"/>
      <c r="H1226" s="5"/>
      <c r="I1226" s="9"/>
      <c r="J1226" s="9"/>
      <c r="K1226" s="9"/>
      <c r="L1226" s="9"/>
      <c r="M1226" s="9"/>
      <c r="N1226" s="9"/>
      <c r="O1226" s="9"/>
      <c r="P1226" s="9"/>
      <c r="Q1226" s="9"/>
      <c r="R1226" s="9"/>
      <c r="S1226" s="9"/>
      <c r="T1226" s="9"/>
      <c r="U1226" s="9"/>
      <c r="V1226" s="8"/>
      <c r="W1226" s="8"/>
      <c r="X1226" s="7"/>
      <c r="Y1226" s="18"/>
      <c r="Z1226" s="7"/>
      <c r="AA1226" s="7"/>
      <c r="AB1226" s="7"/>
      <c r="AC1226" s="9"/>
      <c r="AD1226" s="8"/>
      <c r="AE1226" s="14"/>
      <c r="AF1226" s="14"/>
      <c r="AG1226" s="14"/>
      <c r="AH1226" s="14"/>
      <c r="AI1226" s="14"/>
      <c r="AJ1226" s="14"/>
      <c r="AK1226" s="125"/>
      <c r="AL1226" s="6"/>
      <c r="AM1226" s="5"/>
      <c r="AN1226" s="5"/>
      <c r="AO1226" s="6"/>
      <c r="AP1226" s="6"/>
      <c r="AQ1226" s="6"/>
      <c r="AR1226" s="6"/>
      <c r="AS1226" s="6"/>
      <c r="AT1226" s="130"/>
      <c r="AU1226" s="6"/>
      <c r="AV1226" s="6"/>
      <c r="AW1226" s="6"/>
      <c r="AX1226" s="6"/>
      <c r="AY1226" s="6"/>
      <c r="AZ1226" s="6"/>
      <c r="BA1226" s="6"/>
      <c r="BB1226" s="6"/>
      <c r="BC1226" s="6"/>
      <c r="BD1226" s="130"/>
      <c r="BE1226" s="124"/>
      <c r="BF1226" s="6"/>
      <c r="BG1226" s="130"/>
      <c r="BH1226" s="6"/>
      <c r="BI1226" s="124"/>
      <c r="BJ1226" s="130"/>
    </row>
    <row r="1227" spans="1:62" customFormat="1" ht="15" x14ac:dyDescent="0.35">
      <c r="A1227" s="121"/>
      <c r="B1227" s="76"/>
      <c r="C1227" s="9"/>
      <c r="D1227" s="9"/>
      <c r="E1227" s="9"/>
      <c r="F1227" s="15"/>
      <c r="G1227" s="5"/>
      <c r="H1227" s="5"/>
      <c r="I1227" s="9"/>
      <c r="J1227" s="9"/>
      <c r="K1227" s="9"/>
      <c r="L1227" s="9"/>
      <c r="M1227" s="9"/>
      <c r="N1227" s="9"/>
      <c r="O1227" s="9"/>
      <c r="P1227" s="9"/>
      <c r="Q1227" s="9"/>
      <c r="R1227" s="9"/>
      <c r="S1227" s="9"/>
      <c r="T1227" s="9"/>
      <c r="U1227" s="9"/>
      <c r="V1227" s="9"/>
      <c r="W1227" s="9"/>
      <c r="X1227" s="65"/>
      <c r="Y1227" s="17"/>
      <c r="Z1227" s="65"/>
      <c r="AA1227" s="9"/>
      <c r="AB1227" s="9"/>
      <c r="AC1227" s="9"/>
      <c r="AD1227" s="9"/>
      <c r="AE1227" s="14"/>
      <c r="AF1227" s="14"/>
      <c r="AG1227" s="14"/>
      <c r="AH1227" s="14"/>
      <c r="AI1227" s="14"/>
      <c r="AJ1227" s="14"/>
      <c r="AK1227" s="124"/>
      <c r="AL1227" s="6"/>
      <c r="AM1227" s="6"/>
      <c r="AN1227" s="6"/>
      <c r="AO1227" s="6"/>
      <c r="AP1227" s="6"/>
      <c r="AQ1227" s="6"/>
      <c r="AR1227" s="6"/>
      <c r="AS1227" s="6"/>
      <c r="AT1227" s="130"/>
      <c r="AU1227" s="39"/>
      <c r="AV1227" s="39"/>
      <c r="AW1227" s="6"/>
      <c r="AX1227" s="6"/>
      <c r="AY1227" s="6"/>
      <c r="AZ1227" s="6"/>
      <c r="BA1227" s="6"/>
      <c r="BB1227" s="6"/>
      <c r="BC1227" s="6"/>
      <c r="BD1227" s="130"/>
      <c r="BE1227" s="124"/>
      <c r="BF1227" s="6"/>
      <c r="BG1227" s="130"/>
      <c r="BH1227" s="6"/>
      <c r="BI1227" s="124"/>
      <c r="BJ1227" s="130"/>
    </row>
    <row r="1228" spans="1:62" customFormat="1" ht="15" x14ac:dyDescent="0.35">
      <c r="A1228" s="121"/>
      <c r="B1228" s="76"/>
      <c r="C1228" s="9"/>
      <c r="D1228" s="9"/>
      <c r="E1228" s="9"/>
      <c r="F1228" s="15"/>
      <c r="G1228" s="5"/>
      <c r="H1228" s="5"/>
      <c r="I1228" s="9"/>
      <c r="J1228" s="9"/>
      <c r="K1228" s="9"/>
      <c r="L1228" s="9"/>
      <c r="M1228" s="9"/>
      <c r="N1228" s="9"/>
      <c r="O1228" s="9"/>
      <c r="P1228" s="9"/>
      <c r="Q1228" s="9"/>
      <c r="R1228" s="9"/>
      <c r="S1228" s="9"/>
      <c r="T1228" s="9"/>
      <c r="U1228" s="9"/>
      <c r="V1228" s="9"/>
      <c r="W1228" s="9"/>
      <c r="X1228" s="65"/>
      <c r="Y1228" s="17"/>
      <c r="Z1228" s="65"/>
      <c r="AA1228" s="9"/>
      <c r="AB1228" s="9"/>
      <c r="AC1228" s="9"/>
      <c r="AD1228" s="9"/>
      <c r="AE1228" s="14"/>
      <c r="AF1228" s="14"/>
      <c r="AG1228" s="14"/>
      <c r="AH1228" s="14"/>
      <c r="AI1228" s="14"/>
      <c r="AJ1228" s="14"/>
      <c r="AK1228" s="124"/>
      <c r="AL1228" s="6"/>
      <c r="AM1228" s="6"/>
      <c r="AN1228" s="6"/>
      <c r="AO1228" s="6"/>
      <c r="AP1228" s="6"/>
      <c r="AQ1228" s="6"/>
      <c r="AR1228" s="6"/>
      <c r="AS1228" s="6"/>
      <c r="AT1228" s="130"/>
      <c r="AU1228" s="39"/>
      <c r="AV1228" s="39"/>
      <c r="AW1228" s="6"/>
      <c r="AX1228" s="6"/>
      <c r="AY1228" s="6"/>
      <c r="AZ1228" s="6"/>
      <c r="BA1228" s="6"/>
      <c r="BB1228" s="6"/>
      <c r="BC1228" s="6"/>
      <c r="BD1228" s="130"/>
      <c r="BE1228" s="124"/>
      <c r="BF1228" s="6"/>
      <c r="BG1228" s="130"/>
      <c r="BH1228" s="6"/>
      <c r="BI1228" s="124"/>
      <c r="BJ1228" s="130"/>
    </row>
    <row r="1229" spans="1:62" customFormat="1" ht="15" x14ac:dyDescent="0.35">
      <c r="A1229" s="34"/>
      <c r="B1229" s="76"/>
      <c r="C1229" s="1"/>
      <c r="D1229" s="9"/>
      <c r="E1229" s="1"/>
      <c r="F1229" s="15"/>
      <c r="G1229" s="5"/>
      <c r="H1229" s="5"/>
      <c r="I1229" s="22"/>
      <c r="J1229" s="22"/>
      <c r="K1229" s="22"/>
      <c r="L1229" s="60"/>
      <c r="M1229" s="60"/>
      <c r="N1229" s="60"/>
      <c r="O1229" s="60"/>
      <c r="P1229" s="60"/>
      <c r="Q1229" s="60"/>
      <c r="R1229" s="60"/>
      <c r="S1229" s="60"/>
      <c r="T1229" s="60"/>
      <c r="U1229" s="60"/>
      <c r="V1229" s="60"/>
      <c r="W1229" s="60"/>
      <c r="X1229" s="60"/>
      <c r="Y1229" s="59"/>
      <c r="Z1229" s="20"/>
      <c r="AA1229" s="60"/>
      <c r="AB1229" s="60"/>
      <c r="AC1229" s="60"/>
      <c r="AD1229" s="60"/>
      <c r="AE1229" s="22"/>
      <c r="AF1229" s="22"/>
      <c r="AG1229" s="22"/>
      <c r="AH1229" s="22"/>
      <c r="AI1229" s="22"/>
      <c r="AJ1229" s="22"/>
      <c r="AK1229" s="38"/>
      <c r="AL1229" s="39"/>
      <c r="AM1229" s="39"/>
      <c r="AN1229" s="39"/>
      <c r="AO1229" s="39"/>
      <c r="AP1229" s="39"/>
      <c r="AQ1229" s="39"/>
      <c r="AR1229" s="40"/>
      <c r="AS1229" s="39"/>
      <c r="AT1229" s="42"/>
      <c r="AU1229" s="39"/>
      <c r="AV1229" s="39"/>
      <c r="AW1229" s="39"/>
      <c r="AX1229" s="39"/>
      <c r="AY1229" s="39"/>
      <c r="AZ1229" s="40"/>
      <c r="BA1229" s="39"/>
      <c r="BB1229" s="40"/>
      <c r="BC1229" s="39"/>
      <c r="BD1229" s="42"/>
      <c r="BE1229" s="38"/>
      <c r="BF1229" s="39"/>
      <c r="BG1229" s="55"/>
      <c r="BH1229" s="56"/>
      <c r="BI1229" s="57"/>
      <c r="BJ1229" s="58"/>
    </row>
    <row r="1230" spans="1:62" customFormat="1" ht="15" x14ac:dyDescent="0.35">
      <c r="A1230" s="121"/>
      <c r="B1230" s="76"/>
      <c r="C1230" s="9"/>
      <c r="D1230" s="9"/>
      <c r="E1230" s="9"/>
      <c r="F1230" s="15"/>
      <c r="G1230" s="5"/>
      <c r="H1230" s="5"/>
      <c r="I1230" s="9"/>
      <c r="J1230" s="9"/>
      <c r="K1230" s="9"/>
      <c r="L1230" s="9"/>
      <c r="M1230" s="9"/>
      <c r="N1230" s="9"/>
      <c r="O1230" s="9"/>
      <c r="P1230" s="9"/>
      <c r="Q1230" s="9"/>
      <c r="R1230" s="9"/>
      <c r="S1230" s="9"/>
      <c r="T1230" s="9"/>
      <c r="U1230" s="9"/>
      <c r="V1230" s="9"/>
      <c r="W1230" s="9"/>
      <c r="X1230" s="65"/>
      <c r="Y1230" s="17"/>
      <c r="Z1230" s="65"/>
      <c r="AA1230" s="9"/>
      <c r="AB1230" s="9"/>
      <c r="AC1230" s="9"/>
      <c r="AD1230" s="9"/>
      <c r="AE1230" s="14"/>
      <c r="AF1230" s="14"/>
      <c r="AG1230" s="14"/>
      <c r="AH1230" s="14"/>
      <c r="AI1230" s="14"/>
      <c r="AJ1230" s="14"/>
      <c r="AK1230" s="124"/>
      <c r="AL1230" s="6"/>
      <c r="AM1230" s="6"/>
      <c r="AN1230" s="6"/>
      <c r="AO1230" s="6"/>
      <c r="AP1230" s="6"/>
      <c r="AQ1230" s="6"/>
      <c r="AR1230" s="6"/>
      <c r="AS1230" s="6"/>
      <c r="AT1230" s="130"/>
      <c r="AU1230" s="39"/>
      <c r="AV1230" s="39"/>
      <c r="AW1230" s="6"/>
      <c r="AX1230" s="6"/>
      <c r="AY1230" s="6"/>
      <c r="AZ1230" s="6"/>
      <c r="BA1230" s="6"/>
      <c r="BB1230" s="6"/>
      <c r="BC1230" s="6"/>
      <c r="BD1230" s="130"/>
      <c r="BE1230" s="124"/>
      <c r="BF1230" s="6"/>
      <c r="BG1230" s="130"/>
      <c r="BH1230" s="6"/>
      <c r="BI1230" s="124"/>
      <c r="BJ1230" s="130"/>
    </row>
    <row r="1231" spans="1:62" customFormat="1" ht="15" x14ac:dyDescent="0.35">
      <c r="A1231" s="121"/>
      <c r="B1231" s="76"/>
      <c r="C1231" s="9"/>
      <c r="D1231" s="9"/>
      <c r="E1231" s="9"/>
      <c r="F1231" s="15"/>
      <c r="G1231" s="5"/>
      <c r="H1231" s="5"/>
      <c r="I1231" s="9"/>
      <c r="J1231" s="9"/>
      <c r="K1231" s="9"/>
      <c r="L1231" s="9"/>
      <c r="M1231" s="9"/>
      <c r="N1231" s="9"/>
      <c r="O1231" s="9"/>
      <c r="P1231" s="9"/>
      <c r="Q1231" s="9"/>
      <c r="R1231" s="9"/>
      <c r="S1231" s="9"/>
      <c r="T1231" s="9"/>
      <c r="U1231" s="9"/>
      <c r="V1231" s="9"/>
      <c r="W1231" s="9"/>
      <c r="X1231" s="65"/>
      <c r="Y1231" s="17"/>
      <c r="Z1231" s="65"/>
      <c r="AA1231" s="9"/>
      <c r="AB1231" s="9"/>
      <c r="AC1231" s="9"/>
      <c r="AD1231" s="9"/>
      <c r="AE1231" s="14"/>
      <c r="AF1231" s="14"/>
      <c r="AG1231" s="14"/>
      <c r="AH1231" s="14"/>
      <c r="AI1231" s="14"/>
      <c r="AJ1231" s="14"/>
      <c r="AK1231" s="124"/>
      <c r="AL1231" s="6"/>
      <c r="AM1231" s="6"/>
      <c r="AN1231" s="6"/>
      <c r="AO1231" s="6"/>
      <c r="AP1231" s="6"/>
      <c r="AQ1231" s="6"/>
      <c r="AR1231" s="6"/>
      <c r="AS1231" s="6"/>
      <c r="AT1231" s="130"/>
      <c r="AU1231" s="39"/>
      <c r="AV1231" s="39"/>
      <c r="AW1231" s="6"/>
      <c r="AX1231" s="6"/>
      <c r="AY1231" s="6"/>
      <c r="AZ1231" s="6"/>
      <c r="BA1231" s="6"/>
      <c r="BB1231" s="6"/>
      <c r="BC1231" s="6"/>
      <c r="BD1231" s="130"/>
      <c r="BE1231" s="124"/>
      <c r="BF1231" s="6"/>
      <c r="BG1231" s="130"/>
      <c r="BH1231" s="6"/>
      <c r="BI1231" s="124"/>
      <c r="BJ1231" s="130"/>
    </row>
    <row r="1232" spans="1:62" customFormat="1" ht="15" x14ac:dyDescent="0.35">
      <c r="A1232" s="121"/>
      <c r="B1232" s="76"/>
      <c r="C1232" s="9"/>
      <c r="D1232" s="9"/>
      <c r="E1232" s="9"/>
      <c r="F1232" s="15"/>
      <c r="G1232" s="5"/>
      <c r="H1232" s="5"/>
      <c r="I1232" s="9"/>
      <c r="J1232" s="9"/>
      <c r="K1232" s="9"/>
      <c r="L1232" s="9"/>
      <c r="M1232" s="9"/>
      <c r="N1232" s="9"/>
      <c r="O1232" s="9"/>
      <c r="P1232" s="9"/>
      <c r="Q1232" s="9"/>
      <c r="R1232" s="9"/>
      <c r="S1232" s="9"/>
      <c r="T1232" s="9"/>
      <c r="U1232" s="9"/>
      <c r="V1232" s="9"/>
      <c r="W1232" s="9"/>
      <c r="X1232" s="65"/>
      <c r="Y1232" s="17"/>
      <c r="Z1232" s="65"/>
      <c r="AA1232" s="9"/>
      <c r="AB1232" s="9"/>
      <c r="AC1232" s="9"/>
      <c r="AD1232" s="9"/>
      <c r="AE1232" s="14"/>
      <c r="AF1232" s="14"/>
      <c r="AG1232" s="14"/>
      <c r="AH1232" s="14"/>
      <c r="AI1232" s="14"/>
      <c r="AJ1232" s="14"/>
      <c r="AK1232" s="124"/>
      <c r="AL1232" s="6"/>
      <c r="AM1232" s="6"/>
      <c r="AN1232" s="6"/>
      <c r="AO1232" s="6"/>
      <c r="AP1232" s="6"/>
      <c r="AQ1232" s="6"/>
      <c r="AR1232" s="6"/>
      <c r="AS1232" s="6"/>
      <c r="AT1232" s="130"/>
      <c r="AU1232" s="39"/>
      <c r="AV1232" s="39"/>
      <c r="AW1232" s="6"/>
      <c r="AX1232" s="6"/>
      <c r="AY1232" s="6"/>
      <c r="AZ1232" s="6"/>
      <c r="BA1232" s="6"/>
      <c r="BB1232" s="6"/>
      <c r="BC1232" s="6"/>
      <c r="BD1232" s="130"/>
      <c r="BE1232" s="124"/>
      <c r="BF1232" s="6"/>
      <c r="BG1232" s="130"/>
      <c r="BH1232" s="6"/>
      <c r="BI1232" s="124"/>
      <c r="BJ1232" s="130"/>
    </row>
    <row r="1233" spans="1:62" customFormat="1" ht="15" x14ac:dyDescent="0.35">
      <c r="A1233" s="121"/>
      <c r="B1233" s="76"/>
      <c r="C1233" s="9"/>
      <c r="D1233" s="9"/>
      <c r="E1233" s="9"/>
      <c r="F1233" s="15"/>
      <c r="G1233" s="5"/>
      <c r="H1233" s="5"/>
      <c r="I1233" s="9"/>
      <c r="J1233" s="9"/>
      <c r="K1233" s="9"/>
      <c r="L1233" s="9"/>
      <c r="M1233" s="9"/>
      <c r="N1233" s="9"/>
      <c r="O1233" s="9"/>
      <c r="P1233" s="9"/>
      <c r="Q1233" s="9"/>
      <c r="R1233" s="9"/>
      <c r="S1233" s="9"/>
      <c r="T1233" s="9"/>
      <c r="U1233" s="9"/>
      <c r="V1233" s="8"/>
      <c r="W1233" s="8"/>
      <c r="X1233" s="7"/>
      <c r="Y1233" s="18"/>
      <c r="Z1233" s="7"/>
      <c r="AA1233" s="7"/>
      <c r="AB1233" s="7"/>
      <c r="AC1233" s="9"/>
      <c r="AD1233" s="8"/>
      <c r="AE1233" s="14"/>
      <c r="AF1233" s="14"/>
      <c r="AG1233" s="14"/>
      <c r="AH1233" s="14"/>
      <c r="AI1233" s="14"/>
      <c r="AJ1233" s="14"/>
      <c r="AK1233" s="125"/>
      <c r="AL1233" s="6"/>
      <c r="AM1233" s="5"/>
      <c r="AN1233" s="5"/>
      <c r="AO1233" s="6"/>
      <c r="AP1233" s="6"/>
      <c r="AQ1233" s="6"/>
      <c r="AR1233" s="6"/>
      <c r="AS1233" s="6"/>
      <c r="AT1233" s="130"/>
      <c r="AU1233" s="6"/>
      <c r="AV1233" s="6"/>
      <c r="AW1233" s="6"/>
      <c r="AX1233" s="6"/>
      <c r="AY1233" s="6"/>
      <c r="AZ1233" s="6"/>
      <c r="BA1233" s="6"/>
      <c r="BB1233" s="6"/>
      <c r="BC1233" s="6"/>
      <c r="BD1233" s="130"/>
      <c r="BE1233" s="124"/>
      <c r="BF1233" s="6"/>
      <c r="BG1233" s="130"/>
      <c r="BH1233" s="6"/>
      <c r="BI1233" s="124"/>
      <c r="BJ1233" s="130"/>
    </row>
    <row r="1234" spans="1:62" customFormat="1" ht="15" x14ac:dyDescent="0.35">
      <c r="A1234" s="121"/>
      <c r="B1234" s="76"/>
      <c r="C1234" s="9"/>
      <c r="D1234" s="9"/>
      <c r="E1234" s="9"/>
      <c r="F1234" s="15"/>
      <c r="G1234" s="5"/>
      <c r="H1234" s="5"/>
      <c r="I1234" s="9"/>
      <c r="J1234" s="9"/>
      <c r="K1234" s="9"/>
      <c r="L1234" s="9"/>
      <c r="M1234" s="9"/>
      <c r="N1234" s="9"/>
      <c r="O1234" s="9"/>
      <c r="P1234" s="9"/>
      <c r="Q1234" s="9"/>
      <c r="R1234" s="9"/>
      <c r="S1234" s="9"/>
      <c r="T1234" s="9"/>
      <c r="U1234" s="9"/>
      <c r="V1234" s="8"/>
      <c r="W1234" s="8"/>
      <c r="X1234" s="7"/>
      <c r="Y1234" s="18"/>
      <c r="Z1234" s="7"/>
      <c r="AA1234" s="7"/>
      <c r="AB1234" s="7"/>
      <c r="AC1234" s="9"/>
      <c r="AD1234" s="8"/>
      <c r="AE1234" s="14"/>
      <c r="AF1234" s="14"/>
      <c r="AG1234" s="14"/>
      <c r="AH1234" s="14"/>
      <c r="AI1234" s="14"/>
      <c r="AJ1234" s="14"/>
      <c r="AK1234" s="125"/>
      <c r="AL1234" s="6"/>
      <c r="AM1234" s="5"/>
      <c r="AN1234" s="5"/>
      <c r="AO1234" s="6"/>
      <c r="AP1234" s="6"/>
      <c r="AQ1234" s="6"/>
      <c r="AR1234" s="6"/>
      <c r="AS1234" s="6"/>
      <c r="AT1234" s="130"/>
      <c r="AU1234" s="6"/>
      <c r="AV1234" s="6"/>
      <c r="AW1234" s="6"/>
      <c r="AX1234" s="6"/>
      <c r="AY1234" s="6"/>
      <c r="AZ1234" s="6"/>
      <c r="BA1234" s="6"/>
      <c r="BB1234" s="6"/>
      <c r="BC1234" s="6"/>
      <c r="BD1234" s="130"/>
      <c r="BE1234" s="124"/>
      <c r="BF1234" s="6"/>
      <c r="BG1234" s="130"/>
      <c r="BH1234" s="6"/>
      <c r="BI1234" s="124"/>
      <c r="BJ1234" s="130"/>
    </row>
    <row r="1235" spans="1:62" customFormat="1" ht="15" x14ac:dyDescent="0.35">
      <c r="A1235" s="34"/>
      <c r="B1235" s="76"/>
      <c r="C1235" s="1"/>
      <c r="D1235" s="9"/>
      <c r="E1235" s="1"/>
      <c r="F1235" s="15"/>
      <c r="G1235" s="5"/>
      <c r="H1235" s="5"/>
      <c r="I1235" s="22"/>
      <c r="J1235" s="22"/>
      <c r="K1235" s="22"/>
      <c r="L1235" s="60"/>
      <c r="M1235" s="60"/>
      <c r="N1235" s="60"/>
      <c r="O1235" s="60"/>
      <c r="P1235" s="60"/>
      <c r="Q1235" s="60"/>
      <c r="R1235" s="60"/>
      <c r="S1235" s="60"/>
      <c r="T1235" s="60"/>
      <c r="U1235" s="60"/>
      <c r="V1235" s="60"/>
      <c r="W1235" s="60"/>
      <c r="X1235" s="60"/>
      <c r="Y1235" s="59"/>
      <c r="Z1235" s="20"/>
      <c r="AA1235" s="60"/>
      <c r="AB1235" s="60"/>
      <c r="AC1235" s="60"/>
      <c r="AD1235" s="60"/>
      <c r="AE1235" s="22"/>
      <c r="AF1235" s="22"/>
      <c r="AG1235" s="22"/>
      <c r="AH1235" s="22"/>
      <c r="AI1235" s="22"/>
      <c r="AJ1235" s="22"/>
      <c r="AK1235" s="38"/>
      <c r="AL1235" s="39"/>
      <c r="AM1235" s="39"/>
      <c r="AN1235" s="39"/>
      <c r="AO1235" s="39"/>
      <c r="AP1235" s="39"/>
      <c r="AQ1235" s="39"/>
      <c r="AR1235" s="40"/>
      <c r="AS1235" s="39"/>
      <c r="AT1235" s="42"/>
      <c r="AU1235" s="39"/>
      <c r="AV1235" s="39"/>
      <c r="AW1235" s="39"/>
      <c r="AX1235" s="39"/>
      <c r="AY1235" s="39"/>
      <c r="AZ1235" s="40"/>
      <c r="BA1235" s="39"/>
      <c r="BB1235" s="40"/>
      <c r="BC1235" s="39"/>
      <c r="BD1235" s="42"/>
      <c r="BE1235" s="38"/>
      <c r="BF1235" s="39"/>
      <c r="BG1235" s="55"/>
      <c r="BH1235" s="56"/>
      <c r="BI1235" s="57"/>
      <c r="BJ1235" s="58"/>
    </row>
    <row r="1236" spans="1:62" customFormat="1" ht="15" x14ac:dyDescent="0.35">
      <c r="A1236" s="121"/>
      <c r="B1236" s="76"/>
      <c r="C1236" s="9"/>
      <c r="D1236" s="9"/>
      <c r="E1236" s="9"/>
      <c r="F1236" s="15"/>
      <c r="G1236" s="5"/>
      <c r="H1236" s="5"/>
      <c r="I1236" s="9"/>
      <c r="J1236" s="9"/>
      <c r="K1236" s="9"/>
      <c r="L1236" s="9"/>
      <c r="M1236" s="9"/>
      <c r="N1236" s="9"/>
      <c r="O1236" s="9"/>
      <c r="P1236" s="9"/>
      <c r="Q1236" s="9"/>
      <c r="R1236" s="9"/>
      <c r="S1236" s="9"/>
      <c r="T1236" s="9"/>
      <c r="U1236" s="9"/>
      <c r="V1236" s="8"/>
      <c r="W1236" s="8"/>
      <c r="X1236" s="7"/>
      <c r="Y1236" s="18"/>
      <c r="Z1236" s="7"/>
      <c r="AA1236" s="7"/>
      <c r="AB1236" s="7"/>
      <c r="AC1236" s="9"/>
      <c r="AD1236" s="8"/>
      <c r="AE1236" s="14"/>
      <c r="AF1236" s="14"/>
      <c r="AG1236" s="14"/>
      <c r="AH1236" s="14"/>
      <c r="AI1236" s="14"/>
      <c r="AJ1236" s="14"/>
      <c r="AK1236" s="125"/>
      <c r="AL1236" s="6"/>
      <c r="AM1236" s="5"/>
      <c r="AN1236" s="5"/>
      <c r="AO1236" s="6"/>
      <c r="AP1236" s="6"/>
      <c r="AQ1236" s="6"/>
      <c r="AR1236" s="6"/>
      <c r="AS1236" s="6"/>
      <c r="AT1236" s="130"/>
      <c r="AU1236" s="6"/>
      <c r="AV1236" s="6"/>
      <c r="AW1236" s="6"/>
      <c r="AX1236" s="6"/>
      <c r="AY1236" s="6"/>
      <c r="AZ1236" s="6"/>
      <c r="BA1236" s="6"/>
      <c r="BB1236" s="6"/>
      <c r="BC1236" s="6"/>
      <c r="BD1236" s="130"/>
      <c r="BE1236" s="124"/>
      <c r="BF1236" s="6"/>
      <c r="BG1236" s="130"/>
      <c r="BH1236" s="6"/>
      <c r="BI1236" s="124"/>
      <c r="BJ1236" s="130"/>
    </row>
    <row r="1237" spans="1:62" customFormat="1" ht="15" x14ac:dyDescent="0.35">
      <c r="A1237" s="121"/>
      <c r="B1237" s="76"/>
      <c r="C1237" s="9"/>
      <c r="D1237" s="9"/>
      <c r="E1237" s="9"/>
      <c r="F1237" s="15"/>
      <c r="G1237" s="5"/>
      <c r="H1237" s="5"/>
      <c r="I1237" s="9"/>
      <c r="J1237" s="9"/>
      <c r="K1237" s="9"/>
      <c r="L1237" s="9"/>
      <c r="M1237" s="9"/>
      <c r="N1237" s="9"/>
      <c r="O1237" s="9"/>
      <c r="P1237" s="9"/>
      <c r="Q1237" s="9"/>
      <c r="R1237" s="9"/>
      <c r="S1237" s="9"/>
      <c r="T1237" s="9"/>
      <c r="U1237" s="9"/>
      <c r="V1237" s="8"/>
      <c r="W1237" s="8"/>
      <c r="X1237" s="7"/>
      <c r="Y1237" s="18"/>
      <c r="Z1237" s="7"/>
      <c r="AA1237" s="7"/>
      <c r="AB1237" s="7"/>
      <c r="AC1237" s="9"/>
      <c r="AD1237" s="8"/>
      <c r="AE1237" s="14"/>
      <c r="AF1237" s="14"/>
      <c r="AG1237" s="14"/>
      <c r="AH1237" s="14"/>
      <c r="AI1237" s="14"/>
      <c r="AJ1237" s="14"/>
      <c r="AK1237" s="125"/>
      <c r="AL1237" s="6"/>
      <c r="AM1237" s="5"/>
      <c r="AN1237" s="5"/>
      <c r="AO1237" s="6"/>
      <c r="AP1237" s="6"/>
      <c r="AQ1237" s="6"/>
      <c r="AR1237" s="6"/>
      <c r="AS1237" s="6"/>
      <c r="AT1237" s="130"/>
      <c r="AU1237" s="6"/>
      <c r="AV1237" s="6"/>
      <c r="AW1237" s="6"/>
      <c r="AX1237" s="6"/>
      <c r="AY1237" s="6"/>
      <c r="AZ1237" s="6"/>
      <c r="BA1237" s="6"/>
      <c r="BB1237" s="6"/>
      <c r="BC1237" s="6"/>
      <c r="BD1237" s="130"/>
      <c r="BE1237" s="124"/>
      <c r="BF1237" s="6"/>
      <c r="BG1237" s="130"/>
      <c r="BH1237" s="6"/>
      <c r="BI1237" s="124"/>
      <c r="BJ1237" s="130"/>
    </row>
    <row r="1238" spans="1:62" customFormat="1" ht="15" x14ac:dyDescent="0.35">
      <c r="A1238" s="121"/>
      <c r="B1238" s="76"/>
      <c r="C1238" s="9"/>
      <c r="D1238" s="9"/>
      <c r="E1238" s="9"/>
      <c r="F1238" s="15"/>
      <c r="G1238" s="5"/>
      <c r="H1238" s="5"/>
      <c r="I1238" s="9"/>
      <c r="J1238" s="9"/>
      <c r="K1238" s="9"/>
      <c r="L1238" s="9"/>
      <c r="M1238" s="9"/>
      <c r="N1238" s="9"/>
      <c r="O1238" s="9"/>
      <c r="P1238" s="9"/>
      <c r="Q1238" s="9"/>
      <c r="R1238" s="9"/>
      <c r="S1238" s="9"/>
      <c r="T1238" s="9"/>
      <c r="U1238" s="9"/>
      <c r="V1238" s="8"/>
      <c r="W1238" s="8"/>
      <c r="X1238" s="7"/>
      <c r="Y1238" s="18"/>
      <c r="Z1238" s="7"/>
      <c r="AA1238" s="7"/>
      <c r="AB1238" s="7"/>
      <c r="AC1238" s="9"/>
      <c r="AD1238" s="8"/>
      <c r="AE1238" s="14"/>
      <c r="AF1238" s="14"/>
      <c r="AG1238" s="14"/>
      <c r="AH1238" s="14"/>
      <c r="AI1238" s="14"/>
      <c r="AJ1238" s="14"/>
      <c r="AK1238" s="125"/>
      <c r="AL1238" s="6"/>
      <c r="AM1238" s="5"/>
      <c r="AN1238" s="5"/>
      <c r="AO1238" s="6"/>
      <c r="AP1238" s="6"/>
      <c r="AQ1238" s="6"/>
      <c r="AR1238" s="6"/>
      <c r="AS1238" s="6"/>
      <c r="AT1238" s="130"/>
      <c r="AU1238" s="6"/>
      <c r="AV1238" s="6"/>
      <c r="AW1238" s="6"/>
      <c r="AX1238" s="6"/>
      <c r="AY1238" s="6"/>
      <c r="AZ1238" s="6"/>
      <c r="BA1238" s="6"/>
      <c r="BB1238" s="6"/>
      <c r="BC1238" s="6"/>
      <c r="BD1238" s="130"/>
      <c r="BE1238" s="124"/>
      <c r="BF1238" s="6"/>
      <c r="BG1238" s="130"/>
      <c r="BH1238" s="6"/>
      <c r="BI1238" s="124"/>
      <c r="BJ1238" s="130"/>
    </row>
    <row r="1239" spans="1:62" customFormat="1" ht="15" x14ac:dyDescent="0.35">
      <c r="A1239" s="34"/>
      <c r="B1239" s="76"/>
      <c r="C1239" s="1"/>
      <c r="D1239" s="9"/>
      <c r="E1239" s="1"/>
      <c r="F1239" s="15"/>
      <c r="G1239" s="5"/>
      <c r="H1239" s="5"/>
      <c r="I1239" s="22"/>
      <c r="J1239" s="22"/>
      <c r="K1239" s="22"/>
      <c r="L1239" s="60"/>
      <c r="M1239" s="60"/>
      <c r="N1239" s="60"/>
      <c r="O1239" s="60"/>
      <c r="P1239" s="60"/>
      <c r="Q1239" s="60"/>
      <c r="R1239" s="60"/>
      <c r="S1239" s="60"/>
      <c r="T1239" s="60"/>
      <c r="U1239" s="60"/>
      <c r="V1239" s="60"/>
      <c r="W1239" s="60"/>
      <c r="X1239" s="60"/>
      <c r="Y1239" s="59"/>
      <c r="Z1239" s="20"/>
      <c r="AA1239" s="60"/>
      <c r="AB1239" s="60"/>
      <c r="AC1239" s="60"/>
      <c r="AD1239" s="60"/>
      <c r="AE1239" s="22"/>
      <c r="AF1239" s="22"/>
      <c r="AG1239" s="22"/>
      <c r="AH1239" s="22"/>
      <c r="AI1239" s="22"/>
      <c r="AJ1239" s="22"/>
      <c r="AK1239" s="38"/>
      <c r="AL1239" s="39"/>
      <c r="AM1239" s="39"/>
      <c r="AN1239" s="39"/>
      <c r="AO1239" s="39"/>
      <c r="AP1239" s="39"/>
      <c r="AQ1239" s="39"/>
      <c r="AR1239" s="40"/>
      <c r="AS1239" s="39"/>
      <c r="AT1239" s="42"/>
      <c r="AU1239" s="39"/>
      <c r="AV1239" s="39"/>
      <c r="AW1239" s="39"/>
      <c r="AX1239" s="39"/>
      <c r="AY1239" s="39"/>
      <c r="AZ1239" s="40"/>
      <c r="BA1239" s="39"/>
      <c r="BB1239" s="40"/>
      <c r="BC1239" s="39"/>
      <c r="BD1239" s="42"/>
      <c r="BE1239" s="38"/>
      <c r="BF1239" s="39"/>
      <c r="BG1239" s="55"/>
      <c r="BH1239" s="56"/>
      <c r="BI1239" s="57"/>
      <c r="BJ1239" s="58"/>
    </row>
    <row r="1240" spans="1:62" customFormat="1" ht="15" x14ac:dyDescent="0.35">
      <c r="A1240" s="121"/>
      <c r="B1240" s="76"/>
      <c r="C1240" s="9"/>
      <c r="D1240" s="9"/>
      <c r="E1240" s="9"/>
      <c r="F1240" s="15"/>
      <c r="G1240" s="5"/>
      <c r="H1240" s="5"/>
      <c r="I1240" s="9"/>
      <c r="J1240" s="9"/>
      <c r="K1240" s="9"/>
      <c r="L1240" s="9"/>
      <c r="M1240" s="9"/>
      <c r="N1240" s="9"/>
      <c r="O1240" s="9"/>
      <c r="P1240" s="9"/>
      <c r="Q1240" s="9"/>
      <c r="R1240" s="9"/>
      <c r="S1240" s="9"/>
      <c r="T1240" s="9"/>
      <c r="U1240" s="9"/>
      <c r="V1240" s="9"/>
      <c r="W1240" s="9"/>
      <c r="X1240" s="65"/>
      <c r="Y1240" s="17"/>
      <c r="Z1240" s="65"/>
      <c r="AA1240" s="9"/>
      <c r="AB1240" s="9"/>
      <c r="AC1240" s="9"/>
      <c r="AD1240" s="9"/>
      <c r="AE1240" s="14"/>
      <c r="AF1240" s="14"/>
      <c r="AG1240" s="14"/>
      <c r="AH1240" s="14"/>
      <c r="AI1240" s="14"/>
      <c r="AJ1240" s="14"/>
      <c r="AK1240" s="124"/>
      <c r="AL1240" s="6"/>
      <c r="AM1240" s="6"/>
      <c r="AN1240" s="6"/>
      <c r="AO1240" s="6"/>
      <c r="AP1240" s="6"/>
      <c r="AQ1240" s="6"/>
      <c r="AR1240" s="6"/>
      <c r="AS1240" s="6"/>
      <c r="AT1240" s="130"/>
      <c r="AU1240" s="39"/>
      <c r="AV1240" s="39"/>
      <c r="AW1240" s="6"/>
      <c r="AX1240" s="6"/>
      <c r="AY1240" s="6"/>
      <c r="AZ1240" s="6"/>
      <c r="BA1240" s="6"/>
      <c r="BB1240" s="6"/>
      <c r="BC1240" s="6"/>
      <c r="BD1240" s="130"/>
      <c r="BE1240" s="124"/>
      <c r="BF1240" s="6"/>
      <c r="BG1240" s="130"/>
      <c r="BH1240" s="6"/>
      <c r="BI1240" s="124"/>
      <c r="BJ1240" s="130"/>
    </row>
    <row r="1241" spans="1:62" customFormat="1" ht="15" x14ac:dyDescent="0.35">
      <c r="A1241" s="121"/>
      <c r="B1241" s="76"/>
      <c r="C1241" s="9"/>
      <c r="D1241" s="9"/>
      <c r="E1241" s="9"/>
      <c r="F1241" s="15"/>
      <c r="G1241" s="5"/>
      <c r="H1241" s="5"/>
      <c r="I1241" s="9"/>
      <c r="J1241" s="9"/>
      <c r="K1241" s="9"/>
      <c r="L1241" s="9"/>
      <c r="M1241" s="9"/>
      <c r="N1241" s="9"/>
      <c r="O1241" s="9"/>
      <c r="P1241" s="9"/>
      <c r="Q1241" s="9"/>
      <c r="R1241" s="9"/>
      <c r="S1241" s="9"/>
      <c r="T1241" s="9"/>
      <c r="U1241" s="9"/>
      <c r="V1241" s="9"/>
      <c r="W1241" s="9"/>
      <c r="X1241" s="65"/>
      <c r="Y1241" s="17"/>
      <c r="Z1241" s="65"/>
      <c r="AA1241" s="9"/>
      <c r="AB1241" s="9"/>
      <c r="AC1241" s="9"/>
      <c r="AD1241" s="9"/>
      <c r="AE1241" s="14"/>
      <c r="AF1241" s="14"/>
      <c r="AG1241" s="14"/>
      <c r="AH1241" s="14"/>
      <c r="AI1241" s="14"/>
      <c r="AJ1241" s="14"/>
      <c r="AK1241" s="124"/>
      <c r="AL1241" s="6"/>
      <c r="AM1241" s="6"/>
      <c r="AN1241" s="6"/>
      <c r="AO1241" s="6"/>
      <c r="AP1241" s="6"/>
      <c r="AQ1241" s="6"/>
      <c r="AR1241" s="6"/>
      <c r="AS1241" s="6"/>
      <c r="AT1241" s="130"/>
      <c r="AU1241" s="39"/>
      <c r="AV1241" s="39"/>
      <c r="AW1241" s="6"/>
      <c r="AX1241" s="6"/>
      <c r="AY1241" s="6"/>
      <c r="AZ1241" s="6"/>
      <c r="BA1241" s="6"/>
      <c r="BB1241" s="6"/>
      <c r="BC1241" s="6"/>
      <c r="BD1241" s="130"/>
      <c r="BE1241" s="124"/>
      <c r="BF1241" s="6"/>
      <c r="BG1241" s="130"/>
      <c r="BH1241" s="6"/>
      <c r="BI1241" s="124"/>
      <c r="BJ1241" s="130"/>
    </row>
    <row r="1242" spans="1:62" customFormat="1" ht="15" x14ac:dyDescent="0.35">
      <c r="A1242" s="121"/>
      <c r="B1242" s="76"/>
      <c r="C1242" s="9"/>
      <c r="D1242" s="9"/>
      <c r="E1242" s="9"/>
      <c r="F1242" s="15"/>
      <c r="G1242" s="5"/>
      <c r="H1242" s="5"/>
      <c r="I1242" s="9"/>
      <c r="J1242" s="9"/>
      <c r="K1242" s="9"/>
      <c r="L1242" s="9"/>
      <c r="M1242" s="9"/>
      <c r="N1242" s="9"/>
      <c r="O1242" s="9"/>
      <c r="P1242" s="9"/>
      <c r="Q1242" s="9"/>
      <c r="R1242" s="9"/>
      <c r="S1242" s="9"/>
      <c r="T1242" s="9"/>
      <c r="U1242" s="9"/>
      <c r="V1242" s="9"/>
      <c r="W1242" s="9"/>
      <c r="X1242" s="65"/>
      <c r="Y1242" s="17"/>
      <c r="Z1242" s="65"/>
      <c r="AA1242" s="9"/>
      <c r="AB1242" s="9"/>
      <c r="AC1242" s="9"/>
      <c r="AD1242" s="9"/>
      <c r="AE1242" s="14"/>
      <c r="AF1242" s="14"/>
      <c r="AG1242" s="14"/>
      <c r="AH1242" s="14"/>
      <c r="AI1242" s="14"/>
      <c r="AJ1242" s="14"/>
      <c r="AK1242" s="124"/>
      <c r="AL1242" s="6"/>
      <c r="AM1242" s="6"/>
      <c r="AN1242" s="6"/>
      <c r="AO1242" s="6"/>
      <c r="AP1242" s="6"/>
      <c r="AQ1242" s="6"/>
      <c r="AR1242" s="6"/>
      <c r="AS1242" s="6"/>
      <c r="AT1242" s="130"/>
      <c r="AU1242" s="39"/>
      <c r="AV1242" s="39"/>
      <c r="AW1242" s="6"/>
      <c r="AX1242" s="6"/>
      <c r="AY1242" s="6"/>
      <c r="AZ1242" s="6"/>
      <c r="BA1242" s="6"/>
      <c r="BB1242" s="6"/>
      <c r="BC1242" s="6"/>
      <c r="BD1242" s="130"/>
      <c r="BE1242" s="124"/>
      <c r="BF1242" s="6"/>
      <c r="BG1242" s="130"/>
      <c r="BH1242" s="6"/>
      <c r="BI1242" s="124"/>
      <c r="BJ1242" s="130"/>
    </row>
    <row r="1243" spans="1:62" customFormat="1" ht="15" x14ac:dyDescent="0.35">
      <c r="A1243" s="121"/>
      <c r="B1243" s="76"/>
      <c r="C1243" s="9"/>
      <c r="D1243" s="9"/>
      <c r="E1243" s="9"/>
      <c r="F1243" s="15"/>
      <c r="G1243" s="5"/>
      <c r="H1243" s="5"/>
      <c r="I1243" s="9"/>
      <c r="J1243" s="9"/>
      <c r="K1243" s="9"/>
      <c r="L1243" s="9"/>
      <c r="M1243" s="9"/>
      <c r="N1243" s="9"/>
      <c r="O1243" s="9"/>
      <c r="P1243" s="9"/>
      <c r="Q1243" s="9"/>
      <c r="R1243" s="9"/>
      <c r="S1243" s="9"/>
      <c r="T1243" s="9"/>
      <c r="U1243" s="9"/>
      <c r="V1243" s="9"/>
      <c r="W1243" s="9"/>
      <c r="X1243" s="65"/>
      <c r="Y1243" s="17"/>
      <c r="Z1243" s="65"/>
      <c r="AA1243" s="9"/>
      <c r="AB1243" s="9"/>
      <c r="AC1243" s="9"/>
      <c r="AD1243" s="9"/>
      <c r="AE1243" s="14"/>
      <c r="AF1243" s="14"/>
      <c r="AG1243" s="14"/>
      <c r="AH1243" s="14"/>
      <c r="AI1243" s="14"/>
      <c r="AJ1243" s="14"/>
      <c r="AK1243" s="124"/>
      <c r="AL1243" s="6"/>
      <c r="AM1243" s="6"/>
      <c r="AN1243" s="6"/>
      <c r="AO1243" s="6"/>
      <c r="AP1243" s="6"/>
      <c r="AQ1243" s="6"/>
      <c r="AR1243" s="6"/>
      <c r="AS1243" s="6"/>
      <c r="AT1243" s="130"/>
      <c r="AU1243" s="39"/>
      <c r="AV1243" s="39"/>
      <c r="AW1243" s="6"/>
      <c r="AX1243" s="6"/>
      <c r="AY1243" s="6"/>
      <c r="AZ1243" s="6"/>
      <c r="BA1243" s="6"/>
      <c r="BB1243" s="6"/>
      <c r="BC1243" s="6"/>
      <c r="BD1243" s="130"/>
      <c r="BE1243" s="124"/>
      <c r="BF1243" s="6"/>
      <c r="BG1243" s="130"/>
      <c r="BH1243" s="6"/>
      <c r="BI1243" s="124"/>
      <c r="BJ1243" s="130"/>
    </row>
    <row r="1244" spans="1:62" customFormat="1" ht="15" x14ac:dyDescent="0.35">
      <c r="A1244" s="121"/>
      <c r="B1244" s="76"/>
      <c r="C1244" s="9"/>
      <c r="D1244" s="9"/>
      <c r="E1244" s="9"/>
      <c r="F1244" s="15"/>
      <c r="G1244" s="5"/>
      <c r="H1244" s="5"/>
      <c r="I1244" s="9"/>
      <c r="J1244" s="9"/>
      <c r="K1244" s="9"/>
      <c r="L1244" s="9"/>
      <c r="M1244" s="9"/>
      <c r="N1244" s="9"/>
      <c r="O1244" s="9"/>
      <c r="P1244" s="9"/>
      <c r="Q1244" s="9"/>
      <c r="R1244" s="9"/>
      <c r="S1244" s="9"/>
      <c r="T1244" s="9"/>
      <c r="U1244" s="9"/>
      <c r="V1244" s="8"/>
      <c r="W1244" s="8"/>
      <c r="X1244" s="7"/>
      <c r="Y1244" s="18"/>
      <c r="Z1244" s="7"/>
      <c r="AA1244" s="7"/>
      <c r="AB1244" s="7"/>
      <c r="AC1244" s="9"/>
      <c r="AD1244" s="8"/>
      <c r="AE1244" s="14"/>
      <c r="AF1244" s="14"/>
      <c r="AG1244" s="14"/>
      <c r="AH1244" s="14"/>
      <c r="AI1244" s="14"/>
      <c r="AJ1244" s="14"/>
      <c r="AK1244" s="125"/>
      <c r="AL1244" s="6"/>
      <c r="AM1244" s="5"/>
      <c r="AN1244" s="5"/>
      <c r="AO1244" s="6"/>
      <c r="AP1244" s="6"/>
      <c r="AQ1244" s="6"/>
      <c r="AR1244" s="6"/>
      <c r="AS1244" s="6"/>
      <c r="AT1244" s="130"/>
      <c r="AU1244" s="6"/>
      <c r="AV1244" s="6"/>
      <c r="AW1244" s="6"/>
      <c r="AX1244" s="6"/>
      <c r="AY1244" s="6"/>
      <c r="AZ1244" s="6"/>
      <c r="BA1244" s="6"/>
      <c r="BB1244" s="6"/>
      <c r="BC1244" s="6"/>
      <c r="BD1244" s="130"/>
      <c r="BE1244" s="124"/>
      <c r="BF1244" s="6"/>
      <c r="BG1244" s="130"/>
      <c r="BH1244" s="6"/>
      <c r="BI1244" s="124"/>
      <c r="BJ1244" s="130"/>
    </row>
    <row r="1245" spans="1:62" customFormat="1" ht="15" x14ac:dyDescent="0.35">
      <c r="A1245" s="121"/>
      <c r="B1245" s="76"/>
      <c r="C1245" s="9"/>
      <c r="D1245" s="9"/>
      <c r="E1245" s="9"/>
      <c r="F1245" s="15"/>
      <c r="G1245" s="5"/>
      <c r="H1245" s="5"/>
      <c r="I1245" s="9"/>
      <c r="J1245" s="9"/>
      <c r="K1245" s="9"/>
      <c r="L1245" s="9"/>
      <c r="M1245" s="9"/>
      <c r="N1245" s="9"/>
      <c r="O1245" s="9"/>
      <c r="P1245" s="9"/>
      <c r="Q1245" s="9"/>
      <c r="R1245" s="9"/>
      <c r="S1245" s="9"/>
      <c r="T1245" s="9"/>
      <c r="U1245" s="9"/>
      <c r="V1245" s="9"/>
      <c r="W1245" s="9"/>
      <c r="X1245" s="65"/>
      <c r="Y1245" s="17"/>
      <c r="Z1245" s="65"/>
      <c r="AA1245" s="9"/>
      <c r="AB1245" s="9"/>
      <c r="AC1245" s="9"/>
      <c r="AD1245" s="9"/>
      <c r="AE1245" s="14"/>
      <c r="AF1245" s="14"/>
      <c r="AG1245" s="14"/>
      <c r="AH1245" s="14"/>
      <c r="AI1245" s="14"/>
      <c r="AJ1245" s="14"/>
      <c r="AK1245" s="124"/>
      <c r="AL1245" s="6"/>
      <c r="AM1245" s="6"/>
      <c r="AN1245" s="6"/>
      <c r="AO1245" s="6"/>
      <c r="AP1245" s="6"/>
      <c r="AQ1245" s="6"/>
      <c r="AR1245" s="6"/>
      <c r="AS1245" s="6"/>
      <c r="AT1245" s="130"/>
      <c r="AU1245" s="39"/>
      <c r="AV1245" s="39"/>
      <c r="AW1245" s="6"/>
      <c r="AX1245" s="6"/>
      <c r="AY1245" s="6"/>
      <c r="AZ1245" s="6"/>
      <c r="BA1245" s="6"/>
      <c r="BB1245" s="6"/>
      <c r="BC1245" s="6"/>
      <c r="BD1245" s="130"/>
      <c r="BE1245" s="124"/>
      <c r="BF1245" s="6"/>
      <c r="BG1245" s="130"/>
      <c r="BH1245" s="6"/>
      <c r="BI1245" s="124"/>
      <c r="BJ1245" s="130"/>
    </row>
    <row r="1246" spans="1:62" customFormat="1" ht="15" x14ac:dyDescent="0.35">
      <c r="A1246" s="121"/>
      <c r="B1246" s="76"/>
      <c r="C1246" s="9"/>
      <c r="D1246" s="9"/>
      <c r="E1246" s="9"/>
      <c r="F1246" s="15"/>
      <c r="G1246" s="5"/>
      <c r="H1246" s="5"/>
      <c r="I1246" s="9"/>
      <c r="J1246" s="9"/>
      <c r="K1246" s="9"/>
      <c r="L1246" s="9"/>
      <c r="M1246" s="9"/>
      <c r="N1246" s="9"/>
      <c r="O1246" s="9"/>
      <c r="P1246" s="9"/>
      <c r="Q1246" s="9"/>
      <c r="R1246" s="9"/>
      <c r="S1246" s="9"/>
      <c r="T1246" s="9"/>
      <c r="U1246" s="9"/>
      <c r="V1246" s="9"/>
      <c r="W1246" s="9"/>
      <c r="X1246" s="65"/>
      <c r="Y1246" s="17"/>
      <c r="Z1246" s="65"/>
      <c r="AA1246" s="9"/>
      <c r="AB1246" s="9"/>
      <c r="AC1246" s="9"/>
      <c r="AD1246" s="9"/>
      <c r="AE1246" s="14"/>
      <c r="AF1246" s="14"/>
      <c r="AG1246" s="14"/>
      <c r="AH1246" s="14"/>
      <c r="AI1246" s="14"/>
      <c r="AJ1246" s="14"/>
      <c r="AK1246" s="124"/>
      <c r="AL1246" s="6"/>
      <c r="AM1246" s="6"/>
      <c r="AN1246" s="6"/>
      <c r="AO1246" s="6"/>
      <c r="AP1246" s="6"/>
      <c r="AQ1246" s="6"/>
      <c r="AR1246" s="6"/>
      <c r="AS1246" s="6"/>
      <c r="AT1246" s="130"/>
      <c r="AU1246" s="39"/>
      <c r="AV1246" s="39"/>
      <c r="AW1246" s="6"/>
      <c r="AX1246" s="6"/>
      <c r="AY1246" s="6"/>
      <c r="AZ1246" s="6"/>
      <c r="BA1246" s="6"/>
      <c r="BB1246" s="6"/>
      <c r="BC1246" s="6"/>
      <c r="BD1246" s="130"/>
      <c r="BE1246" s="124"/>
      <c r="BF1246" s="6"/>
      <c r="BG1246" s="130"/>
      <c r="BH1246" s="6"/>
      <c r="BI1246" s="124"/>
      <c r="BJ1246" s="130"/>
    </row>
    <row r="1247" spans="1:62" customFormat="1" ht="15" x14ac:dyDescent="0.35">
      <c r="A1247" s="121"/>
      <c r="B1247" s="76"/>
      <c r="C1247" s="9"/>
      <c r="D1247" s="9"/>
      <c r="E1247" s="9"/>
      <c r="F1247" s="15"/>
      <c r="G1247" s="5"/>
      <c r="H1247" s="5"/>
      <c r="I1247" s="9"/>
      <c r="J1247" s="9"/>
      <c r="K1247" s="9"/>
      <c r="L1247" s="9"/>
      <c r="M1247" s="9"/>
      <c r="N1247" s="9"/>
      <c r="O1247" s="9"/>
      <c r="P1247" s="9"/>
      <c r="Q1247" s="9"/>
      <c r="R1247" s="9"/>
      <c r="S1247" s="9"/>
      <c r="T1247" s="9"/>
      <c r="U1247" s="9"/>
      <c r="V1247" s="8"/>
      <c r="W1247" s="8"/>
      <c r="X1247" s="7"/>
      <c r="Y1247" s="18"/>
      <c r="Z1247" s="7"/>
      <c r="AA1247" s="7"/>
      <c r="AB1247" s="7"/>
      <c r="AC1247" s="9"/>
      <c r="AD1247" s="8"/>
      <c r="AE1247" s="14"/>
      <c r="AF1247" s="14"/>
      <c r="AG1247" s="14"/>
      <c r="AH1247" s="14"/>
      <c r="AI1247" s="14"/>
      <c r="AJ1247" s="14"/>
      <c r="AK1247" s="125"/>
      <c r="AL1247" s="6"/>
      <c r="AM1247" s="5"/>
      <c r="AN1247" s="5"/>
      <c r="AO1247" s="6"/>
      <c r="AP1247" s="6"/>
      <c r="AQ1247" s="6"/>
      <c r="AR1247" s="6"/>
      <c r="AS1247" s="6"/>
      <c r="AT1247" s="130"/>
      <c r="AU1247" s="6"/>
      <c r="AV1247" s="6"/>
      <c r="AW1247" s="6"/>
      <c r="AX1247" s="6"/>
      <c r="AY1247" s="6"/>
      <c r="AZ1247" s="6"/>
      <c r="BA1247" s="6"/>
      <c r="BB1247" s="6"/>
      <c r="BC1247" s="6"/>
      <c r="BD1247" s="130"/>
      <c r="BE1247" s="124"/>
      <c r="BF1247" s="6"/>
      <c r="BG1247" s="130"/>
      <c r="BH1247" s="6"/>
      <c r="BI1247" s="124"/>
      <c r="BJ1247" s="130"/>
    </row>
    <row r="1248" spans="1:62" customFormat="1" ht="15" x14ac:dyDescent="0.35">
      <c r="A1248" s="121"/>
      <c r="B1248" s="76"/>
      <c r="C1248" s="9"/>
      <c r="D1248" s="9"/>
      <c r="E1248" s="9"/>
      <c r="F1248" s="15"/>
      <c r="G1248" s="5"/>
      <c r="H1248" s="5"/>
      <c r="I1248" s="9"/>
      <c r="J1248" s="9"/>
      <c r="K1248" s="9"/>
      <c r="L1248" s="9"/>
      <c r="M1248" s="9"/>
      <c r="N1248" s="9"/>
      <c r="O1248" s="9"/>
      <c r="P1248" s="9"/>
      <c r="Q1248" s="9"/>
      <c r="R1248" s="9"/>
      <c r="S1248" s="9"/>
      <c r="T1248" s="9"/>
      <c r="U1248" s="9"/>
      <c r="V1248" s="9"/>
      <c r="W1248" s="9"/>
      <c r="X1248" s="65"/>
      <c r="Y1248" s="17"/>
      <c r="Z1248" s="65"/>
      <c r="AA1248" s="9"/>
      <c r="AB1248" s="9"/>
      <c r="AC1248" s="9"/>
      <c r="AD1248" s="9"/>
      <c r="AE1248" s="14"/>
      <c r="AF1248" s="14"/>
      <c r="AG1248" s="14"/>
      <c r="AH1248" s="14"/>
      <c r="AI1248" s="14"/>
      <c r="AJ1248" s="14"/>
      <c r="AK1248" s="124"/>
      <c r="AL1248" s="6"/>
      <c r="AM1248" s="6"/>
      <c r="AN1248" s="6"/>
      <c r="AO1248" s="6"/>
      <c r="AP1248" s="6"/>
      <c r="AQ1248" s="6"/>
      <c r="AR1248" s="6"/>
      <c r="AS1248" s="6"/>
      <c r="AT1248" s="130"/>
      <c r="AU1248" s="39"/>
      <c r="AV1248" s="39"/>
      <c r="AW1248" s="6"/>
      <c r="AX1248" s="6"/>
      <c r="AY1248" s="6"/>
      <c r="AZ1248" s="6"/>
      <c r="BA1248" s="6"/>
      <c r="BB1248" s="6"/>
      <c r="BC1248" s="6"/>
      <c r="BD1248" s="130"/>
      <c r="BE1248" s="124"/>
      <c r="BF1248" s="6"/>
      <c r="BG1248" s="130"/>
      <c r="BH1248" s="6"/>
      <c r="BI1248" s="124"/>
      <c r="BJ1248" s="130"/>
    </row>
    <row r="1249" spans="1:62" customFormat="1" ht="15" x14ac:dyDescent="0.35">
      <c r="A1249" s="121"/>
      <c r="B1249" s="76"/>
      <c r="C1249" s="9"/>
      <c r="D1249" s="9"/>
      <c r="E1249" s="9"/>
      <c r="F1249" s="15"/>
      <c r="G1249" s="5"/>
      <c r="H1249" s="5"/>
      <c r="I1249" s="9"/>
      <c r="J1249" s="9"/>
      <c r="K1249" s="9"/>
      <c r="L1249" s="9"/>
      <c r="M1249" s="9"/>
      <c r="N1249" s="9"/>
      <c r="O1249" s="9"/>
      <c r="P1249" s="9"/>
      <c r="Q1249" s="9"/>
      <c r="R1249" s="9"/>
      <c r="S1249" s="9"/>
      <c r="T1249" s="9"/>
      <c r="U1249" s="9"/>
      <c r="V1249" s="8"/>
      <c r="W1249" s="8"/>
      <c r="X1249" s="7"/>
      <c r="Y1249" s="18"/>
      <c r="Z1249" s="7"/>
      <c r="AA1249" s="7"/>
      <c r="AB1249" s="7"/>
      <c r="AC1249" s="9"/>
      <c r="AD1249" s="8"/>
      <c r="AE1249" s="14"/>
      <c r="AF1249" s="14"/>
      <c r="AG1249" s="14"/>
      <c r="AH1249" s="14"/>
      <c r="AI1249" s="14"/>
      <c r="AJ1249" s="14"/>
      <c r="AK1249" s="125"/>
      <c r="AL1249" s="6"/>
      <c r="AM1249" s="5"/>
      <c r="AN1249" s="5"/>
      <c r="AO1249" s="6"/>
      <c r="AP1249" s="6"/>
      <c r="AQ1249" s="6"/>
      <c r="AR1249" s="6"/>
      <c r="AS1249" s="6"/>
      <c r="AT1249" s="130"/>
      <c r="AU1249" s="6"/>
      <c r="AV1249" s="6"/>
      <c r="AW1249" s="6"/>
      <c r="AX1249" s="6"/>
      <c r="AY1249" s="6"/>
      <c r="AZ1249" s="6"/>
      <c r="BA1249" s="6"/>
      <c r="BB1249" s="6"/>
      <c r="BC1249" s="6"/>
      <c r="BD1249" s="130"/>
      <c r="BE1249" s="124"/>
      <c r="BF1249" s="6"/>
      <c r="BG1249" s="130"/>
      <c r="BH1249" s="6"/>
      <c r="BI1249" s="124"/>
      <c r="BJ1249" s="130"/>
    </row>
    <row r="1250" spans="1:62" customFormat="1" ht="15" x14ac:dyDescent="0.35">
      <c r="A1250" s="121"/>
      <c r="B1250" s="76"/>
      <c r="C1250" s="9"/>
      <c r="D1250" s="9"/>
      <c r="E1250" s="9"/>
      <c r="F1250" s="15"/>
      <c r="G1250" s="5"/>
      <c r="H1250" s="5"/>
      <c r="I1250" s="9"/>
      <c r="J1250" s="9"/>
      <c r="K1250" s="9"/>
      <c r="L1250" s="9"/>
      <c r="M1250" s="9"/>
      <c r="N1250" s="9"/>
      <c r="O1250" s="9"/>
      <c r="P1250" s="9"/>
      <c r="Q1250" s="9"/>
      <c r="R1250" s="9"/>
      <c r="S1250" s="9"/>
      <c r="T1250" s="9"/>
      <c r="U1250" s="9"/>
      <c r="V1250" s="8"/>
      <c r="W1250" s="8"/>
      <c r="X1250" s="7"/>
      <c r="Y1250" s="18"/>
      <c r="Z1250" s="7"/>
      <c r="AA1250" s="7"/>
      <c r="AB1250" s="7"/>
      <c r="AC1250" s="9"/>
      <c r="AD1250" s="8"/>
      <c r="AE1250" s="14"/>
      <c r="AF1250" s="14"/>
      <c r="AG1250" s="14"/>
      <c r="AH1250" s="14"/>
      <c r="AI1250" s="14"/>
      <c r="AJ1250" s="14"/>
      <c r="AK1250" s="125"/>
      <c r="AL1250" s="6"/>
      <c r="AM1250" s="5"/>
      <c r="AN1250" s="5"/>
      <c r="AO1250" s="6"/>
      <c r="AP1250" s="6"/>
      <c r="AQ1250" s="6"/>
      <c r="AR1250" s="6"/>
      <c r="AS1250" s="6"/>
      <c r="AT1250" s="130"/>
      <c r="AU1250" s="6"/>
      <c r="AV1250" s="6"/>
      <c r="AW1250" s="6"/>
      <c r="AX1250" s="6"/>
      <c r="AY1250" s="6"/>
      <c r="AZ1250" s="6"/>
      <c r="BA1250" s="6"/>
      <c r="BB1250" s="6"/>
      <c r="BC1250" s="6"/>
      <c r="BD1250" s="130"/>
      <c r="BE1250" s="124"/>
      <c r="BF1250" s="6"/>
      <c r="BG1250" s="130"/>
      <c r="BH1250" s="6"/>
      <c r="BI1250" s="124"/>
      <c r="BJ1250" s="130"/>
    </row>
    <row r="1251" spans="1:62" customFormat="1" ht="15" x14ac:dyDescent="0.35">
      <c r="A1251" s="121"/>
      <c r="B1251" s="76"/>
      <c r="C1251" s="9"/>
      <c r="D1251" s="9"/>
      <c r="E1251" s="9"/>
      <c r="F1251" s="15"/>
      <c r="G1251" s="5"/>
      <c r="H1251" s="5"/>
      <c r="I1251" s="9"/>
      <c r="J1251" s="9"/>
      <c r="K1251" s="9"/>
      <c r="L1251" s="9"/>
      <c r="M1251" s="9"/>
      <c r="N1251" s="9"/>
      <c r="O1251" s="9"/>
      <c r="P1251" s="9"/>
      <c r="Q1251" s="9"/>
      <c r="R1251" s="9"/>
      <c r="S1251" s="9"/>
      <c r="T1251" s="9"/>
      <c r="U1251" s="9"/>
      <c r="V1251" s="8"/>
      <c r="W1251" s="8"/>
      <c r="X1251" s="7"/>
      <c r="Y1251" s="18"/>
      <c r="Z1251" s="7"/>
      <c r="AA1251" s="7"/>
      <c r="AB1251" s="7"/>
      <c r="AC1251" s="9"/>
      <c r="AD1251" s="8"/>
      <c r="AE1251" s="14"/>
      <c r="AF1251" s="14"/>
      <c r="AG1251" s="14"/>
      <c r="AH1251" s="14"/>
      <c r="AI1251" s="14"/>
      <c r="AJ1251" s="14"/>
      <c r="AK1251" s="125"/>
      <c r="AL1251" s="6"/>
      <c r="AM1251" s="5"/>
      <c r="AN1251" s="5"/>
      <c r="AO1251" s="6"/>
      <c r="AP1251" s="6"/>
      <c r="AQ1251" s="6"/>
      <c r="AR1251" s="6"/>
      <c r="AS1251" s="6"/>
      <c r="AT1251" s="130"/>
      <c r="AU1251" s="6"/>
      <c r="AV1251" s="6"/>
      <c r="AW1251" s="6"/>
      <c r="AX1251" s="6"/>
      <c r="AY1251" s="6"/>
      <c r="AZ1251" s="6"/>
      <c r="BA1251" s="6"/>
      <c r="BB1251" s="6"/>
      <c r="BC1251" s="6"/>
      <c r="BD1251" s="130"/>
      <c r="BE1251" s="124"/>
      <c r="BF1251" s="6"/>
      <c r="BG1251" s="130"/>
      <c r="BH1251" s="6"/>
      <c r="BI1251" s="124"/>
      <c r="BJ1251" s="130"/>
    </row>
    <row r="1252" spans="1:62" customFormat="1" ht="15" x14ac:dyDescent="0.35">
      <c r="A1252" s="121"/>
      <c r="B1252" s="76"/>
      <c r="C1252" s="9"/>
      <c r="D1252" s="9"/>
      <c r="E1252" s="9"/>
      <c r="F1252" s="15"/>
      <c r="G1252" s="5"/>
      <c r="H1252" s="5"/>
      <c r="I1252" s="9"/>
      <c r="J1252" s="9"/>
      <c r="K1252" s="9"/>
      <c r="L1252" s="9"/>
      <c r="M1252" s="9"/>
      <c r="N1252" s="9"/>
      <c r="O1252" s="9"/>
      <c r="P1252" s="9"/>
      <c r="Q1252" s="9"/>
      <c r="R1252" s="9"/>
      <c r="S1252" s="9"/>
      <c r="T1252" s="9"/>
      <c r="U1252" s="9"/>
      <c r="V1252" s="9"/>
      <c r="W1252" s="9"/>
      <c r="X1252" s="65"/>
      <c r="Y1252" s="17"/>
      <c r="Z1252" s="65"/>
      <c r="AA1252" s="9"/>
      <c r="AB1252" s="9"/>
      <c r="AC1252" s="9"/>
      <c r="AD1252" s="9"/>
      <c r="AE1252" s="14"/>
      <c r="AF1252" s="14"/>
      <c r="AG1252" s="14"/>
      <c r="AH1252" s="14"/>
      <c r="AI1252" s="14"/>
      <c r="AJ1252" s="14"/>
      <c r="AK1252" s="124"/>
      <c r="AL1252" s="6"/>
      <c r="AM1252" s="6"/>
      <c r="AN1252" s="6"/>
      <c r="AO1252" s="6"/>
      <c r="AP1252" s="6"/>
      <c r="AQ1252" s="6"/>
      <c r="AR1252" s="6"/>
      <c r="AS1252" s="6"/>
      <c r="AT1252" s="130"/>
      <c r="AU1252" s="39"/>
      <c r="AV1252" s="39"/>
      <c r="AW1252" s="6"/>
      <c r="AX1252" s="6"/>
      <c r="AY1252" s="6"/>
      <c r="AZ1252" s="6"/>
      <c r="BA1252" s="6"/>
      <c r="BB1252" s="6"/>
      <c r="BC1252" s="6"/>
      <c r="BD1252" s="130"/>
      <c r="BE1252" s="124"/>
      <c r="BF1252" s="6"/>
      <c r="BG1252" s="130"/>
      <c r="BH1252" s="6"/>
      <c r="BI1252" s="124"/>
      <c r="BJ1252" s="130"/>
    </row>
    <row r="1253" spans="1:62" customFormat="1" ht="15" x14ac:dyDescent="0.35">
      <c r="A1253" s="34"/>
      <c r="B1253" s="19"/>
      <c r="C1253" s="1"/>
      <c r="D1253" s="9"/>
      <c r="E1253" s="1"/>
      <c r="F1253" s="15"/>
      <c r="G1253" s="37"/>
      <c r="H1253" s="5"/>
      <c r="I1253" s="22"/>
      <c r="J1253" s="22"/>
      <c r="K1253" s="22"/>
      <c r="L1253" s="60"/>
      <c r="M1253" s="60"/>
      <c r="N1253" s="60"/>
      <c r="O1253" s="60"/>
      <c r="P1253" s="60"/>
      <c r="Q1253" s="60"/>
      <c r="R1253" s="60"/>
      <c r="S1253" s="60"/>
      <c r="T1253" s="60"/>
      <c r="U1253" s="60"/>
      <c r="V1253" s="60"/>
      <c r="W1253" s="60"/>
      <c r="X1253" s="60"/>
      <c r="Y1253" s="59"/>
      <c r="Z1253" s="20"/>
      <c r="AA1253" s="60"/>
      <c r="AB1253" s="60"/>
      <c r="AC1253" s="60"/>
      <c r="AD1253" s="60"/>
      <c r="AE1253" s="22"/>
      <c r="AF1253" s="22"/>
      <c r="AG1253" s="22"/>
      <c r="AH1253" s="22"/>
      <c r="AI1253" s="22"/>
      <c r="AJ1253" s="22"/>
      <c r="AK1253" s="38"/>
      <c r="AL1253" s="39"/>
      <c r="AM1253" s="39"/>
      <c r="AN1253" s="39"/>
      <c r="AO1253" s="39"/>
      <c r="AP1253" s="39"/>
      <c r="AQ1253" s="39"/>
      <c r="AR1253" s="40"/>
      <c r="AS1253" s="39"/>
      <c r="AT1253" s="42"/>
      <c r="AU1253" s="39"/>
      <c r="AV1253" s="39"/>
      <c r="AW1253" s="39"/>
      <c r="AX1253" s="39"/>
      <c r="AY1253" s="39"/>
      <c r="AZ1253" s="40"/>
      <c r="BA1253" s="39"/>
      <c r="BB1253" s="40"/>
      <c r="BC1253" s="39"/>
      <c r="BD1253" s="42"/>
      <c r="BE1253" s="38"/>
      <c r="BF1253" s="39"/>
      <c r="BG1253" s="55"/>
      <c r="BH1253" s="56"/>
      <c r="BI1253" s="57"/>
      <c r="BJ1253" s="58"/>
    </row>
    <row r="1254" spans="1:62" customFormat="1" ht="15" x14ac:dyDescent="0.35">
      <c r="A1254" s="34"/>
      <c r="B1254" s="76"/>
      <c r="C1254" s="1"/>
      <c r="D1254" s="9"/>
      <c r="E1254" s="1"/>
      <c r="F1254" s="15"/>
      <c r="G1254" s="5"/>
      <c r="H1254" s="5"/>
      <c r="I1254" s="22"/>
      <c r="J1254" s="22"/>
      <c r="K1254" s="22"/>
      <c r="L1254" s="60"/>
      <c r="M1254" s="60"/>
      <c r="N1254" s="60"/>
      <c r="O1254" s="60"/>
      <c r="P1254" s="60"/>
      <c r="Q1254" s="60"/>
      <c r="R1254" s="60"/>
      <c r="S1254" s="60"/>
      <c r="T1254" s="60"/>
      <c r="U1254" s="60"/>
      <c r="V1254" s="60"/>
      <c r="W1254" s="60"/>
      <c r="X1254" s="60"/>
      <c r="Y1254" s="59"/>
      <c r="Z1254" s="20"/>
      <c r="AA1254" s="60"/>
      <c r="AB1254" s="60"/>
      <c r="AC1254" s="60"/>
      <c r="AD1254" s="60"/>
      <c r="AE1254" s="22"/>
      <c r="AF1254" s="22"/>
      <c r="AG1254" s="22"/>
      <c r="AH1254" s="22"/>
      <c r="AI1254" s="22"/>
      <c r="AJ1254" s="22"/>
      <c r="AK1254" s="38"/>
      <c r="AL1254" s="39"/>
      <c r="AM1254" s="39"/>
      <c r="AN1254" s="39"/>
      <c r="AO1254" s="39"/>
      <c r="AP1254" s="39"/>
      <c r="AQ1254" s="39"/>
      <c r="AR1254" s="40"/>
      <c r="AS1254" s="39"/>
      <c r="AT1254" s="42"/>
      <c r="AU1254" s="39"/>
      <c r="AV1254" s="39"/>
      <c r="AW1254" s="39"/>
      <c r="AX1254" s="39"/>
      <c r="AY1254" s="39"/>
      <c r="AZ1254" s="40"/>
      <c r="BA1254" s="39"/>
      <c r="BB1254" s="40"/>
      <c r="BC1254" s="39"/>
      <c r="BD1254" s="42"/>
      <c r="BE1254" s="38"/>
      <c r="BF1254" s="39"/>
      <c r="BG1254" s="55"/>
      <c r="BH1254" s="56"/>
      <c r="BI1254" s="57"/>
      <c r="BJ1254" s="58"/>
    </row>
    <row r="1255" spans="1:62" customFormat="1" ht="15" x14ac:dyDescent="0.35">
      <c r="A1255" s="121"/>
      <c r="B1255" s="76"/>
      <c r="C1255" s="9"/>
      <c r="D1255" s="9"/>
      <c r="E1255" s="9"/>
      <c r="F1255" s="15"/>
      <c r="G1255" s="5"/>
      <c r="H1255" s="5"/>
      <c r="I1255" s="9"/>
      <c r="J1255" s="9"/>
      <c r="K1255" s="9"/>
      <c r="L1255" s="9"/>
      <c r="M1255" s="9"/>
      <c r="N1255" s="9"/>
      <c r="O1255" s="9"/>
      <c r="P1255" s="9"/>
      <c r="Q1255" s="9"/>
      <c r="R1255" s="9"/>
      <c r="S1255" s="9"/>
      <c r="T1255" s="9"/>
      <c r="U1255" s="9"/>
      <c r="V1255" s="9"/>
      <c r="W1255" s="9"/>
      <c r="X1255" s="65"/>
      <c r="Y1255" s="17"/>
      <c r="Z1255" s="65"/>
      <c r="AA1255" s="9"/>
      <c r="AB1255" s="9"/>
      <c r="AC1255" s="9"/>
      <c r="AD1255" s="9"/>
      <c r="AE1255" s="14"/>
      <c r="AF1255" s="14"/>
      <c r="AG1255" s="14"/>
      <c r="AH1255" s="14"/>
      <c r="AI1255" s="14"/>
      <c r="AJ1255" s="14"/>
      <c r="AK1255" s="124"/>
      <c r="AL1255" s="6"/>
      <c r="AM1255" s="6"/>
      <c r="AN1255" s="6"/>
      <c r="AO1255" s="6"/>
      <c r="AP1255" s="6"/>
      <c r="AQ1255" s="6"/>
      <c r="AR1255" s="6"/>
      <c r="AS1255" s="6"/>
      <c r="AT1255" s="130"/>
      <c r="AU1255" s="39"/>
      <c r="AV1255" s="39"/>
      <c r="AW1255" s="6"/>
      <c r="AX1255" s="6"/>
      <c r="AY1255" s="6"/>
      <c r="AZ1255" s="6"/>
      <c r="BA1255" s="6"/>
      <c r="BB1255" s="6"/>
      <c r="BC1255" s="6"/>
      <c r="BD1255" s="130"/>
      <c r="BE1255" s="124"/>
      <c r="BF1255" s="6"/>
      <c r="BG1255" s="130"/>
      <c r="BH1255" s="6"/>
      <c r="BI1255" s="124"/>
      <c r="BJ1255" s="130"/>
    </row>
    <row r="1256" spans="1:62" customFormat="1" ht="15" x14ac:dyDescent="0.35">
      <c r="A1256" s="121"/>
      <c r="B1256" s="76"/>
      <c r="C1256" s="9"/>
      <c r="D1256" s="9"/>
      <c r="E1256" s="9"/>
      <c r="F1256" s="15"/>
      <c r="G1256" s="5"/>
      <c r="H1256" s="5"/>
      <c r="I1256" s="9"/>
      <c r="J1256" s="9"/>
      <c r="K1256" s="9"/>
      <c r="L1256" s="9"/>
      <c r="M1256" s="9"/>
      <c r="N1256" s="9"/>
      <c r="O1256" s="9"/>
      <c r="P1256" s="9"/>
      <c r="Q1256" s="9"/>
      <c r="R1256" s="9"/>
      <c r="S1256" s="9"/>
      <c r="T1256" s="9"/>
      <c r="U1256" s="9"/>
      <c r="V1256" s="8"/>
      <c r="W1256" s="8"/>
      <c r="X1256" s="7"/>
      <c r="Y1256" s="18"/>
      <c r="Z1256" s="7"/>
      <c r="AA1256" s="7"/>
      <c r="AB1256" s="7"/>
      <c r="AC1256" s="9"/>
      <c r="AD1256" s="8"/>
      <c r="AE1256" s="14"/>
      <c r="AF1256" s="14"/>
      <c r="AG1256" s="14"/>
      <c r="AH1256" s="14"/>
      <c r="AI1256" s="14"/>
      <c r="AJ1256" s="14"/>
      <c r="AK1256" s="125"/>
      <c r="AL1256" s="6"/>
      <c r="AM1256" s="5"/>
      <c r="AN1256" s="5"/>
      <c r="AO1256" s="6"/>
      <c r="AP1256" s="6"/>
      <c r="AQ1256" s="6"/>
      <c r="AR1256" s="6"/>
      <c r="AS1256" s="6"/>
      <c r="AT1256" s="130"/>
      <c r="AU1256" s="6"/>
      <c r="AV1256" s="6"/>
      <c r="AW1256" s="6"/>
      <c r="AX1256" s="6"/>
      <c r="AY1256" s="6"/>
      <c r="AZ1256" s="6"/>
      <c r="BA1256" s="6"/>
      <c r="BB1256" s="6"/>
      <c r="BC1256" s="6"/>
      <c r="BD1256" s="130"/>
      <c r="BE1256" s="124"/>
      <c r="BF1256" s="6"/>
      <c r="BG1256" s="130"/>
      <c r="BH1256" s="6"/>
      <c r="BI1256" s="124"/>
      <c r="BJ1256" s="130"/>
    </row>
    <row r="1257" spans="1:62" customFormat="1" ht="15" x14ac:dyDescent="0.35">
      <c r="A1257" s="121"/>
      <c r="B1257" s="76"/>
      <c r="C1257" s="9"/>
      <c r="D1257" s="9"/>
      <c r="E1257" s="9"/>
      <c r="F1257" s="15"/>
      <c r="G1257" s="5"/>
      <c r="H1257" s="5"/>
      <c r="I1257" s="9"/>
      <c r="J1257" s="9"/>
      <c r="K1257" s="9"/>
      <c r="L1257" s="9"/>
      <c r="M1257" s="9"/>
      <c r="N1257" s="9"/>
      <c r="O1257" s="9"/>
      <c r="P1257" s="9"/>
      <c r="Q1257" s="9"/>
      <c r="R1257" s="9"/>
      <c r="S1257" s="9"/>
      <c r="T1257" s="9"/>
      <c r="U1257" s="9"/>
      <c r="V1257" s="8"/>
      <c r="W1257" s="8"/>
      <c r="X1257" s="7"/>
      <c r="Y1257" s="18"/>
      <c r="Z1257" s="7"/>
      <c r="AA1257" s="7"/>
      <c r="AB1257" s="7"/>
      <c r="AC1257" s="9"/>
      <c r="AD1257" s="8"/>
      <c r="AE1257" s="14"/>
      <c r="AF1257" s="14"/>
      <c r="AG1257" s="14"/>
      <c r="AH1257" s="14"/>
      <c r="AI1257" s="14"/>
      <c r="AJ1257" s="14"/>
      <c r="AK1257" s="125"/>
      <c r="AL1257" s="6"/>
      <c r="AM1257" s="5"/>
      <c r="AN1257" s="5"/>
      <c r="AO1257" s="6"/>
      <c r="AP1257" s="6"/>
      <c r="AQ1257" s="6"/>
      <c r="AR1257" s="6"/>
      <c r="AS1257" s="6"/>
      <c r="AT1257" s="130"/>
      <c r="AU1257" s="6"/>
      <c r="AV1257" s="6"/>
      <c r="AW1257" s="6"/>
      <c r="AX1257" s="6"/>
      <c r="AY1257" s="6"/>
      <c r="AZ1257" s="6"/>
      <c r="BA1257" s="6"/>
      <c r="BB1257" s="6"/>
      <c r="BC1257" s="6"/>
      <c r="BD1257" s="130"/>
      <c r="BE1257" s="124"/>
      <c r="BF1257" s="6"/>
      <c r="BG1257" s="130"/>
      <c r="BH1257" s="6"/>
      <c r="BI1257" s="124"/>
      <c r="BJ1257" s="130"/>
    </row>
    <row r="1258" spans="1:62" customFormat="1" ht="15" x14ac:dyDescent="0.35">
      <c r="A1258" s="121"/>
      <c r="B1258" s="76"/>
      <c r="C1258" s="9"/>
      <c r="D1258" s="9"/>
      <c r="E1258" s="9"/>
      <c r="F1258" s="15"/>
      <c r="G1258" s="5"/>
      <c r="H1258" s="5"/>
      <c r="I1258" s="9"/>
      <c r="J1258" s="9"/>
      <c r="K1258" s="9"/>
      <c r="L1258" s="9"/>
      <c r="M1258" s="9"/>
      <c r="N1258" s="9"/>
      <c r="O1258" s="9"/>
      <c r="P1258" s="9"/>
      <c r="Q1258" s="9"/>
      <c r="R1258" s="9"/>
      <c r="S1258" s="9"/>
      <c r="T1258" s="9"/>
      <c r="U1258" s="9"/>
      <c r="V1258" s="8"/>
      <c r="W1258" s="8"/>
      <c r="X1258" s="7"/>
      <c r="Y1258" s="18"/>
      <c r="Z1258" s="7"/>
      <c r="AA1258" s="7"/>
      <c r="AB1258" s="7"/>
      <c r="AC1258" s="9"/>
      <c r="AD1258" s="8"/>
      <c r="AE1258" s="14"/>
      <c r="AF1258" s="14"/>
      <c r="AG1258" s="14"/>
      <c r="AH1258" s="14"/>
      <c r="AI1258" s="14"/>
      <c r="AJ1258" s="14"/>
      <c r="AK1258" s="125"/>
      <c r="AL1258" s="6"/>
      <c r="AM1258" s="5"/>
      <c r="AN1258" s="5"/>
      <c r="AO1258" s="6"/>
      <c r="AP1258" s="6"/>
      <c r="AQ1258" s="6"/>
      <c r="AR1258" s="6"/>
      <c r="AS1258" s="6"/>
      <c r="AT1258" s="130"/>
      <c r="AU1258" s="6"/>
      <c r="AV1258" s="6"/>
      <c r="AW1258" s="6"/>
      <c r="AX1258" s="6"/>
      <c r="AY1258" s="6"/>
      <c r="AZ1258" s="6"/>
      <c r="BA1258" s="6"/>
      <c r="BB1258" s="6"/>
      <c r="BC1258" s="6"/>
      <c r="BD1258" s="130"/>
      <c r="BE1258" s="124"/>
      <c r="BF1258" s="6"/>
      <c r="BG1258" s="130"/>
      <c r="BH1258" s="6"/>
      <c r="BI1258" s="124"/>
      <c r="BJ1258" s="130"/>
    </row>
    <row r="1259" spans="1:62" customFormat="1" ht="15" x14ac:dyDescent="0.35">
      <c r="A1259" s="121"/>
      <c r="B1259" s="76"/>
      <c r="C1259" s="9"/>
      <c r="D1259" s="9"/>
      <c r="E1259" s="9"/>
      <c r="F1259" s="15"/>
      <c r="G1259" s="5"/>
      <c r="H1259" s="5"/>
      <c r="I1259" s="9"/>
      <c r="J1259" s="9"/>
      <c r="K1259" s="9"/>
      <c r="L1259" s="9"/>
      <c r="M1259" s="9"/>
      <c r="N1259" s="9"/>
      <c r="O1259" s="9"/>
      <c r="P1259" s="9"/>
      <c r="Q1259" s="9"/>
      <c r="R1259" s="9"/>
      <c r="S1259" s="9"/>
      <c r="T1259" s="9"/>
      <c r="U1259" s="9"/>
      <c r="V1259" s="8"/>
      <c r="W1259" s="8"/>
      <c r="X1259" s="7"/>
      <c r="Y1259" s="18"/>
      <c r="Z1259" s="7"/>
      <c r="AA1259" s="7"/>
      <c r="AB1259" s="7"/>
      <c r="AC1259" s="9"/>
      <c r="AD1259" s="8"/>
      <c r="AE1259" s="14"/>
      <c r="AF1259" s="14"/>
      <c r="AG1259" s="14"/>
      <c r="AH1259" s="14"/>
      <c r="AI1259" s="14"/>
      <c r="AJ1259" s="14"/>
      <c r="AK1259" s="125"/>
      <c r="AL1259" s="6"/>
      <c r="AM1259" s="5"/>
      <c r="AN1259" s="5"/>
      <c r="AO1259" s="6"/>
      <c r="AP1259" s="6"/>
      <c r="AQ1259" s="6"/>
      <c r="AR1259" s="6"/>
      <c r="AS1259" s="6"/>
      <c r="AT1259" s="130"/>
      <c r="AU1259" s="6"/>
      <c r="AV1259" s="6"/>
      <c r="AW1259" s="6"/>
      <c r="AX1259" s="6"/>
      <c r="AY1259" s="6"/>
      <c r="AZ1259" s="6"/>
      <c r="BA1259" s="6"/>
      <c r="BB1259" s="6"/>
      <c r="BC1259" s="6"/>
      <c r="BD1259" s="130"/>
      <c r="BE1259" s="124"/>
      <c r="BF1259" s="6"/>
      <c r="BG1259" s="130"/>
      <c r="BH1259" s="6"/>
      <c r="BI1259" s="124"/>
      <c r="BJ1259" s="130"/>
    </row>
    <row r="1260" spans="1:62" customFormat="1" ht="15" x14ac:dyDescent="0.35">
      <c r="A1260" s="34"/>
      <c r="B1260" s="19"/>
      <c r="C1260" s="1"/>
      <c r="D1260" s="9"/>
      <c r="E1260" s="1"/>
      <c r="F1260" s="15"/>
      <c r="G1260" s="37"/>
      <c r="H1260" s="5"/>
      <c r="I1260" s="22"/>
      <c r="J1260" s="22"/>
      <c r="K1260" s="22"/>
      <c r="L1260" s="60"/>
      <c r="M1260" s="60"/>
      <c r="N1260" s="60"/>
      <c r="O1260" s="60"/>
      <c r="P1260" s="60"/>
      <c r="Q1260" s="60"/>
      <c r="R1260" s="60"/>
      <c r="S1260" s="60"/>
      <c r="T1260" s="60"/>
      <c r="U1260" s="60"/>
      <c r="V1260" s="60"/>
      <c r="W1260" s="60"/>
      <c r="X1260" s="60"/>
      <c r="Y1260" s="59"/>
      <c r="Z1260" s="20"/>
      <c r="AA1260" s="60"/>
      <c r="AB1260" s="60"/>
      <c r="AC1260" s="60"/>
      <c r="AD1260" s="60"/>
      <c r="AE1260" s="22"/>
      <c r="AF1260" s="22"/>
      <c r="AG1260" s="22"/>
      <c r="AH1260" s="22"/>
      <c r="AI1260" s="22"/>
      <c r="AJ1260" s="22"/>
      <c r="AK1260" s="38"/>
      <c r="AL1260" s="39"/>
      <c r="AM1260" s="39"/>
      <c r="AN1260" s="39"/>
      <c r="AO1260" s="39"/>
      <c r="AP1260" s="39"/>
      <c r="AQ1260" s="39"/>
      <c r="AR1260" s="40"/>
      <c r="AS1260" s="39"/>
      <c r="AT1260" s="42"/>
      <c r="AU1260" s="39"/>
      <c r="AV1260" s="39"/>
      <c r="AW1260" s="39"/>
      <c r="AX1260" s="39"/>
      <c r="AY1260" s="39"/>
      <c r="AZ1260" s="40"/>
      <c r="BA1260" s="39"/>
      <c r="BB1260" s="40"/>
      <c r="BC1260" s="39"/>
      <c r="BD1260" s="42"/>
      <c r="BE1260" s="38"/>
      <c r="BF1260" s="39"/>
      <c r="BG1260" s="55"/>
      <c r="BH1260" s="56"/>
      <c r="BI1260" s="57"/>
      <c r="BJ1260" s="58"/>
    </row>
    <row r="1261" spans="1:62" customFormat="1" ht="15" x14ac:dyDescent="0.35">
      <c r="A1261" s="121"/>
      <c r="B1261" s="76"/>
      <c r="C1261" s="9"/>
      <c r="D1261" s="9"/>
      <c r="E1261" s="9"/>
      <c r="F1261" s="15"/>
      <c r="G1261" s="5"/>
      <c r="H1261" s="5"/>
      <c r="I1261" s="9"/>
      <c r="J1261" s="9"/>
      <c r="K1261" s="9"/>
      <c r="L1261" s="9"/>
      <c r="M1261" s="9"/>
      <c r="N1261" s="9"/>
      <c r="O1261" s="9"/>
      <c r="P1261" s="9"/>
      <c r="Q1261" s="9"/>
      <c r="R1261" s="9"/>
      <c r="S1261" s="9"/>
      <c r="T1261" s="9"/>
      <c r="U1261" s="9"/>
      <c r="V1261" s="8"/>
      <c r="W1261" s="8"/>
      <c r="X1261" s="7"/>
      <c r="Y1261" s="18"/>
      <c r="Z1261" s="7"/>
      <c r="AA1261" s="7"/>
      <c r="AB1261" s="7"/>
      <c r="AC1261" s="9"/>
      <c r="AD1261" s="8"/>
      <c r="AE1261" s="14"/>
      <c r="AF1261" s="14"/>
      <c r="AG1261" s="14"/>
      <c r="AH1261" s="14"/>
      <c r="AI1261" s="14"/>
      <c r="AJ1261" s="14"/>
      <c r="AK1261" s="125"/>
      <c r="AL1261" s="6"/>
      <c r="AM1261" s="5"/>
      <c r="AN1261" s="5"/>
      <c r="AO1261" s="6"/>
      <c r="AP1261" s="6"/>
      <c r="AQ1261" s="6"/>
      <c r="AR1261" s="6"/>
      <c r="AS1261" s="6"/>
      <c r="AT1261" s="130"/>
      <c r="AU1261" s="6"/>
      <c r="AV1261" s="6"/>
      <c r="AW1261" s="6"/>
      <c r="AX1261" s="6"/>
      <c r="AY1261" s="6"/>
      <c r="AZ1261" s="6"/>
      <c r="BA1261" s="6"/>
      <c r="BB1261" s="6"/>
      <c r="BC1261" s="6"/>
      <c r="BD1261" s="130"/>
      <c r="BE1261" s="124"/>
      <c r="BF1261" s="6"/>
      <c r="BG1261" s="130"/>
      <c r="BH1261" s="6"/>
      <c r="BI1261" s="124"/>
      <c r="BJ1261" s="130"/>
    </row>
    <row r="1262" spans="1:62" customFormat="1" ht="15" x14ac:dyDescent="0.35">
      <c r="A1262" s="121"/>
      <c r="B1262" s="76"/>
      <c r="C1262" s="9"/>
      <c r="D1262" s="9"/>
      <c r="E1262" s="9"/>
      <c r="F1262" s="15"/>
      <c r="G1262" s="5"/>
      <c r="H1262" s="5"/>
      <c r="I1262" s="9"/>
      <c r="J1262" s="9"/>
      <c r="K1262" s="9"/>
      <c r="L1262" s="9"/>
      <c r="M1262" s="9"/>
      <c r="N1262" s="9"/>
      <c r="O1262" s="9"/>
      <c r="P1262" s="9"/>
      <c r="Q1262" s="9"/>
      <c r="R1262" s="9"/>
      <c r="S1262" s="9"/>
      <c r="T1262" s="9"/>
      <c r="U1262" s="9"/>
      <c r="V1262" s="8"/>
      <c r="W1262" s="8"/>
      <c r="X1262" s="7"/>
      <c r="Y1262" s="18"/>
      <c r="Z1262" s="7"/>
      <c r="AA1262" s="7"/>
      <c r="AB1262" s="7"/>
      <c r="AC1262" s="9"/>
      <c r="AD1262" s="8"/>
      <c r="AE1262" s="14"/>
      <c r="AF1262" s="14"/>
      <c r="AG1262" s="14"/>
      <c r="AH1262" s="14"/>
      <c r="AI1262" s="14"/>
      <c r="AJ1262" s="14"/>
      <c r="AK1262" s="125"/>
      <c r="AL1262" s="6"/>
      <c r="AM1262" s="5"/>
      <c r="AN1262" s="5"/>
      <c r="AO1262" s="6"/>
      <c r="AP1262" s="6"/>
      <c r="AQ1262" s="6"/>
      <c r="AR1262" s="6"/>
      <c r="AS1262" s="6"/>
      <c r="AT1262" s="130"/>
      <c r="AU1262" s="39"/>
      <c r="AV1262" s="39"/>
      <c r="AW1262" s="6"/>
      <c r="AX1262" s="6"/>
      <c r="AY1262" s="6"/>
      <c r="AZ1262" s="6"/>
      <c r="BA1262" s="6"/>
      <c r="BB1262" s="6"/>
      <c r="BC1262" s="6"/>
      <c r="BD1262" s="130"/>
      <c r="BE1262" s="124"/>
      <c r="BF1262" s="6"/>
      <c r="BG1262" s="130"/>
      <c r="BH1262" s="6"/>
      <c r="BI1262" s="124"/>
      <c r="BJ1262" s="130"/>
    </row>
    <row r="1263" spans="1:62" customFormat="1" ht="15" x14ac:dyDescent="0.35">
      <c r="A1263" s="121"/>
      <c r="B1263" s="76"/>
      <c r="C1263" s="9"/>
      <c r="D1263" s="9"/>
      <c r="E1263" s="9"/>
      <c r="F1263" s="15"/>
      <c r="G1263" s="5"/>
      <c r="H1263" s="5"/>
      <c r="I1263" s="9"/>
      <c r="J1263" s="9"/>
      <c r="K1263" s="9"/>
      <c r="L1263" s="9"/>
      <c r="M1263" s="9"/>
      <c r="N1263" s="9"/>
      <c r="O1263" s="9"/>
      <c r="P1263" s="9"/>
      <c r="Q1263" s="9"/>
      <c r="R1263" s="9"/>
      <c r="S1263" s="9"/>
      <c r="T1263" s="9"/>
      <c r="U1263" s="9"/>
      <c r="V1263" s="9"/>
      <c r="W1263" s="9"/>
      <c r="X1263" s="65"/>
      <c r="Y1263" s="17"/>
      <c r="Z1263" s="65"/>
      <c r="AA1263" s="9"/>
      <c r="AB1263" s="9"/>
      <c r="AC1263" s="9"/>
      <c r="AD1263" s="9"/>
      <c r="AE1263" s="14"/>
      <c r="AF1263" s="14"/>
      <c r="AG1263" s="14"/>
      <c r="AH1263" s="14"/>
      <c r="AI1263" s="14"/>
      <c r="AJ1263" s="14"/>
      <c r="AK1263" s="124"/>
      <c r="AL1263" s="6"/>
      <c r="AM1263" s="6"/>
      <c r="AN1263" s="6"/>
      <c r="AO1263" s="6"/>
      <c r="AP1263" s="6"/>
      <c r="AQ1263" s="6"/>
      <c r="AR1263" s="6"/>
      <c r="AS1263" s="6"/>
      <c r="AT1263" s="130"/>
      <c r="AU1263" s="39"/>
      <c r="AV1263" s="39"/>
      <c r="AW1263" s="6"/>
      <c r="AX1263" s="6"/>
      <c r="AY1263" s="6"/>
      <c r="AZ1263" s="6"/>
      <c r="BA1263" s="6"/>
      <c r="BB1263" s="6"/>
      <c r="BC1263" s="6"/>
      <c r="BD1263" s="130"/>
      <c r="BE1263" s="124"/>
      <c r="BF1263" s="6"/>
      <c r="BG1263" s="130"/>
      <c r="BH1263" s="6"/>
      <c r="BI1263" s="124"/>
      <c r="BJ1263" s="130"/>
    </row>
    <row r="1264" spans="1:62" customFormat="1" ht="15" x14ac:dyDescent="0.35">
      <c r="A1264" s="121"/>
      <c r="B1264" s="76"/>
      <c r="C1264" s="9"/>
      <c r="D1264" s="9"/>
      <c r="E1264" s="9"/>
      <c r="F1264" s="15"/>
      <c r="G1264" s="5"/>
      <c r="H1264" s="5"/>
      <c r="I1264" s="9"/>
      <c r="J1264" s="9"/>
      <c r="K1264" s="9"/>
      <c r="L1264" s="9"/>
      <c r="M1264" s="9"/>
      <c r="N1264" s="9"/>
      <c r="O1264" s="9"/>
      <c r="P1264" s="9"/>
      <c r="Q1264" s="9"/>
      <c r="R1264" s="9"/>
      <c r="S1264" s="9"/>
      <c r="T1264" s="9"/>
      <c r="U1264" s="9"/>
      <c r="V1264" s="9"/>
      <c r="W1264" s="9"/>
      <c r="X1264" s="65"/>
      <c r="Y1264" s="17"/>
      <c r="Z1264" s="65"/>
      <c r="AA1264" s="9"/>
      <c r="AB1264" s="9"/>
      <c r="AC1264" s="9"/>
      <c r="AD1264" s="9"/>
      <c r="AE1264" s="14"/>
      <c r="AF1264" s="14"/>
      <c r="AG1264" s="14"/>
      <c r="AH1264" s="14"/>
      <c r="AI1264" s="14"/>
      <c r="AJ1264" s="14"/>
      <c r="AK1264" s="124"/>
      <c r="AL1264" s="6"/>
      <c r="AM1264" s="6"/>
      <c r="AN1264" s="6"/>
      <c r="AO1264" s="6"/>
      <c r="AP1264" s="6"/>
      <c r="AQ1264" s="6"/>
      <c r="AR1264" s="6"/>
      <c r="AS1264" s="6"/>
      <c r="AT1264" s="130"/>
      <c r="AU1264" s="39"/>
      <c r="AV1264" s="39"/>
      <c r="AW1264" s="6"/>
      <c r="AX1264" s="6"/>
      <c r="AY1264" s="6"/>
      <c r="AZ1264" s="6"/>
      <c r="BA1264" s="6"/>
      <c r="BB1264" s="6"/>
      <c r="BC1264" s="6"/>
      <c r="BD1264" s="130"/>
      <c r="BE1264" s="124"/>
      <c r="BF1264" s="6"/>
      <c r="BG1264" s="130"/>
      <c r="BH1264" s="6"/>
      <c r="BI1264" s="124"/>
      <c r="BJ1264" s="130"/>
    </row>
    <row r="1265" spans="1:62" customFormat="1" ht="15" x14ac:dyDescent="0.35">
      <c r="A1265" s="34"/>
      <c r="B1265" s="19"/>
      <c r="C1265" s="1"/>
      <c r="D1265" s="9"/>
      <c r="E1265" s="1"/>
      <c r="F1265" s="15"/>
      <c r="G1265" s="37"/>
      <c r="H1265" s="5"/>
      <c r="I1265" s="22"/>
      <c r="J1265" s="22"/>
      <c r="K1265" s="22"/>
      <c r="L1265" s="60"/>
      <c r="M1265" s="60"/>
      <c r="N1265" s="60"/>
      <c r="O1265" s="60"/>
      <c r="P1265" s="60"/>
      <c r="Q1265" s="60"/>
      <c r="R1265" s="60"/>
      <c r="S1265" s="60"/>
      <c r="T1265" s="60"/>
      <c r="U1265" s="60"/>
      <c r="V1265" s="60"/>
      <c r="W1265" s="60"/>
      <c r="X1265" s="60"/>
      <c r="Y1265" s="59"/>
      <c r="Z1265" s="20"/>
      <c r="AA1265" s="60"/>
      <c r="AB1265" s="60"/>
      <c r="AC1265" s="60"/>
      <c r="AD1265" s="60"/>
      <c r="AE1265" s="22"/>
      <c r="AF1265" s="22"/>
      <c r="AG1265" s="22"/>
      <c r="AH1265" s="22"/>
      <c r="AI1265" s="22"/>
      <c r="AJ1265" s="22"/>
      <c r="AK1265" s="38"/>
      <c r="AL1265" s="39"/>
      <c r="AM1265" s="39"/>
      <c r="AN1265" s="39"/>
      <c r="AO1265" s="39"/>
      <c r="AP1265" s="39"/>
      <c r="AQ1265" s="39"/>
      <c r="AR1265" s="40"/>
      <c r="AS1265" s="39"/>
      <c r="AT1265" s="42"/>
      <c r="AU1265" s="39"/>
      <c r="AV1265" s="39"/>
      <c r="AW1265" s="39"/>
      <c r="AX1265" s="39"/>
      <c r="AY1265" s="39"/>
      <c r="AZ1265" s="40"/>
      <c r="BA1265" s="39"/>
      <c r="BB1265" s="40"/>
      <c r="BC1265" s="39"/>
      <c r="BD1265" s="42"/>
      <c r="BE1265" s="38"/>
      <c r="BF1265" s="39"/>
      <c r="BG1265" s="55"/>
      <c r="BH1265" s="56"/>
      <c r="BI1265" s="57"/>
      <c r="BJ1265" s="58"/>
    </row>
    <row r="1266" spans="1:62" customFormat="1" ht="15" x14ac:dyDescent="0.35">
      <c r="A1266" s="34"/>
      <c r="B1266" s="19"/>
      <c r="C1266" s="1"/>
      <c r="D1266" s="9"/>
      <c r="E1266" s="1"/>
      <c r="F1266" s="15"/>
      <c r="G1266" s="37"/>
      <c r="H1266" s="5"/>
      <c r="I1266" s="22"/>
      <c r="J1266" s="22"/>
      <c r="K1266" s="22"/>
      <c r="L1266" s="60"/>
      <c r="M1266" s="60"/>
      <c r="N1266" s="60"/>
      <c r="O1266" s="60"/>
      <c r="P1266" s="60"/>
      <c r="Q1266" s="60"/>
      <c r="R1266" s="60"/>
      <c r="S1266" s="60"/>
      <c r="T1266" s="60"/>
      <c r="U1266" s="60"/>
      <c r="V1266" s="60"/>
      <c r="W1266" s="60"/>
      <c r="X1266" s="60"/>
      <c r="Y1266" s="59"/>
      <c r="Z1266" s="20"/>
      <c r="AA1266" s="60"/>
      <c r="AB1266" s="60"/>
      <c r="AC1266" s="60"/>
      <c r="AD1266" s="60"/>
      <c r="AE1266" s="22"/>
      <c r="AF1266" s="22"/>
      <c r="AG1266" s="22"/>
      <c r="AH1266" s="22"/>
      <c r="AI1266" s="22"/>
      <c r="AJ1266" s="22"/>
      <c r="AK1266" s="38"/>
      <c r="AL1266" s="39"/>
      <c r="AM1266" s="39"/>
      <c r="AN1266" s="39"/>
      <c r="AO1266" s="39"/>
      <c r="AP1266" s="39"/>
      <c r="AQ1266" s="39"/>
      <c r="AR1266" s="40"/>
      <c r="AS1266" s="39"/>
      <c r="AT1266" s="42"/>
      <c r="AU1266" s="39"/>
      <c r="AV1266" s="39"/>
      <c r="AW1266" s="39"/>
      <c r="AX1266" s="39"/>
      <c r="AY1266" s="39"/>
      <c r="AZ1266" s="40"/>
      <c r="BA1266" s="39"/>
      <c r="BB1266" s="40"/>
      <c r="BC1266" s="39"/>
      <c r="BD1266" s="42"/>
      <c r="BE1266" s="38"/>
      <c r="BF1266" s="39"/>
      <c r="BG1266" s="55"/>
      <c r="BH1266" s="56"/>
      <c r="BI1266" s="57"/>
      <c r="BJ1266" s="58"/>
    </row>
    <row r="1267" spans="1:62" customFormat="1" ht="15" x14ac:dyDescent="0.35">
      <c r="A1267" s="121"/>
      <c r="B1267" s="76"/>
      <c r="C1267" s="9"/>
      <c r="D1267" s="9"/>
      <c r="E1267" s="9"/>
      <c r="F1267" s="15"/>
      <c r="G1267" s="5"/>
      <c r="H1267" s="5"/>
      <c r="I1267" s="9"/>
      <c r="J1267" s="9"/>
      <c r="K1267" s="9"/>
      <c r="L1267" s="9"/>
      <c r="M1267" s="9"/>
      <c r="N1267" s="9"/>
      <c r="O1267" s="9"/>
      <c r="P1267" s="9"/>
      <c r="Q1267" s="9"/>
      <c r="R1267" s="9"/>
      <c r="S1267" s="9"/>
      <c r="T1267" s="9"/>
      <c r="U1267" s="9"/>
      <c r="V1267" s="8"/>
      <c r="W1267" s="8"/>
      <c r="X1267" s="7"/>
      <c r="Y1267" s="18"/>
      <c r="Z1267" s="7"/>
      <c r="AA1267" s="7"/>
      <c r="AB1267" s="7"/>
      <c r="AC1267" s="9"/>
      <c r="AD1267" s="8"/>
      <c r="AE1267" s="14"/>
      <c r="AF1267" s="14"/>
      <c r="AG1267" s="14"/>
      <c r="AH1267" s="14"/>
      <c r="AI1267" s="14"/>
      <c r="AJ1267" s="14"/>
      <c r="AK1267" s="125"/>
      <c r="AL1267" s="6"/>
      <c r="AM1267" s="5"/>
      <c r="AN1267" s="5"/>
      <c r="AO1267" s="6"/>
      <c r="AP1267" s="6"/>
      <c r="AQ1267" s="6"/>
      <c r="AR1267" s="6"/>
      <c r="AS1267" s="6"/>
      <c r="AT1267" s="130"/>
      <c r="AU1267" s="6"/>
      <c r="AV1267" s="6"/>
      <c r="AW1267" s="6"/>
      <c r="AX1267" s="6"/>
      <c r="AY1267" s="6"/>
      <c r="AZ1267" s="6"/>
      <c r="BA1267" s="6"/>
      <c r="BB1267" s="6"/>
      <c r="BC1267" s="6"/>
      <c r="BD1267" s="130"/>
      <c r="BE1267" s="124"/>
      <c r="BF1267" s="6"/>
      <c r="BG1267" s="130"/>
      <c r="BH1267" s="6"/>
      <c r="BI1267" s="124"/>
      <c r="BJ1267" s="130"/>
    </row>
    <row r="1268" spans="1:62" customFormat="1" ht="15" x14ac:dyDescent="0.35">
      <c r="A1268" s="121"/>
      <c r="B1268" s="76"/>
      <c r="C1268" s="9"/>
      <c r="D1268" s="9"/>
      <c r="E1268" s="9"/>
      <c r="F1268" s="15"/>
      <c r="G1268" s="5"/>
      <c r="H1268" s="5"/>
      <c r="I1268" s="9"/>
      <c r="J1268" s="9"/>
      <c r="K1268" s="9"/>
      <c r="L1268" s="9"/>
      <c r="M1268" s="9"/>
      <c r="N1268" s="9"/>
      <c r="O1268" s="9"/>
      <c r="P1268" s="9"/>
      <c r="Q1268" s="9"/>
      <c r="R1268" s="9"/>
      <c r="S1268" s="9"/>
      <c r="T1268" s="9"/>
      <c r="U1268" s="9"/>
      <c r="V1268" s="8"/>
      <c r="W1268" s="8"/>
      <c r="X1268" s="7"/>
      <c r="Y1268" s="18"/>
      <c r="Z1268" s="7"/>
      <c r="AA1268" s="7"/>
      <c r="AB1268" s="7"/>
      <c r="AC1268" s="9"/>
      <c r="AD1268" s="8"/>
      <c r="AE1268" s="14"/>
      <c r="AF1268" s="14"/>
      <c r="AG1268" s="14"/>
      <c r="AH1268" s="14"/>
      <c r="AI1268" s="14"/>
      <c r="AJ1268" s="14"/>
      <c r="AK1268" s="125"/>
      <c r="AL1268" s="6"/>
      <c r="AM1268" s="5"/>
      <c r="AN1268" s="5"/>
      <c r="AO1268" s="6"/>
      <c r="AP1268" s="6"/>
      <c r="AQ1268" s="6"/>
      <c r="AR1268" s="6"/>
      <c r="AS1268" s="6"/>
      <c r="AT1268" s="130"/>
      <c r="AU1268" s="6"/>
      <c r="AV1268" s="6"/>
      <c r="AW1268" s="6"/>
      <c r="AX1268" s="6"/>
      <c r="AY1268" s="6"/>
      <c r="AZ1268" s="6"/>
      <c r="BA1268" s="6"/>
      <c r="BB1268" s="6"/>
      <c r="BC1268" s="6"/>
      <c r="BD1268" s="130"/>
      <c r="BE1268" s="124"/>
      <c r="BF1268" s="6"/>
      <c r="BG1268" s="130"/>
      <c r="BH1268" s="6"/>
      <c r="BI1268" s="124"/>
      <c r="BJ1268" s="130"/>
    </row>
    <row r="1269" spans="1:62" customFormat="1" ht="15" x14ac:dyDescent="0.35">
      <c r="A1269" s="34"/>
      <c r="B1269" s="76"/>
      <c r="C1269" s="1"/>
      <c r="D1269" s="9"/>
      <c r="E1269" s="1"/>
      <c r="F1269" s="15"/>
      <c r="G1269" s="5"/>
      <c r="H1269" s="5"/>
      <c r="I1269" s="22"/>
      <c r="J1269" s="22"/>
      <c r="K1269" s="22"/>
      <c r="L1269" s="60"/>
      <c r="M1269" s="60"/>
      <c r="N1269" s="60"/>
      <c r="O1269" s="60"/>
      <c r="P1269" s="60"/>
      <c r="Q1269" s="60"/>
      <c r="R1269" s="60"/>
      <c r="S1269" s="60"/>
      <c r="T1269" s="60"/>
      <c r="U1269" s="60"/>
      <c r="V1269" s="60"/>
      <c r="W1269" s="60"/>
      <c r="X1269" s="60"/>
      <c r="Y1269" s="59"/>
      <c r="Z1269" s="20"/>
      <c r="AA1269" s="60"/>
      <c r="AB1269" s="60"/>
      <c r="AC1269" s="60"/>
      <c r="AD1269" s="60"/>
      <c r="AE1269" s="22"/>
      <c r="AF1269" s="22"/>
      <c r="AG1269" s="22"/>
      <c r="AH1269" s="22"/>
      <c r="AI1269" s="22"/>
      <c r="AJ1269" s="22"/>
      <c r="AK1269" s="38"/>
      <c r="AL1269" s="39"/>
      <c r="AM1269" s="39"/>
      <c r="AN1269" s="39"/>
      <c r="AO1269" s="39"/>
      <c r="AP1269" s="39"/>
      <c r="AQ1269" s="39"/>
      <c r="AR1269" s="40"/>
      <c r="AS1269" s="39"/>
      <c r="AT1269" s="42"/>
      <c r="AU1269" s="39"/>
      <c r="AV1269" s="39"/>
      <c r="AW1269" s="39"/>
      <c r="AX1269" s="39"/>
      <c r="AY1269" s="39"/>
      <c r="AZ1269" s="40"/>
      <c r="BA1269" s="39"/>
      <c r="BB1269" s="40"/>
      <c r="BC1269" s="39"/>
      <c r="BD1269" s="42"/>
      <c r="BE1269" s="38"/>
      <c r="BF1269" s="39"/>
      <c r="BG1269" s="55"/>
      <c r="BH1269" s="56"/>
      <c r="BI1269" s="57"/>
      <c r="BJ1269" s="58"/>
    </row>
    <row r="1270" spans="1:62" customFormat="1" ht="15" x14ac:dyDescent="0.35">
      <c r="A1270" s="121"/>
      <c r="B1270" s="76"/>
      <c r="C1270" s="9"/>
      <c r="D1270" s="9"/>
      <c r="E1270" s="9"/>
      <c r="F1270" s="15"/>
      <c r="G1270" s="5"/>
      <c r="H1270" s="5"/>
      <c r="I1270" s="9"/>
      <c r="J1270" s="9"/>
      <c r="K1270" s="9"/>
      <c r="L1270" s="9"/>
      <c r="M1270" s="9"/>
      <c r="N1270" s="9"/>
      <c r="O1270" s="9"/>
      <c r="P1270" s="9"/>
      <c r="Q1270" s="9"/>
      <c r="R1270" s="9"/>
      <c r="S1270" s="9"/>
      <c r="T1270" s="9"/>
      <c r="U1270" s="9"/>
      <c r="V1270" s="8"/>
      <c r="W1270" s="8"/>
      <c r="X1270" s="7"/>
      <c r="Y1270" s="18"/>
      <c r="Z1270" s="7"/>
      <c r="AA1270" s="7"/>
      <c r="AB1270" s="7"/>
      <c r="AC1270" s="9"/>
      <c r="AD1270" s="8"/>
      <c r="AE1270" s="14"/>
      <c r="AF1270" s="14"/>
      <c r="AG1270" s="14"/>
      <c r="AH1270" s="14"/>
      <c r="AI1270" s="14"/>
      <c r="AJ1270" s="14"/>
      <c r="AK1270" s="125"/>
      <c r="AL1270" s="6"/>
      <c r="AM1270" s="5"/>
      <c r="AN1270" s="5"/>
      <c r="AO1270" s="6"/>
      <c r="AP1270" s="6"/>
      <c r="AQ1270" s="6"/>
      <c r="AR1270" s="6"/>
      <c r="AS1270" s="6"/>
      <c r="AT1270" s="130"/>
      <c r="AU1270" s="6"/>
      <c r="AV1270" s="6"/>
      <c r="AW1270" s="6"/>
      <c r="AX1270" s="6"/>
      <c r="AY1270" s="6"/>
      <c r="AZ1270" s="6"/>
      <c r="BA1270" s="6"/>
      <c r="BB1270" s="6"/>
      <c r="BC1270" s="6"/>
      <c r="BD1270" s="130"/>
      <c r="BE1270" s="124"/>
      <c r="BF1270" s="6"/>
      <c r="BG1270" s="130"/>
      <c r="BH1270" s="6"/>
      <c r="BI1270" s="124"/>
      <c r="BJ1270" s="130"/>
    </row>
    <row r="1271" spans="1:62" customFormat="1" ht="15" x14ac:dyDescent="0.35">
      <c r="A1271" s="34"/>
      <c r="B1271" s="19"/>
      <c r="C1271" s="1"/>
      <c r="D1271" s="9"/>
      <c r="E1271" s="1"/>
      <c r="F1271" s="15"/>
      <c r="G1271" s="37"/>
      <c r="H1271" s="5"/>
      <c r="I1271" s="22"/>
      <c r="J1271" s="22"/>
      <c r="K1271" s="22"/>
      <c r="L1271" s="60"/>
      <c r="M1271" s="60"/>
      <c r="N1271" s="60"/>
      <c r="O1271" s="60"/>
      <c r="P1271" s="60"/>
      <c r="Q1271" s="60"/>
      <c r="R1271" s="60"/>
      <c r="S1271" s="60"/>
      <c r="T1271" s="60"/>
      <c r="U1271" s="60"/>
      <c r="V1271" s="60"/>
      <c r="W1271" s="60"/>
      <c r="X1271" s="60"/>
      <c r="Y1271" s="59"/>
      <c r="Z1271" s="20"/>
      <c r="AA1271" s="60"/>
      <c r="AB1271" s="60"/>
      <c r="AC1271" s="60"/>
      <c r="AD1271" s="60"/>
      <c r="AE1271" s="22"/>
      <c r="AF1271" s="22"/>
      <c r="AG1271" s="22"/>
      <c r="AH1271" s="22"/>
      <c r="AI1271" s="22"/>
      <c r="AJ1271" s="22"/>
      <c r="AK1271" s="38"/>
      <c r="AL1271" s="39"/>
      <c r="AM1271" s="39"/>
      <c r="AN1271" s="39"/>
      <c r="AO1271" s="39"/>
      <c r="AP1271" s="39"/>
      <c r="AQ1271" s="39"/>
      <c r="AR1271" s="40"/>
      <c r="AS1271" s="39"/>
      <c r="AT1271" s="42"/>
      <c r="AU1271" s="39"/>
      <c r="AV1271" s="39"/>
      <c r="AW1271" s="39"/>
      <c r="AX1271" s="39"/>
      <c r="AY1271" s="39"/>
      <c r="AZ1271" s="40"/>
      <c r="BA1271" s="39"/>
      <c r="BB1271" s="40"/>
      <c r="BC1271" s="39"/>
      <c r="BD1271" s="42"/>
      <c r="BE1271" s="38"/>
      <c r="BF1271" s="39"/>
      <c r="BG1271" s="55"/>
      <c r="BH1271" s="56"/>
      <c r="BI1271" s="57"/>
      <c r="BJ1271" s="58"/>
    </row>
    <row r="1272" spans="1:62" customFormat="1" ht="15" x14ac:dyDescent="0.35">
      <c r="A1272" s="34"/>
      <c r="B1272" s="19"/>
      <c r="C1272" s="1"/>
      <c r="D1272" s="9"/>
      <c r="E1272" s="1"/>
      <c r="F1272" s="15"/>
      <c r="G1272" s="37"/>
      <c r="H1272" s="5"/>
      <c r="I1272" s="22"/>
      <c r="J1272" s="22"/>
      <c r="K1272" s="22"/>
      <c r="L1272" s="60"/>
      <c r="M1272" s="60"/>
      <c r="N1272" s="60"/>
      <c r="O1272" s="60"/>
      <c r="P1272" s="60"/>
      <c r="Q1272" s="60"/>
      <c r="R1272" s="60"/>
      <c r="S1272" s="60"/>
      <c r="T1272" s="60"/>
      <c r="U1272" s="60"/>
      <c r="V1272" s="60"/>
      <c r="W1272" s="60"/>
      <c r="X1272" s="60"/>
      <c r="Y1272" s="59"/>
      <c r="Z1272" s="20"/>
      <c r="AA1272" s="60"/>
      <c r="AB1272" s="60"/>
      <c r="AC1272" s="60"/>
      <c r="AD1272" s="60"/>
      <c r="AE1272" s="22"/>
      <c r="AF1272" s="22"/>
      <c r="AG1272" s="22"/>
      <c r="AH1272" s="22"/>
      <c r="AI1272" s="22"/>
      <c r="AJ1272" s="22"/>
      <c r="AK1272" s="38"/>
      <c r="AL1272" s="39"/>
      <c r="AM1272" s="39"/>
      <c r="AN1272" s="39"/>
      <c r="AO1272" s="39"/>
      <c r="AP1272" s="39"/>
      <c r="AQ1272" s="39"/>
      <c r="AR1272" s="40"/>
      <c r="AS1272" s="39"/>
      <c r="AT1272" s="42"/>
      <c r="AU1272" s="39"/>
      <c r="AV1272" s="39"/>
      <c r="AW1272" s="39"/>
      <c r="AX1272" s="39"/>
      <c r="AY1272" s="39"/>
      <c r="AZ1272" s="40"/>
      <c r="BA1272" s="39"/>
      <c r="BB1272" s="40"/>
      <c r="BC1272" s="39"/>
      <c r="BD1272" s="42"/>
      <c r="BE1272" s="38"/>
      <c r="BF1272" s="39"/>
      <c r="BG1272" s="55"/>
      <c r="BH1272" s="56"/>
      <c r="BI1272" s="57"/>
      <c r="BJ1272" s="58"/>
    </row>
    <row r="1273" spans="1:62" customFormat="1" ht="15" x14ac:dyDescent="0.35">
      <c r="A1273" s="121"/>
      <c r="B1273" s="76"/>
      <c r="C1273" s="9"/>
      <c r="D1273" s="9"/>
      <c r="E1273" s="9"/>
      <c r="F1273" s="15"/>
      <c r="G1273" s="5"/>
      <c r="H1273" s="5"/>
      <c r="I1273" s="9"/>
      <c r="J1273" s="9"/>
      <c r="K1273" s="9"/>
      <c r="L1273" s="9"/>
      <c r="M1273" s="9"/>
      <c r="N1273" s="9"/>
      <c r="O1273" s="9"/>
      <c r="P1273" s="9"/>
      <c r="Q1273" s="9"/>
      <c r="R1273" s="9"/>
      <c r="S1273" s="9"/>
      <c r="T1273" s="9"/>
      <c r="U1273" s="9"/>
      <c r="V1273" s="9"/>
      <c r="W1273" s="9"/>
      <c r="X1273" s="65"/>
      <c r="Y1273" s="17"/>
      <c r="Z1273" s="65"/>
      <c r="AA1273" s="9"/>
      <c r="AB1273" s="9"/>
      <c r="AC1273" s="9"/>
      <c r="AD1273" s="9"/>
      <c r="AE1273" s="14"/>
      <c r="AF1273" s="14"/>
      <c r="AG1273" s="14"/>
      <c r="AH1273" s="14"/>
      <c r="AI1273" s="14"/>
      <c r="AJ1273" s="14"/>
      <c r="AK1273" s="124"/>
      <c r="AL1273" s="6"/>
      <c r="AM1273" s="6"/>
      <c r="AN1273" s="6"/>
      <c r="AO1273" s="6"/>
      <c r="AP1273" s="6"/>
      <c r="AQ1273" s="6"/>
      <c r="AR1273" s="6"/>
      <c r="AS1273" s="6"/>
      <c r="AT1273" s="130"/>
      <c r="AU1273" s="39"/>
      <c r="AV1273" s="39"/>
      <c r="AW1273" s="6"/>
      <c r="AX1273" s="6"/>
      <c r="AY1273" s="6"/>
      <c r="AZ1273" s="6"/>
      <c r="BA1273" s="6"/>
      <c r="BB1273" s="6"/>
      <c r="BC1273" s="6"/>
      <c r="BD1273" s="130"/>
      <c r="BE1273" s="124"/>
      <c r="BF1273" s="6"/>
      <c r="BG1273" s="130"/>
      <c r="BH1273" s="6"/>
      <c r="BI1273" s="124"/>
      <c r="BJ1273" s="130"/>
    </row>
    <row r="1274" spans="1:62" customFormat="1" ht="15" x14ac:dyDescent="0.35">
      <c r="A1274" s="121"/>
      <c r="B1274" s="76"/>
      <c r="C1274" s="9"/>
      <c r="D1274" s="9"/>
      <c r="E1274" s="9"/>
      <c r="F1274" s="15"/>
      <c r="G1274" s="5"/>
      <c r="H1274" s="5"/>
      <c r="I1274" s="9"/>
      <c r="J1274" s="9"/>
      <c r="K1274" s="9"/>
      <c r="L1274" s="9"/>
      <c r="M1274" s="9"/>
      <c r="N1274" s="9"/>
      <c r="O1274" s="9"/>
      <c r="P1274" s="9"/>
      <c r="Q1274" s="9"/>
      <c r="R1274" s="9"/>
      <c r="S1274" s="9"/>
      <c r="T1274" s="9"/>
      <c r="U1274" s="9"/>
      <c r="V1274" s="9"/>
      <c r="W1274" s="9"/>
      <c r="X1274" s="65"/>
      <c r="Y1274" s="17"/>
      <c r="Z1274" s="65"/>
      <c r="AA1274" s="9"/>
      <c r="AB1274" s="9"/>
      <c r="AC1274" s="9"/>
      <c r="AD1274" s="9"/>
      <c r="AE1274" s="14"/>
      <c r="AF1274" s="14"/>
      <c r="AG1274" s="14"/>
      <c r="AH1274" s="14"/>
      <c r="AI1274" s="14"/>
      <c r="AJ1274" s="14"/>
      <c r="AK1274" s="124"/>
      <c r="AL1274" s="6"/>
      <c r="AM1274" s="6"/>
      <c r="AN1274" s="6"/>
      <c r="AO1274" s="6"/>
      <c r="AP1274" s="6"/>
      <c r="AQ1274" s="6"/>
      <c r="AR1274" s="6"/>
      <c r="AS1274" s="6"/>
      <c r="AT1274" s="130"/>
      <c r="AU1274" s="39"/>
      <c r="AV1274" s="39"/>
      <c r="AW1274" s="6"/>
      <c r="AX1274" s="6"/>
      <c r="AY1274" s="6"/>
      <c r="AZ1274" s="6"/>
      <c r="BA1274" s="6"/>
      <c r="BB1274" s="6"/>
      <c r="BC1274" s="6"/>
      <c r="BD1274" s="130"/>
      <c r="BE1274" s="124"/>
      <c r="BF1274" s="6"/>
      <c r="BG1274" s="130"/>
      <c r="BH1274" s="6"/>
      <c r="BI1274" s="124"/>
      <c r="BJ1274" s="130"/>
    </row>
    <row r="1275" spans="1:62" customFormat="1" ht="15" x14ac:dyDescent="0.35">
      <c r="A1275" s="121"/>
      <c r="B1275" s="76"/>
      <c r="C1275" s="9"/>
      <c r="D1275" s="9"/>
      <c r="E1275" s="9"/>
      <c r="F1275" s="15"/>
      <c r="G1275" s="5"/>
      <c r="H1275" s="5"/>
      <c r="I1275" s="9"/>
      <c r="J1275" s="9"/>
      <c r="K1275" s="9"/>
      <c r="L1275" s="9"/>
      <c r="M1275" s="9"/>
      <c r="N1275" s="9"/>
      <c r="O1275" s="9"/>
      <c r="P1275" s="9"/>
      <c r="Q1275" s="9"/>
      <c r="R1275" s="9"/>
      <c r="S1275" s="9"/>
      <c r="T1275" s="9"/>
      <c r="U1275" s="9"/>
      <c r="V1275" s="9"/>
      <c r="W1275" s="9"/>
      <c r="X1275" s="65"/>
      <c r="Y1275" s="17"/>
      <c r="Z1275" s="65"/>
      <c r="AA1275" s="9"/>
      <c r="AB1275" s="9"/>
      <c r="AC1275" s="9"/>
      <c r="AD1275" s="9"/>
      <c r="AE1275" s="14"/>
      <c r="AF1275" s="14"/>
      <c r="AG1275" s="14"/>
      <c r="AH1275" s="14"/>
      <c r="AI1275" s="14"/>
      <c r="AJ1275" s="14"/>
      <c r="AK1275" s="124"/>
      <c r="AL1275" s="6"/>
      <c r="AM1275" s="6"/>
      <c r="AN1275" s="6"/>
      <c r="AO1275" s="6"/>
      <c r="AP1275" s="6"/>
      <c r="AQ1275" s="6"/>
      <c r="AR1275" s="6"/>
      <c r="AS1275" s="6"/>
      <c r="AT1275" s="130"/>
      <c r="AU1275" s="39"/>
      <c r="AV1275" s="39"/>
      <c r="AW1275" s="6"/>
      <c r="AX1275" s="6"/>
      <c r="AY1275" s="6"/>
      <c r="AZ1275" s="6"/>
      <c r="BA1275" s="6"/>
      <c r="BB1275" s="6"/>
      <c r="BC1275" s="6"/>
      <c r="BD1275" s="130"/>
      <c r="BE1275" s="124"/>
      <c r="BF1275" s="6"/>
      <c r="BG1275" s="130"/>
      <c r="BH1275" s="6"/>
      <c r="BI1275" s="124"/>
      <c r="BJ1275" s="130"/>
    </row>
    <row r="1276" spans="1:62" customFormat="1" ht="15" x14ac:dyDescent="0.35">
      <c r="A1276" s="121"/>
      <c r="B1276" s="76"/>
      <c r="C1276" s="9"/>
      <c r="D1276" s="9"/>
      <c r="E1276" s="9"/>
      <c r="F1276" s="15"/>
      <c r="G1276" s="5"/>
      <c r="H1276" s="5"/>
      <c r="I1276" s="9"/>
      <c r="J1276" s="9"/>
      <c r="K1276" s="9"/>
      <c r="L1276" s="9"/>
      <c r="M1276" s="9"/>
      <c r="N1276" s="9"/>
      <c r="O1276" s="9"/>
      <c r="P1276" s="9"/>
      <c r="Q1276" s="9"/>
      <c r="R1276" s="9"/>
      <c r="S1276" s="9"/>
      <c r="T1276" s="9"/>
      <c r="U1276" s="9"/>
      <c r="V1276" s="9"/>
      <c r="W1276" s="9"/>
      <c r="X1276" s="65"/>
      <c r="Y1276" s="17"/>
      <c r="Z1276" s="65"/>
      <c r="AA1276" s="9"/>
      <c r="AB1276" s="9"/>
      <c r="AC1276" s="9"/>
      <c r="AD1276" s="9"/>
      <c r="AE1276" s="14"/>
      <c r="AF1276" s="14"/>
      <c r="AG1276" s="14"/>
      <c r="AH1276" s="14"/>
      <c r="AI1276" s="14"/>
      <c r="AJ1276" s="14"/>
      <c r="AK1276" s="124"/>
      <c r="AL1276" s="6"/>
      <c r="AM1276" s="6"/>
      <c r="AN1276" s="6"/>
      <c r="AO1276" s="6"/>
      <c r="AP1276" s="6"/>
      <c r="AQ1276" s="6"/>
      <c r="AR1276" s="6"/>
      <c r="AS1276" s="6"/>
      <c r="AT1276" s="130"/>
      <c r="AU1276" s="39"/>
      <c r="AV1276" s="39"/>
      <c r="AW1276" s="6"/>
      <c r="AX1276" s="6"/>
      <c r="AY1276" s="6"/>
      <c r="AZ1276" s="6"/>
      <c r="BA1276" s="6"/>
      <c r="BB1276" s="6"/>
      <c r="BC1276" s="6"/>
      <c r="BD1276" s="130"/>
      <c r="BE1276" s="124"/>
      <c r="BF1276" s="6"/>
      <c r="BG1276" s="130"/>
      <c r="BH1276" s="6"/>
      <c r="BI1276" s="124"/>
      <c r="BJ1276" s="130"/>
    </row>
    <row r="1277" spans="1:62" customFormat="1" ht="15" x14ac:dyDescent="0.35">
      <c r="A1277" s="121"/>
      <c r="B1277" s="76"/>
      <c r="C1277" s="9"/>
      <c r="D1277" s="9"/>
      <c r="E1277" s="9"/>
      <c r="F1277" s="15"/>
      <c r="G1277" s="5"/>
      <c r="H1277" s="5"/>
      <c r="I1277" s="9"/>
      <c r="J1277" s="9"/>
      <c r="K1277" s="9"/>
      <c r="L1277" s="9"/>
      <c r="M1277" s="9"/>
      <c r="N1277" s="9"/>
      <c r="O1277" s="9"/>
      <c r="P1277" s="9"/>
      <c r="Q1277" s="9"/>
      <c r="R1277" s="9"/>
      <c r="S1277" s="9"/>
      <c r="T1277" s="9"/>
      <c r="U1277" s="9"/>
      <c r="V1277" s="8"/>
      <c r="W1277" s="8"/>
      <c r="X1277" s="7"/>
      <c r="Y1277" s="18"/>
      <c r="Z1277" s="7"/>
      <c r="AA1277" s="7"/>
      <c r="AB1277" s="7"/>
      <c r="AC1277" s="9"/>
      <c r="AD1277" s="8"/>
      <c r="AE1277" s="14"/>
      <c r="AF1277" s="14"/>
      <c r="AG1277" s="14"/>
      <c r="AH1277" s="14"/>
      <c r="AI1277" s="14"/>
      <c r="AJ1277" s="14"/>
      <c r="AK1277" s="125"/>
      <c r="AL1277" s="6"/>
      <c r="AM1277" s="5"/>
      <c r="AN1277" s="5"/>
      <c r="AO1277" s="6"/>
      <c r="AP1277" s="6"/>
      <c r="AQ1277" s="6"/>
      <c r="AR1277" s="6"/>
      <c r="AS1277" s="6"/>
      <c r="AT1277" s="130"/>
      <c r="AU1277" s="39"/>
      <c r="AV1277" s="39"/>
      <c r="AW1277" s="6"/>
      <c r="AX1277" s="6"/>
      <c r="AY1277" s="6"/>
      <c r="AZ1277" s="6"/>
      <c r="BA1277" s="6"/>
      <c r="BB1277" s="6"/>
      <c r="BC1277" s="6"/>
      <c r="BD1277" s="130"/>
      <c r="BE1277" s="124"/>
      <c r="BF1277" s="6"/>
      <c r="BG1277" s="130"/>
      <c r="BH1277" s="6"/>
      <c r="BI1277" s="124"/>
      <c r="BJ1277" s="130"/>
    </row>
    <row r="1278" spans="1:62" customFormat="1" ht="15" x14ac:dyDescent="0.35">
      <c r="A1278" s="34"/>
      <c r="B1278" s="19"/>
      <c r="C1278" s="1"/>
      <c r="D1278" s="9"/>
      <c r="E1278" s="1"/>
      <c r="F1278" s="15"/>
      <c r="G1278" s="37"/>
      <c r="H1278" s="5"/>
      <c r="I1278" s="22"/>
      <c r="J1278" s="22"/>
      <c r="K1278" s="22"/>
      <c r="L1278" s="60"/>
      <c r="M1278" s="60"/>
      <c r="N1278" s="60"/>
      <c r="O1278" s="60"/>
      <c r="P1278" s="60"/>
      <c r="Q1278" s="60"/>
      <c r="R1278" s="60"/>
      <c r="S1278" s="60"/>
      <c r="T1278" s="60"/>
      <c r="U1278" s="60"/>
      <c r="V1278" s="60"/>
      <c r="W1278" s="60"/>
      <c r="X1278" s="60"/>
      <c r="Y1278" s="59"/>
      <c r="Z1278" s="20"/>
      <c r="AA1278" s="60"/>
      <c r="AB1278" s="60"/>
      <c r="AC1278" s="60"/>
      <c r="AD1278" s="60"/>
      <c r="AE1278" s="22"/>
      <c r="AF1278" s="22"/>
      <c r="AG1278" s="22"/>
      <c r="AH1278" s="22"/>
      <c r="AI1278" s="22"/>
      <c r="AJ1278" s="22"/>
      <c r="AK1278" s="38"/>
      <c r="AL1278" s="39"/>
      <c r="AM1278" s="39"/>
      <c r="AN1278" s="39"/>
      <c r="AO1278" s="39"/>
      <c r="AP1278" s="39"/>
      <c r="AQ1278" s="39"/>
      <c r="AR1278" s="40"/>
      <c r="AS1278" s="39"/>
      <c r="AT1278" s="42"/>
      <c r="AU1278" s="39"/>
      <c r="AV1278" s="39"/>
      <c r="AW1278" s="39"/>
      <c r="AX1278" s="39"/>
      <c r="AY1278" s="39"/>
      <c r="AZ1278" s="40"/>
      <c r="BA1278" s="39"/>
      <c r="BB1278" s="40"/>
      <c r="BC1278" s="39"/>
      <c r="BD1278" s="42"/>
      <c r="BE1278" s="38"/>
      <c r="BF1278" s="39"/>
      <c r="BG1278" s="55"/>
      <c r="BH1278" s="56"/>
      <c r="BI1278" s="57"/>
      <c r="BJ1278" s="58"/>
    </row>
    <row r="1279" spans="1:62" customFormat="1" ht="15" x14ac:dyDescent="0.35">
      <c r="A1279" s="121"/>
      <c r="B1279" s="76"/>
      <c r="C1279" s="9"/>
      <c r="D1279" s="9"/>
      <c r="E1279" s="9"/>
      <c r="F1279" s="15"/>
      <c r="G1279" s="5"/>
      <c r="H1279" s="5"/>
      <c r="I1279" s="9"/>
      <c r="J1279" s="9"/>
      <c r="K1279" s="9"/>
      <c r="L1279" s="9"/>
      <c r="M1279" s="9"/>
      <c r="N1279" s="9"/>
      <c r="O1279" s="9"/>
      <c r="P1279" s="9"/>
      <c r="Q1279" s="9"/>
      <c r="R1279" s="9"/>
      <c r="S1279" s="9"/>
      <c r="T1279" s="9"/>
      <c r="U1279" s="9"/>
      <c r="V1279" s="9"/>
      <c r="W1279" s="9"/>
      <c r="X1279" s="65"/>
      <c r="Y1279" s="17"/>
      <c r="Z1279" s="65"/>
      <c r="AA1279" s="9"/>
      <c r="AB1279" s="9"/>
      <c r="AC1279" s="9"/>
      <c r="AD1279" s="9"/>
      <c r="AE1279" s="14"/>
      <c r="AF1279" s="14"/>
      <c r="AG1279" s="14"/>
      <c r="AH1279" s="14"/>
      <c r="AI1279" s="14"/>
      <c r="AJ1279" s="14"/>
      <c r="AK1279" s="124"/>
      <c r="AL1279" s="6"/>
      <c r="AM1279" s="6"/>
      <c r="AN1279" s="6"/>
      <c r="AO1279" s="6"/>
      <c r="AP1279" s="6"/>
      <c r="AQ1279" s="6"/>
      <c r="AR1279" s="6"/>
      <c r="AS1279" s="6"/>
      <c r="AT1279" s="130"/>
      <c r="AU1279" s="39"/>
      <c r="AV1279" s="39"/>
      <c r="AW1279" s="6"/>
      <c r="AX1279" s="6"/>
      <c r="AY1279" s="6"/>
      <c r="AZ1279" s="6"/>
      <c r="BA1279" s="6"/>
      <c r="BB1279" s="6"/>
      <c r="BC1279" s="6"/>
      <c r="BD1279" s="130"/>
      <c r="BE1279" s="124"/>
      <c r="BF1279" s="6"/>
      <c r="BG1279" s="130"/>
      <c r="BH1279" s="6"/>
      <c r="BI1279" s="124"/>
      <c r="BJ1279" s="130"/>
    </row>
    <row r="1280" spans="1:62" customFormat="1" ht="15" x14ac:dyDescent="0.35">
      <c r="A1280" s="121"/>
      <c r="B1280" s="76"/>
      <c r="C1280" s="9"/>
      <c r="D1280" s="9"/>
      <c r="E1280" s="9"/>
      <c r="F1280" s="15"/>
      <c r="G1280" s="5"/>
      <c r="H1280" s="5"/>
      <c r="I1280" s="9"/>
      <c r="J1280" s="9"/>
      <c r="K1280" s="9"/>
      <c r="L1280" s="9"/>
      <c r="M1280" s="9"/>
      <c r="N1280" s="9"/>
      <c r="O1280" s="9"/>
      <c r="P1280" s="9"/>
      <c r="Q1280" s="9"/>
      <c r="R1280" s="9"/>
      <c r="S1280" s="9"/>
      <c r="T1280" s="9"/>
      <c r="U1280" s="9"/>
      <c r="V1280" s="9"/>
      <c r="W1280" s="9"/>
      <c r="X1280" s="65"/>
      <c r="Y1280" s="17"/>
      <c r="Z1280" s="65"/>
      <c r="AA1280" s="9"/>
      <c r="AB1280" s="9"/>
      <c r="AC1280" s="9"/>
      <c r="AD1280" s="9"/>
      <c r="AE1280" s="14"/>
      <c r="AF1280" s="14"/>
      <c r="AG1280" s="14"/>
      <c r="AH1280" s="14"/>
      <c r="AI1280" s="14"/>
      <c r="AJ1280" s="14"/>
      <c r="AK1280" s="124"/>
      <c r="AL1280" s="6"/>
      <c r="AM1280" s="6"/>
      <c r="AN1280" s="6"/>
      <c r="AO1280" s="6"/>
      <c r="AP1280" s="6"/>
      <c r="AQ1280" s="6"/>
      <c r="AR1280" s="6"/>
      <c r="AS1280" s="6"/>
      <c r="AT1280" s="130"/>
      <c r="AU1280" s="6"/>
      <c r="AV1280" s="6"/>
      <c r="AW1280" s="6"/>
      <c r="AX1280" s="6"/>
      <c r="AY1280" s="6"/>
      <c r="AZ1280" s="6"/>
      <c r="BA1280" s="6"/>
      <c r="BB1280" s="6"/>
      <c r="BC1280" s="6"/>
      <c r="BD1280" s="130"/>
      <c r="BE1280" s="124"/>
      <c r="BF1280" s="6"/>
      <c r="BG1280" s="130"/>
      <c r="BH1280" s="6"/>
      <c r="BI1280" s="124"/>
      <c r="BJ1280" s="130"/>
    </row>
    <row r="1281" spans="1:62" customFormat="1" ht="15" x14ac:dyDescent="0.35">
      <c r="A1281" s="121"/>
      <c r="B1281" s="76"/>
      <c r="C1281" s="9"/>
      <c r="D1281" s="9"/>
      <c r="E1281" s="9"/>
      <c r="F1281" s="15"/>
      <c r="G1281" s="5"/>
      <c r="H1281" s="5"/>
      <c r="I1281" s="9"/>
      <c r="J1281" s="9"/>
      <c r="K1281" s="9"/>
      <c r="L1281" s="9"/>
      <c r="M1281" s="9"/>
      <c r="N1281" s="9"/>
      <c r="O1281" s="9"/>
      <c r="P1281" s="9"/>
      <c r="Q1281" s="9"/>
      <c r="R1281" s="9"/>
      <c r="S1281" s="9"/>
      <c r="T1281" s="9"/>
      <c r="U1281" s="9"/>
      <c r="V1281" s="9"/>
      <c r="W1281" s="9"/>
      <c r="X1281" s="65"/>
      <c r="Y1281" s="17"/>
      <c r="Z1281" s="65"/>
      <c r="AA1281" s="9"/>
      <c r="AB1281" s="9"/>
      <c r="AC1281" s="9"/>
      <c r="AD1281" s="9"/>
      <c r="AE1281" s="14"/>
      <c r="AF1281" s="14"/>
      <c r="AG1281" s="14"/>
      <c r="AH1281" s="14"/>
      <c r="AI1281" s="14"/>
      <c r="AJ1281" s="14"/>
      <c r="AK1281" s="124"/>
      <c r="AL1281" s="6"/>
      <c r="AM1281" s="6"/>
      <c r="AN1281" s="6"/>
      <c r="AO1281" s="6"/>
      <c r="AP1281" s="6"/>
      <c r="AQ1281" s="6"/>
      <c r="AR1281" s="6"/>
      <c r="AS1281" s="6"/>
      <c r="AT1281" s="130"/>
      <c r="AU1281" s="39"/>
      <c r="AV1281" s="39"/>
      <c r="AW1281" s="6"/>
      <c r="AX1281" s="6"/>
      <c r="AY1281" s="6"/>
      <c r="AZ1281" s="6"/>
      <c r="BA1281" s="6"/>
      <c r="BB1281" s="6"/>
      <c r="BC1281" s="6"/>
      <c r="BD1281" s="130"/>
      <c r="BE1281" s="124"/>
      <c r="BF1281" s="6"/>
      <c r="BG1281" s="130"/>
      <c r="BH1281" s="6"/>
      <c r="BI1281" s="124"/>
      <c r="BJ1281" s="130"/>
    </row>
    <row r="1282" spans="1:62" customFormat="1" ht="15" x14ac:dyDescent="0.35">
      <c r="A1282" s="121"/>
      <c r="B1282" s="76"/>
      <c r="C1282" s="9"/>
      <c r="D1282" s="9"/>
      <c r="E1282" s="9"/>
      <c r="F1282" s="15"/>
      <c r="G1282" s="5"/>
      <c r="H1282" s="5"/>
      <c r="I1282" s="9"/>
      <c r="J1282" s="9"/>
      <c r="K1282" s="9"/>
      <c r="L1282" s="9"/>
      <c r="M1282" s="9"/>
      <c r="N1282" s="9"/>
      <c r="O1282" s="9"/>
      <c r="P1282" s="9"/>
      <c r="Q1282" s="9"/>
      <c r="R1282" s="9"/>
      <c r="S1282" s="9"/>
      <c r="T1282" s="9"/>
      <c r="U1282" s="9"/>
      <c r="V1282" s="8"/>
      <c r="W1282" s="8"/>
      <c r="X1282" s="7"/>
      <c r="Y1282" s="18"/>
      <c r="Z1282" s="7"/>
      <c r="AA1282" s="7"/>
      <c r="AB1282" s="7"/>
      <c r="AC1282" s="9"/>
      <c r="AD1282" s="8"/>
      <c r="AE1282" s="14"/>
      <c r="AF1282" s="14"/>
      <c r="AG1282" s="14"/>
      <c r="AH1282" s="14"/>
      <c r="AI1282" s="14"/>
      <c r="AJ1282" s="14"/>
      <c r="AK1282" s="125"/>
      <c r="AL1282" s="6"/>
      <c r="AM1282" s="5"/>
      <c r="AN1282" s="5"/>
      <c r="AO1282" s="6"/>
      <c r="AP1282" s="6"/>
      <c r="AQ1282" s="6"/>
      <c r="AR1282" s="6"/>
      <c r="AS1282" s="6"/>
      <c r="AT1282" s="130"/>
      <c r="AU1282" s="6"/>
      <c r="AV1282" s="6"/>
      <c r="AW1282" s="6"/>
      <c r="AX1282" s="6"/>
      <c r="AY1282" s="6"/>
      <c r="AZ1282" s="6"/>
      <c r="BA1282" s="6"/>
      <c r="BB1282" s="6"/>
      <c r="BC1282" s="6"/>
      <c r="BD1282" s="130"/>
      <c r="BE1282" s="124"/>
      <c r="BF1282" s="6"/>
      <c r="BG1282" s="130"/>
      <c r="BH1282" s="6"/>
      <c r="BI1282" s="124"/>
      <c r="BJ1282" s="130"/>
    </row>
    <row r="1283" spans="1:62" customFormat="1" ht="15" x14ac:dyDescent="0.35">
      <c r="A1283" s="34"/>
      <c r="B1283" s="19"/>
      <c r="C1283" s="1"/>
      <c r="D1283" s="9"/>
      <c r="E1283" s="1"/>
      <c r="F1283" s="15"/>
      <c r="G1283" s="37"/>
      <c r="H1283" s="5"/>
      <c r="I1283" s="22"/>
      <c r="J1283" s="22"/>
      <c r="K1283" s="22"/>
      <c r="L1283" s="60"/>
      <c r="M1283" s="60"/>
      <c r="N1283" s="60"/>
      <c r="O1283" s="60"/>
      <c r="P1283" s="60"/>
      <c r="Q1283" s="60"/>
      <c r="R1283" s="60"/>
      <c r="S1283" s="60"/>
      <c r="T1283" s="60"/>
      <c r="U1283" s="60"/>
      <c r="V1283" s="60"/>
      <c r="W1283" s="60"/>
      <c r="X1283" s="60"/>
      <c r="Y1283" s="59"/>
      <c r="Z1283" s="20"/>
      <c r="AA1283" s="60"/>
      <c r="AB1283" s="60"/>
      <c r="AC1283" s="60"/>
      <c r="AD1283" s="60"/>
      <c r="AE1283" s="22"/>
      <c r="AF1283" s="22"/>
      <c r="AG1283" s="22"/>
      <c r="AH1283" s="22"/>
      <c r="AI1283" s="22"/>
      <c r="AJ1283" s="22"/>
      <c r="AK1283" s="38"/>
      <c r="AL1283" s="39"/>
      <c r="AM1283" s="39"/>
      <c r="AN1283" s="39"/>
      <c r="AO1283" s="39"/>
      <c r="AP1283" s="39"/>
      <c r="AQ1283" s="39"/>
      <c r="AR1283" s="40"/>
      <c r="AS1283" s="39"/>
      <c r="AT1283" s="42"/>
      <c r="AU1283" s="39"/>
      <c r="AV1283" s="39"/>
      <c r="AW1283" s="39"/>
      <c r="AX1283" s="39"/>
      <c r="AY1283" s="39"/>
      <c r="AZ1283" s="40"/>
      <c r="BA1283" s="39"/>
      <c r="BB1283" s="40"/>
      <c r="BC1283" s="39"/>
      <c r="BD1283" s="42"/>
      <c r="BE1283" s="38"/>
      <c r="BF1283" s="39"/>
      <c r="BG1283" s="55"/>
      <c r="BH1283" s="56"/>
      <c r="BI1283" s="57"/>
      <c r="BJ1283" s="58"/>
    </row>
    <row r="1284" spans="1:62" customFormat="1" ht="15" x14ac:dyDescent="0.35">
      <c r="A1284" s="121"/>
      <c r="B1284" s="76"/>
      <c r="C1284" s="9"/>
      <c r="D1284" s="9"/>
      <c r="E1284" s="9"/>
      <c r="F1284" s="15"/>
      <c r="G1284" s="5"/>
      <c r="H1284" s="5"/>
      <c r="I1284" s="9"/>
      <c r="J1284" s="9"/>
      <c r="K1284" s="9"/>
      <c r="L1284" s="9"/>
      <c r="M1284" s="9"/>
      <c r="N1284" s="9"/>
      <c r="O1284" s="9"/>
      <c r="P1284" s="9"/>
      <c r="Q1284" s="9"/>
      <c r="R1284" s="9"/>
      <c r="S1284" s="9"/>
      <c r="T1284" s="9"/>
      <c r="U1284" s="9"/>
      <c r="V1284" s="8"/>
      <c r="W1284" s="8"/>
      <c r="X1284" s="7"/>
      <c r="Y1284" s="18"/>
      <c r="Z1284" s="7"/>
      <c r="AA1284" s="7"/>
      <c r="AB1284" s="7"/>
      <c r="AC1284" s="9"/>
      <c r="AD1284" s="8"/>
      <c r="AE1284" s="14"/>
      <c r="AF1284" s="14"/>
      <c r="AG1284" s="14"/>
      <c r="AH1284" s="14"/>
      <c r="AI1284" s="14"/>
      <c r="AJ1284" s="14"/>
      <c r="AK1284" s="125"/>
      <c r="AL1284" s="6"/>
      <c r="AM1284" s="5"/>
      <c r="AN1284" s="5"/>
      <c r="AO1284" s="6"/>
      <c r="AP1284" s="6"/>
      <c r="AQ1284" s="6"/>
      <c r="AR1284" s="6"/>
      <c r="AS1284" s="6"/>
      <c r="AT1284" s="130"/>
      <c r="AU1284" s="6"/>
      <c r="AV1284" s="6"/>
      <c r="AW1284" s="6"/>
      <c r="AX1284" s="6"/>
      <c r="AY1284" s="6"/>
      <c r="AZ1284" s="6"/>
      <c r="BA1284" s="6"/>
      <c r="BB1284" s="6"/>
      <c r="BC1284" s="6"/>
      <c r="BD1284" s="130"/>
      <c r="BE1284" s="124"/>
      <c r="BF1284" s="6"/>
      <c r="BG1284" s="130"/>
      <c r="BH1284" s="6"/>
      <c r="BI1284" s="124"/>
      <c r="BJ1284" s="130"/>
    </row>
    <row r="1285" spans="1:62" customFormat="1" ht="15" x14ac:dyDescent="0.35">
      <c r="A1285" s="121"/>
      <c r="B1285" s="76"/>
      <c r="C1285" s="9"/>
      <c r="D1285" s="9"/>
      <c r="E1285" s="9"/>
      <c r="F1285" s="15"/>
      <c r="G1285" s="5"/>
      <c r="H1285" s="5"/>
      <c r="I1285" s="9"/>
      <c r="J1285" s="9"/>
      <c r="K1285" s="9"/>
      <c r="L1285" s="9"/>
      <c r="M1285" s="9"/>
      <c r="N1285" s="9"/>
      <c r="O1285" s="9"/>
      <c r="P1285" s="9"/>
      <c r="Q1285" s="9"/>
      <c r="R1285" s="9"/>
      <c r="S1285" s="9"/>
      <c r="T1285" s="9"/>
      <c r="U1285" s="9"/>
      <c r="V1285" s="9"/>
      <c r="W1285" s="9"/>
      <c r="X1285" s="65"/>
      <c r="Y1285" s="17"/>
      <c r="Z1285" s="65"/>
      <c r="AA1285" s="9"/>
      <c r="AB1285" s="9"/>
      <c r="AC1285" s="9"/>
      <c r="AD1285" s="9"/>
      <c r="AE1285" s="14"/>
      <c r="AF1285" s="14"/>
      <c r="AG1285" s="14"/>
      <c r="AH1285" s="14"/>
      <c r="AI1285" s="14"/>
      <c r="AJ1285" s="14"/>
      <c r="AK1285" s="124"/>
      <c r="AL1285" s="6"/>
      <c r="AM1285" s="6"/>
      <c r="AN1285" s="6"/>
      <c r="AO1285" s="6"/>
      <c r="AP1285" s="6"/>
      <c r="AQ1285" s="6"/>
      <c r="AR1285" s="6"/>
      <c r="AS1285" s="6"/>
      <c r="AT1285" s="130"/>
      <c r="AU1285" s="39"/>
      <c r="AV1285" s="39"/>
      <c r="AW1285" s="6"/>
      <c r="AX1285" s="6"/>
      <c r="AY1285" s="6"/>
      <c r="AZ1285" s="6"/>
      <c r="BA1285" s="6"/>
      <c r="BB1285" s="6"/>
      <c r="BC1285" s="6"/>
      <c r="BD1285" s="130"/>
      <c r="BE1285" s="124"/>
      <c r="BF1285" s="6"/>
      <c r="BG1285" s="130"/>
      <c r="BH1285" s="6"/>
      <c r="BI1285" s="124"/>
      <c r="BJ1285" s="130"/>
    </row>
    <row r="1286" spans="1:62" customFormat="1" ht="15" x14ac:dyDescent="0.35">
      <c r="A1286" s="34"/>
      <c r="B1286" s="19"/>
      <c r="C1286" s="1"/>
      <c r="D1286" s="9"/>
      <c r="E1286" s="1"/>
      <c r="F1286" s="15"/>
      <c r="G1286" s="37"/>
      <c r="H1286" s="5"/>
      <c r="I1286" s="22"/>
      <c r="J1286" s="22"/>
      <c r="K1286" s="22"/>
      <c r="L1286" s="60"/>
      <c r="M1286" s="60"/>
      <c r="N1286" s="60"/>
      <c r="O1286" s="60"/>
      <c r="P1286" s="60"/>
      <c r="Q1286" s="60"/>
      <c r="R1286" s="60"/>
      <c r="S1286" s="60"/>
      <c r="T1286" s="60"/>
      <c r="U1286" s="60"/>
      <c r="V1286" s="60"/>
      <c r="W1286" s="60"/>
      <c r="X1286" s="60"/>
      <c r="Y1286" s="59"/>
      <c r="Z1286" s="20"/>
      <c r="AA1286" s="60"/>
      <c r="AB1286" s="60"/>
      <c r="AC1286" s="60"/>
      <c r="AD1286" s="60"/>
      <c r="AE1286" s="22"/>
      <c r="AF1286" s="22"/>
      <c r="AG1286" s="22"/>
      <c r="AH1286" s="22"/>
      <c r="AI1286" s="22"/>
      <c r="AJ1286" s="22"/>
      <c r="AK1286" s="38"/>
      <c r="AL1286" s="39"/>
      <c r="AM1286" s="39"/>
      <c r="AN1286" s="39"/>
      <c r="AO1286" s="39"/>
      <c r="AP1286" s="39"/>
      <c r="AQ1286" s="39"/>
      <c r="AR1286" s="40"/>
      <c r="AS1286" s="39"/>
      <c r="AT1286" s="42"/>
      <c r="AU1286" s="39"/>
      <c r="AV1286" s="39"/>
      <c r="AW1286" s="39"/>
      <c r="AX1286" s="39"/>
      <c r="AY1286" s="39"/>
      <c r="AZ1286" s="40"/>
      <c r="BA1286" s="39"/>
      <c r="BB1286" s="40"/>
      <c r="BC1286" s="39"/>
      <c r="BD1286" s="42"/>
      <c r="BE1286" s="38"/>
      <c r="BF1286" s="39"/>
      <c r="BG1286" s="55"/>
      <c r="BH1286" s="56"/>
      <c r="BI1286" s="57"/>
      <c r="BJ1286" s="58"/>
    </row>
    <row r="1287" spans="1:62" customFormat="1" ht="15" x14ac:dyDescent="0.35">
      <c r="A1287" s="34"/>
      <c r="B1287" s="19"/>
      <c r="C1287" s="1"/>
      <c r="D1287" s="9"/>
      <c r="E1287" s="1"/>
      <c r="F1287" s="15"/>
      <c r="G1287" s="37"/>
      <c r="H1287" s="5"/>
      <c r="I1287" s="22"/>
      <c r="J1287" s="22"/>
      <c r="K1287" s="22"/>
      <c r="L1287" s="60"/>
      <c r="M1287" s="60"/>
      <c r="N1287" s="60"/>
      <c r="O1287" s="60"/>
      <c r="P1287" s="60"/>
      <c r="Q1287" s="60"/>
      <c r="R1287" s="60"/>
      <c r="S1287" s="60"/>
      <c r="T1287" s="60"/>
      <c r="U1287" s="60"/>
      <c r="V1287" s="60"/>
      <c r="W1287" s="60"/>
      <c r="X1287" s="60"/>
      <c r="Y1287" s="59"/>
      <c r="Z1287" s="20"/>
      <c r="AA1287" s="60"/>
      <c r="AB1287" s="60"/>
      <c r="AC1287" s="60"/>
      <c r="AD1287" s="60"/>
      <c r="AE1287" s="22"/>
      <c r="AF1287" s="22"/>
      <c r="AG1287" s="22"/>
      <c r="AH1287" s="22"/>
      <c r="AI1287" s="22"/>
      <c r="AJ1287" s="22"/>
      <c r="AK1287" s="38"/>
      <c r="AL1287" s="39"/>
      <c r="AM1287" s="39"/>
      <c r="AN1287" s="39"/>
      <c r="AO1287" s="39"/>
      <c r="AP1287" s="39"/>
      <c r="AQ1287" s="39"/>
      <c r="AR1287" s="40"/>
      <c r="AS1287" s="39"/>
      <c r="AT1287" s="42"/>
      <c r="AU1287" s="39"/>
      <c r="AV1287" s="39"/>
      <c r="AW1287" s="39"/>
      <c r="AX1287" s="39"/>
      <c r="AY1287" s="39"/>
      <c r="AZ1287" s="40"/>
      <c r="BA1287" s="39"/>
      <c r="BB1287" s="40"/>
      <c r="BC1287" s="39"/>
      <c r="BD1287" s="42"/>
      <c r="BE1287" s="38"/>
      <c r="BF1287" s="39"/>
      <c r="BG1287" s="55"/>
      <c r="BH1287" s="56"/>
      <c r="BI1287" s="57"/>
      <c r="BJ1287" s="58"/>
    </row>
    <row r="1288" spans="1:62" customFormat="1" ht="15" x14ac:dyDescent="0.35">
      <c r="A1288" s="121"/>
      <c r="B1288" s="76"/>
      <c r="C1288" s="9"/>
      <c r="D1288" s="9"/>
      <c r="E1288" s="9"/>
      <c r="F1288" s="15"/>
      <c r="G1288" s="5"/>
      <c r="H1288" s="5"/>
      <c r="I1288" s="9"/>
      <c r="J1288" s="9"/>
      <c r="K1288" s="9"/>
      <c r="L1288" s="9"/>
      <c r="M1288" s="9"/>
      <c r="N1288" s="9"/>
      <c r="O1288" s="9"/>
      <c r="P1288" s="9"/>
      <c r="Q1288" s="9"/>
      <c r="R1288" s="9"/>
      <c r="S1288" s="9"/>
      <c r="T1288" s="9"/>
      <c r="U1288" s="9"/>
      <c r="V1288" s="9"/>
      <c r="W1288" s="9"/>
      <c r="X1288" s="65"/>
      <c r="Y1288" s="17"/>
      <c r="Z1288" s="65"/>
      <c r="AA1288" s="9"/>
      <c r="AB1288" s="9"/>
      <c r="AC1288" s="9"/>
      <c r="AD1288" s="9"/>
      <c r="AE1288" s="14"/>
      <c r="AF1288" s="14"/>
      <c r="AG1288" s="14"/>
      <c r="AH1288" s="14"/>
      <c r="AI1288" s="14"/>
      <c r="AJ1288" s="14"/>
      <c r="AK1288" s="124"/>
      <c r="AL1288" s="6"/>
      <c r="AM1288" s="6"/>
      <c r="AN1288" s="6"/>
      <c r="AO1288" s="6"/>
      <c r="AP1288" s="6"/>
      <c r="AQ1288" s="6"/>
      <c r="AR1288" s="6"/>
      <c r="AS1288" s="6"/>
      <c r="AT1288" s="130"/>
      <c r="AU1288" s="39"/>
      <c r="AV1288" s="39"/>
      <c r="AW1288" s="6"/>
      <c r="AX1288" s="6"/>
      <c r="AY1288" s="6"/>
      <c r="AZ1288" s="6"/>
      <c r="BA1288" s="6"/>
      <c r="BB1288" s="6"/>
      <c r="BC1288" s="6"/>
      <c r="BD1288" s="130"/>
      <c r="BE1288" s="124"/>
      <c r="BF1288" s="6"/>
      <c r="BG1288" s="130"/>
      <c r="BH1288" s="6"/>
      <c r="BI1288" s="124"/>
      <c r="BJ1288" s="130"/>
    </row>
    <row r="1289" spans="1:62" customFormat="1" ht="15" x14ac:dyDescent="0.35">
      <c r="A1289" s="34"/>
      <c r="B1289" s="19"/>
      <c r="C1289" s="1"/>
      <c r="D1289" s="9"/>
      <c r="E1289" s="1"/>
      <c r="F1289" s="15"/>
      <c r="G1289" s="37"/>
      <c r="H1289" s="5"/>
      <c r="I1289" s="22"/>
      <c r="J1289" s="22"/>
      <c r="K1289" s="22"/>
      <c r="L1289" s="60"/>
      <c r="M1289" s="60"/>
      <c r="N1289" s="60"/>
      <c r="O1289" s="60"/>
      <c r="P1289" s="60"/>
      <c r="Q1289" s="60"/>
      <c r="R1289" s="60"/>
      <c r="S1289" s="60"/>
      <c r="T1289" s="60"/>
      <c r="U1289" s="60"/>
      <c r="V1289" s="60"/>
      <c r="W1289" s="60"/>
      <c r="X1289" s="60"/>
      <c r="Y1289" s="59"/>
      <c r="Z1289" s="20"/>
      <c r="AA1289" s="60"/>
      <c r="AB1289" s="60"/>
      <c r="AC1289" s="60"/>
      <c r="AD1289" s="60"/>
      <c r="AE1289" s="22"/>
      <c r="AF1289" s="22"/>
      <c r="AG1289" s="22"/>
      <c r="AH1289" s="22"/>
      <c r="AI1289" s="22"/>
      <c r="AJ1289" s="22"/>
      <c r="AK1289" s="38"/>
      <c r="AL1289" s="39"/>
      <c r="AM1289" s="39"/>
      <c r="AN1289" s="39"/>
      <c r="AO1289" s="39"/>
      <c r="AP1289" s="39"/>
      <c r="AQ1289" s="39"/>
      <c r="AR1289" s="40"/>
      <c r="AS1289" s="39"/>
      <c r="AT1289" s="42"/>
      <c r="AU1289" s="39"/>
      <c r="AV1289" s="39"/>
      <c r="AW1289" s="39"/>
      <c r="AX1289" s="39"/>
      <c r="AY1289" s="39"/>
      <c r="AZ1289" s="40"/>
      <c r="BA1289" s="39"/>
      <c r="BB1289" s="40"/>
      <c r="BC1289" s="39"/>
      <c r="BD1289" s="42"/>
      <c r="BE1289" s="38"/>
      <c r="BF1289" s="39"/>
      <c r="BG1289" s="55"/>
      <c r="BH1289" s="56"/>
      <c r="BI1289" s="57"/>
      <c r="BJ1289" s="58"/>
    </row>
    <row r="1290" spans="1:62" customFormat="1" ht="15" x14ac:dyDescent="0.35">
      <c r="A1290" s="121"/>
      <c r="B1290" s="76"/>
      <c r="C1290" s="9"/>
      <c r="D1290" s="9"/>
      <c r="E1290" s="9"/>
      <c r="F1290" s="15"/>
      <c r="G1290" s="5"/>
      <c r="H1290" s="5"/>
      <c r="I1290" s="9"/>
      <c r="J1290" s="9"/>
      <c r="K1290" s="9"/>
      <c r="L1290" s="9"/>
      <c r="M1290" s="9"/>
      <c r="N1290" s="9"/>
      <c r="O1290" s="9"/>
      <c r="P1290" s="9"/>
      <c r="Q1290" s="9"/>
      <c r="R1290" s="9"/>
      <c r="S1290" s="9"/>
      <c r="T1290" s="9"/>
      <c r="U1290" s="9"/>
      <c r="V1290" s="8"/>
      <c r="W1290" s="8"/>
      <c r="X1290" s="7"/>
      <c r="Y1290" s="18"/>
      <c r="Z1290" s="7"/>
      <c r="AA1290" s="7"/>
      <c r="AB1290" s="7"/>
      <c r="AC1290" s="9"/>
      <c r="AD1290" s="8"/>
      <c r="AE1290" s="14"/>
      <c r="AF1290" s="14"/>
      <c r="AG1290" s="14"/>
      <c r="AH1290" s="14"/>
      <c r="AI1290" s="14"/>
      <c r="AJ1290" s="14"/>
      <c r="AK1290" s="125"/>
      <c r="AL1290" s="6"/>
      <c r="AM1290" s="5"/>
      <c r="AN1290" s="5"/>
      <c r="AO1290" s="6"/>
      <c r="AP1290" s="6"/>
      <c r="AQ1290" s="6"/>
      <c r="AR1290" s="6"/>
      <c r="AS1290" s="6"/>
      <c r="AT1290" s="130"/>
      <c r="AU1290" s="6"/>
      <c r="AV1290" s="6"/>
      <c r="AW1290" s="6"/>
      <c r="AX1290" s="6"/>
      <c r="AY1290" s="6"/>
      <c r="AZ1290" s="6"/>
      <c r="BA1290" s="6"/>
      <c r="BB1290" s="6"/>
      <c r="BC1290" s="6"/>
      <c r="BD1290" s="130"/>
      <c r="BE1290" s="124"/>
      <c r="BF1290" s="6"/>
      <c r="BG1290" s="130"/>
      <c r="BH1290" s="6"/>
      <c r="BI1290" s="124"/>
      <c r="BJ1290" s="130"/>
    </row>
    <row r="1291" spans="1:62" customFormat="1" ht="15" x14ac:dyDescent="0.35">
      <c r="A1291" s="121"/>
      <c r="B1291" s="76"/>
      <c r="C1291" s="9"/>
      <c r="D1291" s="9"/>
      <c r="E1291" s="9"/>
      <c r="F1291" s="15"/>
      <c r="G1291" s="5"/>
      <c r="H1291" s="5"/>
      <c r="I1291" s="9"/>
      <c r="J1291" s="9"/>
      <c r="K1291" s="9"/>
      <c r="L1291" s="9"/>
      <c r="M1291" s="9"/>
      <c r="N1291" s="9"/>
      <c r="O1291" s="9"/>
      <c r="P1291" s="9"/>
      <c r="Q1291" s="9"/>
      <c r="R1291" s="9"/>
      <c r="S1291" s="9"/>
      <c r="T1291" s="9"/>
      <c r="U1291" s="9"/>
      <c r="V1291" s="8"/>
      <c r="W1291" s="8"/>
      <c r="X1291" s="7"/>
      <c r="Y1291" s="18"/>
      <c r="Z1291" s="7"/>
      <c r="AA1291" s="7"/>
      <c r="AB1291" s="7"/>
      <c r="AC1291" s="9"/>
      <c r="AD1291" s="8"/>
      <c r="AE1291" s="14"/>
      <c r="AF1291" s="14"/>
      <c r="AG1291" s="14"/>
      <c r="AH1291" s="14"/>
      <c r="AI1291" s="14"/>
      <c r="AJ1291" s="14"/>
      <c r="AK1291" s="125"/>
      <c r="AL1291" s="6"/>
      <c r="AM1291" s="5"/>
      <c r="AN1291" s="5"/>
      <c r="AO1291" s="6"/>
      <c r="AP1291" s="6"/>
      <c r="AQ1291" s="6"/>
      <c r="AR1291" s="6"/>
      <c r="AS1291" s="6"/>
      <c r="AT1291" s="130"/>
      <c r="AU1291" s="39"/>
      <c r="AV1291" s="39"/>
      <c r="AW1291" s="6"/>
      <c r="AX1291" s="6"/>
      <c r="AY1291" s="6"/>
      <c r="AZ1291" s="6"/>
      <c r="BA1291" s="6"/>
      <c r="BB1291" s="6"/>
      <c r="BC1291" s="6"/>
      <c r="BD1291" s="130"/>
      <c r="BE1291" s="124"/>
      <c r="BF1291" s="6"/>
      <c r="BG1291" s="130"/>
      <c r="BH1291" s="6"/>
      <c r="BI1291" s="124"/>
      <c r="BJ1291" s="130"/>
    </row>
    <row r="1292" spans="1:62" customFormat="1" ht="15" x14ac:dyDescent="0.35">
      <c r="A1292" s="121"/>
      <c r="B1292" s="76"/>
      <c r="C1292" s="9"/>
      <c r="D1292" s="9"/>
      <c r="E1292" s="9"/>
      <c r="F1292" s="15"/>
      <c r="G1292" s="5"/>
      <c r="H1292" s="5"/>
      <c r="I1292" s="9"/>
      <c r="J1292" s="9"/>
      <c r="K1292" s="9"/>
      <c r="L1292" s="9"/>
      <c r="M1292" s="9"/>
      <c r="N1292" s="9"/>
      <c r="O1292" s="9"/>
      <c r="P1292" s="9"/>
      <c r="Q1292" s="9"/>
      <c r="R1292" s="9"/>
      <c r="S1292" s="9"/>
      <c r="T1292" s="9"/>
      <c r="U1292" s="9"/>
      <c r="V1292" s="9"/>
      <c r="W1292" s="9"/>
      <c r="X1292" s="65"/>
      <c r="Y1292" s="17"/>
      <c r="Z1292" s="65"/>
      <c r="AA1292" s="9"/>
      <c r="AB1292" s="9"/>
      <c r="AC1292" s="9"/>
      <c r="AD1292" s="9"/>
      <c r="AE1292" s="14"/>
      <c r="AF1292" s="14"/>
      <c r="AG1292" s="14"/>
      <c r="AH1292" s="14"/>
      <c r="AI1292" s="14"/>
      <c r="AJ1292" s="14"/>
      <c r="AK1292" s="124"/>
      <c r="AL1292" s="6"/>
      <c r="AM1292" s="6"/>
      <c r="AN1292" s="6"/>
      <c r="AO1292" s="6"/>
      <c r="AP1292" s="6"/>
      <c r="AQ1292" s="6"/>
      <c r="AR1292" s="6"/>
      <c r="AS1292" s="6"/>
      <c r="AT1292" s="130"/>
      <c r="AU1292" s="39"/>
      <c r="AV1292" s="39"/>
      <c r="AW1292" s="6"/>
      <c r="AX1292" s="6"/>
      <c r="AY1292" s="6"/>
      <c r="AZ1292" s="6"/>
      <c r="BA1292" s="6"/>
      <c r="BB1292" s="6"/>
      <c r="BC1292" s="6"/>
      <c r="BD1292" s="130"/>
      <c r="BE1292" s="124"/>
      <c r="BF1292" s="6"/>
      <c r="BG1292" s="130"/>
      <c r="BH1292" s="6"/>
      <c r="BI1292" s="124"/>
      <c r="BJ1292" s="130"/>
    </row>
    <row r="1293" spans="1:62" customFormat="1" ht="15" x14ac:dyDescent="0.35">
      <c r="A1293" s="121"/>
      <c r="B1293" s="76"/>
      <c r="C1293" s="9"/>
      <c r="D1293" s="9"/>
      <c r="E1293" s="9"/>
      <c r="F1293" s="15"/>
      <c r="G1293" s="5"/>
      <c r="H1293" s="5"/>
      <c r="I1293" s="9"/>
      <c r="J1293" s="9"/>
      <c r="K1293" s="9"/>
      <c r="L1293" s="9"/>
      <c r="M1293" s="9"/>
      <c r="N1293" s="9"/>
      <c r="O1293" s="9"/>
      <c r="P1293" s="9"/>
      <c r="Q1293" s="9"/>
      <c r="R1293" s="9"/>
      <c r="S1293" s="9"/>
      <c r="T1293" s="9"/>
      <c r="U1293" s="9"/>
      <c r="V1293" s="9"/>
      <c r="W1293" s="9"/>
      <c r="X1293" s="65"/>
      <c r="Y1293" s="17"/>
      <c r="Z1293" s="65"/>
      <c r="AA1293" s="9"/>
      <c r="AB1293" s="9"/>
      <c r="AC1293" s="9"/>
      <c r="AD1293" s="9"/>
      <c r="AE1293" s="14"/>
      <c r="AF1293" s="14"/>
      <c r="AG1293" s="14"/>
      <c r="AH1293" s="14"/>
      <c r="AI1293" s="14"/>
      <c r="AJ1293" s="14"/>
      <c r="AK1293" s="124"/>
      <c r="AL1293" s="6"/>
      <c r="AM1293" s="6"/>
      <c r="AN1293" s="6"/>
      <c r="AO1293" s="6"/>
      <c r="AP1293" s="6"/>
      <c r="AQ1293" s="6"/>
      <c r="AR1293" s="6"/>
      <c r="AS1293" s="6"/>
      <c r="AT1293" s="130"/>
      <c r="AU1293" s="39"/>
      <c r="AV1293" s="39"/>
      <c r="AW1293" s="6"/>
      <c r="AX1293" s="6"/>
      <c r="AY1293" s="6"/>
      <c r="AZ1293" s="6"/>
      <c r="BA1293" s="6"/>
      <c r="BB1293" s="6"/>
      <c r="BC1293" s="6"/>
      <c r="BD1293" s="130"/>
      <c r="BE1293" s="124"/>
      <c r="BF1293" s="6"/>
      <c r="BG1293" s="130"/>
      <c r="BH1293" s="6"/>
      <c r="BI1293" s="124"/>
      <c r="BJ1293" s="137"/>
    </row>
    <row r="1294" spans="1:62" customFormat="1" ht="15" x14ac:dyDescent="0.35">
      <c r="A1294" s="121"/>
      <c r="B1294" s="76"/>
      <c r="C1294" s="9"/>
      <c r="D1294" s="9"/>
      <c r="E1294" s="9"/>
      <c r="F1294" s="15"/>
      <c r="G1294" s="5"/>
      <c r="H1294" s="5"/>
      <c r="I1294" s="9"/>
      <c r="J1294" s="9"/>
      <c r="K1294" s="9"/>
      <c r="L1294" s="9"/>
      <c r="M1294" s="9"/>
      <c r="N1294" s="9"/>
      <c r="O1294" s="9"/>
      <c r="P1294" s="9"/>
      <c r="Q1294" s="9"/>
      <c r="R1294" s="9"/>
      <c r="S1294" s="9"/>
      <c r="T1294" s="9"/>
      <c r="U1294" s="9"/>
      <c r="V1294" s="8"/>
      <c r="W1294" s="8"/>
      <c r="X1294" s="7"/>
      <c r="Y1294" s="18"/>
      <c r="Z1294" s="7"/>
      <c r="AA1294" s="7"/>
      <c r="AB1294" s="7"/>
      <c r="AC1294" s="9"/>
      <c r="AD1294" s="8"/>
      <c r="AE1294" s="14"/>
      <c r="AF1294" s="14"/>
      <c r="AG1294" s="14"/>
      <c r="AH1294" s="14"/>
      <c r="AI1294" s="14"/>
      <c r="AJ1294" s="14"/>
      <c r="AK1294" s="125"/>
      <c r="AL1294" s="6"/>
      <c r="AM1294" s="5"/>
      <c r="AN1294" s="5"/>
      <c r="AO1294" s="6"/>
      <c r="AP1294" s="6"/>
      <c r="AQ1294" s="6"/>
      <c r="AR1294" s="6"/>
      <c r="AS1294" s="6"/>
      <c r="AT1294" s="130"/>
      <c r="AU1294" s="6"/>
      <c r="AV1294" s="6"/>
      <c r="AW1294" s="6"/>
      <c r="AX1294" s="6"/>
      <c r="AY1294" s="6"/>
      <c r="AZ1294" s="6"/>
      <c r="BA1294" s="6"/>
      <c r="BB1294" s="6"/>
      <c r="BC1294" s="6"/>
      <c r="BD1294" s="130"/>
      <c r="BE1294" s="124"/>
      <c r="BF1294" s="6"/>
      <c r="BG1294" s="130"/>
      <c r="BH1294" s="6"/>
      <c r="BI1294" s="124"/>
      <c r="BJ1294" s="130"/>
    </row>
    <row r="1295" spans="1:62" customFormat="1" ht="15" x14ac:dyDescent="0.35">
      <c r="A1295" s="121"/>
      <c r="B1295" s="76"/>
      <c r="C1295" s="9"/>
      <c r="D1295" s="9"/>
      <c r="E1295" s="9"/>
      <c r="F1295" s="15"/>
      <c r="G1295" s="5"/>
      <c r="H1295" s="5"/>
      <c r="I1295" s="9"/>
      <c r="J1295" s="9"/>
      <c r="K1295" s="9"/>
      <c r="L1295" s="9"/>
      <c r="M1295" s="9"/>
      <c r="N1295" s="9"/>
      <c r="O1295" s="9"/>
      <c r="P1295" s="9"/>
      <c r="Q1295" s="9"/>
      <c r="R1295" s="9"/>
      <c r="S1295" s="9"/>
      <c r="T1295" s="9"/>
      <c r="U1295" s="9"/>
      <c r="V1295" s="9"/>
      <c r="W1295" s="9"/>
      <c r="X1295" s="65"/>
      <c r="Y1295" s="17"/>
      <c r="Z1295" s="65"/>
      <c r="AA1295" s="9"/>
      <c r="AB1295" s="9"/>
      <c r="AC1295" s="9"/>
      <c r="AD1295" s="9"/>
      <c r="AE1295" s="14"/>
      <c r="AF1295" s="14"/>
      <c r="AG1295" s="14"/>
      <c r="AH1295" s="14"/>
      <c r="AI1295" s="14"/>
      <c r="AJ1295" s="14"/>
      <c r="AK1295" s="124"/>
      <c r="AL1295" s="6"/>
      <c r="AM1295" s="6"/>
      <c r="AN1295" s="6"/>
      <c r="AO1295" s="6"/>
      <c r="AP1295" s="6"/>
      <c r="AQ1295" s="6"/>
      <c r="AR1295" s="6"/>
      <c r="AS1295" s="6"/>
      <c r="AT1295" s="130"/>
      <c r="AU1295" s="39"/>
      <c r="AV1295" s="39"/>
      <c r="AW1295" s="6"/>
      <c r="AX1295" s="6"/>
      <c r="AY1295" s="6"/>
      <c r="AZ1295" s="6"/>
      <c r="BA1295" s="6"/>
      <c r="BB1295" s="6"/>
      <c r="BC1295" s="6"/>
      <c r="BD1295" s="130"/>
      <c r="BE1295" s="124"/>
      <c r="BF1295" s="6"/>
      <c r="BG1295" s="130"/>
      <c r="BH1295" s="6"/>
      <c r="BI1295" s="124"/>
      <c r="BJ1295" s="130"/>
    </row>
    <row r="1296" spans="1:62" customFormat="1" ht="15" x14ac:dyDescent="0.35">
      <c r="A1296" s="34"/>
      <c r="B1296" s="76"/>
      <c r="C1296" s="1"/>
      <c r="D1296" s="9"/>
      <c r="E1296" s="1"/>
      <c r="F1296" s="15"/>
      <c r="G1296" s="5"/>
      <c r="H1296" s="5"/>
      <c r="I1296" s="22"/>
      <c r="J1296" s="22"/>
      <c r="K1296" s="22"/>
      <c r="L1296" s="60"/>
      <c r="M1296" s="60"/>
      <c r="N1296" s="60"/>
      <c r="O1296" s="60"/>
      <c r="P1296" s="60"/>
      <c r="Q1296" s="60"/>
      <c r="R1296" s="60"/>
      <c r="S1296" s="60"/>
      <c r="T1296" s="60"/>
      <c r="U1296" s="60"/>
      <c r="V1296" s="60"/>
      <c r="W1296" s="60"/>
      <c r="X1296" s="60"/>
      <c r="Y1296" s="59"/>
      <c r="Z1296" s="20"/>
      <c r="AA1296" s="60"/>
      <c r="AB1296" s="60"/>
      <c r="AC1296" s="60"/>
      <c r="AD1296" s="60"/>
      <c r="AE1296" s="22"/>
      <c r="AF1296" s="22"/>
      <c r="AG1296" s="22"/>
      <c r="AH1296" s="22"/>
      <c r="AI1296" s="22"/>
      <c r="AJ1296" s="22"/>
      <c r="AK1296" s="38"/>
      <c r="AL1296" s="39"/>
      <c r="AM1296" s="39"/>
      <c r="AN1296" s="39"/>
      <c r="AO1296" s="39"/>
      <c r="AP1296" s="39"/>
      <c r="AQ1296" s="39"/>
      <c r="AR1296" s="40"/>
      <c r="AS1296" s="39"/>
      <c r="AT1296" s="42"/>
      <c r="AU1296" s="39"/>
      <c r="AV1296" s="39"/>
      <c r="AW1296" s="39"/>
      <c r="AX1296" s="39"/>
      <c r="AY1296" s="39"/>
      <c r="AZ1296" s="40"/>
      <c r="BA1296" s="39"/>
      <c r="BB1296" s="40"/>
      <c r="BC1296" s="39"/>
      <c r="BD1296" s="42"/>
      <c r="BE1296" s="38"/>
      <c r="BF1296" s="39"/>
      <c r="BG1296" s="55"/>
      <c r="BH1296" s="56"/>
      <c r="BI1296" s="57"/>
      <c r="BJ1296" s="58"/>
    </row>
    <row r="1297" spans="1:62" customFormat="1" ht="15" x14ac:dyDescent="0.35">
      <c r="A1297" s="34"/>
      <c r="B1297" s="19"/>
      <c r="C1297" s="1"/>
      <c r="D1297" s="9"/>
      <c r="E1297" s="1"/>
      <c r="F1297" s="15"/>
      <c r="G1297" s="37"/>
      <c r="H1297" s="5"/>
      <c r="I1297" s="22"/>
      <c r="J1297" s="22"/>
      <c r="K1297" s="22"/>
      <c r="L1297" s="60"/>
      <c r="M1297" s="60"/>
      <c r="N1297" s="60"/>
      <c r="O1297" s="60"/>
      <c r="P1297" s="60"/>
      <c r="Q1297" s="60"/>
      <c r="R1297" s="60"/>
      <c r="S1297" s="60"/>
      <c r="T1297" s="60"/>
      <c r="U1297" s="60"/>
      <c r="V1297" s="60"/>
      <c r="W1297" s="60"/>
      <c r="X1297" s="60"/>
      <c r="Y1297" s="59"/>
      <c r="Z1297" s="20"/>
      <c r="AA1297" s="60"/>
      <c r="AB1297" s="60"/>
      <c r="AC1297" s="60"/>
      <c r="AD1297" s="60"/>
      <c r="AE1297" s="22"/>
      <c r="AF1297" s="22"/>
      <c r="AG1297" s="22"/>
      <c r="AH1297" s="22"/>
      <c r="AI1297" s="22"/>
      <c r="AJ1297" s="22"/>
      <c r="AK1297" s="38"/>
      <c r="AL1297" s="39"/>
      <c r="AM1297" s="39"/>
      <c r="AN1297" s="39"/>
      <c r="AO1297" s="39"/>
      <c r="AP1297" s="39"/>
      <c r="AQ1297" s="39"/>
      <c r="AR1297" s="40"/>
      <c r="AS1297" s="39"/>
      <c r="AT1297" s="42"/>
      <c r="AU1297" s="39"/>
      <c r="AV1297" s="39"/>
      <c r="AW1297" s="39"/>
      <c r="AX1297" s="39"/>
      <c r="AY1297" s="39"/>
      <c r="AZ1297" s="40"/>
      <c r="BA1297" s="39"/>
      <c r="BB1297" s="40"/>
      <c r="BC1297" s="39"/>
      <c r="BD1297" s="42"/>
      <c r="BE1297" s="38"/>
      <c r="BF1297" s="39"/>
      <c r="BG1297" s="55"/>
      <c r="BH1297" s="56"/>
      <c r="BI1297" s="57"/>
      <c r="BJ1297" s="58"/>
    </row>
    <row r="1298" spans="1:62" customFormat="1" ht="15" x14ac:dyDescent="0.35">
      <c r="A1298" s="121"/>
      <c r="B1298" s="76"/>
      <c r="C1298" s="9"/>
      <c r="D1298" s="9"/>
      <c r="E1298" s="9"/>
      <c r="F1298" s="15"/>
      <c r="G1298" s="5"/>
      <c r="H1298" s="5"/>
      <c r="I1298" s="9"/>
      <c r="J1298" s="9"/>
      <c r="K1298" s="9"/>
      <c r="L1298" s="9"/>
      <c r="M1298" s="9"/>
      <c r="N1298" s="9"/>
      <c r="O1298" s="9"/>
      <c r="P1298" s="9"/>
      <c r="Q1298" s="9"/>
      <c r="R1298" s="9"/>
      <c r="S1298" s="9"/>
      <c r="T1298" s="9"/>
      <c r="U1298" s="9"/>
      <c r="V1298" s="8"/>
      <c r="W1298" s="8"/>
      <c r="X1298" s="7"/>
      <c r="Y1298" s="18"/>
      <c r="Z1298" s="7"/>
      <c r="AA1298" s="7"/>
      <c r="AB1298" s="7"/>
      <c r="AC1298" s="9"/>
      <c r="AD1298" s="8"/>
      <c r="AE1298" s="14"/>
      <c r="AF1298" s="14"/>
      <c r="AG1298" s="14"/>
      <c r="AH1298" s="14"/>
      <c r="AI1298" s="14"/>
      <c r="AJ1298" s="14"/>
      <c r="AK1298" s="125"/>
      <c r="AL1298" s="6"/>
      <c r="AM1298" s="5"/>
      <c r="AN1298" s="5"/>
      <c r="AO1298" s="6"/>
      <c r="AP1298" s="6"/>
      <c r="AQ1298" s="6"/>
      <c r="AR1298" s="6"/>
      <c r="AS1298" s="6"/>
      <c r="AT1298" s="130"/>
      <c r="AU1298" s="6"/>
      <c r="AV1298" s="6"/>
      <c r="AW1298" s="6"/>
      <c r="AX1298" s="6"/>
      <c r="AY1298" s="6"/>
      <c r="AZ1298" s="6"/>
      <c r="BA1298" s="6"/>
      <c r="BB1298" s="6"/>
      <c r="BC1298" s="6"/>
      <c r="BD1298" s="130"/>
      <c r="BE1298" s="124"/>
      <c r="BF1298" s="6"/>
      <c r="BG1298" s="130"/>
      <c r="BH1298" s="6"/>
      <c r="BI1298" s="124"/>
      <c r="BJ1298" s="130"/>
    </row>
    <row r="1299" spans="1:62" customFormat="1" ht="15" x14ac:dyDescent="0.35">
      <c r="A1299" s="121"/>
      <c r="B1299" s="76"/>
      <c r="C1299" s="9"/>
      <c r="D1299" s="9"/>
      <c r="E1299" s="9"/>
      <c r="F1299" s="15"/>
      <c r="G1299" s="5"/>
      <c r="H1299" s="5"/>
      <c r="I1299" s="9"/>
      <c r="J1299" s="9"/>
      <c r="K1299" s="9"/>
      <c r="L1299" s="9"/>
      <c r="M1299" s="9"/>
      <c r="N1299" s="9"/>
      <c r="O1299" s="9"/>
      <c r="P1299" s="9"/>
      <c r="Q1299" s="9"/>
      <c r="R1299" s="9"/>
      <c r="S1299" s="9"/>
      <c r="T1299" s="9"/>
      <c r="U1299" s="9"/>
      <c r="V1299" s="9"/>
      <c r="W1299" s="9"/>
      <c r="X1299" s="65"/>
      <c r="Y1299" s="17"/>
      <c r="Z1299" s="65"/>
      <c r="AA1299" s="9"/>
      <c r="AB1299" s="9"/>
      <c r="AC1299" s="9"/>
      <c r="AD1299" s="9"/>
      <c r="AE1299" s="14"/>
      <c r="AF1299" s="14"/>
      <c r="AG1299" s="14"/>
      <c r="AH1299" s="14"/>
      <c r="AI1299" s="14"/>
      <c r="AJ1299" s="14"/>
      <c r="AK1299" s="124"/>
      <c r="AL1299" s="6"/>
      <c r="AM1299" s="6"/>
      <c r="AN1299" s="6"/>
      <c r="AO1299" s="6"/>
      <c r="AP1299" s="6"/>
      <c r="AQ1299" s="6"/>
      <c r="AR1299" s="6"/>
      <c r="AS1299" s="6"/>
      <c r="AT1299" s="130"/>
      <c r="AU1299" s="39"/>
      <c r="AV1299" s="39"/>
      <c r="AW1299" s="6"/>
      <c r="AX1299" s="6"/>
      <c r="AY1299" s="6"/>
      <c r="AZ1299" s="6"/>
      <c r="BA1299" s="6"/>
      <c r="BB1299" s="6"/>
      <c r="BC1299" s="6"/>
      <c r="BD1299" s="130"/>
      <c r="BE1299" s="124"/>
      <c r="BF1299" s="6"/>
      <c r="BG1299" s="130"/>
      <c r="BH1299" s="6"/>
      <c r="BI1299" s="124"/>
      <c r="BJ1299" s="130"/>
    </row>
    <row r="1300" spans="1:62" customFormat="1" ht="15" x14ac:dyDescent="0.35">
      <c r="A1300" s="121"/>
      <c r="B1300" s="76"/>
      <c r="C1300" s="9"/>
      <c r="D1300" s="9"/>
      <c r="E1300" s="9"/>
      <c r="F1300" s="15"/>
      <c r="G1300" s="5"/>
      <c r="H1300" s="5"/>
      <c r="I1300" s="9"/>
      <c r="J1300" s="9"/>
      <c r="K1300" s="9"/>
      <c r="L1300" s="9"/>
      <c r="M1300" s="9"/>
      <c r="N1300" s="9"/>
      <c r="O1300" s="9"/>
      <c r="P1300" s="9"/>
      <c r="Q1300" s="9"/>
      <c r="R1300" s="9"/>
      <c r="S1300" s="9"/>
      <c r="T1300" s="9"/>
      <c r="U1300" s="9"/>
      <c r="V1300" s="9"/>
      <c r="W1300" s="9"/>
      <c r="X1300" s="65"/>
      <c r="Y1300" s="17"/>
      <c r="Z1300" s="65"/>
      <c r="AA1300" s="9"/>
      <c r="AB1300" s="9"/>
      <c r="AC1300" s="9"/>
      <c r="AD1300" s="9"/>
      <c r="AE1300" s="14"/>
      <c r="AF1300" s="14"/>
      <c r="AG1300" s="14"/>
      <c r="AH1300" s="14"/>
      <c r="AI1300" s="14"/>
      <c r="AJ1300" s="14"/>
      <c r="AK1300" s="124"/>
      <c r="AL1300" s="6"/>
      <c r="AM1300" s="6"/>
      <c r="AN1300" s="6"/>
      <c r="AO1300" s="6"/>
      <c r="AP1300" s="6"/>
      <c r="AQ1300" s="6"/>
      <c r="AR1300" s="6"/>
      <c r="AS1300" s="6"/>
      <c r="AT1300" s="130"/>
      <c r="AU1300" s="39"/>
      <c r="AV1300" s="39"/>
      <c r="AW1300" s="6"/>
      <c r="AX1300" s="6"/>
      <c r="AY1300" s="6"/>
      <c r="AZ1300" s="6"/>
      <c r="BA1300" s="6"/>
      <c r="BB1300" s="6"/>
      <c r="BC1300" s="6"/>
      <c r="BD1300" s="130"/>
      <c r="BE1300" s="124"/>
      <c r="BF1300" s="6"/>
      <c r="BG1300" s="130"/>
      <c r="BH1300" s="6"/>
      <c r="BI1300" s="124"/>
      <c r="BJ1300" s="130"/>
    </row>
    <row r="1301" spans="1:62" customFormat="1" ht="15" x14ac:dyDescent="0.35">
      <c r="A1301" s="121"/>
      <c r="B1301" s="76"/>
      <c r="C1301" s="9"/>
      <c r="D1301" s="9"/>
      <c r="E1301" s="9"/>
      <c r="F1301" s="15"/>
      <c r="G1301" s="5"/>
      <c r="H1301" s="5"/>
      <c r="I1301" s="9"/>
      <c r="J1301" s="9"/>
      <c r="K1301" s="9"/>
      <c r="L1301" s="9"/>
      <c r="M1301" s="9"/>
      <c r="N1301" s="9"/>
      <c r="O1301" s="9"/>
      <c r="P1301" s="9"/>
      <c r="Q1301" s="9"/>
      <c r="R1301" s="9"/>
      <c r="S1301" s="9"/>
      <c r="T1301" s="9"/>
      <c r="U1301" s="9"/>
      <c r="V1301" s="9"/>
      <c r="W1301" s="9"/>
      <c r="X1301" s="65"/>
      <c r="Y1301" s="17"/>
      <c r="Z1301" s="65"/>
      <c r="AA1301" s="9"/>
      <c r="AB1301" s="9"/>
      <c r="AC1301" s="9"/>
      <c r="AD1301" s="9"/>
      <c r="AE1301" s="14"/>
      <c r="AF1301" s="14"/>
      <c r="AG1301" s="14"/>
      <c r="AH1301" s="14"/>
      <c r="AI1301" s="14"/>
      <c r="AJ1301" s="14"/>
      <c r="AK1301" s="124"/>
      <c r="AL1301" s="6"/>
      <c r="AM1301" s="6"/>
      <c r="AN1301" s="6"/>
      <c r="AO1301" s="6"/>
      <c r="AP1301" s="6"/>
      <c r="AQ1301" s="6"/>
      <c r="AR1301" s="6"/>
      <c r="AS1301" s="6"/>
      <c r="AT1301" s="130"/>
      <c r="AU1301" s="6"/>
      <c r="AV1301" s="6"/>
      <c r="AW1301" s="6"/>
      <c r="AX1301" s="6"/>
      <c r="AY1301" s="6"/>
      <c r="AZ1301" s="6"/>
      <c r="BA1301" s="6"/>
      <c r="BB1301" s="6"/>
      <c r="BC1301" s="6"/>
      <c r="BD1301" s="130"/>
      <c r="BE1301" s="124"/>
      <c r="BF1301" s="6"/>
      <c r="BG1301" s="130"/>
      <c r="BH1301" s="6"/>
      <c r="BI1301" s="124"/>
      <c r="BJ1301" s="130"/>
    </row>
    <row r="1302" spans="1:62" customFormat="1" ht="15" x14ac:dyDescent="0.35">
      <c r="A1302" s="34"/>
      <c r="B1302" s="19"/>
      <c r="C1302" s="1"/>
      <c r="D1302" s="9"/>
      <c r="E1302" s="1"/>
      <c r="F1302" s="15"/>
      <c r="G1302" s="37"/>
      <c r="H1302" s="5"/>
      <c r="I1302" s="22"/>
      <c r="J1302" s="22"/>
      <c r="K1302" s="22"/>
      <c r="L1302" s="60"/>
      <c r="M1302" s="60"/>
      <c r="N1302" s="60"/>
      <c r="O1302" s="60"/>
      <c r="P1302" s="60"/>
      <c r="Q1302" s="60"/>
      <c r="R1302" s="60"/>
      <c r="S1302" s="60"/>
      <c r="T1302" s="60"/>
      <c r="U1302" s="60"/>
      <c r="V1302" s="60"/>
      <c r="W1302" s="60"/>
      <c r="X1302" s="60"/>
      <c r="Y1302" s="59"/>
      <c r="Z1302" s="20"/>
      <c r="AA1302" s="60"/>
      <c r="AB1302" s="60"/>
      <c r="AC1302" s="60"/>
      <c r="AD1302" s="60"/>
      <c r="AE1302" s="22"/>
      <c r="AF1302" s="22"/>
      <c r="AG1302" s="22"/>
      <c r="AH1302" s="22"/>
      <c r="AI1302" s="22"/>
      <c r="AJ1302" s="22"/>
      <c r="AK1302" s="38"/>
      <c r="AL1302" s="39"/>
      <c r="AM1302" s="39"/>
      <c r="AN1302" s="39"/>
      <c r="AO1302" s="39"/>
      <c r="AP1302" s="39"/>
      <c r="AQ1302" s="39"/>
      <c r="AR1302" s="40"/>
      <c r="AS1302" s="39"/>
      <c r="AT1302" s="42"/>
      <c r="AU1302" s="39"/>
      <c r="AV1302" s="39"/>
      <c r="AW1302" s="39"/>
      <c r="AX1302" s="39"/>
      <c r="AY1302" s="39"/>
      <c r="AZ1302" s="40"/>
      <c r="BA1302" s="39"/>
      <c r="BB1302" s="40"/>
      <c r="BC1302" s="39"/>
      <c r="BD1302" s="42"/>
      <c r="BE1302" s="38"/>
      <c r="BF1302" s="39"/>
      <c r="BG1302" s="55"/>
      <c r="BH1302" s="56"/>
      <c r="BI1302" s="57"/>
      <c r="BJ1302" s="58"/>
    </row>
    <row r="1303" spans="1:62" customFormat="1" ht="15" x14ac:dyDescent="0.35">
      <c r="A1303" s="34"/>
      <c r="B1303" s="19"/>
      <c r="C1303" s="1"/>
      <c r="D1303" s="9"/>
      <c r="E1303" s="1"/>
      <c r="F1303" s="15"/>
      <c r="G1303" s="37"/>
      <c r="H1303" s="5"/>
      <c r="I1303" s="22"/>
      <c r="J1303" s="22"/>
      <c r="K1303" s="22"/>
      <c r="L1303" s="60"/>
      <c r="M1303" s="60"/>
      <c r="N1303" s="60"/>
      <c r="O1303" s="60"/>
      <c r="P1303" s="60"/>
      <c r="Q1303" s="60"/>
      <c r="R1303" s="60"/>
      <c r="S1303" s="60"/>
      <c r="T1303" s="60"/>
      <c r="U1303" s="60"/>
      <c r="V1303" s="60"/>
      <c r="W1303" s="60"/>
      <c r="X1303" s="60"/>
      <c r="Y1303" s="59"/>
      <c r="Z1303" s="20"/>
      <c r="AA1303" s="60"/>
      <c r="AB1303" s="60"/>
      <c r="AC1303" s="60"/>
      <c r="AD1303" s="60"/>
      <c r="AE1303" s="22"/>
      <c r="AF1303" s="22"/>
      <c r="AG1303" s="22"/>
      <c r="AH1303" s="22"/>
      <c r="AI1303" s="22"/>
      <c r="AJ1303" s="22"/>
      <c r="AK1303" s="38"/>
      <c r="AL1303" s="39"/>
      <c r="AM1303" s="39"/>
      <c r="AN1303" s="39"/>
      <c r="AO1303" s="39"/>
      <c r="AP1303" s="39"/>
      <c r="AQ1303" s="39"/>
      <c r="AR1303" s="40"/>
      <c r="AS1303" s="39"/>
      <c r="AT1303" s="42"/>
      <c r="AU1303" s="39"/>
      <c r="AV1303" s="39"/>
      <c r="AW1303" s="39"/>
      <c r="AX1303" s="39"/>
      <c r="AY1303" s="39"/>
      <c r="AZ1303" s="40"/>
      <c r="BA1303" s="39"/>
      <c r="BB1303" s="40"/>
      <c r="BC1303" s="39"/>
      <c r="BD1303" s="42"/>
      <c r="BE1303" s="38"/>
      <c r="BF1303" s="39"/>
      <c r="BG1303" s="55"/>
      <c r="BH1303" s="56"/>
      <c r="BI1303" s="57"/>
      <c r="BJ1303" s="58"/>
    </row>
    <row r="1304" spans="1:62" customFormat="1" ht="15" x14ac:dyDescent="0.35">
      <c r="A1304" s="121"/>
      <c r="B1304" s="76"/>
      <c r="C1304" s="9"/>
      <c r="D1304" s="9"/>
      <c r="E1304" s="9"/>
      <c r="F1304" s="15"/>
      <c r="G1304" s="5"/>
      <c r="H1304" s="5"/>
      <c r="I1304" s="9"/>
      <c r="J1304" s="9"/>
      <c r="K1304" s="9"/>
      <c r="L1304" s="9"/>
      <c r="M1304" s="9"/>
      <c r="N1304" s="9"/>
      <c r="O1304" s="9"/>
      <c r="P1304" s="9"/>
      <c r="Q1304" s="9"/>
      <c r="R1304" s="9"/>
      <c r="S1304" s="9"/>
      <c r="T1304" s="9"/>
      <c r="U1304" s="9"/>
      <c r="V1304" s="8"/>
      <c r="W1304" s="8"/>
      <c r="X1304" s="7"/>
      <c r="Y1304" s="18"/>
      <c r="Z1304" s="7"/>
      <c r="AA1304" s="7"/>
      <c r="AB1304" s="7"/>
      <c r="AC1304" s="9"/>
      <c r="AD1304" s="8"/>
      <c r="AE1304" s="14"/>
      <c r="AF1304" s="14"/>
      <c r="AG1304" s="14"/>
      <c r="AH1304" s="14"/>
      <c r="AI1304" s="14"/>
      <c r="AJ1304" s="14"/>
      <c r="AK1304" s="125"/>
      <c r="AL1304" s="6"/>
      <c r="AM1304" s="5"/>
      <c r="AN1304" s="5"/>
      <c r="AO1304" s="6"/>
      <c r="AP1304" s="6"/>
      <c r="AQ1304" s="6"/>
      <c r="AR1304" s="6"/>
      <c r="AS1304" s="6"/>
      <c r="AT1304" s="130"/>
      <c r="AU1304" s="6"/>
      <c r="AV1304" s="6"/>
      <c r="AW1304" s="6"/>
      <c r="AX1304" s="6"/>
      <c r="AY1304" s="6"/>
      <c r="AZ1304" s="6"/>
      <c r="BA1304" s="6"/>
      <c r="BB1304" s="6"/>
      <c r="BC1304" s="6"/>
      <c r="BD1304" s="130"/>
      <c r="BE1304" s="124"/>
      <c r="BF1304" s="6"/>
      <c r="BG1304" s="130"/>
      <c r="BH1304" s="6"/>
      <c r="BI1304" s="124"/>
      <c r="BJ1304" s="130"/>
    </row>
    <row r="1305" spans="1:62" customFormat="1" ht="15" x14ac:dyDescent="0.35">
      <c r="A1305" s="34"/>
      <c r="B1305" s="19"/>
      <c r="C1305" s="1"/>
      <c r="D1305" s="9"/>
      <c r="E1305" s="1"/>
      <c r="F1305" s="15"/>
      <c r="G1305" s="37"/>
      <c r="H1305" s="5"/>
      <c r="I1305" s="22"/>
      <c r="J1305" s="22"/>
      <c r="K1305" s="22"/>
      <c r="L1305" s="60"/>
      <c r="M1305" s="60"/>
      <c r="N1305" s="60"/>
      <c r="O1305" s="60"/>
      <c r="P1305" s="60"/>
      <c r="Q1305" s="60"/>
      <c r="R1305" s="60"/>
      <c r="S1305" s="60"/>
      <c r="T1305" s="60"/>
      <c r="U1305" s="60"/>
      <c r="V1305" s="60"/>
      <c r="W1305" s="60"/>
      <c r="X1305" s="60"/>
      <c r="Y1305" s="59"/>
      <c r="Z1305" s="20"/>
      <c r="AA1305" s="60"/>
      <c r="AB1305" s="60"/>
      <c r="AC1305" s="60"/>
      <c r="AD1305" s="60"/>
      <c r="AE1305" s="22"/>
      <c r="AF1305" s="22"/>
      <c r="AG1305" s="22"/>
      <c r="AH1305" s="22"/>
      <c r="AI1305" s="22"/>
      <c r="AJ1305" s="22"/>
      <c r="AK1305" s="38"/>
      <c r="AL1305" s="39"/>
      <c r="AM1305" s="39"/>
      <c r="AN1305" s="39"/>
      <c r="AO1305" s="39"/>
      <c r="AP1305" s="39"/>
      <c r="AQ1305" s="39"/>
      <c r="AR1305" s="40"/>
      <c r="AS1305" s="39"/>
      <c r="AT1305" s="42"/>
      <c r="AU1305" s="39"/>
      <c r="AV1305" s="39"/>
      <c r="AW1305" s="39"/>
      <c r="AX1305" s="39"/>
      <c r="AY1305" s="39"/>
      <c r="AZ1305" s="40"/>
      <c r="BA1305" s="39"/>
      <c r="BB1305" s="40"/>
      <c r="BC1305" s="39"/>
      <c r="BD1305" s="42"/>
      <c r="BE1305" s="38"/>
      <c r="BF1305" s="39"/>
      <c r="BG1305" s="55"/>
      <c r="BH1305" s="56"/>
      <c r="BI1305" s="57"/>
      <c r="BJ1305" s="58"/>
    </row>
    <row r="1306" spans="1:62" customFormat="1" ht="15" x14ac:dyDescent="0.35">
      <c r="A1306" s="121"/>
      <c r="B1306" s="76"/>
      <c r="C1306" s="9"/>
      <c r="D1306" s="9"/>
      <c r="E1306" s="9"/>
      <c r="F1306" s="15"/>
      <c r="G1306" s="5"/>
      <c r="H1306" s="5"/>
      <c r="I1306" s="9"/>
      <c r="J1306" s="9"/>
      <c r="K1306" s="9"/>
      <c r="L1306" s="9"/>
      <c r="M1306" s="9"/>
      <c r="N1306" s="9"/>
      <c r="O1306" s="9"/>
      <c r="P1306" s="9"/>
      <c r="Q1306" s="9"/>
      <c r="R1306" s="9"/>
      <c r="S1306" s="9"/>
      <c r="T1306" s="9"/>
      <c r="U1306" s="9"/>
      <c r="V1306" s="9"/>
      <c r="W1306" s="9"/>
      <c r="X1306" s="65"/>
      <c r="Y1306" s="17"/>
      <c r="Z1306" s="65"/>
      <c r="AA1306" s="9"/>
      <c r="AB1306" s="9"/>
      <c r="AC1306" s="9"/>
      <c r="AD1306" s="9"/>
      <c r="AE1306" s="14"/>
      <c r="AF1306" s="14"/>
      <c r="AG1306" s="14"/>
      <c r="AH1306" s="14"/>
      <c r="AI1306" s="14"/>
      <c r="AJ1306" s="14"/>
      <c r="AK1306" s="124"/>
      <c r="AL1306" s="6"/>
      <c r="AM1306" s="6"/>
      <c r="AN1306" s="6"/>
      <c r="AO1306" s="6"/>
      <c r="AP1306" s="6"/>
      <c r="AQ1306" s="6"/>
      <c r="AR1306" s="6"/>
      <c r="AS1306" s="6"/>
      <c r="AT1306" s="130"/>
      <c r="AU1306" s="39"/>
      <c r="AV1306" s="39"/>
      <c r="AW1306" s="6"/>
      <c r="AX1306" s="6"/>
      <c r="AY1306" s="6"/>
      <c r="AZ1306" s="6"/>
      <c r="BA1306" s="6"/>
      <c r="BB1306" s="6"/>
      <c r="BC1306" s="6"/>
      <c r="BD1306" s="130"/>
      <c r="BE1306" s="124"/>
      <c r="BF1306" s="6"/>
      <c r="BG1306" s="130"/>
      <c r="BH1306" s="6"/>
      <c r="BI1306" s="124"/>
      <c r="BJ1306" s="130"/>
    </row>
    <row r="1307" spans="1:62" customFormat="1" ht="15" x14ac:dyDescent="0.35">
      <c r="A1307" s="34"/>
      <c r="B1307" s="19"/>
      <c r="C1307" s="1"/>
      <c r="D1307" s="9"/>
      <c r="E1307" s="1"/>
      <c r="F1307" s="15"/>
      <c r="G1307" s="37"/>
      <c r="H1307" s="5"/>
      <c r="I1307" s="22"/>
      <c r="J1307" s="22"/>
      <c r="K1307" s="22"/>
      <c r="L1307" s="60"/>
      <c r="M1307" s="60"/>
      <c r="N1307" s="60"/>
      <c r="O1307" s="60"/>
      <c r="P1307" s="60"/>
      <c r="Q1307" s="60"/>
      <c r="R1307" s="60"/>
      <c r="S1307" s="60"/>
      <c r="T1307" s="60"/>
      <c r="U1307" s="60"/>
      <c r="V1307" s="60"/>
      <c r="W1307" s="60"/>
      <c r="X1307" s="60"/>
      <c r="Y1307" s="59"/>
      <c r="Z1307" s="20"/>
      <c r="AA1307" s="60"/>
      <c r="AB1307" s="60"/>
      <c r="AC1307" s="60"/>
      <c r="AD1307" s="60"/>
      <c r="AE1307" s="22"/>
      <c r="AF1307" s="22"/>
      <c r="AG1307" s="22"/>
      <c r="AH1307" s="22"/>
      <c r="AI1307" s="22"/>
      <c r="AJ1307" s="22"/>
      <c r="AK1307" s="38"/>
      <c r="AL1307" s="39"/>
      <c r="AM1307" s="39"/>
      <c r="AN1307" s="39"/>
      <c r="AO1307" s="39"/>
      <c r="AP1307" s="39"/>
      <c r="AQ1307" s="39"/>
      <c r="AR1307" s="40"/>
      <c r="AS1307" s="39"/>
      <c r="AT1307" s="42"/>
      <c r="AU1307" s="39"/>
      <c r="AV1307" s="39"/>
      <c r="AW1307" s="39"/>
      <c r="AX1307" s="39"/>
      <c r="AY1307" s="39"/>
      <c r="AZ1307" s="40"/>
      <c r="BA1307" s="39"/>
      <c r="BB1307" s="40"/>
      <c r="BC1307" s="39"/>
      <c r="BD1307" s="42"/>
      <c r="BE1307" s="38"/>
      <c r="BF1307" s="39"/>
      <c r="BG1307" s="55"/>
      <c r="BH1307" s="56"/>
      <c r="BI1307" s="57"/>
      <c r="BJ1307" s="58"/>
    </row>
    <row r="1308" spans="1:62" customFormat="1" ht="15" x14ac:dyDescent="0.35">
      <c r="A1308" s="121"/>
      <c r="B1308" s="76"/>
      <c r="C1308" s="9"/>
      <c r="D1308" s="9"/>
      <c r="E1308" s="9"/>
      <c r="F1308" s="15"/>
      <c r="G1308" s="5"/>
      <c r="H1308" s="5"/>
      <c r="I1308" s="9"/>
      <c r="J1308" s="9"/>
      <c r="K1308" s="9"/>
      <c r="L1308" s="9"/>
      <c r="M1308" s="9"/>
      <c r="N1308" s="9"/>
      <c r="O1308" s="9"/>
      <c r="P1308" s="9"/>
      <c r="Q1308" s="9"/>
      <c r="R1308" s="9"/>
      <c r="S1308" s="9"/>
      <c r="T1308" s="9"/>
      <c r="U1308" s="9"/>
      <c r="V1308" s="8"/>
      <c r="W1308" s="8"/>
      <c r="X1308" s="7"/>
      <c r="Y1308" s="18"/>
      <c r="Z1308" s="7"/>
      <c r="AA1308" s="7"/>
      <c r="AB1308" s="7"/>
      <c r="AC1308" s="9"/>
      <c r="AD1308" s="8"/>
      <c r="AE1308" s="14"/>
      <c r="AF1308" s="14"/>
      <c r="AG1308" s="14"/>
      <c r="AH1308" s="14"/>
      <c r="AI1308" s="14"/>
      <c r="AJ1308" s="14"/>
      <c r="AK1308" s="125"/>
      <c r="AL1308" s="6"/>
      <c r="AM1308" s="5"/>
      <c r="AN1308" s="5"/>
      <c r="AO1308" s="6"/>
      <c r="AP1308" s="6"/>
      <c r="AQ1308" s="6"/>
      <c r="AR1308" s="6"/>
      <c r="AS1308" s="6"/>
      <c r="AT1308" s="130"/>
      <c r="AU1308" s="6"/>
      <c r="AV1308" s="6"/>
      <c r="AW1308" s="6"/>
      <c r="AX1308" s="6"/>
      <c r="AY1308" s="6"/>
      <c r="AZ1308" s="6"/>
      <c r="BA1308" s="6"/>
      <c r="BB1308" s="6"/>
      <c r="BC1308" s="6"/>
      <c r="BD1308" s="130"/>
      <c r="BE1308" s="124"/>
      <c r="BF1308" s="6"/>
      <c r="BG1308" s="130"/>
      <c r="BH1308" s="6"/>
      <c r="BI1308" s="124"/>
      <c r="BJ1308" s="130"/>
    </row>
    <row r="1309" spans="1:62" customFormat="1" ht="15" x14ac:dyDescent="0.35">
      <c r="A1309" s="121"/>
      <c r="B1309" s="76"/>
      <c r="C1309" s="9"/>
      <c r="D1309" s="9"/>
      <c r="E1309" s="9"/>
      <c r="F1309" s="15"/>
      <c r="G1309" s="5"/>
      <c r="H1309" s="5"/>
      <c r="I1309" s="9"/>
      <c r="J1309" s="9"/>
      <c r="K1309" s="9"/>
      <c r="L1309" s="9"/>
      <c r="M1309" s="9"/>
      <c r="N1309" s="9"/>
      <c r="O1309" s="9"/>
      <c r="P1309" s="9"/>
      <c r="Q1309" s="9"/>
      <c r="R1309" s="9"/>
      <c r="S1309" s="9"/>
      <c r="T1309" s="9"/>
      <c r="U1309" s="9"/>
      <c r="V1309" s="9"/>
      <c r="W1309" s="9"/>
      <c r="X1309" s="65"/>
      <c r="Y1309" s="17"/>
      <c r="Z1309" s="65"/>
      <c r="AA1309" s="9"/>
      <c r="AB1309" s="9"/>
      <c r="AC1309" s="9"/>
      <c r="AD1309" s="9"/>
      <c r="AE1309" s="14"/>
      <c r="AF1309" s="14"/>
      <c r="AG1309" s="14"/>
      <c r="AH1309" s="14"/>
      <c r="AI1309" s="14"/>
      <c r="AJ1309" s="14"/>
      <c r="AK1309" s="124"/>
      <c r="AL1309" s="6"/>
      <c r="AM1309" s="6"/>
      <c r="AN1309" s="6"/>
      <c r="AO1309" s="6"/>
      <c r="AP1309" s="6"/>
      <c r="AQ1309" s="6"/>
      <c r="AR1309" s="6"/>
      <c r="AS1309" s="6"/>
      <c r="AT1309" s="130"/>
      <c r="AU1309" s="39"/>
      <c r="AV1309" s="39"/>
      <c r="AW1309" s="6"/>
      <c r="AX1309" s="6"/>
      <c r="AY1309" s="6"/>
      <c r="AZ1309" s="6"/>
      <c r="BA1309" s="6"/>
      <c r="BB1309" s="6"/>
      <c r="BC1309" s="6"/>
      <c r="BD1309" s="130"/>
      <c r="BE1309" s="124"/>
      <c r="BF1309" s="6"/>
      <c r="BG1309" s="130"/>
      <c r="BH1309" s="6"/>
      <c r="BI1309" s="124"/>
      <c r="BJ1309" s="130"/>
    </row>
    <row r="1310" spans="1:62" customFormat="1" ht="15" x14ac:dyDescent="0.35">
      <c r="A1310" s="121"/>
      <c r="B1310" s="76"/>
      <c r="C1310" s="9"/>
      <c r="D1310" s="9"/>
      <c r="E1310" s="9"/>
      <c r="F1310" s="15"/>
      <c r="G1310" s="5"/>
      <c r="H1310" s="5"/>
      <c r="I1310" s="9"/>
      <c r="J1310" s="9"/>
      <c r="K1310" s="9"/>
      <c r="L1310" s="9"/>
      <c r="M1310" s="9"/>
      <c r="N1310" s="9"/>
      <c r="O1310" s="9"/>
      <c r="P1310" s="9"/>
      <c r="Q1310" s="9"/>
      <c r="R1310" s="9"/>
      <c r="S1310" s="9"/>
      <c r="T1310" s="9"/>
      <c r="U1310" s="9"/>
      <c r="V1310" s="9"/>
      <c r="W1310" s="9"/>
      <c r="X1310" s="65"/>
      <c r="Y1310" s="17"/>
      <c r="Z1310" s="65"/>
      <c r="AA1310" s="9"/>
      <c r="AB1310" s="9"/>
      <c r="AC1310" s="9"/>
      <c r="AD1310" s="9"/>
      <c r="AE1310" s="14"/>
      <c r="AF1310" s="14"/>
      <c r="AG1310" s="14"/>
      <c r="AH1310" s="14"/>
      <c r="AI1310" s="14"/>
      <c r="AJ1310" s="14"/>
      <c r="AK1310" s="124"/>
      <c r="AL1310" s="6"/>
      <c r="AM1310" s="6"/>
      <c r="AN1310" s="6"/>
      <c r="AO1310" s="6"/>
      <c r="AP1310" s="6"/>
      <c r="AQ1310" s="6"/>
      <c r="AR1310" s="6"/>
      <c r="AS1310" s="6"/>
      <c r="AT1310" s="130"/>
      <c r="AU1310" s="39"/>
      <c r="AV1310" s="39"/>
      <c r="AW1310" s="6"/>
      <c r="AX1310" s="6"/>
      <c r="AY1310" s="6"/>
      <c r="AZ1310" s="6"/>
      <c r="BA1310" s="6"/>
      <c r="BB1310" s="6"/>
      <c r="BC1310" s="6"/>
      <c r="BD1310" s="130"/>
      <c r="BE1310" s="124"/>
      <c r="BF1310" s="6"/>
      <c r="BG1310" s="130"/>
      <c r="BH1310" s="6"/>
      <c r="BI1310" s="124"/>
      <c r="BJ1310" s="130"/>
    </row>
    <row r="1311" spans="1:62" customFormat="1" ht="15" x14ac:dyDescent="0.35">
      <c r="A1311" s="121"/>
      <c r="B1311" s="76"/>
      <c r="C1311" s="9"/>
      <c r="D1311" s="9"/>
      <c r="E1311" s="9"/>
      <c r="F1311" s="15"/>
      <c r="G1311" s="5"/>
      <c r="H1311" s="5"/>
      <c r="I1311" s="9"/>
      <c r="J1311" s="9"/>
      <c r="K1311" s="9"/>
      <c r="L1311" s="9"/>
      <c r="M1311" s="9"/>
      <c r="N1311" s="9"/>
      <c r="O1311" s="9"/>
      <c r="P1311" s="9"/>
      <c r="Q1311" s="9"/>
      <c r="R1311" s="9"/>
      <c r="S1311" s="9"/>
      <c r="T1311" s="9"/>
      <c r="U1311" s="9"/>
      <c r="V1311" s="9"/>
      <c r="W1311" s="9"/>
      <c r="X1311" s="65"/>
      <c r="Y1311" s="17"/>
      <c r="Z1311" s="65"/>
      <c r="AA1311" s="9"/>
      <c r="AB1311" s="9"/>
      <c r="AC1311" s="9"/>
      <c r="AD1311" s="9"/>
      <c r="AE1311" s="14"/>
      <c r="AF1311" s="14"/>
      <c r="AG1311" s="14"/>
      <c r="AH1311" s="14"/>
      <c r="AI1311" s="14"/>
      <c r="AJ1311" s="14"/>
      <c r="AK1311" s="124"/>
      <c r="AL1311" s="6"/>
      <c r="AM1311" s="6"/>
      <c r="AN1311" s="6"/>
      <c r="AO1311" s="6"/>
      <c r="AP1311" s="6"/>
      <c r="AQ1311" s="6"/>
      <c r="AR1311" s="6"/>
      <c r="AS1311" s="6"/>
      <c r="AT1311" s="130"/>
      <c r="AU1311" s="39"/>
      <c r="AV1311" s="39"/>
      <c r="AW1311" s="6"/>
      <c r="AX1311" s="6"/>
      <c r="AY1311" s="6"/>
      <c r="AZ1311" s="6"/>
      <c r="BA1311" s="6"/>
      <c r="BB1311" s="6"/>
      <c r="BC1311" s="6"/>
      <c r="BD1311" s="130"/>
      <c r="BE1311" s="124"/>
      <c r="BF1311" s="6"/>
      <c r="BG1311" s="130"/>
      <c r="BH1311" s="6"/>
      <c r="BI1311" s="124"/>
      <c r="BJ1311" s="130"/>
    </row>
    <row r="1312" spans="1:62" customFormat="1" ht="15" x14ac:dyDescent="0.35">
      <c r="A1312" s="121"/>
      <c r="B1312" s="76"/>
      <c r="C1312" s="9"/>
      <c r="D1312" s="9"/>
      <c r="E1312" s="9"/>
      <c r="F1312" s="15"/>
      <c r="G1312" s="5"/>
      <c r="H1312" s="5"/>
      <c r="I1312" s="9"/>
      <c r="J1312" s="9"/>
      <c r="K1312" s="9"/>
      <c r="L1312" s="9"/>
      <c r="M1312" s="9"/>
      <c r="N1312" s="9"/>
      <c r="O1312" s="9"/>
      <c r="P1312" s="9"/>
      <c r="Q1312" s="9"/>
      <c r="R1312" s="9"/>
      <c r="S1312" s="9"/>
      <c r="T1312" s="9"/>
      <c r="U1312" s="9"/>
      <c r="V1312" s="9"/>
      <c r="W1312" s="9"/>
      <c r="X1312" s="65"/>
      <c r="Y1312" s="17"/>
      <c r="Z1312" s="65"/>
      <c r="AA1312" s="9"/>
      <c r="AB1312" s="9"/>
      <c r="AC1312" s="9"/>
      <c r="AD1312" s="9"/>
      <c r="AE1312" s="14"/>
      <c r="AF1312" s="14"/>
      <c r="AG1312" s="14"/>
      <c r="AH1312" s="14"/>
      <c r="AI1312" s="14"/>
      <c r="AJ1312" s="14"/>
      <c r="AK1312" s="124"/>
      <c r="AL1312" s="6"/>
      <c r="AM1312" s="6"/>
      <c r="AN1312" s="6"/>
      <c r="AO1312" s="6"/>
      <c r="AP1312" s="6"/>
      <c r="AQ1312" s="6"/>
      <c r="AR1312" s="6"/>
      <c r="AS1312" s="6"/>
      <c r="AT1312" s="130"/>
      <c r="AU1312" s="39"/>
      <c r="AV1312" s="39"/>
      <c r="AW1312" s="6"/>
      <c r="AX1312" s="6"/>
      <c r="AY1312" s="6"/>
      <c r="AZ1312" s="6"/>
      <c r="BA1312" s="6"/>
      <c r="BB1312" s="6"/>
      <c r="BC1312" s="6"/>
      <c r="BD1312" s="130"/>
      <c r="BE1312" s="124"/>
      <c r="BF1312" s="6"/>
      <c r="BG1312" s="130"/>
      <c r="BH1312" s="6"/>
      <c r="BI1312" s="124"/>
      <c r="BJ1312" s="130"/>
    </row>
    <row r="1313" spans="1:62" customFormat="1" ht="15" x14ac:dyDescent="0.35">
      <c r="A1313" s="121"/>
      <c r="B1313" s="76"/>
      <c r="C1313" s="9"/>
      <c r="D1313" s="9"/>
      <c r="E1313" s="9"/>
      <c r="F1313" s="15"/>
      <c r="G1313" s="5"/>
      <c r="H1313" s="5"/>
      <c r="I1313" s="9"/>
      <c r="J1313" s="9"/>
      <c r="K1313" s="9"/>
      <c r="L1313" s="9"/>
      <c r="M1313" s="9"/>
      <c r="N1313" s="9"/>
      <c r="O1313" s="9"/>
      <c r="P1313" s="9"/>
      <c r="Q1313" s="9"/>
      <c r="R1313" s="9"/>
      <c r="S1313" s="9"/>
      <c r="T1313" s="9"/>
      <c r="U1313" s="9"/>
      <c r="V1313" s="9"/>
      <c r="W1313" s="9"/>
      <c r="X1313" s="65"/>
      <c r="Y1313" s="17"/>
      <c r="Z1313" s="65"/>
      <c r="AA1313" s="9"/>
      <c r="AB1313" s="9"/>
      <c r="AC1313" s="9"/>
      <c r="AD1313" s="9"/>
      <c r="AE1313" s="14"/>
      <c r="AF1313" s="14"/>
      <c r="AG1313" s="14"/>
      <c r="AH1313" s="14"/>
      <c r="AI1313" s="14"/>
      <c r="AJ1313" s="14"/>
      <c r="AK1313" s="124"/>
      <c r="AL1313" s="6"/>
      <c r="AM1313" s="6"/>
      <c r="AN1313" s="6"/>
      <c r="AO1313" s="6"/>
      <c r="AP1313" s="6"/>
      <c r="AQ1313" s="6"/>
      <c r="AR1313" s="6"/>
      <c r="AS1313" s="6"/>
      <c r="AT1313" s="130"/>
      <c r="AU1313" s="39"/>
      <c r="AV1313" s="39"/>
      <c r="AW1313" s="6"/>
      <c r="AX1313" s="6"/>
      <c r="AY1313" s="6"/>
      <c r="AZ1313" s="6"/>
      <c r="BA1313" s="6"/>
      <c r="BB1313" s="6"/>
      <c r="BC1313" s="6"/>
      <c r="BD1313" s="130"/>
      <c r="BE1313" s="124"/>
      <c r="BF1313" s="6"/>
      <c r="BG1313" s="130"/>
      <c r="BH1313" s="6"/>
      <c r="BI1313" s="124"/>
      <c r="BJ1313" s="130"/>
    </row>
    <row r="1314" spans="1:62" customFormat="1" ht="15" x14ac:dyDescent="0.35">
      <c r="A1314" s="121"/>
      <c r="B1314" s="76"/>
      <c r="C1314" s="9"/>
      <c r="D1314" s="9"/>
      <c r="E1314" s="9"/>
      <c r="F1314" s="15"/>
      <c r="G1314" s="5"/>
      <c r="H1314" s="5"/>
      <c r="I1314" s="9"/>
      <c r="J1314" s="9"/>
      <c r="K1314" s="9"/>
      <c r="L1314" s="9"/>
      <c r="M1314" s="9"/>
      <c r="N1314" s="9"/>
      <c r="O1314" s="9"/>
      <c r="P1314" s="9"/>
      <c r="Q1314" s="9"/>
      <c r="R1314" s="9"/>
      <c r="S1314" s="9"/>
      <c r="T1314" s="9"/>
      <c r="U1314" s="9"/>
      <c r="V1314" s="9"/>
      <c r="W1314" s="9"/>
      <c r="X1314" s="65"/>
      <c r="Y1314" s="17"/>
      <c r="Z1314" s="65"/>
      <c r="AA1314" s="9"/>
      <c r="AB1314" s="9"/>
      <c r="AC1314" s="9"/>
      <c r="AD1314" s="9"/>
      <c r="AE1314" s="14"/>
      <c r="AF1314" s="14"/>
      <c r="AG1314" s="14"/>
      <c r="AH1314" s="14"/>
      <c r="AI1314" s="14"/>
      <c r="AJ1314" s="14"/>
      <c r="AK1314" s="124"/>
      <c r="AL1314" s="6"/>
      <c r="AM1314" s="6"/>
      <c r="AN1314" s="6"/>
      <c r="AO1314" s="6"/>
      <c r="AP1314" s="6"/>
      <c r="AQ1314" s="6"/>
      <c r="AR1314" s="6"/>
      <c r="AS1314" s="6"/>
      <c r="AT1314" s="130"/>
      <c r="AU1314" s="39"/>
      <c r="AV1314" s="39"/>
      <c r="AW1314" s="6"/>
      <c r="AX1314" s="6"/>
      <c r="AY1314" s="6"/>
      <c r="AZ1314" s="6"/>
      <c r="BA1314" s="6"/>
      <c r="BB1314" s="6"/>
      <c r="BC1314" s="6"/>
      <c r="BD1314" s="130"/>
      <c r="BE1314" s="124"/>
      <c r="BF1314" s="6"/>
      <c r="BG1314" s="130"/>
      <c r="BH1314" s="6"/>
      <c r="BI1314" s="124"/>
      <c r="BJ1314" s="130"/>
    </row>
    <row r="1315" spans="1:62" customFormat="1" ht="15" x14ac:dyDescent="0.35">
      <c r="A1315" s="34"/>
      <c r="B1315" s="19"/>
      <c r="C1315" s="1"/>
      <c r="D1315" s="9"/>
      <c r="E1315" s="1"/>
      <c r="F1315" s="15"/>
      <c r="G1315" s="37"/>
      <c r="H1315" s="5"/>
      <c r="I1315" s="22"/>
      <c r="J1315" s="22"/>
      <c r="K1315" s="22"/>
      <c r="L1315" s="60"/>
      <c r="M1315" s="60"/>
      <c r="N1315" s="60"/>
      <c r="O1315" s="60"/>
      <c r="P1315" s="60"/>
      <c r="Q1315" s="60"/>
      <c r="R1315" s="60"/>
      <c r="S1315" s="60"/>
      <c r="T1315" s="60"/>
      <c r="U1315" s="60"/>
      <c r="V1315" s="60"/>
      <c r="W1315" s="60"/>
      <c r="X1315" s="60"/>
      <c r="Y1315" s="59"/>
      <c r="Z1315" s="20"/>
      <c r="AA1315" s="60"/>
      <c r="AB1315" s="60"/>
      <c r="AC1315" s="60"/>
      <c r="AD1315" s="60"/>
      <c r="AE1315" s="22"/>
      <c r="AF1315" s="22"/>
      <c r="AG1315" s="22"/>
      <c r="AH1315" s="22"/>
      <c r="AI1315" s="22"/>
      <c r="AJ1315" s="22"/>
      <c r="AK1315" s="38"/>
      <c r="AL1315" s="39"/>
      <c r="AM1315" s="39"/>
      <c r="AN1315" s="39"/>
      <c r="AO1315" s="39"/>
      <c r="AP1315" s="39"/>
      <c r="AQ1315" s="39"/>
      <c r="AR1315" s="40"/>
      <c r="AS1315" s="39"/>
      <c r="AT1315" s="42"/>
      <c r="AU1315" s="39"/>
      <c r="AV1315" s="39"/>
      <c r="AW1315" s="39"/>
      <c r="AX1315" s="39"/>
      <c r="AY1315" s="39"/>
      <c r="AZ1315" s="40"/>
      <c r="BA1315" s="39"/>
      <c r="BB1315" s="40"/>
      <c r="BC1315" s="39"/>
      <c r="BD1315" s="42"/>
      <c r="BE1315" s="38"/>
      <c r="BF1315" s="39"/>
      <c r="BG1315" s="55"/>
      <c r="BH1315" s="56"/>
      <c r="BI1315" s="57"/>
      <c r="BJ1315" s="58"/>
    </row>
    <row r="1316" spans="1:62" customFormat="1" ht="15" x14ac:dyDescent="0.35">
      <c r="A1316" s="121"/>
      <c r="B1316" s="76"/>
      <c r="C1316" s="9"/>
      <c r="D1316" s="9"/>
      <c r="E1316" s="9"/>
      <c r="F1316" s="15"/>
      <c r="G1316" s="5"/>
      <c r="H1316" s="5"/>
      <c r="I1316" s="9"/>
      <c r="J1316" s="9"/>
      <c r="K1316" s="9"/>
      <c r="L1316" s="9"/>
      <c r="M1316" s="9"/>
      <c r="N1316" s="9"/>
      <c r="O1316" s="9"/>
      <c r="P1316" s="9"/>
      <c r="Q1316" s="9"/>
      <c r="R1316" s="9"/>
      <c r="S1316" s="9"/>
      <c r="T1316" s="9"/>
      <c r="U1316" s="9"/>
      <c r="V1316" s="8"/>
      <c r="W1316" s="8"/>
      <c r="X1316" s="7"/>
      <c r="Y1316" s="18"/>
      <c r="Z1316" s="7"/>
      <c r="AA1316" s="7"/>
      <c r="AB1316" s="7"/>
      <c r="AC1316" s="9"/>
      <c r="AD1316" s="8"/>
      <c r="AE1316" s="14"/>
      <c r="AF1316" s="14"/>
      <c r="AG1316" s="14"/>
      <c r="AH1316" s="14"/>
      <c r="AI1316" s="14"/>
      <c r="AJ1316" s="14"/>
      <c r="AK1316" s="125"/>
      <c r="AL1316" s="6"/>
      <c r="AM1316" s="5"/>
      <c r="AN1316" s="5"/>
      <c r="AO1316" s="6"/>
      <c r="AP1316" s="6"/>
      <c r="AQ1316" s="6"/>
      <c r="AR1316" s="6"/>
      <c r="AS1316" s="6"/>
      <c r="AT1316" s="130"/>
      <c r="AU1316" s="6"/>
      <c r="AV1316" s="6"/>
      <c r="AW1316" s="6"/>
      <c r="AX1316" s="6"/>
      <c r="AY1316" s="6"/>
      <c r="AZ1316" s="6"/>
      <c r="BA1316" s="6"/>
      <c r="BB1316" s="6"/>
      <c r="BC1316" s="6"/>
      <c r="BD1316" s="130"/>
      <c r="BE1316" s="124"/>
      <c r="BF1316" s="6"/>
      <c r="BG1316" s="130"/>
      <c r="BH1316" s="6"/>
      <c r="BI1316" s="124"/>
      <c r="BJ1316" s="130"/>
    </row>
    <row r="1317" spans="1:62" customFormat="1" ht="15" x14ac:dyDescent="0.35">
      <c r="A1317" s="121"/>
      <c r="B1317" s="76"/>
      <c r="C1317" s="9"/>
      <c r="D1317" s="9"/>
      <c r="E1317" s="9"/>
      <c r="F1317" s="15"/>
      <c r="G1317" s="5"/>
      <c r="H1317" s="5"/>
      <c r="I1317" s="9"/>
      <c r="J1317" s="9"/>
      <c r="K1317" s="9"/>
      <c r="L1317" s="9"/>
      <c r="M1317" s="9"/>
      <c r="N1317" s="9"/>
      <c r="O1317" s="9"/>
      <c r="P1317" s="9"/>
      <c r="Q1317" s="9"/>
      <c r="R1317" s="9"/>
      <c r="S1317" s="9"/>
      <c r="T1317" s="9"/>
      <c r="U1317" s="9"/>
      <c r="V1317" s="9"/>
      <c r="W1317" s="9"/>
      <c r="X1317" s="65"/>
      <c r="Y1317" s="17"/>
      <c r="Z1317" s="65"/>
      <c r="AA1317" s="9"/>
      <c r="AB1317" s="9"/>
      <c r="AC1317" s="9"/>
      <c r="AD1317" s="9"/>
      <c r="AE1317" s="14"/>
      <c r="AF1317" s="14"/>
      <c r="AG1317" s="14"/>
      <c r="AH1317" s="14"/>
      <c r="AI1317" s="14"/>
      <c r="AJ1317" s="14"/>
      <c r="AK1317" s="124"/>
      <c r="AL1317" s="6"/>
      <c r="AM1317" s="6"/>
      <c r="AN1317" s="6"/>
      <c r="AO1317" s="6"/>
      <c r="AP1317" s="6"/>
      <c r="AQ1317" s="6"/>
      <c r="AR1317" s="6"/>
      <c r="AS1317" s="6"/>
      <c r="AT1317" s="130"/>
      <c r="AU1317" s="39"/>
      <c r="AV1317" s="39"/>
      <c r="AW1317" s="6"/>
      <c r="AX1317" s="6"/>
      <c r="AY1317" s="6"/>
      <c r="AZ1317" s="6"/>
      <c r="BA1317" s="6"/>
      <c r="BB1317" s="6"/>
      <c r="BC1317" s="6"/>
      <c r="BD1317" s="130"/>
      <c r="BE1317" s="124"/>
      <c r="BF1317" s="6"/>
      <c r="BG1317" s="130"/>
      <c r="BH1317" s="6"/>
      <c r="BI1317" s="124"/>
      <c r="BJ1317" s="130"/>
    </row>
    <row r="1318" spans="1:62" customFormat="1" ht="15" x14ac:dyDescent="0.35">
      <c r="A1318" s="34"/>
      <c r="B1318" s="76"/>
      <c r="C1318" s="1"/>
      <c r="D1318" s="9"/>
      <c r="E1318" s="1"/>
      <c r="F1318" s="15"/>
      <c r="G1318" s="5"/>
      <c r="H1318" s="5"/>
      <c r="I1318" s="22"/>
      <c r="J1318" s="22"/>
      <c r="K1318" s="22"/>
      <c r="L1318" s="60"/>
      <c r="M1318" s="60"/>
      <c r="N1318" s="60"/>
      <c r="O1318" s="60"/>
      <c r="P1318" s="60"/>
      <c r="Q1318" s="60"/>
      <c r="R1318" s="60"/>
      <c r="S1318" s="60"/>
      <c r="T1318" s="60"/>
      <c r="U1318" s="60"/>
      <c r="V1318" s="60"/>
      <c r="W1318" s="60"/>
      <c r="X1318" s="60"/>
      <c r="Y1318" s="59"/>
      <c r="Z1318" s="20"/>
      <c r="AA1318" s="60"/>
      <c r="AB1318" s="60"/>
      <c r="AC1318" s="60"/>
      <c r="AD1318" s="60"/>
      <c r="AE1318" s="22"/>
      <c r="AF1318" s="22"/>
      <c r="AG1318" s="22"/>
      <c r="AH1318" s="22"/>
      <c r="AI1318" s="22"/>
      <c r="AJ1318" s="22"/>
      <c r="AK1318" s="38"/>
      <c r="AL1318" s="39"/>
      <c r="AM1318" s="39"/>
      <c r="AN1318" s="39"/>
      <c r="AO1318" s="39"/>
      <c r="AP1318" s="39"/>
      <c r="AQ1318" s="39"/>
      <c r="AR1318" s="40"/>
      <c r="AS1318" s="39"/>
      <c r="AT1318" s="42"/>
      <c r="AU1318" s="39"/>
      <c r="AV1318" s="39"/>
      <c r="AW1318" s="39"/>
      <c r="AX1318" s="39"/>
      <c r="AY1318" s="39"/>
      <c r="AZ1318" s="40"/>
      <c r="BA1318" s="39"/>
      <c r="BB1318" s="40"/>
      <c r="BC1318" s="39"/>
      <c r="BD1318" s="42"/>
      <c r="BE1318" s="38"/>
      <c r="BF1318" s="39"/>
      <c r="BG1318" s="55"/>
      <c r="BH1318" s="56"/>
      <c r="BI1318" s="57"/>
      <c r="BJ1318" s="58"/>
    </row>
    <row r="1319" spans="1:62" customFormat="1" ht="15" x14ac:dyDescent="0.35">
      <c r="A1319" s="34"/>
      <c r="B1319" s="19"/>
      <c r="C1319" s="1"/>
      <c r="D1319" s="9"/>
      <c r="E1319" s="1"/>
      <c r="F1319" s="15"/>
      <c r="G1319" s="37"/>
      <c r="H1319" s="5"/>
      <c r="I1319" s="22"/>
      <c r="J1319" s="22"/>
      <c r="K1319" s="22"/>
      <c r="L1319" s="60"/>
      <c r="M1319" s="60"/>
      <c r="N1319" s="60"/>
      <c r="O1319" s="60"/>
      <c r="P1319" s="60"/>
      <c r="Q1319" s="60"/>
      <c r="R1319" s="60"/>
      <c r="S1319" s="60"/>
      <c r="T1319" s="60"/>
      <c r="U1319" s="60"/>
      <c r="V1319" s="60"/>
      <c r="W1319" s="60"/>
      <c r="X1319" s="60"/>
      <c r="Y1319" s="59"/>
      <c r="Z1319" s="20"/>
      <c r="AA1319" s="60"/>
      <c r="AB1319" s="60"/>
      <c r="AC1319" s="60"/>
      <c r="AD1319" s="60"/>
      <c r="AE1319" s="22"/>
      <c r="AF1319" s="22"/>
      <c r="AG1319" s="22"/>
      <c r="AH1319" s="22"/>
      <c r="AI1319" s="22"/>
      <c r="AJ1319" s="22"/>
      <c r="AK1319" s="38"/>
      <c r="AL1319" s="39"/>
      <c r="AM1319" s="39"/>
      <c r="AN1319" s="39"/>
      <c r="AO1319" s="39"/>
      <c r="AP1319" s="39"/>
      <c r="AQ1319" s="39"/>
      <c r="AR1319" s="40"/>
      <c r="AS1319" s="39"/>
      <c r="AT1319" s="42"/>
      <c r="AU1319" s="39"/>
      <c r="AV1319" s="39"/>
      <c r="AW1319" s="39"/>
      <c r="AX1319" s="39"/>
      <c r="AY1319" s="39"/>
      <c r="AZ1319" s="40"/>
      <c r="BA1319" s="39"/>
      <c r="BB1319" s="40"/>
      <c r="BC1319" s="39"/>
      <c r="BD1319" s="42"/>
      <c r="BE1319" s="38"/>
      <c r="BF1319" s="39"/>
      <c r="BG1319" s="55"/>
      <c r="BH1319" s="56"/>
      <c r="BI1319" s="57"/>
      <c r="BJ1319" s="58"/>
    </row>
    <row r="1320" spans="1:62" customFormat="1" ht="15" x14ac:dyDescent="0.35">
      <c r="A1320" s="121"/>
      <c r="B1320" s="76"/>
      <c r="C1320" s="9"/>
      <c r="D1320" s="9"/>
      <c r="E1320" s="9"/>
      <c r="F1320" s="15"/>
      <c r="G1320" s="5"/>
      <c r="H1320" s="5"/>
      <c r="I1320" s="9"/>
      <c r="J1320" s="9"/>
      <c r="K1320" s="9"/>
      <c r="L1320" s="9"/>
      <c r="M1320" s="9"/>
      <c r="N1320" s="9"/>
      <c r="O1320" s="9"/>
      <c r="P1320" s="9"/>
      <c r="Q1320" s="9"/>
      <c r="R1320" s="9"/>
      <c r="S1320" s="9"/>
      <c r="T1320" s="9"/>
      <c r="U1320" s="9"/>
      <c r="V1320" s="9"/>
      <c r="W1320" s="9"/>
      <c r="X1320" s="65"/>
      <c r="Y1320" s="17"/>
      <c r="Z1320" s="65"/>
      <c r="AA1320" s="9"/>
      <c r="AB1320" s="9"/>
      <c r="AC1320" s="9"/>
      <c r="AD1320" s="9"/>
      <c r="AE1320" s="14"/>
      <c r="AF1320" s="14"/>
      <c r="AG1320" s="14"/>
      <c r="AH1320" s="14"/>
      <c r="AI1320" s="14"/>
      <c r="AJ1320" s="14"/>
      <c r="AK1320" s="124"/>
      <c r="AL1320" s="6"/>
      <c r="AM1320" s="6"/>
      <c r="AN1320" s="6"/>
      <c r="AO1320" s="6"/>
      <c r="AP1320" s="6"/>
      <c r="AQ1320" s="6"/>
      <c r="AR1320" s="6"/>
      <c r="AS1320" s="6"/>
      <c r="AT1320" s="130"/>
      <c r="AU1320" s="39"/>
      <c r="AV1320" s="39"/>
      <c r="AW1320" s="6"/>
      <c r="AX1320" s="6"/>
      <c r="AY1320" s="6"/>
      <c r="AZ1320" s="6"/>
      <c r="BA1320" s="6"/>
      <c r="BB1320" s="6"/>
      <c r="BC1320" s="6"/>
      <c r="BD1320" s="130"/>
      <c r="BE1320" s="124"/>
      <c r="BF1320" s="6"/>
      <c r="BG1320" s="130"/>
      <c r="BH1320" s="6"/>
      <c r="BI1320" s="124"/>
      <c r="BJ1320" s="130"/>
    </row>
    <row r="1321" spans="1:62" customFormat="1" ht="15" x14ac:dyDescent="0.35">
      <c r="A1321" s="121"/>
      <c r="B1321" s="76"/>
      <c r="C1321" s="9"/>
      <c r="D1321" s="9"/>
      <c r="E1321" s="9"/>
      <c r="F1321" s="15"/>
      <c r="G1321" s="5"/>
      <c r="H1321" s="5"/>
      <c r="I1321" s="9"/>
      <c r="J1321" s="9"/>
      <c r="K1321" s="9"/>
      <c r="L1321" s="9"/>
      <c r="M1321" s="9"/>
      <c r="N1321" s="9"/>
      <c r="O1321" s="9"/>
      <c r="P1321" s="9"/>
      <c r="Q1321" s="9"/>
      <c r="R1321" s="9"/>
      <c r="S1321" s="9"/>
      <c r="T1321" s="9"/>
      <c r="U1321" s="9"/>
      <c r="V1321" s="9"/>
      <c r="W1321" s="9"/>
      <c r="X1321" s="65"/>
      <c r="Y1321" s="17"/>
      <c r="Z1321" s="65"/>
      <c r="AA1321" s="9"/>
      <c r="AB1321" s="9"/>
      <c r="AC1321" s="9"/>
      <c r="AD1321" s="9"/>
      <c r="AE1321" s="14"/>
      <c r="AF1321" s="14"/>
      <c r="AG1321" s="14"/>
      <c r="AH1321" s="14"/>
      <c r="AI1321" s="14"/>
      <c r="AJ1321" s="14"/>
      <c r="AK1321" s="124"/>
      <c r="AL1321" s="6"/>
      <c r="AM1321" s="6"/>
      <c r="AN1321" s="6"/>
      <c r="AO1321" s="6"/>
      <c r="AP1321" s="6"/>
      <c r="AQ1321" s="6"/>
      <c r="AR1321" s="6"/>
      <c r="AS1321" s="6"/>
      <c r="AT1321" s="130"/>
      <c r="AU1321" s="39"/>
      <c r="AV1321" s="39"/>
      <c r="AW1321" s="6"/>
      <c r="AX1321" s="6"/>
      <c r="AY1321" s="6"/>
      <c r="AZ1321" s="6"/>
      <c r="BA1321" s="6"/>
      <c r="BB1321" s="6"/>
      <c r="BC1321" s="6"/>
      <c r="BD1321" s="130"/>
      <c r="BE1321" s="124"/>
      <c r="BF1321" s="6"/>
      <c r="BG1321" s="130"/>
      <c r="BH1321" s="6"/>
      <c r="BI1321" s="124"/>
      <c r="BJ1321" s="130"/>
    </row>
    <row r="1322" spans="1:62" customFormat="1" ht="15" x14ac:dyDescent="0.35">
      <c r="A1322" s="121"/>
      <c r="B1322" s="76"/>
      <c r="C1322" s="9"/>
      <c r="D1322" s="9"/>
      <c r="E1322" s="9"/>
      <c r="F1322" s="15"/>
      <c r="G1322" s="5"/>
      <c r="H1322" s="5"/>
      <c r="I1322" s="9"/>
      <c r="J1322" s="9"/>
      <c r="K1322" s="9"/>
      <c r="L1322" s="9"/>
      <c r="M1322" s="9"/>
      <c r="N1322" s="9"/>
      <c r="O1322" s="9"/>
      <c r="P1322" s="9"/>
      <c r="Q1322" s="9"/>
      <c r="R1322" s="9"/>
      <c r="S1322" s="9"/>
      <c r="T1322" s="9"/>
      <c r="U1322" s="9"/>
      <c r="V1322" s="9"/>
      <c r="W1322" s="9"/>
      <c r="X1322" s="65"/>
      <c r="Y1322" s="17"/>
      <c r="Z1322" s="65"/>
      <c r="AA1322" s="9"/>
      <c r="AB1322" s="9"/>
      <c r="AC1322" s="9"/>
      <c r="AD1322" s="9"/>
      <c r="AE1322" s="14"/>
      <c r="AF1322" s="14"/>
      <c r="AG1322" s="14"/>
      <c r="AH1322" s="14"/>
      <c r="AI1322" s="14"/>
      <c r="AJ1322" s="14"/>
      <c r="AK1322" s="124"/>
      <c r="AL1322" s="6"/>
      <c r="AM1322" s="6"/>
      <c r="AN1322" s="6"/>
      <c r="AO1322" s="6"/>
      <c r="AP1322" s="6"/>
      <c r="AQ1322" s="6"/>
      <c r="AR1322" s="6"/>
      <c r="AS1322" s="6"/>
      <c r="AT1322" s="130"/>
      <c r="AU1322" s="6"/>
      <c r="AV1322" s="6"/>
      <c r="AW1322" s="6"/>
      <c r="AX1322" s="6"/>
      <c r="AY1322" s="6"/>
      <c r="AZ1322" s="6"/>
      <c r="BA1322" s="6"/>
      <c r="BB1322" s="6"/>
      <c r="BC1322" s="6"/>
      <c r="BD1322" s="130"/>
      <c r="BE1322" s="124"/>
      <c r="BF1322" s="6"/>
      <c r="BG1322" s="130"/>
      <c r="BH1322" s="6"/>
      <c r="BI1322" s="124"/>
      <c r="BJ1322" s="130"/>
    </row>
    <row r="1323" spans="1:62" customFormat="1" ht="15" x14ac:dyDescent="0.35">
      <c r="A1323" s="121"/>
      <c r="B1323" s="76"/>
      <c r="C1323" s="9"/>
      <c r="D1323" s="9"/>
      <c r="E1323" s="9"/>
      <c r="F1323" s="15"/>
      <c r="G1323" s="5"/>
      <c r="H1323" s="5"/>
      <c r="I1323" s="9"/>
      <c r="J1323" s="9"/>
      <c r="K1323" s="9"/>
      <c r="L1323" s="9"/>
      <c r="M1323" s="9"/>
      <c r="N1323" s="9"/>
      <c r="O1323" s="9"/>
      <c r="P1323" s="9"/>
      <c r="Q1323" s="9"/>
      <c r="R1323" s="9"/>
      <c r="S1323" s="9"/>
      <c r="T1323" s="9"/>
      <c r="U1323" s="9"/>
      <c r="V1323" s="8"/>
      <c r="W1323" s="8"/>
      <c r="X1323" s="7"/>
      <c r="Y1323" s="18"/>
      <c r="Z1323" s="7"/>
      <c r="AA1323" s="7"/>
      <c r="AB1323" s="7"/>
      <c r="AC1323" s="9"/>
      <c r="AD1323" s="8"/>
      <c r="AE1323" s="14"/>
      <c r="AF1323" s="14"/>
      <c r="AG1323" s="14"/>
      <c r="AH1323" s="14"/>
      <c r="AI1323" s="14"/>
      <c r="AJ1323" s="14"/>
      <c r="AK1323" s="125"/>
      <c r="AL1323" s="6"/>
      <c r="AM1323" s="5"/>
      <c r="AN1323" s="5"/>
      <c r="AO1323" s="6"/>
      <c r="AP1323" s="6"/>
      <c r="AQ1323" s="6"/>
      <c r="AR1323" s="6"/>
      <c r="AS1323" s="6"/>
      <c r="AT1323" s="130"/>
      <c r="AU1323" s="39"/>
      <c r="AV1323" s="39"/>
      <c r="AW1323" s="6"/>
      <c r="AX1323" s="6"/>
      <c r="AY1323" s="6"/>
      <c r="AZ1323" s="6"/>
      <c r="BA1323" s="6"/>
      <c r="BB1323" s="6"/>
      <c r="BC1323" s="6"/>
      <c r="BD1323" s="130"/>
      <c r="BE1323" s="124"/>
      <c r="BF1323" s="6"/>
      <c r="BG1323" s="130"/>
      <c r="BH1323" s="6"/>
      <c r="BI1323" s="124"/>
      <c r="BJ1323" s="130"/>
    </row>
    <row r="1324" spans="1:62" customFormat="1" ht="15" x14ac:dyDescent="0.35">
      <c r="A1324" s="121"/>
      <c r="B1324" s="76"/>
      <c r="C1324" s="9"/>
      <c r="D1324" s="9"/>
      <c r="E1324" s="9"/>
      <c r="F1324" s="15"/>
      <c r="G1324" s="5"/>
      <c r="H1324" s="5"/>
      <c r="I1324" s="9"/>
      <c r="J1324" s="9"/>
      <c r="K1324" s="9"/>
      <c r="L1324" s="9"/>
      <c r="M1324" s="9"/>
      <c r="N1324" s="9"/>
      <c r="O1324" s="9"/>
      <c r="P1324" s="9"/>
      <c r="Q1324" s="9"/>
      <c r="R1324" s="9"/>
      <c r="S1324" s="9"/>
      <c r="T1324" s="9"/>
      <c r="U1324" s="9"/>
      <c r="V1324" s="9"/>
      <c r="W1324" s="9"/>
      <c r="X1324" s="65"/>
      <c r="Y1324" s="17"/>
      <c r="Z1324" s="65"/>
      <c r="AA1324" s="9"/>
      <c r="AB1324" s="9"/>
      <c r="AC1324" s="9"/>
      <c r="AD1324" s="9"/>
      <c r="AE1324" s="14"/>
      <c r="AF1324" s="14"/>
      <c r="AG1324" s="14"/>
      <c r="AH1324" s="14"/>
      <c r="AI1324" s="14"/>
      <c r="AJ1324" s="14"/>
      <c r="AK1324" s="124"/>
      <c r="AL1324" s="6"/>
      <c r="AM1324" s="6"/>
      <c r="AN1324" s="6"/>
      <c r="AO1324" s="6"/>
      <c r="AP1324" s="6"/>
      <c r="AQ1324" s="6"/>
      <c r="AR1324" s="6"/>
      <c r="AS1324" s="6"/>
      <c r="AT1324" s="130"/>
      <c r="AU1324" s="39"/>
      <c r="AV1324" s="39"/>
      <c r="AW1324" s="6"/>
      <c r="AX1324" s="6"/>
      <c r="AY1324" s="6"/>
      <c r="AZ1324" s="6"/>
      <c r="BA1324" s="6"/>
      <c r="BB1324" s="6"/>
      <c r="BC1324" s="6"/>
      <c r="BD1324" s="130"/>
      <c r="BE1324" s="124"/>
      <c r="BF1324" s="6"/>
      <c r="BG1324" s="130"/>
      <c r="BH1324" s="6"/>
      <c r="BI1324" s="124"/>
      <c r="BJ1324" s="130"/>
    </row>
    <row r="1325" spans="1:62" customFormat="1" ht="15" x14ac:dyDescent="0.35">
      <c r="A1325" s="121"/>
      <c r="B1325" s="76"/>
      <c r="C1325" s="9"/>
      <c r="D1325" s="9"/>
      <c r="E1325" s="9"/>
      <c r="F1325" s="15"/>
      <c r="G1325" s="5"/>
      <c r="H1325" s="5"/>
      <c r="I1325" s="9"/>
      <c r="J1325" s="9"/>
      <c r="K1325" s="9"/>
      <c r="L1325" s="9"/>
      <c r="M1325" s="9"/>
      <c r="N1325" s="9"/>
      <c r="O1325" s="9"/>
      <c r="P1325" s="9"/>
      <c r="Q1325" s="9"/>
      <c r="R1325" s="9"/>
      <c r="S1325" s="9"/>
      <c r="T1325" s="9"/>
      <c r="U1325" s="9"/>
      <c r="V1325" s="9"/>
      <c r="W1325" s="9"/>
      <c r="X1325" s="65"/>
      <c r="Y1325" s="17"/>
      <c r="Z1325" s="65"/>
      <c r="AA1325" s="9"/>
      <c r="AB1325" s="9"/>
      <c r="AC1325" s="9"/>
      <c r="AD1325" s="9"/>
      <c r="AE1325" s="14"/>
      <c r="AF1325" s="14"/>
      <c r="AG1325" s="14"/>
      <c r="AH1325" s="14"/>
      <c r="AI1325" s="14"/>
      <c r="AJ1325" s="14"/>
      <c r="AK1325" s="124"/>
      <c r="AL1325" s="6"/>
      <c r="AM1325" s="6"/>
      <c r="AN1325" s="6"/>
      <c r="AO1325" s="6"/>
      <c r="AP1325" s="6"/>
      <c r="AQ1325" s="6"/>
      <c r="AR1325" s="6"/>
      <c r="AS1325" s="6"/>
      <c r="AT1325" s="130"/>
      <c r="AU1325" s="39"/>
      <c r="AV1325" s="39"/>
      <c r="AW1325" s="6"/>
      <c r="AX1325" s="6"/>
      <c r="AY1325" s="6"/>
      <c r="AZ1325" s="6"/>
      <c r="BA1325" s="6"/>
      <c r="BB1325" s="6"/>
      <c r="BC1325" s="6"/>
      <c r="BD1325" s="130"/>
      <c r="BE1325" s="124"/>
      <c r="BF1325" s="6"/>
      <c r="BG1325" s="130"/>
      <c r="BH1325" s="6"/>
      <c r="BI1325" s="124"/>
      <c r="BJ1325" s="130"/>
    </row>
    <row r="1326" spans="1:62" customFormat="1" ht="15" x14ac:dyDescent="0.35">
      <c r="A1326" s="121"/>
      <c r="B1326" s="76"/>
      <c r="C1326" s="9"/>
      <c r="D1326" s="9"/>
      <c r="E1326" s="9"/>
      <c r="F1326" s="15"/>
      <c r="G1326" s="5"/>
      <c r="H1326" s="5"/>
      <c r="I1326" s="9"/>
      <c r="J1326" s="9"/>
      <c r="K1326" s="9"/>
      <c r="L1326" s="9"/>
      <c r="M1326" s="9"/>
      <c r="N1326" s="9"/>
      <c r="O1326" s="9"/>
      <c r="P1326" s="9"/>
      <c r="Q1326" s="9"/>
      <c r="R1326" s="9"/>
      <c r="S1326" s="9"/>
      <c r="T1326" s="9"/>
      <c r="U1326" s="9"/>
      <c r="V1326" s="9"/>
      <c r="W1326" s="9"/>
      <c r="X1326" s="65"/>
      <c r="Y1326" s="17"/>
      <c r="Z1326" s="65"/>
      <c r="AA1326" s="9"/>
      <c r="AB1326" s="9"/>
      <c r="AC1326" s="9"/>
      <c r="AD1326" s="9"/>
      <c r="AE1326" s="14"/>
      <c r="AF1326" s="14"/>
      <c r="AG1326" s="14"/>
      <c r="AH1326" s="14"/>
      <c r="AI1326" s="14"/>
      <c r="AJ1326" s="14"/>
      <c r="AK1326" s="124"/>
      <c r="AL1326" s="6"/>
      <c r="AM1326" s="6"/>
      <c r="AN1326" s="6"/>
      <c r="AO1326" s="6"/>
      <c r="AP1326" s="6"/>
      <c r="AQ1326" s="6"/>
      <c r="AR1326" s="6"/>
      <c r="AS1326" s="6"/>
      <c r="AT1326" s="130"/>
      <c r="AU1326" s="39"/>
      <c r="AV1326" s="39"/>
      <c r="AW1326" s="6"/>
      <c r="AX1326" s="6"/>
      <c r="AY1326" s="6"/>
      <c r="AZ1326" s="6"/>
      <c r="BA1326" s="6"/>
      <c r="BB1326" s="6"/>
      <c r="BC1326" s="6"/>
      <c r="BD1326" s="130"/>
      <c r="BE1326" s="124"/>
      <c r="BF1326" s="6"/>
      <c r="BG1326" s="130"/>
      <c r="BH1326" s="6"/>
      <c r="BI1326" s="124"/>
      <c r="BJ1326" s="130"/>
    </row>
    <row r="1327" spans="1:62" customFormat="1" ht="15" x14ac:dyDescent="0.35">
      <c r="A1327" s="121"/>
      <c r="B1327" s="76"/>
      <c r="C1327" s="9"/>
      <c r="D1327" s="9"/>
      <c r="E1327" s="9"/>
      <c r="F1327" s="15"/>
      <c r="G1327" s="5"/>
      <c r="H1327" s="5"/>
      <c r="I1327" s="9"/>
      <c r="J1327" s="9"/>
      <c r="K1327" s="9"/>
      <c r="L1327" s="9"/>
      <c r="M1327" s="9"/>
      <c r="N1327" s="9"/>
      <c r="O1327" s="9"/>
      <c r="P1327" s="9"/>
      <c r="Q1327" s="9"/>
      <c r="R1327" s="9"/>
      <c r="S1327" s="9"/>
      <c r="T1327" s="9"/>
      <c r="U1327" s="9"/>
      <c r="V1327" s="9"/>
      <c r="W1327" s="9"/>
      <c r="X1327" s="65"/>
      <c r="Y1327" s="17"/>
      <c r="Z1327" s="65"/>
      <c r="AA1327" s="9"/>
      <c r="AB1327" s="9"/>
      <c r="AC1327" s="9"/>
      <c r="AD1327" s="9"/>
      <c r="AE1327" s="14"/>
      <c r="AF1327" s="14"/>
      <c r="AG1327" s="14"/>
      <c r="AH1327" s="14"/>
      <c r="AI1327" s="14"/>
      <c r="AJ1327" s="14"/>
      <c r="AK1327" s="124"/>
      <c r="AL1327" s="6"/>
      <c r="AM1327" s="6"/>
      <c r="AN1327" s="6"/>
      <c r="AO1327" s="6"/>
      <c r="AP1327" s="6"/>
      <c r="AQ1327" s="6"/>
      <c r="AR1327" s="6"/>
      <c r="AS1327" s="6"/>
      <c r="AT1327" s="130"/>
      <c r="AU1327" s="39"/>
      <c r="AV1327" s="39"/>
      <c r="AW1327" s="6"/>
      <c r="AX1327" s="6"/>
      <c r="AY1327" s="6"/>
      <c r="AZ1327" s="6"/>
      <c r="BA1327" s="6"/>
      <c r="BB1327" s="6"/>
      <c r="BC1327" s="6"/>
      <c r="BD1327" s="130"/>
      <c r="BE1327" s="124"/>
      <c r="BF1327" s="6"/>
      <c r="BG1327" s="130"/>
      <c r="BH1327" s="6"/>
      <c r="BI1327" s="124"/>
      <c r="BJ1327" s="130"/>
    </row>
    <row r="1328" spans="1:62" customFormat="1" ht="15" x14ac:dyDescent="0.35">
      <c r="A1328" s="121"/>
      <c r="B1328" s="76"/>
      <c r="C1328" s="9"/>
      <c r="D1328" s="9"/>
      <c r="E1328" s="9"/>
      <c r="F1328" s="15"/>
      <c r="G1328" s="5"/>
      <c r="H1328" s="5"/>
      <c r="I1328" s="9"/>
      <c r="J1328" s="9"/>
      <c r="K1328" s="9"/>
      <c r="L1328" s="9"/>
      <c r="M1328" s="9"/>
      <c r="N1328" s="9"/>
      <c r="O1328" s="9"/>
      <c r="P1328" s="9"/>
      <c r="Q1328" s="9"/>
      <c r="R1328" s="9"/>
      <c r="S1328" s="9"/>
      <c r="T1328" s="9"/>
      <c r="U1328" s="9"/>
      <c r="V1328" s="9"/>
      <c r="W1328" s="9"/>
      <c r="X1328" s="65"/>
      <c r="Y1328" s="17"/>
      <c r="Z1328" s="65"/>
      <c r="AA1328" s="9"/>
      <c r="AB1328" s="9"/>
      <c r="AC1328" s="9"/>
      <c r="AD1328" s="9"/>
      <c r="AE1328" s="14"/>
      <c r="AF1328" s="14"/>
      <c r="AG1328" s="14"/>
      <c r="AH1328" s="14"/>
      <c r="AI1328" s="14"/>
      <c r="AJ1328" s="14"/>
      <c r="AK1328" s="124"/>
      <c r="AL1328" s="6"/>
      <c r="AM1328" s="6"/>
      <c r="AN1328" s="6"/>
      <c r="AO1328" s="6"/>
      <c r="AP1328" s="6"/>
      <c r="AQ1328" s="6"/>
      <c r="AR1328" s="6"/>
      <c r="AS1328" s="6"/>
      <c r="AT1328" s="130"/>
      <c r="AU1328" s="39"/>
      <c r="AV1328" s="39"/>
      <c r="AW1328" s="6"/>
      <c r="AX1328" s="6"/>
      <c r="AY1328" s="6"/>
      <c r="AZ1328" s="6"/>
      <c r="BA1328" s="6"/>
      <c r="BB1328" s="6"/>
      <c r="BC1328" s="6"/>
      <c r="BD1328" s="130"/>
      <c r="BE1328" s="124"/>
      <c r="BF1328" s="6"/>
      <c r="BG1328" s="130"/>
      <c r="BH1328" s="6"/>
      <c r="BI1328" s="124"/>
      <c r="BJ1328" s="130"/>
    </row>
    <row r="1329" spans="1:62" customFormat="1" ht="15" x14ac:dyDescent="0.35">
      <c r="A1329" s="121"/>
      <c r="B1329" s="76"/>
      <c r="C1329" s="9"/>
      <c r="D1329" s="9"/>
      <c r="E1329" s="9"/>
      <c r="F1329" s="15"/>
      <c r="G1329" s="5"/>
      <c r="H1329" s="5"/>
      <c r="I1329" s="9"/>
      <c r="J1329" s="9"/>
      <c r="K1329" s="9"/>
      <c r="L1329" s="9"/>
      <c r="M1329" s="9"/>
      <c r="N1329" s="9"/>
      <c r="O1329" s="9"/>
      <c r="P1329" s="9"/>
      <c r="Q1329" s="9"/>
      <c r="R1329" s="9"/>
      <c r="S1329" s="9"/>
      <c r="T1329" s="9"/>
      <c r="U1329" s="9"/>
      <c r="V1329" s="9"/>
      <c r="W1329" s="9"/>
      <c r="X1329" s="65"/>
      <c r="Y1329" s="17"/>
      <c r="Z1329" s="65"/>
      <c r="AA1329" s="9"/>
      <c r="AB1329" s="9"/>
      <c r="AC1329" s="9"/>
      <c r="AD1329" s="9"/>
      <c r="AE1329" s="14"/>
      <c r="AF1329" s="14"/>
      <c r="AG1329" s="14"/>
      <c r="AH1329" s="14"/>
      <c r="AI1329" s="14"/>
      <c r="AJ1329" s="14"/>
      <c r="AK1329" s="124"/>
      <c r="AL1329" s="6"/>
      <c r="AM1329" s="6"/>
      <c r="AN1329" s="6"/>
      <c r="AO1329" s="6"/>
      <c r="AP1329" s="6"/>
      <c r="AQ1329" s="6"/>
      <c r="AR1329" s="6"/>
      <c r="AS1329" s="6"/>
      <c r="AT1329" s="130"/>
      <c r="AU1329" s="39"/>
      <c r="AV1329" s="39"/>
      <c r="AW1329" s="6"/>
      <c r="AX1329" s="6"/>
      <c r="AY1329" s="6"/>
      <c r="AZ1329" s="6"/>
      <c r="BA1329" s="6"/>
      <c r="BB1329" s="6"/>
      <c r="BC1329" s="6"/>
      <c r="BD1329" s="130"/>
      <c r="BE1329" s="124"/>
      <c r="BF1329" s="6"/>
      <c r="BG1329" s="130"/>
      <c r="BH1329" s="6"/>
      <c r="BI1329" s="124"/>
      <c r="BJ1329" s="130"/>
    </row>
    <row r="1330" spans="1:62" customFormat="1" ht="15" x14ac:dyDescent="0.35">
      <c r="A1330" s="34"/>
      <c r="B1330" s="19"/>
      <c r="C1330" s="1"/>
      <c r="D1330" s="9"/>
      <c r="E1330" s="1"/>
      <c r="F1330" s="15"/>
      <c r="G1330" s="37"/>
      <c r="H1330" s="5"/>
      <c r="I1330" s="22"/>
      <c r="J1330" s="22"/>
      <c r="K1330" s="22"/>
      <c r="L1330" s="60"/>
      <c r="M1330" s="60"/>
      <c r="N1330" s="60"/>
      <c r="O1330" s="60"/>
      <c r="P1330" s="60"/>
      <c r="Q1330" s="60"/>
      <c r="R1330" s="60"/>
      <c r="S1330" s="60"/>
      <c r="T1330" s="60"/>
      <c r="U1330" s="60"/>
      <c r="V1330" s="60"/>
      <c r="W1330" s="60"/>
      <c r="X1330" s="60"/>
      <c r="Y1330" s="59"/>
      <c r="Z1330" s="20"/>
      <c r="AA1330" s="60"/>
      <c r="AB1330" s="60"/>
      <c r="AC1330" s="60"/>
      <c r="AD1330" s="60"/>
      <c r="AE1330" s="22"/>
      <c r="AF1330" s="22"/>
      <c r="AG1330" s="22"/>
      <c r="AH1330" s="22"/>
      <c r="AI1330" s="22"/>
      <c r="AJ1330" s="22"/>
      <c r="AK1330" s="38"/>
      <c r="AL1330" s="39"/>
      <c r="AM1330" s="39"/>
      <c r="AN1330" s="39"/>
      <c r="AO1330" s="39"/>
      <c r="AP1330" s="39"/>
      <c r="AQ1330" s="39"/>
      <c r="AR1330" s="40"/>
      <c r="AS1330" s="39"/>
      <c r="AT1330" s="42"/>
      <c r="AU1330" s="39"/>
      <c r="AV1330" s="39"/>
      <c r="AW1330" s="39"/>
      <c r="AX1330" s="39"/>
      <c r="AY1330" s="39"/>
      <c r="AZ1330" s="40"/>
      <c r="BA1330" s="39"/>
      <c r="BB1330" s="40"/>
      <c r="BC1330" s="39"/>
      <c r="BD1330" s="42"/>
      <c r="BE1330" s="38"/>
      <c r="BF1330" s="39"/>
      <c r="BG1330" s="55"/>
      <c r="BH1330" s="56"/>
      <c r="BI1330" s="57"/>
      <c r="BJ1330" s="58"/>
    </row>
    <row r="1331" spans="1:62" customFormat="1" ht="15" x14ac:dyDescent="0.35">
      <c r="A1331" s="34"/>
      <c r="B1331" s="76"/>
      <c r="C1331" s="1"/>
      <c r="D1331" s="9"/>
      <c r="E1331" s="1"/>
      <c r="F1331" s="15"/>
      <c r="G1331" s="5"/>
      <c r="H1331" s="5"/>
      <c r="I1331" s="22"/>
      <c r="J1331" s="22"/>
      <c r="K1331" s="22"/>
      <c r="L1331" s="60"/>
      <c r="M1331" s="60"/>
      <c r="N1331" s="60"/>
      <c r="O1331" s="60"/>
      <c r="P1331" s="60"/>
      <c r="Q1331" s="60"/>
      <c r="R1331" s="60"/>
      <c r="S1331" s="60"/>
      <c r="T1331" s="60"/>
      <c r="U1331" s="60"/>
      <c r="V1331" s="60"/>
      <c r="W1331" s="60"/>
      <c r="X1331" s="60"/>
      <c r="Y1331" s="59"/>
      <c r="Z1331" s="20"/>
      <c r="AA1331" s="60"/>
      <c r="AB1331" s="60"/>
      <c r="AC1331" s="60"/>
      <c r="AD1331" s="60"/>
      <c r="AE1331" s="22"/>
      <c r="AF1331" s="22"/>
      <c r="AG1331" s="22"/>
      <c r="AH1331" s="22"/>
      <c r="AI1331" s="22"/>
      <c r="AJ1331" s="22"/>
      <c r="AK1331" s="38"/>
      <c r="AL1331" s="39"/>
      <c r="AM1331" s="39"/>
      <c r="AN1331" s="39"/>
      <c r="AO1331" s="39"/>
      <c r="AP1331" s="39"/>
      <c r="AQ1331" s="39"/>
      <c r="AR1331" s="40"/>
      <c r="AS1331" s="39"/>
      <c r="AT1331" s="42"/>
      <c r="AU1331" s="39"/>
      <c r="AV1331" s="39"/>
      <c r="AW1331" s="39"/>
      <c r="AX1331" s="39"/>
      <c r="AY1331" s="39"/>
      <c r="AZ1331" s="40"/>
      <c r="BA1331" s="39"/>
      <c r="BB1331" s="40"/>
      <c r="BC1331" s="39"/>
      <c r="BD1331" s="42"/>
      <c r="BE1331" s="38"/>
      <c r="BF1331" s="39"/>
      <c r="BG1331" s="55"/>
      <c r="BH1331" s="56"/>
      <c r="BI1331" s="57"/>
      <c r="BJ1331" s="58"/>
    </row>
    <row r="1332" spans="1:62" customFormat="1" ht="15" x14ac:dyDescent="0.35">
      <c r="A1332" s="34"/>
      <c r="B1332" s="19"/>
      <c r="C1332" s="1"/>
      <c r="D1332" s="9"/>
      <c r="E1332" s="1"/>
      <c r="F1332" s="15"/>
      <c r="G1332" s="37"/>
      <c r="H1332" s="5"/>
      <c r="I1332" s="22"/>
      <c r="J1332" s="22"/>
      <c r="K1332" s="22"/>
      <c r="L1332" s="60"/>
      <c r="M1332" s="60"/>
      <c r="N1332" s="60"/>
      <c r="O1332" s="60"/>
      <c r="P1332" s="60"/>
      <c r="Q1332" s="60"/>
      <c r="R1332" s="60"/>
      <c r="S1332" s="60"/>
      <c r="T1332" s="60"/>
      <c r="U1332" s="60"/>
      <c r="V1332" s="60"/>
      <c r="W1332" s="60"/>
      <c r="X1332" s="60"/>
      <c r="Y1332" s="59"/>
      <c r="Z1332" s="20"/>
      <c r="AA1332" s="60"/>
      <c r="AB1332" s="60"/>
      <c r="AC1332" s="60"/>
      <c r="AD1332" s="60"/>
      <c r="AE1332" s="22"/>
      <c r="AF1332" s="22"/>
      <c r="AG1332" s="22"/>
      <c r="AH1332" s="22"/>
      <c r="AI1332" s="22"/>
      <c r="AJ1332" s="22"/>
      <c r="AK1332" s="38"/>
      <c r="AL1332" s="39"/>
      <c r="AM1332" s="39"/>
      <c r="AN1332" s="39"/>
      <c r="AO1332" s="39"/>
      <c r="AP1332" s="39"/>
      <c r="AQ1332" s="39"/>
      <c r="AR1332" s="40"/>
      <c r="AS1332" s="39"/>
      <c r="AT1332" s="42"/>
      <c r="AU1332" s="39"/>
      <c r="AV1332" s="39"/>
      <c r="AW1332" s="39"/>
      <c r="AX1332" s="39"/>
      <c r="AY1332" s="39"/>
      <c r="AZ1332" s="40"/>
      <c r="BA1332" s="39"/>
      <c r="BB1332" s="40"/>
      <c r="BC1332" s="39"/>
      <c r="BD1332" s="42"/>
      <c r="BE1332" s="38"/>
      <c r="BF1332" s="39"/>
      <c r="BG1332" s="55"/>
      <c r="BH1332" s="56"/>
      <c r="BI1332" s="57"/>
      <c r="BJ1332" s="58"/>
    </row>
    <row r="1333" spans="1:62" customFormat="1" ht="15" x14ac:dyDescent="0.35">
      <c r="A1333" s="121"/>
      <c r="B1333" s="76"/>
      <c r="C1333" s="9"/>
      <c r="D1333" s="9"/>
      <c r="E1333" s="9"/>
      <c r="F1333" s="15"/>
      <c r="G1333" s="5"/>
      <c r="H1333" s="5"/>
      <c r="I1333" s="9"/>
      <c r="J1333" s="9"/>
      <c r="K1333" s="9"/>
      <c r="L1333" s="9"/>
      <c r="M1333" s="9"/>
      <c r="N1333" s="9"/>
      <c r="O1333" s="9"/>
      <c r="P1333" s="9"/>
      <c r="Q1333" s="9"/>
      <c r="R1333" s="9"/>
      <c r="S1333" s="9"/>
      <c r="T1333" s="9"/>
      <c r="U1333" s="9"/>
      <c r="V1333" s="9"/>
      <c r="W1333" s="9"/>
      <c r="X1333" s="65"/>
      <c r="Y1333" s="17"/>
      <c r="Z1333" s="65"/>
      <c r="AA1333" s="9"/>
      <c r="AB1333" s="9"/>
      <c r="AC1333" s="9"/>
      <c r="AD1333" s="9"/>
      <c r="AE1333" s="14"/>
      <c r="AF1333" s="14"/>
      <c r="AG1333" s="14"/>
      <c r="AH1333" s="14"/>
      <c r="AI1333" s="14"/>
      <c r="AJ1333" s="14"/>
      <c r="AK1333" s="124"/>
      <c r="AL1333" s="6"/>
      <c r="AM1333" s="6"/>
      <c r="AN1333" s="6"/>
      <c r="AO1333" s="6"/>
      <c r="AP1333" s="6"/>
      <c r="AQ1333" s="6"/>
      <c r="AR1333" s="6"/>
      <c r="AS1333" s="6"/>
      <c r="AT1333" s="130"/>
      <c r="AU1333" s="39"/>
      <c r="AV1333" s="39"/>
      <c r="AW1333" s="6"/>
      <c r="AX1333" s="6"/>
      <c r="AY1333" s="6"/>
      <c r="AZ1333" s="6"/>
      <c r="BA1333" s="6"/>
      <c r="BB1333" s="6"/>
      <c r="BC1333" s="6"/>
      <c r="BD1333" s="130"/>
      <c r="BE1333" s="124"/>
      <c r="BF1333" s="6"/>
      <c r="BG1333" s="130"/>
      <c r="BH1333" s="6"/>
      <c r="BI1333" s="124"/>
      <c r="BJ1333" s="130"/>
    </row>
    <row r="1334" spans="1:62" customFormat="1" ht="15" x14ac:dyDescent="0.35">
      <c r="A1334" s="121"/>
      <c r="B1334" s="76"/>
      <c r="C1334" s="9"/>
      <c r="D1334" s="9"/>
      <c r="E1334" s="9"/>
      <c r="F1334" s="15"/>
      <c r="G1334" s="5"/>
      <c r="H1334" s="5"/>
      <c r="I1334" s="9"/>
      <c r="J1334" s="9"/>
      <c r="K1334" s="9"/>
      <c r="L1334" s="9"/>
      <c r="M1334" s="9"/>
      <c r="N1334" s="9"/>
      <c r="O1334" s="9"/>
      <c r="P1334" s="9"/>
      <c r="Q1334" s="9"/>
      <c r="R1334" s="9"/>
      <c r="S1334" s="9"/>
      <c r="T1334" s="9"/>
      <c r="U1334" s="9"/>
      <c r="V1334" s="8"/>
      <c r="W1334" s="8"/>
      <c r="X1334" s="7"/>
      <c r="Y1334" s="18"/>
      <c r="Z1334" s="7"/>
      <c r="AA1334" s="7"/>
      <c r="AB1334" s="7"/>
      <c r="AC1334" s="9"/>
      <c r="AD1334" s="8"/>
      <c r="AE1334" s="14"/>
      <c r="AF1334" s="14"/>
      <c r="AG1334" s="14"/>
      <c r="AH1334" s="14"/>
      <c r="AI1334" s="14"/>
      <c r="AJ1334" s="14"/>
      <c r="AK1334" s="125"/>
      <c r="AL1334" s="6"/>
      <c r="AM1334" s="5"/>
      <c r="AN1334" s="5"/>
      <c r="AO1334" s="6"/>
      <c r="AP1334" s="6"/>
      <c r="AQ1334" s="6"/>
      <c r="AR1334" s="6"/>
      <c r="AS1334" s="6"/>
      <c r="AT1334" s="130"/>
      <c r="AU1334" s="6"/>
      <c r="AV1334" s="6"/>
      <c r="AW1334" s="6"/>
      <c r="AX1334" s="6"/>
      <c r="AY1334" s="6"/>
      <c r="AZ1334" s="6"/>
      <c r="BA1334" s="6"/>
      <c r="BB1334" s="6"/>
      <c r="BC1334" s="6"/>
      <c r="BD1334" s="130"/>
      <c r="BE1334" s="124"/>
      <c r="BF1334" s="6"/>
      <c r="BG1334" s="130"/>
      <c r="BH1334" s="6"/>
      <c r="BI1334" s="124"/>
      <c r="BJ1334" s="130"/>
    </row>
    <row r="1335" spans="1:62" customFormat="1" ht="15" x14ac:dyDescent="0.35">
      <c r="A1335" s="121"/>
      <c r="B1335" s="76"/>
      <c r="C1335" s="9"/>
      <c r="D1335" s="9"/>
      <c r="E1335" s="9"/>
      <c r="F1335" s="15"/>
      <c r="G1335" s="5"/>
      <c r="H1335" s="5"/>
      <c r="I1335" s="9"/>
      <c r="J1335" s="9"/>
      <c r="K1335" s="9"/>
      <c r="L1335" s="9"/>
      <c r="M1335" s="9"/>
      <c r="N1335" s="9"/>
      <c r="O1335" s="9"/>
      <c r="P1335" s="9"/>
      <c r="Q1335" s="9"/>
      <c r="R1335" s="9"/>
      <c r="S1335" s="9"/>
      <c r="T1335" s="9"/>
      <c r="U1335" s="9"/>
      <c r="V1335" s="8"/>
      <c r="W1335" s="8"/>
      <c r="X1335" s="7"/>
      <c r="Y1335" s="18"/>
      <c r="Z1335" s="7"/>
      <c r="AA1335" s="7"/>
      <c r="AB1335" s="7"/>
      <c r="AC1335" s="9"/>
      <c r="AD1335" s="8"/>
      <c r="AE1335" s="14"/>
      <c r="AF1335" s="14"/>
      <c r="AG1335" s="14"/>
      <c r="AH1335" s="14"/>
      <c r="AI1335" s="14"/>
      <c r="AJ1335" s="14"/>
      <c r="AK1335" s="125"/>
      <c r="AL1335" s="6"/>
      <c r="AM1335" s="5"/>
      <c r="AN1335" s="5"/>
      <c r="AO1335" s="6"/>
      <c r="AP1335" s="6"/>
      <c r="AQ1335" s="6"/>
      <c r="AR1335" s="6"/>
      <c r="AS1335" s="6"/>
      <c r="AT1335" s="130"/>
      <c r="AU1335" s="6"/>
      <c r="AV1335" s="6"/>
      <c r="AW1335" s="6"/>
      <c r="AX1335" s="6"/>
      <c r="AY1335" s="6"/>
      <c r="AZ1335" s="6"/>
      <c r="BA1335" s="6"/>
      <c r="BB1335" s="6"/>
      <c r="BC1335" s="6"/>
      <c r="BD1335" s="130"/>
      <c r="BE1335" s="124"/>
      <c r="BF1335" s="6"/>
      <c r="BG1335" s="130"/>
      <c r="BH1335" s="6"/>
      <c r="BI1335" s="124"/>
      <c r="BJ1335" s="130"/>
    </row>
    <row r="1336" spans="1:62" customFormat="1" ht="15" x14ac:dyDescent="0.35">
      <c r="A1336" s="121"/>
      <c r="B1336" s="76"/>
      <c r="C1336" s="9"/>
      <c r="D1336" s="9"/>
      <c r="E1336" s="9"/>
      <c r="F1336" s="15"/>
      <c r="G1336" s="5"/>
      <c r="H1336" s="5"/>
      <c r="I1336" s="9"/>
      <c r="J1336" s="9"/>
      <c r="K1336" s="9"/>
      <c r="L1336" s="9"/>
      <c r="M1336" s="9"/>
      <c r="N1336" s="9"/>
      <c r="O1336" s="9"/>
      <c r="P1336" s="9"/>
      <c r="Q1336" s="9"/>
      <c r="R1336" s="9"/>
      <c r="S1336" s="9"/>
      <c r="T1336" s="9"/>
      <c r="U1336" s="9"/>
      <c r="V1336" s="9"/>
      <c r="W1336" s="9"/>
      <c r="X1336" s="65"/>
      <c r="Y1336" s="17"/>
      <c r="Z1336" s="65"/>
      <c r="AA1336" s="9"/>
      <c r="AB1336" s="9"/>
      <c r="AC1336" s="9"/>
      <c r="AD1336" s="9"/>
      <c r="AE1336" s="14"/>
      <c r="AF1336" s="14"/>
      <c r="AG1336" s="14"/>
      <c r="AH1336" s="14"/>
      <c r="AI1336" s="14"/>
      <c r="AJ1336" s="14"/>
      <c r="AK1336" s="124"/>
      <c r="AL1336" s="6"/>
      <c r="AM1336" s="6"/>
      <c r="AN1336" s="6"/>
      <c r="AO1336" s="6"/>
      <c r="AP1336" s="6"/>
      <c r="AQ1336" s="6"/>
      <c r="AR1336" s="6"/>
      <c r="AS1336" s="6"/>
      <c r="AT1336" s="130"/>
      <c r="AU1336" s="39"/>
      <c r="AV1336" s="39"/>
      <c r="AW1336" s="6"/>
      <c r="AX1336" s="6"/>
      <c r="AY1336" s="6"/>
      <c r="AZ1336" s="6"/>
      <c r="BA1336" s="6"/>
      <c r="BB1336" s="6"/>
      <c r="BC1336" s="6"/>
      <c r="BD1336" s="130"/>
      <c r="BE1336" s="124"/>
      <c r="BF1336" s="6"/>
      <c r="BG1336" s="130"/>
      <c r="BH1336" s="6"/>
      <c r="BI1336" s="124"/>
      <c r="BJ1336" s="130"/>
    </row>
    <row r="1337" spans="1:62" customFormat="1" ht="15" x14ac:dyDescent="0.35">
      <c r="A1337" s="121"/>
      <c r="B1337" s="76"/>
      <c r="C1337" s="9"/>
      <c r="D1337" s="9"/>
      <c r="E1337" s="9"/>
      <c r="F1337" s="15"/>
      <c r="G1337" s="5"/>
      <c r="H1337" s="5"/>
      <c r="I1337" s="9"/>
      <c r="J1337" s="9"/>
      <c r="K1337" s="9"/>
      <c r="L1337" s="9"/>
      <c r="M1337" s="9"/>
      <c r="N1337" s="9"/>
      <c r="O1337" s="9"/>
      <c r="P1337" s="9"/>
      <c r="Q1337" s="9"/>
      <c r="R1337" s="9"/>
      <c r="S1337" s="9"/>
      <c r="T1337" s="9"/>
      <c r="U1337" s="9"/>
      <c r="V1337" s="9"/>
      <c r="W1337" s="9"/>
      <c r="X1337" s="65"/>
      <c r="Y1337" s="17"/>
      <c r="Z1337" s="65"/>
      <c r="AA1337" s="9"/>
      <c r="AB1337" s="9"/>
      <c r="AC1337" s="9"/>
      <c r="AD1337" s="9"/>
      <c r="AE1337" s="14"/>
      <c r="AF1337" s="14"/>
      <c r="AG1337" s="14"/>
      <c r="AH1337" s="14"/>
      <c r="AI1337" s="14"/>
      <c r="AJ1337" s="14"/>
      <c r="AK1337" s="124"/>
      <c r="AL1337" s="6"/>
      <c r="AM1337" s="6"/>
      <c r="AN1337" s="6"/>
      <c r="AO1337" s="6"/>
      <c r="AP1337" s="6"/>
      <c r="AQ1337" s="6"/>
      <c r="AR1337" s="6"/>
      <c r="AS1337" s="6"/>
      <c r="AT1337" s="130"/>
      <c r="AU1337" s="39"/>
      <c r="AV1337" s="39"/>
      <c r="AW1337" s="6"/>
      <c r="AX1337" s="6"/>
      <c r="AY1337" s="6"/>
      <c r="AZ1337" s="6"/>
      <c r="BA1337" s="6"/>
      <c r="BB1337" s="6"/>
      <c r="BC1337" s="6"/>
      <c r="BD1337" s="130"/>
      <c r="BE1337" s="124"/>
      <c r="BF1337" s="6"/>
      <c r="BG1337" s="130"/>
      <c r="BH1337" s="6"/>
      <c r="BI1337" s="124"/>
      <c r="BJ1337" s="130"/>
    </row>
    <row r="1338" spans="1:62" customFormat="1" ht="15" x14ac:dyDescent="0.35">
      <c r="A1338" s="121"/>
      <c r="B1338" s="76"/>
      <c r="C1338" s="9"/>
      <c r="D1338" s="9"/>
      <c r="E1338" s="9"/>
      <c r="F1338" s="15"/>
      <c r="G1338" s="5"/>
      <c r="H1338" s="5"/>
      <c r="I1338" s="9"/>
      <c r="J1338" s="9"/>
      <c r="K1338" s="9"/>
      <c r="L1338" s="9"/>
      <c r="M1338" s="9"/>
      <c r="N1338" s="9"/>
      <c r="O1338" s="9"/>
      <c r="P1338" s="9"/>
      <c r="Q1338" s="9"/>
      <c r="R1338" s="9"/>
      <c r="S1338" s="9"/>
      <c r="T1338" s="9"/>
      <c r="U1338" s="9"/>
      <c r="V1338" s="9"/>
      <c r="W1338" s="9"/>
      <c r="X1338" s="65"/>
      <c r="Y1338" s="17"/>
      <c r="Z1338" s="65"/>
      <c r="AA1338" s="9"/>
      <c r="AB1338" s="9"/>
      <c r="AC1338" s="9"/>
      <c r="AD1338" s="9"/>
      <c r="AE1338" s="14"/>
      <c r="AF1338" s="14"/>
      <c r="AG1338" s="14"/>
      <c r="AH1338" s="14"/>
      <c r="AI1338" s="14"/>
      <c r="AJ1338" s="14"/>
      <c r="AK1338" s="124"/>
      <c r="AL1338" s="6"/>
      <c r="AM1338" s="6"/>
      <c r="AN1338" s="6"/>
      <c r="AO1338" s="6"/>
      <c r="AP1338" s="6"/>
      <c r="AQ1338" s="6"/>
      <c r="AR1338" s="6"/>
      <c r="AS1338" s="6"/>
      <c r="AT1338" s="130"/>
      <c r="AU1338" s="39"/>
      <c r="AV1338" s="39"/>
      <c r="AW1338" s="6"/>
      <c r="AX1338" s="6"/>
      <c r="AY1338" s="6"/>
      <c r="AZ1338" s="6"/>
      <c r="BA1338" s="6"/>
      <c r="BB1338" s="6"/>
      <c r="BC1338" s="6"/>
      <c r="BD1338" s="130"/>
      <c r="BE1338" s="124"/>
      <c r="BF1338" s="6"/>
      <c r="BG1338" s="130"/>
      <c r="BH1338" s="6"/>
      <c r="BI1338" s="124"/>
      <c r="BJ1338" s="130"/>
    </row>
    <row r="1339" spans="1:62" customFormat="1" ht="15" x14ac:dyDescent="0.35">
      <c r="A1339" s="34"/>
      <c r="B1339" s="19"/>
      <c r="C1339" s="1"/>
      <c r="D1339" s="9"/>
      <c r="E1339" s="1"/>
      <c r="F1339" s="15"/>
      <c r="G1339" s="37"/>
      <c r="H1339" s="5"/>
      <c r="I1339" s="22"/>
      <c r="J1339" s="22"/>
      <c r="K1339" s="22"/>
      <c r="L1339" s="60"/>
      <c r="M1339" s="60"/>
      <c r="N1339" s="60"/>
      <c r="O1339" s="60"/>
      <c r="P1339" s="60"/>
      <c r="Q1339" s="60"/>
      <c r="R1339" s="60"/>
      <c r="S1339" s="60"/>
      <c r="T1339" s="60"/>
      <c r="U1339" s="60"/>
      <c r="V1339" s="60"/>
      <c r="W1339" s="60"/>
      <c r="X1339" s="60"/>
      <c r="Y1339" s="59"/>
      <c r="Z1339" s="20"/>
      <c r="AA1339" s="60"/>
      <c r="AB1339" s="60"/>
      <c r="AC1339" s="60"/>
      <c r="AD1339" s="60"/>
      <c r="AE1339" s="22"/>
      <c r="AF1339" s="22"/>
      <c r="AG1339" s="22"/>
      <c r="AH1339" s="22"/>
      <c r="AI1339" s="22"/>
      <c r="AJ1339" s="22"/>
      <c r="AK1339" s="38"/>
      <c r="AL1339" s="39"/>
      <c r="AM1339" s="39"/>
      <c r="AN1339" s="39"/>
      <c r="AO1339" s="39"/>
      <c r="AP1339" s="39"/>
      <c r="AQ1339" s="39"/>
      <c r="AR1339" s="40"/>
      <c r="AS1339" s="39"/>
      <c r="AT1339" s="42"/>
      <c r="AU1339" s="39"/>
      <c r="AV1339" s="39"/>
      <c r="AW1339" s="39"/>
      <c r="AX1339" s="39"/>
      <c r="AY1339" s="39"/>
      <c r="AZ1339" s="40"/>
      <c r="BA1339" s="39"/>
      <c r="BB1339" s="40"/>
      <c r="BC1339" s="39"/>
      <c r="BD1339" s="42"/>
      <c r="BE1339" s="38"/>
      <c r="BF1339" s="39"/>
      <c r="BG1339" s="55"/>
      <c r="BH1339" s="56"/>
      <c r="BI1339" s="57"/>
      <c r="BJ1339" s="58"/>
    </row>
    <row r="1340" spans="1:62" customFormat="1" ht="15" x14ac:dyDescent="0.35">
      <c r="A1340" s="34"/>
      <c r="B1340" s="19"/>
      <c r="C1340" s="1"/>
      <c r="D1340" s="9"/>
      <c r="E1340" s="1"/>
      <c r="F1340" s="15"/>
      <c r="G1340" s="37"/>
      <c r="H1340" s="5"/>
      <c r="I1340" s="22"/>
      <c r="J1340" s="22"/>
      <c r="K1340" s="22"/>
      <c r="L1340" s="60"/>
      <c r="M1340" s="60"/>
      <c r="N1340" s="60"/>
      <c r="O1340" s="60"/>
      <c r="P1340" s="60"/>
      <c r="Q1340" s="60"/>
      <c r="R1340" s="60"/>
      <c r="S1340" s="60"/>
      <c r="T1340" s="60"/>
      <c r="U1340" s="60"/>
      <c r="V1340" s="60"/>
      <c r="W1340" s="60"/>
      <c r="X1340" s="60"/>
      <c r="Y1340" s="59"/>
      <c r="Z1340" s="20"/>
      <c r="AA1340" s="60"/>
      <c r="AB1340" s="60"/>
      <c r="AC1340" s="60"/>
      <c r="AD1340" s="60"/>
      <c r="AE1340" s="22"/>
      <c r="AF1340" s="22"/>
      <c r="AG1340" s="22"/>
      <c r="AH1340" s="22"/>
      <c r="AI1340" s="22"/>
      <c r="AJ1340" s="22"/>
      <c r="AK1340" s="38"/>
      <c r="AL1340" s="39"/>
      <c r="AM1340" s="39"/>
      <c r="AN1340" s="39"/>
      <c r="AO1340" s="39"/>
      <c r="AP1340" s="39"/>
      <c r="AQ1340" s="39"/>
      <c r="AR1340" s="40"/>
      <c r="AS1340" s="39"/>
      <c r="AT1340" s="42"/>
      <c r="AU1340" s="39"/>
      <c r="AV1340" s="39"/>
      <c r="AW1340" s="39"/>
      <c r="AX1340" s="39"/>
      <c r="AY1340" s="39"/>
      <c r="AZ1340" s="40"/>
      <c r="BA1340" s="39"/>
      <c r="BB1340" s="40"/>
      <c r="BC1340" s="39"/>
      <c r="BD1340" s="42"/>
      <c r="BE1340" s="38"/>
      <c r="BF1340" s="39"/>
      <c r="BG1340" s="55"/>
      <c r="BH1340" s="56"/>
      <c r="BI1340" s="57"/>
      <c r="BJ1340" s="58"/>
    </row>
    <row r="1341" spans="1:62" customFormat="1" ht="15" x14ac:dyDescent="0.35">
      <c r="A1341" s="121"/>
      <c r="B1341" s="76"/>
      <c r="C1341" s="9"/>
      <c r="D1341" s="9"/>
      <c r="E1341" s="9"/>
      <c r="F1341" s="15"/>
      <c r="G1341" s="5"/>
      <c r="H1341" s="5"/>
      <c r="I1341" s="9"/>
      <c r="J1341" s="9"/>
      <c r="K1341" s="9"/>
      <c r="L1341" s="9"/>
      <c r="M1341" s="9"/>
      <c r="N1341" s="9"/>
      <c r="O1341" s="9"/>
      <c r="P1341" s="9"/>
      <c r="Q1341" s="9"/>
      <c r="R1341" s="9"/>
      <c r="S1341" s="9"/>
      <c r="T1341" s="9"/>
      <c r="U1341" s="9"/>
      <c r="V1341" s="8"/>
      <c r="W1341" s="8"/>
      <c r="X1341" s="7"/>
      <c r="Y1341" s="18"/>
      <c r="Z1341" s="7"/>
      <c r="AA1341" s="7"/>
      <c r="AB1341" s="7"/>
      <c r="AC1341" s="9"/>
      <c r="AD1341" s="8"/>
      <c r="AE1341" s="14"/>
      <c r="AF1341" s="14"/>
      <c r="AG1341" s="14"/>
      <c r="AH1341" s="14"/>
      <c r="AI1341" s="14"/>
      <c r="AJ1341" s="14"/>
      <c r="AK1341" s="125"/>
      <c r="AL1341" s="6"/>
      <c r="AM1341" s="5"/>
      <c r="AN1341" s="5"/>
      <c r="AO1341" s="6"/>
      <c r="AP1341" s="6"/>
      <c r="AQ1341" s="6"/>
      <c r="AR1341" s="6"/>
      <c r="AS1341" s="6"/>
      <c r="AT1341" s="130"/>
      <c r="AU1341" s="6"/>
      <c r="AV1341" s="6"/>
      <c r="AW1341" s="6"/>
      <c r="AX1341" s="6"/>
      <c r="AY1341" s="6"/>
      <c r="AZ1341" s="6"/>
      <c r="BA1341" s="6"/>
      <c r="BB1341" s="6"/>
      <c r="BC1341" s="6"/>
      <c r="BD1341" s="130"/>
      <c r="BE1341" s="124"/>
      <c r="BF1341" s="6"/>
      <c r="BG1341" s="130"/>
      <c r="BH1341" s="6"/>
      <c r="BI1341" s="124"/>
      <c r="BJ1341" s="130"/>
    </row>
    <row r="1342" spans="1:62" customFormat="1" ht="15" x14ac:dyDescent="0.35">
      <c r="A1342" s="34"/>
      <c r="B1342" s="76"/>
      <c r="C1342" s="1"/>
      <c r="D1342" s="9"/>
      <c r="E1342" s="1"/>
      <c r="F1342" s="15"/>
      <c r="G1342" s="5"/>
      <c r="H1342" s="5"/>
      <c r="I1342" s="22"/>
      <c r="J1342" s="22"/>
      <c r="K1342" s="22"/>
      <c r="L1342" s="60"/>
      <c r="M1342" s="60"/>
      <c r="N1342" s="60"/>
      <c r="O1342" s="60"/>
      <c r="P1342" s="60"/>
      <c r="Q1342" s="60"/>
      <c r="R1342" s="60"/>
      <c r="S1342" s="60"/>
      <c r="T1342" s="60"/>
      <c r="U1342" s="60"/>
      <c r="V1342" s="60"/>
      <c r="W1342" s="60"/>
      <c r="X1342" s="60"/>
      <c r="Y1342" s="59"/>
      <c r="Z1342" s="20"/>
      <c r="AA1342" s="60"/>
      <c r="AB1342" s="60"/>
      <c r="AC1342" s="60"/>
      <c r="AD1342" s="60"/>
      <c r="AE1342" s="22"/>
      <c r="AF1342" s="22"/>
      <c r="AG1342" s="22"/>
      <c r="AH1342" s="22"/>
      <c r="AI1342" s="22"/>
      <c r="AJ1342" s="22"/>
      <c r="AK1342" s="38"/>
      <c r="AL1342" s="39"/>
      <c r="AM1342" s="39"/>
      <c r="AN1342" s="39"/>
      <c r="AO1342" s="39"/>
      <c r="AP1342" s="39"/>
      <c r="AQ1342" s="39"/>
      <c r="AR1342" s="40"/>
      <c r="AS1342" s="39"/>
      <c r="AT1342" s="42"/>
      <c r="AU1342" s="39"/>
      <c r="AV1342" s="39"/>
      <c r="AW1342" s="39"/>
      <c r="AX1342" s="39"/>
      <c r="AY1342" s="39"/>
      <c r="AZ1342" s="40"/>
      <c r="BA1342" s="39"/>
      <c r="BB1342" s="40"/>
      <c r="BC1342" s="39"/>
      <c r="BD1342" s="42"/>
      <c r="BE1342" s="38"/>
      <c r="BF1342" s="39"/>
      <c r="BG1342" s="55"/>
      <c r="BH1342" s="56"/>
      <c r="BI1342" s="57"/>
      <c r="BJ1342" s="58"/>
    </row>
    <row r="1343" spans="1:62" customFormat="1" ht="15" x14ac:dyDescent="0.35">
      <c r="A1343" s="121"/>
      <c r="B1343" s="76"/>
      <c r="C1343" s="9"/>
      <c r="D1343" s="9"/>
      <c r="E1343" s="9"/>
      <c r="F1343" s="15"/>
      <c r="G1343" s="5"/>
      <c r="H1343" s="5"/>
      <c r="I1343" s="9"/>
      <c r="J1343" s="9"/>
      <c r="K1343" s="9"/>
      <c r="L1343" s="9"/>
      <c r="M1343" s="9"/>
      <c r="N1343" s="9"/>
      <c r="O1343" s="9"/>
      <c r="P1343" s="9"/>
      <c r="Q1343" s="9"/>
      <c r="R1343" s="9"/>
      <c r="S1343" s="9"/>
      <c r="T1343" s="9"/>
      <c r="U1343" s="9"/>
      <c r="V1343" s="8"/>
      <c r="W1343" s="8"/>
      <c r="X1343" s="7"/>
      <c r="Y1343" s="18"/>
      <c r="Z1343" s="7"/>
      <c r="AA1343" s="7"/>
      <c r="AB1343" s="7"/>
      <c r="AC1343" s="9"/>
      <c r="AD1343" s="8"/>
      <c r="AE1343" s="14"/>
      <c r="AF1343" s="14"/>
      <c r="AG1343" s="14"/>
      <c r="AH1343" s="14"/>
      <c r="AI1343" s="14"/>
      <c r="AJ1343" s="14"/>
      <c r="AK1343" s="125"/>
      <c r="AL1343" s="6"/>
      <c r="AM1343" s="5"/>
      <c r="AN1343" s="5"/>
      <c r="AO1343" s="6"/>
      <c r="AP1343" s="6"/>
      <c r="AQ1343" s="6"/>
      <c r="AR1343" s="6"/>
      <c r="AS1343" s="6"/>
      <c r="AT1343" s="130"/>
      <c r="AU1343" s="6"/>
      <c r="AV1343" s="6"/>
      <c r="AW1343" s="6"/>
      <c r="AX1343" s="6"/>
      <c r="AY1343" s="6"/>
      <c r="AZ1343" s="6"/>
      <c r="BA1343" s="6"/>
      <c r="BB1343" s="6"/>
      <c r="BC1343" s="6"/>
      <c r="BD1343" s="130"/>
      <c r="BE1343" s="124"/>
      <c r="BF1343" s="6"/>
      <c r="BG1343" s="130"/>
      <c r="BH1343" s="6"/>
      <c r="BI1343" s="124"/>
      <c r="BJ1343" s="130"/>
    </row>
    <row r="1344" spans="1:62" customFormat="1" ht="15" x14ac:dyDescent="0.35">
      <c r="A1344" s="121"/>
      <c r="B1344" s="76"/>
      <c r="C1344" s="9"/>
      <c r="D1344" s="9"/>
      <c r="E1344" s="9"/>
      <c r="F1344" s="15"/>
      <c r="G1344" s="5"/>
      <c r="H1344" s="5"/>
      <c r="I1344" s="9"/>
      <c r="J1344" s="9"/>
      <c r="K1344" s="9"/>
      <c r="L1344" s="9"/>
      <c r="M1344" s="9"/>
      <c r="N1344" s="9"/>
      <c r="O1344" s="9"/>
      <c r="P1344" s="9"/>
      <c r="Q1344" s="9"/>
      <c r="R1344" s="9"/>
      <c r="S1344" s="9"/>
      <c r="T1344" s="9"/>
      <c r="U1344" s="9"/>
      <c r="V1344" s="9"/>
      <c r="W1344" s="9"/>
      <c r="X1344" s="65"/>
      <c r="Y1344" s="17"/>
      <c r="Z1344" s="65"/>
      <c r="AA1344" s="9"/>
      <c r="AB1344" s="9"/>
      <c r="AC1344" s="9"/>
      <c r="AD1344" s="9"/>
      <c r="AE1344" s="14"/>
      <c r="AF1344" s="14"/>
      <c r="AG1344" s="14"/>
      <c r="AH1344" s="14"/>
      <c r="AI1344" s="14"/>
      <c r="AJ1344" s="14"/>
      <c r="AK1344" s="124"/>
      <c r="AL1344" s="6"/>
      <c r="AM1344" s="6"/>
      <c r="AN1344" s="6"/>
      <c r="AO1344" s="6"/>
      <c r="AP1344" s="6"/>
      <c r="AQ1344" s="6"/>
      <c r="AR1344" s="6"/>
      <c r="AS1344" s="6"/>
      <c r="AT1344" s="130"/>
      <c r="AU1344" s="39"/>
      <c r="AV1344" s="39"/>
      <c r="AW1344" s="6"/>
      <c r="AX1344" s="6"/>
      <c r="AY1344" s="6"/>
      <c r="AZ1344" s="6"/>
      <c r="BA1344" s="6"/>
      <c r="BB1344" s="6"/>
      <c r="BC1344" s="6"/>
      <c r="BD1344" s="130"/>
      <c r="BE1344" s="124"/>
      <c r="BF1344" s="6"/>
      <c r="BG1344" s="130"/>
      <c r="BH1344" s="6"/>
      <c r="BI1344" s="124"/>
      <c r="BJ1344" s="130"/>
    </row>
    <row r="1345" spans="1:62" customFormat="1" ht="15" x14ac:dyDescent="0.35">
      <c r="A1345" s="34"/>
      <c r="B1345" s="76"/>
      <c r="C1345" s="1"/>
      <c r="D1345" s="9"/>
      <c r="E1345" s="1"/>
      <c r="F1345" s="15"/>
      <c r="G1345" s="5"/>
      <c r="H1345" s="5"/>
      <c r="I1345" s="22"/>
      <c r="J1345" s="22"/>
      <c r="K1345" s="22"/>
      <c r="L1345" s="60"/>
      <c r="M1345" s="60"/>
      <c r="N1345" s="60"/>
      <c r="O1345" s="60"/>
      <c r="P1345" s="60"/>
      <c r="Q1345" s="60"/>
      <c r="R1345" s="60"/>
      <c r="S1345" s="60"/>
      <c r="T1345" s="60"/>
      <c r="U1345" s="60"/>
      <c r="V1345" s="60"/>
      <c r="W1345" s="60"/>
      <c r="X1345" s="60"/>
      <c r="Y1345" s="59"/>
      <c r="Z1345" s="20"/>
      <c r="AA1345" s="60"/>
      <c r="AB1345" s="60"/>
      <c r="AC1345" s="60"/>
      <c r="AD1345" s="60"/>
      <c r="AE1345" s="22"/>
      <c r="AF1345" s="22"/>
      <c r="AG1345" s="22"/>
      <c r="AH1345" s="22"/>
      <c r="AI1345" s="22"/>
      <c r="AJ1345" s="22"/>
      <c r="AK1345" s="38"/>
      <c r="AL1345" s="39"/>
      <c r="AM1345" s="39"/>
      <c r="AN1345" s="39"/>
      <c r="AO1345" s="39"/>
      <c r="AP1345" s="39"/>
      <c r="AQ1345" s="39"/>
      <c r="AR1345" s="40"/>
      <c r="AS1345" s="39"/>
      <c r="AT1345" s="42"/>
      <c r="AU1345" s="39"/>
      <c r="AV1345" s="39"/>
      <c r="AW1345" s="39"/>
      <c r="AX1345" s="39"/>
      <c r="AY1345" s="39"/>
      <c r="AZ1345" s="40"/>
      <c r="BA1345" s="39"/>
      <c r="BB1345" s="40"/>
      <c r="BC1345" s="39"/>
      <c r="BD1345" s="42"/>
      <c r="BE1345" s="38"/>
      <c r="BF1345" s="39"/>
      <c r="BG1345" s="55"/>
      <c r="BH1345" s="56"/>
      <c r="BI1345" s="57"/>
      <c r="BJ1345" s="58"/>
    </row>
    <row r="1346" spans="1:62" customFormat="1" ht="15" x14ac:dyDescent="0.35">
      <c r="A1346" s="121"/>
      <c r="B1346" s="76"/>
      <c r="C1346" s="9"/>
      <c r="D1346" s="9"/>
      <c r="E1346" s="9"/>
      <c r="F1346" s="15"/>
      <c r="G1346" s="5"/>
      <c r="H1346" s="5"/>
      <c r="I1346" s="9"/>
      <c r="J1346" s="9"/>
      <c r="K1346" s="9"/>
      <c r="L1346" s="9"/>
      <c r="M1346" s="9"/>
      <c r="N1346" s="9"/>
      <c r="O1346" s="9"/>
      <c r="P1346" s="9"/>
      <c r="Q1346" s="9"/>
      <c r="R1346" s="9"/>
      <c r="S1346" s="9"/>
      <c r="T1346" s="9"/>
      <c r="U1346" s="9"/>
      <c r="V1346" s="8"/>
      <c r="W1346" s="8"/>
      <c r="X1346" s="7"/>
      <c r="Y1346" s="18"/>
      <c r="Z1346" s="7"/>
      <c r="AA1346" s="7"/>
      <c r="AB1346" s="7"/>
      <c r="AC1346" s="9"/>
      <c r="AD1346" s="8"/>
      <c r="AE1346" s="14"/>
      <c r="AF1346" s="14"/>
      <c r="AG1346" s="14"/>
      <c r="AH1346" s="14"/>
      <c r="AI1346" s="14"/>
      <c r="AJ1346" s="14"/>
      <c r="AK1346" s="125"/>
      <c r="AL1346" s="6"/>
      <c r="AM1346" s="5"/>
      <c r="AN1346" s="5"/>
      <c r="AO1346" s="6"/>
      <c r="AP1346" s="6"/>
      <c r="AQ1346" s="6"/>
      <c r="AR1346" s="6"/>
      <c r="AS1346" s="6"/>
      <c r="AT1346" s="130"/>
      <c r="AU1346" s="6"/>
      <c r="AV1346" s="6"/>
      <c r="AW1346" s="6"/>
      <c r="AX1346" s="6"/>
      <c r="AY1346" s="6"/>
      <c r="AZ1346" s="6"/>
      <c r="BA1346" s="6"/>
      <c r="BB1346" s="6"/>
      <c r="BC1346" s="6"/>
      <c r="BD1346" s="130"/>
      <c r="BE1346" s="124"/>
      <c r="BF1346" s="6"/>
      <c r="BG1346" s="130"/>
      <c r="BH1346" s="6"/>
      <c r="BI1346" s="124"/>
      <c r="BJ1346" s="130"/>
    </row>
    <row r="1347" spans="1:62" customFormat="1" ht="15" x14ac:dyDescent="0.35">
      <c r="A1347" s="34"/>
      <c r="B1347" s="19"/>
      <c r="C1347" s="1"/>
      <c r="D1347" s="9"/>
      <c r="E1347" s="1"/>
      <c r="F1347" s="15"/>
      <c r="G1347" s="37"/>
      <c r="H1347" s="5"/>
      <c r="I1347" s="22"/>
      <c r="J1347" s="22"/>
      <c r="K1347" s="22"/>
      <c r="L1347" s="60"/>
      <c r="M1347" s="60"/>
      <c r="N1347" s="60"/>
      <c r="O1347" s="60"/>
      <c r="P1347" s="60"/>
      <c r="Q1347" s="60"/>
      <c r="R1347" s="60"/>
      <c r="S1347" s="60"/>
      <c r="T1347" s="60"/>
      <c r="U1347" s="60"/>
      <c r="V1347" s="60"/>
      <c r="W1347" s="60"/>
      <c r="X1347" s="60"/>
      <c r="Y1347" s="59"/>
      <c r="Z1347" s="20"/>
      <c r="AA1347" s="60"/>
      <c r="AB1347" s="60"/>
      <c r="AC1347" s="60"/>
      <c r="AD1347" s="60"/>
      <c r="AE1347" s="22"/>
      <c r="AF1347" s="22"/>
      <c r="AG1347" s="22"/>
      <c r="AH1347" s="22"/>
      <c r="AI1347" s="22"/>
      <c r="AJ1347" s="22"/>
      <c r="AK1347" s="38"/>
      <c r="AL1347" s="39"/>
      <c r="AM1347" s="39"/>
      <c r="AN1347" s="39"/>
      <c r="AO1347" s="39"/>
      <c r="AP1347" s="39"/>
      <c r="AQ1347" s="39"/>
      <c r="AR1347" s="40"/>
      <c r="AS1347" s="39"/>
      <c r="AT1347" s="42"/>
      <c r="AU1347" s="39"/>
      <c r="AV1347" s="39"/>
      <c r="AW1347" s="39"/>
      <c r="AX1347" s="39"/>
      <c r="AY1347" s="39"/>
      <c r="AZ1347" s="40"/>
      <c r="BA1347" s="39"/>
      <c r="BB1347" s="40"/>
      <c r="BC1347" s="39"/>
      <c r="BD1347" s="42"/>
      <c r="BE1347" s="38"/>
      <c r="BF1347" s="39"/>
      <c r="BG1347" s="55"/>
      <c r="BH1347" s="56"/>
      <c r="BI1347" s="57"/>
      <c r="BJ1347" s="58"/>
    </row>
    <row r="1348" spans="1:62" customFormat="1" ht="15" x14ac:dyDescent="0.35">
      <c r="A1348" s="34"/>
      <c r="B1348" s="19"/>
      <c r="C1348" s="1"/>
      <c r="D1348" s="9"/>
      <c r="E1348" s="1"/>
      <c r="F1348" s="15"/>
      <c r="G1348" s="37"/>
      <c r="H1348" s="5"/>
      <c r="I1348" s="22"/>
      <c r="J1348" s="22"/>
      <c r="K1348" s="22"/>
      <c r="L1348" s="60"/>
      <c r="M1348" s="60"/>
      <c r="N1348" s="60"/>
      <c r="O1348" s="60"/>
      <c r="P1348" s="60"/>
      <c r="Q1348" s="60"/>
      <c r="R1348" s="60"/>
      <c r="S1348" s="60"/>
      <c r="T1348" s="60"/>
      <c r="U1348" s="60"/>
      <c r="V1348" s="60"/>
      <c r="W1348" s="60"/>
      <c r="X1348" s="60"/>
      <c r="Y1348" s="59"/>
      <c r="Z1348" s="20"/>
      <c r="AA1348" s="60"/>
      <c r="AB1348" s="60"/>
      <c r="AC1348" s="60"/>
      <c r="AD1348" s="60"/>
      <c r="AE1348" s="22"/>
      <c r="AF1348" s="22"/>
      <c r="AG1348" s="22"/>
      <c r="AH1348" s="22"/>
      <c r="AI1348" s="22"/>
      <c r="AJ1348" s="22"/>
      <c r="AK1348" s="38"/>
      <c r="AL1348" s="39"/>
      <c r="AM1348" s="39"/>
      <c r="AN1348" s="39"/>
      <c r="AO1348" s="39"/>
      <c r="AP1348" s="39"/>
      <c r="AQ1348" s="39"/>
      <c r="AR1348" s="40"/>
      <c r="AS1348" s="39"/>
      <c r="AT1348" s="42"/>
      <c r="AU1348" s="39"/>
      <c r="AV1348" s="39"/>
      <c r="AW1348" s="39"/>
      <c r="AX1348" s="39"/>
      <c r="AY1348" s="39"/>
      <c r="AZ1348" s="40"/>
      <c r="BA1348" s="39"/>
      <c r="BB1348" s="40"/>
      <c r="BC1348" s="39"/>
      <c r="BD1348" s="42"/>
      <c r="BE1348" s="38"/>
      <c r="BF1348" s="39"/>
      <c r="BG1348" s="55"/>
      <c r="BH1348" s="56"/>
      <c r="BI1348" s="57"/>
      <c r="BJ1348" s="58"/>
    </row>
    <row r="1349" spans="1:62" customFormat="1" ht="15" x14ac:dyDescent="0.35">
      <c r="A1349" s="121"/>
      <c r="B1349" s="76"/>
      <c r="C1349" s="9"/>
      <c r="D1349" s="9"/>
      <c r="E1349" s="9"/>
      <c r="F1349" s="15"/>
      <c r="G1349" s="5"/>
      <c r="H1349" s="5"/>
      <c r="I1349" s="9"/>
      <c r="J1349" s="9"/>
      <c r="K1349" s="9"/>
      <c r="L1349" s="9"/>
      <c r="M1349" s="9"/>
      <c r="N1349" s="9"/>
      <c r="O1349" s="9"/>
      <c r="P1349" s="9"/>
      <c r="Q1349" s="9"/>
      <c r="R1349" s="9"/>
      <c r="S1349" s="9"/>
      <c r="T1349" s="9"/>
      <c r="U1349" s="9"/>
      <c r="V1349" s="9"/>
      <c r="W1349" s="9"/>
      <c r="X1349" s="65"/>
      <c r="Y1349" s="17"/>
      <c r="Z1349" s="65"/>
      <c r="AA1349" s="9"/>
      <c r="AB1349" s="9"/>
      <c r="AC1349" s="9"/>
      <c r="AD1349" s="9"/>
      <c r="AE1349" s="14"/>
      <c r="AF1349" s="14"/>
      <c r="AG1349" s="14"/>
      <c r="AH1349" s="14"/>
      <c r="AI1349" s="14"/>
      <c r="AJ1349" s="14"/>
      <c r="AK1349" s="124"/>
      <c r="AL1349" s="6"/>
      <c r="AM1349" s="6"/>
      <c r="AN1349" s="6"/>
      <c r="AO1349" s="6"/>
      <c r="AP1349" s="6"/>
      <c r="AQ1349" s="6"/>
      <c r="AR1349" s="6"/>
      <c r="AS1349" s="6"/>
      <c r="AT1349" s="130"/>
      <c r="AU1349" s="39"/>
      <c r="AV1349" s="39"/>
      <c r="AW1349" s="6"/>
      <c r="AX1349" s="6"/>
      <c r="AY1349" s="6"/>
      <c r="AZ1349" s="6"/>
      <c r="BA1349" s="6"/>
      <c r="BB1349" s="6"/>
      <c r="BC1349" s="6"/>
      <c r="BD1349" s="130"/>
      <c r="BE1349" s="124"/>
      <c r="BF1349" s="6"/>
      <c r="BG1349" s="130"/>
      <c r="BH1349" s="6"/>
      <c r="BI1349" s="124"/>
      <c r="BJ1349" s="130"/>
    </row>
    <row r="1350" spans="1:62" customFormat="1" ht="15" x14ac:dyDescent="0.35">
      <c r="A1350" s="121"/>
      <c r="B1350" s="76"/>
      <c r="C1350" s="9"/>
      <c r="D1350" s="9"/>
      <c r="E1350" s="9"/>
      <c r="F1350" s="15"/>
      <c r="G1350" s="5"/>
      <c r="H1350" s="5"/>
      <c r="I1350" s="9"/>
      <c r="J1350" s="9"/>
      <c r="K1350" s="9"/>
      <c r="L1350" s="9"/>
      <c r="M1350" s="9"/>
      <c r="N1350" s="9"/>
      <c r="O1350" s="9"/>
      <c r="P1350" s="9"/>
      <c r="Q1350" s="9"/>
      <c r="R1350" s="9"/>
      <c r="S1350" s="9"/>
      <c r="T1350" s="9"/>
      <c r="U1350" s="9"/>
      <c r="V1350" s="8"/>
      <c r="W1350" s="8"/>
      <c r="X1350" s="7"/>
      <c r="Y1350" s="18"/>
      <c r="Z1350" s="7"/>
      <c r="AA1350" s="7"/>
      <c r="AB1350" s="7"/>
      <c r="AC1350" s="9"/>
      <c r="AD1350" s="8"/>
      <c r="AE1350" s="14"/>
      <c r="AF1350" s="14"/>
      <c r="AG1350" s="14"/>
      <c r="AH1350" s="14"/>
      <c r="AI1350" s="14"/>
      <c r="AJ1350" s="14"/>
      <c r="AK1350" s="125"/>
      <c r="AL1350" s="6"/>
      <c r="AM1350" s="5"/>
      <c r="AN1350" s="5"/>
      <c r="AO1350" s="6"/>
      <c r="AP1350" s="6"/>
      <c r="AQ1350" s="6"/>
      <c r="AR1350" s="6"/>
      <c r="AS1350" s="6"/>
      <c r="AT1350" s="130"/>
      <c r="AU1350" s="6"/>
      <c r="AV1350" s="6"/>
      <c r="AW1350" s="6"/>
      <c r="AX1350" s="6"/>
      <c r="AY1350" s="6"/>
      <c r="AZ1350" s="6"/>
      <c r="BA1350" s="6"/>
      <c r="BB1350" s="6"/>
      <c r="BC1350" s="6"/>
      <c r="BD1350" s="130"/>
      <c r="BE1350" s="124"/>
      <c r="BF1350" s="6"/>
      <c r="BG1350" s="130"/>
      <c r="BH1350" s="6"/>
      <c r="BI1350" s="124"/>
      <c r="BJ1350" s="130"/>
    </row>
    <row r="1351" spans="1:62" customFormat="1" ht="15" x14ac:dyDescent="0.35">
      <c r="A1351" s="121"/>
      <c r="B1351" s="76"/>
      <c r="C1351" s="9"/>
      <c r="D1351" s="9"/>
      <c r="E1351" s="9"/>
      <c r="F1351" s="15"/>
      <c r="G1351" s="5"/>
      <c r="H1351" s="5"/>
      <c r="I1351" s="9"/>
      <c r="J1351" s="9"/>
      <c r="K1351" s="9"/>
      <c r="L1351" s="9"/>
      <c r="M1351" s="9"/>
      <c r="N1351" s="9"/>
      <c r="O1351" s="9"/>
      <c r="P1351" s="9"/>
      <c r="Q1351" s="9"/>
      <c r="R1351" s="9"/>
      <c r="S1351" s="9"/>
      <c r="T1351" s="9"/>
      <c r="U1351" s="9"/>
      <c r="V1351" s="9"/>
      <c r="W1351" s="9"/>
      <c r="X1351" s="65"/>
      <c r="Y1351" s="17"/>
      <c r="Z1351" s="65"/>
      <c r="AA1351" s="9"/>
      <c r="AB1351" s="9"/>
      <c r="AC1351" s="9"/>
      <c r="AD1351" s="9"/>
      <c r="AE1351" s="14"/>
      <c r="AF1351" s="14"/>
      <c r="AG1351" s="14"/>
      <c r="AH1351" s="14"/>
      <c r="AI1351" s="14"/>
      <c r="AJ1351" s="14"/>
      <c r="AK1351" s="124"/>
      <c r="AL1351" s="6"/>
      <c r="AM1351" s="6"/>
      <c r="AN1351" s="6"/>
      <c r="AO1351" s="6"/>
      <c r="AP1351" s="6"/>
      <c r="AQ1351" s="6"/>
      <c r="AR1351" s="6"/>
      <c r="AS1351" s="6"/>
      <c r="AT1351" s="130"/>
      <c r="AU1351" s="39"/>
      <c r="AV1351" s="39"/>
      <c r="AW1351" s="6"/>
      <c r="AX1351" s="6"/>
      <c r="AY1351" s="6"/>
      <c r="AZ1351" s="6"/>
      <c r="BA1351" s="6"/>
      <c r="BB1351" s="6"/>
      <c r="BC1351" s="6"/>
      <c r="BD1351" s="130"/>
      <c r="BE1351" s="124"/>
      <c r="BF1351" s="6"/>
      <c r="BG1351" s="130"/>
      <c r="BH1351" s="6"/>
      <c r="BI1351" s="124"/>
      <c r="BJ1351" s="130"/>
    </row>
    <row r="1352" spans="1:62" customFormat="1" ht="15" x14ac:dyDescent="0.35">
      <c r="A1352" s="121"/>
      <c r="B1352" s="76"/>
      <c r="C1352" s="9"/>
      <c r="D1352" s="9"/>
      <c r="E1352" s="9"/>
      <c r="F1352" s="15"/>
      <c r="G1352" s="5"/>
      <c r="H1352" s="5"/>
      <c r="I1352" s="9"/>
      <c r="J1352" s="9"/>
      <c r="K1352" s="9"/>
      <c r="L1352" s="9"/>
      <c r="M1352" s="9"/>
      <c r="N1352" s="9"/>
      <c r="O1352" s="9"/>
      <c r="P1352" s="9"/>
      <c r="Q1352" s="9"/>
      <c r="R1352" s="9"/>
      <c r="S1352" s="9"/>
      <c r="T1352" s="9"/>
      <c r="U1352" s="9"/>
      <c r="V1352" s="9"/>
      <c r="W1352" s="9"/>
      <c r="X1352" s="65"/>
      <c r="Y1352" s="17"/>
      <c r="Z1352" s="65"/>
      <c r="AA1352" s="9"/>
      <c r="AB1352" s="9"/>
      <c r="AC1352" s="9"/>
      <c r="AD1352" s="9"/>
      <c r="AE1352" s="14"/>
      <c r="AF1352" s="14"/>
      <c r="AG1352" s="14"/>
      <c r="AH1352" s="14"/>
      <c r="AI1352" s="14"/>
      <c r="AJ1352" s="14"/>
      <c r="AK1352" s="124"/>
      <c r="AL1352" s="6"/>
      <c r="AM1352" s="6"/>
      <c r="AN1352" s="6"/>
      <c r="AO1352" s="6"/>
      <c r="AP1352" s="6"/>
      <c r="AQ1352" s="6"/>
      <c r="AR1352" s="6"/>
      <c r="AS1352" s="6"/>
      <c r="AT1352" s="130"/>
      <c r="AU1352" s="39"/>
      <c r="AV1352" s="39"/>
      <c r="AW1352" s="6"/>
      <c r="AX1352" s="6"/>
      <c r="AY1352" s="6"/>
      <c r="AZ1352" s="6"/>
      <c r="BA1352" s="6"/>
      <c r="BB1352" s="6"/>
      <c r="BC1352" s="6"/>
      <c r="BD1352" s="130"/>
      <c r="BE1352" s="124"/>
      <c r="BF1352" s="6"/>
      <c r="BG1352" s="130"/>
      <c r="BH1352" s="6"/>
      <c r="BI1352" s="124"/>
      <c r="BJ1352" s="130"/>
    </row>
    <row r="1353" spans="1:62" customFormat="1" ht="15" x14ac:dyDescent="0.35">
      <c r="A1353" s="34"/>
      <c r="B1353" s="76"/>
      <c r="C1353" s="1"/>
      <c r="D1353" s="9"/>
      <c r="E1353" s="1"/>
      <c r="F1353" s="15"/>
      <c r="G1353" s="5"/>
      <c r="H1353" s="5"/>
      <c r="I1353" s="22"/>
      <c r="J1353" s="22"/>
      <c r="K1353" s="22"/>
      <c r="L1353" s="60"/>
      <c r="M1353" s="60"/>
      <c r="N1353" s="60"/>
      <c r="O1353" s="60"/>
      <c r="P1353" s="60"/>
      <c r="Q1353" s="60"/>
      <c r="R1353" s="60"/>
      <c r="S1353" s="60"/>
      <c r="T1353" s="60"/>
      <c r="U1353" s="60"/>
      <c r="V1353" s="60"/>
      <c r="W1353" s="60"/>
      <c r="X1353" s="60"/>
      <c r="Y1353" s="59"/>
      <c r="Z1353" s="20"/>
      <c r="AA1353" s="60"/>
      <c r="AB1353" s="60"/>
      <c r="AC1353" s="60"/>
      <c r="AD1353" s="60"/>
      <c r="AE1353" s="22"/>
      <c r="AF1353" s="22"/>
      <c r="AG1353" s="22"/>
      <c r="AH1353" s="22"/>
      <c r="AI1353" s="22"/>
      <c r="AJ1353" s="22"/>
      <c r="AK1353" s="38"/>
      <c r="AL1353" s="39"/>
      <c r="AM1353" s="39"/>
      <c r="AN1353" s="39"/>
      <c r="AO1353" s="39"/>
      <c r="AP1353" s="39"/>
      <c r="AQ1353" s="39"/>
      <c r="AR1353" s="40"/>
      <c r="AS1353" s="39"/>
      <c r="AT1353" s="42"/>
      <c r="AU1353" s="39"/>
      <c r="AV1353" s="39"/>
      <c r="AW1353" s="39"/>
      <c r="AX1353" s="39"/>
      <c r="AY1353" s="39"/>
      <c r="AZ1353" s="40"/>
      <c r="BA1353" s="39"/>
      <c r="BB1353" s="40"/>
      <c r="BC1353" s="39"/>
      <c r="BD1353" s="42"/>
      <c r="BE1353" s="38"/>
      <c r="BF1353" s="39"/>
      <c r="BG1353" s="55"/>
      <c r="BH1353" s="56"/>
      <c r="BI1353" s="57"/>
      <c r="BJ1353" s="58"/>
    </row>
    <row r="1354" spans="1:62" customFormat="1" ht="15" x14ac:dyDescent="0.35">
      <c r="A1354" s="34"/>
      <c r="B1354" s="76"/>
      <c r="C1354" s="1"/>
      <c r="D1354" s="9"/>
      <c r="E1354" s="1"/>
      <c r="F1354" s="15"/>
      <c r="G1354" s="5"/>
      <c r="H1354" s="5"/>
      <c r="I1354" s="22"/>
      <c r="J1354" s="22"/>
      <c r="K1354" s="22"/>
      <c r="L1354" s="60"/>
      <c r="M1354" s="60"/>
      <c r="N1354" s="60"/>
      <c r="O1354" s="60"/>
      <c r="P1354" s="60"/>
      <c r="Q1354" s="60"/>
      <c r="R1354" s="60"/>
      <c r="S1354" s="60"/>
      <c r="T1354" s="60"/>
      <c r="U1354" s="60"/>
      <c r="V1354" s="60"/>
      <c r="W1354" s="60"/>
      <c r="X1354" s="60"/>
      <c r="Y1354" s="59"/>
      <c r="Z1354" s="20"/>
      <c r="AA1354" s="60"/>
      <c r="AB1354" s="60"/>
      <c r="AC1354" s="60"/>
      <c r="AD1354" s="60"/>
      <c r="AE1354" s="22"/>
      <c r="AF1354" s="22"/>
      <c r="AG1354" s="22"/>
      <c r="AH1354" s="22"/>
      <c r="AI1354" s="22"/>
      <c r="AJ1354" s="22"/>
      <c r="AK1354" s="38"/>
      <c r="AL1354" s="39"/>
      <c r="AM1354" s="39"/>
      <c r="AN1354" s="39"/>
      <c r="AO1354" s="39"/>
      <c r="AP1354" s="39"/>
      <c r="AQ1354" s="39"/>
      <c r="AR1354" s="40"/>
      <c r="AS1354" s="39"/>
      <c r="AT1354" s="42"/>
      <c r="AU1354" s="39"/>
      <c r="AV1354" s="39"/>
      <c r="AW1354" s="39"/>
      <c r="AX1354" s="39"/>
      <c r="AY1354" s="39"/>
      <c r="AZ1354" s="40"/>
      <c r="BA1354" s="39"/>
      <c r="BB1354" s="40"/>
      <c r="BC1354" s="39"/>
      <c r="BD1354" s="42"/>
      <c r="BE1354" s="38"/>
      <c r="BF1354" s="39"/>
      <c r="BG1354" s="55"/>
      <c r="BH1354" s="56"/>
      <c r="BI1354" s="57"/>
      <c r="BJ1354" s="58"/>
    </row>
    <row r="1355" spans="1:62" customFormat="1" ht="15" x14ac:dyDescent="0.35">
      <c r="A1355" s="121"/>
      <c r="B1355" s="76"/>
      <c r="C1355" s="9"/>
      <c r="D1355" s="9"/>
      <c r="E1355" s="9"/>
      <c r="F1355" s="15"/>
      <c r="G1355" s="5"/>
      <c r="H1355" s="5"/>
      <c r="I1355" s="9"/>
      <c r="J1355" s="9"/>
      <c r="K1355" s="9"/>
      <c r="L1355" s="9"/>
      <c r="M1355" s="9"/>
      <c r="N1355" s="9"/>
      <c r="O1355" s="9"/>
      <c r="P1355" s="9"/>
      <c r="Q1355" s="9"/>
      <c r="R1355" s="9"/>
      <c r="S1355" s="9"/>
      <c r="T1355" s="9"/>
      <c r="U1355" s="9"/>
      <c r="V1355" s="8"/>
      <c r="W1355" s="8"/>
      <c r="X1355" s="7"/>
      <c r="Y1355" s="18"/>
      <c r="Z1355" s="7"/>
      <c r="AA1355" s="7"/>
      <c r="AB1355" s="7"/>
      <c r="AC1355" s="9"/>
      <c r="AD1355" s="8"/>
      <c r="AE1355" s="14"/>
      <c r="AF1355" s="14"/>
      <c r="AG1355" s="14"/>
      <c r="AH1355" s="14"/>
      <c r="AI1355" s="14"/>
      <c r="AJ1355" s="14"/>
      <c r="AK1355" s="125"/>
      <c r="AL1355" s="6"/>
      <c r="AM1355" s="5"/>
      <c r="AN1355" s="5"/>
      <c r="AO1355" s="6"/>
      <c r="AP1355" s="6"/>
      <c r="AQ1355" s="6"/>
      <c r="AR1355" s="6"/>
      <c r="AS1355" s="6"/>
      <c r="AT1355" s="130"/>
      <c r="AU1355" s="6"/>
      <c r="AV1355" s="6"/>
      <c r="AW1355" s="6"/>
      <c r="AX1355" s="6"/>
      <c r="AY1355" s="6"/>
      <c r="AZ1355" s="6"/>
      <c r="BA1355" s="6"/>
      <c r="BB1355" s="6"/>
      <c r="BC1355" s="6"/>
      <c r="BD1355" s="130"/>
      <c r="BE1355" s="124"/>
      <c r="BF1355" s="6"/>
      <c r="BG1355" s="130"/>
      <c r="BH1355" s="6"/>
      <c r="BI1355" s="124"/>
      <c r="BJ1355" s="130"/>
    </row>
    <row r="1356" spans="1:62" customFormat="1" ht="15" x14ac:dyDescent="0.35">
      <c r="A1356" s="121"/>
      <c r="B1356" s="76"/>
      <c r="C1356" s="9"/>
      <c r="D1356" s="9"/>
      <c r="E1356" s="9"/>
      <c r="F1356" s="15"/>
      <c r="G1356" s="5"/>
      <c r="H1356" s="5"/>
      <c r="I1356" s="9"/>
      <c r="J1356" s="9"/>
      <c r="K1356" s="9"/>
      <c r="L1356" s="9"/>
      <c r="M1356" s="9"/>
      <c r="N1356" s="9"/>
      <c r="O1356" s="9"/>
      <c r="P1356" s="9"/>
      <c r="Q1356" s="9"/>
      <c r="R1356" s="9"/>
      <c r="S1356" s="9"/>
      <c r="T1356" s="9"/>
      <c r="U1356" s="9"/>
      <c r="V1356" s="9"/>
      <c r="W1356" s="9"/>
      <c r="X1356" s="65"/>
      <c r="Y1356" s="17"/>
      <c r="Z1356" s="65"/>
      <c r="AA1356" s="9"/>
      <c r="AB1356" s="9"/>
      <c r="AC1356" s="9"/>
      <c r="AD1356" s="9"/>
      <c r="AE1356" s="14"/>
      <c r="AF1356" s="14"/>
      <c r="AG1356" s="14"/>
      <c r="AH1356" s="14"/>
      <c r="AI1356" s="14"/>
      <c r="AJ1356" s="14"/>
      <c r="AK1356" s="124"/>
      <c r="AL1356" s="6"/>
      <c r="AM1356" s="6"/>
      <c r="AN1356" s="6"/>
      <c r="AO1356" s="6"/>
      <c r="AP1356" s="6"/>
      <c r="AQ1356" s="6"/>
      <c r="AR1356" s="6"/>
      <c r="AS1356" s="6"/>
      <c r="AT1356" s="130"/>
      <c r="AU1356" s="39"/>
      <c r="AV1356" s="39"/>
      <c r="AW1356" s="6"/>
      <c r="AX1356" s="6"/>
      <c r="AY1356" s="6"/>
      <c r="AZ1356" s="6"/>
      <c r="BA1356" s="6"/>
      <c r="BB1356" s="6"/>
      <c r="BC1356" s="6"/>
      <c r="BD1356" s="130"/>
      <c r="BE1356" s="124"/>
      <c r="BF1356" s="6"/>
      <c r="BG1356" s="130"/>
      <c r="BH1356" s="6"/>
      <c r="BI1356" s="124"/>
      <c r="BJ1356" s="130"/>
    </row>
    <row r="1357" spans="1:62" customFormat="1" ht="15" x14ac:dyDescent="0.35">
      <c r="A1357" s="121"/>
      <c r="B1357" s="76"/>
      <c r="C1357" s="9"/>
      <c r="D1357" s="9"/>
      <c r="E1357" s="9"/>
      <c r="F1357" s="15"/>
      <c r="G1357" s="5"/>
      <c r="H1357" s="5"/>
      <c r="I1357" s="9"/>
      <c r="J1357" s="9"/>
      <c r="K1357" s="9"/>
      <c r="L1357" s="9"/>
      <c r="M1357" s="9"/>
      <c r="N1357" s="9"/>
      <c r="O1357" s="9"/>
      <c r="P1357" s="9"/>
      <c r="Q1357" s="9"/>
      <c r="R1357" s="9"/>
      <c r="S1357" s="9"/>
      <c r="T1357" s="9"/>
      <c r="U1357" s="9"/>
      <c r="V1357" s="9"/>
      <c r="W1357" s="9"/>
      <c r="X1357" s="65"/>
      <c r="Y1357" s="17"/>
      <c r="Z1357" s="65"/>
      <c r="AA1357" s="9"/>
      <c r="AB1357" s="9"/>
      <c r="AC1357" s="9"/>
      <c r="AD1357" s="9"/>
      <c r="AE1357" s="14"/>
      <c r="AF1357" s="14"/>
      <c r="AG1357" s="14"/>
      <c r="AH1357" s="14"/>
      <c r="AI1357" s="14"/>
      <c r="AJ1357" s="14"/>
      <c r="AK1357" s="124"/>
      <c r="AL1357" s="6"/>
      <c r="AM1357" s="6"/>
      <c r="AN1357" s="6"/>
      <c r="AO1357" s="6"/>
      <c r="AP1357" s="6"/>
      <c r="AQ1357" s="6"/>
      <c r="AR1357" s="6"/>
      <c r="AS1357" s="6"/>
      <c r="AT1357" s="130"/>
      <c r="AU1357" s="6"/>
      <c r="AV1357" s="6"/>
      <c r="AW1357" s="6"/>
      <c r="AX1357" s="6"/>
      <c r="AY1357" s="6"/>
      <c r="AZ1357" s="6"/>
      <c r="BA1357" s="6"/>
      <c r="BB1357" s="6"/>
      <c r="BC1357" s="6"/>
      <c r="BD1357" s="130"/>
      <c r="BE1357" s="124"/>
      <c r="BF1357" s="6"/>
      <c r="BG1357" s="130"/>
      <c r="BH1357" s="6"/>
      <c r="BI1357" s="124"/>
      <c r="BJ1357" s="130"/>
    </row>
    <row r="1358" spans="1:62" customFormat="1" ht="15" x14ac:dyDescent="0.35">
      <c r="A1358" s="121"/>
      <c r="B1358" s="76"/>
      <c r="C1358" s="9"/>
      <c r="D1358" s="9"/>
      <c r="E1358" s="9"/>
      <c r="F1358" s="15"/>
      <c r="G1358" s="5"/>
      <c r="H1358" s="5"/>
      <c r="I1358" s="9"/>
      <c r="J1358" s="9"/>
      <c r="K1358" s="9"/>
      <c r="L1358" s="9"/>
      <c r="M1358" s="9"/>
      <c r="N1358" s="9"/>
      <c r="O1358" s="9"/>
      <c r="P1358" s="9"/>
      <c r="Q1358" s="9"/>
      <c r="R1358" s="9"/>
      <c r="S1358" s="9"/>
      <c r="T1358" s="9"/>
      <c r="U1358" s="9"/>
      <c r="V1358" s="8"/>
      <c r="W1358" s="8"/>
      <c r="X1358" s="7"/>
      <c r="Y1358" s="18"/>
      <c r="Z1358" s="7"/>
      <c r="AA1358" s="7"/>
      <c r="AB1358" s="7"/>
      <c r="AC1358" s="9"/>
      <c r="AD1358" s="8"/>
      <c r="AE1358" s="14"/>
      <c r="AF1358" s="14"/>
      <c r="AG1358" s="14"/>
      <c r="AH1358" s="14"/>
      <c r="AI1358" s="14"/>
      <c r="AJ1358" s="14"/>
      <c r="AK1358" s="125"/>
      <c r="AL1358" s="6"/>
      <c r="AM1358" s="5"/>
      <c r="AN1358" s="5"/>
      <c r="AO1358" s="6"/>
      <c r="AP1358" s="6"/>
      <c r="AQ1358" s="6"/>
      <c r="AR1358" s="6"/>
      <c r="AS1358" s="6"/>
      <c r="AT1358" s="130"/>
      <c r="AU1358" s="6"/>
      <c r="AV1358" s="6"/>
      <c r="AW1358" s="6"/>
      <c r="AX1358" s="6"/>
      <c r="AY1358" s="6"/>
      <c r="AZ1358" s="6"/>
      <c r="BA1358" s="6"/>
      <c r="BB1358" s="6"/>
      <c r="BC1358" s="6"/>
      <c r="BD1358" s="130"/>
      <c r="BE1358" s="124"/>
      <c r="BF1358" s="6"/>
      <c r="BG1358" s="130"/>
      <c r="BH1358" s="6"/>
      <c r="BI1358" s="124"/>
      <c r="BJ1358" s="130"/>
    </row>
    <row r="1359" spans="1:62" customFormat="1" ht="15" x14ac:dyDescent="0.35">
      <c r="A1359" s="121"/>
      <c r="B1359" s="76"/>
      <c r="C1359" s="9"/>
      <c r="D1359" s="9"/>
      <c r="E1359" s="9"/>
      <c r="F1359" s="15"/>
      <c r="G1359" s="5"/>
      <c r="H1359" s="5"/>
      <c r="I1359" s="9"/>
      <c r="J1359" s="9"/>
      <c r="K1359" s="9"/>
      <c r="L1359" s="9"/>
      <c r="M1359" s="9"/>
      <c r="N1359" s="9"/>
      <c r="O1359" s="9"/>
      <c r="P1359" s="9"/>
      <c r="Q1359" s="9"/>
      <c r="R1359" s="9"/>
      <c r="S1359" s="9"/>
      <c r="T1359" s="9"/>
      <c r="U1359" s="9"/>
      <c r="V1359" s="8"/>
      <c r="W1359" s="8"/>
      <c r="X1359" s="7"/>
      <c r="Y1359" s="18"/>
      <c r="Z1359" s="7"/>
      <c r="AA1359" s="7"/>
      <c r="AB1359" s="7"/>
      <c r="AC1359" s="9"/>
      <c r="AD1359" s="8"/>
      <c r="AE1359" s="14"/>
      <c r="AF1359" s="14"/>
      <c r="AG1359" s="14"/>
      <c r="AH1359" s="14"/>
      <c r="AI1359" s="14"/>
      <c r="AJ1359" s="14"/>
      <c r="AK1359" s="125"/>
      <c r="AL1359" s="6"/>
      <c r="AM1359" s="5"/>
      <c r="AN1359" s="5"/>
      <c r="AO1359" s="6"/>
      <c r="AP1359" s="6"/>
      <c r="AQ1359" s="6"/>
      <c r="AR1359" s="6"/>
      <c r="AS1359" s="6"/>
      <c r="AT1359" s="130"/>
      <c r="AU1359" s="6"/>
      <c r="AV1359" s="6"/>
      <c r="AW1359" s="6"/>
      <c r="AX1359" s="6"/>
      <c r="AY1359" s="6"/>
      <c r="AZ1359" s="6"/>
      <c r="BA1359" s="6"/>
      <c r="BB1359" s="6"/>
      <c r="BC1359" s="6"/>
      <c r="BD1359" s="130"/>
      <c r="BE1359" s="124"/>
      <c r="BF1359" s="6"/>
      <c r="BG1359" s="130"/>
      <c r="BH1359" s="6"/>
      <c r="BI1359" s="124"/>
      <c r="BJ1359" s="130"/>
    </row>
    <row r="1360" spans="1:62" customFormat="1" ht="15" x14ac:dyDescent="0.35">
      <c r="A1360" s="34"/>
      <c r="B1360" s="76"/>
      <c r="C1360" s="1"/>
      <c r="D1360" s="9"/>
      <c r="E1360" s="1"/>
      <c r="F1360" s="15"/>
      <c r="G1360" s="5"/>
      <c r="H1360" s="5"/>
      <c r="I1360" s="22"/>
      <c r="J1360" s="22"/>
      <c r="K1360" s="22"/>
      <c r="L1360" s="60"/>
      <c r="M1360" s="60"/>
      <c r="N1360" s="60"/>
      <c r="O1360" s="60"/>
      <c r="P1360" s="60"/>
      <c r="Q1360" s="60"/>
      <c r="R1360" s="60"/>
      <c r="S1360" s="60"/>
      <c r="T1360" s="60"/>
      <c r="U1360" s="60"/>
      <c r="V1360" s="60"/>
      <c r="W1360" s="60"/>
      <c r="X1360" s="60"/>
      <c r="Y1360" s="59"/>
      <c r="Z1360" s="20"/>
      <c r="AA1360" s="60"/>
      <c r="AB1360" s="60"/>
      <c r="AC1360" s="60"/>
      <c r="AD1360" s="60"/>
      <c r="AE1360" s="22"/>
      <c r="AF1360" s="22"/>
      <c r="AG1360" s="22"/>
      <c r="AH1360" s="22"/>
      <c r="AI1360" s="22"/>
      <c r="AJ1360" s="22"/>
      <c r="AK1360" s="38"/>
      <c r="AL1360" s="39"/>
      <c r="AM1360" s="39"/>
      <c r="AN1360" s="39"/>
      <c r="AO1360" s="39"/>
      <c r="AP1360" s="39"/>
      <c r="AQ1360" s="39"/>
      <c r="AR1360" s="40"/>
      <c r="AS1360" s="39"/>
      <c r="AT1360" s="42"/>
      <c r="AU1360" s="39"/>
      <c r="AV1360" s="39"/>
      <c r="AW1360" s="39"/>
      <c r="AX1360" s="39"/>
      <c r="AY1360" s="39"/>
      <c r="AZ1360" s="40"/>
      <c r="BA1360" s="39"/>
      <c r="BB1360" s="40"/>
      <c r="BC1360" s="39"/>
      <c r="BD1360" s="42"/>
      <c r="BE1360" s="38"/>
      <c r="BF1360" s="39"/>
      <c r="BG1360" s="55"/>
      <c r="BH1360" s="56"/>
      <c r="BI1360" s="57"/>
      <c r="BJ1360" s="58"/>
    </row>
    <row r="1361" spans="1:62" customFormat="1" ht="15" x14ac:dyDescent="0.35">
      <c r="A1361" s="121"/>
      <c r="B1361" s="76"/>
      <c r="C1361" s="9"/>
      <c r="D1361" s="9"/>
      <c r="E1361" s="9"/>
      <c r="F1361" s="15"/>
      <c r="G1361" s="5"/>
      <c r="H1361" s="5"/>
      <c r="I1361" s="9"/>
      <c r="J1361" s="9"/>
      <c r="K1361" s="9"/>
      <c r="L1361" s="9"/>
      <c r="M1361" s="9"/>
      <c r="N1361" s="9"/>
      <c r="O1361" s="9"/>
      <c r="P1361" s="9"/>
      <c r="Q1361" s="9"/>
      <c r="R1361" s="9"/>
      <c r="S1361" s="9"/>
      <c r="T1361" s="9"/>
      <c r="U1361" s="9"/>
      <c r="V1361" s="9"/>
      <c r="W1361" s="9"/>
      <c r="X1361" s="65"/>
      <c r="Y1361" s="17"/>
      <c r="Z1361" s="65"/>
      <c r="AA1361" s="9"/>
      <c r="AB1361" s="9"/>
      <c r="AC1361" s="9"/>
      <c r="AD1361" s="9"/>
      <c r="AE1361" s="14"/>
      <c r="AF1361" s="14"/>
      <c r="AG1361" s="14"/>
      <c r="AH1361" s="14"/>
      <c r="AI1361" s="14"/>
      <c r="AJ1361" s="14"/>
      <c r="AK1361" s="124"/>
      <c r="AL1361" s="6"/>
      <c r="AM1361" s="6"/>
      <c r="AN1361" s="6"/>
      <c r="AO1361" s="6"/>
      <c r="AP1361" s="6"/>
      <c r="AQ1361" s="6"/>
      <c r="AR1361" s="6"/>
      <c r="AS1361" s="6"/>
      <c r="AT1361" s="130"/>
      <c r="AU1361" s="39"/>
      <c r="AV1361" s="39"/>
      <c r="AW1361" s="6"/>
      <c r="AX1361" s="6"/>
      <c r="AY1361" s="6"/>
      <c r="AZ1361" s="6"/>
      <c r="BA1361" s="6"/>
      <c r="BB1361" s="6"/>
      <c r="BC1361" s="6"/>
      <c r="BD1361" s="130"/>
      <c r="BE1361" s="124"/>
      <c r="BF1361" s="6"/>
      <c r="BG1361" s="130"/>
      <c r="BH1361" s="6"/>
      <c r="BI1361" s="124"/>
      <c r="BJ1361" s="130"/>
    </row>
    <row r="1362" spans="1:62" customFormat="1" ht="15" x14ac:dyDescent="0.35">
      <c r="A1362" s="34"/>
      <c r="B1362" s="76"/>
      <c r="C1362" s="1"/>
      <c r="D1362" s="9"/>
      <c r="E1362" s="1"/>
      <c r="F1362" s="15"/>
      <c r="G1362" s="5"/>
      <c r="H1362" s="5"/>
      <c r="I1362" s="22"/>
      <c r="J1362" s="22"/>
      <c r="K1362" s="22"/>
      <c r="L1362" s="60"/>
      <c r="M1362" s="60"/>
      <c r="N1362" s="60"/>
      <c r="O1362" s="60"/>
      <c r="P1362" s="60"/>
      <c r="Q1362" s="60"/>
      <c r="R1362" s="60"/>
      <c r="S1362" s="60"/>
      <c r="T1362" s="60"/>
      <c r="U1362" s="60"/>
      <c r="V1362" s="60"/>
      <c r="W1362" s="60"/>
      <c r="X1362" s="60"/>
      <c r="Y1362" s="59"/>
      <c r="Z1362" s="20"/>
      <c r="AA1362" s="60"/>
      <c r="AB1362" s="60"/>
      <c r="AC1362" s="60"/>
      <c r="AD1362" s="60"/>
      <c r="AE1362" s="22"/>
      <c r="AF1362" s="22"/>
      <c r="AG1362" s="22"/>
      <c r="AH1362" s="22"/>
      <c r="AI1362" s="22"/>
      <c r="AJ1362" s="22"/>
      <c r="AK1362" s="38"/>
      <c r="AL1362" s="39"/>
      <c r="AM1362" s="39"/>
      <c r="AN1362" s="39"/>
      <c r="AO1362" s="39"/>
      <c r="AP1362" s="39"/>
      <c r="AQ1362" s="39"/>
      <c r="AR1362" s="40"/>
      <c r="AS1362" s="39"/>
      <c r="AT1362" s="42"/>
      <c r="AU1362" s="39"/>
      <c r="AV1362" s="39"/>
      <c r="AW1362" s="39"/>
      <c r="AX1362" s="39"/>
      <c r="AY1362" s="39"/>
      <c r="AZ1362" s="40"/>
      <c r="BA1362" s="39"/>
      <c r="BB1362" s="40"/>
      <c r="BC1362" s="39"/>
      <c r="BD1362" s="42"/>
      <c r="BE1362" s="38"/>
      <c r="BF1362" s="39"/>
      <c r="BG1362" s="55"/>
      <c r="BH1362" s="56"/>
      <c r="BI1362" s="57"/>
      <c r="BJ1362" s="58"/>
    </row>
    <row r="1363" spans="1:62" customFormat="1" ht="15" x14ac:dyDescent="0.35">
      <c r="A1363" s="34"/>
      <c r="B1363" s="19"/>
      <c r="C1363" s="1"/>
      <c r="D1363" s="9"/>
      <c r="E1363" s="1"/>
      <c r="F1363" s="15"/>
      <c r="G1363" s="37"/>
      <c r="H1363" s="5"/>
      <c r="I1363" s="22"/>
      <c r="J1363" s="22"/>
      <c r="K1363" s="22"/>
      <c r="L1363" s="60"/>
      <c r="M1363" s="60"/>
      <c r="N1363" s="60"/>
      <c r="O1363" s="60"/>
      <c r="P1363" s="60"/>
      <c r="Q1363" s="60"/>
      <c r="R1363" s="60"/>
      <c r="S1363" s="60"/>
      <c r="T1363" s="60"/>
      <c r="U1363" s="60"/>
      <c r="V1363" s="60"/>
      <c r="W1363" s="60"/>
      <c r="X1363" s="60"/>
      <c r="Y1363" s="59"/>
      <c r="Z1363" s="20"/>
      <c r="AA1363" s="60"/>
      <c r="AB1363" s="60"/>
      <c r="AC1363" s="60"/>
      <c r="AD1363" s="60"/>
      <c r="AE1363" s="22"/>
      <c r="AF1363" s="22"/>
      <c r="AG1363" s="22"/>
      <c r="AH1363" s="22"/>
      <c r="AI1363" s="22"/>
      <c r="AJ1363" s="22"/>
      <c r="AK1363" s="38"/>
      <c r="AL1363" s="39"/>
      <c r="AM1363" s="39"/>
      <c r="AN1363" s="39"/>
      <c r="AO1363" s="39"/>
      <c r="AP1363" s="39"/>
      <c r="AQ1363" s="39"/>
      <c r="AR1363" s="40"/>
      <c r="AS1363" s="39"/>
      <c r="AT1363" s="42"/>
      <c r="AU1363" s="39"/>
      <c r="AV1363" s="39"/>
      <c r="AW1363" s="39"/>
      <c r="AX1363" s="39"/>
      <c r="AY1363" s="39"/>
      <c r="AZ1363" s="40"/>
      <c r="BA1363" s="39"/>
      <c r="BB1363" s="40"/>
      <c r="BC1363" s="39"/>
      <c r="BD1363" s="42"/>
      <c r="BE1363" s="38"/>
      <c r="BF1363" s="39"/>
      <c r="BG1363" s="55"/>
      <c r="BH1363" s="56"/>
      <c r="BI1363" s="57"/>
      <c r="BJ1363" s="58"/>
    </row>
    <row r="1364" spans="1:62" customFormat="1" ht="15" x14ac:dyDescent="0.35">
      <c r="A1364" s="34"/>
      <c r="B1364" s="19"/>
      <c r="C1364" s="1"/>
      <c r="D1364" s="9"/>
      <c r="E1364" s="1"/>
      <c r="F1364" s="15"/>
      <c r="G1364" s="37"/>
      <c r="H1364" s="5"/>
      <c r="I1364" s="22"/>
      <c r="J1364" s="22"/>
      <c r="K1364" s="22"/>
      <c r="L1364" s="60"/>
      <c r="M1364" s="60"/>
      <c r="N1364" s="60"/>
      <c r="O1364" s="60"/>
      <c r="P1364" s="60"/>
      <c r="Q1364" s="60"/>
      <c r="R1364" s="60"/>
      <c r="S1364" s="60"/>
      <c r="T1364" s="60"/>
      <c r="U1364" s="60"/>
      <c r="V1364" s="60"/>
      <c r="W1364" s="60"/>
      <c r="X1364" s="60"/>
      <c r="Y1364" s="59"/>
      <c r="Z1364" s="20"/>
      <c r="AA1364" s="60"/>
      <c r="AB1364" s="60"/>
      <c r="AC1364" s="60"/>
      <c r="AD1364" s="60"/>
      <c r="AE1364" s="22"/>
      <c r="AF1364" s="22"/>
      <c r="AG1364" s="22"/>
      <c r="AH1364" s="22"/>
      <c r="AI1364" s="22"/>
      <c r="AJ1364" s="22"/>
      <c r="AK1364" s="38"/>
      <c r="AL1364" s="39"/>
      <c r="AM1364" s="39"/>
      <c r="AN1364" s="39"/>
      <c r="AO1364" s="39"/>
      <c r="AP1364" s="39"/>
      <c r="AQ1364" s="39"/>
      <c r="AR1364" s="40"/>
      <c r="AS1364" s="39"/>
      <c r="AT1364" s="42"/>
      <c r="AU1364" s="39"/>
      <c r="AV1364" s="39"/>
      <c r="AW1364" s="39"/>
      <c r="AX1364" s="39"/>
      <c r="AY1364" s="39"/>
      <c r="AZ1364" s="40"/>
      <c r="BA1364" s="39"/>
      <c r="BB1364" s="40"/>
      <c r="BC1364" s="39"/>
      <c r="BD1364" s="42"/>
      <c r="BE1364" s="38"/>
      <c r="BF1364" s="39"/>
      <c r="BG1364" s="55"/>
      <c r="BH1364" s="56"/>
      <c r="BI1364" s="57"/>
      <c r="BJ1364" s="58"/>
    </row>
    <row r="1365" spans="1:62" customFormat="1" ht="15" x14ac:dyDescent="0.35">
      <c r="A1365" s="34"/>
      <c r="B1365" s="19"/>
      <c r="C1365" s="1"/>
      <c r="D1365" s="9"/>
      <c r="E1365" s="1"/>
      <c r="F1365" s="15"/>
      <c r="G1365" s="37"/>
      <c r="H1365" s="5"/>
      <c r="I1365" s="22"/>
      <c r="J1365" s="22"/>
      <c r="K1365" s="22"/>
      <c r="L1365" s="60"/>
      <c r="M1365" s="60"/>
      <c r="N1365" s="60"/>
      <c r="O1365" s="60"/>
      <c r="P1365" s="60"/>
      <c r="Q1365" s="60"/>
      <c r="R1365" s="60"/>
      <c r="S1365" s="60"/>
      <c r="T1365" s="60"/>
      <c r="U1365" s="60"/>
      <c r="V1365" s="60"/>
      <c r="W1365" s="60"/>
      <c r="X1365" s="60"/>
      <c r="Y1365" s="59"/>
      <c r="Z1365" s="20"/>
      <c r="AA1365" s="60"/>
      <c r="AB1365" s="60"/>
      <c r="AC1365" s="60"/>
      <c r="AD1365" s="60"/>
      <c r="AE1365" s="22"/>
      <c r="AF1365" s="22"/>
      <c r="AG1365" s="22"/>
      <c r="AH1365" s="22"/>
      <c r="AI1365" s="22"/>
      <c r="AJ1365" s="22"/>
      <c r="AK1365" s="38"/>
      <c r="AL1365" s="39"/>
      <c r="AM1365" s="39"/>
      <c r="AN1365" s="39"/>
      <c r="AO1365" s="39"/>
      <c r="AP1365" s="39"/>
      <c r="AQ1365" s="39"/>
      <c r="AR1365" s="40"/>
      <c r="AS1365" s="39"/>
      <c r="AT1365" s="42"/>
      <c r="AU1365" s="39"/>
      <c r="AV1365" s="39"/>
      <c r="AW1365" s="39"/>
      <c r="AX1365" s="39"/>
      <c r="AY1365" s="39"/>
      <c r="AZ1365" s="40"/>
      <c r="BA1365" s="39"/>
      <c r="BB1365" s="40"/>
      <c r="BC1365" s="39"/>
      <c r="BD1365" s="42"/>
      <c r="BE1365" s="38"/>
      <c r="BF1365" s="39"/>
      <c r="BG1365" s="55"/>
      <c r="BH1365" s="56"/>
      <c r="BI1365" s="57"/>
      <c r="BJ1365" s="58"/>
    </row>
    <row r="1366" spans="1:62" customFormat="1" ht="15" x14ac:dyDescent="0.35">
      <c r="A1366" s="121"/>
      <c r="B1366" s="76"/>
      <c r="C1366" s="9"/>
      <c r="D1366" s="9"/>
      <c r="E1366" s="9"/>
      <c r="F1366" s="15"/>
      <c r="G1366" s="5"/>
      <c r="H1366" s="5"/>
      <c r="I1366" s="9"/>
      <c r="J1366" s="9"/>
      <c r="K1366" s="9"/>
      <c r="L1366" s="9"/>
      <c r="M1366" s="9"/>
      <c r="N1366" s="9"/>
      <c r="O1366" s="9"/>
      <c r="P1366" s="9"/>
      <c r="Q1366" s="9"/>
      <c r="R1366" s="9"/>
      <c r="S1366" s="9"/>
      <c r="T1366" s="9"/>
      <c r="U1366" s="9"/>
      <c r="V1366" s="8"/>
      <c r="W1366" s="8"/>
      <c r="X1366" s="7"/>
      <c r="Y1366" s="18"/>
      <c r="Z1366" s="7"/>
      <c r="AA1366" s="7"/>
      <c r="AB1366" s="7"/>
      <c r="AC1366" s="9"/>
      <c r="AD1366" s="8"/>
      <c r="AE1366" s="14"/>
      <c r="AF1366" s="14"/>
      <c r="AG1366" s="14"/>
      <c r="AH1366" s="14"/>
      <c r="AI1366" s="14"/>
      <c r="AJ1366" s="14"/>
      <c r="AK1366" s="125"/>
      <c r="AL1366" s="6"/>
      <c r="AM1366" s="5"/>
      <c r="AN1366" s="5"/>
      <c r="AO1366" s="6"/>
      <c r="AP1366" s="6"/>
      <c r="AQ1366" s="6"/>
      <c r="AR1366" s="6"/>
      <c r="AS1366" s="6"/>
      <c r="AT1366" s="130"/>
      <c r="AU1366" s="39"/>
      <c r="AV1366" s="39"/>
      <c r="AW1366" s="6"/>
      <c r="AX1366" s="6"/>
      <c r="AY1366" s="6"/>
      <c r="AZ1366" s="6"/>
      <c r="BA1366" s="6"/>
      <c r="BB1366" s="6"/>
      <c r="BC1366" s="6"/>
      <c r="BD1366" s="130"/>
      <c r="BE1366" s="124"/>
      <c r="BF1366" s="6"/>
      <c r="BG1366" s="130"/>
      <c r="BH1366" s="6"/>
      <c r="BI1366" s="124"/>
      <c r="BJ1366" s="130"/>
    </row>
    <row r="1367" spans="1:62" customFormat="1" ht="15" x14ac:dyDescent="0.35">
      <c r="A1367" s="34"/>
      <c r="B1367" s="76"/>
      <c r="C1367" s="1"/>
      <c r="D1367" s="9"/>
      <c r="E1367" s="1"/>
      <c r="F1367" s="15"/>
      <c r="G1367" s="5"/>
      <c r="H1367" s="5"/>
      <c r="I1367" s="22"/>
      <c r="J1367" s="22"/>
      <c r="K1367" s="22"/>
      <c r="L1367" s="60"/>
      <c r="M1367" s="60"/>
      <c r="N1367" s="60"/>
      <c r="O1367" s="60"/>
      <c r="P1367" s="60"/>
      <c r="Q1367" s="60"/>
      <c r="R1367" s="60"/>
      <c r="S1367" s="60"/>
      <c r="T1367" s="60"/>
      <c r="U1367" s="60"/>
      <c r="V1367" s="60"/>
      <c r="W1367" s="60"/>
      <c r="X1367" s="60"/>
      <c r="Y1367" s="59"/>
      <c r="Z1367" s="20"/>
      <c r="AA1367" s="60"/>
      <c r="AB1367" s="60"/>
      <c r="AC1367" s="60"/>
      <c r="AD1367" s="60"/>
      <c r="AE1367" s="22"/>
      <c r="AF1367" s="22"/>
      <c r="AG1367" s="22"/>
      <c r="AH1367" s="22"/>
      <c r="AI1367" s="22"/>
      <c r="AJ1367" s="22"/>
      <c r="AK1367" s="38"/>
      <c r="AL1367" s="39"/>
      <c r="AM1367" s="39"/>
      <c r="AN1367" s="39"/>
      <c r="AO1367" s="39"/>
      <c r="AP1367" s="39"/>
      <c r="AQ1367" s="39"/>
      <c r="AR1367" s="40"/>
      <c r="AS1367" s="39"/>
      <c r="AT1367" s="42"/>
      <c r="AU1367" s="39"/>
      <c r="AV1367" s="39"/>
      <c r="AW1367" s="39"/>
      <c r="AX1367" s="39"/>
      <c r="AY1367" s="39"/>
      <c r="AZ1367" s="40"/>
      <c r="BA1367" s="39"/>
      <c r="BB1367" s="40"/>
      <c r="BC1367" s="39"/>
      <c r="BD1367" s="42"/>
      <c r="BE1367" s="38"/>
      <c r="BF1367" s="39"/>
      <c r="BG1367" s="55"/>
      <c r="BH1367" s="56"/>
      <c r="BI1367" s="57"/>
      <c r="BJ1367" s="58"/>
    </row>
    <row r="1368" spans="1:62" customFormat="1" ht="15" x14ac:dyDescent="0.35">
      <c r="A1368" s="34"/>
      <c r="B1368" s="76"/>
      <c r="C1368" s="1"/>
      <c r="D1368" s="9"/>
      <c r="E1368" s="1"/>
      <c r="F1368" s="15"/>
      <c r="G1368" s="5"/>
      <c r="H1368" s="5"/>
      <c r="I1368" s="22"/>
      <c r="J1368" s="22"/>
      <c r="K1368" s="22"/>
      <c r="L1368" s="60"/>
      <c r="M1368" s="60"/>
      <c r="N1368" s="60"/>
      <c r="O1368" s="60"/>
      <c r="P1368" s="60"/>
      <c r="Q1368" s="60"/>
      <c r="R1368" s="60"/>
      <c r="S1368" s="60"/>
      <c r="T1368" s="60"/>
      <c r="U1368" s="60"/>
      <c r="V1368" s="60"/>
      <c r="W1368" s="60"/>
      <c r="X1368" s="60"/>
      <c r="Y1368" s="59"/>
      <c r="Z1368" s="20"/>
      <c r="AA1368" s="60"/>
      <c r="AB1368" s="60"/>
      <c r="AC1368" s="60"/>
      <c r="AD1368" s="60"/>
      <c r="AE1368" s="22"/>
      <c r="AF1368" s="22"/>
      <c r="AG1368" s="22"/>
      <c r="AH1368" s="22"/>
      <c r="AI1368" s="22"/>
      <c r="AJ1368" s="22"/>
      <c r="AK1368" s="38"/>
      <c r="AL1368" s="39"/>
      <c r="AM1368" s="39"/>
      <c r="AN1368" s="39"/>
      <c r="AO1368" s="39"/>
      <c r="AP1368" s="39"/>
      <c r="AQ1368" s="39"/>
      <c r="AR1368" s="40"/>
      <c r="AS1368" s="39"/>
      <c r="AT1368" s="42"/>
      <c r="AU1368" s="39"/>
      <c r="AV1368" s="39"/>
      <c r="AW1368" s="39"/>
      <c r="AX1368" s="39"/>
      <c r="AY1368" s="39"/>
      <c r="AZ1368" s="40"/>
      <c r="BA1368" s="39"/>
      <c r="BB1368" s="40"/>
      <c r="BC1368" s="39"/>
      <c r="BD1368" s="42"/>
      <c r="BE1368" s="38"/>
      <c r="BF1368" s="39"/>
      <c r="BG1368" s="55"/>
      <c r="BH1368" s="56"/>
      <c r="BI1368" s="57"/>
      <c r="BJ1368" s="58"/>
    </row>
    <row r="1369" spans="1:62" customFormat="1" ht="15" x14ac:dyDescent="0.35">
      <c r="A1369" s="121"/>
      <c r="B1369" s="76"/>
      <c r="C1369" s="9"/>
      <c r="D1369" s="9"/>
      <c r="E1369" s="9"/>
      <c r="F1369" s="15"/>
      <c r="G1369" s="5"/>
      <c r="H1369" s="5"/>
      <c r="I1369" s="9"/>
      <c r="J1369" s="9"/>
      <c r="K1369" s="9"/>
      <c r="L1369" s="9"/>
      <c r="M1369" s="9"/>
      <c r="N1369" s="9"/>
      <c r="O1369" s="9"/>
      <c r="P1369" s="9"/>
      <c r="Q1369" s="9"/>
      <c r="R1369" s="9"/>
      <c r="S1369" s="9"/>
      <c r="T1369" s="9"/>
      <c r="U1369" s="9"/>
      <c r="V1369" s="8"/>
      <c r="W1369" s="8"/>
      <c r="X1369" s="7"/>
      <c r="Y1369" s="18"/>
      <c r="Z1369" s="7"/>
      <c r="AA1369" s="7"/>
      <c r="AB1369" s="7"/>
      <c r="AC1369" s="9"/>
      <c r="AD1369" s="8"/>
      <c r="AE1369" s="14"/>
      <c r="AF1369" s="14"/>
      <c r="AG1369" s="14"/>
      <c r="AH1369" s="14"/>
      <c r="AI1369" s="14"/>
      <c r="AJ1369" s="14"/>
      <c r="AK1369" s="125"/>
      <c r="AL1369" s="6"/>
      <c r="AM1369" s="5"/>
      <c r="AN1369" s="5"/>
      <c r="AO1369" s="6"/>
      <c r="AP1369" s="6"/>
      <c r="AQ1369" s="6"/>
      <c r="AR1369" s="6"/>
      <c r="AS1369" s="6"/>
      <c r="AT1369" s="130"/>
      <c r="AU1369" s="6"/>
      <c r="AV1369" s="6"/>
      <c r="AW1369" s="6"/>
      <c r="AX1369" s="6"/>
      <c r="AY1369" s="6"/>
      <c r="AZ1369" s="6"/>
      <c r="BA1369" s="6"/>
      <c r="BB1369" s="6"/>
      <c r="BC1369" s="6"/>
      <c r="BD1369" s="130"/>
      <c r="BE1369" s="124"/>
      <c r="BF1369" s="6"/>
      <c r="BG1369" s="130"/>
      <c r="BH1369" s="6"/>
      <c r="BI1369" s="124"/>
      <c r="BJ1369" s="130"/>
    </row>
    <row r="1370" spans="1:62" customFormat="1" ht="15" x14ac:dyDescent="0.35">
      <c r="A1370" s="121"/>
      <c r="B1370" s="76"/>
      <c r="C1370" s="9"/>
      <c r="D1370" s="9"/>
      <c r="E1370" s="9"/>
      <c r="F1370" s="15"/>
      <c r="G1370" s="5"/>
      <c r="H1370" s="5"/>
      <c r="I1370" s="9"/>
      <c r="J1370" s="9"/>
      <c r="K1370" s="9"/>
      <c r="L1370" s="9"/>
      <c r="M1370" s="9"/>
      <c r="N1370" s="9"/>
      <c r="O1370" s="9"/>
      <c r="P1370" s="9"/>
      <c r="Q1370" s="9"/>
      <c r="R1370" s="9"/>
      <c r="S1370" s="9"/>
      <c r="T1370" s="9"/>
      <c r="U1370" s="9"/>
      <c r="V1370" s="9"/>
      <c r="W1370" s="9"/>
      <c r="X1370" s="65"/>
      <c r="Y1370" s="17"/>
      <c r="Z1370" s="65"/>
      <c r="AA1370" s="9"/>
      <c r="AB1370" s="9"/>
      <c r="AC1370" s="9"/>
      <c r="AD1370" s="9"/>
      <c r="AE1370" s="14"/>
      <c r="AF1370" s="14"/>
      <c r="AG1370" s="14"/>
      <c r="AH1370" s="14"/>
      <c r="AI1370" s="14"/>
      <c r="AJ1370" s="14"/>
      <c r="AK1370" s="124"/>
      <c r="AL1370" s="6"/>
      <c r="AM1370" s="6"/>
      <c r="AN1370" s="6"/>
      <c r="AO1370" s="6"/>
      <c r="AP1370" s="6"/>
      <c r="AQ1370" s="6"/>
      <c r="AR1370" s="6"/>
      <c r="AS1370" s="6"/>
      <c r="AT1370" s="130"/>
      <c r="AU1370" s="39"/>
      <c r="AV1370" s="39"/>
      <c r="AW1370" s="6"/>
      <c r="AX1370" s="6"/>
      <c r="AY1370" s="6"/>
      <c r="AZ1370" s="6"/>
      <c r="BA1370" s="6"/>
      <c r="BB1370" s="6"/>
      <c r="BC1370" s="6"/>
      <c r="BD1370" s="130"/>
      <c r="BE1370" s="124"/>
      <c r="BF1370" s="6"/>
      <c r="BG1370" s="130"/>
      <c r="BH1370" s="6"/>
      <c r="BI1370" s="124"/>
      <c r="BJ1370" s="130"/>
    </row>
    <row r="1371" spans="1:62" customFormat="1" ht="15" x14ac:dyDescent="0.35">
      <c r="A1371" s="121"/>
      <c r="B1371" s="76"/>
      <c r="C1371" s="9"/>
      <c r="D1371" s="9"/>
      <c r="E1371" s="9"/>
      <c r="F1371" s="15"/>
      <c r="G1371" s="5"/>
      <c r="H1371" s="5"/>
      <c r="I1371" s="9"/>
      <c r="J1371" s="9"/>
      <c r="K1371" s="9"/>
      <c r="L1371" s="9"/>
      <c r="M1371" s="9"/>
      <c r="N1371" s="9"/>
      <c r="O1371" s="9"/>
      <c r="P1371" s="9"/>
      <c r="Q1371" s="9"/>
      <c r="R1371" s="9"/>
      <c r="S1371" s="9"/>
      <c r="T1371" s="9"/>
      <c r="U1371" s="9"/>
      <c r="V1371" s="8"/>
      <c r="W1371" s="8"/>
      <c r="X1371" s="7"/>
      <c r="Y1371" s="18"/>
      <c r="Z1371" s="7"/>
      <c r="AA1371" s="7"/>
      <c r="AB1371" s="7"/>
      <c r="AC1371" s="9"/>
      <c r="AD1371" s="8"/>
      <c r="AE1371" s="14"/>
      <c r="AF1371" s="14"/>
      <c r="AG1371" s="14"/>
      <c r="AH1371" s="14"/>
      <c r="AI1371" s="14"/>
      <c r="AJ1371" s="14"/>
      <c r="AK1371" s="125"/>
      <c r="AL1371" s="6"/>
      <c r="AM1371" s="5"/>
      <c r="AN1371" s="5"/>
      <c r="AO1371" s="6"/>
      <c r="AP1371" s="6"/>
      <c r="AQ1371" s="6"/>
      <c r="AR1371" s="6"/>
      <c r="AS1371" s="6"/>
      <c r="AT1371" s="130"/>
      <c r="AU1371" s="6"/>
      <c r="AV1371" s="6"/>
      <c r="AW1371" s="6"/>
      <c r="AX1371" s="6"/>
      <c r="AY1371" s="6"/>
      <c r="AZ1371" s="6"/>
      <c r="BA1371" s="6"/>
      <c r="BB1371" s="6"/>
      <c r="BC1371" s="6"/>
      <c r="BD1371" s="130"/>
      <c r="BE1371" s="124"/>
      <c r="BF1371" s="6"/>
      <c r="BG1371" s="130"/>
      <c r="BH1371" s="6"/>
      <c r="BI1371" s="124"/>
      <c r="BJ1371" s="130"/>
    </row>
    <row r="1372" spans="1:62" customFormat="1" ht="15" x14ac:dyDescent="0.35">
      <c r="A1372" s="121"/>
      <c r="B1372" s="76"/>
      <c r="C1372" s="9"/>
      <c r="D1372" s="9"/>
      <c r="E1372" s="9"/>
      <c r="F1372" s="15"/>
      <c r="G1372" s="5"/>
      <c r="H1372" s="5"/>
      <c r="I1372" s="9"/>
      <c r="J1372" s="9"/>
      <c r="K1372" s="9"/>
      <c r="L1372" s="9"/>
      <c r="M1372" s="9"/>
      <c r="N1372" s="9"/>
      <c r="O1372" s="9"/>
      <c r="P1372" s="9"/>
      <c r="Q1372" s="9"/>
      <c r="R1372" s="9"/>
      <c r="S1372" s="9"/>
      <c r="T1372" s="9"/>
      <c r="U1372" s="9"/>
      <c r="V1372" s="8"/>
      <c r="W1372" s="8"/>
      <c r="X1372" s="7"/>
      <c r="Y1372" s="18"/>
      <c r="Z1372" s="7"/>
      <c r="AA1372" s="7"/>
      <c r="AB1372" s="7"/>
      <c r="AC1372" s="9"/>
      <c r="AD1372" s="8"/>
      <c r="AE1372" s="14"/>
      <c r="AF1372" s="14"/>
      <c r="AG1372" s="14"/>
      <c r="AH1372" s="14"/>
      <c r="AI1372" s="14"/>
      <c r="AJ1372" s="14"/>
      <c r="AK1372" s="125"/>
      <c r="AL1372" s="6"/>
      <c r="AM1372" s="5"/>
      <c r="AN1372" s="5"/>
      <c r="AO1372" s="6"/>
      <c r="AP1372" s="6"/>
      <c r="AQ1372" s="6"/>
      <c r="AR1372" s="6"/>
      <c r="AS1372" s="6"/>
      <c r="AT1372" s="130"/>
      <c r="AU1372" s="6"/>
      <c r="AV1372" s="6"/>
      <c r="AW1372" s="6"/>
      <c r="AX1372" s="6"/>
      <c r="AY1372" s="6"/>
      <c r="AZ1372" s="6"/>
      <c r="BA1372" s="6"/>
      <c r="BB1372" s="6"/>
      <c r="BC1372" s="6"/>
      <c r="BD1372" s="130"/>
      <c r="BE1372" s="124"/>
      <c r="BF1372" s="6"/>
      <c r="BG1372" s="130"/>
      <c r="BH1372" s="6"/>
      <c r="BI1372" s="124"/>
      <c r="BJ1372" s="130"/>
    </row>
    <row r="1373" spans="1:62" customFormat="1" ht="15" x14ac:dyDescent="0.35">
      <c r="A1373" s="121"/>
      <c r="B1373" s="76"/>
      <c r="C1373" s="9"/>
      <c r="D1373" s="9"/>
      <c r="E1373" s="9"/>
      <c r="F1373" s="15"/>
      <c r="G1373" s="5"/>
      <c r="H1373" s="5"/>
      <c r="I1373" s="9"/>
      <c r="J1373" s="9"/>
      <c r="K1373" s="9"/>
      <c r="L1373" s="9"/>
      <c r="M1373" s="9"/>
      <c r="N1373" s="9"/>
      <c r="O1373" s="9"/>
      <c r="P1373" s="9"/>
      <c r="Q1373" s="9"/>
      <c r="R1373" s="9"/>
      <c r="S1373" s="9"/>
      <c r="T1373" s="9"/>
      <c r="U1373" s="9"/>
      <c r="V1373" s="9"/>
      <c r="W1373" s="9"/>
      <c r="X1373" s="65"/>
      <c r="Y1373" s="17"/>
      <c r="Z1373" s="65"/>
      <c r="AA1373" s="9"/>
      <c r="AB1373" s="9"/>
      <c r="AC1373" s="9"/>
      <c r="AD1373" s="9"/>
      <c r="AE1373" s="14"/>
      <c r="AF1373" s="14"/>
      <c r="AG1373" s="14"/>
      <c r="AH1373" s="14"/>
      <c r="AI1373" s="14"/>
      <c r="AJ1373" s="14"/>
      <c r="AK1373" s="124"/>
      <c r="AL1373" s="6"/>
      <c r="AM1373" s="6"/>
      <c r="AN1373" s="6"/>
      <c r="AO1373" s="6"/>
      <c r="AP1373" s="6"/>
      <c r="AQ1373" s="6"/>
      <c r="AR1373" s="6"/>
      <c r="AS1373" s="6"/>
      <c r="AT1373" s="130"/>
      <c r="AU1373" s="39"/>
      <c r="AV1373" s="39"/>
      <c r="AW1373" s="6"/>
      <c r="AX1373" s="6"/>
      <c r="AY1373" s="6"/>
      <c r="AZ1373" s="6"/>
      <c r="BA1373" s="6"/>
      <c r="BB1373" s="6"/>
      <c r="BC1373" s="6"/>
      <c r="BD1373" s="130"/>
      <c r="BE1373" s="124"/>
      <c r="BF1373" s="6"/>
      <c r="BG1373" s="130"/>
      <c r="BH1373" s="6"/>
      <c r="BI1373" s="124"/>
      <c r="BJ1373" s="130"/>
    </row>
    <row r="1374" spans="1:62" customFormat="1" ht="15" x14ac:dyDescent="0.35">
      <c r="A1374" s="121"/>
      <c r="B1374" s="76"/>
      <c r="C1374" s="9"/>
      <c r="D1374" s="9"/>
      <c r="E1374" s="9"/>
      <c r="F1374" s="15"/>
      <c r="G1374" s="5"/>
      <c r="H1374" s="5"/>
      <c r="I1374" s="9"/>
      <c r="J1374" s="9"/>
      <c r="K1374" s="9"/>
      <c r="L1374" s="9"/>
      <c r="M1374" s="9"/>
      <c r="N1374" s="9"/>
      <c r="O1374" s="9"/>
      <c r="P1374" s="9"/>
      <c r="Q1374" s="9"/>
      <c r="R1374" s="9"/>
      <c r="S1374" s="9"/>
      <c r="T1374" s="9"/>
      <c r="U1374" s="9"/>
      <c r="V1374" s="9"/>
      <c r="W1374" s="9"/>
      <c r="X1374" s="65"/>
      <c r="Y1374" s="17"/>
      <c r="Z1374" s="65"/>
      <c r="AA1374" s="9"/>
      <c r="AB1374" s="9"/>
      <c r="AC1374" s="9"/>
      <c r="AD1374" s="9"/>
      <c r="AE1374" s="14"/>
      <c r="AF1374" s="14"/>
      <c r="AG1374" s="14"/>
      <c r="AH1374" s="14"/>
      <c r="AI1374" s="14"/>
      <c r="AJ1374" s="14"/>
      <c r="AK1374" s="124"/>
      <c r="AL1374" s="6"/>
      <c r="AM1374" s="6"/>
      <c r="AN1374" s="6"/>
      <c r="AO1374" s="6"/>
      <c r="AP1374" s="6"/>
      <c r="AQ1374" s="6"/>
      <c r="AR1374" s="6"/>
      <c r="AS1374" s="6"/>
      <c r="AT1374" s="130"/>
      <c r="AU1374" s="39"/>
      <c r="AV1374" s="39"/>
      <c r="AW1374" s="6"/>
      <c r="AX1374" s="6"/>
      <c r="AY1374" s="6"/>
      <c r="AZ1374" s="6"/>
      <c r="BA1374" s="6"/>
      <c r="BB1374" s="6"/>
      <c r="BC1374" s="6"/>
      <c r="BD1374" s="130"/>
      <c r="BE1374" s="124"/>
      <c r="BF1374" s="6"/>
      <c r="BG1374" s="130"/>
      <c r="BH1374" s="6"/>
      <c r="BI1374" s="124"/>
      <c r="BJ1374" s="130"/>
    </row>
    <row r="1375" spans="1:62" customFormat="1" ht="15" x14ac:dyDescent="0.35">
      <c r="A1375" s="121"/>
      <c r="B1375" s="76"/>
      <c r="C1375" s="9"/>
      <c r="D1375" s="9"/>
      <c r="E1375" s="9"/>
      <c r="F1375" s="15"/>
      <c r="G1375" s="5"/>
      <c r="H1375" s="5"/>
      <c r="I1375" s="9"/>
      <c r="J1375" s="9"/>
      <c r="K1375" s="9"/>
      <c r="L1375" s="9"/>
      <c r="M1375" s="9"/>
      <c r="N1375" s="9"/>
      <c r="O1375" s="9"/>
      <c r="P1375" s="9"/>
      <c r="Q1375" s="9"/>
      <c r="R1375" s="9"/>
      <c r="S1375" s="9"/>
      <c r="T1375" s="9"/>
      <c r="U1375" s="9"/>
      <c r="V1375" s="8"/>
      <c r="W1375" s="8"/>
      <c r="X1375" s="7"/>
      <c r="Y1375" s="18"/>
      <c r="Z1375" s="7"/>
      <c r="AA1375" s="7"/>
      <c r="AB1375" s="7"/>
      <c r="AC1375" s="9"/>
      <c r="AD1375" s="8"/>
      <c r="AE1375" s="14"/>
      <c r="AF1375" s="14"/>
      <c r="AG1375" s="14"/>
      <c r="AH1375" s="14"/>
      <c r="AI1375" s="14"/>
      <c r="AJ1375" s="14"/>
      <c r="AK1375" s="125"/>
      <c r="AL1375" s="6"/>
      <c r="AM1375" s="5"/>
      <c r="AN1375" s="5"/>
      <c r="AO1375" s="6"/>
      <c r="AP1375" s="6"/>
      <c r="AQ1375" s="6"/>
      <c r="AR1375" s="6"/>
      <c r="AS1375" s="6"/>
      <c r="AT1375" s="130"/>
      <c r="AU1375" s="6"/>
      <c r="AV1375" s="6"/>
      <c r="AW1375" s="6"/>
      <c r="AX1375" s="6"/>
      <c r="AY1375" s="6"/>
      <c r="AZ1375" s="6"/>
      <c r="BA1375" s="6"/>
      <c r="BB1375" s="6"/>
      <c r="BC1375" s="6"/>
      <c r="BD1375" s="130"/>
      <c r="BE1375" s="124"/>
      <c r="BF1375" s="6"/>
      <c r="BG1375" s="130"/>
      <c r="BH1375" s="6"/>
      <c r="BI1375" s="124"/>
      <c r="BJ1375" s="130"/>
    </row>
    <row r="1376" spans="1:62" customFormat="1" ht="15" x14ac:dyDescent="0.35">
      <c r="A1376" s="121"/>
      <c r="B1376" s="76"/>
      <c r="C1376" s="9"/>
      <c r="D1376" s="9"/>
      <c r="E1376" s="9"/>
      <c r="F1376" s="15"/>
      <c r="G1376" s="5"/>
      <c r="H1376" s="5"/>
      <c r="I1376" s="9"/>
      <c r="J1376" s="9"/>
      <c r="K1376" s="9"/>
      <c r="L1376" s="9"/>
      <c r="M1376" s="9"/>
      <c r="N1376" s="9"/>
      <c r="O1376" s="9"/>
      <c r="P1376" s="9"/>
      <c r="Q1376" s="9"/>
      <c r="R1376" s="9"/>
      <c r="S1376" s="9"/>
      <c r="T1376" s="9"/>
      <c r="U1376" s="9"/>
      <c r="V1376" s="9"/>
      <c r="W1376" s="9"/>
      <c r="X1376" s="65"/>
      <c r="Y1376" s="17"/>
      <c r="Z1376" s="65"/>
      <c r="AA1376" s="9"/>
      <c r="AB1376" s="9"/>
      <c r="AC1376" s="9"/>
      <c r="AD1376" s="9"/>
      <c r="AE1376" s="14"/>
      <c r="AF1376" s="14"/>
      <c r="AG1376" s="14"/>
      <c r="AH1376" s="14"/>
      <c r="AI1376" s="14"/>
      <c r="AJ1376" s="14"/>
      <c r="AK1376" s="124"/>
      <c r="AL1376" s="6"/>
      <c r="AM1376" s="6"/>
      <c r="AN1376" s="6"/>
      <c r="AO1376" s="6"/>
      <c r="AP1376" s="6"/>
      <c r="AQ1376" s="6"/>
      <c r="AR1376" s="6"/>
      <c r="AS1376" s="6"/>
      <c r="AT1376" s="130"/>
      <c r="AU1376" s="39"/>
      <c r="AV1376" s="39"/>
      <c r="AW1376" s="6"/>
      <c r="AX1376" s="6"/>
      <c r="AY1376" s="6"/>
      <c r="AZ1376" s="6"/>
      <c r="BA1376" s="6"/>
      <c r="BB1376" s="6"/>
      <c r="BC1376" s="6"/>
      <c r="BD1376" s="130"/>
      <c r="BE1376" s="124"/>
      <c r="BF1376" s="6"/>
      <c r="BG1376" s="130"/>
      <c r="BH1376" s="6"/>
      <c r="BI1376" s="124"/>
      <c r="BJ1376" s="130"/>
    </row>
    <row r="1377" spans="1:62" customFormat="1" ht="15" x14ac:dyDescent="0.35">
      <c r="A1377" s="121"/>
      <c r="B1377" s="76"/>
      <c r="C1377" s="9"/>
      <c r="D1377" s="9"/>
      <c r="E1377" s="9"/>
      <c r="F1377" s="15"/>
      <c r="G1377" s="5"/>
      <c r="H1377" s="5"/>
      <c r="I1377" s="9"/>
      <c r="J1377" s="9"/>
      <c r="K1377" s="9"/>
      <c r="L1377" s="9"/>
      <c r="M1377" s="9"/>
      <c r="N1377" s="9"/>
      <c r="O1377" s="9"/>
      <c r="P1377" s="9"/>
      <c r="Q1377" s="9"/>
      <c r="R1377" s="9"/>
      <c r="S1377" s="9"/>
      <c r="T1377" s="9"/>
      <c r="U1377" s="9"/>
      <c r="V1377" s="8"/>
      <c r="W1377" s="8"/>
      <c r="X1377" s="7"/>
      <c r="Y1377" s="18"/>
      <c r="Z1377" s="7"/>
      <c r="AA1377" s="7"/>
      <c r="AB1377" s="7"/>
      <c r="AC1377" s="9"/>
      <c r="AD1377" s="8"/>
      <c r="AE1377" s="14"/>
      <c r="AF1377" s="14"/>
      <c r="AG1377" s="14"/>
      <c r="AH1377" s="14"/>
      <c r="AI1377" s="14"/>
      <c r="AJ1377" s="14"/>
      <c r="AK1377" s="125"/>
      <c r="AL1377" s="6"/>
      <c r="AM1377" s="5"/>
      <c r="AN1377" s="5"/>
      <c r="AO1377" s="6"/>
      <c r="AP1377" s="6"/>
      <c r="AQ1377" s="6"/>
      <c r="AR1377" s="6"/>
      <c r="AS1377" s="6"/>
      <c r="AT1377" s="130"/>
      <c r="AU1377" s="6"/>
      <c r="AV1377" s="6"/>
      <c r="AW1377" s="6"/>
      <c r="AX1377" s="6"/>
      <c r="AY1377" s="6"/>
      <c r="AZ1377" s="6"/>
      <c r="BA1377" s="6"/>
      <c r="BB1377" s="6"/>
      <c r="BC1377" s="6"/>
      <c r="BD1377" s="130"/>
      <c r="BE1377" s="124"/>
      <c r="BF1377" s="6"/>
      <c r="BG1377" s="130"/>
      <c r="BH1377" s="6"/>
      <c r="BI1377" s="124"/>
      <c r="BJ1377" s="130"/>
    </row>
    <row r="1378" spans="1:62" customFormat="1" ht="15" x14ac:dyDescent="0.35">
      <c r="A1378" s="121"/>
      <c r="B1378" s="76"/>
      <c r="C1378" s="9"/>
      <c r="D1378" s="9"/>
      <c r="E1378" s="9"/>
      <c r="F1378" s="15"/>
      <c r="G1378" s="5"/>
      <c r="H1378" s="5"/>
      <c r="I1378" s="9"/>
      <c r="J1378" s="9"/>
      <c r="K1378" s="9"/>
      <c r="L1378" s="9"/>
      <c r="M1378" s="9"/>
      <c r="N1378" s="9"/>
      <c r="O1378" s="9"/>
      <c r="P1378" s="9"/>
      <c r="Q1378" s="9"/>
      <c r="R1378" s="9"/>
      <c r="S1378" s="9"/>
      <c r="T1378" s="9"/>
      <c r="U1378" s="9"/>
      <c r="V1378" s="9"/>
      <c r="W1378" s="9"/>
      <c r="X1378" s="65"/>
      <c r="Y1378" s="17"/>
      <c r="Z1378" s="65"/>
      <c r="AA1378" s="9"/>
      <c r="AB1378" s="9"/>
      <c r="AC1378" s="9"/>
      <c r="AD1378" s="9"/>
      <c r="AE1378" s="14"/>
      <c r="AF1378" s="14"/>
      <c r="AG1378" s="14"/>
      <c r="AH1378" s="14"/>
      <c r="AI1378" s="14"/>
      <c r="AJ1378" s="14"/>
      <c r="AK1378" s="124"/>
      <c r="AL1378" s="6"/>
      <c r="AM1378" s="6"/>
      <c r="AN1378" s="6"/>
      <c r="AO1378" s="6"/>
      <c r="AP1378" s="6"/>
      <c r="AQ1378" s="6"/>
      <c r="AR1378" s="6"/>
      <c r="AS1378" s="6"/>
      <c r="AT1378" s="130"/>
      <c r="AU1378" s="39"/>
      <c r="AV1378" s="39"/>
      <c r="AW1378" s="6"/>
      <c r="AX1378" s="6"/>
      <c r="AY1378" s="6"/>
      <c r="AZ1378" s="6"/>
      <c r="BA1378" s="6"/>
      <c r="BB1378" s="6"/>
      <c r="BC1378" s="6"/>
      <c r="BD1378" s="130"/>
      <c r="BE1378" s="124"/>
      <c r="BF1378" s="6"/>
      <c r="BG1378" s="130"/>
      <c r="BH1378" s="6"/>
      <c r="BI1378" s="124"/>
      <c r="BJ1378" s="137"/>
    </row>
    <row r="1379" spans="1:62" customFormat="1" ht="15" x14ac:dyDescent="0.35">
      <c r="A1379" s="121"/>
      <c r="B1379" s="76"/>
      <c r="C1379" s="9"/>
      <c r="D1379" s="9"/>
      <c r="E1379" s="9"/>
      <c r="F1379" s="15"/>
      <c r="G1379" s="5"/>
      <c r="H1379" s="5"/>
      <c r="I1379" s="9"/>
      <c r="J1379" s="9"/>
      <c r="K1379" s="9"/>
      <c r="L1379" s="9"/>
      <c r="M1379" s="9"/>
      <c r="N1379" s="9"/>
      <c r="O1379" s="9"/>
      <c r="P1379" s="9"/>
      <c r="Q1379" s="9"/>
      <c r="R1379" s="9"/>
      <c r="S1379" s="9"/>
      <c r="T1379" s="9"/>
      <c r="U1379" s="9"/>
      <c r="V1379" s="8"/>
      <c r="W1379" s="8"/>
      <c r="X1379" s="7"/>
      <c r="Y1379" s="18"/>
      <c r="Z1379" s="7"/>
      <c r="AA1379" s="7"/>
      <c r="AB1379" s="7"/>
      <c r="AC1379" s="9"/>
      <c r="AD1379" s="8"/>
      <c r="AE1379" s="14"/>
      <c r="AF1379" s="14"/>
      <c r="AG1379" s="14"/>
      <c r="AH1379" s="14"/>
      <c r="AI1379" s="14"/>
      <c r="AJ1379" s="14"/>
      <c r="AK1379" s="125"/>
      <c r="AL1379" s="6"/>
      <c r="AM1379" s="5"/>
      <c r="AN1379" s="5"/>
      <c r="AO1379" s="6"/>
      <c r="AP1379" s="6"/>
      <c r="AQ1379" s="6"/>
      <c r="AR1379" s="6"/>
      <c r="AS1379" s="6"/>
      <c r="AT1379" s="130"/>
      <c r="AU1379" s="6"/>
      <c r="AV1379" s="6"/>
      <c r="AW1379" s="6"/>
      <c r="AX1379" s="6"/>
      <c r="AY1379" s="6"/>
      <c r="AZ1379" s="6"/>
      <c r="BA1379" s="6"/>
      <c r="BB1379" s="6"/>
      <c r="BC1379" s="6"/>
      <c r="BD1379" s="130"/>
      <c r="BE1379" s="124"/>
      <c r="BF1379" s="6"/>
      <c r="BG1379" s="130"/>
      <c r="BH1379" s="6"/>
      <c r="BI1379" s="124"/>
      <c r="BJ1379" s="130"/>
    </row>
    <row r="1380" spans="1:62" customFormat="1" ht="15" x14ac:dyDescent="0.35">
      <c r="A1380" s="121"/>
      <c r="B1380" s="76"/>
      <c r="C1380" s="9"/>
      <c r="D1380" s="9"/>
      <c r="E1380" s="9"/>
      <c r="F1380" s="15"/>
      <c r="G1380" s="5"/>
      <c r="H1380" s="5"/>
      <c r="I1380" s="9"/>
      <c r="J1380" s="9"/>
      <c r="K1380" s="9"/>
      <c r="L1380" s="9"/>
      <c r="M1380" s="9"/>
      <c r="N1380" s="9"/>
      <c r="O1380" s="9"/>
      <c r="P1380" s="9"/>
      <c r="Q1380" s="9"/>
      <c r="R1380" s="9"/>
      <c r="S1380" s="9"/>
      <c r="T1380" s="9"/>
      <c r="U1380" s="9"/>
      <c r="V1380" s="8"/>
      <c r="W1380" s="8"/>
      <c r="X1380" s="7"/>
      <c r="Y1380" s="18"/>
      <c r="Z1380" s="7"/>
      <c r="AA1380" s="7"/>
      <c r="AB1380" s="7"/>
      <c r="AC1380" s="9"/>
      <c r="AD1380" s="8"/>
      <c r="AE1380" s="14"/>
      <c r="AF1380" s="14"/>
      <c r="AG1380" s="14"/>
      <c r="AH1380" s="14"/>
      <c r="AI1380" s="14"/>
      <c r="AJ1380" s="14"/>
      <c r="AK1380" s="125"/>
      <c r="AL1380" s="6"/>
      <c r="AM1380" s="5"/>
      <c r="AN1380" s="5"/>
      <c r="AO1380" s="6"/>
      <c r="AP1380" s="6"/>
      <c r="AQ1380" s="6"/>
      <c r="AR1380" s="6"/>
      <c r="AS1380" s="6"/>
      <c r="AT1380" s="130"/>
      <c r="AU1380" s="39"/>
      <c r="AV1380" s="39"/>
      <c r="AW1380" s="6"/>
      <c r="AX1380" s="6"/>
      <c r="AY1380" s="6"/>
      <c r="AZ1380" s="6"/>
      <c r="BA1380" s="6"/>
      <c r="BB1380" s="6"/>
      <c r="BC1380" s="6"/>
      <c r="BD1380" s="130"/>
      <c r="BE1380" s="124"/>
      <c r="BF1380" s="6"/>
      <c r="BG1380" s="130"/>
      <c r="BH1380" s="6"/>
      <c r="BI1380" s="124"/>
      <c r="BJ1380" s="130"/>
    </row>
    <row r="1381" spans="1:62" customFormat="1" ht="15" x14ac:dyDescent="0.35">
      <c r="A1381" s="121"/>
      <c r="B1381" s="76"/>
      <c r="C1381" s="9"/>
      <c r="D1381" s="9"/>
      <c r="E1381" s="9"/>
      <c r="F1381" s="15"/>
      <c r="G1381" s="5"/>
      <c r="H1381" s="5"/>
      <c r="I1381" s="9"/>
      <c r="J1381" s="9"/>
      <c r="K1381" s="9"/>
      <c r="L1381" s="9"/>
      <c r="M1381" s="9"/>
      <c r="N1381" s="9"/>
      <c r="O1381" s="9"/>
      <c r="P1381" s="9"/>
      <c r="Q1381" s="9"/>
      <c r="R1381" s="9"/>
      <c r="S1381" s="9"/>
      <c r="T1381" s="9"/>
      <c r="U1381" s="9"/>
      <c r="V1381" s="8"/>
      <c r="W1381" s="8"/>
      <c r="X1381" s="7"/>
      <c r="Y1381" s="18"/>
      <c r="Z1381" s="7"/>
      <c r="AA1381" s="7"/>
      <c r="AB1381" s="7"/>
      <c r="AC1381" s="9"/>
      <c r="AD1381" s="8"/>
      <c r="AE1381" s="14"/>
      <c r="AF1381" s="14"/>
      <c r="AG1381" s="14"/>
      <c r="AH1381" s="14"/>
      <c r="AI1381" s="14"/>
      <c r="AJ1381" s="14"/>
      <c r="AK1381" s="125"/>
      <c r="AL1381" s="6"/>
      <c r="AM1381" s="5"/>
      <c r="AN1381" s="5"/>
      <c r="AO1381" s="6"/>
      <c r="AP1381" s="6"/>
      <c r="AQ1381" s="6"/>
      <c r="AR1381" s="6"/>
      <c r="AS1381" s="6"/>
      <c r="AT1381" s="130"/>
      <c r="AU1381" s="6"/>
      <c r="AV1381" s="6"/>
      <c r="AW1381" s="6"/>
      <c r="AX1381" s="6"/>
      <c r="AY1381" s="6"/>
      <c r="AZ1381" s="6"/>
      <c r="BA1381" s="6"/>
      <c r="BB1381" s="6"/>
      <c r="BC1381" s="6"/>
      <c r="BD1381" s="130"/>
      <c r="BE1381" s="124"/>
      <c r="BF1381" s="6"/>
      <c r="BG1381" s="130"/>
      <c r="BH1381" s="6"/>
      <c r="BI1381" s="124"/>
      <c r="BJ1381" s="130"/>
    </row>
    <row r="1382" spans="1:62" customFormat="1" ht="15" x14ac:dyDescent="0.35">
      <c r="A1382" s="121"/>
      <c r="B1382" s="76"/>
      <c r="C1382" s="9"/>
      <c r="D1382" s="9"/>
      <c r="E1382" s="9"/>
      <c r="F1382" s="15"/>
      <c r="G1382" s="5"/>
      <c r="H1382" s="5"/>
      <c r="I1382" s="9"/>
      <c r="J1382" s="9"/>
      <c r="K1382" s="9"/>
      <c r="L1382" s="9"/>
      <c r="M1382" s="9"/>
      <c r="N1382" s="9"/>
      <c r="O1382" s="9"/>
      <c r="P1382" s="9"/>
      <c r="Q1382" s="9"/>
      <c r="R1382" s="9"/>
      <c r="S1382" s="9"/>
      <c r="T1382" s="9"/>
      <c r="U1382" s="9"/>
      <c r="V1382" s="8"/>
      <c r="W1382" s="8"/>
      <c r="X1382" s="7"/>
      <c r="Y1382" s="18"/>
      <c r="Z1382" s="7"/>
      <c r="AA1382" s="7"/>
      <c r="AB1382" s="7"/>
      <c r="AC1382" s="9"/>
      <c r="AD1382" s="8"/>
      <c r="AE1382" s="14"/>
      <c r="AF1382" s="14"/>
      <c r="AG1382" s="14"/>
      <c r="AH1382" s="14"/>
      <c r="AI1382" s="14"/>
      <c r="AJ1382" s="14"/>
      <c r="AK1382" s="125"/>
      <c r="AL1382" s="6"/>
      <c r="AM1382" s="5"/>
      <c r="AN1382" s="5"/>
      <c r="AO1382" s="6"/>
      <c r="AP1382" s="6"/>
      <c r="AQ1382" s="6"/>
      <c r="AR1382" s="6"/>
      <c r="AS1382" s="6"/>
      <c r="AT1382" s="130"/>
      <c r="AU1382" s="6"/>
      <c r="AV1382" s="6"/>
      <c r="AW1382" s="6"/>
      <c r="AX1382" s="6"/>
      <c r="AY1382" s="6"/>
      <c r="AZ1382" s="6"/>
      <c r="BA1382" s="6"/>
      <c r="BB1382" s="6"/>
      <c r="BC1382" s="6"/>
      <c r="BD1382" s="130"/>
      <c r="BE1382" s="124"/>
      <c r="BF1382" s="6"/>
      <c r="BG1382" s="130"/>
      <c r="BH1382" s="6"/>
      <c r="BI1382" s="124"/>
      <c r="BJ1382" s="130"/>
    </row>
    <row r="1383" spans="1:62" customFormat="1" ht="15" x14ac:dyDescent="0.35">
      <c r="A1383" s="34"/>
      <c r="B1383" s="76"/>
      <c r="C1383" s="1"/>
      <c r="D1383" s="9"/>
      <c r="E1383" s="1"/>
      <c r="F1383" s="15"/>
      <c r="G1383" s="5"/>
      <c r="H1383" s="5"/>
      <c r="I1383" s="22"/>
      <c r="J1383" s="22"/>
      <c r="K1383" s="22"/>
      <c r="L1383" s="60"/>
      <c r="M1383" s="60"/>
      <c r="N1383" s="60"/>
      <c r="O1383" s="60"/>
      <c r="P1383" s="60"/>
      <c r="Q1383" s="60"/>
      <c r="R1383" s="60"/>
      <c r="S1383" s="60"/>
      <c r="T1383" s="60"/>
      <c r="U1383" s="60"/>
      <c r="V1383" s="60"/>
      <c r="W1383" s="60"/>
      <c r="X1383" s="60"/>
      <c r="Y1383" s="59"/>
      <c r="Z1383" s="20"/>
      <c r="AA1383" s="60"/>
      <c r="AB1383" s="60"/>
      <c r="AC1383" s="60"/>
      <c r="AD1383" s="60"/>
      <c r="AE1383" s="22"/>
      <c r="AF1383" s="22"/>
      <c r="AG1383" s="22"/>
      <c r="AH1383" s="22"/>
      <c r="AI1383" s="22"/>
      <c r="AJ1383" s="22"/>
      <c r="AK1383" s="38"/>
      <c r="AL1383" s="39"/>
      <c r="AM1383" s="39"/>
      <c r="AN1383" s="39"/>
      <c r="AO1383" s="39"/>
      <c r="AP1383" s="39"/>
      <c r="AQ1383" s="39"/>
      <c r="AR1383" s="40"/>
      <c r="AS1383" s="39"/>
      <c r="AT1383" s="42"/>
      <c r="AU1383" s="39"/>
      <c r="AV1383" s="39"/>
      <c r="AW1383" s="39"/>
      <c r="AX1383" s="39"/>
      <c r="AY1383" s="39"/>
      <c r="AZ1383" s="40"/>
      <c r="BA1383" s="39"/>
      <c r="BB1383" s="40"/>
      <c r="BC1383" s="39"/>
      <c r="BD1383" s="42"/>
      <c r="BE1383" s="38"/>
      <c r="BF1383" s="39"/>
      <c r="BG1383" s="55"/>
      <c r="BH1383" s="56"/>
      <c r="BI1383" s="57"/>
      <c r="BJ1383" s="58"/>
    </row>
    <row r="1384" spans="1:62" customFormat="1" ht="15" x14ac:dyDescent="0.35">
      <c r="A1384" s="121"/>
      <c r="B1384" s="76"/>
      <c r="C1384" s="9"/>
      <c r="D1384" s="9"/>
      <c r="E1384" s="9"/>
      <c r="F1384" s="15"/>
      <c r="G1384" s="5"/>
      <c r="H1384" s="5"/>
      <c r="I1384" s="9"/>
      <c r="J1384" s="9"/>
      <c r="K1384" s="9"/>
      <c r="L1384" s="9"/>
      <c r="M1384" s="9"/>
      <c r="N1384" s="9"/>
      <c r="O1384" s="9"/>
      <c r="P1384" s="9"/>
      <c r="Q1384" s="9"/>
      <c r="R1384" s="9"/>
      <c r="S1384" s="9"/>
      <c r="T1384" s="9"/>
      <c r="U1384" s="9"/>
      <c r="V1384" s="8"/>
      <c r="W1384" s="8"/>
      <c r="X1384" s="7"/>
      <c r="Y1384" s="18"/>
      <c r="Z1384" s="7"/>
      <c r="AA1384" s="7"/>
      <c r="AB1384" s="7"/>
      <c r="AC1384" s="9"/>
      <c r="AD1384" s="8"/>
      <c r="AE1384" s="14"/>
      <c r="AF1384" s="14"/>
      <c r="AG1384" s="14"/>
      <c r="AH1384" s="14"/>
      <c r="AI1384" s="14"/>
      <c r="AJ1384" s="14"/>
      <c r="AK1384" s="125"/>
      <c r="AL1384" s="6"/>
      <c r="AM1384" s="5"/>
      <c r="AN1384" s="5"/>
      <c r="AO1384" s="6"/>
      <c r="AP1384" s="6"/>
      <c r="AQ1384" s="6"/>
      <c r="AR1384" s="6"/>
      <c r="AS1384" s="6"/>
      <c r="AT1384" s="130"/>
      <c r="AU1384" s="6"/>
      <c r="AV1384" s="6"/>
      <c r="AW1384" s="6"/>
      <c r="AX1384" s="6"/>
      <c r="AY1384" s="6"/>
      <c r="AZ1384" s="6"/>
      <c r="BA1384" s="6"/>
      <c r="BB1384" s="6"/>
      <c r="BC1384" s="6"/>
      <c r="BD1384" s="130"/>
      <c r="BE1384" s="124"/>
      <c r="BF1384" s="6"/>
      <c r="BG1384" s="130"/>
      <c r="BH1384" s="6"/>
      <c r="BI1384" s="124"/>
      <c r="BJ1384" s="130"/>
    </row>
    <row r="1385" spans="1:62" customFormat="1" ht="15" x14ac:dyDescent="0.35">
      <c r="A1385" s="121"/>
      <c r="B1385" s="76"/>
      <c r="C1385" s="9"/>
      <c r="D1385" s="9"/>
      <c r="E1385" s="9"/>
      <c r="F1385" s="15"/>
      <c r="G1385" s="5"/>
      <c r="H1385" s="5"/>
      <c r="I1385" s="9"/>
      <c r="J1385" s="9"/>
      <c r="K1385" s="9"/>
      <c r="L1385" s="9"/>
      <c r="M1385" s="9"/>
      <c r="N1385" s="9"/>
      <c r="O1385" s="9"/>
      <c r="P1385" s="9"/>
      <c r="Q1385" s="9"/>
      <c r="R1385" s="9"/>
      <c r="S1385" s="9"/>
      <c r="T1385" s="9"/>
      <c r="U1385" s="9"/>
      <c r="V1385" s="9"/>
      <c r="W1385" s="9"/>
      <c r="X1385" s="65"/>
      <c r="Y1385" s="17"/>
      <c r="Z1385" s="65"/>
      <c r="AA1385" s="9"/>
      <c r="AB1385" s="9"/>
      <c r="AC1385" s="9"/>
      <c r="AD1385" s="9"/>
      <c r="AE1385" s="14"/>
      <c r="AF1385" s="14"/>
      <c r="AG1385" s="14"/>
      <c r="AH1385" s="14"/>
      <c r="AI1385" s="14"/>
      <c r="AJ1385" s="14"/>
      <c r="AK1385" s="124"/>
      <c r="AL1385" s="6"/>
      <c r="AM1385" s="6"/>
      <c r="AN1385" s="6"/>
      <c r="AO1385" s="6"/>
      <c r="AP1385" s="6"/>
      <c r="AQ1385" s="6"/>
      <c r="AR1385" s="6"/>
      <c r="AS1385" s="6"/>
      <c r="AT1385" s="130"/>
      <c r="AU1385" s="39"/>
      <c r="AV1385" s="39"/>
      <c r="AW1385" s="6"/>
      <c r="AX1385" s="6"/>
      <c r="AY1385" s="6"/>
      <c r="AZ1385" s="6"/>
      <c r="BA1385" s="6"/>
      <c r="BB1385" s="6"/>
      <c r="BC1385" s="6"/>
      <c r="BD1385" s="130"/>
      <c r="BE1385" s="124"/>
      <c r="BF1385" s="6"/>
      <c r="BG1385" s="130"/>
      <c r="BH1385" s="6"/>
      <c r="BI1385" s="124"/>
      <c r="BJ1385" s="130"/>
    </row>
    <row r="1386" spans="1:62" customFormat="1" ht="15" x14ac:dyDescent="0.35">
      <c r="A1386" s="121"/>
      <c r="B1386" s="76"/>
      <c r="C1386" s="9"/>
      <c r="D1386" s="9"/>
      <c r="E1386" s="9"/>
      <c r="F1386" s="15"/>
      <c r="G1386" s="5"/>
      <c r="H1386" s="5"/>
      <c r="I1386" s="9"/>
      <c r="J1386" s="9"/>
      <c r="K1386" s="9"/>
      <c r="L1386" s="9"/>
      <c r="M1386" s="9"/>
      <c r="N1386" s="9"/>
      <c r="O1386" s="9"/>
      <c r="P1386" s="9"/>
      <c r="Q1386" s="9"/>
      <c r="R1386" s="9"/>
      <c r="S1386" s="9"/>
      <c r="T1386" s="9"/>
      <c r="U1386" s="9"/>
      <c r="V1386" s="9"/>
      <c r="W1386" s="9"/>
      <c r="X1386" s="65"/>
      <c r="Y1386" s="17"/>
      <c r="Z1386" s="65"/>
      <c r="AA1386" s="9"/>
      <c r="AB1386" s="9"/>
      <c r="AC1386" s="9"/>
      <c r="AD1386" s="9"/>
      <c r="AE1386" s="14"/>
      <c r="AF1386" s="14"/>
      <c r="AG1386" s="14"/>
      <c r="AH1386" s="14"/>
      <c r="AI1386" s="14"/>
      <c r="AJ1386" s="14"/>
      <c r="AK1386" s="124"/>
      <c r="AL1386" s="6"/>
      <c r="AM1386" s="6"/>
      <c r="AN1386" s="6"/>
      <c r="AO1386" s="6"/>
      <c r="AP1386" s="6"/>
      <c r="AQ1386" s="6"/>
      <c r="AR1386" s="6"/>
      <c r="AS1386" s="6"/>
      <c r="AT1386" s="130"/>
      <c r="AU1386" s="39"/>
      <c r="AV1386" s="39"/>
      <c r="AW1386" s="6"/>
      <c r="AX1386" s="6"/>
      <c r="AY1386" s="6"/>
      <c r="AZ1386" s="6"/>
      <c r="BA1386" s="6"/>
      <c r="BB1386" s="6"/>
      <c r="BC1386" s="6"/>
      <c r="BD1386" s="130"/>
      <c r="BE1386" s="124"/>
      <c r="BF1386" s="6"/>
      <c r="BG1386" s="130"/>
      <c r="BH1386" s="6"/>
      <c r="BI1386" s="124"/>
      <c r="BJ1386" s="130"/>
    </row>
    <row r="1387" spans="1:62" customFormat="1" ht="15" x14ac:dyDescent="0.35">
      <c r="A1387" s="34"/>
      <c r="B1387" s="19"/>
      <c r="C1387" s="1"/>
      <c r="D1387" s="9"/>
      <c r="E1387" s="1"/>
      <c r="F1387" s="15"/>
      <c r="G1387" s="37"/>
      <c r="H1387" s="5"/>
      <c r="I1387" s="22"/>
      <c r="J1387" s="22"/>
      <c r="K1387" s="22"/>
      <c r="L1387" s="60"/>
      <c r="M1387" s="60"/>
      <c r="N1387" s="60"/>
      <c r="O1387" s="60"/>
      <c r="P1387" s="60"/>
      <c r="Q1387" s="60"/>
      <c r="R1387" s="60"/>
      <c r="S1387" s="60"/>
      <c r="T1387" s="60"/>
      <c r="U1387" s="60"/>
      <c r="V1387" s="60"/>
      <c r="W1387" s="60"/>
      <c r="X1387" s="60"/>
      <c r="Y1387" s="59"/>
      <c r="Z1387" s="20"/>
      <c r="AA1387" s="60"/>
      <c r="AB1387" s="60"/>
      <c r="AC1387" s="60"/>
      <c r="AD1387" s="60"/>
      <c r="AE1387" s="22"/>
      <c r="AF1387" s="22"/>
      <c r="AG1387" s="22"/>
      <c r="AH1387" s="22"/>
      <c r="AI1387" s="22"/>
      <c r="AJ1387" s="22"/>
      <c r="AK1387" s="38"/>
      <c r="AL1387" s="39"/>
      <c r="AM1387" s="39"/>
      <c r="AN1387" s="39"/>
      <c r="AO1387" s="39"/>
      <c r="AP1387" s="39"/>
      <c r="AQ1387" s="39"/>
      <c r="AR1387" s="40"/>
      <c r="AS1387" s="39"/>
      <c r="AT1387" s="42"/>
      <c r="AU1387" s="39"/>
      <c r="AV1387" s="39"/>
      <c r="AW1387" s="39"/>
      <c r="AX1387" s="39"/>
      <c r="AY1387" s="39"/>
      <c r="AZ1387" s="40"/>
      <c r="BA1387" s="39"/>
      <c r="BB1387" s="40"/>
      <c r="BC1387" s="39"/>
      <c r="BD1387" s="42"/>
      <c r="BE1387" s="38"/>
      <c r="BF1387" s="39"/>
      <c r="BG1387" s="55"/>
      <c r="BH1387" s="56"/>
      <c r="BI1387" s="57"/>
      <c r="BJ1387" s="58"/>
    </row>
    <row r="1388" spans="1:62" customFormat="1" ht="15" x14ac:dyDescent="0.35">
      <c r="A1388" s="121"/>
      <c r="B1388" s="76"/>
      <c r="C1388" s="9"/>
      <c r="D1388" s="9"/>
      <c r="E1388" s="9"/>
      <c r="F1388" s="15"/>
      <c r="G1388" s="5"/>
      <c r="H1388" s="5"/>
      <c r="I1388" s="9"/>
      <c r="J1388" s="9"/>
      <c r="K1388" s="9"/>
      <c r="L1388" s="9"/>
      <c r="M1388" s="9"/>
      <c r="N1388" s="9"/>
      <c r="O1388" s="9"/>
      <c r="P1388" s="9"/>
      <c r="Q1388" s="9"/>
      <c r="R1388" s="9"/>
      <c r="S1388" s="9"/>
      <c r="T1388" s="9"/>
      <c r="U1388" s="9"/>
      <c r="V1388" s="8"/>
      <c r="W1388" s="8"/>
      <c r="X1388" s="7"/>
      <c r="Y1388" s="18"/>
      <c r="Z1388" s="7"/>
      <c r="AA1388" s="7"/>
      <c r="AB1388" s="7"/>
      <c r="AC1388" s="9"/>
      <c r="AD1388" s="8"/>
      <c r="AE1388" s="14"/>
      <c r="AF1388" s="14"/>
      <c r="AG1388" s="14"/>
      <c r="AH1388" s="14"/>
      <c r="AI1388" s="14"/>
      <c r="AJ1388" s="14"/>
      <c r="AK1388" s="125"/>
      <c r="AL1388" s="6"/>
      <c r="AM1388" s="5"/>
      <c r="AN1388" s="5"/>
      <c r="AO1388" s="6"/>
      <c r="AP1388" s="6"/>
      <c r="AQ1388" s="6"/>
      <c r="AR1388" s="6"/>
      <c r="AS1388" s="6"/>
      <c r="AT1388" s="130"/>
      <c r="AU1388" s="6"/>
      <c r="AV1388" s="6"/>
      <c r="AW1388" s="6"/>
      <c r="AX1388" s="6"/>
      <c r="AY1388" s="6"/>
      <c r="AZ1388" s="6"/>
      <c r="BA1388" s="6"/>
      <c r="BB1388" s="6"/>
      <c r="BC1388" s="6"/>
      <c r="BD1388" s="130"/>
      <c r="BE1388" s="124"/>
      <c r="BF1388" s="6"/>
      <c r="BG1388" s="130"/>
      <c r="BH1388" s="6"/>
      <c r="BI1388" s="124"/>
      <c r="BJ1388" s="130"/>
    </row>
    <row r="1389" spans="1:62" customFormat="1" ht="15" x14ac:dyDescent="0.35">
      <c r="A1389" s="121"/>
      <c r="B1389" s="76"/>
      <c r="C1389" s="9"/>
      <c r="D1389" s="9"/>
      <c r="E1389" s="9"/>
      <c r="F1389" s="15"/>
      <c r="G1389" s="5"/>
      <c r="H1389" s="5"/>
      <c r="I1389" s="9"/>
      <c r="J1389" s="9"/>
      <c r="K1389" s="9"/>
      <c r="L1389" s="9"/>
      <c r="M1389" s="9"/>
      <c r="N1389" s="9"/>
      <c r="O1389" s="9"/>
      <c r="P1389" s="9"/>
      <c r="Q1389" s="9"/>
      <c r="R1389" s="9"/>
      <c r="S1389" s="9"/>
      <c r="T1389" s="9"/>
      <c r="U1389" s="9"/>
      <c r="V1389" s="9"/>
      <c r="W1389" s="9"/>
      <c r="X1389" s="65"/>
      <c r="Y1389" s="17"/>
      <c r="Z1389" s="65"/>
      <c r="AA1389" s="9"/>
      <c r="AB1389" s="9"/>
      <c r="AC1389" s="9"/>
      <c r="AD1389" s="9"/>
      <c r="AE1389" s="14"/>
      <c r="AF1389" s="14"/>
      <c r="AG1389" s="14"/>
      <c r="AH1389" s="14"/>
      <c r="AI1389" s="14"/>
      <c r="AJ1389" s="14"/>
      <c r="AK1389" s="124"/>
      <c r="AL1389" s="6"/>
      <c r="AM1389" s="6"/>
      <c r="AN1389" s="6"/>
      <c r="AO1389" s="6"/>
      <c r="AP1389" s="6"/>
      <c r="AQ1389" s="6"/>
      <c r="AR1389" s="6"/>
      <c r="AS1389" s="6"/>
      <c r="AT1389" s="130"/>
      <c r="AU1389" s="39"/>
      <c r="AV1389" s="39"/>
      <c r="AW1389" s="6"/>
      <c r="AX1389" s="6"/>
      <c r="AY1389" s="6"/>
      <c r="AZ1389" s="6"/>
      <c r="BA1389" s="6"/>
      <c r="BB1389" s="6"/>
      <c r="BC1389" s="6"/>
      <c r="BD1389" s="130"/>
      <c r="BE1389" s="124"/>
      <c r="BF1389" s="6"/>
      <c r="BG1389" s="130"/>
      <c r="BH1389" s="6"/>
      <c r="BI1389" s="124"/>
      <c r="BJ1389" s="130"/>
    </row>
    <row r="1390" spans="1:62" customFormat="1" ht="15" x14ac:dyDescent="0.35">
      <c r="A1390" s="34"/>
      <c r="B1390" s="19"/>
      <c r="C1390" s="1"/>
      <c r="D1390" s="9"/>
      <c r="E1390" s="1"/>
      <c r="F1390" s="15"/>
      <c r="G1390" s="37"/>
      <c r="H1390" s="5"/>
      <c r="I1390" s="22"/>
      <c r="J1390" s="22"/>
      <c r="K1390" s="22"/>
      <c r="L1390" s="60"/>
      <c r="M1390" s="60"/>
      <c r="N1390" s="60"/>
      <c r="O1390" s="60"/>
      <c r="P1390" s="60"/>
      <c r="Q1390" s="60"/>
      <c r="R1390" s="60"/>
      <c r="S1390" s="60"/>
      <c r="T1390" s="60"/>
      <c r="U1390" s="60"/>
      <c r="V1390" s="60"/>
      <c r="W1390" s="60"/>
      <c r="X1390" s="60"/>
      <c r="Y1390" s="59"/>
      <c r="Z1390" s="20"/>
      <c r="AA1390" s="60"/>
      <c r="AB1390" s="60"/>
      <c r="AC1390" s="60"/>
      <c r="AD1390" s="60"/>
      <c r="AE1390" s="22"/>
      <c r="AF1390" s="22"/>
      <c r="AG1390" s="22"/>
      <c r="AH1390" s="22"/>
      <c r="AI1390" s="22"/>
      <c r="AJ1390" s="22"/>
      <c r="AK1390" s="38"/>
      <c r="AL1390" s="39"/>
      <c r="AM1390" s="39"/>
      <c r="AN1390" s="39"/>
      <c r="AO1390" s="39"/>
      <c r="AP1390" s="39"/>
      <c r="AQ1390" s="39"/>
      <c r="AR1390" s="40"/>
      <c r="AS1390" s="39"/>
      <c r="AT1390" s="42"/>
      <c r="AU1390" s="39"/>
      <c r="AV1390" s="39"/>
      <c r="AW1390" s="39"/>
      <c r="AX1390" s="39"/>
      <c r="AY1390" s="39"/>
      <c r="AZ1390" s="40"/>
      <c r="BA1390" s="39"/>
      <c r="BB1390" s="40"/>
      <c r="BC1390" s="39"/>
      <c r="BD1390" s="42"/>
      <c r="BE1390" s="38"/>
      <c r="BF1390" s="39"/>
      <c r="BG1390" s="55"/>
      <c r="BH1390" s="56"/>
      <c r="BI1390" s="57"/>
      <c r="BJ1390" s="58"/>
    </row>
    <row r="1391" spans="1:62" customFormat="1" ht="15" x14ac:dyDescent="0.35">
      <c r="A1391" s="34"/>
      <c r="B1391" s="19"/>
      <c r="C1391" s="1"/>
      <c r="D1391" s="9"/>
      <c r="E1391" s="1"/>
      <c r="F1391" s="15"/>
      <c r="G1391" s="37"/>
      <c r="H1391" s="5"/>
      <c r="I1391" s="22"/>
      <c r="J1391" s="22"/>
      <c r="K1391" s="22"/>
      <c r="L1391" s="60"/>
      <c r="M1391" s="60"/>
      <c r="N1391" s="60"/>
      <c r="O1391" s="60"/>
      <c r="P1391" s="60"/>
      <c r="Q1391" s="60"/>
      <c r="R1391" s="60"/>
      <c r="S1391" s="60"/>
      <c r="T1391" s="60"/>
      <c r="U1391" s="60"/>
      <c r="V1391" s="60"/>
      <c r="W1391" s="60"/>
      <c r="X1391" s="60"/>
      <c r="Y1391" s="59"/>
      <c r="Z1391" s="20"/>
      <c r="AA1391" s="60"/>
      <c r="AB1391" s="60"/>
      <c r="AC1391" s="60"/>
      <c r="AD1391" s="60"/>
      <c r="AE1391" s="22"/>
      <c r="AF1391" s="22"/>
      <c r="AG1391" s="22"/>
      <c r="AH1391" s="22"/>
      <c r="AI1391" s="22"/>
      <c r="AJ1391" s="22"/>
      <c r="AK1391" s="38"/>
      <c r="AL1391" s="39"/>
      <c r="AM1391" s="39"/>
      <c r="AN1391" s="39"/>
      <c r="AO1391" s="39"/>
      <c r="AP1391" s="39"/>
      <c r="AQ1391" s="39"/>
      <c r="AR1391" s="40"/>
      <c r="AS1391" s="39"/>
      <c r="AT1391" s="42"/>
      <c r="AU1391" s="39"/>
      <c r="AV1391" s="39"/>
      <c r="AW1391" s="39"/>
      <c r="AX1391" s="39"/>
      <c r="AY1391" s="39"/>
      <c r="AZ1391" s="40"/>
      <c r="BA1391" s="39"/>
      <c r="BB1391" s="40"/>
      <c r="BC1391" s="39"/>
      <c r="BD1391" s="42"/>
      <c r="BE1391" s="38"/>
      <c r="BF1391" s="39"/>
      <c r="BG1391" s="55"/>
      <c r="BH1391" s="56"/>
      <c r="BI1391" s="57"/>
      <c r="BJ1391" s="58"/>
    </row>
    <row r="1392" spans="1:62" customFormat="1" ht="15" x14ac:dyDescent="0.35">
      <c r="A1392" s="121"/>
      <c r="B1392" s="76"/>
      <c r="C1392" s="9"/>
      <c r="D1392" s="9"/>
      <c r="E1392" s="9"/>
      <c r="F1392" s="15"/>
      <c r="G1392" s="5"/>
      <c r="H1392" s="5"/>
      <c r="I1392" s="9"/>
      <c r="J1392" s="9"/>
      <c r="K1392" s="9"/>
      <c r="L1392" s="9"/>
      <c r="M1392" s="9"/>
      <c r="N1392" s="9"/>
      <c r="O1392" s="9"/>
      <c r="P1392" s="9"/>
      <c r="Q1392" s="9"/>
      <c r="R1392" s="9"/>
      <c r="S1392" s="9"/>
      <c r="T1392" s="9"/>
      <c r="U1392" s="9"/>
      <c r="V1392" s="9"/>
      <c r="W1392" s="9"/>
      <c r="X1392" s="65"/>
      <c r="Y1392" s="17"/>
      <c r="Z1392" s="65"/>
      <c r="AA1392" s="9"/>
      <c r="AB1392" s="9"/>
      <c r="AC1392" s="9"/>
      <c r="AD1392" s="9"/>
      <c r="AE1392" s="14"/>
      <c r="AF1392" s="14"/>
      <c r="AG1392" s="14"/>
      <c r="AH1392" s="14"/>
      <c r="AI1392" s="14"/>
      <c r="AJ1392" s="14"/>
      <c r="AK1392" s="124"/>
      <c r="AL1392" s="6"/>
      <c r="AM1392" s="6"/>
      <c r="AN1392" s="6"/>
      <c r="AO1392" s="6"/>
      <c r="AP1392" s="6"/>
      <c r="AQ1392" s="6"/>
      <c r="AR1392" s="6"/>
      <c r="AS1392" s="6"/>
      <c r="AT1392" s="130"/>
      <c r="AU1392" s="39"/>
      <c r="AV1392" s="39"/>
      <c r="AW1392" s="6"/>
      <c r="AX1392" s="6"/>
      <c r="AY1392" s="6"/>
      <c r="AZ1392" s="6"/>
      <c r="BA1392" s="6"/>
      <c r="BB1392" s="6"/>
      <c r="BC1392" s="6"/>
      <c r="BD1392" s="130"/>
      <c r="BE1392" s="124"/>
      <c r="BF1392" s="6"/>
      <c r="BG1392" s="130"/>
      <c r="BH1392" s="6"/>
      <c r="BI1392" s="124"/>
      <c r="BJ1392" s="130"/>
    </row>
    <row r="1393" spans="1:62" customFormat="1" ht="15" x14ac:dyDescent="0.35">
      <c r="A1393" s="34"/>
      <c r="B1393" s="19"/>
      <c r="C1393" s="1"/>
      <c r="D1393" s="9"/>
      <c r="E1393" s="1"/>
      <c r="F1393" s="15"/>
      <c r="G1393" s="37"/>
      <c r="H1393" s="5"/>
      <c r="I1393" s="22"/>
      <c r="J1393" s="22"/>
      <c r="K1393" s="22"/>
      <c r="L1393" s="60"/>
      <c r="M1393" s="60"/>
      <c r="N1393" s="60"/>
      <c r="O1393" s="60"/>
      <c r="P1393" s="60"/>
      <c r="Q1393" s="60"/>
      <c r="R1393" s="60"/>
      <c r="S1393" s="60"/>
      <c r="T1393" s="60"/>
      <c r="U1393" s="60"/>
      <c r="V1393" s="60"/>
      <c r="W1393" s="60"/>
      <c r="X1393" s="60"/>
      <c r="Y1393" s="59"/>
      <c r="Z1393" s="20"/>
      <c r="AA1393" s="60"/>
      <c r="AB1393" s="60"/>
      <c r="AC1393" s="60"/>
      <c r="AD1393" s="60"/>
      <c r="AE1393" s="22"/>
      <c r="AF1393" s="22"/>
      <c r="AG1393" s="22"/>
      <c r="AH1393" s="22"/>
      <c r="AI1393" s="22"/>
      <c r="AJ1393" s="22"/>
      <c r="AK1393" s="38"/>
      <c r="AL1393" s="39"/>
      <c r="AM1393" s="39"/>
      <c r="AN1393" s="39"/>
      <c r="AO1393" s="39"/>
      <c r="AP1393" s="39"/>
      <c r="AQ1393" s="39"/>
      <c r="AR1393" s="40"/>
      <c r="AS1393" s="39"/>
      <c r="AT1393" s="42"/>
      <c r="AU1393" s="39"/>
      <c r="AV1393" s="39"/>
      <c r="AW1393" s="39"/>
      <c r="AX1393" s="39"/>
      <c r="AY1393" s="39"/>
      <c r="AZ1393" s="40"/>
      <c r="BA1393" s="39"/>
      <c r="BB1393" s="40"/>
      <c r="BC1393" s="39"/>
      <c r="BD1393" s="42"/>
      <c r="BE1393" s="38"/>
      <c r="BF1393" s="39"/>
      <c r="BG1393" s="55"/>
      <c r="BH1393" s="56"/>
      <c r="BI1393" s="57"/>
      <c r="BJ1393" s="58"/>
    </row>
    <row r="1394" spans="1:62" customFormat="1" ht="15" x14ac:dyDescent="0.35">
      <c r="A1394" s="121"/>
      <c r="B1394" s="76"/>
      <c r="C1394" s="9"/>
      <c r="D1394" s="9"/>
      <c r="E1394" s="9"/>
      <c r="F1394" s="15"/>
      <c r="G1394" s="5"/>
      <c r="H1394" s="5"/>
      <c r="I1394" s="9"/>
      <c r="J1394" s="9"/>
      <c r="K1394" s="9"/>
      <c r="L1394" s="9"/>
      <c r="M1394" s="9"/>
      <c r="N1394" s="9"/>
      <c r="O1394" s="9"/>
      <c r="P1394" s="9"/>
      <c r="Q1394" s="9"/>
      <c r="R1394" s="9"/>
      <c r="S1394" s="9"/>
      <c r="T1394" s="9"/>
      <c r="U1394" s="9"/>
      <c r="V1394" s="8"/>
      <c r="W1394" s="8"/>
      <c r="X1394" s="7"/>
      <c r="Y1394" s="18"/>
      <c r="Z1394" s="7"/>
      <c r="AA1394" s="7"/>
      <c r="AB1394" s="7"/>
      <c r="AC1394" s="9"/>
      <c r="AD1394" s="16"/>
      <c r="AE1394" s="14"/>
      <c r="AF1394" s="14"/>
      <c r="AG1394" s="14"/>
      <c r="AH1394" s="14"/>
      <c r="AI1394" s="14"/>
      <c r="AJ1394" s="14"/>
      <c r="AK1394" s="125"/>
      <c r="AL1394" s="6"/>
      <c r="AM1394" s="5"/>
      <c r="AN1394" s="5"/>
      <c r="AO1394" s="6"/>
      <c r="AP1394" s="6"/>
      <c r="AQ1394" s="6"/>
      <c r="AR1394" s="6"/>
      <c r="AS1394" s="6"/>
      <c r="AT1394" s="130"/>
      <c r="AU1394" s="6"/>
      <c r="AV1394" s="6"/>
      <c r="AW1394" s="6"/>
      <c r="AX1394" s="6"/>
      <c r="AY1394" s="6"/>
      <c r="AZ1394" s="17"/>
      <c r="BA1394" s="6"/>
      <c r="BB1394" s="6"/>
      <c r="BC1394" s="6"/>
      <c r="BD1394" s="130"/>
      <c r="BE1394" s="124"/>
      <c r="BF1394" s="6"/>
      <c r="BG1394" s="130"/>
      <c r="BH1394" s="6"/>
      <c r="BI1394" s="124"/>
      <c r="BJ1394" s="130"/>
    </row>
    <row r="1395" spans="1:62" customFormat="1" ht="15" x14ac:dyDescent="0.35">
      <c r="A1395" s="121"/>
      <c r="B1395" s="76"/>
      <c r="C1395" s="9"/>
      <c r="D1395" s="9"/>
      <c r="E1395" s="9"/>
      <c r="F1395" s="15"/>
      <c r="G1395" s="5"/>
      <c r="H1395" s="5"/>
      <c r="I1395" s="9"/>
      <c r="J1395" s="9"/>
      <c r="K1395" s="9"/>
      <c r="L1395" s="9"/>
      <c r="M1395" s="9"/>
      <c r="N1395" s="9"/>
      <c r="O1395" s="9"/>
      <c r="P1395" s="9"/>
      <c r="Q1395" s="9"/>
      <c r="R1395" s="9"/>
      <c r="S1395" s="9"/>
      <c r="T1395" s="9"/>
      <c r="U1395" s="9"/>
      <c r="V1395" s="9"/>
      <c r="W1395" s="9"/>
      <c r="X1395" s="65"/>
      <c r="Y1395" s="17"/>
      <c r="Z1395" s="65"/>
      <c r="AA1395" s="9"/>
      <c r="AB1395" s="9"/>
      <c r="AC1395" s="9"/>
      <c r="AD1395" s="9"/>
      <c r="AE1395" s="14"/>
      <c r="AF1395" s="14"/>
      <c r="AG1395" s="14"/>
      <c r="AH1395" s="14"/>
      <c r="AI1395" s="14"/>
      <c r="AJ1395" s="14"/>
      <c r="AK1395" s="124"/>
      <c r="AL1395" s="6"/>
      <c r="AM1395" s="6"/>
      <c r="AN1395" s="6"/>
      <c r="AO1395" s="6"/>
      <c r="AP1395" s="6"/>
      <c r="AQ1395" s="6"/>
      <c r="AR1395" s="6"/>
      <c r="AS1395" s="6"/>
      <c r="AT1395" s="130"/>
      <c r="AU1395" s="39"/>
      <c r="AV1395" s="39"/>
      <c r="AW1395" s="6"/>
      <c r="AX1395" s="6"/>
      <c r="AY1395" s="6"/>
      <c r="AZ1395" s="6"/>
      <c r="BA1395" s="6"/>
      <c r="BB1395" s="6"/>
      <c r="BC1395" s="6"/>
      <c r="BD1395" s="130"/>
      <c r="BE1395" s="124"/>
      <c r="BF1395" s="6"/>
      <c r="BG1395" s="130"/>
      <c r="BH1395" s="6"/>
      <c r="BI1395" s="124"/>
      <c r="BJ1395" s="130"/>
    </row>
    <row r="1396" spans="1:62" customFormat="1" ht="15" x14ac:dyDescent="0.35">
      <c r="A1396" s="121"/>
      <c r="B1396" s="76"/>
      <c r="C1396" s="9"/>
      <c r="D1396" s="9"/>
      <c r="E1396" s="9"/>
      <c r="F1396" s="15"/>
      <c r="G1396" s="5"/>
      <c r="H1396" s="5"/>
      <c r="I1396" s="9"/>
      <c r="J1396" s="9"/>
      <c r="K1396" s="9"/>
      <c r="L1396" s="9"/>
      <c r="M1396" s="9"/>
      <c r="N1396" s="9"/>
      <c r="O1396" s="9"/>
      <c r="P1396" s="9"/>
      <c r="Q1396" s="9"/>
      <c r="R1396" s="9"/>
      <c r="S1396" s="9"/>
      <c r="T1396" s="9"/>
      <c r="U1396" s="9"/>
      <c r="V1396" s="9"/>
      <c r="W1396" s="9"/>
      <c r="X1396" s="65"/>
      <c r="Y1396" s="17"/>
      <c r="Z1396" s="65"/>
      <c r="AA1396" s="9"/>
      <c r="AB1396" s="9"/>
      <c r="AC1396" s="9"/>
      <c r="AD1396" s="9"/>
      <c r="AE1396" s="14"/>
      <c r="AF1396" s="14"/>
      <c r="AG1396" s="14"/>
      <c r="AH1396" s="14"/>
      <c r="AI1396" s="14"/>
      <c r="AJ1396" s="14"/>
      <c r="AK1396" s="124"/>
      <c r="AL1396" s="6"/>
      <c r="AM1396" s="6"/>
      <c r="AN1396" s="6"/>
      <c r="AO1396" s="6"/>
      <c r="AP1396" s="6"/>
      <c r="AQ1396" s="6"/>
      <c r="AR1396" s="6"/>
      <c r="AS1396" s="6"/>
      <c r="AT1396" s="130"/>
      <c r="AU1396" s="39"/>
      <c r="AV1396" s="39"/>
      <c r="AW1396" s="6"/>
      <c r="AX1396" s="6"/>
      <c r="AY1396" s="6"/>
      <c r="AZ1396" s="6"/>
      <c r="BA1396" s="6"/>
      <c r="BB1396" s="6"/>
      <c r="BC1396" s="6"/>
      <c r="BD1396" s="130"/>
      <c r="BE1396" s="124"/>
      <c r="BF1396" s="6"/>
      <c r="BG1396" s="130"/>
      <c r="BH1396" s="6"/>
      <c r="BI1396" s="124"/>
      <c r="BJ1396" s="130"/>
    </row>
    <row r="1397" spans="1:62" customFormat="1" ht="15" x14ac:dyDescent="0.35">
      <c r="A1397" s="34"/>
      <c r="B1397" s="76"/>
      <c r="C1397" s="1"/>
      <c r="D1397" s="9"/>
      <c r="E1397" s="1"/>
      <c r="F1397" s="15"/>
      <c r="G1397" s="5"/>
      <c r="H1397" s="5"/>
      <c r="I1397" s="22"/>
      <c r="J1397" s="22"/>
      <c r="K1397" s="22"/>
      <c r="L1397" s="60"/>
      <c r="M1397" s="60"/>
      <c r="N1397" s="60"/>
      <c r="O1397" s="60"/>
      <c r="P1397" s="60"/>
      <c r="Q1397" s="60"/>
      <c r="R1397" s="60"/>
      <c r="S1397" s="60"/>
      <c r="T1397" s="60"/>
      <c r="U1397" s="60"/>
      <c r="V1397" s="60"/>
      <c r="W1397" s="60"/>
      <c r="X1397" s="60"/>
      <c r="Y1397" s="59"/>
      <c r="Z1397" s="20"/>
      <c r="AA1397" s="60"/>
      <c r="AB1397" s="60"/>
      <c r="AC1397" s="60"/>
      <c r="AD1397" s="60"/>
      <c r="AE1397" s="22"/>
      <c r="AF1397" s="22"/>
      <c r="AG1397" s="22"/>
      <c r="AH1397" s="22"/>
      <c r="AI1397" s="22"/>
      <c r="AJ1397" s="22"/>
      <c r="AK1397" s="38"/>
      <c r="AL1397" s="39"/>
      <c r="AM1397" s="39"/>
      <c r="AN1397" s="39"/>
      <c r="AO1397" s="39"/>
      <c r="AP1397" s="39"/>
      <c r="AQ1397" s="39"/>
      <c r="AR1397" s="40"/>
      <c r="AS1397" s="39"/>
      <c r="AT1397" s="42"/>
      <c r="AU1397" s="39"/>
      <c r="AV1397" s="39"/>
      <c r="AW1397" s="39"/>
      <c r="AX1397" s="39"/>
      <c r="AY1397" s="39"/>
      <c r="AZ1397" s="40"/>
      <c r="BA1397" s="39"/>
      <c r="BB1397" s="40"/>
      <c r="BC1397" s="39"/>
      <c r="BD1397" s="42"/>
      <c r="BE1397" s="38"/>
      <c r="BF1397" s="39"/>
      <c r="BG1397" s="55"/>
      <c r="BH1397" s="56"/>
      <c r="BI1397" s="57"/>
      <c r="BJ1397" s="58"/>
    </row>
    <row r="1398" spans="1:62" customFormat="1" ht="15" x14ac:dyDescent="0.35">
      <c r="A1398" s="121"/>
      <c r="B1398" s="76"/>
      <c r="C1398" s="9"/>
      <c r="D1398" s="9"/>
      <c r="E1398" s="9"/>
      <c r="F1398" s="15"/>
      <c r="G1398" s="5"/>
      <c r="H1398" s="5"/>
      <c r="I1398" s="9"/>
      <c r="J1398" s="9"/>
      <c r="K1398" s="9"/>
      <c r="L1398" s="9"/>
      <c r="M1398" s="9"/>
      <c r="N1398" s="9"/>
      <c r="O1398" s="9"/>
      <c r="P1398" s="9"/>
      <c r="Q1398" s="9"/>
      <c r="R1398" s="9"/>
      <c r="S1398" s="9"/>
      <c r="T1398" s="9"/>
      <c r="U1398" s="9"/>
      <c r="V1398" s="9"/>
      <c r="W1398" s="9"/>
      <c r="X1398" s="65"/>
      <c r="Y1398" s="17"/>
      <c r="Z1398" s="65"/>
      <c r="AA1398" s="9"/>
      <c r="AB1398" s="9"/>
      <c r="AC1398" s="9"/>
      <c r="AD1398" s="9"/>
      <c r="AE1398" s="14"/>
      <c r="AF1398" s="14"/>
      <c r="AG1398" s="14"/>
      <c r="AH1398" s="14"/>
      <c r="AI1398" s="14"/>
      <c r="AJ1398" s="14"/>
      <c r="AK1398" s="124"/>
      <c r="AL1398" s="6"/>
      <c r="AM1398" s="6"/>
      <c r="AN1398" s="6"/>
      <c r="AO1398" s="6"/>
      <c r="AP1398" s="6"/>
      <c r="AQ1398" s="6"/>
      <c r="AR1398" s="6"/>
      <c r="AS1398" s="6"/>
      <c r="AT1398" s="130"/>
      <c r="AU1398" s="39"/>
      <c r="AV1398" s="39"/>
      <c r="AW1398" s="6"/>
      <c r="AX1398" s="6"/>
      <c r="AY1398" s="6"/>
      <c r="AZ1398" s="6"/>
      <c r="BA1398" s="6"/>
      <c r="BB1398" s="6"/>
      <c r="BC1398" s="6"/>
      <c r="BD1398" s="130"/>
      <c r="BE1398" s="124"/>
      <c r="BF1398" s="6"/>
      <c r="BG1398" s="130"/>
      <c r="BH1398" s="6"/>
      <c r="BI1398" s="124"/>
      <c r="BJ1398" s="130"/>
    </row>
    <row r="1399" spans="1:62" customFormat="1" ht="15" x14ac:dyDescent="0.35">
      <c r="A1399" s="121"/>
      <c r="B1399" s="76"/>
      <c r="C1399" s="9"/>
      <c r="D1399" s="9"/>
      <c r="E1399" s="9"/>
      <c r="F1399" s="15"/>
      <c r="G1399" s="5"/>
      <c r="H1399" s="5"/>
      <c r="I1399" s="9"/>
      <c r="J1399" s="9"/>
      <c r="K1399" s="9"/>
      <c r="L1399" s="9"/>
      <c r="M1399" s="9"/>
      <c r="N1399" s="9"/>
      <c r="O1399" s="9"/>
      <c r="P1399" s="9"/>
      <c r="Q1399" s="9"/>
      <c r="R1399" s="9"/>
      <c r="S1399" s="9"/>
      <c r="T1399" s="9"/>
      <c r="U1399" s="9"/>
      <c r="V1399" s="8"/>
      <c r="W1399" s="8"/>
      <c r="X1399" s="7"/>
      <c r="Y1399" s="18"/>
      <c r="Z1399" s="7"/>
      <c r="AA1399" s="7"/>
      <c r="AB1399" s="7"/>
      <c r="AC1399" s="9"/>
      <c r="AD1399" s="8"/>
      <c r="AE1399" s="14"/>
      <c r="AF1399" s="14"/>
      <c r="AG1399" s="14"/>
      <c r="AH1399" s="14"/>
      <c r="AI1399" s="14"/>
      <c r="AJ1399" s="14"/>
      <c r="AK1399" s="125"/>
      <c r="AL1399" s="6"/>
      <c r="AM1399" s="5"/>
      <c r="AN1399" s="5"/>
      <c r="AO1399" s="6"/>
      <c r="AP1399" s="6"/>
      <c r="AQ1399" s="6"/>
      <c r="AR1399" s="6"/>
      <c r="AS1399" s="6"/>
      <c r="AT1399" s="130"/>
      <c r="AU1399" s="6"/>
      <c r="AV1399" s="6"/>
      <c r="AW1399" s="6"/>
      <c r="AX1399" s="6"/>
      <c r="AY1399" s="6"/>
      <c r="AZ1399" s="6"/>
      <c r="BA1399" s="6"/>
      <c r="BB1399" s="6"/>
      <c r="BC1399" s="6"/>
      <c r="BD1399" s="130"/>
      <c r="BE1399" s="124"/>
      <c r="BF1399" s="6"/>
      <c r="BG1399" s="130"/>
      <c r="BH1399" s="6"/>
      <c r="BI1399" s="124"/>
      <c r="BJ1399" s="130"/>
    </row>
    <row r="1400" spans="1:62" customFormat="1" ht="15" x14ac:dyDescent="0.35">
      <c r="A1400" s="121"/>
      <c r="B1400" s="76"/>
      <c r="C1400" s="9"/>
      <c r="D1400" s="9"/>
      <c r="E1400" s="9"/>
      <c r="F1400" s="15"/>
      <c r="G1400" s="5"/>
      <c r="H1400" s="5"/>
      <c r="I1400" s="9"/>
      <c r="J1400" s="9"/>
      <c r="K1400" s="9"/>
      <c r="L1400" s="9"/>
      <c r="M1400" s="9"/>
      <c r="N1400" s="9"/>
      <c r="O1400" s="9"/>
      <c r="P1400" s="9"/>
      <c r="Q1400" s="9"/>
      <c r="R1400" s="9"/>
      <c r="S1400" s="9"/>
      <c r="T1400" s="9"/>
      <c r="U1400" s="9"/>
      <c r="V1400" s="8"/>
      <c r="W1400" s="8"/>
      <c r="X1400" s="7"/>
      <c r="Y1400" s="18"/>
      <c r="Z1400" s="7"/>
      <c r="AA1400" s="7"/>
      <c r="AB1400" s="7"/>
      <c r="AC1400" s="9"/>
      <c r="AD1400" s="8"/>
      <c r="AE1400" s="14"/>
      <c r="AF1400" s="14"/>
      <c r="AG1400" s="14"/>
      <c r="AH1400" s="14"/>
      <c r="AI1400" s="14"/>
      <c r="AJ1400" s="14"/>
      <c r="AK1400" s="125"/>
      <c r="AL1400" s="6"/>
      <c r="AM1400" s="5"/>
      <c r="AN1400" s="5"/>
      <c r="AO1400" s="6"/>
      <c r="AP1400" s="6"/>
      <c r="AQ1400" s="6"/>
      <c r="AR1400" s="6"/>
      <c r="AS1400" s="6"/>
      <c r="AT1400" s="130"/>
      <c r="AU1400" s="6"/>
      <c r="AV1400" s="6"/>
      <c r="AW1400" s="6"/>
      <c r="AX1400" s="6"/>
      <c r="AY1400" s="6"/>
      <c r="AZ1400" s="6"/>
      <c r="BA1400" s="6"/>
      <c r="BB1400" s="6"/>
      <c r="BC1400" s="6"/>
      <c r="BD1400" s="130"/>
      <c r="BE1400" s="124"/>
      <c r="BF1400" s="6"/>
      <c r="BG1400" s="130"/>
      <c r="BH1400" s="6"/>
      <c r="BI1400" s="124"/>
      <c r="BJ1400" s="130"/>
    </row>
    <row r="1401" spans="1:62" customFormat="1" ht="15" x14ac:dyDescent="0.35">
      <c r="A1401" s="121"/>
      <c r="B1401" s="76"/>
      <c r="C1401" s="9"/>
      <c r="D1401" s="9"/>
      <c r="E1401" s="9"/>
      <c r="F1401" s="15"/>
      <c r="G1401" s="5"/>
      <c r="H1401" s="5"/>
      <c r="I1401" s="9"/>
      <c r="J1401" s="9"/>
      <c r="K1401" s="9"/>
      <c r="L1401" s="9"/>
      <c r="M1401" s="9"/>
      <c r="N1401" s="9"/>
      <c r="O1401" s="9"/>
      <c r="P1401" s="9"/>
      <c r="Q1401" s="9"/>
      <c r="R1401" s="9"/>
      <c r="S1401" s="9"/>
      <c r="T1401" s="9"/>
      <c r="U1401" s="9"/>
      <c r="V1401" s="8"/>
      <c r="W1401" s="8"/>
      <c r="X1401" s="7"/>
      <c r="Y1401" s="18"/>
      <c r="Z1401" s="7"/>
      <c r="AA1401" s="7"/>
      <c r="AB1401" s="7"/>
      <c r="AC1401" s="9"/>
      <c r="AD1401" s="8"/>
      <c r="AE1401" s="14"/>
      <c r="AF1401" s="14"/>
      <c r="AG1401" s="14"/>
      <c r="AH1401" s="14"/>
      <c r="AI1401" s="14"/>
      <c r="AJ1401" s="14"/>
      <c r="AK1401" s="125"/>
      <c r="AL1401" s="6"/>
      <c r="AM1401" s="5"/>
      <c r="AN1401" s="5"/>
      <c r="AO1401" s="6"/>
      <c r="AP1401" s="6"/>
      <c r="AQ1401" s="6"/>
      <c r="AR1401" s="6"/>
      <c r="AS1401" s="6"/>
      <c r="AT1401" s="130"/>
      <c r="AU1401" s="6"/>
      <c r="AV1401" s="6"/>
      <c r="AW1401" s="6"/>
      <c r="AX1401" s="6"/>
      <c r="AY1401" s="6"/>
      <c r="AZ1401" s="6"/>
      <c r="BA1401" s="6"/>
      <c r="BB1401" s="6"/>
      <c r="BC1401" s="6"/>
      <c r="BD1401" s="130"/>
      <c r="BE1401" s="124"/>
      <c r="BF1401" s="6"/>
      <c r="BG1401" s="130"/>
      <c r="BH1401" s="6"/>
      <c r="BI1401" s="124"/>
      <c r="BJ1401" s="130"/>
    </row>
    <row r="1402" spans="1:62" customFormat="1" ht="15" x14ac:dyDescent="0.35">
      <c r="A1402" s="34"/>
      <c r="B1402" s="19"/>
      <c r="C1402" s="1"/>
      <c r="D1402" s="9"/>
      <c r="E1402" s="1"/>
      <c r="F1402" s="15"/>
      <c r="G1402" s="37"/>
      <c r="H1402" s="5"/>
      <c r="I1402" s="22"/>
      <c r="J1402" s="22"/>
      <c r="K1402" s="22"/>
      <c r="L1402" s="60"/>
      <c r="M1402" s="60"/>
      <c r="N1402" s="60"/>
      <c r="O1402" s="60"/>
      <c r="P1402" s="60"/>
      <c r="Q1402" s="60"/>
      <c r="R1402" s="60"/>
      <c r="S1402" s="60"/>
      <c r="T1402" s="60"/>
      <c r="U1402" s="60"/>
      <c r="V1402" s="60"/>
      <c r="W1402" s="60"/>
      <c r="X1402" s="60"/>
      <c r="Y1402" s="59"/>
      <c r="Z1402" s="20"/>
      <c r="AA1402" s="60"/>
      <c r="AB1402" s="60"/>
      <c r="AC1402" s="60"/>
      <c r="AD1402" s="60"/>
      <c r="AE1402" s="22"/>
      <c r="AF1402" s="22"/>
      <c r="AG1402" s="22"/>
      <c r="AH1402" s="22"/>
      <c r="AI1402" s="22"/>
      <c r="AJ1402" s="22"/>
      <c r="AK1402" s="38"/>
      <c r="AL1402" s="39"/>
      <c r="AM1402" s="39"/>
      <c r="AN1402" s="39"/>
      <c r="AO1402" s="39"/>
      <c r="AP1402" s="39"/>
      <c r="AQ1402" s="39"/>
      <c r="AR1402" s="40"/>
      <c r="AS1402" s="39"/>
      <c r="AT1402" s="42"/>
      <c r="AU1402" s="39"/>
      <c r="AV1402" s="39"/>
      <c r="AW1402" s="39"/>
      <c r="AX1402" s="39"/>
      <c r="AY1402" s="39"/>
      <c r="AZ1402" s="40"/>
      <c r="BA1402" s="39"/>
      <c r="BB1402" s="40"/>
      <c r="BC1402" s="39"/>
      <c r="BD1402" s="42"/>
      <c r="BE1402" s="38"/>
      <c r="BF1402" s="39"/>
      <c r="BG1402" s="55"/>
      <c r="BH1402" s="56"/>
      <c r="BI1402" s="57"/>
      <c r="BJ1402" s="58"/>
    </row>
    <row r="1403" spans="1:62" customFormat="1" ht="15" x14ac:dyDescent="0.35">
      <c r="A1403" s="121"/>
      <c r="B1403" s="76"/>
      <c r="C1403" s="9"/>
      <c r="D1403" s="9"/>
      <c r="E1403" s="9"/>
      <c r="F1403" s="15"/>
      <c r="G1403" s="5"/>
      <c r="H1403" s="5"/>
      <c r="I1403" s="9"/>
      <c r="J1403" s="9"/>
      <c r="K1403" s="9"/>
      <c r="L1403" s="9"/>
      <c r="M1403" s="9"/>
      <c r="N1403" s="9"/>
      <c r="O1403" s="9"/>
      <c r="P1403" s="9"/>
      <c r="Q1403" s="9"/>
      <c r="R1403" s="9"/>
      <c r="S1403" s="9"/>
      <c r="T1403" s="9"/>
      <c r="U1403" s="9"/>
      <c r="V1403" s="8"/>
      <c r="W1403" s="8"/>
      <c r="X1403" s="7"/>
      <c r="Y1403" s="18"/>
      <c r="Z1403" s="7"/>
      <c r="AA1403" s="7"/>
      <c r="AB1403" s="7"/>
      <c r="AC1403" s="9"/>
      <c r="AD1403" s="8"/>
      <c r="AE1403" s="14"/>
      <c r="AF1403" s="14"/>
      <c r="AG1403" s="14"/>
      <c r="AH1403" s="14"/>
      <c r="AI1403" s="14"/>
      <c r="AJ1403" s="14"/>
      <c r="AK1403" s="125"/>
      <c r="AL1403" s="6"/>
      <c r="AM1403" s="5"/>
      <c r="AN1403" s="5"/>
      <c r="AO1403" s="6"/>
      <c r="AP1403" s="6"/>
      <c r="AQ1403" s="6"/>
      <c r="AR1403" s="6"/>
      <c r="AS1403" s="6"/>
      <c r="AT1403" s="130"/>
      <c r="AU1403" s="6"/>
      <c r="AV1403" s="6"/>
      <c r="AW1403" s="6"/>
      <c r="AX1403" s="6"/>
      <c r="AY1403" s="6"/>
      <c r="AZ1403" s="6"/>
      <c r="BA1403" s="6"/>
      <c r="BB1403" s="6"/>
      <c r="BC1403" s="6"/>
      <c r="BD1403" s="130"/>
      <c r="BE1403" s="124"/>
      <c r="BF1403" s="6"/>
      <c r="BG1403" s="130"/>
      <c r="BH1403" s="6"/>
      <c r="BI1403" s="124"/>
      <c r="BJ1403" s="130"/>
    </row>
    <row r="1404" spans="1:62" customFormat="1" ht="15" x14ac:dyDescent="0.35">
      <c r="A1404" s="121"/>
      <c r="B1404" s="76"/>
      <c r="C1404" s="9"/>
      <c r="D1404" s="9"/>
      <c r="E1404" s="9"/>
      <c r="F1404" s="15"/>
      <c r="G1404" s="5"/>
      <c r="H1404" s="5"/>
      <c r="I1404" s="9"/>
      <c r="J1404" s="9"/>
      <c r="K1404" s="9"/>
      <c r="L1404" s="9"/>
      <c r="M1404" s="9"/>
      <c r="N1404" s="9"/>
      <c r="O1404" s="9"/>
      <c r="P1404" s="9"/>
      <c r="Q1404" s="9"/>
      <c r="R1404" s="9"/>
      <c r="S1404" s="9"/>
      <c r="T1404" s="9"/>
      <c r="U1404" s="9"/>
      <c r="V1404" s="9"/>
      <c r="W1404" s="9"/>
      <c r="X1404" s="65"/>
      <c r="Y1404" s="17"/>
      <c r="Z1404" s="65"/>
      <c r="AA1404" s="9"/>
      <c r="AB1404" s="9"/>
      <c r="AC1404" s="9"/>
      <c r="AD1404" s="9"/>
      <c r="AE1404" s="14"/>
      <c r="AF1404" s="14"/>
      <c r="AG1404" s="14"/>
      <c r="AH1404" s="14"/>
      <c r="AI1404" s="14"/>
      <c r="AJ1404" s="14"/>
      <c r="AK1404" s="124"/>
      <c r="AL1404" s="6"/>
      <c r="AM1404" s="6"/>
      <c r="AN1404" s="6"/>
      <c r="AO1404" s="6"/>
      <c r="AP1404" s="6"/>
      <c r="AQ1404" s="6"/>
      <c r="AR1404" s="6"/>
      <c r="AS1404" s="6"/>
      <c r="AT1404" s="130"/>
      <c r="AU1404" s="39"/>
      <c r="AV1404" s="39"/>
      <c r="AW1404" s="6"/>
      <c r="AX1404" s="6"/>
      <c r="AY1404" s="6"/>
      <c r="AZ1404" s="6"/>
      <c r="BA1404" s="6"/>
      <c r="BB1404" s="6"/>
      <c r="BC1404" s="6"/>
      <c r="BD1404" s="130"/>
      <c r="BE1404" s="124"/>
      <c r="BF1404" s="6"/>
      <c r="BG1404" s="130"/>
      <c r="BH1404" s="6"/>
      <c r="BI1404" s="124"/>
      <c r="BJ1404" s="130"/>
    </row>
    <row r="1405" spans="1:62" customFormat="1" ht="15" x14ac:dyDescent="0.35">
      <c r="A1405" s="34"/>
      <c r="B1405" s="19"/>
      <c r="C1405" s="1"/>
      <c r="D1405" s="9"/>
      <c r="E1405" s="1"/>
      <c r="F1405" s="15"/>
      <c r="G1405" s="37"/>
      <c r="H1405" s="5"/>
      <c r="I1405" s="22"/>
      <c r="J1405" s="22"/>
      <c r="K1405" s="22"/>
      <c r="L1405" s="60"/>
      <c r="M1405" s="60"/>
      <c r="N1405" s="60"/>
      <c r="O1405" s="60"/>
      <c r="P1405" s="60"/>
      <c r="Q1405" s="60"/>
      <c r="R1405" s="60"/>
      <c r="S1405" s="60"/>
      <c r="T1405" s="60"/>
      <c r="U1405" s="60"/>
      <c r="V1405" s="60"/>
      <c r="W1405" s="60"/>
      <c r="X1405" s="60"/>
      <c r="Y1405" s="59"/>
      <c r="Z1405" s="20"/>
      <c r="AA1405" s="60"/>
      <c r="AB1405" s="60"/>
      <c r="AC1405" s="60"/>
      <c r="AD1405" s="60"/>
      <c r="AE1405" s="22"/>
      <c r="AF1405" s="22"/>
      <c r="AG1405" s="22"/>
      <c r="AH1405" s="22"/>
      <c r="AI1405" s="22"/>
      <c r="AJ1405" s="22"/>
      <c r="AK1405" s="38"/>
      <c r="AL1405" s="39"/>
      <c r="AM1405" s="39"/>
      <c r="AN1405" s="39"/>
      <c r="AO1405" s="39"/>
      <c r="AP1405" s="39"/>
      <c r="AQ1405" s="39"/>
      <c r="AR1405" s="40"/>
      <c r="AS1405" s="39"/>
      <c r="AT1405" s="42"/>
      <c r="AU1405" s="39"/>
      <c r="AV1405" s="39"/>
      <c r="AW1405" s="39"/>
      <c r="AX1405" s="39"/>
      <c r="AY1405" s="39"/>
      <c r="AZ1405" s="40"/>
      <c r="BA1405" s="39"/>
      <c r="BB1405" s="40"/>
      <c r="BC1405" s="39"/>
      <c r="BD1405" s="42"/>
      <c r="BE1405" s="38"/>
      <c r="BF1405" s="39"/>
      <c r="BG1405" s="55"/>
      <c r="BH1405" s="56"/>
      <c r="BI1405" s="57"/>
      <c r="BJ1405" s="58"/>
    </row>
    <row r="1406" spans="1:62" customFormat="1" ht="15" x14ac:dyDescent="0.35">
      <c r="A1406" s="121"/>
      <c r="B1406" s="76"/>
      <c r="C1406" s="9"/>
      <c r="D1406" s="9"/>
      <c r="E1406" s="9"/>
      <c r="F1406" s="15"/>
      <c r="G1406" s="5"/>
      <c r="H1406" s="5"/>
      <c r="I1406" s="9"/>
      <c r="J1406" s="9"/>
      <c r="K1406" s="9"/>
      <c r="L1406" s="9"/>
      <c r="M1406" s="9"/>
      <c r="N1406" s="9"/>
      <c r="O1406" s="9"/>
      <c r="P1406" s="9"/>
      <c r="Q1406" s="9"/>
      <c r="R1406" s="9"/>
      <c r="S1406" s="9"/>
      <c r="T1406" s="9"/>
      <c r="U1406" s="9"/>
      <c r="V1406" s="8"/>
      <c r="W1406" s="8"/>
      <c r="X1406" s="7"/>
      <c r="Y1406" s="18"/>
      <c r="Z1406" s="7"/>
      <c r="AA1406" s="7"/>
      <c r="AB1406" s="7"/>
      <c r="AC1406" s="9"/>
      <c r="AD1406" s="8"/>
      <c r="AE1406" s="14"/>
      <c r="AF1406" s="14"/>
      <c r="AG1406" s="14"/>
      <c r="AH1406" s="14"/>
      <c r="AI1406" s="14"/>
      <c r="AJ1406" s="14"/>
      <c r="AK1406" s="125"/>
      <c r="AL1406" s="6"/>
      <c r="AM1406" s="5"/>
      <c r="AN1406" s="5"/>
      <c r="AO1406" s="6"/>
      <c r="AP1406" s="6"/>
      <c r="AQ1406" s="6"/>
      <c r="AR1406" s="6"/>
      <c r="AS1406" s="6"/>
      <c r="AT1406" s="130"/>
      <c r="AU1406" s="6"/>
      <c r="AV1406" s="6"/>
      <c r="AW1406" s="6"/>
      <c r="AX1406" s="6"/>
      <c r="AY1406" s="6"/>
      <c r="AZ1406" s="6"/>
      <c r="BA1406" s="6"/>
      <c r="BB1406" s="6"/>
      <c r="BC1406" s="6"/>
      <c r="BD1406" s="130"/>
      <c r="BE1406" s="124"/>
      <c r="BF1406" s="6"/>
      <c r="BG1406" s="130"/>
      <c r="BH1406" s="6"/>
      <c r="BI1406" s="124"/>
      <c r="BJ1406" s="130"/>
    </row>
    <row r="1407" spans="1:62" customFormat="1" ht="15" x14ac:dyDescent="0.35">
      <c r="A1407" s="121"/>
      <c r="B1407" s="76"/>
      <c r="C1407" s="9"/>
      <c r="D1407" s="9"/>
      <c r="E1407" s="9"/>
      <c r="F1407" s="15"/>
      <c r="G1407" s="5"/>
      <c r="H1407" s="5"/>
      <c r="I1407" s="9"/>
      <c r="J1407" s="9"/>
      <c r="K1407" s="9"/>
      <c r="L1407" s="9"/>
      <c r="M1407" s="9"/>
      <c r="N1407" s="9"/>
      <c r="O1407" s="9"/>
      <c r="P1407" s="9"/>
      <c r="Q1407" s="9"/>
      <c r="R1407" s="9"/>
      <c r="S1407" s="9"/>
      <c r="T1407" s="9"/>
      <c r="U1407" s="9"/>
      <c r="V1407" s="9"/>
      <c r="W1407" s="9"/>
      <c r="X1407" s="65"/>
      <c r="Y1407" s="17"/>
      <c r="Z1407" s="65"/>
      <c r="AA1407" s="9"/>
      <c r="AB1407" s="9"/>
      <c r="AC1407" s="9"/>
      <c r="AD1407" s="9"/>
      <c r="AE1407" s="14"/>
      <c r="AF1407" s="14"/>
      <c r="AG1407" s="14"/>
      <c r="AH1407" s="14"/>
      <c r="AI1407" s="14"/>
      <c r="AJ1407" s="14"/>
      <c r="AK1407" s="124"/>
      <c r="AL1407" s="6"/>
      <c r="AM1407" s="6"/>
      <c r="AN1407" s="6"/>
      <c r="AO1407" s="6"/>
      <c r="AP1407" s="6"/>
      <c r="AQ1407" s="6"/>
      <c r="AR1407" s="6"/>
      <c r="AS1407" s="6"/>
      <c r="AT1407" s="130"/>
      <c r="AU1407" s="39"/>
      <c r="AV1407" s="39"/>
      <c r="AW1407" s="6"/>
      <c r="AX1407" s="6"/>
      <c r="AY1407" s="6"/>
      <c r="AZ1407" s="6"/>
      <c r="BA1407" s="6"/>
      <c r="BB1407" s="6"/>
      <c r="BC1407" s="6"/>
      <c r="BD1407" s="130"/>
      <c r="BE1407" s="124"/>
      <c r="BF1407" s="6"/>
      <c r="BG1407" s="130"/>
      <c r="BH1407" s="6"/>
      <c r="BI1407" s="124"/>
      <c r="BJ1407" s="130"/>
    </row>
    <row r="1408" spans="1:62" customFormat="1" ht="15" x14ac:dyDescent="0.35">
      <c r="A1408" s="121"/>
      <c r="B1408" s="76"/>
      <c r="C1408" s="9"/>
      <c r="D1408" s="9"/>
      <c r="E1408" s="9"/>
      <c r="F1408" s="15"/>
      <c r="G1408" s="5"/>
      <c r="H1408" s="5"/>
      <c r="I1408" s="9"/>
      <c r="J1408" s="9"/>
      <c r="K1408" s="9"/>
      <c r="L1408" s="9"/>
      <c r="M1408" s="9"/>
      <c r="N1408" s="9"/>
      <c r="O1408" s="9"/>
      <c r="P1408" s="9"/>
      <c r="Q1408" s="9"/>
      <c r="R1408" s="9"/>
      <c r="S1408" s="9"/>
      <c r="T1408" s="9"/>
      <c r="U1408" s="9"/>
      <c r="V1408" s="9"/>
      <c r="W1408" s="9"/>
      <c r="X1408" s="65"/>
      <c r="Y1408" s="17"/>
      <c r="Z1408" s="65"/>
      <c r="AA1408" s="9"/>
      <c r="AB1408" s="9"/>
      <c r="AC1408" s="9"/>
      <c r="AD1408" s="9"/>
      <c r="AE1408" s="14"/>
      <c r="AF1408" s="14"/>
      <c r="AG1408" s="14"/>
      <c r="AH1408" s="14"/>
      <c r="AI1408" s="14"/>
      <c r="AJ1408" s="14"/>
      <c r="AK1408" s="124"/>
      <c r="AL1408" s="6"/>
      <c r="AM1408" s="6"/>
      <c r="AN1408" s="6"/>
      <c r="AO1408" s="6"/>
      <c r="AP1408" s="6"/>
      <c r="AQ1408" s="6"/>
      <c r="AR1408" s="6"/>
      <c r="AS1408" s="6"/>
      <c r="AT1408" s="130"/>
      <c r="AU1408" s="39"/>
      <c r="AV1408" s="39"/>
      <c r="AW1408" s="6"/>
      <c r="AX1408" s="6"/>
      <c r="AY1408" s="6"/>
      <c r="AZ1408" s="6"/>
      <c r="BA1408" s="6"/>
      <c r="BB1408" s="6"/>
      <c r="BC1408" s="6"/>
      <c r="BD1408" s="130"/>
      <c r="BE1408" s="124"/>
      <c r="BF1408" s="6"/>
      <c r="BG1408" s="130"/>
      <c r="BH1408" s="6"/>
      <c r="BI1408" s="124"/>
      <c r="BJ1408" s="130"/>
    </row>
    <row r="1409" spans="1:62" customFormat="1" ht="15" x14ac:dyDescent="0.35">
      <c r="A1409" s="34"/>
      <c r="B1409" s="19"/>
      <c r="C1409" s="1"/>
      <c r="D1409" s="9"/>
      <c r="E1409" s="1"/>
      <c r="F1409" s="15"/>
      <c r="G1409" s="37"/>
      <c r="H1409" s="5"/>
      <c r="I1409" s="22"/>
      <c r="J1409" s="22"/>
      <c r="K1409" s="22"/>
      <c r="L1409" s="60"/>
      <c r="M1409" s="60"/>
      <c r="N1409" s="60"/>
      <c r="O1409" s="60"/>
      <c r="P1409" s="60"/>
      <c r="Q1409" s="60"/>
      <c r="R1409" s="60"/>
      <c r="S1409" s="60"/>
      <c r="T1409" s="60"/>
      <c r="U1409" s="60"/>
      <c r="V1409" s="60"/>
      <c r="W1409" s="60"/>
      <c r="X1409" s="60"/>
      <c r="Y1409" s="59"/>
      <c r="Z1409" s="20"/>
      <c r="AA1409" s="60"/>
      <c r="AB1409" s="60"/>
      <c r="AC1409" s="60"/>
      <c r="AD1409" s="60"/>
      <c r="AE1409" s="22"/>
      <c r="AF1409" s="22"/>
      <c r="AG1409" s="22"/>
      <c r="AH1409" s="22"/>
      <c r="AI1409" s="22"/>
      <c r="AJ1409" s="22"/>
      <c r="AK1409" s="38"/>
      <c r="AL1409" s="39"/>
      <c r="AM1409" s="39"/>
      <c r="AN1409" s="39"/>
      <c r="AO1409" s="39"/>
      <c r="AP1409" s="39"/>
      <c r="AQ1409" s="39"/>
      <c r="AR1409" s="40"/>
      <c r="AS1409" s="39"/>
      <c r="AT1409" s="42"/>
      <c r="AU1409" s="39"/>
      <c r="AV1409" s="39"/>
      <c r="AW1409" s="39"/>
      <c r="AX1409" s="39"/>
      <c r="AY1409" s="39"/>
      <c r="AZ1409" s="40"/>
      <c r="BA1409" s="39"/>
      <c r="BB1409" s="40"/>
      <c r="BC1409" s="39"/>
      <c r="BD1409" s="42"/>
      <c r="BE1409" s="38"/>
      <c r="BF1409" s="39"/>
      <c r="BG1409" s="55"/>
      <c r="BH1409" s="56"/>
      <c r="BI1409" s="57"/>
      <c r="BJ1409" s="58"/>
    </row>
    <row r="1410" spans="1:62" customFormat="1" ht="15" x14ac:dyDescent="0.35">
      <c r="A1410" s="121"/>
      <c r="B1410" s="76"/>
      <c r="C1410" s="9"/>
      <c r="D1410" s="9"/>
      <c r="E1410" s="9"/>
      <c r="F1410" s="15"/>
      <c r="G1410" s="5"/>
      <c r="H1410" s="5"/>
      <c r="I1410" s="9"/>
      <c r="J1410" s="9"/>
      <c r="K1410" s="9"/>
      <c r="L1410" s="9"/>
      <c r="M1410" s="9"/>
      <c r="N1410" s="9"/>
      <c r="O1410" s="9"/>
      <c r="P1410" s="9"/>
      <c r="Q1410" s="9"/>
      <c r="R1410" s="9"/>
      <c r="S1410" s="9"/>
      <c r="T1410" s="9"/>
      <c r="U1410" s="9"/>
      <c r="V1410" s="9"/>
      <c r="W1410" s="9"/>
      <c r="X1410" s="65"/>
      <c r="Y1410" s="17"/>
      <c r="Z1410" s="65"/>
      <c r="AA1410" s="9"/>
      <c r="AB1410" s="9"/>
      <c r="AC1410" s="9"/>
      <c r="AD1410" s="9"/>
      <c r="AE1410" s="14"/>
      <c r="AF1410" s="14"/>
      <c r="AG1410" s="14"/>
      <c r="AH1410" s="14"/>
      <c r="AI1410" s="14"/>
      <c r="AJ1410" s="14"/>
      <c r="AK1410" s="124"/>
      <c r="AL1410" s="6"/>
      <c r="AM1410" s="6"/>
      <c r="AN1410" s="6"/>
      <c r="AO1410" s="6"/>
      <c r="AP1410" s="6"/>
      <c r="AQ1410" s="6"/>
      <c r="AR1410" s="6"/>
      <c r="AS1410" s="6"/>
      <c r="AT1410" s="130"/>
      <c r="AU1410" s="39"/>
      <c r="AV1410" s="39"/>
      <c r="AW1410" s="6"/>
      <c r="AX1410" s="6"/>
      <c r="AY1410" s="6"/>
      <c r="AZ1410" s="6"/>
      <c r="BA1410" s="6"/>
      <c r="BB1410" s="6"/>
      <c r="BC1410" s="6"/>
      <c r="BD1410" s="130"/>
      <c r="BE1410" s="124"/>
      <c r="BF1410" s="6"/>
      <c r="BG1410" s="130"/>
      <c r="BH1410" s="6"/>
      <c r="BI1410" s="124"/>
      <c r="BJ1410" s="130"/>
    </row>
    <row r="1411" spans="1:62" customFormat="1" ht="15" x14ac:dyDescent="0.35">
      <c r="A1411" s="121"/>
      <c r="B1411" s="76"/>
      <c r="C1411" s="9"/>
      <c r="D1411" s="9"/>
      <c r="E1411" s="9"/>
      <c r="F1411" s="15"/>
      <c r="G1411" s="5"/>
      <c r="H1411" s="5"/>
      <c r="I1411" s="9"/>
      <c r="J1411" s="9"/>
      <c r="K1411" s="9"/>
      <c r="L1411" s="9"/>
      <c r="M1411" s="9"/>
      <c r="N1411" s="9"/>
      <c r="O1411" s="9"/>
      <c r="P1411" s="9"/>
      <c r="Q1411" s="9"/>
      <c r="R1411" s="9"/>
      <c r="S1411" s="9"/>
      <c r="T1411" s="9"/>
      <c r="U1411" s="9"/>
      <c r="V1411" s="9"/>
      <c r="W1411" s="9"/>
      <c r="X1411" s="65"/>
      <c r="Y1411" s="17"/>
      <c r="Z1411" s="65"/>
      <c r="AA1411" s="9"/>
      <c r="AB1411" s="9"/>
      <c r="AC1411" s="9"/>
      <c r="AD1411" s="9"/>
      <c r="AE1411" s="14"/>
      <c r="AF1411" s="14"/>
      <c r="AG1411" s="14"/>
      <c r="AH1411" s="14"/>
      <c r="AI1411" s="14"/>
      <c r="AJ1411" s="14"/>
      <c r="AK1411" s="124"/>
      <c r="AL1411" s="6"/>
      <c r="AM1411" s="6"/>
      <c r="AN1411" s="6"/>
      <c r="AO1411" s="6"/>
      <c r="AP1411" s="6"/>
      <c r="AQ1411" s="6"/>
      <c r="AR1411" s="6"/>
      <c r="AS1411" s="6"/>
      <c r="AT1411" s="130"/>
      <c r="AU1411" s="6"/>
      <c r="AV1411" s="6"/>
      <c r="AW1411" s="6"/>
      <c r="AX1411" s="6"/>
      <c r="AY1411" s="6"/>
      <c r="AZ1411" s="6"/>
      <c r="BA1411" s="6"/>
      <c r="BB1411" s="6"/>
      <c r="BC1411" s="6"/>
      <c r="BD1411" s="130"/>
      <c r="BE1411" s="124"/>
      <c r="BF1411" s="6"/>
      <c r="BG1411" s="130"/>
      <c r="BH1411" s="6"/>
      <c r="BI1411" s="124"/>
      <c r="BJ1411" s="130"/>
    </row>
    <row r="1412" spans="1:62" customFormat="1" ht="15" x14ac:dyDescent="0.35">
      <c r="A1412" s="34"/>
      <c r="B1412" s="76"/>
      <c r="C1412" s="1"/>
      <c r="D1412" s="9"/>
      <c r="E1412" s="1"/>
      <c r="F1412" s="15"/>
      <c r="G1412" s="5"/>
      <c r="H1412" s="5"/>
      <c r="I1412" s="22"/>
      <c r="J1412" s="22"/>
      <c r="K1412" s="22"/>
      <c r="L1412" s="60"/>
      <c r="M1412" s="60"/>
      <c r="N1412" s="60"/>
      <c r="O1412" s="60"/>
      <c r="P1412" s="60"/>
      <c r="Q1412" s="60"/>
      <c r="R1412" s="60"/>
      <c r="S1412" s="60"/>
      <c r="T1412" s="60"/>
      <c r="U1412" s="60"/>
      <c r="V1412" s="60"/>
      <c r="W1412" s="60"/>
      <c r="X1412" s="60"/>
      <c r="Y1412" s="59"/>
      <c r="Z1412" s="20"/>
      <c r="AA1412" s="60"/>
      <c r="AB1412" s="60"/>
      <c r="AC1412" s="60"/>
      <c r="AD1412" s="60"/>
      <c r="AE1412" s="22"/>
      <c r="AF1412" s="22"/>
      <c r="AG1412" s="22"/>
      <c r="AH1412" s="22"/>
      <c r="AI1412" s="22"/>
      <c r="AJ1412" s="22"/>
      <c r="AK1412" s="38"/>
      <c r="AL1412" s="39"/>
      <c r="AM1412" s="39"/>
      <c r="AN1412" s="39"/>
      <c r="AO1412" s="39"/>
      <c r="AP1412" s="39"/>
      <c r="AQ1412" s="39"/>
      <c r="AR1412" s="40"/>
      <c r="AS1412" s="39"/>
      <c r="AT1412" s="42"/>
      <c r="AU1412" s="39"/>
      <c r="AV1412" s="39"/>
      <c r="AW1412" s="39"/>
      <c r="AX1412" s="39"/>
      <c r="AY1412" s="39"/>
      <c r="AZ1412" s="40"/>
      <c r="BA1412" s="39"/>
      <c r="BB1412" s="40"/>
      <c r="BC1412" s="39"/>
      <c r="BD1412" s="42"/>
      <c r="BE1412" s="38"/>
      <c r="BF1412" s="39"/>
      <c r="BG1412" s="55"/>
      <c r="BH1412" s="56"/>
      <c r="BI1412" s="57"/>
      <c r="BJ1412" s="58"/>
    </row>
    <row r="1413" spans="1:62" customFormat="1" ht="15" x14ac:dyDescent="0.35">
      <c r="A1413" s="121"/>
      <c r="B1413" s="76"/>
      <c r="C1413" s="9"/>
      <c r="D1413" s="9"/>
      <c r="E1413" s="9"/>
      <c r="F1413" s="15"/>
      <c r="G1413" s="5"/>
      <c r="H1413" s="5"/>
      <c r="I1413" s="9"/>
      <c r="J1413" s="9"/>
      <c r="K1413" s="9"/>
      <c r="L1413" s="9"/>
      <c r="M1413" s="9"/>
      <c r="N1413" s="9"/>
      <c r="O1413" s="9"/>
      <c r="P1413" s="9"/>
      <c r="Q1413" s="9"/>
      <c r="R1413" s="9"/>
      <c r="S1413" s="9"/>
      <c r="T1413" s="9"/>
      <c r="U1413" s="9"/>
      <c r="V1413" s="8"/>
      <c r="W1413" s="8"/>
      <c r="X1413" s="7"/>
      <c r="Y1413" s="18"/>
      <c r="Z1413" s="7"/>
      <c r="AA1413" s="7"/>
      <c r="AB1413" s="7"/>
      <c r="AC1413" s="9"/>
      <c r="AD1413" s="8"/>
      <c r="AE1413" s="14"/>
      <c r="AF1413" s="14"/>
      <c r="AG1413" s="14"/>
      <c r="AH1413" s="14"/>
      <c r="AI1413" s="14"/>
      <c r="AJ1413" s="14"/>
      <c r="AK1413" s="125"/>
      <c r="AL1413" s="6"/>
      <c r="AM1413" s="5"/>
      <c r="AN1413" s="5"/>
      <c r="AO1413" s="6"/>
      <c r="AP1413" s="6"/>
      <c r="AQ1413" s="6"/>
      <c r="AR1413" s="6"/>
      <c r="AS1413" s="6"/>
      <c r="AT1413" s="130"/>
      <c r="AU1413" s="6"/>
      <c r="AV1413" s="6"/>
      <c r="AW1413" s="6"/>
      <c r="AX1413" s="6"/>
      <c r="AY1413" s="6"/>
      <c r="AZ1413" s="6"/>
      <c r="BA1413" s="6"/>
      <c r="BB1413" s="6"/>
      <c r="BC1413" s="6"/>
      <c r="BD1413" s="130"/>
      <c r="BE1413" s="124"/>
      <c r="BF1413" s="6"/>
      <c r="BG1413" s="130"/>
      <c r="BH1413" s="6"/>
      <c r="BI1413" s="124"/>
      <c r="BJ1413" s="130"/>
    </row>
    <row r="1414" spans="1:62" customFormat="1" ht="15" x14ac:dyDescent="0.35">
      <c r="A1414" s="121"/>
      <c r="B1414" s="76"/>
      <c r="C1414" s="9"/>
      <c r="D1414" s="9"/>
      <c r="E1414" s="9"/>
      <c r="F1414" s="15"/>
      <c r="G1414" s="5"/>
      <c r="H1414" s="5"/>
      <c r="I1414" s="9"/>
      <c r="J1414" s="9"/>
      <c r="K1414" s="9"/>
      <c r="L1414" s="9"/>
      <c r="M1414" s="9"/>
      <c r="N1414" s="9"/>
      <c r="O1414" s="9"/>
      <c r="P1414" s="9"/>
      <c r="Q1414" s="9"/>
      <c r="R1414" s="9"/>
      <c r="S1414" s="9"/>
      <c r="T1414" s="9"/>
      <c r="U1414" s="9"/>
      <c r="V1414" s="9"/>
      <c r="W1414" s="9"/>
      <c r="X1414" s="65"/>
      <c r="Y1414" s="17"/>
      <c r="Z1414" s="65"/>
      <c r="AA1414" s="9"/>
      <c r="AB1414" s="9"/>
      <c r="AC1414" s="9"/>
      <c r="AD1414" s="9"/>
      <c r="AE1414" s="14"/>
      <c r="AF1414" s="14"/>
      <c r="AG1414" s="14"/>
      <c r="AH1414" s="14"/>
      <c r="AI1414" s="14"/>
      <c r="AJ1414" s="14"/>
      <c r="AK1414" s="124"/>
      <c r="AL1414" s="6"/>
      <c r="AM1414" s="6"/>
      <c r="AN1414" s="6"/>
      <c r="AO1414" s="6"/>
      <c r="AP1414" s="6"/>
      <c r="AQ1414" s="6"/>
      <c r="AR1414" s="6"/>
      <c r="AS1414" s="6"/>
      <c r="AT1414" s="130"/>
      <c r="AU1414" s="39"/>
      <c r="AV1414" s="39"/>
      <c r="AW1414" s="6"/>
      <c r="AX1414" s="6"/>
      <c r="AY1414" s="6"/>
      <c r="AZ1414" s="6"/>
      <c r="BA1414" s="6"/>
      <c r="BB1414" s="6"/>
      <c r="BC1414" s="6"/>
      <c r="BD1414" s="130"/>
      <c r="BE1414" s="124"/>
      <c r="BF1414" s="6"/>
      <c r="BG1414" s="130"/>
      <c r="BH1414" s="6"/>
      <c r="BI1414" s="124"/>
      <c r="BJ1414" s="130"/>
    </row>
    <row r="1415" spans="1:62" customFormat="1" ht="15" x14ac:dyDescent="0.35">
      <c r="A1415" s="121"/>
      <c r="B1415" s="76"/>
      <c r="C1415" s="9"/>
      <c r="D1415" s="9"/>
      <c r="E1415" s="9"/>
      <c r="F1415" s="15"/>
      <c r="G1415" s="5"/>
      <c r="H1415" s="5"/>
      <c r="I1415" s="9"/>
      <c r="J1415" s="9"/>
      <c r="K1415" s="9"/>
      <c r="L1415" s="9"/>
      <c r="M1415" s="9"/>
      <c r="N1415" s="9"/>
      <c r="O1415" s="9"/>
      <c r="P1415" s="9"/>
      <c r="Q1415" s="9"/>
      <c r="R1415" s="9"/>
      <c r="S1415" s="9"/>
      <c r="T1415" s="9"/>
      <c r="U1415" s="9"/>
      <c r="V1415" s="9"/>
      <c r="W1415" s="9"/>
      <c r="X1415" s="65"/>
      <c r="Y1415" s="17"/>
      <c r="Z1415" s="65"/>
      <c r="AA1415" s="9"/>
      <c r="AB1415" s="9"/>
      <c r="AC1415" s="9"/>
      <c r="AD1415" s="9"/>
      <c r="AE1415" s="14"/>
      <c r="AF1415" s="14"/>
      <c r="AG1415" s="14"/>
      <c r="AH1415" s="14"/>
      <c r="AI1415" s="14"/>
      <c r="AJ1415" s="14"/>
      <c r="AK1415" s="124"/>
      <c r="AL1415" s="6"/>
      <c r="AM1415" s="6"/>
      <c r="AN1415" s="6"/>
      <c r="AO1415" s="6"/>
      <c r="AP1415" s="6"/>
      <c r="AQ1415" s="6"/>
      <c r="AR1415" s="6"/>
      <c r="AS1415" s="6"/>
      <c r="AT1415" s="130"/>
      <c r="AU1415" s="39"/>
      <c r="AV1415" s="39"/>
      <c r="AW1415" s="6"/>
      <c r="AX1415" s="6"/>
      <c r="AY1415" s="6"/>
      <c r="AZ1415" s="6"/>
      <c r="BA1415" s="6"/>
      <c r="BB1415" s="6"/>
      <c r="BC1415" s="6"/>
      <c r="BD1415" s="130"/>
      <c r="BE1415" s="124"/>
      <c r="BF1415" s="6"/>
      <c r="BG1415" s="130"/>
      <c r="BH1415" s="6"/>
      <c r="BI1415" s="124"/>
      <c r="BJ1415" s="130"/>
    </row>
    <row r="1416" spans="1:62" customFormat="1" ht="15" x14ac:dyDescent="0.35">
      <c r="A1416" s="121"/>
      <c r="B1416" s="76"/>
      <c r="C1416" s="9"/>
      <c r="D1416" s="9"/>
      <c r="E1416" s="9"/>
      <c r="F1416" s="15"/>
      <c r="G1416" s="5"/>
      <c r="H1416" s="5"/>
      <c r="I1416" s="9"/>
      <c r="J1416" s="9"/>
      <c r="K1416" s="9"/>
      <c r="L1416" s="9"/>
      <c r="M1416" s="9"/>
      <c r="N1416" s="9"/>
      <c r="O1416" s="9"/>
      <c r="P1416" s="9"/>
      <c r="Q1416" s="9"/>
      <c r="R1416" s="9"/>
      <c r="S1416" s="9"/>
      <c r="T1416" s="9"/>
      <c r="U1416" s="9"/>
      <c r="V1416" s="9"/>
      <c r="W1416" s="9"/>
      <c r="X1416" s="65"/>
      <c r="Y1416" s="17"/>
      <c r="Z1416" s="65"/>
      <c r="AA1416" s="9"/>
      <c r="AB1416" s="9"/>
      <c r="AC1416" s="9"/>
      <c r="AD1416" s="9"/>
      <c r="AE1416" s="14"/>
      <c r="AF1416" s="14"/>
      <c r="AG1416" s="14"/>
      <c r="AH1416" s="14"/>
      <c r="AI1416" s="14"/>
      <c r="AJ1416" s="14"/>
      <c r="AK1416" s="124"/>
      <c r="AL1416" s="6"/>
      <c r="AM1416" s="6"/>
      <c r="AN1416" s="6"/>
      <c r="AO1416" s="6"/>
      <c r="AP1416" s="6"/>
      <c r="AQ1416" s="6"/>
      <c r="AR1416" s="6"/>
      <c r="AS1416" s="6"/>
      <c r="AT1416" s="130"/>
      <c r="AU1416" s="39"/>
      <c r="AV1416" s="39"/>
      <c r="AW1416" s="6"/>
      <c r="AX1416" s="6"/>
      <c r="AY1416" s="6"/>
      <c r="AZ1416" s="6"/>
      <c r="BA1416" s="6"/>
      <c r="BB1416" s="6"/>
      <c r="BC1416" s="6"/>
      <c r="BD1416" s="130"/>
      <c r="BE1416" s="124"/>
      <c r="BF1416" s="6"/>
      <c r="BG1416" s="130"/>
      <c r="BH1416" s="6"/>
      <c r="BI1416" s="124"/>
      <c r="BJ1416" s="130"/>
    </row>
    <row r="1417" spans="1:62" customFormat="1" ht="15" x14ac:dyDescent="0.35">
      <c r="A1417" s="121"/>
      <c r="B1417" s="76"/>
      <c r="C1417" s="9"/>
      <c r="D1417" s="9"/>
      <c r="E1417" s="9"/>
      <c r="F1417" s="15"/>
      <c r="G1417" s="5"/>
      <c r="H1417" s="5"/>
      <c r="I1417" s="9"/>
      <c r="J1417" s="9"/>
      <c r="K1417" s="9"/>
      <c r="L1417" s="9"/>
      <c r="M1417" s="9"/>
      <c r="N1417" s="9"/>
      <c r="O1417" s="9"/>
      <c r="P1417" s="9"/>
      <c r="Q1417" s="9"/>
      <c r="R1417" s="9"/>
      <c r="S1417" s="9"/>
      <c r="T1417" s="9"/>
      <c r="U1417" s="9"/>
      <c r="V1417" s="8"/>
      <c r="W1417" s="8"/>
      <c r="X1417" s="7"/>
      <c r="Y1417" s="18"/>
      <c r="Z1417" s="7"/>
      <c r="AA1417" s="7"/>
      <c r="AB1417" s="7"/>
      <c r="AC1417" s="9"/>
      <c r="AD1417" s="8"/>
      <c r="AE1417" s="14"/>
      <c r="AF1417" s="14"/>
      <c r="AG1417" s="14"/>
      <c r="AH1417" s="14"/>
      <c r="AI1417" s="14"/>
      <c r="AJ1417" s="14"/>
      <c r="AK1417" s="125"/>
      <c r="AL1417" s="6"/>
      <c r="AM1417" s="5"/>
      <c r="AN1417" s="5"/>
      <c r="AO1417" s="6"/>
      <c r="AP1417" s="6"/>
      <c r="AQ1417" s="6"/>
      <c r="AR1417" s="6"/>
      <c r="AS1417" s="6"/>
      <c r="AT1417" s="130"/>
      <c r="AU1417" s="6"/>
      <c r="AV1417" s="6"/>
      <c r="AW1417" s="6"/>
      <c r="AX1417" s="6"/>
      <c r="AY1417" s="6"/>
      <c r="AZ1417" s="6"/>
      <c r="BA1417" s="6"/>
      <c r="BB1417" s="6"/>
      <c r="BC1417" s="6"/>
      <c r="BD1417" s="130"/>
      <c r="BE1417" s="124"/>
      <c r="BF1417" s="6"/>
      <c r="BG1417" s="130"/>
      <c r="BH1417" s="6"/>
      <c r="BI1417" s="124"/>
      <c r="BJ1417" s="130"/>
    </row>
    <row r="1418" spans="1:62" customFormat="1" ht="15" x14ac:dyDescent="0.35">
      <c r="A1418" s="121"/>
      <c r="B1418" s="76"/>
      <c r="C1418" s="9"/>
      <c r="D1418" s="9"/>
      <c r="E1418" s="9"/>
      <c r="F1418" s="15"/>
      <c r="G1418" s="5"/>
      <c r="H1418" s="5"/>
      <c r="I1418" s="9"/>
      <c r="J1418" s="9"/>
      <c r="K1418" s="9"/>
      <c r="L1418" s="9"/>
      <c r="M1418" s="9"/>
      <c r="N1418" s="9"/>
      <c r="O1418" s="9"/>
      <c r="P1418" s="9"/>
      <c r="Q1418" s="9"/>
      <c r="R1418" s="9"/>
      <c r="S1418" s="9"/>
      <c r="T1418" s="9"/>
      <c r="U1418" s="9"/>
      <c r="V1418" s="8"/>
      <c r="W1418" s="8"/>
      <c r="X1418" s="7"/>
      <c r="Y1418" s="18"/>
      <c r="Z1418" s="7"/>
      <c r="AA1418" s="7"/>
      <c r="AB1418" s="7"/>
      <c r="AC1418" s="9"/>
      <c r="AD1418" s="8"/>
      <c r="AE1418" s="14"/>
      <c r="AF1418" s="14"/>
      <c r="AG1418" s="14"/>
      <c r="AH1418" s="14"/>
      <c r="AI1418" s="14"/>
      <c r="AJ1418" s="14"/>
      <c r="AK1418" s="125"/>
      <c r="AL1418" s="6"/>
      <c r="AM1418" s="5"/>
      <c r="AN1418" s="5"/>
      <c r="AO1418" s="6"/>
      <c r="AP1418" s="6"/>
      <c r="AQ1418" s="6"/>
      <c r="AR1418" s="6"/>
      <c r="AS1418" s="6"/>
      <c r="AT1418" s="130"/>
      <c r="AU1418" s="6"/>
      <c r="AV1418" s="6"/>
      <c r="AW1418" s="6"/>
      <c r="AX1418" s="6"/>
      <c r="AY1418" s="6"/>
      <c r="AZ1418" s="6"/>
      <c r="BA1418" s="6"/>
      <c r="BB1418" s="6"/>
      <c r="BC1418" s="6"/>
      <c r="BD1418" s="130"/>
      <c r="BE1418" s="124"/>
      <c r="BF1418" s="6"/>
      <c r="BG1418" s="130"/>
      <c r="BH1418" s="6"/>
      <c r="BI1418" s="124"/>
      <c r="BJ1418" s="130"/>
    </row>
    <row r="1419" spans="1:62" customFormat="1" ht="15" x14ac:dyDescent="0.35">
      <c r="A1419" s="34"/>
      <c r="B1419" s="76"/>
      <c r="C1419" s="1"/>
      <c r="D1419" s="9"/>
      <c r="E1419" s="1"/>
      <c r="F1419" s="15"/>
      <c r="G1419" s="5"/>
      <c r="H1419" s="5"/>
      <c r="I1419" s="22"/>
      <c r="J1419" s="22"/>
      <c r="K1419" s="22"/>
      <c r="L1419" s="60"/>
      <c r="M1419" s="60"/>
      <c r="N1419" s="60"/>
      <c r="O1419" s="60"/>
      <c r="P1419" s="60"/>
      <c r="Q1419" s="60"/>
      <c r="R1419" s="60"/>
      <c r="S1419" s="60"/>
      <c r="T1419" s="60"/>
      <c r="U1419" s="60"/>
      <c r="V1419" s="60"/>
      <c r="W1419" s="60"/>
      <c r="X1419" s="60"/>
      <c r="Y1419" s="59"/>
      <c r="Z1419" s="20"/>
      <c r="AA1419" s="60"/>
      <c r="AB1419" s="60"/>
      <c r="AC1419" s="60"/>
      <c r="AD1419" s="60"/>
      <c r="AE1419" s="22"/>
      <c r="AF1419" s="22"/>
      <c r="AG1419" s="22"/>
      <c r="AH1419" s="22"/>
      <c r="AI1419" s="22"/>
      <c r="AJ1419" s="22"/>
      <c r="AK1419" s="38"/>
      <c r="AL1419" s="39"/>
      <c r="AM1419" s="39"/>
      <c r="AN1419" s="39"/>
      <c r="AO1419" s="39"/>
      <c r="AP1419" s="39"/>
      <c r="AQ1419" s="39"/>
      <c r="AR1419" s="40"/>
      <c r="AS1419" s="39"/>
      <c r="AT1419" s="42"/>
      <c r="AU1419" s="39"/>
      <c r="AV1419" s="39"/>
      <c r="AW1419" s="39"/>
      <c r="AX1419" s="39"/>
      <c r="AY1419" s="39"/>
      <c r="AZ1419" s="40"/>
      <c r="BA1419" s="39"/>
      <c r="BB1419" s="40"/>
      <c r="BC1419" s="39"/>
      <c r="BD1419" s="42"/>
      <c r="BE1419" s="38"/>
      <c r="BF1419" s="39"/>
      <c r="BG1419" s="55"/>
      <c r="BH1419" s="56"/>
      <c r="BI1419" s="57"/>
      <c r="BJ1419" s="58"/>
    </row>
    <row r="1420" spans="1:62" customFormat="1" ht="15" x14ac:dyDescent="0.35">
      <c r="A1420" s="121"/>
      <c r="B1420" s="76"/>
      <c r="C1420" s="9"/>
      <c r="D1420" s="9"/>
      <c r="E1420" s="9"/>
      <c r="F1420" s="15"/>
      <c r="G1420" s="5"/>
      <c r="H1420" s="5"/>
      <c r="I1420" s="9"/>
      <c r="J1420" s="9"/>
      <c r="K1420" s="9"/>
      <c r="L1420" s="9"/>
      <c r="M1420" s="9"/>
      <c r="N1420" s="9"/>
      <c r="O1420" s="9"/>
      <c r="P1420" s="9"/>
      <c r="Q1420" s="9"/>
      <c r="R1420" s="9"/>
      <c r="S1420" s="9"/>
      <c r="T1420" s="9"/>
      <c r="U1420" s="9"/>
      <c r="V1420" s="8"/>
      <c r="W1420" s="8"/>
      <c r="X1420" s="7"/>
      <c r="Y1420" s="18"/>
      <c r="Z1420" s="7"/>
      <c r="AA1420" s="7"/>
      <c r="AB1420" s="7"/>
      <c r="AC1420" s="9"/>
      <c r="AD1420" s="8"/>
      <c r="AE1420" s="14"/>
      <c r="AF1420" s="14"/>
      <c r="AG1420" s="14"/>
      <c r="AH1420" s="14"/>
      <c r="AI1420" s="14"/>
      <c r="AJ1420" s="14"/>
      <c r="AK1420" s="125"/>
      <c r="AL1420" s="6"/>
      <c r="AM1420" s="5"/>
      <c r="AN1420" s="5"/>
      <c r="AO1420" s="6"/>
      <c r="AP1420" s="6"/>
      <c r="AQ1420" s="6"/>
      <c r="AR1420" s="6"/>
      <c r="AS1420" s="6"/>
      <c r="AT1420" s="130"/>
      <c r="AU1420" s="6"/>
      <c r="AV1420" s="6"/>
      <c r="AW1420" s="6"/>
      <c r="AX1420" s="6"/>
      <c r="AY1420" s="6"/>
      <c r="AZ1420" s="6"/>
      <c r="BA1420" s="6"/>
      <c r="BB1420" s="6"/>
      <c r="BC1420" s="6"/>
      <c r="BD1420" s="130"/>
      <c r="BE1420" s="124"/>
      <c r="BF1420" s="6"/>
      <c r="BG1420" s="130"/>
      <c r="BH1420" s="6"/>
      <c r="BI1420" s="124"/>
      <c r="BJ1420" s="130"/>
    </row>
    <row r="1421" spans="1:62" customFormat="1" ht="15" x14ac:dyDescent="0.35">
      <c r="A1421" s="121"/>
      <c r="B1421" s="76"/>
      <c r="C1421" s="9"/>
      <c r="D1421" s="9"/>
      <c r="E1421" s="9"/>
      <c r="F1421" s="15"/>
      <c r="G1421" s="5"/>
      <c r="H1421" s="5"/>
      <c r="I1421" s="9"/>
      <c r="J1421" s="9"/>
      <c r="K1421" s="9"/>
      <c r="L1421" s="9"/>
      <c r="M1421" s="9"/>
      <c r="N1421" s="9"/>
      <c r="O1421" s="9"/>
      <c r="P1421" s="9"/>
      <c r="Q1421" s="9"/>
      <c r="R1421" s="9"/>
      <c r="S1421" s="9"/>
      <c r="T1421" s="9"/>
      <c r="U1421" s="9"/>
      <c r="V1421" s="9"/>
      <c r="W1421" s="9"/>
      <c r="X1421" s="65"/>
      <c r="Y1421" s="17"/>
      <c r="Z1421" s="65"/>
      <c r="AA1421" s="9"/>
      <c r="AB1421" s="9"/>
      <c r="AC1421" s="9"/>
      <c r="AD1421" s="9"/>
      <c r="AE1421" s="14"/>
      <c r="AF1421" s="14"/>
      <c r="AG1421" s="14"/>
      <c r="AH1421" s="14"/>
      <c r="AI1421" s="14"/>
      <c r="AJ1421" s="14"/>
      <c r="AK1421" s="124"/>
      <c r="AL1421" s="6"/>
      <c r="AM1421" s="6"/>
      <c r="AN1421" s="6"/>
      <c r="AO1421" s="6"/>
      <c r="AP1421" s="6"/>
      <c r="AQ1421" s="6"/>
      <c r="AR1421" s="6"/>
      <c r="AS1421" s="6"/>
      <c r="AT1421" s="130"/>
      <c r="AU1421" s="39"/>
      <c r="AV1421" s="39"/>
      <c r="AW1421" s="6"/>
      <c r="AX1421" s="6"/>
      <c r="AY1421" s="6"/>
      <c r="AZ1421" s="6"/>
      <c r="BA1421" s="6"/>
      <c r="BB1421" s="6"/>
      <c r="BC1421" s="6"/>
      <c r="BD1421" s="130"/>
      <c r="BE1421" s="124"/>
      <c r="BF1421" s="6"/>
      <c r="BG1421" s="130"/>
      <c r="BH1421" s="6"/>
      <c r="BI1421" s="124"/>
      <c r="BJ1421" s="130"/>
    </row>
    <row r="1422" spans="1:62" customFormat="1" ht="15" x14ac:dyDescent="0.35">
      <c r="A1422" s="121"/>
      <c r="B1422" s="76"/>
      <c r="C1422" s="9"/>
      <c r="D1422" s="9"/>
      <c r="E1422" s="9"/>
      <c r="F1422" s="15"/>
      <c r="G1422" s="5"/>
      <c r="H1422" s="5"/>
      <c r="I1422" s="9"/>
      <c r="J1422" s="9"/>
      <c r="K1422" s="9"/>
      <c r="L1422" s="9"/>
      <c r="M1422" s="9"/>
      <c r="N1422" s="9"/>
      <c r="O1422" s="9"/>
      <c r="P1422" s="9"/>
      <c r="Q1422" s="9"/>
      <c r="R1422" s="9"/>
      <c r="S1422" s="9"/>
      <c r="T1422" s="9"/>
      <c r="U1422" s="9"/>
      <c r="V1422" s="8"/>
      <c r="W1422" s="8"/>
      <c r="X1422" s="7"/>
      <c r="Y1422" s="18"/>
      <c r="Z1422" s="7"/>
      <c r="AA1422" s="7"/>
      <c r="AB1422" s="7"/>
      <c r="AC1422" s="9"/>
      <c r="AD1422" s="8"/>
      <c r="AE1422" s="14"/>
      <c r="AF1422" s="14"/>
      <c r="AG1422" s="14"/>
      <c r="AH1422" s="14"/>
      <c r="AI1422" s="14"/>
      <c r="AJ1422" s="14"/>
      <c r="AK1422" s="125"/>
      <c r="AL1422" s="6"/>
      <c r="AM1422" s="5"/>
      <c r="AN1422" s="5"/>
      <c r="AO1422" s="6"/>
      <c r="AP1422" s="6"/>
      <c r="AQ1422" s="6"/>
      <c r="AR1422" s="6"/>
      <c r="AS1422" s="6"/>
      <c r="AT1422" s="130"/>
      <c r="AU1422" s="6"/>
      <c r="AV1422" s="6"/>
      <c r="AW1422" s="6"/>
      <c r="AX1422" s="6"/>
      <c r="AY1422" s="6"/>
      <c r="AZ1422" s="6"/>
      <c r="BA1422" s="6"/>
      <c r="BB1422" s="6"/>
      <c r="BC1422" s="6"/>
      <c r="BD1422" s="130"/>
      <c r="BE1422" s="124"/>
      <c r="BF1422" s="6"/>
      <c r="BG1422" s="130"/>
      <c r="BH1422" s="6"/>
      <c r="BI1422" s="124"/>
      <c r="BJ1422" s="130"/>
    </row>
    <row r="1423" spans="1:62" customFormat="1" ht="15" x14ac:dyDescent="0.35">
      <c r="A1423" s="34"/>
      <c r="B1423" s="19"/>
      <c r="C1423" s="1"/>
      <c r="D1423" s="9"/>
      <c r="E1423" s="1"/>
      <c r="F1423" s="15"/>
      <c r="G1423" s="37"/>
      <c r="H1423" s="5"/>
      <c r="I1423" s="22"/>
      <c r="J1423" s="22"/>
      <c r="K1423" s="22"/>
      <c r="L1423" s="60"/>
      <c r="M1423" s="60"/>
      <c r="N1423" s="60"/>
      <c r="O1423" s="60"/>
      <c r="P1423" s="60"/>
      <c r="Q1423" s="60"/>
      <c r="R1423" s="60"/>
      <c r="S1423" s="60"/>
      <c r="T1423" s="60"/>
      <c r="U1423" s="60"/>
      <c r="V1423" s="60"/>
      <c r="W1423" s="60"/>
      <c r="X1423" s="60"/>
      <c r="Y1423" s="59"/>
      <c r="Z1423" s="20"/>
      <c r="AA1423" s="60"/>
      <c r="AB1423" s="60"/>
      <c r="AC1423" s="60"/>
      <c r="AD1423" s="60"/>
      <c r="AE1423" s="22"/>
      <c r="AF1423" s="22"/>
      <c r="AG1423" s="22"/>
      <c r="AH1423" s="22"/>
      <c r="AI1423" s="22"/>
      <c r="AJ1423" s="22"/>
      <c r="AK1423" s="38"/>
      <c r="AL1423" s="39"/>
      <c r="AM1423" s="39"/>
      <c r="AN1423" s="39"/>
      <c r="AO1423" s="39"/>
      <c r="AP1423" s="39"/>
      <c r="AQ1423" s="39"/>
      <c r="AR1423" s="40"/>
      <c r="AS1423" s="39"/>
      <c r="AT1423" s="42"/>
      <c r="AU1423" s="39"/>
      <c r="AV1423" s="39"/>
      <c r="AW1423" s="39"/>
      <c r="AX1423" s="39"/>
      <c r="AY1423" s="39"/>
      <c r="AZ1423" s="40"/>
      <c r="BA1423" s="39"/>
      <c r="BB1423" s="40"/>
      <c r="BC1423" s="39"/>
      <c r="BD1423" s="42"/>
      <c r="BE1423" s="38"/>
      <c r="BF1423" s="39"/>
      <c r="BG1423" s="55"/>
      <c r="BH1423" s="56"/>
      <c r="BI1423" s="57"/>
      <c r="BJ1423" s="58"/>
    </row>
    <row r="1424" spans="1:62" customFormat="1" ht="15" x14ac:dyDescent="0.35">
      <c r="A1424" s="34"/>
      <c r="B1424" s="19"/>
      <c r="C1424" s="1"/>
      <c r="D1424" s="9"/>
      <c r="E1424" s="1"/>
      <c r="F1424" s="15"/>
      <c r="G1424" s="37"/>
      <c r="H1424" s="5"/>
      <c r="I1424" s="22"/>
      <c r="J1424" s="22"/>
      <c r="K1424" s="22"/>
      <c r="L1424" s="60"/>
      <c r="M1424" s="60"/>
      <c r="N1424" s="60"/>
      <c r="O1424" s="60"/>
      <c r="P1424" s="60"/>
      <c r="Q1424" s="60"/>
      <c r="R1424" s="60"/>
      <c r="S1424" s="60"/>
      <c r="T1424" s="60"/>
      <c r="U1424" s="60"/>
      <c r="V1424" s="60"/>
      <c r="W1424" s="60"/>
      <c r="X1424" s="60"/>
      <c r="Y1424" s="59"/>
      <c r="Z1424" s="20"/>
      <c r="AA1424" s="60"/>
      <c r="AB1424" s="60"/>
      <c r="AC1424" s="60"/>
      <c r="AD1424" s="60"/>
      <c r="AE1424" s="22"/>
      <c r="AF1424" s="22"/>
      <c r="AG1424" s="22"/>
      <c r="AH1424" s="22"/>
      <c r="AI1424" s="22"/>
      <c r="AJ1424" s="22"/>
      <c r="AK1424" s="38"/>
      <c r="AL1424" s="39"/>
      <c r="AM1424" s="39"/>
      <c r="AN1424" s="39"/>
      <c r="AO1424" s="39"/>
      <c r="AP1424" s="39"/>
      <c r="AQ1424" s="39"/>
      <c r="AR1424" s="40"/>
      <c r="AS1424" s="39"/>
      <c r="AT1424" s="42"/>
      <c r="AU1424" s="39"/>
      <c r="AV1424" s="39"/>
      <c r="AW1424" s="39"/>
      <c r="AX1424" s="39"/>
      <c r="AY1424" s="39"/>
      <c r="AZ1424" s="40"/>
      <c r="BA1424" s="39"/>
      <c r="BB1424" s="40"/>
      <c r="BC1424" s="39"/>
      <c r="BD1424" s="42"/>
      <c r="BE1424" s="38"/>
      <c r="BF1424" s="39"/>
      <c r="BG1424" s="55"/>
      <c r="BH1424" s="56"/>
      <c r="BI1424" s="57"/>
      <c r="BJ1424" s="58"/>
    </row>
    <row r="1425" spans="1:62" customFormat="1" ht="15" x14ac:dyDescent="0.35">
      <c r="A1425" s="121"/>
      <c r="B1425" s="76"/>
      <c r="C1425" s="9"/>
      <c r="D1425" s="9"/>
      <c r="E1425" s="9"/>
      <c r="F1425" s="15"/>
      <c r="G1425" s="5"/>
      <c r="H1425" s="5"/>
      <c r="I1425" s="9"/>
      <c r="J1425" s="9"/>
      <c r="K1425" s="9"/>
      <c r="L1425" s="9"/>
      <c r="M1425" s="9"/>
      <c r="N1425" s="9"/>
      <c r="O1425" s="9"/>
      <c r="P1425" s="9"/>
      <c r="Q1425" s="9"/>
      <c r="R1425" s="9"/>
      <c r="S1425" s="9"/>
      <c r="T1425" s="9"/>
      <c r="U1425" s="9"/>
      <c r="V1425" s="9"/>
      <c r="W1425" s="9"/>
      <c r="X1425" s="65"/>
      <c r="Y1425" s="17"/>
      <c r="Z1425" s="65"/>
      <c r="AA1425" s="9"/>
      <c r="AB1425" s="9"/>
      <c r="AC1425" s="9"/>
      <c r="AD1425" s="9"/>
      <c r="AE1425" s="14"/>
      <c r="AF1425" s="14"/>
      <c r="AG1425" s="14"/>
      <c r="AH1425" s="14"/>
      <c r="AI1425" s="14"/>
      <c r="AJ1425" s="14"/>
      <c r="AK1425" s="124"/>
      <c r="AL1425" s="6"/>
      <c r="AM1425" s="6"/>
      <c r="AN1425" s="6"/>
      <c r="AO1425" s="6"/>
      <c r="AP1425" s="6"/>
      <c r="AQ1425" s="6"/>
      <c r="AR1425" s="6"/>
      <c r="AS1425" s="6"/>
      <c r="AT1425" s="130"/>
      <c r="AU1425" s="39"/>
      <c r="AV1425" s="39"/>
      <c r="AW1425" s="6"/>
      <c r="AX1425" s="6"/>
      <c r="AY1425" s="6"/>
      <c r="AZ1425" s="6"/>
      <c r="BA1425" s="6"/>
      <c r="BB1425" s="6"/>
      <c r="BC1425" s="6"/>
      <c r="BD1425" s="130"/>
      <c r="BE1425" s="124"/>
      <c r="BF1425" s="6"/>
      <c r="BG1425" s="130"/>
      <c r="BH1425" s="6"/>
      <c r="BI1425" s="124"/>
      <c r="BJ1425" s="130"/>
    </row>
    <row r="1426" spans="1:62" customFormat="1" ht="15" x14ac:dyDescent="0.35">
      <c r="A1426" s="121"/>
      <c r="B1426" s="76"/>
      <c r="C1426" s="9"/>
      <c r="D1426" s="9"/>
      <c r="E1426" s="9"/>
      <c r="F1426" s="15"/>
      <c r="G1426" s="5"/>
      <c r="H1426" s="5"/>
      <c r="I1426" s="9"/>
      <c r="J1426" s="9"/>
      <c r="K1426" s="9"/>
      <c r="L1426" s="9"/>
      <c r="M1426" s="9"/>
      <c r="N1426" s="9"/>
      <c r="O1426" s="9"/>
      <c r="P1426" s="9"/>
      <c r="Q1426" s="9"/>
      <c r="R1426" s="9"/>
      <c r="S1426" s="9"/>
      <c r="T1426" s="9"/>
      <c r="U1426" s="9"/>
      <c r="V1426" s="9"/>
      <c r="W1426" s="9"/>
      <c r="X1426" s="65"/>
      <c r="Y1426" s="17"/>
      <c r="Z1426" s="65"/>
      <c r="AA1426" s="9"/>
      <c r="AB1426" s="9"/>
      <c r="AC1426" s="9"/>
      <c r="AD1426" s="9"/>
      <c r="AE1426" s="14"/>
      <c r="AF1426" s="14"/>
      <c r="AG1426" s="14"/>
      <c r="AH1426" s="14"/>
      <c r="AI1426" s="14"/>
      <c r="AJ1426" s="14"/>
      <c r="AK1426" s="124"/>
      <c r="AL1426" s="6"/>
      <c r="AM1426" s="6"/>
      <c r="AN1426" s="6"/>
      <c r="AO1426" s="6"/>
      <c r="AP1426" s="6"/>
      <c r="AQ1426" s="6"/>
      <c r="AR1426" s="6"/>
      <c r="AS1426" s="6"/>
      <c r="AT1426" s="130"/>
      <c r="AU1426" s="39"/>
      <c r="AV1426" s="39"/>
      <c r="AW1426" s="6"/>
      <c r="AX1426" s="6"/>
      <c r="AY1426" s="6"/>
      <c r="AZ1426" s="6"/>
      <c r="BA1426" s="6"/>
      <c r="BB1426" s="6"/>
      <c r="BC1426" s="6"/>
      <c r="BD1426" s="130"/>
      <c r="BE1426" s="124"/>
      <c r="BF1426" s="6"/>
      <c r="BG1426" s="130"/>
      <c r="BH1426" s="6"/>
      <c r="BI1426" s="124"/>
      <c r="BJ1426" s="130"/>
    </row>
    <row r="1427" spans="1:62" customFormat="1" ht="15" x14ac:dyDescent="0.35">
      <c r="A1427" s="34"/>
      <c r="B1427" s="76"/>
      <c r="C1427" s="1"/>
      <c r="D1427" s="9"/>
      <c r="E1427" s="1"/>
      <c r="F1427" s="15"/>
      <c r="G1427" s="5"/>
      <c r="H1427" s="5"/>
      <c r="I1427" s="22"/>
      <c r="J1427" s="22"/>
      <c r="K1427" s="22"/>
      <c r="L1427" s="60"/>
      <c r="M1427" s="60"/>
      <c r="N1427" s="60"/>
      <c r="O1427" s="60"/>
      <c r="P1427" s="60"/>
      <c r="Q1427" s="60"/>
      <c r="R1427" s="60"/>
      <c r="S1427" s="60"/>
      <c r="T1427" s="60"/>
      <c r="U1427" s="60"/>
      <c r="V1427" s="60"/>
      <c r="W1427" s="60"/>
      <c r="X1427" s="60"/>
      <c r="Y1427" s="59"/>
      <c r="Z1427" s="20"/>
      <c r="AA1427" s="60"/>
      <c r="AB1427" s="60"/>
      <c r="AC1427" s="60"/>
      <c r="AD1427" s="60"/>
      <c r="AE1427" s="22"/>
      <c r="AF1427" s="22"/>
      <c r="AG1427" s="22"/>
      <c r="AH1427" s="22"/>
      <c r="AI1427" s="22"/>
      <c r="AJ1427" s="22"/>
      <c r="AK1427" s="38"/>
      <c r="AL1427" s="39"/>
      <c r="AM1427" s="39"/>
      <c r="AN1427" s="39"/>
      <c r="AO1427" s="39"/>
      <c r="AP1427" s="39"/>
      <c r="AQ1427" s="39"/>
      <c r="AR1427" s="40"/>
      <c r="AS1427" s="39"/>
      <c r="AT1427" s="42"/>
      <c r="AU1427" s="39"/>
      <c r="AV1427" s="39"/>
      <c r="AW1427" s="39"/>
      <c r="AX1427" s="39"/>
      <c r="AY1427" s="39"/>
      <c r="AZ1427" s="40"/>
      <c r="BA1427" s="39"/>
      <c r="BB1427" s="40"/>
      <c r="BC1427" s="39"/>
      <c r="BD1427" s="42"/>
      <c r="BE1427" s="38"/>
      <c r="BF1427" s="39"/>
      <c r="BG1427" s="55"/>
      <c r="BH1427" s="56"/>
      <c r="BI1427" s="57"/>
      <c r="BJ1427" s="58"/>
    </row>
    <row r="1428" spans="1:62" customFormat="1" ht="15" x14ac:dyDescent="0.35">
      <c r="A1428" s="121"/>
      <c r="B1428" s="76"/>
      <c r="C1428" s="9"/>
      <c r="D1428" s="9"/>
      <c r="E1428" s="9"/>
      <c r="F1428" s="15"/>
      <c r="G1428" s="5"/>
      <c r="H1428" s="5"/>
      <c r="I1428" s="9"/>
      <c r="J1428" s="9"/>
      <c r="K1428" s="9"/>
      <c r="L1428" s="9"/>
      <c r="M1428" s="9"/>
      <c r="N1428" s="9"/>
      <c r="O1428" s="9"/>
      <c r="P1428" s="9"/>
      <c r="Q1428" s="9"/>
      <c r="R1428" s="9"/>
      <c r="S1428" s="9"/>
      <c r="T1428" s="9"/>
      <c r="U1428" s="9"/>
      <c r="V1428" s="9"/>
      <c r="W1428" s="9"/>
      <c r="X1428" s="65"/>
      <c r="Y1428" s="17"/>
      <c r="Z1428" s="65"/>
      <c r="AA1428" s="9"/>
      <c r="AB1428" s="9"/>
      <c r="AC1428" s="9"/>
      <c r="AD1428" s="9"/>
      <c r="AE1428" s="14"/>
      <c r="AF1428" s="14"/>
      <c r="AG1428" s="14"/>
      <c r="AH1428" s="14"/>
      <c r="AI1428" s="14"/>
      <c r="AJ1428" s="14"/>
      <c r="AK1428" s="124"/>
      <c r="AL1428" s="6"/>
      <c r="AM1428" s="6"/>
      <c r="AN1428" s="6"/>
      <c r="AO1428" s="6"/>
      <c r="AP1428" s="6"/>
      <c r="AQ1428" s="6"/>
      <c r="AR1428" s="6"/>
      <c r="AS1428" s="6"/>
      <c r="AT1428" s="130"/>
      <c r="AU1428" s="39"/>
      <c r="AV1428" s="39"/>
      <c r="AW1428" s="6"/>
      <c r="AX1428" s="6"/>
      <c r="AY1428" s="6"/>
      <c r="AZ1428" s="6"/>
      <c r="BA1428" s="6"/>
      <c r="BB1428" s="6"/>
      <c r="BC1428" s="6"/>
      <c r="BD1428" s="130"/>
      <c r="BE1428" s="124"/>
      <c r="BF1428" s="6"/>
      <c r="BG1428" s="130"/>
      <c r="BH1428" s="6"/>
      <c r="BI1428" s="124"/>
      <c r="BJ1428" s="130"/>
    </row>
    <row r="1429" spans="1:62" customFormat="1" ht="15" x14ac:dyDescent="0.35">
      <c r="A1429" s="121"/>
      <c r="B1429" s="76"/>
      <c r="C1429" s="9"/>
      <c r="D1429" s="9"/>
      <c r="E1429" s="9"/>
      <c r="F1429" s="15"/>
      <c r="G1429" s="5"/>
      <c r="H1429" s="5"/>
      <c r="I1429" s="9"/>
      <c r="J1429" s="9"/>
      <c r="K1429" s="9"/>
      <c r="L1429" s="9"/>
      <c r="M1429" s="9"/>
      <c r="N1429" s="9"/>
      <c r="O1429" s="9"/>
      <c r="P1429" s="9"/>
      <c r="Q1429" s="9"/>
      <c r="R1429" s="9"/>
      <c r="S1429" s="9"/>
      <c r="T1429" s="9"/>
      <c r="U1429" s="9"/>
      <c r="V1429" s="9"/>
      <c r="W1429" s="9"/>
      <c r="X1429" s="65"/>
      <c r="Y1429" s="17"/>
      <c r="Z1429" s="65"/>
      <c r="AA1429" s="9"/>
      <c r="AB1429" s="9"/>
      <c r="AC1429" s="9"/>
      <c r="AD1429" s="9"/>
      <c r="AE1429" s="14"/>
      <c r="AF1429" s="14"/>
      <c r="AG1429" s="14"/>
      <c r="AH1429" s="14"/>
      <c r="AI1429" s="14"/>
      <c r="AJ1429" s="14"/>
      <c r="AK1429" s="124"/>
      <c r="AL1429" s="6"/>
      <c r="AM1429" s="6"/>
      <c r="AN1429" s="6"/>
      <c r="AO1429" s="6"/>
      <c r="AP1429" s="6"/>
      <c r="AQ1429" s="6"/>
      <c r="AR1429" s="6"/>
      <c r="AS1429" s="6"/>
      <c r="AT1429" s="130"/>
      <c r="AU1429" s="39"/>
      <c r="AV1429" s="39"/>
      <c r="AW1429" s="6"/>
      <c r="AX1429" s="6"/>
      <c r="AY1429" s="6"/>
      <c r="AZ1429" s="6"/>
      <c r="BA1429" s="6"/>
      <c r="BB1429" s="6"/>
      <c r="BC1429" s="6"/>
      <c r="BD1429" s="130"/>
      <c r="BE1429" s="124"/>
      <c r="BF1429" s="6"/>
      <c r="BG1429" s="130"/>
      <c r="BH1429" s="6"/>
      <c r="BI1429" s="124"/>
      <c r="BJ1429" s="130"/>
    </row>
    <row r="1430" spans="1:62" customFormat="1" ht="15" x14ac:dyDescent="0.35">
      <c r="A1430" s="121"/>
      <c r="B1430" s="76"/>
      <c r="C1430" s="9"/>
      <c r="D1430" s="9"/>
      <c r="E1430" s="9"/>
      <c r="F1430" s="15"/>
      <c r="G1430" s="5"/>
      <c r="H1430" s="5"/>
      <c r="I1430" s="9"/>
      <c r="J1430" s="9"/>
      <c r="K1430" s="9"/>
      <c r="L1430" s="9"/>
      <c r="M1430" s="9"/>
      <c r="N1430" s="9"/>
      <c r="O1430" s="9"/>
      <c r="P1430" s="9"/>
      <c r="Q1430" s="9"/>
      <c r="R1430" s="9"/>
      <c r="S1430" s="9"/>
      <c r="T1430" s="9"/>
      <c r="U1430" s="9"/>
      <c r="V1430" s="8"/>
      <c r="W1430" s="8"/>
      <c r="X1430" s="7"/>
      <c r="Y1430" s="18"/>
      <c r="Z1430" s="7"/>
      <c r="AA1430" s="7"/>
      <c r="AB1430" s="7"/>
      <c r="AC1430" s="9"/>
      <c r="AD1430" s="8"/>
      <c r="AE1430" s="14"/>
      <c r="AF1430" s="14"/>
      <c r="AG1430" s="14"/>
      <c r="AH1430" s="14"/>
      <c r="AI1430" s="14"/>
      <c r="AJ1430" s="14"/>
      <c r="AK1430" s="125"/>
      <c r="AL1430" s="6"/>
      <c r="AM1430" s="5"/>
      <c r="AN1430" s="5"/>
      <c r="AO1430" s="6"/>
      <c r="AP1430" s="6"/>
      <c r="AQ1430" s="6"/>
      <c r="AR1430" s="6"/>
      <c r="AS1430" s="6"/>
      <c r="AT1430" s="130"/>
      <c r="AU1430" s="6"/>
      <c r="AV1430" s="6"/>
      <c r="AW1430" s="6"/>
      <c r="AX1430" s="6"/>
      <c r="AY1430" s="6"/>
      <c r="AZ1430" s="6"/>
      <c r="BA1430" s="6"/>
      <c r="BB1430" s="6"/>
      <c r="BC1430" s="6"/>
      <c r="BD1430" s="130"/>
      <c r="BE1430" s="124"/>
      <c r="BF1430" s="6"/>
      <c r="BG1430" s="130"/>
      <c r="BH1430" s="6"/>
      <c r="BI1430" s="124"/>
      <c r="BJ1430" s="130"/>
    </row>
    <row r="1431" spans="1:62" customFormat="1" ht="15" x14ac:dyDescent="0.35">
      <c r="A1431" s="121"/>
      <c r="B1431" s="76"/>
      <c r="C1431" s="9"/>
      <c r="D1431" s="9"/>
      <c r="E1431" s="9"/>
      <c r="F1431" s="15"/>
      <c r="G1431" s="5"/>
      <c r="H1431" s="5"/>
      <c r="I1431" s="9"/>
      <c r="J1431" s="9"/>
      <c r="K1431" s="9"/>
      <c r="L1431" s="9"/>
      <c r="M1431" s="9"/>
      <c r="N1431" s="9"/>
      <c r="O1431" s="9"/>
      <c r="P1431" s="9"/>
      <c r="Q1431" s="9"/>
      <c r="R1431" s="9"/>
      <c r="S1431" s="9"/>
      <c r="T1431" s="9"/>
      <c r="U1431" s="9"/>
      <c r="V1431" s="8"/>
      <c r="W1431" s="8"/>
      <c r="X1431" s="7"/>
      <c r="Y1431" s="18"/>
      <c r="Z1431" s="7"/>
      <c r="AA1431" s="7"/>
      <c r="AB1431" s="7"/>
      <c r="AC1431" s="9"/>
      <c r="AD1431" s="8"/>
      <c r="AE1431" s="14"/>
      <c r="AF1431" s="14"/>
      <c r="AG1431" s="14"/>
      <c r="AH1431" s="14"/>
      <c r="AI1431" s="14"/>
      <c r="AJ1431" s="14"/>
      <c r="AK1431" s="125"/>
      <c r="AL1431" s="6"/>
      <c r="AM1431" s="5"/>
      <c r="AN1431" s="5"/>
      <c r="AO1431" s="6"/>
      <c r="AP1431" s="6"/>
      <c r="AQ1431" s="6"/>
      <c r="AR1431" s="6"/>
      <c r="AS1431" s="6"/>
      <c r="AT1431" s="130"/>
      <c r="AU1431" s="6"/>
      <c r="AV1431" s="6"/>
      <c r="AW1431" s="6"/>
      <c r="AX1431" s="6"/>
      <c r="AY1431" s="6"/>
      <c r="AZ1431" s="6"/>
      <c r="BA1431" s="6"/>
      <c r="BB1431" s="6"/>
      <c r="BC1431" s="6"/>
      <c r="BD1431" s="130"/>
      <c r="BE1431" s="124"/>
      <c r="BF1431" s="6"/>
      <c r="BG1431" s="130"/>
      <c r="BH1431" s="6"/>
      <c r="BI1431" s="124"/>
      <c r="BJ1431" s="130"/>
    </row>
    <row r="1432" spans="1:62" customFormat="1" ht="15" x14ac:dyDescent="0.35">
      <c r="A1432" s="121"/>
      <c r="B1432" s="76"/>
      <c r="C1432" s="9"/>
      <c r="D1432" s="9"/>
      <c r="E1432" s="9"/>
      <c r="F1432" s="15"/>
      <c r="G1432" s="5"/>
      <c r="H1432" s="5"/>
      <c r="I1432" s="9"/>
      <c r="J1432" s="9"/>
      <c r="K1432" s="9"/>
      <c r="L1432" s="9"/>
      <c r="M1432" s="9"/>
      <c r="N1432" s="9"/>
      <c r="O1432" s="9"/>
      <c r="P1432" s="9"/>
      <c r="Q1432" s="9"/>
      <c r="R1432" s="9"/>
      <c r="S1432" s="9"/>
      <c r="T1432" s="9"/>
      <c r="U1432" s="9"/>
      <c r="V1432" s="9"/>
      <c r="W1432" s="9"/>
      <c r="X1432" s="65"/>
      <c r="Y1432" s="17"/>
      <c r="Z1432" s="65"/>
      <c r="AA1432" s="9"/>
      <c r="AB1432" s="9"/>
      <c r="AC1432" s="9"/>
      <c r="AD1432" s="9"/>
      <c r="AE1432" s="14"/>
      <c r="AF1432" s="14"/>
      <c r="AG1432" s="14"/>
      <c r="AH1432" s="14"/>
      <c r="AI1432" s="14"/>
      <c r="AJ1432" s="14"/>
      <c r="AK1432" s="124"/>
      <c r="AL1432" s="6"/>
      <c r="AM1432" s="6"/>
      <c r="AN1432" s="6"/>
      <c r="AO1432" s="6"/>
      <c r="AP1432" s="6"/>
      <c r="AQ1432" s="6"/>
      <c r="AR1432" s="6"/>
      <c r="AS1432" s="6"/>
      <c r="AT1432" s="130"/>
      <c r="AU1432" s="39"/>
      <c r="AV1432" s="39"/>
      <c r="AW1432" s="6"/>
      <c r="AX1432" s="6"/>
      <c r="AY1432" s="6"/>
      <c r="AZ1432" s="6"/>
      <c r="BA1432" s="6"/>
      <c r="BB1432" s="6"/>
      <c r="BC1432" s="6"/>
      <c r="BD1432" s="130"/>
      <c r="BE1432" s="124"/>
      <c r="BF1432" s="6"/>
      <c r="BG1432" s="130"/>
      <c r="BH1432" s="6"/>
      <c r="BI1432" s="124"/>
      <c r="BJ1432" s="130"/>
    </row>
    <row r="1433" spans="1:62" customFormat="1" ht="15" x14ac:dyDescent="0.35">
      <c r="A1433" s="121"/>
      <c r="B1433" s="76"/>
      <c r="C1433" s="9"/>
      <c r="D1433" s="9"/>
      <c r="E1433" s="9"/>
      <c r="F1433" s="15"/>
      <c r="G1433" s="5"/>
      <c r="H1433" s="5"/>
      <c r="I1433" s="9"/>
      <c r="J1433" s="9"/>
      <c r="K1433" s="9"/>
      <c r="L1433" s="9"/>
      <c r="M1433" s="9"/>
      <c r="N1433" s="9"/>
      <c r="O1433" s="9"/>
      <c r="P1433" s="9"/>
      <c r="Q1433" s="9"/>
      <c r="R1433" s="9"/>
      <c r="S1433" s="9"/>
      <c r="T1433" s="9"/>
      <c r="U1433" s="9"/>
      <c r="V1433" s="8"/>
      <c r="W1433" s="8"/>
      <c r="X1433" s="7"/>
      <c r="Y1433" s="18"/>
      <c r="Z1433" s="7"/>
      <c r="AA1433" s="7"/>
      <c r="AB1433" s="7"/>
      <c r="AC1433" s="9"/>
      <c r="AD1433" s="8"/>
      <c r="AE1433" s="14"/>
      <c r="AF1433" s="14"/>
      <c r="AG1433" s="14"/>
      <c r="AH1433" s="14"/>
      <c r="AI1433" s="14"/>
      <c r="AJ1433" s="14"/>
      <c r="AK1433" s="125"/>
      <c r="AL1433" s="6"/>
      <c r="AM1433" s="5"/>
      <c r="AN1433" s="5"/>
      <c r="AO1433" s="6"/>
      <c r="AP1433" s="6"/>
      <c r="AQ1433" s="6"/>
      <c r="AR1433" s="6"/>
      <c r="AS1433" s="6"/>
      <c r="AT1433" s="130"/>
      <c r="AU1433" s="6"/>
      <c r="AV1433" s="6"/>
      <c r="AW1433" s="6"/>
      <c r="AX1433" s="6"/>
      <c r="AY1433" s="6"/>
      <c r="AZ1433" s="6"/>
      <c r="BA1433" s="6"/>
      <c r="BB1433" s="6"/>
      <c r="BC1433" s="6"/>
      <c r="BD1433" s="130"/>
      <c r="BE1433" s="124"/>
      <c r="BF1433" s="6"/>
      <c r="BG1433" s="130"/>
      <c r="BH1433" s="6"/>
      <c r="BI1433" s="124"/>
      <c r="BJ1433" s="130"/>
    </row>
    <row r="1434" spans="1:62" customFormat="1" ht="15" x14ac:dyDescent="0.35">
      <c r="A1434" s="121"/>
      <c r="B1434" s="76"/>
      <c r="C1434" s="9"/>
      <c r="D1434" s="9"/>
      <c r="E1434" s="9"/>
      <c r="F1434" s="15"/>
      <c r="G1434" s="5"/>
      <c r="H1434" s="5"/>
      <c r="I1434" s="9"/>
      <c r="J1434" s="9"/>
      <c r="K1434" s="9"/>
      <c r="L1434" s="9"/>
      <c r="M1434" s="9"/>
      <c r="N1434" s="9"/>
      <c r="O1434" s="9"/>
      <c r="P1434" s="9"/>
      <c r="Q1434" s="9"/>
      <c r="R1434" s="9"/>
      <c r="S1434" s="9"/>
      <c r="T1434" s="9"/>
      <c r="U1434" s="9"/>
      <c r="V1434" s="9"/>
      <c r="W1434" s="9"/>
      <c r="X1434" s="65"/>
      <c r="Y1434" s="17"/>
      <c r="Z1434" s="65"/>
      <c r="AA1434" s="9"/>
      <c r="AB1434" s="9"/>
      <c r="AC1434" s="9"/>
      <c r="AD1434" s="9"/>
      <c r="AE1434" s="14"/>
      <c r="AF1434" s="14"/>
      <c r="AG1434" s="14"/>
      <c r="AH1434" s="14"/>
      <c r="AI1434" s="14"/>
      <c r="AJ1434" s="14"/>
      <c r="AK1434" s="124"/>
      <c r="AL1434" s="6"/>
      <c r="AM1434" s="6"/>
      <c r="AN1434" s="6"/>
      <c r="AO1434" s="6"/>
      <c r="AP1434" s="6"/>
      <c r="AQ1434" s="6"/>
      <c r="AR1434" s="6"/>
      <c r="AS1434" s="6"/>
      <c r="AT1434" s="130"/>
      <c r="AU1434" s="39"/>
      <c r="AV1434" s="39"/>
      <c r="AW1434" s="6"/>
      <c r="AX1434" s="6"/>
      <c r="AY1434" s="6"/>
      <c r="AZ1434" s="6"/>
      <c r="BA1434" s="6"/>
      <c r="BB1434" s="6"/>
      <c r="BC1434" s="6"/>
      <c r="BD1434" s="130"/>
      <c r="BE1434" s="124"/>
      <c r="BF1434" s="6"/>
      <c r="BG1434" s="130"/>
      <c r="BH1434" s="6"/>
      <c r="BI1434" s="124"/>
      <c r="BJ1434" s="130"/>
    </row>
    <row r="1435" spans="1:62" customFormat="1" ht="15" x14ac:dyDescent="0.35">
      <c r="A1435" s="121"/>
      <c r="B1435" s="76"/>
      <c r="C1435" s="9"/>
      <c r="D1435" s="9"/>
      <c r="E1435" s="9"/>
      <c r="F1435" s="15"/>
      <c r="G1435" s="5"/>
      <c r="H1435" s="5"/>
      <c r="I1435" s="9"/>
      <c r="J1435" s="9"/>
      <c r="K1435" s="9"/>
      <c r="L1435" s="9"/>
      <c r="M1435" s="9"/>
      <c r="N1435" s="9"/>
      <c r="O1435" s="9"/>
      <c r="P1435" s="9"/>
      <c r="Q1435" s="9"/>
      <c r="R1435" s="9"/>
      <c r="S1435" s="9"/>
      <c r="T1435" s="9"/>
      <c r="U1435" s="9"/>
      <c r="V1435" s="8"/>
      <c r="W1435" s="8"/>
      <c r="X1435" s="7"/>
      <c r="Y1435" s="18"/>
      <c r="Z1435" s="7"/>
      <c r="AA1435" s="7"/>
      <c r="AB1435" s="7"/>
      <c r="AC1435" s="9"/>
      <c r="AD1435" s="8"/>
      <c r="AE1435" s="14"/>
      <c r="AF1435" s="14"/>
      <c r="AG1435" s="14"/>
      <c r="AH1435" s="14"/>
      <c r="AI1435" s="14"/>
      <c r="AJ1435" s="14"/>
      <c r="AK1435" s="125"/>
      <c r="AL1435" s="6"/>
      <c r="AM1435" s="5"/>
      <c r="AN1435" s="5"/>
      <c r="AO1435" s="6"/>
      <c r="AP1435" s="6"/>
      <c r="AQ1435" s="6"/>
      <c r="AR1435" s="6"/>
      <c r="AS1435" s="6"/>
      <c r="AT1435" s="130"/>
      <c r="AU1435" s="6"/>
      <c r="AV1435" s="6"/>
      <c r="AW1435" s="6"/>
      <c r="AX1435" s="6"/>
      <c r="AY1435" s="6"/>
      <c r="AZ1435" s="6"/>
      <c r="BA1435" s="6"/>
      <c r="BB1435" s="6"/>
      <c r="BC1435" s="6"/>
      <c r="BD1435" s="130"/>
      <c r="BE1435" s="124"/>
      <c r="BF1435" s="6"/>
      <c r="BG1435" s="130"/>
      <c r="BH1435" s="6"/>
      <c r="BI1435" s="124"/>
      <c r="BJ1435" s="130"/>
    </row>
    <row r="1436" spans="1:62" customFormat="1" ht="15" x14ac:dyDescent="0.35">
      <c r="A1436" s="34"/>
      <c r="B1436" s="19"/>
      <c r="C1436" s="1"/>
      <c r="D1436" s="9"/>
      <c r="E1436" s="1"/>
      <c r="F1436" s="15"/>
      <c r="G1436" s="37"/>
      <c r="H1436" s="5"/>
      <c r="I1436" s="22"/>
      <c r="J1436" s="22"/>
      <c r="K1436" s="22"/>
      <c r="L1436" s="60"/>
      <c r="M1436" s="60"/>
      <c r="N1436" s="60"/>
      <c r="O1436" s="60"/>
      <c r="P1436" s="60"/>
      <c r="Q1436" s="60"/>
      <c r="R1436" s="60"/>
      <c r="S1436" s="60"/>
      <c r="T1436" s="60"/>
      <c r="U1436" s="60"/>
      <c r="V1436" s="60"/>
      <c r="W1436" s="60"/>
      <c r="X1436" s="60"/>
      <c r="Y1436" s="59"/>
      <c r="Z1436" s="20"/>
      <c r="AA1436" s="60"/>
      <c r="AB1436" s="60"/>
      <c r="AC1436" s="60"/>
      <c r="AD1436" s="60"/>
      <c r="AE1436" s="22"/>
      <c r="AF1436" s="22"/>
      <c r="AG1436" s="22"/>
      <c r="AH1436" s="22"/>
      <c r="AI1436" s="22"/>
      <c r="AJ1436" s="22"/>
      <c r="AK1436" s="38"/>
      <c r="AL1436" s="39"/>
      <c r="AM1436" s="39"/>
      <c r="AN1436" s="39"/>
      <c r="AO1436" s="39"/>
      <c r="AP1436" s="39"/>
      <c r="AQ1436" s="39"/>
      <c r="AR1436" s="40"/>
      <c r="AS1436" s="39"/>
      <c r="AT1436" s="42"/>
      <c r="AU1436" s="39"/>
      <c r="AV1436" s="39"/>
      <c r="AW1436" s="39"/>
      <c r="AX1436" s="39"/>
      <c r="AY1436" s="39"/>
      <c r="AZ1436" s="40"/>
      <c r="BA1436" s="39"/>
      <c r="BB1436" s="40"/>
      <c r="BC1436" s="39"/>
      <c r="BD1436" s="42"/>
      <c r="BE1436" s="38"/>
      <c r="BF1436" s="39"/>
      <c r="BG1436" s="55"/>
      <c r="BH1436" s="56"/>
      <c r="BI1436" s="57"/>
      <c r="BJ1436" s="58"/>
    </row>
    <row r="1437" spans="1:62" customFormat="1" ht="15" x14ac:dyDescent="0.35">
      <c r="A1437" s="121"/>
      <c r="B1437" s="76"/>
      <c r="C1437" s="9"/>
      <c r="D1437" s="9"/>
      <c r="E1437" s="9"/>
      <c r="F1437" s="15"/>
      <c r="G1437" s="5"/>
      <c r="H1437" s="5"/>
      <c r="I1437" s="9"/>
      <c r="J1437" s="9"/>
      <c r="K1437" s="9"/>
      <c r="L1437" s="9"/>
      <c r="M1437" s="9"/>
      <c r="N1437" s="9"/>
      <c r="O1437" s="9"/>
      <c r="P1437" s="9"/>
      <c r="Q1437" s="9"/>
      <c r="R1437" s="9"/>
      <c r="S1437" s="9"/>
      <c r="T1437" s="9"/>
      <c r="U1437" s="9"/>
      <c r="V1437" s="9"/>
      <c r="W1437" s="9"/>
      <c r="X1437" s="65"/>
      <c r="Y1437" s="17"/>
      <c r="Z1437" s="65"/>
      <c r="AA1437" s="9"/>
      <c r="AB1437" s="9"/>
      <c r="AC1437" s="9"/>
      <c r="AD1437" s="9"/>
      <c r="AE1437" s="14"/>
      <c r="AF1437" s="14"/>
      <c r="AG1437" s="14"/>
      <c r="AH1437" s="14"/>
      <c r="AI1437" s="14"/>
      <c r="AJ1437" s="14"/>
      <c r="AK1437" s="124"/>
      <c r="AL1437" s="6"/>
      <c r="AM1437" s="6"/>
      <c r="AN1437" s="6"/>
      <c r="AO1437" s="6"/>
      <c r="AP1437" s="6"/>
      <c r="AQ1437" s="6"/>
      <c r="AR1437" s="6"/>
      <c r="AS1437" s="6"/>
      <c r="AT1437" s="130"/>
      <c r="AU1437" s="39"/>
      <c r="AV1437" s="39"/>
      <c r="AW1437" s="6"/>
      <c r="AX1437" s="6"/>
      <c r="AY1437" s="6"/>
      <c r="AZ1437" s="6"/>
      <c r="BA1437" s="6"/>
      <c r="BB1437" s="6"/>
      <c r="BC1437" s="6"/>
      <c r="BD1437" s="130"/>
      <c r="BE1437" s="124"/>
      <c r="BF1437" s="6"/>
      <c r="BG1437" s="130"/>
      <c r="BH1437" s="6"/>
      <c r="BI1437" s="124"/>
      <c r="BJ1437" s="130"/>
    </row>
    <row r="1438" spans="1:62" customFormat="1" ht="15" x14ac:dyDescent="0.35">
      <c r="A1438" s="121"/>
      <c r="B1438" s="76"/>
      <c r="C1438" s="9"/>
      <c r="D1438" s="9"/>
      <c r="E1438" s="9"/>
      <c r="F1438" s="15"/>
      <c r="G1438" s="5"/>
      <c r="H1438" s="5"/>
      <c r="I1438" s="9"/>
      <c r="J1438" s="9"/>
      <c r="K1438" s="9"/>
      <c r="L1438" s="9"/>
      <c r="M1438" s="9"/>
      <c r="N1438" s="9"/>
      <c r="O1438" s="9"/>
      <c r="P1438" s="9"/>
      <c r="Q1438" s="9"/>
      <c r="R1438" s="9"/>
      <c r="S1438" s="9"/>
      <c r="T1438" s="9"/>
      <c r="U1438" s="9"/>
      <c r="V1438" s="9"/>
      <c r="W1438" s="9"/>
      <c r="X1438" s="65"/>
      <c r="Y1438" s="17"/>
      <c r="Z1438" s="65"/>
      <c r="AA1438" s="9"/>
      <c r="AB1438" s="9"/>
      <c r="AC1438" s="9"/>
      <c r="AD1438" s="9"/>
      <c r="AE1438" s="14"/>
      <c r="AF1438" s="14"/>
      <c r="AG1438" s="14"/>
      <c r="AH1438" s="14"/>
      <c r="AI1438" s="14"/>
      <c r="AJ1438" s="14"/>
      <c r="AK1438" s="124"/>
      <c r="AL1438" s="6"/>
      <c r="AM1438" s="6"/>
      <c r="AN1438" s="6"/>
      <c r="AO1438" s="6"/>
      <c r="AP1438" s="6"/>
      <c r="AQ1438" s="6"/>
      <c r="AR1438" s="6"/>
      <c r="AS1438" s="6"/>
      <c r="AT1438" s="130"/>
      <c r="AU1438" s="39"/>
      <c r="AV1438" s="39"/>
      <c r="AW1438" s="6"/>
      <c r="AX1438" s="6"/>
      <c r="AY1438" s="6"/>
      <c r="AZ1438" s="6"/>
      <c r="BA1438" s="6"/>
      <c r="BB1438" s="6"/>
      <c r="BC1438" s="6"/>
      <c r="BD1438" s="130"/>
      <c r="BE1438" s="124"/>
      <c r="BF1438" s="6"/>
      <c r="BG1438" s="130"/>
      <c r="BH1438" s="6"/>
      <c r="BI1438" s="124"/>
      <c r="BJ1438" s="130"/>
    </row>
    <row r="1439" spans="1:62" customFormat="1" ht="15" x14ac:dyDescent="0.35">
      <c r="A1439" s="121"/>
      <c r="B1439" s="76"/>
      <c r="C1439" s="9"/>
      <c r="D1439" s="9"/>
      <c r="E1439" s="9"/>
      <c r="F1439" s="15"/>
      <c r="G1439" s="5"/>
      <c r="H1439" s="5"/>
      <c r="I1439" s="9"/>
      <c r="J1439" s="9"/>
      <c r="K1439" s="9"/>
      <c r="L1439" s="9"/>
      <c r="M1439" s="9"/>
      <c r="N1439" s="9"/>
      <c r="O1439" s="9"/>
      <c r="P1439" s="9"/>
      <c r="Q1439" s="9"/>
      <c r="R1439" s="9"/>
      <c r="S1439" s="9"/>
      <c r="T1439" s="9"/>
      <c r="U1439" s="9"/>
      <c r="V1439" s="9"/>
      <c r="W1439" s="9"/>
      <c r="X1439" s="65"/>
      <c r="Y1439" s="17"/>
      <c r="Z1439" s="65"/>
      <c r="AA1439" s="9"/>
      <c r="AB1439" s="9"/>
      <c r="AC1439" s="9"/>
      <c r="AD1439" s="9"/>
      <c r="AE1439" s="14"/>
      <c r="AF1439" s="14"/>
      <c r="AG1439" s="14"/>
      <c r="AH1439" s="14"/>
      <c r="AI1439" s="14"/>
      <c r="AJ1439" s="14"/>
      <c r="AK1439" s="124"/>
      <c r="AL1439" s="6"/>
      <c r="AM1439" s="6"/>
      <c r="AN1439" s="6"/>
      <c r="AO1439" s="6"/>
      <c r="AP1439" s="6"/>
      <c r="AQ1439" s="6"/>
      <c r="AR1439" s="6"/>
      <c r="AS1439" s="6"/>
      <c r="AT1439" s="130"/>
      <c r="AU1439" s="39"/>
      <c r="AV1439" s="39"/>
      <c r="AW1439" s="6"/>
      <c r="AX1439" s="6"/>
      <c r="AY1439" s="6"/>
      <c r="AZ1439" s="6"/>
      <c r="BA1439" s="6"/>
      <c r="BB1439" s="6"/>
      <c r="BC1439" s="6"/>
      <c r="BD1439" s="130"/>
      <c r="BE1439" s="124"/>
      <c r="BF1439" s="6"/>
      <c r="BG1439" s="130"/>
      <c r="BH1439" s="6"/>
      <c r="BI1439" s="124"/>
      <c r="BJ1439" s="130"/>
    </row>
    <row r="1440" spans="1:62" customFormat="1" ht="15" x14ac:dyDescent="0.35">
      <c r="A1440" s="34"/>
      <c r="B1440" s="76"/>
      <c r="C1440" s="1"/>
      <c r="D1440" s="9"/>
      <c r="E1440" s="1"/>
      <c r="F1440" s="15"/>
      <c r="G1440" s="5"/>
      <c r="H1440" s="5"/>
      <c r="I1440" s="22"/>
      <c r="J1440" s="22"/>
      <c r="K1440" s="22"/>
      <c r="L1440" s="60"/>
      <c r="M1440" s="60"/>
      <c r="N1440" s="60"/>
      <c r="O1440" s="60"/>
      <c r="P1440" s="60"/>
      <c r="Q1440" s="60"/>
      <c r="R1440" s="60"/>
      <c r="S1440" s="60"/>
      <c r="T1440" s="60"/>
      <c r="U1440" s="60"/>
      <c r="V1440" s="60"/>
      <c r="W1440" s="60"/>
      <c r="X1440" s="60"/>
      <c r="Y1440" s="59"/>
      <c r="Z1440" s="20"/>
      <c r="AA1440" s="60"/>
      <c r="AB1440" s="60"/>
      <c r="AC1440" s="60"/>
      <c r="AD1440" s="60"/>
      <c r="AE1440" s="22"/>
      <c r="AF1440" s="22"/>
      <c r="AG1440" s="22"/>
      <c r="AH1440" s="22"/>
      <c r="AI1440" s="22"/>
      <c r="AJ1440" s="22"/>
      <c r="AK1440" s="38"/>
      <c r="AL1440" s="39"/>
      <c r="AM1440" s="39"/>
      <c r="AN1440" s="39"/>
      <c r="AO1440" s="39"/>
      <c r="AP1440" s="39"/>
      <c r="AQ1440" s="39"/>
      <c r="AR1440" s="40"/>
      <c r="AS1440" s="39"/>
      <c r="AT1440" s="42"/>
      <c r="AU1440" s="39"/>
      <c r="AV1440" s="39"/>
      <c r="AW1440" s="39"/>
      <c r="AX1440" s="39"/>
      <c r="AY1440" s="39"/>
      <c r="AZ1440" s="40"/>
      <c r="BA1440" s="39"/>
      <c r="BB1440" s="40"/>
      <c r="BC1440" s="39"/>
      <c r="BD1440" s="42"/>
      <c r="BE1440" s="38"/>
      <c r="BF1440" s="39"/>
      <c r="BG1440" s="55"/>
      <c r="BH1440" s="56"/>
      <c r="BI1440" s="57"/>
      <c r="BJ1440" s="58"/>
    </row>
    <row r="1441" spans="1:62" customFormat="1" ht="15" x14ac:dyDescent="0.35">
      <c r="A1441" s="121"/>
      <c r="B1441" s="76"/>
      <c r="C1441" s="9"/>
      <c r="D1441" s="9"/>
      <c r="E1441" s="9"/>
      <c r="F1441" s="15"/>
      <c r="G1441" s="5"/>
      <c r="H1441" s="5"/>
      <c r="I1441" s="9"/>
      <c r="J1441" s="9"/>
      <c r="K1441" s="9"/>
      <c r="L1441" s="9"/>
      <c r="M1441" s="9"/>
      <c r="N1441" s="9"/>
      <c r="O1441" s="9"/>
      <c r="P1441" s="9"/>
      <c r="Q1441" s="9"/>
      <c r="R1441" s="9"/>
      <c r="S1441" s="9"/>
      <c r="T1441" s="9"/>
      <c r="U1441" s="9"/>
      <c r="V1441" s="8"/>
      <c r="W1441" s="8"/>
      <c r="X1441" s="7"/>
      <c r="Y1441" s="18"/>
      <c r="Z1441" s="7"/>
      <c r="AA1441" s="7"/>
      <c r="AB1441" s="7"/>
      <c r="AC1441" s="9"/>
      <c r="AD1441" s="8"/>
      <c r="AE1441" s="14"/>
      <c r="AF1441" s="14"/>
      <c r="AG1441" s="14"/>
      <c r="AH1441" s="14"/>
      <c r="AI1441" s="14"/>
      <c r="AJ1441" s="14"/>
      <c r="AK1441" s="125"/>
      <c r="AL1441" s="6"/>
      <c r="AM1441" s="5"/>
      <c r="AN1441" s="5"/>
      <c r="AO1441" s="6"/>
      <c r="AP1441" s="6"/>
      <c r="AQ1441" s="6"/>
      <c r="AR1441" s="6"/>
      <c r="AS1441" s="6"/>
      <c r="AT1441" s="130"/>
      <c r="AU1441" s="39"/>
      <c r="AV1441" s="39"/>
      <c r="AW1441" s="6"/>
      <c r="AX1441" s="6"/>
      <c r="AY1441" s="6"/>
      <c r="AZ1441" s="6"/>
      <c r="BA1441" s="6"/>
      <c r="BB1441" s="6"/>
      <c r="BC1441" s="6"/>
      <c r="BD1441" s="130"/>
      <c r="BE1441" s="124"/>
      <c r="BF1441" s="6"/>
      <c r="BG1441" s="130"/>
      <c r="BH1441" s="6"/>
      <c r="BI1441" s="124"/>
      <c r="BJ1441" s="130"/>
    </row>
    <row r="1442" spans="1:62" customFormat="1" ht="15" x14ac:dyDescent="0.35">
      <c r="A1442" s="121"/>
      <c r="B1442" s="76"/>
      <c r="C1442" s="9"/>
      <c r="D1442" s="9"/>
      <c r="E1442" s="9"/>
      <c r="F1442" s="15"/>
      <c r="G1442" s="5"/>
      <c r="H1442" s="5"/>
      <c r="I1442" s="9"/>
      <c r="J1442" s="9"/>
      <c r="K1442" s="9"/>
      <c r="L1442" s="9"/>
      <c r="M1442" s="9"/>
      <c r="N1442" s="9"/>
      <c r="O1442" s="9"/>
      <c r="P1442" s="9"/>
      <c r="Q1442" s="9"/>
      <c r="R1442" s="9"/>
      <c r="S1442" s="9"/>
      <c r="T1442" s="9"/>
      <c r="U1442" s="9"/>
      <c r="V1442" s="8"/>
      <c r="W1442" s="8"/>
      <c r="X1442" s="7"/>
      <c r="Y1442" s="18"/>
      <c r="Z1442" s="7"/>
      <c r="AA1442" s="7"/>
      <c r="AB1442" s="7"/>
      <c r="AC1442" s="9"/>
      <c r="AD1442" s="8"/>
      <c r="AE1442" s="14"/>
      <c r="AF1442" s="14"/>
      <c r="AG1442" s="14"/>
      <c r="AH1442" s="14"/>
      <c r="AI1442" s="14"/>
      <c r="AJ1442" s="14"/>
      <c r="AK1442" s="125"/>
      <c r="AL1442" s="6"/>
      <c r="AM1442" s="5"/>
      <c r="AN1442" s="5"/>
      <c r="AO1442" s="6"/>
      <c r="AP1442" s="6"/>
      <c r="AQ1442" s="6"/>
      <c r="AR1442" s="6"/>
      <c r="AS1442" s="6"/>
      <c r="AT1442" s="130"/>
      <c r="AU1442" s="6"/>
      <c r="AV1442" s="6"/>
      <c r="AW1442" s="6"/>
      <c r="AX1442" s="6"/>
      <c r="AY1442" s="6"/>
      <c r="AZ1442" s="6"/>
      <c r="BA1442" s="6"/>
      <c r="BB1442" s="6"/>
      <c r="BC1442" s="6"/>
      <c r="BD1442" s="130"/>
      <c r="BE1442" s="124"/>
      <c r="BF1442" s="6"/>
      <c r="BG1442" s="130"/>
      <c r="BH1442" s="6"/>
      <c r="BI1442" s="124"/>
      <c r="BJ1442" s="130"/>
    </row>
    <row r="1443" spans="1:62" customFormat="1" ht="15" x14ac:dyDescent="0.35">
      <c r="A1443" s="121"/>
      <c r="B1443" s="76"/>
      <c r="C1443" s="9"/>
      <c r="D1443" s="9"/>
      <c r="E1443" s="9"/>
      <c r="F1443" s="15"/>
      <c r="G1443" s="5"/>
      <c r="H1443" s="5"/>
      <c r="I1443" s="9"/>
      <c r="J1443" s="9"/>
      <c r="K1443" s="9"/>
      <c r="L1443" s="9"/>
      <c r="M1443" s="9"/>
      <c r="N1443" s="9"/>
      <c r="O1443" s="9"/>
      <c r="P1443" s="9"/>
      <c r="Q1443" s="9"/>
      <c r="R1443" s="9"/>
      <c r="S1443" s="9"/>
      <c r="T1443" s="9"/>
      <c r="U1443" s="9"/>
      <c r="V1443" s="8"/>
      <c r="W1443" s="8"/>
      <c r="X1443" s="7"/>
      <c r="Y1443" s="18"/>
      <c r="Z1443" s="7"/>
      <c r="AA1443" s="7"/>
      <c r="AB1443" s="7"/>
      <c r="AC1443" s="9"/>
      <c r="AD1443" s="8"/>
      <c r="AE1443" s="14"/>
      <c r="AF1443" s="14"/>
      <c r="AG1443" s="14"/>
      <c r="AH1443" s="14"/>
      <c r="AI1443" s="14"/>
      <c r="AJ1443" s="14"/>
      <c r="AK1443" s="125"/>
      <c r="AL1443" s="6"/>
      <c r="AM1443" s="5"/>
      <c r="AN1443" s="5"/>
      <c r="AO1443" s="6"/>
      <c r="AP1443" s="6"/>
      <c r="AQ1443" s="6"/>
      <c r="AR1443" s="6"/>
      <c r="AS1443" s="6"/>
      <c r="AT1443" s="130"/>
      <c r="AU1443" s="6"/>
      <c r="AV1443" s="6"/>
      <c r="AW1443" s="6"/>
      <c r="AX1443" s="6"/>
      <c r="AY1443" s="6"/>
      <c r="AZ1443" s="6"/>
      <c r="BA1443" s="6"/>
      <c r="BB1443" s="6"/>
      <c r="BC1443" s="6"/>
      <c r="BD1443" s="130"/>
      <c r="BE1443" s="124"/>
      <c r="BF1443" s="6"/>
      <c r="BG1443" s="130"/>
      <c r="BH1443" s="6"/>
      <c r="BI1443" s="124"/>
      <c r="BJ1443" s="130"/>
    </row>
    <row r="1444" spans="1:62" customFormat="1" ht="15" x14ac:dyDescent="0.35">
      <c r="A1444" s="121"/>
      <c r="B1444" s="76"/>
      <c r="C1444" s="9"/>
      <c r="D1444" s="9"/>
      <c r="E1444" s="9"/>
      <c r="F1444" s="15"/>
      <c r="G1444" s="5"/>
      <c r="H1444" s="5"/>
      <c r="I1444" s="9"/>
      <c r="J1444" s="9"/>
      <c r="K1444" s="9"/>
      <c r="L1444" s="9"/>
      <c r="M1444" s="9"/>
      <c r="N1444" s="9"/>
      <c r="O1444" s="9"/>
      <c r="P1444" s="9"/>
      <c r="Q1444" s="9"/>
      <c r="R1444" s="9"/>
      <c r="S1444" s="9"/>
      <c r="T1444" s="9"/>
      <c r="U1444" s="9"/>
      <c r="V1444" s="9"/>
      <c r="W1444" s="9"/>
      <c r="X1444" s="65"/>
      <c r="Y1444" s="17"/>
      <c r="Z1444" s="65"/>
      <c r="AA1444" s="9"/>
      <c r="AB1444" s="9"/>
      <c r="AC1444" s="9"/>
      <c r="AD1444" s="9"/>
      <c r="AE1444" s="14"/>
      <c r="AF1444" s="14"/>
      <c r="AG1444" s="14"/>
      <c r="AH1444" s="14"/>
      <c r="AI1444" s="14"/>
      <c r="AJ1444" s="14"/>
      <c r="AK1444" s="124"/>
      <c r="AL1444" s="6"/>
      <c r="AM1444" s="6"/>
      <c r="AN1444" s="6"/>
      <c r="AO1444" s="6"/>
      <c r="AP1444" s="6"/>
      <c r="AQ1444" s="6"/>
      <c r="AR1444" s="6"/>
      <c r="AS1444" s="6"/>
      <c r="AT1444" s="130"/>
      <c r="AU1444" s="6"/>
      <c r="AV1444" s="6"/>
      <c r="AW1444" s="6"/>
      <c r="AX1444" s="6"/>
      <c r="AY1444" s="6"/>
      <c r="AZ1444" s="6"/>
      <c r="BA1444" s="6"/>
      <c r="BB1444" s="6"/>
      <c r="BC1444" s="6"/>
      <c r="BD1444" s="130"/>
      <c r="BE1444" s="124"/>
      <c r="BF1444" s="6"/>
      <c r="BG1444" s="130"/>
      <c r="BH1444" s="6"/>
      <c r="BI1444" s="124"/>
      <c r="BJ1444" s="130"/>
    </row>
    <row r="1445" spans="1:62" customFormat="1" ht="15" x14ac:dyDescent="0.35">
      <c r="A1445" s="121"/>
      <c r="B1445" s="76"/>
      <c r="C1445" s="9"/>
      <c r="D1445" s="9"/>
      <c r="E1445" s="9"/>
      <c r="F1445" s="15"/>
      <c r="G1445" s="5"/>
      <c r="H1445" s="5"/>
      <c r="I1445" s="9"/>
      <c r="J1445" s="9"/>
      <c r="K1445" s="9"/>
      <c r="L1445" s="9"/>
      <c r="M1445" s="9"/>
      <c r="N1445" s="9"/>
      <c r="O1445" s="9"/>
      <c r="P1445" s="9"/>
      <c r="Q1445" s="9"/>
      <c r="R1445" s="9"/>
      <c r="S1445" s="9"/>
      <c r="T1445" s="9"/>
      <c r="U1445" s="9"/>
      <c r="V1445" s="8"/>
      <c r="W1445" s="8"/>
      <c r="X1445" s="7"/>
      <c r="Y1445" s="18"/>
      <c r="Z1445" s="7"/>
      <c r="AA1445" s="7"/>
      <c r="AB1445" s="7"/>
      <c r="AC1445" s="9"/>
      <c r="AD1445" s="8"/>
      <c r="AE1445" s="14"/>
      <c r="AF1445" s="14"/>
      <c r="AG1445" s="14"/>
      <c r="AH1445" s="14"/>
      <c r="AI1445" s="14"/>
      <c r="AJ1445" s="14"/>
      <c r="AK1445" s="125"/>
      <c r="AL1445" s="6"/>
      <c r="AM1445" s="5"/>
      <c r="AN1445" s="5"/>
      <c r="AO1445" s="6"/>
      <c r="AP1445" s="6"/>
      <c r="AQ1445" s="6"/>
      <c r="AR1445" s="6"/>
      <c r="AS1445" s="6"/>
      <c r="AT1445" s="130"/>
      <c r="AU1445" s="6"/>
      <c r="AV1445" s="6"/>
      <c r="AW1445" s="6"/>
      <c r="AX1445" s="6"/>
      <c r="AY1445" s="6"/>
      <c r="AZ1445" s="6"/>
      <c r="BA1445" s="6"/>
      <c r="BB1445" s="6"/>
      <c r="BC1445" s="6"/>
      <c r="BD1445" s="130"/>
      <c r="BE1445" s="124"/>
      <c r="BF1445" s="6"/>
      <c r="BG1445" s="130"/>
      <c r="BH1445" s="6"/>
      <c r="BI1445" s="124"/>
      <c r="BJ1445" s="130"/>
    </row>
    <row r="1446" spans="1:62" customFormat="1" ht="15" x14ac:dyDescent="0.35">
      <c r="A1446" s="121"/>
      <c r="B1446" s="76"/>
      <c r="C1446" s="9"/>
      <c r="D1446" s="9"/>
      <c r="E1446" s="9"/>
      <c r="F1446" s="15"/>
      <c r="G1446" s="5"/>
      <c r="H1446" s="5"/>
      <c r="I1446" s="9"/>
      <c r="J1446" s="9"/>
      <c r="K1446" s="9"/>
      <c r="L1446" s="9"/>
      <c r="M1446" s="9"/>
      <c r="N1446" s="9"/>
      <c r="O1446" s="9"/>
      <c r="P1446" s="9"/>
      <c r="Q1446" s="9"/>
      <c r="R1446" s="9"/>
      <c r="S1446" s="9"/>
      <c r="T1446" s="9"/>
      <c r="U1446" s="9"/>
      <c r="V1446" s="8"/>
      <c r="W1446" s="8"/>
      <c r="X1446" s="7"/>
      <c r="Y1446" s="18"/>
      <c r="Z1446" s="7"/>
      <c r="AA1446" s="7"/>
      <c r="AB1446" s="7"/>
      <c r="AC1446" s="9"/>
      <c r="AD1446" s="8"/>
      <c r="AE1446" s="14"/>
      <c r="AF1446" s="14"/>
      <c r="AG1446" s="14"/>
      <c r="AH1446" s="14"/>
      <c r="AI1446" s="14"/>
      <c r="AJ1446" s="14"/>
      <c r="AK1446" s="125"/>
      <c r="AL1446" s="6"/>
      <c r="AM1446" s="5"/>
      <c r="AN1446" s="5"/>
      <c r="AO1446" s="6"/>
      <c r="AP1446" s="6"/>
      <c r="AQ1446" s="6"/>
      <c r="AR1446" s="6"/>
      <c r="AS1446" s="6"/>
      <c r="AT1446" s="130"/>
      <c r="AU1446" s="6"/>
      <c r="AV1446" s="6"/>
      <c r="AW1446" s="6"/>
      <c r="AX1446" s="6"/>
      <c r="AY1446" s="6"/>
      <c r="AZ1446" s="6"/>
      <c r="BA1446" s="6"/>
      <c r="BB1446" s="6"/>
      <c r="BC1446" s="6"/>
      <c r="BD1446" s="130"/>
      <c r="BE1446" s="124"/>
      <c r="BF1446" s="6"/>
      <c r="BG1446" s="130"/>
      <c r="BH1446" s="6"/>
      <c r="BI1446" s="124"/>
      <c r="BJ1446" s="130"/>
    </row>
    <row r="1447" spans="1:62" customFormat="1" ht="15" x14ac:dyDescent="0.35">
      <c r="A1447" s="121"/>
      <c r="B1447" s="76"/>
      <c r="C1447" s="9"/>
      <c r="D1447" s="9"/>
      <c r="E1447" s="9"/>
      <c r="F1447" s="15"/>
      <c r="G1447" s="5"/>
      <c r="H1447" s="5"/>
      <c r="I1447" s="9"/>
      <c r="J1447" s="9"/>
      <c r="K1447" s="9"/>
      <c r="L1447" s="9"/>
      <c r="M1447" s="9"/>
      <c r="N1447" s="9"/>
      <c r="O1447" s="9"/>
      <c r="P1447" s="9"/>
      <c r="Q1447" s="9"/>
      <c r="R1447" s="9"/>
      <c r="S1447" s="9"/>
      <c r="T1447" s="9"/>
      <c r="U1447" s="9"/>
      <c r="V1447" s="8"/>
      <c r="W1447" s="8"/>
      <c r="X1447" s="7"/>
      <c r="Y1447" s="18"/>
      <c r="Z1447" s="7"/>
      <c r="AA1447" s="7"/>
      <c r="AB1447" s="7"/>
      <c r="AC1447" s="9"/>
      <c r="AD1447" s="8"/>
      <c r="AE1447" s="14"/>
      <c r="AF1447" s="14"/>
      <c r="AG1447" s="14"/>
      <c r="AH1447" s="14"/>
      <c r="AI1447" s="14"/>
      <c r="AJ1447" s="14"/>
      <c r="AK1447" s="125"/>
      <c r="AL1447" s="6"/>
      <c r="AM1447" s="5"/>
      <c r="AN1447" s="5"/>
      <c r="AO1447" s="6"/>
      <c r="AP1447" s="6"/>
      <c r="AQ1447" s="6"/>
      <c r="AR1447" s="6"/>
      <c r="AS1447" s="6"/>
      <c r="AT1447" s="130"/>
      <c r="AU1447" s="39"/>
      <c r="AV1447" s="39"/>
      <c r="AW1447" s="6"/>
      <c r="AX1447" s="6"/>
      <c r="AY1447" s="6"/>
      <c r="AZ1447" s="6"/>
      <c r="BA1447" s="6"/>
      <c r="BB1447" s="6"/>
      <c r="BC1447" s="6"/>
      <c r="BD1447" s="130"/>
      <c r="BE1447" s="124"/>
      <c r="BF1447" s="6"/>
      <c r="BG1447" s="130"/>
      <c r="BH1447" s="6"/>
      <c r="BI1447" s="124"/>
      <c r="BJ1447" s="130"/>
    </row>
    <row r="1448" spans="1:62" customFormat="1" ht="15" x14ac:dyDescent="0.35">
      <c r="A1448" s="34"/>
      <c r="B1448" s="76"/>
      <c r="C1448" s="1"/>
      <c r="D1448" s="9"/>
      <c r="E1448" s="1"/>
      <c r="F1448" s="15"/>
      <c r="G1448" s="5"/>
      <c r="H1448" s="5"/>
      <c r="I1448" s="22"/>
      <c r="J1448" s="22"/>
      <c r="K1448" s="22"/>
      <c r="L1448" s="60"/>
      <c r="M1448" s="60"/>
      <c r="N1448" s="60"/>
      <c r="O1448" s="60"/>
      <c r="P1448" s="60"/>
      <c r="Q1448" s="60"/>
      <c r="R1448" s="60"/>
      <c r="S1448" s="60"/>
      <c r="T1448" s="60"/>
      <c r="U1448" s="60"/>
      <c r="V1448" s="60"/>
      <c r="W1448" s="60"/>
      <c r="X1448" s="60"/>
      <c r="Y1448" s="59"/>
      <c r="Z1448" s="20"/>
      <c r="AA1448" s="60"/>
      <c r="AB1448" s="60"/>
      <c r="AC1448" s="60"/>
      <c r="AD1448" s="60"/>
      <c r="AE1448" s="22"/>
      <c r="AF1448" s="22"/>
      <c r="AG1448" s="22"/>
      <c r="AH1448" s="22"/>
      <c r="AI1448" s="22"/>
      <c r="AJ1448" s="22"/>
      <c r="AK1448" s="38"/>
      <c r="AL1448" s="39"/>
      <c r="AM1448" s="39"/>
      <c r="AN1448" s="39"/>
      <c r="AO1448" s="39"/>
      <c r="AP1448" s="39"/>
      <c r="AQ1448" s="39"/>
      <c r="AR1448" s="40"/>
      <c r="AS1448" s="39"/>
      <c r="AT1448" s="42"/>
      <c r="AU1448" s="39"/>
      <c r="AV1448" s="39"/>
      <c r="AW1448" s="39"/>
      <c r="AX1448" s="39"/>
      <c r="AY1448" s="39"/>
      <c r="AZ1448" s="40"/>
      <c r="BA1448" s="39"/>
      <c r="BB1448" s="40"/>
      <c r="BC1448" s="39"/>
      <c r="BD1448" s="42"/>
      <c r="BE1448" s="38"/>
      <c r="BF1448" s="39"/>
      <c r="BG1448" s="55"/>
      <c r="BH1448" s="56"/>
      <c r="BI1448" s="57"/>
      <c r="BJ1448" s="58"/>
    </row>
    <row r="1449" spans="1:62" customFormat="1" ht="15" x14ac:dyDescent="0.35">
      <c r="A1449" s="34"/>
      <c r="B1449" s="76"/>
      <c r="C1449" s="1"/>
      <c r="D1449" s="9"/>
      <c r="E1449" s="1"/>
      <c r="F1449" s="15"/>
      <c r="G1449" s="5"/>
      <c r="H1449" s="5"/>
      <c r="I1449" s="22"/>
      <c r="J1449" s="22"/>
      <c r="K1449" s="22"/>
      <c r="L1449" s="60"/>
      <c r="M1449" s="60"/>
      <c r="N1449" s="60"/>
      <c r="O1449" s="60"/>
      <c r="P1449" s="60"/>
      <c r="Q1449" s="60"/>
      <c r="R1449" s="60"/>
      <c r="S1449" s="60"/>
      <c r="T1449" s="60"/>
      <c r="U1449" s="60"/>
      <c r="V1449" s="60"/>
      <c r="W1449" s="60"/>
      <c r="X1449" s="60"/>
      <c r="Y1449" s="59"/>
      <c r="Z1449" s="20"/>
      <c r="AA1449" s="60"/>
      <c r="AB1449" s="60"/>
      <c r="AC1449" s="60"/>
      <c r="AD1449" s="60"/>
      <c r="AE1449" s="22"/>
      <c r="AF1449" s="22"/>
      <c r="AG1449" s="22"/>
      <c r="AH1449" s="22"/>
      <c r="AI1449" s="22"/>
      <c r="AJ1449" s="22"/>
      <c r="AK1449" s="38"/>
      <c r="AL1449" s="39"/>
      <c r="AM1449" s="39"/>
      <c r="AN1449" s="39"/>
      <c r="AO1449" s="39"/>
      <c r="AP1449" s="39"/>
      <c r="AQ1449" s="39"/>
      <c r="AR1449" s="40"/>
      <c r="AS1449" s="39"/>
      <c r="AT1449" s="42"/>
      <c r="AU1449" s="39"/>
      <c r="AV1449" s="39"/>
      <c r="AW1449" s="39"/>
      <c r="AX1449" s="39"/>
      <c r="AY1449" s="39"/>
      <c r="AZ1449" s="40"/>
      <c r="BA1449" s="39"/>
      <c r="BB1449" s="40"/>
      <c r="BC1449" s="39"/>
      <c r="BD1449" s="42"/>
      <c r="BE1449" s="38"/>
      <c r="BF1449" s="39"/>
      <c r="BG1449" s="55"/>
      <c r="BH1449" s="56"/>
      <c r="BI1449" s="57"/>
      <c r="BJ1449" s="137"/>
    </row>
    <row r="1450" spans="1:62" customFormat="1" ht="15" x14ac:dyDescent="0.35">
      <c r="A1450" s="34"/>
      <c r="B1450" s="19"/>
      <c r="C1450" s="1"/>
      <c r="D1450" s="9"/>
      <c r="E1450" s="1"/>
      <c r="F1450" s="15"/>
      <c r="G1450" s="37"/>
      <c r="H1450" s="5"/>
      <c r="I1450" s="22"/>
      <c r="J1450" s="22"/>
      <c r="K1450" s="22"/>
      <c r="L1450" s="60"/>
      <c r="M1450" s="60"/>
      <c r="N1450" s="60"/>
      <c r="O1450" s="60"/>
      <c r="P1450" s="60"/>
      <c r="Q1450" s="60"/>
      <c r="R1450" s="60"/>
      <c r="S1450" s="60"/>
      <c r="T1450" s="60"/>
      <c r="U1450" s="60"/>
      <c r="V1450" s="60"/>
      <c r="W1450" s="60"/>
      <c r="X1450" s="60"/>
      <c r="Y1450" s="59"/>
      <c r="Z1450" s="20"/>
      <c r="AA1450" s="60"/>
      <c r="AB1450" s="60"/>
      <c r="AC1450" s="60"/>
      <c r="AD1450" s="60"/>
      <c r="AE1450" s="22"/>
      <c r="AF1450" s="22"/>
      <c r="AG1450" s="22"/>
      <c r="AH1450" s="22"/>
      <c r="AI1450" s="22"/>
      <c r="AJ1450" s="22"/>
      <c r="AK1450" s="38"/>
      <c r="AL1450" s="39"/>
      <c r="AM1450" s="39"/>
      <c r="AN1450" s="39"/>
      <c r="AO1450" s="39"/>
      <c r="AP1450" s="39"/>
      <c r="AQ1450" s="39"/>
      <c r="AR1450" s="40"/>
      <c r="AS1450" s="39"/>
      <c r="AT1450" s="42"/>
      <c r="AU1450" s="39"/>
      <c r="AV1450" s="39"/>
      <c r="AW1450" s="39"/>
      <c r="AX1450" s="39"/>
      <c r="AY1450" s="39"/>
      <c r="AZ1450" s="40"/>
      <c r="BA1450" s="39"/>
      <c r="BB1450" s="40"/>
      <c r="BC1450" s="39"/>
      <c r="BD1450" s="42"/>
      <c r="BE1450" s="38"/>
      <c r="BF1450" s="39"/>
      <c r="BG1450" s="55"/>
      <c r="BH1450" s="56"/>
      <c r="BI1450" s="57"/>
      <c r="BJ1450" s="58"/>
    </row>
    <row r="1451" spans="1:62" customFormat="1" ht="15" x14ac:dyDescent="0.35">
      <c r="A1451" s="121"/>
      <c r="B1451" s="76"/>
      <c r="C1451" s="9"/>
      <c r="D1451" s="9"/>
      <c r="E1451" s="9"/>
      <c r="F1451" s="15"/>
      <c r="G1451" s="5"/>
      <c r="H1451" s="5"/>
      <c r="I1451" s="9"/>
      <c r="J1451" s="9"/>
      <c r="K1451" s="9"/>
      <c r="L1451" s="9"/>
      <c r="M1451" s="9"/>
      <c r="N1451" s="9"/>
      <c r="O1451" s="9"/>
      <c r="P1451" s="9"/>
      <c r="Q1451" s="9"/>
      <c r="R1451" s="9"/>
      <c r="S1451" s="9"/>
      <c r="T1451" s="9"/>
      <c r="U1451" s="9"/>
      <c r="V1451" s="9"/>
      <c r="W1451" s="9"/>
      <c r="X1451" s="65"/>
      <c r="Y1451" s="17"/>
      <c r="Z1451" s="65"/>
      <c r="AA1451" s="9"/>
      <c r="AB1451" s="9"/>
      <c r="AC1451" s="9"/>
      <c r="AD1451" s="9"/>
      <c r="AE1451" s="14"/>
      <c r="AF1451" s="14"/>
      <c r="AG1451" s="14"/>
      <c r="AH1451" s="14"/>
      <c r="AI1451" s="14"/>
      <c r="AJ1451" s="14"/>
      <c r="AK1451" s="124"/>
      <c r="AL1451" s="6"/>
      <c r="AM1451" s="6"/>
      <c r="AN1451" s="6"/>
      <c r="AO1451" s="6"/>
      <c r="AP1451" s="6"/>
      <c r="AQ1451" s="6"/>
      <c r="AR1451" s="6"/>
      <c r="AS1451" s="6"/>
      <c r="AT1451" s="130"/>
      <c r="AU1451" s="6"/>
      <c r="AV1451" s="6"/>
      <c r="AW1451" s="6"/>
      <c r="AX1451" s="6"/>
      <c r="AY1451" s="6"/>
      <c r="AZ1451" s="6"/>
      <c r="BA1451" s="6"/>
      <c r="BB1451" s="6"/>
      <c r="BC1451" s="6"/>
      <c r="BD1451" s="130"/>
      <c r="BE1451" s="124"/>
      <c r="BF1451" s="6"/>
      <c r="BG1451" s="130"/>
      <c r="BH1451" s="6"/>
      <c r="BI1451" s="124"/>
      <c r="BJ1451" s="130"/>
    </row>
    <row r="1452" spans="1:62" customFormat="1" ht="15" x14ac:dyDescent="0.35">
      <c r="A1452" s="121"/>
      <c r="B1452" s="76"/>
      <c r="C1452" s="9"/>
      <c r="D1452" s="9"/>
      <c r="E1452" s="9"/>
      <c r="F1452" s="15"/>
      <c r="G1452" s="5"/>
      <c r="H1452" s="5"/>
      <c r="I1452" s="9"/>
      <c r="J1452" s="9"/>
      <c r="K1452" s="9"/>
      <c r="L1452" s="9"/>
      <c r="M1452" s="9"/>
      <c r="N1452" s="9"/>
      <c r="O1452" s="9"/>
      <c r="P1452" s="9"/>
      <c r="Q1452" s="9"/>
      <c r="R1452" s="9"/>
      <c r="S1452" s="9"/>
      <c r="T1452" s="9"/>
      <c r="U1452" s="9"/>
      <c r="V1452" s="8"/>
      <c r="W1452" s="8"/>
      <c r="X1452" s="7"/>
      <c r="Y1452" s="18"/>
      <c r="Z1452" s="7"/>
      <c r="AA1452" s="7"/>
      <c r="AB1452" s="7"/>
      <c r="AC1452" s="9"/>
      <c r="AD1452" s="8"/>
      <c r="AE1452" s="14"/>
      <c r="AF1452" s="14"/>
      <c r="AG1452" s="14"/>
      <c r="AH1452" s="14"/>
      <c r="AI1452" s="14"/>
      <c r="AJ1452" s="14"/>
      <c r="AK1452" s="125"/>
      <c r="AL1452" s="6"/>
      <c r="AM1452" s="5"/>
      <c r="AN1452" s="5"/>
      <c r="AO1452" s="6"/>
      <c r="AP1452" s="6"/>
      <c r="AQ1452" s="6"/>
      <c r="AR1452" s="6"/>
      <c r="AS1452" s="6"/>
      <c r="AT1452" s="130"/>
      <c r="AU1452" s="6"/>
      <c r="AV1452" s="6"/>
      <c r="AW1452" s="6"/>
      <c r="AX1452" s="6"/>
      <c r="AY1452" s="6"/>
      <c r="AZ1452" s="6"/>
      <c r="BA1452" s="6"/>
      <c r="BB1452" s="6"/>
      <c r="BC1452" s="6"/>
      <c r="BD1452" s="130"/>
      <c r="BE1452" s="124"/>
      <c r="BF1452" s="6"/>
      <c r="BG1452" s="130"/>
      <c r="BH1452" s="6"/>
      <c r="BI1452" s="124"/>
      <c r="BJ1452" s="130"/>
    </row>
    <row r="1453" spans="1:62" customFormat="1" ht="15" x14ac:dyDescent="0.35">
      <c r="A1453" s="121"/>
      <c r="B1453" s="76"/>
      <c r="C1453" s="9"/>
      <c r="D1453" s="9"/>
      <c r="E1453" s="9"/>
      <c r="F1453" s="15"/>
      <c r="G1453" s="5"/>
      <c r="H1453" s="5"/>
      <c r="I1453" s="9"/>
      <c r="J1453" s="9"/>
      <c r="K1453" s="9"/>
      <c r="L1453" s="9"/>
      <c r="M1453" s="9"/>
      <c r="N1453" s="9"/>
      <c r="O1453" s="9"/>
      <c r="P1453" s="9"/>
      <c r="Q1453" s="9"/>
      <c r="R1453" s="9"/>
      <c r="S1453" s="9"/>
      <c r="T1453" s="9"/>
      <c r="U1453" s="9"/>
      <c r="V1453" s="8"/>
      <c r="W1453" s="8"/>
      <c r="X1453" s="7"/>
      <c r="Y1453" s="18"/>
      <c r="Z1453" s="7"/>
      <c r="AA1453" s="7"/>
      <c r="AB1453" s="7"/>
      <c r="AC1453" s="9"/>
      <c r="AD1453" s="8"/>
      <c r="AE1453" s="14"/>
      <c r="AF1453" s="14"/>
      <c r="AG1453" s="14"/>
      <c r="AH1453" s="14"/>
      <c r="AI1453" s="14"/>
      <c r="AJ1453" s="14"/>
      <c r="AK1453" s="125"/>
      <c r="AL1453" s="6"/>
      <c r="AM1453" s="5"/>
      <c r="AN1453" s="5"/>
      <c r="AO1453" s="6"/>
      <c r="AP1453" s="6"/>
      <c r="AQ1453" s="6"/>
      <c r="AR1453" s="6"/>
      <c r="AS1453" s="6"/>
      <c r="AT1453" s="130"/>
      <c r="AU1453" s="6"/>
      <c r="AV1453" s="6"/>
      <c r="AW1453" s="6"/>
      <c r="AX1453" s="6"/>
      <c r="AY1453" s="6"/>
      <c r="AZ1453" s="6"/>
      <c r="BA1453" s="6"/>
      <c r="BB1453" s="6"/>
      <c r="BC1453" s="6"/>
      <c r="BD1453" s="130"/>
      <c r="BE1453" s="124"/>
      <c r="BF1453" s="6"/>
      <c r="BG1453" s="130"/>
      <c r="BH1453" s="6"/>
      <c r="BI1453" s="124"/>
      <c r="BJ1453" s="130"/>
    </row>
    <row r="1454" spans="1:62" customFormat="1" ht="15" x14ac:dyDescent="0.35">
      <c r="A1454" s="121"/>
      <c r="B1454" s="76"/>
      <c r="C1454" s="9"/>
      <c r="D1454" s="9"/>
      <c r="E1454" s="9"/>
      <c r="F1454" s="15"/>
      <c r="G1454" s="5"/>
      <c r="H1454" s="5"/>
      <c r="I1454" s="9"/>
      <c r="J1454" s="9"/>
      <c r="K1454" s="9"/>
      <c r="L1454" s="9"/>
      <c r="M1454" s="9"/>
      <c r="N1454" s="9"/>
      <c r="O1454" s="9"/>
      <c r="P1454" s="9"/>
      <c r="Q1454" s="9"/>
      <c r="R1454" s="9"/>
      <c r="S1454" s="9"/>
      <c r="T1454" s="9"/>
      <c r="U1454" s="9"/>
      <c r="V1454" s="8"/>
      <c r="W1454" s="8"/>
      <c r="X1454" s="7"/>
      <c r="Y1454" s="18"/>
      <c r="Z1454" s="7"/>
      <c r="AA1454" s="7"/>
      <c r="AB1454" s="7"/>
      <c r="AC1454" s="9"/>
      <c r="AD1454" s="8"/>
      <c r="AE1454" s="14"/>
      <c r="AF1454" s="14"/>
      <c r="AG1454" s="14"/>
      <c r="AH1454" s="14"/>
      <c r="AI1454" s="14"/>
      <c r="AJ1454" s="14"/>
      <c r="AK1454" s="125"/>
      <c r="AL1454" s="6"/>
      <c r="AM1454" s="5"/>
      <c r="AN1454" s="5"/>
      <c r="AO1454" s="6"/>
      <c r="AP1454" s="6"/>
      <c r="AQ1454" s="6"/>
      <c r="AR1454" s="6"/>
      <c r="AS1454" s="6"/>
      <c r="AT1454" s="130"/>
      <c r="AU1454" s="6"/>
      <c r="AV1454" s="6"/>
      <c r="AW1454" s="6"/>
      <c r="AX1454" s="6"/>
      <c r="AY1454" s="6"/>
      <c r="AZ1454" s="6"/>
      <c r="BA1454" s="6"/>
      <c r="BB1454" s="6"/>
      <c r="BC1454" s="6"/>
      <c r="BD1454" s="130"/>
      <c r="BE1454" s="124"/>
      <c r="BF1454" s="6"/>
      <c r="BG1454" s="130"/>
      <c r="BH1454" s="6"/>
      <c r="BI1454" s="124"/>
      <c r="BJ1454" s="130"/>
    </row>
    <row r="1455" spans="1:62" customFormat="1" ht="15" x14ac:dyDescent="0.35">
      <c r="A1455" s="121"/>
      <c r="B1455" s="76"/>
      <c r="C1455" s="9"/>
      <c r="D1455" s="9"/>
      <c r="E1455" s="9"/>
      <c r="F1455" s="15"/>
      <c r="G1455" s="5"/>
      <c r="H1455" s="5"/>
      <c r="I1455" s="9"/>
      <c r="J1455" s="9"/>
      <c r="K1455" s="9"/>
      <c r="L1455" s="9"/>
      <c r="M1455" s="9"/>
      <c r="N1455" s="9"/>
      <c r="O1455" s="9"/>
      <c r="P1455" s="9"/>
      <c r="Q1455" s="9"/>
      <c r="R1455" s="9"/>
      <c r="S1455" s="9"/>
      <c r="T1455" s="9"/>
      <c r="U1455" s="9"/>
      <c r="V1455" s="8"/>
      <c r="W1455" s="8"/>
      <c r="X1455" s="7"/>
      <c r="Y1455" s="18"/>
      <c r="Z1455" s="7"/>
      <c r="AA1455" s="7"/>
      <c r="AB1455" s="7"/>
      <c r="AC1455" s="9"/>
      <c r="AD1455" s="8"/>
      <c r="AE1455" s="14"/>
      <c r="AF1455" s="14"/>
      <c r="AG1455" s="14"/>
      <c r="AH1455" s="14"/>
      <c r="AI1455" s="14"/>
      <c r="AJ1455" s="14"/>
      <c r="AK1455" s="125"/>
      <c r="AL1455" s="6"/>
      <c r="AM1455" s="5"/>
      <c r="AN1455" s="5"/>
      <c r="AO1455" s="6"/>
      <c r="AP1455" s="6"/>
      <c r="AQ1455" s="6"/>
      <c r="AR1455" s="6"/>
      <c r="AS1455" s="6"/>
      <c r="AT1455" s="130"/>
      <c r="AU1455" s="39"/>
      <c r="AV1455" s="39"/>
      <c r="AW1455" s="6"/>
      <c r="AX1455" s="6"/>
      <c r="AY1455" s="6"/>
      <c r="AZ1455" s="6"/>
      <c r="BA1455" s="6"/>
      <c r="BB1455" s="6"/>
      <c r="BC1455" s="6"/>
      <c r="BD1455" s="130"/>
      <c r="BE1455" s="124"/>
      <c r="BF1455" s="6"/>
      <c r="BG1455" s="130"/>
      <c r="BH1455" s="6"/>
      <c r="BI1455" s="124"/>
      <c r="BJ1455" s="130"/>
    </row>
    <row r="1456" spans="1:62" customFormat="1" ht="15" x14ac:dyDescent="0.35">
      <c r="A1456" s="34"/>
      <c r="B1456" s="19"/>
      <c r="C1456" s="1"/>
      <c r="D1456" s="9"/>
      <c r="E1456" s="1"/>
      <c r="F1456" s="15"/>
      <c r="G1456" s="37"/>
      <c r="H1456" s="5"/>
      <c r="I1456" s="22"/>
      <c r="J1456" s="22"/>
      <c r="K1456" s="22"/>
      <c r="L1456" s="60"/>
      <c r="M1456" s="60"/>
      <c r="N1456" s="60"/>
      <c r="O1456" s="60"/>
      <c r="P1456" s="60"/>
      <c r="Q1456" s="60"/>
      <c r="R1456" s="60"/>
      <c r="S1456" s="60"/>
      <c r="T1456" s="60"/>
      <c r="U1456" s="60"/>
      <c r="V1456" s="60"/>
      <c r="W1456" s="60"/>
      <c r="X1456" s="60"/>
      <c r="Y1456" s="59"/>
      <c r="Z1456" s="20"/>
      <c r="AA1456" s="60"/>
      <c r="AB1456" s="60"/>
      <c r="AC1456" s="60"/>
      <c r="AD1456" s="60"/>
      <c r="AE1456" s="22"/>
      <c r="AF1456" s="22"/>
      <c r="AG1456" s="22"/>
      <c r="AH1456" s="22"/>
      <c r="AI1456" s="22"/>
      <c r="AJ1456" s="22"/>
      <c r="AK1456" s="38"/>
      <c r="AL1456" s="39"/>
      <c r="AM1456" s="39"/>
      <c r="AN1456" s="39"/>
      <c r="AO1456" s="39"/>
      <c r="AP1456" s="39"/>
      <c r="AQ1456" s="39"/>
      <c r="AR1456" s="40"/>
      <c r="AS1456" s="39"/>
      <c r="AT1456" s="42"/>
      <c r="AU1456" s="39"/>
      <c r="AV1456" s="39"/>
      <c r="AW1456" s="39"/>
      <c r="AX1456" s="39"/>
      <c r="AY1456" s="39"/>
      <c r="AZ1456" s="40"/>
      <c r="BA1456" s="39"/>
      <c r="BB1456" s="40"/>
      <c r="BC1456" s="39"/>
      <c r="BD1456" s="42"/>
      <c r="BE1456" s="38"/>
      <c r="BF1456" s="39"/>
      <c r="BG1456" s="55"/>
      <c r="BH1456" s="56"/>
      <c r="BI1456" s="57"/>
      <c r="BJ1456" s="58"/>
    </row>
    <row r="1457" spans="1:62" customFormat="1" ht="15" x14ac:dyDescent="0.35">
      <c r="A1457" s="121"/>
      <c r="B1457" s="76"/>
      <c r="C1457" s="9"/>
      <c r="D1457" s="9"/>
      <c r="E1457" s="9"/>
      <c r="F1457" s="15"/>
      <c r="G1457" s="5"/>
      <c r="H1457" s="5"/>
      <c r="I1457" s="9"/>
      <c r="J1457" s="9"/>
      <c r="K1457" s="9"/>
      <c r="L1457" s="9"/>
      <c r="M1457" s="9"/>
      <c r="N1457" s="9"/>
      <c r="O1457" s="9"/>
      <c r="P1457" s="9"/>
      <c r="Q1457" s="9"/>
      <c r="R1457" s="9"/>
      <c r="S1457" s="9"/>
      <c r="T1457" s="9"/>
      <c r="U1457" s="9"/>
      <c r="V1457" s="8"/>
      <c r="W1457" s="8"/>
      <c r="X1457" s="7"/>
      <c r="Y1457" s="18"/>
      <c r="Z1457" s="7"/>
      <c r="AA1457" s="7"/>
      <c r="AB1457" s="7"/>
      <c r="AC1457" s="9"/>
      <c r="AD1457" s="8"/>
      <c r="AE1457" s="14"/>
      <c r="AF1457" s="14"/>
      <c r="AG1457" s="14"/>
      <c r="AH1457" s="14"/>
      <c r="AI1457" s="14"/>
      <c r="AJ1457" s="14"/>
      <c r="AK1457" s="125"/>
      <c r="AL1457" s="6"/>
      <c r="AM1457" s="5"/>
      <c r="AN1457" s="5"/>
      <c r="AO1457" s="6"/>
      <c r="AP1457" s="6"/>
      <c r="AQ1457" s="6"/>
      <c r="AR1457" s="6"/>
      <c r="AS1457" s="6"/>
      <c r="AT1457" s="130"/>
      <c r="AU1457" s="6"/>
      <c r="AV1457" s="6"/>
      <c r="AW1457" s="6"/>
      <c r="AX1457" s="6"/>
      <c r="AY1457" s="6"/>
      <c r="AZ1457" s="6"/>
      <c r="BA1457" s="6"/>
      <c r="BB1457" s="6"/>
      <c r="BC1457" s="6"/>
      <c r="BD1457" s="130"/>
      <c r="BE1457" s="124"/>
      <c r="BF1457" s="6"/>
      <c r="BG1457" s="130"/>
      <c r="BH1457" s="6"/>
      <c r="BI1457" s="124"/>
      <c r="BJ1457" s="130"/>
    </row>
    <row r="1458" spans="1:62" customFormat="1" ht="15" x14ac:dyDescent="0.35">
      <c r="A1458" s="34"/>
      <c r="B1458" s="76"/>
      <c r="C1458" s="1"/>
      <c r="D1458" s="9"/>
      <c r="E1458" s="1"/>
      <c r="F1458" s="15"/>
      <c r="G1458" s="5"/>
      <c r="H1458" s="5"/>
      <c r="I1458" s="22"/>
      <c r="J1458" s="22"/>
      <c r="K1458" s="22"/>
      <c r="L1458" s="60"/>
      <c r="M1458" s="60"/>
      <c r="N1458" s="60"/>
      <c r="O1458" s="60"/>
      <c r="P1458" s="60"/>
      <c r="Q1458" s="60"/>
      <c r="R1458" s="60"/>
      <c r="S1458" s="60"/>
      <c r="T1458" s="60"/>
      <c r="U1458" s="60"/>
      <c r="V1458" s="60"/>
      <c r="W1458" s="60"/>
      <c r="X1458" s="60"/>
      <c r="Y1458" s="59"/>
      <c r="Z1458" s="20"/>
      <c r="AA1458" s="60"/>
      <c r="AB1458" s="60"/>
      <c r="AC1458" s="60"/>
      <c r="AD1458" s="60"/>
      <c r="AE1458" s="22"/>
      <c r="AF1458" s="22"/>
      <c r="AG1458" s="22"/>
      <c r="AH1458" s="22"/>
      <c r="AI1458" s="22"/>
      <c r="AJ1458" s="22"/>
      <c r="AK1458" s="38"/>
      <c r="AL1458" s="39"/>
      <c r="AM1458" s="39"/>
      <c r="AN1458" s="39"/>
      <c r="AO1458" s="39"/>
      <c r="AP1458" s="39"/>
      <c r="AQ1458" s="39"/>
      <c r="AR1458" s="40"/>
      <c r="AS1458" s="39"/>
      <c r="AT1458" s="42"/>
      <c r="AU1458" s="39"/>
      <c r="AV1458" s="39"/>
      <c r="AW1458" s="39"/>
      <c r="AX1458" s="39"/>
      <c r="AY1458" s="39"/>
      <c r="AZ1458" s="40"/>
      <c r="BA1458" s="39"/>
      <c r="BB1458" s="40"/>
      <c r="BC1458" s="39"/>
      <c r="BD1458" s="42"/>
      <c r="BE1458" s="38"/>
      <c r="BF1458" s="39"/>
      <c r="BG1458" s="55"/>
      <c r="BH1458" s="56"/>
      <c r="BI1458" s="57"/>
      <c r="BJ1458" s="58"/>
    </row>
    <row r="1459" spans="1:62" customFormat="1" ht="15" x14ac:dyDescent="0.35">
      <c r="A1459" s="34"/>
      <c r="B1459" s="19"/>
      <c r="C1459" s="1"/>
      <c r="D1459" s="9"/>
      <c r="E1459" s="1"/>
      <c r="F1459" s="15"/>
      <c r="G1459" s="37"/>
      <c r="H1459" s="5"/>
      <c r="I1459" s="22"/>
      <c r="J1459" s="22"/>
      <c r="K1459" s="22"/>
      <c r="L1459" s="60"/>
      <c r="M1459" s="60"/>
      <c r="N1459" s="60"/>
      <c r="O1459" s="60"/>
      <c r="P1459" s="60"/>
      <c r="Q1459" s="60"/>
      <c r="R1459" s="60"/>
      <c r="S1459" s="60"/>
      <c r="T1459" s="60"/>
      <c r="U1459" s="60"/>
      <c r="V1459" s="60"/>
      <c r="W1459" s="60"/>
      <c r="X1459" s="60"/>
      <c r="Y1459" s="59"/>
      <c r="Z1459" s="20"/>
      <c r="AA1459" s="60"/>
      <c r="AB1459" s="60"/>
      <c r="AC1459" s="60"/>
      <c r="AD1459" s="60"/>
      <c r="AE1459" s="22"/>
      <c r="AF1459" s="22"/>
      <c r="AG1459" s="22"/>
      <c r="AH1459" s="22"/>
      <c r="AI1459" s="22"/>
      <c r="AJ1459" s="22"/>
      <c r="AK1459" s="38"/>
      <c r="AL1459" s="39"/>
      <c r="AM1459" s="39"/>
      <c r="AN1459" s="39"/>
      <c r="AO1459" s="39"/>
      <c r="AP1459" s="39"/>
      <c r="AQ1459" s="39"/>
      <c r="AR1459" s="40"/>
      <c r="AS1459" s="39"/>
      <c r="AT1459" s="42"/>
      <c r="AU1459" s="39"/>
      <c r="AV1459" s="39"/>
      <c r="AW1459" s="39"/>
      <c r="AX1459" s="39"/>
      <c r="AY1459" s="39"/>
      <c r="AZ1459" s="40"/>
      <c r="BA1459" s="39"/>
      <c r="BB1459" s="40"/>
      <c r="BC1459" s="39"/>
      <c r="BD1459" s="42"/>
      <c r="BE1459" s="38"/>
      <c r="BF1459" s="39"/>
      <c r="BG1459" s="55"/>
      <c r="BH1459" s="56"/>
      <c r="BI1459" s="57"/>
      <c r="BJ1459" s="58"/>
    </row>
    <row r="1460" spans="1:62" customFormat="1" ht="15" x14ac:dyDescent="0.35">
      <c r="A1460" s="34"/>
      <c r="B1460" s="19"/>
      <c r="C1460" s="1"/>
      <c r="D1460" s="9"/>
      <c r="E1460" s="1"/>
      <c r="F1460" s="15"/>
      <c r="G1460" s="37"/>
      <c r="H1460" s="5"/>
      <c r="I1460" s="22"/>
      <c r="J1460" s="22"/>
      <c r="K1460" s="22"/>
      <c r="L1460" s="60"/>
      <c r="M1460" s="60"/>
      <c r="N1460" s="60"/>
      <c r="O1460" s="60"/>
      <c r="P1460" s="60"/>
      <c r="Q1460" s="60"/>
      <c r="R1460" s="60"/>
      <c r="S1460" s="60"/>
      <c r="T1460" s="60"/>
      <c r="U1460" s="60"/>
      <c r="V1460" s="60"/>
      <c r="W1460" s="60"/>
      <c r="X1460" s="60"/>
      <c r="Y1460" s="59"/>
      <c r="Z1460" s="20"/>
      <c r="AA1460" s="60"/>
      <c r="AB1460" s="60"/>
      <c r="AC1460" s="60"/>
      <c r="AD1460" s="60"/>
      <c r="AE1460" s="22"/>
      <c r="AF1460" s="22"/>
      <c r="AG1460" s="22"/>
      <c r="AH1460" s="22"/>
      <c r="AI1460" s="22"/>
      <c r="AJ1460" s="22"/>
      <c r="AK1460" s="38"/>
      <c r="AL1460" s="39"/>
      <c r="AM1460" s="39"/>
      <c r="AN1460" s="39"/>
      <c r="AO1460" s="39"/>
      <c r="AP1460" s="39"/>
      <c r="AQ1460" s="39"/>
      <c r="AR1460" s="40"/>
      <c r="AS1460" s="39"/>
      <c r="AT1460" s="42"/>
      <c r="AU1460" s="39"/>
      <c r="AV1460" s="39"/>
      <c r="AW1460" s="39"/>
      <c r="AX1460" s="39"/>
      <c r="AY1460" s="39"/>
      <c r="AZ1460" s="40"/>
      <c r="BA1460" s="39"/>
      <c r="BB1460" s="40"/>
      <c r="BC1460" s="39"/>
      <c r="BD1460" s="42"/>
      <c r="BE1460" s="38"/>
      <c r="BF1460" s="39"/>
      <c r="BG1460" s="55"/>
      <c r="BH1460" s="56"/>
      <c r="BI1460" s="57"/>
      <c r="BJ1460" s="137"/>
    </row>
    <row r="1461" spans="1:62" customFormat="1" ht="15" x14ac:dyDescent="0.35">
      <c r="A1461" s="121"/>
      <c r="B1461" s="76"/>
      <c r="C1461" s="9"/>
      <c r="D1461" s="9"/>
      <c r="E1461" s="9"/>
      <c r="F1461" s="15"/>
      <c r="G1461" s="5"/>
      <c r="H1461" s="5"/>
      <c r="I1461" s="9"/>
      <c r="J1461" s="9"/>
      <c r="K1461" s="9"/>
      <c r="L1461" s="9"/>
      <c r="M1461" s="9"/>
      <c r="N1461" s="9"/>
      <c r="O1461" s="9"/>
      <c r="P1461" s="9"/>
      <c r="Q1461" s="9"/>
      <c r="R1461" s="9"/>
      <c r="S1461" s="9"/>
      <c r="T1461" s="9"/>
      <c r="U1461" s="9"/>
      <c r="V1461" s="8"/>
      <c r="W1461" s="8"/>
      <c r="X1461" s="7"/>
      <c r="Y1461" s="18"/>
      <c r="Z1461" s="7"/>
      <c r="AA1461" s="7"/>
      <c r="AB1461" s="7"/>
      <c r="AC1461" s="9"/>
      <c r="AD1461" s="8"/>
      <c r="AE1461" s="14"/>
      <c r="AF1461" s="14"/>
      <c r="AG1461" s="14"/>
      <c r="AH1461" s="14"/>
      <c r="AI1461" s="14"/>
      <c r="AJ1461" s="14"/>
      <c r="AK1461" s="125"/>
      <c r="AL1461" s="6"/>
      <c r="AM1461" s="5"/>
      <c r="AN1461" s="5"/>
      <c r="AO1461" s="6"/>
      <c r="AP1461" s="6"/>
      <c r="AQ1461" s="6"/>
      <c r="AR1461" s="6"/>
      <c r="AS1461" s="6"/>
      <c r="AT1461" s="130"/>
      <c r="AU1461" s="39"/>
      <c r="AV1461" s="39"/>
      <c r="AW1461" s="6"/>
      <c r="AX1461" s="6"/>
      <c r="AY1461" s="6"/>
      <c r="AZ1461" s="6"/>
      <c r="BA1461" s="6"/>
      <c r="BB1461" s="6"/>
      <c r="BC1461" s="6"/>
      <c r="BD1461" s="130"/>
      <c r="BE1461" s="124"/>
      <c r="BF1461" s="6"/>
      <c r="BG1461" s="130"/>
      <c r="BH1461" s="6"/>
      <c r="BI1461" s="124"/>
      <c r="BJ1461" s="130"/>
    </row>
    <row r="1462" spans="1:62" customFormat="1" ht="15" x14ac:dyDescent="0.35">
      <c r="A1462" s="121"/>
      <c r="B1462" s="76"/>
      <c r="C1462" s="9"/>
      <c r="D1462" s="9"/>
      <c r="E1462" s="9"/>
      <c r="F1462" s="15"/>
      <c r="G1462" s="5"/>
      <c r="H1462" s="5"/>
      <c r="I1462" s="9"/>
      <c r="J1462" s="9"/>
      <c r="K1462" s="9"/>
      <c r="L1462" s="9"/>
      <c r="M1462" s="9"/>
      <c r="N1462" s="9"/>
      <c r="O1462" s="9"/>
      <c r="P1462" s="9"/>
      <c r="Q1462" s="9"/>
      <c r="R1462" s="9"/>
      <c r="S1462" s="9"/>
      <c r="T1462" s="9"/>
      <c r="U1462" s="9"/>
      <c r="V1462" s="9"/>
      <c r="W1462" s="9"/>
      <c r="X1462" s="65"/>
      <c r="Y1462" s="17"/>
      <c r="Z1462" s="65"/>
      <c r="AA1462" s="9"/>
      <c r="AB1462" s="9"/>
      <c r="AC1462" s="9"/>
      <c r="AD1462" s="9"/>
      <c r="AE1462" s="14"/>
      <c r="AF1462" s="14"/>
      <c r="AG1462" s="14"/>
      <c r="AH1462" s="14"/>
      <c r="AI1462" s="14"/>
      <c r="AJ1462" s="14"/>
      <c r="AK1462" s="124"/>
      <c r="AL1462" s="6"/>
      <c r="AM1462" s="6"/>
      <c r="AN1462" s="6"/>
      <c r="AO1462" s="6"/>
      <c r="AP1462" s="6"/>
      <c r="AQ1462" s="6"/>
      <c r="AR1462" s="6"/>
      <c r="AS1462" s="6"/>
      <c r="AT1462" s="130"/>
      <c r="AU1462" s="39"/>
      <c r="AV1462" s="39"/>
      <c r="AW1462" s="6"/>
      <c r="AX1462" s="6"/>
      <c r="AY1462" s="6"/>
      <c r="AZ1462" s="6"/>
      <c r="BA1462" s="6"/>
      <c r="BB1462" s="6"/>
      <c r="BC1462" s="6"/>
      <c r="BD1462" s="130"/>
      <c r="BE1462" s="124"/>
      <c r="BF1462" s="6"/>
      <c r="BG1462" s="130"/>
      <c r="BH1462" s="6"/>
      <c r="BI1462" s="124"/>
      <c r="BJ1462" s="130"/>
    </row>
    <row r="1463" spans="1:62" customFormat="1" ht="15" x14ac:dyDescent="0.35">
      <c r="A1463" s="121"/>
      <c r="B1463" s="76"/>
      <c r="C1463" s="9"/>
      <c r="D1463" s="9"/>
      <c r="E1463" s="9"/>
      <c r="F1463" s="15"/>
      <c r="G1463" s="5"/>
      <c r="H1463" s="5"/>
      <c r="I1463" s="9"/>
      <c r="J1463" s="9"/>
      <c r="K1463" s="9"/>
      <c r="L1463" s="9"/>
      <c r="M1463" s="9"/>
      <c r="N1463" s="9"/>
      <c r="O1463" s="9"/>
      <c r="P1463" s="9"/>
      <c r="Q1463" s="9"/>
      <c r="R1463" s="9"/>
      <c r="S1463" s="9"/>
      <c r="T1463" s="9"/>
      <c r="U1463" s="9"/>
      <c r="V1463" s="9"/>
      <c r="W1463" s="9"/>
      <c r="X1463" s="65"/>
      <c r="Y1463" s="17"/>
      <c r="Z1463" s="65"/>
      <c r="AA1463" s="9"/>
      <c r="AB1463" s="9"/>
      <c r="AC1463" s="9"/>
      <c r="AD1463" s="9"/>
      <c r="AE1463" s="14"/>
      <c r="AF1463" s="14"/>
      <c r="AG1463" s="14"/>
      <c r="AH1463" s="14"/>
      <c r="AI1463" s="14"/>
      <c r="AJ1463" s="14"/>
      <c r="AK1463" s="124"/>
      <c r="AL1463" s="6"/>
      <c r="AM1463" s="6"/>
      <c r="AN1463" s="6"/>
      <c r="AO1463" s="6"/>
      <c r="AP1463" s="6"/>
      <c r="AQ1463" s="6"/>
      <c r="AR1463" s="6"/>
      <c r="AS1463" s="6"/>
      <c r="AT1463" s="130"/>
      <c r="AU1463" s="39"/>
      <c r="AV1463" s="39"/>
      <c r="AW1463" s="6"/>
      <c r="AX1463" s="6"/>
      <c r="AY1463" s="6"/>
      <c r="AZ1463" s="6"/>
      <c r="BA1463" s="6"/>
      <c r="BB1463" s="6"/>
      <c r="BC1463" s="6"/>
      <c r="BD1463" s="130"/>
      <c r="BE1463" s="124"/>
      <c r="BF1463" s="6"/>
      <c r="BG1463" s="130"/>
      <c r="BH1463" s="6"/>
      <c r="BI1463" s="124"/>
      <c r="BJ1463" s="130"/>
    </row>
    <row r="1464" spans="1:62" customFormat="1" ht="15" x14ac:dyDescent="0.35">
      <c r="A1464" s="34"/>
      <c r="B1464" s="19"/>
      <c r="C1464" s="1"/>
      <c r="D1464" s="9"/>
      <c r="E1464" s="1"/>
      <c r="F1464" s="15"/>
      <c r="G1464" s="37"/>
      <c r="H1464" s="5"/>
      <c r="I1464" s="22"/>
      <c r="J1464" s="22"/>
      <c r="K1464" s="22"/>
      <c r="L1464" s="60"/>
      <c r="M1464" s="60"/>
      <c r="N1464" s="60"/>
      <c r="O1464" s="60"/>
      <c r="P1464" s="60"/>
      <c r="Q1464" s="60"/>
      <c r="R1464" s="60"/>
      <c r="S1464" s="60"/>
      <c r="T1464" s="60"/>
      <c r="U1464" s="60"/>
      <c r="V1464" s="60"/>
      <c r="W1464" s="60"/>
      <c r="X1464" s="60"/>
      <c r="Y1464" s="59"/>
      <c r="Z1464" s="20"/>
      <c r="AA1464" s="60"/>
      <c r="AB1464" s="60"/>
      <c r="AC1464" s="60"/>
      <c r="AD1464" s="60"/>
      <c r="AE1464" s="22"/>
      <c r="AF1464" s="22"/>
      <c r="AG1464" s="22"/>
      <c r="AH1464" s="22"/>
      <c r="AI1464" s="22"/>
      <c r="AJ1464" s="22"/>
      <c r="AK1464" s="38"/>
      <c r="AL1464" s="39"/>
      <c r="AM1464" s="39"/>
      <c r="AN1464" s="39"/>
      <c r="AO1464" s="39"/>
      <c r="AP1464" s="39"/>
      <c r="AQ1464" s="39"/>
      <c r="AR1464" s="40"/>
      <c r="AS1464" s="39"/>
      <c r="AT1464" s="42"/>
      <c r="AU1464" s="39"/>
      <c r="AV1464" s="39"/>
      <c r="AW1464" s="39"/>
      <c r="AX1464" s="39"/>
      <c r="AY1464" s="39"/>
      <c r="AZ1464" s="40"/>
      <c r="BA1464" s="39"/>
      <c r="BB1464" s="40"/>
      <c r="BC1464" s="39"/>
      <c r="BD1464" s="42"/>
      <c r="BE1464" s="38"/>
      <c r="BF1464" s="39"/>
      <c r="BG1464" s="55"/>
      <c r="BH1464" s="56"/>
      <c r="BI1464" s="57"/>
      <c r="BJ1464" s="58"/>
    </row>
    <row r="1465" spans="1:62" customFormat="1" ht="15" x14ac:dyDescent="0.35">
      <c r="A1465" s="121"/>
      <c r="B1465" s="76"/>
      <c r="C1465" s="9"/>
      <c r="D1465" s="9"/>
      <c r="E1465" s="9"/>
      <c r="F1465" s="15"/>
      <c r="G1465" s="5"/>
      <c r="H1465" s="5"/>
      <c r="I1465" s="9"/>
      <c r="J1465" s="9"/>
      <c r="K1465" s="9"/>
      <c r="L1465" s="9"/>
      <c r="M1465" s="9"/>
      <c r="N1465" s="9"/>
      <c r="O1465" s="9"/>
      <c r="P1465" s="9"/>
      <c r="Q1465" s="9"/>
      <c r="R1465" s="9"/>
      <c r="S1465" s="9"/>
      <c r="T1465" s="9"/>
      <c r="U1465" s="9"/>
      <c r="V1465" s="9"/>
      <c r="W1465" s="9"/>
      <c r="X1465" s="65"/>
      <c r="Y1465" s="17"/>
      <c r="Z1465" s="65"/>
      <c r="AA1465" s="9"/>
      <c r="AB1465" s="9"/>
      <c r="AC1465" s="9"/>
      <c r="AD1465" s="9"/>
      <c r="AE1465" s="14"/>
      <c r="AF1465" s="14"/>
      <c r="AG1465" s="14"/>
      <c r="AH1465" s="14"/>
      <c r="AI1465" s="14"/>
      <c r="AJ1465" s="14"/>
      <c r="AK1465" s="124"/>
      <c r="AL1465" s="6"/>
      <c r="AM1465" s="6"/>
      <c r="AN1465" s="6"/>
      <c r="AO1465" s="6"/>
      <c r="AP1465" s="6"/>
      <c r="AQ1465" s="6"/>
      <c r="AR1465" s="6"/>
      <c r="AS1465" s="6"/>
      <c r="AT1465" s="130"/>
      <c r="AU1465" s="39"/>
      <c r="AV1465" s="39"/>
      <c r="AW1465" s="6"/>
      <c r="AX1465" s="6"/>
      <c r="AY1465" s="6"/>
      <c r="AZ1465" s="6"/>
      <c r="BA1465" s="6"/>
      <c r="BB1465" s="6"/>
      <c r="BC1465" s="6"/>
      <c r="BD1465" s="130"/>
      <c r="BE1465" s="124"/>
      <c r="BF1465" s="6"/>
      <c r="BG1465" s="130"/>
      <c r="BH1465" s="6"/>
      <c r="BI1465" s="124"/>
      <c r="BJ1465" s="130"/>
    </row>
    <row r="1466" spans="1:62" customFormat="1" ht="15" x14ac:dyDescent="0.35">
      <c r="A1466" s="34"/>
      <c r="B1466" s="19"/>
      <c r="C1466" s="1"/>
      <c r="D1466" s="9"/>
      <c r="E1466" s="1"/>
      <c r="F1466" s="15"/>
      <c r="G1466" s="37"/>
      <c r="H1466" s="5"/>
      <c r="I1466" s="22"/>
      <c r="J1466" s="22"/>
      <c r="K1466" s="22"/>
      <c r="L1466" s="60"/>
      <c r="M1466" s="60"/>
      <c r="N1466" s="60"/>
      <c r="O1466" s="60"/>
      <c r="P1466" s="60"/>
      <c r="Q1466" s="60"/>
      <c r="R1466" s="60"/>
      <c r="S1466" s="60"/>
      <c r="T1466" s="60"/>
      <c r="U1466" s="60"/>
      <c r="V1466" s="60"/>
      <c r="W1466" s="60"/>
      <c r="X1466" s="60"/>
      <c r="Y1466" s="59"/>
      <c r="Z1466" s="20"/>
      <c r="AA1466" s="60"/>
      <c r="AB1466" s="60"/>
      <c r="AC1466" s="60"/>
      <c r="AD1466" s="60"/>
      <c r="AE1466" s="22"/>
      <c r="AF1466" s="22"/>
      <c r="AG1466" s="22"/>
      <c r="AH1466" s="22"/>
      <c r="AI1466" s="22"/>
      <c r="AJ1466" s="22"/>
      <c r="AK1466" s="38"/>
      <c r="AL1466" s="39"/>
      <c r="AM1466" s="39"/>
      <c r="AN1466" s="39"/>
      <c r="AO1466" s="39"/>
      <c r="AP1466" s="39"/>
      <c r="AQ1466" s="39"/>
      <c r="AR1466" s="40"/>
      <c r="AS1466" s="39"/>
      <c r="AT1466" s="42"/>
      <c r="AU1466" s="39"/>
      <c r="AV1466" s="39"/>
      <c r="AW1466" s="39"/>
      <c r="AX1466" s="39"/>
      <c r="AY1466" s="39"/>
      <c r="AZ1466" s="40"/>
      <c r="BA1466" s="39"/>
      <c r="BB1466" s="40"/>
      <c r="BC1466" s="39"/>
      <c r="BD1466" s="42"/>
      <c r="BE1466" s="38"/>
      <c r="BF1466" s="39"/>
      <c r="BG1466" s="55"/>
      <c r="BH1466" s="56"/>
      <c r="BI1466" s="57"/>
      <c r="BJ1466" s="58"/>
    </row>
    <row r="1467" spans="1:62" customFormat="1" ht="15" x14ac:dyDescent="0.35">
      <c r="A1467" s="121"/>
      <c r="B1467" s="76"/>
      <c r="C1467" s="9"/>
      <c r="D1467" s="9"/>
      <c r="E1467" s="9"/>
      <c r="F1467" s="15"/>
      <c r="G1467" s="5"/>
      <c r="H1467" s="5"/>
      <c r="I1467" s="9"/>
      <c r="J1467" s="9"/>
      <c r="K1467" s="9"/>
      <c r="L1467" s="9"/>
      <c r="M1467" s="9"/>
      <c r="N1467" s="9"/>
      <c r="O1467" s="9"/>
      <c r="P1467" s="9"/>
      <c r="Q1467" s="9"/>
      <c r="R1467" s="9"/>
      <c r="S1467" s="9"/>
      <c r="T1467" s="9"/>
      <c r="U1467" s="9"/>
      <c r="V1467" s="9"/>
      <c r="W1467" s="9"/>
      <c r="X1467" s="65"/>
      <c r="Y1467" s="17"/>
      <c r="Z1467" s="65"/>
      <c r="AA1467" s="9"/>
      <c r="AB1467" s="9"/>
      <c r="AC1467" s="9"/>
      <c r="AD1467" s="9"/>
      <c r="AE1467" s="14"/>
      <c r="AF1467" s="14"/>
      <c r="AG1467" s="14"/>
      <c r="AH1467" s="14"/>
      <c r="AI1467" s="14"/>
      <c r="AJ1467" s="14"/>
      <c r="AK1467" s="124"/>
      <c r="AL1467" s="6"/>
      <c r="AM1467" s="6"/>
      <c r="AN1467" s="6"/>
      <c r="AO1467" s="6"/>
      <c r="AP1467" s="6"/>
      <c r="AQ1467" s="6"/>
      <c r="AR1467" s="6"/>
      <c r="AS1467" s="6"/>
      <c r="AT1467" s="130"/>
      <c r="AU1467" s="39"/>
      <c r="AV1467" s="39"/>
      <c r="AW1467" s="6"/>
      <c r="AX1467" s="6"/>
      <c r="AY1467" s="6"/>
      <c r="AZ1467" s="6"/>
      <c r="BA1467" s="6"/>
      <c r="BB1467" s="6"/>
      <c r="BC1467" s="6"/>
      <c r="BD1467" s="130"/>
      <c r="BE1467" s="124"/>
      <c r="BF1467" s="6"/>
      <c r="BG1467" s="130"/>
      <c r="BH1467" s="6"/>
      <c r="BI1467" s="124"/>
      <c r="BJ1467" s="130"/>
    </row>
    <row r="1468" spans="1:62" customFormat="1" ht="15" x14ac:dyDescent="0.35">
      <c r="A1468" s="34"/>
      <c r="B1468" s="76"/>
      <c r="C1468" s="1"/>
      <c r="D1468" s="9"/>
      <c r="E1468" s="1"/>
      <c r="F1468" s="15"/>
      <c r="G1468" s="5"/>
      <c r="H1468" s="5"/>
      <c r="I1468" s="22"/>
      <c r="J1468" s="22"/>
      <c r="K1468" s="22"/>
      <c r="L1468" s="60"/>
      <c r="M1468" s="60"/>
      <c r="N1468" s="60"/>
      <c r="O1468" s="60"/>
      <c r="P1468" s="60"/>
      <c r="Q1468" s="60"/>
      <c r="R1468" s="60"/>
      <c r="S1468" s="60"/>
      <c r="T1468" s="60"/>
      <c r="U1468" s="60"/>
      <c r="V1468" s="60"/>
      <c r="W1468" s="60"/>
      <c r="X1468" s="60"/>
      <c r="Y1468" s="59"/>
      <c r="Z1468" s="20"/>
      <c r="AA1468" s="60"/>
      <c r="AB1468" s="60"/>
      <c r="AC1468" s="60"/>
      <c r="AD1468" s="60"/>
      <c r="AE1468" s="22"/>
      <c r="AF1468" s="22"/>
      <c r="AG1468" s="22"/>
      <c r="AH1468" s="22"/>
      <c r="AI1468" s="22"/>
      <c r="AJ1468" s="22"/>
      <c r="AK1468" s="38"/>
      <c r="AL1468" s="39"/>
      <c r="AM1468" s="39"/>
      <c r="AN1468" s="39"/>
      <c r="AO1468" s="39"/>
      <c r="AP1468" s="39"/>
      <c r="AQ1468" s="39"/>
      <c r="AR1468" s="40"/>
      <c r="AS1468" s="39"/>
      <c r="AT1468" s="42"/>
      <c r="AU1468" s="39"/>
      <c r="AV1468" s="39"/>
      <c r="AW1468" s="39"/>
      <c r="AX1468" s="39"/>
      <c r="AY1468" s="39"/>
      <c r="AZ1468" s="40"/>
      <c r="BA1468" s="39"/>
      <c r="BB1468" s="40"/>
      <c r="BC1468" s="39"/>
      <c r="BD1468" s="42"/>
      <c r="BE1468" s="38"/>
      <c r="BF1468" s="39"/>
      <c r="BG1468" s="55"/>
      <c r="BH1468" s="56"/>
      <c r="BI1468" s="57"/>
      <c r="BJ1468" s="58"/>
    </row>
    <row r="1469" spans="1:62" customFormat="1" ht="15" x14ac:dyDescent="0.35">
      <c r="A1469" s="121"/>
      <c r="B1469" s="76"/>
      <c r="C1469" s="9"/>
      <c r="D1469" s="9"/>
      <c r="E1469" s="9"/>
      <c r="F1469" s="15"/>
      <c r="G1469" s="5"/>
      <c r="H1469" s="5"/>
      <c r="I1469" s="9"/>
      <c r="J1469" s="9"/>
      <c r="K1469" s="9"/>
      <c r="L1469" s="9"/>
      <c r="M1469" s="9"/>
      <c r="N1469" s="9"/>
      <c r="O1469" s="9"/>
      <c r="P1469" s="9"/>
      <c r="Q1469" s="9"/>
      <c r="R1469" s="9"/>
      <c r="S1469" s="9"/>
      <c r="T1469" s="9"/>
      <c r="U1469" s="9"/>
      <c r="V1469" s="8"/>
      <c r="W1469" s="8"/>
      <c r="X1469" s="7"/>
      <c r="Y1469" s="18"/>
      <c r="Z1469" s="7"/>
      <c r="AA1469" s="7"/>
      <c r="AB1469" s="7"/>
      <c r="AC1469" s="9"/>
      <c r="AD1469" s="8"/>
      <c r="AE1469" s="14"/>
      <c r="AF1469" s="14"/>
      <c r="AG1469" s="14"/>
      <c r="AH1469" s="14"/>
      <c r="AI1469" s="14"/>
      <c r="AJ1469" s="14"/>
      <c r="AK1469" s="125"/>
      <c r="AL1469" s="6"/>
      <c r="AM1469" s="5"/>
      <c r="AN1469" s="5"/>
      <c r="AO1469" s="6"/>
      <c r="AP1469" s="6"/>
      <c r="AQ1469" s="6"/>
      <c r="AR1469" s="6"/>
      <c r="AS1469" s="6"/>
      <c r="AT1469" s="130"/>
      <c r="AU1469" s="6"/>
      <c r="AV1469" s="6"/>
      <c r="AW1469" s="6"/>
      <c r="AX1469" s="6"/>
      <c r="AY1469" s="6"/>
      <c r="AZ1469" s="6"/>
      <c r="BA1469" s="6"/>
      <c r="BB1469" s="6"/>
      <c r="BC1469" s="6"/>
      <c r="BD1469" s="130"/>
      <c r="BE1469" s="124"/>
      <c r="BF1469" s="6"/>
      <c r="BG1469" s="130"/>
      <c r="BH1469" s="6"/>
      <c r="BI1469" s="124"/>
      <c r="BJ1469" s="130"/>
    </row>
    <row r="1470" spans="1:62" customFormat="1" ht="15" x14ac:dyDescent="0.35">
      <c r="A1470" s="121"/>
      <c r="B1470" s="76"/>
      <c r="C1470" s="9"/>
      <c r="D1470" s="9"/>
      <c r="E1470" s="9"/>
      <c r="F1470" s="15"/>
      <c r="G1470" s="5"/>
      <c r="H1470" s="5"/>
      <c r="I1470" s="9"/>
      <c r="J1470" s="9"/>
      <c r="K1470" s="9"/>
      <c r="L1470" s="9"/>
      <c r="M1470" s="9"/>
      <c r="N1470" s="9"/>
      <c r="O1470" s="9"/>
      <c r="P1470" s="9"/>
      <c r="Q1470" s="9"/>
      <c r="R1470" s="9"/>
      <c r="S1470" s="9"/>
      <c r="T1470" s="9"/>
      <c r="U1470" s="9"/>
      <c r="V1470" s="9"/>
      <c r="W1470" s="9"/>
      <c r="X1470" s="65"/>
      <c r="Y1470" s="17"/>
      <c r="Z1470" s="65"/>
      <c r="AA1470" s="9"/>
      <c r="AB1470" s="9"/>
      <c r="AC1470" s="9"/>
      <c r="AD1470" s="9"/>
      <c r="AE1470" s="14"/>
      <c r="AF1470" s="14"/>
      <c r="AG1470" s="14"/>
      <c r="AH1470" s="14"/>
      <c r="AI1470" s="14"/>
      <c r="AJ1470" s="14"/>
      <c r="AK1470" s="124"/>
      <c r="AL1470" s="6"/>
      <c r="AM1470" s="6"/>
      <c r="AN1470" s="6"/>
      <c r="AO1470" s="6"/>
      <c r="AP1470" s="6"/>
      <c r="AQ1470" s="6"/>
      <c r="AR1470" s="6"/>
      <c r="AS1470" s="6"/>
      <c r="AT1470" s="130"/>
      <c r="AU1470" s="39"/>
      <c r="AV1470" s="39"/>
      <c r="AW1470" s="6"/>
      <c r="AX1470" s="6"/>
      <c r="AY1470" s="6"/>
      <c r="AZ1470" s="6"/>
      <c r="BA1470" s="6"/>
      <c r="BB1470" s="6"/>
      <c r="BC1470" s="6"/>
      <c r="BD1470" s="130"/>
      <c r="BE1470" s="124"/>
      <c r="BF1470" s="6"/>
      <c r="BG1470" s="130"/>
      <c r="BH1470" s="6"/>
      <c r="BI1470" s="124"/>
      <c r="BJ1470" s="130"/>
    </row>
    <row r="1471" spans="1:62" customFormat="1" ht="15" x14ac:dyDescent="0.35">
      <c r="A1471" s="121"/>
      <c r="B1471" s="76"/>
      <c r="C1471" s="9"/>
      <c r="D1471" s="9"/>
      <c r="E1471" s="9"/>
      <c r="F1471" s="15"/>
      <c r="G1471" s="5"/>
      <c r="H1471" s="5"/>
      <c r="I1471" s="9"/>
      <c r="J1471" s="9"/>
      <c r="K1471" s="9"/>
      <c r="L1471" s="9"/>
      <c r="M1471" s="9"/>
      <c r="N1471" s="9"/>
      <c r="O1471" s="9"/>
      <c r="P1471" s="9"/>
      <c r="Q1471" s="9"/>
      <c r="R1471" s="9"/>
      <c r="S1471" s="9"/>
      <c r="T1471" s="9"/>
      <c r="U1471" s="9"/>
      <c r="V1471" s="9"/>
      <c r="W1471" s="9"/>
      <c r="X1471" s="65"/>
      <c r="Y1471" s="17"/>
      <c r="Z1471" s="65"/>
      <c r="AA1471" s="9"/>
      <c r="AB1471" s="9"/>
      <c r="AC1471" s="9"/>
      <c r="AD1471" s="9"/>
      <c r="AE1471" s="14"/>
      <c r="AF1471" s="14"/>
      <c r="AG1471" s="14"/>
      <c r="AH1471" s="14"/>
      <c r="AI1471" s="14"/>
      <c r="AJ1471" s="14"/>
      <c r="AK1471" s="124"/>
      <c r="AL1471" s="6"/>
      <c r="AM1471" s="6"/>
      <c r="AN1471" s="6"/>
      <c r="AO1471" s="6"/>
      <c r="AP1471" s="6"/>
      <c r="AQ1471" s="6"/>
      <c r="AR1471" s="6"/>
      <c r="AS1471" s="6"/>
      <c r="AT1471" s="130"/>
      <c r="AU1471" s="39"/>
      <c r="AV1471" s="39"/>
      <c r="AW1471" s="6"/>
      <c r="AX1471" s="6"/>
      <c r="AY1471" s="6"/>
      <c r="AZ1471" s="6"/>
      <c r="BA1471" s="6"/>
      <c r="BB1471" s="6"/>
      <c r="BC1471" s="6"/>
      <c r="BD1471" s="130"/>
      <c r="BE1471" s="124"/>
      <c r="BF1471" s="6"/>
      <c r="BG1471" s="130"/>
      <c r="BH1471" s="6"/>
      <c r="BI1471" s="124"/>
      <c r="BJ1471" s="130"/>
    </row>
    <row r="1472" spans="1:62" customFormat="1" ht="15" x14ac:dyDescent="0.35">
      <c r="A1472" s="121"/>
      <c r="B1472" s="76"/>
      <c r="C1472" s="9"/>
      <c r="D1472" s="9"/>
      <c r="E1472" s="9"/>
      <c r="F1472" s="15"/>
      <c r="G1472" s="5"/>
      <c r="H1472" s="5"/>
      <c r="I1472" s="9"/>
      <c r="J1472" s="9"/>
      <c r="K1472" s="9"/>
      <c r="L1472" s="9"/>
      <c r="M1472" s="9"/>
      <c r="N1472" s="9"/>
      <c r="O1472" s="9"/>
      <c r="P1472" s="9"/>
      <c r="Q1472" s="9"/>
      <c r="R1472" s="9"/>
      <c r="S1472" s="9"/>
      <c r="T1472" s="9"/>
      <c r="U1472" s="9"/>
      <c r="V1472" s="8"/>
      <c r="W1472" s="8"/>
      <c r="X1472" s="7"/>
      <c r="Y1472" s="18"/>
      <c r="Z1472" s="7"/>
      <c r="AA1472" s="7"/>
      <c r="AB1472" s="7"/>
      <c r="AC1472" s="9"/>
      <c r="AD1472" s="8"/>
      <c r="AE1472" s="14"/>
      <c r="AF1472" s="14"/>
      <c r="AG1472" s="14"/>
      <c r="AH1472" s="14"/>
      <c r="AI1472" s="14"/>
      <c r="AJ1472" s="14"/>
      <c r="AK1472" s="125"/>
      <c r="AL1472" s="6"/>
      <c r="AM1472" s="5"/>
      <c r="AN1472" s="5"/>
      <c r="AO1472" s="6"/>
      <c r="AP1472" s="6"/>
      <c r="AQ1472" s="6"/>
      <c r="AR1472" s="6"/>
      <c r="AS1472" s="6"/>
      <c r="AT1472" s="130"/>
      <c r="AU1472" s="6"/>
      <c r="AV1472" s="6"/>
      <c r="AW1472" s="6"/>
      <c r="AX1472" s="6"/>
      <c r="AY1472" s="6"/>
      <c r="AZ1472" s="6"/>
      <c r="BA1472" s="6"/>
      <c r="BB1472" s="6"/>
      <c r="BC1472" s="6"/>
      <c r="BD1472" s="130"/>
      <c r="BE1472" s="124"/>
      <c r="BF1472" s="6"/>
      <c r="BG1472" s="130"/>
      <c r="BH1472" s="6"/>
      <c r="BI1472" s="124"/>
      <c r="BJ1472" s="130"/>
    </row>
    <row r="1473" spans="1:62" customFormat="1" ht="15" x14ac:dyDescent="0.35">
      <c r="A1473" s="34"/>
      <c r="B1473" s="19"/>
      <c r="C1473" s="1"/>
      <c r="D1473" s="9"/>
      <c r="E1473" s="1"/>
      <c r="F1473" s="15"/>
      <c r="G1473" s="37"/>
      <c r="H1473" s="5"/>
      <c r="I1473" s="22"/>
      <c r="J1473" s="22"/>
      <c r="K1473" s="22"/>
      <c r="L1473" s="60"/>
      <c r="M1473" s="60"/>
      <c r="N1473" s="60"/>
      <c r="O1473" s="60"/>
      <c r="P1473" s="60"/>
      <c r="Q1473" s="60"/>
      <c r="R1473" s="60"/>
      <c r="S1473" s="60"/>
      <c r="T1473" s="60"/>
      <c r="U1473" s="60"/>
      <c r="V1473" s="60"/>
      <c r="W1473" s="60"/>
      <c r="X1473" s="60"/>
      <c r="Y1473" s="59"/>
      <c r="Z1473" s="20"/>
      <c r="AA1473" s="60"/>
      <c r="AB1473" s="60"/>
      <c r="AC1473" s="60"/>
      <c r="AD1473" s="60"/>
      <c r="AE1473" s="22"/>
      <c r="AF1473" s="22"/>
      <c r="AG1473" s="22"/>
      <c r="AH1473" s="22"/>
      <c r="AI1473" s="22"/>
      <c r="AJ1473" s="22"/>
      <c r="AK1473" s="38"/>
      <c r="AL1473" s="39"/>
      <c r="AM1473" s="39"/>
      <c r="AN1473" s="39"/>
      <c r="AO1473" s="39"/>
      <c r="AP1473" s="39"/>
      <c r="AQ1473" s="39"/>
      <c r="AR1473" s="40"/>
      <c r="AS1473" s="39"/>
      <c r="AT1473" s="42"/>
      <c r="AU1473" s="39"/>
      <c r="AV1473" s="39"/>
      <c r="AW1473" s="39"/>
      <c r="AX1473" s="39"/>
      <c r="AY1473" s="39"/>
      <c r="AZ1473" s="40"/>
      <c r="BA1473" s="39"/>
      <c r="BB1473" s="40"/>
      <c r="BC1473" s="39"/>
      <c r="BD1473" s="42"/>
      <c r="BE1473" s="38"/>
      <c r="BF1473" s="39"/>
      <c r="BG1473" s="55"/>
      <c r="BH1473" s="56"/>
      <c r="BI1473" s="57"/>
      <c r="BJ1473" s="58"/>
    </row>
    <row r="1474" spans="1:62" customFormat="1" ht="15" x14ac:dyDescent="0.35">
      <c r="A1474" s="121"/>
      <c r="B1474" s="76"/>
      <c r="C1474" s="9"/>
      <c r="D1474" s="9"/>
      <c r="E1474" s="9"/>
      <c r="F1474" s="15"/>
      <c r="G1474" s="5"/>
      <c r="H1474" s="5"/>
      <c r="I1474" s="9"/>
      <c r="J1474" s="9"/>
      <c r="K1474" s="9"/>
      <c r="L1474" s="9"/>
      <c r="M1474" s="9"/>
      <c r="N1474" s="9"/>
      <c r="O1474" s="9"/>
      <c r="P1474" s="9"/>
      <c r="Q1474" s="9"/>
      <c r="R1474" s="9"/>
      <c r="S1474" s="9"/>
      <c r="T1474" s="9"/>
      <c r="U1474" s="9"/>
      <c r="V1474" s="8"/>
      <c r="W1474" s="8"/>
      <c r="X1474" s="7"/>
      <c r="Y1474" s="18"/>
      <c r="Z1474" s="7"/>
      <c r="AA1474" s="7"/>
      <c r="AB1474" s="7"/>
      <c r="AC1474" s="9"/>
      <c r="AD1474" s="8"/>
      <c r="AE1474" s="14"/>
      <c r="AF1474" s="14"/>
      <c r="AG1474" s="14"/>
      <c r="AH1474" s="14"/>
      <c r="AI1474" s="14"/>
      <c r="AJ1474" s="14"/>
      <c r="AK1474" s="125"/>
      <c r="AL1474" s="6"/>
      <c r="AM1474" s="5"/>
      <c r="AN1474" s="5"/>
      <c r="AO1474" s="6"/>
      <c r="AP1474" s="6"/>
      <c r="AQ1474" s="6"/>
      <c r="AR1474" s="6"/>
      <c r="AS1474" s="6"/>
      <c r="AT1474" s="130"/>
      <c r="AU1474" s="6"/>
      <c r="AV1474" s="6"/>
      <c r="AW1474" s="6"/>
      <c r="AX1474" s="6"/>
      <c r="AY1474" s="6"/>
      <c r="AZ1474" s="6"/>
      <c r="BA1474" s="6"/>
      <c r="BB1474" s="6"/>
      <c r="BC1474" s="6"/>
      <c r="BD1474" s="130"/>
      <c r="BE1474" s="124"/>
      <c r="BF1474" s="6"/>
      <c r="BG1474" s="130"/>
      <c r="BH1474" s="6"/>
      <c r="BI1474" s="124"/>
      <c r="BJ1474" s="130"/>
    </row>
    <row r="1475" spans="1:62" customFormat="1" ht="15" x14ac:dyDescent="0.35">
      <c r="A1475" s="34"/>
      <c r="B1475" s="19"/>
      <c r="C1475" s="1"/>
      <c r="D1475" s="9"/>
      <c r="E1475" s="1"/>
      <c r="F1475" s="15"/>
      <c r="G1475" s="37"/>
      <c r="H1475" s="5"/>
      <c r="I1475" s="22"/>
      <c r="J1475" s="22"/>
      <c r="K1475" s="22"/>
      <c r="L1475" s="60"/>
      <c r="M1475" s="60"/>
      <c r="N1475" s="60"/>
      <c r="O1475" s="60"/>
      <c r="P1475" s="60"/>
      <c r="Q1475" s="60"/>
      <c r="R1475" s="60"/>
      <c r="S1475" s="60"/>
      <c r="T1475" s="60"/>
      <c r="U1475" s="60"/>
      <c r="V1475" s="60"/>
      <c r="W1475" s="60"/>
      <c r="X1475" s="60"/>
      <c r="Y1475" s="59"/>
      <c r="Z1475" s="20"/>
      <c r="AA1475" s="60"/>
      <c r="AB1475" s="60"/>
      <c r="AC1475" s="60"/>
      <c r="AD1475" s="60"/>
      <c r="AE1475" s="22"/>
      <c r="AF1475" s="22"/>
      <c r="AG1475" s="22"/>
      <c r="AH1475" s="22"/>
      <c r="AI1475" s="22"/>
      <c r="AJ1475" s="22"/>
      <c r="AK1475" s="38"/>
      <c r="AL1475" s="39"/>
      <c r="AM1475" s="39"/>
      <c r="AN1475" s="39"/>
      <c r="AO1475" s="39"/>
      <c r="AP1475" s="39"/>
      <c r="AQ1475" s="39"/>
      <c r="AR1475" s="40"/>
      <c r="AS1475" s="39"/>
      <c r="AT1475" s="42"/>
      <c r="AU1475" s="39"/>
      <c r="AV1475" s="39"/>
      <c r="AW1475" s="39"/>
      <c r="AX1475" s="39"/>
      <c r="AY1475" s="39"/>
      <c r="AZ1475" s="40"/>
      <c r="BA1475" s="39"/>
      <c r="BB1475" s="40"/>
      <c r="BC1475" s="39"/>
      <c r="BD1475" s="42"/>
      <c r="BE1475" s="38"/>
      <c r="BF1475" s="39"/>
      <c r="BG1475" s="55"/>
      <c r="BH1475" s="56"/>
      <c r="BI1475" s="57"/>
      <c r="BJ1475" s="58"/>
    </row>
    <row r="1476" spans="1:62" customFormat="1" ht="15" x14ac:dyDescent="0.35">
      <c r="A1476" s="34"/>
      <c r="B1476" s="19"/>
      <c r="C1476" s="1"/>
      <c r="D1476" s="9"/>
      <c r="E1476" s="1"/>
      <c r="F1476" s="15"/>
      <c r="G1476" s="37"/>
      <c r="H1476" s="5"/>
      <c r="I1476" s="22"/>
      <c r="J1476" s="22"/>
      <c r="K1476" s="22"/>
      <c r="L1476" s="60"/>
      <c r="M1476" s="60"/>
      <c r="N1476" s="60"/>
      <c r="O1476" s="60"/>
      <c r="P1476" s="60"/>
      <c r="Q1476" s="60"/>
      <c r="R1476" s="60"/>
      <c r="S1476" s="60"/>
      <c r="T1476" s="60"/>
      <c r="U1476" s="60"/>
      <c r="V1476" s="60"/>
      <c r="W1476" s="60"/>
      <c r="X1476" s="60"/>
      <c r="Y1476" s="59"/>
      <c r="Z1476" s="20"/>
      <c r="AA1476" s="60"/>
      <c r="AB1476" s="60"/>
      <c r="AC1476" s="60"/>
      <c r="AD1476" s="60"/>
      <c r="AE1476" s="22"/>
      <c r="AF1476" s="22"/>
      <c r="AG1476" s="22"/>
      <c r="AH1476" s="22"/>
      <c r="AI1476" s="22"/>
      <c r="AJ1476" s="22"/>
      <c r="AK1476" s="38"/>
      <c r="AL1476" s="39"/>
      <c r="AM1476" s="39"/>
      <c r="AN1476" s="39"/>
      <c r="AO1476" s="39"/>
      <c r="AP1476" s="39"/>
      <c r="AQ1476" s="39"/>
      <c r="AR1476" s="40"/>
      <c r="AS1476" s="39"/>
      <c r="AT1476" s="42"/>
      <c r="AU1476" s="39"/>
      <c r="AV1476" s="39"/>
      <c r="AW1476" s="39"/>
      <c r="AX1476" s="39"/>
      <c r="AY1476" s="39"/>
      <c r="AZ1476" s="40"/>
      <c r="BA1476" s="39"/>
      <c r="BB1476" s="40"/>
      <c r="BC1476" s="39"/>
      <c r="BD1476" s="42"/>
      <c r="BE1476" s="38"/>
      <c r="BF1476" s="39"/>
      <c r="BG1476" s="55"/>
      <c r="BH1476" s="56"/>
      <c r="BI1476" s="57"/>
      <c r="BJ1476" s="58"/>
    </row>
    <row r="1477" spans="1:62" customFormat="1" ht="15" x14ac:dyDescent="0.35">
      <c r="A1477" s="34"/>
      <c r="B1477" s="19"/>
      <c r="C1477" s="1"/>
      <c r="D1477" s="9"/>
      <c r="E1477" s="1"/>
      <c r="F1477" s="15"/>
      <c r="G1477" s="37"/>
      <c r="H1477" s="5"/>
      <c r="I1477" s="22"/>
      <c r="J1477" s="22"/>
      <c r="K1477" s="22"/>
      <c r="L1477" s="60"/>
      <c r="M1477" s="60"/>
      <c r="N1477" s="60"/>
      <c r="O1477" s="60"/>
      <c r="P1477" s="60"/>
      <c r="Q1477" s="60"/>
      <c r="R1477" s="60"/>
      <c r="S1477" s="60"/>
      <c r="T1477" s="60"/>
      <c r="U1477" s="60"/>
      <c r="V1477" s="60"/>
      <c r="W1477" s="60"/>
      <c r="X1477" s="60"/>
      <c r="Y1477" s="59"/>
      <c r="Z1477" s="20"/>
      <c r="AA1477" s="60"/>
      <c r="AB1477" s="60"/>
      <c r="AC1477" s="60"/>
      <c r="AD1477" s="60"/>
      <c r="AE1477" s="22"/>
      <c r="AF1477" s="22"/>
      <c r="AG1477" s="22"/>
      <c r="AH1477" s="22"/>
      <c r="AI1477" s="22"/>
      <c r="AJ1477" s="22"/>
      <c r="AK1477" s="38"/>
      <c r="AL1477" s="39"/>
      <c r="AM1477" s="39"/>
      <c r="AN1477" s="39"/>
      <c r="AO1477" s="39"/>
      <c r="AP1477" s="39"/>
      <c r="AQ1477" s="39"/>
      <c r="AR1477" s="40"/>
      <c r="AS1477" s="39"/>
      <c r="AT1477" s="42"/>
      <c r="AU1477" s="39"/>
      <c r="AV1477" s="39"/>
      <c r="AW1477" s="39"/>
      <c r="AX1477" s="39"/>
      <c r="AY1477" s="39"/>
      <c r="AZ1477" s="40"/>
      <c r="BA1477" s="39"/>
      <c r="BB1477" s="40"/>
      <c r="BC1477" s="39"/>
      <c r="BD1477" s="42"/>
      <c r="BE1477" s="38"/>
      <c r="BF1477" s="39"/>
      <c r="BG1477" s="55"/>
      <c r="BH1477" s="56"/>
      <c r="BI1477" s="57"/>
      <c r="BJ1477" s="58"/>
    </row>
    <row r="1478" spans="1:62" customFormat="1" ht="15" x14ac:dyDescent="0.35">
      <c r="A1478" s="121"/>
      <c r="B1478" s="76"/>
      <c r="C1478" s="9"/>
      <c r="D1478" s="9"/>
      <c r="E1478" s="9"/>
      <c r="F1478" s="15"/>
      <c r="G1478" s="5"/>
      <c r="H1478" s="5"/>
      <c r="I1478" s="9"/>
      <c r="J1478" s="9"/>
      <c r="K1478" s="9"/>
      <c r="L1478" s="9"/>
      <c r="M1478" s="9"/>
      <c r="N1478" s="9"/>
      <c r="O1478" s="9"/>
      <c r="P1478" s="9"/>
      <c r="Q1478" s="9"/>
      <c r="R1478" s="9"/>
      <c r="S1478" s="9"/>
      <c r="T1478" s="9"/>
      <c r="U1478" s="9"/>
      <c r="V1478" s="8"/>
      <c r="W1478" s="8"/>
      <c r="X1478" s="7"/>
      <c r="Y1478" s="18"/>
      <c r="Z1478" s="7"/>
      <c r="AA1478" s="7"/>
      <c r="AB1478" s="7"/>
      <c r="AC1478" s="9"/>
      <c r="AD1478" s="8"/>
      <c r="AE1478" s="14"/>
      <c r="AF1478" s="14"/>
      <c r="AG1478" s="14"/>
      <c r="AH1478" s="14"/>
      <c r="AI1478" s="14"/>
      <c r="AJ1478" s="14"/>
      <c r="AK1478" s="125"/>
      <c r="AL1478" s="6"/>
      <c r="AM1478" s="5"/>
      <c r="AN1478" s="5"/>
      <c r="AO1478" s="6"/>
      <c r="AP1478" s="6"/>
      <c r="AQ1478" s="6"/>
      <c r="AR1478" s="6"/>
      <c r="AS1478" s="6"/>
      <c r="AT1478" s="130"/>
      <c r="AU1478" s="39"/>
      <c r="AV1478" s="39"/>
      <c r="AW1478" s="6"/>
      <c r="AX1478" s="6"/>
      <c r="AY1478" s="6"/>
      <c r="AZ1478" s="6"/>
      <c r="BA1478" s="6"/>
      <c r="BB1478" s="6"/>
      <c r="BC1478" s="6"/>
      <c r="BD1478" s="130"/>
      <c r="BE1478" s="124"/>
      <c r="BF1478" s="6"/>
      <c r="BG1478" s="130"/>
      <c r="BH1478" s="6"/>
      <c r="BI1478" s="124"/>
      <c r="BJ1478" s="130"/>
    </row>
    <row r="1479" spans="1:62" customFormat="1" ht="15" x14ac:dyDescent="0.35">
      <c r="A1479" s="34"/>
      <c r="B1479" s="19"/>
      <c r="C1479" s="1"/>
      <c r="D1479" s="9"/>
      <c r="E1479" s="1"/>
      <c r="F1479" s="15"/>
      <c r="G1479" s="37"/>
      <c r="H1479" s="5"/>
      <c r="I1479" s="22"/>
      <c r="J1479" s="22"/>
      <c r="K1479" s="22"/>
      <c r="L1479" s="60"/>
      <c r="M1479" s="60"/>
      <c r="N1479" s="60"/>
      <c r="O1479" s="60"/>
      <c r="P1479" s="60"/>
      <c r="Q1479" s="60"/>
      <c r="R1479" s="60"/>
      <c r="S1479" s="60"/>
      <c r="T1479" s="60"/>
      <c r="U1479" s="60"/>
      <c r="V1479" s="60"/>
      <c r="W1479" s="60"/>
      <c r="X1479" s="60"/>
      <c r="Y1479" s="59"/>
      <c r="Z1479" s="20"/>
      <c r="AA1479" s="60"/>
      <c r="AB1479" s="60"/>
      <c r="AC1479" s="60"/>
      <c r="AD1479" s="60"/>
      <c r="AE1479" s="22"/>
      <c r="AF1479" s="22"/>
      <c r="AG1479" s="22"/>
      <c r="AH1479" s="22"/>
      <c r="AI1479" s="22"/>
      <c r="AJ1479" s="22"/>
      <c r="AK1479" s="38"/>
      <c r="AL1479" s="39"/>
      <c r="AM1479" s="39"/>
      <c r="AN1479" s="39"/>
      <c r="AO1479" s="39"/>
      <c r="AP1479" s="39"/>
      <c r="AQ1479" s="39"/>
      <c r="AR1479" s="40"/>
      <c r="AS1479" s="39"/>
      <c r="AT1479" s="42"/>
      <c r="AU1479" s="39"/>
      <c r="AV1479" s="39"/>
      <c r="AW1479" s="39"/>
      <c r="AX1479" s="39"/>
      <c r="AY1479" s="39"/>
      <c r="AZ1479" s="40"/>
      <c r="BA1479" s="39"/>
      <c r="BB1479" s="40"/>
      <c r="BC1479" s="39"/>
      <c r="BD1479" s="42"/>
      <c r="BE1479" s="38"/>
      <c r="BF1479" s="39"/>
      <c r="BG1479" s="55"/>
      <c r="BH1479" s="56"/>
      <c r="BI1479" s="57"/>
      <c r="BJ1479" s="58"/>
    </row>
    <row r="1480" spans="1:62" customFormat="1" ht="15" x14ac:dyDescent="0.35">
      <c r="A1480" s="121"/>
      <c r="B1480" s="76"/>
      <c r="C1480" s="9"/>
      <c r="D1480" s="9"/>
      <c r="E1480" s="9"/>
      <c r="F1480" s="15"/>
      <c r="G1480" s="5"/>
      <c r="H1480" s="5"/>
      <c r="I1480" s="9"/>
      <c r="J1480" s="9"/>
      <c r="K1480" s="9"/>
      <c r="L1480" s="9"/>
      <c r="M1480" s="9"/>
      <c r="N1480" s="9"/>
      <c r="O1480" s="9"/>
      <c r="P1480" s="9"/>
      <c r="Q1480" s="9"/>
      <c r="R1480" s="9"/>
      <c r="S1480" s="9"/>
      <c r="T1480" s="9"/>
      <c r="U1480" s="9"/>
      <c r="V1480" s="8"/>
      <c r="W1480" s="8"/>
      <c r="X1480" s="7"/>
      <c r="Y1480" s="18"/>
      <c r="Z1480" s="7"/>
      <c r="AA1480" s="7"/>
      <c r="AB1480" s="7"/>
      <c r="AC1480" s="9"/>
      <c r="AD1480" s="8"/>
      <c r="AE1480" s="14"/>
      <c r="AF1480" s="14"/>
      <c r="AG1480" s="14"/>
      <c r="AH1480" s="14"/>
      <c r="AI1480" s="14"/>
      <c r="AJ1480" s="14"/>
      <c r="AK1480" s="125"/>
      <c r="AL1480" s="6"/>
      <c r="AM1480" s="5"/>
      <c r="AN1480" s="5"/>
      <c r="AO1480" s="6"/>
      <c r="AP1480" s="6"/>
      <c r="AQ1480" s="6"/>
      <c r="AR1480" s="6"/>
      <c r="AS1480" s="6"/>
      <c r="AT1480" s="130"/>
      <c r="AU1480" s="6"/>
      <c r="AV1480" s="6"/>
      <c r="AW1480" s="6"/>
      <c r="AX1480" s="6"/>
      <c r="AY1480" s="6"/>
      <c r="AZ1480" s="6"/>
      <c r="BA1480" s="6"/>
      <c r="BB1480" s="6"/>
      <c r="BC1480" s="6"/>
      <c r="BD1480" s="130"/>
      <c r="BE1480" s="124"/>
      <c r="BF1480" s="6"/>
      <c r="BG1480" s="130"/>
      <c r="BH1480" s="6"/>
      <c r="BI1480" s="124"/>
      <c r="BJ1480" s="130"/>
    </row>
    <row r="1481" spans="1:62" customFormat="1" ht="15" x14ac:dyDescent="0.35">
      <c r="A1481" s="121"/>
      <c r="B1481" s="76"/>
      <c r="C1481" s="9"/>
      <c r="D1481" s="9"/>
      <c r="E1481" s="9"/>
      <c r="F1481" s="15"/>
      <c r="G1481" s="5"/>
      <c r="H1481" s="5"/>
      <c r="I1481" s="9"/>
      <c r="J1481" s="9"/>
      <c r="K1481" s="9"/>
      <c r="L1481" s="9"/>
      <c r="M1481" s="9"/>
      <c r="N1481" s="9"/>
      <c r="O1481" s="9"/>
      <c r="P1481" s="9"/>
      <c r="Q1481" s="9"/>
      <c r="R1481" s="9"/>
      <c r="S1481" s="9"/>
      <c r="T1481" s="9"/>
      <c r="U1481" s="9"/>
      <c r="V1481" s="9"/>
      <c r="W1481" s="9"/>
      <c r="X1481" s="65"/>
      <c r="Y1481" s="17"/>
      <c r="Z1481" s="65"/>
      <c r="AA1481" s="9"/>
      <c r="AB1481" s="9"/>
      <c r="AC1481" s="9"/>
      <c r="AD1481" s="9"/>
      <c r="AE1481" s="14"/>
      <c r="AF1481" s="14"/>
      <c r="AG1481" s="14"/>
      <c r="AH1481" s="14"/>
      <c r="AI1481" s="14"/>
      <c r="AJ1481" s="14"/>
      <c r="AK1481" s="124"/>
      <c r="AL1481" s="6"/>
      <c r="AM1481" s="6"/>
      <c r="AN1481" s="6"/>
      <c r="AO1481" s="6"/>
      <c r="AP1481" s="6"/>
      <c r="AQ1481" s="6"/>
      <c r="AR1481" s="6"/>
      <c r="AS1481" s="6"/>
      <c r="AT1481" s="130"/>
      <c r="AU1481" s="39"/>
      <c r="AV1481" s="39"/>
      <c r="AW1481" s="6"/>
      <c r="AX1481" s="6"/>
      <c r="AY1481" s="6"/>
      <c r="AZ1481" s="6"/>
      <c r="BA1481" s="6"/>
      <c r="BB1481" s="6"/>
      <c r="BC1481" s="6"/>
      <c r="BD1481" s="130"/>
      <c r="BE1481" s="124"/>
      <c r="BF1481" s="6"/>
      <c r="BG1481" s="130"/>
      <c r="BH1481" s="6"/>
      <c r="BI1481" s="124"/>
      <c r="BJ1481" s="137"/>
    </row>
    <row r="1482" spans="1:62" customFormat="1" ht="15" x14ac:dyDescent="0.35">
      <c r="A1482" s="121"/>
      <c r="B1482" s="76"/>
      <c r="C1482" s="9"/>
      <c r="D1482" s="9"/>
      <c r="E1482" s="9"/>
      <c r="F1482" s="15"/>
      <c r="G1482" s="5"/>
      <c r="H1482" s="5"/>
      <c r="I1482" s="9"/>
      <c r="J1482" s="9"/>
      <c r="K1482" s="9"/>
      <c r="L1482" s="9"/>
      <c r="M1482" s="9"/>
      <c r="N1482" s="9"/>
      <c r="O1482" s="9"/>
      <c r="P1482" s="9"/>
      <c r="Q1482" s="9"/>
      <c r="R1482" s="9"/>
      <c r="S1482" s="9"/>
      <c r="T1482" s="9"/>
      <c r="U1482" s="9"/>
      <c r="V1482" s="8"/>
      <c r="W1482" s="8"/>
      <c r="X1482" s="7"/>
      <c r="Y1482" s="18"/>
      <c r="Z1482" s="7"/>
      <c r="AA1482" s="7"/>
      <c r="AB1482" s="7"/>
      <c r="AC1482" s="9"/>
      <c r="AD1482" s="8"/>
      <c r="AE1482" s="14"/>
      <c r="AF1482" s="14"/>
      <c r="AG1482" s="14"/>
      <c r="AH1482" s="14"/>
      <c r="AI1482" s="14"/>
      <c r="AJ1482" s="14"/>
      <c r="AK1482" s="125"/>
      <c r="AL1482" s="6"/>
      <c r="AM1482" s="5"/>
      <c r="AN1482" s="5"/>
      <c r="AO1482" s="6"/>
      <c r="AP1482" s="6"/>
      <c r="AQ1482" s="6"/>
      <c r="AR1482" s="6"/>
      <c r="AS1482" s="6"/>
      <c r="AT1482" s="130"/>
      <c r="AU1482" s="6"/>
      <c r="AV1482" s="6"/>
      <c r="AW1482" s="6"/>
      <c r="AX1482" s="6"/>
      <c r="AY1482" s="6"/>
      <c r="AZ1482" s="6"/>
      <c r="BA1482" s="6"/>
      <c r="BB1482" s="6"/>
      <c r="BC1482" s="6"/>
      <c r="BD1482" s="130"/>
      <c r="BE1482" s="124"/>
      <c r="BF1482" s="6"/>
      <c r="BG1482" s="130"/>
      <c r="BH1482" s="6"/>
      <c r="BI1482" s="124"/>
      <c r="BJ1482" s="130"/>
    </row>
    <row r="1483" spans="1:62" customFormat="1" ht="15" x14ac:dyDescent="0.35">
      <c r="A1483" s="121"/>
      <c r="B1483" s="76"/>
      <c r="C1483" s="9"/>
      <c r="D1483" s="9"/>
      <c r="E1483" s="9"/>
      <c r="F1483" s="15"/>
      <c r="G1483" s="5"/>
      <c r="H1483" s="5"/>
      <c r="I1483" s="9"/>
      <c r="J1483" s="9"/>
      <c r="K1483" s="9"/>
      <c r="L1483" s="9"/>
      <c r="M1483" s="9"/>
      <c r="N1483" s="9"/>
      <c r="O1483" s="9"/>
      <c r="P1483" s="9"/>
      <c r="Q1483" s="9"/>
      <c r="R1483" s="9"/>
      <c r="S1483" s="9"/>
      <c r="T1483" s="9"/>
      <c r="U1483" s="9"/>
      <c r="V1483" s="9"/>
      <c r="W1483" s="9"/>
      <c r="X1483" s="65"/>
      <c r="Y1483" s="17"/>
      <c r="Z1483" s="65"/>
      <c r="AA1483" s="9"/>
      <c r="AB1483" s="9"/>
      <c r="AC1483" s="9"/>
      <c r="AD1483" s="9"/>
      <c r="AE1483" s="14"/>
      <c r="AF1483" s="14"/>
      <c r="AG1483" s="14"/>
      <c r="AH1483" s="14"/>
      <c r="AI1483" s="14"/>
      <c r="AJ1483" s="14"/>
      <c r="AK1483" s="124"/>
      <c r="AL1483" s="6"/>
      <c r="AM1483" s="6"/>
      <c r="AN1483" s="6"/>
      <c r="AO1483" s="6"/>
      <c r="AP1483" s="6"/>
      <c r="AQ1483" s="6"/>
      <c r="AR1483" s="6"/>
      <c r="AS1483" s="6"/>
      <c r="AT1483" s="130"/>
      <c r="AU1483" s="39"/>
      <c r="AV1483" s="39"/>
      <c r="AW1483" s="6"/>
      <c r="AX1483" s="6"/>
      <c r="AY1483" s="6"/>
      <c r="AZ1483" s="6"/>
      <c r="BA1483" s="6"/>
      <c r="BB1483" s="6"/>
      <c r="BC1483" s="6"/>
      <c r="BD1483" s="130"/>
      <c r="BE1483" s="124"/>
      <c r="BF1483" s="6"/>
      <c r="BG1483" s="130"/>
      <c r="BH1483" s="6"/>
      <c r="BI1483" s="124"/>
      <c r="BJ1483" s="130"/>
    </row>
    <row r="1484" spans="1:62" customFormat="1" ht="15" x14ac:dyDescent="0.35">
      <c r="A1484" s="121"/>
      <c r="B1484" s="76"/>
      <c r="C1484" s="9"/>
      <c r="D1484" s="9"/>
      <c r="E1484" s="9"/>
      <c r="F1484" s="15"/>
      <c r="G1484" s="5"/>
      <c r="H1484" s="5"/>
      <c r="I1484" s="9"/>
      <c r="J1484" s="9"/>
      <c r="K1484" s="9"/>
      <c r="L1484" s="9"/>
      <c r="M1484" s="9"/>
      <c r="N1484" s="9"/>
      <c r="O1484" s="9"/>
      <c r="P1484" s="9"/>
      <c r="Q1484" s="9"/>
      <c r="R1484" s="9"/>
      <c r="S1484" s="9"/>
      <c r="T1484" s="9"/>
      <c r="U1484" s="9"/>
      <c r="V1484" s="8"/>
      <c r="W1484" s="8"/>
      <c r="X1484" s="7"/>
      <c r="Y1484" s="18"/>
      <c r="Z1484" s="7"/>
      <c r="AA1484" s="7"/>
      <c r="AB1484" s="7"/>
      <c r="AC1484" s="9"/>
      <c r="AD1484" s="8"/>
      <c r="AE1484" s="14"/>
      <c r="AF1484" s="14"/>
      <c r="AG1484" s="14"/>
      <c r="AH1484" s="14"/>
      <c r="AI1484" s="14"/>
      <c r="AJ1484" s="14"/>
      <c r="AK1484" s="125"/>
      <c r="AL1484" s="6"/>
      <c r="AM1484" s="5"/>
      <c r="AN1484" s="5"/>
      <c r="AO1484" s="6"/>
      <c r="AP1484" s="6"/>
      <c r="AQ1484" s="6"/>
      <c r="AR1484" s="6"/>
      <c r="AS1484" s="6"/>
      <c r="AT1484" s="130"/>
      <c r="AU1484" s="39"/>
      <c r="AV1484" s="39"/>
      <c r="AW1484" s="6"/>
      <c r="AX1484" s="6"/>
      <c r="AY1484" s="6"/>
      <c r="AZ1484" s="6"/>
      <c r="BA1484" s="6"/>
      <c r="BB1484" s="6"/>
      <c r="BC1484" s="6"/>
      <c r="BD1484" s="130"/>
      <c r="BE1484" s="124"/>
      <c r="BF1484" s="6"/>
      <c r="BG1484" s="130"/>
      <c r="BH1484" s="6"/>
      <c r="BI1484" s="124"/>
      <c r="BJ1484" s="130"/>
    </row>
    <row r="1485" spans="1:62" customFormat="1" ht="15" x14ac:dyDescent="0.35">
      <c r="A1485" s="121"/>
      <c r="B1485" s="76"/>
      <c r="C1485" s="9"/>
      <c r="D1485" s="9"/>
      <c r="E1485" s="9"/>
      <c r="F1485" s="15"/>
      <c r="G1485" s="5"/>
      <c r="H1485" s="5"/>
      <c r="I1485" s="9"/>
      <c r="J1485" s="9"/>
      <c r="K1485" s="9"/>
      <c r="L1485" s="9"/>
      <c r="M1485" s="9"/>
      <c r="N1485" s="9"/>
      <c r="O1485" s="9"/>
      <c r="P1485" s="9"/>
      <c r="Q1485" s="9"/>
      <c r="R1485" s="9"/>
      <c r="S1485" s="9"/>
      <c r="T1485" s="9"/>
      <c r="U1485" s="9"/>
      <c r="V1485" s="8"/>
      <c r="W1485" s="8"/>
      <c r="X1485" s="7"/>
      <c r="Y1485" s="18"/>
      <c r="Z1485" s="7"/>
      <c r="AA1485" s="7"/>
      <c r="AB1485" s="7"/>
      <c r="AC1485" s="9"/>
      <c r="AD1485" s="8"/>
      <c r="AE1485" s="14"/>
      <c r="AF1485" s="14"/>
      <c r="AG1485" s="14"/>
      <c r="AH1485" s="14"/>
      <c r="AI1485" s="14"/>
      <c r="AJ1485" s="14"/>
      <c r="AK1485" s="125"/>
      <c r="AL1485" s="6"/>
      <c r="AM1485" s="5"/>
      <c r="AN1485" s="5"/>
      <c r="AO1485" s="6"/>
      <c r="AP1485" s="6"/>
      <c r="AQ1485" s="6"/>
      <c r="AR1485" s="6"/>
      <c r="AS1485" s="6"/>
      <c r="AT1485" s="130"/>
      <c r="AU1485" s="6"/>
      <c r="AV1485" s="6"/>
      <c r="AW1485" s="6"/>
      <c r="AX1485" s="6"/>
      <c r="AY1485" s="6"/>
      <c r="AZ1485" s="6"/>
      <c r="BA1485" s="6"/>
      <c r="BB1485" s="6"/>
      <c r="BC1485" s="6"/>
      <c r="BD1485" s="130"/>
      <c r="BE1485" s="124"/>
      <c r="BF1485" s="6"/>
      <c r="BG1485" s="130"/>
      <c r="BH1485" s="6"/>
      <c r="BI1485" s="124"/>
      <c r="BJ1485" s="130"/>
    </row>
    <row r="1486" spans="1:62" customFormat="1" ht="15" x14ac:dyDescent="0.35">
      <c r="A1486" s="121"/>
      <c r="B1486" s="76"/>
      <c r="C1486" s="9"/>
      <c r="D1486" s="9"/>
      <c r="E1486" s="9"/>
      <c r="F1486" s="15"/>
      <c r="G1486" s="5"/>
      <c r="H1486" s="5"/>
      <c r="I1486" s="9"/>
      <c r="J1486" s="9"/>
      <c r="K1486" s="9"/>
      <c r="L1486" s="9"/>
      <c r="M1486" s="9"/>
      <c r="N1486" s="9"/>
      <c r="O1486" s="9"/>
      <c r="P1486" s="9"/>
      <c r="Q1486" s="9"/>
      <c r="R1486" s="9"/>
      <c r="S1486" s="9"/>
      <c r="T1486" s="9"/>
      <c r="U1486" s="9"/>
      <c r="V1486" s="9"/>
      <c r="W1486" s="9"/>
      <c r="X1486" s="65"/>
      <c r="Y1486" s="17"/>
      <c r="Z1486" s="65"/>
      <c r="AA1486" s="9"/>
      <c r="AB1486" s="9"/>
      <c r="AC1486" s="9"/>
      <c r="AD1486" s="9"/>
      <c r="AE1486" s="14"/>
      <c r="AF1486" s="14"/>
      <c r="AG1486" s="14"/>
      <c r="AH1486" s="14"/>
      <c r="AI1486" s="14"/>
      <c r="AJ1486" s="14"/>
      <c r="AK1486" s="124"/>
      <c r="AL1486" s="6"/>
      <c r="AM1486" s="6"/>
      <c r="AN1486" s="6"/>
      <c r="AO1486" s="6"/>
      <c r="AP1486" s="6"/>
      <c r="AQ1486" s="6"/>
      <c r="AR1486" s="6"/>
      <c r="AS1486" s="6"/>
      <c r="AT1486" s="130"/>
      <c r="AU1486" s="39"/>
      <c r="AV1486" s="39"/>
      <c r="AW1486" s="6"/>
      <c r="AX1486" s="6"/>
      <c r="AY1486" s="6"/>
      <c r="AZ1486" s="6"/>
      <c r="BA1486" s="6"/>
      <c r="BB1486" s="6"/>
      <c r="BC1486" s="6"/>
      <c r="BD1486" s="130"/>
      <c r="BE1486" s="124"/>
      <c r="BF1486" s="6"/>
      <c r="BG1486" s="130"/>
      <c r="BH1486" s="6"/>
      <c r="BI1486" s="124"/>
      <c r="BJ1486" s="130"/>
    </row>
    <row r="1487" spans="1:62" customFormat="1" ht="15" x14ac:dyDescent="0.35">
      <c r="A1487" s="121"/>
      <c r="B1487" s="76"/>
      <c r="C1487" s="9"/>
      <c r="D1487" s="9"/>
      <c r="E1487" s="9"/>
      <c r="F1487" s="15"/>
      <c r="G1487" s="5"/>
      <c r="H1487" s="5"/>
      <c r="I1487" s="9"/>
      <c r="J1487" s="9"/>
      <c r="K1487" s="9"/>
      <c r="L1487" s="9"/>
      <c r="M1487" s="9"/>
      <c r="N1487" s="9"/>
      <c r="O1487" s="9"/>
      <c r="P1487" s="9"/>
      <c r="Q1487" s="9"/>
      <c r="R1487" s="9"/>
      <c r="S1487" s="9"/>
      <c r="T1487" s="9"/>
      <c r="U1487" s="9"/>
      <c r="V1487" s="9"/>
      <c r="W1487" s="9"/>
      <c r="X1487" s="65"/>
      <c r="Y1487" s="17"/>
      <c r="Z1487" s="65"/>
      <c r="AA1487" s="9"/>
      <c r="AB1487" s="9"/>
      <c r="AC1487" s="9"/>
      <c r="AD1487" s="9"/>
      <c r="AE1487" s="14"/>
      <c r="AF1487" s="14"/>
      <c r="AG1487" s="14"/>
      <c r="AH1487" s="14"/>
      <c r="AI1487" s="14"/>
      <c r="AJ1487" s="14"/>
      <c r="AK1487" s="124"/>
      <c r="AL1487" s="6"/>
      <c r="AM1487" s="6"/>
      <c r="AN1487" s="6"/>
      <c r="AO1487" s="6"/>
      <c r="AP1487" s="6"/>
      <c r="AQ1487" s="6"/>
      <c r="AR1487" s="6"/>
      <c r="AS1487" s="6"/>
      <c r="AT1487" s="130"/>
      <c r="AU1487" s="39"/>
      <c r="AV1487" s="39"/>
      <c r="AW1487" s="6"/>
      <c r="AX1487" s="6"/>
      <c r="AY1487" s="6"/>
      <c r="AZ1487" s="6"/>
      <c r="BA1487" s="6"/>
      <c r="BB1487" s="6"/>
      <c r="BC1487" s="6"/>
      <c r="BD1487" s="130"/>
      <c r="BE1487" s="124"/>
      <c r="BF1487" s="6"/>
      <c r="BG1487" s="130"/>
      <c r="BH1487" s="6"/>
      <c r="BI1487" s="124"/>
      <c r="BJ1487" s="130"/>
    </row>
    <row r="1488" spans="1:62" customFormat="1" ht="15" x14ac:dyDescent="0.35">
      <c r="A1488" s="121"/>
      <c r="B1488" s="76"/>
      <c r="C1488" s="9"/>
      <c r="D1488" s="9"/>
      <c r="E1488" s="9"/>
      <c r="F1488" s="15"/>
      <c r="G1488" s="5"/>
      <c r="H1488" s="5"/>
      <c r="I1488" s="9"/>
      <c r="J1488" s="9"/>
      <c r="K1488" s="9"/>
      <c r="L1488" s="9"/>
      <c r="M1488" s="9"/>
      <c r="N1488" s="9"/>
      <c r="O1488" s="9"/>
      <c r="P1488" s="9"/>
      <c r="Q1488" s="9"/>
      <c r="R1488" s="9"/>
      <c r="S1488" s="9"/>
      <c r="T1488" s="9"/>
      <c r="U1488" s="9"/>
      <c r="V1488" s="8"/>
      <c r="W1488" s="8"/>
      <c r="X1488" s="7"/>
      <c r="Y1488" s="18"/>
      <c r="Z1488" s="7"/>
      <c r="AA1488" s="7"/>
      <c r="AB1488" s="7"/>
      <c r="AC1488" s="9"/>
      <c r="AD1488" s="8"/>
      <c r="AE1488" s="14"/>
      <c r="AF1488" s="14"/>
      <c r="AG1488" s="14"/>
      <c r="AH1488" s="14"/>
      <c r="AI1488" s="14"/>
      <c r="AJ1488" s="14"/>
      <c r="AK1488" s="125"/>
      <c r="AL1488" s="6"/>
      <c r="AM1488" s="5"/>
      <c r="AN1488" s="5"/>
      <c r="AO1488" s="6"/>
      <c r="AP1488" s="6"/>
      <c r="AQ1488" s="6"/>
      <c r="AR1488" s="6"/>
      <c r="AS1488" s="6"/>
      <c r="AT1488" s="130"/>
      <c r="AU1488" s="6"/>
      <c r="AV1488" s="6"/>
      <c r="AW1488" s="6"/>
      <c r="AX1488" s="6"/>
      <c r="AY1488" s="6"/>
      <c r="AZ1488" s="6"/>
      <c r="BA1488" s="6"/>
      <c r="BB1488" s="6"/>
      <c r="BC1488" s="6"/>
      <c r="BD1488" s="130"/>
      <c r="BE1488" s="124"/>
      <c r="BF1488" s="6"/>
      <c r="BG1488" s="130"/>
      <c r="BH1488" s="6"/>
      <c r="BI1488" s="124"/>
      <c r="BJ1488" s="130"/>
    </row>
    <row r="1489" spans="1:62" customFormat="1" ht="15" x14ac:dyDescent="0.35">
      <c r="A1489" s="121"/>
      <c r="B1489" s="76"/>
      <c r="C1489" s="9"/>
      <c r="D1489" s="9"/>
      <c r="E1489" s="9"/>
      <c r="F1489" s="15"/>
      <c r="G1489" s="5"/>
      <c r="H1489" s="5"/>
      <c r="I1489" s="9"/>
      <c r="J1489" s="9"/>
      <c r="K1489" s="9"/>
      <c r="L1489" s="9"/>
      <c r="M1489" s="9"/>
      <c r="N1489" s="9"/>
      <c r="O1489" s="9"/>
      <c r="P1489" s="9"/>
      <c r="Q1489" s="9"/>
      <c r="R1489" s="9"/>
      <c r="S1489" s="9"/>
      <c r="T1489" s="9"/>
      <c r="U1489" s="9"/>
      <c r="V1489" s="8"/>
      <c r="W1489" s="8"/>
      <c r="X1489" s="7"/>
      <c r="Y1489" s="18"/>
      <c r="Z1489" s="7"/>
      <c r="AA1489" s="7"/>
      <c r="AB1489" s="7"/>
      <c r="AC1489" s="9"/>
      <c r="AD1489" s="8"/>
      <c r="AE1489" s="14"/>
      <c r="AF1489" s="14"/>
      <c r="AG1489" s="14"/>
      <c r="AH1489" s="14"/>
      <c r="AI1489" s="14"/>
      <c r="AJ1489" s="14"/>
      <c r="AK1489" s="125"/>
      <c r="AL1489" s="6"/>
      <c r="AM1489" s="5"/>
      <c r="AN1489" s="5"/>
      <c r="AO1489" s="6"/>
      <c r="AP1489" s="6"/>
      <c r="AQ1489" s="6"/>
      <c r="AR1489" s="6"/>
      <c r="AS1489" s="6"/>
      <c r="AT1489" s="130"/>
      <c r="AU1489" s="6"/>
      <c r="AV1489" s="6"/>
      <c r="AW1489" s="6"/>
      <c r="AX1489" s="6"/>
      <c r="AY1489" s="6"/>
      <c r="AZ1489" s="6"/>
      <c r="BA1489" s="6"/>
      <c r="BB1489" s="6"/>
      <c r="BC1489" s="6"/>
      <c r="BD1489" s="130"/>
      <c r="BE1489" s="124"/>
      <c r="BF1489" s="6"/>
      <c r="BG1489" s="130"/>
      <c r="BH1489" s="6"/>
      <c r="BI1489" s="124"/>
      <c r="BJ1489" s="130"/>
    </row>
    <row r="1490" spans="1:62" customFormat="1" ht="15" x14ac:dyDescent="0.35">
      <c r="A1490" s="121"/>
      <c r="B1490" s="76"/>
      <c r="C1490" s="9"/>
      <c r="D1490" s="9"/>
      <c r="E1490" s="9"/>
      <c r="F1490" s="15"/>
      <c r="G1490" s="5"/>
      <c r="H1490" s="5"/>
      <c r="I1490" s="9"/>
      <c r="J1490" s="9"/>
      <c r="K1490" s="9"/>
      <c r="L1490" s="9"/>
      <c r="M1490" s="9"/>
      <c r="N1490" s="9"/>
      <c r="O1490" s="9"/>
      <c r="P1490" s="9"/>
      <c r="Q1490" s="9"/>
      <c r="R1490" s="9"/>
      <c r="S1490" s="9"/>
      <c r="T1490" s="9"/>
      <c r="U1490" s="9"/>
      <c r="V1490" s="8"/>
      <c r="W1490" s="8"/>
      <c r="X1490" s="7"/>
      <c r="Y1490" s="18"/>
      <c r="Z1490" s="7"/>
      <c r="AA1490" s="7"/>
      <c r="AB1490" s="7"/>
      <c r="AC1490" s="9"/>
      <c r="AD1490" s="8"/>
      <c r="AE1490" s="14"/>
      <c r="AF1490" s="14"/>
      <c r="AG1490" s="14"/>
      <c r="AH1490" s="14"/>
      <c r="AI1490" s="14"/>
      <c r="AJ1490" s="14"/>
      <c r="AK1490" s="125"/>
      <c r="AL1490" s="6"/>
      <c r="AM1490" s="5"/>
      <c r="AN1490" s="5"/>
      <c r="AO1490" s="6"/>
      <c r="AP1490" s="6"/>
      <c r="AQ1490" s="6"/>
      <c r="AR1490" s="6"/>
      <c r="AS1490" s="6"/>
      <c r="AT1490" s="130"/>
      <c r="AU1490" s="6"/>
      <c r="AV1490" s="6"/>
      <c r="AW1490" s="6"/>
      <c r="AX1490" s="6"/>
      <c r="AY1490" s="6"/>
      <c r="AZ1490" s="6"/>
      <c r="BA1490" s="6"/>
      <c r="BB1490" s="6"/>
      <c r="BC1490" s="6"/>
      <c r="BD1490" s="130"/>
      <c r="BE1490" s="124"/>
      <c r="BF1490" s="6"/>
      <c r="BG1490" s="130"/>
      <c r="BH1490" s="6"/>
      <c r="BI1490" s="124"/>
      <c r="BJ1490" s="130"/>
    </row>
    <row r="1491" spans="1:62" customFormat="1" ht="15" x14ac:dyDescent="0.35">
      <c r="A1491" s="121"/>
      <c r="B1491" s="76"/>
      <c r="C1491" s="9"/>
      <c r="D1491" s="9"/>
      <c r="E1491" s="9"/>
      <c r="F1491" s="15"/>
      <c r="G1491" s="5"/>
      <c r="H1491" s="5"/>
      <c r="I1491" s="9"/>
      <c r="J1491" s="9"/>
      <c r="K1491" s="9"/>
      <c r="L1491" s="9"/>
      <c r="M1491" s="9"/>
      <c r="N1491" s="9"/>
      <c r="O1491" s="9"/>
      <c r="P1491" s="9"/>
      <c r="Q1491" s="9"/>
      <c r="R1491" s="9"/>
      <c r="S1491" s="9"/>
      <c r="T1491" s="9"/>
      <c r="U1491" s="9"/>
      <c r="V1491" s="9"/>
      <c r="W1491" s="9"/>
      <c r="X1491" s="65"/>
      <c r="Y1491" s="17"/>
      <c r="Z1491" s="65"/>
      <c r="AA1491" s="9"/>
      <c r="AB1491" s="9"/>
      <c r="AC1491" s="9"/>
      <c r="AD1491" s="9"/>
      <c r="AE1491" s="14"/>
      <c r="AF1491" s="14"/>
      <c r="AG1491" s="14"/>
      <c r="AH1491" s="14"/>
      <c r="AI1491" s="14"/>
      <c r="AJ1491" s="14"/>
      <c r="AK1491" s="124"/>
      <c r="AL1491" s="6"/>
      <c r="AM1491" s="6"/>
      <c r="AN1491" s="6"/>
      <c r="AO1491" s="6"/>
      <c r="AP1491" s="6"/>
      <c r="AQ1491" s="6"/>
      <c r="AR1491" s="6"/>
      <c r="AS1491" s="6"/>
      <c r="AT1491" s="130"/>
      <c r="AU1491" s="39"/>
      <c r="AV1491" s="39"/>
      <c r="AW1491" s="6"/>
      <c r="AX1491" s="6"/>
      <c r="AY1491" s="6"/>
      <c r="AZ1491" s="6"/>
      <c r="BA1491" s="6"/>
      <c r="BB1491" s="6"/>
      <c r="BC1491" s="6"/>
      <c r="BD1491" s="130"/>
      <c r="BE1491" s="124"/>
      <c r="BF1491" s="6"/>
      <c r="BG1491" s="130"/>
      <c r="BH1491" s="6"/>
      <c r="BI1491" s="124"/>
      <c r="BJ1491" s="130"/>
    </row>
    <row r="1492" spans="1:62" customFormat="1" ht="15" x14ac:dyDescent="0.35">
      <c r="A1492" s="34"/>
      <c r="B1492" s="19"/>
      <c r="C1492" s="1"/>
      <c r="D1492" s="9"/>
      <c r="E1492" s="1"/>
      <c r="F1492" s="15"/>
      <c r="G1492" s="37"/>
      <c r="H1492" s="5"/>
      <c r="I1492" s="22"/>
      <c r="J1492" s="22"/>
      <c r="K1492" s="22"/>
      <c r="L1492" s="60"/>
      <c r="M1492" s="60"/>
      <c r="N1492" s="60"/>
      <c r="O1492" s="60"/>
      <c r="P1492" s="60"/>
      <c r="Q1492" s="60"/>
      <c r="R1492" s="60"/>
      <c r="S1492" s="60"/>
      <c r="T1492" s="60"/>
      <c r="U1492" s="60"/>
      <c r="V1492" s="60"/>
      <c r="W1492" s="60"/>
      <c r="X1492" s="60"/>
      <c r="Y1492" s="59"/>
      <c r="Z1492" s="20"/>
      <c r="AA1492" s="60"/>
      <c r="AB1492" s="60"/>
      <c r="AC1492" s="60"/>
      <c r="AD1492" s="60"/>
      <c r="AE1492" s="22"/>
      <c r="AF1492" s="22"/>
      <c r="AG1492" s="22"/>
      <c r="AH1492" s="22"/>
      <c r="AI1492" s="22"/>
      <c r="AJ1492" s="22"/>
      <c r="AK1492" s="38"/>
      <c r="AL1492" s="39"/>
      <c r="AM1492" s="39"/>
      <c r="AN1492" s="39"/>
      <c r="AO1492" s="39"/>
      <c r="AP1492" s="39"/>
      <c r="AQ1492" s="39"/>
      <c r="AR1492" s="40"/>
      <c r="AS1492" s="39"/>
      <c r="AT1492" s="42"/>
      <c r="AU1492" s="39"/>
      <c r="AV1492" s="39"/>
      <c r="AW1492" s="39"/>
      <c r="AX1492" s="39"/>
      <c r="AY1492" s="39"/>
      <c r="AZ1492" s="40"/>
      <c r="BA1492" s="39"/>
      <c r="BB1492" s="40"/>
      <c r="BC1492" s="39"/>
      <c r="BD1492" s="42"/>
      <c r="BE1492" s="38"/>
      <c r="BF1492" s="39"/>
      <c r="BG1492" s="55"/>
      <c r="BH1492" s="56"/>
      <c r="BI1492" s="57"/>
      <c r="BJ1492" s="58"/>
    </row>
    <row r="1493" spans="1:62" customFormat="1" ht="15" x14ac:dyDescent="0.35">
      <c r="A1493" s="121"/>
      <c r="B1493" s="76"/>
      <c r="C1493" s="9"/>
      <c r="D1493" s="9"/>
      <c r="E1493" s="9"/>
      <c r="F1493" s="15"/>
      <c r="G1493" s="5"/>
      <c r="H1493" s="5"/>
      <c r="I1493" s="9"/>
      <c r="J1493" s="9"/>
      <c r="K1493" s="9"/>
      <c r="L1493" s="9"/>
      <c r="M1493" s="9"/>
      <c r="N1493" s="9"/>
      <c r="O1493" s="9"/>
      <c r="P1493" s="9"/>
      <c r="Q1493" s="9"/>
      <c r="R1493" s="9"/>
      <c r="S1493" s="9"/>
      <c r="T1493" s="9"/>
      <c r="U1493" s="9"/>
      <c r="V1493" s="8"/>
      <c r="W1493" s="8"/>
      <c r="X1493" s="7"/>
      <c r="Y1493" s="18"/>
      <c r="Z1493" s="7"/>
      <c r="AA1493" s="7"/>
      <c r="AB1493" s="7"/>
      <c r="AC1493" s="9"/>
      <c r="AD1493" s="8"/>
      <c r="AE1493" s="14"/>
      <c r="AF1493" s="14"/>
      <c r="AG1493" s="14"/>
      <c r="AH1493" s="14"/>
      <c r="AI1493" s="14"/>
      <c r="AJ1493" s="14"/>
      <c r="AK1493" s="125"/>
      <c r="AL1493" s="6"/>
      <c r="AM1493" s="5"/>
      <c r="AN1493" s="5"/>
      <c r="AO1493" s="6"/>
      <c r="AP1493" s="6"/>
      <c r="AQ1493" s="6"/>
      <c r="AR1493" s="6"/>
      <c r="AS1493" s="6"/>
      <c r="AT1493" s="130"/>
      <c r="AU1493" s="6"/>
      <c r="AV1493" s="6"/>
      <c r="AW1493" s="6"/>
      <c r="AX1493" s="6"/>
      <c r="AY1493" s="6"/>
      <c r="AZ1493" s="6"/>
      <c r="BA1493" s="6"/>
      <c r="BB1493" s="6"/>
      <c r="BC1493" s="6"/>
      <c r="BD1493" s="130"/>
      <c r="BE1493" s="124"/>
      <c r="BF1493" s="6"/>
      <c r="BG1493" s="130"/>
      <c r="BH1493" s="6"/>
      <c r="BI1493" s="124"/>
      <c r="BJ1493" s="130"/>
    </row>
    <row r="1494" spans="1:62" customFormat="1" ht="15" x14ac:dyDescent="0.35">
      <c r="A1494" s="121"/>
      <c r="B1494" s="76"/>
      <c r="C1494" s="9"/>
      <c r="D1494" s="9"/>
      <c r="E1494" s="9"/>
      <c r="F1494" s="15"/>
      <c r="G1494" s="5"/>
      <c r="H1494" s="5"/>
      <c r="I1494" s="9"/>
      <c r="J1494" s="9"/>
      <c r="K1494" s="9"/>
      <c r="L1494" s="9"/>
      <c r="M1494" s="9"/>
      <c r="N1494" s="9"/>
      <c r="O1494" s="9"/>
      <c r="P1494" s="9"/>
      <c r="Q1494" s="9"/>
      <c r="R1494" s="9"/>
      <c r="S1494" s="9"/>
      <c r="T1494" s="9"/>
      <c r="U1494" s="9"/>
      <c r="V1494" s="9"/>
      <c r="W1494" s="9"/>
      <c r="X1494" s="65"/>
      <c r="Y1494" s="17"/>
      <c r="Z1494" s="65"/>
      <c r="AA1494" s="9"/>
      <c r="AB1494" s="9"/>
      <c r="AC1494" s="9"/>
      <c r="AD1494" s="9"/>
      <c r="AE1494" s="14"/>
      <c r="AF1494" s="14"/>
      <c r="AG1494" s="14"/>
      <c r="AH1494" s="14"/>
      <c r="AI1494" s="14"/>
      <c r="AJ1494" s="14"/>
      <c r="AK1494" s="124"/>
      <c r="AL1494" s="6"/>
      <c r="AM1494" s="6"/>
      <c r="AN1494" s="6"/>
      <c r="AO1494" s="6"/>
      <c r="AP1494" s="6"/>
      <c r="AQ1494" s="6"/>
      <c r="AR1494" s="6"/>
      <c r="AS1494" s="6"/>
      <c r="AT1494" s="130"/>
      <c r="AU1494" s="39"/>
      <c r="AV1494" s="39"/>
      <c r="AW1494" s="6"/>
      <c r="AX1494" s="6"/>
      <c r="AY1494" s="6"/>
      <c r="AZ1494" s="6"/>
      <c r="BA1494" s="6"/>
      <c r="BB1494" s="6"/>
      <c r="BC1494" s="6"/>
      <c r="BD1494" s="130"/>
      <c r="BE1494" s="124"/>
      <c r="BF1494" s="6"/>
      <c r="BG1494" s="130"/>
      <c r="BH1494" s="6"/>
      <c r="BI1494" s="124"/>
      <c r="BJ1494" s="130"/>
    </row>
    <row r="1495" spans="1:62" customFormat="1" ht="15" x14ac:dyDescent="0.35">
      <c r="A1495" s="121"/>
      <c r="B1495" s="76"/>
      <c r="C1495" s="9"/>
      <c r="D1495" s="9"/>
      <c r="E1495" s="9"/>
      <c r="F1495" s="15"/>
      <c r="G1495" s="5"/>
      <c r="H1495" s="5"/>
      <c r="I1495" s="9"/>
      <c r="J1495" s="9"/>
      <c r="K1495" s="9"/>
      <c r="L1495" s="9"/>
      <c r="M1495" s="9"/>
      <c r="N1495" s="9"/>
      <c r="O1495" s="9"/>
      <c r="P1495" s="9"/>
      <c r="Q1495" s="9"/>
      <c r="R1495" s="9"/>
      <c r="S1495" s="9"/>
      <c r="T1495" s="9"/>
      <c r="U1495" s="9"/>
      <c r="V1495" s="8"/>
      <c r="W1495" s="8"/>
      <c r="X1495" s="7"/>
      <c r="Y1495" s="18"/>
      <c r="Z1495" s="7"/>
      <c r="AA1495" s="7"/>
      <c r="AB1495" s="7"/>
      <c r="AC1495" s="9"/>
      <c r="AD1495" s="8"/>
      <c r="AE1495" s="14"/>
      <c r="AF1495" s="14"/>
      <c r="AG1495" s="14"/>
      <c r="AH1495" s="14"/>
      <c r="AI1495" s="14"/>
      <c r="AJ1495" s="14"/>
      <c r="AK1495" s="125"/>
      <c r="AL1495" s="6"/>
      <c r="AM1495" s="5"/>
      <c r="AN1495" s="5"/>
      <c r="AO1495" s="6"/>
      <c r="AP1495" s="6"/>
      <c r="AQ1495" s="6"/>
      <c r="AR1495" s="6"/>
      <c r="AS1495" s="6"/>
      <c r="AT1495" s="130"/>
      <c r="AU1495" s="6"/>
      <c r="AV1495" s="6"/>
      <c r="AW1495" s="6"/>
      <c r="AX1495" s="6"/>
      <c r="AY1495" s="6"/>
      <c r="AZ1495" s="6"/>
      <c r="BA1495" s="6"/>
      <c r="BB1495" s="6"/>
      <c r="BC1495" s="6"/>
      <c r="BD1495" s="130"/>
      <c r="BE1495" s="124"/>
      <c r="BF1495" s="6"/>
      <c r="BG1495" s="130"/>
      <c r="BH1495" s="6"/>
      <c r="BI1495" s="124"/>
      <c r="BJ1495" s="130"/>
    </row>
    <row r="1496" spans="1:62" customFormat="1" ht="15" x14ac:dyDescent="0.35">
      <c r="A1496" s="121"/>
      <c r="B1496" s="76"/>
      <c r="C1496" s="9"/>
      <c r="D1496" s="9"/>
      <c r="E1496" s="9"/>
      <c r="F1496" s="15"/>
      <c r="G1496" s="5"/>
      <c r="H1496" s="5"/>
      <c r="I1496" s="9"/>
      <c r="J1496" s="9"/>
      <c r="K1496" s="9"/>
      <c r="L1496" s="9"/>
      <c r="M1496" s="9"/>
      <c r="N1496" s="9"/>
      <c r="O1496" s="9"/>
      <c r="P1496" s="9"/>
      <c r="Q1496" s="9"/>
      <c r="R1496" s="9"/>
      <c r="S1496" s="9"/>
      <c r="T1496" s="9"/>
      <c r="U1496" s="9"/>
      <c r="V1496" s="8"/>
      <c r="W1496" s="8"/>
      <c r="X1496" s="7"/>
      <c r="Y1496" s="18"/>
      <c r="Z1496" s="7"/>
      <c r="AA1496" s="7"/>
      <c r="AB1496" s="7"/>
      <c r="AC1496" s="9"/>
      <c r="AD1496" s="8"/>
      <c r="AE1496" s="14"/>
      <c r="AF1496" s="14"/>
      <c r="AG1496" s="14"/>
      <c r="AH1496" s="14"/>
      <c r="AI1496" s="14"/>
      <c r="AJ1496" s="14"/>
      <c r="AK1496" s="125"/>
      <c r="AL1496" s="6"/>
      <c r="AM1496" s="5"/>
      <c r="AN1496" s="5"/>
      <c r="AO1496" s="6"/>
      <c r="AP1496" s="6"/>
      <c r="AQ1496" s="6"/>
      <c r="AR1496" s="6"/>
      <c r="AS1496" s="6"/>
      <c r="AT1496" s="130"/>
      <c r="AU1496" s="6"/>
      <c r="AV1496" s="6"/>
      <c r="AW1496" s="6"/>
      <c r="AX1496" s="6"/>
      <c r="AY1496" s="6"/>
      <c r="AZ1496" s="6"/>
      <c r="BA1496" s="6"/>
      <c r="BB1496" s="6"/>
      <c r="BC1496" s="6"/>
      <c r="BD1496" s="130"/>
      <c r="BE1496" s="124"/>
      <c r="BF1496" s="6"/>
      <c r="BG1496" s="130"/>
      <c r="BH1496" s="6"/>
      <c r="BI1496" s="124"/>
      <c r="BJ1496" s="130"/>
    </row>
    <row r="1497" spans="1:62" customFormat="1" ht="15" x14ac:dyDescent="0.35">
      <c r="A1497" s="121"/>
      <c r="B1497" s="76"/>
      <c r="C1497" s="9"/>
      <c r="D1497" s="9"/>
      <c r="E1497" s="9"/>
      <c r="F1497" s="15"/>
      <c r="G1497" s="5"/>
      <c r="H1497" s="5"/>
      <c r="I1497" s="9"/>
      <c r="J1497" s="9"/>
      <c r="K1497" s="9"/>
      <c r="L1497" s="9"/>
      <c r="M1497" s="9"/>
      <c r="N1497" s="9"/>
      <c r="O1497" s="9"/>
      <c r="P1497" s="9"/>
      <c r="Q1497" s="9"/>
      <c r="R1497" s="9"/>
      <c r="S1497" s="9"/>
      <c r="T1497" s="9"/>
      <c r="U1497" s="9"/>
      <c r="V1497" s="9"/>
      <c r="W1497" s="9"/>
      <c r="X1497" s="65"/>
      <c r="Y1497" s="17"/>
      <c r="Z1497" s="65"/>
      <c r="AA1497" s="9"/>
      <c r="AB1497" s="9"/>
      <c r="AC1497" s="9"/>
      <c r="AD1497" s="9"/>
      <c r="AE1497" s="14"/>
      <c r="AF1497" s="14"/>
      <c r="AG1497" s="14"/>
      <c r="AH1497" s="14"/>
      <c r="AI1497" s="14"/>
      <c r="AJ1497" s="14"/>
      <c r="AK1497" s="124"/>
      <c r="AL1497" s="6"/>
      <c r="AM1497" s="6"/>
      <c r="AN1497" s="6"/>
      <c r="AO1497" s="6"/>
      <c r="AP1497" s="6"/>
      <c r="AQ1497" s="6"/>
      <c r="AR1497" s="6"/>
      <c r="AS1497" s="6"/>
      <c r="AT1497" s="130"/>
      <c r="AU1497" s="39"/>
      <c r="AV1497" s="39"/>
      <c r="AW1497" s="6"/>
      <c r="AX1497" s="6"/>
      <c r="AY1497" s="6"/>
      <c r="AZ1497" s="6"/>
      <c r="BA1497" s="6"/>
      <c r="BB1497" s="6"/>
      <c r="BC1497" s="6"/>
      <c r="BD1497" s="130"/>
      <c r="BE1497" s="124"/>
      <c r="BF1497" s="6"/>
      <c r="BG1497" s="130"/>
      <c r="BH1497" s="6"/>
      <c r="BI1497" s="124"/>
      <c r="BJ1497" s="130"/>
    </row>
    <row r="1498" spans="1:62" customFormat="1" ht="15" x14ac:dyDescent="0.35">
      <c r="A1498" s="34"/>
      <c r="B1498" s="76"/>
      <c r="C1498" s="1"/>
      <c r="D1498" s="9"/>
      <c r="E1498" s="1"/>
      <c r="F1498" s="15"/>
      <c r="G1498" s="5"/>
      <c r="H1498" s="5"/>
      <c r="I1498" s="22"/>
      <c r="J1498" s="22"/>
      <c r="K1498" s="22"/>
      <c r="L1498" s="60"/>
      <c r="M1498" s="60"/>
      <c r="N1498" s="60"/>
      <c r="O1498" s="60"/>
      <c r="P1498" s="60"/>
      <c r="Q1498" s="60"/>
      <c r="R1498" s="60"/>
      <c r="S1498" s="60"/>
      <c r="T1498" s="60"/>
      <c r="U1498" s="60"/>
      <c r="V1498" s="60"/>
      <c r="W1498" s="60"/>
      <c r="X1498" s="60"/>
      <c r="Y1498" s="59"/>
      <c r="Z1498" s="20"/>
      <c r="AA1498" s="60"/>
      <c r="AB1498" s="60"/>
      <c r="AC1498" s="60"/>
      <c r="AD1498" s="60"/>
      <c r="AE1498" s="22"/>
      <c r="AF1498" s="22"/>
      <c r="AG1498" s="22"/>
      <c r="AH1498" s="22"/>
      <c r="AI1498" s="22"/>
      <c r="AJ1498" s="22"/>
      <c r="AK1498" s="38"/>
      <c r="AL1498" s="39"/>
      <c r="AM1498" s="39"/>
      <c r="AN1498" s="39"/>
      <c r="AO1498" s="39"/>
      <c r="AP1498" s="39"/>
      <c r="AQ1498" s="39"/>
      <c r="AR1498" s="40"/>
      <c r="AS1498" s="39"/>
      <c r="AT1498" s="42"/>
      <c r="AU1498" s="39"/>
      <c r="AV1498" s="39"/>
      <c r="AW1498" s="39"/>
      <c r="AX1498" s="39"/>
      <c r="AY1498" s="39"/>
      <c r="AZ1498" s="40"/>
      <c r="BA1498" s="39"/>
      <c r="BB1498" s="40"/>
      <c r="BC1498" s="39"/>
      <c r="BD1498" s="42"/>
      <c r="BE1498" s="38"/>
      <c r="BF1498" s="39"/>
      <c r="BG1498" s="55"/>
      <c r="BH1498" s="56"/>
      <c r="BI1498" s="57"/>
      <c r="BJ1498" s="58"/>
    </row>
    <row r="1499" spans="1:62" customFormat="1" ht="15" x14ac:dyDescent="0.35">
      <c r="A1499" s="34"/>
      <c r="B1499" s="19"/>
      <c r="C1499" s="1"/>
      <c r="D1499" s="9"/>
      <c r="E1499" s="1"/>
      <c r="F1499" s="15"/>
      <c r="G1499" s="37"/>
      <c r="H1499" s="5"/>
      <c r="I1499" s="22"/>
      <c r="J1499" s="22"/>
      <c r="K1499" s="22"/>
      <c r="L1499" s="60"/>
      <c r="M1499" s="60"/>
      <c r="N1499" s="60"/>
      <c r="O1499" s="60"/>
      <c r="P1499" s="60"/>
      <c r="Q1499" s="60"/>
      <c r="R1499" s="60"/>
      <c r="S1499" s="60"/>
      <c r="T1499" s="60"/>
      <c r="U1499" s="60"/>
      <c r="V1499" s="60"/>
      <c r="W1499" s="60"/>
      <c r="X1499" s="60"/>
      <c r="Y1499" s="59"/>
      <c r="Z1499" s="20"/>
      <c r="AA1499" s="60"/>
      <c r="AB1499" s="60"/>
      <c r="AC1499" s="60"/>
      <c r="AD1499" s="60"/>
      <c r="AE1499" s="22"/>
      <c r="AF1499" s="22"/>
      <c r="AG1499" s="22"/>
      <c r="AH1499" s="22"/>
      <c r="AI1499" s="22"/>
      <c r="AJ1499" s="22"/>
      <c r="AK1499" s="38"/>
      <c r="AL1499" s="39"/>
      <c r="AM1499" s="39"/>
      <c r="AN1499" s="39"/>
      <c r="AO1499" s="39"/>
      <c r="AP1499" s="39"/>
      <c r="AQ1499" s="39"/>
      <c r="AR1499" s="40"/>
      <c r="AS1499" s="39"/>
      <c r="AT1499" s="42"/>
      <c r="AU1499" s="39"/>
      <c r="AV1499" s="39"/>
      <c r="AW1499" s="39"/>
      <c r="AX1499" s="39"/>
      <c r="AY1499" s="39"/>
      <c r="AZ1499" s="40"/>
      <c r="BA1499" s="39"/>
      <c r="BB1499" s="40"/>
      <c r="BC1499" s="39"/>
      <c r="BD1499" s="42"/>
      <c r="BE1499" s="38"/>
      <c r="BF1499" s="39"/>
      <c r="BG1499" s="55"/>
      <c r="BH1499" s="56"/>
      <c r="BI1499" s="57"/>
      <c r="BJ1499" s="58"/>
    </row>
    <row r="1500" spans="1:62" customFormat="1" ht="15" x14ac:dyDescent="0.35">
      <c r="A1500" s="121"/>
      <c r="B1500" s="76"/>
      <c r="C1500" s="9"/>
      <c r="D1500" s="9"/>
      <c r="E1500" s="9"/>
      <c r="F1500" s="15"/>
      <c r="G1500" s="5"/>
      <c r="H1500" s="5"/>
      <c r="I1500" s="9"/>
      <c r="J1500" s="9"/>
      <c r="K1500" s="9"/>
      <c r="L1500" s="9"/>
      <c r="M1500" s="9"/>
      <c r="N1500" s="9"/>
      <c r="O1500" s="9"/>
      <c r="P1500" s="9"/>
      <c r="Q1500" s="9"/>
      <c r="R1500" s="9"/>
      <c r="S1500" s="9"/>
      <c r="T1500" s="9"/>
      <c r="U1500" s="9"/>
      <c r="V1500" s="9"/>
      <c r="W1500" s="9"/>
      <c r="X1500" s="65"/>
      <c r="Y1500" s="17"/>
      <c r="Z1500" s="65"/>
      <c r="AA1500" s="9"/>
      <c r="AB1500" s="9"/>
      <c r="AC1500" s="9"/>
      <c r="AD1500" s="9"/>
      <c r="AE1500" s="14"/>
      <c r="AF1500" s="14"/>
      <c r="AG1500" s="14"/>
      <c r="AH1500" s="14"/>
      <c r="AI1500" s="14"/>
      <c r="AJ1500" s="14"/>
      <c r="AK1500" s="124"/>
      <c r="AL1500" s="6"/>
      <c r="AM1500" s="6"/>
      <c r="AN1500" s="6"/>
      <c r="AO1500" s="6"/>
      <c r="AP1500" s="6"/>
      <c r="AQ1500" s="6"/>
      <c r="AR1500" s="6"/>
      <c r="AS1500" s="6"/>
      <c r="AT1500" s="130"/>
      <c r="AU1500" s="6"/>
      <c r="AV1500" s="6"/>
      <c r="AW1500" s="6"/>
      <c r="AX1500" s="6"/>
      <c r="AY1500" s="6"/>
      <c r="AZ1500" s="6"/>
      <c r="BA1500" s="6"/>
      <c r="BB1500" s="6"/>
      <c r="BC1500" s="6"/>
      <c r="BD1500" s="130"/>
      <c r="BE1500" s="124"/>
      <c r="BF1500" s="6"/>
      <c r="BG1500" s="130"/>
      <c r="BH1500" s="6"/>
      <c r="BI1500" s="124"/>
      <c r="BJ1500" s="130"/>
    </row>
    <row r="1501" spans="1:62" customFormat="1" ht="15" x14ac:dyDescent="0.35">
      <c r="A1501" s="34"/>
      <c r="B1501" s="19"/>
      <c r="C1501" s="1"/>
      <c r="D1501" s="9"/>
      <c r="E1501" s="1"/>
      <c r="F1501" s="15"/>
      <c r="G1501" s="37"/>
      <c r="H1501" s="5"/>
      <c r="I1501" s="22"/>
      <c r="J1501" s="22"/>
      <c r="K1501" s="22"/>
      <c r="L1501" s="60"/>
      <c r="M1501" s="60"/>
      <c r="N1501" s="60"/>
      <c r="O1501" s="60"/>
      <c r="P1501" s="60"/>
      <c r="Q1501" s="60"/>
      <c r="R1501" s="60"/>
      <c r="S1501" s="60"/>
      <c r="T1501" s="60"/>
      <c r="U1501" s="60"/>
      <c r="V1501" s="60"/>
      <c r="W1501" s="60"/>
      <c r="X1501" s="60"/>
      <c r="Y1501" s="59"/>
      <c r="Z1501" s="20"/>
      <c r="AA1501" s="60"/>
      <c r="AB1501" s="60"/>
      <c r="AC1501" s="60"/>
      <c r="AD1501" s="60"/>
      <c r="AE1501" s="22"/>
      <c r="AF1501" s="22"/>
      <c r="AG1501" s="22"/>
      <c r="AH1501" s="22"/>
      <c r="AI1501" s="22"/>
      <c r="AJ1501" s="22"/>
      <c r="AK1501" s="38"/>
      <c r="AL1501" s="39"/>
      <c r="AM1501" s="39"/>
      <c r="AN1501" s="39"/>
      <c r="AO1501" s="39"/>
      <c r="AP1501" s="39"/>
      <c r="AQ1501" s="39"/>
      <c r="AR1501" s="40"/>
      <c r="AS1501" s="39"/>
      <c r="AT1501" s="42"/>
      <c r="AU1501" s="39"/>
      <c r="AV1501" s="39"/>
      <c r="AW1501" s="39"/>
      <c r="AX1501" s="39"/>
      <c r="AY1501" s="39"/>
      <c r="AZ1501" s="40"/>
      <c r="BA1501" s="39"/>
      <c r="BB1501" s="40"/>
      <c r="BC1501" s="39"/>
      <c r="BD1501" s="42"/>
      <c r="BE1501" s="38"/>
      <c r="BF1501" s="39"/>
      <c r="BG1501" s="55"/>
      <c r="BH1501" s="56"/>
      <c r="BI1501" s="57"/>
      <c r="BJ1501" s="58"/>
    </row>
    <row r="1502" spans="1:62" customFormat="1" ht="15" x14ac:dyDescent="0.35">
      <c r="A1502" s="121"/>
      <c r="B1502" s="76"/>
      <c r="C1502" s="9"/>
      <c r="D1502" s="9"/>
      <c r="E1502" s="9"/>
      <c r="F1502" s="15"/>
      <c r="G1502" s="5"/>
      <c r="H1502" s="5"/>
      <c r="I1502" s="9"/>
      <c r="J1502" s="9"/>
      <c r="K1502" s="9"/>
      <c r="L1502" s="9"/>
      <c r="M1502" s="9"/>
      <c r="N1502" s="9"/>
      <c r="O1502" s="9"/>
      <c r="P1502" s="9"/>
      <c r="Q1502" s="9"/>
      <c r="R1502" s="9"/>
      <c r="S1502" s="9"/>
      <c r="T1502" s="9"/>
      <c r="U1502" s="9"/>
      <c r="V1502" s="8"/>
      <c r="W1502" s="8"/>
      <c r="X1502" s="7"/>
      <c r="Y1502" s="18"/>
      <c r="Z1502" s="7"/>
      <c r="AA1502" s="7"/>
      <c r="AB1502" s="7"/>
      <c r="AC1502" s="9"/>
      <c r="AD1502" s="8"/>
      <c r="AE1502" s="14"/>
      <c r="AF1502" s="14"/>
      <c r="AG1502" s="14"/>
      <c r="AH1502" s="14"/>
      <c r="AI1502" s="14"/>
      <c r="AJ1502" s="14"/>
      <c r="AK1502" s="125"/>
      <c r="AL1502" s="6"/>
      <c r="AM1502" s="5"/>
      <c r="AN1502" s="5"/>
      <c r="AO1502" s="6"/>
      <c r="AP1502" s="6"/>
      <c r="AQ1502" s="6"/>
      <c r="AR1502" s="6"/>
      <c r="AS1502" s="6"/>
      <c r="AT1502" s="130"/>
      <c r="AU1502" s="6"/>
      <c r="AV1502" s="6"/>
      <c r="AW1502" s="6"/>
      <c r="AX1502" s="6"/>
      <c r="AY1502" s="6"/>
      <c r="AZ1502" s="6"/>
      <c r="BA1502" s="6"/>
      <c r="BB1502" s="6"/>
      <c r="BC1502" s="6"/>
      <c r="BD1502" s="130"/>
      <c r="BE1502" s="124"/>
      <c r="BF1502" s="6"/>
      <c r="BG1502" s="130"/>
      <c r="BH1502" s="6"/>
      <c r="BI1502" s="124"/>
      <c r="BJ1502" s="130"/>
    </row>
    <row r="1503" spans="1:62" customFormat="1" ht="15" x14ac:dyDescent="0.35">
      <c r="A1503" s="121"/>
      <c r="B1503" s="76"/>
      <c r="C1503" s="9"/>
      <c r="D1503" s="9"/>
      <c r="E1503" s="9"/>
      <c r="F1503" s="15"/>
      <c r="G1503" s="5"/>
      <c r="H1503" s="5"/>
      <c r="I1503" s="9"/>
      <c r="J1503" s="9"/>
      <c r="K1503" s="9"/>
      <c r="L1503" s="9"/>
      <c r="M1503" s="9"/>
      <c r="N1503" s="9"/>
      <c r="O1503" s="9"/>
      <c r="P1503" s="9"/>
      <c r="Q1503" s="9"/>
      <c r="R1503" s="9"/>
      <c r="S1503" s="9"/>
      <c r="T1503" s="9"/>
      <c r="U1503" s="9"/>
      <c r="V1503" s="8"/>
      <c r="W1503" s="8"/>
      <c r="X1503" s="7"/>
      <c r="Y1503" s="18"/>
      <c r="Z1503" s="7"/>
      <c r="AA1503" s="7"/>
      <c r="AB1503" s="7"/>
      <c r="AC1503" s="9"/>
      <c r="AD1503" s="8"/>
      <c r="AE1503" s="14"/>
      <c r="AF1503" s="14"/>
      <c r="AG1503" s="14"/>
      <c r="AH1503" s="14"/>
      <c r="AI1503" s="14"/>
      <c r="AJ1503" s="14"/>
      <c r="AK1503" s="125"/>
      <c r="AL1503" s="6"/>
      <c r="AM1503" s="5"/>
      <c r="AN1503" s="5"/>
      <c r="AO1503" s="6"/>
      <c r="AP1503" s="6"/>
      <c r="AQ1503" s="6"/>
      <c r="AR1503" s="6"/>
      <c r="AS1503" s="6"/>
      <c r="AT1503" s="130"/>
      <c r="AU1503" s="6"/>
      <c r="AV1503" s="6"/>
      <c r="AW1503" s="6"/>
      <c r="AX1503" s="6"/>
      <c r="AY1503" s="6"/>
      <c r="AZ1503" s="6"/>
      <c r="BA1503" s="6"/>
      <c r="BB1503" s="6"/>
      <c r="BC1503" s="6"/>
      <c r="BD1503" s="130"/>
      <c r="BE1503" s="124"/>
      <c r="BF1503" s="6"/>
      <c r="BG1503" s="130"/>
      <c r="BH1503" s="6"/>
      <c r="BI1503" s="124"/>
      <c r="BJ1503" s="130"/>
    </row>
    <row r="1504" spans="1:62" customFormat="1" ht="15" x14ac:dyDescent="0.35">
      <c r="A1504" s="121"/>
      <c r="B1504" s="76"/>
      <c r="C1504" s="9"/>
      <c r="D1504" s="9"/>
      <c r="E1504" s="9"/>
      <c r="F1504" s="15"/>
      <c r="G1504" s="5"/>
      <c r="H1504" s="5"/>
      <c r="I1504" s="9"/>
      <c r="J1504" s="9"/>
      <c r="K1504" s="9"/>
      <c r="L1504" s="9"/>
      <c r="M1504" s="9"/>
      <c r="N1504" s="9"/>
      <c r="O1504" s="9"/>
      <c r="P1504" s="9"/>
      <c r="Q1504" s="9"/>
      <c r="R1504" s="9"/>
      <c r="S1504" s="9"/>
      <c r="T1504" s="9"/>
      <c r="U1504" s="9"/>
      <c r="V1504" s="9"/>
      <c r="W1504" s="9"/>
      <c r="X1504" s="65"/>
      <c r="Y1504" s="17"/>
      <c r="Z1504" s="65"/>
      <c r="AA1504" s="9"/>
      <c r="AB1504" s="9"/>
      <c r="AC1504" s="9"/>
      <c r="AD1504" s="9"/>
      <c r="AE1504" s="14"/>
      <c r="AF1504" s="14"/>
      <c r="AG1504" s="14"/>
      <c r="AH1504" s="14"/>
      <c r="AI1504" s="14"/>
      <c r="AJ1504" s="14"/>
      <c r="AK1504" s="124"/>
      <c r="AL1504" s="6"/>
      <c r="AM1504" s="6"/>
      <c r="AN1504" s="6"/>
      <c r="AO1504" s="6"/>
      <c r="AP1504" s="6"/>
      <c r="AQ1504" s="6"/>
      <c r="AR1504" s="6"/>
      <c r="AS1504" s="6"/>
      <c r="AT1504" s="130"/>
      <c r="AU1504" s="39"/>
      <c r="AV1504" s="39"/>
      <c r="AW1504" s="6"/>
      <c r="AX1504" s="6"/>
      <c r="AY1504" s="6"/>
      <c r="AZ1504" s="6"/>
      <c r="BA1504" s="6"/>
      <c r="BB1504" s="6"/>
      <c r="BC1504" s="6"/>
      <c r="BD1504" s="130"/>
      <c r="BE1504" s="124"/>
      <c r="BF1504" s="6"/>
      <c r="BG1504" s="130"/>
      <c r="BH1504" s="6"/>
      <c r="BI1504" s="124"/>
      <c r="BJ1504" s="130"/>
    </row>
    <row r="1505" spans="1:62" customFormat="1" ht="15" x14ac:dyDescent="0.35">
      <c r="A1505" s="121"/>
      <c r="B1505" s="76"/>
      <c r="C1505" s="9"/>
      <c r="D1505" s="9"/>
      <c r="E1505" s="9"/>
      <c r="F1505" s="15"/>
      <c r="G1505" s="5"/>
      <c r="H1505" s="5"/>
      <c r="I1505" s="9"/>
      <c r="J1505" s="9"/>
      <c r="K1505" s="9"/>
      <c r="L1505" s="9"/>
      <c r="M1505" s="9"/>
      <c r="N1505" s="9"/>
      <c r="O1505" s="9"/>
      <c r="P1505" s="9"/>
      <c r="Q1505" s="9"/>
      <c r="R1505" s="9"/>
      <c r="S1505" s="9"/>
      <c r="T1505" s="9"/>
      <c r="U1505" s="9"/>
      <c r="V1505" s="8"/>
      <c r="W1505" s="8"/>
      <c r="X1505" s="7"/>
      <c r="Y1505" s="18"/>
      <c r="Z1505" s="7"/>
      <c r="AA1505" s="7"/>
      <c r="AB1505" s="7"/>
      <c r="AC1505" s="9"/>
      <c r="AD1505" s="16"/>
      <c r="AE1505" s="14"/>
      <c r="AF1505" s="14"/>
      <c r="AG1505" s="14"/>
      <c r="AH1505" s="14"/>
      <c r="AI1505" s="14"/>
      <c r="AJ1505" s="14"/>
      <c r="AK1505" s="125"/>
      <c r="AL1505" s="6"/>
      <c r="AM1505" s="5"/>
      <c r="AN1505" s="5"/>
      <c r="AO1505" s="6"/>
      <c r="AP1505" s="6"/>
      <c r="AQ1505" s="6"/>
      <c r="AR1505" s="6"/>
      <c r="AS1505" s="6"/>
      <c r="AT1505" s="130"/>
      <c r="AU1505" s="39"/>
      <c r="AV1505" s="39"/>
      <c r="AW1505" s="6"/>
      <c r="AX1505" s="6"/>
      <c r="AY1505" s="6"/>
      <c r="AZ1505" s="17"/>
      <c r="BA1505" s="6"/>
      <c r="BB1505" s="6"/>
      <c r="BC1505" s="6"/>
      <c r="BD1505" s="130"/>
      <c r="BE1505" s="124"/>
      <c r="BF1505" s="6"/>
      <c r="BG1505" s="130"/>
      <c r="BH1505" s="6"/>
      <c r="BI1505" s="124"/>
      <c r="BJ1505" s="130"/>
    </row>
    <row r="1506" spans="1:62" customFormat="1" ht="15" x14ac:dyDescent="0.35">
      <c r="A1506" s="121"/>
      <c r="B1506" s="76"/>
      <c r="C1506" s="9"/>
      <c r="D1506" s="9"/>
      <c r="E1506" s="9"/>
      <c r="F1506" s="15"/>
      <c r="G1506" s="5"/>
      <c r="H1506" s="5"/>
      <c r="I1506" s="9"/>
      <c r="J1506" s="9"/>
      <c r="K1506" s="9"/>
      <c r="L1506" s="9"/>
      <c r="M1506" s="9"/>
      <c r="N1506" s="9"/>
      <c r="O1506" s="9"/>
      <c r="P1506" s="9"/>
      <c r="Q1506" s="9"/>
      <c r="R1506" s="9"/>
      <c r="S1506" s="9"/>
      <c r="T1506" s="9"/>
      <c r="U1506" s="9"/>
      <c r="V1506" s="9"/>
      <c r="W1506" s="9"/>
      <c r="X1506" s="65"/>
      <c r="Y1506" s="17"/>
      <c r="Z1506" s="65"/>
      <c r="AA1506" s="9"/>
      <c r="AB1506" s="9"/>
      <c r="AC1506" s="9"/>
      <c r="AD1506" s="9"/>
      <c r="AE1506" s="14"/>
      <c r="AF1506" s="14"/>
      <c r="AG1506" s="14"/>
      <c r="AH1506" s="14"/>
      <c r="AI1506" s="14"/>
      <c r="AJ1506" s="14"/>
      <c r="AK1506" s="124"/>
      <c r="AL1506" s="6"/>
      <c r="AM1506" s="6"/>
      <c r="AN1506" s="6"/>
      <c r="AO1506" s="6"/>
      <c r="AP1506" s="6"/>
      <c r="AQ1506" s="6"/>
      <c r="AR1506" s="6"/>
      <c r="AS1506" s="6"/>
      <c r="AT1506" s="130"/>
      <c r="AU1506" s="39"/>
      <c r="AV1506" s="39"/>
      <c r="AW1506" s="6"/>
      <c r="AX1506" s="6"/>
      <c r="AY1506" s="6"/>
      <c r="AZ1506" s="6"/>
      <c r="BA1506" s="6"/>
      <c r="BB1506" s="6"/>
      <c r="BC1506" s="6"/>
      <c r="BD1506" s="130"/>
      <c r="BE1506" s="124"/>
      <c r="BF1506" s="6"/>
      <c r="BG1506" s="130"/>
      <c r="BH1506" s="6"/>
      <c r="BI1506" s="124"/>
      <c r="BJ1506" s="130"/>
    </row>
    <row r="1507" spans="1:62" customFormat="1" ht="15" x14ac:dyDescent="0.35">
      <c r="A1507" s="34"/>
      <c r="B1507" s="19"/>
      <c r="C1507" s="1"/>
      <c r="D1507" s="9"/>
      <c r="E1507" s="1"/>
      <c r="F1507" s="15"/>
      <c r="G1507" s="37"/>
      <c r="H1507" s="5"/>
      <c r="I1507" s="22"/>
      <c r="J1507" s="22"/>
      <c r="K1507" s="22"/>
      <c r="L1507" s="60"/>
      <c r="M1507" s="60"/>
      <c r="N1507" s="60"/>
      <c r="O1507" s="60"/>
      <c r="P1507" s="60"/>
      <c r="Q1507" s="60"/>
      <c r="R1507" s="60"/>
      <c r="S1507" s="60"/>
      <c r="T1507" s="60"/>
      <c r="U1507" s="60"/>
      <c r="V1507" s="60"/>
      <c r="W1507" s="60"/>
      <c r="X1507" s="60"/>
      <c r="Y1507" s="59"/>
      <c r="Z1507" s="20"/>
      <c r="AA1507" s="60"/>
      <c r="AB1507" s="60"/>
      <c r="AC1507" s="60"/>
      <c r="AD1507" s="60"/>
      <c r="AE1507" s="22"/>
      <c r="AF1507" s="22"/>
      <c r="AG1507" s="22"/>
      <c r="AH1507" s="22"/>
      <c r="AI1507" s="22"/>
      <c r="AJ1507" s="22"/>
      <c r="AK1507" s="38"/>
      <c r="AL1507" s="39"/>
      <c r="AM1507" s="39"/>
      <c r="AN1507" s="39"/>
      <c r="AO1507" s="39"/>
      <c r="AP1507" s="39"/>
      <c r="AQ1507" s="39"/>
      <c r="AR1507" s="40"/>
      <c r="AS1507" s="39"/>
      <c r="AT1507" s="42"/>
      <c r="AU1507" s="39"/>
      <c r="AV1507" s="39"/>
      <c r="AW1507" s="39"/>
      <c r="AX1507" s="39"/>
      <c r="AY1507" s="39"/>
      <c r="AZ1507" s="40"/>
      <c r="BA1507" s="39"/>
      <c r="BB1507" s="40"/>
      <c r="BC1507" s="39"/>
      <c r="BD1507" s="42"/>
      <c r="BE1507" s="38"/>
      <c r="BF1507" s="39"/>
      <c r="BG1507" s="55"/>
      <c r="BH1507" s="56"/>
      <c r="BI1507" s="57"/>
      <c r="BJ1507" s="58"/>
    </row>
    <row r="1508" spans="1:62" customFormat="1" ht="15" x14ac:dyDescent="0.35">
      <c r="A1508" s="121"/>
      <c r="B1508" s="76"/>
      <c r="C1508" s="9"/>
      <c r="D1508" s="9"/>
      <c r="E1508" s="9"/>
      <c r="F1508" s="15"/>
      <c r="G1508" s="5"/>
      <c r="H1508" s="5"/>
      <c r="I1508" s="9"/>
      <c r="J1508" s="9"/>
      <c r="K1508" s="9"/>
      <c r="L1508" s="9"/>
      <c r="M1508" s="9"/>
      <c r="N1508" s="9"/>
      <c r="O1508" s="9"/>
      <c r="P1508" s="9"/>
      <c r="Q1508" s="9"/>
      <c r="R1508" s="9"/>
      <c r="S1508" s="9"/>
      <c r="T1508" s="9"/>
      <c r="U1508" s="9"/>
      <c r="V1508" s="9"/>
      <c r="W1508" s="9"/>
      <c r="X1508" s="65"/>
      <c r="Y1508" s="17"/>
      <c r="Z1508" s="65"/>
      <c r="AA1508" s="9"/>
      <c r="AB1508" s="9"/>
      <c r="AC1508" s="9"/>
      <c r="AD1508" s="9"/>
      <c r="AE1508" s="14"/>
      <c r="AF1508" s="14"/>
      <c r="AG1508" s="14"/>
      <c r="AH1508" s="14"/>
      <c r="AI1508" s="14"/>
      <c r="AJ1508" s="14"/>
      <c r="AK1508" s="124"/>
      <c r="AL1508" s="6"/>
      <c r="AM1508" s="6"/>
      <c r="AN1508" s="6"/>
      <c r="AO1508" s="6"/>
      <c r="AP1508" s="6"/>
      <c r="AQ1508" s="6"/>
      <c r="AR1508" s="6"/>
      <c r="AS1508" s="6"/>
      <c r="AT1508" s="130"/>
      <c r="AU1508" s="39"/>
      <c r="AV1508" s="39"/>
      <c r="AW1508" s="6"/>
      <c r="AX1508" s="6"/>
      <c r="AY1508" s="6"/>
      <c r="AZ1508" s="6"/>
      <c r="BA1508" s="6"/>
      <c r="BB1508" s="6"/>
      <c r="BC1508" s="6"/>
      <c r="BD1508" s="130"/>
      <c r="BE1508" s="124"/>
      <c r="BF1508" s="6"/>
      <c r="BG1508" s="130"/>
      <c r="BH1508" s="6"/>
      <c r="BI1508" s="124"/>
      <c r="BJ1508" s="130"/>
    </row>
    <row r="1509" spans="1:62" customFormat="1" ht="15" x14ac:dyDescent="0.35">
      <c r="A1509" s="121"/>
      <c r="B1509" s="76"/>
      <c r="C1509" s="9"/>
      <c r="D1509" s="9"/>
      <c r="E1509" s="9"/>
      <c r="F1509" s="15"/>
      <c r="G1509" s="5"/>
      <c r="H1509" s="5"/>
      <c r="I1509" s="9"/>
      <c r="J1509" s="9"/>
      <c r="K1509" s="9"/>
      <c r="L1509" s="9"/>
      <c r="M1509" s="9"/>
      <c r="N1509" s="9"/>
      <c r="O1509" s="9"/>
      <c r="P1509" s="9"/>
      <c r="Q1509" s="9"/>
      <c r="R1509" s="9"/>
      <c r="S1509" s="9"/>
      <c r="T1509" s="9"/>
      <c r="U1509" s="9"/>
      <c r="V1509" s="8"/>
      <c r="W1509" s="8"/>
      <c r="X1509" s="7"/>
      <c r="Y1509" s="18"/>
      <c r="Z1509" s="7"/>
      <c r="AA1509" s="7"/>
      <c r="AB1509" s="7"/>
      <c r="AC1509" s="9"/>
      <c r="AD1509" s="8"/>
      <c r="AE1509" s="14"/>
      <c r="AF1509" s="14"/>
      <c r="AG1509" s="14"/>
      <c r="AH1509" s="14"/>
      <c r="AI1509" s="14"/>
      <c r="AJ1509" s="14"/>
      <c r="AK1509" s="125"/>
      <c r="AL1509" s="6"/>
      <c r="AM1509" s="5"/>
      <c r="AN1509" s="5"/>
      <c r="AO1509" s="6"/>
      <c r="AP1509" s="6"/>
      <c r="AQ1509" s="6"/>
      <c r="AR1509" s="6"/>
      <c r="AS1509" s="6"/>
      <c r="AT1509" s="130"/>
      <c r="AU1509" s="6"/>
      <c r="AV1509" s="6"/>
      <c r="AW1509" s="6"/>
      <c r="AX1509" s="6"/>
      <c r="AY1509" s="6"/>
      <c r="AZ1509" s="6"/>
      <c r="BA1509" s="6"/>
      <c r="BB1509" s="6"/>
      <c r="BC1509" s="6"/>
      <c r="BD1509" s="130"/>
      <c r="BE1509" s="124"/>
      <c r="BF1509" s="6"/>
      <c r="BG1509" s="130"/>
      <c r="BH1509" s="6"/>
      <c r="BI1509" s="124"/>
      <c r="BJ1509" s="130"/>
    </row>
    <row r="1510" spans="1:62" customFormat="1" ht="15" x14ac:dyDescent="0.35">
      <c r="A1510" s="121"/>
      <c r="B1510" s="76"/>
      <c r="C1510" s="9"/>
      <c r="D1510" s="9"/>
      <c r="E1510" s="9"/>
      <c r="F1510" s="15"/>
      <c r="G1510" s="5"/>
      <c r="H1510" s="5"/>
      <c r="I1510" s="9"/>
      <c r="J1510" s="9"/>
      <c r="K1510" s="9"/>
      <c r="L1510" s="9"/>
      <c r="M1510" s="9"/>
      <c r="N1510" s="9"/>
      <c r="O1510" s="9"/>
      <c r="P1510" s="9"/>
      <c r="Q1510" s="9"/>
      <c r="R1510" s="9"/>
      <c r="S1510" s="9"/>
      <c r="T1510" s="9"/>
      <c r="U1510" s="9"/>
      <c r="V1510" s="8"/>
      <c r="W1510" s="8"/>
      <c r="X1510" s="7"/>
      <c r="Y1510" s="18"/>
      <c r="Z1510" s="7"/>
      <c r="AA1510" s="7"/>
      <c r="AB1510" s="7"/>
      <c r="AC1510" s="9"/>
      <c r="AD1510" s="8"/>
      <c r="AE1510" s="14"/>
      <c r="AF1510" s="14"/>
      <c r="AG1510" s="14"/>
      <c r="AH1510" s="14"/>
      <c r="AI1510" s="14"/>
      <c r="AJ1510" s="14"/>
      <c r="AK1510" s="125"/>
      <c r="AL1510" s="6"/>
      <c r="AM1510" s="5"/>
      <c r="AN1510" s="5"/>
      <c r="AO1510" s="6"/>
      <c r="AP1510" s="6"/>
      <c r="AQ1510" s="6"/>
      <c r="AR1510" s="6"/>
      <c r="AS1510" s="6"/>
      <c r="AT1510" s="130"/>
      <c r="AU1510" s="6"/>
      <c r="AV1510" s="6"/>
      <c r="AW1510" s="6"/>
      <c r="AX1510" s="6"/>
      <c r="AY1510" s="6"/>
      <c r="AZ1510" s="6"/>
      <c r="BA1510" s="6"/>
      <c r="BB1510" s="6"/>
      <c r="BC1510" s="6"/>
      <c r="BD1510" s="130"/>
      <c r="BE1510" s="124"/>
      <c r="BF1510" s="6"/>
      <c r="BG1510" s="130"/>
      <c r="BH1510" s="6"/>
      <c r="BI1510" s="124"/>
      <c r="BJ1510" s="130"/>
    </row>
    <row r="1511" spans="1:62" customFormat="1" ht="15" x14ac:dyDescent="0.35">
      <c r="A1511" s="121"/>
      <c r="B1511" s="76"/>
      <c r="C1511" s="9"/>
      <c r="D1511" s="9"/>
      <c r="E1511" s="9"/>
      <c r="F1511" s="15"/>
      <c r="G1511" s="5"/>
      <c r="H1511" s="5"/>
      <c r="I1511" s="9"/>
      <c r="J1511" s="9"/>
      <c r="K1511" s="9"/>
      <c r="L1511" s="9"/>
      <c r="M1511" s="9"/>
      <c r="N1511" s="9"/>
      <c r="O1511" s="9"/>
      <c r="P1511" s="9"/>
      <c r="Q1511" s="9"/>
      <c r="R1511" s="9"/>
      <c r="S1511" s="9"/>
      <c r="T1511" s="9"/>
      <c r="U1511" s="9"/>
      <c r="V1511" s="8"/>
      <c r="W1511" s="8"/>
      <c r="X1511" s="7"/>
      <c r="Y1511" s="18"/>
      <c r="Z1511" s="7"/>
      <c r="AA1511" s="7"/>
      <c r="AB1511" s="7"/>
      <c r="AC1511" s="9"/>
      <c r="AD1511" s="8"/>
      <c r="AE1511" s="14"/>
      <c r="AF1511" s="14"/>
      <c r="AG1511" s="14"/>
      <c r="AH1511" s="14"/>
      <c r="AI1511" s="14"/>
      <c r="AJ1511" s="14"/>
      <c r="AK1511" s="125"/>
      <c r="AL1511" s="6"/>
      <c r="AM1511" s="5"/>
      <c r="AN1511" s="5"/>
      <c r="AO1511" s="6"/>
      <c r="AP1511" s="6"/>
      <c r="AQ1511" s="6"/>
      <c r="AR1511" s="6"/>
      <c r="AS1511" s="6"/>
      <c r="AT1511" s="130"/>
      <c r="AU1511" s="6"/>
      <c r="AV1511" s="6"/>
      <c r="AW1511" s="6"/>
      <c r="AX1511" s="6"/>
      <c r="AY1511" s="6"/>
      <c r="AZ1511" s="6"/>
      <c r="BA1511" s="6"/>
      <c r="BB1511" s="6"/>
      <c r="BC1511" s="6"/>
      <c r="BD1511" s="130"/>
      <c r="BE1511" s="124"/>
      <c r="BF1511" s="6"/>
      <c r="BG1511" s="130"/>
      <c r="BH1511" s="6"/>
      <c r="BI1511" s="124"/>
      <c r="BJ1511" s="130"/>
    </row>
    <row r="1512" spans="1:62" customFormat="1" ht="15" x14ac:dyDescent="0.35">
      <c r="A1512" s="121"/>
      <c r="B1512" s="76"/>
      <c r="C1512" s="9"/>
      <c r="D1512" s="9"/>
      <c r="E1512" s="9"/>
      <c r="F1512" s="15"/>
      <c r="G1512" s="5"/>
      <c r="H1512" s="5"/>
      <c r="I1512" s="9"/>
      <c r="J1512" s="9"/>
      <c r="K1512" s="9"/>
      <c r="L1512" s="9"/>
      <c r="M1512" s="9"/>
      <c r="N1512" s="9"/>
      <c r="O1512" s="9"/>
      <c r="P1512" s="9"/>
      <c r="Q1512" s="9"/>
      <c r="R1512" s="9"/>
      <c r="S1512" s="9"/>
      <c r="T1512" s="9"/>
      <c r="U1512" s="9"/>
      <c r="V1512" s="9"/>
      <c r="W1512" s="9"/>
      <c r="X1512" s="65"/>
      <c r="Y1512" s="17"/>
      <c r="Z1512" s="65"/>
      <c r="AA1512" s="9"/>
      <c r="AB1512" s="9"/>
      <c r="AC1512" s="9"/>
      <c r="AD1512" s="9"/>
      <c r="AE1512" s="14"/>
      <c r="AF1512" s="14"/>
      <c r="AG1512" s="14"/>
      <c r="AH1512" s="14"/>
      <c r="AI1512" s="14"/>
      <c r="AJ1512" s="14"/>
      <c r="AK1512" s="124"/>
      <c r="AL1512" s="6"/>
      <c r="AM1512" s="6"/>
      <c r="AN1512" s="6"/>
      <c r="AO1512" s="6"/>
      <c r="AP1512" s="6"/>
      <c r="AQ1512" s="6"/>
      <c r="AR1512" s="6"/>
      <c r="AS1512" s="6"/>
      <c r="AT1512" s="130"/>
      <c r="AU1512" s="39"/>
      <c r="AV1512" s="39"/>
      <c r="AW1512" s="6"/>
      <c r="AX1512" s="6"/>
      <c r="AY1512" s="6"/>
      <c r="AZ1512" s="6"/>
      <c r="BA1512" s="6"/>
      <c r="BB1512" s="6"/>
      <c r="BC1512" s="6"/>
      <c r="BD1512" s="130"/>
      <c r="BE1512" s="124"/>
      <c r="BF1512" s="6"/>
      <c r="BG1512" s="130"/>
      <c r="BH1512" s="6"/>
      <c r="BI1512" s="124"/>
      <c r="BJ1512" s="130"/>
    </row>
    <row r="1513" spans="1:62" customFormat="1" ht="15" x14ac:dyDescent="0.35">
      <c r="A1513" s="121"/>
      <c r="B1513" s="76"/>
      <c r="C1513" s="9"/>
      <c r="D1513" s="9"/>
      <c r="E1513" s="9"/>
      <c r="F1513" s="15"/>
      <c r="G1513" s="5"/>
      <c r="H1513" s="5"/>
      <c r="I1513" s="9"/>
      <c r="J1513" s="9"/>
      <c r="K1513" s="9"/>
      <c r="L1513" s="9"/>
      <c r="M1513" s="9"/>
      <c r="N1513" s="9"/>
      <c r="O1513" s="9"/>
      <c r="P1513" s="9"/>
      <c r="Q1513" s="9"/>
      <c r="R1513" s="9"/>
      <c r="S1513" s="9"/>
      <c r="T1513" s="9"/>
      <c r="U1513" s="9"/>
      <c r="V1513" s="8"/>
      <c r="W1513" s="8"/>
      <c r="X1513" s="7"/>
      <c r="Y1513" s="18"/>
      <c r="Z1513" s="7"/>
      <c r="AA1513" s="7"/>
      <c r="AB1513" s="7"/>
      <c r="AC1513" s="9"/>
      <c r="AD1513" s="8"/>
      <c r="AE1513" s="14"/>
      <c r="AF1513" s="14"/>
      <c r="AG1513" s="14"/>
      <c r="AH1513" s="14"/>
      <c r="AI1513" s="14"/>
      <c r="AJ1513" s="14"/>
      <c r="AK1513" s="125"/>
      <c r="AL1513" s="6"/>
      <c r="AM1513" s="5"/>
      <c r="AN1513" s="5"/>
      <c r="AO1513" s="6"/>
      <c r="AP1513" s="6"/>
      <c r="AQ1513" s="6"/>
      <c r="AR1513" s="6"/>
      <c r="AS1513" s="6"/>
      <c r="AT1513" s="130"/>
      <c r="AU1513" s="6"/>
      <c r="AV1513" s="6"/>
      <c r="AW1513" s="6"/>
      <c r="AX1513" s="6"/>
      <c r="AY1513" s="6"/>
      <c r="AZ1513" s="6"/>
      <c r="BA1513" s="6"/>
      <c r="BB1513" s="6"/>
      <c r="BC1513" s="6"/>
      <c r="BD1513" s="130"/>
      <c r="BE1513" s="124"/>
      <c r="BF1513" s="6"/>
      <c r="BG1513" s="130"/>
      <c r="BH1513" s="6"/>
      <c r="BI1513" s="124"/>
      <c r="BJ1513" s="130"/>
    </row>
    <row r="1514" spans="1:62" customFormat="1" ht="15" x14ac:dyDescent="0.35">
      <c r="A1514" s="121"/>
      <c r="B1514" s="76"/>
      <c r="C1514" s="9"/>
      <c r="D1514" s="9"/>
      <c r="E1514" s="9"/>
      <c r="F1514" s="15"/>
      <c r="G1514" s="5"/>
      <c r="H1514" s="5"/>
      <c r="I1514" s="9"/>
      <c r="J1514" s="9"/>
      <c r="K1514" s="9"/>
      <c r="L1514" s="9"/>
      <c r="M1514" s="9"/>
      <c r="N1514" s="9"/>
      <c r="O1514" s="9"/>
      <c r="P1514" s="9"/>
      <c r="Q1514" s="9"/>
      <c r="R1514" s="9"/>
      <c r="S1514" s="9"/>
      <c r="T1514" s="9"/>
      <c r="U1514" s="9"/>
      <c r="V1514" s="9"/>
      <c r="W1514" s="9"/>
      <c r="X1514" s="65"/>
      <c r="Y1514" s="17"/>
      <c r="Z1514" s="65"/>
      <c r="AA1514" s="9"/>
      <c r="AB1514" s="9"/>
      <c r="AC1514" s="9"/>
      <c r="AD1514" s="9"/>
      <c r="AE1514" s="14"/>
      <c r="AF1514" s="14"/>
      <c r="AG1514" s="14"/>
      <c r="AH1514" s="14"/>
      <c r="AI1514" s="14"/>
      <c r="AJ1514" s="14"/>
      <c r="AK1514" s="124"/>
      <c r="AL1514" s="6"/>
      <c r="AM1514" s="6"/>
      <c r="AN1514" s="6"/>
      <c r="AO1514" s="6"/>
      <c r="AP1514" s="6"/>
      <c r="AQ1514" s="6"/>
      <c r="AR1514" s="6"/>
      <c r="AS1514" s="6"/>
      <c r="AT1514" s="130"/>
      <c r="AU1514" s="39"/>
      <c r="AV1514" s="39"/>
      <c r="AW1514" s="6"/>
      <c r="AX1514" s="6"/>
      <c r="AY1514" s="6"/>
      <c r="AZ1514" s="6"/>
      <c r="BA1514" s="6"/>
      <c r="BB1514" s="6"/>
      <c r="BC1514" s="6"/>
      <c r="BD1514" s="130"/>
      <c r="BE1514" s="124"/>
      <c r="BF1514" s="6"/>
      <c r="BG1514" s="130"/>
      <c r="BH1514" s="6"/>
      <c r="BI1514" s="124"/>
      <c r="BJ1514" s="130"/>
    </row>
    <row r="1515" spans="1:62" customFormat="1" ht="15" x14ac:dyDescent="0.35">
      <c r="A1515" s="121"/>
      <c r="B1515" s="76"/>
      <c r="C1515" s="9"/>
      <c r="D1515" s="9"/>
      <c r="E1515" s="9"/>
      <c r="F1515" s="15"/>
      <c r="G1515" s="5"/>
      <c r="H1515" s="5"/>
      <c r="I1515" s="9"/>
      <c r="J1515" s="9"/>
      <c r="K1515" s="9"/>
      <c r="L1515" s="9"/>
      <c r="M1515" s="9"/>
      <c r="N1515" s="9"/>
      <c r="O1515" s="9"/>
      <c r="P1515" s="9"/>
      <c r="Q1515" s="9"/>
      <c r="R1515" s="9"/>
      <c r="S1515" s="9"/>
      <c r="T1515" s="9"/>
      <c r="U1515" s="9"/>
      <c r="V1515" s="8"/>
      <c r="W1515" s="8"/>
      <c r="X1515" s="7"/>
      <c r="Y1515" s="18"/>
      <c r="Z1515" s="7"/>
      <c r="AA1515" s="7"/>
      <c r="AB1515" s="7"/>
      <c r="AC1515" s="9"/>
      <c r="AD1515" s="8"/>
      <c r="AE1515" s="14"/>
      <c r="AF1515" s="14"/>
      <c r="AG1515" s="14"/>
      <c r="AH1515" s="14"/>
      <c r="AI1515" s="14"/>
      <c r="AJ1515" s="14"/>
      <c r="AK1515" s="125"/>
      <c r="AL1515" s="6"/>
      <c r="AM1515" s="5"/>
      <c r="AN1515" s="5"/>
      <c r="AO1515" s="6"/>
      <c r="AP1515" s="6"/>
      <c r="AQ1515" s="6"/>
      <c r="AR1515" s="6"/>
      <c r="AS1515" s="6"/>
      <c r="AT1515" s="130"/>
      <c r="AU1515" s="6"/>
      <c r="AV1515" s="6"/>
      <c r="AW1515" s="6"/>
      <c r="AX1515" s="6"/>
      <c r="AY1515" s="6"/>
      <c r="AZ1515" s="6"/>
      <c r="BA1515" s="6"/>
      <c r="BB1515" s="6"/>
      <c r="BC1515" s="6"/>
      <c r="BD1515" s="130"/>
      <c r="BE1515" s="124"/>
      <c r="BF1515" s="6"/>
      <c r="BG1515" s="130"/>
      <c r="BH1515" s="6"/>
      <c r="BI1515" s="124"/>
      <c r="BJ1515" s="130"/>
    </row>
    <row r="1516" spans="1:62" customFormat="1" ht="15" x14ac:dyDescent="0.35">
      <c r="A1516" s="121"/>
      <c r="B1516" s="76"/>
      <c r="C1516" s="9"/>
      <c r="D1516" s="9"/>
      <c r="E1516" s="9"/>
      <c r="F1516" s="15"/>
      <c r="G1516" s="5"/>
      <c r="H1516" s="5"/>
      <c r="I1516" s="9"/>
      <c r="J1516" s="9"/>
      <c r="K1516" s="9"/>
      <c r="L1516" s="9"/>
      <c r="M1516" s="9"/>
      <c r="N1516" s="9"/>
      <c r="O1516" s="9"/>
      <c r="P1516" s="9"/>
      <c r="Q1516" s="9"/>
      <c r="R1516" s="9"/>
      <c r="S1516" s="9"/>
      <c r="T1516" s="9"/>
      <c r="U1516" s="9"/>
      <c r="V1516" s="8"/>
      <c r="W1516" s="8"/>
      <c r="X1516" s="7"/>
      <c r="Y1516" s="18"/>
      <c r="Z1516" s="7"/>
      <c r="AA1516" s="7"/>
      <c r="AB1516" s="7"/>
      <c r="AC1516" s="9"/>
      <c r="AD1516" s="8"/>
      <c r="AE1516" s="14"/>
      <c r="AF1516" s="14"/>
      <c r="AG1516" s="14"/>
      <c r="AH1516" s="14"/>
      <c r="AI1516" s="14"/>
      <c r="AJ1516" s="14"/>
      <c r="AK1516" s="125"/>
      <c r="AL1516" s="6"/>
      <c r="AM1516" s="5"/>
      <c r="AN1516" s="5"/>
      <c r="AO1516" s="6"/>
      <c r="AP1516" s="6"/>
      <c r="AQ1516" s="6"/>
      <c r="AR1516" s="6"/>
      <c r="AS1516" s="6"/>
      <c r="AT1516" s="130"/>
      <c r="AU1516" s="6"/>
      <c r="AV1516" s="6"/>
      <c r="AW1516" s="6"/>
      <c r="AX1516" s="6"/>
      <c r="AY1516" s="6"/>
      <c r="AZ1516" s="6"/>
      <c r="BA1516" s="6"/>
      <c r="BB1516" s="6"/>
      <c r="BC1516" s="6"/>
      <c r="BD1516" s="130"/>
      <c r="BE1516" s="124"/>
      <c r="BF1516" s="6"/>
      <c r="BG1516" s="130"/>
      <c r="BH1516" s="6"/>
      <c r="BI1516" s="124"/>
      <c r="BJ1516" s="130"/>
    </row>
    <row r="1517" spans="1:62" customFormat="1" ht="15" x14ac:dyDescent="0.35">
      <c r="A1517" s="121"/>
      <c r="B1517" s="76"/>
      <c r="C1517" s="9"/>
      <c r="D1517" s="9"/>
      <c r="E1517" s="9"/>
      <c r="F1517" s="15"/>
      <c r="G1517" s="5"/>
      <c r="H1517" s="5"/>
      <c r="I1517" s="9"/>
      <c r="J1517" s="9"/>
      <c r="K1517" s="9"/>
      <c r="L1517" s="9"/>
      <c r="M1517" s="9"/>
      <c r="N1517" s="9"/>
      <c r="O1517" s="9"/>
      <c r="P1517" s="9"/>
      <c r="Q1517" s="9"/>
      <c r="R1517" s="9"/>
      <c r="S1517" s="9"/>
      <c r="T1517" s="9"/>
      <c r="U1517" s="9"/>
      <c r="V1517" s="9"/>
      <c r="W1517" s="9"/>
      <c r="X1517" s="65"/>
      <c r="Y1517" s="17"/>
      <c r="Z1517" s="65"/>
      <c r="AA1517" s="9"/>
      <c r="AB1517" s="9"/>
      <c r="AC1517" s="9"/>
      <c r="AD1517" s="9"/>
      <c r="AE1517" s="14"/>
      <c r="AF1517" s="14"/>
      <c r="AG1517" s="14"/>
      <c r="AH1517" s="14"/>
      <c r="AI1517" s="14"/>
      <c r="AJ1517" s="14"/>
      <c r="AK1517" s="124"/>
      <c r="AL1517" s="6"/>
      <c r="AM1517" s="6"/>
      <c r="AN1517" s="6"/>
      <c r="AO1517" s="6"/>
      <c r="AP1517" s="6"/>
      <c r="AQ1517" s="6"/>
      <c r="AR1517" s="6"/>
      <c r="AS1517" s="6"/>
      <c r="AT1517" s="130"/>
      <c r="AU1517" s="6"/>
      <c r="AV1517" s="6"/>
      <c r="AW1517" s="6"/>
      <c r="AX1517" s="6"/>
      <c r="AY1517" s="6"/>
      <c r="AZ1517" s="6"/>
      <c r="BA1517" s="6"/>
      <c r="BB1517" s="6"/>
      <c r="BC1517" s="6"/>
      <c r="BD1517" s="130"/>
      <c r="BE1517" s="124"/>
      <c r="BF1517" s="6"/>
      <c r="BG1517" s="130"/>
      <c r="BH1517" s="6"/>
      <c r="BI1517" s="124"/>
      <c r="BJ1517" s="130"/>
    </row>
    <row r="1518" spans="1:62" customFormat="1" ht="15" x14ac:dyDescent="0.35">
      <c r="A1518" s="34"/>
      <c r="B1518" s="19"/>
      <c r="C1518" s="1"/>
      <c r="D1518" s="9"/>
      <c r="E1518" s="1"/>
      <c r="F1518" s="15"/>
      <c r="G1518" s="37"/>
      <c r="H1518" s="5"/>
      <c r="I1518" s="22"/>
      <c r="J1518" s="22"/>
      <c r="K1518" s="22"/>
      <c r="L1518" s="60"/>
      <c r="M1518" s="60"/>
      <c r="N1518" s="60"/>
      <c r="O1518" s="60"/>
      <c r="P1518" s="60"/>
      <c r="Q1518" s="60"/>
      <c r="R1518" s="60"/>
      <c r="S1518" s="60"/>
      <c r="T1518" s="60"/>
      <c r="U1518" s="60"/>
      <c r="V1518" s="60"/>
      <c r="W1518" s="60"/>
      <c r="X1518" s="60"/>
      <c r="Y1518" s="59"/>
      <c r="Z1518" s="20"/>
      <c r="AA1518" s="60"/>
      <c r="AB1518" s="60"/>
      <c r="AC1518" s="60"/>
      <c r="AD1518" s="60"/>
      <c r="AE1518" s="22"/>
      <c r="AF1518" s="22"/>
      <c r="AG1518" s="22"/>
      <c r="AH1518" s="22"/>
      <c r="AI1518" s="22"/>
      <c r="AJ1518" s="22"/>
      <c r="AK1518" s="38"/>
      <c r="AL1518" s="39"/>
      <c r="AM1518" s="39"/>
      <c r="AN1518" s="39"/>
      <c r="AO1518" s="39"/>
      <c r="AP1518" s="39"/>
      <c r="AQ1518" s="39"/>
      <c r="AR1518" s="40"/>
      <c r="AS1518" s="39"/>
      <c r="AT1518" s="42"/>
      <c r="AU1518" s="39"/>
      <c r="AV1518" s="39"/>
      <c r="AW1518" s="39"/>
      <c r="AX1518" s="39"/>
      <c r="AY1518" s="39"/>
      <c r="AZ1518" s="40"/>
      <c r="BA1518" s="39"/>
      <c r="BB1518" s="40"/>
      <c r="BC1518" s="39"/>
      <c r="BD1518" s="42"/>
      <c r="BE1518" s="38"/>
      <c r="BF1518" s="39"/>
      <c r="BG1518" s="55"/>
      <c r="BH1518" s="56"/>
      <c r="BI1518" s="57"/>
      <c r="BJ1518" s="58"/>
    </row>
    <row r="1519" spans="1:62" customFormat="1" ht="15" x14ac:dyDescent="0.35">
      <c r="A1519" s="121"/>
      <c r="B1519" s="76"/>
      <c r="C1519" s="9"/>
      <c r="D1519" s="9"/>
      <c r="E1519" s="9"/>
      <c r="F1519" s="15"/>
      <c r="G1519" s="5"/>
      <c r="H1519" s="5"/>
      <c r="I1519" s="9"/>
      <c r="J1519" s="9"/>
      <c r="K1519" s="9"/>
      <c r="L1519" s="9"/>
      <c r="M1519" s="9"/>
      <c r="N1519" s="9"/>
      <c r="O1519" s="9"/>
      <c r="P1519" s="9"/>
      <c r="Q1519" s="9"/>
      <c r="R1519" s="9"/>
      <c r="S1519" s="9"/>
      <c r="T1519" s="9"/>
      <c r="U1519" s="9"/>
      <c r="V1519" s="9"/>
      <c r="W1519" s="9"/>
      <c r="X1519" s="65"/>
      <c r="Y1519" s="17"/>
      <c r="Z1519" s="65"/>
      <c r="AA1519" s="9"/>
      <c r="AB1519" s="9"/>
      <c r="AC1519" s="9"/>
      <c r="AD1519" s="9"/>
      <c r="AE1519" s="14"/>
      <c r="AF1519" s="14"/>
      <c r="AG1519" s="14"/>
      <c r="AH1519" s="14"/>
      <c r="AI1519" s="14"/>
      <c r="AJ1519" s="14"/>
      <c r="AK1519" s="124"/>
      <c r="AL1519" s="6"/>
      <c r="AM1519" s="6"/>
      <c r="AN1519" s="6"/>
      <c r="AO1519" s="6"/>
      <c r="AP1519" s="6"/>
      <c r="AQ1519" s="6"/>
      <c r="AR1519" s="6"/>
      <c r="AS1519" s="6"/>
      <c r="AT1519" s="130"/>
      <c r="AU1519" s="39"/>
      <c r="AV1519" s="39"/>
      <c r="AW1519" s="6"/>
      <c r="AX1519" s="6"/>
      <c r="AY1519" s="6"/>
      <c r="AZ1519" s="6"/>
      <c r="BA1519" s="6"/>
      <c r="BB1519" s="6"/>
      <c r="BC1519" s="6"/>
      <c r="BD1519" s="130"/>
      <c r="BE1519" s="124"/>
      <c r="BF1519" s="6"/>
      <c r="BG1519" s="130"/>
      <c r="BH1519" s="6"/>
      <c r="BI1519" s="124"/>
      <c r="BJ1519" s="130"/>
    </row>
    <row r="1520" spans="1:62" customFormat="1" ht="15" x14ac:dyDescent="0.35">
      <c r="A1520" s="121"/>
      <c r="B1520" s="76"/>
      <c r="C1520" s="9"/>
      <c r="D1520" s="9"/>
      <c r="E1520" s="9"/>
      <c r="F1520" s="15"/>
      <c r="G1520" s="5"/>
      <c r="H1520" s="5"/>
      <c r="I1520" s="9"/>
      <c r="J1520" s="9"/>
      <c r="K1520" s="9"/>
      <c r="L1520" s="9"/>
      <c r="M1520" s="9"/>
      <c r="N1520" s="9"/>
      <c r="O1520" s="9"/>
      <c r="P1520" s="9"/>
      <c r="Q1520" s="9"/>
      <c r="R1520" s="9"/>
      <c r="S1520" s="9"/>
      <c r="T1520" s="9"/>
      <c r="U1520" s="9"/>
      <c r="V1520" s="8"/>
      <c r="W1520" s="8"/>
      <c r="X1520" s="7"/>
      <c r="Y1520" s="18"/>
      <c r="Z1520" s="7"/>
      <c r="AA1520" s="7"/>
      <c r="AB1520" s="7"/>
      <c r="AC1520" s="9"/>
      <c r="AD1520" s="8"/>
      <c r="AE1520" s="14"/>
      <c r="AF1520" s="14"/>
      <c r="AG1520" s="14"/>
      <c r="AH1520" s="14"/>
      <c r="AI1520" s="14"/>
      <c r="AJ1520" s="14"/>
      <c r="AK1520" s="125"/>
      <c r="AL1520" s="6"/>
      <c r="AM1520" s="5"/>
      <c r="AN1520" s="5"/>
      <c r="AO1520" s="6"/>
      <c r="AP1520" s="6"/>
      <c r="AQ1520" s="6"/>
      <c r="AR1520" s="6"/>
      <c r="AS1520" s="6"/>
      <c r="AT1520" s="130"/>
      <c r="AU1520" s="6"/>
      <c r="AV1520" s="6"/>
      <c r="AW1520" s="6"/>
      <c r="AX1520" s="6"/>
      <c r="AY1520" s="6"/>
      <c r="AZ1520" s="6"/>
      <c r="BA1520" s="6"/>
      <c r="BB1520" s="6"/>
      <c r="BC1520" s="6"/>
      <c r="BD1520" s="130"/>
      <c r="BE1520" s="124"/>
      <c r="BF1520" s="6"/>
      <c r="BG1520" s="130"/>
      <c r="BH1520" s="6"/>
      <c r="BI1520" s="124"/>
      <c r="BJ1520" s="130"/>
    </row>
    <row r="1521" spans="1:62" customFormat="1" ht="15" x14ac:dyDescent="0.35">
      <c r="A1521" s="121"/>
      <c r="B1521" s="76"/>
      <c r="C1521" s="9"/>
      <c r="D1521" s="9"/>
      <c r="E1521" s="9"/>
      <c r="F1521" s="15"/>
      <c r="G1521" s="5"/>
      <c r="H1521" s="5"/>
      <c r="I1521" s="9"/>
      <c r="J1521" s="9"/>
      <c r="K1521" s="9"/>
      <c r="L1521" s="9"/>
      <c r="M1521" s="9"/>
      <c r="N1521" s="9"/>
      <c r="O1521" s="9"/>
      <c r="P1521" s="9"/>
      <c r="Q1521" s="9"/>
      <c r="R1521" s="9"/>
      <c r="S1521" s="9"/>
      <c r="T1521" s="9"/>
      <c r="U1521" s="9"/>
      <c r="V1521" s="9"/>
      <c r="W1521" s="9"/>
      <c r="X1521" s="65"/>
      <c r="Y1521" s="17"/>
      <c r="Z1521" s="65"/>
      <c r="AA1521" s="9"/>
      <c r="AB1521" s="9"/>
      <c r="AC1521" s="9"/>
      <c r="AD1521" s="9"/>
      <c r="AE1521" s="14"/>
      <c r="AF1521" s="14"/>
      <c r="AG1521" s="14"/>
      <c r="AH1521" s="14"/>
      <c r="AI1521" s="14"/>
      <c r="AJ1521" s="14"/>
      <c r="AK1521" s="124"/>
      <c r="AL1521" s="6"/>
      <c r="AM1521" s="6"/>
      <c r="AN1521" s="6"/>
      <c r="AO1521" s="6"/>
      <c r="AP1521" s="6"/>
      <c r="AQ1521" s="6"/>
      <c r="AR1521" s="6"/>
      <c r="AS1521" s="6"/>
      <c r="AT1521" s="130"/>
      <c r="AU1521" s="39"/>
      <c r="AV1521" s="39"/>
      <c r="AW1521" s="6"/>
      <c r="AX1521" s="6"/>
      <c r="AY1521" s="6"/>
      <c r="AZ1521" s="6"/>
      <c r="BA1521" s="6"/>
      <c r="BB1521" s="6"/>
      <c r="BC1521" s="6"/>
      <c r="BD1521" s="130"/>
      <c r="BE1521" s="124"/>
      <c r="BF1521" s="6"/>
      <c r="BG1521" s="130"/>
      <c r="BH1521" s="6"/>
      <c r="BI1521" s="124"/>
      <c r="BJ1521" s="130"/>
    </row>
    <row r="1522" spans="1:62" customFormat="1" ht="15" x14ac:dyDescent="0.35">
      <c r="A1522" s="121"/>
      <c r="B1522" s="76"/>
      <c r="C1522" s="9"/>
      <c r="D1522" s="9"/>
      <c r="E1522" s="9"/>
      <c r="F1522" s="15"/>
      <c r="G1522" s="5"/>
      <c r="H1522" s="5"/>
      <c r="I1522" s="9"/>
      <c r="J1522" s="9"/>
      <c r="K1522" s="9"/>
      <c r="L1522" s="9"/>
      <c r="M1522" s="9"/>
      <c r="N1522" s="9"/>
      <c r="O1522" s="9"/>
      <c r="P1522" s="9"/>
      <c r="Q1522" s="9"/>
      <c r="R1522" s="9"/>
      <c r="S1522" s="9"/>
      <c r="T1522" s="9"/>
      <c r="U1522" s="9"/>
      <c r="V1522" s="9"/>
      <c r="W1522" s="9"/>
      <c r="X1522" s="65"/>
      <c r="Y1522" s="17"/>
      <c r="Z1522" s="65"/>
      <c r="AA1522" s="9"/>
      <c r="AB1522" s="9"/>
      <c r="AC1522" s="9"/>
      <c r="AD1522" s="9"/>
      <c r="AE1522" s="14"/>
      <c r="AF1522" s="14"/>
      <c r="AG1522" s="14"/>
      <c r="AH1522" s="14"/>
      <c r="AI1522" s="14"/>
      <c r="AJ1522" s="14"/>
      <c r="AK1522" s="124"/>
      <c r="AL1522" s="6"/>
      <c r="AM1522" s="6"/>
      <c r="AN1522" s="6"/>
      <c r="AO1522" s="6"/>
      <c r="AP1522" s="6"/>
      <c r="AQ1522" s="6"/>
      <c r="AR1522" s="6"/>
      <c r="AS1522" s="6"/>
      <c r="AT1522" s="130"/>
      <c r="AU1522" s="39"/>
      <c r="AV1522" s="39"/>
      <c r="AW1522" s="6"/>
      <c r="AX1522" s="6"/>
      <c r="AY1522" s="6"/>
      <c r="AZ1522" s="6"/>
      <c r="BA1522" s="6"/>
      <c r="BB1522" s="6"/>
      <c r="BC1522" s="6"/>
      <c r="BD1522" s="130"/>
      <c r="BE1522" s="124"/>
      <c r="BF1522" s="6"/>
      <c r="BG1522" s="130"/>
      <c r="BH1522" s="6"/>
      <c r="BI1522" s="124"/>
      <c r="BJ1522" s="130"/>
    </row>
    <row r="1523" spans="1:62" customFormat="1" ht="15" x14ac:dyDescent="0.35">
      <c r="A1523" s="121"/>
      <c r="B1523" s="76"/>
      <c r="C1523" s="9"/>
      <c r="D1523" s="9"/>
      <c r="E1523" s="9"/>
      <c r="F1523" s="15"/>
      <c r="G1523" s="5"/>
      <c r="H1523" s="5"/>
      <c r="I1523" s="9"/>
      <c r="J1523" s="9"/>
      <c r="K1523" s="9"/>
      <c r="L1523" s="9"/>
      <c r="M1523" s="9"/>
      <c r="N1523" s="9"/>
      <c r="O1523" s="9"/>
      <c r="P1523" s="9"/>
      <c r="Q1523" s="9"/>
      <c r="R1523" s="9"/>
      <c r="S1523" s="9"/>
      <c r="T1523" s="9"/>
      <c r="U1523" s="9"/>
      <c r="V1523" s="9"/>
      <c r="W1523" s="9"/>
      <c r="X1523" s="65"/>
      <c r="Y1523" s="17"/>
      <c r="Z1523" s="65"/>
      <c r="AA1523" s="9"/>
      <c r="AB1523" s="9"/>
      <c r="AC1523" s="9"/>
      <c r="AD1523" s="9"/>
      <c r="AE1523" s="14"/>
      <c r="AF1523" s="14"/>
      <c r="AG1523" s="14"/>
      <c r="AH1523" s="14"/>
      <c r="AI1523" s="14"/>
      <c r="AJ1523" s="14"/>
      <c r="AK1523" s="124"/>
      <c r="AL1523" s="6"/>
      <c r="AM1523" s="6"/>
      <c r="AN1523" s="6"/>
      <c r="AO1523" s="6"/>
      <c r="AP1523" s="6"/>
      <c r="AQ1523" s="6"/>
      <c r="AR1523" s="6"/>
      <c r="AS1523" s="6"/>
      <c r="AT1523" s="130"/>
      <c r="AU1523" s="39"/>
      <c r="AV1523" s="39"/>
      <c r="AW1523" s="6"/>
      <c r="AX1523" s="6"/>
      <c r="AY1523" s="6"/>
      <c r="AZ1523" s="6"/>
      <c r="BA1523" s="6"/>
      <c r="BB1523" s="6"/>
      <c r="BC1523" s="6"/>
      <c r="BD1523" s="130"/>
      <c r="BE1523" s="124"/>
      <c r="BF1523" s="6"/>
      <c r="BG1523" s="130"/>
      <c r="BH1523" s="6"/>
      <c r="BI1523" s="124"/>
      <c r="BJ1523" s="130"/>
    </row>
    <row r="1524" spans="1:62" customFormat="1" ht="15" x14ac:dyDescent="0.35">
      <c r="A1524" s="34"/>
      <c r="B1524" s="19"/>
      <c r="C1524" s="1"/>
      <c r="D1524" s="9"/>
      <c r="E1524" s="1"/>
      <c r="F1524" s="15"/>
      <c r="G1524" s="37"/>
      <c r="H1524" s="5"/>
      <c r="I1524" s="22"/>
      <c r="J1524" s="22"/>
      <c r="K1524" s="22"/>
      <c r="L1524" s="60"/>
      <c r="M1524" s="60"/>
      <c r="N1524" s="60"/>
      <c r="O1524" s="60"/>
      <c r="P1524" s="60"/>
      <c r="Q1524" s="60"/>
      <c r="R1524" s="60"/>
      <c r="S1524" s="60"/>
      <c r="T1524" s="60"/>
      <c r="U1524" s="60"/>
      <c r="V1524" s="60"/>
      <c r="W1524" s="60"/>
      <c r="X1524" s="60"/>
      <c r="Y1524" s="59"/>
      <c r="Z1524" s="20"/>
      <c r="AA1524" s="60"/>
      <c r="AB1524" s="60"/>
      <c r="AC1524" s="60"/>
      <c r="AD1524" s="60"/>
      <c r="AE1524" s="22"/>
      <c r="AF1524" s="22"/>
      <c r="AG1524" s="22"/>
      <c r="AH1524" s="22"/>
      <c r="AI1524" s="22"/>
      <c r="AJ1524" s="22"/>
      <c r="AK1524" s="38"/>
      <c r="AL1524" s="39"/>
      <c r="AM1524" s="39"/>
      <c r="AN1524" s="39"/>
      <c r="AO1524" s="39"/>
      <c r="AP1524" s="39"/>
      <c r="AQ1524" s="39"/>
      <c r="AR1524" s="40"/>
      <c r="AS1524" s="39"/>
      <c r="AT1524" s="42"/>
      <c r="AU1524" s="39"/>
      <c r="AV1524" s="39"/>
      <c r="AW1524" s="39"/>
      <c r="AX1524" s="39"/>
      <c r="AY1524" s="39"/>
      <c r="AZ1524" s="40"/>
      <c r="BA1524" s="39"/>
      <c r="BB1524" s="40"/>
      <c r="BC1524" s="39"/>
      <c r="BD1524" s="42"/>
      <c r="BE1524" s="38"/>
      <c r="BF1524" s="39"/>
      <c r="BG1524" s="55"/>
      <c r="BH1524" s="56"/>
      <c r="BI1524" s="57"/>
      <c r="BJ1524" s="58"/>
    </row>
    <row r="1525" spans="1:62" customFormat="1" ht="15" x14ac:dyDescent="0.35">
      <c r="A1525" s="121"/>
      <c r="B1525" s="76"/>
      <c r="C1525" s="9"/>
      <c r="D1525" s="9"/>
      <c r="E1525" s="9"/>
      <c r="F1525" s="15"/>
      <c r="G1525" s="5"/>
      <c r="H1525" s="5"/>
      <c r="I1525" s="9"/>
      <c r="J1525" s="9"/>
      <c r="K1525" s="9"/>
      <c r="L1525" s="9"/>
      <c r="M1525" s="9"/>
      <c r="N1525" s="9"/>
      <c r="O1525" s="9"/>
      <c r="P1525" s="9"/>
      <c r="Q1525" s="9"/>
      <c r="R1525" s="9"/>
      <c r="S1525" s="9"/>
      <c r="T1525" s="9"/>
      <c r="U1525" s="9"/>
      <c r="V1525" s="8"/>
      <c r="W1525" s="8"/>
      <c r="X1525" s="7"/>
      <c r="Y1525" s="18"/>
      <c r="Z1525" s="7"/>
      <c r="AA1525" s="7"/>
      <c r="AB1525" s="7"/>
      <c r="AC1525" s="9"/>
      <c r="AD1525" s="8"/>
      <c r="AE1525" s="14"/>
      <c r="AF1525" s="14"/>
      <c r="AG1525" s="14"/>
      <c r="AH1525" s="14"/>
      <c r="AI1525" s="14"/>
      <c r="AJ1525" s="14"/>
      <c r="AK1525" s="125"/>
      <c r="AL1525" s="6"/>
      <c r="AM1525" s="5"/>
      <c r="AN1525" s="5"/>
      <c r="AO1525" s="6"/>
      <c r="AP1525" s="6"/>
      <c r="AQ1525" s="6"/>
      <c r="AR1525" s="6"/>
      <c r="AS1525" s="6"/>
      <c r="AT1525" s="130"/>
      <c r="AU1525" s="6"/>
      <c r="AV1525" s="6"/>
      <c r="AW1525" s="6"/>
      <c r="AX1525" s="6"/>
      <c r="AY1525" s="6"/>
      <c r="AZ1525" s="6"/>
      <c r="BA1525" s="6"/>
      <c r="BB1525" s="6"/>
      <c r="BC1525" s="6"/>
      <c r="BD1525" s="130"/>
      <c r="BE1525" s="124"/>
      <c r="BF1525" s="6"/>
      <c r="BG1525" s="130"/>
      <c r="BH1525" s="6"/>
      <c r="BI1525" s="124"/>
      <c r="BJ1525" s="130"/>
    </row>
    <row r="1526" spans="1:62" customFormat="1" ht="15" x14ac:dyDescent="0.35">
      <c r="A1526" s="121"/>
      <c r="B1526" s="76"/>
      <c r="C1526" s="9"/>
      <c r="D1526" s="9"/>
      <c r="E1526" s="9"/>
      <c r="F1526" s="15"/>
      <c r="G1526" s="5"/>
      <c r="H1526" s="5"/>
      <c r="I1526" s="9"/>
      <c r="J1526" s="9"/>
      <c r="K1526" s="9"/>
      <c r="L1526" s="9"/>
      <c r="M1526" s="9"/>
      <c r="N1526" s="9"/>
      <c r="O1526" s="9"/>
      <c r="P1526" s="9"/>
      <c r="Q1526" s="9"/>
      <c r="R1526" s="9"/>
      <c r="S1526" s="9"/>
      <c r="T1526" s="9"/>
      <c r="U1526" s="9"/>
      <c r="V1526" s="9"/>
      <c r="W1526" s="9"/>
      <c r="X1526" s="65"/>
      <c r="Y1526" s="17"/>
      <c r="Z1526" s="65"/>
      <c r="AA1526" s="9"/>
      <c r="AB1526" s="9"/>
      <c r="AC1526" s="9"/>
      <c r="AD1526" s="9"/>
      <c r="AE1526" s="14"/>
      <c r="AF1526" s="14"/>
      <c r="AG1526" s="14"/>
      <c r="AH1526" s="14"/>
      <c r="AI1526" s="14"/>
      <c r="AJ1526" s="14"/>
      <c r="AK1526" s="124"/>
      <c r="AL1526" s="6"/>
      <c r="AM1526" s="6"/>
      <c r="AN1526" s="6"/>
      <c r="AO1526" s="6"/>
      <c r="AP1526" s="6"/>
      <c r="AQ1526" s="6"/>
      <c r="AR1526" s="6"/>
      <c r="AS1526" s="6"/>
      <c r="AT1526" s="130"/>
      <c r="AU1526" s="39"/>
      <c r="AV1526" s="39"/>
      <c r="AW1526" s="6"/>
      <c r="AX1526" s="6"/>
      <c r="AY1526" s="6"/>
      <c r="AZ1526" s="6"/>
      <c r="BA1526" s="6"/>
      <c r="BB1526" s="6"/>
      <c r="BC1526" s="6"/>
      <c r="BD1526" s="130"/>
      <c r="BE1526" s="124"/>
      <c r="BF1526" s="6"/>
      <c r="BG1526" s="130"/>
      <c r="BH1526" s="6"/>
      <c r="BI1526" s="124"/>
      <c r="BJ1526" s="130"/>
    </row>
    <row r="1527" spans="1:62" customFormat="1" ht="15" x14ac:dyDescent="0.35">
      <c r="A1527" s="121"/>
      <c r="B1527" s="76"/>
      <c r="C1527" s="9"/>
      <c r="D1527" s="9"/>
      <c r="E1527" s="9"/>
      <c r="F1527" s="15"/>
      <c r="G1527" s="5"/>
      <c r="H1527" s="5"/>
      <c r="I1527" s="9"/>
      <c r="J1527" s="9"/>
      <c r="K1527" s="9"/>
      <c r="L1527" s="9"/>
      <c r="M1527" s="9"/>
      <c r="N1527" s="9"/>
      <c r="O1527" s="9"/>
      <c r="P1527" s="9"/>
      <c r="Q1527" s="9"/>
      <c r="R1527" s="9"/>
      <c r="S1527" s="9"/>
      <c r="T1527" s="9"/>
      <c r="U1527" s="9"/>
      <c r="V1527" s="8"/>
      <c r="W1527" s="8"/>
      <c r="X1527" s="7"/>
      <c r="Y1527" s="18"/>
      <c r="Z1527" s="7"/>
      <c r="AA1527" s="7"/>
      <c r="AB1527" s="7"/>
      <c r="AC1527" s="9"/>
      <c r="AD1527" s="8"/>
      <c r="AE1527" s="14"/>
      <c r="AF1527" s="14"/>
      <c r="AG1527" s="14"/>
      <c r="AH1527" s="14"/>
      <c r="AI1527" s="14"/>
      <c r="AJ1527" s="14"/>
      <c r="AK1527" s="125"/>
      <c r="AL1527" s="6"/>
      <c r="AM1527" s="5"/>
      <c r="AN1527" s="5"/>
      <c r="AO1527" s="6"/>
      <c r="AP1527" s="6"/>
      <c r="AQ1527" s="6"/>
      <c r="AR1527" s="6"/>
      <c r="AS1527" s="6"/>
      <c r="AT1527" s="130"/>
      <c r="AU1527" s="39"/>
      <c r="AV1527" s="39"/>
      <c r="AW1527" s="6"/>
      <c r="AX1527" s="6"/>
      <c r="AY1527" s="6"/>
      <c r="AZ1527" s="6"/>
      <c r="BA1527" s="6"/>
      <c r="BB1527" s="6"/>
      <c r="BC1527" s="6"/>
      <c r="BD1527" s="130"/>
      <c r="BE1527" s="124"/>
      <c r="BF1527" s="6"/>
      <c r="BG1527" s="130"/>
      <c r="BH1527" s="6"/>
      <c r="BI1527" s="124"/>
      <c r="BJ1527" s="130"/>
    </row>
    <row r="1528" spans="1:62" customFormat="1" ht="15" x14ac:dyDescent="0.35">
      <c r="A1528" s="121"/>
      <c r="B1528" s="76"/>
      <c r="C1528" s="9"/>
      <c r="D1528" s="9"/>
      <c r="E1528" s="9"/>
      <c r="F1528" s="15"/>
      <c r="G1528" s="5"/>
      <c r="H1528" s="5"/>
      <c r="I1528" s="9"/>
      <c r="J1528" s="9"/>
      <c r="K1528" s="9"/>
      <c r="L1528" s="9"/>
      <c r="M1528" s="9"/>
      <c r="N1528" s="9"/>
      <c r="O1528" s="9"/>
      <c r="P1528" s="9"/>
      <c r="Q1528" s="9"/>
      <c r="R1528" s="9"/>
      <c r="S1528" s="9"/>
      <c r="T1528" s="9"/>
      <c r="U1528" s="9"/>
      <c r="V1528" s="9"/>
      <c r="W1528" s="9"/>
      <c r="X1528" s="65"/>
      <c r="Y1528" s="17"/>
      <c r="Z1528" s="65"/>
      <c r="AA1528" s="9"/>
      <c r="AB1528" s="9"/>
      <c r="AC1528" s="9"/>
      <c r="AD1528" s="9"/>
      <c r="AE1528" s="14"/>
      <c r="AF1528" s="14"/>
      <c r="AG1528" s="14"/>
      <c r="AH1528" s="14"/>
      <c r="AI1528" s="14"/>
      <c r="AJ1528" s="14"/>
      <c r="AK1528" s="124"/>
      <c r="AL1528" s="6"/>
      <c r="AM1528" s="6"/>
      <c r="AN1528" s="6"/>
      <c r="AO1528" s="6"/>
      <c r="AP1528" s="6"/>
      <c r="AQ1528" s="6"/>
      <c r="AR1528" s="6"/>
      <c r="AS1528" s="6"/>
      <c r="AT1528" s="130"/>
      <c r="AU1528" s="39"/>
      <c r="AV1528" s="39"/>
      <c r="AW1528" s="6"/>
      <c r="AX1528" s="6"/>
      <c r="AY1528" s="6"/>
      <c r="AZ1528" s="6"/>
      <c r="BA1528" s="6"/>
      <c r="BB1528" s="6"/>
      <c r="BC1528" s="6"/>
      <c r="BD1528" s="130"/>
      <c r="BE1528" s="124"/>
      <c r="BF1528" s="6"/>
      <c r="BG1528" s="130"/>
      <c r="BH1528" s="6"/>
      <c r="BI1528" s="124"/>
      <c r="BJ1528" s="130"/>
    </row>
    <row r="1529" spans="1:62" customFormat="1" ht="15" x14ac:dyDescent="0.35">
      <c r="A1529" s="121"/>
      <c r="B1529" s="76"/>
      <c r="C1529" s="9"/>
      <c r="D1529" s="9"/>
      <c r="E1529" s="9"/>
      <c r="F1529" s="15"/>
      <c r="G1529" s="5"/>
      <c r="H1529" s="5"/>
      <c r="I1529" s="9"/>
      <c r="J1529" s="9"/>
      <c r="K1529" s="9"/>
      <c r="L1529" s="9"/>
      <c r="M1529" s="9"/>
      <c r="N1529" s="9"/>
      <c r="O1529" s="9"/>
      <c r="P1529" s="9"/>
      <c r="Q1529" s="9"/>
      <c r="R1529" s="9"/>
      <c r="S1529" s="9"/>
      <c r="T1529" s="9"/>
      <c r="U1529" s="9"/>
      <c r="V1529" s="8"/>
      <c r="W1529" s="8"/>
      <c r="X1529" s="7"/>
      <c r="Y1529" s="18"/>
      <c r="Z1529" s="7"/>
      <c r="AA1529" s="7"/>
      <c r="AB1529" s="7"/>
      <c r="AC1529" s="9"/>
      <c r="AD1529" s="8"/>
      <c r="AE1529" s="14"/>
      <c r="AF1529" s="14"/>
      <c r="AG1529" s="14"/>
      <c r="AH1529" s="14"/>
      <c r="AI1529" s="14"/>
      <c r="AJ1529" s="14"/>
      <c r="AK1529" s="125"/>
      <c r="AL1529" s="6"/>
      <c r="AM1529" s="5"/>
      <c r="AN1529" s="5"/>
      <c r="AO1529" s="6"/>
      <c r="AP1529" s="6"/>
      <c r="AQ1529" s="6"/>
      <c r="AR1529" s="6"/>
      <c r="AS1529" s="6"/>
      <c r="AT1529" s="130"/>
      <c r="AU1529" s="6"/>
      <c r="AV1529" s="6"/>
      <c r="AW1529" s="6"/>
      <c r="AX1529" s="6"/>
      <c r="AY1529" s="6"/>
      <c r="AZ1529" s="6"/>
      <c r="BA1529" s="6"/>
      <c r="BB1529" s="6"/>
      <c r="BC1529" s="6"/>
      <c r="BD1529" s="130"/>
      <c r="BE1529" s="124"/>
      <c r="BF1529" s="6"/>
      <c r="BG1529" s="130"/>
      <c r="BH1529" s="6"/>
      <c r="BI1529" s="124"/>
      <c r="BJ1529" s="130"/>
    </row>
    <row r="1530" spans="1:62" customFormat="1" ht="15" x14ac:dyDescent="0.35">
      <c r="A1530" s="121"/>
      <c r="B1530" s="76"/>
      <c r="C1530" s="9"/>
      <c r="D1530" s="9"/>
      <c r="E1530" s="9"/>
      <c r="F1530" s="15"/>
      <c r="G1530" s="5"/>
      <c r="H1530" s="5"/>
      <c r="I1530" s="9"/>
      <c r="J1530" s="9"/>
      <c r="K1530" s="9"/>
      <c r="L1530" s="9"/>
      <c r="M1530" s="9"/>
      <c r="N1530" s="9"/>
      <c r="O1530" s="9"/>
      <c r="P1530" s="9"/>
      <c r="Q1530" s="9"/>
      <c r="R1530" s="9"/>
      <c r="S1530" s="9"/>
      <c r="T1530" s="9"/>
      <c r="U1530" s="9"/>
      <c r="V1530" s="9"/>
      <c r="W1530" s="9"/>
      <c r="X1530" s="65"/>
      <c r="Y1530" s="17"/>
      <c r="Z1530" s="65"/>
      <c r="AA1530" s="9"/>
      <c r="AB1530" s="9"/>
      <c r="AC1530" s="9"/>
      <c r="AD1530" s="9"/>
      <c r="AE1530" s="14"/>
      <c r="AF1530" s="14"/>
      <c r="AG1530" s="14"/>
      <c r="AH1530" s="14"/>
      <c r="AI1530" s="14"/>
      <c r="AJ1530" s="14"/>
      <c r="AK1530" s="124"/>
      <c r="AL1530" s="6"/>
      <c r="AM1530" s="6"/>
      <c r="AN1530" s="6"/>
      <c r="AO1530" s="6"/>
      <c r="AP1530" s="6"/>
      <c r="AQ1530" s="6"/>
      <c r="AR1530" s="6"/>
      <c r="AS1530" s="6"/>
      <c r="AT1530" s="130"/>
      <c r="AU1530" s="6"/>
      <c r="AV1530" s="6"/>
      <c r="AW1530" s="6"/>
      <c r="AX1530" s="6"/>
      <c r="AY1530" s="6"/>
      <c r="AZ1530" s="6"/>
      <c r="BA1530" s="6"/>
      <c r="BB1530" s="6"/>
      <c r="BC1530" s="6"/>
      <c r="BD1530" s="130"/>
      <c r="BE1530" s="124"/>
      <c r="BF1530" s="6"/>
      <c r="BG1530" s="130"/>
      <c r="BH1530" s="6"/>
      <c r="BI1530" s="124"/>
      <c r="BJ1530" s="130"/>
    </row>
    <row r="1531" spans="1:62" customFormat="1" ht="15" x14ac:dyDescent="0.35">
      <c r="A1531" s="121"/>
      <c r="B1531" s="76"/>
      <c r="C1531" s="9"/>
      <c r="D1531" s="9"/>
      <c r="E1531" s="9"/>
      <c r="F1531" s="15"/>
      <c r="G1531" s="5"/>
      <c r="H1531" s="5"/>
      <c r="I1531" s="9"/>
      <c r="J1531" s="9"/>
      <c r="K1531" s="9"/>
      <c r="L1531" s="9"/>
      <c r="M1531" s="9"/>
      <c r="N1531" s="9"/>
      <c r="O1531" s="9"/>
      <c r="P1531" s="9"/>
      <c r="Q1531" s="9"/>
      <c r="R1531" s="9"/>
      <c r="S1531" s="9"/>
      <c r="T1531" s="9"/>
      <c r="U1531" s="9"/>
      <c r="V1531" s="9"/>
      <c r="W1531" s="9"/>
      <c r="X1531" s="65"/>
      <c r="Y1531" s="17"/>
      <c r="Z1531" s="65"/>
      <c r="AA1531" s="9"/>
      <c r="AB1531" s="9"/>
      <c r="AC1531" s="9"/>
      <c r="AD1531" s="9"/>
      <c r="AE1531" s="14"/>
      <c r="AF1531" s="14"/>
      <c r="AG1531" s="14"/>
      <c r="AH1531" s="14"/>
      <c r="AI1531" s="14"/>
      <c r="AJ1531" s="14"/>
      <c r="AK1531" s="124"/>
      <c r="AL1531" s="6"/>
      <c r="AM1531" s="6"/>
      <c r="AN1531" s="6"/>
      <c r="AO1531" s="6"/>
      <c r="AP1531" s="6"/>
      <c r="AQ1531" s="6"/>
      <c r="AR1531" s="6"/>
      <c r="AS1531" s="6"/>
      <c r="AT1531" s="130"/>
      <c r="AU1531" s="39"/>
      <c r="AV1531" s="39"/>
      <c r="AW1531" s="6"/>
      <c r="AX1531" s="6"/>
      <c r="AY1531" s="6"/>
      <c r="AZ1531" s="6"/>
      <c r="BA1531" s="6"/>
      <c r="BB1531" s="6"/>
      <c r="BC1531" s="6"/>
      <c r="BD1531" s="130"/>
      <c r="BE1531" s="124"/>
      <c r="BF1531" s="6"/>
      <c r="BG1531" s="130"/>
      <c r="BH1531" s="6"/>
      <c r="BI1531" s="124"/>
      <c r="BJ1531" s="130"/>
    </row>
    <row r="1532" spans="1:62" customFormat="1" ht="15" x14ac:dyDescent="0.35">
      <c r="A1532" s="121"/>
      <c r="B1532" s="76"/>
      <c r="C1532" s="9"/>
      <c r="D1532" s="9"/>
      <c r="E1532" s="9"/>
      <c r="F1532" s="15"/>
      <c r="G1532" s="5"/>
      <c r="H1532" s="5"/>
      <c r="I1532" s="9"/>
      <c r="J1532" s="9"/>
      <c r="K1532" s="9"/>
      <c r="L1532" s="9"/>
      <c r="M1532" s="9"/>
      <c r="N1532" s="9"/>
      <c r="O1532" s="9"/>
      <c r="P1532" s="9"/>
      <c r="Q1532" s="9"/>
      <c r="R1532" s="9"/>
      <c r="S1532" s="9"/>
      <c r="T1532" s="9"/>
      <c r="U1532" s="9"/>
      <c r="V1532" s="8"/>
      <c r="W1532" s="8"/>
      <c r="X1532" s="7"/>
      <c r="Y1532" s="18"/>
      <c r="Z1532" s="7"/>
      <c r="AA1532" s="7"/>
      <c r="AB1532" s="7"/>
      <c r="AC1532" s="9"/>
      <c r="AD1532" s="8"/>
      <c r="AE1532" s="14"/>
      <c r="AF1532" s="14"/>
      <c r="AG1532" s="14"/>
      <c r="AH1532" s="14"/>
      <c r="AI1532" s="14"/>
      <c r="AJ1532" s="14"/>
      <c r="AK1532" s="125"/>
      <c r="AL1532" s="6"/>
      <c r="AM1532" s="5"/>
      <c r="AN1532" s="5"/>
      <c r="AO1532" s="6"/>
      <c r="AP1532" s="6"/>
      <c r="AQ1532" s="6"/>
      <c r="AR1532" s="6"/>
      <c r="AS1532" s="6"/>
      <c r="AT1532" s="130"/>
      <c r="AU1532" s="6"/>
      <c r="AV1532" s="6"/>
      <c r="AW1532" s="6"/>
      <c r="AX1532" s="6"/>
      <c r="AY1532" s="6"/>
      <c r="AZ1532" s="6"/>
      <c r="BA1532" s="6"/>
      <c r="BB1532" s="6"/>
      <c r="BC1532" s="6"/>
      <c r="BD1532" s="130"/>
      <c r="BE1532" s="124"/>
      <c r="BF1532" s="6"/>
      <c r="BG1532" s="130"/>
      <c r="BH1532" s="6"/>
      <c r="BI1532" s="124"/>
      <c r="BJ1532" s="130"/>
    </row>
    <row r="1533" spans="1:62" customFormat="1" ht="15" x14ac:dyDescent="0.35">
      <c r="A1533" s="34"/>
      <c r="B1533" s="19"/>
      <c r="C1533" s="1"/>
      <c r="D1533" s="9"/>
      <c r="E1533" s="1"/>
      <c r="F1533" s="15"/>
      <c r="G1533" s="37"/>
      <c r="H1533" s="5"/>
      <c r="I1533" s="22"/>
      <c r="J1533" s="22"/>
      <c r="K1533" s="22"/>
      <c r="L1533" s="60"/>
      <c r="M1533" s="60"/>
      <c r="N1533" s="60"/>
      <c r="O1533" s="60"/>
      <c r="P1533" s="60"/>
      <c r="Q1533" s="60"/>
      <c r="R1533" s="60"/>
      <c r="S1533" s="60"/>
      <c r="T1533" s="60"/>
      <c r="U1533" s="60"/>
      <c r="V1533" s="60"/>
      <c r="W1533" s="60"/>
      <c r="X1533" s="60"/>
      <c r="Y1533" s="59"/>
      <c r="Z1533" s="20"/>
      <c r="AA1533" s="60"/>
      <c r="AB1533" s="60"/>
      <c r="AC1533" s="60"/>
      <c r="AD1533" s="60"/>
      <c r="AE1533" s="22"/>
      <c r="AF1533" s="22"/>
      <c r="AG1533" s="22"/>
      <c r="AH1533" s="22"/>
      <c r="AI1533" s="22"/>
      <c r="AJ1533" s="22"/>
      <c r="AK1533" s="38"/>
      <c r="AL1533" s="39"/>
      <c r="AM1533" s="39"/>
      <c r="AN1533" s="39"/>
      <c r="AO1533" s="39"/>
      <c r="AP1533" s="39"/>
      <c r="AQ1533" s="39"/>
      <c r="AR1533" s="40"/>
      <c r="AS1533" s="39"/>
      <c r="AT1533" s="42"/>
      <c r="AU1533" s="39"/>
      <c r="AV1533" s="39"/>
      <c r="AW1533" s="39"/>
      <c r="AX1533" s="39"/>
      <c r="AY1533" s="39"/>
      <c r="AZ1533" s="40"/>
      <c r="BA1533" s="39"/>
      <c r="BB1533" s="40"/>
      <c r="BC1533" s="39"/>
      <c r="BD1533" s="42"/>
      <c r="BE1533" s="38"/>
      <c r="BF1533" s="39"/>
      <c r="BG1533" s="55"/>
      <c r="BH1533" s="56"/>
      <c r="BI1533" s="57"/>
      <c r="BJ1533" s="58"/>
    </row>
    <row r="1534" spans="1:62" customFormat="1" ht="15" x14ac:dyDescent="0.35">
      <c r="A1534" s="34"/>
      <c r="B1534" s="19"/>
      <c r="C1534" s="1"/>
      <c r="D1534" s="9"/>
      <c r="E1534" s="1"/>
      <c r="F1534" s="15"/>
      <c r="G1534" s="37"/>
      <c r="H1534" s="5"/>
      <c r="I1534" s="22"/>
      <c r="J1534" s="22"/>
      <c r="K1534" s="22"/>
      <c r="L1534" s="60"/>
      <c r="M1534" s="60"/>
      <c r="N1534" s="60"/>
      <c r="O1534" s="60"/>
      <c r="P1534" s="60"/>
      <c r="Q1534" s="60"/>
      <c r="R1534" s="60"/>
      <c r="S1534" s="60"/>
      <c r="T1534" s="60"/>
      <c r="U1534" s="60"/>
      <c r="V1534" s="60"/>
      <c r="W1534" s="60"/>
      <c r="X1534" s="60"/>
      <c r="Y1534" s="59"/>
      <c r="Z1534" s="20"/>
      <c r="AA1534" s="60"/>
      <c r="AB1534" s="60"/>
      <c r="AC1534" s="60"/>
      <c r="AD1534" s="60"/>
      <c r="AE1534" s="22"/>
      <c r="AF1534" s="22"/>
      <c r="AG1534" s="22"/>
      <c r="AH1534" s="22"/>
      <c r="AI1534" s="22"/>
      <c r="AJ1534" s="22"/>
      <c r="AK1534" s="38"/>
      <c r="AL1534" s="39"/>
      <c r="AM1534" s="39"/>
      <c r="AN1534" s="39"/>
      <c r="AO1534" s="39"/>
      <c r="AP1534" s="39"/>
      <c r="AQ1534" s="39"/>
      <c r="AR1534" s="40"/>
      <c r="AS1534" s="39"/>
      <c r="AT1534" s="42"/>
      <c r="AU1534" s="39"/>
      <c r="AV1534" s="39"/>
      <c r="AW1534" s="39"/>
      <c r="AX1534" s="39"/>
      <c r="AY1534" s="39"/>
      <c r="AZ1534" s="40"/>
      <c r="BA1534" s="39"/>
      <c r="BB1534" s="40"/>
      <c r="BC1534" s="39"/>
      <c r="BD1534" s="42"/>
      <c r="BE1534" s="38"/>
      <c r="BF1534" s="39"/>
      <c r="BG1534" s="55"/>
      <c r="BH1534" s="56"/>
      <c r="BI1534" s="57"/>
      <c r="BJ1534" s="58"/>
    </row>
    <row r="1535" spans="1:62" customFormat="1" ht="15" x14ac:dyDescent="0.35">
      <c r="A1535" s="121"/>
      <c r="B1535" s="76"/>
      <c r="C1535" s="9"/>
      <c r="D1535" s="9"/>
      <c r="E1535" s="9"/>
      <c r="F1535" s="15"/>
      <c r="G1535" s="5"/>
      <c r="H1535" s="5"/>
      <c r="I1535" s="9"/>
      <c r="J1535" s="9"/>
      <c r="K1535" s="9"/>
      <c r="L1535" s="9"/>
      <c r="M1535" s="9"/>
      <c r="N1535" s="9"/>
      <c r="O1535" s="9"/>
      <c r="P1535" s="9"/>
      <c r="Q1535" s="9"/>
      <c r="R1535" s="9"/>
      <c r="S1535" s="9"/>
      <c r="T1535" s="9"/>
      <c r="U1535" s="9"/>
      <c r="V1535" s="9"/>
      <c r="W1535" s="9"/>
      <c r="X1535" s="65"/>
      <c r="Y1535" s="17"/>
      <c r="Z1535" s="65"/>
      <c r="AA1535" s="9"/>
      <c r="AB1535" s="9"/>
      <c r="AC1535" s="9"/>
      <c r="AD1535" s="9"/>
      <c r="AE1535" s="14"/>
      <c r="AF1535" s="14"/>
      <c r="AG1535" s="14"/>
      <c r="AH1535" s="14"/>
      <c r="AI1535" s="14"/>
      <c r="AJ1535" s="14"/>
      <c r="AK1535" s="124"/>
      <c r="AL1535" s="6"/>
      <c r="AM1535" s="6"/>
      <c r="AN1535" s="6"/>
      <c r="AO1535" s="6"/>
      <c r="AP1535" s="6"/>
      <c r="AQ1535" s="6"/>
      <c r="AR1535" s="6"/>
      <c r="AS1535" s="6"/>
      <c r="AT1535" s="130"/>
      <c r="AU1535" s="39"/>
      <c r="AV1535" s="39"/>
      <c r="AW1535" s="6"/>
      <c r="AX1535" s="6"/>
      <c r="AY1535" s="6"/>
      <c r="AZ1535" s="6"/>
      <c r="BA1535" s="6"/>
      <c r="BB1535" s="6"/>
      <c r="BC1535" s="6"/>
      <c r="BD1535" s="130"/>
      <c r="BE1535" s="124"/>
      <c r="BF1535" s="6"/>
      <c r="BG1535" s="130"/>
      <c r="BH1535" s="6"/>
      <c r="BI1535" s="124"/>
      <c r="BJ1535" s="130"/>
    </row>
    <row r="1536" spans="1:62" customFormat="1" ht="15" x14ac:dyDescent="0.35">
      <c r="A1536" s="121"/>
      <c r="B1536" s="76"/>
      <c r="C1536" s="9"/>
      <c r="D1536" s="9"/>
      <c r="E1536" s="9"/>
      <c r="F1536" s="15"/>
      <c r="G1536" s="5"/>
      <c r="H1536" s="5"/>
      <c r="I1536" s="9"/>
      <c r="J1536" s="9"/>
      <c r="K1536" s="9"/>
      <c r="L1536" s="9"/>
      <c r="M1536" s="9"/>
      <c r="N1536" s="9"/>
      <c r="O1536" s="9"/>
      <c r="P1536" s="9"/>
      <c r="Q1536" s="9"/>
      <c r="R1536" s="9"/>
      <c r="S1536" s="9"/>
      <c r="T1536" s="9"/>
      <c r="U1536" s="9"/>
      <c r="V1536" s="8"/>
      <c r="W1536" s="8"/>
      <c r="X1536" s="7"/>
      <c r="Y1536" s="18"/>
      <c r="Z1536" s="7"/>
      <c r="AA1536" s="7"/>
      <c r="AB1536" s="7"/>
      <c r="AC1536" s="9"/>
      <c r="AD1536" s="8"/>
      <c r="AE1536" s="14"/>
      <c r="AF1536" s="14"/>
      <c r="AG1536" s="14"/>
      <c r="AH1536" s="14"/>
      <c r="AI1536" s="14"/>
      <c r="AJ1536" s="14"/>
      <c r="AK1536" s="125"/>
      <c r="AL1536" s="6"/>
      <c r="AM1536" s="5"/>
      <c r="AN1536" s="5"/>
      <c r="AO1536" s="6"/>
      <c r="AP1536" s="6"/>
      <c r="AQ1536" s="6"/>
      <c r="AR1536" s="6"/>
      <c r="AS1536" s="6"/>
      <c r="AT1536" s="130"/>
      <c r="AU1536" s="6"/>
      <c r="AV1536" s="6"/>
      <c r="AW1536" s="6"/>
      <c r="AX1536" s="6"/>
      <c r="AY1536" s="6"/>
      <c r="AZ1536" s="6"/>
      <c r="BA1536" s="6"/>
      <c r="BB1536" s="6"/>
      <c r="BC1536" s="6"/>
      <c r="BD1536" s="130"/>
      <c r="BE1536" s="124"/>
      <c r="BF1536" s="6"/>
      <c r="BG1536" s="130"/>
      <c r="BH1536" s="6"/>
      <c r="BI1536" s="124"/>
      <c r="BJ1536" s="130"/>
    </row>
    <row r="1537" spans="1:62" customFormat="1" ht="15" x14ac:dyDescent="0.35">
      <c r="A1537" s="121"/>
      <c r="B1537" s="76"/>
      <c r="C1537" s="9"/>
      <c r="D1537" s="9"/>
      <c r="E1537" s="9"/>
      <c r="F1537" s="15"/>
      <c r="G1537" s="5"/>
      <c r="H1537" s="5"/>
      <c r="I1537" s="9"/>
      <c r="J1537" s="9"/>
      <c r="K1537" s="9"/>
      <c r="L1537" s="9"/>
      <c r="M1537" s="9"/>
      <c r="N1537" s="9"/>
      <c r="O1537" s="9"/>
      <c r="P1537" s="9"/>
      <c r="Q1537" s="9"/>
      <c r="R1537" s="9"/>
      <c r="S1537" s="9"/>
      <c r="T1537" s="9"/>
      <c r="U1537" s="9"/>
      <c r="V1537" s="8"/>
      <c r="W1537" s="8"/>
      <c r="X1537" s="7"/>
      <c r="Y1537" s="18"/>
      <c r="Z1537" s="7"/>
      <c r="AA1537" s="7"/>
      <c r="AB1537" s="7"/>
      <c r="AC1537" s="9"/>
      <c r="AD1537" s="8"/>
      <c r="AE1537" s="14"/>
      <c r="AF1537" s="14"/>
      <c r="AG1537" s="14"/>
      <c r="AH1537" s="14"/>
      <c r="AI1537" s="14"/>
      <c r="AJ1537" s="14"/>
      <c r="AK1537" s="125"/>
      <c r="AL1537" s="6"/>
      <c r="AM1537" s="5"/>
      <c r="AN1537" s="5"/>
      <c r="AO1537" s="6"/>
      <c r="AP1537" s="6"/>
      <c r="AQ1537" s="6"/>
      <c r="AR1537" s="6"/>
      <c r="AS1537" s="6"/>
      <c r="AT1537" s="130"/>
      <c r="AU1537" s="6"/>
      <c r="AV1537" s="6"/>
      <c r="AW1537" s="6"/>
      <c r="AX1537" s="6"/>
      <c r="AY1537" s="6"/>
      <c r="AZ1537" s="6"/>
      <c r="BA1537" s="6"/>
      <c r="BB1537" s="6"/>
      <c r="BC1537" s="6"/>
      <c r="BD1537" s="130"/>
      <c r="BE1537" s="124"/>
      <c r="BF1537" s="6"/>
      <c r="BG1537" s="130"/>
      <c r="BH1537" s="6"/>
      <c r="BI1537" s="124"/>
      <c r="BJ1537" s="130"/>
    </row>
    <row r="1538" spans="1:62" customFormat="1" ht="15" x14ac:dyDescent="0.35">
      <c r="A1538" s="34"/>
      <c r="B1538" s="76"/>
      <c r="C1538" s="1"/>
      <c r="D1538" s="9"/>
      <c r="E1538" s="1"/>
      <c r="F1538" s="15"/>
      <c r="G1538" s="5"/>
      <c r="H1538" s="5"/>
      <c r="I1538" s="22"/>
      <c r="J1538" s="22"/>
      <c r="K1538" s="22"/>
      <c r="L1538" s="60"/>
      <c r="M1538" s="60"/>
      <c r="N1538" s="60"/>
      <c r="O1538" s="60"/>
      <c r="P1538" s="60"/>
      <c r="Q1538" s="60"/>
      <c r="R1538" s="60"/>
      <c r="S1538" s="60"/>
      <c r="T1538" s="60"/>
      <c r="U1538" s="60"/>
      <c r="V1538" s="60"/>
      <c r="W1538" s="60"/>
      <c r="X1538" s="60"/>
      <c r="Y1538" s="59"/>
      <c r="Z1538" s="20"/>
      <c r="AA1538" s="60"/>
      <c r="AB1538" s="60"/>
      <c r="AC1538" s="60"/>
      <c r="AD1538" s="60"/>
      <c r="AE1538" s="22"/>
      <c r="AF1538" s="22"/>
      <c r="AG1538" s="22"/>
      <c r="AH1538" s="22"/>
      <c r="AI1538" s="22"/>
      <c r="AJ1538" s="22"/>
      <c r="AK1538" s="38"/>
      <c r="AL1538" s="39"/>
      <c r="AM1538" s="39"/>
      <c r="AN1538" s="39"/>
      <c r="AO1538" s="39"/>
      <c r="AP1538" s="39"/>
      <c r="AQ1538" s="39"/>
      <c r="AR1538" s="40"/>
      <c r="AS1538" s="39"/>
      <c r="AT1538" s="42"/>
      <c r="AU1538" s="39"/>
      <c r="AV1538" s="39"/>
      <c r="AW1538" s="39"/>
      <c r="AX1538" s="39"/>
      <c r="AY1538" s="39"/>
      <c r="AZ1538" s="40"/>
      <c r="BA1538" s="39"/>
      <c r="BB1538" s="40"/>
      <c r="BC1538" s="39"/>
      <c r="BD1538" s="42"/>
      <c r="BE1538" s="38"/>
      <c r="BF1538" s="39"/>
      <c r="BG1538" s="55"/>
      <c r="BH1538" s="56"/>
      <c r="BI1538" s="57"/>
      <c r="BJ1538" s="58"/>
    </row>
    <row r="1539" spans="1:62" customFormat="1" ht="15" x14ac:dyDescent="0.35">
      <c r="A1539" s="121"/>
      <c r="B1539" s="76"/>
      <c r="C1539" s="9"/>
      <c r="D1539" s="9"/>
      <c r="E1539" s="9"/>
      <c r="F1539" s="15"/>
      <c r="G1539" s="5"/>
      <c r="H1539" s="5"/>
      <c r="I1539" s="9"/>
      <c r="J1539" s="9"/>
      <c r="K1539" s="9"/>
      <c r="L1539" s="9"/>
      <c r="M1539" s="9"/>
      <c r="N1539" s="9"/>
      <c r="O1539" s="9"/>
      <c r="P1539" s="9"/>
      <c r="Q1539" s="9"/>
      <c r="R1539" s="9"/>
      <c r="S1539" s="9"/>
      <c r="T1539" s="9"/>
      <c r="U1539" s="9"/>
      <c r="V1539" s="9"/>
      <c r="W1539" s="9"/>
      <c r="X1539" s="65"/>
      <c r="Y1539" s="17"/>
      <c r="Z1539" s="65"/>
      <c r="AA1539" s="9"/>
      <c r="AB1539" s="9"/>
      <c r="AC1539" s="9"/>
      <c r="AD1539" s="9"/>
      <c r="AE1539" s="14"/>
      <c r="AF1539" s="14"/>
      <c r="AG1539" s="14"/>
      <c r="AH1539" s="14"/>
      <c r="AI1539" s="14"/>
      <c r="AJ1539" s="14"/>
      <c r="AK1539" s="124"/>
      <c r="AL1539" s="6"/>
      <c r="AM1539" s="6"/>
      <c r="AN1539" s="6"/>
      <c r="AO1539" s="6"/>
      <c r="AP1539" s="6"/>
      <c r="AQ1539" s="6"/>
      <c r="AR1539" s="6"/>
      <c r="AS1539" s="6"/>
      <c r="AT1539" s="130"/>
      <c r="AU1539" s="39"/>
      <c r="AV1539" s="39"/>
      <c r="AW1539" s="6"/>
      <c r="AX1539" s="6"/>
      <c r="AY1539" s="6"/>
      <c r="AZ1539" s="6"/>
      <c r="BA1539" s="6"/>
      <c r="BB1539" s="6"/>
      <c r="BC1539" s="6"/>
      <c r="BD1539" s="130"/>
      <c r="BE1539" s="124"/>
      <c r="BF1539" s="6"/>
      <c r="BG1539" s="130"/>
      <c r="BH1539" s="6"/>
      <c r="BI1539" s="124"/>
      <c r="BJ1539" s="130"/>
    </row>
    <row r="1540" spans="1:62" customFormat="1" ht="15" x14ac:dyDescent="0.35">
      <c r="A1540" s="34"/>
      <c r="B1540" s="19"/>
      <c r="C1540" s="1"/>
      <c r="D1540" s="9"/>
      <c r="E1540" s="1"/>
      <c r="F1540" s="15"/>
      <c r="G1540" s="37"/>
      <c r="H1540" s="5"/>
      <c r="I1540" s="22"/>
      <c r="J1540" s="22"/>
      <c r="K1540" s="22"/>
      <c r="L1540" s="60"/>
      <c r="M1540" s="60"/>
      <c r="N1540" s="60"/>
      <c r="O1540" s="60"/>
      <c r="P1540" s="60"/>
      <c r="Q1540" s="60"/>
      <c r="R1540" s="60"/>
      <c r="S1540" s="60"/>
      <c r="T1540" s="60"/>
      <c r="U1540" s="60"/>
      <c r="V1540" s="60"/>
      <c r="W1540" s="60"/>
      <c r="X1540" s="60"/>
      <c r="Y1540" s="59"/>
      <c r="Z1540" s="20"/>
      <c r="AA1540" s="60"/>
      <c r="AB1540" s="60"/>
      <c r="AC1540" s="60"/>
      <c r="AD1540" s="60"/>
      <c r="AE1540" s="22"/>
      <c r="AF1540" s="22"/>
      <c r="AG1540" s="22"/>
      <c r="AH1540" s="22"/>
      <c r="AI1540" s="22"/>
      <c r="AJ1540" s="22"/>
      <c r="AK1540" s="38"/>
      <c r="AL1540" s="39"/>
      <c r="AM1540" s="39"/>
      <c r="AN1540" s="39"/>
      <c r="AO1540" s="39"/>
      <c r="AP1540" s="39"/>
      <c r="AQ1540" s="39"/>
      <c r="AR1540" s="40"/>
      <c r="AS1540" s="39"/>
      <c r="AT1540" s="42"/>
      <c r="AU1540" s="39"/>
      <c r="AV1540" s="39"/>
      <c r="AW1540" s="39"/>
      <c r="AX1540" s="39"/>
      <c r="AY1540" s="39"/>
      <c r="AZ1540" s="40"/>
      <c r="BA1540" s="39"/>
      <c r="BB1540" s="40"/>
      <c r="BC1540" s="39"/>
      <c r="BD1540" s="42"/>
      <c r="BE1540" s="38"/>
      <c r="BF1540" s="39"/>
      <c r="BG1540" s="55"/>
      <c r="BH1540" s="56"/>
      <c r="BI1540" s="57"/>
      <c r="BJ1540" s="58"/>
    </row>
    <row r="1541" spans="1:62" customFormat="1" ht="15" x14ac:dyDescent="0.35">
      <c r="A1541" s="121"/>
      <c r="B1541" s="76"/>
      <c r="C1541" s="9"/>
      <c r="D1541" s="9"/>
      <c r="E1541" s="9"/>
      <c r="F1541" s="15"/>
      <c r="G1541" s="5"/>
      <c r="H1541" s="5"/>
      <c r="I1541" s="9"/>
      <c r="J1541" s="9"/>
      <c r="K1541" s="9"/>
      <c r="L1541" s="9"/>
      <c r="M1541" s="9"/>
      <c r="N1541" s="9"/>
      <c r="O1541" s="9"/>
      <c r="P1541" s="9"/>
      <c r="Q1541" s="9"/>
      <c r="R1541" s="9"/>
      <c r="S1541" s="9"/>
      <c r="T1541" s="9"/>
      <c r="U1541" s="9"/>
      <c r="V1541" s="9"/>
      <c r="W1541" s="9"/>
      <c r="X1541" s="65"/>
      <c r="Y1541" s="17"/>
      <c r="Z1541" s="65"/>
      <c r="AA1541" s="9"/>
      <c r="AB1541" s="9"/>
      <c r="AC1541" s="9"/>
      <c r="AD1541" s="9"/>
      <c r="AE1541" s="14"/>
      <c r="AF1541" s="14"/>
      <c r="AG1541" s="14"/>
      <c r="AH1541" s="14"/>
      <c r="AI1541" s="14"/>
      <c r="AJ1541" s="14"/>
      <c r="AK1541" s="124"/>
      <c r="AL1541" s="6"/>
      <c r="AM1541" s="6"/>
      <c r="AN1541" s="6"/>
      <c r="AO1541" s="6"/>
      <c r="AP1541" s="6"/>
      <c r="AQ1541" s="6"/>
      <c r="AR1541" s="6"/>
      <c r="AS1541" s="6"/>
      <c r="AT1541" s="130"/>
      <c r="AU1541" s="6"/>
      <c r="AV1541" s="6"/>
      <c r="AW1541" s="6"/>
      <c r="AX1541" s="6"/>
      <c r="AY1541" s="6"/>
      <c r="AZ1541" s="6"/>
      <c r="BA1541" s="6"/>
      <c r="BB1541" s="6"/>
      <c r="BC1541" s="6"/>
      <c r="BD1541" s="130"/>
      <c r="BE1541" s="124"/>
      <c r="BF1541" s="6"/>
      <c r="BG1541" s="130"/>
      <c r="BH1541" s="6"/>
      <c r="BI1541" s="124"/>
      <c r="BJ1541" s="130"/>
    </row>
    <row r="1542" spans="1:62" customFormat="1" ht="15" x14ac:dyDescent="0.35">
      <c r="A1542" s="121"/>
      <c r="B1542" s="76"/>
      <c r="C1542" s="9"/>
      <c r="D1542" s="9"/>
      <c r="E1542" s="9"/>
      <c r="F1542" s="15"/>
      <c r="G1542" s="5"/>
      <c r="H1542" s="5"/>
      <c r="I1542" s="9"/>
      <c r="J1542" s="9"/>
      <c r="K1542" s="9"/>
      <c r="L1542" s="9"/>
      <c r="M1542" s="9"/>
      <c r="N1542" s="9"/>
      <c r="O1542" s="9"/>
      <c r="P1542" s="9"/>
      <c r="Q1542" s="9"/>
      <c r="R1542" s="9"/>
      <c r="S1542" s="9"/>
      <c r="T1542" s="9"/>
      <c r="U1542" s="9"/>
      <c r="V1542" s="9"/>
      <c r="W1542" s="9"/>
      <c r="X1542" s="65"/>
      <c r="Y1542" s="17"/>
      <c r="Z1542" s="65"/>
      <c r="AA1542" s="9"/>
      <c r="AB1542" s="9"/>
      <c r="AC1542" s="9"/>
      <c r="AD1542" s="9"/>
      <c r="AE1542" s="14"/>
      <c r="AF1542" s="14"/>
      <c r="AG1542" s="14"/>
      <c r="AH1542" s="14"/>
      <c r="AI1542" s="14"/>
      <c r="AJ1542" s="14"/>
      <c r="AK1542" s="124"/>
      <c r="AL1542" s="6"/>
      <c r="AM1542" s="6"/>
      <c r="AN1542" s="6"/>
      <c r="AO1542" s="6"/>
      <c r="AP1542" s="6"/>
      <c r="AQ1542" s="6"/>
      <c r="AR1542" s="6"/>
      <c r="AS1542" s="6"/>
      <c r="AT1542" s="130"/>
      <c r="AU1542" s="39"/>
      <c r="AV1542" s="39"/>
      <c r="AW1542" s="6"/>
      <c r="AX1542" s="6"/>
      <c r="AY1542" s="6"/>
      <c r="AZ1542" s="6"/>
      <c r="BA1542" s="6"/>
      <c r="BB1542" s="6"/>
      <c r="BC1542" s="6"/>
      <c r="BD1542" s="130"/>
      <c r="BE1542" s="124"/>
      <c r="BF1542" s="6"/>
      <c r="BG1542" s="130"/>
      <c r="BH1542" s="6"/>
      <c r="BI1542" s="124"/>
      <c r="BJ1542" s="130"/>
    </row>
    <row r="1543" spans="1:62" customFormat="1" ht="15" x14ac:dyDescent="0.35">
      <c r="A1543" s="34"/>
      <c r="B1543" s="19"/>
      <c r="C1543" s="1"/>
      <c r="D1543" s="9"/>
      <c r="E1543" s="1"/>
      <c r="F1543" s="15"/>
      <c r="G1543" s="37"/>
      <c r="H1543" s="5"/>
      <c r="I1543" s="22"/>
      <c r="J1543" s="22"/>
      <c r="K1543" s="22"/>
      <c r="L1543" s="60"/>
      <c r="M1543" s="60"/>
      <c r="N1543" s="60"/>
      <c r="O1543" s="60"/>
      <c r="P1543" s="60"/>
      <c r="Q1543" s="60"/>
      <c r="R1543" s="60"/>
      <c r="S1543" s="60"/>
      <c r="T1543" s="60"/>
      <c r="U1543" s="60"/>
      <c r="V1543" s="60"/>
      <c r="W1543" s="60"/>
      <c r="X1543" s="60"/>
      <c r="Y1543" s="59"/>
      <c r="Z1543" s="20"/>
      <c r="AA1543" s="60"/>
      <c r="AB1543" s="60"/>
      <c r="AC1543" s="60"/>
      <c r="AD1543" s="60"/>
      <c r="AE1543" s="22"/>
      <c r="AF1543" s="22"/>
      <c r="AG1543" s="22"/>
      <c r="AH1543" s="22"/>
      <c r="AI1543" s="22"/>
      <c r="AJ1543" s="22"/>
      <c r="AK1543" s="38"/>
      <c r="AL1543" s="39"/>
      <c r="AM1543" s="39"/>
      <c r="AN1543" s="39"/>
      <c r="AO1543" s="39"/>
      <c r="AP1543" s="39"/>
      <c r="AQ1543" s="39"/>
      <c r="AR1543" s="40"/>
      <c r="AS1543" s="39"/>
      <c r="AT1543" s="42"/>
      <c r="AU1543" s="39"/>
      <c r="AV1543" s="39"/>
      <c r="AW1543" s="39"/>
      <c r="AX1543" s="39"/>
      <c r="AY1543" s="39"/>
      <c r="AZ1543" s="40"/>
      <c r="BA1543" s="39"/>
      <c r="BB1543" s="40"/>
      <c r="BC1543" s="39"/>
      <c r="BD1543" s="42"/>
      <c r="BE1543" s="38"/>
      <c r="BF1543" s="39"/>
      <c r="BG1543" s="55"/>
      <c r="BH1543" s="56"/>
      <c r="BI1543" s="57"/>
      <c r="BJ1543" s="58"/>
    </row>
    <row r="1544" spans="1:62" customFormat="1" ht="15" x14ac:dyDescent="0.35">
      <c r="A1544" s="121"/>
      <c r="B1544" s="76"/>
      <c r="C1544" s="9"/>
      <c r="D1544" s="9"/>
      <c r="E1544" s="9"/>
      <c r="F1544" s="15"/>
      <c r="G1544" s="5"/>
      <c r="H1544" s="5"/>
      <c r="I1544" s="9"/>
      <c r="J1544" s="9"/>
      <c r="K1544" s="9"/>
      <c r="L1544" s="9"/>
      <c r="M1544" s="9"/>
      <c r="N1544" s="9"/>
      <c r="O1544" s="9"/>
      <c r="P1544" s="9"/>
      <c r="Q1544" s="9"/>
      <c r="R1544" s="9"/>
      <c r="S1544" s="9"/>
      <c r="T1544" s="9"/>
      <c r="U1544" s="9"/>
      <c r="V1544" s="8"/>
      <c r="W1544" s="8"/>
      <c r="X1544" s="7"/>
      <c r="Y1544" s="18"/>
      <c r="Z1544" s="7"/>
      <c r="AA1544" s="7"/>
      <c r="AB1544" s="7"/>
      <c r="AC1544" s="9"/>
      <c r="AD1544" s="8"/>
      <c r="AE1544" s="14"/>
      <c r="AF1544" s="14"/>
      <c r="AG1544" s="14"/>
      <c r="AH1544" s="14"/>
      <c r="AI1544" s="14"/>
      <c r="AJ1544" s="14"/>
      <c r="AK1544" s="125"/>
      <c r="AL1544" s="6"/>
      <c r="AM1544" s="5"/>
      <c r="AN1544" s="5"/>
      <c r="AO1544" s="6"/>
      <c r="AP1544" s="6"/>
      <c r="AQ1544" s="6"/>
      <c r="AR1544" s="6"/>
      <c r="AS1544" s="6"/>
      <c r="AT1544" s="130"/>
      <c r="AU1544" s="6"/>
      <c r="AV1544" s="6"/>
      <c r="AW1544" s="6"/>
      <c r="AX1544" s="6"/>
      <c r="AY1544" s="6"/>
      <c r="AZ1544" s="6"/>
      <c r="BA1544" s="6"/>
      <c r="BB1544" s="6"/>
      <c r="BC1544" s="6"/>
      <c r="BD1544" s="130"/>
      <c r="BE1544" s="124"/>
      <c r="BF1544" s="6"/>
      <c r="BG1544" s="130"/>
      <c r="BH1544" s="6"/>
      <c r="BI1544" s="124"/>
      <c r="BJ1544" s="130"/>
    </row>
    <row r="1545" spans="1:62" customFormat="1" ht="15" x14ac:dyDescent="0.35">
      <c r="A1545" s="121"/>
      <c r="B1545" s="76"/>
      <c r="C1545" s="9"/>
      <c r="D1545" s="9"/>
      <c r="E1545" s="9"/>
      <c r="F1545" s="15"/>
      <c r="G1545" s="5"/>
      <c r="H1545" s="5"/>
      <c r="I1545" s="9"/>
      <c r="J1545" s="9"/>
      <c r="K1545" s="9"/>
      <c r="L1545" s="9"/>
      <c r="M1545" s="9"/>
      <c r="N1545" s="9"/>
      <c r="O1545" s="9"/>
      <c r="P1545" s="9"/>
      <c r="Q1545" s="9"/>
      <c r="R1545" s="9"/>
      <c r="S1545" s="9"/>
      <c r="T1545" s="9"/>
      <c r="U1545" s="9"/>
      <c r="V1545" s="9"/>
      <c r="W1545" s="9"/>
      <c r="X1545" s="65"/>
      <c r="Y1545" s="17"/>
      <c r="Z1545" s="65"/>
      <c r="AA1545" s="9"/>
      <c r="AB1545" s="9"/>
      <c r="AC1545" s="9"/>
      <c r="AD1545" s="9"/>
      <c r="AE1545" s="14"/>
      <c r="AF1545" s="14"/>
      <c r="AG1545" s="14"/>
      <c r="AH1545" s="14"/>
      <c r="AI1545" s="14"/>
      <c r="AJ1545" s="14"/>
      <c r="AK1545" s="124"/>
      <c r="AL1545" s="6"/>
      <c r="AM1545" s="6"/>
      <c r="AN1545" s="6"/>
      <c r="AO1545" s="6"/>
      <c r="AP1545" s="6"/>
      <c r="AQ1545" s="6"/>
      <c r="AR1545" s="6"/>
      <c r="AS1545" s="6"/>
      <c r="AT1545" s="130"/>
      <c r="AU1545" s="39"/>
      <c r="AV1545" s="39"/>
      <c r="AW1545" s="6"/>
      <c r="AX1545" s="6"/>
      <c r="AY1545" s="6"/>
      <c r="AZ1545" s="6"/>
      <c r="BA1545" s="6"/>
      <c r="BB1545" s="6"/>
      <c r="BC1545" s="6"/>
      <c r="BD1545" s="130"/>
      <c r="BE1545" s="124"/>
      <c r="BF1545" s="6"/>
      <c r="BG1545" s="130"/>
      <c r="BH1545" s="6"/>
      <c r="BI1545" s="124"/>
      <c r="BJ1545" s="130"/>
    </row>
    <row r="1546" spans="1:62" customFormat="1" ht="15" x14ac:dyDescent="0.35">
      <c r="A1546" s="121"/>
      <c r="B1546" s="76"/>
      <c r="C1546" s="9"/>
      <c r="D1546" s="9"/>
      <c r="E1546" s="9"/>
      <c r="F1546" s="15"/>
      <c r="G1546" s="5"/>
      <c r="H1546" s="5"/>
      <c r="I1546" s="9"/>
      <c r="J1546" s="9"/>
      <c r="K1546" s="9"/>
      <c r="L1546" s="9"/>
      <c r="M1546" s="9"/>
      <c r="N1546" s="9"/>
      <c r="O1546" s="9"/>
      <c r="P1546" s="9"/>
      <c r="Q1546" s="9"/>
      <c r="R1546" s="9"/>
      <c r="S1546" s="9"/>
      <c r="T1546" s="9"/>
      <c r="U1546" s="9"/>
      <c r="V1546" s="9"/>
      <c r="W1546" s="9"/>
      <c r="X1546" s="65"/>
      <c r="Y1546" s="17"/>
      <c r="Z1546" s="65"/>
      <c r="AA1546" s="9"/>
      <c r="AB1546" s="9"/>
      <c r="AC1546" s="9"/>
      <c r="AD1546" s="9"/>
      <c r="AE1546" s="14"/>
      <c r="AF1546" s="14"/>
      <c r="AG1546" s="14"/>
      <c r="AH1546" s="14"/>
      <c r="AI1546" s="14"/>
      <c r="AJ1546" s="14"/>
      <c r="AK1546" s="124"/>
      <c r="AL1546" s="6"/>
      <c r="AM1546" s="6"/>
      <c r="AN1546" s="6"/>
      <c r="AO1546" s="6"/>
      <c r="AP1546" s="6"/>
      <c r="AQ1546" s="6"/>
      <c r="AR1546" s="6"/>
      <c r="AS1546" s="6"/>
      <c r="AT1546" s="130"/>
      <c r="AU1546" s="39"/>
      <c r="AV1546" s="39"/>
      <c r="AW1546" s="6"/>
      <c r="AX1546" s="6"/>
      <c r="AY1546" s="6"/>
      <c r="AZ1546" s="6"/>
      <c r="BA1546" s="6"/>
      <c r="BB1546" s="6"/>
      <c r="BC1546" s="6"/>
      <c r="BD1546" s="130"/>
      <c r="BE1546" s="124"/>
      <c r="BF1546" s="6"/>
      <c r="BG1546" s="130"/>
      <c r="BH1546" s="6"/>
      <c r="BI1546" s="124"/>
      <c r="BJ1546" s="130"/>
    </row>
    <row r="1547" spans="1:62" customFormat="1" ht="15" x14ac:dyDescent="0.35">
      <c r="A1547" s="121"/>
      <c r="B1547" s="76"/>
      <c r="C1547" s="9"/>
      <c r="D1547" s="9"/>
      <c r="E1547" s="9"/>
      <c r="F1547" s="15"/>
      <c r="G1547" s="5"/>
      <c r="H1547" s="5"/>
      <c r="I1547" s="9"/>
      <c r="J1547" s="9"/>
      <c r="K1547" s="9"/>
      <c r="L1547" s="9"/>
      <c r="M1547" s="9"/>
      <c r="N1547" s="9"/>
      <c r="O1547" s="9"/>
      <c r="P1547" s="9"/>
      <c r="Q1547" s="9"/>
      <c r="R1547" s="9"/>
      <c r="S1547" s="9"/>
      <c r="T1547" s="9"/>
      <c r="U1547" s="9"/>
      <c r="V1547" s="8"/>
      <c r="W1547" s="8"/>
      <c r="X1547" s="7"/>
      <c r="Y1547" s="18"/>
      <c r="Z1547" s="7"/>
      <c r="AA1547" s="7"/>
      <c r="AB1547" s="7"/>
      <c r="AC1547" s="9"/>
      <c r="AD1547" s="8"/>
      <c r="AE1547" s="14"/>
      <c r="AF1547" s="14"/>
      <c r="AG1547" s="14"/>
      <c r="AH1547" s="14"/>
      <c r="AI1547" s="14"/>
      <c r="AJ1547" s="14"/>
      <c r="AK1547" s="125"/>
      <c r="AL1547" s="6"/>
      <c r="AM1547" s="5"/>
      <c r="AN1547" s="5"/>
      <c r="AO1547" s="6"/>
      <c r="AP1547" s="6"/>
      <c r="AQ1547" s="6"/>
      <c r="AR1547" s="6"/>
      <c r="AS1547" s="6"/>
      <c r="AT1547" s="130"/>
      <c r="AU1547" s="6"/>
      <c r="AV1547" s="6"/>
      <c r="AW1547" s="6"/>
      <c r="AX1547" s="6"/>
      <c r="AY1547" s="6"/>
      <c r="AZ1547" s="6"/>
      <c r="BA1547" s="6"/>
      <c r="BB1547" s="6"/>
      <c r="BC1547" s="6"/>
      <c r="BD1547" s="130"/>
      <c r="BE1547" s="124"/>
      <c r="BF1547" s="6"/>
      <c r="BG1547" s="130"/>
      <c r="BH1547" s="6"/>
      <c r="BI1547" s="124"/>
      <c r="BJ1547" s="130"/>
    </row>
    <row r="1548" spans="1:62" customFormat="1" ht="15" x14ac:dyDescent="0.35">
      <c r="A1548" s="121"/>
      <c r="B1548" s="76"/>
      <c r="C1548" s="9"/>
      <c r="D1548" s="9"/>
      <c r="E1548" s="9"/>
      <c r="F1548" s="15"/>
      <c r="G1548" s="5"/>
      <c r="H1548" s="5"/>
      <c r="I1548" s="9"/>
      <c r="J1548" s="9"/>
      <c r="K1548" s="9"/>
      <c r="L1548" s="9"/>
      <c r="M1548" s="9"/>
      <c r="N1548" s="9"/>
      <c r="O1548" s="9"/>
      <c r="P1548" s="9"/>
      <c r="Q1548" s="9"/>
      <c r="R1548" s="9"/>
      <c r="S1548" s="9"/>
      <c r="T1548" s="9"/>
      <c r="U1548" s="9"/>
      <c r="V1548" s="9"/>
      <c r="W1548" s="9"/>
      <c r="X1548" s="65"/>
      <c r="Y1548" s="17"/>
      <c r="Z1548" s="65"/>
      <c r="AA1548" s="9"/>
      <c r="AB1548" s="9"/>
      <c r="AC1548" s="9"/>
      <c r="AD1548" s="9"/>
      <c r="AE1548" s="14"/>
      <c r="AF1548" s="14"/>
      <c r="AG1548" s="14"/>
      <c r="AH1548" s="14"/>
      <c r="AI1548" s="14"/>
      <c r="AJ1548" s="14"/>
      <c r="AK1548" s="124"/>
      <c r="AL1548" s="6"/>
      <c r="AM1548" s="6"/>
      <c r="AN1548" s="6"/>
      <c r="AO1548" s="6"/>
      <c r="AP1548" s="6"/>
      <c r="AQ1548" s="6"/>
      <c r="AR1548" s="6"/>
      <c r="AS1548" s="6"/>
      <c r="AT1548" s="130"/>
      <c r="AU1548" s="39"/>
      <c r="AV1548" s="39"/>
      <c r="AW1548" s="6"/>
      <c r="AX1548" s="6"/>
      <c r="AY1548" s="6"/>
      <c r="AZ1548" s="6"/>
      <c r="BA1548" s="6"/>
      <c r="BB1548" s="6"/>
      <c r="BC1548" s="6"/>
      <c r="BD1548" s="130"/>
      <c r="BE1548" s="124"/>
      <c r="BF1548" s="6"/>
      <c r="BG1548" s="130"/>
      <c r="BH1548" s="6"/>
      <c r="BI1548" s="124"/>
      <c r="BJ1548" s="130"/>
    </row>
    <row r="1549" spans="1:62" customFormat="1" ht="15" x14ac:dyDescent="0.35">
      <c r="A1549" s="121"/>
      <c r="B1549" s="76"/>
      <c r="C1549" s="9"/>
      <c r="D1549" s="9"/>
      <c r="E1549" s="9"/>
      <c r="F1549" s="15"/>
      <c r="G1549" s="5"/>
      <c r="H1549" s="5"/>
      <c r="I1549" s="9"/>
      <c r="J1549" s="9"/>
      <c r="K1549" s="9"/>
      <c r="L1549" s="9"/>
      <c r="M1549" s="9"/>
      <c r="N1549" s="9"/>
      <c r="O1549" s="9"/>
      <c r="P1549" s="9"/>
      <c r="Q1549" s="9"/>
      <c r="R1549" s="9"/>
      <c r="S1549" s="9"/>
      <c r="T1549" s="9"/>
      <c r="U1549" s="9"/>
      <c r="V1549" s="8"/>
      <c r="W1549" s="8"/>
      <c r="X1549" s="7"/>
      <c r="Y1549" s="18"/>
      <c r="Z1549" s="7"/>
      <c r="AA1549" s="7"/>
      <c r="AB1549" s="7"/>
      <c r="AC1549" s="9"/>
      <c r="AD1549" s="8"/>
      <c r="AE1549" s="14"/>
      <c r="AF1549" s="14"/>
      <c r="AG1549" s="14"/>
      <c r="AH1549" s="14"/>
      <c r="AI1549" s="14"/>
      <c r="AJ1549" s="14"/>
      <c r="AK1549" s="125"/>
      <c r="AL1549" s="6"/>
      <c r="AM1549" s="5"/>
      <c r="AN1549" s="5"/>
      <c r="AO1549" s="6"/>
      <c r="AP1549" s="6"/>
      <c r="AQ1549" s="6"/>
      <c r="AR1549" s="6"/>
      <c r="AS1549" s="6"/>
      <c r="AT1549" s="130"/>
      <c r="AU1549" s="6"/>
      <c r="AV1549" s="6"/>
      <c r="AW1549" s="6"/>
      <c r="AX1549" s="6"/>
      <c r="AY1549" s="6"/>
      <c r="AZ1549" s="6"/>
      <c r="BA1549" s="6"/>
      <c r="BB1549" s="6"/>
      <c r="BC1549" s="6"/>
      <c r="BD1549" s="130"/>
      <c r="BE1549" s="124"/>
      <c r="BF1549" s="6"/>
      <c r="BG1549" s="130"/>
      <c r="BH1549" s="6"/>
      <c r="BI1549" s="124"/>
      <c r="BJ1549" s="130"/>
    </row>
    <row r="1550" spans="1:62" customFormat="1" ht="15" x14ac:dyDescent="0.35">
      <c r="A1550" s="121"/>
      <c r="B1550" s="76"/>
      <c r="C1550" s="9"/>
      <c r="D1550" s="9"/>
      <c r="E1550" s="9"/>
      <c r="F1550" s="15"/>
      <c r="G1550" s="5"/>
      <c r="H1550" s="5"/>
      <c r="I1550" s="9"/>
      <c r="J1550" s="9"/>
      <c r="K1550" s="9"/>
      <c r="L1550" s="9"/>
      <c r="M1550" s="9"/>
      <c r="N1550" s="9"/>
      <c r="O1550" s="9"/>
      <c r="P1550" s="9"/>
      <c r="Q1550" s="9"/>
      <c r="R1550" s="9"/>
      <c r="S1550" s="9"/>
      <c r="T1550" s="9"/>
      <c r="U1550" s="9"/>
      <c r="V1550" s="9"/>
      <c r="W1550" s="9"/>
      <c r="X1550" s="65"/>
      <c r="Y1550" s="17"/>
      <c r="Z1550" s="65"/>
      <c r="AA1550" s="9"/>
      <c r="AB1550" s="9"/>
      <c r="AC1550" s="9"/>
      <c r="AD1550" s="9"/>
      <c r="AE1550" s="14"/>
      <c r="AF1550" s="14"/>
      <c r="AG1550" s="14"/>
      <c r="AH1550" s="14"/>
      <c r="AI1550" s="14"/>
      <c r="AJ1550" s="14"/>
      <c r="AK1550" s="124"/>
      <c r="AL1550" s="6"/>
      <c r="AM1550" s="6"/>
      <c r="AN1550" s="6"/>
      <c r="AO1550" s="6"/>
      <c r="AP1550" s="6"/>
      <c r="AQ1550" s="6"/>
      <c r="AR1550" s="6"/>
      <c r="AS1550" s="6"/>
      <c r="AT1550" s="130"/>
      <c r="AU1550" s="39"/>
      <c r="AV1550" s="39"/>
      <c r="AW1550" s="6"/>
      <c r="AX1550" s="6"/>
      <c r="AY1550" s="6"/>
      <c r="AZ1550" s="6"/>
      <c r="BA1550" s="6"/>
      <c r="BB1550" s="6"/>
      <c r="BC1550" s="6"/>
      <c r="BD1550" s="130"/>
      <c r="BE1550" s="124"/>
      <c r="BF1550" s="6"/>
      <c r="BG1550" s="130"/>
      <c r="BH1550" s="6"/>
      <c r="BI1550" s="124"/>
      <c r="BJ1550" s="130"/>
    </row>
    <row r="1551" spans="1:62" customFormat="1" ht="15" x14ac:dyDescent="0.35">
      <c r="A1551" s="34"/>
      <c r="B1551" s="19"/>
      <c r="C1551" s="1"/>
      <c r="D1551" s="9"/>
      <c r="E1551" s="1"/>
      <c r="F1551" s="15"/>
      <c r="G1551" s="37"/>
      <c r="H1551" s="5"/>
      <c r="I1551" s="22"/>
      <c r="J1551" s="22"/>
      <c r="K1551" s="22"/>
      <c r="L1551" s="60"/>
      <c r="M1551" s="60"/>
      <c r="N1551" s="60"/>
      <c r="O1551" s="60"/>
      <c r="P1551" s="60"/>
      <c r="Q1551" s="60"/>
      <c r="R1551" s="60"/>
      <c r="S1551" s="60"/>
      <c r="T1551" s="60"/>
      <c r="U1551" s="60"/>
      <c r="V1551" s="60"/>
      <c r="W1551" s="60"/>
      <c r="X1551" s="60"/>
      <c r="Y1551" s="59"/>
      <c r="Z1551" s="20"/>
      <c r="AA1551" s="60"/>
      <c r="AB1551" s="60"/>
      <c r="AC1551" s="60"/>
      <c r="AD1551" s="60"/>
      <c r="AE1551" s="22"/>
      <c r="AF1551" s="22"/>
      <c r="AG1551" s="22"/>
      <c r="AH1551" s="22"/>
      <c r="AI1551" s="22"/>
      <c r="AJ1551" s="22"/>
      <c r="AK1551" s="38"/>
      <c r="AL1551" s="39"/>
      <c r="AM1551" s="39"/>
      <c r="AN1551" s="39"/>
      <c r="AO1551" s="39"/>
      <c r="AP1551" s="39"/>
      <c r="AQ1551" s="39"/>
      <c r="AR1551" s="40"/>
      <c r="AS1551" s="39"/>
      <c r="AT1551" s="42"/>
      <c r="AU1551" s="39"/>
      <c r="AV1551" s="39"/>
      <c r="AW1551" s="39"/>
      <c r="AX1551" s="39"/>
      <c r="AY1551" s="39"/>
      <c r="AZ1551" s="40"/>
      <c r="BA1551" s="39"/>
      <c r="BB1551" s="40"/>
      <c r="BC1551" s="39"/>
      <c r="BD1551" s="42"/>
      <c r="BE1551" s="38"/>
      <c r="BF1551" s="39"/>
      <c r="BG1551" s="55"/>
      <c r="BH1551" s="56"/>
      <c r="BI1551" s="57"/>
      <c r="BJ1551" s="58"/>
    </row>
    <row r="1552" spans="1:62" customFormat="1" ht="15" x14ac:dyDescent="0.35">
      <c r="A1552" s="121"/>
      <c r="B1552" s="76"/>
      <c r="C1552" s="9"/>
      <c r="D1552" s="9"/>
      <c r="E1552" s="9"/>
      <c r="F1552" s="15"/>
      <c r="G1552" s="5"/>
      <c r="H1552" s="5"/>
      <c r="I1552" s="9"/>
      <c r="J1552" s="9"/>
      <c r="K1552" s="9"/>
      <c r="L1552" s="9"/>
      <c r="M1552" s="9"/>
      <c r="N1552" s="9"/>
      <c r="O1552" s="9"/>
      <c r="P1552" s="9"/>
      <c r="Q1552" s="9"/>
      <c r="R1552" s="9"/>
      <c r="S1552" s="9"/>
      <c r="T1552" s="9"/>
      <c r="U1552" s="9"/>
      <c r="V1552" s="8"/>
      <c r="W1552" s="8"/>
      <c r="X1552" s="7"/>
      <c r="Y1552" s="18"/>
      <c r="Z1552" s="7"/>
      <c r="AA1552" s="7"/>
      <c r="AB1552" s="7"/>
      <c r="AC1552" s="9"/>
      <c r="AD1552" s="8"/>
      <c r="AE1552" s="14"/>
      <c r="AF1552" s="14"/>
      <c r="AG1552" s="14"/>
      <c r="AH1552" s="14"/>
      <c r="AI1552" s="14"/>
      <c r="AJ1552" s="14"/>
      <c r="AK1552" s="125"/>
      <c r="AL1552" s="6"/>
      <c r="AM1552" s="5"/>
      <c r="AN1552" s="5"/>
      <c r="AO1552" s="6"/>
      <c r="AP1552" s="6"/>
      <c r="AQ1552" s="6"/>
      <c r="AR1552" s="6"/>
      <c r="AS1552" s="6"/>
      <c r="AT1552" s="130"/>
      <c r="AU1552" s="6"/>
      <c r="AV1552" s="6"/>
      <c r="AW1552" s="6"/>
      <c r="AX1552" s="6"/>
      <c r="AY1552" s="6"/>
      <c r="AZ1552" s="6"/>
      <c r="BA1552" s="6"/>
      <c r="BB1552" s="6"/>
      <c r="BC1552" s="6"/>
      <c r="BD1552" s="130"/>
      <c r="BE1552" s="124"/>
      <c r="BF1552" s="6"/>
      <c r="BG1552" s="130"/>
      <c r="BH1552" s="6"/>
      <c r="BI1552" s="124"/>
      <c r="BJ1552" s="130"/>
    </row>
    <row r="1553" spans="1:62" customFormat="1" ht="15" x14ac:dyDescent="0.35">
      <c r="A1553" s="34"/>
      <c r="B1553" s="19"/>
      <c r="C1553" s="1"/>
      <c r="D1553" s="9"/>
      <c r="E1553" s="1"/>
      <c r="F1553" s="15"/>
      <c r="G1553" s="37"/>
      <c r="H1553" s="5"/>
      <c r="I1553" s="22"/>
      <c r="J1553" s="22"/>
      <c r="K1553" s="22"/>
      <c r="L1553" s="60"/>
      <c r="M1553" s="60"/>
      <c r="N1553" s="60"/>
      <c r="O1553" s="60"/>
      <c r="P1553" s="60"/>
      <c r="Q1553" s="60"/>
      <c r="R1553" s="60"/>
      <c r="S1553" s="60"/>
      <c r="T1553" s="60"/>
      <c r="U1553" s="60"/>
      <c r="V1553" s="60"/>
      <c r="W1553" s="60"/>
      <c r="X1553" s="60"/>
      <c r="Y1553" s="59"/>
      <c r="Z1553" s="20"/>
      <c r="AA1553" s="60"/>
      <c r="AB1553" s="60"/>
      <c r="AC1553" s="60"/>
      <c r="AD1553" s="60"/>
      <c r="AE1553" s="22"/>
      <c r="AF1553" s="22"/>
      <c r="AG1553" s="22"/>
      <c r="AH1553" s="22"/>
      <c r="AI1553" s="22"/>
      <c r="AJ1553" s="22"/>
      <c r="AK1553" s="38"/>
      <c r="AL1553" s="39"/>
      <c r="AM1553" s="39"/>
      <c r="AN1553" s="39"/>
      <c r="AO1553" s="39"/>
      <c r="AP1553" s="39"/>
      <c r="AQ1553" s="39"/>
      <c r="AR1553" s="40"/>
      <c r="AS1553" s="39"/>
      <c r="AT1553" s="42"/>
      <c r="AU1553" s="39"/>
      <c r="AV1553" s="39"/>
      <c r="AW1553" s="39"/>
      <c r="AX1553" s="39"/>
      <c r="AY1553" s="39"/>
      <c r="AZ1553" s="40"/>
      <c r="BA1553" s="39"/>
      <c r="BB1553" s="40"/>
      <c r="BC1553" s="39"/>
      <c r="BD1553" s="42"/>
      <c r="BE1553" s="38"/>
      <c r="BF1553" s="39"/>
      <c r="BG1553" s="55"/>
      <c r="BH1553" s="56"/>
      <c r="BI1553" s="57"/>
      <c r="BJ1553" s="58"/>
    </row>
    <row r="1554" spans="1:62" customFormat="1" ht="15" x14ac:dyDescent="0.35">
      <c r="A1554" s="121"/>
      <c r="B1554" s="76"/>
      <c r="C1554" s="9"/>
      <c r="D1554" s="9"/>
      <c r="E1554" s="9"/>
      <c r="F1554" s="15"/>
      <c r="G1554" s="5"/>
      <c r="H1554" s="5"/>
      <c r="I1554" s="9"/>
      <c r="J1554" s="9"/>
      <c r="K1554" s="9"/>
      <c r="L1554" s="9"/>
      <c r="M1554" s="9"/>
      <c r="N1554" s="9"/>
      <c r="O1554" s="9"/>
      <c r="P1554" s="9"/>
      <c r="Q1554" s="9"/>
      <c r="R1554" s="9"/>
      <c r="S1554" s="9"/>
      <c r="T1554" s="9"/>
      <c r="U1554" s="9"/>
      <c r="V1554" s="8"/>
      <c r="W1554" s="8"/>
      <c r="X1554" s="7"/>
      <c r="Y1554" s="18"/>
      <c r="Z1554" s="7"/>
      <c r="AA1554" s="7"/>
      <c r="AB1554" s="7"/>
      <c r="AC1554" s="9"/>
      <c r="AD1554" s="8"/>
      <c r="AE1554" s="14"/>
      <c r="AF1554" s="14"/>
      <c r="AG1554" s="14"/>
      <c r="AH1554" s="14"/>
      <c r="AI1554" s="14"/>
      <c r="AJ1554" s="14"/>
      <c r="AK1554" s="125"/>
      <c r="AL1554" s="6"/>
      <c r="AM1554" s="5"/>
      <c r="AN1554" s="5"/>
      <c r="AO1554" s="6"/>
      <c r="AP1554" s="6"/>
      <c r="AQ1554" s="6"/>
      <c r="AR1554" s="6"/>
      <c r="AS1554" s="6"/>
      <c r="AT1554" s="130"/>
      <c r="AU1554" s="6"/>
      <c r="AV1554" s="6"/>
      <c r="AW1554" s="6"/>
      <c r="AX1554" s="6"/>
      <c r="AY1554" s="6"/>
      <c r="AZ1554" s="6"/>
      <c r="BA1554" s="6"/>
      <c r="BB1554" s="6"/>
      <c r="BC1554" s="6"/>
      <c r="BD1554" s="130"/>
      <c r="BE1554" s="124"/>
      <c r="BF1554" s="6"/>
      <c r="BG1554" s="130"/>
      <c r="BH1554" s="6"/>
      <c r="BI1554" s="124"/>
      <c r="BJ1554" s="130"/>
    </row>
    <row r="1555" spans="1:62" customFormat="1" ht="15" x14ac:dyDescent="0.35">
      <c r="A1555" s="34"/>
      <c r="B1555" s="76"/>
      <c r="C1555" s="1"/>
      <c r="D1555" s="9"/>
      <c r="E1555" s="1"/>
      <c r="F1555" s="15"/>
      <c r="G1555" s="5"/>
      <c r="H1555" s="5"/>
      <c r="I1555" s="22"/>
      <c r="J1555" s="22"/>
      <c r="K1555" s="22"/>
      <c r="L1555" s="60"/>
      <c r="M1555" s="60"/>
      <c r="N1555" s="60"/>
      <c r="O1555" s="60"/>
      <c r="P1555" s="60"/>
      <c r="Q1555" s="60"/>
      <c r="R1555" s="60"/>
      <c r="S1555" s="60"/>
      <c r="T1555" s="60"/>
      <c r="U1555" s="60"/>
      <c r="V1555" s="60"/>
      <c r="W1555" s="60"/>
      <c r="X1555" s="60"/>
      <c r="Y1555" s="59"/>
      <c r="Z1555" s="20"/>
      <c r="AA1555" s="60"/>
      <c r="AB1555" s="60"/>
      <c r="AC1555" s="60"/>
      <c r="AD1555" s="60"/>
      <c r="AE1555" s="22"/>
      <c r="AF1555" s="22"/>
      <c r="AG1555" s="22"/>
      <c r="AH1555" s="22"/>
      <c r="AI1555" s="22"/>
      <c r="AJ1555" s="22"/>
      <c r="AK1555" s="38"/>
      <c r="AL1555" s="39"/>
      <c r="AM1555" s="39"/>
      <c r="AN1555" s="39"/>
      <c r="AO1555" s="39"/>
      <c r="AP1555" s="39"/>
      <c r="AQ1555" s="39"/>
      <c r="AR1555" s="40"/>
      <c r="AS1555" s="39"/>
      <c r="AT1555" s="42"/>
      <c r="AU1555" s="39"/>
      <c r="AV1555" s="39"/>
      <c r="AW1555" s="39"/>
      <c r="AX1555" s="39"/>
      <c r="AY1555" s="39"/>
      <c r="AZ1555" s="40"/>
      <c r="BA1555" s="39"/>
      <c r="BB1555" s="40"/>
      <c r="BC1555" s="39"/>
      <c r="BD1555" s="42"/>
      <c r="BE1555" s="38"/>
      <c r="BF1555" s="39"/>
      <c r="BG1555" s="55"/>
      <c r="BH1555" s="56"/>
      <c r="BI1555" s="57"/>
      <c r="BJ1555" s="58"/>
    </row>
    <row r="1556" spans="1:62" customFormat="1" ht="15" x14ac:dyDescent="0.35">
      <c r="A1556" s="121"/>
      <c r="B1556" s="76"/>
      <c r="C1556" s="9"/>
      <c r="D1556" s="9"/>
      <c r="E1556" s="9"/>
      <c r="F1556" s="15"/>
      <c r="G1556" s="5"/>
      <c r="H1556" s="5"/>
      <c r="I1556" s="9"/>
      <c r="J1556" s="9"/>
      <c r="K1556" s="9"/>
      <c r="L1556" s="9"/>
      <c r="M1556" s="9"/>
      <c r="N1556" s="9"/>
      <c r="O1556" s="9"/>
      <c r="P1556" s="9"/>
      <c r="Q1556" s="9"/>
      <c r="R1556" s="9"/>
      <c r="S1556" s="9"/>
      <c r="T1556" s="9"/>
      <c r="U1556" s="9"/>
      <c r="V1556" s="9"/>
      <c r="W1556" s="9"/>
      <c r="X1556" s="65"/>
      <c r="Y1556" s="17"/>
      <c r="Z1556" s="65"/>
      <c r="AA1556" s="9"/>
      <c r="AB1556" s="9"/>
      <c r="AC1556" s="9"/>
      <c r="AD1556" s="9"/>
      <c r="AE1556" s="14"/>
      <c r="AF1556" s="14"/>
      <c r="AG1556" s="14"/>
      <c r="AH1556" s="14"/>
      <c r="AI1556" s="14"/>
      <c r="AJ1556" s="14"/>
      <c r="AK1556" s="124"/>
      <c r="AL1556" s="6"/>
      <c r="AM1556" s="6"/>
      <c r="AN1556" s="6"/>
      <c r="AO1556" s="6"/>
      <c r="AP1556" s="6"/>
      <c r="AQ1556" s="6"/>
      <c r="AR1556" s="6"/>
      <c r="AS1556" s="6"/>
      <c r="AT1556" s="130"/>
      <c r="AU1556" s="39"/>
      <c r="AV1556" s="39"/>
      <c r="AW1556" s="6"/>
      <c r="AX1556" s="6"/>
      <c r="AY1556" s="6"/>
      <c r="AZ1556" s="6"/>
      <c r="BA1556" s="6"/>
      <c r="BB1556" s="6"/>
      <c r="BC1556" s="6"/>
      <c r="BD1556" s="130"/>
      <c r="BE1556" s="124"/>
      <c r="BF1556" s="6"/>
      <c r="BG1556" s="130"/>
      <c r="BH1556" s="6"/>
      <c r="BI1556" s="124"/>
      <c r="BJ1556" s="130"/>
    </row>
    <row r="1557" spans="1:62" customFormat="1" ht="15" x14ac:dyDescent="0.35">
      <c r="A1557" s="121"/>
      <c r="B1557" s="76"/>
      <c r="C1557" s="9"/>
      <c r="D1557" s="9"/>
      <c r="E1557" s="9"/>
      <c r="F1557" s="15"/>
      <c r="G1557" s="5"/>
      <c r="H1557" s="5"/>
      <c r="I1557" s="9"/>
      <c r="J1557" s="9"/>
      <c r="K1557" s="9"/>
      <c r="L1557" s="9"/>
      <c r="M1557" s="9"/>
      <c r="N1557" s="9"/>
      <c r="O1557" s="9"/>
      <c r="P1557" s="9"/>
      <c r="Q1557" s="9"/>
      <c r="R1557" s="9"/>
      <c r="S1557" s="9"/>
      <c r="T1557" s="9"/>
      <c r="U1557" s="9"/>
      <c r="V1557" s="8"/>
      <c r="W1557" s="8"/>
      <c r="X1557" s="7"/>
      <c r="Y1557" s="18"/>
      <c r="Z1557" s="7"/>
      <c r="AA1557" s="7"/>
      <c r="AB1557" s="7"/>
      <c r="AC1557" s="9"/>
      <c r="AD1557" s="16"/>
      <c r="AE1557" s="14"/>
      <c r="AF1557" s="14"/>
      <c r="AG1557" s="14"/>
      <c r="AH1557" s="14"/>
      <c r="AI1557" s="14"/>
      <c r="AJ1557" s="14"/>
      <c r="AK1557" s="125"/>
      <c r="AL1557" s="6"/>
      <c r="AM1557" s="5"/>
      <c r="AN1557" s="5"/>
      <c r="AO1557" s="6"/>
      <c r="AP1557" s="6"/>
      <c r="AQ1557" s="6"/>
      <c r="AR1557" s="6"/>
      <c r="AS1557" s="6"/>
      <c r="AT1557" s="130"/>
      <c r="AU1557" s="6"/>
      <c r="AV1557" s="6"/>
      <c r="AW1557" s="6"/>
      <c r="AX1557" s="6"/>
      <c r="AY1557" s="6"/>
      <c r="AZ1557" s="17"/>
      <c r="BA1557" s="6"/>
      <c r="BB1557" s="6"/>
      <c r="BC1557" s="6"/>
      <c r="BD1557" s="130"/>
      <c r="BE1557" s="124"/>
      <c r="BF1557" s="6"/>
      <c r="BG1557" s="130"/>
      <c r="BH1557" s="6"/>
      <c r="BI1557" s="124"/>
      <c r="BJ1557" s="130"/>
    </row>
    <row r="1558" spans="1:62" customFormat="1" ht="15" x14ac:dyDescent="0.35">
      <c r="A1558" s="34"/>
      <c r="B1558" s="19"/>
      <c r="C1558" s="1"/>
      <c r="D1558" s="9"/>
      <c r="E1558" s="1"/>
      <c r="F1558" s="15"/>
      <c r="G1558" s="37"/>
      <c r="H1558" s="5"/>
      <c r="I1558" s="22"/>
      <c r="J1558" s="22"/>
      <c r="K1558" s="22"/>
      <c r="L1558" s="60"/>
      <c r="M1558" s="60"/>
      <c r="N1558" s="60"/>
      <c r="O1558" s="60"/>
      <c r="P1558" s="60"/>
      <c r="Q1558" s="60"/>
      <c r="R1558" s="60"/>
      <c r="S1558" s="60"/>
      <c r="T1558" s="60"/>
      <c r="U1558" s="60"/>
      <c r="V1558" s="60"/>
      <c r="W1558" s="60"/>
      <c r="X1558" s="60"/>
      <c r="Y1558" s="59"/>
      <c r="Z1558" s="20"/>
      <c r="AA1558" s="60"/>
      <c r="AB1558" s="60"/>
      <c r="AC1558" s="60"/>
      <c r="AD1558" s="60"/>
      <c r="AE1558" s="22"/>
      <c r="AF1558" s="22"/>
      <c r="AG1558" s="22"/>
      <c r="AH1558" s="22"/>
      <c r="AI1558" s="22"/>
      <c r="AJ1558" s="22"/>
      <c r="AK1558" s="38"/>
      <c r="AL1558" s="39"/>
      <c r="AM1558" s="39"/>
      <c r="AN1558" s="39"/>
      <c r="AO1558" s="39"/>
      <c r="AP1558" s="39"/>
      <c r="AQ1558" s="39"/>
      <c r="AR1558" s="40"/>
      <c r="AS1558" s="39"/>
      <c r="AT1558" s="42"/>
      <c r="AU1558" s="39"/>
      <c r="AV1558" s="39"/>
      <c r="AW1558" s="39"/>
      <c r="AX1558" s="39"/>
      <c r="AY1558" s="39"/>
      <c r="AZ1558" s="40"/>
      <c r="BA1558" s="39"/>
      <c r="BB1558" s="40"/>
      <c r="BC1558" s="39"/>
      <c r="BD1558" s="42"/>
      <c r="BE1558" s="38"/>
      <c r="BF1558" s="39"/>
      <c r="BG1558" s="55"/>
      <c r="BH1558" s="56"/>
      <c r="BI1558" s="57"/>
      <c r="BJ1558" s="58"/>
    </row>
    <row r="1559" spans="1:62" customFormat="1" ht="15" x14ac:dyDescent="0.35">
      <c r="A1559" s="121"/>
      <c r="B1559" s="76"/>
      <c r="C1559" s="9"/>
      <c r="D1559" s="9"/>
      <c r="E1559" s="9"/>
      <c r="F1559" s="15"/>
      <c r="G1559" s="5"/>
      <c r="H1559" s="5"/>
      <c r="I1559" s="9"/>
      <c r="J1559" s="9"/>
      <c r="K1559" s="9"/>
      <c r="L1559" s="9"/>
      <c r="M1559" s="9"/>
      <c r="N1559" s="9"/>
      <c r="O1559" s="9"/>
      <c r="P1559" s="9"/>
      <c r="Q1559" s="9"/>
      <c r="R1559" s="9"/>
      <c r="S1559" s="9"/>
      <c r="T1559" s="9"/>
      <c r="U1559" s="9"/>
      <c r="V1559" s="9"/>
      <c r="W1559" s="9"/>
      <c r="X1559" s="65"/>
      <c r="Y1559" s="17"/>
      <c r="Z1559" s="65"/>
      <c r="AA1559" s="9"/>
      <c r="AB1559" s="9"/>
      <c r="AC1559" s="9"/>
      <c r="AD1559" s="9"/>
      <c r="AE1559" s="14"/>
      <c r="AF1559" s="14"/>
      <c r="AG1559" s="14"/>
      <c r="AH1559" s="14"/>
      <c r="AI1559" s="14"/>
      <c r="AJ1559" s="14"/>
      <c r="AK1559" s="124"/>
      <c r="AL1559" s="6"/>
      <c r="AM1559" s="6"/>
      <c r="AN1559" s="6"/>
      <c r="AO1559" s="6"/>
      <c r="AP1559" s="6"/>
      <c r="AQ1559" s="6"/>
      <c r="AR1559" s="6"/>
      <c r="AS1559" s="6"/>
      <c r="AT1559" s="130"/>
      <c r="AU1559" s="39"/>
      <c r="AV1559" s="39"/>
      <c r="AW1559" s="6"/>
      <c r="AX1559" s="6"/>
      <c r="AY1559" s="6"/>
      <c r="AZ1559" s="6"/>
      <c r="BA1559" s="6"/>
      <c r="BB1559" s="6"/>
      <c r="BC1559" s="6"/>
      <c r="BD1559" s="130"/>
      <c r="BE1559" s="124"/>
      <c r="BF1559" s="6"/>
      <c r="BG1559" s="130"/>
      <c r="BH1559" s="6"/>
      <c r="BI1559" s="124"/>
      <c r="BJ1559" s="130"/>
    </row>
    <row r="1560" spans="1:62" customFormat="1" ht="15" x14ac:dyDescent="0.35">
      <c r="A1560" s="34"/>
      <c r="B1560" s="19"/>
      <c r="C1560" s="9"/>
      <c r="D1560" s="9"/>
      <c r="E1560" s="1"/>
      <c r="F1560" s="15"/>
      <c r="G1560" s="37"/>
      <c r="H1560" s="5"/>
      <c r="I1560" s="22"/>
      <c r="J1560" s="22"/>
      <c r="K1560" s="22"/>
      <c r="L1560" s="60"/>
      <c r="M1560" s="60"/>
      <c r="N1560" s="60"/>
      <c r="O1560" s="60"/>
      <c r="P1560" s="60"/>
      <c r="Q1560" s="60"/>
      <c r="R1560" s="60"/>
      <c r="S1560" s="60"/>
      <c r="T1560" s="60"/>
      <c r="U1560" s="60"/>
      <c r="V1560" s="60"/>
      <c r="W1560" s="60"/>
      <c r="X1560" s="60"/>
      <c r="Y1560" s="59"/>
      <c r="Z1560" s="20"/>
      <c r="AA1560" s="60"/>
      <c r="AB1560" s="60"/>
      <c r="AC1560" s="60"/>
      <c r="AD1560" s="60"/>
      <c r="AE1560" s="22"/>
      <c r="AF1560" s="22"/>
      <c r="AG1560" s="22"/>
      <c r="AH1560" s="22"/>
      <c r="AI1560" s="22"/>
      <c r="AJ1560" s="22"/>
      <c r="AK1560" s="38"/>
      <c r="AL1560" s="39"/>
      <c r="AM1560" s="39"/>
      <c r="AN1560" s="39"/>
      <c r="AO1560" s="39"/>
      <c r="AP1560" s="39"/>
      <c r="AQ1560" s="39"/>
      <c r="AR1560" s="40"/>
      <c r="AS1560" s="39"/>
      <c r="AT1560" s="42"/>
      <c r="AU1560" s="39"/>
      <c r="AV1560" s="39"/>
      <c r="AW1560" s="39"/>
      <c r="AX1560" s="39"/>
      <c r="AY1560" s="39"/>
      <c r="AZ1560" s="40"/>
      <c r="BA1560" s="39"/>
      <c r="BB1560" s="40"/>
      <c r="BC1560" s="39"/>
      <c r="BD1560" s="42"/>
      <c r="BE1560" s="38"/>
      <c r="BF1560" s="39"/>
      <c r="BG1560" s="55"/>
      <c r="BH1560" s="56"/>
      <c r="BI1560" s="57"/>
      <c r="BJ1560" s="58"/>
    </row>
    <row r="1561" spans="1:62" customFormat="1" ht="15" x14ac:dyDescent="0.35">
      <c r="A1561" s="34"/>
      <c r="B1561" s="19"/>
      <c r="C1561" s="1"/>
      <c r="D1561" s="9"/>
      <c r="E1561" s="1"/>
      <c r="F1561" s="15"/>
      <c r="G1561" s="37"/>
      <c r="H1561" s="5"/>
      <c r="I1561" s="22"/>
      <c r="J1561" s="22"/>
      <c r="K1561" s="22"/>
      <c r="L1561" s="60"/>
      <c r="M1561" s="60"/>
      <c r="N1561" s="60"/>
      <c r="O1561" s="60"/>
      <c r="P1561" s="60"/>
      <c r="Q1561" s="60"/>
      <c r="R1561" s="60"/>
      <c r="S1561" s="60"/>
      <c r="T1561" s="60"/>
      <c r="U1561" s="60"/>
      <c r="V1561" s="60"/>
      <c r="W1561" s="60"/>
      <c r="X1561" s="60"/>
      <c r="Y1561" s="59"/>
      <c r="Z1561" s="20"/>
      <c r="AA1561" s="60"/>
      <c r="AB1561" s="60"/>
      <c r="AC1561" s="60"/>
      <c r="AD1561" s="60"/>
      <c r="AE1561" s="22"/>
      <c r="AF1561" s="22"/>
      <c r="AG1561" s="22"/>
      <c r="AH1561" s="22"/>
      <c r="AI1561" s="22"/>
      <c r="AJ1561" s="22"/>
      <c r="AK1561" s="38"/>
      <c r="AL1561" s="39"/>
      <c r="AM1561" s="39"/>
      <c r="AN1561" s="39"/>
      <c r="AO1561" s="39"/>
      <c r="AP1561" s="39"/>
      <c r="AQ1561" s="39"/>
      <c r="AR1561" s="40"/>
      <c r="AS1561" s="39"/>
      <c r="AT1561" s="42"/>
      <c r="AU1561" s="39"/>
      <c r="AV1561" s="39"/>
      <c r="AW1561" s="39"/>
      <c r="AX1561" s="39"/>
      <c r="AY1561" s="39"/>
      <c r="AZ1561" s="40"/>
      <c r="BA1561" s="39"/>
      <c r="BB1561" s="40"/>
      <c r="BC1561" s="39"/>
      <c r="BD1561" s="42"/>
      <c r="BE1561" s="38"/>
      <c r="BF1561" s="39"/>
      <c r="BG1561" s="55"/>
      <c r="BH1561" s="56"/>
      <c r="BI1561" s="57"/>
      <c r="BJ1561" s="58"/>
    </row>
    <row r="1562" spans="1:62" customFormat="1" ht="15" x14ac:dyDescent="0.35">
      <c r="A1562" s="121"/>
      <c r="B1562" s="76"/>
      <c r="C1562" s="9"/>
      <c r="D1562" s="9"/>
      <c r="E1562" s="9"/>
      <c r="F1562" s="15"/>
      <c r="G1562" s="5"/>
      <c r="H1562" s="5"/>
      <c r="I1562" s="9"/>
      <c r="J1562" s="9"/>
      <c r="K1562" s="9"/>
      <c r="L1562" s="9"/>
      <c r="M1562" s="9"/>
      <c r="N1562" s="9"/>
      <c r="O1562" s="9"/>
      <c r="P1562" s="9"/>
      <c r="Q1562" s="9"/>
      <c r="R1562" s="9"/>
      <c r="S1562" s="9"/>
      <c r="T1562" s="9"/>
      <c r="U1562" s="9"/>
      <c r="V1562" s="9"/>
      <c r="W1562" s="9"/>
      <c r="X1562" s="65"/>
      <c r="Y1562" s="17"/>
      <c r="Z1562" s="65"/>
      <c r="AA1562" s="9"/>
      <c r="AB1562" s="9"/>
      <c r="AC1562" s="9"/>
      <c r="AD1562" s="9"/>
      <c r="AE1562" s="14"/>
      <c r="AF1562" s="14"/>
      <c r="AG1562" s="14"/>
      <c r="AH1562" s="14"/>
      <c r="AI1562" s="14"/>
      <c r="AJ1562" s="14"/>
      <c r="AK1562" s="124"/>
      <c r="AL1562" s="6"/>
      <c r="AM1562" s="6"/>
      <c r="AN1562" s="6"/>
      <c r="AO1562" s="6"/>
      <c r="AP1562" s="6"/>
      <c r="AQ1562" s="6"/>
      <c r="AR1562" s="6"/>
      <c r="AS1562" s="6"/>
      <c r="AT1562" s="130"/>
      <c r="AU1562" s="39"/>
      <c r="AV1562" s="39"/>
      <c r="AW1562" s="6"/>
      <c r="AX1562" s="6"/>
      <c r="AY1562" s="6"/>
      <c r="AZ1562" s="6"/>
      <c r="BA1562" s="6"/>
      <c r="BB1562" s="6"/>
      <c r="BC1562" s="6"/>
      <c r="BD1562" s="130"/>
      <c r="BE1562" s="124"/>
      <c r="BF1562" s="6"/>
      <c r="BG1562" s="130"/>
      <c r="BH1562" s="6"/>
      <c r="BI1562" s="124"/>
      <c r="BJ1562" s="130"/>
    </row>
    <row r="1563" spans="1:62" customFormat="1" ht="15" x14ac:dyDescent="0.35">
      <c r="A1563" s="121"/>
      <c r="B1563" s="76"/>
      <c r="C1563" s="9"/>
      <c r="D1563" s="9"/>
      <c r="E1563" s="9"/>
      <c r="F1563" s="15"/>
      <c r="G1563" s="5"/>
      <c r="H1563" s="5"/>
      <c r="I1563" s="9"/>
      <c r="J1563" s="9"/>
      <c r="K1563" s="9"/>
      <c r="L1563" s="9"/>
      <c r="M1563" s="9"/>
      <c r="N1563" s="9"/>
      <c r="O1563" s="9"/>
      <c r="P1563" s="9"/>
      <c r="Q1563" s="9"/>
      <c r="R1563" s="9"/>
      <c r="S1563" s="9"/>
      <c r="T1563" s="9"/>
      <c r="U1563" s="9"/>
      <c r="V1563" s="8"/>
      <c r="W1563" s="8"/>
      <c r="X1563" s="7"/>
      <c r="Y1563" s="18"/>
      <c r="Z1563" s="7"/>
      <c r="AA1563" s="7"/>
      <c r="AB1563" s="7"/>
      <c r="AC1563" s="9"/>
      <c r="AD1563" s="8"/>
      <c r="AE1563" s="14"/>
      <c r="AF1563" s="14"/>
      <c r="AG1563" s="14"/>
      <c r="AH1563" s="14"/>
      <c r="AI1563" s="14"/>
      <c r="AJ1563" s="14"/>
      <c r="AK1563" s="125"/>
      <c r="AL1563" s="6"/>
      <c r="AM1563" s="5"/>
      <c r="AN1563" s="5"/>
      <c r="AO1563" s="6"/>
      <c r="AP1563" s="6"/>
      <c r="AQ1563" s="6"/>
      <c r="AR1563" s="6"/>
      <c r="AS1563" s="6"/>
      <c r="AT1563" s="130"/>
      <c r="AU1563" s="39"/>
      <c r="AV1563" s="39"/>
      <c r="AW1563" s="6"/>
      <c r="AX1563" s="6"/>
      <c r="AY1563" s="6"/>
      <c r="AZ1563" s="6"/>
      <c r="BA1563" s="6"/>
      <c r="BB1563" s="6"/>
      <c r="BC1563" s="6"/>
      <c r="BD1563" s="130"/>
      <c r="BE1563" s="124"/>
      <c r="BF1563" s="6"/>
      <c r="BG1563" s="130"/>
      <c r="BH1563" s="6"/>
      <c r="BI1563" s="124"/>
      <c r="BJ1563" s="130"/>
    </row>
    <row r="1564" spans="1:62" customFormat="1" ht="15" x14ac:dyDescent="0.35">
      <c r="A1564" s="121"/>
      <c r="B1564" s="76"/>
      <c r="C1564" s="9"/>
      <c r="D1564" s="9"/>
      <c r="E1564" s="9"/>
      <c r="F1564" s="15"/>
      <c r="G1564" s="5"/>
      <c r="H1564" s="5"/>
      <c r="I1564" s="9"/>
      <c r="J1564" s="9"/>
      <c r="K1564" s="9"/>
      <c r="L1564" s="9"/>
      <c r="M1564" s="9"/>
      <c r="N1564" s="9"/>
      <c r="O1564" s="9"/>
      <c r="P1564" s="9"/>
      <c r="Q1564" s="9"/>
      <c r="R1564" s="9"/>
      <c r="S1564" s="9"/>
      <c r="T1564" s="9"/>
      <c r="U1564" s="9"/>
      <c r="V1564" s="8"/>
      <c r="W1564" s="8"/>
      <c r="X1564" s="7"/>
      <c r="Y1564" s="18"/>
      <c r="Z1564" s="7"/>
      <c r="AA1564" s="7"/>
      <c r="AB1564" s="7"/>
      <c r="AC1564" s="9"/>
      <c r="AD1564" s="8"/>
      <c r="AE1564" s="14"/>
      <c r="AF1564" s="14"/>
      <c r="AG1564" s="14"/>
      <c r="AH1564" s="14"/>
      <c r="AI1564" s="14"/>
      <c r="AJ1564" s="14"/>
      <c r="AK1564" s="125"/>
      <c r="AL1564" s="6"/>
      <c r="AM1564" s="5"/>
      <c r="AN1564" s="5"/>
      <c r="AO1564" s="6"/>
      <c r="AP1564" s="6"/>
      <c r="AQ1564" s="6"/>
      <c r="AR1564" s="6"/>
      <c r="AS1564" s="6"/>
      <c r="AT1564" s="130"/>
      <c r="AU1564" s="6"/>
      <c r="AV1564" s="6"/>
      <c r="AW1564" s="6"/>
      <c r="AX1564" s="6"/>
      <c r="AY1564" s="6"/>
      <c r="AZ1564" s="6"/>
      <c r="BA1564" s="6"/>
      <c r="BB1564" s="6"/>
      <c r="BC1564" s="6"/>
      <c r="BD1564" s="130"/>
      <c r="BE1564" s="124"/>
      <c r="BF1564" s="6"/>
      <c r="BG1564" s="130"/>
      <c r="BH1564" s="6"/>
      <c r="BI1564" s="124"/>
      <c r="BJ1564" s="130"/>
    </row>
    <row r="1565" spans="1:62" customFormat="1" ht="15" x14ac:dyDescent="0.35">
      <c r="A1565" s="34"/>
      <c r="B1565" s="19"/>
      <c r="C1565" s="1"/>
      <c r="D1565" s="9"/>
      <c r="E1565" s="1"/>
      <c r="F1565" s="15"/>
      <c r="G1565" s="37"/>
      <c r="H1565" s="5"/>
      <c r="I1565" s="22"/>
      <c r="J1565" s="22"/>
      <c r="K1565" s="22"/>
      <c r="L1565" s="60"/>
      <c r="M1565" s="60"/>
      <c r="N1565" s="60"/>
      <c r="O1565" s="60"/>
      <c r="P1565" s="60"/>
      <c r="Q1565" s="60"/>
      <c r="R1565" s="60"/>
      <c r="S1565" s="60"/>
      <c r="T1565" s="60"/>
      <c r="U1565" s="60"/>
      <c r="V1565" s="60"/>
      <c r="W1565" s="60"/>
      <c r="X1565" s="60"/>
      <c r="Y1565" s="59"/>
      <c r="Z1565" s="20"/>
      <c r="AA1565" s="60"/>
      <c r="AB1565" s="60"/>
      <c r="AC1565" s="60"/>
      <c r="AD1565" s="60"/>
      <c r="AE1565" s="22"/>
      <c r="AF1565" s="22"/>
      <c r="AG1565" s="22"/>
      <c r="AH1565" s="22"/>
      <c r="AI1565" s="22"/>
      <c r="AJ1565" s="22"/>
      <c r="AK1565" s="38"/>
      <c r="AL1565" s="39"/>
      <c r="AM1565" s="39"/>
      <c r="AN1565" s="39"/>
      <c r="AO1565" s="39"/>
      <c r="AP1565" s="39"/>
      <c r="AQ1565" s="39"/>
      <c r="AR1565" s="40"/>
      <c r="AS1565" s="39"/>
      <c r="AT1565" s="42"/>
      <c r="AU1565" s="39"/>
      <c r="AV1565" s="39"/>
      <c r="AW1565" s="39"/>
      <c r="AX1565" s="39"/>
      <c r="AY1565" s="39"/>
      <c r="AZ1565" s="40"/>
      <c r="BA1565" s="39"/>
      <c r="BB1565" s="40"/>
      <c r="BC1565" s="39"/>
      <c r="BD1565" s="42"/>
      <c r="BE1565" s="38"/>
      <c r="BF1565" s="39"/>
      <c r="BG1565" s="55"/>
      <c r="BH1565" s="56"/>
      <c r="BI1565" s="57"/>
      <c r="BJ1565" s="58"/>
    </row>
    <row r="1566" spans="1:62" customFormat="1" ht="15" x14ac:dyDescent="0.35">
      <c r="A1566" s="121"/>
      <c r="B1566" s="76"/>
      <c r="C1566" s="9"/>
      <c r="D1566" s="9"/>
      <c r="E1566" s="9"/>
      <c r="F1566" s="15"/>
      <c r="G1566" s="5"/>
      <c r="H1566" s="5"/>
      <c r="I1566" s="9"/>
      <c r="J1566" s="9"/>
      <c r="K1566" s="9"/>
      <c r="L1566" s="9"/>
      <c r="M1566" s="9"/>
      <c r="N1566" s="9"/>
      <c r="O1566" s="9"/>
      <c r="P1566" s="9"/>
      <c r="Q1566" s="9"/>
      <c r="R1566" s="9"/>
      <c r="S1566" s="9"/>
      <c r="T1566" s="9"/>
      <c r="U1566" s="9"/>
      <c r="V1566" s="9"/>
      <c r="W1566" s="9"/>
      <c r="X1566" s="65"/>
      <c r="Y1566" s="17"/>
      <c r="Z1566" s="65"/>
      <c r="AA1566" s="9"/>
      <c r="AB1566" s="9"/>
      <c r="AC1566" s="9"/>
      <c r="AD1566" s="9"/>
      <c r="AE1566" s="14"/>
      <c r="AF1566" s="14"/>
      <c r="AG1566" s="14"/>
      <c r="AH1566" s="14"/>
      <c r="AI1566" s="14"/>
      <c r="AJ1566" s="14"/>
      <c r="AK1566" s="124"/>
      <c r="AL1566" s="6"/>
      <c r="AM1566" s="6"/>
      <c r="AN1566" s="6"/>
      <c r="AO1566" s="6"/>
      <c r="AP1566" s="6"/>
      <c r="AQ1566" s="6"/>
      <c r="AR1566" s="6"/>
      <c r="AS1566" s="6"/>
      <c r="AT1566" s="130"/>
      <c r="AU1566" s="39"/>
      <c r="AV1566" s="39"/>
      <c r="AW1566" s="6"/>
      <c r="AX1566" s="6"/>
      <c r="AY1566" s="6"/>
      <c r="AZ1566" s="6"/>
      <c r="BA1566" s="6"/>
      <c r="BB1566" s="6"/>
      <c r="BC1566" s="6"/>
      <c r="BD1566" s="130"/>
      <c r="BE1566" s="124"/>
      <c r="BF1566" s="6"/>
      <c r="BG1566" s="130"/>
      <c r="BH1566" s="6"/>
      <c r="BI1566" s="124"/>
      <c r="BJ1566" s="130"/>
    </row>
    <row r="1567" spans="1:62" customFormat="1" ht="15" x14ac:dyDescent="0.35">
      <c r="A1567" s="34"/>
      <c r="B1567" s="19"/>
      <c r="C1567" s="1"/>
      <c r="D1567" s="9"/>
      <c r="E1567" s="1"/>
      <c r="F1567" s="15"/>
      <c r="G1567" s="37"/>
      <c r="H1567" s="5"/>
      <c r="I1567" s="22"/>
      <c r="J1567" s="22"/>
      <c r="K1567" s="22"/>
      <c r="L1567" s="60"/>
      <c r="M1567" s="60"/>
      <c r="N1567" s="60"/>
      <c r="O1567" s="60"/>
      <c r="P1567" s="60"/>
      <c r="Q1567" s="60"/>
      <c r="R1567" s="60"/>
      <c r="S1567" s="60"/>
      <c r="T1567" s="60"/>
      <c r="U1567" s="60"/>
      <c r="V1567" s="60"/>
      <c r="W1567" s="60"/>
      <c r="X1567" s="60"/>
      <c r="Y1567" s="59"/>
      <c r="Z1567" s="20"/>
      <c r="AA1567" s="60"/>
      <c r="AB1567" s="60"/>
      <c r="AC1567" s="60"/>
      <c r="AD1567" s="60"/>
      <c r="AE1567" s="22"/>
      <c r="AF1567" s="22"/>
      <c r="AG1567" s="22"/>
      <c r="AH1567" s="22"/>
      <c r="AI1567" s="22"/>
      <c r="AJ1567" s="22"/>
      <c r="AK1567" s="38"/>
      <c r="AL1567" s="39"/>
      <c r="AM1567" s="39"/>
      <c r="AN1567" s="39"/>
      <c r="AO1567" s="39"/>
      <c r="AP1567" s="39"/>
      <c r="AQ1567" s="39"/>
      <c r="AR1567" s="40"/>
      <c r="AS1567" s="39"/>
      <c r="AT1567" s="42"/>
      <c r="AU1567" s="39"/>
      <c r="AV1567" s="39"/>
      <c r="AW1567" s="39"/>
      <c r="AX1567" s="39"/>
      <c r="AY1567" s="39"/>
      <c r="AZ1567" s="40"/>
      <c r="BA1567" s="39"/>
      <c r="BB1567" s="40"/>
      <c r="BC1567" s="39"/>
      <c r="BD1567" s="42"/>
      <c r="BE1567" s="38"/>
      <c r="BF1567" s="39"/>
      <c r="BG1567" s="55"/>
      <c r="BH1567" s="56"/>
      <c r="BI1567" s="57"/>
      <c r="BJ1567" s="58"/>
    </row>
    <row r="1568" spans="1:62" customFormat="1" ht="15" x14ac:dyDescent="0.35">
      <c r="A1568" s="121"/>
      <c r="B1568" s="76"/>
      <c r="C1568" s="9"/>
      <c r="D1568" s="9"/>
      <c r="E1568" s="9"/>
      <c r="F1568" s="15"/>
      <c r="G1568" s="5"/>
      <c r="H1568" s="5"/>
      <c r="I1568" s="9"/>
      <c r="J1568" s="9"/>
      <c r="K1568" s="9"/>
      <c r="L1568" s="9"/>
      <c r="M1568" s="9"/>
      <c r="N1568" s="9"/>
      <c r="O1568" s="9"/>
      <c r="P1568" s="9"/>
      <c r="Q1568" s="9"/>
      <c r="R1568" s="9"/>
      <c r="S1568" s="9"/>
      <c r="T1568" s="9"/>
      <c r="U1568" s="9"/>
      <c r="V1568" s="8"/>
      <c r="W1568" s="8"/>
      <c r="X1568" s="7"/>
      <c r="Y1568" s="18"/>
      <c r="Z1568" s="7"/>
      <c r="AA1568" s="7"/>
      <c r="AB1568" s="7"/>
      <c r="AC1568" s="9"/>
      <c r="AD1568" s="8"/>
      <c r="AE1568" s="14"/>
      <c r="AF1568" s="14"/>
      <c r="AG1568" s="14"/>
      <c r="AH1568" s="14"/>
      <c r="AI1568" s="14"/>
      <c r="AJ1568" s="14"/>
      <c r="AK1568" s="125"/>
      <c r="AL1568" s="6"/>
      <c r="AM1568" s="5"/>
      <c r="AN1568" s="5"/>
      <c r="AO1568" s="6"/>
      <c r="AP1568" s="6"/>
      <c r="AQ1568" s="6"/>
      <c r="AR1568" s="6"/>
      <c r="AS1568" s="6"/>
      <c r="AT1568" s="130"/>
      <c r="AU1568" s="6"/>
      <c r="AV1568" s="6"/>
      <c r="AW1568" s="6"/>
      <c r="AX1568" s="6"/>
      <c r="AY1568" s="6"/>
      <c r="AZ1568" s="6"/>
      <c r="BA1568" s="6"/>
      <c r="BB1568" s="6"/>
      <c r="BC1568" s="6"/>
      <c r="BD1568" s="130"/>
      <c r="BE1568" s="124"/>
      <c r="BF1568" s="6"/>
      <c r="BG1568" s="130"/>
      <c r="BH1568" s="6"/>
      <c r="BI1568" s="124"/>
      <c r="BJ1568" s="130"/>
    </row>
    <row r="1569" spans="1:62" customFormat="1" ht="15" x14ac:dyDescent="0.35">
      <c r="A1569" s="121"/>
      <c r="B1569" s="76"/>
      <c r="C1569" s="9"/>
      <c r="D1569" s="9"/>
      <c r="E1569" s="9"/>
      <c r="F1569" s="15"/>
      <c r="G1569" s="5"/>
      <c r="H1569" s="5"/>
      <c r="I1569" s="9"/>
      <c r="J1569" s="9"/>
      <c r="K1569" s="9"/>
      <c r="L1569" s="9"/>
      <c r="M1569" s="9"/>
      <c r="N1569" s="9"/>
      <c r="O1569" s="9"/>
      <c r="P1569" s="9"/>
      <c r="Q1569" s="9"/>
      <c r="R1569" s="9"/>
      <c r="S1569" s="9"/>
      <c r="T1569" s="9"/>
      <c r="U1569" s="9"/>
      <c r="V1569" s="8"/>
      <c r="W1569" s="8"/>
      <c r="X1569" s="7"/>
      <c r="Y1569" s="18"/>
      <c r="Z1569" s="7"/>
      <c r="AA1569" s="7"/>
      <c r="AB1569" s="7"/>
      <c r="AC1569" s="9"/>
      <c r="AD1569" s="8"/>
      <c r="AE1569" s="14"/>
      <c r="AF1569" s="14"/>
      <c r="AG1569" s="14"/>
      <c r="AH1569" s="14"/>
      <c r="AI1569" s="14"/>
      <c r="AJ1569" s="14"/>
      <c r="AK1569" s="125"/>
      <c r="AL1569" s="6"/>
      <c r="AM1569" s="5"/>
      <c r="AN1569" s="5"/>
      <c r="AO1569" s="6"/>
      <c r="AP1569" s="6"/>
      <c r="AQ1569" s="6"/>
      <c r="AR1569" s="6"/>
      <c r="AS1569" s="6"/>
      <c r="AT1569" s="130"/>
      <c r="AU1569" s="6"/>
      <c r="AV1569" s="6"/>
      <c r="AW1569" s="6"/>
      <c r="AX1569" s="6"/>
      <c r="AY1569" s="6"/>
      <c r="AZ1569" s="6"/>
      <c r="BA1569" s="6"/>
      <c r="BB1569" s="6"/>
      <c r="BC1569" s="6"/>
      <c r="BD1569" s="130"/>
      <c r="BE1569" s="124"/>
      <c r="BF1569" s="6"/>
      <c r="BG1569" s="130"/>
      <c r="BH1569" s="6"/>
      <c r="BI1569" s="124"/>
      <c r="BJ1569" s="130"/>
    </row>
    <row r="1570" spans="1:62" customFormat="1" ht="15" x14ac:dyDescent="0.35">
      <c r="A1570" s="34"/>
      <c r="B1570" s="19"/>
      <c r="C1570" s="1"/>
      <c r="D1570" s="9"/>
      <c r="E1570" s="1"/>
      <c r="F1570" s="15"/>
      <c r="G1570" s="37"/>
      <c r="H1570" s="5"/>
      <c r="I1570" s="22"/>
      <c r="J1570" s="22"/>
      <c r="K1570" s="22"/>
      <c r="L1570" s="60"/>
      <c r="M1570" s="60"/>
      <c r="N1570" s="60"/>
      <c r="O1570" s="60"/>
      <c r="P1570" s="60"/>
      <c r="Q1570" s="60"/>
      <c r="R1570" s="60"/>
      <c r="S1570" s="60"/>
      <c r="T1570" s="60"/>
      <c r="U1570" s="60"/>
      <c r="V1570" s="60"/>
      <c r="W1570" s="60"/>
      <c r="X1570" s="60"/>
      <c r="Y1570" s="59"/>
      <c r="Z1570" s="20"/>
      <c r="AA1570" s="60"/>
      <c r="AB1570" s="60"/>
      <c r="AC1570" s="60"/>
      <c r="AD1570" s="60"/>
      <c r="AE1570" s="22"/>
      <c r="AF1570" s="22"/>
      <c r="AG1570" s="22"/>
      <c r="AH1570" s="22"/>
      <c r="AI1570" s="22"/>
      <c r="AJ1570" s="22"/>
      <c r="AK1570" s="38"/>
      <c r="AL1570" s="39"/>
      <c r="AM1570" s="39"/>
      <c r="AN1570" s="39"/>
      <c r="AO1570" s="39"/>
      <c r="AP1570" s="39"/>
      <c r="AQ1570" s="39"/>
      <c r="AR1570" s="40"/>
      <c r="AS1570" s="39"/>
      <c r="AT1570" s="42"/>
      <c r="AU1570" s="39"/>
      <c r="AV1570" s="39"/>
      <c r="AW1570" s="39"/>
      <c r="AX1570" s="39"/>
      <c r="AY1570" s="39"/>
      <c r="AZ1570" s="40"/>
      <c r="BA1570" s="39"/>
      <c r="BB1570" s="40"/>
      <c r="BC1570" s="39"/>
      <c r="BD1570" s="42"/>
      <c r="BE1570" s="38"/>
      <c r="BF1570" s="39"/>
      <c r="BG1570" s="55"/>
      <c r="BH1570" s="56"/>
      <c r="BI1570" s="57"/>
      <c r="BJ1570" s="58"/>
    </row>
    <row r="1571" spans="1:62" customFormat="1" ht="15" x14ac:dyDescent="0.35">
      <c r="A1571" s="121"/>
      <c r="B1571" s="76"/>
      <c r="C1571" s="9"/>
      <c r="D1571" s="9"/>
      <c r="E1571" s="9"/>
      <c r="F1571" s="15"/>
      <c r="G1571" s="5"/>
      <c r="H1571" s="5"/>
      <c r="I1571" s="9"/>
      <c r="J1571" s="9"/>
      <c r="K1571" s="9"/>
      <c r="L1571" s="9"/>
      <c r="M1571" s="9"/>
      <c r="N1571" s="9"/>
      <c r="O1571" s="9"/>
      <c r="P1571" s="9"/>
      <c r="Q1571" s="9"/>
      <c r="R1571" s="9"/>
      <c r="S1571" s="9"/>
      <c r="T1571" s="9"/>
      <c r="U1571" s="9"/>
      <c r="V1571" s="9"/>
      <c r="W1571" s="9"/>
      <c r="X1571" s="65"/>
      <c r="Y1571" s="17"/>
      <c r="Z1571" s="65"/>
      <c r="AA1571" s="9"/>
      <c r="AB1571" s="9"/>
      <c r="AC1571" s="9"/>
      <c r="AD1571" s="9"/>
      <c r="AE1571" s="14"/>
      <c r="AF1571" s="14"/>
      <c r="AG1571" s="14"/>
      <c r="AH1571" s="14"/>
      <c r="AI1571" s="14"/>
      <c r="AJ1571" s="14"/>
      <c r="AK1571" s="124"/>
      <c r="AL1571" s="6"/>
      <c r="AM1571" s="6"/>
      <c r="AN1571" s="6"/>
      <c r="AO1571" s="6"/>
      <c r="AP1571" s="6"/>
      <c r="AQ1571" s="6"/>
      <c r="AR1571" s="6"/>
      <c r="AS1571" s="6"/>
      <c r="AT1571" s="130"/>
      <c r="AU1571" s="39"/>
      <c r="AV1571" s="39"/>
      <c r="AW1571" s="6"/>
      <c r="AX1571" s="6"/>
      <c r="AY1571" s="6"/>
      <c r="AZ1571" s="6"/>
      <c r="BA1571" s="6"/>
      <c r="BB1571" s="6"/>
      <c r="BC1571" s="6"/>
      <c r="BD1571" s="130"/>
      <c r="BE1571" s="124"/>
      <c r="BF1571" s="6"/>
      <c r="BG1571" s="130"/>
      <c r="BH1571" s="6"/>
      <c r="BI1571" s="124"/>
      <c r="BJ1571" s="130"/>
    </row>
    <row r="1572" spans="1:62" customFormat="1" ht="15" x14ac:dyDescent="0.35">
      <c r="A1572" s="34"/>
      <c r="B1572" s="19"/>
      <c r="C1572" s="1"/>
      <c r="D1572" s="9"/>
      <c r="E1572" s="1"/>
      <c r="F1572" s="15"/>
      <c r="G1572" s="37"/>
      <c r="H1572" s="5"/>
      <c r="I1572" s="22"/>
      <c r="J1572" s="22"/>
      <c r="K1572" s="22"/>
      <c r="L1572" s="60"/>
      <c r="M1572" s="60"/>
      <c r="N1572" s="60"/>
      <c r="O1572" s="60"/>
      <c r="P1572" s="60"/>
      <c r="Q1572" s="60"/>
      <c r="R1572" s="60"/>
      <c r="S1572" s="60"/>
      <c r="T1572" s="60"/>
      <c r="U1572" s="60"/>
      <c r="V1572" s="60"/>
      <c r="W1572" s="60"/>
      <c r="X1572" s="60"/>
      <c r="Y1572" s="59"/>
      <c r="Z1572" s="20"/>
      <c r="AA1572" s="60"/>
      <c r="AB1572" s="60"/>
      <c r="AC1572" s="60"/>
      <c r="AD1572" s="60"/>
      <c r="AE1572" s="22"/>
      <c r="AF1572" s="22"/>
      <c r="AG1572" s="22"/>
      <c r="AH1572" s="22"/>
      <c r="AI1572" s="22"/>
      <c r="AJ1572" s="22"/>
      <c r="AK1572" s="38"/>
      <c r="AL1572" s="39"/>
      <c r="AM1572" s="39"/>
      <c r="AN1572" s="39"/>
      <c r="AO1572" s="39"/>
      <c r="AP1572" s="39"/>
      <c r="AQ1572" s="39"/>
      <c r="AR1572" s="40"/>
      <c r="AS1572" s="39"/>
      <c r="AT1572" s="42"/>
      <c r="AU1572" s="39"/>
      <c r="AV1572" s="39"/>
      <c r="AW1572" s="39"/>
      <c r="AX1572" s="39"/>
      <c r="AY1572" s="39"/>
      <c r="AZ1572" s="40"/>
      <c r="BA1572" s="39"/>
      <c r="BB1572" s="40"/>
      <c r="BC1572" s="39"/>
      <c r="BD1572" s="42"/>
      <c r="BE1572" s="38"/>
      <c r="BF1572" s="39"/>
      <c r="BG1572" s="55"/>
      <c r="BH1572" s="56"/>
      <c r="BI1572" s="57"/>
      <c r="BJ1572" s="58"/>
    </row>
    <row r="1573" spans="1:62" customFormat="1" ht="15" x14ac:dyDescent="0.35">
      <c r="A1573" s="34"/>
      <c r="B1573" s="76"/>
      <c r="C1573" s="1"/>
      <c r="D1573" s="9"/>
      <c r="E1573" s="1"/>
      <c r="F1573" s="15"/>
      <c r="G1573" s="5"/>
      <c r="H1573" s="5"/>
      <c r="I1573" s="22"/>
      <c r="J1573" s="22"/>
      <c r="K1573" s="22"/>
      <c r="L1573" s="60"/>
      <c r="M1573" s="60"/>
      <c r="N1573" s="60"/>
      <c r="O1573" s="60"/>
      <c r="P1573" s="60"/>
      <c r="Q1573" s="60"/>
      <c r="R1573" s="60"/>
      <c r="S1573" s="60"/>
      <c r="T1573" s="60"/>
      <c r="U1573" s="60"/>
      <c r="V1573" s="60"/>
      <c r="W1573" s="60"/>
      <c r="X1573" s="60"/>
      <c r="Y1573" s="59"/>
      <c r="Z1573" s="20"/>
      <c r="AA1573" s="60"/>
      <c r="AB1573" s="60"/>
      <c r="AC1573" s="60"/>
      <c r="AD1573" s="60"/>
      <c r="AE1573" s="22"/>
      <c r="AF1573" s="22"/>
      <c r="AG1573" s="22"/>
      <c r="AH1573" s="22"/>
      <c r="AI1573" s="22"/>
      <c r="AJ1573" s="22"/>
      <c r="AK1573" s="38"/>
      <c r="AL1573" s="39"/>
      <c r="AM1573" s="39"/>
      <c r="AN1573" s="39"/>
      <c r="AO1573" s="39"/>
      <c r="AP1573" s="39"/>
      <c r="AQ1573" s="39"/>
      <c r="AR1573" s="40"/>
      <c r="AS1573" s="39"/>
      <c r="AT1573" s="42"/>
      <c r="AU1573" s="39"/>
      <c r="AV1573" s="39"/>
      <c r="AW1573" s="39"/>
      <c r="AX1573" s="39"/>
      <c r="AY1573" s="39"/>
      <c r="AZ1573" s="40"/>
      <c r="BA1573" s="39"/>
      <c r="BB1573" s="40"/>
      <c r="BC1573" s="39"/>
      <c r="BD1573" s="42"/>
      <c r="BE1573" s="38"/>
      <c r="BF1573" s="39"/>
      <c r="BG1573" s="55"/>
      <c r="BH1573" s="56"/>
      <c r="BI1573" s="57"/>
      <c r="BJ1573" s="58"/>
    </row>
    <row r="1574" spans="1:62" customFormat="1" ht="15" x14ac:dyDescent="0.35">
      <c r="A1574" s="121"/>
      <c r="B1574" s="76"/>
      <c r="C1574" s="9"/>
      <c r="D1574" s="9"/>
      <c r="E1574" s="9"/>
      <c r="F1574" s="15"/>
      <c r="G1574" s="5"/>
      <c r="H1574" s="5"/>
      <c r="I1574" s="9"/>
      <c r="J1574" s="9"/>
      <c r="K1574" s="9"/>
      <c r="L1574" s="9"/>
      <c r="M1574" s="9"/>
      <c r="N1574" s="9"/>
      <c r="O1574" s="9"/>
      <c r="P1574" s="9"/>
      <c r="Q1574" s="9"/>
      <c r="R1574" s="9"/>
      <c r="S1574" s="9"/>
      <c r="T1574" s="9"/>
      <c r="U1574" s="9"/>
      <c r="V1574" s="9"/>
      <c r="W1574" s="9"/>
      <c r="X1574" s="65"/>
      <c r="Y1574" s="17"/>
      <c r="Z1574" s="65"/>
      <c r="AA1574" s="9"/>
      <c r="AB1574" s="9"/>
      <c r="AC1574" s="9"/>
      <c r="AD1574" s="9"/>
      <c r="AE1574" s="14"/>
      <c r="AF1574" s="14"/>
      <c r="AG1574" s="14"/>
      <c r="AH1574" s="14"/>
      <c r="AI1574" s="14"/>
      <c r="AJ1574" s="14"/>
      <c r="AK1574" s="124"/>
      <c r="AL1574" s="6"/>
      <c r="AM1574" s="6"/>
      <c r="AN1574" s="6"/>
      <c r="AO1574" s="6"/>
      <c r="AP1574" s="6"/>
      <c r="AQ1574" s="6"/>
      <c r="AR1574" s="6"/>
      <c r="AS1574" s="6"/>
      <c r="AT1574" s="130"/>
      <c r="AU1574" s="39"/>
      <c r="AV1574" s="39"/>
      <c r="AW1574" s="6"/>
      <c r="AX1574" s="6"/>
      <c r="AY1574" s="6"/>
      <c r="AZ1574" s="6"/>
      <c r="BA1574" s="6"/>
      <c r="BB1574" s="6"/>
      <c r="BC1574" s="6"/>
      <c r="BD1574" s="130"/>
      <c r="BE1574" s="124"/>
      <c r="BF1574" s="6"/>
      <c r="BG1574" s="130"/>
      <c r="BH1574" s="6"/>
      <c r="BI1574" s="124"/>
      <c r="BJ1574" s="137"/>
    </row>
    <row r="1575" spans="1:62" customFormat="1" ht="15" x14ac:dyDescent="0.35">
      <c r="A1575" s="121"/>
      <c r="B1575" s="76"/>
      <c r="C1575" s="9"/>
      <c r="D1575" s="9"/>
      <c r="E1575" s="9"/>
      <c r="F1575" s="15"/>
      <c r="G1575" s="5"/>
      <c r="H1575" s="5"/>
      <c r="I1575" s="9"/>
      <c r="J1575" s="9"/>
      <c r="K1575" s="9"/>
      <c r="L1575" s="9"/>
      <c r="M1575" s="9"/>
      <c r="N1575" s="9"/>
      <c r="O1575" s="9"/>
      <c r="P1575" s="9"/>
      <c r="Q1575" s="9"/>
      <c r="R1575" s="9"/>
      <c r="S1575" s="9"/>
      <c r="T1575" s="9"/>
      <c r="U1575" s="9"/>
      <c r="V1575" s="8"/>
      <c r="W1575" s="8"/>
      <c r="X1575" s="7"/>
      <c r="Y1575" s="18"/>
      <c r="Z1575" s="7"/>
      <c r="AA1575" s="7"/>
      <c r="AB1575" s="7"/>
      <c r="AC1575" s="9"/>
      <c r="AD1575" s="8"/>
      <c r="AE1575" s="14"/>
      <c r="AF1575" s="14"/>
      <c r="AG1575" s="14"/>
      <c r="AH1575" s="14"/>
      <c r="AI1575" s="14"/>
      <c r="AJ1575" s="14"/>
      <c r="AK1575" s="125"/>
      <c r="AL1575" s="6"/>
      <c r="AM1575" s="5"/>
      <c r="AN1575" s="5"/>
      <c r="AO1575" s="6"/>
      <c r="AP1575" s="6"/>
      <c r="AQ1575" s="6"/>
      <c r="AR1575" s="6"/>
      <c r="AS1575" s="6"/>
      <c r="AT1575" s="130"/>
      <c r="AU1575" s="39"/>
      <c r="AV1575" s="39"/>
      <c r="AW1575" s="6"/>
      <c r="AX1575" s="6"/>
      <c r="AY1575" s="6"/>
      <c r="AZ1575" s="6"/>
      <c r="BA1575" s="6"/>
      <c r="BB1575" s="6"/>
      <c r="BC1575" s="6"/>
      <c r="BD1575" s="130"/>
      <c r="BE1575" s="124"/>
      <c r="BF1575" s="6"/>
      <c r="BG1575" s="130"/>
      <c r="BH1575" s="6"/>
      <c r="BI1575" s="124"/>
      <c r="BJ1575" s="130"/>
    </row>
    <row r="1576" spans="1:62" customFormat="1" ht="15" x14ac:dyDescent="0.35">
      <c r="A1576" s="121"/>
      <c r="B1576" s="76"/>
      <c r="C1576" s="9"/>
      <c r="D1576" s="9"/>
      <c r="E1576" s="9"/>
      <c r="F1576" s="15"/>
      <c r="G1576" s="5"/>
      <c r="H1576" s="5"/>
      <c r="I1576" s="9"/>
      <c r="J1576" s="9"/>
      <c r="K1576" s="9"/>
      <c r="L1576" s="9"/>
      <c r="M1576" s="9"/>
      <c r="N1576" s="9"/>
      <c r="O1576" s="9"/>
      <c r="P1576" s="9"/>
      <c r="Q1576" s="9"/>
      <c r="R1576" s="9"/>
      <c r="S1576" s="9"/>
      <c r="T1576" s="9"/>
      <c r="U1576" s="9"/>
      <c r="V1576" s="9"/>
      <c r="W1576" s="9"/>
      <c r="X1576" s="65"/>
      <c r="Y1576" s="17"/>
      <c r="Z1576" s="65"/>
      <c r="AA1576" s="9"/>
      <c r="AB1576" s="9"/>
      <c r="AC1576" s="9"/>
      <c r="AD1576" s="9"/>
      <c r="AE1576" s="14"/>
      <c r="AF1576" s="14"/>
      <c r="AG1576" s="14"/>
      <c r="AH1576" s="14"/>
      <c r="AI1576" s="14"/>
      <c r="AJ1576" s="14"/>
      <c r="AK1576" s="124"/>
      <c r="AL1576" s="6"/>
      <c r="AM1576" s="6"/>
      <c r="AN1576" s="6"/>
      <c r="AO1576" s="6"/>
      <c r="AP1576" s="6"/>
      <c r="AQ1576" s="6"/>
      <c r="AR1576" s="6"/>
      <c r="AS1576" s="6"/>
      <c r="AT1576" s="130"/>
      <c r="AU1576" s="39"/>
      <c r="AV1576" s="39"/>
      <c r="AW1576" s="6"/>
      <c r="AX1576" s="6"/>
      <c r="AY1576" s="6"/>
      <c r="AZ1576" s="6"/>
      <c r="BA1576" s="6"/>
      <c r="BB1576" s="6"/>
      <c r="BC1576" s="6"/>
      <c r="BD1576" s="130"/>
      <c r="BE1576" s="124"/>
      <c r="BF1576" s="6"/>
      <c r="BG1576" s="130"/>
      <c r="BH1576" s="6"/>
      <c r="BI1576" s="124"/>
      <c r="BJ1576" s="130"/>
    </row>
    <row r="1577" spans="1:62" customFormat="1" ht="15" x14ac:dyDescent="0.35">
      <c r="A1577" s="121"/>
      <c r="B1577" s="76"/>
      <c r="C1577" s="9"/>
      <c r="D1577" s="9"/>
      <c r="E1577" s="9"/>
      <c r="F1577" s="15"/>
      <c r="G1577" s="5"/>
      <c r="H1577" s="5"/>
      <c r="I1577" s="9"/>
      <c r="J1577" s="9"/>
      <c r="K1577" s="9"/>
      <c r="L1577" s="9"/>
      <c r="M1577" s="9"/>
      <c r="N1577" s="9"/>
      <c r="O1577" s="9"/>
      <c r="P1577" s="9"/>
      <c r="Q1577" s="9"/>
      <c r="R1577" s="9"/>
      <c r="S1577" s="9"/>
      <c r="T1577" s="9"/>
      <c r="U1577" s="9"/>
      <c r="V1577" s="9"/>
      <c r="W1577" s="9"/>
      <c r="X1577" s="65"/>
      <c r="Y1577" s="17"/>
      <c r="Z1577" s="65"/>
      <c r="AA1577" s="9"/>
      <c r="AB1577" s="9"/>
      <c r="AC1577" s="9"/>
      <c r="AD1577" s="9"/>
      <c r="AE1577" s="14"/>
      <c r="AF1577" s="14"/>
      <c r="AG1577" s="14"/>
      <c r="AH1577" s="14"/>
      <c r="AI1577" s="14"/>
      <c r="AJ1577" s="14"/>
      <c r="AK1577" s="124"/>
      <c r="AL1577" s="6"/>
      <c r="AM1577" s="6"/>
      <c r="AN1577" s="6"/>
      <c r="AO1577" s="6"/>
      <c r="AP1577" s="6"/>
      <c r="AQ1577" s="6"/>
      <c r="AR1577" s="6"/>
      <c r="AS1577" s="6"/>
      <c r="AT1577" s="130"/>
      <c r="AU1577" s="39"/>
      <c r="AV1577" s="39"/>
      <c r="AW1577" s="6"/>
      <c r="AX1577" s="6"/>
      <c r="AY1577" s="6"/>
      <c r="AZ1577" s="6"/>
      <c r="BA1577" s="6"/>
      <c r="BB1577" s="6"/>
      <c r="BC1577" s="6"/>
      <c r="BD1577" s="130"/>
      <c r="BE1577" s="124"/>
      <c r="BF1577" s="6"/>
      <c r="BG1577" s="130"/>
      <c r="BH1577" s="6"/>
      <c r="BI1577" s="124"/>
      <c r="BJ1577" s="130"/>
    </row>
    <row r="1578" spans="1:62" customFormat="1" ht="15" x14ac:dyDescent="0.35">
      <c r="A1578" s="121"/>
      <c r="B1578" s="76"/>
      <c r="C1578" s="9"/>
      <c r="D1578" s="9"/>
      <c r="E1578" s="9"/>
      <c r="F1578" s="15"/>
      <c r="G1578" s="5"/>
      <c r="H1578" s="5"/>
      <c r="I1578" s="9"/>
      <c r="J1578" s="9"/>
      <c r="K1578" s="9"/>
      <c r="L1578" s="9"/>
      <c r="M1578" s="9"/>
      <c r="N1578" s="9"/>
      <c r="O1578" s="9"/>
      <c r="P1578" s="9"/>
      <c r="Q1578" s="9"/>
      <c r="R1578" s="9"/>
      <c r="S1578" s="9"/>
      <c r="T1578" s="9"/>
      <c r="U1578" s="9"/>
      <c r="V1578" s="8"/>
      <c r="W1578" s="8"/>
      <c r="X1578" s="7"/>
      <c r="Y1578" s="18"/>
      <c r="Z1578" s="7"/>
      <c r="AA1578" s="7"/>
      <c r="AB1578" s="7"/>
      <c r="AC1578" s="9"/>
      <c r="AD1578" s="8"/>
      <c r="AE1578" s="14"/>
      <c r="AF1578" s="14"/>
      <c r="AG1578" s="14"/>
      <c r="AH1578" s="14"/>
      <c r="AI1578" s="14"/>
      <c r="AJ1578" s="14"/>
      <c r="AK1578" s="125"/>
      <c r="AL1578" s="6"/>
      <c r="AM1578" s="5"/>
      <c r="AN1578" s="5"/>
      <c r="AO1578" s="6"/>
      <c r="AP1578" s="6"/>
      <c r="AQ1578" s="6"/>
      <c r="AR1578" s="6"/>
      <c r="AS1578" s="6"/>
      <c r="AT1578" s="130"/>
      <c r="AU1578" s="6"/>
      <c r="AV1578" s="6"/>
      <c r="AW1578" s="6"/>
      <c r="AX1578" s="6"/>
      <c r="AY1578" s="6"/>
      <c r="AZ1578" s="6"/>
      <c r="BA1578" s="6"/>
      <c r="BB1578" s="6"/>
      <c r="BC1578" s="6"/>
      <c r="BD1578" s="130"/>
      <c r="BE1578" s="124"/>
      <c r="BF1578" s="6"/>
      <c r="BG1578" s="130"/>
      <c r="BH1578" s="6"/>
      <c r="BI1578" s="124"/>
      <c r="BJ1578" s="130"/>
    </row>
    <row r="1579" spans="1:62" customFormat="1" ht="15" x14ac:dyDescent="0.35">
      <c r="A1579" s="121"/>
      <c r="B1579" s="76"/>
      <c r="C1579" s="9"/>
      <c r="D1579" s="9"/>
      <c r="E1579" s="9"/>
      <c r="F1579" s="15"/>
      <c r="G1579" s="5"/>
      <c r="H1579" s="5"/>
      <c r="I1579" s="9"/>
      <c r="J1579" s="9"/>
      <c r="K1579" s="9"/>
      <c r="L1579" s="9"/>
      <c r="M1579" s="9"/>
      <c r="N1579" s="9"/>
      <c r="O1579" s="9"/>
      <c r="P1579" s="9"/>
      <c r="Q1579" s="9"/>
      <c r="R1579" s="9"/>
      <c r="S1579" s="9"/>
      <c r="T1579" s="9"/>
      <c r="U1579" s="9"/>
      <c r="V1579" s="8"/>
      <c r="W1579" s="8"/>
      <c r="X1579" s="7"/>
      <c r="Y1579" s="18"/>
      <c r="Z1579" s="7"/>
      <c r="AA1579" s="7"/>
      <c r="AB1579" s="7"/>
      <c r="AC1579" s="9"/>
      <c r="AD1579" s="8"/>
      <c r="AE1579" s="14"/>
      <c r="AF1579" s="14"/>
      <c r="AG1579" s="14"/>
      <c r="AH1579" s="14"/>
      <c r="AI1579" s="14"/>
      <c r="AJ1579" s="14"/>
      <c r="AK1579" s="125"/>
      <c r="AL1579" s="6"/>
      <c r="AM1579" s="5"/>
      <c r="AN1579" s="5"/>
      <c r="AO1579" s="6"/>
      <c r="AP1579" s="6"/>
      <c r="AQ1579" s="6"/>
      <c r="AR1579" s="6"/>
      <c r="AS1579" s="6"/>
      <c r="AT1579" s="130"/>
      <c r="AU1579" s="6"/>
      <c r="AV1579" s="6"/>
      <c r="AW1579" s="6"/>
      <c r="AX1579" s="6"/>
      <c r="AY1579" s="6"/>
      <c r="AZ1579" s="6"/>
      <c r="BA1579" s="6"/>
      <c r="BB1579" s="6"/>
      <c r="BC1579" s="6"/>
      <c r="BD1579" s="130"/>
      <c r="BE1579" s="124"/>
      <c r="BF1579" s="6"/>
      <c r="BG1579" s="130"/>
      <c r="BH1579" s="6"/>
      <c r="BI1579" s="124"/>
      <c r="BJ1579" s="130"/>
    </row>
    <row r="1580" spans="1:62" customFormat="1" ht="15" x14ac:dyDescent="0.35">
      <c r="A1580" s="121"/>
      <c r="B1580" s="76"/>
      <c r="C1580" s="9"/>
      <c r="D1580" s="9"/>
      <c r="E1580" s="9"/>
      <c r="F1580" s="15"/>
      <c r="G1580" s="5"/>
      <c r="H1580" s="5"/>
      <c r="I1580" s="9"/>
      <c r="J1580" s="9"/>
      <c r="K1580" s="9"/>
      <c r="L1580" s="9"/>
      <c r="M1580" s="9"/>
      <c r="N1580" s="9"/>
      <c r="O1580" s="9"/>
      <c r="P1580" s="9"/>
      <c r="Q1580" s="9"/>
      <c r="R1580" s="9"/>
      <c r="S1580" s="9"/>
      <c r="T1580" s="9"/>
      <c r="U1580" s="9"/>
      <c r="V1580" s="9"/>
      <c r="W1580" s="9"/>
      <c r="X1580" s="65"/>
      <c r="Y1580" s="17"/>
      <c r="Z1580" s="65"/>
      <c r="AA1580" s="9"/>
      <c r="AB1580" s="9"/>
      <c r="AC1580" s="9"/>
      <c r="AD1580" s="9"/>
      <c r="AE1580" s="14"/>
      <c r="AF1580" s="14"/>
      <c r="AG1580" s="14"/>
      <c r="AH1580" s="14"/>
      <c r="AI1580" s="14"/>
      <c r="AJ1580" s="14"/>
      <c r="AK1580" s="124"/>
      <c r="AL1580" s="6"/>
      <c r="AM1580" s="6"/>
      <c r="AN1580" s="6"/>
      <c r="AO1580" s="6"/>
      <c r="AP1580" s="6"/>
      <c r="AQ1580" s="6"/>
      <c r="AR1580" s="6"/>
      <c r="AS1580" s="6"/>
      <c r="AT1580" s="130"/>
      <c r="AU1580" s="39"/>
      <c r="AV1580" s="39"/>
      <c r="AW1580" s="6"/>
      <c r="AX1580" s="6"/>
      <c r="AY1580" s="6"/>
      <c r="AZ1580" s="6"/>
      <c r="BA1580" s="6"/>
      <c r="BB1580" s="6"/>
      <c r="BC1580" s="6"/>
      <c r="BD1580" s="130"/>
      <c r="BE1580" s="124"/>
      <c r="BF1580" s="6"/>
      <c r="BG1580" s="130"/>
      <c r="BH1580" s="6"/>
      <c r="BI1580" s="124"/>
      <c r="BJ1580" s="130"/>
    </row>
    <row r="1581" spans="1:62" customFormat="1" ht="15" x14ac:dyDescent="0.35">
      <c r="A1581" s="121"/>
      <c r="B1581" s="76"/>
      <c r="C1581" s="9"/>
      <c r="D1581" s="9"/>
      <c r="E1581" s="9"/>
      <c r="F1581" s="15"/>
      <c r="G1581" s="5"/>
      <c r="H1581" s="5"/>
      <c r="I1581" s="9"/>
      <c r="J1581" s="9"/>
      <c r="K1581" s="9"/>
      <c r="L1581" s="9"/>
      <c r="M1581" s="9"/>
      <c r="N1581" s="9"/>
      <c r="O1581" s="9"/>
      <c r="P1581" s="9"/>
      <c r="Q1581" s="9"/>
      <c r="R1581" s="9"/>
      <c r="S1581" s="9"/>
      <c r="T1581" s="9"/>
      <c r="U1581" s="9"/>
      <c r="V1581" s="8"/>
      <c r="W1581" s="8"/>
      <c r="X1581" s="7"/>
      <c r="Y1581" s="18"/>
      <c r="Z1581" s="7"/>
      <c r="AA1581" s="7"/>
      <c r="AB1581" s="7"/>
      <c r="AC1581" s="9"/>
      <c r="AD1581" s="8"/>
      <c r="AE1581" s="14"/>
      <c r="AF1581" s="14"/>
      <c r="AG1581" s="14"/>
      <c r="AH1581" s="14"/>
      <c r="AI1581" s="14"/>
      <c r="AJ1581" s="14"/>
      <c r="AK1581" s="125"/>
      <c r="AL1581" s="6"/>
      <c r="AM1581" s="5"/>
      <c r="AN1581" s="5"/>
      <c r="AO1581" s="6"/>
      <c r="AP1581" s="6"/>
      <c r="AQ1581" s="6"/>
      <c r="AR1581" s="6"/>
      <c r="AS1581" s="6"/>
      <c r="AT1581" s="130"/>
      <c r="AU1581" s="39"/>
      <c r="AV1581" s="39"/>
      <c r="AW1581" s="6"/>
      <c r="AX1581" s="6"/>
      <c r="AY1581" s="6"/>
      <c r="AZ1581" s="6"/>
      <c r="BA1581" s="6"/>
      <c r="BB1581" s="6"/>
      <c r="BC1581" s="6"/>
      <c r="BD1581" s="130"/>
      <c r="BE1581" s="124"/>
      <c r="BF1581" s="6"/>
      <c r="BG1581" s="130"/>
      <c r="BH1581" s="6"/>
      <c r="BI1581" s="124"/>
      <c r="BJ1581" s="130"/>
    </row>
    <row r="1582" spans="1:62" customFormat="1" ht="15" x14ac:dyDescent="0.35">
      <c r="A1582" s="121"/>
      <c r="B1582" s="76"/>
      <c r="C1582" s="9"/>
      <c r="D1582" s="9"/>
      <c r="E1582" s="9"/>
      <c r="F1582" s="15"/>
      <c r="G1582" s="5"/>
      <c r="H1582" s="5"/>
      <c r="I1582" s="9"/>
      <c r="J1582" s="9"/>
      <c r="K1582" s="9"/>
      <c r="L1582" s="9"/>
      <c r="M1582" s="9"/>
      <c r="N1582" s="9"/>
      <c r="O1582" s="9"/>
      <c r="P1582" s="9"/>
      <c r="Q1582" s="9"/>
      <c r="R1582" s="9"/>
      <c r="S1582" s="9"/>
      <c r="T1582" s="9"/>
      <c r="U1582" s="9"/>
      <c r="V1582" s="8"/>
      <c r="W1582" s="8"/>
      <c r="X1582" s="7"/>
      <c r="Y1582" s="18"/>
      <c r="Z1582" s="7"/>
      <c r="AA1582" s="7"/>
      <c r="AB1582" s="7"/>
      <c r="AC1582" s="9"/>
      <c r="AD1582" s="8"/>
      <c r="AE1582" s="14"/>
      <c r="AF1582" s="14"/>
      <c r="AG1582" s="14"/>
      <c r="AH1582" s="14"/>
      <c r="AI1582" s="14"/>
      <c r="AJ1582" s="14"/>
      <c r="AK1582" s="125"/>
      <c r="AL1582" s="6"/>
      <c r="AM1582" s="5"/>
      <c r="AN1582" s="5"/>
      <c r="AO1582" s="6"/>
      <c r="AP1582" s="6"/>
      <c r="AQ1582" s="6"/>
      <c r="AR1582" s="6"/>
      <c r="AS1582" s="6"/>
      <c r="AT1582" s="130"/>
      <c r="AU1582" s="6"/>
      <c r="AV1582" s="6"/>
      <c r="AW1582" s="6"/>
      <c r="AX1582" s="6"/>
      <c r="AY1582" s="6"/>
      <c r="AZ1582" s="6"/>
      <c r="BA1582" s="6"/>
      <c r="BB1582" s="6"/>
      <c r="BC1582" s="6"/>
      <c r="BD1582" s="130"/>
      <c r="BE1582" s="124"/>
      <c r="BF1582" s="6"/>
      <c r="BG1582" s="130"/>
      <c r="BH1582" s="6"/>
      <c r="BI1582" s="124"/>
      <c r="BJ1582" s="130"/>
    </row>
    <row r="1583" spans="1:62" customFormat="1" ht="15" x14ac:dyDescent="0.35">
      <c r="A1583" s="121"/>
      <c r="B1583" s="76"/>
      <c r="C1583" s="9"/>
      <c r="D1583" s="9"/>
      <c r="E1583" s="9"/>
      <c r="F1583" s="15"/>
      <c r="G1583" s="5"/>
      <c r="H1583" s="5"/>
      <c r="I1583" s="9"/>
      <c r="J1583" s="9"/>
      <c r="K1583" s="9"/>
      <c r="L1583" s="9"/>
      <c r="M1583" s="9"/>
      <c r="N1583" s="9"/>
      <c r="O1583" s="9"/>
      <c r="P1583" s="9"/>
      <c r="Q1583" s="9"/>
      <c r="R1583" s="9"/>
      <c r="S1583" s="9"/>
      <c r="T1583" s="9"/>
      <c r="U1583" s="9"/>
      <c r="V1583" s="8"/>
      <c r="W1583" s="8"/>
      <c r="X1583" s="7"/>
      <c r="Y1583" s="18"/>
      <c r="Z1583" s="7"/>
      <c r="AA1583" s="7"/>
      <c r="AB1583" s="7"/>
      <c r="AC1583" s="9"/>
      <c r="AD1583" s="8"/>
      <c r="AE1583" s="14"/>
      <c r="AF1583" s="14"/>
      <c r="AG1583" s="14"/>
      <c r="AH1583" s="14"/>
      <c r="AI1583" s="14"/>
      <c r="AJ1583" s="14"/>
      <c r="AK1583" s="125"/>
      <c r="AL1583" s="6"/>
      <c r="AM1583" s="5"/>
      <c r="AN1583" s="5"/>
      <c r="AO1583" s="6"/>
      <c r="AP1583" s="6"/>
      <c r="AQ1583" s="6"/>
      <c r="AR1583" s="6"/>
      <c r="AS1583" s="6"/>
      <c r="AT1583" s="130"/>
      <c r="AU1583" s="6"/>
      <c r="AV1583" s="6"/>
      <c r="AW1583" s="6"/>
      <c r="AX1583" s="6"/>
      <c r="AY1583" s="6"/>
      <c r="AZ1583" s="6"/>
      <c r="BA1583" s="6"/>
      <c r="BB1583" s="6"/>
      <c r="BC1583" s="6"/>
      <c r="BD1583" s="130"/>
      <c r="BE1583" s="124"/>
      <c r="BF1583" s="6"/>
      <c r="BG1583" s="130"/>
      <c r="BH1583" s="6"/>
      <c r="BI1583" s="124"/>
      <c r="BJ1583" s="130"/>
    </row>
    <row r="1584" spans="1:62" customFormat="1" ht="15" x14ac:dyDescent="0.35">
      <c r="A1584" s="121"/>
      <c r="B1584" s="76"/>
      <c r="C1584" s="9"/>
      <c r="D1584" s="9"/>
      <c r="E1584" s="9"/>
      <c r="F1584" s="15"/>
      <c r="G1584" s="5"/>
      <c r="H1584" s="5"/>
      <c r="I1584" s="9"/>
      <c r="J1584" s="9"/>
      <c r="K1584" s="9"/>
      <c r="L1584" s="9"/>
      <c r="M1584" s="9"/>
      <c r="N1584" s="9"/>
      <c r="O1584" s="9"/>
      <c r="P1584" s="9"/>
      <c r="Q1584" s="9"/>
      <c r="R1584" s="9"/>
      <c r="S1584" s="9"/>
      <c r="T1584" s="9"/>
      <c r="U1584" s="9"/>
      <c r="V1584" s="9"/>
      <c r="W1584" s="9"/>
      <c r="X1584" s="65"/>
      <c r="Y1584" s="17"/>
      <c r="Z1584" s="65"/>
      <c r="AA1584" s="9"/>
      <c r="AB1584" s="9"/>
      <c r="AC1584" s="9"/>
      <c r="AD1584" s="9"/>
      <c r="AE1584" s="14"/>
      <c r="AF1584" s="14"/>
      <c r="AG1584" s="14"/>
      <c r="AH1584" s="14"/>
      <c r="AI1584" s="14"/>
      <c r="AJ1584" s="14"/>
      <c r="AK1584" s="124"/>
      <c r="AL1584" s="6"/>
      <c r="AM1584" s="6"/>
      <c r="AN1584" s="6"/>
      <c r="AO1584" s="6"/>
      <c r="AP1584" s="6"/>
      <c r="AQ1584" s="6"/>
      <c r="AR1584" s="6"/>
      <c r="AS1584" s="6"/>
      <c r="AT1584" s="130"/>
      <c r="AU1584" s="39"/>
      <c r="AV1584" s="39"/>
      <c r="AW1584" s="6"/>
      <c r="AX1584" s="6"/>
      <c r="AY1584" s="6"/>
      <c r="AZ1584" s="6"/>
      <c r="BA1584" s="6"/>
      <c r="BB1584" s="6"/>
      <c r="BC1584" s="6"/>
      <c r="BD1584" s="130"/>
      <c r="BE1584" s="124"/>
      <c r="BF1584" s="6"/>
      <c r="BG1584" s="130"/>
      <c r="BH1584" s="6"/>
      <c r="BI1584" s="124"/>
      <c r="BJ1584" s="130"/>
    </row>
    <row r="1585" spans="1:62" customFormat="1" ht="15" x14ac:dyDescent="0.35">
      <c r="A1585" s="121"/>
      <c r="B1585" s="76"/>
      <c r="C1585" s="9"/>
      <c r="D1585" s="9"/>
      <c r="E1585" s="9"/>
      <c r="F1585" s="15"/>
      <c r="G1585" s="5"/>
      <c r="H1585" s="5"/>
      <c r="I1585" s="9"/>
      <c r="J1585" s="9"/>
      <c r="K1585" s="9"/>
      <c r="L1585" s="9"/>
      <c r="M1585" s="9"/>
      <c r="N1585" s="9"/>
      <c r="O1585" s="9"/>
      <c r="P1585" s="9"/>
      <c r="Q1585" s="9"/>
      <c r="R1585" s="9"/>
      <c r="S1585" s="9"/>
      <c r="T1585" s="9"/>
      <c r="U1585" s="9"/>
      <c r="V1585" s="8"/>
      <c r="W1585" s="8"/>
      <c r="X1585" s="7"/>
      <c r="Y1585" s="18"/>
      <c r="Z1585" s="7"/>
      <c r="AA1585" s="7"/>
      <c r="AB1585" s="7"/>
      <c r="AC1585" s="9"/>
      <c r="AD1585" s="8"/>
      <c r="AE1585" s="14"/>
      <c r="AF1585" s="14"/>
      <c r="AG1585" s="14"/>
      <c r="AH1585" s="14"/>
      <c r="AI1585" s="14"/>
      <c r="AJ1585" s="14"/>
      <c r="AK1585" s="125"/>
      <c r="AL1585" s="6"/>
      <c r="AM1585" s="5"/>
      <c r="AN1585" s="5"/>
      <c r="AO1585" s="6"/>
      <c r="AP1585" s="6"/>
      <c r="AQ1585" s="6"/>
      <c r="AR1585" s="6"/>
      <c r="AS1585" s="6"/>
      <c r="AT1585" s="130"/>
      <c r="AU1585" s="6"/>
      <c r="AV1585" s="6"/>
      <c r="AW1585" s="6"/>
      <c r="AX1585" s="6"/>
      <c r="AY1585" s="6"/>
      <c r="AZ1585" s="6"/>
      <c r="BA1585" s="6"/>
      <c r="BB1585" s="6"/>
      <c r="BC1585" s="6"/>
      <c r="BD1585" s="130"/>
      <c r="BE1585" s="124"/>
      <c r="BF1585" s="6"/>
      <c r="BG1585" s="130"/>
      <c r="BH1585" s="6"/>
      <c r="BI1585" s="124"/>
      <c r="BJ1585" s="130"/>
    </row>
    <row r="1586" spans="1:62" customFormat="1" ht="15" x14ac:dyDescent="0.35">
      <c r="A1586" s="121"/>
      <c r="B1586" s="76"/>
      <c r="C1586" s="9"/>
      <c r="D1586" s="9"/>
      <c r="E1586" s="9"/>
      <c r="F1586" s="15"/>
      <c r="G1586" s="5"/>
      <c r="H1586" s="5"/>
      <c r="I1586" s="9"/>
      <c r="J1586" s="9"/>
      <c r="K1586" s="9"/>
      <c r="L1586" s="9"/>
      <c r="M1586" s="9"/>
      <c r="N1586" s="9"/>
      <c r="O1586" s="9"/>
      <c r="P1586" s="9"/>
      <c r="Q1586" s="9"/>
      <c r="R1586" s="9"/>
      <c r="S1586" s="9"/>
      <c r="T1586" s="9"/>
      <c r="U1586" s="9"/>
      <c r="V1586" s="9"/>
      <c r="W1586" s="9"/>
      <c r="X1586" s="65"/>
      <c r="Y1586" s="17"/>
      <c r="Z1586" s="65"/>
      <c r="AA1586" s="9"/>
      <c r="AB1586" s="9"/>
      <c r="AC1586" s="9"/>
      <c r="AD1586" s="9"/>
      <c r="AE1586" s="14"/>
      <c r="AF1586" s="14"/>
      <c r="AG1586" s="14"/>
      <c r="AH1586" s="14"/>
      <c r="AI1586" s="14"/>
      <c r="AJ1586" s="14"/>
      <c r="AK1586" s="124"/>
      <c r="AL1586" s="6"/>
      <c r="AM1586" s="6"/>
      <c r="AN1586" s="6"/>
      <c r="AO1586" s="6"/>
      <c r="AP1586" s="6"/>
      <c r="AQ1586" s="6"/>
      <c r="AR1586" s="6"/>
      <c r="AS1586" s="6"/>
      <c r="AT1586" s="130"/>
      <c r="AU1586" s="39"/>
      <c r="AV1586" s="39"/>
      <c r="AW1586" s="6"/>
      <c r="AX1586" s="6"/>
      <c r="AY1586" s="6"/>
      <c r="AZ1586" s="6"/>
      <c r="BA1586" s="6"/>
      <c r="BB1586" s="6"/>
      <c r="BC1586" s="6"/>
      <c r="BD1586" s="130"/>
      <c r="BE1586" s="124"/>
      <c r="BF1586" s="6"/>
      <c r="BG1586" s="130"/>
      <c r="BH1586" s="6"/>
      <c r="BI1586" s="124"/>
      <c r="BJ1586" s="130"/>
    </row>
    <row r="1587" spans="1:62" customFormat="1" ht="15" x14ac:dyDescent="0.35">
      <c r="A1587" s="121"/>
      <c r="B1587" s="76"/>
      <c r="C1587" s="9"/>
      <c r="D1587" s="9"/>
      <c r="E1587" s="9"/>
      <c r="F1587" s="15"/>
      <c r="G1587" s="5"/>
      <c r="H1587" s="5"/>
      <c r="I1587" s="9"/>
      <c r="J1587" s="9"/>
      <c r="K1587" s="9"/>
      <c r="L1587" s="9"/>
      <c r="M1587" s="9"/>
      <c r="N1587" s="9"/>
      <c r="O1587" s="9"/>
      <c r="P1587" s="9"/>
      <c r="Q1587" s="9"/>
      <c r="R1587" s="9"/>
      <c r="S1587" s="9"/>
      <c r="T1587" s="9"/>
      <c r="U1587" s="9"/>
      <c r="V1587" s="9"/>
      <c r="W1587" s="9"/>
      <c r="X1587" s="65"/>
      <c r="Y1587" s="17"/>
      <c r="Z1587" s="65"/>
      <c r="AA1587" s="9"/>
      <c r="AB1587" s="9"/>
      <c r="AC1587" s="9"/>
      <c r="AD1587" s="9"/>
      <c r="AE1587" s="14"/>
      <c r="AF1587" s="14"/>
      <c r="AG1587" s="14"/>
      <c r="AH1587" s="14"/>
      <c r="AI1587" s="14"/>
      <c r="AJ1587" s="14"/>
      <c r="AK1587" s="124"/>
      <c r="AL1587" s="6"/>
      <c r="AM1587" s="6"/>
      <c r="AN1587" s="6"/>
      <c r="AO1587" s="6"/>
      <c r="AP1587" s="6"/>
      <c r="AQ1587" s="6"/>
      <c r="AR1587" s="6"/>
      <c r="AS1587" s="6"/>
      <c r="AT1587" s="130"/>
      <c r="AU1587" s="39"/>
      <c r="AV1587" s="39"/>
      <c r="AW1587" s="6"/>
      <c r="AX1587" s="6"/>
      <c r="AY1587" s="6"/>
      <c r="AZ1587" s="6"/>
      <c r="BA1587" s="6"/>
      <c r="BB1587" s="6"/>
      <c r="BC1587" s="6"/>
      <c r="BD1587" s="130"/>
      <c r="BE1587" s="124"/>
      <c r="BF1587" s="6"/>
      <c r="BG1587" s="130"/>
      <c r="BH1587" s="6"/>
      <c r="BI1587" s="124"/>
      <c r="BJ1587" s="130"/>
    </row>
    <row r="1588" spans="1:62" customFormat="1" ht="15" x14ac:dyDescent="0.35">
      <c r="A1588" s="121"/>
      <c r="B1588" s="76"/>
      <c r="C1588" s="9"/>
      <c r="D1588" s="9"/>
      <c r="E1588" s="9"/>
      <c r="F1588" s="15"/>
      <c r="G1588" s="5"/>
      <c r="H1588" s="5"/>
      <c r="I1588" s="9"/>
      <c r="J1588" s="9"/>
      <c r="K1588" s="9"/>
      <c r="L1588" s="9"/>
      <c r="M1588" s="9"/>
      <c r="N1588" s="9"/>
      <c r="O1588" s="9"/>
      <c r="P1588" s="9"/>
      <c r="Q1588" s="9"/>
      <c r="R1588" s="9"/>
      <c r="S1588" s="9"/>
      <c r="T1588" s="9"/>
      <c r="U1588" s="9"/>
      <c r="V1588" s="9"/>
      <c r="W1588" s="9"/>
      <c r="X1588" s="65"/>
      <c r="Y1588" s="17"/>
      <c r="Z1588" s="65"/>
      <c r="AA1588" s="9"/>
      <c r="AB1588" s="9"/>
      <c r="AC1588" s="9"/>
      <c r="AD1588" s="9"/>
      <c r="AE1588" s="14"/>
      <c r="AF1588" s="14"/>
      <c r="AG1588" s="14"/>
      <c r="AH1588" s="14"/>
      <c r="AI1588" s="14"/>
      <c r="AJ1588" s="14"/>
      <c r="AK1588" s="124"/>
      <c r="AL1588" s="6"/>
      <c r="AM1588" s="6"/>
      <c r="AN1588" s="6"/>
      <c r="AO1588" s="6"/>
      <c r="AP1588" s="6"/>
      <c r="AQ1588" s="6"/>
      <c r="AR1588" s="6"/>
      <c r="AS1588" s="6"/>
      <c r="AT1588" s="130"/>
      <c r="AU1588" s="39"/>
      <c r="AV1588" s="39"/>
      <c r="AW1588" s="6"/>
      <c r="AX1588" s="6"/>
      <c r="AY1588" s="6"/>
      <c r="AZ1588" s="6"/>
      <c r="BA1588" s="6"/>
      <c r="BB1588" s="6"/>
      <c r="BC1588" s="6"/>
      <c r="BD1588" s="130"/>
      <c r="BE1588" s="124"/>
      <c r="BF1588" s="6"/>
      <c r="BG1588" s="130"/>
      <c r="BH1588" s="6"/>
      <c r="BI1588" s="124"/>
      <c r="BJ1588" s="130"/>
    </row>
    <row r="1589" spans="1:62" customFormat="1" ht="15" x14ac:dyDescent="0.35">
      <c r="A1589" s="121"/>
      <c r="B1589" s="76"/>
      <c r="C1589" s="9"/>
      <c r="D1589" s="9"/>
      <c r="E1589" s="9"/>
      <c r="F1589" s="15"/>
      <c r="G1589" s="5"/>
      <c r="H1589" s="5"/>
      <c r="I1589" s="9"/>
      <c r="J1589" s="9"/>
      <c r="K1589" s="9"/>
      <c r="L1589" s="9"/>
      <c r="M1589" s="9"/>
      <c r="N1589" s="9"/>
      <c r="O1589" s="9"/>
      <c r="P1589" s="9"/>
      <c r="Q1589" s="9"/>
      <c r="R1589" s="9"/>
      <c r="S1589" s="9"/>
      <c r="T1589" s="9"/>
      <c r="U1589" s="9"/>
      <c r="V1589" s="8"/>
      <c r="W1589" s="8"/>
      <c r="X1589" s="7"/>
      <c r="Y1589" s="18"/>
      <c r="Z1589" s="7"/>
      <c r="AA1589" s="7"/>
      <c r="AB1589" s="7"/>
      <c r="AC1589" s="9"/>
      <c r="AD1589" s="8"/>
      <c r="AE1589" s="14"/>
      <c r="AF1589" s="14"/>
      <c r="AG1589" s="14"/>
      <c r="AH1589" s="14"/>
      <c r="AI1589" s="14"/>
      <c r="AJ1589" s="14"/>
      <c r="AK1589" s="125"/>
      <c r="AL1589" s="6"/>
      <c r="AM1589" s="5"/>
      <c r="AN1589" s="5"/>
      <c r="AO1589" s="6"/>
      <c r="AP1589" s="6"/>
      <c r="AQ1589" s="6"/>
      <c r="AR1589" s="6"/>
      <c r="AS1589" s="6"/>
      <c r="AT1589" s="130"/>
      <c r="AU1589" s="6"/>
      <c r="AV1589" s="6"/>
      <c r="AW1589" s="6"/>
      <c r="AX1589" s="6"/>
      <c r="AY1589" s="6"/>
      <c r="AZ1589" s="6"/>
      <c r="BA1589" s="6"/>
      <c r="BB1589" s="6"/>
      <c r="BC1589" s="6"/>
      <c r="BD1589" s="130"/>
      <c r="BE1589" s="124"/>
      <c r="BF1589" s="6"/>
      <c r="BG1589" s="130"/>
      <c r="BH1589" s="6"/>
      <c r="BI1589" s="124"/>
      <c r="BJ1589" s="130"/>
    </row>
    <row r="1590" spans="1:62" customFormat="1" ht="15" x14ac:dyDescent="0.35">
      <c r="A1590" s="121"/>
      <c r="B1590" s="76"/>
      <c r="C1590" s="9"/>
      <c r="D1590" s="9"/>
      <c r="E1590" s="9"/>
      <c r="F1590" s="15"/>
      <c r="G1590" s="5"/>
      <c r="H1590" s="5"/>
      <c r="I1590" s="9"/>
      <c r="J1590" s="9"/>
      <c r="K1590" s="9"/>
      <c r="L1590" s="9"/>
      <c r="M1590" s="9"/>
      <c r="N1590" s="9"/>
      <c r="O1590" s="9"/>
      <c r="P1590" s="9"/>
      <c r="Q1590" s="9"/>
      <c r="R1590" s="9"/>
      <c r="S1590" s="9"/>
      <c r="T1590" s="9"/>
      <c r="U1590" s="9"/>
      <c r="V1590" s="9"/>
      <c r="W1590" s="9"/>
      <c r="X1590" s="65"/>
      <c r="Y1590" s="17"/>
      <c r="Z1590" s="65"/>
      <c r="AA1590" s="9"/>
      <c r="AB1590" s="9"/>
      <c r="AC1590" s="9"/>
      <c r="AD1590" s="9"/>
      <c r="AE1590" s="14"/>
      <c r="AF1590" s="14"/>
      <c r="AG1590" s="14"/>
      <c r="AH1590" s="14"/>
      <c r="AI1590" s="14"/>
      <c r="AJ1590" s="14"/>
      <c r="AK1590" s="124"/>
      <c r="AL1590" s="6"/>
      <c r="AM1590" s="6"/>
      <c r="AN1590" s="6"/>
      <c r="AO1590" s="6"/>
      <c r="AP1590" s="6"/>
      <c r="AQ1590" s="6"/>
      <c r="AR1590" s="6"/>
      <c r="AS1590" s="6"/>
      <c r="AT1590" s="130"/>
      <c r="AU1590" s="39"/>
      <c r="AV1590" s="39"/>
      <c r="AW1590" s="6"/>
      <c r="AX1590" s="6"/>
      <c r="AY1590" s="6"/>
      <c r="AZ1590" s="6"/>
      <c r="BA1590" s="6"/>
      <c r="BB1590" s="6"/>
      <c r="BC1590" s="6"/>
      <c r="BD1590" s="130"/>
      <c r="BE1590" s="124"/>
      <c r="BF1590" s="6"/>
      <c r="BG1590" s="130"/>
      <c r="BH1590" s="6"/>
      <c r="BI1590" s="124"/>
      <c r="BJ1590" s="130"/>
    </row>
    <row r="1591" spans="1:62" customFormat="1" ht="15" x14ac:dyDescent="0.35">
      <c r="A1591" s="121"/>
      <c r="B1591" s="76"/>
      <c r="C1591" s="9"/>
      <c r="D1591" s="9"/>
      <c r="E1591" s="9"/>
      <c r="F1591" s="15"/>
      <c r="G1591" s="5"/>
      <c r="H1591" s="5"/>
      <c r="I1591" s="9"/>
      <c r="J1591" s="9"/>
      <c r="K1591" s="9"/>
      <c r="L1591" s="9"/>
      <c r="M1591" s="9"/>
      <c r="N1591" s="9"/>
      <c r="O1591" s="9"/>
      <c r="P1591" s="9"/>
      <c r="Q1591" s="9"/>
      <c r="R1591" s="9"/>
      <c r="S1591" s="9"/>
      <c r="T1591" s="9"/>
      <c r="U1591" s="9"/>
      <c r="V1591" s="9"/>
      <c r="W1591" s="9"/>
      <c r="X1591" s="65"/>
      <c r="Y1591" s="17"/>
      <c r="Z1591" s="65"/>
      <c r="AA1591" s="9"/>
      <c r="AB1591" s="9"/>
      <c r="AC1591" s="9"/>
      <c r="AD1591" s="9"/>
      <c r="AE1591" s="14"/>
      <c r="AF1591" s="14"/>
      <c r="AG1591" s="14"/>
      <c r="AH1591" s="14"/>
      <c r="AI1591" s="14"/>
      <c r="AJ1591" s="14"/>
      <c r="AK1591" s="124"/>
      <c r="AL1591" s="6"/>
      <c r="AM1591" s="6"/>
      <c r="AN1591" s="6"/>
      <c r="AO1591" s="6"/>
      <c r="AP1591" s="6"/>
      <c r="AQ1591" s="6"/>
      <c r="AR1591" s="6"/>
      <c r="AS1591" s="6"/>
      <c r="AT1591" s="130"/>
      <c r="AU1591" s="39"/>
      <c r="AV1591" s="39"/>
      <c r="AW1591" s="6"/>
      <c r="AX1591" s="6"/>
      <c r="AY1591" s="6"/>
      <c r="AZ1591" s="6"/>
      <c r="BA1591" s="6"/>
      <c r="BB1591" s="6"/>
      <c r="BC1591" s="6"/>
      <c r="BD1591" s="130"/>
      <c r="BE1591" s="124"/>
      <c r="BF1591" s="6"/>
      <c r="BG1591" s="130"/>
      <c r="BH1591" s="6"/>
      <c r="BI1591" s="124"/>
      <c r="BJ1591" s="130"/>
    </row>
    <row r="1592" spans="1:62" customFormat="1" ht="15" x14ac:dyDescent="0.35">
      <c r="A1592" s="121"/>
      <c r="B1592" s="76"/>
      <c r="C1592" s="9"/>
      <c r="D1592" s="9"/>
      <c r="E1592" s="9"/>
      <c r="F1592" s="15"/>
      <c r="G1592" s="5"/>
      <c r="H1592" s="5"/>
      <c r="I1592" s="9"/>
      <c r="J1592" s="9"/>
      <c r="K1592" s="9"/>
      <c r="L1592" s="9"/>
      <c r="M1592" s="9"/>
      <c r="N1592" s="9"/>
      <c r="O1592" s="9"/>
      <c r="P1592" s="9"/>
      <c r="Q1592" s="9"/>
      <c r="R1592" s="9"/>
      <c r="S1592" s="9"/>
      <c r="T1592" s="9"/>
      <c r="U1592" s="9"/>
      <c r="V1592" s="9"/>
      <c r="W1592" s="9"/>
      <c r="X1592" s="65"/>
      <c r="Y1592" s="17"/>
      <c r="Z1592" s="65"/>
      <c r="AA1592" s="9"/>
      <c r="AB1592" s="9"/>
      <c r="AC1592" s="9"/>
      <c r="AD1592" s="9"/>
      <c r="AE1592" s="14"/>
      <c r="AF1592" s="14"/>
      <c r="AG1592" s="14"/>
      <c r="AH1592" s="14"/>
      <c r="AI1592" s="14"/>
      <c r="AJ1592" s="14"/>
      <c r="AK1592" s="124"/>
      <c r="AL1592" s="6"/>
      <c r="AM1592" s="6"/>
      <c r="AN1592" s="6"/>
      <c r="AO1592" s="6"/>
      <c r="AP1592" s="6"/>
      <c r="AQ1592" s="6"/>
      <c r="AR1592" s="6"/>
      <c r="AS1592" s="6"/>
      <c r="AT1592" s="130"/>
      <c r="AU1592" s="39"/>
      <c r="AV1592" s="39"/>
      <c r="AW1592" s="6"/>
      <c r="AX1592" s="6"/>
      <c r="AY1592" s="6"/>
      <c r="AZ1592" s="6"/>
      <c r="BA1592" s="6"/>
      <c r="BB1592" s="6"/>
      <c r="BC1592" s="6"/>
      <c r="BD1592" s="130"/>
      <c r="BE1592" s="124"/>
      <c r="BF1592" s="6"/>
      <c r="BG1592" s="130"/>
      <c r="BH1592" s="6"/>
      <c r="BI1592" s="124"/>
      <c r="BJ1592" s="130"/>
    </row>
    <row r="1593" spans="1:62" customFormat="1" ht="15" x14ac:dyDescent="0.35">
      <c r="A1593" s="121"/>
      <c r="B1593" s="76"/>
      <c r="C1593" s="9"/>
      <c r="D1593" s="9"/>
      <c r="E1593" s="9"/>
      <c r="F1593" s="15"/>
      <c r="G1593" s="5"/>
      <c r="H1593" s="5"/>
      <c r="I1593" s="9"/>
      <c r="J1593" s="9"/>
      <c r="K1593" s="9"/>
      <c r="L1593" s="9"/>
      <c r="M1593" s="9"/>
      <c r="N1593" s="9"/>
      <c r="O1593" s="9"/>
      <c r="P1593" s="9"/>
      <c r="Q1593" s="9"/>
      <c r="R1593" s="9"/>
      <c r="S1593" s="9"/>
      <c r="T1593" s="9"/>
      <c r="U1593" s="9"/>
      <c r="V1593" s="8"/>
      <c r="W1593" s="8"/>
      <c r="X1593" s="7"/>
      <c r="Y1593" s="18"/>
      <c r="Z1593" s="7"/>
      <c r="AA1593" s="7"/>
      <c r="AB1593" s="7"/>
      <c r="AC1593" s="9"/>
      <c r="AD1593" s="8"/>
      <c r="AE1593" s="14"/>
      <c r="AF1593" s="14"/>
      <c r="AG1593" s="14"/>
      <c r="AH1593" s="14"/>
      <c r="AI1593" s="14"/>
      <c r="AJ1593" s="14"/>
      <c r="AK1593" s="125"/>
      <c r="AL1593" s="6"/>
      <c r="AM1593" s="5"/>
      <c r="AN1593" s="5"/>
      <c r="AO1593" s="6"/>
      <c r="AP1593" s="6"/>
      <c r="AQ1593" s="6"/>
      <c r="AR1593" s="6"/>
      <c r="AS1593" s="6"/>
      <c r="AT1593" s="130"/>
      <c r="AU1593" s="6"/>
      <c r="AV1593" s="6"/>
      <c r="AW1593" s="6"/>
      <c r="AX1593" s="6"/>
      <c r="AY1593" s="6"/>
      <c r="AZ1593" s="6"/>
      <c r="BA1593" s="6"/>
      <c r="BB1593" s="6"/>
      <c r="BC1593" s="6"/>
      <c r="BD1593" s="130"/>
      <c r="BE1593" s="124"/>
      <c r="BF1593" s="6"/>
      <c r="BG1593" s="130"/>
      <c r="BH1593" s="6"/>
      <c r="BI1593" s="124"/>
      <c r="BJ1593" s="130"/>
    </row>
    <row r="1594" spans="1:62" customFormat="1" ht="15" x14ac:dyDescent="0.35">
      <c r="A1594" s="121"/>
      <c r="B1594" s="76"/>
      <c r="C1594" s="9"/>
      <c r="D1594" s="9"/>
      <c r="E1594" s="9"/>
      <c r="F1594" s="15"/>
      <c r="G1594" s="5"/>
      <c r="H1594" s="5"/>
      <c r="I1594" s="9"/>
      <c r="J1594" s="9"/>
      <c r="K1594" s="9"/>
      <c r="L1594" s="9"/>
      <c r="M1594" s="9"/>
      <c r="N1594" s="9"/>
      <c r="O1594" s="9"/>
      <c r="P1594" s="9"/>
      <c r="Q1594" s="9"/>
      <c r="R1594" s="9"/>
      <c r="S1594" s="9"/>
      <c r="T1594" s="9"/>
      <c r="U1594" s="9"/>
      <c r="V1594" s="9"/>
      <c r="W1594" s="9"/>
      <c r="X1594" s="65"/>
      <c r="Y1594" s="17"/>
      <c r="Z1594" s="65"/>
      <c r="AA1594" s="9"/>
      <c r="AB1594" s="9"/>
      <c r="AC1594" s="9"/>
      <c r="AD1594" s="9"/>
      <c r="AE1594" s="14"/>
      <c r="AF1594" s="14"/>
      <c r="AG1594" s="14"/>
      <c r="AH1594" s="14"/>
      <c r="AI1594" s="14"/>
      <c r="AJ1594" s="14"/>
      <c r="AK1594" s="124"/>
      <c r="AL1594" s="6"/>
      <c r="AM1594" s="6"/>
      <c r="AN1594" s="6"/>
      <c r="AO1594" s="6"/>
      <c r="AP1594" s="6"/>
      <c r="AQ1594" s="6"/>
      <c r="AR1594" s="6"/>
      <c r="AS1594" s="6"/>
      <c r="AT1594" s="130"/>
      <c r="AU1594" s="39"/>
      <c r="AV1594" s="39"/>
      <c r="AW1594" s="6"/>
      <c r="AX1594" s="6"/>
      <c r="AY1594" s="6"/>
      <c r="AZ1594" s="6"/>
      <c r="BA1594" s="6"/>
      <c r="BB1594" s="6"/>
      <c r="BC1594" s="6"/>
      <c r="BD1594" s="130"/>
      <c r="BE1594" s="124"/>
      <c r="BF1594" s="6"/>
      <c r="BG1594" s="130"/>
      <c r="BH1594" s="6"/>
      <c r="BI1594" s="124"/>
      <c r="BJ1594" s="137"/>
    </row>
    <row r="1595" spans="1:62" customFormat="1" ht="15" x14ac:dyDescent="0.35">
      <c r="A1595" s="121"/>
      <c r="B1595" s="76"/>
      <c r="C1595" s="9"/>
      <c r="D1595" s="9"/>
      <c r="E1595" s="9"/>
      <c r="F1595" s="15"/>
      <c r="G1595" s="5"/>
      <c r="H1595" s="5"/>
      <c r="I1595" s="9"/>
      <c r="J1595" s="9"/>
      <c r="K1595" s="9"/>
      <c r="L1595" s="9"/>
      <c r="M1595" s="9"/>
      <c r="N1595" s="9"/>
      <c r="O1595" s="9"/>
      <c r="P1595" s="9"/>
      <c r="Q1595" s="9"/>
      <c r="R1595" s="9"/>
      <c r="S1595" s="9"/>
      <c r="T1595" s="9"/>
      <c r="U1595" s="9"/>
      <c r="V1595" s="9"/>
      <c r="W1595" s="9"/>
      <c r="X1595" s="65"/>
      <c r="Y1595" s="17"/>
      <c r="Z1595" s="65"/>
      <c r="AA1595" s="9"/>
      <c r="AB1595" s="9"/>
      <c r="AC1595" s="9"/>
      <c r="AD1595" s="9"/>
      <c r="AE1595" s="14"/>
      <c r="AF1595" s="14"/>
      <c r="AG1595" s="14"/>
      <c r="AH1595" s="14"/>
      <c r="AI1595" s="14"/>
      <c r="AJ1595" s="14"/>
      <c r="AK1595" s="124"/>
      <c r="AL1595" s="6"/>
      <c r="AM1595" s="6"/>
      <c r="AN1595" s="6"/>
      <c r="AO1595" s="6"/>
      <c r="AP1595" s="6"/>
      <c r="AQ1595" s="6"/>
      <c r="AR1595" s="6"/>
      <c r="AS1595" s="6"/>
      <c r="AT1595" s="130"/>
      <c r="AU1595" s="39"/>
      <c r="AV1595" s="39"/>
      <c r="AW1595" s="6"/>
      <c r="AX1595" s="6"/>
      <c r="AY1595" s="6"/>
      <c r="AZ1595" s="6"/>
      <c r="BA1595" s="6"/>
      <c r="BB1595" s="6"/>
      <c r="BC1595" s="6"/>
      <c r="BD1595" s="130"/>
      <c r="BE1595" s="124"/>
      <c r="BF1595" s="6"/>
      <c r="BG1595" s="130"/>
      <c r="BH1595" s="6"/>
      <c r="BI1595" s="124"/>
      <c r="BJ1595" s="130"/>
    </row>
    <row r="1596" spans="1:62" customFormat="1" ht="15" x14ac:dyDescent="0.35">
      <c r="A1596" s="121"/>
      <c r="B1596" s="76"/>
      <c r="C1596" s="9"/>
      <c r="D1596" s="9"/>
      <c r="E1596" s="9"/>
      <c r="F1596" s="15"/>
      <c r="G1596" s="5"/>
      <c r="H1596" s="5"/>
      <c r="I1596" s="9"/>
      <c r="J1596" s="9"/>
      <c r="K1596" s="9"/>
      <c r="L1596" s="9"/>
      <c r="M1596" s="9"/>
      <c r="N1596" s="9"/>
      <c r="O1596" s="9"/>
      <c r="P1596" s="9"/>
      <c r="Q1596" s="9"/>
      <c r="R1596" s="9"/>
      <c r="S1596" s="9"/>
      <c r="T1596" s="9"/>
      <c r="U1596" s="9"/>
      <c r="V1596" s="8"/>
      <c r="W1596" s="8"/>
      <c r="X1596" s="7"/>
      <c r="Y1596" s="18"/>
      <c r="Z1596" s="7"/>
      <c r="AA1596" s="7"/>
      <c r="AB1596" s="7"/>
      <c r="AC1596" s="9"/>
      <c r="AD1596" s="8"/>
      <c r="AE1596" s="14"/>
      <c r="AF1596" s="14"/>
      <c r="AG1596" s="14"/>
      <c r="AH1596" s="14"/>
      <c r="AI1596" s="14"/>
      <c r="AJ1596" s="14"/>
      <c r="AK1596" s="125"/>
      <c r="AL1596" s="6"/>
      <c r="AM1596" s="5"/>
      <c r="AN1596" s="5"/>
      <c r="AO1596" s="6"/>
      <c r="AP1596" s="6"/>
      <c r="AQ1596" s="6"/>
      <c r="AR1596" s="6"/>
      <c r="AS1596" s="6"/>
      <c r="AT1596" s="130"/>
      <c r="AU1596" s="6"/>
      <c r="AV1596" s="6"/>
      <c r="AW1596" s="6"/>
      <c r="AX1596" s="6"/>
      <c r="AY1596" s="6"/>
      <c r="AZ1596" s="6"/>
      <c r="BA1596" s="6"/>
      <c r="BB1596" s="6"/>
      <c r="BC1596" s="6"/>
      <c r="BD1596" s="130"/>
      <c r="BE1596" s="124"/>
      <c r="BF1596" s="6"/>
      <c r="BG1596" s="130"/>
      <c r="BH1596" s="6"/>
      <c r="BI1596" s="124"/>
      <c r="BJ1596" s="130"/>
    </row>
    <row r="1597" spans="1:62" customFormat="1" ht="15" x14ac:dyDescent="0.35">
      <c r="A1597" s="121"/>
      <c r="B1597" s="76"/>
      <c r="C1597" s="9"/>
      <c r="D1597" s="9"/>
      <c r="E1597" s="9"/>
      <c r="F1597" s="15"/>
      <c r="G1597" s="5"/>
      <c r="H1597" s="5"/>
      <c r="I1597" s="9"/>
      <c r="J1597" s="9"/>
      <c r="K1597" s="9"/>
      <c r="L1597" s="9"/>
      <c r="M1597" s="9"/>
      <c r="N1597" s="9"/>
      <c r="O1597" s="9"/>
      <c r="P1597" s="9"/>
      <c r="Q1597" s="9"/>
      <c r="R1597" s="9"/>
      <c r="S1597" s="9"/>
      <c r="T1597" s="9"/>
      <c r="U1597" s="9"/>
      <c r="V1597" s="8"/>
      <c r="W1597" s="8"/>
      <c r="X1597" s="7"/>
      <c r="Y1597" s="18"/>
      <c r="Z1597" s="7"/>
      <c r="AA1597" s="7"/>
      <c r="AB1597" s="7"/>
      <c r="AC1597" s="9"/>
      <c r="AD1597" s="8"/>
      <c r="AE1597" s="14"/>
      <c r="AF1597" s="14"/>
      <c r="AG1597" s="14"/>
      <c r="AH1597" s="14"/>
      <c r="AI1597" s="14"/>
      <c r="AJ1597" s="14"/>
      <c r="AK1597" s="125"/>
      <c r="AL1597" s="6"/>
      <c r="AM1597" s="5"/>
      <c r="AN1597" s="5"/>
      <c r="AO1597" s="6"/>
      <c r="AP1597" s="6"/>
      <c r="AQ1597" s="6"/>
      <c r="AR1597" s="6"/>
      <c r="AS1597" s="6"/>
      <c r="AT1597" s="130"/>
      <c r="AU1597" s="39"/>
      <c r="AV1597" s="39"/>
      <c r="AW1597" s="6"/>
      <c r="AX1597" s="6"/>
      <c r="AY1597" s="6"/>
      <c r="AZ1597" s="6"/>
      <c r="BA1597" s="6"/>
      <c r="BB1597" s="6"/>
      <c r="BC1597" s="6"/>
      <c r="BD1597" s="130"/>
      <c r="BE1597" s="124"/>
      <c r="BF1597" s="6"/>
      <c r="BG1597" s="130"/>
      <c r="BH1597" s="6"/>
      <c r="BI1597" s="124"/>
      <c r="BJ1597" s="130"/>
    </row>
    <row r="1598" spans="1:62" customFormat="1" ht="15" x14ac:dyDescent="0.35">
      <c r="A1598" s="121"/>
      <c r="B1598" s="76"/>
      <c r="C1598" s="9"/>
      <c r="D1598" s="9"/>
      <c r="E1598" s="9"/>
      <c r="F1598" s="15"/>
      <c r="G1598" s="5"/>
      <c r="H1598" s="5"/>
      <c r="I1598" s="9"/>
      <c r="J1598" s="9"/>
      <c r="K1598" s="9"/>
      <c r="L1598" s="9"/>
      <c r="M1598" s="9"/>
      <c r="N1598" s="9"/>
      <c r="O1598" s="9"/>
      <c r="P1598" s="9"/>
      <c r="Q1598" s="9"/>
      <c r="R1598" s="9"/>
      <c r="S1598" s="9"/>
      <c r="T1598" s="9"/>
      <c r="U1598" s="9"/>
      <c r="V1598" s="9"/>
      <c r="W1598" s="9"/>
      <c r="X1598" s="65"/>
      <c r="Y1598" s="17"/>
      <c r="Z1598" s="65"/>
      <c r="AA1598" s="9"/>
      <c r="AB1598" s="9"/>
      <c r="AC1598" s="9"/>
      <c r="AD1598" s="9"/>
      <c r="AE1598" s="14"/>
      <c r="AF1598" s="14"/>
      <c r="AG1598" s="14"/>
      <c r="AH1598" s="14"/>
      <c r="AI1598" s="14"/>
      <c r="AJ1598" s="14"/>
      <c r="AK1598" s="124"/>
      <c r="AL1598" s="6"/>
      <c r="AM1598" s="6"/>
      <c r="AN1598" s="6"/>
      <c r="AO1598" s="6"/>
      <c r="AP1598" s="6"/>
      <c r="AQ1598" s="6"/>
      <c r="AR1598" s="6"/>
      <c r="AS1598" s="6"/>
      <c r="AT1598" s="130"/>
      <c r="AU1598" s="39"/>
      <c r="AV1598" s="39"/>
      <c r="AW1598" s="6"/>
      <c r="AX1598" s="6"/>
      <c r="AY1598" s="6"/>
      <c r="AZ1598" s="6"/>
      <c r="BA1598" s="6"/>
      <c r="BB1598" s="6"/>
      <c r="BC1598" s="6"/>
      <c r="BD1598" s="130"/>
      <c r="BE1598" s="124"/>
      <c r="BF1598" s="6"/>
      <c r="BG1598" s="130"/>
      <c r="BH1598" s="6"/>
      <c r="BI1598" s="124"/>
      <c r="BJ1598" s="130"/>
    </row>
    <row r="1599" spans="1:62" customFormat="1" ht="15" x14ac:dyDescent="0.35">
      <c r="A1599" s="34"/>
      <c r="B1599" s="76"/>
      <c r="C1599" s="1"/>
      <c r="D1599" s="9"/>
      <c r="E1599" s="1"/>
      <c r="F1599" s="15"/>
      <c r="G1599" s="5"/>
      <c r="H1599" s="5"/>
      <c r="I1599" s="22"/>
      <c r="J1599" s="22"/>
      <c r="K1599" s="22"/>
      <c r="L1599" s="60"/>
      <c r="M1599" s="60"/>
      <c r="N1599" s="60"/>
      <c r="O1599" s="60"/>
      <c r="P1599" s="60"/>
      <c r="Q1599" s="60"/>
      <c r="R1599" s="60"/>
      <c r="S1599" s="60"/>
      <c r="T1599" s="60"/>
      <c r="U1599" s="60"/>
      <c r="V1599" s="60"/>
      <c r="W1599" s="60"/>
      <c r="X1599" s="60"/>
      <c r="Y1599" s="59"/>
      <c r="Z1599" s="20"/>
      <c r="AA1599" s="60"/>
      <c r="AB1599" s="60"/>
      <c r="AC1599" s="60"/>
      <c r="AD1599" s="60"/>
      <c r="AE1599" s="22"/>
      <c r="AF1599" s="22"/>
      <c r="AG1599" s="22"/>
      <c r="AH1599" s="22"/>
      <c r="AI1599" s="22"/>
      <c r="AJ1599" s="22"/>
      <c r="AK1599" s="38"/>
      <c r="AL1599" s="39"/>
      <c r="AM1599" s="39"/>
      <c r="AN1599" s="39"/>
      <c r="AO1599" s="39"/>
      <c r="AP1599" s="39"/>
      <c r="AQ1599" s="39"/>
      <c r="AR1599" s="40"/>
      <c r="AS1599" s="39"/>
      <c r="AT1599" s="42"/>
      <c r="AU1599" s="39"/>
      <c r="AV1599" s="39"/>
      <c r="AW1599" s="39"/>
      <c r="AX1599" s="39"/>
      <c r="AY1599" s="39"/>
      <c r="AZ1599" s="40"/>
      <c r="BA1599" s="39"/>
      <c r="BB1599" s="40"/>
      <c r="BC1599" s="39"/>
      <c r="BD1599" s="42"/>
      <c r="BE1599" s="38"/>
      <c r="BF1599" s="39"/>
      <c r="BG1599" s="55"/>
      <c r="BH1599" s="56"/>
      <c r="BI1599" s="57"/>
      <c r="BJ1599" s="58"/>
    </row>
    <row r="1600" spans="1:62" customFormat="1" ht="15" x14ac:dyDescent="0.35">
      <c r="A1600" s="121"/>
      <c r="B1600" s="76"/>
      <c r="C1600" s="9"/>
      <c r="D1600" s="9"/>
      <c r="E1600" s="9"/>
      <c r="F1600" s="15"/>
      <c r="G1600" s="5"/>
      <c r="H1600" s="5"/>
      <c r="I1600" s="9"/>
      <c r="J1600" s="9"/>
      <c r="K1600" s="9"/>
      <c r="L1600" s="9"/>
      <c r="M1600" s="9"/>
      <c r="N1600" s="9"/>
      <c r="O1600" s="9"/>
      <c r="P1600" s="9"/>
      <c r="Q1600" s="9"/>
      <c r="R1600" s="9"/>
      <c r="S1600" s="9"/>
      <c r="T1600" s="9"/>
      <c r="U1600" s="9"/>
      <c r="V1600" s="9"/>
      <c r="W1600" s="9"/>
      <c r="X1600" s="65"/>
      <c r="Y1600" s="17"/>
      <c r="Z1600" s="65"/>
      <c r="AA1600" s="9"/>
      <c r="AB1600" s="9"/>
      <c r="AC1600" s="9"/>
      <c r="AD1600" s="9"/>
      <c r="AE1600" s="14"/>
      <c r="AF1600" s="14"/>
      <c r="AG1600" s="14"/>
      <c r="AH1600" s="14"/>
      <c r="AI1600" s="14"/>
      <c r="AJ1600" s="14"/>
      <c r="AK1600" s="124"/>
      <c r="AL1600" s="6"/>
      <c r="AM1600" s="6"/>
      <c r="AN1600" s="6"/>
      <c r="AO1600" s="6"/>
      <c r="AP1600" s="6"/>
      <c r="AQ1600" s="6"/>
      <c r="AR1600" s="6"/>
      <c r="AS1600" s="6"/>
      <c r="AT1600" s="130"/>
      <c r="AU1600" s="39"/>
      <c r="AV1600" s="39"/>
      <c r="AW1600" s="6"/>
      <c r="AX1600" s="6"/>
      <c r="AY1600" s="6"/>
      <c r="AZ1600" s="6"/>
      <c r="BA1600" s="6"/>
      <c r="BB1600" s="6"/>
      <c r="BC1600" s="6"/>
      <c r="BD1600" s="130"/>
      <c r="BE1600" s="124"/>
      <c r="BF1600" s="6"/>
      <c r="BG1600" s="130"/>
      <c r="BH1600" s="6"/>
      <c r="BI1600" s="124"/>
      <c r="BJ1600" s="130"/>
    </row>
    <row r="1601" spans="1:62" customFormat="1" ht="15" x14ac:dyDescent="0.35">
      <c r="A1601" s="121"/>
      <c r="B1601" s="76"/>
      <c r="C1601" s="9"/>
      <c r="D1601" s="9"/>
      <c r="E1601" s="9"/>
      <c r="F1601" s="15"/>
      <c r="G1601" s="5"/>
      <c r="H1601" s="5"/>
      <c r="I1601" s="9"/>
      <c r="J1601" s="9"/>
      <c r="K1601" s="9"/>
      <c r="L1601" s="9"/>
      <c r="M1601" s="9"/>
      <c r="N1601" s="9"/>
      <c r="O1601" s="9"/>
      <c r="P1601" s="9"/>
      <c r="Q1601" s="9"/>
      <c r="R1601" s="9"/>
      <c r="S1601" s="9"/>
      <c r="T1601" s="9"/>
      <c r="U1601" s="9"/>
      <c r="V1601" s="8"/>
      <c r="W1601" s="8"/>
      <c r="X1601" s="7"/>
      <c r="Y1601" s="18"/>
      <c r="Z1601" s="7"/>
      <c r="AA1601" s="7"/>
      <c r="AB1601" s="7"/>
      <c r="AC1601" s="9"/>
      <c r="AD1601" s="8"/>
      <c r="AE1601" s="14"/>
      <c r="AF1601" s="14"/>
      <c r="AG1601" s="14"/>
      <c r="AH1601" s="14"/>
      <c r="AI1601" s="14"/>
      <c r="AJ1601" s="14"/>
      <c r="AK1601" s="125"/>
      <c r="AL1601" s="6"/>
      <c r="AM1601" s="5"/>
      <c r="AN1601" s="5"/>
      <c r="AO1601" s="6"/>
      <c r="AP1601" s="6"/>
      <c r="AQ1601" s="6"/>
      <c r="AR1601" s="6"/>
      <c r="AS1601" s="6"/>
      <c r="AT1601" s="130"/>
      <c r="AU1601" s="6"/>
      <c r="AV1601" s="6"/>
      <c r="AW1601" s="6"/>
      <c r="AX1601" s="6"/>
      <c r="AY1601" s="6"/>
      <c r="AZ1601" s="6"/>
      <c r="BA1601" s="6"/>
      <c r="BB1601" s="6"/>
      <c r="BC1601" s="6"/>
      <c r="BD1601" s="130"/>
      <c r="BE1601" s="124"/>
      <c r="BF1601" s="6"/>
      <c r="BG1601" s="130"/>
      <c r="BH1601" s="6"/>
      <c r="BI1601" s="124"/>
      <c r="BJ1601" s="130"/>
    </row>
    <row r="1602" spans="1:62" customFormat="1" ht="15" x14ac:dyDescent="0.35">
      <c r="A1602" s="121"/>
      <c r="B1602" s="76"/>
      <c r="C1602" s="9"/>
      <c r="D1602" s="9"/>
      <c r="E1602" s="9"/>
      <c r="F1602" s="15"/>
      <c r="G1602" s="5"/>
      <c r="H1602" s="5"/>
      <c r="I1602" s="9"/>
      <c r="J1602" s="9"/>
      <c r="K1602" s="9"/>
      <c r="L1602" s="9"/>
      <c r="M1602" s="9"/>
      <c r="N1602" s="9"/>
      <c r="O1602" s="9"/>
      <c r="P1602" s="9"/>
      <c r="Q1602" s="9"/>
      <c r="R1602" s="9"/>
      <c r="S1602" s="9"/>
      <c r="T1602" s="9"/>
      <c r="U1602" s="9"/>
      <c r="V1602" s="9"/>
      <c r="W1602" s="9"/>
      <c r="X1602" s="65"/>
      <c r="Y1602" s="17"/>
      <c r="Z1602" s="65"/>
      <c r="AA1602" s="9"/>
      <c r="AB1602" s="9"/>
      <c r="AC1602" s="9"/>
      <c r="AD1602" s="9"/>
      <c r="AE1602" s="14"/>
      <c r="AF1602" s="14"/>
      <c r="AG1602" s="14"/>
      <c r="AH1602" s="14"/>
      <c r="AI1602" s="14"/>
      <c r="AJ1602" s="14"/>
      <c r="AK1602" s="124"/>
      <c r="AL1602" s="6"/>
      <c r="AM1602" s="6"/>
      <c r="AN1602" s="6"/>
      <c r="AO1602" s="6"/>
      <c r="AP1602" s="6"/>
      <c r="AQ1602" s="6"/>
      <c r="AR1602" s="6"/>
      <c r="AS1602" s="6"/>
      <c r="AT1602" s="130"/>
      <c r="AU1602" s="39"/>
      <c r="AV1602" s="39"/>
      <c r="AW1602" s="6"/>
      <c r="AX1602" s="6"/>
      <c r="AY1602" s="6"/>
      <c r="AZ1602" s="6"/>
      <c r="BA1602" s="6"/>
      <c r="BB1602" s="6"/>
      <c r="BC1602" s="6"/>
      <c r="BD1602" s="130"/>
      <c r="BE1602" s="124"/>
      <c r="BF1602" s="6"/>
      <c r="BG1602" s="130"/>
      <c r="BH1602" s="6"/>
      <c r="BI1602" s="124"/>
      <c r="BJ1602" s="130"/>
    </row>
    <row r="1603" spans="1:62" customFormat="1" ht="15" x14ac:dyDescent="0.35">
      <c r="A1603" s="34"/>
      <c r="B1603" s="19"/>
      <c r="C1603" s="1"/>
      <c r="D1603" s="9"/>
      <c r="E1603" s="1"/>
      <c r="F1603" s="15"/>
      <c r="G1603" s="37"/>
      <c r="H1603" s="5"/>
      <c r="I1603" s="22"/>
      <c r="J1603" s="22"/>
      <c r="K1603" s="22"/>
      <c r="L1603" s="60"/>
      <c r="M1603" s="60"/>
      <c r="N1603" s="60"/>
      <c r="O1603" s="60"/>
      <c r="P1603" s="60"/>
      <c r="Q1603" s="60"/>
      <c r="R1603" s="60"/>
      <c r="S1603" s="60"/>
      <c r="T1603" s="60"/>
      <c r="U1603" s="60"/>
      <c r="V1603" s="60"/>
      <c r="W1603" s="60"/>
      <c r="X1603" s="60"/>
      <c r="Y1603" s="59"/>
      <c r="Z1603" s="20"/>
      <c r="AA1603" s="60"/>
      <c r="AB1603" s="60"/>
      <c r="AC1603" s="60"/>
      <c r="AD1603" s="60"/>
      <c r="AE1603" s="22"/>
      <c r="AF1603" s="22"/>
      <c r="AG1603" s="22"/>
      <c r="AH1603" s="22"/>
      <c r="AI1603" s="22"/>
      <c r="AJ1603" s="22"/>
      <c r="AK1603" s="38"/>
      <c r="AL1603" s="39"/>
      <c r="AM1603" s="39"/>
      <c r="AN1603" s="39"/>
      <c r="AO1603" s="39"/>
      <c r="AP1603" s="39"/>
      <c r="AQ1603" s="39"/>
      <c r="AR1603" s="40"/>
      <c r="AS1603" s="39"/>
      <c r="AT1603" s="42"/>
      <c r="AU1603" s="39"/>
      <c r="AV1603" s="39"/>
      <c r="AW1603" s="39"/>
      <c r="AX1603" s="39"/>
      <c r="AY1603" s="39"/>
      <c r="AZ1603" s="40"/>
      <c r="BA1603" s="39"/>
      <c r="BB1603" s="40"/>
      <c r="BC1603" s="39"/>
      <c r="BD1603" s="42"/>
      <c r="BE1603" s="38"/>
      <c r="BF1603" s="39"/>
      <c r="BG1603" s="55"/>
      <c r="BH1603" s="56"/>
      <c r="BI1603" s="57"/>
      <c r="BJ1603" s="58"/>
    </row>
    <row r="1604" spans="1:62" customFormat="1" ht="15" x14ac:dyDescent="0.35">
      <c r="A1604" s="121"/>
      <c r="B1604" s="76"/>
      <c r="C1604" s="9"/>
      <c r="D1604" s="9"/>
      <c r="E1604" s="9"/>
      <c r="F1604" s="15"/>
      <c r="G1604" s="5"/>
      <c r="H1604" s="5"/>
      <c r="I1604" s="9"/>
      <c r="J1604" s="9"/>
      <c r="K1604" s="9"/>
      <c r="L1604" s="9"/>
      <c r="M1604" s="9"/>
      <c r="N1604" s="9"/>
      <c r="O1604" s="9"/>
      <c r="P1604" s="9"/>
      <c r="Q1604" s="9"/>
      <c r="R1604" s="9"/>
      <c r="S1604" s="9"/>
      <c r="T1604" s="9"/>
      <c r="U1604" s="9"/>
      <c r="V1604" s="9"/>
      <c r="W1604" s="9"/>
      <c r="X1604" s="65"/>
      <c r="Y1604" s="17"/>
      <c r="Z1604" s="65"/>
      <c r="AA1604" s="9"/>
      <c r="AB1604" s="9"/>
      <c r="AC1604" s="9"/>
      <c r="AD1604" s="9"/>
      <c r="AE1604" s="14"/>
      <c r="AF1604" s="14"/>
      <c r="AG1604" s="14"/>
      <c r="AH1604" s="14"/>
      <c r="AI1604" s="14"/>
      <c r="AJ1604" s="14"/>
      <c r="AK1604" s="124"/>
      <c r="AL1604" s="6"/>
      <c r="AM1604" s="6"/>
      <c r="AN1604" s="6"/>
      <c r="AO1604" s="6"/>
      <c r="AP1604" s="6"/>
      <c r="AQ1604" s="6"/>
      <c r="AR1604" s="6"/>
      <c r="AS1604" s="6"/>
      <c r="AT1604" s="130"/>
      <c r="AU1604" s="39"/>
      <c r="AV1604" s="39"/>
      <c r="AW1604" s="6"/>
      <c r="AX1604" s="6"/>
      <c r="AY1604" s="6"/>
      <c r="AZ1604" s="6"/>
      <c r="BA1604" s="6"/>
      <c r="BB1604" s="6"/>
      <c r="BC1604" s="6"/>
      <c r="BD1604" s="130"/>
      <c r="BE1604" s="124"/>
      <c r="BF1604" s="6"/>
      <c r="BG1604" s="130"/>
      <c r="BH1604" s="6"/>
      <c r="BI1604" s="124"/>
      <c r="BJ1604" s="130"/>
    </row>
    <row r="1605" spans="1:62" customFormat="1" ht="15" x14ac:dyDescent="0.35">
      <c r="A1605" s="121"/>
      <c r="B1605" s="76"/>
      <c r="C1605" s="9"/>
      <c r="D1605" s="9"/>
      <c r="E1605" s="9"/>
      <c r="F1605" s="15"/>
      <c r="G1605" s="5"/>
      <c r="H1605" s="5"/>
      <c r="I1605" s="9"/>
      <c r="J1605" s="9"/>
      <c r="K1605" s="9"/>
      <c r="L1605" s="9"/>
      <c r="M1605" s="9"/>
      <c r="N1605" s="9"/>
      <c r="O1605" s="9"/>
      <c r="P1605" s="9"/>
      <c r="Q1605" s="9"/>
      <c r="R1605" s="9"/>
      <c r="S1605" s="9"/>
      <c r="T1605" s="9"/>
      <c r="U1605" s="9"/>
      <c r="V1605" s="9"/>
      <c r="W1605" s="9"/>
      <c r="X1605" s="65"/>
      <c r="Y1605" s="17"/>
      <c r="Z1605" s="65"/>
      <c r="AA1605" s="9"/>
      <c r="AB1605" s="9"/>
      <c r="AC1605" s="9"/>
      <c r="AD1605" s="9"/>
      <c r="AE1605" s="14"/>
      <c r="AF1605" s="14"/>
      <c r="AG1605" s="14"/>
      <c r="AH1605" s="14"/>
      <c r="AI1605" s="14"/>
      <c r="AJ1605" s="14"/>
      <c r="AK1605" s="124"/>
      <c r="AL1605" s="6"/>
      <c r="AM1605" s="6"/>
      <c r="AN1605" s="6"/>
      <c r="AO1605" s="6"/>
      <c r="AP1605" s="6"/>
      <c r="AQ1605" s="6"/>
      <c r="AR1605" s="6"/>
      <c r="AS1605" s="6"/>
      <c r="AT1605" s="130"/>
      <c r="AU1605" s="39"/>
      <c r="AV1605" s="39"/>
      <c r="AW1605" s="6"/>
      <c r="AX1605" s="6"/>
      <c r="AY1605" s="6"/>
      <c r="AZ1605" s="6"/>
      <c r="BA1605" s="6"/>
      <c r="BB1605" s="6"/>
      <c r="BC1605" s="6"/>
      <c r="BD1605" s="130"/>
      <c r="BE1605" s="124"/>
      <c r="BF1605" s="6"/>
      <c r="BG1605" s="130"/>
      <c r="BH1605" s="6"/>
      <c r="BI1605" s="124"/>
      <c r="BJ1605" s="130"/>
    </row>
    <row r="1606" spans="1:62" customFormat="1" ht="15" x14ac:dyDescent="0.35">
      <c r="A1606" s="121"/>
      <c r="B1606" s="76"/>
      <c r="C1606" s="9"/>
      <c r="D1606" s="9"/>
      <c r="E1606" s="9"/>
      <c r="F1606" s="15"/>
      <c r="G1606" s="5"/>
      <c r="H1606" s="5"/>
      <c r="I1606" s="9"/>
      <c r="J1606" s="9"/>
      <c r="K1606" s="9"/>
      <c r="L1606" s="9"/>
      <c r="M1606" s="9"/>
      <c r="N1606" s="9"/>
      <c r="O1606" s="9"/>
      <c r="P1606" s="9"/>
      <c r="Q1606" s="9"/>
      <c r="R1606" s="9"/>
      <c r="S1606" s="9"/>
      <c r="T1606" s="9"/>
      <c r="U1606" s="9"/>
      <c r="V1606" s="8"/>
      <c r="W1606" s="8"/>
      <c r="X1606" s="7"/>
      <c r="Y1606" s="18"/>
      <c r="Z1606" s="7"/>
      <c r="AA1606" s="7"/>
      <c r="AB1606" s="7"/>
      <c r="AC1606" s="9"/>
      <c r="AD1606" s="8"/>
      <c r="AE1606" s="14"/>
      <c r="AF1606" s="14"/>
      <c r="AG1606" s="14"/>
      <c r="AH1606" s="14"/>
      <c r="AI1606" s="14"/>
      <c r="AJ1606" s="14"/>
      <c r="AK1606" s="125"/>
      <c r="AL1606" s="6"/>
      <c r="AM1606" s="5"/>
      <c r="AN1606" s="5"/>
      <c r="AO1606" s="6"/>
      <c r="AP1606" s="6"/>
      <c r="AQ1606" s="6"/>
      <c r="AR1606" s="6"/>
      <c r="AS1606" s="6"/>
      <c r="AT1606" s="130"/>
      <c r="AU1606" s="6"/>
      <c r="AV1606" s="6"/>
      <c r="AW1606" s="6"/>
      <c r="AX1606" s="6"/>
      <c r="AY1606" s="6"/>
      <c r="AZ1606" s="6"/>
      <c r="BA1606" s="6"/>
      <c r="BB1606" s="6"/>
      <c r="BC1606" s="6"/>
      <c r="BD1606" s="130"/>
      <c r="BE1606" s="124"/>
      <c r="BF1606" s="6"/>
      <c r="BG1606" s="130"/>
      <c r="BH1606" s="6"/>
      <c r="BI1606" s="124"/>
      <c r="BJ1606" s="130"/>
    </row>
    <row r="1607" spans="1:62" customFormat="1" ht="15" x14ac:dyDescent="0.35">
      <c r="A1607" s="121"/>
      <c r="B1607" s="76"/>
      <c r="C1607" s="9"/>
      <c r="D1607" s="9"/>
      <c r="E1607" s="9"/>
      <c r="F1607" s="15"/>
      <c r="G1607" s="5"/>
      <c r="H1607" s="5"/>
      <c r="I1607" s="9"/>
      <c r="J1607" s="9"/>
      <c r="K1607" s="9"/>
      <c r="L1607" s="9"/>
      <c r="M1607" s="9"/>
      <c r="N1607" s="9"/>
      <c r="O1607" s="9"/>
      <c r="P1607" s="9"/>
      <c r="Q1607" s="9"/>
      <c r="R1607" s="9"/>
      <c r="S1607" s="9"/>
      <c r="T1607" s="9"/>
      <c r="U1607" s="9"/>
      <c r="V1607" s="8"/>
      <c r="W1607" s="8"/>
      <c r="X1607" s="7"/>
      <c r="Y1607" s="18"/>
      <c r="Z1607" s="7"/>
      <c r="AA1607" s="7"/>
      <c r="AB1607" s="7"/>
      <c r="AC1607" s="9"/>
      <c r="AD1607" s="8"/>
      <c r="AE1607" s="14"/>
      <c r="AF1607" s="14"/>
      <c r="AG1607" s="14"/>
      <c r="AH1607" s="14"/>
      <c r="AI1607" s="14"/>
      <c r="AJ1607" s="14"/>
      <c r="AK1607" s="125"/>
      <c r="AL1607" s="6"/>
      <c r="AM1607" s="5"/>
      <c r="AN1607" s="5"/>
      <c r="AO1607" s="6"/>
      <c r="AP1607" s="6"/>
      <c r="AQ1607" s="6"/>
      <c r="AR1607" s="6"/>
      <c r="AS1607" s="6"/>
      <c r="AT1607" s="130"/>
      <c r="AU1607" s="6"/>
      <c r="AV1607" s="6"/>
      <c r="AW1607" s="6"/>
      <c r="AX1607" s="6"/>
      <c r="AY1607" s="6"/>
      <c r="AZ1607" s="6"/>
      <c r="BA1607" s="6"/>
      <c r="BB1607" s="6"/>
      <c r="BC1607" s="6"/>
      <c r="BD1607" s="130"/>
      <c r="BE1607" s="124"/>
      <c r="BF1607" s="6"/>
      <c r="BG1607" s="130"/>
      <c r="BH1607" s="6"/>
      <c r="BI1607" s="124"/>
      <c r="BJ1607" s="130"/>
    </row>
    <row r="1608" spans="1:62" customFormat="1" ht="15" x14ac:dyDescent="0.35">
      <c r="A1608" s="34"/>
      <c r="B1608" s="76"/>
      <c r="C1608" s="1"/>
      <c r="D1608" s="9"/>
      <c r="E1608" s="1"/>
      <c r="F1608" s="15"/>
      <c r="G1608" s="5"/>
      <c r="H1608" s="5"/>
      <c r="I1608" s="22"/>
      <c r="J1608" s="22"/>
      <c r="K1608" s="22"/>
      <c r="L1608" s="60"/>
      <c r="M1608" s="60"/>
      <c r="N1608" s="60"/>
      <c r="O1608" s="60"/>
      <c r="P1608" s="60"/>
      <c r="Q1608" s="60"/>
      <c r="R1608" s="60"/>
      <c r="S1608" s="60"/>
      <c r="T1608" s="60"/>
      <c r="U1608" s="60"/>
      <c r="V1608" s="60"/>
      <c r="W1608" s="60"/>
      <c r="X1608" s="60"/>
      <c r="Y1608" s="59"/>
      <c r="Z1608" s="20"/>
      <c r="AA1608" s="60"/>
      <c r="AB1608" s="60"/>
      <c r="AC1608" s="60"/>
      <c r="AD1608" s="60"/>
      <c r="AE1608" s="22"/>
      <c r="AF1608" s="22"/>
      <c r="AG1608" s="22"/>
      <c r="AH1608" s="22"/>
      <c r="AI1608" s="22"/>
      <c r="AJ1608" s="22"/>
      <c r="AK1608" s="38"/>
      <c r="AL1608" s="39"/>
      <c r="AM1608" s="39"/>
      <c r="AN1608" s="39"/>
      <c r="AO1608" s="39"/>
      <c r="AP1608" s="39"/>
      <c r="AQ1608" s="39"/>
      <c r="AR1608" s="40"/>
      <c r="AS1608" s="39"/>
      <c r="AT1608" s="42"/>
      <c r="AU1608" s="39"/>
      <c r="AV1608" s="39"/>
      <c r="AW1608" s="39"/>
      <c r="AX1608" s="39"/>
      <c r="AY1608" s="39"/>
      <c r="AZ1608" s="40"/>
      <c r="BA1608" s="39"/>
      <c r="BB1608" s="40"/>
      <c r="BC1608" s="39"/>
      <c r="BD1608" s="42"/>
      <c r="BE1608" s="38"/>
      <c r="BF1608" s="39"/>
      <c r="BG1608" s="55"/>
      <c r="BH1608" s="56"/>
      <c r="BI1608" s="57"/>
      <c r="BJ1608" s="58"/>
    </row>
    <row r="1609" spans="1:62" customFormat="1" ht="15" x14ac:dyDescent="0.35">
      <c r="A1609" s="121"/>
      <c r="B1609" s="76"/>
      <c r="C1609" s="9"/>
      <c r="D1609" s="9"/>
      <c r="E1609" s="9"/>
      <c r="F1609" s="15"/>
      <c r="G1609" s="5"/>
      <c r="H1609" s="5"/>
      <c r="I1609" s="9"/>
      <c r="J1609" s="9"/>
      <c r="K1609" s="9"/>
      <c r="L1609" s="9"/>
      <c r="M1609" s="9"/>
      <c r="N1609" s="9"/>
      <c r="O1609" s="9"/>
      <c r="P1609" s="9"/>
      <c r="Q1609" s="9"/>
      <c r="R1609" s="9"/>
      <c r="S1609" s="9"/>
      <c r="T1609" s="9"/>
      <c r="U1609" s="9"/>
      <c r="V1609" s="9"/>
      <c r="W1609" s="9"/>
      <c r="X1609" s="65"/>
      <c r="Y1609" s="17"/>
      <c r="Z1609" s="65"/>
      <c r="AA1609" s="9"/>
      <c r="AB1609" s="9"/>
      <c r="AC1609" s="9"/>
      <c r="AD1609" s="9"/>
      <c r="AE1609" s="14"/>
      <c r="AF1609" s="14"/>
      <c r="AG1609" s="14"/>
      <c r="AH1609" s="14"/>
      <c r="AI1609" s="14"/>
      <c r="AJ1609" s="14"/>
      <c r="AK1609" s="124"/>
      <c r="AL1609" s="6"/>
      <c r="AM1609" s="6"/>
      <c r="AN1609" s="6"/>
      <c r="AO1609" s="6"/>
      <c r="AP1609" s="6"/>
      <c r="AQ1609" s="6"/>
      <c r="AR1609" s="6"/>
      <c r="AS1609" s="6"/>
      <c r="AT1609" s="130"/>
      <c r="AU1609" s="39"/>
      <c r="AV1609" s="39"/>
      <c r="AW1609" s="6"/>
      <c r="AX1609" s="6"/>
      <c r="AY1609" s="6"/>
      <c r="AZ1609" s="6"/>
      <c r="BA1609" s="6"/>
      <c r="BB1609" s="6"/>
      <c r="BC1609" s="6"/>
      <c r="BD1609" s="130"/>
      <c r="BE1609" s="124"/>
      <c r="BF1609" s="6"/>
      <c r="BG1609" s="130"/>
      <c r="BH1609" s="6"/>
      <c r="BI1609" s="124"/>
      <c r="BJ1609" s="130"/>
    </row>
    <row r="1610" spans="1:62" customFormat="1" ht="15" x14ac:dyDescent="0.35">
      <c r="A1610" s="121"/>
      <c r="B1610" s="76"/>
      <c r="C1610" s="9"/>
      <c r="D1610" s="9"/>
      <c r="E1610" s="9"/>
      <c r="F1610" s="15"/>
      <c r="G1610" s="5"/>
      <c r="H1610" s="5"/>
      <c r="I1610" s="9"/>
      <c r="J1610" s="9"/>
      <c r="K1610" s="9"/>
      <c r="L1610" s="9"/>
      <c r="M1610" s="9"/>
      <c r="N1610" s="9"/>
      <c r="O1610" s="9"/>
      <c r="P1610" s="9"/>
      <c r="Q1610" s="9"/>
      <c r="R1610" s="9"/>
      <c r="S1610" s="9"/>
      <c r="T1610" s="9"/>
      <c r="U1610" s="9"/>
      <c r="V1610" s="9"/>
      <c r="W1610" s="9"/>
      <c r="X1610" s="65"/>
      <c r="Y1610" s="17"/>
      <c r="Z1610" s="65"/>
      <c r="AA1610" s="9"/>
      <c r="AB1610" s="9"/>
      <c r="AC1610" s="9"/>
      <c r="AD1610" s="9"/>
      <c r="AE1610" s="14"/>
      <c r="AF1610" s="14"/>
      <c r="AG1610" s="14"/>
      <c r="AH1610" s="14"/>
      <c r="AI1610" s="14"/>
      <c r="AJ1610" s="14"/>
      <c r="AK1610" s="124"/>
      <c r="AL1610" s="6"/>
      <c r="AM1610" s="6"/>
      <c r="AN1610" s="6"/>
      <c r="AO1610" s="6"/>
      <c r="AP1610" s="6"/>
      <c r="AQ1610" s="6"/>
      <c r="AR1610" s="6"/>
      <c r="AS1610" s="6"/>
      <c r="AT1610" s="130"/>
      <c r="AU1610" s="39"/>
      <c r="AV1610" s="39"/>
      <c r="AW1610" s="6"/>
      <c r="AX1610" s="6"/>
      <c r="AY1610" s="6"/>
      <c r="AZ1610" s="6"/>
      <c r="BA1610" s="6"/>
      <c r="BB1610" s="6"/>
      <c r="BC1610" s="6"/>
      <c r="BD1610" s="130"/>
      <c r="BE1610" s="124"/>
      <c r="BF1610" s="6"/>
      <c r="BG1610" s="130"/>
      <c r="BH1610" s="6"/>
      <c r="BI1610" s="124"/>
      <c r="BJ1610" s="130"/>
    </row>
    <row r="1611" spans="1:62" customFormat="1" ht="15" x14ac:dyDescent="0.35">
      <c r="A1611" s="121"/>
      <c r="B1611" s="76"/>
      <c r="C1611" s="9"/>
      <c r="D1611" s="9"/>
      <c r="E1611" s="9"/>
      <c r="F1611" s="15"/>
      <c r="G1611" s="5"/>
      <c r="H1611" s="5"/>
      <c r="I1611" s="9"/>
      <c r="J1611" s="9"/>
      <c r="K1611" s="9"/>
      <c r="L1611" s="9"/>
      <c r="M1611" s="9"/>
      <c r="N1611" s="9"/>
      <c r="O1611" s="9"/>
      <c r="P1611" s="9"/>
      <c r="Q1611" s="9"/>
      <c r="R1611" s="9"/>
      <c r="S1611" s="9"/>
      <c r="T1611" s="9"/>
      <c r="U1611" s="9"/>
      <c r="V1611" s="8"/>
      <c r="W1611" s="8"/>
      <c r="X1611" s="7"/>
      <c r="Y1611" s="18"/>
      <c r="Z1611" s="7"/>
      <c r="AA1611" s="7"/>
      <c r="AB1611" s="7"/>
      <c r="AC1611" s="9"/>
      <c r="AD1611" s="8"/>
      <c r="AE1611" s="14"/>
      <c r="AF1611" s="14"/>
      <c r="AG1611" s="14"/>
      <c r="AH1611" s="14"/>
      <c r="AI1611" s="14"/>
      <c r="AJ1611" s="14"/>
      <c r="AK1611" s="125"/>
      <c r="AL1611" s="6"/>
      <c r="AM1611" s="5"/>
      <c r="AN1611" s="5"/>
      <c r="AO1611" s="6"/>
      <c r="AP1611" s="6"/>
      <c r="AQ1611" s="6"/>
      <c r="AR1611" s="6"/>
      <c r="AS1611" s="6"/>
      <c r="AT1611" s="130"/>
      <c r="AU1611" s="6"/>
      <c r="AV1611" s="6"/>
      <c r="AW1611" s="6"/>
      <c r="AX1611" s="6"/>
      <c r="AY1611" s="6"/>
      <c r="AZ1611" s="6"/>
      <c r="BA1611" s="6"/>
      <c r="BB1611" s="6"/>
      <c r="BC1611" s="6"/>
      <c r="BD1611" s="130"/>
      <c r="BE1611" s="124"/>
      <c r="BF1611" s="6"/>
      <c r="BG1611" s="130"/>
      <c r="BH1611" s="6"/>
      <c r="BI1611" s="124"/>
      <c r="BJ1611" s="130"/>
    </row>
    <row r="1612" spans="1:62" customFormat="1" ht="15" x14ac:dyDescent="0.35">
      <c r="A1612" s="121"/>
      <c r="B1612" s="76"/>
      <c r="C1612" s="9"/>
      <c r="D1612" s="9"/>
      <c r="E1612" s="9"/>
      <c r="F1612" s="15"/>
      <c r="G1612" s="5"/>
      <c r="H1612" s="5"/>
      <c r="I1612" s="9"/>
      <c r="J1612" s="9"/>
      <c r="K1612" s="9"/>
      <c r="L1612" s="9"/>
      <c r="M1612" s="9"/>
      <c r="N1612" s="9"/>
      <c r="O1612" s="9"/>
      <c r="P1612" s="9"/>
      <c r="Q1612" s="9"/>
      <c r="R1612" s="9"/>
      <c r="S1612" s="9"/>
      <c r="T1612" s="9"/>
      <c r="U1612" s="9"/>
      <c r="V1612" s="8"/>
      <c r="W1612" s="8"/>
      <c r="X1612" s="7"/>
      <c r="Y1612" s="18"/>
      <c r="Z1612" s="7"/>
      <c r="AA1612" s="7"/>
      <c r="AB1612" s="7"/>
      <c r="AC1612" s="9"/>
      <c r="AD1612" s="8"/>
      <c r="AE1612" s="14"/>
      <c r="AF1612" s="14"/>
      <c r="AG1612" s="14"/>
      <c r="AH1612" s="14"/>
      <c r="AI1612" s="14"/>
      <c r="AJ1612" s="14"/>
      <c r="AK1612" s="125"/>
      <c r="AL1612" s="6"/>
      <c r="AM1612" s="5"/>
      <c r="AN1612" s="5"/>
      <c r="AO1612" s="6"/>
      <c r="AP1612" s="6"/>
      <c r="AQ1612" s="6"/>
      <c r="AR1612" s="6"/>
      <c r="AS1612" s="6"/>
      <c r="AT1612" s="130"/>
      <c r="AU1612" s="6"/>
      <c r="AV1612" s="6"/>
      <c r="AW1612" s="6"/>
      <c r="AX1612" s="6"/>
      <c r="AY1612" s="6"/>
      <c r="AZ1612" s="6"/>
      <c r="BA1612" s="6"/>
      <c r="BB1612" s="6"/>
      <c r="BC1612" s="6"/>
      <c r="BD1612" s="130"/>
      <c r="BE1612" s="124"/>
      <c r="BF1612" s="6"/>
      <c r="BG1612" s="130"/>
      <c r="BH1612" s="6"/>
      <c r="BI1612" s="124"/>
      <c r="BJ1612" s="130"/>
    </row>
    <row r="1613" spans="1:62" customFormat="1" ht="15" x14ac:dyDescent="0.35">
      <c r="A1613" s="34"/>
      <c r="B1613" s="19"/>
      <c r="C1613" s="1"/>
      <c r="D1613" s="9"/>
      <c r="E1613" s="1"/>
      <c r="F1613" s="15"/>
      <c r="G1613" s="37"/>
      <c r="H1613" s="5"/>
      <c r="I1613" s="22"/>
      <c r="J1613" s="22"/>
      <c r="K1613" s="22"/>
      <c r="L1613" s="60"/>
      <c r="M1613" s="60"/>
      <c r="N1613" s="60"/>
      <c r="O1613" s="60"/>
      <c r="P1613" s="60"/>
      <c r="Q1613" s="60"/>
      <c r="R1613" s="60"/>
      <c r="S1613" s="60"/>
      <c r="T1613" s="60"/>
      <c r="U1613" s="60"/>
      <c r="V1613" s="60"/>
      <c r="W1613" s="60"/>
      <c r="X1613" s="60"/>
      <c r="Y1613" s="59"/>
      <c r="Z1613" s="20"/>
      <c r="AA1613" s="60"/>
      <c r="AB1613" s="60"/>
      <c r="AC1613" s="60"/>
      <c r="AD1613" s="60"/>
      <c r="AE1613" s="22"/>
      <c r="AF1613" s="22"/>
      <c r="AG1613" s="22"/>
      <c r="AH1613" s="22"/>
      <c r="AI1613" s="22"/>
      <c r="AJ1613" s="22"/>
      <c r="AK1613" s="38"/>
      <c r="AL1613" s="39"/>
      <c r="AM1613" s="39"/>
      <c r="AN1613" s="39"/>
      <c r="AO1613" s="39"/>
      <c r="AP1613" s="39"/>
      <c r="AQ1613" s="39"/>
      <c r="AR1613" s="40"/>
      <c r="AS1613" s="39"/>
      <c r="AT1613" s="42"/>
      <c r="AU1613" s="39"/>
      <c r="AV1613" s="39"/>
      <c r="AW1613" s="39"/>
      <c r="AX1613" s="39"/>
      <c r="AY1613" s="39"/>
      <c r="AZ1613" s="40"/>
      <c r="BA1613" s="39"/>
      <c r="BB1613" s="40"/>
      <c r="BC1613" s="39"/>
      <c r="BD1613" s="42"/>
      <c r="BE1613" s="38"/>
      <c r="BF1613" s="39"/>
      <c r="BG1613" s="55"/>
      <c r="BH1613" s="56"/>
      <c r="BI1613" s="57"/>
      <c r="BJ1613" s="58"/>
    </row>
    <row r="1614" spans="1:62" customFormat="1" ht="15" x14ac:dyDescent="0.35">
      <c r="A1614" s="121"/>
      <c r="B1614" s="76"/>
      <c r="C1614" s="9"/>
      <c r="D1614" s="9"/>
      <c r="E1614" s="9"/>
      <c r="F1614" s="15"/>
      <c r="G1614" s="5"/>
      <c r="H1614" s="5"/>
      <c r="I1614" s="9"/>
      <c r="J1614" s="9"/>
      <c r="K1614" s="9"/>
      <c r="L1614" s="9"/>
      <c r="M1614" s="9"/>
      <c r="N1614" s="9"/>
      <c r="O1614" s="9"/>
      <c r="P1614" s="9"/>
      <c r="Q1614" s="9"/>
      <c r="R1614" s="9"/>
      <c r="S1614" s="9"/>
      <c r="T1614" s="9"/>
      <c r="U1614" s="9"/>
      <c r="V1614" s="9"/>
      <c r="W1614" s="9"/>
      <c r="X1614" s="65"/>
      <c r="Y1614" s="17"/>
      <c r="Z1614" s="65"/>
      <c r="AA1614" s="9"/>
      <c r="AB1614" s="9"/>
      <c r="AC1614" s="9"/>
      <c r="AD1614" s="9"/>
      <c r="AE1614" s="14"/>
      <c r="AF1614" s="14"/>
      <c r="AG1614" s="14"/>
      <c r="AH1614" s="14"/>
      <c r="AI1614" s="14"/>
      <c r="AJ1614" s="14"/>
      <c r="AK1614" s="124"/>
      <c r="AL1614" s="6"/>
      <c r="AM1614" s="6"/>
      <c r="AN1614" s="6"/>
      <c r="AO1614" s="6"/>
      <c r="AP1614" s="6"/>
      <c r="AQ1614" s="6"/>
      <c r="AR1614" s="6"/>
      <c r="AS1614" s="6"/>
      <c r="AT1614" s="130"/>
      <c r="AU1614" s="39"/>
      <c r="AV1614" s="39"/>
      <c r="AW1614" s="6"/>
      <c r="AX1614" s="6"/>
      <c r="AY1614" s="6"/>
      <c r="AZ1614" s="6"/>
      <c r="BA1614" s="6"/>
      <c r="BB1614" s="6"/>
      <c r="BC1614" s="6"/>
      <c r="BD1614" s="130"/>
      <c r="BE1614" s="124"/>
      <c r="BF1614" s="6"/>
      <c r="BG1614" s="130"/>
      <c r="BH1614" s="6"/>
      <c r="BI1614" s="124"/>
      <c r="BJ1614" s="130"/>
    </row>
    <row r="1615" spans="1:62" customFormat="1" ht="15" x14ac:dyDescent="0.35">
      <c r="A1615" s="121"/>
      <c r="B1615" s="76"/>
      <c r="C1615" s="9"/>
      <c r="D1615" s="9"/>
      <c r="E1615" s="9"/>
      <c r="F1615" s="15"/>
      <c r="G1615" s="5"/>
      <c r="H1615" s="5"/>
      <c r="I1615" s="9"/>
      <c r="J1615" s="9"/>
      <c r="K1615" s="9"/>
      <c r="L1615" s="9"/>
      <c r="M1615" s="9"/>
      <c r="N1615" s="9"/>
      <c r="O1615" s="9"/>
      <c r="P1615" s="9"/>
      <c r="Q1615" s="9"/>
      <c r="R1615" s="9"/>
      <c r="S1615" s="9"/>
      <c r="T1615" s="9"/>
      <c r="U1615" s="9"/>
      <c r="V1615" s="8"/>
      <c r="W1615" s="8"/>
      <c r="X1615" s="7"/>
      <c r="Y1615" s="18"/>
      <c r="Z1615" s="7"/>
      <c r="AA1615" s="7"/>
      <c r="AB1615" s="7"/>
      <c r="AC1615" s="9"/>
      <c r="AD1615" s="8"/>
      <c r="AE1615" s="14"/>
      <c r="AF1615" s="14"/>
      <c r="AG1615" s="14"/>
      <c r="AH1615" s="14"/>
      <c r="AI1615" s="14"/>
      <c r="AJ1615" s="14"/>
      <c r="AK1615" s="125"/>
      <c r="AL1615" s="6"/>
      <c r="AM1615" s="5"/>
      <c r="AN1615" s="5"/>
      <c r="AO1615" s="6"/>
      <c r="AP1615" s="6"/>
      <c r="AQ1615" s="6"/>
      <c r="AR1615" s="6"/>
      <c r="AS1615" s="6"/>
      <c r="AT1615" s="130"/>
      <c r="AU1615" s="6"/>
      <c r="AV1615" s="6"/>
      <c r="AW1615" s="6"/>
      <c r="AX1615" s="6"/>
      <c r="AY1615" s="6"/>
      <c r="AZ1615" s="6"/>
      <c r="BA1615" s="6"/>
      <c r="BB1615" s="6"/>
      <c r="BC1615" s="6"/>
      <c r="BD1615" s="130"/>
      <c r="BE1615" s="124"/>
      <c r="BF1615" s="6"/>
      <c r="BG1615" s="130"/>
      <c r="BH1615" s="6"/>
      <c r="BI1615" s="124"/>
      <c r="BJ1615" s="130"/>
    </row>
    <row r="1616" spans="1:62" customFormat="1" ht="15" x14ac:dyDescent="0.35">
      <c r="A1616" s="121"/>
      <c r="B1616" s="76"/>
      <c r="C1616" s="9"/>
      <c r="D1616" s="9"/>
      <c r="E1616" s="9"/>
      <c r="F1616" s="15"/>
      <c r="G1616" s="5"/>
      <c r="H1616" s="5"/>
      <c r="I1616" s="9"/>
      <c r="J1616" s="9"/>
      <c r="K1616" s="9"/>
      <c r="L1616" s="9"/>
      <c r="M1616" s="9"/>
      <c r="N1616" s="9"/>
      <c r="O1616" s="9"/>
      <c r="P1616" s="9"/>
      <c r="Q1616" s="9"/>
      <c r="R1616" s="9"/>
      <c r="S1616" s="9"/>
      <c r="T1616" s="9"/>
      <c r="U1616" s="9"/>
      <c r="V1616" s="8"/>
      <c r="W1616" s="8"/>
      <c r="X1616" s="7"/>
      <c r="Y1616" s="18"/>
      <c r="Z1616" s="7"/>
      <c r="AA1616" s="7"/>
      <c r="AB1616" s="7"/>
      <c r="AC1616" s="9"/>
      <c r="AD1616" s="8"/>
      <c r="AE1616" s="14"/>
      <c r="AF1616" s="14"/>
      <c r="AG1616" s="14"/>
      <c r="AH1616" s="14"/>
      <c r="AI1616" s="14"/>
      <c r="AJ1616" s="14"/>
      <c r="AK1616" s="125"/>
      <c r="AL1616" s="6"/>
      <c r="AM1616" s="5"/>
      <c r="AN1616" s="5"/>
      <c r="AO1616" s="6"/>
      <c r="AP1616" s="6"/>
      <c r="AQ1616" s="6"/>
      <c r="AR1616" s="6"/>
      <c r="AS1616" s="6"/>
      <c r="AT1616" s="130"/>
      <c r="AU1616" s="39"/>
      <c r="AV1616" s="39"/>
      <c r="AW1616" s="6"/>
      <c r="AX1616" s="6"/>
      <c r="AY1616" s="6"/>
      <c r="AZ1616" s="6"/>
      <c r="BA1616" s="6"/>
      <c r="BB1616" s="6"/>
      <c r="BC1616" s="6"/>
      <c r="BD1616" s="130"/>
      <c r="BE1616" s="124"/>
      <c r="BF1616" s="6"/>
      <c r="BG1616" s="130"/>
      <c r="BH1616" s="6"/>
      <c r="BI1616" s="124"/>
      <c r="BJ1616" s="130"/>
    </row>
    <row r="1617" spans="1:62" customFormat="1" ht="15" x14ac:dyDescent="0.35">
      <c r="A1617" s="34"/>
      <c r="B1617" s="19"/>
      <c r="C1617" s="1"/>
      <c r="D1617" s="9"/>
      <c r="E1617" s="1"/>
      <c r="F1617" s="15"/>
      <c r="G1617" s="37"/>
      <c r="H1617" s="5"/>
      <c r="I1617" s="22"/>
      <c r="J1617" s="22"/>
      <c r="K1617" s="22"/>
      <c r="L1617" s="60"/>
      <c r="M1617" s="60"/>
      <c r="N1617" s="60"/>
      <c r="O1617" s="60"/>
      <c r="P1617" s="60"/>
      <c r="Q1617" s="60"/>
      <c r="R1617" s="60"/>
      <c r="S1617" s="60"/>
      <c r="T1617" s="60"/>
      <c r="U1617" s="60"/>
      <c r="V1617" s="60"/>
      <c r="W1617" s="60"/>
      <c r="X1617" s="60"/>
      <c r="Y1617" s="59"/>
      <c r="Z1617" s="20"/>
      <c r="AA1617" s="60"/>
      <c r="AB1617" s="60"/>
      <c r="AC1617" s="60"/>
      <c r="AD1617" s="60"/>
      <c r="AE1617" s="22"/>
      <c r="AF1617" s="22"/>
      <c r="AG1617" s="22"/>
      <c r="AH1617" s="22"/>
      <c r="AI1617" s="22"/>
      <c r="AJ1617" s="22"/>
      <c r="AK1617" s="38"/>
      <c r="AL1617" s="39"/>
      <c r="AM1617" s="39"/>
      <c r="AN1617" s="39"/>
      <c r="AO1617" s="39"/>
      <c r="AP1617" s="39"/>
      <c r="AQ1617" s="39"/>
      <c r="AR1617" s="40"/>
      <c r="AS1617" s="39"/>
      <c r="AT1617" s="42"/>
      <c r="AU1617" s="39"/>
      <c r="AV1617" s="39"/>
      <c r="AW1617" s="39"/>
      <c r="AX1617" s="39"/>
      <c r="AY1617" s="39"/>
      <c r="AZ1617" s="40"/>
      <c r="BA1617" s="39"/>
      <c r="BB1617" s="40"/>
      <c r="BC1617" s="39"/>
      <c r="BD1617" s="42"/>
      <c r="BE1617" s="38"/>
      <c r="BF1617" s="39"/>
      <c r="BG1617" s="55"/>
      <c r="BH1617" s="56"/>
      <c r="BI1617" s="57"/>
      <c r="BJ1617" s="58"/>
    </row>
    <row r="1618" spans="1:62" customFormat="1" ht="15" x14ac:dyDescent="0.35">
      <c r="A1618" s="34"/>
      <c r="B1618" s="19"/>
      <c r="C1618" s="1"/>
      <c r="D1618" s="9"/>
      <c r="E1618" s="1"/>
      <c r="F1618" s="15"/>
      <c r="G1618" s="37"/>
      <c r="H1618" s="5"/>
      <c r="I1618" s="22"/>
      <c r="J1618" s="22"/>
      <c r="K1618" s="22"/>
      <c r="L1618" s="60"/>
      <c r="M1618" s="60"/>
      <c r="N1618" s="60"/>
      <c r="O1618" s="60"/>
      <c r="P1618" s="60"/>
      <c r="Q1618" s="60"/>
      <c r="R1618" s="60"/>
      <c r="S1618" s="60"/>
      <c r="T1618" s="60"/>
      <c r="U1618" s="60"/>
      <c r="V1618" s="60"/>
      <c r="W1618" s="60"/>
      <c r="X1618" s="60"/>
      <c r="Y1618" s="59"/>
      <c r="Z1618" s="20"/>
      <c r="AA1618" s="60"/>
      <c r="AB1618" s="60"/>
      <c r="AC1618" s="60"/>
      <c r="AD1618" s="60"/>
      <c r="AE1618" s="22"/>
      <c r="AF1618" s="22"/>
      <c r="AG1618" s="22"/>
      <c r="AH1618" s="22"/>
      <c r="AI1618" s="22"/>
      <c r="AJ1618" s="22"/>
      <c r="AK1618" s="38"/>
      <c r="AL1618" s="39"/>
      <c r="AM1618" s="39"/>
      <c r="AN1618" s="39"/>
      <c r="AO1618" s="39"/>
      <c r="AP1618" s="39"/>
      <c r="AQ1618" s="39"/>
      <c r="AR1618" s="40"/>
      <c r="AS1618" s="39"/>
      <c r="AT1618" s="42"/>
      <c r="AU1618" s="39"/>
      <c r="AV1618" s="39"/>
      <c r="AW1618" s="39"/>
      <c r="AX1618" s="39"/>
      <c r="AY1618" s="39"/>
      <c r="AZ1618" s="40"/>
      <c r="BA1618" s="39"/>
      <c r="BB1618" s="40"/>
      <c r="BC1618" s="39"/>
      <c r="BD1618" s="42"/>
      <c r="BE1618" s="38"/>
      <c r="BF1618" s="39"/>
      <c r="BG1618" s="55"/>
      <c r="BH1618" s="56"/>
      <c r="BI1618" s="57"/>
      <c r="BJ1618" s="58"/>
    </row>
    <row r="1619" spans="1:62" customFormat="1" ht="15" x14ac:dyDescent="0.35">
      <c r="A1619" s="121"/>
      <c r="B1619" s="76"/>
      <c r="C1619" s="9"/>
      <c r="D1619" s="9"/>
      <c r="E1619" s="9"/>
      <c r="F1619" s="15"/>
      <c r="G1619" s="5"/>
      <c r="H1619" s="5"/>
      <c r="I1619" s="9"/>
      <c r="J1619" s="9"/>
      <c r="K1619" s="9"/>
      <c r="L1619" s="9"/>
      <c r="M1619" s="9"/>
      <c r="N1619" s="9"/>
      <c r="O1619" s="9"/>
      <c r="P1619" s="9"/>
      <c r="Q1619" s="9"/>
      <c r="R1619" s="9"/>
      <c r="S1619" s="9"/>
      <c r="T1619" s="9"/>
      <c r="U1619" s="9"/>
      <c r="V1619" s="9"/>
      <c r="W1619" s="9"/>
      <c r="X1619" s="65"/>
      <c r="Y1619" s="17"/>
      <c r="Z1619" s="65"/>
      <c r="AA1619" s="9"/>
      <c r="AB1619" s="9"/>
      <c r="AC1619" s="9"/>
      <c r="AD1619" s="9"/>
      <c r="AE1619" s="14"/>
      <c r="AF1619" s="14"/>
      <c r="AG1619" s="14"/>
      <c r="AH1619" s="14"/>
      <c r="AI1619" s="14"/>
      <c r="AJ1619" s="14"/>
      <c r="AK1619" s="124"/>
      <c r="AL1619" s="6"/>
      <c r="AM1619" s="6"/>
      <c r="AN1619" s="6"/>
      <c r="AO1619" s="6"/>
      <c r="AP1619" s="6"/>
      <c r="AQ1619" s="6"/>
      <c r="AR1619" s="6"/>
      <c r="AS1619" s="6"/>
      <c r="AT1619" s="130"/>
      <c r="AU1619" s="39"/>
      <c r="AV1619" s="39"/>
      <c r="AW1619" s="6"/>
      <c r="AX1619" s="6"/>
      <c r="AY1619" s="6"/>
      <c r="AZ1619" s="6"/>
      <c r="BA1619" s="6"/>
      <c r="BB1619" s="6"/>
      <c r="BC1619" s="6"/>
      <c r="BD1619" s="130"/>
      <c r="BE1619" s="124"/>
      <c r="BF1619" s="6"/>
      <c r="BG1619" s="130"/>
      <c r="BH1619" s="6"/>
      <c r="BI1619" s="124"/>
      <c r="BJ1619" s="130"/>
    </row>
    <row r="1620" spans="1:62" customFormat="1" ht="15" x14ac:dyDescent="0.35">
      <c r="A1620" s="121"/>
      <c r="B1620" s="76"/>
      <c r="C1620" s="9"/>
      <c r="D1620" s="9"/>
      <c r="E1620" s="9"/>
      <c r="F1620" s="15"/>
      <c r="G1620" s="5"/>
      <c r="H1620" s="5"/>
      <c r="I1620" s="9"/>
      <c r="J1620" s="9"/>
      <c r="K1620" s="9"/>
      <c r="L1620" s="9"/>
      <c r="M1620" s="9"/>
      <c r="N1620" s="9"/>
      <c r="O1620" s="9"/>
      <c r="P1620" s="9"/>
      <c r="Q1620" s="9"/>
      <c r="R1620" s="9"/>
      <c r="S1620" s="9"/>
      <c r="T1620" s="9"/>
      <c r="U1620" s="9"/>
      <c r="V1620" s="9"/>
      <c r="W1620" s="9"/>
      <c r="X1620" s="65"/>
      <c r="Y1620" s="17"/>
      <c r="Z1620" s="65"/>
      <c r="AA1620" s="9"/>
      <c r="AB1620" s="9"/>
      <c r="AC1620" s="9"/>
      <c r="AD1620" s="9"/>
      <c r="AE1620" s="14"/>
      <c r="AF1620" s="14"/>
      <c r="AG1620" s="14"/>
      <c r="AH1620" s="14"/>
      <c r="AI1620" s="14"/>
      <c r="AJ1620" s="14"/>
      <c r="AK1620" s="124"/>
      <c r="AL1620" s="6"/>
      <c r="AM1620" s="6"/>
      <c r="AN1620" s="6"/>
      <c r="AO1620" s="6"/>
      <c r="AP1620" s="6"/>
      <c r="AQ1620" s="6"/>
      <c r="AR1620" s="6"/>
      <c r="AS1620" s="6"/>
      <c r="AT1620" s="130"/>
      <c r="AU1620" s="39"/>
      <c r="AV1620" s="39"/>
      <c r="AW1620" s="6"/>
      <c r="AX1620" s="6"/>
      <c r="AY1620" s="6"/>
      <c r="AZ1620" s="6"/>
      <c r="BA1620" s="6"/>
      <c r="BB1620" s="6"/>
      <c r="BC1620" s="6"/>
      <c r="BD1620" s="130"/>
      <c r="BE1620" s="124"/>
      <c r="BF1620" s="6"/>
      <c r="BG1620" s="130"/>
      <c r="BH1620" s="6"/>
      <c r="BI1620" s="124"/>
      <c r="BJ1620" s="130"/>
    </row>
    <row r="1621" spans="1:62" customFormat="1" ht="15" x14ac:dyDescent="0.35">
      <c r="A1621" s="34"/>
      <c r="B1621" s="19"/>
      <c r="C1621" s="1"/>
      <c r="D1621" s="9"/>
      <c r="E1621" s="1"/>
      <c r="F1621" s="15"/>
      <c r="G1621" s="37"/>
      <c r="H1621" s="5"/>
      <c r="I1621" s="22"/>
      <c r="J1621" s="22"/>
      <c r="K1621" s="22"/>
      <c r="L1621" s="60"/>
      <c r="M1621" s="60"/>
      <c r="N1621" s="60"/>
      <c r="O1621" s="60"/>
      <c r="P1621" s="60"/>
      <c r="Q1621" s="60"/>
      <c r="R1621" s="60"/>
      <c r="S1621" s="60"/>
      <c r="T1621" s="60"/>
      <c r="U1621" s="60"/>
      <c r="V1621" s="60"/>
      <c r="W1621" s="60"/>
      <c r="X1621" s="60"/>
      <c r="Y1621" s="59"/>
      <c r="Z1621" s="20"/>
      <c r="AA1621" s="60"/>
      <c r="AB1621" s="60"/>
      <c r="AC1621" s="60"/>
      <c r="AD1621" s="60"/>
      <c r="AE1621" s="22"/>
      <c r="AF1621" s="22"/>
      <c r="AG1621" s="22"/>
      <c r="AH1621" s="22"/>
      <c r="AI1621" s="22"/>
      <c r="AJ1621" s="22"/>
      <c r="AK1621" s="38"/>
      <c r="AL1621" s="39"/>
      <c r="AM1621" s="39"/>
      <c r="AN1621" s="39"/>
      <c r="AO1621" s="39"/>
      <c r="AP1621" s="39"/>
      <c r="AQ1621" s="39"/>
      <c r="AR1621" s="40"/>
      <c r="AS1621" s="39"/>
      <c r="AT1621" s="42"/>
      <c r="AU1621" s="39"/>
      <c r="AV1621" s="39"/>
      <c r="AW1621" s="39"/>
      <c r="AX1621" s="39"/>
      <c r="AY1621" s="39"/>
      <c r="AZ1621" s="40"/>
      <c r="BA1621" s="39"/>
      <c r="BB1621" s="40"/>
      <c r="BC1621" s="39"/>
      <c r="BD1621" s="42"/>
      <c r="BE1621" s="38"/>
      <c r="BF1621" s="39"/>
      <c r="BG1621" s="55"/>
      <c r="BH1621" s="56"/>
      <c r="BI1621" s="57"/>
      <c r="BJ1621" s="58"/>
    </row>
    <row r="1622" spans="1:62" customFormat="1" ht="15" x14ac:dyDescent="0.35">
      <c r="A1622" s="34"/>
      <c r="B1622" s="19"/>
      <c r="C1622" s="1"/>
      <c r="D1622" s="9"/>
      <c r="E1622" s="1"/>
      <c r="F1622" s="15"/>
      <c r="G1622" s="37"/>
      <c r="H1622" s="5"/>
      <c r="I1622" s="22"/>
      <c r="J1622" s="22"/>
      <c r="K1622" s="22"/>
      <c r="L1622" s="60"/>
      <c r="M1622" s="60"/>
      <c r="N1622" s="60"/>
      <c r="O1622" s="60"/>
      <c r="P1622" s="60"/>
      <c r="Q1622" s="60"/>
      <c r="R1622" s="60"/>
      <c r="S1622" s="60"/>
      <c r="T1622" s="60"/>
      <c r="U1622" s="60"/>
      <c r="V1622" s="60"/>
      <c r="W1622" s="60"/>
      <c r="X1622" s="60"/>
      <c r="Y1622" s="59"/>
      <c r="Z1622" s="20"/>
      <c r="AA1622" s="60"/>
      <c r="AB1622" s="60"/>
      <c r="AC1622" s="60"/>
      <c r="AD1622" s="60"/>
      <c r="AE1622" s="22"/>
      <c r="AF1622" s="22"/>
      <c r="AG1622" s="22"/>
      <c r="AH1622" s="22"/>
      <c r="AI1622" s="22"/>
      <c r="AJ1622" s="22"/>
      <c r="AK1622" s="38"/>
      <c r="AL1622" s="39"/>
      <c r="AM1622" s="39"/>
      <c r="AN1622" s="39"/>
      <c r="AO1622" s="39"/>
      <c r="AP1622" s="39"/>
      <c r="AQ1622" s="39"/>
      <c r="AR1622" s="40"/>
      <c r="AS1622" s="39"/>
      <c r="AT1622" s="42"/>
      <c r="AU1622" s="39"/>
      <c r="AV1622" s="39"/>
      <c r="AW1622" s="39"/>
      <c r="AX1622" s="39"/>
      <c r="AY1622" s="39"/>
      <c r="AZ1622" s="40"/>
      <c r="BA1622" s="39"/>
      <c r="BB1622" s="40"/>
      <c r="BC1622" s="39"/>
      <c r="BD1622" s="42"/>
      <c r="BE1622" s="38"/>
      <c r="BF1622" s="39"/>
      <c r="BG1622" s="55"/>
      <c r="BH1622" s="56"/>
      <c r="BI1622" s="57"/>
      <c r="BJ1622" s="58"/>
    </row>
    <row r="1623" spans="1:62" customFormat="1" ht="15" x14ac:dyDescent="0.35">
      <c r="A1623" s="34"/>
      <c r="B1623" s="19"/>
      <c r="C1623" s="1"/>
      <c r="D1623" s="9"/>
      <c r="E1623" s="1"/>
      <c r="F1623" s="15"/>
      <c r="G1623" s="37"/>
      <c r="H1623" s="5"/>
      <c r="I1623" s="22"/>
      <c r="J1623" s="22"/>
      <c r="K1623" s="22"/>
      <c r="L1623" s="60"/>
      <c r="M1623" s="60"/>
      <c r="N1623" s="60"/>
      <c r="O1623" s="60"/>
      <c r="P1623" s="60"/>
      <c r="Q1623" s="60"/>
      <c r="R1623" s="60"/>
      <c r="S1623" s="60"/>
      <c r="T1623" s="60"/>
      <c r="U1623" s="60"/>
      <c r="V1623" s="60"/>
      <c r="W1623" s="60"/>
      <c r="X1623" s="60"/>
      <c r="Y1623" s="59"/>
      <c r="Z1623" s="20"/>
      <c r="AA1623" s="60"/>
      <c r="AB1623" s="60"/>
      <c r="AC1623" s="60"/>
      <c r="AD1623" s="60"/>
      <c r="AE1623" s="22"/>
      <c r="AF1623" s="22"/>
      <c r="AG1623" s="22"/>
      <c r="AH1623" s="22"/>
      <c r="AI1623" s="22"/>
      <c r="AJ1623" s="22"/>
      <c r="AK1623" s="38"/>
      <c r="AL1623" s="39"/>
      <c r="AM1623" s="39"/>
      <c r="AN1623" s="39"/>
      <c r="AO1623" s="39"/>
      <c r="AP1623" s="39"/>
      <c r="AQ1623" s="39"/>
      <c r="AR1623" s="40"/>
      <c r="AS1623" s="39"/>
      <c r="AT1623" s="42"/>
      <c r="AU1623" s="39"/>
      <c r="AV1623" s="39"/>
      <c r="AW1623" s="39"/>
      <c r="AX1623" s="39"/>
      <c r="AY1623" s="39"/>
      <c r="AZ1623" s="40"/>
      <c r="BA1623" s="39"/>
      <c r="BB1623" s="40"/>
      <c r="BC1623" s="39"/>
      <c r="BD1623" s="42"/>
      <c r="BE1623" s="38"/>
      <c r="BF1623" s="39"/>
      <c r="BG1623" s="55"/>
      <c r="BH1623" s="56"/>
      <c r="BI1623" s="57"/>
      <c r="BJ1623" s="58"/>
    </row>
    <row r="1624" spans="1:62" customFormat="1" ht="15" x14ac:dyDescent="0.35">
      <c r="A1624" s="34"/>
      <c r="B1624" s="76"/>
      <c r="C1624" s="1"/>
      <c r="D1624" s="9"/>
      <c r="E1624" s="1"/>
      <c r="F1624" s="15"/>
      <c r="G1624" s="5"/>
      <c r="H1624" s="5"/>
      <c r="I1624" s="22"/>
      <c r="J1624" s="22"/>
      <c r="K1624" s="22"/>
      <c r="L1624" s="60"/>
      <c r="M1624" s="60"/>
      <c r="N1624" s="60"/>
      <c r="O1624" s="60"/>
      <c r="P1624" s="60"/>
      <c r="Q1624" s="60"/>
      <c r="R1624" s="60"/>
      <c r="S1624" s="60"/>
      <c r="T1624" s="60"/>
      <c r="U1624" s="60"/>
      <c r="V1624" s="60"/>
      <c r="W1624" s="60"/>
      <c r="X1624" s="60"/>
      <c r="Y1624" s="59"/>
      <c r="Z1624" s="20"/>
      <c r="AA1624" s="60"/>
      <c r="AB1624" s="60"/>
      <c r="AC1624" s="60"/>
      <c r="AD1624" s="60"/>
      <c r="AE1624" s="22"/>
      <c r="AF1624" s="22"/>
      <c r="AG1624" s="22"/>
      <c r="AH1624" s="22"/>
      <c r="AI1624" s="22"/>
      <c r="AJ1624" s="22"/>
      <c r="AK1624" s="38"/>
      <c r="AL1624" s="39"/>
      <c r="AM1624" s="39"/>
      <c r="AN1624" s="39"/>
      <c r="AO1624" s="39"/>
      <c r="AP1624" s="39"/>
      <c r="AQ1624" s="39"/>
      <c r="AR1624" s="40"/>
      <c r="AS1624" s="39"/>
      <c r="AT1624" s="42"/>
      <c r="AU1624" s="39"/>
      <c r="AV1624" s="39"/>
      <c r="AW1624" s="39"/>
      <c r="AX1624" s="39"/>
      <c r="AY1624" s="39"/>
      <c r="AZ1624" s="40"/>
      <c r="BA1624" s="39"/>
      <c r="BB1624" s="40"/>
      <c r="BC1624" s="39"/>
      <c r="BD1624" s="42"/>
      <c r="BE1624" s="38"/>
      <c r="BF1624" s="39"/>
      <c r="BG1624" s="55"/>
      <c r="BH1624" s="56"/>
      <c r="BI1624" s="57"/>
      <c r="BJ1624" s="58"/>
    </row>
    <row r="1625" spans="1:62" customFormat="1" ht="15" x14ac:dyDescent="0.35">
      <c r="A1625" s="121"/>
      <c r="B1625" s="76"/>
      <c r="C1625" s="9"/>
      <c r="D1625" s="9"/>
      <c r="E1625" s="9"/>
      <c r="F1625" s="15"/>
      <c r="G1625" s="5"/>
      <c r="H1625" s="5"/>
      <c r="I1625" s="9"/>
      <c r="J1625" s="9"/>
      <c r="K1625" s="9"/>
      <c r="L1625" s="9"/>
      <c r="M1625" s="9"/>
      <c r="N1625" s="9"/>
      <c r="O1625" s="9"/>
      <c r="P1625" s="9"/>
      <c r="Q1625" s="9"/>
      <c r="R1625" s="9"/>
      <c r="S1625" s="9"/>
      <c r="T1625" s="9"/>
      <c r="U1625" s="9"/>
      <c r="V1625" s="8"/>
      <c r="W1625" s="8"/>
      <c r="X1625" s="7"/>
      <c r="Y1625" s="18"/>
      <c r="Z1625" s="7"/>
      <c r="AA1625" s="7"/>
      <c r="AB1625" s="7"/>
      <c r="AC1625" s="9"/>
      <c r="AD1625" s="8"/>
      <c r="AE1625" s="14"/>
      <c r="AF1625" s="14"/>
      <c r="AG1625" s="14"/>
      <c r="AH1625" s="14"/>
      <c r="AI1625" s="14"/>
      <c r="AJ1625" s="14"/>
      <c r="AK1625" s="125"/>
      <c r="AL1625" s="6"/>
      <c r="AM1625" s="5"/>
      <c r="AN1625" s="5"/>
      <c r="AO1625" s="6"/>
      <c r="AP1625" s="6"/>
      <c r="AQ1625" s="6"/>
      <c r="AR1625" s="6"/>
      <c r="AS1625" s="6"/>
      <c r="AT1625" s="130"/>
      <c r="AU1625" s="6"/>
      <c r="AV1625" s="6"/>
      <c r="AW1625" s="6"/>
      <c r="AX1625" s="6"/>
      <c r="AY1625" s="6"/>
      <c r="AZ1625" s="6"/>
      <c r="BA1625" s="6"/>
      <c r="BB1625" s="6"/>
      <c r="BC1625" s="6"/>
      <c r="BD1625" s="130"/>
      <c r="BE1625" s="124"/>
      <c r="BF1625" s="6"/>
      <c r="BG1625" s="130"/>
      <c r="BH1625" s="6"/>
      <c r="BI1625" s="124"/>
      <c r="BJ1625" s="130"/>
    </row>
    <row r="1626" spans="1:62" customFormat="1" ht="15" x14ac:dyDescent="0.35">
      <c r="A1626" s="121"/>
      <c r="B1626" s="76"/>
      <c r="C1626" s="9"/>
      <c r="D1626" s="9"/>
      <c r="E1626" s="9"/>
      <c r="F1626" s="15"/>
      <c r="G1626" s="5"/>
      <c r="H1626" s="5"/>
      <c r="I1626" s="9"/>
      <c r="J1626" s="9"/>
      <c r="K1626" s="9"/>
      <c r="L1626" s="9"/>
      <c r="M1626" s="9"/>
      <c r="N1626" s="9"/>
      <c r="O1626" s="9"/>
      <c r="P1626" s="9"/>
      <c r="Q1626" s="9"/>
      <c r="R1626" s="9"/>
      <c r="S1626" s="9"/>
      <c r="T1626" s="9"/>
      <c r="U1626" s="9"/>
      <c r="V1626" s="9"/>
      <c r="W1626" s="9"/>
      <c r="X1626" s="65"/>
      <c r="Y1626" s="17"/>
      <c r="Z1626" s="65"/>
      <c r="AA1626" s="9"/>
      <c r="AB1626" s="9"/>
      <c r="AC1626" s="9"/>
      <c r="AD1626" s="9"/>
      <c r="AE1626" s="14"/>
      <c r="AF1626" s="14"/>
      <c r="AG1626" s="14"/>
      <c r="AH1626" s="14"/>
      <c r="AI1626" s="14"/>
      <c r="AJ1626" s="14"/>
      <c r="AK1626" s="124"/>
      <c r="AL1626" s="6"/>
      <c r="AM1626" s="6"/>
      <c r="AN1626" s="6"/>
      <c r="AO1626" s="6"/>
      <c r="AP1626" s="6"/>
      <c r="AQ1626" s="6"/>
      <c r="AR1626" s="6"/>
      <c r="AS1626" s="6"/>
      <c r="AT1626" s="130"/>
      <c r="AU1626" s="39"/>
      <c r="AV1626" s="39"/>
      <c r="AW1626" s="6"/>
      <c r="AX1626" s="6"/>
      <c r="AY1626" s="6"/>
      <c r="AZ1626" s="6"/>
      <c r="BA1626" s="6"/>
      <c r="BB1626" s="6"/>
      <c r="BC1626" s="6"/>
      <c r="BD1626" s="130"/>
      <c r="BE1626" s="124"/>
      <c r="BF1626" s="6"/>
      <c r="BG1626" s="130"/>
      <c r="BH1626" s="6"/>
      <c r="BI1626" s="124"/>
      <c r="BJ1626" s="130"/>
    </row>
    <row r="1627" spans="1:62" customFormat="1" ht="15" x14ac:dyDescent="0.35">
      <c r="A1627" s="34"/>
      <c r="B1627" s="19"/>
      <c r="C1627" s="1"/>
      <c r="D1627" s="9"/>
      <c r="E1627" s="1"/>
      <c r="F1627" s="15"/>
      <c r="G1627" s="37"/>
      <c r="H1627" s="5"/>
      <c r="I1627" s="22"/>
      <c r="J1627" s="22"/>
      <c r="K1627" s="22"/>
      <c r="L1627" s="60"/>
      <c r="M1627" s="60"/>
      <c r="N1627" s="60"/>
      <c r="O1627" s="60"/>
      <c r="P1627" s="60"/>
      <c r="Q1627" s="60"/>
      <c r="R1627" s="60"/>
      <c r="S1627" s="60"/>
      <c r="T1627" s="60"/>
      <c r="U1627" s="60"/>
      <c r="V1627" s="60"/>
      <c r="W1627" s="60"/>
      <c r="X1627" s="60"/>
      <c r="Y1627" s="59"/>
      <c r="Z1627" s="20"/>
      <c r="AA1627" s="60"/>
      <c r="AB1627" s="60"/>
      <c r="AC1627" s="60"/>
      <c r="AD1627" s="60"/>
      <c r="AE1627" s="22"/>
      <c r="AF1627" s="22"/>
      <c r="AG1627" s="22"/>
      <c r="AH1627" s="22"/>
      <c r="AI1627" s="22"/>
      <c r="AJ1627" s="22"/>
      <c r="AK1627" s="38"/>
      <c r="AL1627" s="39"/>
      <c r="AM1627" s="39"/>
      <c r="AN1627" s="39"/>
      <c r="AO1627" s="39"/>
      <c r="AP1627" s="39"/>
      <c r="AQ1627" s="39"/>
      <c r="AR1627" s="40"/>
      <c r="AS1627" s="39"/>
      <c r="AT1627" s="42"/>
      <c r="AU1627" s="39"/>
      <c r="AV1627" s="39"/>
      <c r="AW1627" s="39"/>
      <c r="AX1627" s="39"/>
      <c r="AY1627" s="39"/>
      <c r="AZ1627" s="40"/>
      <c r="BA1627" s="39"/>
      <c r="BB1627" s="40"/>
      <c r="BC1627" s="39"/>
      <c r="BD1627" s="42"/>
      <c r="BE1627" s="38"/>
      <c r="BF1627" s="39"/>
      <c r="BG1627" s="55"/>
      <c r="BH1627" s="56"/>
      <c r="BI1627" s="57"/>
      <c r="BJ1627" s="58"/>
    </row>
    <row r="1628" spans="1:62" customFormat="1" ht="15" x14ac:dyDescent="0.35">
      <c r="A1628" s="121"/>
      <c r="B1628" s="76"/>
      <c r="C1628" s="9"/>
      <c r="D1628" s="9"/>
      <c r="E1628" s="9"/>
      <c r="F1628" s="15"/>
      <c r="G1628" s="5"/>
      <c r="H1628" s="5"/>
      <c r="I1628" s="9"/>
      <c r="J1628" s="9"/>
      <c r="K1628" s="9"/>
      <c r="L1628" s="9"/>
      <c r="M1628" s="9"/>
      <c r="N1628" s="9"/>
      <c r="O1628" s="9"/>
      <c r="P1628" s="9"/>
      <c r="Q1628" s="9"/>
      <c r="R1628" s="9"/>
      <c r="S1628" s="9"/>
      <c r="T1628" s="9"/>
      <c r="U1628" s="9"/>
      <c r="V1628" s="9"/>
      <c r="W1628" s="9"/>
      <c r="X1628" s="65"/>
      <c r="Y1628" s="17"/>
      <c r="Z1628" s="65"/>
      <c r="AA1628" s="9"/>
      <c r="AB1628" s="9"/>
      <c r="AC1628" s="9"/>
      <c r="AD1628" s="9"/>
      <c r="AE1628" s="14"/>
      <c r="AF1628" s="14"/>
      <c r="AG1628" s="14"/>
      <c r="AH1628" s="14"/>
      <c r="AI1628" s="14"/>
      <c r="AJ1628" s="14"/>
      <c r="AK1628" s="124"/>
      <c r="AL1628" s="6"/>
      <c r="AM1628" s="6"/>
      <c r="AN1628" s="6"/>
      <c r="AO1628" s="6"/>
      <c r="AP1628" s="6"/>
      <c r="AQ1628" s="6"/>
      <c r="AR1628" s="6"/>
      <c r="AS1628" s="6"/>
      <c r="AT1628" s="130"/>
      <c r="AU1628" s="39"/>
      <c r="AV1628" s="39"/>
      <c r="AW1628" s="6"/>
      <c r="AX1628" s="6"/>
      <c r="AY1628" s="6"/>
      <c r="AZ1628" s="6"/>
      <c r="BA1628" s="6"/>
      <c r="BB1628" s="6"/>
      <c r="BC1628" s="6"/>
      <c r="BD1628" s="130"/>
      <c r="BE1628" s="124"/>
      <c r="BF1628" s="6"/>
      <c r="BG1628" s="130"/>
      <c r="BH1628" s="6"/>
      <c r="BI1628" s="124"/>
      <c r="BJ1628" s="130"/>
    </row>
    <row r="1629" spans="1:62" customFormat="1" ht="15" x14ac:dyDescent="0.35">
      <c r="A1629" s="34"/>
      <c r="B1629" s="19"/>
      <c r="C1629" s="1"/>
      <c r="D1629" s="9"/>
      <c r="E1629" s="1"/>
      <c r="F1629" s="15"/>
      <c r="G1629" s="37"/>
      <c r="H1629" s="5"/>
      <c r="I1629" s="22"/>
      <c r="J1629" s="22"/>
      <c r="K1629" s="22"/>
      <c r="L1629" s="60"/>
      <c r="M1629" s="60"/>
      <c r="N1629" s="60"/>
      <c r="O1629" s="60"/>
      <c r="P1629" s="60"/>
      <c r="Q1629" s="60"/>
      <c r="R1629" s="60"/>
      <c r="S1629" s="60"/>
      <c r="T1629" s="60"/>
      <c r="U1629" s="60"/>
      <c r="V1629" s="60"/>
      <c r="W1629" s="60"/>
      <c r="X1629" s="60"/>
      <c r="Y1629" s="59"/>
      <c r="Z1629" s="20"/>
      <c r="AA1629" s="60"/>
      <c r="AB1629" s="60"/>
      <c r="AC1629" s="60"/>
      <c r="AD1629" s="60"/>
      <c r="AE1629" s="22"/>
      <c r="AF1629" s="22"/>
      <c r="AG1629" s="22"/>
      <c r="AH1629" s="22"/>
      <c r="AI1629" s="22"/>
      <c r="AJ1629" s="22"/>
      <c r="AK1629" s="38"/>
      <c r="AL1629" s="39"/>
      <c r="AM1629" s="39"/>
      <c r="AN1629" s="39"/>
      <c r="AO1629" s="39"/>
      <c r="AP1629" s="39"/>
      <c r="AQ1629" s="39"/>
      <c r="AR1629" s="40"/>
      <c r="AS1629" s="39"/>
      <c r="AT1629" s="42"/>
      <c r="AU1629" s="39"/>
      <c r="AV1629" s="39"/>
      <c r="AW1629" s="39"/>
      <c r="AX1629" s="39"/>
      <c r="AY1629" s="39"/>
      <c r="AZ1629" s="40"/>
      <c r="BA1629" s="39"/>
      <c r="BB1629" s="40"/>
      <c r="BC1629" s="39"/>
      <c r="BD1629" s="42"/>
      <c r="BE1629" s="38"/>
      <c r="BF1629" s="39"/>
      <c r="BG1629" s="55"/>
      <c r="BH1629" s="56"/>
      <c r="BI1629" s="57"/>
      <c r="BJ1629" s="58"/>
    </row>
    <row r="1630" spans="1:62" customFormat="1" ht="15" x14ac:dyDescent="0.35">
      <c r="A1630" s="121"/>
      <c r="B1630" s="76"/>
      <c r="C1630" s="9"/>
      <c r="D1630" s="9"/>
      <c r="E1630" s="9"/>
      <c r="F1630" s="15"/>
      <c r="G1630" s="5"/>
      <c r="H1630" s="5"/>
      <c r="I1630" s="9"/>
      <c r="J1630" s="9"/>
      <c r="K1630" s="9"/>
      <c r="L1630" s="9"/>
      <c r="M1630" s="9"/>
      <c r="N1630" s="9"/>
      <c r="O1630" s="9"/>
      <c r="P1630" s="9"/>
      <c r="Q1630" s="9"/>
      <c r="R1630" s="9"/>
      <c r="S1630" s="9"/>
      <c r="T1630" s="9"/>
      <c r="U1630" s="9"/>
      <c r="V1630" s="9"/>
      <c r="W1630" s="9"/>
      <c r="X1630" s="65"/>
      <c r="Y1630" s="17"/>
      <c r="Z1630" s="65"/>
      <c r="AA1630" s="9"/>
      <c r="AB1630" s="9"/>
      <c r="AC1630" s="9"/>
      <c r="AD1630" s="9"/>
      <c r="AE1630" s="14"/>
      <c r="AF1630" s="14"/>
      <c r="AG1630" s="14"/>
      <c r="AH1630" s="14"/>
      <c r="AI1630" s="14"/>
      <c r="AJ1630" s="14"/>
      <c r="AK1630" s="124"/>
      <c r="AL1630" s="6"/>
      <c r="AM1630" s="6"/>
      <c r="AN1630" s="6"/>
      <c r="AO1630" s="6"/>
      <c r="AP1630" s="6"/>
      <c r="AQ1630" s="6"/>
      <c r="AR1630" s="6"/>
      <c r="AS1630" s="6"/>
      <c r="AT1630" s="130"/>
      <c r="AU1630" s="39"/>
      <c r="AV1630" s="39"/>
      <c r="AW1630" s="6"/>
      <c r="AX1630" s="6"/>
      <c r="AY1630" s="6"/>
      <c r="AZ1630" s="6"/>
      <c r="BA1630" s="6"/>
      <c r="BB1630" s="6"/>
      <c r="BC1630" s="6"/>
      <c r="BD1630" s="130"/>
      <c r="BE1630" s="124"/>
      <c r="BF1630" s="6"/>
      <c r="BG1630" s="130"/>
      <c r="BH1630" s="6"/>
      <c r="BI1630" s="124"/>
      <c r="BJ1630" s="130"/>
    </row>
    <row r="1631" spans="1:62" customFormat="1" ht="15" x14ac:dyDescent="0.35">
      <c r="A1631" s="121"/>
      <c r="B1631" s="76"/>
      <c r="C1631" s="9"/>
      <c r="D1631" s="9"/>
      <c r="E1631" s="9"/>
      <c r="F1631" s="15"/>
      <c r="G1631" s="5"/>
      <c r="H1631" s="5"/>
      <c r="I1631" s="9"/>
      <c r="J1631" s="9"/>
      <c r="K1631" s="9"/>
      <c r="L1631" s="9"/>
      <c r="M1631" s="9"/>
      <c r="N1631" s="9"/>
      <c r="O1631" s="9"/>
      <c r="P1631" s="9"/>
      <c r="Q1631" s="9"/>
      <c r="R1631" s="9"/>
      <c r="S1631" s="9"/>
      <c r="T1631" s="9"/>
      <c r="U1631" s="9"/>
      <c r="V1631" s="8"/>
      <c r="W1631" s="8"/>
      <c r="X1631" s="7"/>
      <c r="Y1631" s="18"/>
      <c r="Z1631" s="7"/>
      <c r="AA1631" s="7"/>
      <c r="AB1631" s="7"/>
      <c r="AC1631" s="9"/>
      <c r="AD1631" s="8"/>
      <c r="AE1631" s="14"/>
      <c r="AF1631" s="14"/>
      <c r="AG1631" s="14"/>
      <c r="AH1631" s="14"/>
      <c r="AI1631" s="14"/>
      <c r="AJ1631" s="14"/>
      <c r="AK1631" s="125"/>
      <c r="AL1631" s="6"/>
      <c r="AM1631" s="5"/>
      <c r="AN1631" s="5"/>
      <c r="AO1631" s="6"/>
      <c r="AP1631" s="6"/>
      <c r="AQ1631" s="6"/>
      <c r="AR1631" s="6"/>
      <c r="AS1631" s="6"/>
      <c r="AT1631" s="130"/>
      <c r="AU1631" s="6"/>
      <c r="AV1631" s="6"/>
      <c r="AW1631" s="6"/>
      <c r="AX1631" s="6"/>
      <c r="AY1631" s="6"/>
      <c r="AZ1631" s="6"/>
      <c r="BA1631" s="6"/>
      <c r="BB1631" s="6"/>
      <c r="BC1631" s="6"/>
      <c r="BD1631" s="130"/>
      <c r="BE1631" s="124"/>
      <c r="BF1631" s="6"/>
      <c r="BG1631" s="130"/>
      <c r="BH1631" s="6"/>
      <c r="BI1631" s="124"/>
      <c r="BJ1631" s="130"/>
    </row>
    <row r="1632" spans="1:62" customFormat="1" ht="15" x14ac:dyDescent="0.35">
      <c r="A1632" s="121"/>
      <c r="B1632" s="76"/>
      <c r="C1632" s="9"/>
      <c r="D1632" s="9"/>
      <c r="E1632" s="9"/>
      <c r="F1632" s="15"/>
      <c r="G1632" s="5"/>
      <c r="H1632" s="5"/>
      <c r="I1632" s="9"/>
      <c r="J1632" s="9"/>
      <c r="K1632" s="9"/>
      <c r="L1632" s="9"/>
      <c r="M1632" s="9"/>
      <c r="N1632" s="9"/>
      <c r="O1632" s="9"/>
      <c r="P1632" s="9"/>
      <c r="Q1632" s="9"/>
      <c r="R1632" s="9"/>
      <c r="S1632" s="9"/>
      <c r="T1632" s="9"/>
      <c r="U1632" s="9"/>
      <c r="V1632" s="9"/>
      <c r="W1632" s="9"/>
      <c r="X1632" s="65"/>
      <c r="Y1632" s="17"/>
      <c r="Z1632" s="65"/>
      <c r="AA1632" s="9"/>
      <c r="AB1632" s="9"/>
      <c r="AC1632" s="9"/>
      <c r="AD1632" s="9"/>
      <c r="AE1632" s="14"/>
      <c r="AF1632" s="14"/>
      <c r="AG1632" s="14"/>
      <c r="AH1632" s="14"/>
      <c r="AI1632" s="14"/>
      <c r="AJ1632" s="14"/>
      <c r="AK1632" s="124"/>
      <c r="AL1632" s="6"/>
      <c r="AM1632" s="6"/>
      <c r="AN1632" s="6"/>
      <c r="AO1632" s="6"/>
      <c r="AP1632" s="6"/>
      <c r="AQ1632" s="6"/>
      <c r="AR1632" s="6"/>
      <c r="AS1632" s="6"/>
      <c r="AT1632" s="130"/>
      <c r="AU1632" s="39"/>
      <c r="AV1632" s="39"/>
      <c r="AW1632" s="6"/>
      <c r="AX1632" s="6"/>
      <c r="AY1632" s="6"/>
      <c r="AZ1632" s="6"/>
      <c r="BA1632" s="6"/>
      <c r="BB1632" s="6"/>
      <c r="BC1632" s="6"/>
      <c r="BD1632" s="130"/>
      <c r="BE1632" s="124"/>
      <c r="BF1632" s="6"/>
      <c r="BG1632" s="130"/>
      <c r="BH1632" s="6"/>
      <c r="BI1632" s="124"/>
      <c r="BJ1632" s="130"/>
    </row>
    <row r="1633" spans="1:62" customFormat="1" ht="15" x14ac:dyDescent="0.35">
      <c r="A1633" s="34"/>
      <c r="B1633" s="19"/>
      <c r="C1633" s="1"/>
      <c r="D1633" s="9"/>
      <c r="E1633" s="1"/>
      <c r="F1633" s="15"/>
      <c r="G1633" s="37"/>
      <c r="H1633" s="5"/>
      <c r="I1633" s="22"/>
      <c r="J1633" s="22"/>
      <c r="K1633" s="22"/>
      <c r="L1633" s="60"/>
      <c r="M1633" s="60"/>
      <c r="N1633" s="60"/>
      <c r="O1633" s="60"/>
      <c r="P1633" s="60"/>
      <c r="Q1633" s="60"/>
      <c r="R1633" s="60"/>
      <c r="S1633" s="60"/>
      <c r="T1633" s="60"/>
      <c r="U1633" s="60"/>
      <c r="V1633" s="60"/>
      <c r="W1633" s="60"/>
      <c r="X1633" s="60"/>
      <c r="Y1633" s="59"/>
      <c r="Z1633" s="20"/>
      <c r="AA1633" s="60"/>
      <c r="AB1633" s="60"/>
      <c r="AC1633" s="60"/>
      <c r="AD1633" s="60"/>
      <c r="AE1633" s="22"/>
      <c r="AF1633" s="22"/>
      <c r="AG1633" s="22"/>
      <c r="AH1633" s="22"/>
      <c r="AI1633" s="22"/>
      <c r="AJ1633" s="22"/>
      <c r="AK1633" s="38"/>
      <c r="AL1633" s="39"/>
      <c r="AM1633" s="39"/>
      <c r="AN1633" s="39"/>
      <c r="AO1633" s="39"/>
      <c r="AP1633" s="39"/>
      <c r="AQ1633" s="39"/>
      <c r="AR1633" s="40"/>
      <c r="AS1633" s="39"/>
      <c r="AT1633" s="42"/>
      <c r="AU1633" s="39"/>
      <c r="AV1633" s="39"/>
      <c r="AW1633" s="39"/>
      <c r="AX1633" s="39"/>
      <c r="AY1633" s="39"/>
      <c r="AZ1633" s="40"/>
      <c r="BA1633" s="39"/>
      <c r="BB1633" s="40"/>
      <c r="BC1633" s="39"/>
      <c r="BD1633" s="42"/>
      <c r="BE1633" s="38"/>
      <c r="BF1633" s="39"/>
      <c r="BG1633" s="55"/>
      <c r="BH1633" s="56"/>
      <c r="BI1633" s="57"/>
      <c r="BJ1633" s="58"/>
    </row>
    <row r="1634" spans="1:62" customFormat="1" ht="15" x14ac:dyDescent="0.35">
      <c r="A1634" s="121"/>
      <c r="B1634" s="76"/>
      <c r="C1634" s="9"/>
      <c r="D1634" s="9"/>
      <c r="E1634" s="9"/>
      <c r="F1634" s="15"/>
      <c r="G1634" s="5"/>
      <c r="H1634" s="5"/>
      <c r="I1634" s="9"/>
      <c r="J1634" s="9"/>
      <c r="K1634" s="9"/>
      <c r="L1634" s="9"/>
      <c r="M1634" s="9"/>
      <c r="N1634" s="9"/>
      <c r="O1634" s="9"/>
      <c r="P1634" s="9"/>
      <c r="Q1634" s="9"/>
      <c r="R1634" s="9"/>
      <c r="S1634" s="9"/>
      <c r="T1634" s="9"/>
      <c r="U1634" s="9"/>
      <c r="V1634" s="8"/>
      <c r="W1634" s="8"/>
      <c r="X1634" s="7"/>
      <c r="Y1634" s="18"/>
      <c r="Z1634" s="7"/>
      <c r="AA1634" s="7"/>
      <c r="AB1634" s="7"/>
      <c r="AC1634" s="9"/>
      <c r="AD1634" s="8"/>
      <c r="AE1634" s="14"/>
      <c r="AF1634" s="14"/>
      <c r="AG1634" s="14"/>
      <c r="AH1634" s="14"/>
      <c r="AI1634" s="14"/>
      <c r="AJ1634" s="14"/>
      <c r="AK1634" s="125"/>
      <c r="AL1634" s="6"/>
      <c r="AM1634" s="5"/>
      <c r="AN1634" s="5"/>
      <c r="AO1634" s="6"/>
      <c r="AP1634" s="6"/>
      <c r="AQ1634" s="6"/>
      <c r="AR1634" s="6"/>
      <c r="AS1634" s="6"/>
      <c r="AT1634" s="130"/>
      <c r="AU1634" s="6"/>
      <c r="AV1634" s="6"/>
      <c r="AW1634" s="6"/>
      <c r="AX1634" s="6"/>
      <c r="AY1634" s="6"/>
      <c r="AZ1634" s="6"/>
      <c r="BA1634" s="6"/>
      <c r="BB1634" s="6"/>
      <c r="BC1634" s="6"/>
      <c r="BD1634" s="130"/>
      <c r="BE1634" s="124"/>
      <c r="BF1634" s="6"/>
      <c r="BG1634" s="130"/>
      <c r="BH1634" s="6"/>
      <c r="BI1634" s="124"/>
      <c r="BJ1634" s="130"/>
    </row>
    <row r="1635" spans="1:62" customFormat="1" ht="15" x14ac:dyDescent="0.35">
      <c r="A1635" s="121"/>
      <c r="B1635" s="76"/>
      <c r="C1635" s="9"/>
      <c r="D1635" s="9"/>
      <c r="E1635" s="9"/>
      <c r="F1635" s="15"/>
      <c r="G1635" s="5"/>
      <c r="H1635" s="5"/>
      <c r="I1635" s="9"/>
      <c r="J1635" s="9"/>
      <c r="K1635" s="9"/>
      <c r="L1635" s="9"/>
      <c r="M1635" s="9"/>
      <c r="N1635" s="9"/>
      <c r="O1635" s="9"/>
      <c r="P1635" s="9"/>
      <c r="Q1635" s="9"/>
      <c r="R1635" s="9"/>
      <c r="S1635" s="9"/>
      <c r="T1635" s="9"/>
      <c r="U1635" s="9"/>
      <c r="V1635" s="9"/>
      <c r="W1635" s="9"/>
      <c r="X1635" s="65"/>
      <c r="Y1635" s="17"/>
      <c r="Z1635" s="65"/>
      <c r="AA1635" s="9"/>
      <c r="AB1635" s="9"/>
      <c r="AC1635" s="9"/>
      <c r="AD1635" s="9"/>
      <c r="AE1635" s="14"/>
      <c r="AF1635" s="14"/>
      <c r="AG1635" s="14"/>
      <c r="AH1635" s="14"/>
      <c r="AI1635" s="14"/>
      <c r="AJ1635" s="14"/>
      <c r="AK1635" s="124"/>
      <c r="AL1635" s="6"/>
      <c r="AM1635" s="6"/>
      <c r="AN1635" s="6"/>
      <c r="AO1635" s="6"/>
      <c r="AP1635" s="6"/>
      <c r="AQ1635" s="6"/>
      <c r="AR1635" s="6"/>
      <c r="AS1635" s="6"/>
      <c r="AT1635" s="130"/>
      <c r="AU1635" s="39"/>
      <c r="AV1635" s="39"/>
      <c r="AW1635" s="6"/>
      <c r="AX1635" s="6"/>
      <c r="AY1635" s="6"/>
      <c r="AZ1635" s="6"/>
      <c r="BA1635" s="6"/>
      <c r="BB1635" s="6"/>
      <c r="BC1635" s="6"/>
      <c r="BD1635" s="130"/>
      <c r="BE1635" s="124"/>
      <c r="BF1635" s="6"/>
      <c r="BG1635" s="130"/>
      <c r="BH1635" s="6"/>
      <c r="BI1635" s="124"/>
      <c r="BJ1635" s="130"/>
    </row>
    <row r="1636" spans="1:62" customFormat="1" ht="15" x14ac:dyDescent="0.35">
      <c r="A1636" s="121"/>
      <c r="B1636" s="76"/>
      <c r="C1636" s="9"/>
      <c r="D1636" s="9"/>
      <c r="E1636" s="9"/>
      <c r="F1636" s="15"/>
      <c r="G1636" s="5"/>
      <c r="H1636" s="5"/>
      <c r="I1636" s="9"/>
      <c r="J1636" s="9"/>
      <c r="K1636" s="9"/>
      <c r="L1636" s="9"/>
      <c r="M1636" s="9"/>
      <c r="N1636" s="9"/>
      <c r="O1636" s="9"/>
      <c r="P1636" s="9"/>
      <c r="Q1636" s="9"/>
      <c r="R1636" s="9"/>
      <c r="S1636" s="9"/>
      <c r="T1636" s="9"/>
      <c r="U1636" s="9"/>
      <c r="V1636" s="8"/>
      <c r="W1636" s="8"/>
      <c r="X1636" s="7"/>
      <c r="Y1636" s="18"/>
      <c r="Z1636" s="7"/>
      <c r="AA1636" s="7"/>
      <c r="AB1636" s="7"/>
      <c r="AC1636" s="9"/>
      <c r="AD1636" s="8"/>
      <c r="AE1636" s="14"/>
      <c r="AF1636" s="14"/>
      <c r="AG1636" s="14"/>
      <c r="AH1636" s="14"/>
      <c r="AI1636" s="14"/>
      <c r="AJ1636" s="14"/>
      <c r="AK1636" s="125"/>
      <c r="AL1636" s="6"/>
      <c r="AM1636" s="5"/>
      <c r="AN1636" s="5"/>
      <c r="AO1636" s="6"/>
      <c r="AP1636" s="6"/>
      <c r="AQ1636" s="6"/>
      <c r="AR1636" s="6"/>
      <c r="AS1636" s="6"/>
      <c r="AT1636" s="130"/>
      <c r="AU1636" s="6"/>
      <c r="AV1636" s="6"/>
      <c r="AW1636" s="6"/>
      <c r="AX1636" s="6"/>
      <c r="AY1636" s="6"/>
      <c r="AZ1636" s="6"/>
      <c r="BA1636" s="6"/>
      <c r="BB1636" s="6"/>
      <c r="BC1636" s="6"/>
      <c r="BD1636" s="130"/>
      <c r="BE1636" s="124"/>
      <c r="BF1636" s="6"/>
      <c r="BG1636" s="130"/>
      <c r="BH1636" s="6"/>
      <c r="BI1636" s="124"/>
      <c r="BJ1636" s="130"/>
    </row>
    <row r="1637" spans="1:62" customFormat="1" ht="15" x14ac:dyDescent="0.35">
      <c r="A1637" s="121"/>
      <c r="B1637" s="76"/>
      <c r="C1637" s="9"/>
      <c r="D1637" s="9"/>
      <c r="E1637" s="9"/>
      <c r="F1637" s="15"/>
      <c r="G1637" s="5"/>
      <c r="H1637" s="5"/>
      <c r="I1637" s="9"/>
      <c r="J1637" s="9"/>
      <c r="K1637" s="9"/>
      <c r="L1637" s="9"/>
      <c r="M1637" s="9"/>
      <c r="N1637" s="9"/>
      <c r="O1637" s="9"/>
      <c r="P1637" s="9"/>
      <c r="Q1637" s="9"/>
      <c r="R1637" s="9"/>
      <c r="S1637" s="9"/>
      <c r="T1637" s="9"/>
      <c r="U1637" s="9"/>
      <c r="V1637" s="8"/>
      <c r="W1637" s="8"/>
      <c r="X1637" s="7"/>
      <c r="Y1637" s="18"/>
      <c r="Z1637" s="7"/>
      <c r="AA1637" s="7"/>
      <c r="AB1637" s="7"/>
      <c r="AC1637" s="9"/>
      <c r="AD1637" s="8"/>
      <c r="AE1637" s="14"/>
      <c r="AF1637" s="14"/>
      <c r="AG1637" s="14"/>
      <c r="AH1637" s="14"/>
      <c r="AI1637" s="14"/>
      <c r="AJ1637" s="14"/>
      <c r="AK1637" s="125"/>
      <c r="AL1637" s="6"/>
      <c r="AM1637" s="5"/>
      <c r="AN1637" s="5"/>
      <c r="AO1637" s="6"/>
      <c r="AP1637" s="6"/>
      <c r="AQ1637" s="6"/>
      <c r="AR1637" s="6"/>
      <c r="AS1637" s="6"/>
      <c r="AT1637" s="130"/>
      <c r="AU1637" s="6"/>
      <c r="AV1637" s="6"/>
      <c r="AW1637" s="6"/>
      <c r="AX1637" s="6"/>
      <c r="AY1637" s="6"/>
      <c r="AZ1637" s="6"/>
      <c r="BA1637" s="6"/>
      <c r="BB1637" s="6"/>
      <c r="BC1637" s="6"/>
      <c r="BD1637" s="130"/>
      <c r="BE1637" s="124"/>
      <c r="BF1637" s="6"/>
      <c r="BG1637" s="130"/>
      <c r="BH1637" s="6"/>
      <c r="BI1637" s="124"/>
      <c r="BJ1637" s="130"/>
    </row>
    <row r="1638" spans="1:62" customFormat="1" ht="15" x14ac:dyDescent="0.35">
      <c r="A1638" s="121"/>
      <c r="B1638" s="76"/>
      <c r="C1638" s="9"/>
      <c r="D1638" s="9"/>
      <c r="E1638" s="9"/>
      <c r="F1638" s="15"/>
      <c r="G1638" s="5"/>
      <c r="H1638" s="5"/>
      <c r="I1638" s="9"/>
      <c r="J1638" s="9"/>
      <c r="K1638" s="9"/>
      <c r="L1638" s="9"/>
      <c r="M1638" s="9"/>
      <c r="N1638" s="9"/>
      <c r="O1638" s="9"/>
      <c r="P1638" s="9"/>
      <c r="Q1638" s="9"/>
      <c r="R1638" s="9"/>
      <c r="S1638" s="9"/>
      <c r="T1638" s="9"/>
      <c r="U1638" s="9"/>
      <c r="V1638" s="8"/>
      <c r="W1638" s="8"/>
      <c r="X1638" s="7"/>
      <c r="Y1638" s="18"/>
      <c r="Z1638" s="7"/>
      <c r="AA1638" s="7"/>
      <c r="AB1638" s="7"/>
      <c r="AC1638" s="9"/>
      <c r="AD1638" s="8"/>
      <c r="AE1638" s="14"/>
      <c r="AF1638" s="14"/>
      <c r="AG1638" s="14"/>
      <c r="AH1638" s="14"/>
      <c r="AI1638" s="14"/>
      <c r="AJ1638" s="14"/>
      <c r="AK1638" s="125"/>
      <c r="AL1638" s="6"/>
      <c r="AM1638" s="5"/>
      <c r="AN1638" s="5"/>
      <c r="AO1638" s="6"/>
      <c r="AP1638" s="6"/>
      <c r="AQ1638" s="6"/>
      <c r="AR1638" s="6"/>
      <c r="AS1638" s="6"/>
      <c r="AT1638" s="130"/>
      <c r="AU1638" s="6"/>
      <c r="AV1638" s="6"/>
      <c r="AW1638" s="6"/>
      <c r="AX1638" s="6"/>
      <c r="AY1638" s="6"/>
      <c r="AZ1638" s="6"/>
      <c r="BA1638" s="6"/>
      <c r="BB1638" s="6"/>
      <c r="BC1638" s="6"/>
      <c r="BD1638" s="130"/>
      <c r="BE1638" s="124"/>
      <c r="BF1638" s="6"/>
      <c r="BG1638" s="130"/>
      <c r="BH1638" s="6"/>
      <c r="BI1638" s="124"/>
      <c r="BJ1638" s="130"/>
    </row>
    <row r="1639" spans="1:62" customFormat="1" ht="15" x14ac:dyDescent="0.35">
      <c r="A1639" s="121"/>
      <c r="B1639" s="76"/>
      <c r="C1639" s="9"/>
      <c r="D1639" s="9"/>
      <c r="E1639" s="9"/>
      <c r="F1639" s="15"/>
      <c r="G1639" s="5"/>
      <c r="H1639" s="5"/>
      <c r="I1639" s="9"/>
      <c r="J1639" s="9"/>
      <c r="K1639" s="9"/>
      <c r="L1639" s="9"/>
      <c r="M1639" s="9"/>
      <c r="N1639" s="9"/>
      <c r="O1639" s="9"/>
      <c r="P1639" s="9"/>
      <c r="Q1639" s="9"/>
      <c r="R1639" s="9"/>
      <c r="S1639" s="9"/>
      <c r="T1639" s="9"/>
      <c r="U1639" s="9"/>
      <c r="V1639" s="8"/>
      <c r="W1639" s="8"/>
      <c r="X1639" s="7"/>
      <c r="Y1639" s="18"/>
      <c r="Z1639" s="7"/>
      <c r="AA1639" s="7"/>
      <c r="AB1639" s="7"/>
      <c r="AC1639" s="9"/>
      <c r="AD1639" s="8"/>
      <c r="AE1639" s="14"/>
      <c r="AF1639" s="14"/>
      <c r="AG1639" s="14"/>
      <c r="AH1639" s="14"/>
      <c r="AI1639" s="14"/>
      <c r="AJ1639" s="14"/>
      <c r="AK1639" s="125"/>
      <c r="AL1639" s="6"/>
      <c r="AM1639" s="5"/>
      <c r="AN1639" s="5"/>
      <c r="AO1639" s="6"/>
      <c r="AP1639" s="6"/>
      <c r="AQ1639" s="6"/>
      <c r="AR1639" s="6"/>
      <c r="AS1639" s="6"/>
      <c r="AT1639" s="130"/>
      <c r="AU1639" s="39"/>
      <c r="AV1639" s="39"/>
      <c r="AW1639" s="6"/>
      <c r="AX1639" s="6"/>
      <c r="AY1639" s="6"/>
      <c r="AZ1639" s="6"/>
      <c r="BA1639" s="6"/>
      <c r="BB1639" s="6"/>
      <c r="BC1639" s="6"/>
      <c r="BD1639" s="130"/>
      <c r="BE1639" s="124"/>
      <c r="BF1639" s="6"/>
      <c r="BG1639" s="130"/>
      <c r="BH1639" s="6"/>
      <c r="BI1639" s="124"/>
      <c r="BJ1639" s="130"/>
    </row>
    <row r="1640" spans="1:62" customFormat="1" ht="15" x14ac:dyDescent="0.35">
      <c r="A1640" s="121"/>
      <c r="B1640" s="76"/>
      <c r="C1640" s="9"/>
      <c r="D1640" s="9"/>
      <c r="E1640" s="9"/>
      <c r="F1640" s="15"/>
      <c r="G1640" s="5"/>
      <c r="H1640" s="5"/>
      <c r="I1640" s="9"/>
      <c r="J1640" s="9"/>
      <c r="K1640" s="9"/>
      <c r="L1640" s="9"/>
      <c r="M1640" s="9"/>
      <c r="N1640" s="9"/>
      <c r="O1640" s="9"/>
      <c r="P1640" s="9"/>
      <c r="Q1640" s="9"/>
      <c r="R1640" s="9"/>
      <c r="S1640" s="9"/>
      <c r="T1640" s="9"/>
      <c r="U1640" s="9"/>
      <c r="V1640" s="9"/>
      <c r="W1640" s="9"/>
      <c r="X1640" s="65"/>
      <c r="Y1640" s="17"/>
      <c r="Z1640" s="65"/>
      <c r="AA1640" s="9"/>
      <c r="AB1640" s="9"/>
      <c r="AC1640" s="9"/>
      <c r="AD1640" s="9"/>
      <c r="AE1640" s="14"/>
      <c r="AF1640" s="14"/>
      <c r="AG1640" s="14"/>
      <c r="AH1640" s="14"/>
      <c r="AI1640" s="14"/>
      <c r="AJ1640" s="14"/>
      <c r="AK1640" s="124"/>
      <c r="AL1640" s="6"/>
      <c r="AM1640" s="6"/>
      <c r="AN1640" s="6"/>
      <c r="AO1640" s="6"/>
      <c r="AP1640" s="6"/>
      <c r="AQ1640" s="6"/>
      <c r="AR1640" s="6"/>
      <c r="AS1640" s="6"/>
      <c r="AT1640" s="130"/>
      <c r="AU1640" s="39"/>
      <c r="AV1640" s="39"/>
      <c r="AW1640" s="6"/>
      <c r="AX1640" s="6"/>
      <c r="AY1640" s="6"/>
      <c r="AZ1640" s="6"/>
      <c r="BA1640" s="6"/>
      <c r="BB1640" s="6"/>
      <c r="BC1640" s="6"/>
      <c r="BD1640" s="130"/>
      <c r="BE1640" s="124"/>
      <c r="BF1640" s="6"/>
      <c r="BG1640" s="130"/>
      <c r="BH1640" s="6"/>
      <c r="BI1640" s="124"/>
      <c r="BJ1640" s="130"/>
    </row>
    <row r="1641" spans="1:62" customFormat="1" ht="15" x14ac:dyDescent="0.35">
      <c r="A1641" s="34"/>
      <c r="B1641" s="19"/>
      <c r="C1641" s="1"/>
      <c r="D1641" s="9"/>
      <c r="E1641" s="1"/>
      <c r="F1641" s="15"/>
      <c r="G1641" s="37"/>
      <c r="H1641" s="5"/>
      <c r="I1641" s="22"/>
      <c r="J1641" s="22"/>
      <c r="K1641" s="22"/>
      <c r="L1641" s="60"/>
      <c r="M1641" s="60"/>
      <c r="N1641" s="60"/>
      <c r="O1641" s="60"/>
      <c r="P1641" s="60"/>
      <c r="Q1641" s="60"/>
      <c r="R1641" s="60"/>
      <c r="S1641" s="60"/>
      <c r="T1641" s="60"/>
      <c r="U1641" s="60"/>
      <c r="V1641" s="60"/>
      <c r="W1641" s="60"/>
      <c r="X1641" s="60"/>
      <c r="Y1641" s="59"/>
      <c r="Z1641" s="20"/>
      <c r="AA1641" s="60"/>
      <c r="AB1641" s="60"/>
      <c r="AC1641" s="60"/>
      <c r="AD1641" s="60"/>
      <c r="AE1641" s="22"/>
      <c r="AF1641" s="22"/>
      <c r="AG1641" s="22"/>
      <c r="AH1641" s="22"/>
      <c r="AI1641" s="22"/>
      <c r="AJ1641" s="22"/>
      <c r="AK1641" s="38"/>
      <c r="AL1641" s="39"/>
      <c r="AM1641" s="39"/>
      <c r="AN1641" s="39"/>
      <c r="AO1641" s="39"/>
      <c r="AP1641" s="39"/>
      <c r="AQ1641" s="39"/>
      <c r="AR1641" s="40"/>
      <c r="AS1641" s="39"/>
      <c r="AT1641" s="42"/>
      <c r="AU1641" s="39"/>
      <c r="AV1641" s="39"/>
      <c r="AW1641" s="39"/>
      <c r="AX1641" s="39"/>
      <c r="AY1641" s="39"/>
      <c r="AZ1641" s="40"/>
      <c r="BA1641" s="39"/>
      <c r="BB1641" s="40"/>
      <c r="BC1641" s="39"/>
      <c r="BD1641" s="42"/>
      <c r="BE1641" s="38"/>
      <c r="BF1641" s="39"/>
      <c r="BG1641" s="55"/>
      <c r="BH1641" s="56"/>
      <c r="BI1641" s="57"/>
      <c r="BJ1641" s="58"/>
    </row>
    <row r="1642" spans="1:62" customFormat="1" ht="15" x14ac:dyDescent="0.35">
      <c r="A1642" s="121"/>
      <c r="B1642" s="76"/>
      <c r="C1642" s="9"/>
      <c r="D1642" s="9"/>
      <c r="E1642" s="9"/>
      <c r="F1642" s="15"/>
      <c r="G1642" s="5"/>
      <c r="H1642" s="5"/>
      <c r="I1642" s="9"/>
      <c r="J1642" s="9"/>
      <c r="K1642" s="9"/>
      <c r="L1642" s="9"/>
      <c r="M1642" s="9"/>
      <c r="N1642" s="9"/>
      <c r="O1642" s="9"/>
      <c r="P1642" s="9"/>
      <c r="Q1642" s="9"/>
      <c r="R1642" s="9"/>
      <c r="S1642" s="9"/>
      <c r="T1642" s="9"/>
      <c r="U1642" s="9"/>
      <c r="V1642" s="8"/>
      <c r="W1642" s="8"/>
      <c r="X1642" s="7"/>
      <c r="Y1642" s="18"/>
      <c r="Z1642" s="7"/>
      <c r="AA1642" s="7"/>
      <c r="AB1642" s="7"/>
      <c r="AC1642" s="9"/>
      <c r="AD1642" s="8"/>
      <c r="AE1642" s="14"/>
      <c r="AF1642" s="14"/>
      <c r="AG1642" s="14"/>
      <c r="AH1642" s="14"/>
      <c r="AI1642" s="14"/>
      <c r="AJ1642" s="14"/>
      <c r="AK1642" s="125"/>
      <c r="AL1642" s="6"/>
      <c r="AM1642" s="5"/>
      <c r="AN1642" s="5"/>
      <c r="AO1642" s="6"/>
      <c r="AP1642" s="6"/>
      <c r="AQ1642" s="6"/>
      <c r="AR1642" s="6"/>
      <c r="AS1642" s="6"/>
      <c r="AT1642" s="130"/>
      <c r="AU1642" s="39"/>
      <c r="AV1642" s="39"/>
      <c r="AW1642" s="6"/>
      <c r="AX1642" s="6"/>
      <c r="AY1642" s="6"/>
      <c r="AZ1642" s="6"/>
      <c r="BA1642" s="6"/>
      <c r="BB1642" s="6"/>
      <c r="BC1642" s="6"/>
      <c r="BD1642" s="130"/>
      <c r="BE1642" s="124"/>
      <c r="BF1642" s="6"/>
      <c r="BG1642" s="130"/>
      <c r="BH1642" s="6"/>
      <c r="BI1642" s="124"/>
      <c r="BJ1642" s="130"/>
    </row>
    <row r="1643" spans="1:62" customFormat="1" ht="15" x14ac:dyDescent="0.35">
      <c r="A1643" s="121"/>
      <c r="B1643" s="76"/>
      <c r="C1643" s="9"/>
      <c r="D1643" s="9"/>
      <c r="E1643" s="9"/>
      <c r="F1643" s="15"/>
      <c r="G1643" s="5"/>
      <c r="H1643" s="5"/>
      <c r="I1643" s="9"/>
      <c r="J1643" s="9"/>
      <c r="K1643" s="9"/>
      <c r="L1643" s="9"/>
      <c r="M1643" s="9"/>
      <c r="N1643" s="9"/>
      <c r="O1643" s="9"/>
      <c r="P1643" s="9"/>
      <c r="Q1643" s="9"/>
      <c r="R1643" s="9"/>
      <c r="S1643" s="9"/>
      <c r="T1643" s="9"/>
      <c r="U1643" s="9"/>
      <c r="V1643" s="8"/>
      <c r="W1643" s="8"/>
      <c r="X1643" s="7"/>
      <c r="Y1643" s="18"/>
      <c r="Z1643" s="7"/>
      <c r="AA1643" s="7"/>
      <c r="AB1643" s="7"/>
      <c r="AC1643" s="9"/>
      <c r="AD1643" s="8"/>
      <c r="AE1643" s="14"/>
      <c r="AF1643" s="14"/>
      <c r="AG1643" s="14"/>
      <c r="AH1643" s="14"/>
      <c r="AI1643" s="14"/>
      <c r="AJ1643" s="14"/>
      <c r="AK1643" s="125"/>
      <c r="AL1643" s="6"/>
      <c r="AM1643" s="5"/>
      <c r="AN1643" s="5"/>
      <c r="AO1643" s="6"/>
      <c r="AP1643" s="6"/>
      <c r="AQ1643" s="6"/>
      <c r="AR1643" s="6"/>
      <c r="AS1643" s="6"/>
      <c r="AT1643" s="130"/>
      <c r="AU1643" s="6"/>
      <c r="AV1643" s="6"/>
      <c r="AW1643" s="6"/>
      <c r="AX1643" s="6"/>
      <c r="AY1643" s="6"/>
      <c r="AZ1643" s="6"/>
      <c r="BA1643" s="6"/>
      <c r="BB1643" s="6"/>
      <c r="BC1643" s="6"/>
      <c r="BD1643" s="130"/>
      <c r="BE1643" s="124"/>
      <c r="BF1643" s="6"/>
      <c r="BG1643" s="130"/>
      <c r="BH1643" s="6"/>
      <c r="BI1643" s="124"/>
      <c r="BJ1643" s="130"/>
    </row>
    <row r="1644" spans="1:62" customFormat="1" ht="15" x14ac:dyDescent="0.35">
      <c r="A1644" s="121"/>
      <c r="B1644" s="76"/>
      <c r="C1644" s="9"/>
      <c r="D1644" s="9"/>
      <c r="E1644" s="9"/>
      <c r="F1644" s="15"/>
      <c r="G1644" s="5"/>
      <c r="H1644" s="5"/>
      <c r="I1644" s="9"/>
      <c r="J1644" s="9"/>
      <c r="K1644" s="9"/>
      <c r="L1644" s="9"/>
      <c r="M1644" s="9"/>
      <c r="N1644" s="9"/>
      <c r="O1644" s="9"/>
      <c r="P1644" s="9"/>
      <c r="Q1644" s="9"/>
      <c r="R1644" s="9"/>
      <c r="S1644" s="9"/>
      <c r="T1644" s="9"/>
      <c r="U1644" s="9"/>
      <c r="V1644" s="9"/>
      <c r="W1644" s="9"/>
      <c r="X1644" s="65"/>
      <c r="Y1644" s="17"/>
      <c r="Z1644" s="65"/>
      <c r="AA1644" s="9"/>
      <c r="AB1644" s="9"/>
      <c r="AC1644" s="9"/>
      <c r="AD1644" s="9"/>
      <c r="AE1644" s="14"/>
      <c r="AF1644" s="14"/>
      <c r="AG1644" s="14"/>
      <c r="AH1644" s="14"/>
      <c r="AI1644" s="14"/>
      <c r="AJ1644" s="14"/>
      <c r="AK1644" s="124"/>
      <c r="AL1644" s="6"/>
      <c r="AM1644" s="6"/>
      <c r="AN1644" s="6"/>
      <c r="AO1644" s="6"/>
      <c r="AP1644" s="6"/>
      <c r="AQ1644" s="6"/>
      <c r="AR1644" s="6"/>
      <c r="AS1644" s="6"/>
      <c r="AT1644" s="130"/>
      <c r="AU1644" s="39"/>
      <c r="AV1644" s="39"/>
      <c r="AW1644" s="6"/>
      <c r="AX1644" s="6"/>
      <c r="AY1644" s="6"/>
      <c r="AZ1644" s="6"/>
      <c r="BA1644" s="6"/>
      <c r="BB1644" s="6"/>
      <c r="BC1644" s="6"/>
      <c r="BD1644" s="130"/>
      <c r="BE1644" s="124"/>
      <c r="BF1644" s="6"/>
      <c r="BG1644" s="130"/>
      <c r="BH1644" s="6"/>
      <c r="BI1644" s="124"/>
      <c r="BJ1644" s="130"/>
    </row>
    <row r="1645" spans="1:62" customFormat="1" ht="15" x14ac:dyDescent="0.35">
      <c r="A1645" s="121"/>
      <c r="B1645" s="76"/>
      <c r="C1645" s="9"/>
      <c r="D1645" s="9"/>
      <c r="E1645" s="9"/>
      <c r="F1645" s="15"/>
      <c r="G1645" s="5"/>
      <c r="H1645" s="5"/>
      <c r="I1645" s="9"/>
      <c r="J1645" s="9"/>
      <c r="K1645" s="9"/>
      <c r="L1645" s="9"/>
      <c r="M1645" s="9"/>
      <c r="N1645" s="9"/>
      <c r="O1645" s="9"/>
      <c r="P1645" s="9"/>
      <c r="Q1645" s="9"/>
      <c r="R1645" s="9"/>
      <c r="S1645" s="9"/>
      <c r="T1645" s="9"/>
      <c r="U1645" s="9"/>
      <c r="V1645" s="8"/>
      <c r="W1645" s="8"/>
      <c r="X1645" s="7"/>
      <c r="Y1645" s="18"/>
      <c r="Z1645" s="7"/>
      <c r="AA1645" s="7"/>
      <c r="AB1645" s="7"/>
      <c r="AC1645" s="9"/>
      <c r="AD1645" s="8"/>
      <c r="AE1645" s="14"/>
      <c r="AF1645" s="14"/>
      <c r="AG1645" s="14"/>
      <c r="AH1645" s="14"/>
      <c r="AI1645" s="14"/>
      <c r="AJ1645" s="14"/>
      <c r="AK1645" s="125"/>
      <c r="AL1645" s="6"/>
      <c r="AM1645" s="5"/>
      <c r="AN1645" s="5"/>
      <c r="AO1645" s="6"/>
      <c r="AP1645" s="6"/>
      <c r="AQ1645" s="6"/>
      <c r="AR1645" s="6"/>
      <c r="AS1645" s="6"/>
      <c r="AT1645" s="130"/>
      <c r="AU1645" s="6"/>
      <c r="AV1645" s="6"/>
      <c r="AW1645" s="6"/>
      <c r="AX1645" s="6"/>
      <c r="AY1645" s="6"/>
      <c r="AZ1645" s="6"/>
      <c r="BA1645" s="6"/>
      <c r="BB1645" s="6"/>
      <c r="BC1645" s="6"/>
      <c r="BD1645" s="130"/>
      <c r="BE1645" s="124"/>
      <c r="BF1645" s="6"/>
      <c r="BG1645" s="130"/>
      <c r="BH1645" s="6"/>
      <c r="BI1645" s="124"/>
      <c r="BJ1645" s="130"/>
    </row>
    <row r="1646" spans="1:62" customFormat="1" ht="15" x14ac:dyDescent="0.35">
      <c r="A1646" s="34"/>
      <c r="B1646" s="19"/>
      <c r="C1646" s="1"/>
      <c r="D1646" s="9"/>
      <c r="E1646" s="1"/>
      <c r="F1646" s="15"/>
      <c r="G1646" s="37"/>
      <c r="H1646" s="5"/>
      <c r="I1646" s="22"/>
      <c r="J1646" s="22"/>
      <c r="K1646" s="22"/>
      <c r="L1646" s="60"/>
      <c r="M1646" s="60"/>
      <c r="N1646" s="60"/>
      <c r="O1646" s="60"/>
      <c r="P1646" s="60"/>
      <c r="Q1646" s="60"/>
      <c r="R1646" s="60"/>
      <c r="S1646" s="60"/>
      <c r="T1646" s="60"/>
      <c r="U1646" s="60"/>
      <c r="V1646" s="60"/>
      <c r="W1646" s="60"/>
      <c r="X1646" s="60"/>
      <c r="Y1646" s="59"/>
      <c r="Z1646" s="20"/>
      <c r="AA1646" s="60"/>
      <c r="AB1646" s="60"/>
      <c r="AC1646" s="60"/>
      <c r="AD1646" s="60"/>
      <c r="AE1646" s="22"/>
      <c r="AF1646" s="22"/>
      <c r="AG1646" s="22"/>
      <c r="AH1646" s="22"/>
      <c r="AI1646" s="22"/>
      <c r="AJ1646" s="22"/>
      <c r="AK1646" s="38"/>
      <c r="AL1646" s="39"/>
      <c r="AM1646" s="39"/>
      <c r="AN1646" s="39"/>
      <c r="AO1646" s="39"/>
      <c r="AP1646" s="39"/>
      <c r="AQ1646" s="39"/>
      <c r="AR1646" s="40"/>
      <c r="AS1646" s="39"/>
      <c r="AT1646" s="42"/>
      <c r="AU1646" s="39"/>
      <c r="AV1646" s="39"/>
      <c r="AW1646" s="39"/>
      <c r="AX1646" s="39"/>
      <c r="AY1646" s="39"/>
      <c r="AZ1646" s="40"/>
      <c r="BA1646" s="39"/>
      <c r="BB1646" s="40"/>
      <c r="BC1646" s="39"/>
      <c r="BD1646" s="42"/>
      <c r="BE1646" s="38"/>
      <c r="BF1646" s="39"/>
      <c r="BG1646" s="55"/>
      <c r="BH1646" s="56"/>
      <c r="BI1646" s="57"/>
      <c r="BJ1646" s="58"/>
    </row>
    <row r="1647" spans="1:62" customFormat="1" ht="15" x14ac:dyDescent="0.35">
      <c r="A1647" s="121"/>
      <c r="B1647" s="76"/>
      <c r="C1647" s="9"/>
      <c r="D1647" s="9"/>
      <c r="E1647" s="9"/>
      <c r="F1647" s="15"/>
      <c r="G1647" s="5"/>
      <c r="H1647" s="5"/>
      <c r="I1647" s="9"/>
      <c r="J1647" s="9"/>
      <c r="K1647" s="9"/>
      <c r="L1647" s="9"/>
      <c r="M1647" s="9"/>
      <c r="N1647" s="9"/>
      <c r="O1647" s="9"/>
      <c r="P1647" s="9"/>
      <c r="Q1647" s="9"/>
      <c r="R1647" s="9"/>
      <c r="S1647" s="9"/>
      <c r="T1647" s="9"/>
      <c r="U1647" s="9"/>
      <c r="V1647" s="8"/>
      <c r="W1647" s="8"/>
      <c r="X1647" s="7"/>
      <c r="Y1647" s="18"/>
      <c r="Z1647" s="7"/>
      <c r="AA1647" s="7"/>
      <c r="AB1647" s="7"/>
      <c r="AC1647" s="9"/>
      <c r="AD1647" s="8"/>
      <c r="AE1647" s="14"/>
      <c r="AF1647" s="14"/>
      <c r="AG1647" s="14"/>
      <c r="AH1647" s="14"/>
      <c r="AI1647" s="14"/>
      <c r="AJ1647" s="14"/>
      <c r="AK1647" s="125"/>
      <c r="AL1647" s="6"/>
      <c r="AM1647" s="5"/>
      <c r="AN1647" s="5"/>
      <c r="AO1647" s="6"/>
      <c r="AP1647" s="6"/>
      <c r="AQ1647" s="6"/>
      <c r="AR1647" s="6"/>
      <c r="AS1647" s="6"/>
      <c r="AT1647" s="130"/>
      <c r="AU1647" s="6"/>
      <c r="AV1647" s="6"/>
      <c r="AW1647" s="6"/>
      <c r="AX1647" s="6"/>
      <c r="AY1647" s="6"/>
      <c r="AZ1647" s="6"/>
      <c r="BA1647" s="6"/>
      <c r="BB1647" s="6"/>
      <c r="BC1647" s="6"/>
      <c r="BD1647" s="130"/>
      <c r="BE1647" s="124"/>
      <c r="BF1647" s="6"/>
      <c r="BG1647" s="130"/>
      <c r="BH1647" s="6"/>
      <c r="BI1647" s="124"/>
      <c r="BJ1647" s="130"/>
    </row>
    <row r="1648" spans="1:62" customFormat="1" ht="15" x14ac:dyDescent="0.35">
      <c r="A1648" s="121"/>
      <c r="B1648" s="76"/>
      <c r="C1648" s="9"/>
      <c r="D1648" s="9"/>
      <c r="E1648" s="9"/>
      <c r="F1648" s="15"/>
      <c r="G1648" s="5"/>
      <c r="H1648" s="5"/>
      <c r="I1648" s="9"/>
      <c r="J1648" s="9"/>
      <c r="K1648" s="9"/>
      <c r="L1648" s="9"/>
      <c r="M1648" s="9"/>
      <c r="N1648" s="9"/>
      <c r="O1648" s="9"/>
      <c r="P1648" s="9"/>
      <c r="Q1648" s="9"/>
      <c r="R1648" s="9"/>
      <c r="S1648" s="9"/>
      <c r="T1648" s="9"/>
      <c r="U1648" s="9"/>
      <c r="V1648" s="8"/>
      <c r="W1648" s="8"/>
      <c r="X1648" s="7"/>
      <c r="Y1648" s="18"/>
      <c r="Z1648" s="7"/>
      <c r="AA1648" s="7"/>
      <c r="AB1648" s="7"/>
      <c r="AC1648" s="9"/>
      <c r="AD1648" s="8"/>
      <c r="AE1648" s="14"/>
      <c r="AF1648" s="14"/>
      <c r="AG1648" s="14"/>
      <c r="AH1648" s="14"/>
      <c r="AI1648" s="14"/>
      <c r="AJ1648" s="14"/>
      <c r="AK1648" s="125"/>
      <c r="AL1648" s="6"/>
      <c r="AM1648" s="5"/>
      <c r="AN1648" s="5"/>
      <c r="AO1648" s="6"/>
      <c r="AP1648" s="6"/>
      <c r="AQ1648" s="6"/>
      <c r="AR1648" s="6"/>
      <c r="AS1648" s="6"/>
      <c r="AT1648" s="130"/>
      <c r="AU1648" s="6"/>
      <c r="AV1648" s="6"/>
      <c r="AW1648" s="6"/>
      <c r="AX1648" s="6"/>
      <c r="AY1648" s="6"/>
      <c r="AZ1648" s="6"/>
      <c r="BA1648" s="6"/>
      <c r="BB1648" s="6"/>
      <c r="BC1648" s="6"/>
      <c r="BD1648" s="130"/>
      <c r="BE1648" s="124"/>
      <c r="BF1648" s="6"/>
      <c r="BG1648" s="130"/>
      <c r="BH1648" s="6"/>
      <c r="BI1648" s="124"/>
      <c r="BJ1648" s="130"/>
    </row>
    <row r="1649" spans="1:62" customFormat="1" ht="15" x14ac:dyDescent="0.35">
      <c r="A1649" s="34"/>
      <c r="B1649" s="19"/>
      <c r="C1649" s="1"/>
      <c r="D1649" s="9"/>
      <c r="E1649" s="1"/>
      <c r="F1649" s="15"/>
      <c r="G1649" s="37"/>
      <c r="H1649" s="5"/>
      <c r="I1649" s="22"/>
      <c r="J1649" s="22"/>
      <c r="K1649" s="22"/>
      <c r="L1649" s="60"/>
      <c r="M1649" s="60"/>
      <c r="N1649" s="60"/>
      <c r="O1649" s="60"/>
      <c r="P1649" s="60"/>
      <c r="Q1649" s="60"/>
      <c r="R1649" s="60"/>
      <c r="S1649" s="60"/>
      <c r="T1649" s="60"/>
      <c r="U1649" s="60"/>
      <c r="V1649" s="60"/>
      <c r="W1649" s="60"/>
      <c r="X1649" s="60"/>
      <c r="Y1649" s="59"/>
      <c r="Z1649" s="20"/>
      <c r="AA1649" s="60"/>
      <c r="AB1649" s="60"/>
      <c r="AC1649" s="60"/>
      <c r="AD1649" s="60"/>
      <c r="AE1649" s="22"/>
      <c r="AF1649" s="22"/>
      <c r="AG1649" s="22"/>
      <c r="AH1649" s="22"/>
      <c r="AI1649" s="22"/>
      <c r="AJ1649" s="22"/>
      <c r="AK1649" s="38"/>
      <c r="AL1649" s="39"/>
      <c r="AM1649" s="39"/>
      <c r="AN1649" s="39"/>
      <c r="AO1649" s="39"/>
      <c r="AP1649" s="39"/>
      <c r="AQ1649" s="39"/>
      <c r="AR1649" s="40"/>
      <c r="AS1649" s="39"/>
      <c r="AT1649" s="42"/>
      <c r="AU1649" s="39"/>
      <c r="AV1649" s="39"/>
      <c r="AW1649" s="39"/>
      <c r="AX1649" s="39"/>
      <c r="AY1649" s="39"/>
      <c r="AZ1649" s="40"/>
      <c r="BA1649" s="39"/>
      <c r="BB1649" s="40"/>
      <c r="BC1649" s="39"/>
      <c r="BD1649" s="42"/>
      <c r="BE1649" s="38"/>
      <c r="BF1649" s="39"/>
      <c r="BG1649" s="55"/>
      <c r="BH1649" s="56"/>
      <c r="BI1649" s="57"/>
      <c r="BJ1649" s="58"/>
    </row>
    <row r="1650" spans="1:62" customFormat="1" ht="15" x14ac:dyDescent="0.35">
      <c r="A1650" s="121"/>
      <c r="B1650" s="76"/>
      <c r="C1650" s="9"/>
      <c r="D1650" s="9"/>
      <c r="E1650" s="9"/>
      <c r="F1650" s="15"/>
      <c r="G1650" s="5"/>
      <c r="H1650" s="5"/>
      <c r="I1650" s="9"/>
      <c r="J1650" s="9"/>
      <c r="K1650" s="9"/>
      <c r="L1650" s="9"/>
      <c r="M1650" s="9"/>
      <c r="N1650" s="9"/>
      <c r="O1650" s="9"/>
      <c r="P1650" s="9"/>
      <c r="Q1650" s="9"/>
      <c r="R1650" s="9"/>
      <c r="S1650" s="9"/>
      <c r="T1650" s="9"/>
      <c r="U1650" s="9"/>
      <c r="V1650" s="9"/>
      <c r="W1650" s="9"/>
      <c r="X1650" s="65"/>
      <c r="Y1650" s="17"/>
      <c r="Z1650" s="65"/>
      <c r="AA1650" s="9"/>
      <c r="AB1650" s="9"/>
      <c r="AC1650" s="9"/>
      <c r="AD1650" s="9"/>
      <c r="AE1650" s="14"/>
      <c r="AF1650" s="14"/>
      <c r="AG1650" s="14"/>
      <c r="AH1650" s="14"/>
      <c r="AI1650" s="14"/>
      <c r="AJ1650" s="14"/>
      <c r="AK1650" s="124"/>
      <c r="AL1650" s="6"/>
      <c r="AM1650" s="6"/>
      <c r="AN1650" s="6"/>
      <c r="AO1650" s="6"/>
      <c r="AP1650" s="6"/>
      <c r="AQ1650" s="6"/>
      <c r="AR1650" s="6"/>
      <c r="AS1650" s="6"/>
      <c r="AT1650" s="130"/>
      <c r="AU1650" s="39"/>
      <c r="AV1650" s="39"/>
      <c r="AW1650" s="6"/>
      <c r="AX1650" s="6"/>
      <c r="AY1650" s="6"/>
      <c r="AZ1650" s="6"/>
      <c r="BA1650" s="6"/>
      <c r="BB1650" s="6"/>
      <c r="BC1650" s="6"/>
      <c r="BD1650" s="130"/>
      <c r="BE1650" s="124"/>
      <c r="BF1650" s="6"/>
      <c r="BG1650" s="130"/>
      <c r="BH1650" s="6"/>
      <c r="BI1650" s="124"/>
      <c r="BJ1650" s="130"/>
    </row>
    <row r="1651" spans="1:62" customFormat="1" ht="15" x14ac:dyDescent="0.35">
      <c r="A1651" s="121"/>
      <c r="B1651" s="76"/>
      <c r="C1651" s="9"/>
      <c r="D1651" s="9"/>
      <c r="E1651" s="9"/>
      <c r="F1651" s="15"/>
      <c r="G1651" s="5"/>
      <c r="H1651" s="5"/>
      <c r="I1651" s="9"/>
      <c r="J1651" s="9"/>
      <c r="K1651" s="9"/>
      <c r="L1651" s="9"/>
      <c r="M1651" s="9"/>
      <c r="N1651" s="9"/>
      <c r="O1651" s="9"/>
      <c r="P1651" s="9"/>
      <c r="Q1651" s="9"/>
      <c r="R1651" s="9"/>
      <c r="S1651" s="9"/>
      <c r="T1651" s="9"/>
      <c r="U1651" s="9"/>
      <c r="V1651" s="9"/>
      <c r="W1651" s="9"/>
      <c r="X1651" s="65"/>
      <c r="Y1651" s="17"/>
      <c r="Z1651" s="65"/>
      <c r="AA1651" s="9"/>
      <c r="AB1651" s="9"/>
      <c r="AC1651" s="9"/>
      <c r="AD1651" s="9"/>
      <c r="AE1651" s="14"/>
      <c r="AF1651" s="14"/>
      <c r="AG1651" s="14"/>
      <c r="AH1651" s="14"/>
      <c r="AI1651" s="14"/>
      <c r="AJ1651" s="14"/>
      <c r="AK1651" s="124"/>
      <c r="AL1651" s="6"/>
      <c r="AM1651" s="6"/>
      <c r="AN1651" s="6"/>
      <c r="AO1651" s="6"/>
      <c r="AP1651" s="6"/>
      <c r="AQ1651" s="6"/>
      <c r="AR1651" s="6"/>
      <c r="AS1651" s="6"/>
      <c r="AT1651" s="130"/>
      <c r="AU1651" s="39"/>
      <c r="AV1651" s="39"/>
      <c r="AW1651" s="6"/>
      <c r="AX1651" s="6"/>
      <c r="AY1651" s="6"/>
      <c r="AZ1651" s="6"/>
      <c r="BA1651" s="6"/>
      <c r="BB1651" s="6"/>
      <c r="BC1651" s="6"/>
      <c r="BD1651" s="130"/>
      <c r="BE1651" s="124"/>
      <c r="BF1651" s="6"/>
      <c r="BG1651" s="130"/>
      <c r="BH1651" s="6"/>
      <c r="BI1651" s="124"/>
      <c r="BJ1651" s="130"/>
    </row>
    <row r="1652" spans="1:62" customFormat="1" ht="15" x14ac:dyDescent="0.35">
      <c r="A1652" s="121"/>
      <c r="B1652" s="76"/>
      <c r="C1652" s="9"/>
      <c r="D1652" s="9"/>
      <c r="E1652" s="9"/>
      <c r="F1652" s="15"/>
      <c r="G1652" s="5"/>
      <c r="H1652" s="5"/>
      <c r="I1652" s="9"/>
      <c r="J1652" s="9"/>
      <c r="K1652" s="9"/>
      <c r="L1652" s="9"/>
      <c r="M1652" s="9"/>
      <c r="N1652" s="9"/>
      <c r="O1652" s="9"/>
      <c r="P1652" s="9"/>
      <c r="Q1652" s="9"/>
      <c r="R1652" s="9"/>
      <c r="S1652" s="9"/>
      <c r="T1652" s="9"/>
      <c r="U1652" s="9"/>
      <c r="V1652" s="9"/>
      <c r="W1652" s="9"/>
      <c r="X1652" s="65"/>
      <c r="Y1652" s="17"/>
      <c r="Z1652" s="65"/>
      <c r="AA1652" s="9"/>
      <c r="AB1652" s="9"/>
      <c r="AC1652" s="9"/>
      <c r="AD1652" s="9"/>
      <c r="AE1652" s="14"/>
      <c r="AF1652" s="14"/>
      <c r="AG1652" s="14"/>
      <c r="AH1652" s="14"/>
      <c r="AI1652" s="14"/>
      <c r="AJ1652" s="14"/>
      <c r="AK1652" s="124"/>
      <c r="AL1652" s="6"/>
      <c r="AM1652" s="6"/>
      <c r="AN1652" s="6"/>
      <c r="AO1652" s="6"/>
      <c r="AP1652" s="6"/>
      <c r="AQ1652" s="6"/>
      <c r="AR1652" s="6"/>
      <c r="AS1652" s="6"/>
      <c r="AT1652" s="130"/>
      <c r="AU1652" s="39"/>
      <c r="AV1652" s="39"/>
      <c r="AW1652" s="6"/>
      <c r="AX1652" s="6"/>
      <c r="AY1652" s="6"/>
      <c r="AZ1652" s="6"/>
      <c r="BA1652" s="6"/>
      <c r="BB1652" s="6"/>
      <c r="BC1652" s="6"/>
      <c r="BD1652" s="130"/>
      <c r="BE1652" s="124"/>
      <c r="BF1652" s="6"/>
      <c r="BG1652" s="130"/>
      <c r="BH1652" s="6"/>
      <c r="BI1652" s="124"/>
      <c r="BJ1652" s="130"/>
    </row>
    <row r="1653" spans="1:62" customFormat="1" ht="15" x14ac:dyDescent="0.35">
      <c r="A1653" s="121"/>
      <c r="B1653" s="76"/>
      <c r="C1653" s="9"/>
      <c r="D1653" s="9"/>
      <c r="E1653" s="9"/>
      <c r="F1653" s="15"/>
      <c r="G1653" s="5"/>
      <c r="H1653" s="5"/>
      <c r="I1653" s="9"/>
      <c r="J1653" s="9"/>
      <c r="K1653" s="9"/>
      <c r="L1653" s="9"/>
      <c r="M1653" s="9"/>
      <c r="N1653" s="9"/>
      <c r="O1653" s="9"/>
      <c r="P1653" s="9"/>
      <c r="Q1653" s="9"/>
      <c r="R1653" s="9"/>
      <c r="S1653" s="9"/>
      <c r="T1653" s="9"/>
      <c r="U1653" s="9"/>
      <c r="V1653" s="9"/>
      <c r="W1653" s="9"/>
      <c r="X1653" s="65"/>
      <c r="Y1653" s="17"/>
      <c r="Z1653" s="65"/>
      <c r="AA1653" s="9"/>
      <c r="AB1653" s="9"/>
      <c r="AC1653" s="9"/>
      <c r="AD1653" s="9"/>
      <c r="AE1653" s="14"/>
      <c r="AF1653" s="14"/>
      <c r="AG1653" s="14"/>
      <c r="AH1653" s="14"/>
      <c r="AI1653" s="14"/>
      <c r="AJ1653" s="14"/>
      <c r="AK1653" s="124"/>
      <c r="AL1653" s="6"/>
      <c r="AM1653" s="6"/>
      <c r="AN1653" s="6"/>
      <c r="AO1653" s="6"/>
      <c r="AP1653" s="6"/>
      <c r="AQ1653" s="6"/>
      <c r="AR1653" s="6"/>
      <c r="AS1653" s="6"/>
      <c r="AT1653" s="130"/>
      <c r="AU1653" s="39"/>
      <c r="AV1653" s="39"/>
      <c r="AW1653" s="6"/>
      <c r="AX1653" s="6"/>
      <c r="AY1653" s="6"/>
      <c r="AZ1653" s="6"/>
      <c r="BA1653" s="6"/>
      <c r="BB1653" s="6"/>
      <c r="BC1653" s="6"/>
      <c r="BD1653" s="130"/>
      <c r="BE1653" s="124"/>
      <c r="BF1653" s="6"/>
      <c r="BG1653" s="130"/>
      <c r="BH1653" s="6"/>
      <c r="BI1653" s="124"/>
      <c r="BJ1653" s="130"/>
    </row>
    <row r="1654" spans="1:62" customFormat="1" ht="15" x14ac:dyDescent="0.35">
      <c r="A1654" s="121"/>
      <c r="B1654" s="76"/>
      <c r="C1654" s="9"/>
      <c r="D1654" s="9"/>
      <c r="E1654" s="9"/>
      <c r="F1654" s="15"/>
      <c r="G1654" s="5"/>
      <c r="H1654" s="5"/>
      <c r="I1654" s="9"/>
      <c r="J1654" s="9"/>
      <c r="K1654" s="9"/>
      <c r="L1654" s="9"/>
      <c r="M1654" s="9"/>
      <c r="N1654" s="9"/>
      <c r="O1654" s="9"/>
      <c r="P1654" s="9"/>
      <c r="Q1654" s="9"/>
      <c r="R1654" s="9"/>
      <c r="S1654" s="9"/>
      <c r="T1654" s="9"/>
      <c r="U1654" s="9"/>
      <c r="V1654" s="8"/>
      <c r="W1654" s="8"/>
      <c r="X1654" s="7"/>
      <c r="Y1654" s="18"/>
      <c r="Z1654" s="7"/>
      <c r="AA1654" s="7"/>
      <c r="AB1654" s="7"/>
      <c r="AC1654" s="9"/>
      <c r="AD1654" s="8"/>
      <c r="AE1654" s="14"/>
      <c r="AF1654" s="14"/>
      <c r="AG1654" s="14"/>
      <c r="AH1654" s="14"/>
      <c r="AI1654" s="14"/>
      <c r="AJ1654" s="14"/>
      <c r="AK1654" s="125"/>
      <c r="AL1654" s="6"/>
      <c r="AM1654" s="5"/>
      <c r="AN1654" s="5"/>
      <c r="AO1654" s="6"/>
      <c r="AP1654" s="6"/>
      <c r="AQ1654" s="6"/>
      <c r="AR1654" s="6"/>
      <c r="AS1654" s="6"/>
      <c r="AT1654" s="130"/>
      <c r="AU1654" s="6"/>
      <c r="AV1654" s="6"/>
      <c r="AW1654" s="6"/>
      <c r="AX1654" s="6"/>
      <c r="AY1654" s="6"/>
      <c r="AZ1654" s="6"/>
      <c r="BA1654" s="6"/>
      <c r="BB1654" s="6"/>
      <c r="BC1654" s="6"/>
      <c r="BD1654" s="130"/>
      <c r="BE1654" s="124"/>
      <c r="BF1654" s="6"/>
      <c r="BG1654" s="130"/>
      <c r="BH1654" s="6"/>
      <c r="BI1654" s="124"/>
      <c r="BJ1654" s="130"/>
    </row>
    <row r="1655" spans="1:62" customFormat="1" ht="15" x14ac:dyDescent="0.35">
      <c r="A1655" s="34"/>
      <c r="B1655" s="19"/>
      <c r="C1655" s="1"/>
      <c r="D1655" s="9"/>
      <c r="E1655" s="1"/>
      <c r="F1655" s="15"/>
      <c r="G1655" s="37"/>
      <c r="H1655" s="5"/>
      <c r="I1655" s="22"/>
      <c r="J1655" s="22"/>
      <c r="K1655" s="22"/>
      <c r="L1655" s="60"/>
      <c r="M1655" s="60"/>
      <c r="N1655" s="60"/>
      <c r="O1655" s="60"/>
      <c r="P1655" s="60"/>
      <c r="Q1655" s="60"/>
      <c r="R1655" s="60"/>
      <c r="S1655" s="60"/>
      <c r="T1655" s="60"/>
      <c r="U1655" s="60"/>
      <c r="V1655" s="60"/>
      <c r="W1655" s="60"/>
      <c r="X1655" s="60"/>
      <c r="Y1655" s="59"/>
      <c r="Z1655" s="20"/>
      <c r="AA1655" s="60"/>
      <c r="AB1655" s="60"/>
      <c r="AC1655" s="60"/>
      <c r="AD1655" s="60"/>
      <c r="AE1655" s="22"/>
      <c r="AF1655" s="22"/>
      <c r="AG1655" s="22"/>
      <c r="AH1655" s="22"/>
      <c r="AI1655" s="22"/>
      <c r="AJ1655" s="22"/>
      <c r="AK1655" s="38"/>
      <c r="AL1655" s="39"/>
      <c r="AM1655" s="39"/>
      <c r="AN1655" s="39"/>
      <c r="AO1655" s="39"/>
      <c r="AP1655" s="39"/>
      <c r="AQ1655" s="39"/>
      <c r="AR1655" s="40"/>
      <c r="AS1655" s="39"/>
      <c r="AT1655" s="42"/>
      <c r="AU1655" s="39"/>
      <c r="AV1655" s="39"/>
      <c r="AW1655" s="39"/>
      <c r="AX1655" s="39"/>
      <c r="AY1655" s="39"/>
      <c r="AZ1655" s="40"/>
      <c r="BA1655" s="39"/>
      <c r="BB1655" s="40"/>
      <c r="BC1655" s="39"/>
      <c r="BD1655" s="42"/>
      <c r="BE1655" s="38"/>
      <c r="BF1655" s="39"/>
      <c r="BG1655" s="55"/>
      <c r="BH1655" s="56"/>
      <c r="BI1655" s="57"/>
      <c r="BJ1655" s="58"/>
    </row>
    <row r="1656" spans="1:62" customFormat="1" ht="15" x14ac:dyDescent="0.35">
      <c r="A1656" s="121"/>
      <c r="B1656" s="76"/>
      <c r="C1656" s="9"/>
      <c r="D1656" s="9"/>
      <c r="E1656" s="9"/>
      <c r="F1656" s="15"/>
      <c r="G1656" s="5"/>
      <c r="H1656" s="5"/>
      <c r="I1656" s="9"/>
      <c r="J1656" s="9"/>
      <c r="K1656" s="9"/>
      <c r="L1656" s="9"/>
      <c r="M1656" s="9"/>
      <c r="N1656" s="9"/>
      <c r="O1656" s="9"/>
      <c r="P1656" s="9"/>
      <c r="Q1656" s="9"/>
      <c r="R1656" s="9"/>
      <c r="S1656" s="9"/>
      <c r="T1656" s="9"/>
      <c r="U1656" s="9"/>
      <c r="V1656" s="9"/>
      <c r="W1656" s="9"/>
      <c r="X1656" s="65"/>
      <c r="Y1656" s="17"/>
      <c r="Z1656" s="65"/>
      <c r="AA1656" s="9"/>
      <c r="AB1656" s="9"/>
      <c r="AC1656" s="9"/>
      <c r="AD1656" s="9"/>
      <c r="AE1656" s="14"/>
      <c r="AF1656" s="14"/>
      <c r="AG1656" s="14"/>
      <c r="AH1656" s="14"/>
      <c r="AI1656" s="14"/>
      <c r="AJ1656" s="14"/>
      <c r="AK1656" s="124"/>
      <c r="AL1656" s="6"/>
      <c r="AM1656" s="6"/>
      <c r="AN1656" s="6"/>
      <c r="AO1656" s="6"/>
      <c r="AP1656" s="6"/>
      <c r="AQ1656" s="6"/>
      <c r="AR1656" s="6"/>
      <c r="AS1656" s="6"/>
      <c r="AT1656" s="130"/>
      <c r="AU1656" s="39"/>
      <c r="AV1656" s="39"/>
      <c r="AW1656" s="6"/>
      <c r="AX1656" s="6"/>
      <c r="AY1656" s="6"/>
      <c r="AZ1656" s="6"/>
      <c r="BA1656" s="6"/>
      <c r="BB1656" s="6"/>
      <c r="BC1656" s="6"/>
      <c r="BD1656" s="130"/>
      <c r="BE1656" s="124"/>
      <c r="BF1656" s="6"/>
      <c r="BG1656" s="130"/>
      <c r="BH1656" s="6"/>
      <c r="BI1656" s="124"/>
      <c r="BJ1656" s="130"/>
    </row>
    <row r="1657" spans="1:62" customFormat="1" ht="15" x14ac:dyDescent="0.35">
      <c r="A1657" s="121"/>
      <c r="B1657" s="76"/>
      <c r="C1657" s="9"/>
      <c r="D1657" s="9"/>
      <c r="E1657" s="9"/>
      <c r="F1657" s="15"/>
      <c r="G1657" s="5"/>
      <c r="H1657" s="5"/>
      <c r="I1657" s="9"/>
      <c r="J1657" s="9"/>
      <c r="K1657" s="9"/>
      <c r="L1657" s="9"/>
      <c r="M1657" s="9"/>
      <c r="N1657" s="9"/>
      <c r="O1657" s="9"/>
      <c r="P1657" s="9"/>
      <c r="Q1657" s="9"/>
      <c r="R1657" s="9"/>
      <c r="S1657" s="9"/>
      <c r="T1657" s="9"/>
      <c r="U1657" s="9"/>
      <c r="V1657" s="9"/>
      <c r="W1657" s="9"/>
      <c r="X1657" s="65"/>
      <c r="Y1657" s="17"/>
      <c r="Z1657" s="65"/>
      <c r="AA1657" s="9"/>
      <c r="AB1657" s="9"/>
      <c r="AC1657" s="9"/>
      <c r="AD1657" s="9"/>
      <c r="AE1657" s="14"/>
      <c r="AF1657" s="14"/>
      <c r="AG1657" s="14"/>
      <c r="AH1657" s="14"/>
      <c r="AI1657" s="14"/>
      <c r="AJ1657" s="14"/>
      <c r="AK1657" s="124"/>
      <c r="AL1657" s="6"/>
      <c r="AM1657" s="6"/>
      <c r="AN1657" s="6"/>
      <c r="AO1657" s="6"/>
      <c r="AP1657" s="6"/>
      <c r="AQ1657" s="6"/>
      <c r="AR1657" s="6"/>
      <c r="AS1657" s="6"/>
      <c r="AT1657" s="130"/>
      <c r="AU1657" s="39"/>
      <c r="AV1657" s="39"/>
      <c r="AW1657" s="6"/>
      <c r="AX1657" s="6"/>
      <c r="AY1657" s="6"/>
      <c r="AZ1657" s="6"/>
      <c r="BA1657" s="6"/>
      <c r="BB1657" s="6"/>
      <c r="BC1657" s="6"/>
      <c r="BD1657" s="130"/>
      <c r="BE1657" s="124"/>
      <c r="BF1657" s="6"/>
      <c r="BG1657" s="130"/>
      <c r="BH1657" s="6"/>
      <c r="BI1657" s="124"/>
      <c r="BJ1657" s="130"/>
    </row>
    <row r="1658" spans="1:62" customFormat="1" ht="15" x14ac:dyDescent="0.35">
      <c r="A1658" s="34"/>
      <c r="B1658" s="19"/>
      <c r="C1658" s="1"/>
      <c r="D1658" s="9"/>
      <c r="E1658" s="1"/>
      <c r="F1658" s="15"/>
      <c r="G1658" s="37"/>
      <c r="H1658" s="5"/>
      <c r="I1658" s="22"/>
      <c r="J1658" s="22"/>
      <c r="K1658" s="22"/>
      <c r="L1658" s="60"/>
      <c r="M1658" s="60"/>
      <c r="N1658" s="60"/>
      <c r="O1658" s="60"/>
      <c r="P1658" s="60"/>
      <c r="Q1658" s="60"/>
      <c r="R1658" s="60"/>
      <c r="S1658" s="60"/>
      <c r="T1658" s="60"/>
      <c r="U1658" s="60"/>
      <c r="V1658" s="60"/>
      <c r="W1658" s="60"/>
      <c r="X1658" s="60"/>
      <c r="Y1658" s="59"/>
      <c r="Z1658" s="20"/>
      <c r="AA1658" s="60"/>
      <c r="AB1658" s="60"/>
      <c r="AC1658" s="60"/>
      <c r="AD1658" s="60"/>
      <c r="AE1658" s="22"/>
      <c r="AF1658" s="22"/>
      <c r="AG1658" s="22"/>
      <c r="AH1658" s="22"/>
      <c r="AI1658" s="22"/>
      <c r="AJ1658" s="22"/>
      <c r="AK1658" s="38"/>
      <c r="AL1658" s="39"/>
      <c r="AM1658" s="39"/>
      <c r="AN1658" s="39"/>
      <c r="AO1658" s="39"/>
      <c r="AP1658" s="39"/>
      <c r="AQ1658" s="39"/>
      <c r="AR1658" s="40"/>
      <c r="AS1658" s="39"/>
      <c r="AT1658" s="42"/>
      <c r="AU1658" s="39"/>
      <c r="AV1658" s="39"/>
      <c r="AW1658" s="39"/>
      <c r="AX1658" s="39"/>
      <c r="AY1658" s="39"/>
      <c r="AZ1658" s="40"/>
      <c r="BA1658" s="39"/>
      <c r="BB1658" s="40"/>
      <c r="BC1658" s="39"/>
      <c r="BD1658" s="42"/>
      <c r="BE1658" s="38"/>
      <c r="BF1658" s="39"/>
      <c r="BG1658" s="55"/>
      <c r="BH1658" s="56"/>
      <c r="BI1658" s="57"/>
      <c r="BJ1658" s="58"/>
    </row>
    <row r="1659" spans="1:62" customFormat="1" ht="15" x14ac:dyDescent="0.35">
      <c r="A1659" s="121"/>
      <c r="B1659" s="76"/>
      <c r="C1659" s="9"/>
      <c r="D1659" s="9"/>
      <c r="E1659" s="9"/>
      <c r="F1659" s="15"/>
      <c r="G1659" s="5"/>
      <c r="H1659" s="5"/>
      <c r="I1659" s="9"/>
      <c r="J1659" s="9"/>
      <c r="K1659" s="9"/>
      <c r="L1659" s="9"/>
      <c r="M1659" s="9"/>
      <c r="N1659" s="9"/>
      <c r="O1659" s="9"/>
      <c r="P1659" s="9"/>
      <c r="Q1659" s="9"/>
      <c r="R1659" s="9"/>
      <c r="S1659" s="9"/>
      <c r="T1659" s="9"/>
      <c r="U1659" s="9"/>
      <c r="V1659" s="9"/>
      <c r="W1659" s="9"/>
      <c r="X1659" s="65"/>
      <c r="Y1659" s="17"/>
      <c r="Z1659" s="65"/>
      <c r="AA1659" s="9"/>
      <c r="AB1659" s="9"/>
      <c r="AC1659" s="9"/>
      <c r="AD1659" s="9"/>
      <c r="AE1659" s="14"/>
      <c r="AF1659" s="14"/>
      <c r="AG1659" s="14"/>
      <c r="AH1659" s="14"/>
      <c r="AI1659" s="14"/>
      <c r="AJ1659" s="14"/>
      <c r="AK1659" s="124"/>
      <c r="AL1659" s="6"/>
      <c r="AM1659" s="6"/>
      <c r="AN1659" s="6"/>
      <c r="AO1659" s="6"/>
      <c r="AP1659" s="6"/>
      <c r="AQ1659" s="6"/>
      <c r="AR1659" s="6"/>
      <c r="AS1659" s="6"/>
      <c r="AT1659" s="130"/>
      <c r="AU1659" s="39"/>
      <c r="AV1659" s="39"/>
      <c r="AW1659" s="6"/>
      <c r="AX1659" s="6"/>
      <c r="AY1659" s="6"/>
      <c r="AZ1659" s="6"/>
      <c r="BA1659" s="6"/>
      <c r="BB1659" s="6"/>
      <c r="BC1659" s="6"/>
      <c r="BD1659" s="130"/>
      <c r="BE1659" s="124"/>
      <c r="BF1659" s="6"/>
      <c r="BG1659" s="130"/>
      <c r="BH1659" s="6"/>
      <c r="BI1659" s="124"/>
      <c r="BJ1659" s="130"/>
    </row>
    <row r="1660" spans="1:62" customFormat="1" ht="15" x14ac:dyDescent="0.35">
      <c r="A1660" s="121"/>
      <c r="B1660" s="76"/>
      <c r="C1660" s="9"/>
      <c r="D1660" s="9"/>
      <c r="E1660" s="9"/>
      <c r="F1660" s="15"/>
      <c r="G1660" s="5"/>
      <c r="H1660" s="5"/>
      <c r="I1660" s="9"/>
      <c r="J1660" s="9"/>
      <c r="K1660" s="9"/>
      <c r="L1660" s="9"/>
      <c r="M1660" s="9"/>
      <c r="N1660" s="9"/>
      <c r="O1660" s="9"/>
      <c r="P1660" s="9"/>
      <c r="Q1660" s="9"/>
      <c r="R1660" s="9"/>
      <c r="S1660" s="9"/>
      <c r="T1660" s="9"/>
      <c r="U1660" s="9"/>
      <c r="V1660" s="9"/>
      <c r="W1660" s="9"/>
      <c r="X1660" s="65"/>
      <c r="Y1660" s="17"/>
      <c r="Z1660" s="65"/>
      <c r="AA1660" s="9"/>
      <c r="AB1660" s="9"/>
      <c r="AC1660" s="9"/>
      <c r="AD1660" s="9"/>
      <c r="AE1660" s="14"/>
      <c r="AF1660" s="14"/>
      <c r="AG1660" s="14"/>
      <c r="AH1660" s="14"/>
      <c r="AI1660" s="14"/>
      <c r="AJ1660" s="14"/>
      <c r="AK1660" s="124"/>
      <c r="AL1660" s="6"/>
      <c r="AM1660" s="6"/>
      <c r="AN1660" s="6"/>
      <c r="AO1660" s="6"/>
      <c r="AP1660" s="6"/>
      <c r="AQ1660" s="6"/>
      <c r="AR1660" s="6"/>
      <c r="AS1660" s="6"/>
      <c r="AT1660" s="130"/>
      <c r="AU1660" s="39"/>
      <c r="AV1660" s="39"/>
      <c r="AW1660" s="6"/>
      <c r="AX1660" s="6"/>
      <c r="AY1660" s="6"/>
      <c r="AZ1660" s="6"/>
      <c r="BA1660" s="6"/>
      <c r="BB1660" s="6"/>
      <c r="BC1660" s="6"/>
      <c r="BD1660" s="130"/>
      <c r="BE1660" s="124"/>
      <c r="BF1660" s="6"/>
      <c r="BG1660" s="130"/>
      <c r="BH1660" s="6"/>
      <c r="BI1660" s="124"/>
      <c r="BJ1660" s="130"/>
    </row>
    <row r="1661" spans="1:62" customFormat="1" ht="15" x14ac:dyDescent="0.35">
      <c r="A1661" s="34"/>
      <c r="B1661" s="19"/>
      <c r="C1661" s="1"/>
      <c r="D1661" s="9"/>
      <c r="E1661" s="1"/>
      <c r="F1661" s="15"/>
      <c r="G1661" s="37"/>
      <c r="H1661" s="5"/>
      <c r="I1661" s="22"/>
      <c r="J1661" s="22"/>
      <c r="K1661" s="22"/>
      <c r="L1661" s="60"/>
      <c r="M1661" s="60"/>
      <c r="N1661" s="60"/>
      <c r="O1661" s="60"/>
      <c r="P1661" s="60"/>
      <c r="Q1661" s="60"/>
      <c r="R1661" s="60"/>
      <c r="S1661" s="60"/>
      <c r="T1661" s="60"/>
      <c r="U1661" s="60"/>
      <c r="V1661" s="60"/>
      <c r="W1661" s="60"/>
      <c r="X1661" s="60"/>
      <c r="Y1661" s="59"/>
      <c r="Z1661" s="20"/>
      <c r="AA1661" s="60"/>
      <c r="AB1661" s="60"/>
      <c r="AC1661" s="60"/>
      <c r="AD1661" s="60"/>
      <c r="AE1661" s="22"/>
      <c r="AF1661" s="22"/>
      <c r="AG1661" s="22"/>
      <c r="AH1661" s="22"/>
      <c r="AI1661" s="22"/>
      <c r="AJ1661" s="22"/>
      <c r="AK1661" s="38"/>
      <c r="AL1661" s="39"/>
      <c r="AM1661" s="39"/>
      <c r="AN1661" s="39"/>
      <c r="AO1661" s="39"/>
      <c r="AP1661" s="39"/>
      <c r="AQ1661" s="39"/>
      <c r="AR1661" s="40"/>
      <c r="AS1661" s="39"/>
      <c r="AT1661" s="42"/>
      <c r="AU1661" s="39"/>
      <c r="AV1661" s="39"/>
      <c r="AW1661" s="39"/>
      <c r="AX1661" s="39"/>
      <c r="AY1661" s="39"/>
      <c r="AZ1661" s="40"/>
      <c r="BA1661" s="39"/>
      <c r="BB1661" s="40"/>
      <c r="BC1661" s="39"/>
      <c r="BD1661" s="42"/>
      <c r="BE1661" s="38"/>
      <c r="BF1661" s="39"/>
      <c r="BG1661" s="55"/>
      <c r="BH1661" s="56"/>
      <c r="BI1661" s="57"/>
      <c r="BJ1661" s="58"/>
    </row>
    <row r="1662" spans="1:62" customFormat="1" ht="15" x14ac:dyDescent="0.35">
      <c r="A1662" s="121"/>
      <c r="B1662" s="76"/>
      <c r="C1662" s="9"/>
      <c r="D1662" s="9"/>
      <c r="E1662" s="9"/>
      <c r="F1662" s="15"/>
      <c r="G1662" s="5"/>
      <c r="H1662" s="5"/>
      <c r="I1662" s="9"/>
      <c r="J1662" s="9"/>
      <c r="K1662" s="9"/>
      <c r="L1662" s="9"/>
      <c r="M1662" s="9"/>
      <c r="N1662" s="9"/>
      <c r="O1662" s="9"/>
      <c r="P1662" s="9"/>
      <c r="Q1662" s="9"/>
      <c r="R1662" s="9"/>
      <c r="S1662" s="9"/>
      <c r="T1662" s="9"/>
      <c r="U1662" s="9"/>
      <c r="V1662" s="8"/>
      <c r="W1662" s="8"/>
      <c r="X1662" s="7"/>
      <c r="Y1662" s="18"/>
      <c r="Z1662" s="7"/>
      <c r="AA1662" s="7"/>
      <c r="AB1662" s="7"/>
      <c r="AC1662" s="9"/>
      <c r="AD1662" s="8"/>
      <c r="AE1662" s="14"/>
      <c r="AF1662" s="14"/>
      <c r="AG1662" s="14"/>
      <c r="AH1662" s="14"/>
      <c r="AI1662" s="14"/>
      <c r="AJ1662" s="14"/>
      <c r="AK1662" s="125"/>
      <c r="AL1662" s="6"/>
      <c r="AM1662" s="5"/>
      <c r="AN1662" s="5"/>
      <c r="AO1662" s="6"/>
      <c r="AP1662" s="6"/>
      <c r="AQ1662" s="6"/>
      <c r="AR1662" s="6"/>
      <c r="AS1662" s="6"/>
      <c r="AT1662" s="130"/>
      <c r="AU1662" s="39"/>
      <c r="AV1662" s="39"/>
      <c r="AW1662" s="6"/>
      <c r="AX1662" s="6"/>
      <c r="AY1662" s="6"/>
      <c r="AZ1662" s="6"/>
      <c r="BA1662" s="6"/>
      <c r="BB1662" s="6"/>
      <c r="BC1662" s="6"/>
      <c r="BD1662" s="130"/>
      <c r="BE1662" s="124"/>
      <c r="BF1662" s="6"/>
      <c r="BG1662" s="130"/>
      <c r="BH1662" s="6"/>
      <c r="BI1662" s="124"/>
      <c r="BJ1662" s="130"/>
    </row>
    <row r="1663" spans="1:62" customFormat="1" ht="15" x14ac:dyDescent="0.35">
      <c r="A1663" s="121"/>
      <c r="B1663" s="76"/>
      <c r="C1663" s="9"/>
      <c r="D1663" s="9"/>
      <c r="E1663" s="9"/>
      <c r="F1663" s="15"/>
      <c r="G1663" s="5"/>
      <c r="H1663" s="5"/>
      <c r="I1663" s="9"/>
      <c r="J1663" s="9"/>
      <c r="K1663" s="9"/>
      <c r="L1663" s="9"/>
      <c r="M1663" s="9"/>
      <c r="N1663" s="9"/>
      <c r="O1663" s="9"/>
      <c r="P1663" s="9"/>
      <c r="Q1663" s="9"/>
      <c r="R1663" s="9"/>
      <c r="S1663" s="9"/>
      <c r="T1663" s="9"/>
      <c r="U1663" s="9"/>
      <c r="V1663" s="8"/>
      <c r="W1663" s="8"/>
      <c r="X1663" s="7"/>
      <c r="Y1663" s="18"/>
      <c r="Z1663" s="7"/>
      <c r="AA1663" s="7"/>
      <c r="AB1663" s="7"/>
      <c r="AC1663" s="9"/>
      <c r="AD1663" s="8"/>
      <c r="AE1663" s="14"/>
      <c r="AF1663" s="14"/>
      <c r="AG1663" s="14"/>
      <c r="AH1663" s="14"/>
      <c r="AI1663" s="14"/>
      <c r="AJ1663" s="14"/>
      <c r="AK1663" s="125"/>
      <c r="AL1663" s="6"/>
      <c r="AM1663" s="5"/>
      <c r="AN1663" s="5"/>
      <c r="AO1663" s="6"/>
      <c r="AP1663" s="6"/>
      <c r="AQ1663" s="6"/>
      <c r="AR1663" s="6"/>
      <c r="AS1663" s="6"/>
      <c r="AT1663" s="130"/>
      <c r="AU1663" s="6"/>
      <c r="AV1663" s="6"/>
      <c r="AW1663" s="6"/>
      <c r="AX1663" s="6"/>
      <c r="AY1663" s="6"/>
      <c r="AZ1663" s="6"/>
      <c r="BA1663" s="6"/>
      <c r="BB1663" s="6"/>
      <c r="BC1663" s="6"/>
      <c r="BD1663" s="130"/>
      <c r="BE1663" s="124"/>
      <c r="BF1663" s="6"/>
      <c r="BG1663" s="130"/>
      <c r="BH1663" s="6"/>
      <c r="BI1663" s="124"/>
      <c r="BJ1663" s="130"/>
    </row>
    <row r="1664" spans="1:62" customFormat="1" ht="15" x14ac:dyDescent="0.35">
      <c r="A1664" s="121"/>
      <c r="B1664" s="76"/>
      <c r="C1664" s="9"/>
      <c r="D1664" s="9"/>
      <c r="E1664" s="9"/>
      <c r="F1664" s="15"/>
      <c r="G1664" s="5"/>
      <c r="H1664" s="5"/>
      <c r="I1664" s="9"/>
      <c r="J1664" s="9"/>
      <c r="K1664" s="9"/>
      <c r="L1664" s="9"/>
      <c r="M1664" s="9"/>
      <c r="N1664" s="9"/>
      <c r="O1664" s="9"/>
      <c r="P1664" s="9"/>
      <c r="Q1664" s="9"/>
      <c r="R1664" s="9"/>
      <c r="S1664" s="9"/>
      <c r="T1664" s="9"/>
      <c r="U1664" s="9"/>
      <c r="V1664" s="8"/>
      <c r="W1664" s="8"/>
      <c r="X1664" s="7"/>
      <c r="Y1664" s="18"/>
      <c r="Z1664" s="7"/>
      <c r="AA1664" s="7"/>
      <c r="AB1664" s="7"/>
      <c r="AC1664" s="9"/>
      <c r="AD1664" s="8"/>
      <c r="AE1664" s="14"/>
      <c r="AF1664" s="14"/>
      <c r="AG1664" s="14"/>
      <c r="AH1664" s="14"/>
      <c r="AI1664" s="14"/>
      <c r="AJ1664" s="14"/>
      <c r="AK1664" s="125"/>
      <c r="AL1664" s="6"/>
      <c r="AM1664" s="5"/>
      <c r="AN1664" s="5"/>
      <c r="AO1664" s="6"/>
      <c r="AP1664" s="6"/>
      <c r="AQ1664" s="6"/>
      <c r="AR1664" s="6"/>
      <c r="AS1664" s="6"/>
      <c r="AT1664" s="130"/>
      <c r="AU1664" s="6"/>
      <c r="AV1664" s="6"/>
      <c r="AW1664" s="6"/>
      <c r="AX1664" s="6"/>
      <c r="AY1664" s="6"/>
      <c r="AZ1664" s="6"/>
      <c r="BA1664" s="6"/>
      <c r="BB1664" s="6"/>
      <c r="BC1664" s="6"/>
      <c r="BD1664" s="130"/>
      <c r="BE1664" s="124"/>
      <c r="BF1664" s="6"/>
      <c r="BG1664" s="130"/>
      <c r="BH1664" s="6"/>
      <c r="BI1664" s="124"/>
      <c r="BJ1664" s="130"/>
    </row>
    <row r="1665" spans="1:62" customFormat="1" ht="15" x14ac:dyDescent="0.35">
      <c r="A1665" s="121"/>
      <c r="B1665" s="76"/>
      <c r="C1665" s="9"/>
      <c r="D1665" s="9"/>
      <c r="E1665" s="9"/>
      <c r="F1665" s="15"/>
      <c r="G1665" s="5"/>
      <c r="H1665" s="5"/>
      <c r="I1665" s="9"/>
      <c r="J1665" s="9"/>
      <c r="K1665" s="9"/>
      <c r="L1665" s="9"/>
      <c r="M1665" s="9"/>
      <c r="N1665" s="9"/>
      <c r="O1665" s="9"/>
      <c r="P1665" s="9"/>
      <c r="Q1665" s="9"/>
      <c r="R1665" s="9"/>
      <c r="S1665" s="9"/>
      <c r="T1665" s="9"/>
      <c r="U1665" s="9"/>
      <c r="V1665" s="9"/>
      <c r="W1665" s="9"/>
      <c r="X1665" s="65"/>
      <c r="Y1665" s="17"/>
      <c r="Z1665" s="65"/>
      <c r="AA1665" s="9"/>
      <c r="AB1665" s="9"/>
      <c r="AC1665" s="9"/>
      <c r="AD1665" s="9"/>
      <c r="AE1665" s="14"/>
      <c r="AF1665" s="14"/>
      <c r="AG1665" s="14"/>
      <c r="AH1665" s="14"/>
      <c r="AI1665" s="14"/>
      <c r="AJ1665" s="14"/>
      <c r="AK1665" s="124"/>
      <c r="AL1665" s="6"/>
      <c r="AM1665" s="6"/>
      <c r="AN1665" s="6"/>
      <c r="AO1665" s="6"/>
      <c r="AP1665" s="6"/>
      <c r="AQ1665" s="6"/>
      <c r="AR1665" s="6"/>
      <c r="AS1665" s="6"/>
      <c r="AT1665" s="130"/>
      <c r="AU1665" s="39"/>
      <c r="AV1665" s="39"/>
      <c r="AW1665" s="6"/>
      <c r="AX1665" s="6"/>
      <c r="AY1665" s="6"/>
      <c r="AZ1665" s="6"/>
      <c r="BA1665" s="6"/>
      <c r="BB1665" s="6"/>
      <c r="BC1665" s="6"/>
      <c r="BD1665" s="130"/>
      <c r="BE1665" s="124"/>
      <c r="BF1665" s="6"/>
      <c r="BG1665" s="130"/>
      <c r="BH1665" s="6"/>
      <c r="BI1665" s="124"/>
      <c r="BJ1665" s="130"/>
    </row>
    <row r="1666" spans="1:62" customFormat="1" ht="15" x14ac:dyDescent="0.35">
      <c r="A1666" s="121"/>
      <c r="B1666" s="76"/>
      <c r="C1666" s="9"/>
      <c r="D1666" s="9"/>
      <c r="E1666" s="9"/>
      <c r="F1666" s="15"/>
      <c r="G1666" s="5"/>
      <c r="H1666" s="5"/>
      <c r="I1666" s="9"/>
      <c r="J1666" s="9"/>
      <c r="K1666" s="9"/>
      <c r="L1666" s="9"/>
      <c r="M1666" s="9"/>
      <c r="N1666" s="9"/>
      <c r="O1666" s="9"/>
      <c r="P1666" s="9"/>
      <c r="Q1666" s="9"/>
      <c r="R1666" s="9"/>
      <c r="S1666" s="9"/>
      <c r="T1666" s="9"/>
      <c r="U1666" s="9"/>
      <c r="V1666" s="8"/>
      <c r="W1666" s="8"/>
      <c r="X1666" s="7"/>
      <c r="Y1666" s="18"/>
      <c r="Z1666" s="7"/>
      <c r="AA1666" s="7"/>
      <c r="AB1666" s="7"/>
      <c r="AC1666" s="9"/>
      <c r="AD1666" s="8"/>
      <c r="AE1666" s="14"/>
      <c r="AF1666" s="14"/>
      <c r="AG1666" s="14"/>
      <c r="AH1666" s="14"/>
      <c r="AI1666" s="14"/>
      <c r="AJ1666" s="14"/>
      <c r="AK1666" s="125"/>
      <c r="AL1666" s="6"/>
      <c r="AM1666" s="5"/>
      <c r="AN1666" s="5"/>
      <c r="AO1666" s="6"/>
      <c r="AP1666" s="6"/>
      <c r="AQ1666" s="6"/>
      <c r="AR1666" s="6"/>
      <c r="AS1666" s="6"/>
      <c r="AT1666" s="130"/>
      <c r="AU1666" s="6"/>
      <c r="AV1666" s="6"/>
      <c r="AW1666" s="6"/>
      <c r="AX1666" s="6"/>
      <c r="AY1666" s="6"/>
      <c r="AZ1666" s="6"/>
      <c r="BA1666" s="6"/>
      <c r="BB1666" s="6"/>
      <c r="BC1666" s="6"/>
      <c r="BD1666" s="130"/>
      <c r="BE1666" s="124"/>
      <c r="BF1666" s="6"/>
      <c r="BG1666" s="130"/>
      <c r="BH1666" s="6"/>
      <c r="BI1666" s="124"/>
      <c r="BJ1666" s="130"/>
    </row>
    <row r="1667" spans="1:62" customFormat="1" ht="15" x14ac:dyDescent="0.35">
      <c r="A1667" s="34"/>
      <c r="B1667" s="76"/>
      <c r="C1667" s="1"/>
      <c r="D1667" s="9"/>
      <c r="E1667" s="1"/>
      <c r="F1667" s="15"/>
      <c r="G1667" s="5"/>
      <c r="H1667" s="5"/>
      <c r="I1667" s="22"/>
      <c r="J1667" s="22"/>
      <c r="K1667" s="22"/>
      <c r="L1667" s="60"/>
      <c r="M1667" s="60"/>
      <c r="N1667" s="60"/>
      <c r="O1667" s="60"/>
      <c r="P1667" s="60"/>
      <c r="Q1667" s="60"/>
      <c r="R1667" s="60"/>
      <c r="S1667" s="60"/>
      <c r="T1667" s="60"/>
      <c r="U1667" s="60"/>
      <c r="V1667" s="60"/>
      <c r="W1667" s="60"/>
      <c r="X1667" s="60"/>
      <c r="Y1667" s="59"/>
      <c r="Z1667" s="20"/>
      <c r="AA1667" s="60"/>
      <c r="AB1667" s="60"/>
      <c r="AC1667" s="60"/>
      <c r="AD1667" s="60"/>
      <c r="AE1667" s="22"/>
      <c r="AF1667" s="22"/>
      <c r="AG1667" s="22"/>
      <c r="AH1667" s="22"/>
      <c r="AI1667" s="22"/>
      <c r="AJ1667" s="22"/>
      <c r="AK1667" s="38"/>
      <c r="AL1667" s="39"/>
      <c r="AM1667" s="39"/>
      <c r="AN1667" s="39"/>
      <c r="AO1667" s="39"/>
      <c r="AP1667" s="39"/>
      <c r="AQ1667" s="39"/>
      <c r="AR1667" s="40"/>
      <c r="AS1667" s="39"/>
      <c r="AT1667" s="42"/>
      <c r="AU1667" s="39"/>
      <c r="AV1667" s="39"/>
      <c r="AW1667" s="39"/>
      <c r="AX1667" s="39"/>
      <c r="AY1667" s="39"/>
      <c r="AZ1667" s="40"/>
      <c r="BA1667" s="39"/>
      <c r="BB1667" s="40"/>
      <c r="BC1667" s="39"/>
      <c r="BD1667" s="42"/>
      <c r="BE1667" s="38"/>
      <c r="BF1667" s="39"/>
      <c r="BG1667" s="55"/>
      <c r="BH1667" s="56"/>
      <c r="BI1667" s="57"/>
      <c r="BJ1667" s="58"/>
    </row>
    <row r="1668" spans="1:62" customFormat="1" ht="15" x14ac:dyDescent="0.35">
      <c r="A1668" s="34"/>
      <c r="B1668" s="76"/>
      <c r="C1668" s="1"/>
      <c r="D1668" s="9"/>
      <c r="E1668" s="1"/>
      <c r="F1668" s="15"/>
      <c r="G1668" s="5"/>
      <c r="H1668" s="5"/>
      <c r="I1668" s="22"/>
      <c r="J1668" s="22"/>
      <c r="K1668" s="22"/>
      <c r="L1668" s="60"/>
      <c r="M1668" s="60"/>
      <c r="N1668" s="60"/>
      <c r="O1668" s="60"/>
      <c r="P1668" s="60"/>
      <c r="Q1668" s="60"/>
      <c r="R1668" s="60"/>
      <c r="S1668" s="60"/>
      <c r="T1668" s="60"/>
      <c r="U1668" s="60"/>
      <c r="V1668" s="60"/>
      <c r="W1668" s="60"/>
      <c r="X1668" s="60"/>
      <c r="Y1668" s="59"/>
      <c r="Z1668" s="20"/>
      <c r="AA1668" s="60"/>
      <c r="AB1668" s="60"/>
      <c r="AC1668" s="60"/>
      <c r="AD1668" s="60"/>
      <c r="AE1668" s="22"/>
      <c r="AF1668" s="22"/>
      <c r="AG1668" s="22"/>
      <c r="AH1668" s="22"/>
      <c r="AI1668" s="22"/>
      <c r="AJ1668" s="22"/>
      <c r="AK1668" s="38"/>
      <c r="AL1668" s="39"/>
      <c r="AM1668" s="39"/>
      <c r="AN1668" s="39"/>
      <c r="AO1668" s="39"/>
      <c r="AP1668" s="39"/>
      <c r="AQ1668" s="39"/>
      <c r="AR1668" s="40"/>
      <c r="AS1668" s="39"/>
      <c r="AT1668" s="42"/>
      <c r="AU1668" s="39"/>
      <c r="AV1668" s="39"/>
      <c r="AW1668" s="39"/>
      <c r="AX1668" s="39"/>
      <c r="AY1668" s="39"/>
      <c r="AZ1668" s="40"/>
      <c r="BA1668" s="39"/>
      <c r="BB1668" s="40"/>
      <c r="BC1668" s="39"/>
      <c r="BD1668" s="42"/>
      <c r="BE1668" s="38"/>
      <c r="BF1668" s="39"/>
      <c r="BG1668" s="55"/>
      <c r="BH1668" s="56"/>
      <c r="BI1668" s="57"/>
      <c r="BJ1668" s="58"/>
    </row>
    <row r="1669" spans="1:62" customFormat="1" ht="15" x14ac:dyDescent="0.35">
      <c r="A1669" s="121"/>
      <c r="B1669" s="76"/>
      <c r="C1669" s="9"/>
      <c r="D1669" s="9"/>
      <c r="E1669" s="9"/>
      <c r="F1669" s="15"/>
      <c r="G1669" s="5"/>
      <c r="H1669" s="5"/>
      <c r="I1669" s="9"/>
      <c r="J1669" s="9"/>
      <c r="K1669" s="9"/>
      <c r="L1669" s="9"/>
      <c r="M1669" s="9"/>
      <c r="N1669" s="9"/>
      <c r="O1669" s="9"/>
      <c r="P1669" s="9"/>
      <c r="Q1669" s="9"/>
      <c r="R1669" s="9"/>
      <c r="S1669" s="9"/>
      <c r="T1669" s="9"/>
      <c r="U1669" s="9"/>
      <c r="V1669" s="9"/>
      <c r="W1669" s="9"/>
      <c r="X1669" s="65"/>
      <c r="Y1669" s="17"/>
      <c r="Z1669" s="65"/>
      <c r="AA1669" s="9"/>
      <c r="AB1669" s="9"/>
      <c r="AC1669" s="9"/>
      <c r="AD1669" s="9"/>
      <c r="AE1669" s="14"/>
      <c r="AF1669" s="14"/>
      <c r="AG1669" s="14"/>
      <c r="AH1669" s="14"/>
      <c r="AI1669" s="14"/>
      <c r="AJ1669" s="14"/>
      <c r="AK1669" s="124"/>
      <c r="AL1669" s="6"/>
      <c r="AM1669" s="6"/>
      <c r="AN1669" s="6"/>
      <c r="AO1669" s="6"/>
      <c r="AP1669" s="6"/>
      <c r="AQ1669" s="6"/>
      <c r="AR1669" s="6"/>
      <c r="AS1669" s="6"/>
      <c r="AT1669" s="130"/>
      <c r="AU1669" s="39"/>
      <c r="AV1669" s="39"/>
      <c r="AW1669" s="6"/>
      <c r="AX1669" s="6"/>
      <c r="AY1669" s="6"/>
      <c r="AZ1669" s="6"/>
      <c r="BA1669" s="6"/>
      <c r="BB1669" s="6"/>
      <c r="BC1669" s="6"/>
      <c r="BD1669" s="130"/>
      <c r="BE1669" s="124"/>
      <c r="BF1669" s="6"/>
      <c r="BG1669" s="130"/>
      <c r="BH1669" s="6"/>
      <c r="BI1669" s="124"/>
      <c r="BJ1669" s="130"/>
    </row>
    <row r="1670" spans="1:62" customFormat="1" ht="15" x14ac:dyDescent="0.35">
      <c r="A1670" s="121"/>
      <c r="B1670" s="76"/>
      <c r="C1670" s="9"/>
      <c r="D1670" s="9"/>
      <c r="E1670" s="9"/>
      <c r="F1670" s="15"/>
      <c r="G1670" s="5"/>
      <c r="H1670" s="5"/>
      <c r="I1670" s="9"/>
      <c r="J1670" s="9"/>
      <c r="K1670" s="9"/>
      <c r="L1670" s="9"/>
      <c r="M1670" s="9"/>
      <c r="N1670" s="9"/>
      <c r="O1670" s="9"/>
      <c r="P1670" s="9"/>
      <c r="Q1670" s="9"/>
      <c r="R1670" s="9"/>
      <c r="S1670" s="9"/>
      <c r="T1670" s="9"/>
      <c r="U1670" s="9"/>
      <c r="V1670" s="8"/>
      <c r="W1670" s="8"/>
      <c r="X1670" s="7"/>
      <c r="Y1670" s="18"/>
      <c r="Z1670" s="7"/>
      <c r="AA1670" s="7"/>
      <c r="AB1670" s="7"/>
      <c r="AC1670" s="9"/>
      <c r="AD1670" s="8"/>
      <c r="AE1670" s="14"/>
      <c r="AF1670" s="14"/>
      <c r="AG1670" s="14"/>
      <c r="AH1670" s="14"/>
      <c r="AI1670" s="14"/>
      <c r="AJ1670" s="14"/>
      <c r="AK1670" s="125"/>
      <c r="AL1670" s="6"/>
      <c r="AM1670" s="5"/>
      <c r="AN1670" s="5"/>
      <c r="AO1670" s="6"/>
      <c r="AP1670" s="6"/>
      <c r="AQ1670" s="6"/>
      <c r="AR1670" s="6"/>
      <c r="AS1670" s="6"/>
      <c r="AT1670" s="130"/>
      <c r="AU1670" s="6"/>
      <c r="AV1670" s="6"/>
      <c r="AW1670" s="6"/>
      <c r="AX1670" s="6"/>
      <c r="AY1670" s="6"/>
      <c r="AZ1670" s="6"/>
      <c r="BA1670" s="6"/>
      <c r="BB1670" s="6"/>
      <c r="BC1670" s="6"/>
      <c r="BD1670" s="130"/>
      <c r="BE1670" s="124"/>
      <c r="BF1670" s="6"/>
      <c r="BG1670" s="130"/>
      <c r="BH1670" s="6"/>
      <c r="BI1670" s="124"/>
      <c r="BJ1670" s="130"/>
    </row>
    <row r="1671" spans="1:62" customFormat="1" ht="15" x14ac:dyDescent="0.35">
      <c r="A1671" s="121"/>
      <c r="B1671" s="76"/>
      <c r="C1671" s="9"/>
      <c r="D1671" s="9"/>
      <c r="E1671" s="9"/>
      <c r="F1671" s="15"/>
      <c r="G1671" s="5"/>
      <c r="H1671" s="5"/>
      <c r="I1671" s="9"/>
      <c r="J1671" s="9"/>
      <c r="K1671" s="9"/>
      <c r="L1671" s="9"/>
      <c r="M1671" s="9"/>
      <c r="N1671" s="9"/>
      <c r="O1671" s="9"/>
      <c r="P1671" s="9"/>
      <c r="Q1671" s="9"/>
      <c r="R1671" s="9"/>
      <c r="S1671" s="9"/>
      <c r="T1671" s="9"/>
      <c r="U1671" s="9"/>
      <c r="V1671" s="9"/>
      <c r="W1671" s="9"/>
      <c r="X1671" s="65"/>
      <c r="Y1671" s="17"/>
      <c r="Z1671" s="65"/>
      <c r="AA1671" s="9"/>
      <c r="AB1671" s="9"/>
      <c r="AC1671" s="9"/>
      <c r="AD1671" s="9"/>
      <c r="AE1671" s="14"/>
      <c r="AF1671" s="14"/>
      <c r="AG1671" s="14"/>
      <c r="AH1671" s="14"/>
      <c r="AI1671" s="14"/>
      <c r="AJ1671" s="14"/>
      <c r="AK1671" s="124"/>
      <c r="AL1671" s="6"/>
      <c r="AM1671" s="6"/>
      <c r="AN1671" s="6"/>
      <c r="AO1671" s="6"/>
      <c r="AP1671" s="6"/>
      <c r="AQ1671" s="6"/>
      <c r="AR1671" s="6"/>
      <c r="AS1671" s="6"/>
      <c r="AT1671" s="130"/>
      <c r="AU1671" s="39"/>
      <c r="AV1671" s="39"/>
      <c r="AW1671" s="6"/>
      <c r="AX1671" s="6"/>
      <c r="AY1671" s="6"/>
      <c r="AZ1671" s="6"/>
      <c r="BA1671" s="6"/>
      <c r="BB1671" s="6"/>
      <c r="BC1671" s="6"/>
      <c r="BD1671" s="130"/>
      <c r="BE1671" s="124"/>
      <c r="BF1671" s="6"/>
      <c r="BG1671" s="130"/>
      <c r="BH1671" s="6"/>
      <c r="BI1671" s="124"/>
      <c r="BJ1671" s="130"/>
    </row>
    <row r="1672" spans="1:62" customFormat="1" ht="15" x14ac:dyDescent="0.35">
      <c r="A1672" s="121"/>
      <c r="B1672" s="76"/>
      <c r="C1672" s="9"/>
      <c r="D1672" s="9"/>
      <c r="E1672" s="9"/>
      <c r="F1672" s="15"/>
      <c r="G1672" s="5"/>
      <c r="H1672" s="5"/>
      <c r="I1672" s="9"/>
      <c r="J1672" s="9"/>
      <c r="K1672" s="9"/>
      <c r="L1672" s="9"/>
      <c r="M1672" s="9"/>
      <c r="N1672" s="9"/>
      <c r="O1672" s="9"/>
      <c r="P1672" s="9"/>
      <c r="Q1672" s="9"/>
      <c r="R1672" s="9"/>
      <c r="S1672" s="9"/>
      <c r="T1672" s="9"/>
      <c r="U1672" s="9"/>
      <c r="V1672" s="9"/>
      <c r="W1672" s="9"/>
      <c r="X1672" s="65"/>
      <c r="Y1672" s="17"/>
      <c r="Z1672" s="65"/>
      <c r="AA1672" s="9"/>
      <c r="AB1672" s="9"/>
      <c r="AC1672" s="9"/>
      <c r="AD1672" s="9"/>
      <c r="AE1672" s="14"/>
      <c r="AF1672" s="14"/>
      <c r="AG1672" s="14"/>
      <c r="AH1672" s="14"/>
      <c r="AI1672" s="14"/>
      <c r="AJ1672" s="14"/>
      <c r="AK1672" s="124"/>
      <c r="AL1672" s="6"/>
      <c r="AM1672" s="6"/>
      <c r="AN1672" s="6"/>
      <c r="AO1672" s="6"/>
      <c r="AP1672" s="6"/>
      <c r="AQ1672" s="6"/>
      <c r="AR1672" s="6"/>
      <c r="AS1672" s="6"/>
      <c r="AT1672" s="130"/>
      <c r="AU1672" s="39"/>
      <c r="AV1672" s="39"/>
      <c r="AW1672" s="6"/>
      <c r="AX1672" s="6"/>
      <c r="AY1672" s="6"/>
      <c r="AZ1672" s="6"/>
      <c r="BA1672" s="6"/>
      <c r="BB1672" s="6"/>
      <c r="BC1672" s="6"/>
      <c r="BD1672" s="130"/>
      <c r="BE1672" s="124"/>
      <c r="BF1672" s="6"/>
      <c r="BG1672" s="130"/>
      <c r="BH1672" s="6"/>
      <c r="BI1672" s="124"/>
      <c r="BJ1672" s="130"/>
    </row>
    <row r="1673" spans="1:62" customFormat="1" ht="15" x14ac:dyDescent="0.35">
      <c r="A1673" s="34"/>
      <c r="B1673" s="19"/>
      <c r="C1673" s="1"/>
      <c r="D1673" s="9"/>
      <c r="E1673" s="1"/>
      <c r="F1673" s="15"/>
      <c r="G1673" s="37"/>
      <c r="H1673" s="5"/>
      <c r="I1673" s="22"/>
      <c r="J1673" s="22"/>
      <c r="K1673" s="22"/>
      <c r="L1673" s="60"/>
      <c r="M1673" s="60"/>
      <c r="N1673" s="60"/>
      <c r="O1673" s="60"/>
      <c r="P1673" s="60"/>
      <c r="Q1673" s="60"/>
      <c r="R1673" s="60"/>
      <c r="S1673" s="60"/>
      <c r="T1673" s="60"/>
      <c r="U1673" s="60"/>
      <c r="V1673" s="60"/>
      <c r="W1673" s="60"/>
      <c r="X1673" s="60"/>
      <c r="Y1673" s="59"/>
      <c r="Z1673" s="20"/>
      <c r="AA1673" s="60"/>
      <c r="AB1673" s="60"/>
      <c r="AC1673" s="60"/>
      <c r="AD1673" s="60"/>
      <c r="AE1673" s="22"/>
      <c r="AF1673" s="22"/>
      <c r="AG1673" s="22"/>
      <c r="AH1673" s="22"/>
      <c r="AI1673" s="22"/>
      <c r="AJ1673" s="22"/>
      <c r="AK1673" s="38"/>
      <c r="AL1673" s="39"/>
      <c r="AM1673" s="39"/>
      <c r="AN1673" s="39"/>
      <c r="AO1673" s="39"/>
      <c r="AP1673" s="39"/>
      <c r="AQ1673" s="39"/>
      <c r="AR1673" s="40"/>
      <c r="AS1673" s="39"/>
      <c r="AT1673" s="42"/>
      <c r="AU1673" s="39"/>
      <c r="AV1673" s="39"/>
      <c r="AW1673" s="39"/>
      <c r="AX1673" s="39"/>
      <c r="AY1673" s="39"/>
      <c r="AZ1673" s="40"/>
      <c r="BA1673" s="39"/>
      <c r="BB1673" s="40"/>
      <c r="BC1673" s="39"/>
      <c r="BD1673" s="42"/>
      <c r="BE1673" s="38"/>
      <c r="BF1673" s="39"/>
      <c r="BG1673" s="55"/>
      <c r="BH1673" s="56"/>
      <c r="BI1673" s="57"/>
      <c r="BJ1673" s="58"/>
    </row>
    <row r="1674" spans="1:62" customFormat="1" ht="15" x14ac:dyDescent="0.35">
      <c r="A1674" s="121"/>
      <c r="B1674" s="76"/>
      <c r="C1674" s="9"/>
      <c r="D1674" s="9"/>
      <c r="E1674" s="9"/>
      <c r="F1674" s="15"/>
      <c r="G1674" s="5"/>
      <c r="H1674" s="5"/>
      <c r="I1674" s="9"/>
      <c r="J1674" s="9"/>
      <c r="K1674" s="9"/>
      <c r="L1674" s="9"/>
      <c r="M1674" s="9"/>
      <c r="N1674" s="9"/>
      <c r="O1674" s="9"/>
      <c r="P1674" s="9"/>
      <c r="Q1674" s="9"/>
      <c r="R1674" s="9"/>
      <c r="S1674" s="9"/>
      <c r="T1674" s="9"/>
      <c r="U1674" s="9"/>
      <c r="V1674" s="9"/>
      <c r="W1674" s="9"/>
      <c r="X1674" s="65"/>
      <c r="Y1674" s="17"/>
      <c r="Z1674" s="65"/>
      <c r="AA1674" s="9"/>
      <c r="AB1674" s="9"/>
      <c r="AC1674" s="9"/>
      <c r="AD1674" s="9"/>
      <c r="AE1674" s="14"/>
      <c r="AF1674" s="14"/>
      <c r="AG1674" s="14"/>
      <c r="AH1674" s="14"/>
      <c r="AI1674" s="14"/>
      <c r="AJ1674" s="14"/>
      <c r="AK1674" s="124"/>
      <c r="AL1674" s="6"/>
      <c r="AM1674" s="6"/>
      <c r="AN1674" s="6"/>
      <c r="AO1674" s="6"/>
      <c r="AP1674" s="6"/>
      <c r="AQ1674" s="6"/>
      <c r="AR1674" s="6"/>
      <c r="AS1674" s="6"/>
      <c r="AT1674" s="130"/>
      <c r="AU1674" s="39"/>
      <c r="AV1674" s="39"/>
      <c r="AW1674" s="6"/>
      <c r="AX1674" s="6"/>
      <c r="AY1674" s="6"/>
      <c r="AZ1674" s="6"/>
      <c r="BA1674" s="6"/>
      <c r="BB1674" s="6"/>
      <c r="BC1674" s="6"/>
      <c r="BD1674" s="130"/>
      <c r="BE1674" s="124"/>
      <c r="BF1674" s="6"/>
      <c r="BG1674" s="130"/>
      <c r="BH1674" s="6"/>
      <c r="BI1674" s="124"/>
      <c r="BJ1674" s="130"/>
    </row>
    <row r="1675" spans="1:62" customFormat="1" ht="15" x14ac:dyDescent="0.35">
      <c r="A1675" s="34"/>
      <c r="B1675" s="19"/>
      <c r="C1675" s="1"/>
      <c r="D1675" s="9"/>
      <c r="E1675" s="1"/>
      <c r="F1675" s="15"/>
      <c r="G1675" s="37"/>
      <c r="H1675" s="5"/>
      <c r="I1675" s="22"/>
      <c r="J1675" s="22"/>
      <c r="K1675" s="22"/>
      <c r="L1675" s="60"/>
      <c r="M1675" s="60"/>
      <c r="N1675" s="60"/>
      <c r="O1675" s="60"/>
      <c r="P1675" s="60"/>
      <c r="Q1675" s="60"/>
      <c r="R1675" s="60"/>
      <c r="S1675" s="60"/>
      <c r="T1675" s="60"/>
      <c r="U1675" s="60"/>
      <c r="V1675" s="60"/>
      <c r="W1675" s="60"/>
      <c r="X1675" s="60"/>
      <c r="Y1675" s="59"/>
      <c r="Z1675" s="20"/>
      <c r="AA1675" s="60"/>
      <c r="AB1675" s="60"/>
      <c r="AC1675" s="60"/>
      <c r="AD1675" s="60"/>
      <c r="AE1675" s="22"/>
      <c r="AF1675" s="22"/>
      <c r="AG1675" s="22"/>
      <c r="AH1675" s="22"/>
      <c r="AI1675" s="22"/>
      <c r="AJ1675" s="22"/>
      <c r="AK1675" s="38"/>
      <c r="AL1675" s="39"/>
      <c r="AM1675" s="39"/>
      <c r="AN1675" s="39"/>
      <c r="AO1675" s="39"/>
      <c r="AP1675" s="39"/>
      <c r="AQ1675" s="39"/>
      <c r="AR1675" s="40"/>
      <c r="AS1675" s="39"/>
      <c r="AT1675" s="42"/>
      <c r="AU1675" s="39"/>
      <c r="AV1675" s="39"/>
      <c r="AW1675" s="39"/>
      <c r="AX1675" s="39"/>
      <c r="AY1675" s="39"/>
      <c r="AZ1675" s="40"/>
      <c r="BA1675" s="39"/>
      <c r="BB1675" s="40"/>
      <c r="BC1675" s="39"/>
      <c r="BD1675" s="42"/>
      <c r="BE1675" s="38"/>
      <c r="BF1675" s="39"/>
      <c r="BG1675" s="55"/>
      <c r="BH1675" s="56"/>
      <c r="BI1675" s="57"/>
      <c r="BJ1675" s="58"/>
    </row>
    <row r="1676" spans="1:62" customFormat="1" ht="15" x14ac:dyDescent="0.35">
      <c r="A1676" s="121"/>
      <c r="B1676" s="76"/>
      <c r="C1676" s="9"/>
      <c r="D1676" s="9"/>
      <c r="E1676" s="9"/>
      <c r="F1676" s="15"/>
      <c r="G1676" s="5"/>
      <c r="H1676" s="5"/>
      <c r="I1676" s="9"/>
      <c r="J1676" s="9"/>
      <c r="K1676" s="9"/>
      <c r="L1676" s="9"/>
      <c r="M1676" s="9"/>
      <c r="N1676" s="9"/>
      <c r="O1676" s="9"/>
      <c r="P1676" s="9"/>
      <c r="Q1676" s="9"/>
      <c r="R1676" s="9"/>
      <c r="S1676" s="9"/>
      <c r="T1676" s="9"/>
      <c r="U1676" s="9"/>
      <c r="V1676" s="9"/>
      <c r="W1676" s="9"/>
      <c r="X1676" s="65"/>
      <c r="Y1676" s="17"/>
      <c r="Z1676" s="65"/>
      <c r="AA1676" s="9"/>
      <c r="AB1676" s="9"/>
      <c r="AC1676" s="9"/>
      <c r="AD1676" s="9"/>
      <c r="AE1676" s="14"/>
      <c r="AF1676" s="14"/>
      <c r="AG1676" s="14"/>
      <c r="AH1676" s="14"/>
      <c r="AI1676" s="14"/>
      <c r="AJ1676" s="14"/>
      <c r="AK1676" s="124"/>
      <c r="AL1676" s="6"/>
      <c r="AM1676" s="6"/>
      <c r="AN1676" s="6"/>
      <c r="AO1676" s="6"/>
      <c r="AP1676" s="6"/>
      <c r="AQ1676" s="6"/>
      <c r="AR1676" s="6"/>
      <c r="AS1676" s="6"/>
      <c r="AT1676" s="130"/>
      <c r="AU1676" s="39"/>
      <c r="AV1676" s="39"/>
      <c r="AW1676" s="6"/>
      <c r="AX1676" s="6"/>
      <c r="AY1676" s="6"/>
      <c r="AZ1676" s="6"/>
      <c r="BA1676" s="6"/>
      <c r="BB1676" s="6"/>
      <c r="BC1676" s="6"/>
      <c r="BD1676" s="130"/>
      <c r="BE1676" s="124"/>
      <c r="BF1676" s="6"/>
      <c r="BG1676" s="130"/>
      <c r="BH1676" s="6"/>
      <c r="BI1676" s="124"/>
      <c r="BJ1676" s="130"/>
    </row>
    <row r="1677" spans="1:62" customFormat="1" ht="15" x14ac:dyDescent="0.35">
      <c r="A1677" s="34"/>
      <c r="B1677" s="19"/>
      <c r="C1677" s="1"/>
      <c r="D1677" s="9"/>
      <c r="E1677" s="1"/>
      <c r="F1677" s="15"/>
      <c r="G1677" s="37"/>
      <c r="H1677" s="5"/>
      <c r="I1677" s="22"/>
      <c r="J1677" s="22"/>
      <c r="K1677" s="22"/>
      <c r="L1677" s="60"/>
      <c r="M1677" s="60"/>
      <c r="N1677" s="60"/>
      <c r="O1677" s="60"/>
      <c r="P1677" s="60"/>
      <c r="Q1677" s="60"/>
      <c r="R1677" s="60"/>
      <c r="S1677" s="60"/>
      <c r="T1677" s="60"/>
      <c r="U1677" s="60"/>
      <c r="V1677" s="60"/>
      <c r="W1677" s="60"/>
      <c r="X1677" s="60"/>
      <c r="Y1677" s="59"/>
      <c r="Z1677" s="20"/>
      <c r="AA1677" s="60"/>
      <c r="AB1677" s="60"/>
      <c r="AC1677" s="60"/>
      <c r="AD1677" s="60"/>
      <c r="AE1677" s="22"/>
      <c r="AF1677" s="22"/>
      <c r="AG1677" s="22"/>
      <c r="AH1677" s="22"/>
      <c r="AI1677" s="22"/>
      <c r="AJ1677" s="22"/>
      <c r="AK1677" s="38"/>
      <c r="AL1677" s="39"/>
      <c r="AM1677" s="39"/>
      <c r="AN1677" s="39"/>
      <c r="AO1677" s="39"/>
      <c r="AP1677" s="39"/>
      <c r="AQ1677" s="39"/>
      <c r="AR1677" s="40"/>
      <c r="AS1677" s="39"/>
      <c r="AT1677" s="42"/>
      <c r="AU1677" s="39"/>
      <c r="AV1677" s="39"/>
      <c r="AW1677" s="39"/>
      <c r="AX1677" s="39"/>
      <c r="AY1677" s="39"/>
      <c r="AZ1677" s="40"/>
      <c r="BA1677" s="39"/>
      <c r="BB1677" s="40"/>
      <c r="BC1677" s="39"/>
      <c r="BD1677" s="42"/>
      <c r="BE1677" s="38"/>
      <c r="BF1677" s="39"/>
      <c r="BG1677" s="55"/>
      <c r="BH1677" s="56"/>
      <c r="BI1677" s="57"/>
      <c r="BJ1677" s="58"/>
    </row>
    <row r="1678" spans="1:62" customFormat="1" ht="15" x14ac:dyDescent="0.35">
      <c r="A1678" s="121"/>
      <c r="B1678" s="76"/>
      <c r="C1678" s="9"/>
      <c r="D1678" s="9"/>
      <c r="E1678" s="9"/>
      <c r="F1678" s="15"/>
      <c r="G1678" s="5"/>
      <c r="H1678" s="5"/>
      <c r="I1678" s="9"/>
      <c r="J1678" s="9"/>
      <c r="K1678" s="9"/>
      <c r="L1678" s="9"/>
      <c r="M1678" s="9"/>
      <c r="N1678" s="9"/>
      <c r="O1678" s="9"/>
      <c r="P1678" s="9"/>
      <c r="Q1678" s="9"/>
      <c r="R1678" s="9"/>
      <c r="S1678" s="9"/>
      <c r="T1678" s="9"/>
      <c r="U1678" s="9"/>
      <c r="V1678" s="8"/>
      <c r="W1678" s="8"/>
      <c r="X1678" s="7"/>
      <c r="Y1678" s="18"/>
      <c r="Z1678" s="7"/>
      <c r="AA1678" s="7"/>
      <c r="AB1678" s="7"/>
      <c r="AC1678" s="9"/>
      <c r="AD1678" s="8"/>
      <c r="AE1678" s="14"/>
      <c r="AF1678" s="14"/>
      <c r="AG1678" s="14"/>
      <c r="AH1678" s="14"/>
      <c r="AI1678" s="14"/>
      <c r="AJ1678" s="14"/>
      <c r="AK1678" s="125"/>
      <c r="AL1678" s="6"/>
      <c r="AM1678" s="5"/>
      <c r="AN1678" s="5"/>
      <c r="AO1678" s="6"/>
      <c r="AP1678" s="6"/>
      <c r="AQ1678" s="6"/>
      <c r="AR1678" s="6"/>
      <c r="AS1678" s="6"/>
      <c r="AT1678" s="130"/>
      <c r="AU1678" s="6"/>
      <c r="AV1678" s="6"/>
      <c r="AW1678" s="6"/>
      <c r="AX1678" s="6"/>
      <c r="AY1678" s="6"/>
      <c r="AZ1678" s="6"/>
      <c r="BA1678" s="6"/>
      <c r="BB1678" s="6"/>
      <c r="BC1678" s="6"/>
      <c r="BD1678" s="130"/>
      <c r="BE1678" s="124"/>
      <c r="BF1678" s="6"/>
      <c r="BG1678" s="130"/>
      <c r="BH1678" s="6"/>
      <c r="BI1678" s="124"/>
      <c r="BJ1678" s="130"/>
    </row>
    <row r="1679" spans="1:62" customFormat="1" ht="15" x14ac:dyDescent="0.35">
      <c r="A1679" s="121"/>
      <c r="B1679" s="76"/>
      <c r="C1679" s="9"/>
      <c r="D1679" s="9"/>
      <c r="E1679" s="9"/>
      <c r="F1679" s="15"/>
      <c r="G1679" s="5"/>
      <c r="H1679" s="5"/>
      <c r="I1679" s="9"/>
      <c r="J1679" s="9"/>
      <c r="K1679" s="9"/>
      <c r="L1679" s="9"/>
      <c r="M1679" s="9"/>
      <c r="N1679" s="9"/>
      <c r="O1679" s="9"/>
      <c r="P1679" s="9"/>
      <c r="Q1679" s="9"/>
      <c r="R1679" s="9"/>
      <c r="S1679" s="9"/>
      <c r="T1679" s="9"/>
      <c r="U1679" s="9"/>
      <c r="V1679" s="8"/>
      <c r="W1679" s="8"/>
      <c r="X1679" s="7"/>
      <c r="Y1679" s="18"/>
      <c r="Z1679" s="7"/>
      <c r="AA1679" s="7"/>
      <c r="AB1679" s="7"/>
      <c r="AC1679" s="9"/>
      <c r="AD1679" s="8"/>
      <c r="AE1679" s="14"/>
      <c r="AF1679" s="14"/>
      <c r="AG1679" s="14"/>
      <c r="AH1679" s="14"/>
      <c r="AI1679" s="14"/>
      <c r="AJ1679" s="14"/>
      <c r="AK1679" s="125"/>
      <c r="AL1679" s="6"/>
      <c r="AM1679" s="5"/>
      <c r="AN1679" s="5"/>
      <c r="AO1679" s="6"/>
      <c r="AP1679" s="6"/>
      <c r="AQ1679" s="6"/>
      <c r="AR1679" s="6"/>
      <c r="AS1679" s="6"/>
      <c r="AT1679" s="130"/>
      <c r="AU1679" s="39"/>
      <c r="AV1679" s="39"/>
      <c r="AW1679" s="6"/>
      <c r="AX1679" s="6"/>
      <c r="AY1679" s="6"/>
      <c r="AZ1679" s="6"/>
      <c r="BA1679" s="6"/>
      <c r="BB1679" s="6"/>
      <c r="BC1679" s="6"/>
      <c r="BD1679" s="130"/>
      <c r="BE1679" s="124"/>
      <c r="BF1679" s="6"/>
      <c r="BG1679" s="130"/>
      <c r="BH1679" s="6"/>
      <c r="BI1679" s="124"/>
      <c r="BJ1679" s="130"/>
    </row>
    <row r="1680" spans="1:62" customFormat="1" ht="15" x14ac:dyDescent="0.35">
      <c r="A1680" s="121"/>
      <c r="B1680" s="76"/>
      <c r="C1680" s="9"/>
      <c r="D1680" s="9"/>
      <c r="E1680" s="9"/>
      <c r="F1680" s="15"/>
      <c r="G1680" s="5"/>
      <c r="H1680" s="5"/>
      <c r="I1680" s="9"/>
      <c r="J1680" s="9"/>
      <c r="K1680" s="9"/>
      <c r="L1680" s="9"/>
      <c r="M1680" s="9"/>
      <c r="N1680" s="9"/>
      <c r="O1680" s="9"/>
      <c r="P1680" s="9"/>
      <c r="Q1680" s="9"/>
      <c r="R1680" s="9"/>
      <c r="S1680" s="9"/>
      <c r="T1680" s="9"/>
      <c r="U1680" s="9"/>
      <c r="V1680" s="9"/>
      <c r="W1680" s="9"/>
      <c r="X1680" s="65"/>
      <c r="Y1680" s="17"/>
      <c r="Z1680" s="65"/>
      <c r="AA1680" s="9"/>
      <c r="AB1680" s="9"/>
      <c r="AC1680" s="9"/>
      <c r="AD1680" s="9"/>
      <c r="AE1680" s="14"/>
      <c r="AF1680" s="14"/>
      <c r="AG1680" s="14"/>
      <c r="AH1680" s="14"/>
      <c r="AI1680" s="14"/>
      <c r="AJ1680" s="14"/>
      <c r="AK1680" s="124"/>
      <c r="AL1680" s="6"/>
      <c r="AM1680" s="6"/>
      <c r="AN1680" s="6"/>
      <c r="AO1680" s="6"/>
      <c r="AP1680" s="6"/>
      <c r="AQ1680" s="6"/>
      <c r="AR1680" s="6"/>
      <c r="AS1680" s="6"/>
      <c r="AT1680" s="130"/>
      <c r="AU1680" s="39"/>
      <c r="AV1680" s="39"/>
      <c r="AW1680" s="6"/>
      <c r="AX1680" s="6"/>
      <c r="AY1680" s="6"/>
      <c r="AZ1680" s="6"/>
      <c r="BA1680" s="6"/>
      <c r="BB1680" s="6"/>
      <c r="BC1680" s="6"/>
      <c r="BD1680" s="130"/>
      <c r="BE1680" s="124"/>
      <c r="BF1680" s="6"/>
      <c r="BG1680" s="130"/>
      <c r="BH1680" s="6"/>
      <c r="BI1680" s="124"/>
      <c r="BJ1680" s="130"/>
    </row>
    <row r="1681" spans="1:62" customFormat="1" ht="15" x14ac:dyDescent="0.35">
      <c r="A1681" s="34"/>
      <c r="B1681" s="76"/>
      <c r="C1681" s="1"/>
      <c r="D1681" s="9"/>
      <c r="E1681" s="1"/>
      <c r="F1681" s="15"/>
      <c r="G1681" s="5"/>
      <c r="H1681" s="5"/>
      <c r="I1681" s="22"/>
      <c r="J1681" s="22"/>
      <c r="K1681" s="22"/>
      <c r="L1681" s="60"/>
      <c r="M1681" s="60"/>
      <c r="N1681" s="60"/>
      <c r="O1681" s="60"/>
      <c r="P1681" s="60"/>
      <c r="Q1681" s="60"/>
      <c r="R1681" s="60"/>
      <c r="S1681" s="60"/>
      <c r="T1681" s="60"/>
      <c r="U1681" s="60"/>
      <c r="V1681" s="60"/>
      <c r="W1681" s="60"/>
      <c r="X1681" s="60"/>
      <c r="Y1681" s="59"/>
      <c r="Z1681" s="20"/>
      <c r="AA1681" s="60"/>
      <c r="AB1681" s="60"/>
      <c r="AC1681" s="60"/>
      <c r="AD1681" s="60"/>
      <c r="AE1681" s="22"/>
      <c r="AF1681" s="22"/>
      <c r="AG1681" s="22"/>
      <c r="AH1681" s="22"/>
      <c r="AI1681" s="22"/>
      <c r="AJ1681" s="22"/>
      <c r="AK1681" s="38"/>
      <c r="AL1681" s="39"/>
      <c r="AM1681" s="39"/>
      <c r="AN1681" s="39"/>
      <c r="AO1681" s="39"/>
      <c r="AP1681" s="39"/>
      <c r="AQ1681" s="39"/>
      <c r="AR1681" s="40"/>
      <c r="AS1681" s="39"/>
      <c r="AT1681" s="42"/>
      <c r="AU1681" s="39"/>
      <c r="AV1681" s="39"/>
      <c r="AW1681" s="39"/>
      <c r="AX1681" s="39"/>
      <c r="AY1681" s="39"/>
      <c r="AZ1681" s="40"/>
      <c r="BA1681" s="39"/>
      <c r="BB1681" s="40"/>
      <c r="BC1681" s="39"/>
      <c r="BD1681" s="42"/>
      <c r="BE1681" s="38"/>
      <c r="BF1681" s="39"/>
      <c r="BG1681" s="55"/>
      <c r="BH1681" s="56"/>
      <c r="BI1681" s="57"/>
      <c r="BJ1681" s="58"/>
    </row>
    <row r="1682" spans="1:62" customFormat="1" ht="15" x14ac:dyDescent="0.35">
      <c r="A1682" s="121"/>
      <c r="B1682" s="76"/>
      <c r="C1682" s="9"/>
      <c r="D1682" s="9"/>
      <c r="E1682" s="9"/>
      <c r="F1682" s="15"/>
      <c r="G1682" s="5"/>
      <c r="H1682" s="5"/>
      <c r="I1682" s="9"/>
      <c r="J1682" s="9"/>
      <c r="K1682" s="9"/>
      <c r="L1682" s="9"/>
      <c r="M1682" s="9"/>
      <c r="N1682" s="9"/>
      <c r="O1682" s="9"/>
      <c r="P1682" s="9"/>
      <c r="Q1682" s="9"/>
      <c r="R1682" s="9"/>
      <c r="S1682" s="9"/>
      <c r="T1682" s="9"/>
      <c r="U1682" s="9"/>
      <c r="V1682" s="8"/>
      <c r="W1682" s="8"/>
      <c r="X1682" s="7"/>
      <c r="Y1682" s="18"/>
      <c r="Z1682" s="7"/>
      <c r="AA1682" s="7"/>
      <c r="AB1682" s="7"/>
      <c r="AC1682" s="9"/>
      <c r="AD1682" s="8"/>
      <c r="AE1682" s="14"/>
      <c r="AF1682" s="14"/>
      <c r="AG1682" s="14"/>
      <c r="AH1682" s="14"/>
      <c r="AI1682" s="14"/>
      <c r="AJ1682" s="14"/>
      <c r="AK1682" s="125"/>
      <c r="AL1682" s="6"/>
      <c r="AM1682" s="5"/>
      <c r="AN1682" s="5"/>
      <c r="AO1682" s="6"/>
      <c r="AP1682" s="6"/>
      <c r="AQ1682" s="6"/>
      <c r="AR1682" s="6"/>
      <c r="AS1682" s="6"/>
      <c r="AT1682" s="130"/>
      <c r="AU1682" s="6"/>
      <c r="AV1682" s="6"/>
      <c r="AW1682" s="6"/>
      <c r="AX1682" s="6"/>
      <c r="AY1682" s="6"/>
      <c r="AZ1682" s="6"/>
      <c r="BA1682" s="6"/>
      <c r="BB1682" s="6"/>
      <c r="BC1682" s="6"/>
      <c r="BD1682" s="130"/>
      <c r="BE1682" s="124"/>
      <c r="BF1682" s="6"/>
      <c r="BG1682" s="130"/>
      <c r="BH1682" s="6"/>
      <c r="BI1682" s="124"/>
      <c r="BJ1682" s="130"/>
    </row>
    <row r="1683" spans="1:62" customFormat="1" ht="15" x14ac:dyDescent="0.35">
      <c r="A1683" s="121"/>
      <c r="B1683" s="76"/>
      <c r="C1683" s="9"/>
      <c r="D1683" s="9"/>
      <c r="E1683" s="9"/>
      <c r="F1683" s="15"/>
      <c r="G1683" s="5"/>
      <c r="H1683" s="5"/>
      <c r="I1683" s="9"/>
      <c r="J1683" s="9"/>
      <c r="K1683" s="9"/>
      <c r="L1683" s="9"/>
      <c r="M1683" s="9"/>
      <c r="N1683" s="9"/>
      <c r="O1683" s="9"/>
      <c r="P1683" s="9"/>
      <c r="Q1683" s="9"/>
      <c r="R1683" s="9"/>
      <c r="S1683" s="9"/>
      <c r="T1683" s="9"/>
      <c r="U1683" s="9"/>
      <c r="V1683" s="9"/>
      <c r="W1683" s="9"/>
      <c r="X1683" s="65"/>
      <c r="Y1683" s="17"/>
      <c r="Z1683" s="65"/>
      <c r="AA1683" s="9"/>
      <c r="AB1683" s="9"/>
      <c r="AC1683" s="9"/>
      <c r="AD1683" s="9"/>
      <c r="AE1683" s="14"/>
      <c r="AF1683" s="14"/>
      <c r="AG1683" s="14"/>
      <c r="AH1683" s="14"/>
      <c r="AI1683" s="14"/>
      <c r="AJ1683" s="14"/>
      <c r="AK1683" s="124"/>
      <c r="AL1683" s="6"/>
      <c r="AM1683" s="6"/>
      <c r="AN1683" s="6"/>
      <c r="AO1683" s="6"/>
      <c r="AP1683" s="6"/>
      <c r="AQ1683" s="6"/>
      <c r="AR1683" s="6"/>
      <c r="AS1683" s="6"/>
      <c r="AT1683" s="130"/>
      <c r="AU1683" s="39"/>
      <c r="AV1683" s="39"/>
      <c r="AW1683" s="6"/>
      <c r="AX1683" s="6"/>
      <c r="AY1683" s="6"/>
      <c r="AZ1683" s="6"/>
      <c r="BA1683" s="6"/>
      <c r="BB1683" s="6"/>
      <c r="BC1683" s="6"/>
      <c r="BD1683" s="130"/>
      <c r="BE1683" s="124"/>
      <c r="BF1683" s="6"/>
      <c r="BG1683" s="130"/>
      <c r="BH1683" s="6"/>
      <c r="BI1683" s="124"/>
      <c r="BJ1683" s="130"/>
    </row>
    <row r="1684" spans="1:62" customFormat="1" ht="15" x14ac:dyDescent="0.35">
      <c r="A1684" s="121"/>
      <c r="B1684" s="76"/>
      <c r="C1684" s="9"/>
      <c r="D1684" s="9"/>
      <c r="E1684" s="9"/>
      <c r="F1684" s="15"/>
      <c r="G1684" s="5"/>
      <c r="H1684" s="5"/>
      <c r="I1684" s="9"/>
      <c r="J1684" s="9"/>
      <c r="K1684" s="9"/>
      <c r="L1684" s="9"/>
      <c r="M1684" s="9"/>
      <c r="N1684" s="9"/>
      <c r="O1684" s="9"/>
      <c r="P1684" s="9"/>
      <c r="Q1684" s="9"/>
      <c r="R1684" s="9"/>
      <c r="S1684" s="9"/>
      <c r="T1684" s="9"/>
      <c r="U1684" s="9"/>
      <c r="V1684" s="9"/>
      <c r="W1684" s="9"/>
      <c r="X1684" s="65"/>
      <c r="Y1684" s="17"/>
      <c r="Z1684" s="65"/>
      <c r="AA1684" s="9"/>
      <c r="AB1684" s="9"/>
      <c r="AC1684" s="9"/>
      <c r="AD1684" s="9"/>
      <c r="AE1684" s="14"/>
      <c r="AF1684" s="14"/>
      <c r="AG1684" s="14"/>
      <c r="AH1684" s="14"/>
      <c r="AI1684" s="14"/>
      <c r="AJ1684" s="14"/>
      <c r="AK1684" s="124"/>
      <c r="AL1684" s="6"/>
      <c r="AM1684" s="6"/>
      <c r="AN1684" s="6"/>
      <c r="AO1684" s="6"/>
      <c r="AP1684" s="6"/>
      <c r="AQ1684" s="6"/>
      <c r="AR1684" s="6"/>
      <c r="AS1684" s="6"/>
      <c r="AT1684" s="130"/>
      <c r="AU1684" s="39"/>
      <c r="AV1684" s="39"/>
      <c r="AW1684" s="6"/>
      <c r="AX1684" s="6"/>
      <c r="AY1684" s="6"/>
      <c r="AZ1684" s="6"/>
      <c r="BA1684" s="6"/>
      <c r="BB1684" s="6"/>
      <c r="BC1684" s="6"/>
      <c r="BD1684" s="130"/>
      <c r="BE1684" s="124"/>
      <c r="BF1684" s="6"/>
      <c r="BG1684" s="130"/>
      <c r="BH1684" s="6"/>
      <c r="BI1684" s="124"/>
      <c r="BJ1684" s="130"/>
    </row>
    <row r="1685" spans="1:62" customFormat="1" ht="15" x14ac:dyDescent="0.35">
      <c r="A1685" s="121"/>
      <c r="B1685" s="76"/>
      <c r="C1685" s="9"/>
      <c r="D1685" s="9"/>
      <c r="E1685" s="9"/>
      <c r="F1685" s="15"/>
      <c r="G1685" s="5"/>
      <c r="H1685" s="5"/>
      <c r="I1685" s="9"/>
      <c r="J1685" s="9"/>
      <c r="K1685" s="9"/>
      <c r="L1685" s="9"/>
      <c r="M1685" s="9"/>
      <c r="N1685" s="9"/>
      <c r="O1685" s="9"/>
      <c r="P1685" s="9"/>
      <c r="Q1685" s="9"/>
      <c r="R1685" s="9"/>
      <c r="S1685" s="9"/>
      <c r="T1685" s="9"/>
      <c r="U1685" s="9"/>
      <c r="V1685" s="9"/>
      <c r="W1685" s="9"/>
      <c r="X1685" s="65"/>
      <c r="Y1685" s="17"/>
      <c r="Z1685" s="65"/>
      <c r="AA1685" s="9"/>
      <c r="AB1685" s="9"/>
      <c r="AC1685" s="9"/>
      <c r="AD1685" s="9"/>
      <c r="AE1685" s="14"/>
      <c r="AF1685" s="14"/>
      <c r="AG1685" s="14"/>
      <c r="AH1685" s="14"/>
      <c r="AI1685" s="14"/>
      <c r="AJ1685" s="14"/>
      <c r="AK1685" s="124"/>
      <c r="AL1685" s="6"/>
      <c r="AM1685" s="6"/>
      <c r="AN1685" s="6"/>
      <c r="AO1685" s="6"/>
      <c r="AP1685" s="6"/>
      <c r="AQ1685" s="6"/>
      <c r="AR1685" s="6"/>
      <c r="AS1685" s="6"/>
      <c r="AT1685" s="130"/>
      <c r="AU1685" s="39"/>
      <c r="AV1685" s="39"/>
      <c r="AW1685" s="6"/>
      <c r="AX1685" s="6"/>
      <c r="AY1685" s="6"/>
      <c r="AZ1685" s="6"/>
      <c r="BA1685" s="6"/>
      <c r="BB1685" s="6"/>
      <c r="BC1685" s="6"/>
      <c r="BD1685" s="130"/>
      <c r="BE1685" s="124"/>
      <c r="BF1685" s="6"/>
      <c r="BG1685" s="130"/>
      <c r="BH1685" s="6"/>
      <c r="BI1685" s="124"/>
      <c r="BJ1685" s="130"/>
    </row>
    <row r="1686" spans="1:62" customFormat="1" ht="15" x14ac:dyDescent="0.35">
      <c r="A1686" s="121"/>
      <c r="B1686" s="76"/>
      <c r="C1686" s="9"/>
      <c r="D1686" s="9"/>
      <c r="E1686" s="9"/>
      <c r="F1686" s="15"/>
      <c r="G1686" s="5"/>
      <c r="H1686" s="5"/>
      <c r="I1686" s="9"/>
      <c r="J1686" s="9"/>
      <c r="K1686" s="9"/>
      <c r="L1686" s="9"/>
      <c r="M1686" s="9"/>
      <c r="N1686" s="9"/>
      <c r="O1686" s="9"/>
      <c r="P1686" s="9"/>
      <c r="Q1686" s="9"/>
      <c r="R1686" s="9"/>
      <c r="S1686" s="9"/>
      <c r="T1686" s="9"/>
      <c r="U1686" s="9"/>
      <c r="V1686" s="8"/>
      <c r="W1686" s="8"/>
      <c r="X1686" s="7"/>
      <c r="Y1686" s="18"/>
      <c r="Z1686" s="7"/>
      <c r="AA1686" s="7"/>
      <c r="AB1686" s="7"/>
      <c r="AC1686" s="9"/>
      <c r="AD1686" s="8"/>
      <c r="AE1686" s="14"/>
      <c r="AF1686" s="14"/>
      <c r="AG1686" s="14"/>
      <c r="AH1686" s="14"/>
      <c r="AI1686" s="14"/>
      <c r="AJ1686" s="14"/>
      <c r="AK1686" s="125"/>
      <c r="AL1686" s="6"/>
      <c r="AM1686" s="5"/>
      <c r="AN1686" s="5"/>
      <c r="AO1686" s="6"/>
      <c r="AP1686" s="6"/>
      <c r="AQ1686" s="6"/>
      <c r="AR1686" s="6"/>
      <c r="AS1686" s="6"/>
      <c r="AT1686" s="130"/>
      <c r="AU1686" s="6"/>
      <c r="AV1686" s="6"/>
      <c r="AW1686" s="6"/>
      <c r="AX1686" s="6"/>
      <c r="AY1686" s="6"/>
      <c r="AZ1686" s="6"/>
      <c r="BA1686" s="6"/>
      <c r="BB1686" s="6"/>
      <c r="BC1686" s="6"/>
      <c r="BD1686" s="130"/>
      <c r="BE1686" s="124"/>
      <c r="BF1686" s="6"/>
      <c r="BG1686" s="130"/>
      <c r="BH1686" s="6"/>
      <c r="BI1686" s="124"/>
      <c r="BJ1686" s="130"/>
    </row>
    <row r="1687" spans="1:62" customFormat="1" ht="15" x14ac:dyDescent="0.35">
      <c r="A1687" s="34"/>
      <c r="B1687" s="19"/>
      <c r="C1687" s="1"/>
      <c r="D1687" s="9"/>
      <c r="E1687" s="1"/>
      <c r="F1687" s="15"/>
      <c r="G1687" s="37"/>
      <c r="H1687" s="5"/>
      <c r="I1687" s="22"/>
      <c r="J1687" s="22"/>
      <c r="K1687" s="22"/>
      <c r="L1687" s="60"/>
      <c r="M1687" s="60"/>
      <c r="N1687" s="60"/>
      <c r="O1687" s="60"/>
      <c r="P1687" s="60"/>
      <c r="Q1687" s="60"/>
      <c r="R1687" s="60"/>
      <c r="S1687" s="60"/>
      <c r="T1687" s="60"/>
      <c r="U1687" s="60"/>
      <c r="V1687" s="60"/>
      <c r="W1687" s="60"/>
      <c r="X1687" s="60"/>
      <c r="Y1687" s="59"/>
      <c r="Z1687" s="20"/>
      <c r="AA1687" s="60"/>
      <c r="AB1687" s="60"/>
      <c r="AC1687" s="60"/>
      <c r="AD1687" s="60"/>
      <c r="AE1687" s="22"/>
      <c r="AF1687" s="22"/>
      <c r="AG1687" s="22"/>
      <c r="AH1687" s="22"/>
      <c r="AI1687" s="22"/>
      <c r="AJ1687" s="22"/>
      <c r="AK1687" s="38"/>
      <c r="AL1687" s="39"/>
      <c r="AM1687" s="39"/>
      <c r="AN1687" s="39"/>
      <c r="AO1687" s="39"/>
      <c r="AP1687" s="39"/>
      <c r="AQ1687" s="39"/>
      <c r="AR1687" s="40"/>
      <c r="AS1687" s="39"/>
      <c r="AT1687" s="42"/>
      <c r="AU1687" s="39"/>
      <c r="AV1687" s="39"/>
      <c r="AW1687" s="39"/>
      <c r="AX1687" s="39"/>
      <c r="AY1687" s="39"/>
      <c r="AZ1687" s="40"/>
      <c r="BA1687" s="39"/>
      <c r="BB1687" s="40"/>
      <c r="BC1687" s="39"/>
      <c r="BD1687" s="42"/>
      <c r="BE1687" s="38"/>
      <c r="BF1687" s="39"/>
      <c r="BG1687" s="55"/>
      <c r="BH1687" s="56"/>
      <c r="BI1687" s="57"/>
      <c r="BJ1687" s="58"/>
    </row>
    <row r="1688" spans="1:62" customFormat="1" ht="15" x14ac:dyDescent="0.35">
      <c r="A1688" s="34"/>
      <c r="B1688" s="19"/>
      <c r="C1688" s="1"/>
      <c r="D1688" s="9"/>
      <c r="E1688" s="1"/>
      <c r="F1688" s="15"/>
      <c r="G1688" s="37"/>
      <c r="H1688" s="5"/>
      <c r="I1688" s="22"/>
      <c r="J1688" s="22"/>
      <c r="K1688" s="22"/>
      <c r="L1688" s="60"/>
      <c r="M1688" s="60"/>
      <c r="N1688" s="60"/>
      <c r="O1688" s="60"/>
      <c r="P1688" s="60"/>
      <c r="Q1688" s="60"/>
      <c r="R1688" s="60"/>
      <c r="S1688" s="60"/>
      <c r="T1688" s="60"/>
      <c r="U1688" s="60"/>
      <c r="V1688" s="60"/>
      <c r="W1688" s="60"/>
      <c r="X1688" s="60"/>
      <c r="Y1688" s="59"/>
      <c r="Z1688" s="20"/>
      <c r="AA1688" s="60"/>
      <c r="AB1688" s="60"/>
      <c r="AC1688" s="60"/>
      <c r="AD1688" s="60"/>
      <c r="AE1688" s="22"/>
      <c r="AF1688" s="22"/>
      <c r="AG1688" s="22"/>
      <c r="AH1688" s="22"/>
      <c r="AI1688" s="22"/>
      <c r="AJ1688" s="22"/>
      <c r="AK1688" s="38"/>
      <c r="AL1688" s="39"/>
      <c r="AM1688" s="39"/>
      <c r="AN1688" s="39"/>
      <c r="AO1688" s="39"/>
      <c r="AP1688" s="39"/>
      <c r="AQ1688" s="39"/>
      <c r="AR1688" s="40"/>
      <c r="AS1688" s="39"/>
      <c r="AT1688" s="42"/>
      <c r="AU1688" s="39"/>
      <c r="AV1688" s="39"/>
      <c r="AW1688" s="39"/>
      <c r="AX1688" s="39"/>
      <c r="AY1688" s="39"/>
      <c r="AZ1688" s="40"/>
      <c r="BA1688" s="39"/>
      <c r="BB1688" s="40"/>
      <c r="BC1688" s="39"/>
      <c r="BD1688" s="42"/>
      <c r="BE1688" s="38"/>
      <c r="BF1688" s="39"/>
      <c r="BG1688" s="55"/>
      <c r="BH1688" s="56"/>
      <c r="BI1688" s="57"/>
      <c r="BJ1688" s="58"/>
    </row>
    <row r="1689" spans="1:62" customFormat="1" ht="15" x14ac:dyDescent="0.35">
      <c r="A1689" s="34"/>
      <c r="B1689" s="19"/>
      <c r="C1689" s="1"/>
      <c r="D1689" s="9"/>
      <c r="E1689" s="1"/>
      <c r="F1689" s="15"/>
      <c r="G1689" s="37"/>
      <c r="H1689" s="5"/>
      <c r="I1689" s="22"/>
      <c r="J1689" s="22"/>
      <c r="K1689" s="22"/>
      <c r="L1689" s="60"/>
      <c r="M1689" s="60"/>
      <c r="N1689" s="60"/>
      <c r="O1689" s="60"/>
      <c r="P1689" s="60"/>
      <c r="Q1689" s="60"/>
      <c r="R1689" s="60"/>
      <c r="S1689" s="60"/>
      <c r="T1689" s="60"/>
      <c r="U1689" s="60"/>
      <c r="V1689" s="60"/>
      <c r="W1689" s="60"/>
      <c r="X1689" s="60"/>
      <c r="Y1689" s="59"/>
      <c r="Z1689" s="20"/>
      <c r="AA1689" s="60"/>
      <c r="AB1689" s="60"/>
      <c r="AC1689" s="60"/>
      <c r="AD1689" s="60"/>
      <c r="AE1689" s="22"/>
      <c r="AF1689" s="22"/>
      <c r="AG1689" s="22"/>
      <c r="AH1689" s="22"/>
      <c r="AI1689" s="22"/>
      <c r="AJ1689" s="22"/>
      <c r="AK1689" s="38"/>
      <c r="AL1689" s="39"/>
      <c r="AM1689" s="39"/>
      <c r="AN1689" s="39"/>
      <c r="AO1689" s="39"/>
      <c r="AP1689" s="39"/>
      <c r="AQ1689" s="39"/>
      <c r="AR1689" s="40"/>
      <c r="AS1689" s="39"/>
      <c r="AT1689" s="42"/>
      <c r="AU1689" s="39"/>
      <c r="AV1689" s="39"/>
      <c r="AW1689" s="39"/>
      <c r="AX1689" s="39"/>
      <c r="AY1689" s="39"/>
      <c r="AZ1689" s="40"/>
      <c r="BA1689" s="39"/>
      <c r="BB1689" s="40"/>
      <c r="BC1689" s="39"/>
      <c r="BD1689" s="42"/>
      <c r="BE1689" s="38"/>
      <c r="BF1689" s="39"/>
      <c r="BG1689" s="55"/>
      <c r="BH1689" s="56"/>
      <c r="BI1689" s="57"/>
      <c r="BJ1689" s="58"/>
    </row>
    <row r="1690" spans="1:62" customFormat="1" ht="15" x14ac:dyDescent="0.35">
      <c r="A1690" s="121"/>
      <c r="B1690" s="76"/>
      <c r="C1690" s="9"/>
      <c r="D1690" s="9"/>
      <c r="E1690" s="9"/>
      <c r="F1690" s="15"/>
      <c r="G1690" s="5"/>
      <c r="H1690" s="5"/>
      <c r="I1690" s="9"/>
      <c r="J1690" s="9"/>
      <c r="K1690" s="9"/>
      <c r="L1690" s="9"/>
      <c r="M1690" s="9"/>
      <c r="N1690" s="9"/>
      <c r="O1690" s="9"/>
      <c r="P1690" s="9"/>
      <c r="Q1690" s="9"/>
      <c r="R1690" s="9"/>
      <c r="S1690" s="9"/>
      <c r="T1690" s="9"/>
      <c r="U1690" s="9"/>
      <c r="V1690" s="9"/>
      <c r="W1690" s="9"/>
      <c r="X1690" s="65"/>
      <c r="Y1690" s="17"/>
      <c r="Z1690" s="65"/>
      <c r="AA1690" s="9"/>
      <c r="AB1690" s="9"/>
      <c r="AC1690" s="9"/>
      <c r="AD1690" s="9"/>
      <c r="AE1690" s="14"/>
      <c r="AF1690" s="14"/>
      <c r="AG1690" s="14"/>
      <c r="AH1690" s="14"/>
      <c r="AI1690" s="14"/>
      <c r="AJ1690" s="14"/>
      <c r="AK1690" s="124"/>
      <c r="AL1690" s="6"/>
      <c r="AM1690" s="6"/>
      <c r="AN1690" s="6"/>
      <c r="AO1690" s="6"/>
      <c r="AP1690" s="6"/>
      <c r="AQ1690" s="6"/>
      <c r="AR1690" s="6"/>
      <c r="AS1690" s="6"/>
      <c r="AT1690" s="130"/>
      <c r="AU1690" s="39"/>
      <c r="AV1690" s="39"/>
      <c r="AW1690" s="6"/>
      <c r="AX1690" s="6"/>
      <c r="AY1690" s="6"/>
      <c r="AZ1690" s="6"/>
      <c r="BA1690" s="6"/>
      <c r="BB1690" s="6"/>
      <c r="BC1690" s="6"/>
      <c r="BD1690" s="130"/>
      <c r="BE1690" s="124"/>
      <c r="BF1690" s="6"/>
      <c r="BG1690" s="130"/>
      <c r="BH1690" s="6"/>
      <c r="BI1690" s="124"/>
      <c r="BJ1690" s="130"/>
    </row>
    <row r="1691" spans="1:62" customFormat="1" ht="15" x14ac:dyDescent="0.35">
      <c r="A1691" s="121"/>
      <c r="B1691" s="76"/>
      <c r="C1691" s="9"/>
      <c r="D1691" s="9"/>
      <c r="E1691" s="9"/>
      <c r="F1691" s="15"/>
      <c r="G1691" s="5"/>
      <c r="H1691" s="5"/>
      <c r="I1691" s="9"/>
      <c r="J1691" s="9"/>
      <c r="K1691" s="9"/>
      <c r="L1691" s="9"/>
      <c r="M1691" s="9"/>
      <c r="N1691" s="9"/>
      <c r="O1691" s="9"/>
      <c r="P1691" s="9"/>
      <c r="Q1691" s="9"/>
      <c r="R1691" s="9"/>
      <c r="S1691" s="9"/>
      <c r="T1691" s="9"/>
      <c r="U1691" s="9"/>
      <c r="V1691" s="9"/>
      <c r="W1691" s="9"/>
      <c r="X1691" s="65"/>
      <c r="Y1691" s="17"/>
      <c r="Z1691" s="65"/>
      <c r="AA1691" s="9"/>
      <c r="AB1691" s="9"/>
      <c r="AC1691" s="9"/>
      <c r="AD1691" s="9"/>
      <c r="AE1691" s="14"/>
      <c r="AF1691" s="14"/>
      <c r="AG1691" s="14"/>
      <c r="AH1691" s="14"/>
      <c r="AI1691" s="14"/>
      <c r="AJ1691" s="14"/>
      <c r="AK1691" s="124"/>
      <c r="AL1691" s="6"/>
      <c r="AM1691" s="6"/>
      <c r="AN1691" s="6"/>
      <c r="AO1691" s="6"/>
      <c r="AP1691" s="6"/>
      <c r="AQ1691" s="6"/>
      <c r="AR1691" s="6"/>
      <c r="AS1691" s="6"/>
      <c r="AT1691" s="130"/>
      <c r="AU1691" s="39"/>
      <c r="AV1691" s="39"/>
      <c r="AW1691" s="6"/>
      <c r="AX1691" s="6"/>
      <c r="AY1691" s="6"/>
      <c r="AZ1691" s="6"/>
      <c r="BA1691" s="6"/>
      <c r="BB1691" s="6"/>
      <c r="BC1691" s="6"/>
      <c r="BD1691" s="130"/>
      <c r="BE1691" s="124"/>
      <c r="BF1691" s="6"/>
      <c r="BG1691" s="130"/>
      <c r="BH1691" s="6"/>
      <c r="BI1691" s="124"/>
      <c r="BJ1691" s="130"/>
    </row>
    <row r="1692" spans="1:62" customFormat="1" ht="15" x14ac:dyDescent="0.35">
      <c r="A1692" s="34"/>
      <c r="B1692" s="19"/>
      <c r="C1692" s="1"/>
      <c r="D1692" s="9"/>
      <c r="E1692" s="1"/>
      <c r="F1692" s="15"/>
      <c r="G1692" s="37"/>
      <c r="H1692" s="5"/>
      <c r="I1692" s="22"/>
      <c r="J1692" s="22"/>
      <c r="K1692" s="22"/>
      <c r="L1692" s="60"/>
      <c r="M1692" s="60"/>
      <c r="N1692" s="60"/>
      <c r="O1692" s="60"/>
      <c r="P1692" s="60"/>
      <c r="Q1692" s="60"/>
      <c r="R1692" s="60"/>
      <c r="S1692" s="60"/>
      <c r="T1692" s="60"/>
      <c r="U1692" s="60"/>
      <c r="V1692" s="60"/>
      <c r="W1692" s="60"/>
      <c r="X1692" s="60"/>
      <c r="Y1692" s="59"/>
      <c r="Z1692" s="20"/>
      <c r="AA1692" s="60"/>
      <c r="AB1692" s="60"/>
      <c r="AC1692" s="60"/>
      <c r="AD1692" s="60"/>
      <c r="AE1692" s="22"/>
      <c r="AF1692" s="22"/>
      <c r="AG1692" s="22"/>
      <c r="AH1692" s="22"/>
      <c r="AI1692" s="22"/>
      <c r="AJ1692" s="22"/>
      <c r="AK1692" s="38"/>
      <c r="AL1692" s="39"/>
      <c r="AM1692" s="39"/>
      <c r="AN1692" s="39"/>
      <c r="AO1692" s="39"/>
      <c r="AP1692" s="39"/>
      <c r="AQ1692" s="39"/>
      <c r="AR1692" s="40"/>
      <c r="AS1692" s="39"/>
      <c r="AT1692" s="42"/>
      <c r="AU1692" s="39"/>
      <c r="AV1692" s="39"/>
      <c r="AW1692" s="39"/>
      <c r="AX1692" s="39"/>
      <c r="AY1692" s="39"/>
      <c r="AZ1692" s="40"/>
      <c r="BA1692" s="39"/>
      <c r="BB1692" s="40"/>
      <c r="BC1692" s="39"/>
      <c r="BD1692" s="42"/>
      <c r="BE1692" s="38"/>
      <c r="BF1692" s="39"/>
      <c r="BG1692" s="55"/>
      <c r="BH1692" s="56"/>
      <c r="BI1692" s="57"/>
      <c r="BJ1692" s="58"/>
    </row>
    <row r="1693" spans="1:62" customFormat="1" ht="15" x14ac:dyDescent="0.35">
      <c r="A1693" s="121"/>
      <c r="B1693" s="76"/>
      <c r="C1693" s="9"/>
      <c r="D1693" s="9"/>
      <c r="E1693" s="9"/>
      <c r="F1693" s="15"/>
      <c r="G1693" s="5"/>
      <c r="H1693" s="15"/>
      <c r="I1693" s="77"/>
      <c r="J1693" s="77"/>
      <c r="K1693" s="77"/>
      <c r="L1693" s="77"/>
      <c r="M1693" s="77"/>
      <c r="N1693" s="77"/>
      <c r="O1693" s="77"/>
      <c r="P1693" s="77"/>
      <c r="Q1693" s="77"/>
      <c r="R1693" s="77"/>
      <c r="S1693" s="77"/>
      <c r="T1693" s="77"/>
      <c r="U1693" s="77"/>
      <c r="V1693" s="77"/>
      <c r="W1693" s="77"/>
      <c r="X1693" s="7"/>
      <c r="Y1693" s="7"/>
      <c r="Z1693" s="7"/>
      <c r="AA1693" s="77"/>
      <c r="AB1693" s="77"/>
      <c r="AC1693" s="77"/>
      <c r="AD1693" s="77"/>
      <c r="AE1693" s="63"/>
      <c r="AF1693" s="63"/>
      <c r="AG1693" s="63"/>
      <c r="AH1693" s="63"/>
      <c r="AI1693" s="63"/>
      <c r="AJ1693" s="63"/>
      <c r="AK1693" s="124"/>
      <c r="AL1693" s="6"/>
      <c r="AM1693" s="6"/>
      <c r="AN1693" s="6"/>
      <c r="AO1693" s="6"/>
      <c r="AP1693" s="6"/>
      <c r="AQ1693" s="6"/>
      <c r="AR1693" s="6"/>
      <c r="AS1693" s="6"/>
      <c r="AT1693" s="130"/>
      <c r="AU1693" s="39"/>
      <c r="AV1693" s="39"/>
      <c r="AW1693" s="6"/>
      <c r="AX1693" s="6"/>
      <c r="AY1693" s="6"/>
      <c r="AZ1693" s="6"/>
      <c r="BA1693" s="6"/>
      <c r="BB1693" s="6"/>
      <c r="BC1693" s="6"/>
      <c r="BD1693" s="130"/>
      <c r="BE1693" s="124"/>
      <c r="BF1693" s="6"/>
      <c r="BG1693" s="130"/>
      <c r="BH1693" s="6"/>
      <c r="BI1693" s="124"/>
      <c r="BJ1693" s="130"/>
    </row>
    <row r="1694" spans="1:62" customFormat="1" ht="15" x14ac:dyDescent="0.35">
      <c r="A1694" s="121"/>
      <c r="B1694" s="76"/>
      <c r="C1694" s="9"/>
      <c r="D1694" s="9"/>
      <c r="E1694" s="9"/>
      <c r="F1694" s="15"/>
      <c r="G1694" s="5"/>
      <c r="H1694" s="5"/>
      <c r="I1694" s="9"/>
      <c r="J1694" s="9"/>
      <c r="K1694" s="9"/>
      <c r="L1694" s="9"/>
      <c r="M1694" s="9"/>
      <c r="N1694" s="9"/>
      <c r="O1694" s="9"/>
      <c r="P1694" s="9"/>
      <c r="Q1694" s="9"/>
      <c r="R1694" s="9"/>
      <c r="S1694" s="9"/>
      <c r="T1694" s="9"/>
      <c r="U1694" s="9"/>
      <c r="V1694" s="9"/>
      <c r="W1694" s="9"/>
      <c r="X1694" s="65"/>
      <c r="Y1694" s="17"/>
      <c r="Z1694" s="65"/>
      <c r="AA1694" s="9"/>
      <c r="AB1694" s="9"/>
      <c r="AC1694" s="9"/>
      <c r="AD1694" s="9"/>
      <c r="AE1694" s="14"/>
      <c r="AF1694" s="14"/>
      <c r="AG1694" s="14"/>
      <c r="AH1694" s="14"/>
      <c r="AI1694" s="14"/>
      <c r="AJ1694" s="14"/>
      <c r="AK1694" s="124"/>
      <c r="AL1694" s="6"/>
      <c r="AM1694" s="6"/>
      <c r="AN1694" s="6"/>
      <c r="AO1694" s="6"/>
      <c r="AP1694" s="6"/>
      <c r="AQ1694" s="6"/>
      <c r="AR1694" s="6"/>
      <c r="AS1694" s="6"/>
      <c r="AT1694" s="130"/>
      <c r="AU1694" s="39"/>
      <c r="AV1694" s="39"/>
      <c r="AW1694" s="6"/>
      <c r="AX1694" s="6"/>
      <c r="AY1694" s="6"/>
      <c r="AZ1694" s="6"/>
      <c r="BA1694" s="6"/>
      <c r="BB1694" s="6"/>
      <c r="BC1694" s="6"/>
      <c r="BD1694" s="130"/>
      <c r="BE1694" s="124"/>
      <c r="BF1694" s="6"/>
      <c r="BG1694" s="130"/>
      <c r="BH1694" s="6"/>
      <c r="BI1694" s="124"/>
      <c r="BJ1694" s="130"/>
    </row>
    <row r="1695" spans="1:62" customFormat="1" ht="15" x14ac:dyDescent="0.35">
      <c r="A1695" s="121"/>
      <c r="B1695" s="76"/>
      <c r="C1695" s="9"/>
      <c r="D1695" s="9"/>
      <c r="E1695" s="9"/>
      <c r="F1695" s="15"/>
      <c r="G1695" s="5"/>
      <c r="H1695" s="5"/>
      <c r="I1695" s="9"/>
      <c r="J1695" s="9"/>
      <c r="K1695" s="9"/>
      <c r="L1695" s="9"/>
      <c r="M1695" s="9"/>
      <c r="N1695" s="9"/>
      <c r="O1695" s="9"/>
      <c r="P1695" s="9"/>
      <c r="Q1695" s="9"/>
      <c r="R1695" s="9"/>
      <c r="S1695" s="9"/>
      <c r="T1695" s="9"/>
      <c r="U1695" s="9"/>
      <c r="V1695" s="9"/>
      <c r="W1695" s="9"/>
      <c r="X1695" s="65"/>
      <c r="Y1695" s="17"/>
      <c r="Z1695" s="65"/>
      <c r="AA1695" s="9"/>
      <c r="AB1695" s="9"/>
      <c r="AC1695" s="9"/>
      <c r="AD1695" s="9"/>
      <c r="AE1695" s="14"/>
      <c r="AF1695" s="14"/>
      <c r="AG1695" s="14"/>
      <c r="AH1695" s="14"/>
      <c r="AI1695" s="14"/>
      <c r="AJ1695" s="14"/>
      <c r="AK1695" s="124"/>
      <c r="AL1695" s="6"/>
      <c r="AM1695" s="6"/>
      <c r="AN1695" s="6"/>
      <c r="AO1695" s="6"/>
      <c r="AP1695" s="6"/>
      <c r="AQ1695" s="6"/>
      <c r="AR1695" s="6"/>
      <c r="AS1695" s="6"/>
      <c r="AT1695" s="130"/>
      <c r="AU1695" s="39"/>
      <c r="AV1695" s="39"/>
      <c r="AW1695" s="6"/>
      <c r="AX1695" s="6"/>
      <c r="AY1695" s="6"/>
      <c r="AZ1695" s="6"/>
      <c r="BA1695" s="6"/>
      <c r="BB1695" s="6"/>
      <c r="BC1695" s="6"/>
      <c r="BD1695" s="130"/>
      <c r="BE1695" s="124"/>
      <c r="BF1695" s="6"/>
      <c r="BG1695" s="130"/>
      <c r="BH1695" s="6"/>
      <c r="BI1695" s="124"/>
      <c r="BJ1695" s="130"/>
    </row>
    <row r="1696" spans="1:62" customFormat="1" ht="15" x14ac:dyDescent="0.35">
      <c r="A1696" s="121"/>
      <c r="B1696" s="76"/>
      <c r="C1696" s="9"/>
      <c r="D1696" s="9"/>
      <c r="E1696" s="9"/>
      <c r="F1696" s="15"/>
      <c r="G1696" s="5"/>
      <c r="H1696" s="5"/>
      <c r="I1696" s="9"/>
      <c r="J1696" s="9"/>
      <c r="K1696" s="9"/>
      <c r="L1696" s="9"/>
      <c r="M1696" s="9"/>
      <c r="N1696" s="9"/>
      <c r="O1696" s="9"/>
      <c r="P1696" s="9"/>
      <c r="Q1696" s="9"/>
      <c r="R1696" s="9"/>
      <c r="S1696" s="9"/>
      <c r="T1696" s="9"/>
      <c r="U1696" s="9"/>
      <c r="V1696" s="8"/>
      <c r="W1696" s="8"/>
      <c r="X1696" s="7"/>
      <c r="Y1696" s="18"/>
      <c r="Z1696" s="7"/>
      <c r="AA1696" s="7"/>
      <c r="AB1696" s="7"/>
      <c r="AC1696" s="9"/>
      <c r="AD1696" s="8"/>
      <c r="AE1696" s="14"/>
      <c r="AF1696" s="14"/>
      <c r="AG1696" s="14"/>
      <c r="AH1696" s="14"/>
      <c r="AI1696" s="14"/>
      <c r="AJ1696" s="14"/>
      <c r="AK1696" s="125"/>
      <c r="AL1696" s="6"/>
      <c r="AM1696" s="5"/>
      <c r="AN1696" s="5"/>
      <c r="AO1696" s="6"/>
      <c r="AP1696" s="6"/>
      <c r="AQ1696" s="6"/>
      <c r="AR1696" s="6"/>
      <c r="AS1696" s="6"/>
      <c r="AT1696" s="130"/>
      <c r="AU1696" s="6"/>
      <c r="AV1696" s="6"/>
      <c r="AW1696" s="6"/>
      <c r="AX1696" s="6"/>
      <c r="AY1696" s="6"/>
      <c r="AZ1696" s="6"/>
      <c r="BA1696" s="6"/>
      <c r="BB1696" s="6"/>
      <c r="BC1696" s="6"/>
      <c r="BD1696" s="130"/>
      <c r="BE1696" s="124"/>
      <c r="BF1696" s="6"/>
      <c r="BG1696" s="130"/>
      <c r="BH1696" s="6"/>
      <c r="BI1696" s="124"/>
      <c r="BJ1696" s="130"/>
    </row>
    <row r="1697" spans="1:62" customFormat="1" ht="15" x14ac:dyDescent="0.35">
      <c r="A1697" s="121"/>
      <c r="B1697" s="76"/>
      <c r="C1697" s="9"/>
      <c r="D1697" s="9"/>
      <c r="E1697" s="9"/>
      <c r="F1697" s="15"/>
      <c r="G1697" s="5"/>
      <c r="H1697" s="5"/>
      <c r="I1697" s="9"/>
      <c r="J1697" s="9"/>
      <c r="K1697" s="9"/>
      <c r="L1697" s="9"/>
      <c r="M1697" s="9"/>
      <c r="N1697" s="9"/>
      <c r="O1697" s="9"/>
      <c r="P1697" s="9"/>
      <c r="Q1697" s="9"/>
      <c r="R1697" s="9"/>
      <c r="S1697" s="9"/>
      <c r="T1697" s="9"/>
      <c r="U1697" s="9"/>
      <c r="V1697" s="9"/>
      <c r="W1697" s="9"/>
      <c r="X1697" s="65"/>
      <c r="Y1697" s="17"/>
      <c r="Z1697" s="65"/>
      <c r="AA1697" s="9"/>
      <c r="AB1697" s="9"/>
      <c r="AC1697" s="9"/>
      <c r="AD1697" s="9"/>
      <c r="AE1697" s="14"/>
      <c r="AF1697" s="14"/>
      <c r="AG1697" s="14"/>
      <c r="AH1697" s="14"/>
      <c r="AI1697" s="14"/>
      <c r="AJ1697" s="14"/>
      <c r="AK1697" s="124"/>
      <c r="AL1697" s="6"/>
      <c r="AM1697" s="6"/>
      <c r="AN1697" s="6"/>
      <c r="AO1697" s="6"/>
      <c r="AP1697" s="6"/>
      <c r="AQ1697" s="6"/>
      <c r="AR1697" s="6"/>
      <c r="AS1697" s="6"/>
      <c r="AT1697" s="130"/>
      <c r="AU1697" s="39"/>
      <c r="AV1697" s="39"/>
      <c r="AW1697" s="6"/>
      <c r="AX1697" s="6"/>
      <c r="AY1697" s="6"/>
      <c r="AZ1697" s="6"/>
      <c r="BA1697" s="6"/>
      <c r="BB1697" s="6"/>
      <c r="BC1697" s="6"/>
      <c r="BD1697" s="130"/>
      <c r="BE1697" s="124"/>
      <c r="BF1697" s="6"/>
      <c r="BG1697" s="130"/>
      <c r="BH1697" s="6"/>
      <c r="BI1697" s="124"/>
      <c r="BJ1697" s="130"/>
    </row>
    <row r="1698" spans="1:62" customFormat="1" ht="15" x14ac:dyDescent="0.35">
      <c r="A1698" s="121"/>
      <c r="B1698" s="76"/>
      <c r="C1698" s="9"/>
      <c r="D1698" s="9"/>
      <c r="E1698" s="9"/>
      <c r="F1698" s="15"/>
      <c r="G1698" s="5"/>
      <c r="H1698" s="5"/>
      <c r="I1698" s="9"/>
      <c r="J1698" s="9"/>
      <c r="K1698" s="9"/>
      <c r="L1698" s="9"/>
      <c r="M1698" s="9"/>
      <c r="N1698" s="9"/>
      <c r="O1698" s="9"/>
      <c r="P1698" s="9"/>
      <c r="Q1698" s="9"/>
      <c r="R1698" s="9"/>
      <c r="S1698" s="9"/>
      <c r="T1698" s="9"/>
      <c r="U1698" s="9"/>
      <c r="V1698" s="9"/>
      <c r="W1698" s="9"/>
      <c r="X1698" s="65"/>
      <c r="Y1698" s="17"/>
      <c r="Z1698" s="65"/>
      <c r="AA1698" s="9"/>
      <c r="AB1698" s="9"/>
      <c r="AC1698" s="9"/>
      <c r="AD1698" s="9"/>
      <c r="AE1698" s="14"/>
      <c r="AF1698" s="14"/>
      <c r="AG1698" s="14"/>
      <c r="AH1698" s="14"/>
      <c r="AI1698" s="14"/>
      <c r="AJ1698" s="14"/>
      <c r="AK1698" s="124"/>
      <c r="AL1698" s="6"/>
      <c r="AM1698" s="6"/>
      <c r="AN1698" s="6"/>
      <c r="AO1698" s="6"/>
      <c r="AP1698" s="6"/>
      <c r="AQ1698" s="6"/>
      <c r="AR1698" s="6"/>
      <c r="AS1698" s="6"/>
      <c r="AT1698" s="130"/>
      <c r="AU1698" s="39"/>
      <c r="AV1698" s="39"/>
      <c r="AW1698" s="6"/>
      <c r="AX1698" s="6"/>
      <c r="AY1698" s="6"/>
      <c r="AZ1698" s="6"/>
      <c r="BA1698" s="6"/>
      <c r="BB1698" s="6"/>
      <c r="BC1698" s="6"/>
      <c r="BD1698" s="130"/>
      <c r="BE1698" s="124"/>
      <c r="BF1698" s="6"/>
      <c r="BG1698" s="130"/>
      <c r="BH1698" s="6"/>
      <c r="BI1698" s="124"/>
      <c r="BJ1698" s="130"/>
    </row>
    <row r="1699" spans="1:62" customFormat="1" ht="15" x14ac:dyDescent="0.35">
      <c r="A1699" s="34"/>
      <c r="B1699" s="19"/>
      <c r="C1699" s="9"/>
      <c r="D1699" s="9"/>
      <c r="E1699" s="1"/>
      <c r="F1699" s="15"/>
      <c r="G1699" s="37"/>
      <c r="H1699" s="5"/>
      <c r="I1699" s="22"/>
      <c r="J1699" s="22"/>
      <c r="K1699" s="22"/>
      <c r="L1699" s="60"/>
      <c r="M1699" s="60"/>
      <c r="N1699" s="60"/>
      <c r="O1699" s="60"/>
      <c r="P1699" s="60"/>
      <c r="Q1699" s="60"/>
      <c r="R1699" s="60"/>
      <c r="S1699" s="60"/>
      <c r="T1699" s="60"/>
      <c r="U1699" s="60"/>
      <c r="V1699" s="60"/>
      <c r="W1699" s="60"/>
      <c r="X1699" s="60"/>
      <c r="Y1699" s="59"/>
      <c r="Z1699" s="20"/>
      <c r="AA1699" s="60"/>
      <c r="AB1699" s="60"/>
      <c r="AC1699" s="60"/>
      <c r="AD1699" s="60"/>
      <c r="AE1699" s="22"/>
      <c r="AF1699" s="22"/>
      <c r="AG1699" s="22"/>
      <c r="AH1699" s="22"/>
      <c r="AI1699" s="22"/>
      <c r="AJ1699" s="22"/>
      <c r="AK1699" s="38"/>
      <c r="AL1699" s="39"/>
      <c r="AM1699" s="39"/>
      <c r="AN1699" s="39"/>
      <c r="AO1699" s="39"/>
      <c r="AP1699" s="39"/>
      <c r="AQ1699" s="39"/>
      <c r="AR1699" s="40"/>
      <c r="AS1699" s="39"/>
      <c r="AT1699" s="42"/>
      <c r="AU1699" s="39"/>
      <c r="AV1699" s="39"/>
      <c r="AW1699" s="39"/>
      <c r="AX1699" s="39"/>
      <c r="AY1699" s="39"/>
      <c r="AZ1699" s="40"/>
      <c r="BA1699" s="39"/>
      <c r="BB1699" s="40"/>
      <c r="BC1699" s="39"/>
      <c r="BD1699" s="42"/>
      <c r="BE1699" s="38"/>
      <c r="BF1699" s="39"/>
      <c r="BG1699" s="55"/>
      <c r="BH1699" s="56"/>
      <c r="BI1699" s="57"/>
      <c r="BJ1699" s="58"/>
    </row>
    <row r="1700" spans="1:62" customFormat="1" ht="15" x14ac:dyDescent="0.35">
      <c r="A1700" s="34"/>
      <c r="B1700" s="76"/>
      <c r="C1700" s="1"/>
      <c r="D1700" s="9"/>
      <c r="E1700" s="1"/>
      <c r="F1700" s="15"/>
      <c r="G1700" s="5"/>
      <c r="H1700" s="5"/>
      <c r="I1700" s="22"/>
      <c r="J1700" s="22"/>
      <c r="K1700" s="22"/>
      <c r="L1700" s="60"/>
      <c r="M1700" s="60"/>
      <c r="N1700" s="60"/>
      <c r="O1700" s="60"/>
      <c r="P1700" s="60"/>
      <c r="Q1700" s="60"/>
      <c r="R1700" s="60"/>
      <c r="S1700" s="60"/>
      <c r="T1700" s="60"/>
      <c r="U1700" s="60"/>
      <c r="V1700" s="60"/>
      <c r="W1700" s="60"/>
      <c r="X1700" s="60"/>
      <c r="Y1700" s="59"/>
      <c r="Z1700" s="20"/>
      <c r="AA1700" s="60"/>
      <c r="AB1700" s="60"/>
      <c r="AC1700" s="60"/>
      <c r="AD1700" s="60"/>
      <c r="AE1700" s="22"/>
      <c r="AF1700" s="22"/>
      <c r="AG1700" s="22"/>
      <c r="AH1700" s="22"/>
      <c r="AI1700" s="22"/>
      <c r="AJ1700" s="22"/>
      <c r="AK1700" s="38"/>
      <c r="AL1700" s="39"/>
      <c r="AM1700" s="39"/>
      <c r="AN1700" s="39"/>
      <c r="AO1700" s="39"/>
      <c r="AP1700" s="39"/>
      <c r="AQ1700" s="39"/>
      <c r="AR1700" s="40"/>
      <c r="AS1700" s="39"/>
      <c r="AT1700" s="42"/>
      <c r="AU1700" s="39"/>
      <c r="AV1700" s="39"/>
      <c r="AW1700" s="39"/>
      <c r="AX1700" s="39"/>
      <c r="AY1700" s="39"/>
      <c r="AZ1700" s="40"/>
      <c r="BA1700" s="39"/>
      <c r="BB1700" s="40"/>
      <c r="BC1700" s="39"/>
      <c r="BD1700" s="42"/>
      <c r="BE1700" s="38"/>
      <c r="BF1700" s="39"/>
      <c r="BG1700" s="55"/>
      <c r="BH1700" s="56"/>
      <c r="BI1700" s="57"/>
      <c r="BJ1700" s="58"/>
    </row>
    <row r="1701" spans="1:62" customFormat="1" ht="15" x14ac:dyDescent="0.35">
      <c r="A1701" s="34"/>
      <c r="B1701" s="19"/>
      <c r="C1701" s="1"/>
      <c r="D1701" s="9"/>
      <c r="E1701" s="1"/>
      <c r="F1701" s="15"/>
      <c r="G1701" s="37"/>
      <c r="H1701" s="5"/>
      <c r="I1701" s="22"/>
      <c r="J1701" s="22"/>
      <c r="K1701" s="22"/>
      <c r="L1701" s="60"/>
      <c r="M1701" s="60"/>
      <c r="N1701" s="60"/>
      <c r="O1701" s="60"/>
      <c r="P1701" s="60"/>
      <c r="Q1701" s="60"/>
      <c r="R1701" s="60"/>
      <c r="S1701" s="60"/>
      <c r="T1701" s="60"/>
      <c r="U1701" s="60"/>
      <c r="V1701" s="60"/>
      <c r="W1701" s="60"/>
      <c r="X1701" s="60"/>
      <c r="Y1701" s="59"/>
      <c r="Z1701" s="20"/>
      <c r="AA1701" s="60"/>
      <c r="AB1701" s="60"/>
      <c r="AC1701" s="60"/>
      <c r="AD1701" s="60"/>
      <c r="AE1701" s="22"/>
      <c r="AF1701" s="22"/>
      <c r="AG1701" s="22"/>
      <c r="AH1701" s="22"/>
      <c r="AI1701" s="22"/>
      <c r="AJ1701" s="22"/>
      <c r="AK1701" s="38"/>
      <c r="AL1701" s="39"/>
      <c r="AM1701" s="39"/>
      <c r="AN1701" s="39"/>
      <c r="AO1701" s="39"/>
      <c r="AP1701" s="39"/>
      <c r="AQ1701" s="39"/>
      <c r="AR1701" s="40"/>
      <c r="AS1701" s="39"/>
      <c r="AT1701" s="42"/>
      <c r="AU1701" s="39"/>
      <c r="AV1701" s="39"/>
      <c r="AW1701" s="39"/>
      <c r="AX1701" s="39"/>
      <c r="AY1701" s="39"/>
      <c r="AZ1701" s="40"/>
      <c r="BA1701" s="39"/>
      <c r="BB1701" s="40"/>
      <c r="BC1701" s="39"/>
      <c r="BD1701" s="42"/>
      <c r="BE1701" s="38"/>
      <c r="BF1701" s="39"/>
      <c r="BG1701" s="55"/>
      <c r="BH1701" s="56"/>
      <c r="BI1701" s="57"/>
      <c r="BJ1701" s="58"/>
    </row>
    <row r="1702" spans="1:62" customFormat="1" ht="15" x14ac:dyDescent="0.35">
      <c r="A1702" s="121"/>
      <c r="B1702" s="76"/>
      <c r="C1702" s="9"/>
      <c r="D1702" s="9"/>
      <c r="E1702" s="9"/>
      <c r="F1702" s="15"/>
      <c r="G1702" s="5"/>
      <c r="H1702" s="5"/>
      <c r="I1702" s="9"/>
      <c r="J1702" s="9"/>
      <c r="K1702" s="9"/>
      <c r="L1702" s="9"/>
      <c r="M1702" s="9"/>
      <c r="N1702" s="9"/>
      <c r="O1702" s="9"/>
      <c r="P1702" s="9"/>
      <c r="Q1702" s="9"/>
      <c r="R1702" s="9"/>
      <c r="S1702" s="9"/>
      <c r="T1702" s="9"/>
      <c r="U1702" s="9"/>
      <c r="V1702" s="9"/>
      <c r="W1702" s="9"/>
      <c r="X1702" s="65"/>
      <c r="Y1702" s="17"/>
      <c r="Z1702" s="65"/>
      <c r="AA1702" s="9"/>
      <c r="AB1702" s="9"/>
      <c r="AC1702" s="9"/>
      <c r="AD1702" s="9"/>
      <c r="AE1702" s="14"/>
      <c r="AF1702" s="14"/>
      <c r="AG1702" s="14"/>
      <c r="AH1702" s="14"/>
      <c r="AI1702" s="14"/>
      <c r="AJ1702" s="14"/>
      <c r="AK1702" s="124"/>
      <c r="AL1702" s="6"/>
      <c r="AM1702" s="6"/>
      <c r="AN1702" s="6"/>
      <c r="AO1702" s="6"/>
      <c r="AP1702" s="6"/>
      <c r="AQ1702" s="6"/>
      <c r="AR1702" s="6"/>
      <c r="AS1702" s="6"/>
      <c r="AT1702" s="130"/>
      <c r="AU1702" s="39"/>
      <c r="AV1702" s="39"/>
      <c r="AW1702" s="6"/>
      <c r="AX1702" s="6"/>
      <c r="AY1702" s="6"/>
      <c r="AZ1702" s="6"/>
      <c r="BA1702" s="6"/>
      <c r="BB1702" s="6"/>
      <c r="BC1702" s="6"/>
      <c r="BD1702" s="130"/>
      <c r="BE1702" s="124"/>
      <c r="BF1702" s="6"/>
      <c r="BG1702" s="130"/>
      <c r="BH1702" s="6"/>
      <c r="BI1702" s="124"/>
      <c r="BJ1702" s="137"/>
    </row>
    <row r="1703" spans="1:62" customFormat="1" ht="15" x14ac:dyDescent="0.35">
      <c r="A1703" s="121"/>
      <c r="B1703" s="76"/>
      <c r="C1703" s="9"/>
      <c r="D1703" s="9"/>
      <c r="E1703" s="9"/>
      <c r="F1703" s="15"/>
      <c r="G1703" s="5"/>
      <c r="H1703" s="5"/>
      <c r="I1703" s="9"/>
      <c r="J1703" s="9"/>
      <c r="K1703" s="9"/>
      <c r="L1703" s="9"/>
      <c r="M1703" s="9"/>
      <c r="N1703" s="9"/>
      <c r="O1703" s="9"/>
      <c r="P1703" s="9"/>
      <c r="Q1703" s="9"/>
      <c r="R1703" s="9"/>
      <c r="S1703" s="9"/>
      <c r="T1703" s="9"/>
      <c r="U1703" s="9"/>
      <c r="V1703" s="8"/>
      <c r="W1703" s="8"/>
      <c r="X1703" s="7"/>
      <c r="Y1703" s="18"/>
      <c r="Z1703" s="7"/>
      <c r="AA1703" s="7"/>
      <c r="AB1703" s="7"/>
      <c r="AC1703" s="9"/>
      <c r="AD1703" s="8"/>
      <c r="AE1703" s="14"/>
      <c r="AF1703" s="14"/>
      <c r="AG1703" s="14"/>
      <c r="AH1703" s="14"/>
      <c r="AI1703" s="14"/>
      <c r="AJ1703" s="14"/>
      <c r="AK1703" s="125"/>
      <c r="AL1703" s="6"/>
      <c r="AM1703" s="5"/>
      <c r="AN1703" s="5"/>
      <c r="AO1703" s="6"/>
      <c r="AP1703" s="6"/>
      <c r="AQ1703" s="6"/>
      <c r="AR1703" s="6"/>
      <c r="AS1703" s="6"/>
      <c r="AT1703" s="130"/>
      <c r="AU1703" s="6"/>
      <c r="AV1703" s="6"/>
      <c r="AW1703" s="6"/>
      <c r="AX1703" s="6"/>
      <c r="AY1703" s="6"/>
      <c r="AZ1703" s="6"/>
      <c r="BA1703" s="6"/>
      <c r="BB1703" s="6"/>
      <c r="BC1703" s="6"/>
      <c r="BD1703" s="130"/>
      <c r="BE1703" s="124"/>
      <c r="BF1703" s="6"/>
      <c r="BG1703" s="130"/>
      <c r="BH1703" s="6"/>
      <c r="BI1703" s="124"/>
      <c r="BJ1703" s="130"/>
    </row>
    <row r="1704" spans="1:62" customFormat="1" ht="15" x14ac:dyDescent="0.35">
      <c r="A1704" s="34"/>
      <c r="B1704" s="19"/>
      <c r="C1704" s="1"/>
      <c r="D1704" s="9"/>
      <c r="E1704" s="1"/>
      <c r="F1704" s="15"/>
      <c r="G1704" s="37"/>
      <c r="H1704" s="5"/>
      <c r="I1704" s="22"/>
      <c r="J1704" s="22"/>
      <c r="K1704" s="22"/>
      <c r="L1704" s="60"/>
      <c r="M1704" s="60"/>
      <c r="N1704" s="60"/>
      <c r="O1704" s="60"/>
      <c r="P1704" s="60"/>
      <c r="Q1704" s="60"/>
      <c r="R1704" s="60"/>
      <c r="S1704" s="60"/>
      <c r="T1704" s="60"/>
      <c r="U1704" s="60"/>
      <c r="V1704" s="60"/>
      <c r="W1704" s="60"/>
      <c r="X1704" s="60"/>
      <c r="Y1704" s="59"/>
      <c r="Z1704" s="20"/>
      <c r="AA1704" s="60"/>
      <c r="AB1704" s="60"/>
      <c r="AC1704" s="60"/>
      <c r="AD1704" s="60"/>
      <c r="AE1704" s="22"/>
      <c r="AF1704" s="22"/>
      <c r="AG1704" s="22"/>
      <c r="AH1704" s="22"/>
      <c r="AI1704" s="22"/>
      <c r="AJ1704" s="22"/>
      <c r="AK1704" s="38"/>
      <c r="AL1704" s="39"/>
      <c r="AM1704" s="39"/>
      <c r="AN1704" s="39"/>
      <c r="AO1704" s="39"/>
      <c r="AP1704" s="39"/>
      <c r="AQ1704" s="39"/>
      <c r="AR1704" s="40"/>
      <c r="AS1704" s="39"/>
      <c r="AT1704" s="42"/>
      <c r="AU1704" s="39"/>
      <c r="AV1704" s="39"/>
      <c r="AW1704" s="39"/>
      <c r="AX1704" s="39"/>
      <c r="AY1704" s="39"/>
      <c r="AZ1704" s="40"/>
      <c r="BA1704" s="39"/>
      <c r="BB1704" s="40"/>
      <c r="BC1704" s="39"/>
      <c r="BD1704" s="42"/>
      <c r="BE1704" s="38"/>
      <c r="BF1704" s="39"/>
      <c r="BG1704" s="55"/>
      <c r="BH1704" s="56"/>
      <c r="BI1704" s="57"/>
      <c r="BJ1704" s="58"/>
    </row>
    <row r="1705" spans="1:62" customFormat="1" ht="15" x14ac:dyDescent="0.35">
      <c r="A1705" s="121"/>
      <c r="B1705" s="76"/>
      <c r="C1705" s="9"/>
      <c r="D1705" s="9"/>
      <c r="E1705" s="9"/>
      <c r="F1705" s="15"/>
      <c r="G1705" s="5"/>
      <c r="H1705" s="5"/>
      <c r="I1705" s="9"/>
      <c r="J1705" s="9"/>
      <c r="K1705" s="9"/>
      <c r="L1705" s="9"/>
      <c r="M1705" s="9"/>
      <c r="N1705" s="9"/>
      <c r="O1705" s="9"/>
      <c r="P1705" s="9"/>
      <c r="Q1705" s="9"/>
      <c r="R1705" s="9"/>
      <c r="S1705" s="9"/>
      <c r="T1705" s="9"/>
      <c r="U1705" s="9"/>
      <c r="V1705" s="9"/>
      <c r="W1705" s="9"/>
      <c r="X1705" s="65"/>
      <c r="Y1705" s="17"/>
      <c r="Z1705" s="65"/>
      <c r="AA1705" s="9"/>
      <c r="AB1705" s="9"/>
      <c r="AC1705" s="9"/>
      <c r="AD1705" s="9"/>
      <c r="AE1705" s="14"/>
      <c r="AF1705" s="14"/>
      <c r="AG1705" s="14"/>
      <c r="AH1705" s="14"/>
      <c r="AI1705" s="14"/>
      <c r="AJ1705" s="14"/>
      <c r="AK1705" s="124"/>
      <c r="AL1705" s="6"/>
      <c r="AM1705" s="6"/>
      <c r="AN1705" s="6"/>
      <c r="AO1705" s="6"/>
      <c r="AP1705" s="6"/>
      <c r="AQ1705" s="6"/>
      <c r="AR1705" s="6"/>
      <c r="AS1705" s="6"/>
      <c r="AT1705" s="130"/>
      <c r="AU1705" s="39"/>
      <c r="AV1705" s="39"/>
      <c r="AW1705" s="6"/>
      <c r="AX1705" s="6"/>
      <c r="AY1705" s="6"/>
      <c r="AZ1705" s="6"/>
      <c r="BA1705" s="6"/>
      <c r="BB1705" s="6"/>
      <c r="BC1705" s="6"/>
      <c r="BD1705" s="130"/>
      <c r="BE1705" s="124"/>
      <c r="BF1705" s="6"/>
      <c r="BG1705" s="130"/>
      <c r="BH1705" s="6"/>
      <c r="BI1705" s="124"/>
      <c r="BJ1705" s="130"/>
    </row>
    <row r="1706" spans="1:62" customFormat="1" ht="15" x14ac:dyDescent="0.35">
      <c r="A1706" s="121"/>
      <c r="B1706" s="76"/>
      <c r="C1706" s="9"/>
      <c r="D1706" s="9"/>
      <c r="E1706" s="9"/>
      <c r="F1706" s="15"/>
      <c r="G1706" s="5"/>
      <c r="H1706" s="5"/>
      <c r="I1706" s="9"/>
      <c r="J1706" s="9"/>
      <c r="K1706" s="9"/>
      <c r="L1706" s="9"/>
      <c r="M1706" s="9"/>
      <c r="N1706" s="9"/>
      <c r="O1706" s="9"/>
      <c r="P1706" s="9"/>
      <c r="Q1706" s="9"/>
      <c r="R1706" s="9"/>
      <c r="S1706" s="9"/>
      <c r="T1706" s="9"/>
      <c r="U1706" s="9"/>
      <c r="V1706" s="9"/>
      <c r="W1706" s="9"/>
      <c r="X1706" s="65"/>
      <c r="Y1706" s="17"/>
      <c r="Z1706" s="65"/>
      <c r="AA1706" s="9"/>
      <c r="AB1706" s="9"/>
      <c r="AC1706" s="9"/>
      <c r="AD1706" s="9"/>
      <c r="AE1706" s="14"/>
      <c r="AF1706" s="14"/>
      <c r="AG1706" s="14"/>
      <c r="AH1706" s="14"/>
      <c r="AI1706" s="14"/>
      <c r="AJ1706" s="14"/>
      <c r="AK1706" s="124"/>
      <c r="AL1706" s="6"/>
      <c r="AM1706" s="6"/>
      <c r="AN1706" s="6"/>
      <c r="AO1706" s="6"/>
      <c r="AP1706" s="6"/>
      <c r="AQ1706" s="6"/>
      <c r="AR1706" s="6"/>
      <c r="AS1706" s="6"/>
      <c r="AT1706" s="130"/>
      <c r="AU1706" s="39"/>
      <c r="AV1706" s="39"/>
      <c r="AW1706" s="6"/>
      <c r="AX1706" s="6"/>
      <c r="AY1706" s="6"/>
      <c r="AZ1706" s="6"/>
      <c r="BA1706" s="6"/>
      <c r="BB1706" s="6"/>
      <c r="BC1706" s="6"/>
      <c r="BD1706" s="130"/>
      <c r="BE1706" s="124"/>
      <c r="BF1706" s="6"/>
      <c r="BG1706" s="130"/>
      <c r="BH1706" s="6"/>
      <c r="BI1706" s="124"/>
      <c r="BJ1706" s="130"/>
    </row>
    <row r="1707" spans="1:62" customFormat="1" ht="15" x14ac:dyDescent="0.35">
      <c r="A1707" s="121"/>
      <c r="B1707" s="76"/>
      <c r="C1707" s="9"/>
      <c r="D1707" s="9"/>
      <c r="E1707" s="9"/>
      <c r="F1707" s="15"/>
      <c r="G1707" s="5"/>
      <c r="H1707" s="5"/>
      <c r="I1707" s="9"/>
      <c r="J1707" s="9"/>
      <c r="K1707" s="9"/>
      <c r="L1707" s="9"/>
      <c r="M1707" s="9"/>
      <c r="N1707" s="9"/>
      <c r="O1707" s="9"/>
      <c r="P1707" s="9"/>
      <c r="Q1707" s="9"/>
      <c r="R1707" s="9"/>
      <c r="S1707" s="9"/>
      <c r="T1707" s="9"/>
      <c r="U1707" s="9"/>
      <c r="V1707" s="9"/>
      <c r="W1707" s="9"/>
      <c r="X1707" s="65"/>
      <c r="Y1707" s="17"/>
      <c r="Z1707" s="65"/>
      <c r="AA1707" s="9"/>
      <c r="AB1707" s="9"/>
      <c r="AC1707" s="9"/>
      <c r="AD1707" s="9"/>
      <c r="AE1707" s="14"/>
      <c r="AF1707" s="14"/>
      <c r="AG1707" s="14"/>
      <c r="AH1707" s="14"/>
      <c r="AI1707" s="14"/>
      <c r="AJ1707" s="14"/>
      <c r="AK1707" s="124"/>
      <c r="AL1707" s="6"/>
      <c r="AM1707" s="6"/>
      <c r="AN1707" s="6"/>
      <c r="AO1707" s="6"/>
      <c r="AP1707" s="6"/>
      <c r="AQ1707" s="6"/>
      <c r="AR1707" s="6"/>
      <c r="AS1707" s="6"/>
      <c r="AT1707" s="130"/>
      <c r="AU1707" s="39"/>
      <c r="AV1707" s="39"/>
      <c r="AW1707" s="6"/>
      <c r="AX1707" s="6"/>
      <c r="AY1707" s="6"/>
      <c r="AZ1707" s="6"/>
      <c r="BA1707" s="6"/>
      <c r="BB1707" s="6"/>
      <c r="BC1707" s="6"/>
      <c r="BD1707" s="130"/>
      <c r="BE1707" s="124"/>
      <c r="BF1707" s="6"/>
      <c r="BG1707" s="130"/>
      <c r="BH1707" s="6"/>
      <c r="BI1707" s="124"/>
      <c r="BJ1707" s="130"/>
    </row>
    <row r="1708" spans="1:62" customFormat="1" ht="15" x14ac:dyDescent="0.35">
      <c r="A1708" s="121"/>
      <c r="B1708" s="76"/>
      <c r="C1708" s="9"/>
      <c r="D1708" s="9"/>
      <c r="E1708" s="9"/>
      <c r="F1708" s="15"/>
      <c r="G1708" s="5"/>
      <c r="H1708" s="5"/>
      <c r="I1708" s="9"/>
      <c r="J1708" s="9"/>
      <c r="K1708" s="9"/>
      <c r="L1708" s="9"/>
      <c r="M1708" s="9"/>
      <c r="N1708" s="9"/>
      <c r="O1708" s="9"/>
      <c r="P1708" s="9"/>
      <c r="Q1708" s="9"/>
      <c r="R1708" s="9"/>
      <c r="S1708" s="9"/>
      <c r="T1708" s="9"/>
      <c r="U1708" s="9"/>
      <c r="V1708" s="9"/>
      <c r="W1708" s="9"/>
      <c r="X1708" s="65"/>
      <c r="Y1708" s="17"/>
      <c r="Z1708" s="65"/>
      <c r="AA1708" s="9"/>
      <c r="AB1708" s="9"/>
      <c r="AC1708" s="9"/>
      <c r="AD1708" s="9"/>
      <c r="AE1708" s="14"/>
      <c r="AF1708" s="14"/>
      <c r="AG1708" s="14"/>
      <c r="AH1708" s="14"/>
      <c r="AI1708" s="14"/>
      <c r="AJ1708" s="14"/>
      <c r="AK1708" s="124"/>
      <c r="AL1708" s="6"/>
      <c r="AM1708" s="6"/>
      <c r="AN1708" s="6"/>
      <c r="AO1708" s="6"/>
      <c r="AP1708" s="6"/>
      <c r="AQ1708" s="6"/>
      <c r="AR1708" s="6"/>
      <c r="AS1708" s="6"/>
      <c r="AT1708" s="130"/>
      <c r="AU1708" s="39"/>
      <c r="AV1708" s="39"/>
      <c r="AW1708" s="6"/>
      <c r="AX1708" s="6"/>
      <c r="AY1708" s="6"/>
      <c r="AZ1708" s="6"/>
      <c r="BA1708" s="6"/>
      <c r="BB1708" s="6"/>
      <c r="BC1708" s="6"/>
      <c r="BD1708" s="130"/>
      <c r="BE1708" s="124"/>
      <c r="BF1708" s="6"/>
      <c r="BG1708" s="130"/>
      <c r="BH1708" s="6"/>
      <c r="BI1708" s="124"/>
      <c r="BJ1708" s="130"/>
    </row>
    <row r="1709" spans="1:62" customFormat="1" ht="15" x14ac:dyDescent="0.35">
      <c r="A1709" s="121"/>
      <c r="B1709" s="76"/>
      <c r="C1709" s="9"/>
      <c r="D1709" s="9"/>
      <c r="E1709" s="9"/>
      <c r="F1709" s="15"/>
      <c r="G1709" s="5"/>
      <c r="H1709" s="5"/>
      <c r="I1709" s="9"/>
      <c r="J1709" s="9"/>
      <c r="K1709" s="9"/>
      <c r="L1709" s="9"/>
      <c r="M1709" s="9"/>
      <c r="N1709" s="9"/>
      <c r="O1709" s="9"/>
      <c r="P1709" s="9"/>
      <c r="Q1709" s="9"/>
      <c r="R1709" s="9"/>
      <c r="S1709" s="9"/>
      <c r="T1709" s="9"/>
      <c r="U1709" s="9"/>
      <c r="V1709" s="9"/>
      <c r="W1709" s="9"/>
      <c r="X1709" s="65"/>
      <c r="Y1709" s="17"/>
      <c r="Z1709" s="65"/>
      <c r="AA1709" s="9"/>
      <c r="AB1709" s="9"/>
      <c r="AC1709" s="9"/>
      <c r="AD1709" s="9"/>
      <c r="AE1709" s="14"/>
      <c r="AF1709" s="14"/>
      <c r="AG1709" s="14"/>
      <c r="AH1709" s="14"/>
      <c r="AI1709" s="14"/>
      <c r="AJ1709" s="14"/>
      <c r="AK1709" s="124"/>
      <c r="AL1709" s="6"/>
      <c r="AM1709" s="6"/>
      <c r="AN1709" s="6"/>
      <c r="AO1709" s="6"/>
      <c r="AP1709" s="6"/>
      <c r="AQ1709" s="6"/>
      <c r="AR1709" s="6"/>
      <c r="AS1709" s="6"/>
      <c r="AT1709" s="130"/>
      <c r="AU1709" s="39"/>
      <c r="AV1709" s="39"/>
      <c r="AW1709" s="6"/>
      <c r="AX1709" s="6"/>
      <c r="AY1709" s="6"/>
      <c r="AZ1709" s="6"/>
      <c r="BA1709" s="6"/>
      <c r="BB1709" s="6"/>
      <c r="BC1709" s="6"/>
      <c r="BD1709" s="130"/>
      <c r="BE1709" s="124"/>
      <c r="BF1709" s="6"/>
      <c r="BG1709" s="130"/>
      <c r="BH1709" s="6"/>
      <c r="BI1709" s="124"/>
      <c r="BJ1709" s="130"/>
    </row>
    <row r="1710" spans="1:62" customFormat="1" ht="15" x14ac:dyDescent="0.35">
      <c r="A1710" s="34"/>
      <c r="B1710" s="19"/>
      <c r="C1710" s="1"/>
      <c r="D1710" s="9"/>
      <c r="E1710" s="1"/>
      <c r="F1710" s="15"/>
      <c r="G1710" s="37"/>
      <c r="H1710" s="5"/>
      <c r="I1710" s="22"/>
      <c r="J1710" s="22"/>
      <c r="K1710" s="22"/>
      <c r="L1710" s="60"/>
      <c r="M1710" s="60"/>
      <c r="N1710" s="60"/>
      <c r="O1710" s="60"/>
      <c r="P1710" s="60"/>
      <c r="Q1710" s="60"/>
      <c r="R1710" s="60"/>
      <c r="S1710" s="60"/>
      <c r="T1710" s="60"/>
      <c r="U1710" s="60"/>
      <c r="V1710" s="60"/>
      <c r="W1710" s="60"/>
      <c r="X1710" s="60"/>
      <c r="Y1710" s="59"/>
      <c r="Z1710" s="20"/>
      <c r="AA1710" s="60"/>
      <c r="AB1710" s="60"/>
      <c r="AC1710" s="60"/>
      <c r="AD1710" s="60"/>
      <c r="AE1710" s="22"/>
      <c r="AF1710" s="22"/>
      <c r="AG1710" s="22"/>
      <c r="AH1710" s="22"/>
      <c r="AI1710" s="22"/>
      <c r="AJ1710" s="22"/>
      <c r="AK1710" s="38"/>
      <c r="AL1710" s="39"/>
      <c r="AM1710" s="39"/>
      <c r="AN1710" s="39"/>
      <c r="AO1710" s="39"/>
      <c r="AP1710" s="39"/>
      <c r="AQ1710" s="39"/>
      <c r="AR1710" s="40"/>
      <c r="AS1710" s="39"/>
      <c r="AT1710" s="42"/>
      <c r="AU1710" s="39"/>
      <c r="AV1710" s="39"/>
      <c r="AW1710" s="39"/>
      <c r="AX1710" s="39"/>
      <c r="AY1710" s="39"/>
      <c r="AZ1710" s="40"/>
      <c r="BA1710" s="39"/>
      <c r="BB1710" s="40"/>
      <c r="BC1710" s="39"/>
      <c r="BD1710" s="42"/>
      <c r="BE1710" s="38"/>
      <c r="BF1710" s="39"/>
      <c r="BG1710" s="55"/>
      <c r="BH1710" s="56"/>
      <c r="BI1710" s="57"/>
      <c r="BJ1710" s="58"/>
    </row>
    <row r="1711" spans="1:62" customFormat="1" ht="15" x14ac:dyDescent="0.35">
      <c r="A1711" s="121"/>
      <c r="B1711" s="76"/>
      <c r="C1711" s="9"/>
      <c r="D1711" s="9"/>
      <c r="E1711" s="9"/>
      <c r="F1711" s="15"/>
      <c r="G1711" s="5"/>
      <c r="H1711" s="5"/>
      <c r="I1711" s="9"/>
      <c r="J1711" s="9"/>
      <c r="K1711" s="9"/>
      <c r="L1711" s="9"/>
      <c r="M1711" s="9"/>
      <c r="N1711" s="9"/>
      <c r="O1711" s="9"/>
      <c r="P1711" s="9"/>
      <c r="Q1711" s="9"/>
      <c r="R1711" s="9"/>
      <c r="S1711" s="9"/>
      <c r="T1711" s="9"/>
      <c r="U1711" s="9"/>
      <c r="V1711" s="8"/>
      <c r="W1711" s="8"/>
      <c r="X1711" s="7"/>
      <c r="Y1711" s="18"/>
      <c r="Z1711" s="7"/>
      <c r="AA1711" s="7"/>
      <c r="AB1711" s="7"/>
      <c r="AC1711" s="9"/>
      <c r="AD1711" s="8"/>
      <c r="AE1711" s="14"/>
      <c r="AF1711" s="14"/>
      <c r="AG1711" s="14"/>
      <c r="AH1711" s="14"/>
      <c r="AI1711" s="14"/>
      <c r="AJ1711" s="14"/>
      <c r="AK1711" s="125"/>
      <c r="AL1711" s="6"/>
      <c r="AM1711" s="5"/>
      <c r="AN1711" s="5"/>
      <c r="AO1711" s="6"/>
      <c r="AP1711" s="6"/>
      <c r="AQ1711" s="6"/>
      <c r="AR1711" s="6"/>
      <c r="AS1711" s="6"/>
      <c r="AT1711" s="130"/>
      <c r="AU1711" s="6"/>
      <c r="AV1711" s="6"/>
      <c r="AW1711" s="6"/>
      <c r="AX1711" s="6"/>
      <c r="AY1711" s="6"/>
      <c r="AZ1711" s="6"/>
      <c r="BA1711" s="6"/>
      <c r="BB1711" s="6"/>
      <c r="BC1711" s="6"/>
      <c r="BD1711" s="130"/>
      <c r="BE1711" s="124"/>
      <c r="BF1711" s="6"/>
      <c r="BG1711" s="130"/>
      <c r="BH1711" s="6"/>
      <c r="BI1711" s="124"/>
      <c r="BJ1711" s="130"/>
    </row>
    <row r="1712" spans="1:62" customFormat="1" ht="15" x14ac:dyDescent="0.35">
      <c r="A1712" s="121"/>
      <c r="B1712" s="76"/>
      <c r="C1712" s="9"/>
      <c r="D1712" s="9"/>
      <c r="E1712" s="9"/>
      <c r="F1712" s="15"/>
      <c r="G1712" s="5"/>
      <c r="H1712" s="5"/>
      <c r="I1712" s="9"/>
      <c r="J1712" s="9"/>
      <c r="K1712" s="9"/>
      <c r="L1712" s="9"/>
      <c r="M1712" s="9"/>
      <c r="N1712" s="9"/>
      <c r="O1712" s="9"/>
      <c r="P1712" s="9"/>
      <c r="Q1712" s="9"/>
      <c r="R1712" s="9"/>
      <c r="S1712" s="9"/>
      <c r="T1712" s="9"/>
      <c r="U1712" s="9"/>
      <c r="V1712" s="8"/>
      <c r="W1712" s="8"/>
      <c r="X1712" s="7"/>
      <c r="Y1712" s="18"/>
      <c r="Z1712" s="7"/>
      <c r="AA1712" s="7"/>
      <c r="AB1712" s="7"/>
      <c r="AC1712" s="9"/>
      <c r="AD1712" s="8"/>
      <c r="AE1712" s="14"/>
      <c r="AF1712" s="14"/>
      <c r="AG1712" s="14"/>
      <c r="AH1712" s="14"/>
      <c r="AI1712" s="14"/>
      <c r="AJ1712" s="14"/>
      <c r="AK1712" s="125"/>
      <c r="AL1712" s="6"/>
      <c r="AM1712" s="5"/>
      <c r="AN1712" s="5"/>
      <c r="AO1712" s="6"/>
      <c r="AP1712" s="6"/>
      <c r="AQ1712" s="6"/>
      <c r="AR1712" s="6"/>
      <c r="AS1712" s="6"/>
      <c r="AT1712" s="130"/>
      <c r="AU1712" s="6"/>
      <c r="AV1712" s="6"/>
      <c r="AW1712" s="6"/>
      <c r="AX1712" s="6"/>
      <c r="AY1712" s="6"/>
      <c r="AZ1712" s="6"/>
      <c r="BA1712" s="6"/>
      <c r="BB1712" s="6"/>
      <c r="BC1712" s="6"/>
      <c r="BD1712" s="130"/>
      <c r="BE1712" s="124"/>
      <c r="BF1712" s="6"/>
      <c r="BG1712" s="130"/>
      <c r="BH1712" s="6"/>
      <c r="BI1712" s="124"/>
      <c r="BJ1712" s="130"/>
    </row>
    <row r="1713" spans="1:62" customFormat="1" ht="15" x14ac:dyDescent="0.35">
      <c r="A1713" s="121"/>
      <c r="B1713" s="76"/>
      <c r="C1713" s="9"/>
      <c r="D1713" s="9"/>
      <c r="E1713" s="9"/>
      <c r="F1713" s="15"/>
      <c r="G1713" s="5"/>
      <c r="H1713" s="5"/>
      <c r="I1713" s="9"/>
      <c r="J1713" s="9"/>
      <c r="K1713" s="9"/>
      <c r="L1713" s="9"/>
      <c r="M1713" s="9"/>
      <c r="N1713" s="9"/>
      <c r="O1713" s="9"/>
      <c r="P1713" s="9"/>
      <c r="Q1713" s="9"/>
      <c r="R1713" s="9"/>
      <c r="S1713" s="9"/>
      <c r="T1713" s="9"/>
      <c r="U1713" s="9"/>
      <c r="V1713" s="9"/>
      <c r="W1713" s="9"/>
      <c r="X1713" s="65"/>
      <c r="Y1713" s="17"/>
      <c r="Z1713" s="65"/>
      <c r="AA1713" s="9"/>
      <c r="AB1713" s="9"/>
      <c r="AC1713" s="9"/>
      <c r="AD1713" s="9"/>
      <c r="AE1713" s="14"/>
      <c r="AF1713" s="14"/>
      <c r="AG1713" s="14"/>
      <c r="AH1713" s="14"/>
      <c r="AI1713" s="14"/>
      <c r="AJ1713" s="14"/>
      <c r="AK1713" s="124"/>
      <c r="AL1713" s="6"/>
      <c r="AM1713" s="6"/>
      <c r="AN1713" s="6"/>
      <c r="AO1713" s="6"/>
      <c r="AP1713" s="6"/>
      <c r="AQ1713" s="6"/>
      <c r="AR1713" s="6"/>
      <c r="AS1713" s="6"/>
      <c r="AT1713" s="130"/>
      <c r="AU1713" s="39"/>
      <c r="AV1713" s="39"/>
      <c r="AW1713" s="6"/>
      <c r="AX1713" s="6"/>
      <c r="AY1713" s="6"/>
      <c r="AZ1713" s="6"/>
      <c r="BA1713" s="6"/>
      <c r="BB1713" s="6"/>
      <c r="BC1713" s="6"/>
      <c r="BD1713" s="130"/>
      <c r="BE1713" s="124"/>
      <c r="BF1713" s="6"/>
      <c r="BG1713" s="130"/>
      <c r="BH1713" s="6"/>
      <c r="BI1713" s="124"/>
      <c r="BJ1713" s="130"/>
    </row>
    <row r="1714" spans="1:62" customFormat="1" ht="15" x14ac:dyDescent="0.35">
      <c r="A1714" s="121"/>
      <c r="B1714" s="76"/>
      <c r="C1714" s="9"/>
      <c r="D1714" s="9"/>
      <c r="E1714" s="9"/>
      <c r="F1714" s="15"/>
      <c r="G1714" s="5"/>
      <c r="H1714" s="5"/>
      <c r="I1714" s="9"/>
      <c r="J1714" s="9"/>
      <c r="K1714" s="9"/>
      <c r="L1714" s="9"/>
      <c r="M1714" s="9"/>
      <c r="N1714" s="9"/>
      <c r="O1714" s="9"/>
      <c r="P1714" s="9"/>
      <c r="Q1714" s="9"/>
      <c r="R1714" s="9"/>
      <c r="S1714" s="9"/>
      <c r="T1714" s="9"/>
      <c r="U1714" s="9"/>
      <c r="V1714" s="9"/>
      <c r="W1714" s="9"/>
      <c r="X1714" s="65"/>
      <c r="Y1714" s="17"/>
      <c r="Z1714" s="65"/>
      <c r="AA1714" s="9"/>
      <c r="AB1714" s="9"/>
      <c r="AC1714" s="9"/>
      <c r="AD1714" s="9"/>
      <c r="AE1714" s="14"/>
      <c r="AF1714" s="14"/>
      <c r="AG1714" s="14"/>
      <c r="AH1714" s="14"/>
      <c r="AI1714" s="14"/>
      <c r="AJ1714" s="14"/>
      <c r="AK1714" s="124"/>
      <c r="AL1714" s="6"/>
      <c r="AM1714" s="6"/>
      <c r="AN1714" s="6"/>
      <c r="AO1714" s="6"/>
      <c r="AP1714" s="6"/>
      <c r="AQ1714" s="6"/>
      <c r="AR1714" s="6"/>
      <c r="AS1714" s="6"/>
      <c r="AT1714" s="130"/>
      <c r="AU1714" s="39"/>
      <c r="AV1714" s="39"/>
      <c r="AW1714" s="6"/>
      <c r="AX1714" s="6"/>
      <c r="AY1714" s="6"/>
      <c r="AZ1714" s="6"/>
      <c r="BA1714" s="6"/>
      <c r="BB1714" s="6"/>
      <c r="BC1714" s="6"/>
      <c r="BD1714" s="130"/>
      <c r="BE1714" s="124"/>
      <c r="BF1714" s="6"/>
      <c r="BG1714" s="130"/>
      <c r="BH1714" s="6"/>
      <c r="BI1714" s="124"/>
      <c r="BJ1714" s="130"/>
    </row>
    <row r="1715" spans="1:62" customFormat="1" ht="15" x14ac:dyDescent="0.35">
      <c r="A1715" s="34"/>
      <c r="B1715" s="100"/>
      <c r="C1715" s="99"/>
      <c r="D1715" s="99"/>
      <c r="E1715" s="99"/>
      <c r="F1715" s="20"/>
      <c r="G1715" s="59"/>
      <c r="H1715" s="59"/>
      <c r="I1715" s="22"/>
      <c r="J1715" s="22"/>
      <c r="K1715" s="22"/>
      <c r="L1715" s="60"/>
      <c r="M1715" s="60"/>
      <c r="N1715" s="60"/>
      <c r="O1715" s="60"/>
      <c r="P1715" s="60"/>
      <c r="Q1715" s="60"/>
      <c r="R1715" s="60"/>
      <c r="S1715" s="60"/>
      <c r="T1715" s="60"/>
      <c r="U1715" s="60"/>
      <c r="V1715" s="60"/>
      <c r="W1715" s="60"/>
      <c r="X1715" s="101"/>
      <c r="Y1715" s="59"/>
      <c r="Z1715" s="20"/>
      <c r="AA1715" s="60"/>
      <c r="AB1715" s="60"/>
      <c r="AC1715" s="60"/>
      <c r="AD1715" s="60"/>
      <c r="AE1715" s="22"/>
      <c r="AF1715" s="22"/>
      <c r="AG1715" s="22"/>
      <c r="AH1715" s="22"/>
      <c r="AI1715" s="22"/>
      <c r="AJ1715" s="22"/>
      <c r="AK1715" s="38"/>
      <c r="AL1715" s="39"/>
      <c r="AM1715" s="39"/>
      <c r="AN1715" s="39"/>
      <c r="AO1715" s="39"/>
      <c r="AP1715" s="39"/>
      <c r="AQ1715" s="39"/>
      <c r="AR1715" s="40"/>
      <c r="AS1715" s="39"/>
      <c r="AT1715" s="42"/>
      <c r="AU1715" s="39"/>
      <c r="AV1715" s="39"/>
      <c r="AW1715" s="39"/>
      <c r="AX1715" s="39"/>
      <c r="AY1715" s="39"/>
      <c r="AZ1715" s="40"/>
      <c r="BA1715" s="39"/>
      <c r="BB1715" s="40"/>
      <c r="BC1715" s="39"/>
      <c r="BD1715" s="42"/>
      <c r="BE1715" s="38"/>
      <c r="BF1715" s="39"/>
      <c r="BG1715" s="55"/>
      <c r="BH1715" s="56"/>
      <c r="BI1715" s="57"/>
      <c r="BJ1715" s="58"/>
    </row>
    <row r="1716" spans="1:62" customFormat="1" ht="15" x14ac:dyDescent="0.35">
      <c r="A1716" s="34"/>
      <c r="B1716" s="19"/>
      <c r="C1716" s="1"/>
      <c r="D1716" s="9"/>
      <c r="E1716" s="1"/>
      <c r="F1716" s="15"/>
      <c r="G1716" s="37"/>
      <c r="H1716" s="5"/>
      <c r="I1716" s="22"/>
      <c r="J1716" s="22"/>
      <c r="K1716" s="22"/>
      <c r="L1716" s="60"/>
      <c r="M1716" s="60"/>
      <c r="N1716" s="60"/>
      <c r="O1716" s="60"/>
      <c r="P1716" s="60"/>
      <c r="Q1716" s="60"/>
      <c r="R1716" s="60"/>
      <c r="S1716" s="60"/>
      <c r="T1716" s="60"/>
      <c r="U1716" s="60"/>
      <c r="V1716" s="60"/>
      <c r="W1716" s="60"/>
      <c r="X1716" s="60"/>
      <c r="Y1716" s="59"/>
      <c r="Z1716" s="20"/>
      <c r="AA1716" s="60"/>
      <c r="AB1716" s="60"/>
      <c r="AC1716" s="60"/>
      <c r="AD1716" s="60"/>
      <c r="AE1716" s="22"/>
      <c r="AF1716" s="22"/>
      <c r="AG1716" s="22"/>
      <c r="AH1716" s="22"/>
      <c r="AI1716" s="22"/>
      <c r="AJ1716" s="22"/>
      <c r="AK1716" s="38"/>
      <c r="AL1716" s="39"/>
      <c r="AM1716" s="39"/>
      <c r="AN1716" s="39"/>
      <c r="AO1716" s="39"/>
      <c r="AP1716" s="39"/>
      <c r="AQ1716" s="39"/>
      <c r="AR1716" s="40"/>
      <c r="AS1716" s="39"/>
      <c r="AT1716" s="42"/>
      <c r="AU1716" s="39"/>
      <c r="AV1716" s="39"/>
      <c r="AW1716" s="39"/>
      <c r="AX1716" s="39"/>
      <c r="AY1716" s="39"/>
      <c r="AZ1716" s="40"/>
      <c r="BA1716" s="39"/>
      <c r="BB1716" s="40"/>
      <c r="BC1716" s="39"/>
      <c r="BD1716" s="42"/>
      <c r="BE1716" s="38"/>
      <c r="BF1716" s="39"/>
      <c r="BG1716" s="55"/>
      <c r="BH1716" s="56"/>
      <c r="BI1716" s="57"/>
      <c r="BJ1716" s="58"/>
    </row>
    <row r="1717" spans="1:62" customFormat="1" ht="15" x14ac:dyDescent="0.35">
      <c r="A1717" s="34"/>
      <c r="B1717" s="19"/>
      <c r="C1717" s="1"/>
      <c r="D1717" s="9"/>
      <c r="E1717" s="1"/>
      <c r="F1717" s="15"/>
      <c r="G1717" s="37"/>
      <c r="H1717" s="5"/>
      <c r="I1717" s="22"/>
      <c r="J1717" s="22"/>
      <c r="K1717" s="22"/>
      <c r="L1717" s="60"/>
      <c r="M1717" s="60"/>
      <c r="N1717" s="60"/>
      <c r="O1717" s="60"/>
      <c r="P1717" s="60"/>
      <c r="Q1717" s="60"/>
      <c r="R1717" s="60"/>
      <c r="S1717" s="60"/>
      <c r="T1717" s="60"/>
      <c r="U1717" s="60"/>
      <c r="V1717" s="60"/>
      <c r="W1717" s="60"/>
      <c r="X1717" s="60"/>
      <c r="Y1717" s="59"/>
      <c r="Z1717" s="20"/>
      <c r="AA1717" s="60"/>
      <c r="AB1717" s="60"/>
      <c r="AC1717" s="60"/>
      <c r="AD1717" s="60"/>
      <c r="AE1717" s="22"/>
      <c r="AF1717" s="22"/>
      <c r="AG1717" s="22"/>
      <c r="AH1717" s="22"/>
      <c r="AI1717" s="22"/>
      <c r="AJ1717" s="22"/>
      <c r="AK1717" s="38"/>
      <c r="AL1717" s="39"/>
      <c r="AM1717" s="39"/>
      <c r="AN1717" s="39"/>
      <c r="AO1717" s="39"/>
      <c r="AP1717" s="39"/>
      <c r="AQ1717" s="39"/>
      <c r="AR1717" s="40"/>
      <c r="AS1717" s="39"/>
      <c r="AT1717" s="42"/>
      <c r="AU1717" s="39"/>
      <c r="AV1717" s="39"/>
      <c r="AW1717" s="39"/>
      <c r="AX1717" s="39"/>
      <c r="AY1717" s="39"/>
      <c r="AZ1717" s="40"/>
      <c r="BA1717" s="39"/>
      <c r="BB1717" s="40"/>
      <c r="BC1717" s="39"/>
      <c r="BD1717" s="42"/>
      <c r="BE1717" s="38"/>
      <c r="BF1717" s="39"/>
      <c r="BG1717" s="55"/>
      <c r="BH1717" s="56"/>
      <c r="BI1717" s="57"/>
      <c r="BJ1717" s="58"/>
    </row>
    <row r="1718" spans="1:62" customFormat="1" ht="15" x14ac:dyDescent="0.35">
      <c r="A1718" s="121"/>
      <c r="B1718" s="76"/>
      <c r="C1718" s="9"/>
      <c r="D1718" s="9"/>
      <c r="E1718" s="9"/>
      <c r="F1718" s="15"/>
      <c r="G1718" s="5"/>
      <c r="H1718" s="5"/>
      <c r="I1718" s="9"/>
      <c r="J1718" s="9"/>
      <c r="K1718" s="9"/>
      <c r="L1718" s="9"/>
      <c r="M1718" s="9"/>
      <c r="N1718" s="9"/>
      <c r="O1718" s="9"/>
      <c r="P1718" s="9"/>
      <c r="Q1718" s="9"/>
      <c r="R1718" s="9"/>
      <c r="S1718" s="9"/>
      <c r="T1718" s="9"/>
      <c r="U1718" s="9"/>
      <c r="V1718" s="8"/>
      <c r="W1718" s="8"/>
      <c r="X1718" s="7"/>
      <c r="Y1718" s="18"/>
      <c r="Z1718" s="7"/>
      <c r="AA1718" s="7"/>
      <c r="AB1718" s="7"/>
      <c r="AC1718" s="9"/>
      <c r="AD1718" s="8"/>
      <c r="AE1718" s="14"/>
      <c r="AF1718" s="14"/>
      <c r="AG1718" s="14"/>
      <c r="AH1718" s="14"/>
      <c r="AI1718" s="14"/>
      <c r="AJ1718" s="14"/>
      <c r="AK1718" s="125"/>
      <c r="AL1718" s="6"/>
      <c r="AM1718" s="5"/>
      <c r="AN1718" s="5"/>
      <c r="AO1718" s="6"/>
      <c r="AP1718" s="6"/>
      <c r="AQ1718" s="6"/>
      <c r="AR1718" s="6"/>
      <c r="AS1718" s="6"/>
      <c r="AT1718" s="130"/>
      <c r="AU1718" s="39"/>
      <c r="AV1718" s="39"/>
      <c r="AW1718" s="6"/>
      <c r="AX1718" s="6"/>
      <c r="AY1718" s="6"/>
      <c r="AZ1718" s="6"/>
      <c r="BA1718" s="6"/>
      <c r="BB1718" s="6"/>
      <c r="BC1718" s="6"/>
      <c r="BD1718" s="130"/>
      <c r="BE1718" s="124"/>
      <c r="BF1718" s="6"/>
      <c r="BG1718" s="130"/>
      <c r="BH1718" s="6"/>
      <c r="BI1718" s="124"/>
      <c r="BJ1718" s="130"/>
    </row>
    <row r="1719" spans="1:62" customFormat="1" ht="15" x14ac:dyDescent="0.35">
      <c r="A1719" s="121"/>
      <c r="B1719" s="76"/>
      <c r="C1719" s="9"/>
      <c r="D1719" s="9"/>
      <c r="E1719" s="9"/>
      <c r="F1719" s="15"/>
      <c r="G1719" s="5"/>
      <c r="H1719" s="5"/>
      <c r="I1719" s="9"/>
      <c r="J1719" s="9"/>
      <c r="K1719" s="9"/>
      <c r="L1719" s="9"/>
      <c r="M1719" s="9"/>
      <c r="N1719" s="9"/>
      <c r="O1719" s="9"/>
      <c r="P1719" s="9"/>
      <c r="Q1719" s="9"/>
      <c r="R1719" s="9"/>
      <c r="S1719" s="9"/>
      <c r="T1719" s="9"/>
      <c r="U1719" s="9"/>
      <c r="V1719" s="9"/>
      <c r="W1719" s="9"/>
      <c r="X1719" s="65"/>
      <c r="Y1719" s="17"/>
      <c r="Z1719" s="65"/>
      <c r="AA1719" s="9"/>
      <c r="AB1719" s="9"/>
      <c r="AC1719" s="9"/>
      <c r="AD1719" s="9"/>
      <c r="AE1719" s="14"/>
      <c r="AF1719" s="14"/>
      <c r="AG1719" s="14"/>
      <c r="AH1719" s="14"/>
      <c r="AI1719" s="14"/>
      <c r="AJ1719" s="14"/>
      <c r="AK1719" s="124"/>
      <c r="AL1719" s="6"/>
      <c r="AM1719" s="6"/>
      <c r="AN1719" s="6"/>
      <c r="AO1719" s="6"/>
      <c r="AP1719" s="6"/>
      <c r="AQ1719" s="6"/>
      <c r="AR1719" s="6"/>
      <c r="AS1719" s="6"/>
      <c r="AT1719" s="130"/>
      <c r="AU1719" s="39"/>
      <c r="AV1719" s="39"/>
      <c r="AW1719" s="6"/>
      <c r="AX1719" s="6"/>
      <c r="AY1719" s="6"/>
      <c r="AZ1719" s="6"/>
      <c r="BA1719" s="6"/>
      <c r="BB1719" s="6"/>
      <c r="BC1719" s="6"/>
      <c r="BD1719" s="130"/>
      <c r="BE1719" s="124"/>
      <c r="BF1719" s="6"/>
      <c r="BG1719" s="130"/>
      <c r="BH1719" s="6"/>
      <c r="BI1719" s="124"/>
      <c r="BJ1719" s="130"/>
    </row>
    <row r="1720" spans="1:62" customFormat="1" ht="15" x14ac:dyDescent="0.35">
      <c r="A1720" s="121"/>
      <c r="B1720" s="76"/>
      <c r="C1720" s="9"/>
      <c r="D1720" s="9"/>
      <c r="E1720" s="9"/>
      <c r="F1720" s="15"/>
      <c r="G1720" s="5"/>
      <c r="H1720" s="5"/>
      <c r="I1720" s="9"/>
      <c r="J1720" s="9"/>
      <c r="K1720" s="9"/>
      <c r="L1720" s="9"/>
      <c r="M1720" s="9"/>
      <c r="N1720" s="9"/>
      <c r="O1720" s="9"/>
      <c r="P1720" s="9"/>
      <c r="Q1720" s="9"/>
      <c r="R1720" s="9"/>
      <c r="S1720" s="9"/>
      <c r="T1720" s="9"/>
      <c r="U1720" s="9"/>
      <c r="V1720" s="9"/>
      <c r="W1720" s="9"/>
      <c r="X1720" s="65"/>
      <c r="Y1720" s="17"/>
      <c r="Z1720" s="65"/>
      <c r="AA1720" s="9"/>
      <c r="AB1720" s="9"/>
      <c r="AC1720" s="9"/>
      <c r="AD1720" s="9"/>
      <c r="AE1720" s="14"/>
      <c r="AF1720" s="14"/>
      <c r="AG1720" s="14"/>
      <c r="AH1720" s="14"/>
      <c r="AI1720" s="14"/>
      <c r="AJ1720" s="14"/>
      <c r="AK1720" s="124"/>
      <c r="AL1720" s="6"/>
      <c r="AM1720" s="6"/>
      <c r="AN1720" s="6"/>
      <c r="AO1720" s="6"/>
      <c r="AP1720" s="6"/>
      <c r="AQ1720" s="6"/>
      <c r="AR1720" s="6"/>
      <c r="AS1720" s="6"/>
      <c r="AT1720" s="130"/>
      <c r="AU1720" s="39"/>
      <c r="AV1720" s="39"/>
      <c r="AW1720" s="6"/>
      <c r="AX1720" s="6"/>
      <c r="AY1720" s="6"/>
      <c r="AZ1720" s="6"/>
      <c r="BA1720" s="6"/>
      <c r="BB1720" s="6"/>
      <c r="BC1720" s="6"/>
      <c r="BD1720" s="130"/>
      <c r="BE1720" s="124"/>
      <c r="BF1720" s="6"/>
      <c r="BG1720" s="130"/>
      <c r="BH1720" s="6"/>
      <c r="BI1720" s="124"/>
      <c r="BJ1720" s="130"/>
    </row>
    <row r="1721" spans="1:62" customFormat="1" ht="15" x14ac:dyDescent="0.35">
      <c r="A1721" s="121"/>
      <c r="B1721" s="76"/>
      <c r="C1721" s="9"/>
      <c r="D1721" s="9"/>
      <c r="E1721" s="9"/>
      <c r="F1721" s="15"/>
      <c r="G1721" s="5"/>
      <c r="H1721" s="5"/>
      <c r="I1721" s="9"/>
      <c r="J1721" s="9"/>
      <c r="K1721" s="9"/>
      <c r="L1721" s="9"/>
      <c r="M1721" s="9"/>
      <c r="N1721" s="9"/>
      <c r="O1721" s="9"/>
      <c r="P1721" s="9"/>
      <c r="Q1721" s="9"/>
      <c r="R1721" s="9"/>
      <c r="S1721" s="9"/>
      <c r="T1721" s="9"/>
      <c r="U1721" s="9"/>
      <c r="V1721" s="9"/>
      <c r="W1721" s="9"/>
      <c r="X1721" s="65"/>
      <c r="Y1721" s="17"/>
      <c r="Z1721" s="65"/>
      <c r="AA1721" s="9"/>
      <c r="AB1721" s="9"/>
      <c r="AC1721" s="9"/>
      <c r="AD1721" s="9"/>
      <c r="AE1721" s="14"/>
      <c r="AF1721" s="14"/>
      <c r="AG1721" s="14"/>
      <c r="AH1721" s="14"/>
      <c r="AI1721" s="14"/>
      <c r="AJ1721" s="14"/>
      <c r="AK1721" s="124"/>
      <c r="AL1721" s="6"/>
      <c r="AM1721" s="6"/>
      <c r="AN1721" s="6"/>
      <c r="AO1721" s="6"/>
      <c r="AP1721" s="6"/>
      <c r="AQ1721" s="6"/>
      <c r="AR1721" s="6"/>
      <c r="AS1721" s="6"/>
      <c r="AT1721" s="130"/>
      <c r="AU1721" s="39"/>
      <c r="AV1721" s="39"/>
      <c r="AW1721" s="6"/>
      <c r="AX1721" s="6"/>
      <c r="AY1721" s="6"/>
      <c r="AZ1721" s="6"/>
      <c r="BA1721" s="6"/>
      <c r="BB1721" s="6"/>
      <c r="BC1721" s="6"/>
      <c r="BD1721" s="130"/>
      <c r="BE1721" s="124"/>
      <c r="BF1721" s="6"/>
      <c r="BG1721" s="130"/>
      <c r="BH1721" s="6"/>
      <c r="BI1721" s="124"/>
      <c r="BJ1721" s="130"/>
    </row>
    <row r="1722" spans="1:62" customFormat="1" ht="15" x14ac:dyDescent="0.35">
      <c r="A1722" s="121"/>
      <c r="B1722" s="76"/>
      <c r="C1722" s="9"/>
      <c r="D1722" s="9"/>
      <c r="E1722" s="9"/>
      <c r="F1722" s="15"/>
      <c r="G1722" s="5"/>
      <c r="H1722" s="5"/>
      <c r="I1722" s="9"/>
      <c r="J1722" s="9"/>
      <c r="K1722" s="9"/>
      <c r="L1722" s="9"/>
      <c r="M1722" s="9"/>
      <c r="N1722" s="9"/>
      <c r="O1722" s="9"/>
      <c r="P1722" s="9"/>
      <c r="Q1722" s="9"/>
      <c r="R1722" s="9"/>
      <c r="S1722" s="9"/>
      <c r="T1722" s="9"/>
      <c r="U1722" s="9"/>
      <c r="V1722" s="9"/>
      <c r="W1722" s="9"/>
      <c r="X1722" s="65"/>
      <c r="Y1722" s="17"/>
      <c r="Z1722" s="65"/>
      <c r="AA1722" s="9"/>
      <c r="AB1722" s="9"/>
      <c r="AC1722" s="9"/>
      <c r="AD1722" s="9"/>
      <c r="AE1722" s="14"/>
      <c r="AF1722" s="14"/>
      <c r="AG1722" s="14"/>
      <c r="AH1722" s="14"/>
      <c r="AI1722" s="14"/>
      <c r="AJ1722" s="14"/>
      <c r="AK1722" s="124"/>
      <c r="AL1722" s="6"/>
      <c r="AM1722" s="6"/>
      <c r="AN1722" s="6"/>
      <c r="AO1722" s="6"/>
      <c r="AP1722" s="6"/>
      <c r="AQ1722" s="6"/>
      <c r="AR1722" s="6"/>
      <c r="AS1722" s="6"/>
      <c r="AT1722" s="130"/>
      <c r="AU1722" s="39"/>
      <c r="AV1722" s="39"/>
      <c r="AW1722" s="6"/>
      <c r="AX1722" s="6"/>
      <c r="AY1722" s="6"/>
      <c r="AZ1722" s="6"/>
      <c r="BA1722" s="6"/>
      <c r="BB1722" s="6"/>
      <c r="BC1722" s="6"/>
      <c r="BD1722" s="130"/>
      <c r="BE1722" s="124"/>
      <c r="BF1722" s="6"/>
      <c r="BG1722" s="130"/>
      <c r="BH1722" s="6"/>
      <c r="BI1722" s="124"/>
      <c r="BJ1722" s="130"/>
    </row>
    <row r="1723" spans="1:62" customFormat="1" ht="15" x14ac:dyDescent="0.35">
      <c r="A1723" s="121"/>
      <c r="B1723" s="76"/>
      <c r="C1723" s="9"/>
      <c r="D1723" s="9"/>
      <c r="E1723" s="9"/>
      <c r="F1723" s="15"/>
      <c r="G1723" s="5"/>
      <c r="H1723" s="5"/>
      <c r="I1723" s="9"/>
      <c r="J1723" s="9"/>
      <c r="K1723" s="9"/>
      <c r="L1723" s="9"/>
      <c r="M1723" s="9"/>
      <c r="N1723" s="9"/>
      <c r="O1723" s="9"/>
      <c r="P1723" s="9"/>
      <c r="Q1723" s="9"/>
      <c r="R1723" s="9"/>
      <c r="S1723" s="9"/>
      <c r="T1723" s="9"/>
      <c r="U1723" s="9"/>
      <c r="V1723" s="9"/>
      <c r="W1723" s="9"/>
      <c r="X1723" s="65"/>
      <c r="Y1723" s="17"/>
      <c r="Z1723" s="65"/>
      <c r="AA1723" s="9"/>
      <c r="AB1723" s="9"/>
      <c r="AC1723" s="9"/>
      <c r="AD1723" s="9"/>
      <c r="AE1723" s="14"/>
      <c r="AF1723" s="14"/>
      <c r="AG1723" s="14"/>
      <c r="AH1723" s="14"/>
      <c r="AI1723" s="14"/>
      <c r="AJ1723" s="14"/>
      <c r="AK1723" s="124"/>
      <c r="AL1723" s="6"/>
      <c r="AM1723" s="6"/>
      <c r="AN1723" s="6"/>
      <c r="AO1723" s="6"/>
      <c r="AP1723" s="6"/>
      <c r="AQ1723" s="6"/>
      <c r="AR1723" s="6"/>
      <c r="AS1723" s="6"/>
      <c r="AT1723" s="130"/>
      <c r="AU1723" s="39"/>
      <c r="AV1723" s="39"/>
      <c r="AW1723" s="6"/>
      <c r="AX1723" s="6"/>
      <c r="AY1723" s="6"/>
      <c r="AZ1723" s="6"/>
      <c r="BA1723" s="6"/>
      <c r="BB1723" s="6"/>
      <c r="BC1723" s="6"/>
      <c r="BD1723" s="130"/>
      <c r="BE1723" s="124"/>
      <c r="BF1723" s="6"/>
      <c r="BG1723" s="130"/>
      <c r="BH1723" s="6"/>
      <c r="BI1723" s="124"/>
      <c r="BJ1723" s="130"/>
    </row>
    <row r="1724" spans="1:62" customFormat="1" ht="15" x14ac:dyDescent="0.35">
      <c r="A1724" s="121"/>
      <c r="B1724" s="76"/>
      <c r="C1724" s="9"/>
      <c r="D1724" s="9"/>
      <c r="E1724" s="9"/>
      <c r="F1724" s="15"/>
      <c r="G1724" s="5"/>
      <c r="H1724" s="5"/>
      <c r="I1724" s="9"/>
      <c r="J1724" s="9"/>
      <c r="K1724" s="9"/>
      <c r="L1724" s="9"/>
      <c r="M1724" s="9"/>
      <c r="N1724" s="9"/>
      <c r="O1724" s="9"/>
      <c r="P1724" s="9"/>
      <c r="Q1724" s="9"/>
      <c r="R1724" s="9"/>
      <c r="S1724" s="9"/>
      <c r="T1724" s="9"/>
      <c r="U1724" s="9"/>
      <c r="V1724" s="8"/>
      <c r="W1724" s="8"/>
      <c r="X1724" s="7"/>
      <c r="Y1724" s="18"/>
      <c r="Z1724" s="7"/>
      <c r="AA1724" s="7"/>
      <c r="AB1724" s="7"/>
      <c r="AC1724" s="9"/>
      <c r="AD1724" s="8"/>
      <c r="AE1724" s="14"/>
      <c r="AF1724" s="14"/>
      <c r="AG1724" s="14"/>
      <c r="AH1724" s="14"/>
      <c r="AI1724" s="14"/>
      <c r="AJ1724" s="14"/>
      <c r="AK1724" s="125"/>
      <c r="AL1724" s="6"/>
      <c r="AM1724" s="5"/>
      <c r="AN1724" s="5"/>
      <c r="AO1724" s="6"/>
      <c r="AP1724" s="6"/>
      <c r="AQ1724" s="6"/>
      <c r="AR1724" s="6"/>
      <c r="AS1724" s="6"/>
      <c r="AT1724" s="130"/>
      <c r="AU1724" s="6"/>
      <c r="AV1724" s="6"/>
      <c r="AW1724" s="6"/>
      <c r="AX1724" s="6"/>
      <c r="AY1724" s="6"/>
      <c r="AZ1724" s="6"/>
      <c r="BA1724" s="6"/>
      <c r="BB1724" s="6"/>
      <c r="BC1724" s="6"/>
      <c r="BD1724" s="130"/>
      <c r="BE1724" s="124"/>
      <c r="BF1724" s="6"/>
      <c r="BG1724" s="130"/>
      <c r="BH1724" s="6"/>
      <c r="BI1724" s="124"/>
      <c r="BJ1724" s="130"/>
    </row>
    <row r="1725" spans="1:62" customFormat="1" ht="15" x14ac:dyDescent="0.35">
      <c r="A1725" s="34"/>
      <c r="B1725" s="76"/>
      <c r="C1725" s="1"/>
      <c r="D1725" s="9"/>
      <c r="E1725" s="1"/>
      <c r="F1725" s="15"/>
      <c r="G1725" s="5"/>
      <c r="H1725" s="5"/>
      <c r="I1725" s="22"/>
      <c r="J1725" s="22"/>
      <c r="K1725" s="22"/>
      <c r="L1725" s="60"/>
      <c r="M1725" s="60"/>
      <c r="N1725" s="60"/>
      <c r="O1725" s="60"/>
      <c r="P1725" s="60"/>
      <c r="Q1725" s="60"/>
      <c r="R1725" s="60"/>
      <c r="S1725" s="60"/>
      <c r="T1725" s="60"/>
      <c r="U1725" s="60"/>
      <c r="V1725" s="60"/>
      <c r="W1725" s="60"/>
      <c r="X1725" s="60"/>
      <c r="Y1725" s="59"/>
      <c r="Z1725" s="20"/>
      <c r="AA1725" s="60"/>
      <c r="AB1725" s="60"/>
      <c r="AC1725" s="60"/>
      <c r="AD1725" s="60"/>
      <c r="AE1725" s="22"/>
      <c r="AF1725" s="22"/>
      <c r="AG1725" s="22"/>
      <c r="AH1725" s="22"/>
      <c r="AI1725" s="22"/>
      <c r="AJ1725" s="22"/>
      <c r="AK1725" s="38"/>
      <c r="AL1725" s="39"/>
      <c r="AM1725" s="39"/>
      <c r="AN1725" s="39"/>
      <c r="AO1725" s="39"/>
      <c r="AP1725" s="39"/>
      <c r="AQ1725" s="39"/>
      <c r="AR1725" s="40"/>
      <c r="AS1725" s="39"/>
      <c r="AT1725" s="42"/>
      <c r="AU1725" s="39"/>
      <c r="AV1725" s="39"/>
      <c r="AW1725" s="39"/>
      <c r="AX1725" s="39"/>
      <c r="AY1725" s="39"/>
      <c r="AZ1725" s="40"/>
      <c r="BA1725" s="39"/>
      <c r="BB1725" s="40"/>
      <c r="BC1725" s="39"/>
      <c r="BD1725" s="42"/>
      <c r="BE1725" s="38"/>
      <c r="BF1725" s="39"/>
      <c r="BG1725" s="55"/>
      <c r="BH1725" s="56"/>
      <c r="BI1725" s="57"/>
      <c r="BJ1725" s="137"/>
    </row>
    <row r="1726" spans="1:62" customFormat="1" ht="15" x14ac:dyDescent="0.35">
      <c r="A1726" s="121"/>
      <c r="B1726" s="76"/>
      <c r="C1726" s="9"/>
      <c r="D1726" s="9"/>
      <c r="E1726" s="9"/>
      <c r="F1726" s="15"/>
      <c r="G1726" s="5"/>
      <c r="H1726" s="5"/>
      <c r="I1726" s="9"/>
      <c r="J1726" s="9"/>
      <c r="K1726" s="9"/>
      <c r="L1726" s="9"/>
      <c r="M1726" s="9"/>
      <c r="N1726" s="9"/>
      <c r="O1726" s="9"/>
      <c r="P1726" s="9"/>
      <c r="Q1726" s="9"/>
      <c r="R1726" s="9"/>
      <c r="S1726" s="9"/>
      <c r="T1726" s="9"/>
      <c r="U1726" s="9"/>
      <c r="V1726" s="9"/>
      <c r="W1726" s="9"/>
      <c r="X1726" s="65"/>
      <c r="Y1726" s="17"/>
      <c r="Z1726" s="65"/>
      <c r="AA1726" s="9"/>
      <c r="AB1726" s="9"/>
      <c r="AC1726" s="9"/>
      <c r="AD1726" s="9"/>
      <c r="AE1726" s="14"/>
      <c r="AF1726" s="14"/>
      <c r="AG1726" s="14"/>
      <c r="AH1726" s="14"/>
      <c r="AI1726" s="14"/>
      <c r="AJ1726" s="14"/>
      <c r="AK1726" s="124"/>
      <c r="AL1726" s="6"/>
      <c r="AM1726" s="6"/>
      <c r="AN1726" s="6"/>
      <c r="AO1726" s="6"/>
      <c r="AP1726" s="6"/>
      <c r="AQ1726" s="6"/>
      <c r="AR1726" s="6"/>
      <c r="AS1726" s="6"/>
      <c r="AT1726" s="130"/>
      <c r="AU1726" s="39"/>
      <c r="AV1726" s="39"/>
      <c r="AW1726" s="6"/>
      <c r="AX1726" s="6"/>
      <c r="AY1726" s="6"/>
      <c r="AZ1726" s="6"/>
      <c r="BA1726" s="6"/>
      <c r="BB1726" s="6"/>
      <c r="BC1726" s="6"/>
      <c r="BD1726" s="130"/>
      <c r="BE1726" s="124"/>
      <c r="BF1726" s="6"/>
      <c r="BG1726" s="130"/>
      <c r="BH1726" s="6"/>
      <c r="BI1726" s="124"/>
      <c r="BJ1726" s="130"/>
    </row>
    <row r="1727" spans="1:62" customFormat="1" ht="15" x14ac:dyDescent="0.35">
      <c r="A1727" s="34"/>
      <c r="B1727" s="19"/>
      <c r="C1727" s="1"/>
      <c r="D1727" s="9"/>
      <c r="E1727" s="1"/>
      <c r="F1727" s="15"/>
      <c r="G1727" s="37"/>
      <c r="H1727" s="5"/>
      <c r="I1727" s="22"/>
      <c r="J1727" s="22"/>
      <c r="K1727" s="22"/>
      <c r="L1727" s="60"/>
      <c r="M1727" s="60"/>
      <c r="N1727" s="60"/>
      <c r="O1727" s="60"/>
      <c r="P1727" s="60"/>
      <c r="Q1727" s="60"/>
      <c r="R1727" s="60"/>
      <c r="S1727" s="60"/>
      <c r="T1727" s="60"/>
      <c r="U1727" s="60"/>
      <c r="V1727" s="60"/>
      <c r="W1727" s="60"/>
      <c r="X1727" s="60"/>
      <c r="Y1727" s="59"/>
      <c r="Z1727" s="20"/>
      <c r="AA1727" s="60"/>
      <c r="AB1727" s="60"/>
      <c r="AC1727" s="60"/>
      <c r="AD1727" s="60"/>
      <c r="AE1727" s="22"/>
      <c r="AF1727" s="22"/>
      <c r="AG1727" s="22"/>
      <c r="AH1727" s="22"/>
      <c r="AI1727" s="22"/>
      <c r="AJ1727" s="22"/>
      <c r="AK1727" s="38"/>
      <c r="AL1727" s="39"/>
      <c r="AM1727" s="39"/>
      <c r="AN1727" s="39"/>
      <c r="AO1727" s="39"/>
      <c r="AP1727" s="39"/>
      <c r="AQ1727" s="39"/>
      <c r="AR1727" s="40"/>
      <c r="AS1727" s="39"/>
      <c r="AT1727" s="42"/>
      <c r="AU1727" s="39"/>
      <c r="AV1727" s="39"/>
      <c r="AW1727" s="39"/>
      <c r="AX1727" s="39"/>
      <c r="AY1727" s="39"/>
      <c r="AZ1727" s="40"/>
      <c r="BA1727" s="39"/>
      <c r="BB1727" s="40"/>
      <c r="BC1727" s="39"/>
      <c r="BD1727" s="42"/>
      <c r="BE1727" s="38"/>
      <c r="BF1727" s="39"/>
      <c r="BG1727" s="55"/>
      <c r="BH1727" s="56"/>
      <c r="BI1727" s="57"/>
      <c r="BJ1727" s="137"/>
    </row>
    <row r="1728" spans="1:62" customFormat="1" ht="15" x14ac:dyDescent="0.35">
      <c r="A1728" s="34"/>
      <c r="B1728" s="76"/>
      <c r="C1728" s="1"/>
      <c r="D1728" s="9"/>
      <c r="E1728" s="1"/>
      <c r="F1728" s="15"/>
      <c r="G1728" s="5"/>
      <c r="H1728" s="5"/>
      <c r="I1728" s="22"/>
      <c r="J1728" s="22"/>
      <c r="K1728" s="22"/>
      <c r="L1728" s="60"/>
      <c r="M1728" s="60"/>
      <c r="N1728" s="60"/>
      <c r="O1728" s="60"/>
      <c r="P1728" s="60"/>
      <c r="Q1728" s="60"/>
      <c r="R1728" s="60"/>
      <c r="S1728" s="60"/>
      <c r="T1728" s="60"/>
      <c r="U1728" s="60"/>
      <c r="V1728" s="60"/>
      <c r="W1728" s="60"/>
      <c r="X1728" s="60"/>
      <c r="Y1728" s="59"/>
      <c r="Z1728" s="20"/>
      <c r="AA1728" s="60"/>
      <c r="AB1728" s="60"/>
      <c r="AC1728" s="60"/>
      <c r="AD1728" s="60"/>
      <c r="AE1728" s="22"/>
      <c r="AF1728" s="22"/>
      <c r="AG1728" s="22"/>
      <c r="AH1728" s="22"/>
      <c r="AI1728" s="22"/>
      <c r="AJ1728" s="22"/>
      <c r="AK1728" s="38"/>
      <c r="AL1728" s="39"/>
      <c r="AM1728" s="39"/>
      <c r="AN1728" s="39"/>
      <c r="AO1728" s="39"/>
      <c r="AP1728" s="39"/>
      <c r="AQ1728" s="39"/>
      <c r="AR1728" s="40"/>
      <c r="AS1728" s="39"/>
      <c r="AT1728" s="42"/>
      <c r="AU1728" s="39"/>
      <c r="AV1728" s="39"/>
      <c r="AW1728" s="39"/>
      <c r="AX1728" s="39"/>
      <c r="AY1728" s="39"/>
      <c r="AZ1728" s="40"/>
      <c r="BA1728" s="39"/>
      <c r="BB1728" s="40"/>
      <c r="BC1728" s="39"/>
      <c r="BD1728" s="42"/>
      <c r="BE1728" s="38"/>
      <c r="BF1728" s="39"/>
      <c r="BG1728" s="55"/>
      <c r="BH1728" s="56"/>
      <c r="BI1728" s="57"/>
      <c r="BJ1728" s="58"/>
    </row>
    <row r="1729" spans="1:62" customFormat="1" ht="15" x14ac:dyDescent="0.35">
      <c r="A1729" s="34"/>
      <c r="B1729" s="19"/>
      <c r="C1729" s="1"/>
      <c r="D1729" s="9"/>
      <c r="E1729" s="1"/>
      <c r="F1729" s="15"/>
      <c r="G1729" s="37"/>
      <c r="H1729" s="5"/>
      <c r="I1729" s="22"/>
      <c r="J1729" s="22"/>
      <c r="K1729" s="22"/>
      <c r="L1729" s="60"/>
      <c r="M1729" s="60"/>
      <c r="N1729" s="60"/>
      <c r="O1729" s="60"/>
      <c r="P1729" s="60"/>
      <c r="Q1729" s="60"/>
      <c r="R1729" s="60"/>
      <c r="S1729" s="60"/>
      <c r="T1729" s="60"/>
      <c r="U1729" s="60"/>
      <c r="V1729" s="60"/>
      <c r="W1729" s="60"/>
      <c r="X1729" s="60"/>
      <c r="Y1729" s="59"/>
      <c r="Z1729" s="20"/>
      <c r="AA1729" s="60"/>
      <c r="AB1729" s="60"/>
      <c r="AC1729" s="60"/>
      <c r="AD1729" s="60"/>
      <c r="AE1729" s="22"/>
      <c r="AF1729" s="22"/>
      <c r="AG1729" s="22"/>
      <c r="AH1729" s="22"/>
      <c r="AI1729" s="22"/>
      <c r="AJ1729" s="22"/>
      <c r="AK1729" s="38"/>
      <c r="AL1729" s="39"/>
      <c r="AM1729" s="39"/>
      <c r="AN1729" s="39"/>
      <c r="AO1729" s="39"/>
      <c r="AP1729" s="39"/>
      <c r="AQ1729" s="39"/>
      <c r="AR1729" s="40"/>
      <c r="AS1729" s="39"/>
      <c r="AT1729" s="42"/>
      <c r="AU1729" s="39"/>
      <c r="AV1729" s="39"/>
      <c r="AW1729" s="39"/>
      <c r="AX1729" s="39"/>
      <c r="AY1729" s="39"/>
      <c r="AZ1729" s="40"/>
      <c r="BA1729" s="39"/>
      <c r="BB1729" s="40"/>
      <c r="BC1729" s="39"/>
      <c r="BD1729" s="42"/>
      <c r="BE1729" s="38"/>
      <c r="BF1729" s="39"/>
      <c r="BG1729" s="55"/>
      <c r="BH1729" s="56"/>
      <c r="BI1729" s="57"/>
      <c r="BJ1729" s="58"/>
    </row>
    <row r="1730" spans="1:62" customFormat="1" ht="15" x14ac:dyDescent="0.35">
      <c r="A1730" s="121"/>
      <c r="B1730" s="76"/>
      <c r="C1730" s="9"/>
      <c r="D1730" s="9"/>
      <c r="E1730" s="9"/>
      <c r="F1730" s="15"/>
      <c r="G1730" s="5"/>
      <c r="H1730" s="5"/>
      <c r="I1730" s="9"/>
      <c r="J1730" s="9"/>
      <c r="K1730" s="9"/>
      <c r="L1730" s="9"/>
      <c r="M1730" s="9"/>
      <c r="N1730" s="9"/>
      <c r="O1730" s="9"/>
      <c r="P1730" s="9"/>
      <c r="Q1730" s="9"/>
      <c r="R1730" s="9"/>
      <c r="S1730" s="9"/>
      <c r="T1730" s="9"/>
      <c r="U1730" s="9"/>
      <c r="V1730" s="9"/>
      <c r="W1730" s="9"/>
      <c r="X1730" s="65"/>
      <c r="Y1730" s="17"/>
      <c r="Z1730" s="65"/>
      <c r="AA1730" s="9"/>
      <c r="AB1730" s="9"/>
      <c r="AC1730" s="9"/>
      <c r="AD1730" s="9"/>
      <c r="AE1730" s="14"/>
      <c r="AF1730" s="14"/>
      <c r="AG1730" s="14"/>
      <c r="AH1730" s="14"/>
      <c r="AI1730" s="14"/>
      <c r="AJ1730" s="14"/>
      <c r="AK1730" s="124"/>
      <c r="AL1730" s="6"/>
      <c r="AM1730" s="6"/>
      <c r="AN1730" s="6"/>
      <c r="AO1730" s="6"/>
      <c r="AP1730" s="6"/>
      <c r="AQ1730" s="6"/>
      <c r="AR1730" s="6"/>
      <c r="AS1730" s="6"/>
      <c r="AT1730" s="130"/>
      <c r="AU1730" s="39"/>
      <c r="AV1730" s="39"/>
      <c r="AW1730" s="6"/>
      <c r="AX1730" s="6"/>
      <c r="AY1730" s="6"/>
      <c r="AZ1730" s="6"/>
      <c r="BA1730" s="6"/>
      <c r="BB1730" s="6"/>
      <c r="BC1730" s="6"/>
      <c r="BD1730" s="130"/>
      <c r="BE1730" s="124"/>
      <c r="BF1730" s="6"/>
      <c r="BG1730" s="130"/>
      <c r="BH1730" s="6"/>
      <c r="BI1730" s="124"/>
      <c r="BJ1730" s="130"/>
    </row>
    <row r="1731" spans="1:62" customFormat="1" ht="15" x14ac:dyDescent="0.35">
      <c r="A1731" s="121"/>
      <c r="B1731" s="76"/>
      <c r="C1731" s="9"/>
      <c r="D1731" s="9"/>
      <c r="E1731" s="9"/>
      <c r="F1731" s="15"/>
      <c r="G1731" s="5"/>
      <c r="H1731" s="5"/>
      <c r="I1731" s="9"/>
      <c r="J1731" s="9"/>
      <c r="K1731" s="9"/>
      <c r="L1731" s="9"/>
      <c r="M1731" s="9"/>
      <c r="N1731" s="9"/>
      <c r="O1731" s="9"/>
      <c r="P1731" s="9"/>
      <c r="Q1731" s="9"/>
      <c r="R1731" s="9"/>
      <c r="S1731" s="9"/>
      <c r="T1731" s="9"/>
      <c r="U1731" s="9"/>
      <c r="V1731" s="9"/>
      <c r="W1731" s="9"/>
      <c r="X1731" s="65"/>
      <c r="Y1731" s="17"/>
      <c r="Z1731" s="65"/>
      <c r="AA1731" s="9"/>
      <c r="AB1731" s="9"/>
      <c r="AC1731" s="9"/>
      <c r="AD1731" s="9"/>
      <c r="AE1731" s="14"/>
      <c r="AF1731" s="14"/>
      <c r="AG1731" s="14"/>
      <c r="AH1731" s="14"/>
      <c r="AI1731" s="14"/>
      <c r="AJ1731" s="14"/>
      <c r="AK1731" s="124"/>
      <c r="AL1731" s="6"/>
      <c r="AM1731" s="6"/>
      <c r="AN1731" s="6"/>
      <c r="AO1731" s="6"/>
      <c r="AP1731" s="6"/>
      <c r="AQ1731" s="6"/>
      <c r="AR1731" s="6"/>
      <c r="AS1731" s="6"/>
      <c r="AT1731" s="130"/>
      <c r="AU1731" s="39"/>
      <c r="AV1731" s="39"/>
      <c r="AW1731" s="6"/>
      <c r="AX1731" s="6"/>
      <c r="AY1731" s="6"/>
      <c r="AZ1731" s="6"/>
      <c r="BA1731" s="6"/>
      <c r="BB1731" s="6"/>
      <c r="BC1731" s="6"/>
      <c r="BD1731" s="130"/>
      <c r="BE1731" s="124"/>
      <c r="BF1731" s="6"/>
      <c r="BG1731" s="130"/>
      <c r="BH1731" s="6"/>
      <c r="BI1731" s="124"/>
      <c r="BJ1731" s="130"/>
    </row>
    <row r="1732" spans="1:62" customFormat="1" ht="15" x14ac:dyDescent="0.35">
      <c r="A1732" s="34"/>
      <c r="B1732" s="76"/>
      <c r="C1732" s="1"/>
      <c r="D1732" s="9"/>
      <c r="E1732" s="1"/>
      <c r="F1732" s="15"/>
      <c r="G1732" s="5"/>
      <c r="H1732" s="5"/>
      <c r="I1732" s="22"/>
      <c r="J1732" s="22"/>
      <c r="K1732" s="22"/>
      <c r="L1732" s="60"/>
      <c r="M1732" s="60"/>
      <c r="N1732" s="60"/>
      <c r="O1732" s="60"/>
      <c r="P1732" s="60"/>
      <c r="Q1732" s="60"/>
      <c r="R1732" s="60"/>
      <c r="S1732" s="60"/>
      <c r="T1732" s="60"/>
      <c r="U1732" s="60"/>
      <c r="V1732" s="60"/>
      <c r="W1732" s="60"/>
      <c r="X1732" s="60"/>
      <c r="Y1732" s="59"/>
      <c r="Z1732" s="20"/>
      <c r="AA1732" s="60"/>
      <c r="AB1732" s="60"/>
      <c r="AC1732" s="60"/>
      <c r="AD1732" s="60"/>
      <c r="AE1732" s="22"/>
      <c r="AF1732" s="22"/>
      <c r="AG1732" s="22"/>
      <c r="AH1732" s="22"/>
      <c r="AI1732" s="22"/>
      <c r="AJ1732" s="22"/>
      <c r="AK1732" s="38"/>
      <c r="AL1732" s="39"/>
      <c r="AM1732" s="39"/>
      <c r="AN1732" s="39"/>
      <c r="AO1732" s="39"/>
      <c r="AP1732" s="39"/>
      <c r="AQ1732" s="39"/>
      <c r="AR1732" s="40"/>
      <c r="AS1732" s="39"/>
      <c r="AT1732" s="42"/>
      <c r="AU1732" s="39"/>
      <c r="AV1732" s="39"/>
      <c r="AW1732" s="39"/>
      <c r="AX1732" s="39"/>
      <c r="AY1732" s="39"/>
      <c r="AZ1732" s="40"/>
      <c r="BA1732" s="39"/>
      <c r="BB1732" s="40"/>
      <c r="BC1732" s="39"/>
      <c r="BD1732" s="42"/>
      <c r="BE1732" s="38"/>
      <c r="BF1732" s="39"/>
      <c r="BG1732" s="55"/>
      <c r="BH1732" s="56"/>
      <c r="BI1732" s="57"/>
      <c r="BJ1732" s="58"/>
    </row>
    <row r="1733" spans="1:62" customFormat="1" ht="15" x14ac:dyDescent="0.35">
      <c r="A1733" s="121"/>
      <c r="B1733" s="76"/>
      <c r="C1733" s="9"/>
      <c r="D1733" s="9"/>
      <c r="E1733" s="9"/>
      <c r="F1733" s="15"/>
      <c r="G1733" s="5"/>
      <c r="H1733" s="5"/>
      <c r="I1733" s="9"/>
      <c r="J1733" s="9"/>
      <c r="K1733" s="9"/>
      <c r="L1733" s="9"/>
      <c r="M1733" s="9"/>
      <c r="N1733" s="9"/>
      <c r="O1733" s="9"/>
      <c r="P1733" s="9"/>
      <c r="Q1733" s="9"/>
      <c r="R1733" s="9"/>
      <c r="S1733" s="9"/>
      <c r="T1733" s="9"/>
      <c r="U1733" s="9"/>
      <c r="V1733" s="9"/>
      <c r="W1733" s="9"/>
      <c r="X1733" s="65"/>
      <c r="Y1733" s="17"/>
      <c r="Z1733" s="65"/>
      <c r="AA1733" s="9"/>
      <c r="AB1733" s="9"/>
      <c r="AC1733" s="9"/>
      <c r="AD1733" s="9"/>
      <c r="AE1733" s="14"/>
      <c r="AF1733" s="14"/>
      <c r="AG1733" s="14"/>
      <c r="AH1733" s="14"/>
      <c r="AI1733" s="14"/>
      <c r="AJ1733" s="14"/>
      <c r="AK1733" s="124"/>
      <c r="AL1733" s="6"/>
      <c r="AM1733" s="6"/>
      <c r="AN1733" s="6"/>
      <c r="AO1733" s="6"/>
      <c r="AP1733" s="6"/>
      <c r="AQ1733" s="6"/>
      <c r="AR1733" s="6"/>
      <c r="AS1733" s="6"/>
      <c r="AT1733" s="130"/>
      <c r="AU1733" s="39"/>
      <c r="AV1733" s="39"/>
      <c r="AW1733" s="6"/>
      <c r="AX1733" s="6"/>
      <c r="AY1733" s="6"/>
      <c r="AZ1733" s="6"/>
      <c r="BA1733" s="6"/>
      <c r="BB1733" s="6"/>
      <c r="BC1733" s="6"/>
      <c r="BD1733" s="130"/>
      <c r="BE1733" s="124"/>
      <c r="BF1733" s="6"/>
      <c r="BG1733" s="130"/>
      <c r="BH1733" s="6"/>
      <c r="BI1733" s="124"/>
      <c r="BJ1733" s="130"/>
    </row>
    <row r="1734" spans="1:62" customFormat="1" ht="15" x14ac:dyDescent="0.35">
      <c r="A1734" s="34"/>
      <c r="B1734" s="19"/>
      <c r="C1734" s="1"/>
      <c r="D1734" s="9"/>
      <c r="E1734" s="1"/>
      <c r="F1734" s="15"/>
      <c r="G1734" s="37"/>
      <c r="H1734" s="5"/>
      <c r="I1734" s="22"/>
      <c r="J1734" s="22"/>
      <c r="K1734" s="22"/>
      <c r="L1734" s="60"/>
      <c r="M1734" s="60"/>
      <c r="N1734" s="60"/>
      <c r="O1734" s="60"/>
      <c r="P1734" s="60"/>
      <c r="Q1734" s="60"/>
      <c r="R1734" s="60"/>
      <c r="S1734" s="60"/>
      <c r="T1734" s="60"/>
      <c r="U1734" s="60"/>
      <c r="V1734" s="60"/>
      <c r="W1734" s="60"/>
      <c r="X1734" s="60"/>
      <c r="Y1734" s="59"/>
      <c r="Z1734" s="20"/>
      <c r="AA1734" s="60"/>
      <c r="AB1734" s="60"/>
      <c r="AC1734" s="60"/>
      <c r="AD1734" s="60"/>
      <c r="AE1734" s="22"/>
      <c r="AF1734" s="22"/>
      <c r="AG1734" s="22"/>
      <c r="AH1734" s="22"/>
      <c r="AI1734" s="22"/>
      <c r="AJ1734" s="22"/>
      <c r="AK1734" s="38"/>
      <c r="AL1734" s="39"/>
      <c r="AM1734" s="39"/>
      <c r="AN1734" s="39"/>
      <c r="AO1734" s="39"/>
      <c r="AP1734" s="39"/>
      <c r="AQ1734" s="39"/>
      <c r="AR1734" s="40"/>
      <c r="AS1734" s="39"/>
      <c r="AT1734" s="42"/>
      <c r="AU1734" s="39"/>
      <c r="AV1734" s="39"/>
      <c r="AW1734" s="39"/>
      <c r="AX1734" s="39"/>
      <c r="AY1734" s="39"/>
      <c r="AZ1734" s="40"/>
      <c r="BA1734" s="39"/>
      <c r="BB1734" s="40"/>
      <c r="BC1734" s="39"/>
      <c r="BD1734" s="42"/>
      <c r="BE1734" s="38"/>
      <c r="BF1734" s="39"/>
      <c r="BG1734" s="55"/>
      <c r="BH1734" s="56"/>
      <c r="BI1734" s="57"/>
      <c r="BJ1734" s="58"/>
    </row>
    <row r="1735" spans="1:62" customFormat="1" ht="15" x14ac:dyDescent="0.35">
      <c r="A1735" s="121"/>
      <c r="B1735" s="76"/>
      <c r="C1735" s="9"/>
      <c r="D1735" s="9"/>
      <c r="E1735" s="9"/>
      <c r="F1735" s="15"/>
      <c r="G1735" s="5"/>
      <c r="H1735" s="5"/>
      <c r="I1735" s="9"/>
      <c r="J1735" s="9"/>
      <c r="K1735" s="9"/>
      <c r="L1735" s="9"/>
      <c r="M1735" s="9"/>
      <c r="N1735" s="9"/>
      <c r="O1735" s="9"/>
      <c r="P1735" s="9"/>
      <c r="Q1735" s="9"/>
      <c r="R1735" s="9"/>
      <c r="S1735" s="9"/>
      <c r="T1735" s="9"/>
      <c r="U1735" s="9"/>
      <c r="V1735" s="8"/>
      <c r="W1735" s="8"/>
      <c r="X1735" s="7"/>
      <c r="Y1735" s="18"/>
      <c r="Z1735" s="7"/>
      <c r="AA1735" s="7"/>
      <c r="AB1735" s="7"/>
      <c r="AC1735" s="9"/>
      <c r="AD1735" s="8"/>
      <c r="AE1735" s="14"/>
      <c r="AF1735" s="14"/>
      <c r="AG1735" s="14"/>
      <c r="AH1735" s="14"/>
      <c r="AI1735" s="14"/>
      <c r="AJ1735" s="14"/>
      <c r="AK1735" s="125"/>
      <c r="AL1735" s="6"/>
      <c r="AM1735" s="5"/>
      <c r="AN1735" s="5"/>
      <c r="AO1735" s="6"/>
      <c r="AP1735" s="6"/>
      <c r="AQ1735" s="6"/>
      <c r="AR1735" s="6"/>
      <c r="AS1735" s="6"/>
      <c r="AT1735" s="130"/>
      <c r="AU1735" s="6"/>
      <c r="AV1735" s="6"/>
      <c r="AW1735" s="6"/>
      <c r="AX1735" s="6"/>
      <c r="AY1735" s="6"/>
      <c r="AZ1735" s="6"/>
      <c r="BA1735" s="6"/>
      <c r="BB1735" s="6"/>
      <c r="BC1735" s="6"/>
      <c r="BD1735" s="130"/>
      <c r="BE1735" s="124"/>
      <c r="BF1735" s="6"/>
      <c r="BG1735" s="130"/>
      <c r="BH1735" s="6"/>
      <c r="BI1735" s="124"/>
      <c r="BJ1735" s="130"/>
    </row>
    <row r="1736" spans="1:62" customFormat="1" ht="15" x14ac:dyDescent="0.35">
      <c r="A1736" s="121"/>
      <c r="B1736" s="76"/>
      <c r="C1736" s="9"/>
      <c r="D1736" s="9"/>
      <c r="E1736" s="9"/>
      <c r="F1736" s="15"/>
      <c r="G1736" s="5"/>
      <c r="H1736" s="5"/>
      <c r="I1736" s="9"/>
      <c r="J1736" s="9"/>
      <c r="K1736" s="9"/>
      <c r="L1736" s="9"/>
      <c r="M1736" s="9"/>
      <c r="N1736" s="9"/>
      <c r="O1736" s="9"/>
      <c r="P1736" s="9"/>
      <c r="Q1736" s="9"/>
      <c r="R1736" s="9"/>
      <c r="S1736" s="9"/>
      <c r="T1736" s="9"/>
      <c r="U1736" s="9"/>
      <c r="V1736" s="9"/>
      <c r="W1736" s="9"/>
      <c r="X1736" s="65"/>
      <c r="Y1736" s="17"/>
      <c r="Z1736" s="65"/>
      <c r="AA1736" s="9"/>
      <c r="AB1736" s="9"/>
      <c r="AC1736" s="9"/>
      <c r="AD1736" s="9"/>
      <c r="AE1736" s="14"/>
      <c r="AF1736" s="14"/>
      <c r="AG1736" s="14"/>
      <c r="AH1736" s="14"/>
      <c r="AI1736" s="14"/>
      <c r="AJ1736" s="14"/>
      <c r="AK1736" s="124"/>
      <c r="AL1736" s="6"/>
      <c r="AM1736" s="6"/>
      <c r="AN1736" s="6"/>
      <c r="AO1736" s="6"/>
      <c r="AP1736" s="6"/>
      <c r="AQ1736" s="6"/>
      <c r="AR1736" s="6"/>
      <c r="AS1736" s="6"/>
      <c r="AT1736" s="130"/>
      <c r="AU1736" s="6"/>
      <c r="AV1736" s="6"/>
      <c r="AW1736" s="6"/>
      <c r="AX1736" s="6"/>
      <c r="AY1736" s="6"/>
      <c r="AZ1736" s="6"/>
      <c r="BA1736" s="6"/>
      <c r="BB1736" s="6"/>
      <c r="BC1736" s="6"/>
      <c r="BD1736" s="130"/>
      <c r="BE1736" s="124"/>
      <c r="BF1736" s="6"/>
      <c r="BG1736" s="130"/>
      <c r="BH1736" s="6"/>
      <c r="BI1736" s="124"/>
      <c r="BJ1736" s="130"/>
    </row>
    <row r="1737" spans="1:62" customFormat="1" ht="15" x14ac:dyDescent="0.35">
      <c r="A1737" s="121"/>
      <c r="B1737" s="76"/>
      <c r="C1737" s="9"/>
      <c r="D1737" s="9"/>
      <c r="E1737" s="9"/>
      <c r="F1737" s="15"/>
      <c r="G1737" s="5"/>
      <c r="H1737" s="5"/>
      <c r="I1737" s="9"/>
      <c r="J1737" s="9"/>
      <c r="K1737" s="9"/>
      <c r="L1737" s="9"/>
      <c r="M1737" s="9"/>
      <c r="N1737" s="9"/>
      <c r="O1737" s="9"/>
      <c r="P1737" s="9"/>
      <c r="Q1737" s="9"/>
      <c r="R1737" s="9"/>
      <c r="S1737" s="9"/>
      <c r="T1737" s="9"/>
      <c r="U1737" s="9"/>
      <c r="V1737" s="8"/>
      <c r="W1737" s="8"/>
      <c r="X1737" s="7"/>
      <c r="Y1737" s="18"/>
      <c r="Z1737" s="7"/>
      <c r="AA1737" s="7"/>
      <c r="AB1737" s="7"/>
      <c r="AC1737" s="9"/>
      <c r="AD1737" s="8"/>
      <c r="AE1737" s="14"/>
      <c r="AF1737" s="14"/>
      <c r="AG1737" s="14"/>
      <c r="AH1737" s="14"/>
      <c r="AI1737" s="14"/>
      <c r="AJ1737" s="14"/>
      <c r="AK1737" s="125"/>
      <c r="AL1737" s="6"/>
      <c r="AM1737" s="5"/>
      <c r="AN1737" s="5"/>
      <c r="AO1737" s="6"/>
      <c r="AP1737" s="6"/>
      <c r="AQ1737" s="6"/>
      <c r="AR1737" s="6"/>
      <c r="AS1737" s="6"/>
      <c r="AT1737" s="130"/>
      <c r="AU1737" s="6"/>
      <c r="AV1737" s="6"/>
      <c r="AW1737" s="6"/>
      <c r="AX1737" s="6"/>
      <c r="AY1737" s="6"/>
      <c r="AZ1737" s="6"/>
      <c r="BA1737" s="6"/>
      <c r="BB1737" s="6"/>
      <c r="BC1737" s="6"/>
      <c r="BD1737" s="130"/>
      <c r="BE1737" s="124"/>
      <c r="BF1737" s="6"/>
      <c r="BG1737" s="130"/>
      <c r="BH1737" s="6"/>
      <c r="BI1737" s="124"/>
      <c r="BJ1737" s="130"/>
    </row>
    <row r="1738" spans="1:62" customFormat="1" ht="15" x14ac:dyDescent="0.35">
      <c r="A1738" s="121"/>
      <c r="B1738" s="76"/>
      <c r="C1738" s="9"/>
      <c r="D1738" s="9"/>
      <c r="E1738" s="9"/>
      <c r="F1738" s="15"/>
      <c r="G1738" s="5"/>
      <c r="H1738" s="5"/>
      <c r="I1738" s="9"/>
      <c r="J1738" s="9"/>
      <c r="K1738" s="9"/>
      <c r="L1738" s="9"/>
      <c r="M1738" s="9"/>
      <c r="N1738" s="9"/>
      <c r="O1738" s="9"/>
      <c r="P1738" s="9"/>
      <c r="Q1738" s="9"/>
      <c r="R1738" s="9"/>
      <c r="S1738" s="9"/>
      <c r="T1738" s="9"/>
      <c r="U1738" s="9"/>
      <c r="V1738" s="9"/>
      <c r="W1738" s="9"/>
      <c r="X1738" s="65"/>
      <c r="Y1738" s="17"/>
      <c r="Z1738" s="65"/>
      <c r="AA1738" s="9"/>
      <c r="AB1738" s="9"/>
      <c r="AC1738" s="9"/>
      <c r="AD1738" s="9"/>
      <c r="AE1738" s="14"/>
      <c r="AF1738" s="14"/>
      <c r="AG1738" s="14"/>
      <c r="AH1738" s="14"/>
      <c r="AI1738" s="14"/>
      <c r="AJ1738" s="14"/>
      <c r="AK1738" s="124"/>
      <c r="AL1738" s="6"/>
      <c r="AM1738" s="6"/>
      <c r="AN1738" s="6"/>
      <c r="AO1738" s="6"/>
      <c r="AP1738" s="6"/>
      <c r="AQ1738" s="6"/>
      <c r="AR1738" s="6"/>
      <c r="AS1738" s="6"/>
      <c r="AT1738" s="130"/>
      <c r="AU1738" s="39"/>
      <c r="AV1738" s="39"/>
      <c r="AW1738" s="6"/>
      <c r="AX1738" s="6"/>
      <c r="AY1738" s="6"/>
      <c r="AZ1738" s="6"/>
      <c r="BA1738" s="6"/>
      <c r="BB1738" s="6"/>
      <c r="BC1738" s="6"/>
      <c r="BD1738" s="130"/>
      <c r="BE1738" s="124"/>
      <c r="BF1738" s="6"/>
      <c r="BG1738" s="130"/>
      <c r="BH1738" s="6"/>
      <c r="BI1738" s="124"/>
      <c r="BJ1738" s="130"/>
    </row>
    <row r="1739" spans="1:62" customFormat="1" ht="15" x14ac:dyDescent="0.35">
      <c r="A1739" s="121"/>
      <c r="B1739" s="76"/>
      <c r="C1739" s="9"/>
      <c r="D1739" s="9"/>
      <c r="E1739" s="9"/>
      <c r="F1739" s="15"/>
      <c r="G1739" s="5"/>
      <c r="H1739" s="5"/>
      <c r="I1739" s="9"/>
      <c r="J1739" s="9"/>
      <c r="K1739" s="9"/>
      <c r="L1739" s="9"/>
      <c r="M1739" s="9"/>
      <c r="N1739" s="9"/>
      <c r="O1739" s="9"/>
      <c r="P1739" s="9"/>
      <c r="Q1739" s="9"/>
      <c r="R1739" s="9"/>
      <c r="S1739" s="9"/>
      <c r="T1739" s="9"/>
      <c r="U1739" s="9"/>
      <c r="V1739" s="8"/>
      <c r="W1739" s="8"/>
      <c r="X1739" s="7"/>
      <c r="Y1739" s="18"/>
      <c r="Z1739" s="7"/>
      <c r="AA1739" s="7"/>
      <c r="AB1739" s="7"/>
      <c r="AC1739" s="9"/>
      <c r="AD1739" s="8"/>
      <c r="AE1739" s="14"/>
      <c r="AF1739" s="14"/>
      <c r="AG1739" s="14"/>
      <c r="AH1739" s="14"/>
      <c r="AI1739" s="14"/>
      <c r="AJ1739" s="14"/>
      <c r="AK1739" s="125"/>
      <c r="AL1739" s="6"/>
      <c r="AM1739" s="5"/>
      <c r="AN1739" s="5"/>
      <c r="AO1739" s="6"/>
      <c r="AP1739" s="6"/>
      <c r="AQ1739" s="6"/>
      <c r="AR1739" s="6"/>
      <c r="AS1739" s="6"/>
      <c r="AT1739" s="130"/>
      <c r="AU1739" s="39"/>
      <c r="AV1739" s="39"/>
      <c r="AW1739" s="6"/>
      <c r="AX1739" s="6"/>
      <c r="AY1739" s="6"/>
      <c r="AZ1739" s="6"/>
      <c r="BA1739" s="6"/>
      <c r="BB1739" s="6"/>
      <c r="BC1739" s="6"/>
      <c r="BD1739" s="130"/>
      <c r="BE1739" s="124"/>
      <c r="BF1739" s="6"/>
      <c r="BG1739" s="130"/>
      <c r="BH1739" s="6"/>
      <c r="BI1739" s="124"/>
      <c r="BJ1739" s="130"/>
    </row>
    <row r="1740" spans="1:62" customFormat="1" ht="15" x14ac:dyDescent="0.35">
      <c r="A1740" s="121"/>
      <c r="B1740" s="76"/>
      <c r="C1740" s="9"/>
      <c r="D1740" s="9"/>
      <c r="E1740" s="9"/>
      <c r="F1740" s="15"/>
      <c r="G1740" s="5"/>
      <c r="H1740" s="5"/>
      <c r="I1740" s="9"/>
      <c r="J1740" s="9"/>
      <c r="K1740" s="9"/>
      <c r="L1740" s="9"/>
      <c r="M1740" s="9"/>
      <c r="N1740" s="9"/>
      <c r="O1740" s="9"/>
      <c r="P1740" s="9"/>
      <c r="Q1740" s="9"/>
      <c r="R1740" s="9"/>
      <c r="S1740" s="9"/>
      <c r="T1740" s="9"/>
      <c r="U1740" s="9"/>
      <c r="V1740" s="8"/>
      <c r="W1740" s="8"/>
      <c r="X1740" s="7"/>
      <c r="Y1740" s="18"/>
      <c r="Z1740" s="7"/>
      <c r="AA1740" s="7"/>
      <c r="AB1740" s="7"/>
      <c r="AC1740" s="9"/>
      <c r="AD1740" s="8"/>
      <c r="AE1740" s="14"/>
      <c r="AF1740" s="14"/>
      <c r="AG1740" s="14"/>
      <c r="AH1740" s="14"/>
      <c r="AI1740" s="14"/>
      <c r="AJ1740" s="14"/>
      <c r="AK1740" s="125"/>
      <c r="AL1740" s="6"/>
      <c r="AM1740" s="5"/>
      <c r="AN1740" s="5"/>
      <c r="AO1740" s="6"/>
      <c r="AP1740" s="6"/>
      <c r="AQ1740" s="6"/>
      <c r="AR1740" s="6"/>
      <c r="AS1740" s="6"/>
      <c r="AT1740" s="130"/>
      <c r="AU1740" s="6"/>
      <c r="AV1740" s="6"/>
      <c r="AW1740" s="6"/>
      <c r="AX1740" s="6"/>
      <c r="AY1740" s="6"/>
      <c r="AZ1740" s="6"/>
      <c r="BA1740" s="6"/>
      <c r="BB1740" s="6"/>
      <c r="BC1740" s="6"/>
      <c r="BD1740" s="130"/>
      <c r="BE1740" s="124"/>
      <c r="BF1740" s="6"/>
      <c r="BG1740" s="130"/>
      <c r="BH1740" s="6"/>
      <c r="BI1740" s="124"/>
      <c r="BJ1740" s="130"/>
    </row>
    <row r="1741" spans="1:62" customFormat="1" ht="15" x14ac:dyDescent="0.35">
      <c r="A1741" s="34"/>
      <c r="B1741" s="19"/>
      <c r="C1741" s="1"/>
      <c r="D1741" s="9"/>
      <c r="E1741" s="1"/>
      <c r="F1741" s="15"/>
      <c r="G1741" s="37"/>
      <c r="H1741" s="5"/>
      <c r="I1741" s="22"/>
      <c r="J1741" s="22"/>
      <c r="K1741" s="22"/>
      <c r="L1741" s="60"/>
      <c r="M1741" s="60"/>
      <c r="N1741" s="60"/>
      <c r="O1741" s="60"/>
      <c r="P1741" s="60"/>
      <c r="Q1741" s="60"/>
      <c r="R1741" s="60"/>
      <c r="S1741" s="60"/>
      <c r="T1741" s="60"/>
      <c r="U1741" s="60"/>
      <c r="V1741" s="60"/>
      <c r="W1741" s="60"/>
      <c r="X1741" s="60"/>
      <c r="Y1741" s="59"/>
      <c r="Z1741" s="20"/>
      <c r="AA1741" s="60"/>
      <c r="AB1741" s="60"/>
      <c r="AC1741" s="60"/>
      <c r="AD1741" s="60"/>
      <c r="AE1741" s="22"/>
      <c r="AF1741" s="22"/>
      <c r="AG1741" s="22"/>
      <c r="AH1741" s="22"/>
      <c r="AI1741" s="22"/>
      <c r="AJ1741" s="22"/>
      <c r="AK1741" s="38"/>
      <c r="AL1741" s="39"/>
      <c r="AM1741" s="39"/>
      <c r="AN1741" s="39"/>
      <c r="AO1741" s="39"/>
      <c r="AP1741" s="39"/>
      <c r="AQ1741" s="39"/>
      <c r="AR1741" s="40"/>
      <c r="AS1741" s="39"/>
      <c r="AT1741" s="42"/>
      <c r="AU1741" s="39"/>
      <c r="AV1741" s="39"/>
      <c r="AW1741" s="39"/>
      <c r="AX1741" s="39"/>
      <c r="AY1741" s="39"/>
      <c r="AZ1741" s="40"/>
      <c r="BA1741" s="39"/>
      <c r="BB1741" s="40"/>
      <c r="BC1741" s="39"/>
      <c r="BD1741" s="42"/>
      <c r="BE1741" s="38"/>
      <c r="BF1741" s="39"/>
      <c r="BG1741" s="55"/>
      <c r="BH1741" s="56"/>
      <c r="BI1741" s="57"/>
      <c r="BJ1741" s="58"/>
    </row>
    <row r="1742" spans="1:62" customFormat="1" ht="15" x14ac:dyDescent="0.35">
      <c r="A1742" s="121"/>
      <c r="B1742" s="76"/>
      <c r="C1742" s="9"/>
      <c r="D1742" s="9"/>
      <c r="E1742" s="9"/>
      <c r="F1742" s="15"/>
      <c r="G1742" s="5"/>
      <c r="H1742" s="5"/>
      <c r="I1742" s="9"/>
      <c r="J1742" s="9"/>
      <c r="K1742" s="9"/>
      <c r="L1742" s="9"/>
      <c r="M1742" s="9"/>
      <c r="N1742" s="9"/>
      <c r="O1742" s="9"/>
      <c r="P1742" s="9"/>
      <c r="Q1742" s="9"/>
      <c r="R1742" s="9"/>
      <c r="S1742" s="9"/>
      <c r="T1742" s="9"/>
      <c r="U1742" s="9"/>
      <c r="V1742" s="9"/>
      <c r="W1742" s="9"/>
      <c r="X1742" s="65"/>
      <c r="Y1742" s="17"/>
      <c r="Z1742" s="65"/>
      <c r="AA1742" s="9"/>
      <c r="AB1742" s="9"/>
      <c r="AC1742" s="9"/>
      <c r="AD1742" s="9"/>
      <c r="AE1742" s="14"/>
      <c r="AF1742" s="14"/>
      <c r="AG1742" s="14"/>
      <c r="AH1742" s="14"/>
      <c r="AI1742" s="14"/>
      <c r="AJ1742" s="14"/>
      <c r="AK1742" s="124"/>
      <c r="AL1742" s="6"/>
      <c r="AM1742" s="6"/>
      <c r="AN1742" s="6"/>
      <c r="AO1742" s="6"/>
      <c r="AP1742" s="6"/>
      <c r="AQ1742" s="6"/>
      <c r="AR1742" s="6"/>
      <c r="AS1742" s="6"/>
      <c r="AT1742" s="130"/>
      <c r="AU1742" s="39"/>
      <c r="AV1742" s="39"/>
      <c r="AW1742" s="6"/>
      <c r="AX1742" s="6"/>
      <c r="AY1742" s="6"/>
      <c r="AZ1742" s="6"/>
      <c r="BA1742" s="6"/>
      <c r="BB1742" s="6"/>
      <c r="BC1742" s="6"/>
      <c r="BD1742" s="130"/>
      <c r="BE1742" s="124"/>
      <c r="BF1742" s="6"/>
      <c r="BG1742" s="130"/>
      <c r="BH1742" s="6"/>
      <c r="BI1742" s="124"/>
      <c r="BJ1742" s="130"/>
    </row>
    <row r="1743" spans="1:62" customFormat="1" ht="15" x14ac:dyDescent="0.35">
      <c r="A1743" s="121"/>
      <c r="B1743" s="76"/>
      <c r="C1743" s="9"/>
      <c r="D1743" s="9"/>
      <c r="E1743" s="9"/>
      <c r="F1743" s="15"/>
      <c r="G1743" s="5"/>
      <c r="H1743" s="5"/>
      <c r="I1743" s="9"/>
      <c r="J1743" s="9"/>
      <c r="K1743" s="9"/>
      <c r="L1743" s="9"/>
      <c r="M1743" s="9"/>
      <c r="N1743" s="9"/>
      <c r="O1743" s="9"/>
      <c r="P1743" s="9"/>
      <c r="Q1743" s="9"/>
      <c r="R1743" s="9"/>
      <c r="S1743" s="9"/>
      <c r="T1743" s="9"/>
      <c r="U1743" s="9"/>
      <c r="V1743" s="8"/>
      <c r="W1743" s="8"/>
      <c r="X1743" s="7"/>
      <c r="Y1743" s="18"/>
      <c r="Z1743" s="7"/>
      <c r="AA1743" s="7"/>
      <c r="AB1743" s="7"/>
      <c r="AC1743" s="9"/>
      <c r="AD1743" s="8"/>
      <c r="AE1743" s="14"/>
      <c r="AF1743" s="14"/>
      <c r="AG1743" s="14"/>
      <c r="AH1743" s="14"/>
      <c r="AI1743" s="14"/>
      <c r="AJ1743" s="14"/>
      <c r="AK1743" s="125"/>
      <c r="AL1743" s="6"/>
      <c r="AM1743" s="5"/>
      <c r="AN1743" s="5"/>
      <c r="AO1743" s="6"/>
      <c r="AP1743" s="6"/>
      <c r="AQ1743" s="6"/>
      <c r="AR1743" s="6"/>
      <c r="AS1743" s="6"/>
      <c r="AT1743" s="130"/>
      <c r="AU1743" s="6"/>
      <c r="AV1743" s="6"/>
      <c r="AW1743" s="6"/>
      <c r="AX1743" s="6"/>
      <c r="AY1743" s="6"/>
      <c r="AZ1743" s="6"/>
      <c r="BA1743" s="6"/>
      <c r="BB1743" s="6"/>
      <c r="BC1743" s="6"/>
      <c r="BD1743" s="130"/>
      <c r="BE1743" s="124"/>
      <c r="BF1743" s="6"/>
      <c r="BG1743" s="130"/>
      <c r="BH1743" s="6"/>
      <c r="BI1743" s="124"/>
      <c r="BJ1743" s="130"/>
    </row>
    <row r="1744" spans="1:62" customFormat="1" ht="15" x14ac:dyDescent="0.35">
      <c r="A1744" s="121"/>
      <c r="B1744" s="76"/>
      <c r="C1744" s="9"/>
      <c r="D1744" s="9"/>
      <c r="E1744" s="9"/>
      <c r="F1744" s="15"/>
      <c r="G1744" s="5"/>
      <c r="H1744" s="5"/>
      <c r="I1744" s="9"/>
      <c r="J1744" s="9"/>
      <c r="K1744" s="9"/>
      <c r="L1744" s="9"/>
      <c r="M1744" s="9"/>
      <c r="N1744" s="9"/>
      <c r="O1744" s="9"/>
      <c r="P1744" s="9"/>
      <c r="Q1744" s="9"/>
      <c r="R1744" s="9"/>
      <c r="S1744" s="9"/>
      <c r="T1744" s="9"/>
      <c r="U1744" s="9"/>
      <c r="V1744" s="8"/>
      <c r="W1744" s="8"/>
      <c r="X1744" s="7"/>
      <c r="Y1744" s="18"/>
      <c r="Z1744" s="7"/>
      <c r="AA1744" s="7"/>
      <c r="AB1744" s="7"/>
      <c r="AC1744" s="9"/>
      <c r="AD1744" s="8"/>
      <c r="AE1744" s="14"/>
      <c r="AF1744" s="14"/>
      <c r="AG1744" s="14"/>
      <c r="AH1744" s="14"/>
      <c r="AI1744" s="14"/>
      <c r="AJ1744" s="14"/>
      <c r="AK1744" s="125"/>
      <c r="AL1744" s="6"/>
      <c r="AM1744" s="5"/>
      <c r="AN1744" s="5"/>
      <c r="AO1744" s="6"/>
      <c r="AP1744" s="6"/>
      <c r="AQ1744" s="6"/>
      <c r="AR1744" s="6"/>
      <c r="AS1744" s="6"/>
      <c r="AT1744" s="130"/>
      <c r="AU1744" s="6"/>
      <c r="AV1744" s="6"/>
      <c r="AW1744" s="6"/>
      <c r="AX1744" s="6"/>
      <c r="AY1744" s="6"/>
      <c r="AZ1744" s="6"/>
      <c r="BA1744" s="6"/>
      <c r="BB1744" s="6"/>
      <c r="BC1744" s="6"/>
      <c r="BD1744" s="130"/>
      <c r="BE1744" s="124"/>
      <c r="BF1744" s="6"/>
      <c r="BG1744" s="130"/>
      <c r="BH1744" s="6"/>
      <c r="BI1744" s="124"/>
      <c r="BJ1744" s="137"/>
    </row>
    <row r="1745" spans="1:62" customFormat="1" ht="15" x14ac:dyDescent="0.35">
      <c r="A1745" s="34"/>
      <c r="B1745" s="19"/>
      <c r="C1745" s="1"/>
      <c r="D1745" s="9"/>
      <c r="E1745" s="1"/>
      <c r="F1745" s="15"/>
      <c r="G1745" s="37"/>
      <c r="H1745" s="5"/>
      <c r="I1745" s="22"/>
      <c r="J1745" s="22"/>
      <c r="K1745" s="22"/>
      <c r="L1745" s="60"/>
      <c r="M1745" s="60"/>
      <c r="N1745" s="60"/>
      <c r="O1745" s="60"/>
      <c r="P1745" s="60"/>
      <c r="Q1745" s="60"/>
      <c r="R1745" s="60"/>
      <c r="S1745" s="60"/>
      <c r="T1745" s="60"/>
      <c r="U1745" s="60"/>
      <c r="V1745" s="60"/>
      <c r="W1745" s="60"/>
      <c r="X1745" s="60"/>
      <c r="Y1745" s="59"/>
      <c r="Z1745" s="20"/>
      <c r="AA1745" s="60"/>
      <c r="AB1745" s="60"/>
      <c r="AC1745" s="60"/>
      <c r="AD1745" s="60"/>
      <c r="AE1745" s="22"/>
      <c r="AF1745" s="22"/>
      <c r="AG1745" s="22"/>
      <c r="AH1745" s="22"/>
      <c r="AI1745" s="22"/>
      <c r="AJ1745" s="22"/>
      <c r="AK1745" s="38"/>
      <c r="AL1745" s="39"/>
      <c r="AM1745" s="39"/>
      <c r="AN1745" s="39"/>
      <c r="AO1745" s="39"/>
      <c r="AP1745" s="39"/>
      <c r="AQ1745" s="39"/>
      <c r="AR1745" s="40"/>
      <c r="AS1745" s="39"/>
      <c r="AT1745" s="42"/>
      <c r="AU1745" s="39"/>
      <c r="AV1745" s="39"/>
      <c r="AW1745" s="39"/>
      <c r="AX1745" s="39"/>
      <c r="AY1745" s="39"/>
      <c r="AZ1745" s="40"/>
      <c r="BA1745" s="39"/>
      <c r="BB1745" s="40"/>
      <c r="BC1745" s="39"/>
      <c r="BD1745" s="42"/>
      <c r="BE1745" s="38"/>
      <c r="BF1745" s="39"/>
      <c r="BG1745" s="55"/>
      <c r="BH1745" s="56"/>
      <c r="BI1745" s="57"/>
      <c r="BJ1745" s="58"/>
    </row>
    <row r="1746" spans="1:62" customFormat="1" ht="15" x14ac:dyDescent="0.35">
      <c r="A1746" s="121"/>
      <c r="B1746" s="76"/>
      <c r="C1746" s="9"/>
      <c r="D1746" s="9"/>
      <c r="E1746" s="9"/>
      <c r="F1746" s="15"/>
      <c r="G1746" s="5"/>
      <c r="H1746" s="15"/>
      <c r="I1746" s="9"/>
      <c r="J1746" s="9"/>
      <c r="K1746" s="9"/>
      <c r="L1746" s="9"/>
      <c r="M1746" s="9"/>
      <c r="N1746" s="9"/>
      <c r="O1746" s="33"/>
      <c r="P1746" s="9"/>
      <c r="Q1746" s="9"/>
      <c r="R1746" s="9"/>
      <c r="S1746" s="9"/>
      <c r="T1746" s="9"/>
      <c r="U1746" s="9"/>
      <c r="V1746" s="8"/>
      <c r="W1746" s="8"/>
      <c r="X1746" s="7"/>
      <c r="Y1746" s="18"/>
      <c r="Z1746" s="7"/>
      <c r="AA1746" s="14"/>
      <c r="AB1746" s="14"/>
      <c r="AC1746" s="9"/>
      <c r="AD1746" s="14"/>
      <c r="AE1746" s="14"/>
      <c r="AF1746" s="14"/>
      <c r="AG1746" s="14"/>
      <c r="AH1746" s="14"/>
      <c r="AI1746" s="14"/>
      <c r="AJ1746" s="14"/>
      <c r="AK1746" s="125"/>
      <c r="AL1746" s="5"/>
      <c r="AM1746" s="5"/>
      <c r="AN1746" s="5"/>
      <c r="AO1746" s="6"/>
      <c r="AP1746" s="6"/>
      <c r="AQ1746" s="6"/>
      <c r="AR1746" s="6"/>
      <c r="AS1746" s="6"/>
      <c r="AT1746" s="130"/>
      <c r="AU1746" s="6"/>
      <c r="AV1746" s="6"/>
      <c r="AW1746" s="6"/>
      <c r="AX1746" s="6"/>
      <c r="AY1746" s="6"/>
      <c r="AZ1746" s="17"/>
      <c r="BA1746" s="6"/>
      <c r="BB1746" s="6"/>
      <c r="BC1746" s="6"/>
      <c r="BD1746" s="130"/>
      <c r="BE1746" s="124"/>
      <c r="BF1746" s="6"/>
      <c r="BG1746" s="130"/>
      <c r="BH1746" s="6"/>
      <c r="BI1746" s="124"/>
      <c r="BJ1746" s="130"/>
    </row>
    <row r="1747" spans="1:62" customFormat="1" ht="15" x14ac:dyDescent="0.35">
      <c r="A1747" s="34"/>
      <c r="B1747" s="76"/>
      <c r="C1747" s="1"/>
      <c r="D1747" s="9"/>
      <c r="E1747" s="1"/>
      <c r="F1747" s="15"/>
      <c r="G1747" s="5"/>
      <c r="H1747" s="5"/>
      <c r="I1747" s="22"/>
      <c r="J1747" s="22"/>
      <c r="K1747" s="22"/>
      <c r="L1747" s="60"/>
      <c r="M1747" s="60"/>
      <c r="N1747" s="60"/>
      <c r="O1747" s="60"/>
      <c r="P1747" s="60"/>
      <c r="Q1747" s="60"/>
      <c r="R1747" s="60"/>
      <c r="S1747" s="60"/>
      <c r="T1747" s="60"/>
      <c r="U1747" s="60"/>
      <c r="V1747" s="60"/>
      <c r="W1747" s="60"/>
      <c r="X1747" s="60"/>
      <c r="Y1747" s="59"/>
      <c r="Z1747" s="20"/>
      <c r="AA1747" s="60"/>
      <c r="AB1747" s="60"/>
      <c r="AC1747" s="60"/>
      <c r="AD1747" s="60"/>
      <c r="AE1747" s="22"/>
      <c r="AF1747" s="22"/>
      <c r="AG1747" s="22"/>
      <c r="AH1747" s="22"/>
      <c r="AI1747" s="22"/>
      <c r="AJ1747" s="22"/>
      <c r="AK1747" s="38"/>
      <c r="AL1747" s="39"/>
      <c r="AM1747" s="39"/>
      <c r="AN1747" s="39"/>
      <c r="AO1747" s="39"/>
      <c r="AP1747" s="39"/>
      <c r="AQ1747" s="39"/>
      <c r="AR1747" s="40"/>
      <c r="AS1747" s="39"/>
      <c r="AT1747" s="42"/>
      <c r="AU1747" s="39"/>
      <c r="AV1747" s="39"/>
      <c r="AW1747" s="39"/>
      <c r="AX1747" s="39"/>
      <c r="AY1747" s="39"/>
      <c r="AZ1747" s="40"/>
      <c r="BA1747" s="39"/>
      <c r="BB1747" s="40"/>
      <c r="BC1747" s="39"/>
      <c r="BD1747" s="42"/>
      <c r="BE1747" s="38"/>
      <c r="BF1747" s="39"/>
      <c r="BG1747" s="55"/>
      <c r="BH1747" s="56"/>
      <c r="BI1747" s="57"/>
      <c r="BJ1747" s="58"/>
    </row>
    <row r="1748" spans="1:62" customFormat="1" ht="15" x14ac:dyDescent="0.35">
      <c r="A1748" s="121"/>
      <c r="B1748" s="76"/>
      <c r="C1748" s="9"/>
      <c r="D1748" s="9"/>
      <c r="E1748" s="9"/>
      <c r="F1748" s="15"/>
      <c r="G1748" s="5"/>
      <c r="H1748" s="5"/>
      <c r="I1748" s="9"/>
      <c r="J1748" s="9"/>
      <c r="K1748" s="9"/>
      <c r="L1748" s="9"/>
      <c r="M1748" s="9"/>
      <c r="N1748" s="9"/>
      <c r="O1748" s="9"/>
      <c r="P1748" s="9"/>
      <c r="Q1748" s="9"/>
      <c r="R1748" s="9"/>
      <c r="S1748" s="9"/>
      <c r="T1748" s="9"/>
      <c r="U1748" s="9"/>
      <c r="V1748" s="9"/>
      <c r="W1748" s="9"/>
      <c r="X1748" s="65"/>
      <c r="Y1748" s="17"/>
      <c r="Z1748" s="65"/>
      <c r="AA1748" s="9"/>
      <c r="AB1748" s="9"/>
      <c r="AC1748" s="9"/>
      <c r="AD1748" s="9"/>
      <c r="AE1748" s="14"/>
      <c r="AF1748" s="14"/>
      <c r="AG1748" s="14"/>
      <c r="AH1748" s="14"/>
      <c r="AI1748" s="14"/>
      <c r="AJ1748" s="14"/>
      <c r="AK1748" s="124"/>
      <c r="AL1748" s="6"/>
      <c r="AM1748" s="6"/>
      <c r="AN1748" s="6"/>
      <c r="AO1748" s="6"/>
      <c r="AP1748" s="6"/>
      <c r="AQ1748" s="6"/>
      <c r="AR1748" s="6"/>
      <c r="AS1748" s="6"/>
      <c r="AT1748" s="130"/>
      <c r="AU1748" s="39"/>
      <c r="AV1748" s="39"/>
      <c r="AW1748" s="6"/>
      <c r="AX1748" s="6"/>
      <c r="AY1748" s="6"/>
      <c r="AZ1748" s="6"/>
      <c r="BA1748" s="6"/>
      <c r="BB1748" s="6"/>
      <c r="BC1748" s="6"/>
      <c r="BD1748" s="130"/>
      <c r="BE1748" s="124"/>
      <c r="BF1748" s="6"/>
      <c r="BG1748" s="130"/>
      <c r="BH1748" s="6"/>
      <c r="BI1748" s="124"/>
      <c r="BJ1748" s="130"/>
    </row>
    <row r="1749" spans="1:62" customFormat="1" ht="15" x14ac:dyDescent="0.35">
      <c r="A1749" s="121"/>
      <c r="B1749" s="76"/>
      <c r="C1749" s="9"/>
      <c r="D1749" s="9"/>
      <c r="E1749" s="9"/>
      <c r="F1749" s="15"/>
      <c r="G1749" s="5"/>
      <c r="H1749" s="5"/>
      <c r="I1749" s="9"/>
      <c r="J1749" s="9"/>
      <c r="K1749" s="9"/>
      <c r="L1749" s="9"/>
      <c r="M1749" s="9"/>
      <c r="N1749" s="9"/>
      <c r="O1749" s="9"/>
      <c r="P1749" s="9"/>
      <c r="Q1749" s="9"/>
      <c r="R1749" s="9"/>
      <c r="S1749" s="9"/>
      <c r="T1749" s="9"/>
      <c r="U1749" s="9"/>
      <c r="V1749" s="9"/>
      <c r="W1749" s="9"/>
      <c r="X1749" s="65"/>
      <c r="Y1749" s="17"/>
      <c r="Z1749" s="65"/>
      <c r="AA1749" s="9"/>
      <c r="AB1749" s="9"/>
      <c r="AC1749" s="9"/>
      <c r="AD1749" s="9"/>
      <c r="AE1749" s="14"/>
      <c r="AF1749" s="14"/>
      <c r="AG1749" s="14"/>
      <c r="AH1749" s="14"/>
      <c r="AI1749" s="14"/>
      <c r="AJ1749" s="14"/>
      <c r="AK1749" s="124"/>
      <c r="AL1749" s="6"/>
      <c r="AM1749" s="6"/>
      <c r="AN1749" s="6"/>
      <c r="AO1749" s="6"/>
      <c r="AP1749" s="6"/>
      <c r="AQ1749" s="6"/>
      <c r="AR1749" s="6"/>
      <c r="AS1749" s="6"/>
      <c r="AT1749" s="130"/>
      <c r="AU1749" s="39"/>
      <c r="AV1749" s="39"/>
      <c r="AW1749" s="6"/>
      <c r="AX1749" s="6"/>
      <c r="AY1749" s="6"/>
      <c r="AZ1749" s="6"/>
      <c r="BA1749" s="6"/>
      <c r="BB1749" s="6"/>
      <c r="BC1749" s="6"/>
      <c r="BD1749" s="130"/>
      <c r="BE1749" s="124"/>
      <c r="BF1749" s="6"/>
      <c r="BG1749" s="130"/>
      <c r="BH1749" s="6"/>
      <c r="BI1749" s="124"/>
      <c r="BJ1749" s="130"/>
    </row>
    <row r="1750" spans="1:62" customFormat="1" ht="15" x14ac:dyDescent="0.35">
      <c r="A1750" s="121"/>
      <c r="B1750" s="76"/>
      <c r="C1750" s="9"/>
      <c r="D1750" s="9"/>
      <c r="E1750" s="9"/>
      <c r="F1750" s="15"/>
      <c r="G1750" s="5"/>
      <c r="H1750" s="5"/>
      <c r="I1750" s="9"/>
      <c r="J1750" s="9"/>
      <c r="K1750" s="9"/>
      <c r="L1750" s="9"/>
      <c r="M1750" s="9"/>
      <c r="N1750" s="9"/>
      <c r="O1750" s="9"/>
      <c r="P1750" s="9"/>
      <c r="Q1750" s="9"/>
      <c r="R1750" s="9"/>
      <c r="S1750" s="9"/>
      <c r="T1750" s="9"/>
      <c r="U1750" s="9"/>
      <c r="V1750" s="9"/>
      <c r="W1750" s="9"/>
      <c r="X1750" s="65"/>
      <c r="Y1750" s="17"/>
      <c r="Z1750" s="65"/>
      <c r="AA1750" s="9"/>
      <c r="AB1750" s="9"/>
      <c r="AC1750" s="9"/>
      <c r="AD1750" s="9"/>
      <c r="AE1750" s="14"/>
      <c r="AF1750" s="14"/>
      <c r="AG1750" s="14"/>
      <c r="AH1750" s="14"/>
      <c r="AI1750" s="14"/>
      <c r="AJ1750" s="14"/>
      <c r="AK1750" s="124"/>
      <c r="AL1750" s="6"/>
      <c r="AM1750" s="6"/>
      <c r="AN1750" s="6"/>
      <c r="AO1750" s="6"/>
      <c r="AP1750" s="6"/>
      <c r="AQ1750" s="6"/>
      <c r="AR1750" s="6"/>
      <c r="AS1750" s="6"/>
      <c r="AT1750" s="130"/>
      <c r="AU1750" s="39"/>
      <c r="AV1750" s="39"/>
      <c r="AW1750" s="6"/>
      <c r="AX1750" s="6"/>
      <c r="AY1750" s="6"/>
      <c r="AZ1750" s="6"/>
      <c r="BA1750" s="6"/>
      <c r="BB1750" s="6"/>
      <c r="BC1750" s="6"/>
      <c r="BD1750" s="130"/>
      <c r="BE1750" s="124"/>
      <c r="BF1750" s="6"/>
      <c r="BG1750" s="130"/>
      <c r="BH1750" s="6"/>
      <c r="BI1750" s="124"/>
      <c r="BJ1750" s="130"/>
    </row>
    <row r="1751" spans="1:62" customFormat="1" ht="15" x14ac:dyDescent="0.35">
      <c r="A1751" s="121"/>
      <c r="B1751" s="76"/>
      <c r="C1751" s="9"/>
      <c r="D1751" s="9"/>
      <c r="E1751" s="9"/>
      <c r="F1751" s="15"/>
      <c r="G1751" s="5"/>
      <c r="H1751" s="5"/>
      <c r="I1751" s="9"/>
      <c r="J1751" s="9"/>
      <c r="K1751" s="9"/>
      <c r="L1751" s="9"/>
      <c r="M1751" s="9"/>
      <c r="N1751" s="9"/>
      <c r="O1751" s="9"/>
      <c r="P1751" s="9"/>
      <c r="Q1751" s="9"/>
      <c r="R1751" s="9"/>
      <c r="S1751" s="9"/>
      <c r="T1751" s="9"/>
      <c r="U1751" s="9"/>
      <c r="V1751" s="9"/>
      <c r="W1751" s="9"/>
      <c r="X1751" s="65"/>
      <c r="Y1751" s="17"/>
      <c r="Z1751" s="65"/>
      <c r="AA1751" s="9"/>
      <c r="AB1751" s="9"/>
      <c r="AC1751" s="9"/>
      <c r="AD1751" s="9"/>
      <c r="AE1751" s="14"/>
      <c r="AF1751" s="14"/>
      <c r="AG1751" s="14"/>
      <c r="AH1751" s="14"/>
      <c r="AI1751" s="14"/>
      <c r="AJ1751" s="14"/>
      <c r="AK1751" s="124"/>
      <c r="AL1751" s="6"/>
      <c r="AM1751" s="6"/>
      <c r="AN1751" s="6"/>
      <c r="AO1751" s="6"/>
      <c r="AP1751" s="6"/>
      <c r="AQ1751" s="6"/>
      <c r="AR1751" s="6"/>
      <c r="AS1751" s="6"/>
      <c r="AT1751" s="130"/>
      <c r="AU1751" s="39"/>
      <c r="AV1751" s="39"/>
      <c r="AW1751" s="6"/>
      <c r="AX1751" s="6"/>
      <c r="AY1751" s="6"/>
      <c r="AZ1751" s="6"/>
      <c r="BA1751" s="6"/>
      <c r="BB1751" s="6"/>
      <c r="BC1751" s="6"/>
      <c r="BD1751" s="130"/>
      <c r="BE1751" s="124"/>
      <c r="BF1751" s="6"/>
      <c r="BG1751" s="130"/>
      <c r="BH1751" s="6"/>
      <c r="BI1751" s="124"/>
      <c r="BJ1751" s="130"/>
    </row>
    <row r="1752" spans="1:62" customFormat="1" ht="15" x14ac:dyDescent="0.35">
      <c r="A1752" s="121"/>
      <c r="B1752" s="76"/>
      <c r="C1752" s="9"/>
      <c r="D1752" s="9"/>
      <c r="E1752" s="9"/>
      <c r="F1752" s="15"/>
      <c r="G1752" s="5"/>
      <c r="H1752" s="5"/>
      <c r="I1752" s="9"/>
      <c r="J1752" s="9"/>
      <c r="K1752" s="9"/>
      <c r="L1752" s="9"/>
      <c r="M1752" s="9"/>
      <c r="N1752" s="9"/>
      <c r="O1752" s="9"/>
      <c r="P1752" s="9"/>
      <c r="Q1752" s="9"/>
      <c r="R1752" s="9"/>
      <c r="S1752" s="9"/>
      <c r="T1752" s="9"/>
      <c r="U1752" s="9"/>
      <c r="V1752" s="8"/>
      <c r="W1752" s="8"/>
      <c r="X1752" s="7"/>
      <c r="Y1752" s="18"/>
      <c r="Z1752" s="7"/>
      <c r="AA1752" s="7"/>
      <c r="AB1752" s="7"/>
      <c r="AC1752" s="9"/>
      <c r="AD1752" s="8"/>
      <c r="AE1752" s="14"/>
      <c r="AF1752" s="14"/>
      <c r="AG1752" s="14"/>
      <c r="AH1752" s="14"/>
      <c r="AI1752" s="14"/>
      <c r="AJ1752" s="14"/>
      <c r="AK1752" s="125"/>
      <c r="AL1752" s="6"/>
      <c r="AM1752" s="5"/>
      <c r="AN1752" s="5"/>
      <c r="AO1752" s="6"/>
      <c r="AP1752" s="6"/>
      <c r="AQ1752" s="6"/>
      <c r="AR1752" s="6"/>
      <c r="AS1752" s="6"/>
      <c r="AT1752" s="130"/>
      <c r="AU1752" s="6"/>
      <c r="AV1752" s="6"/>
      <c r="AW1752" s="6"/>
      <c r="AX1752" s="6"/>
      <c r="AY1752" s="6"/>
      <c r="AZ1752" s="6"/>
      <c r="BA1752" s="6"/>
      <c r="BB1752" s="6"/>
      <c r="BC1752" s="6"/>
      <c r="BD1752" s="130"/>
      <c r="BE1752" s="124"/>
      <c r="BF1752" s="6"/>
      <c r="BG1752" s="130"/>
      <c r="BH1752" s="6"/>
      <c r="BI1752" s="124"/>
      <c r="BJ1752" s="130"/>
    </row>
    <row r="1753" spans="1:62" customFormat="1" ht="15" x14ac:dyDescent="0.35">
      <c r="A1753" s="121"/>
      <c r="B1753" s="76"/>
      <c r="C1753" s="9"/>
      <c r="D1753" s="9"/>
      <c r="E1753" s="9"/>
      <c r="F1753" s="15"/>
      <c r="G1753" s="5"/>
      <c r="H1753" s="5"/>
      <c r="I1753" s="9"/>
      <c r="J1753" s="9"/>
      <c r="K1753" s="9"/>
      <c r="L1753" s="9"/>
      <c r="M1753" s="9"/>
      <c r="N1753" s="9"/>
      <c r="O1753" s="9"/>
      <c r="P1753" s="9"/>
      <c r="Q1753" s="9"/>
      <c r="R1753" s="9"/>
      <c r="S1753" s="9"/>
      <c r="T1753" s="9"/>
      <c r="U1753" s="9"/>
      <c r="V1753" s="9"/>
      <c r="W1753" s="9"/>
      <c r="X1753" s="65"/>
      <c r="Y1753" s="17"/>
      <c r="Z1753" s="65"/>
      <c r="AA1753" s="9"/>
      <c r="AB1753" s="9"/>
      <c r="AC1753" s="9"/>
      <c r="AD1753" s="9"/>
      <c r="AE1753" s="14"/>
      <c r="AF1753" s="14"/>
      <c r="AG1753" s="14"/>
      <c r="AH1753" s="14"/>
      <c r="AI1753" s="14"/>
      <c r="AJ1753" s="14"/>
      <c r="AK1753" s="124"/>
      <c r="AL1753" s="6"/>
      <c r="AM1753" s="6"/>
      <c r="AN1753" s="6"/>
      <c r="AO1753" s="6"/>
      <c r="AP1753" s="6"/>
      <c r="AQ1753" s="6"/>
      <c r="AR1753" s="6"/>
      <c r="AS1753" s="6"/>
      <c r="AT1753" s="130"/>
      <c r="AU1753" s="39"/>
      <c r="AV1753" s="39"/>
      <c r="AW1753" s="6"/>
      <c r="AX1753" s="6"/>
      <c r="AY1753" s="6"/>
      <c r="AZ1753" s="6"/>
      <c r="BA1753" s="6"/>
      <c r="BB1753" s="6"/>
      <c r="BC1753" s="6"/>
      <c r="BD1753" s="130"/>
      <c r="BE1753" s="124"/>
      <c r="BF1753" s="6"/>
      <c r="BG1753" s="130"/>
      <c r="BH1753" s="6"/>
      <c r="BI1753" s="124"/>
      <c r="BJ1753" s="130"/>
    </row>
    <row r="1754" spans="1:62" customFormat="1" ht="15" x14ac:dyDescent="0.35">
      <c r="A1754" s="121"/>
      <c r="B1754" s="76"/>
      <c r="C1754" s="9"/>
      <c r="D1754" s="9"/>
      <c r="E1754" s="9"/>
      <c r="F1754" s="15"/>
      <c r="G1754" s="5"/>
      <c r="H1754" s="5"/>
      <c r="I1754" s="9"/>
      <c r="J1754" s="9"/>
      <c r="K1754" s="9"/>
      <c r="L1754" s="9"/>
      <c r="M1754" s="9"/>
      <c r="N1754" s="9"/>
      <c r="O1754" s="9"/>
      <c r="P1754" s="9"/>
      <c r="Q1754" s="9"/>
      <c r="R1754" s="9"/>
      <c r="S1754" s="9"/>
      <c r="T1754" s="9"/>
      <c r="U1754" s="9"/>
      <c r="V1754" s="9"/>
      <c r="W1754" s="9"/>
      <c r="X1754" s="65"/>
      <c r="Y1754" s="17"/>
      <c r="Z1754" s="65"/>
      <c r="AA1754" s="9"/>
      <c r="AB1754" s="9"/>
      <c r="AC1754" s="9"/>
      <c r="AD1754" s="9"/>
      <c r="AE1754" s="14"/>
      <c r="AF1754" s="14"/>
      <c r="AG1754" s="14"/>
      <c r="AH1754" s="14"/>
      <c r="AI1754" s="14"/>
      <c r="AJ1754" s="14"/>
      <c r="AK1754" s="124"/>
      <c r="AL1754" s="6"/>
      <c r="AM1754" s="6"/>
      <c r="AN1754" s="6"/>
      <c r="AO1754" s="6"/>
      <c r="AP1754" s="6"/>
      <c r="AQ1754" s="6"/>
      <c r="AR1754" s="6"/>
      <c r="AS1754" s="6"/>
      <c r="AT1754" s="130"/>
      <c r="AU1754" s="39"/>
      <c r="AV1754" s="39"/>
      <c r="AW1754" s="6"/>
      <c r="AX1754" s="6"/>
      <c r="AY1754" s="6"/>
      <c r="AZ1754" s="6"/>
      <c r="BA1754" s="6"/>
      <c r="BB1754" s="6"/>
      <c r="BC1754" s="6"/>
      <c r="BD1754" s="130"/>
      <c r="BE1754" s="124"/>
      <c r="BF1754" s="6"/>
      <c r="BG1754" s="130"/>
      <c r="BH1754" s="6"/>
      <c r="BI1754" s="124"/>
      <c r="BJ1754" s="130"/>
    </row>
    <row r="1755" spans="1:62" customFormat="1" ht="15" x14ac:dyDescent="0.35">
      <c r="A1755" s="121"/>
      <c r="B1755" s="76"/>
      <c r="C1755" s="9"/>
      <c r="D1755" s="9"/>
      <c r="E1755" s="9"/>
      <c r="F1755" s="15"/>
      <c r="G1755" s="5"/>
      <c r="H1755" s="5"/>
      <c r="I1755" s="9"/>
      <c r="J1755" s="9"/>
      <c r="K1755" s="9"/>
      <c r="L1755" s="9"/>
      <c r="M1755" s="9"/>
      <c r="N1755" s="9"/>
      <c r="O1755" s="9"/>
      <c r="P1755" s="9"/>
      <c r="Q1755" s="9"/>
      <c r="R1755" s="9"/>
      <c r="S1755" s="9"/>
      <c r="T1755" s="9"/>
      <c r="U1755" s="9"/>
      <c r="V1755" s="8"/>
      <c r="W1755" s="8"/>
      <c r="X1755" s="7"/>
      <c r="Y1755" s="18"/>
      <c r="Z1755" s="7"/>
      <c r="AA1755" s="7"/>
      <c r="AB1755" s="7"/>
      <c r="AC1755" s="9"/>
      <c r="AD1755" s="8"/>
      <c r="AE1755" s="14"/>
      <c r="AF1755" s="14"/>
      <c r="AG1755" s="14"/>
      <c r="AH1755" s="14"/>
      <c r="AI1755" s="14"/>
      <c r="AJ1755" s="14"/>
      <c r="AK1755" s="125"/>
      <c r="AL1755" s="6"/>
      <c r="AM1755" s="5"/>
      <c r="AN1755" s="5"/>
      <c r="AO1755" s="6"/>
      <c r="AP1755" s="6"/>
      <c r="AQ1755" s="6"/>
      <c r="AR1755" s="6"/>
      <c r="AS1755" s="6"/>
      <c r="AT1755" s="130"/>
      <c r="AU1755" s="6"/>
      <c r="AV1755" s="6"/>
      <c r="AW1755" s="6"/>
      <c r="AX1755" s="6"/>
      <c r="AY1755" s="6"/>
      <c r="AZ1755" s="6"/>
      <c r="BA1755" s="6"/>
      <c r="BB1755" s="6"/>
      <c r="BC1755" s="6"/>
      <c r="BD1755" s="130"/>
      <c r="BE1755" s="124"/>
      <c r="BF1755" s="6"/>
      <c r="BG1755" s="130"/>
      <c r="BH1755" s="6"/>
      <c r="BI1755" s="124"/>
      <c r="BJ1755" s="130"/>
    </row>
    <row r="1756" spans="1:62" customFormat="1" ht="15" x14ac:dyDescent="0.35">
      <c r="A1756" s="121"/>
      <c r="B1756" s="76"/>
      <c r="C1756" s="9"/>
      <c r="D1756" s="9"/>
      <c r="E1756" s="9"/>
      <c r="F1756" s="15"/>
      <c r="G1756" s="5"/>
      <c r="H1756" s="5"/>
      <c r="I1756" s="9"/>
      <c r="J1756" s="9"/>
      <c r="K1756" s="9"/>
      <c r="L1756" s="9"/>
      <c r="M1756" s="9"/>
      <c r="N1756" s="9"/>
      <c r="O1756" s="9"/>
      <c r="P1756" s="9"/>
      <c r="Q1756" s="9"/>
      <c r="R1756" s="9"/>
      <c r="S1756" s="9"/>
      <c r="T1756" s="9"/>
      <c r="U1756" s="9"/>
      <c r="V1756" s="9"/>
      <c r="W1756" s="9"/>
      <c r="X1756" s="65"/>
      <c r="Y1756" s="17"/>
      <c r="Z1756" s="65"/>
      <c r="AA1756" s="9"/>
      <c r="AB1756" s="9"/>
      <c r="AC1756" s="9"/>
      <c r="AD1756" s="9"/>
      <c r="AE1756" s="14"/>
      <c r="AF1756" s="14"/>
      <c r="AG1756" s="14"/>
      <c r="AH1756" s="14"/>
      <c r="AI1756" s="14"/>
      <c r="AJ1756" s="14"/>
      <c r="AK1756" s="124"/>
      <c r="AL1756" s="6"/>
      <c r="AM1756" s="6"/>
      <c r="AN1756" s="6"/>
      <c r="AO1756" s="6"/>
      <c r="AP1756" s="6"/>
      <c r="AQ1756" s="6"/>
      <c r="AR1756" s="6"/>
      <c r="AS1756" s="6"/>
      <c r="AT1756" s="130"/>
      <c r="AU1756" s="39"/>
      <c r="AV1756" s="39"/>
      <c r="AW1756" s="6"/>
      <c r="AX1756" s="6"/>
      <c r="AY1756" s="6"/>
      <c r="AZ1756" s="6"/>
      <c r="BA1756" s="6"/>
      <c r="BB1756" s="6"/>
      <c r="BC1756" s="6"/>
      <c r="BD1756" s="130"/>
      <c r="BE1756" s="124"/>
      <c r="BF1756" s="6"/>
      <c r="BG1756" s="130"/>
      <c r="BH1756" s="6"/>
      <c r="BI1756" s="124"/>
      <c r="BJ1756" s="130"/>
    </row>
    <row r="1757" spans="1:62" customFormat="1" ht="15" x14ac:dyDescent="0.35">
      <c r="A1757" s="121"/>
      <c r="B1757" s="76"/>
      <c r="C1757" s="9"/>
      <c r="D1757" s="9"/>
      <c r="E1757" s="9"/>
      <c r="F1757" s="15"/>
      <c r="G1757" s="5"/>
      <c r="H1757" s="5"/>
      <c r="I1757" s="9"/>
      <c r="J1757" s="9"/>
      <c r="K1757" s="9"/>
      <c r="L1757" s="9"/>
      <c r="M1757" s="9"/>
      <c r="N1757" s="9"/>
      <c r="O1757" s="9"/>
      <c r="P1757" s="9"/>
      <c r="Q1757" s="9"/>
      <c r="R1757" s="9"/>
      <c r="S1757" s="9"/>
      <c r="T1757" s="9"/>
      <c r="U1757" s="9"/>
      <c r="V1757" s="9"/>
      <c r="W1757" s="9"/>
      <c r="X1757" s="65"/>
      <c r="Y1757" s="17"/>
      <c r="Z1757" s="65"/>
      <c r="AA1757" s="9"/>
      <c r="AB1757" s="9"/>
      <c r="AC1757" s="9"/>
      <c r="AD1757" s="9"/>
      <c r="AE1757" s="14"/>
      <c r="AF1757" s="14"/>
      <c r="AG1757" s="14"/>
      <c r="AH1757" s="14"/>
      <c r="AI1757" s="14"/>
      <c r="AJ1757" s="14"/>
      <c r="AK1757" s="124"/>
      <c r="AL1757" s="6"/>
      <c r="AM1757" s="6"/>
      <c r="AN1757" s="6"/>
      <c r="AO1757" s="6"/>
      <c r="AP1757" s="6"/>
      <c r="AQ1757" s="6"/>
      <c r="AR1757" s="6"/>
      <c r="AS1757" s="6"/>
      <c r="AT1757" s="130"/>
      <c r="AU1757" s="39"/>
      <c r="AV1757" s="39"/>
      <c r="AW1757" s="6"/>
      <c r="AX1757" s="6"/>
      <c r="AY1757" s="6"/>
      <c r="AZ1757" s="6"/>
      <c r="BA1757" s="6"/>
      <c r="BB1757" s="6"/>
      <c r="BC1757" s="6"/>
      <c r="BD1757" s="130"/>
      <c r="BE1757" s="124"/>
      <c r="BF1757" s="6"/>
      <c r="BG1757" s="130"/>
      <c r="BH1757" s="6"/>
      <c r="BI1757" s="124"/>
      <c r="BJ1757" s="130"/>
    </row>
    <row r="1758" spans="1:62" customFormat="1" ht="15" x14ac:dyDescent="0.35">
      <c r="A1758" s="34"/>
      <c r="B1758" s="19"/>
      <c r="C1758" s="1"/>
      <c r="D1758" s="9"/>
      <c r="E1758" s="1"/>
      <c r="F1758" s="15"/>
      <c r="G1758" s="37"/>
      <c r="H1758" s="5"/>
      <c r="I1758" s="22"/>
      <c r="J1758" s="22"/>
      <c r="K1758" s="22"/>
      <c r="L1758" s="60"/>
      <c r="M1758" s="60"/>
      <c r="N1758" s="60"/>
      <c r="O1758" s="60"/>
      <c r="P1758" s="60"/>
      <c r="Q1758" s="60"/>
      <c r="R1758" s="60"/>
      <c r="S1758" s="60"/>
      <c r="T1758" s="60"/>
      <c r="U1758" s="60"/>
      <c r="V1758" s="60"/>
      <c r="W1758" s="60"/>
      <c r="X1758" s="60"/>
      <c r="Y1758" s="59"/>
      <c r="Z1758" s="20"/>
      <c r="AA1758" s="60"/>
      <c r="AB1758" s="60"/>
      <c r="AC1758" s="60"/>
      <c r="AD1758" s="60"/>
      <c r="AE1758" s="22"/>
      <c r="AF1758" s="22"/>
      <c r="AG1758" s="22"/>
      <c r="AH1758" s="22"/>
      <c r="AI1758" s="22"/>
      <c r="AJ1758" s="22"/>
      <c r="AK1758" s="38"/>
      <c r="AL1758" s="39"/>
      <c r="AM1758" s="39"/>
      <c r="AN1758" s="39"/>
      <c r="AO1758" s="39"/>
      <c r="AP1758" s="39"/>
      <c r="AQ1758" s="39"/>
      <c r="AR1758" s="40"/>
      <c r="AS1758" s="39"/>
      <c r="AT1758" s="42"/>
      <c r="AU1758" s="39"/>
      <c r="AV1758" s="39"/>
      <c r="AW1758" s="39"/>
      <c r="AX1758" s="39"/>
      <c r="AY1758" s="39"/>
      <c r="AZ1758" s="40"/>
      <c r="BA1758" s="39"/>
      <c r="BB1758" s="40"/>
      <c r="BC1758" s="39"/>
      <c r="BD1758" s="42"/>
      <c r="BE1758" s="38"/>
      <c r="BF1758" s="39"/>
      <c r="BG1758" s="55"/>
      <c r="BH1758" s="56"/>
      <c r="BI1758" s="57"/>
      <c r="BJ1758" s="58"/>
    </row>
    <row r="1759" spans="1:62" customFormat="1" ht="15" x14ac:dyDescent="0.35">
      <c r="A1759" s="34"/>
      <c r="B1759" s="76"/>
      <c r="C1759" s="1"/>
      <c r="D1759" s="9"/>
      <c r="E1759" s="1"/>
      <c r="F1759" s="15"/>
      <c r="G1759" s="5"/>
      <c r="H1759" s="5"/>
      <c r="I1759" s="22"/>
      <c r="J1759" s="22"/>
      <c r="K1759" s="22"/>
      <c r="L1759" s="60"/>
      <c r="M1759" s="60"/>
      <c r="N1759" s="60"/>
      <c r="O1759" s="60"/>
      <c r="P1759" s="60"/>
      <c r="Q1759" s="60"/>
      <c r="R1759" s="60"/>
      <c r="S1759" s="60"/>
      <c r="T1759" s="60"/>
      <c r="U1759" s="60"/>
      <c r="V1759" s="60"/>
      <c r="W1759" s="60"/>
      <c r="X1759" s="60"/>
      <c r="Y1759" s="59"/>
      <c r="Z1759" s="20"/>
      <c r="AA1759" s="60"/>
      <c r="AB1759" s="60"/>
      <c r="AC1759" s="60"/>
      <c r="AD1759" s="60"/>
      <c r="AE1759" s="22"/>
      <c r="AF1759" s="22"/>
      <c r="AG1759" s="22"/>
      <c r="AH1759" s="22"/>
      <c r="AI1759" s="22"/>
      <c r="AJ1759" s="22"/>
      <c r="AK1759" s="38"/>
      <c r="AL1759" s="39"/>
      <c r="AM1759" s="39"/>
      <c r="AN1759" s="39"/>
      <c r="AO1759" s="39"/>
      <c r="AP1759" s="39"/>
      <c r="AQ1759" s="39"/>
      <c r="AR1759" s="40"/>
      <c r="AS1759" s="39"/>
      <c r="AT1759" s="42"/>
      <c r="AU1759" s="39"/>
      <c r="AV1759" s="39"/>
      <c r="AW1759" s="39"/>
      <c r="AX1759" s="39"/>
      <c r="AY1759" s="39"/>
      <c r="AZ1759" s="40"/>
      <c r="BA1759" s="39"/>
      <c r="BB1759" s="40"/>
      <c r="BC1759" s="39"/>
      <c r="BD1759" s="42"/>
      <c r="BE1759" s="38"/>
      <c r="BF1759" s="39"/>
      <c r="BG1759" s="55"/>
      <c r="BH1759" s="56"/>
      <c r="BI1759" s="57"/>
      <c r="BJ1759" s="58"/>
    </row>
    <row r="1760" spans="1:62" customFormat="1" ht="15" x14ac:dyDescent="0.35">
      <c r="A1760" s="121"/>
      <c r="B1760" s="76"/>
      <c r="C1760" s="9"/>
      <c r="D1760" s="9"/>
      <c r="E1760" s="9"/>
      <c r="F1760" s="15"/>
      <c r="G1760" s="5"/>
      <c r="H1760" s="5"/>
      <c r="I1760" s="9"/>
      <c r="J1760" s="9"/>
      <c r="K1760" s="9"/>
      <c r="L1760" s="9"/>
      <c r="M1760" s="9"/>
      <c r="N1760" s="9"/>
      <c r="O1760" s="9"/>
      <c r="P1760" s="9"/>
      <c r="Q1760" s="9"/>
      <c r="R1760" s="9"/>
      <c r="S1760" s="9"/>
      <c r="T1760" s="9"/>
      <c r="U1760" s="9"/>
      <c r="V1760" s="9"/>
      <c r="W1760" s="9"/>
      <c r="X1760" s="65"/>
      <c r="Y1760" s="17"/>
      <c r="Z1760" s="65"/>
      <c r="AA1760" s="9"/>
      <c r="AB1760" s="9"/>
      <c r="AC1760" s="9"/>
      <c r="AD1760" s="9"/>
      <c r="AE1760" s="14"/>
      <c r="AF1760" s="14"/>
      <c r="AG1760" s="14"/>
      <c r="AH1760" s="14"/>
      <c r="AI1760" s="14"/>
      <c r="AJ1760" s="14"/>
      <c r="AK1760" s="124"/>
      <c r="AL1760" s="6"/>
      <c r="AM1760" s="6"/>
      <c r="AN1760" s="6"/>
      <c r="AO1760" s="6"/>
      <c r="AP1760" s="6"/>
      <c r="AQ1760" s="6"/>
      <c r="AR1760" s="6"/>
      <c r="AS1760" s="6"/>
      <c r="AT1760" s="130"/>
      <c r="AU1760" s="39"/>
      <c r="AV1760" s="39"/>
      <c r="AW1760" s="6"/>
      <c r="AX1760" s="6"/>
      <c r="AY1760" s="6"/>
      <c r="AZ1760" s="6"/>
      <c r="BA1760" s="6"/>
      <c r="BB1760" s="6"/>
      <c r="BC1760" s="6"/>
      <c r="BD1760" s="130"/>
      <c r="BE1760" s="124"/>
      <c r="BF1760" s="6"/>
      <c r="BG1760" s="130"/>
      <c r="BH1760" s="6"/>
      <c r="BI1760" s="124"/>
      <c r="BJ1760" s="130"/>
    </row>
    <row r="1761" spans="1:62" customFormat="1" ht="15" x14ac:dyDescent="0.35">
      <c r="A1761" s="121"/>
      <c r="B1761" s="76"/>
      <c r="C1761" s="9"/>
      <c r="D1761" s="9"/>
      <c r="E1761" s="9"/>
      <c r="F1761" s="15"/>
      <c r="G1761" s="5"/>
      <c r="H1761" s="5"/>
      <c r="I1761" s="9"/>
      <c r="J1761" s="9"/>
      <c r="K1761" s="9"/>
      <c r="L1761" s="9"/>
      <c r="M1761" s="9"/>
      <c r="N1761" s="9"/>
      <c r="O1761" s="9"/>
      <c r="P1761" s="9"/>
      <c r="Q1761" s="9"/>
      <c r="R1761" s="9"/>
      <c r="S1761" s="9"/>
      <c r="T1761" s="9"/>
      <c r="U1761" s="9"/>
      <c r="V1761" s="8"/>
      <c r="W1761" s="8"/>
      <c r="X1761" s="7"/>
      <c r="Y1761" s="18"/>
      <c r="Z1761" s="7"/>
      <c r="AA1761" s="7"/>
      <c r="AB1761" s="7"/>
      <c r="AC1761" s="9"/>
      <c r="AD1761" s="8"/>
      <c r="AE1761" s="14"/>
      <c r="AF1761" s="14"/>
      <c r="AG1761" s="14"/>
      <c r="AH1761" s="14"/>
      <c r="AI1761" s="14"/>
      <c r="AJ1761" s="14"/>
      <c r="AK1761" s="125"/>
      <c r="AL1761" s="6"/>
      <c r="AM1761" s="5"/>
      <c r="AN1761" s="5"/>
      <c r="AO1761" s="6"/>
      <c r="AP1761" s="6"/>
      <c r="AQ1761" s="6"/>
      <c r="AR1761" s="6"/>
      <c r="AS1761" s="6"/>
      <c r="AT1761" s="130"/>
      <c r="AU1761" s="6"/>
      <c r="AV1761" s="6"/>
      <c r="AW1761" s="6"/>
      <c r="AX1761" s="6"/>
      <c r="AY1761" s="6"/>
      <c r="AZ1761" s="6"/>
      <c r="BA1761" s="6"/>
      <c r="BB1761" s="6"/>
      <c r="BC1761" s="6"/>
      <c r="BD1761" s="130"/>
      <c r="BE1761" s="124"/>
      <c r="BF1761" s="6"/>
      <c r="BG1761" s="130"/>
      <c r="BH1761" s="6"/>
      <c r="BI1761" s="124"/>
      <c r="BJ1761" s="130"/>
    </row>
    <row r="1762" spans="1:62" customFormat="1" ht="15" x14ac:dyDescent="0.35">
      <c r="A1762" s="121"/>
      <c r="B1762" s="76"/>
      <c r="C1762" s="9"/>
      <c r="D1762" s="9"/>
      <c r="E1762" s="9"/>
      <c r="F1762" s="15"/>
      <c r="G1762" s="5"/>
      <c r="H1762" s="5"/>
      <c r="I1762" s="9"/>
      <c r="J1762" s="9"/>
      <c r="K1762" s="9"/>
      <c r="L1762" s="9"/>
      <c r="M1762" s="9"/>
      <c r="N1762" s="9"/>
      <c r="O1762" s="9"/>
      <c r="P1762" s="9"/>
      <c r="Q1762" s="9"/>
      <c r="R1762" s="9"/>
      <c r="S1762" s="9"/>
      <c r="T1762" s="9"/>
      <c r="U1762" s="9"/>
      <c r="V1762" s="8"/>
      <c r="W1762" s="8"/>
      <c r="X1762" s="7"/>
      <c r="Y1762" s="18"/>
      <c r="Z1762" s="7"/>
      <c r="AA1762" s="7"/>
      <c r="AB1762" s="7"/>
      <c r="AC1762" s="9"/>
      <c r="AD1762" s="8"/>
      <c r="AE1762" s="14"/>
      <c r="AF1762" s="14"/>
      <c r="AG1762" s="14"/>
      <c r="AH1762" s="14"/>
      <c r="AI1762" s="14"/>
      <c r="AJ1762" s="14"/>
      <c r="AK1762" s="125"/>
      <c r="AL1762" s="6"/>
      <c r="AM1762" s="5"/>
      <c r="AN1762" s="5"/>
      <c r="AO1762" s="6"/>
      <c r="AP1762" s="6"/>
      <c r="AQ1762" s="6"/>
      <c r="AR1762" s="6"/>
      <c r="AS1762" s="6"/>
      <c r="AT1762" s="130"/>
      <c r="AU1762" s="6"/>
      <c r="AV1762" s="6"/>
      <c r="AW1762" s="6"/>
      <c r="AX1762" s="6"/>
      <c r="AY1762" s="6"/>
      <c r="AZ1762" s="6"/>
      <c r="BA1762" s="6"/>
      <c r="BB1762" s="6"/>
      <c r="BC1762" s="6"/>
      <c r="BD1762" s="130"/>
      <c r="BE1762" s="124"/>
      <c r="BF1762" s="6"/>
      <c r="BG1762" s="130"/>
      <c r="BH1762" s="6"/>
      <c r="BI1762" s="124"/>
      <c r="BJ1762" s="130"/>
    </row>
    <row r="1763" spans="1:62" customFormat="1" ht="15" x14ac:dyDescent="0.35">
      <c r="A1763" s="121"/>
      <c r="B1763" s="76"/>
      <c r="C1763" s="9"/>
      <c r="D1763" s="9"/>
      <c r="E1763" s="9"/>
      <c r="F1763" s="15"/>
      <c r="G1763" s="5"/>
      <c r="H1763" s="5"/>
      <c r="I1763" s="9"/>
      <c r="J1763" s="9"/>
      <c r="K1763" s="9"/>
      <c r="L1763" s="9"/>
      <c r="M1763" s="9"/>
      <c r="N1763" s="9"/>
      <c r="O1763" s="9"/>
      <c r="P1763" s="9"/>
      <c r="Q1763" s="9"/>
      <c r="R1763" s="9"/>
      <c r="S1763" s="9"/>
      <c r="T1763" s="9"/>
      <c r="U1763" s="9"/>
      <c r="V1763" s="8"/>
      <c r="W1763" s="8"/>
      <c r="X1763" s="7"/>
      <c r="Y1763" s="18"/>
      <c r="Z1763" s="7"/>
      <c r="AA1763" s="7"/>
      <c r="AB1763" s="7"/>
      <c r="AC1763" s="9"/>
      <c r="AD1763" s="8"/>
      <c r="AE1763" s="14"/>
      <c r="AF1763" s="14"/>
      <c r="AG1763" s="14"/>
      <c r="AH1763" s="14"/>
      <c r="AI1763" s="14"/>
      <c r="AJ1763" s="14"/>
      <c r="AK1763" s="125"/>
      <c r="AL1763" s="6"/>
      <c r="AM1763" s="5"/>
      <c r="AN1763" s="5"/>
      <c r="AO1763" s="6"/>
      <c r="AP1763" s="6"/>
      <c r="AQ1763" s="6"/>
      <c r="AR1763" s="6"/>
      <c r="AS1763" s="6"/>
      <c r="AT1763" s="130"/>
      <c r="AU1763" s="6"/>
      <c r="AV1763" s="6"/>
      <c r="AW1763" s="6"/>
      <c r="AX1763" s="6"/>
      <c r="AY1763" s="6"/>
      <c r="AZ1763" s="6"/>
      <c r="BA1763" s="6"/>
      <c r="BB1763" s="6"/>
      <c r="BC1763" s="6"/>
      <c r="BD1763" s="130"/>
      <c r="BE1763" s="124"/>
      <c r="BF1763" s="6"/>
      <c r="BG1763" s="130"/>
      <c r="BH1763" s="6"/>
      <c r="BI1763" s="124"/>
      <c r="BJ1763" s="130"/>
    </row>
    <row r="1764" spans="1:62" customFormat="1" ht="15" x14ac:dyDescent="0.35">
      <c r="A1764" s="121"/>
      <c r="B1764" s="76"/>
      <c r="C1764" s="9"/>
      <c r="D1764" s="9"/>
      <c r="E1764" s="9"/>
      <c r="F1764" s="15"/>
      <c r="G1764" s="5"/>
      <c r="H1764" s="5"/>
      <c r="I1764" s="9"/>
      <c r="J1764" s="9"/>
      <c r="K1764" s="9"/>
      <c r="L1764" s="9"/>
      <c r="M1764" s="9"/>
      <c r="N1764" s="9"/>
      <c r="O1764" s="9"/>
      <c r="P1764" s="9"/>
      <c r="Q1764" s="9"/>
      <c r="R1764" s="9"/>
      <c r="S1764" s="9"/>
      <c r="T1764" s="9"/>
      <c r="U1764" s="9"/>
      <c r="V1764" s="9"/>
      <c r="W1764" s="9"/>
      <c r="X1764" s="65"/>
      <c r="Y1764" s="17"/>
      <c r="Z1764" s="65"/>
      <c r="AA1764" s="9"/>
      <c r="AB1764" s="9"/>
      <c r="AC1764" s="9"/>
      <c r="AD1764" s="9"/>
      <c r="AE1764" s="14"/>
      <c r="AF1764" s="14"/>
      <c r="AG1764" s="14"/>
      <c r="AH1764" s="14"/>
      <c r="AI1764" s="14"/>
      <c r="AJ1764" s="14"/>
      <c r="AK1764" s="124"/>
      <c r="AL1764" s="6"/>
      <c r="AM1764" s="6"/>
      <c r="AN1764" s="6"/>
      <c r="AO1764" s="6"/>
      <c r="AP1764" s="6"/>
      <c r="AQ1764" s="6"/>
      <c r="AR1764" s="6"/>
      <c r="AS1764" s="6"/>
      <c r="AT1764" s="130"/>
      <c r="AU1764" s="39"/>
      <c r="AV1764" s="39"/>
      <c r="AW1764" s="6"/>
      <c r="AX1764" s="6"/>
      <c r="AY1764" s="6"/>
      <c r="AZ1764" s="6"/>
      <c r="BA1764" s="6"/>
      <c r="BB1764" s="6"/>
      <c r="BC1764" s="6"/>
      <c r="BD1764" s="130"/>
      <c r="BE1764" s="124"/>
      <c r="BF1764" s="6"/>
      <c r="BG1764" s="130"/>
      <c r="BH1764" s="6"/>
      <c r="BI1764" s="124"/>
      <c r="BJ1764" s="130"/>
    </row>
    <row r="1765" spans="1:62" customFormat="1" ht="15" x14ac:dyDescent="0.35">
      <c r="A1765" s="121"/>
      <c r="B1765" s="76"/>
      <c r="C1765" s="9"/>
      <c r="D1765" s="9"/>
      <c r="E1765" s="9"/>
      <c r="F1765" s="15"/>
      <c r="G1765" s="5"/>
      <c r="H1765" s="5"/>
      <c r="I1765" s="9"/>
      <c r="J1765" s="9"/>
      <c r="K1765" s="9"/>
      <c r="L1765" s="9"/>
      <c r="M1765" s="9"/>
      <c r="N1765" s="9"/>
      <c r="O1765" s="9"/>
      <c r="P1765" s="9"/>
      <c r="Q1765" s="9"/>
      <c r="R1765" s="9"/>
      <c r="S1765" s="9"/>
      <c r="T1765" s="9"/>
      <c r="U1765" s="9"/>
      <c r="V1765" s="9"/>
      <c r="W1765" s="9"/>
      <c r="X1765" s="65"/>
      <c r="Y1765" s="17"/>
      <c r="Z1765" s="65"/>
      <c r="AA1765" s="9"/>
      <c r="AB1765" s="9"/>
      <c r="AC1765" s="9"/>
      <c r="AD1765" s="9"/>
      <c r="AE1765" s="14"/>
      <c r="AF1765" s="14"/>
      <c r="AG1765" s="14"/>
      <c r="AH1765" s="14"/>
      <c r="AI1765" s="14"/>
      <c r="AJ1765" s="14"/>
      <c r="AK1765" s="124"/>
      <c r="AL1765" s="6"/>
      <c r="AM1765" s="6"/>
      <c r="AN1765" s="6"/>
      <c r="AO1765" s="6"/>
      <c r="AP1765" s="6"/>
      <c r="AQ1765" s="6"/>
      <c r="AR1765" s="6"/>
      <c r="AS1765" s="6"/>
      <c r="AT1765" s="130"/>
      <c r="AU1765" s="39"/>
      <c r="AV1765" s="39"/>
      <c r="AW1765" s="6"/>
      <c r="AX1765" s="6"/>
      <c r="AY1765" s="6"/>
      <c r="AZ1765" s="6"/>
      <c r="BA1765" s="6"/>
      <c r="BB1765" s="6"/>
      <c r="BC1765" s="6"/>
      <c r="BD1765" s="130"/>
      <c r="BE1765" s="124"/>
      <c r="BF1765" s="6"/>
      <c r="BG1765" s="130"/>
      <c r="BH1765" s="6"/>
      <c r="BI1765" s="124"/>
      <c r="BJ1765" s="130"/>
    </row>
    <row r="1766" spans="1:62" customFormat="1" ht="15" x14ac:dyDescent="0.35">
      <c r="A1766" s="34"/>
      <c r="B1766" s="19"/>
      <c r="C1766" s="1"/>
      <c r="D1766" s="9"/>
      <c r="E1766" s="1"/>
      <c r="F1766" s="15"/>
      <c r="G1766" s="37"/>
      <c r="H1766" s="5"/>
      <c r="I1766" s="22"/>
      <c r="J1766" s="22"/>
      <c r="K1766" s="22"/>
      <c r="L1766" s="60"/>
      <c r="M1766" s="60"/>
      <c r="N1766" s="60"/>
      <c r="O1766" s="60"/>
      <c r="P1766" s="60"/>
      <c r="Q1766" s="60"/>
      <c r="R1766" s="60"/>
      <c r="S1766" s="60"/>
      <c r="T1766" s="60"/>
      <c r="U1766" s="60"/>
      <c r="V1766" s="60"/>
      <c r="W1766" s="60"/>
      <c r="X1766" s="60"/>
      <c r="Y1766" s="59"/>
      <c r="Z1766" s="20"/>
      <c r="AA1766" s="60"/>
      <c r="AB1766" s="60"/>
      <c r="AC1766" s="60"/>
      <c r="AD1766" s="60"/>
      <c r="AE1766" s="22"/>
      <c r="AF1766" s="22"/>
      <c r="AG1766" s="22"/>
      <c r="AH1766" s="22"/>
      <c r="AI1766" s="22"/>
      <c r="AJ1766" s="22"/>
      <c r="AK1766" s="38"/>
      <c r="AL1766" s="39"/>
      <c r="AM1766" s="39"/>
      <c r="AN1766" s="39"/>
      <c r="AO1766" s="39"/>
      <c r="AP1766" s="39"/>
      <c r="AQ1766" s="39"/>
      <c r="AR1766" s="40"/>
      <c r="AS1766" s="39"/>
      <c r="AT1766" s="42"/>
      <c r="AU1766" s="39"/>
      <c r="AV1766" s="39"/>
      <c r="AW1766" s="39"/>
      <c r="AX1766" s="39"/>
      <c r="AY1766" s="39"/>
      <c r="AZ1766" s="40"/>
      <c r="BA1766" s="39"/>
      <c r="BB1766" s="40"/>
      <c r="BC1766" s="39"/>
      <c r="BD1766" s="42"/>
      <c r="BE1766" s="38"/>
      <c r="BF1766" s="39"/>
      <c r="BG1766" s="55"/>
      <c r="BH1766" s="56"/>
      <c r="BI1766" s="57"/>
      <c r="BJ1766" s="58"/>
    </row>
    <row r="1767" spans="1:62" customFormat="1" ht="15" x14ac:dyDescent="0.35">
      <c r="A1767" s="121"/>
      <c r="B1767" s="76"/>
      <c r="C1767" s="9"/>
      <c r="D1767" s="9"/>
      <c r="E1767" s="9"/>
      <c r="F1767" s="15"/>
      <c r="G1767" s="5"/>
      <c r="H1767" s="5"/>
      <c r="I1767" s="9"/>
      <c r="J1767" s="9"/>
      <c r="K1767" s="9"/>
      <c r="L1767" s="9"/>
      <c r="M1767" s="9"/>
      <c r="N1767" s="9"/>
      <c r="O1767" s="9"/>
      <c r="P1767" s="9"/>
      <c r="Q1767" s="9"/>
      <c r="R1767" s="9"/>
      <c r="S1767" s="9"/>
      <c r="T1767" s="9"/>
      <c r="U1767" s="9"/>
      <c r="V1767" s="8"/>
      <c r="W1767" s="8"/>
      <c r="X1767" s="7"/>
      <c r="Y1767" s="18"/>
      <c r="Z1767" s="7"/>
      <c r="AA1767" s="7"/>
      <c r="AB1767" s="7"/>
      <c r="AC1767" s="9"/>
      <c r="AD1767" s="16"/>
      <c r="AE1767" s="14"/>
      <c r="AF1767" s="14"/>
      <c r="AG1767" s="14"/>
      <c r="AH1767" s="14"/>
      <c r="AI1767" s="14"/>
      <c r="AJ1767" s="14"/>
      <c r="AK1767" s="125"/>
      <c r="AL1767" s="6"/>
      <c r="AM1767" s="5"/>
      <c r="AN1767" s="5"/>
      <c r="AO1767" s="6"/>
      <c r="AP1767" s="6"/>
      <c r="AQ1767" s="6"/>
      <c r="AR1767" s="6"/>
      <c r="AS1767" s="6"/>
      <c r="AT1767" s="130"/>
      <c r="AU1767" s="6"/>
      <c r="AV1767" s="6"/>
      <c r="AW1767" s="6"/>
      <c r="AX1767" s="6"/>
      <c r="AY1767" s="6"/>
      <c r="AZ1767" s="17"/>
      <c r="BA1767" s="6"/>
      <c r="BB1767" s="6"/>
      <c r="BC1767" s="6"/>
      <c r="BD1767" s="130"/>
      <c r="BE1767" s="124"/>
      <c r="BF1767" s="6"/>
      <c r="BG1767" s="130"/>
      <c r="BH1767" s="6"/>
      <c r="BI1767" s="124"/>
      <c r="BJ1767" s="130"/>
    </row>
    <row r="1768" spans="1:62" customFormat="1" ht="15" x14ac:dyDescent="0.35">
      <c r="A1768" s="121"/>
      <c r="B1768" s="76"/>
      <c r="C1768" s="9"/>
      <c r="D1768" s="9"/>
      <c r="E1768" s="9"/>
      <c r="F1768" s="15"/>
      <c r="G1768" s="5"/>
      <c r="H1768" s="5"/>
      <c r="I1768" s="9"/>
      <c r="J1768" s="9"/>
      <c r="K1768" s="9"/>
      <c r="L1768" s="9"/>
      <c r="M1768" s="9"/>
      <c r="N1768" s="9"/>
      <c r="O1768" s="9"/>
      <c r="P1768" s="9"/>
      <c r="Q1768" s="9"/>
      <c r="R1768" s="9"/>
      <c r="S1768" s="9"/>
      <c r="T1768" s="9"/>
      <c r="U1768" s="9"/>
      <c r="V1768" s="9"/>
      <c r="W1768" s="9"/>
      <c r="X1768" s="65"/>
      <c r="Y1768" s="17"/>
      <c r="Z1768" s="65"/>
      <c r="AA1768" s="9"/>
      <c r="AB1768" s="9"/>
      <c r="AC1768" s="9"/>
      <c r="AD1768" s="9"/>
      <c r="AE1768" s="14"/>
      <c r="AF1768" s="14"/>
      <c r="AG1768" s="14"/>
      <c r="AH1768" s="14"/>
      <c r="AI1768" s="14"/>
      <c r="AJ1768" s="14"/>
      <c r="AK1768" s="124"/>
      <c r="AL1768" s="6"/>
      <c r="AM1768" s="6"/>
      <c r="AN1768" s="6"/>
      <c r="AO1768" s="6"/>
      <c r="AP1768" s="6"/>
      <c r="AQ1768" s="6"/>
      <c r="AR1768" s="6"/>
      <c r="AS1768" s="6"/>
      <c r="AT1768" s="130"/>
      <c r="AU1768" s="39"/>
      <c r="AV1768" s="39"/>
      <c r="AW1768" s="6"/>
      <c r="AX1768" s="6"/>
      <c r="AY1768" s="6"/>
      <c r="AZ1768" s="6"/>
      <c r="BA1768" s="6"/>
      <c r="BB1768" s="6"/>
      <c r="BC1768" s="6"/>
      <c r="BD1768" s="130"/>
      <c r="BE1768" s="124"/>
      <c r="BF1768" s="6"/>
      <c r="BG1768" s="130"/>
      <c r="BH1768" s="6"/>
      <c r="BI1768" s="124"/>
      <c r="BJ1768" s="130"/>
    </row>
    <row r="1769" spans="1:62" customFormat="1" ht="15" x14ac:dyDescent="0.35">
      <c r="A1769" s="121"/>
      <c r="B1769" s="76"/>
      <c r="C1769" s="9"/>
      <c r="D1769" s="9"/>
      <c r="E1769" s="9"/>
      <c r="F1769" s="15"/>
      <c r="G1769" s="5"/>
      <c r="H1769" s="5"/>
      <c r="I1769" s="9"/>
      <c r="J1769" s="9"/>
      <c r="K1769" s="9"/>
      <c r="L1769" s="9"/>
      <c r="M1769" s="9"/>
      <c r="N1769" s="9"/>
      <c r="O1769" s="9"/>
      <c r="P1769" s="9"/>
      <c r="Q1769" s="9"/>
      <c r="R1769" s="9"/>
      <c r="S1769" s="9"/>
      <c r="T1769" s="9"/>
      <c r="U1769" s="9"/>
      <c r="V1769" s="8"/>
      <c r="W1769" s="8"/>
      <c r="X1769" s="7"/>
      <c r="Y1769" s="18"/>
      <c r="Z1769" s="7"/>
      <c r="AA1769" s="7"/>
      <c r="AB1769" s="7"/>
      <c r="AC1769" s="9"/>
      <c r="AD1769" s="8"/>
      <c r="AE1769" s="14"/>
      <c r="AF1769" s="14"/>
      <c r="AG1769" s="14"/>
      <c r="AH1769" s="14"/>
      <c r="AI1769" s="14"/>
      <c r="AJ1769" s="14"/>
      <c r="AK1769" s="125"/>
      <c r="AL1769" s="6"/>
      <c r="AM1769" s="5"/>
      <c r="AN1769" s="5"/>
      <c r="AO1769" s="6"/>
      <c r="AP1769" s="6"/>
      <c r="AQ1769" s="6"/>
      <c r="AR1769" s="6"/>
      <c r="AS1769" s="6"/>
      <c r="AT1769" s="130"/>
      <c r="AU1769" s="6"/>
      <c r="AV1769" s="6"/>
      <c r="AW1769" s="6"/>
      <c r="AX1769" s="6"/>
      <c r="AY1769" s="6"/>
      <c r="AZ1769" s="6"/>
      <c r="BA1769" s="6"/>
      <c r="BB1769" s="6"/>
      <c r="BC1769" s="6"/>
      <c r="BD1769" s="130"/>
      <c r="BE1769" s="124"/>
      <c r="BF1769" s="6"/>
      <c r="BG1769" s="130"/>
      <c r="BH1769" s="6"/>
      <c r="BI1769" s="124"/>
      <c r="BJ1769" s="130"/>
    </row>
    <row r="1770" spans="1:62" customFormat="1" ht="15" x14ac:dyDescent="0.35">
      <c r="A1770" s="121"/>
      <c r="B1770" s="76"/>
      <c r="C1770" s="9"/>
      <c r="D1770" s="9"/>
      <c r="E1770" s="9"/>
      <c r="F1770" s="15"/>
      <c r="G1770" s="5"/>
      <c r="H1770" s="5"/>
      <c r="I1770" s="9"/>
      <c r="J1770" s="9"/>
      <c r="K1770" s="9"/>
      <c r="L1770" s="9"/>
      <c r="M1770" s="9"/>
      <c r="N1770" s="9"/>
      <c r="O1770" s="9"/>
      <c r="P1770" s="9"/>
      <c r="Q1770" s="9"/>
      <c r="R1770" s="9"/>
      <c r="S1770" s="9"/>
      <c r="T1770" s="9"/>
      <c r="U1770" s="9"/>
      <c r="V1770" s="9"/>
      <c r="W1770" s="9"/>
      <c r="X1770" s="65"/>
      <c r="Y1770" s="17"/>
      <c r="Z1770" s="65"/>
      <c r="AA1770" s="9"/>
      <c r="AB1770" s="9"/>
      <c r="AC1770" s="9"/>
      <c r="AD1770" s="9"/>
      <c r="AE1770" s="14"/>
      <c r="AF1770" s="14"/>
      <c r="AG1770" s="14"/>
      <c r="AH1770" s="14"/>
      <c r="AI1770" s="14"/>
      <c r="AJ1770" s="14"/>
      <c r="AK1770" s="124"/>
      <c r="AL1770" s="6"/>
      <c r="AM1770" s="6"/>
      <c r="AN1770" s="6"/>
      <c r="AO1770" s="6"/>
      <c r="AP1770" s="6"/>
      <c r="AQ1770" s="6"/>
      <c r="AR1770" s="6"/>
      <c r="AS1770" s="6"/>
      <c r="AT1770" s="130"/>
      <c r="AU1770" s="39"/>
      <c r="AV1770" s="39"/>
      <c r="AW1770" s="6"/>
      <c r="AX1770" s="6"/>
      <c r="AY1770" s="6"/>
      <c r="AZ1770" s="6"/>
      <c r="BA1770" s="6"/>
      <c r="BB1770" s="6"/>
      <c r="BC1770" s="6"/>
      <c r="BD1770" s="130"/>
      <c r="BE1770" s="124"/>
      <c r="BF1770" s="6"/>
      <c r="BG1770" s="130"/>
      <c r="BH1770" s="6"/>
      <c r="BI1770" s="124"/>
      <c r="BJ1770" s="130"/>
    </row>
    <row r="1771" spans="1:62" customFormat="1" ht="15" x14ac:dyDescent="0.35">
      <c r="A1771" s="121"/>
      <c r="B1771" s="76"/>
      <c r="C1771" s="9"/>
      <c r="D1771" s="9"/>
      <c r="E1771" s="9"/>
      <c r="F1771" s="15"/>
      <c r="G1771" s="5"/>
      <c r="H1771" s="5"/>
      <c r="I1771" s="9"/>
      <c r="J1771" s="9"/>
      <c r="K1771" s="9"/>
      <c r="L1771" s="9"/>
      <c r="M1771" s="9"/>
      <c r="N1771" s="9"/>
      <c r="O1771" s="9"/>
      <c r="P1771" s="9"/>
      <c r="Q1771" s="9"/>
      <c r="R1771" s="9"/>
      <c r="S1771" s="9"/>
      <c r="T1771" s="9"/>
      <c r="U1771" s="9"/>
      <c r="V1771" s="8"/>
      <c r="W1771" s="8"/>
      <c r="X1771" s="7"/>
      <c r="Y1771" s="18"/>
      <c r="Z1771" s="7"/>
      <c r="AA1771" s="7"/>
      <c r="AB1771" s="7"/>
      <c r="AC1771" s="9"/>
      <c r="AD1771" s="8"/>
      <c r="AE1771" s="14"/>
      <c r="AF1771" s="14"/>
      <c r="AG1771" s="14"/>
      <c r="AH1771" s="14"/>
      <c r="AI1771" s="14"/>
      <c r="AJ1771" s="14"/>
      <c r="AK1771" s="125"/>
      <c r="AL1771" s="6"/>
      <c r="AM1771" s="5"/>
      <c r="AN1771" s="5"/>
      <c r="AO1771" s="6"/>
      <c r="AP1771" s="6"/>
      <c r="AQ1771" s="6"/>
      <c r="AR1771" s="6"/>
      <c r="AS1771" s="6"/>
      <c r="AT1771" s="130"/>
      <c r="AU1771" s="6"/>
      <c r="AV1771" s="6"/>
      <c r="AW1771" s="6"/>
      <c r="AX1771" s="6"/>
      <c r="AY1771" s="6"/>
      <c r="AZ1771" s="6"/>
      <c r="BA1771" s="6"/>
      <c r="BB1771" s="6"/>
      <c r="BC1771" s="6"/>
      <c r="BD1771" s="130"/>
      <c r="BE1771" s="124"/>
      <c r="BF1771" s="6"/>
      <c r="BG1771" s="130"/>
      <c r="BH1771" s="6"/>
      <c r="BI1771" s="124"/>
      <c r="BJ1771" s="130"/>
    </row>
    <row r="1772" spans="1:62" customFormat="1" ht="15" x14ac:dyDescent="0.35">
      <c r="A1772" s="121"/>
      <c r="B1772" s="76"/>
      <c r="C1772" s="9"/>
      <c r="D1772" s="9"/>
      <c r="E1772" s="9"/>
      <c r="F1772" s="15"/>
      <c r="G1772" s="5"/>
      <c r="H1772" s="5"/>
      <c r="I1772" s="9"/>
      <c r="J1772" s="9"/>
      <c r="K1772" s="9"/>
      <c r="L1772" s="9"/>
      <c r="M1772" s="9"/>
      <c r="N1772" s="9"/>
      <c r="O1772" s="9"/>
      <c r="P1772" s="9"/>
      <c r="Q1772" s="9"/>
      <c r="R1772" s="9"/>
      <c r="S1772" s="9"/>
      <c r="T1772" s="9"/>
      <c r="U1772" s="9"/>
      <c r="V1772" s="9"/>
      <c r="W1772" s="9"/>
      <c r="X1772" s="65"/>
      <c r="Y1772" s="17"/>
      <c r="Z1772" s="65"/>
      <c r="AA1772" s="9"/>
      <c r="AB1772" s="9"/>
      <c r="AC1772" s="9"/>
      <c r="AD1772" s="9"/>
      <c r="AE1772" s="14"/>
      <c r="AF1772" s="14"/>
      <c r="AG1772" s="14"/>
      <c r="AH1772" s="14"/>
      <c r="AI1772" s="14"/>
      <c r="AJ1772" s="14"/>
      <c r="AK1772" s="124"/>
      <c r="AL1772" s="6"/>
      <c r="AM1772" s="6"/>
      <c r="AN1772" s="6"/>
      <c r="AO1772" s="6"/>
      <c r="AP1772" s="6"/>
      <c r="AQ1772" s="6"/>
      <c r="AR1772" s="6"/>
      <c r="AS1772" s="6"/>
      <c r="AT1772" s="130"/>
      <c r="AU1772" s="39"/>
      <c r="AV1772" s="39"/>
      <c r="AW1772" s="6"/>
      <c r="AX1772" s="6"/>
      <c r="AY1772" s="6"/>
      <c r="AZ1772" s="6"/>
      <c r="BA1772" s="6"/>
      <c r="BB1772" s="6"/>
      <c r="BC1772" s="6"/>
      <c r="BD1772" s="130"/>
      <c r="BE1772" s="124"/>
      <c r="BF1772" s="6"/>
      <c r="BG1772" s="130"/>
      <c r="BH1772" s="6"/>
      <c r="BI1772" s="124"/>
      <c r="BJ1772" s="130"/>
    </row>
    <row r="1773" spans="1:62" customFormat="1" ht="15" x14ac:dyDescent="0.35">
      <c r="A1773" s="34"/>
      <c r="B1773" s="76"/>
      <c r="C1773" s="1"/>
      <c r="D1773" s="9"/>
      <c r="E1773" s="1"/>
      <c r="F1773" s="15"/>
      <c r="G1773" s="5"/>
      <c r="H1773" s="5"/>
      <c r="I1773" s="22"/>
      <c r="J1773" s="22"/>
      <c r="K1773" s="22"/>
      <c r="L1773" s="60"/>
      <c r="M1773" s="60"/>
      <c r="N1773" s="60"/>
      <c r="O1773" s="60"/>
      <c r="P1773" s="60"/>
      <c r="Q1773" s="60"/>
      <c r="R1773" s="60"/>
      <c r="S1773" s="60"/>
      <c r="T1773" s="60"/>
      <c r="U1773" s="60"/>
      <c r="V1773" s="60"/>
      <c r="W1773" s="60"/>
      <c r="X1773" s="60"/>
      <c r="Y1773" s="59"/>
      <c r="Z1773" s="20"/>
      <c r="AA1773" s="60"/>
      <c r="AB1773" s="60"/>
      <c r="AC1773" s="60"/>
      <c r="AD1773" s="60"/>
      <c r="AE1773" s="22"/>
      <c r="AF1773" s="22"/>
      <c r="AG1773" s="22"/>
      <c r="AH1773" s="22"/>
      <c r="AI1773" s="22"/>
      <c r="AJ1773" s="22"/>
      <c r="AK1773" s="38"/>
      <c r="AL1773" s="39"/>
      <c r="AM1773" s="39"/>
      <c r="AN1773" s="39"/>
      <c r="AO1773" s="39"/>
      <c r="AP1773" s="39"/>
      <c r="AQ1773" s="39"/>
      <c r="AR1773" s="40"/>
      <c r="AS1773" s="39"/>
      <c r="AT1773" s="42"/>
      <c r="AU1773" s="39"/>
      <c r="AV1773" s="39"/>
      <c r="AW1773" s="39"/>
      <c r="AX1773" s="39"/>
      <c r="AY1773" s="39"/>
      <c r="AZ1773" s="40"/>
      <c r="BA1773" s="39"/>
      <c r="BB1773" s="40"/>
      <c r="BC1773" s="39"/>
      <c r="BD1773" s="42"/>
      <c r="BE1773" s="38"/>
      <c r="BF1773" s="39"/>
      <c r="BG1773" s="55"/>
      <c r="BH1773" s="56"/>
      <c r="BI1773" s="57"/>
      <c r="BJ1773" s="58"/>
    </row>
    <row r="1774" spans="1:62" customFormat="1" ht="15" x14ac:dyDescent="0.35">
      <c r="A1774" s="121"/>
      <c r="B1774" s="76"/>
      <c r="C1774" s="9"/>
      <c r="D1774" s="9"/>
      <c r="E1774" s="9"/>
      <c r="F1774" s="15"/>
      <c r="G1774" s="5"/>
      <c r="H1774" s="5"/>
      <c r="I1774" s="9"/>
      <c r="J1774" s="9"/>
      <c r="K1774" s="9"/>
      <c r="L1774" s="9"/>
      <c r="M1774" s="9"/>
      <c r="N1774" s="9"/>
      <c r="O1774" s="9"/>
      <c r="P1774" s="9"/>
      <c r="Q1774" s="9"/>
      <c r="R1774" s="9"/>
      <c r="S1774" s="9"/>
      <c r="T1774" s="9"/>
      <c r="U1774" s="9"/>
      <c r="V1774" s="9"/>
      <c r="W1774" s="9"/>
      <c r="X1774" s="65"/>
      <c r="Y1774" s="17"/>
      <c r="Z1774" s="65"/>
      <c r="AA1774" s="9"/>
      <c r="AB1774" s="9"/>
      <c r="AC1774" s="9"/>
      <c r="AD1774" s="9"/>
      <c r="AE1774" s="14"/>
      <c r="AF1774" s="14"/>
      <c r="AG1774" s="14"/>
      <c r="AH1774" s="14"/>
      <c r="AI1774" s="14"/>
      <c r="AJ1774" s="14"/>
      <c r="AK1774" s="124"/>
      <c r="AL1774" s="6"/>
      <c r="AM1774" s="6"/>
      <c r="AN1774" s="6"/>
      <c r="AO1774" s="6"/>
      <c r="AP1774" s="6"/>
      <c r="AQ1774" s="6"/>
      <c r="AR1774" s="6"/>
      <c r="AS1774" s="6"/>
      <c r="AT1774" s="130"/>
      <c r="AU1774" s="39"/>
      <c r="AV1774" s="39"/>
      <c r="AW1774" s="6"/>
      <c r="AX1774" s="6"/>
      <c r="AY1774" s="6"/>
      <c r="AZ1774" s="6"/>
      <c r="BA1774" s="6"/>
      <c r="BB1774" s="6"/>
      <c r="BC1774" s="6"/>
      <c r="BD1774" s="130"/>
      <c r="BE1774" s="124"/>
      <c r="BF1774" s="6"/>
      <c r="BG1774" s="130"/>
      <c r="BH1774" s="6"/>
      <c r="BI1774" s="124"/>
      <c r="BJ1774" s="130"/>
    </row>
    <row r="1775" spans="1:62" customFormat="1" ht="15" x14ac:dyDescent="0.35">
      <c r="A1775" s="34"/>
      <c r="B1775" s="76"/>
      <c r="C1775" s="1"/>
      <c r="D1775" s="9"/>
      <c r="E1775" s="1"/>
      <c r="F1775" s="15"/>
      <c r="G1775" s="5"/>
      <c r="H1775" s="5"/>
      <c r="I1775" s="22"/>
      <c r="J1775" s="22"/>
      <c r="K1775" s="22"/>
      <c r="L1775" s="60"/>
      <c r="M1775" s="60"/>
      <c r="N1775" s="60"/>
      <c r="O1775" s="60"/>
      <c r="P1775" s="60"/>
      <c r="Q1775" s="60"/>
      <c r="R1775" s="60"/>
      <c r="S1775" s="60"/>
      <c r="T1775" s="60"/>
      <c r="U1775" s="60"/>
      <c r="V1775" s="60"/>
      <c r="W1775" s="60"/>
      <c r="X1775" s="60"/>
      <c r="Y1775" s="59"/>
      <c r="Z1775" s="20"/>
      <c r="AA1775" s="60"/>
      <c r="AB1775" s="60"/>
      <c r="AC1775" s="60"/>
      <c r="AD1775" s="60"/>
      <c r="AE1775" s="22"/>
      <c r="AF1775" s="22"/>
      <c r="AG1775" s="22"/>
      <c r="AH1775" s="22"/>
      <c r="AI1775" s="22"/>
      <c r="AJ1775" s="22"/>
      <c r="AK1775" s="38"/>
      <c r="AL1775" s="39"/>
      <c r="AM1775" s="39"/>
      <c r="AN1775" s="39"/>
      <c r="AO1775" s="39"/>
      <c r="AP1775" s="39"/>
      <c r="AQ1775" s="39"/>
      <c r="AR1775" s="40"/>
      <c r="AS1775" s="39"/>
      <c r="AT1775" s="42"/>
      <c r="AU1775" s="39"/>
      <c r="AV1775" s="39"/>
      <c r="AW1775" s="39"/>
      <c r="AX1775" s="39"/>
      <c r="AY1775" s="39"/>
      <c r="AZ1775" s="40"/>
      <c r="BA1775" s="39"/>
      <c r="BB1775" s="40"/>
      <c r="BC1775" s="39"/>
      <c r="BD1775" s="42"/>
      <c r="BE1775" s="38"/>
      <c r="BF1775" s="39"/>
      <c r="BG1775" s="55"/>
      <c r="BH1775" s="56"/>
      <c r="BI1775" s="57"/>
      <c r="BJ1775" s="58"/>
    </row>
    <row r="1776" spans="1:62" customFormat="1" ht="15" x14ac:dyDescent="0.35">
      <c r="A1776" s="34"/>
      <c r="B1776" s="19"/>
      <c r="C1776" s="1"/>
      <c r="D1776" s="9"/>
      <c r="E1776" s="1"/>
      <c r="F1776" s="15"/>
      <c r="G1776" s="37"/>
      <c r="H1776" s="5"/>
      <c r="I1776" s="22"/>
      <c r="J1776" s="22"/>
      <c r="K1776" s="22"/>
      <c r="L1776" s="60"/>
      <c r="M1776" s="60"/>
      <c r="N1776" s="60"/>
      <c r="O1776" s="60"/>
      <c r="P1776" s="60"/>
      <c r="Q1776" s="60"/>
      <c r="R1776" s="60"/>
      <c r="S1776" s="60"/>
      <c r="T1776" s="60"/>
      <c r="U1776" s="60"/>
      <c r="V1776" s="60"/>
      <c r="W1776" s="60"/>
      <c r="X1776" s="60"/>
      <c r="Y1776" s="59"/>
      <c r="Z1776" s="20"/>
      <c r="AA1776" s="60"/>
      <c r="AB1776" s="60"/>
      <c r="AC1776" s="60"/>
      <c r="AD1776" s="60"/>
      <c r="AE1776" s="22"/>
      <c r="AF1776" s="22"/>
      <c r="AG1776" s="22"/>
      <c r="AH1776" s="22"/>
      <c r="AI1776" s="22"/>
      <c r="AJ1776" s="22"/>
      <c r="AK1776" s="38"/>
      <c r="AL1776" s="39"/>
      <c r="AM1776" s="39"/>
      <c r="AN1776" s="39"/>
      <c r="AO1776" s="39"/>
      <c r="AP1776" s="39"/>
      <c r="AQ1776" s="39"/>
      <c r="AR1776" s="40"/>
      <c r="AS1776" s="39"/>
      <c r="AT1776" s="42"/>
      <c r="AU1776" s="39"/>
      <c r="AV1776" s="39"/>
      <c r="AW1776" s="39"/>
      <c r="AX1776" s="39"/>
      <c r="AY1776" s="39"/>
      <c r="AZ1776" s="40"/>
      <c r="BA1776" s="39"/>
      <c r="BB1776" s="40"/>
      <c r="BC1776" s="39"/>
      <c r="BD1776" s="42"/>
      <c r="BE1776" s="38"/>
      <c r="BF1776" s="39"/>
      <c r="BG1776" s="55"/>
      <c r="BH1776" s="56"/>
      <c r="BI1776" s="57"/>
      <c r="BJ1776" s="58"/>
    </row>
    <row r="1777" spans="1:62" customFormat="1" ht="15" x14ac:dyDescent="0.35">
      <c r="A1777" s="121"/>
      <c r="B1777" s="76"/>
      <c r="C1777" s="9"/>
      <c r="D1777" s="9"/>
      <c r="E1777" s="9"/>
      <c r="F1777" s="15"/>
      <c r="G1777" s="5"/>
      <c r="H1777" s="5"/>
      <c r="I1777" s="9"/>
      <c r="J1777" s="9"/>
      <c r="K1777" s="9"/>
      <c r="L1777" s="9"/>
      <c r="M1777" s="9"/>
      <c r="N1777" s="9"/>
      <c r="O1777" s="9"/>
      <c r="P1777" s="9"/>
      <c r="Q1777" s="9"/>
      <c r="R1777" s="9"/>
      <c r="S1777" s="9"/>
      <c r="T1777" s="9"/>
      <c r="U1777" s="9"/>
      <c r="V1777" s="9"/>
      <c r="W1777" s="9"/>
      <c r="X1777" s="65"/>
      <c r="Y1777" s="17"/>
      <c r="Z1777" s="65"/>
      <c r="AA1777" s="9"/>
      <c r="AB1777" s="9"/>
      <c r="AC1777" s="9"/>
      <c r="AD1777" s="9"/>
      <c r="AE1777" s="14"/>
      <c r="AF1777" s="14"/>
      <c r="AG1777" s="14"/>
      <c r="AH1777" s="14"/>
      <c r="AI1777" s="14"/>
      <c r="AJ1777" s="14"/>
      <c r="AK1777" s="124"/>
      <c r="AL1777" s="6"/>
      <c r="AM1777" s="6"/>
      <c r="AN1777" s="6"/>
      <c r="AO1777" s="6"/>
      <c r="AP1777" s="6"/>
      <c r="AQ1777" s="6"/>
      <c r="AR1777" s="6"/>
      <c r="AS1777" s="6"/>
      <c r="AT1777" s="130"/>
      <c r="AU1777" s="39"/>
      <c r="AV1777" s="39"/>
      <c r="AW1777" s="6"/>
      <c r="AX1777" s="6"/>
      <c r="AY1777" s="6"/>
      <c r="AZ1777" s="6"/>
      <c r="BA1777" s="6"/>
      <c r="BB1777" s="6"/>
      <c r="BC1777" s="6"/>
      <c r="BD1777" s="130"/>
      <c r="BE1777" s="124"/>
      <c r="BF1777" s="6"/>
      <c r="BG1777" s="130"/>
      <c r="BH1777" s="6"/>
      <c r="BI1777" s="124"/>
      <c r="BJ1777" s="130"/>
    </row>
    <row r="1778" spans="1:62" customFormat="1" ht="15" x14ac:dyDescent="0.35">
      <c r="A1778" s="34"/>
      <c r="B1778" s="19"/>
      <c r="C1778" s="1"/>
      <c r="D1778" s="9"/>
      <c r="E1778" s="1"/>
      <c r="F1778" s="15"/>
      <c r="G1778" s="37"/>
      <c r="H1778" s="5"/>
      <c r="I1778" s="22"/>
      <c r="J1778" s="22"/>
      <c r="K1778" s="22"/>
      <c r="L1778" s="60"/>
      <c r="M1778" s="60"/>
      <c r="N1778" s="60"/>
      <c r="O1778" s="60"/>
      <c r="P1778" s="60"/>
      <c r="Q1778" s="60"/>
      <c r="R1778" s="60"/>
      <c r="S1778" s="60"/>
      <c r="T1778" s="60"/>
      <c r="U1778" s="60"/>
      <c r="V1778" s="60"/>
      <c r="W1778" s="60"/>
      <c r="X1778" s="60"/>
      <c r="Y1778" s="59"/>
      <c r="Z1778" s="20"/>
      <c r="AA1778" s="60"/>
      <c r="AB1778" s="60"/>
      <c r="AC1778" s="60"/>
      <c r="AD1778" s="60"/>
      <c r="AE1778" s="22"/>
      <c r="AF1778" s="22"/>
      <c r="AG1778" s="22"/>
      <c r="AH1778" s="22"/>
      <c r="AI1778" s="22"/>
      <c r="AJ1778" s="22"/>
      <c r="AK1778" s="38"/>
      <c r="AL1778" s="39"/>
      <c r="AM1778" s="39"/>
      <c r="AN1778" s="39"/>
      <c r="AO1778" s="39"/>
      <c r="AP1778" s="39"/>
      <c r="AQ1778" s="39"/>
      <c r="AR1778" s="40"/>
      <c r="AS1778" s="39"/>
      <c r="AT1778" s="42"/>
      <c r="AU1778" s="39"/>
      <c r="AV1778" s="39"/>
      <c r="AW1778" s="39"/>
      <c r="AX1778" s="39"/>
      <c r="AY1778" s="39"/>
      <c r="AZ1778" s="40"/>
      <c r="BA1778" s="39"/>
      <c r="BB1778" s="40"/>
      <c r="BC1778" s="39"/>
      <c r="BD1778" s="42"/>
      <c r="BE1778" s="38"/>
      <c r="BF1778" s="39"/>
      <c r="BG1778" s="55"/>
      <c r="BH1778" s="56"/>
      <c r="BI1778" s="57"/>
      <c r="BJ1778" s="58"/>
    </row>
    <row r="1779" spans="1:62" customFormat="1" ht="15" x14ac:dyDescent="0.35">
      <c r="A1779" s="34"/>
      <c r="B1779" s="19"/>
      <c r="C1779" s="1"/>
      <c r="D1779" s="9"/>
      <c r="E1779" s="1"/>
      <c r="F1779" s="15"/>
      <c r="G1779" s="37"/>
      <c r="H1779" s="5"/>
      <c r="I1779" s="22"/>
      <c r="J1779" s="22"/>
      <c r="K1779" s="22"/>
      <c r="L1779" s="60"/>
      <c r="M1779" s="60"/>
      <c r="N1779" s="60"/>
      <c r="O1779" s="60"/>
      <c r="P1779" s="60"/>
      <c r="Q1779" s="60"/>
      <c r="R1779" s="60"/>
      <c r="S1779" s="60"/>
      <c r="T1779" s="60"/>
      <c r="U1779" s="60"/>
      <c r="V1779" s="60"/>
      <c r="W1779" s="60"/>
      <c r="X1779" s="60"/>
      <c r="Y1779" s="59"/>
      <c r="Z1779" s="20"/>
      <c r="AA1779" s="60"/>
      <c r="AB1779" s="60"/>
      <c r="AC1779" s="60"/>
      <c r="AD1779" s="60"/>
      <c r="AE1779" s="22"/>
      <c r="AF1779" s="22"/>
      <c r="AG1779" s="22"/>
      <c r="AH1779" s="22"/>
      <c r="AI1779" s="22"/>
      <c r="AJ1779" s="22"/>
      <c r="AK1779" s="38"/>
      <c r="AL1779" s="39"/>
      <c r="AM1779" s="39"/>
      <c r="AN1779" s="39"/>
      <c r="AO1779" s="39"/>
      <c r="AP1779" s="39"/>
      <c r="AQ1779" s="39"/>
      <c r="AR1779" s="40"/>
      <c r="AS1779" s="39"/>
      <c r="AT1779" s="42"/>
      <c r="AU1779" s="39"/>
      <c r="AV1779" s="39"/>
      <c r="AW1779" s="39"/>
      <c r="AX1779" s="39"/>
      <c r="AY1779" s="39"/>
      <c r="AZ1779" s="40"/>
      <c r="BA1779" s="39"/>
      <c r="BB1779" s="40"/>
      <c r="BC1779" s="39"/>
      <c r="BD1779" s="42"/>
      <c r="BE1779" s="38"/>
      <c r="BF1779" s="39"/>
      <c r="BG1779" s="55"/>
      <c r="BH1779" s="56"/>
      <c r="BI1779" s="57"/>
      <c r="BJ1779" s="58"/>
    </row>
    <row r="1780" spans="1:62" customFormat="1" ht="15" x14ac:dyDescent="0.35">
      <c r="A1780" s="34"/>
      <c r="B1780" s="19"/>
      <c r="C1780" s="9"/>
      <c r="D1780" s="9"/>
      <c r="E1780" s="1"/>
      <c r="F1780" s="15"/>
      <c r="G1780" s="37"/>
      <c r="H1780" s="5"/>
      <c r="I1780" s="22"/>
      <c r="J1780" s="22"/>
      <c r="K1780" s="22"/>
      <c r="L1780" s="60"/>
      <c r="M1780" s="60"/>
      <c r="N1780" s="60"/>
      <c r="O1780" s="60"/>
      <c r="P1780" s="60"/>
      <c r="Q1780" s="60"/>
      <c r="R1780" s="60"/>
      <c r="S1780" s="60"/>
      <c r="T1780" s="60"/>
      <c r="U1780" s="60"/>
      <c r="V1780" s="60"/>
      <c r="W1780" s="60"/>
      <c r="X1780" s="60"/>
      <c r="Y1780" s="59"/>
      <c r="Z1780" s="20"/>
      <c r="AA1780" s="60"/>
      <c r="AB1780" s="60"/>
      <c r="AC1780" s="60"/>
      <c r="AD1780" s="60"/>
      <c r="AE1780" s="22"/>
      <c r="AF1780" s="22"/>
      <c r="AG1780" s="22"/>
      <c r="AH1780" s="22"/>
      <c r="AI1780" s="22"/>
      <c r="AJ1780" s="22"/>
      <c r="AK1780" s="38"/>
      <c r="AL1780" s="39"/>
      <c r="AM1780" s="39"/>
      <c r="AN1780" s="39"/>
      <c r="AO1780" s="39"/>
      <c r="AP1780" s="39"/>
      <c r="AQ1780" s="39"/>
      <c r="AR1780" s="40"/>
      <c r="AS1780" s="39"/>
      <c r="AT1780" s="42"/>
      <c r="AU1780" s="39"/>
      <c r="AV1780" s="39"/>
      <c r="AW1780" s="39"/>
      <c r="AX1780" s="39"/>
      <c r="AY1780" s="39"/>
      <c r="AZ1780" s="40"/>
      <c r="BA1780" s="39"/>
      <c r="BB1780" s="40"/>
      <c r="BC1780" s="39"/>
      <c r="BD1780" s="42"/>
      <c r="BE1780" s="38"/>
      <c r="BF1780" s="39"/>
      <c r="BG1780" s="55"/>
      <c r="BH1780" s="56"/>
      <c r="BI1780" s="57"/>
      <c r="BJ1780" s="58"/>
    </row>
    <row r="1781" spans="1:62" customFormat="1" ht="15" x14ac:dyDescent="0.35">
      <c r="A1781" s="34"/>
      <c r="B1781" s="76"/>
      <c r="C1781" s="1"/>
      <c r="D1781" s="9"/>
      <c r="E1781" s="1"/>
      <c r="F1781" s="15"/>
      <c r="G1781" s="5"/>
      <c r="H1781" s="5"/>
      <c r="I1781" s="22"/>
      <c r="J1781" s="22"/>
      <c r="K1781" s="22"/>
      <c r="L1781" s="60"/>
      <c r="M1781" s="60"/>
      <c r="N1781" s="60"/>
      <c r="O1781" s="60"/>
      <c r="P1781" s="60"/>
      <c r="Q1781" s="60"/>
      <c r="R1781" s="60"/>
      <c r="S1781" s="60"/>
      <c r="T1781" s="60"/>
      <c r="U1781" s="60"/>
      <c r="V1781" s="60"/>
      <c r="W1781" s="60"/>
      <c r="X1781" s="60"/>
      <c r="Y1781" s="59"/>
      <c r="Z1781" s="20"/>
      <c r="AA1781" s="60"/>
      <c r="AB1781" s="60"/>
      <c r="AC1781" s="60"/>
      <c r="AD1781" s="60"/>
      <c r="AE1781" s="22"/>
      <c r="AF1781" s="22"/>
      <c r="AG1781" s="22"/>
      <c r="AH1781" s="22"/>
      <c r="AI1781" s="22"/>
      <c r="AJ1781" s="22"/>
      <c r="AK1781" s="38"/>
      <c r="AL1781" s="39"/>
      <c r="AM1781" s="39"/>
      <c r="AN1781" s="39"/>
      <c r="AO1781" s="39"/>
      <c r="AP1781" s="39"/>
      <c r="AQ1781" s="39"/>
      <c r="AR1781" s="40"/>
      <c r="AS1781" s="39"/>
      <c r="AT1781" s="42"/>
      <c r="AU1781" s="39"/>
      <c r="AV1781" s="39"/>
      <c r="AW1781" s="39"/>
      <c r="AX1781" s="39"/>
      <c r="AY1781" s="39"/>
      <c r="AZ1781" s="40"/>
      <c r="BA1781" s="39"/>
      <c r="BB1781" s="40"/>
      <c r="BC1781" s="39"/>
      <c r="BD1781" s="42"/>
      <c r="BE1781" s="38"/>
      <c r="BF1781" s="39"/>
      <c r="BG1781" s="55"/>
      <c r="BH1781" s="56"/>
      <c r="BI1781" s="57"/>
      <c r="BJ1781" s="58"/>
    </row>
    <row r="1782" spans="1:62" customFormat="1" ht="15" x14ac:dyDescent="0.35">
      <c r="A1782" s="121"/>
      <c r="B1782" s="76"/>
      <c r="C1782" s="9"/>
      <c r="D1782" s="9"/>
      <c r="E1782" s="9"/>
      <c r="F1782" s="15"/>
      <c r="G1782" s="5"/>
      <c r="H1782" s="5"/>
      <c r="I1782" s="9"/>
      <c r="J1782" s="9"/>
      <c r="K1782" s="9"/>
      <c r="L1782" s="9"/>
      <c r="M1782" s="9"/>
      <c r="N1782" s="9"/>
      <c r="O1782" s="9"/>
      <c r="P1782" s="9"/>
      <c r="Q1782" s="9"/>
      <c r="R1782" s="9"/>
      <c r="S1782" s="9"/>
      <c r="T1782" s="9"/>
      <c r="U1782" s="9"/>
      <c r="V1782" s="9"/>
      <c r="W1782" s="9"/>
      <c r="X1782" s="65"/>
      <c r="Y1782" s="17"/>
      <c r="Z1782" s="65"/>
      <c r="AA1782" s="9"/>
      <c r="AB1782" s="9"/>
      <c r="AC1782" s="9"/>
      <c r="AD1782" s="9"/>
      <c r="AE1782" s="14"/>
      <c r="AF1782" s="14"/>
      <c r="AG1782" s="14"/>
      <c r="AH1782" s="14"/>
      <c r="AI1782" s="14"/>
      <c r="AJ1782" s="14"/>
      <c r="AK1782" s="124"/>
      <c r="AL1782" s="6"/>
      <c r="AM1782" s="6"/>
      <c r="AN1782" s="6"/>
      <c r="AO1782" s="6"/>
      <c r="AP1782" s="6"/>
      <c r="AQ1782" s="6"/>
      <c r="AR1782" s="6"/>
      <c r="AS1782" s="6"/>
      <c r="AT1782" s="130"/>
      <c r="AU1782" s="39"/>
      <c r="AV1782" s="39"/>
      <c r="AW1782" s="6"/>
      <c r="AX1782" s="6"/>
      <c r="AY1782" s="6"/>
      <c r="AZ1782" s="6"/>
      <c r="BA1782" s="6"/>
      <c r="BB1782" s="6"/>
      <c r="BC1782" s="6"/>
      <c r="BD1782" s="130"/>
      <c r="BE1782" s="124"/>
      <c r="BF1782" s="6"/>
      <c r="BG1782" s="130"/>
      <c r="BH1782" s="6"/>
      <c r="BI1782" s="124"/>
      <c r="BJ1782" s="130"/>
    </row>
    <row r="1783" spans="1:62" customFormat="1" ht="15" x14ac:dyDescent="0.35">
      <c r="A1783" s="121"/>
      <c r="B1783" s="76"/>
      <c r="C1783" s="9"/>
      <c r="D1783" s="9"/>
      <c r="E1783" s="9"/>
      <c r="F1783" s="15"/>
      <c r="G1783" s="5"/>
      <c r="H1783" s="5"/>
      <c r="I1783" s="9"/>
      <c r="J1783" s="9"/>
      <c r="K1783" s="9"/>
      <c r="L1783" s="9"/>
      <c r="M1783" s="9"/>
      <c r="N1783" s="9"/>
      <c r="O1783" s="9"/>
      <c r="P1783" s="9"/>
      <c r="Q1783" s="9"/>
      <c r="R1783" s="9"/>
      <c r="S1783" s="9"/>
      <c r="T1783" s="9"/>
      <c r="U1783" s="9"/>
      <c r="V1783" s="9"/>
      <c r="W1783" s="9"/>
      <c r="X1783" s="65"/>
      <c r="Y1783" s="17"/>
      <c r="Z1783" s="65"/>
      <c r="AA1783" s="9"/>
      <c r="AB1783" s="9"/>
      <c r="AC1783" s="9"/>
      <c r="AD1783" s="9"/>
      <c r="AE1783" s="14"/>
      <c r="AF1783" s="14"/>
      <c r="AG1783" s="14"/>
      <c r="AH1783" s="14"/>
      <c r="AI1783" s="14"/>
      <c r="AJ1783" s="14"/>
      <c r="AK1783" s="124"/>
      <c r="AL1783" s="6"/>
      <c r="AM1783" s="6"/>
      <c r="AN1783" s="6"/>
      <c r="AO1783" s="6"/>
      <c r="AP1783" s="6"/>
      <c r="AQ1783" s="6"/>
      <c r="AR1783" s="6"/>
      <c r="AS1783" s="6"/>
      <c r="AT1783" s="130"/>
      <c r="AU1783" s="6"/>
      <c r="AV1783" s="6"/>
      <c r="AW1783" s="6"/>
      <c r="AX1783" s="6"/>
      <c r="AY1783" s="6"/>
      <c r="AZ1783" s="6"/>
      <c r="BA1783" s="6"/>
      <c r="BB1783" s="6"/>
      <c r="BC1783" s="6"/>
      <c r="BD1783" s="130"/>
      <c r="BE1783" s="124"/>
      <c r="BF1783" s="6"/>
      <c r="BG1783" s="130"/>
      <c r="BH1783" s="6"/>
      <c r="BI1783" s="124"/>
      <c r="BJ1783" s="130"/>
    </row>
    <row r="1784" spans="1:62" customFormat="1" ht="15" x14ac:dyDescent="0.35">
      <c r="A1784" s="34"/>
      <c r="B1784" s="76"/>
      <c r="C1784" s="1"/>
      <c r="D1784" s="9"/>
      <c r="E1784" s="1"/>
      <c r="F1784" s="15"/>
      <c r="G1784" s="5"/>
      <c r="H1784" s="5"/>
      <c r="I1784" s="22"/>
      <c r="J1784" s="22"/>
      <c r="K1784" s="22"/>
      <c r="L1784" s="60"/>
      <c r="M1784" s="60"/>
      <c r="N1784" s="60"/>
      <c r="O1784" s="60"/>
      <c r="P1784" s="60"/>
      <c r="Q1784" s="60"/>
      <c r="R1784" s="60"/>
      <c r="S1784" s="60"/>
      <c r="T1784" s="60"/>
      <c r="U1784" s="60"/>
      <c r="V1784" s="60"/>
      <c r="W1784" s="60"/>
      <c r="X1784" s="60"/>
      <c r="Y1784" s="59"/>
      <c r="Z1784" s="20"/>
      <c r="AA1784" s="60"/>
      <c r="AB1784" s="60"/>
      <c r="AC1784" s="60"/>
      <c r="AD1784" s="60"/>
      <c r="AE1784" s="22"/>
      <c r="AF1784" s="22"/>
      <c r="AG1784" s="22"/>
      <c r="AH1784" s="22"/>
      <c r="AI1784" s="22"/>
      <c r="AJ1784" s="22"/>
      <c r="AK1784" s="38"/>
      <c r="AL1784" s="39"/>
      <c r="AM1784" s="39"/>
      <c r="AN1784" s="39"/>
      <c r="AO1784" s="39"/>
      <c r="AP1784" s="39"/>
      <c r="AQ1784" s="39"/>
      <c r="AR1784" s="40"/>
      <c r="AS1784" s="39"/>
      <c r="AT1784" s="42"/>
      <c r="AU1784" s="39"/>
      <c r="AV1784" s="39"/>
      <c r="AW1784" s="39"/>
      <c r="AX1784" s="39"/>
      <c r="AY1784" s="39"/>
      <c r="AZ1784" s="40"/>
      <c r="BA1784" s="39"/>
      <c r="BB1784" s="40"/>
      <c r="BC1784" s="39"/>
      <c r="BD1784" s="42"/>
      <c r="BE1784" s="38"/>
      <c r="BF1784" s="39"/>
      <c r="BG1784" s="55"/>
      <c r="BH1784" s="56"/>
      <c r="BI1784" s="57"/>
      <c r="BJ1784" s="58"/>
    </row>
    <row r="1785" spans="1:62" customFormat="1" ht="15" x14ac:dyDescent="0.35">
      <c r="A1785" s="121"/>
      <c r="B1785" s="76"/>
      <c r="C1785" s="9"/>
      <c r="D1785" s="9"/>
      <c r="E1785" s="9"/>
      <c r="F1785" s="15"/>
      <c r="G1785" s="5"/>
      <c r="H1785" s="5"/>
      <c r="I1785" s="9"/>
      <c r="J1785" s="9"/>
      <c r="K1785" s="9"/>
      <c r="L1785" s="9"/>
      <c r="M1785" s="9"/>
      <c r="N1785" s="9"/>
      <c r="O1785" s="9"/>
      <c r="P1785" s="9"/>
      <c r="Q1785" s="9"/>
      <c r="R1785" s="9"/>
      <c r="S1785" s="9"/>
      <c r="T1785" s="9"/>
      <c r="U1785" s="9"/>
      <c r="V1785" s="8"/>
      <c r="W1785" s="8"/>
      <c r="X1785" s="7"/>
      <c r="Y1785" s="18"/>
      <c r="Z1785" s="7"/>
      <c r="AA1785" s="7"/>
      <c r="AB1785" s="7"/>
      <c r="AC1785" s="9"/>
      <c r="AD1785" s="8"/>
      <c r="AE1785" s="14"/>
      <c r="AF1785" s="14"/>
      <c r="AG1785" s="14"/>
      <c r="AH1785" s="14"/>
      <c r="AI1785" s="14"/>
      <c r="AJ1785" s="14"/>
      <c r="AK1785" s="125"/>
      <c r="AL1785" s="6"/>
      <c r="AM1785" s="5"/>
      <c r="AN1785" s="5"/>
      <c r="AO1785" s="6"/>
      <c r="AP1785" s="6"/>
      <c r="AQ1785" s="6"/>
      <c r="AR1785" s="6"/>
      <c r="AS1785" s="6"/>
      <c r="AT1785" s="130"/>
      <c r="AU1785" s="6"/>
      <c r="AV1785" s="6"/>
      <c r="AW1785" s="6"/>
      <c r="AX1785" s="6"/>
      <c r="AY1785" s="6"/>
      <c r="AZ1785" s="6"/>
      <c r="BA1785" s="6"/>
      <c r="BB1785" s="6"/>
      <c r="BC1785" s="6"/>
      <c r="BD1785" s="130"/>
      <c r="BE1785" s="124"/>
      <c r="BF1785" s="6"/>
      <c r="BG1785" s="130"/>
      <c r="BH1785" s="6"/>
      <c r="BI1785" s="124"/>
      <c r="BJ1785" s="130"/>
    </row>
    <row r="1786" spans="1:62" customFormat="1" ht="15" x14ac:dyDescent="0.35">
      <c r="A1786" s="121"/>
      <c r="B1786" s="76"/>
      <c r="C1786" s="9"/>
      <c r="D1786" s="9"/>
      <c r="E1786" s="9"/>
      <c r="F1786" s="15"/>
      <c r="G1786" s="5"/>
      <c r="H1786" s="5"/>
      <c r="I1786" s="9"/>
      <c r="J1786" s="9"/>
      <c r="K1786" s="9"/>
      <c r="L1786" s="9"/>
      <c r="M1786" s="9"/>
      <c r="N1786" s="9"/>
      <c r="O1786" s="9"/>
      <c r="P1786" s="9"/>
      <c r="Q1786" s="9"/>
      <c r="R1786" s="9"/>
      <c r="S1786" s="9"/>
      <c r="T1786" s="9"/>
      <c r="U1786" s="9"/>
      <c r="V1786" s="9"/>
      <c r="W1786" s="9"/>
      <c r="X1786" s="65"/>
      <c r="Y1786" s="17"/>
      <c r="Z1786" s="65"/>
      <c r="AA1786" s="9"/>
      <c r="AB1786" s="9"/>
      <c r="AC1786" s="9"/>
      <c r="AD1786" s="9"/>
      <c r="AE1786" s="14"/>
      <c r="AF1786" s="14"/>
      <c r="AG1786" s="14"/>
      <c r="AH1786" s="14"/>
      <c r="AI1786" s="14"/>
      <c r="AJ1786" s="14"/>
      <c r="AK1786" s="124"/>
      <c r="AL1786" s="6"/>
      <c r="AM1786" s="6"/>
      <c r="AN1786" s="6"/>
      <c r="AO1786" s="6"/>
      <c r="AP1786" s="6"/>
      <c r="AQ1786" s="6"/>
      <c r="AR1786" s="6"/>
      <c r="AS1786" s="6"/>
      <c r="AT1786" s="130"/>
      <c r="AU1786" s="39"/>
      <c r="AV1786" s="39"/>
      <c r="AW1786" s="6"/>
      <c r="AX1786" s="6"/>
      <c r="AY1786" s="6"/>
      <c r="AZ1786" s="6"/>
      <c r="BA1786" s="6"/>
      <c r="BB1786" s="6"/>
      <c r="BC1786" s="6"/>
      <c r="BD1786" s="130"/>
      <c r="BE1786" s="124"/>
      <c r="BF1786" s="6"/>
      <c r="BG1786" s="130"/>
      <c r="BH1786" s="6"/>
      <c r="BI1786" s="124"/>
      <c r="BJ1786" s="130"/>
    </row>
    <row r="1787" spans="1:62" customFormat="1" ht="15" x14ac:dyDescent="0.35">
      <c r="A1787" s="121"/>
      <c r="B1787" s="76"/>
      <c r="C1787" s="9"/>
      <c r="D1787" s="9"/>
      <c r="E1787" s="9"/>
      <c r="F1787" s="15"/>
      <c r="G1787" s="5"/>
      <c r="H1787" s="5"/>
      <c r="I1787" s="9"/>
      <c r="J1787" s="9"/>
      <c r="K1787" s="9"/>
      <c r="L1787" s="9"/>
      <c r="M1787" s="9"/>
      <c r="N1787" s="9"/>
      <c r="O1787" s="9"/>
      <c r="P1787" s="9"/>
      <c r="Q1787" s="9"/>
      <c r="R1787" s="9"/>
      <c r="S1787" s="9"/>
      <c r="T1787" s="9"/>
      <c r="U1787" s="9"/>
      <c r="V1787" s="8"/>
      <c r="W1787" s="8"/>
      <c r="X1787" s="7"/>
      <c r="Y1787" s="18"/>
      <c r="Z1787" s="7"/>
      <c r="AA1787" s="7"/>
      <c r="AB1787" s="7"/>
      <c r="AC1787" s="9"/>
      <c r="AD1787" s="8"/>
      <c r="AE1787" s="14"/>
      <c r="AF1787" s="14"/>
      <c r="AG1787" s="14"/>
      <c r="AH1787" s="14"/>
      <c r="AI1787" s="14"/>
      <c r="AJ1787" s="14"/>
      <c r="AK1787" s="125"/>
      <c r="AL1787" s="6"/>
      <c r="AM1787" s="5"/>
      <c r="AN1787" s="5"/>
      <c r="AO1787" s="6"/>
      <c r="AP1787" s="6"/>
      <c r="AQ1787" s="6"/>
      <c r="AR1787" s="6"/>
      <c r="AS1787" s="6"/>
      <c r="AT1787" s="130"/>
      <c r="AU1787" s="6"/>
      <c r="AV1787" s="6"/>
      <c r="AW1787" s="6"/>
      <c r="AX1787" s="6"/>
      <c r="AY1787" s="6"/>
      <c r="AZ1787" s="6"/>
      <c r="BA1787" s="6"/>
      <c r="BB1787" s="6"/>
      <c r="BC1787" s="6"/>
      <c r="BD1787" s="130"/>
      <c r="BE1787" s="124"/>
      <c r="BF1787" s="6"/>
      <c r="BG1787" s="130"/>
      <c r="BH1787" s="6"/>
      <c r="BI1787" s="124"/>
      <c r="BJ1787" s="137"/>
    </row>
    <row r="1788" spans="1:62" customFormat="1" ht="15" x14ac:dyDescent="0.35">
      <c r="A1788" s="121"/>
      <c r="B1788" s="76"/>
      <c r="C1788" s="9"/>
      <c r="D1788" s="9"/>
      <c r="E1788" s="9"/>
      <c r="F1788" s="15"/>
      <c r="G1788" s="5"/>
      <c r="H1788" s="5"/>
      <c r="I1788" s="9"/>
      <c r="J1788" s="9"/>
      <c r="K1788" s="9"/>
      <c r="L1788" s="9"/>
      <c r="M1788" s="9"/>
      <c r="N1788" s="9"/>
      <c r="O1788" s="9"/>
      <c r="P1788" s="9"/>
      <c r="Q1788" s="9"/>
      <c r="R1788" s="9"/>
      <c r="S1788" s="9"/>
      <c r="T1788" s="9"/>
      <c r="U1788" s="9"/>
      <c r="V1788" s="8"/>
      <c r="W1788" s="8"/>
      <c r="X1788" s="7"/>
      <c r="Y1788" s="18"/>
      <c r="Z1788" s="7"/>
      <c r="AA1788" s="7"/>
      <c r="AB1788" s="7"/>
      <c r="AC1788" s="9"/>
      <c r="AD1788" s="8"/>
      <c r="AE1788" s="14"/>
      <c r="AF1788" s="14"/>
      <c r="AG1788" s="14"/>
      <c r="AH1788" s="14"/>
      <c r="AI1788" s="14"/>
      <c r="AJ1788" s="14"/>
      <c r="AK1788" s="125"/>
      <c r="AL1788" s="6"/>
      <c r="AM1788" s="5"/>
      <c r="AN1788" s="5"/>
      <c r="AO1788" s="6"/>
      <c r="AP1788" s="6"/>
      <c r="AQ1788" s="6"/>
      <c r="AR1788" s="6"/>
      <c r="AS1788" s="6"/>
      <c r="AT1788" s="130"/>
      <c r="AU1788" s="6"/>
      <c r="AV1788" s="6"/>
      <c r="AW1788" s="6"/>
      <c r="AX1788" s="6"/>
      <c r="AY1788" s="6"/>
      <c r="AZ1788" s="6"/>
      <c r="BA1788" s="6"/>
      <c r="BB1788" s="6"/>
      <c r="BC1788" s="6"/>
      <c r="BD1788" s="130"/>
      <c r="BE1788" s="124"/>
      <c r="BF1788" s="6"/>
      <c r="BG1788" s="130"/>
      <c r="BH1788" s="6"/>
      <c r="BI1788" s="124"/>
      <c r="BJ1788" s="130"/>
    </row>
    <row r="1789" spans="1:62" customFormat="1" ht="15" x14ac:dyDescent="0.35">
      <c r="A1789" s="34"/>
      <c r="B1789" s="76"/>
      <c r="C1789" s="1"/>
      <c r="D1789" s="9"/>
      <c r="E1789" s="1"/>
      <c r="F1789" s="15"/>
      <c r="G1789" s="5"/>
      <c r="H1789" s="5"/>
      <c r="I1789" s="22"/>
      <c r="J1789" s="22"/>
      <c r="K1789" s="22"/>
      <c r="L1789" s="60"/>
      <c r="M1789" s="60"/>
      <c r="N1789" s="60"/>
      <c r="O1789" s="60"/>
      <c r="P1789" s="60"/>
      <c r="Q1789" s="60"/>
      <c r="R1789" s="60"/>
      <c r="S1789" s="60"/>
      <c r="T1789" s="60"/>
      <c r="U1789" s="60"/>
      <c r="V1789" s="60"/>
      <c r="W1789" s="60"/>
      <c r="X1789" s="60"/>
      <c r="Y1789" s="59"/>
      <c r="Z1789" s="20"/>
      <c r="AA1789" s="60"/>
      <c r="AB1789" s="60"/>
      <c r="AC1789" s="60"/>
      <c r="AD1789" s="60"/>
      <c r="AE1789" s="22"/>
      <c r="AF1789" s="22"/>
      <c r="AG1789" s="22"/>
      <c r="AH1789" s="22"/>
      <c r="AI1789" s="22"/>
      <c r="AJ1789" s="22"/>
      <c r="AK1789" s="38"/>
      <c r="AL1789" s="39"/>
      <c r="AM1789" s="39"/>
      <c r="AN1789" s="39"/>
      <c r="AO1789" s="39"/>
      <c r="AP1789" s="39"/>
      <c r="AQ1789" s="39"/>
      <c r="AR1789" s="40"/>
      <c r="AS1789" s="39"/>
      <c r="AT1789" s="42"/>
      <c r="AU1789" s="39"/>
      <c r="AV1789" s="39"/>
      <c r="AW1789" s="39"/>
      <c r="AX1789" s="39"/>
      <c r="AY1789" s="39"/>
      <c r="AZ1789" s="40"/>
      <c r="BA1789" s="39"/>
      <c r="BB1789" s="40"/>
      <c r="BC1789" s="39"/>
      <c r="BD1789" s="42"/>
      <c r="BE1789" s="38"/>
      <c r="BF1789" s="39"/>
      <c r="BG1789" s="55"/>
      <c r="BH1789" s="56"/>
      <c r="BI1789" s="57"/>
      <c r="BJ1789" s="58"/>
    </row>
    <row r="1790" spans="1:62" customFormat="1" ht="15" x14ac:dyDescent="0.35">
      <c r="A1790" s="121"/>
      <c r="B1790" s="76"/>
      <c r="C1790" s="9"/>
      <c r="D1790" s="9"/>
      <c r="E1790" s="9"/>
      <c r="F1790" s="15"/>
      <c r="G1790" s="5"/>
      <c r="H1790" s="5"/>
      <c r="I1790" s="9"/>
      <c r="J1790" s="9"/>
      <c r="K1790" s="9"/>
      <c r="L1790" s="9"/>
      <c r="M1790" s="9"/>
      <c r="N1790" s="9"/>
      <c r="O1790" s="9"/>
      <c r="P1790" s="9"/>
      <c r="Q1790" s="9"/>
      <c r="R1790" s="9"/>
      <c r="S1790" s="9"/>
      <c r="T1790" s="9"/>
      <c r="U1790" s="9"/>
      <c r="V1790" s="8"/>
      <c r="W1790" s="8"/>
      <c r="X1790" s="7"/>
      <c r="Y1790" s="18"/>
      <c r="Z1790" s="7"/>
      <c r="AA1790" s="7"/>
      <c r="AB1790" s="7"/>
      <c r="AC1790" s="9"/>
      <c r="AD1790" s="8"/>
      <c r="AE1790" s="14"/>
      <c r="AF1790" s="14"/>
      <c r="AG1790" s="14"/>
      <c r="AH1790" s="14"/>
      <c r="AI1790" s="14"/>
      <c r="AJ1790" s="14"/>
      <c r="AK1790" s="125"/>
      <c r="AL1790" s="6"/>
      <c r="AM1790" s="5"/>
      <c r="AN1790" s="5"/>
      <c r="AO1790" s="6"/>
      <c r="AP1790" s="6"/>
      <c r="AQ1790" s="6"/>
      <c r="AR1790" s="6"/>
      <c r="AS1790" s="6"/>
      <c r="AT1790" s="130"/>
      <c r="AU1790" s="6"/>
      <c r="AV1790" s="6"/>
      <c r="AW1790" s="6"/>
      <c r="AX1790" s="6"/>
      <c r="AY1790" s="6"/>
      <c r="AZ1790" s="6"/>
      <c r="BA1790" s="6"/>
      <c r="BB1790" s="6"/>
      <c r="BC1790" s="6"/>
      <c r="BD1790" s="130"/>
      <c r="BE1790" s="124"/>
      <c r="BF1790" s="6"/>
      <c r="BG1790" s="130"/>
      <c r="BH1790" s="6"/>
      <c r="BI1790" s="124"/>
      <c r="BJ1790" s="130"/>
    </row>
    <row r="1791" spans="1:62" customFormat="1" ht="15" x14ac:dyDescent="0.35">
      <c r="A1791" s="121"/>
      <c r="B1791" s="76"/>
      <c r="C1791" s="9"/>
      <c r="D1791" s="9"/>
      <c r="E1791" s="9"/>
      <c r="F1791" s="15"/>
      <c r="G1791" s="5"/>
      <c r="H1791" s="5"/>
      <c r="I1791" s="9"/>
      <c r="J1791" s="9"/>
      <c r="K1791" s="9"/>
      <c r="L1791" s="9"/>
      <c r="M1791" s="9"/>
      <c r="N1791" s="9"/>
      <c r="O1791" s="9"/>
      <c r="P1791" s="9"/>
      <c r="Q1791" s="9"/>
      <c r="R1791" s="9"/>
      <c r="S1791" s="9"/>
      <c r="T1791" s="9"/>
      <c r="U1791" s="9"/>
      <c r="V1791" s="8"/>
      <c r="W1791" s="8"/>
      <c r="X1791" s="7"/>
      <c r="Y1791" s="18"/>
      <c r="Z1791" s="7"/>
      <c r="AA1791" s="7"/>
      <c r="AB1791" s="7"/>
      <c r="AC1791" s="9"/>
      <c r="AD1791" s="8"/>
      <c r="AE1791" s="14"/>
      <c r="AF1791" s="14"/>
      <c r="AG1791" s="14"/>
      <c r="AH1791" s="14"/>
      <c r="AI1791" s="14"/>
      <c r="AJ1791" s="14"/>
      <c r="AK1791" s="125"/>
      <c r="AL1791" s="6"/>
      <c r="AM1791" s="5"/>
      <c r="AN1791" s="5"/>
      <c r="AO1791" s="6"/>
      <c r="AP1791" s="6"/>
      <c r="AQ1791" s="6"/>
      <c r="AR1791" s="6"/>
      <c r="AS1791" s="6"/>
      <c r="AT1791" s="130"/>
      <c r="AU1791" s="39"/>
      <c r="AV1791" s="39"/>
      <c r="AW1791" s="6"/>
      <c r="AX1791" s="6"/>
      <c r="AY1791" s="6"/>
      <c r="AZ1791" s="6"/>
      <c r="BA1791" s="6"/>
      <c r="BB1791" s="6"/>
      <c r="BC1791" s="6"/>
      <c r="BD1791" s="130"/>
      <c r="BE1791" s="124"/>
      <c r="BF1791" s="6"/>
      <c r="BG1791" s="130"/>
      <c r="BH1791" s="6"/>
      <c r="BI1791" s="124"/>
      <c r="BJ1791" s="130"/>
    </row>
    <row r="1792" spans="1:62" customFormat="1" ht="15" x14ac:dyDescent="0.35">
      <c r="A1792" s="121"/>
      <c r="B1792" s="76"/>
      <c r="C1792" s="9"/>
      <c r="D1792" s="9"/>
      <c r="E1792" s="9"/>
      <c r="F1792" s="15"/>
      <c r="G1792" s="5"/>
      <c r="H1792" s="5"/>
      <c r="I1792" s="9"/>
      <c r="J1792" s="9"/>
      <c r="K1792" s="9"/>
      <c r="L1792" s="9"/>
      <c r="M1792" s="9"/>
      <c r="N1792" s="9"/>
      <c r="O1792" s="9"/>
      <c r="P1792" s="9"/>
      <c r="Q1792" s="9"/>
      <c r="R1792" s="9"/>
      <c r="S1792" s="9"/>
      <c r="T1792" s="9"/>
      <c r="U1792" s="9"/>
      <c r="V1792" s="8"/>
      <c r="W1792" s="8"/>
      <c r="X1792" s="7"/>
      <c r="Y1792" s="18"/>
      <c r="Z1792" s="7"/>
      <c r="AA1792" s="7"/>
      <c r="AB1792" s="7"/>
      <c r="AC1792" s="9"/>
      <c r="AD1792" s="8"/>
      <c r="AE1792" s="14"/>
      <c r="AF1792" s="14"/>
      <c r="AG1792" s="14"/>
      <c r="AH1792" s="14"/>
      <c r="AI1792" s="14"/>
      <c r="AJ1792" s="14"/>
      <c r="AK1792" s="125"/>
      <c r="AL1792" s="6"/>
      <c r="AM1792" s="5"/>
      <c r="AN1792" s="5"/>
      <c r="AO1792" s="6"/>
      <c r="AP1792" s="6"/>
      <c r="AQ1792" s="6"/>
      <c r="AR1792" s="6"/>
      <c r="AS1792" s="6"/>
      <c r="AT1792" s="130"/>
      <c r="AU1792" s="6"/>
      <c r="AV1792" s="6"/>
      <c r="AW1792" s="6"/>
      <c r="AX1792" s="6"/>
      <c r="AY1792" s="6"/>
      <c r="AZ1792" s="6"/>
      <c r="BA1792" s="6"/>
      <c r="BB1792" s="6"/>
      <c r="BC1792" s="6"/>
      <c r="BD1792" s="130"/>
      <c r="BE1792" s="124"/>
      <c r="BF1792" s="6"/>
      <c r="BG1792" s="130"/>
      <c r="BH1792" s="6"/>
      <c r="BI1792" s="124"/>
      <c r="BJ1792" s="130"/>
    </row>
    <row r="1793" spans="1:62" customFormat="1" ht="15" x14ac:dyDescent="0.35">
      <c r="A1793" s="34"/>
      <c r="B1793" s="19"/>
      <c r="C1793" s="1"/>
      <c r="D1793" s="9"/>
      <c r="E1793" s="1"/>
      <c r="F1793" s="15"/>
      <c r="G1793" s="37"/>
      <c r="H1793" s="5"/>
      <c r="I1793" s="22"/>
      <c r="J1793" s="22"/>
      <c r="K1793" s="22"/>
      <c r="L1793" s="60"/>
      <c r="M1793" s="60"/>
      <c r="N1793" s="60"/>
      <c r="O1793" s="60"/>
      <c r="P1793" s="60"/>
      <c r="Q1793" s="60"/>
      <c r="R1793" s="60"/>
      <c r="S1793" s="60"/>
      <c r="T1793" s="60"/>
      <c r="U1793" s="60"/>
      <c r="V1793" s="60"/>
      <c r="W1793" s="60"/>
      <c r="X1793" s="60"/>
      <c r="Y1793" s="59"/>
      <c r="Z1793" s="20"/>
      <c r="AA1793" s="60"/>
      <c r="AB1793" s="60"/>
      <c r="AC1793" s="60"/>
      <c r="AD1793" s="60"/>
      <c r="AE1793" s="22"/>
      <c r="AF1793" s="22"/>
      <c r="AG1793" s="22"/>
      <c r="AH1793" s="22"/>
      <c r="AI1793" s="22"/>
      <c r="AJ1793" s="22"/>
      <c r="AK1793" s="38"/>
      <c r="AL1793" s="39"/>
      <c r="AM1793" s="39"/>
      <c r="AN1793" s="39"/>
      <c r="AO1793" s="39"/>
      <c r="AP1793" s="39"/>
      <c r="AQ1793" s="39"/>
      <c r="AR1793" s="40"/>
      <c r="AS1793" s="39"/>
      <c r="AT1793" s="42"/>
      <c r="AU1793" s="39"/>
      <c r="AV1793" s="39"/>
      <c r="AW1793" s="39"/>
      <c r="AX1793" s="39"/>
      <c r="AY1793" s="39"/>
      <c r="AZ1793" s="40"/>
      <c r="BA1793" s="39"/>
      <c r="BB1793" s="40"/>
      <c r="BC1793" s="39"/>
      <c r="BD1793" s="42"/>
      <c r="BE1793" s="38"/>
      <c r="BF1793" s="39"/>
      <c r="BG1793" s="55"/>
      <c r="BH1793" s="56"/>
      <c r="BI1793" s="57"/>
      <c r="BJ1793" s="58"/>
    </row>
    <row r="1794" spans="1:62" customFormat="1" ht="15" x14ac:dyDescent="0.35">
      <c r="A1794" s="121"/>
      <c r="B1794" s="76"/>
      <c r="C1794" s="9"/>
      <c r="D1794" s="9"/>
      <c r="E1794" s="9"/>
      <c r="F1794" s="15"/>
      <c r="G1794" s="5"/>
      <c r="H1794" s="5"/>
      <c r="I1794" s="9"/>
      <c r="J1794" s="9"/>
      <c r="K1794" s="9"/>
      <c r="L1794" s="9"/>
      <c r="M1794" s="9"/>
      <c r="N1794" s="9"/>
      <c r="O1794" s="9"/>
      <c r="P1794" s="9"/>
      <c r="Q1794" s="9"/>
      <c r="R1794" s="9"/>
      <c r="S1794" s="9"/>
      <c r="T1794" s="9"/>
      <c r="U1794" s="9"/>
      <c r="V1794" s="9"/>
      <c r="W1794" s="9"/>
      <c r="X1794" s="65"/>
      <c r="Y1794" s="17"/>
      <c r="Z1794" s="65"/>
      <c r="AA1794" s="9"/>
      <c r="AB1794" s="9"/>
      <c r="AC1794" s="9"/>
      <c r="AD1794" s="9"/>
      <c r="AE1794" s="14"/>
      <c r="AF1794" s="14"/>
      <c r="AG1794" s="14"/>
      <c r="AH1794" s="14"/>
      <c r="AI1794" s="14"/>
      <c r="AJ1794" s="14"/>
      <c r="AK1794" s="124"/>
      <c r="AL1794" s="6"/>
      <c r="AM1794" s="6"/>
      <c r="AN1794" s="6"/>
      <c r="AO1794" s="6"/>
      <c r="AP1794" s="6"/>
      <c r="AQ1794" s="6"/>
      <c r="AR1794" s="6"/>
      <c r="AS1794" s="6"/>
      <c r="AT1794" s="130"/>
      <c r="AU1794" s="39"/>
      <c r="AV1794" s="39"/>
      <c r="AW1794" s="6"/>
      <c r="AX1794" s="6"/>
      <c r="AY1794" s="6"/>
      <c r="AZ1794" s="6"/>
      <c r="BA1794" s="6"/>
      <c r="BB1794" s="6"/>
      <c r="BC1794" s="6"/>
      <c r="BD1794" s="130"/>
      <c r="BE1794" s="124"/>
      <c r="BF1794" s="6"/>
      <c r="BG1794" s="130"/>
      <c r="BH1794" s="6"/>
      <c r="BI1794" s="124"/>
      <c r="BJ1794" s="130"/>
    </row>
    <row r="1795" spans="1:62" customFormat="1" ht="15" x14ac:dyDescent="0.35">
      <c r="A1795" s="121"/>
      <c r="B1795" s="76"/>
      <c r="C1795" s="9"/>
      <c r="D1795" s="9"/>
      <c r="E1795" s="9"/>
      <c r="F1795" s="15"/>
      <c r="G1795" s="5"/>
      <c r="H1795" s="5"/>
      <c r="I1795" s="9"/>
      <c r="J1795" s="9"/>
      <c r="K1795" s="9"/>
      <c r="L1795" s="9"/>
      <c r="M1795" s="9"/>
      <c r="N1795" s="9"/>
      <c r="O1795" s="9"/>
      <c r="P1795" s="9"/>
      <c r="Q1795" s="9"/>
      <c r="R1795" s="9"/>
      <c r="S1795" s="9"/>
      <c r="T1795" s="9"/>
      <c r="U1795" s="9"/>
      <c r="V1795" s="9"/>
      <c r="W1795" s="9"/>
      <c r="X1795" s="65"/>
      <c r="Y1795" s="17"/>
      <c r="Z1795" s="65"/>
      <c r="AA1795" s="9"/>
      <c r="AB1795" s="9"/>
      <c r="AC1795" s="9"/>
      <c r="AD1795" s="9"/>
      <c r="AE1795" s="14"/>
      <c r="AF1795" s="14"/>
      <c r="AG1795" s="14"/>
      <c r="AH1795" s="14"/>
      <c r="AI1795" s="14"/>
      <c r="AJ1795" s="14"/>
      <c r="AK1795" s="124"/>
      <c r="AL1795" s="6"/>
      <c r="AM1795" s="6"/>
      <c r="AN1795" s="6"/>
      <c r="AO1795" s="6"/>
      <c r="AP1795" s="6"/>
      <c r="AQ1795" s="6"/>
      <c r="AR1795" s="6"/>
      <c r="AS1795" s="6"/>
      <c r="AT1795" s="130"/>
      <c r="AU1795" s="39"/>
      <c r="AV1795" s="39"/>
      <c r="AW1795" s="6"/>
      <c r="AX1795" s="6"/>
      <c r="AY1795" s="6"/>
      <c r="AZ1795" s="6"/>
      <c r="BA1795" s="6"/>
      <c r="BB1795" s="6"/>
      <c r="BC1795" s="6"/>
      <c r="BD1795" s="130"/>
      <c r="BE1795" s="124"/>
      <c r="BF1795" s="6"/>
      <c r="BG1795" s="130"/>
      <c r="BH1795" s="6"/>
      <c r="BI1795" s="124"/>
      <c r="BJ1795" s="130"/>
    </row>
    <row r="1796" spans="1:62" customFormat="1" ht="15" x14ac:dyDescent="0.35">
      <c r="A1796" s="121"/>
      <c r="B1796" s="76"/>
      <c r="C1796" s="9"/>
      <c r="D1796" s="9"/>
      <c r="E1796" s="9"/>
      <c r="F1796" s="15"/>
      <c r="G1796" s="5"/>
      <c r="H1796" s="5"/>
      <c r="I1796" s="9"/>
      <c r="J1796" s="9"/>
      <c r="K1796" s="9"/>
      <c r="L1796" s="9"/>
      <c r="M1796" s="9"/>
      <c r="N1796" s="9"/>
      <c r="O1796" s="9"/>
      <c r="P1796" s="9"/>
      <c r="Q1796" s="9"/>
      <c r="R1796" s="9"/>
      <c r="S1796" s="9"/>
      <c r="T1796" s="9"/>
      <c r="U1796" s="9"/>
      <c r="V1796" s="8"/>
      <c r="W1796" s="8"/>
      <c r="X1796" s="7"/>
      <c r="Y1796" s="18"/>
      <c r="Z1796" s="7"/>
      <c r="AA1796" s="7"/>
      <c r="AB1796" s="7"/>
      <c r="AC1796" s="9"/>
      <c r="AD1796" s="8"/>
      <c r="AE1796" s="14"/>
      <c r="AF1796" s="14"/>
      <c r="AG1796" s="14"/>
      <c r="AH1796" s="14"/>
      <c r="AI1796" s="14"/>
      <c r="AJ1796" s="14"/>
      <c r="AK1796" s="125"/>
      <c r="AL1796" s="6"/>
      <c r="AM1796" s="5"/>
      <c r="AN1796" s="5"/>
      <c r="AO1796" s="6"/>
      <c r="AP1796" s="6"/>
      <c r="AQ1796" s="6"/>
      <c r="AR1796" s="6"/>
      <c r="AS1796" s="6"/>
      <c r="AT1796" s="130"/>
      <c r="AU1796" s="6"/>
      <c r="AV1796" s="6"/>
      <c r="AW1796" s="6"/>
      <c r="AX1796" s="6"/>
      <c r="AY1796" s="6"/>
      <c r="AZ1796" s="6"/>
      <c r="BA1796" s="6"/>
      <c r="BB1796" s="6"/>
      <c r="BC1796" s="6"/>
      <c r="BD1796" s="130"/>
      <c r="BE1796" s="124"/>
      <c r="BF1796" s="6"/>
      <c r="BG1796" s="130"/>
      <c r="BH1796" s="6"/>
      <c r="BI1796" s="124"/>
      <c r="BJ1796" s="130"/>
    </row>
    <row r="1797" spans="1:62" customFormat="1" ht="15" x14ac:dyDescent="0.35">
      <c r="A1797" s="121"/>
      <c r="B1797" s="76"/>
      <c r="C1797" s="9"/>
      <c r="D1797" s="9"/>
      <c r="E1797" s="9"/>
      <c r="F1797" s="15"/>
      <c r="G1797" s="5"/>
      <c r="H1797" s="5"/>
      <c r="I1797" s="9"/>
      <c r="J1797" s="9"/>
      <c r="K1797" s="9"/>
      <c r="L1797" s="9"/>
      <c r="M1797" s="9"/>
      <c r="N1797" s="9"/>
      <c r="O1797" s="9"/>
      <c r="P1797" s="9"/>
      <c r="Q1797" s="9"/>
      <c r="R1797" s="9"/>
      <c r="S1797" s="9"/>
      <c r="T1797" s="9"/>
      <c r="U1797" s="9"/>
      <c r="V1797" s="8"/>
      <c r="W1797" s="8"/>
      <c r="X1797" s="7"/>
      <c r="Y1797" s="18"/>
      <c r="Z1797" s="7"/>
      <c r="AA1797" s="7"/>
      <c r="AB1797" s="7"/>
      <c r="AC1797" s="9"/>
      <c r="AD1797" s="8"/>
      <c r="AE1797" s="14"/>
      <c r="AF1797" s="14"/>
      <c r="AG1797" s="14"/>
      <c r="AH1797" s="14"/>
      <c r="AI1797" s="14"/>
      <c r="AJ1797" s="14"/>
      <c r="AK1797" s="125"/>
      <c r="AL1797" s="6"/>
      <c r="AM1797" s="5"/>
      <c r="AN1797" s="5"/>
      <c r="AO1797" s="6"/>
      <c r="AP1797" s="6"/>
      <c r="AQ1797" s="6"/>
      <c r="AR1797" s="6"/>
      <c r="AS1797" s="6"/>
      <c r="AT1797" s="130"/>
      <c r="AU1797" s="6"/>
      <c r="AV1797" s="6"/>
      <c r="AW1797" s="6"/>
      <c r="AX1797" s="6"/>
      <c r="AY1797" s="6"/>
      <c r="AZ1797" s="6"/>
      <c r="BA1797" s="6"/>
      <c r="BB1797" s="6"/>
      <c r="BC1797" s="6"/>
      <c r="BD1797" s="130"/>
      <c r="BE1797" s="124"/>
      <c r="BF1797" s="6"/>
      <c r="BG1797" s="130"/>
      <c r="BH1797" s="6"/>
      <c r="BI1797" s="124"/>
      <c r="BJ1797" s="130"/>
    </row>
    <row r="1798" spans="1:62" customFormat="1" ht="15" x14ac:dyDescent="0.35">
      <c r="A1798" s="121"/>
      <c r="B1798" s="76"/>
      <c r="C1798" s="9"/>
      <c r="D1798" s="9"/>
      <c r="E1798" s="9"/>
      <c r="F1798" s="15"/>
      <c r="G1798" s="5"/>
      <c r="H1798" s="5"/>
      <c r="I1798" s="9"/>
      <c r="J1798" s="9"/>
      <c r="K1798" s="9"/>
      <c r="L1798" s="9"/>
      <c r="M1798" s="9"/>
      <c r="N1798" s="9"/>
      <c r="O1798" s="9"/>
      <c r="P1798" s="9"/>
      <c r="Q1798" s="9"/>
      <c r="R1798" s="9"/>
      <c r="S1798" s="9"/>
      <c r="T1798" s="9"/>
      <c r="U1798" s="9"/>
      <c r="V1798" s="9"/>
      <c r="W1798" s="9"/>
      <c r="X1798" s="65"/>
      <c r="Y1798" s="17"/>
      <c r="Z1798" s="65"/>
      <c r="AA1798" s="9"/>
      <c r="AB1798" s="9"/>
      <c r="AC1798" s="9"/>
      <c r="AD1798" s="9"/>
      <c r="AE1798" s="14"/>
      <c r="AF1798" s="14"/>
      <c r="AG1798" s="14"/>
      <c r="AH1798" s="14"/>
      <c r="AI1798" s="14"/>
      <c r="AJ1798" s="14"/>
      <c r="AK1798" s="124"/>
      <c r="AL1798" s="6"/>
      <c r="AM1798" s="6"/>
      <c r="AN1798" s="6"/>
      <c r="AO1798" s="6"/>
      <c r="AP1798" s="6"/>
      <c r="AQ1798" s="6"/>
      <c r="AR1798" s="6"/>
      <c r="AS1798" s="6"/>
      <c r="AT1798" s="130"/>
      <c r="AU1798" s="39"/>
      <c r="AV1798" s="39"/>
      <c r="AW1798" s="6"/>
      <c r="AX1798" s="6"/>
      <c r="AY1798" s="6"/>
      <c r="AZ1798" s="6"/>
      <c r="BA1798" s="6"/>
      <c r="BB1798" s="6"/>
      <c r="BC1798" s="6"/>
      <c r="BD1798" s="130"/>
      <c r="BE1798" s="124"/>
      <c r="BF1798" s="6"/>
      <c r="BG1798" s="130"/>
      <c r="BH1798" s="6"/>
      <c r="BI1798" s="124"/>
      <c r="BJ1798" s="130"/>
    </row>
    <row r="1799" spans="1:62" customFormat="1" ht="15" x14ac:dyDescent="0.35">
      <c r="A1799" s="34"/>
      <c r="B1799" s="76"/>
      <c r="C1799" s="1"/>
      <c r="D1799" s="9"/>
      <c r="E1799" s="1"/>
      <c r="F1799" s="15"/>
      <c r="G1799" s="5"/>
      <c r="H1799" s="5"/>
      <c r="I1799" s="22"/>
      <c r="J1799" s="22"/>
      <c r="K1799" s="22"/>
      <c r="L1799" s="60"/>
      <c r="M1799" s="60"/>
      <c r="N1799" s="60"/>
      <c r="O1799" s="60"/>
      <c r="P1799" s="60"/>
      <c r="Q1799" s="60"/>
      <c r="R1799" s="60"/>
      <c r="S1799" s="60"/>
      <c r="T1799" s="60"/>
      <c r="U1799" s="60"/>
      <c r="V1799" s="60"/>
      <c r="W1799" s="60"/>
      <c r="X1799" s="60"/>
      <c r="Y1799" s="59"/>
      <c r="Z1799" s="20"/>
      <c r="AA1799" s="60"/>
      <c r="AB1799" s="60"/>
      <c r="AC1799" s="60"/>
      <c r="AD1799" s="60"/>
      <c r="AE1799" s="22"/>
      <c r="AF1799" s="22"/>
      <c r="AG1799" s="22"/>
      <c r="AH1799" s="22"/>
      <c r="AI1799" s="22"/>
      <c r="AJ1799" s="22"/>
      <c r="AK1799" s="38"/>
      <c r="AL1799" s="39"/>
      <c r="AM1799" s="39"/>
      <c r="AN1799" s="39"/>
      <c r="AO1799" s="39"/>
      <c r="AP1799" s="39"/>
      <c r="AQ1799" s="39"/>
      <c r="AR1799" s="40"/>
      <c r="AS1799" s="39"/>
      <c r="AT1799" s="42"/>
      <c r="AU1799" s="39"/>
      <c r="AV1799" s="39"/>
      <c r="AW1799" s="39"/>
      <c r="AX1799" s="39"/>
      <c r="AY1799" s="39"/>
      <c r="AZ1799" s="40"/>
      <c r="BA1799" s="39"/>
      <c r="BB1799" s="40"/>
      <c r="BC1799" s="39"/>
      <c r="BD1799" s="42"/>
      <c r="BE1799" s="38"/>
      <c r="BF1799" s="39"/>
      <c r="BG1799" s="55"/>
      <c r="BH1799" s="56"/>
      <c r="BI1799" s="57"/>
      <c r="BJ1799" s="58"/>
    </row>
    <row r="1800" spans="1:62" customFormat="1" ht="15" x14ac:dyDescent="0.35">
      <c r="A1800" s="121"/>
      <c r="B1800" s="76"/>
      <c r="C1800" s="9"/>
      <c r="D1800" s="9"/>
      <c r="E1800" s="9"/>
      <c r="F1800" s="15"/>
      <c r="G1800" s="5"/>
      <c r="H1800" s="5"/>
      <c r="I1800" s="9"/>
      <c r="J1800" s="9"/>
      <c r="K1800" s="9"/>
      <c r="L1800" s="9"/>
      <c r="M1800" s="9"/>
      <c r="N1800" s="9"/>
      <c r="O1800" s="9"/>
      <c r="P1800" s="9"/>
      <c r="Q1800" s="9"/>
      <c r="R1800" s="9"/>
      <c r="S1800" s="9"/>
      <c r="T1800" s="9"/>
      <c r="U1800" s="9"/>
      <c r="V1800" s="9"/>
      <c r="W1800" s="9"/>
      <c r="X1800" s="65"/>
      <c r="Y1800" s="17"/>
      <c r="Z1800" s="65"/>
      <c r="AA1800" s="9"/>
      <c r="AB1800" s="9"/>
      <c r="AC1800" s="9"/>
      <c r="AD1800" s="9"/>
      <c r="AE1800" s="14"/>
      <c r="AF1800" s="14"/>
      <c r="AG1800" s="14"/>
      <c r="AH1800" s="14"/>
      <c r="AI1800" s="14"/>
      <c r="AJ1800" s="14"/>
      <c r="AK1800" s="124"/>
      <c r="AL1800" s="6"/>
      <c r="AM1800" s="6"/>
      <c r="AN1800" s="6"/>
      <c r="AO1800" s="6"/>
      <c r="AP1800" s="6"/>
      <c r="AQ1800" s="6"/>
      <c r="AR1800" s="6"/>
      <c r="AS1800" s="6"/>
      <c r="AT1800" s="130"/>
      <c r="AU1800" s="39"/>
      <c r="AV1800" s="39"/>
      <c r="AW1800" s="6"/>
      <c r="AX1800" s="6"/>
      <c r="AY1800" s="6"/>
      <c r="AZ1800" s="6"/>
      <c r="BA1800" s="6"/>
      <c r="BB1800" s="6"/>
      <c r="BC1800" s="6"/>
      <c r="BD1800" s="130"/>
      <c r="BE1800" s="124"/>
      <c r="BF1800" s="6"/>
      <c r="BG1800" s="130"/>
      <c r="BH1800" s="6"/>
      <c r="BI1800" s="124"/>
      <c r="BJ1800" s="130"/>
    </row>
    <row r="1801" spans="1:62" customFormat="1" ht="15" x14ac:dyDescent="0.35">
      <c r="A1801" s="121"/>
      <c r="B1801" s="76"/>
      <c r="C1801" s="9"/>
      <c r="D1801" s="9"/>
      <c r="E1801" s="9"/>
      <c r="F1801" s="15"/>
      <c r="G1801" s="5"/>
      <c r="H1801" s="5"/>
      <c r="I1801" s="9"/>
      <c r="J1801" s="9"/>
      <c r="K1801" s="9"/>
      <c r="L1801" s="9"/>
      <c r="M1801" s="9"/>
      <c r="N1801" s="9"/>
      <c r="O1801" s="9"/>
      <c r="P1801" s="9"/>
      <c r="Q1801" s="9"/>
      <c r="R1801" s="9"/>
      <c r="S1801" s="9"/>
      <c r="T1801" s="9"/>
      <c r="U1801" s="9"/>
      <c r="V1801" s="9"/>
      <c r="W1801" s="9"/>
      <c r="X1801" s="65"/>
      <c r="Y1801" s="17"/>
      <c r="Z1801" s="65"/>
      <c r="AA1801" s="9"/>
      <c r="AB1801" s="9"/>
      <c r="AC1801" s="9"/>
      <c r="AD1801" s="9"/>
      <c r="AE1801" s="14"/>
      <c r="AF1801" s="14"/>
      <c r="AG1801" s="14"/>
      <c r="AH1801" s="14"/>
      <c r="AI1801" s="14"/>
      <c r="AJ1801" s="14"/>
      <c r="AK1801" s="124"/>
      <c r="AL1801" s="6"/>
      <c r="AM1801" s="6"/>
      <c r="AN1801" s="6"/>
      <c r="AO1801" s="6"/>
      <c r="AP1801" s="6"/>
      <c r="AQ1801" s="6"/>
      <c r="AR1801" s="6"/>
      <c r="AS1801" s="6"/>
      <c r="AT1801" s="130"/>
      <c r="AU1801" s="39"/>
      <c r="AV1801" s="39"/>
      <c r="AW1801" s="6"/>
      <c r="AX1801" s="6"/>
      <c r="AY1801" s="6"/>
      <c r="AZ1801" s="6"/>
      <c r="BA1801" s="6"/>
      <c r="BB1801" s="6"/>
      <c r="BC1801" s="6"/>
      <c r="BD1801" s="130"/>
      <c r="BE1801" s="124"/>
      <c r="BF1801" s="6"/>
      <c r="BG1801" s="130"/>
      <c r="BH1801" s="6"/>
      <c r="BI1801" s="124"/>
      <c r="BJ1801" s="130"/>
    </row>
    <row r="1802" spans="1:62" customFormat="1" ht="15" x14ac:dyDescent="0.35">
      <c r="A1802" s="121"/>
      <c r="B1802" s="76"/>
      <c r="C1802" s="9"/>
      <c r="D1802" s="9"/>
      <c r="E1802" s="9"/>
      <c r="F1802" s="15"/>
      <c r="G1802" s="5"/>
      <c r="H1802" s="5"/>
      <c r="I1802" s="9"/>
      <c r="J1802" s="9"/>
      <c r="K1802" s="9"/>
      <c r="L1802" s="9"/>
      <c r="M1802" s="9"/>
      <c r="N1802" s="9"/>
      <c r="O1802" s="9"/>
      <c r="P1802" s="9"/>
      <c r="Q1802" s="9"/>
      <c r="R1802" s="9"/>
      <c r="S1802" s="9"/>
      <c r="T1802" s="9"/>
      <c r="U1802" s="9"/>
      <c r="V1802" s="8"/>
      <c r="W1802" s="8"/>
      <c r="X1802" s="7"/>
      <c r="Y1802" s="18"/>
      <c r="Z1802" s="7"/>
      <c r="AA1802" s="7"/>
      <c r="AB1802" s="7"/>
      <c r="AC1802" s="9"/>
      <c r="AD1802" s="8"/>
      <c r="AE1802" s="14"/>
      <c r="AF1802" s="14"/>
      <c r="AG1802" s="14"/>
      <c r="AH1802" s="14"/>
      <c r="AI1802" s="14"/>
      <c r="AJ1802" s="14"/>
      <c r="AK1802" s="125"/>
      <c r="AL1802" s="6"/>
      <c r="AM1802" s="5"/>
      <c r="AN1802" s="5"/>
      <c r="AO1802" s="6"/>
      <c r="AP1802" s="6"/>
      <c r="AQ1802" s="6"/>
      <c r="AR1802" s="6"/>
      <c r="AS1802" s="6"/>
      <c r="AT1802" s="130"/>
      <c r="AU1802" s="6"/>
      <c r="AV1802" s="6"/>
      <c r="AW1802" s="6"/>
      <c r="AX1802" s="6"/>
      <c r="AY1802" s="6"/>
      <c r="AZ1802" s="6"/>
      <c r="BA1802" s="6"/>
      <c r="BB1802" s="6"/>
      <c r="BC1802" s="6"/>
      <c r="BD1802" s="130"/>
      <c r="BE1802" s="124"/>
      <c r="BF1802" s="6"/>
      <c r="BG1802" s="130"/>
      <c r="BH1802" s="6"/>
      <c r="BI1802" s="124"/>
      <c r="BJ1802" s="130"/>
    </row>
    <row r="1803" spans="1:62" customFormat="1" ht="15" x14ac:dyDescent="0.35">
      <c r="A1803" s="121"/>
      <c r="B1803" s="76"/>
      <c r="C1803" s="9"/>
      <c r="D1803" s="9"/>
      <c r="E1803" s="9"/>
      <c r="F1803" s="15"/>
      <c r="G1803" s="5"/>
      <c r="H1803" s="5"/>
      <c r="I1803" s="9"/>
      <c r="J1803" s="9"/>
      <c r="K1803" s="9"/>
      <c r="L1803" s="9"/>
      <c r="M1803" s="9"/>
      <c r="N1803" s="9"/>
      <c r="O1803" s="9"/>
      <c r="P1803" s="9"/>
      <c r="Q1803" s="9"/>
      <c r="R1803" s="9"/>
      <c r="S1803" s="9"/>
      <c r="T1803" s="9"/>
      <c r="U1803" s="9"/>
      <c r="V1803" s="9"/>
      <c r="W1803" s="9"/>
      <c r="X1803" s="65"/>
      <c r="Y1803" s="17"/>
      <c r="Z1803" s="65"/>
      <c r="AA1803" s="9"/>
      <c r="AB1803" s="9"/>
      <c r="AC1803" s="9"/>
      <c r="AD1803" s="9"/>
      <c r="AE1803" s="14"/>
      <c r="AF1803" s="14"/>
      <c r="AG1803" s="14"/>
      <c r="AH1803" s="14"/>
      <c r="AI1803" s="14"/>
      <c r="AJ1803" s="14"/>
      <c r="AK1803" s="124"/>
      <c r="AL1803" s="6"/>
      <c r="AM1803" s="6"/>
      <c r="AN1803" s="6"/>
      <c r="AO1803" s="6"/>
      <c r="AP1803" s="6"/>
      <c r="AQ1803" s="6"/>
      <c r="AR1803" s="6"/>
      <c r="AS1803" s="6"/>
      <c r="AT1803" s="130"/>
      <c r="AU1803" s="6"/>
      <c r="AV1803" s="6"/>
      <c r="AW1803" s="6"/>
      <c r="AX1803" s="6"/>
      <c r="AY1803" s="6"/>
      <c r="AZ1803" s="6"/>
      <c r="BA1803" s="6"/>
      <c r="BB1803" s="6"/>
      <c r="BC1803" s="6"/>
      <c r="BD1803" s="130"/>
      <c r="BE1803" s="124"/>
      <c r="BF1803" s="6"/>
      <c r="BG1803" s="130"/>
      <c r="BH1803" s="6"/>
      <c r="BI1803" s="124"/>
      <c r="BJ1803" s="130"/>
    </row>
    <row r="1804" spans="1:62" customFormat="1" ht="15" x14ac:dyDescent="0.35">
      <c r="A1804" s="121"/>
      <c r="B1804" s="76"/>
      <c r="C1804" s="9"/>
      <c r="D1804" s="9"/>
      <c r="E1804" s="9"/>
      <c r="F1804" s="15"/>
      <c r="G1804" s="5"/>
      <c r="H1804" s="5"/>
      <c r="I1804" s="9"/>
      <c r="J1804" s="9"/>
      <c r="K1804" s="9"/>
      <c r="L1804" s="9"/>
      <c r="M1804" s="9"/>
      <c r="N1804" s="9"/>
      <c r="O1804" s="9"/>
      <c r="P1804" s="9"/>
      <c r="Q1804" s="9"/>
      <c r="R1804" s="9"/>
      <c r="S1804" s="9"/>
      <c r="T1804" s="9"/>
      <c r="U1804" s="9"/>
      <c r="V1804" s="9"/>
      <c r="W1804" s="9"/>
      <c r="X1804" s="65"/>
      <c r="Y1804" s="17"/>
      <c r="Z1804" s="65"/>
      <c r="AA1804" s="9"/>
      <c r="AB1804" s="9"/>
      <c r="AC1804" s="9"/>
      <c r="AD1804" s="9"/>
      <c r="AE1804" s="14"/>
      <c r="AF1804" s="14"/>
      <c r="AG1804" s="14"/>
      <c r="AH1804" s="14"/>
      <c r="AI1804" s="14"/>
      <c r="AJ1804" s="14"/>
      <c r="AK1804" s="124"/>
      <c r="AL1804" s="6"/>
      <c r="AM1804" s="6"/>
      <c r="AN1804" s="6"/>
      <c r="AO1804" s="6"/>
      <c r="AP1804" s="6"/>
      <c r="AQ1804" s="6"/>
      <c r="AR1804" s="6"/>
      <c r="AS1804" s="6"/>
      <c r="AT1804" s="130"/>
      <c r="AU1804" s="39"/>
      <c r="AV1804" s="39"/>
      <c r="AW1804" s="6"/>
      <c r="AX1804" s="6"/>
      <c r="AY1804" s="6"/>
      <c r="AZ1804" s="6"/>
      <c r="BA1804" s="6"/>
      <c r="BB1804" s="6"/>
      <c r="BC1804" s="6"/>
      <c r="BD1804" s="130"/>
      <c r="BE1804" s="124"/>
      <c r="BF1804" s="6"/>
      <c r="BG1804" s="130"/>
      <c r="BH1804" s="6"/>
      <c r="BI1804" s="124"/>
      <c r="BJ1804" s="130"/>
    </row>
    <row r="1805" spans="1:62" customFormat="1" ht="15" x14ac:dyDescent="0.35">
      <c r="A1805" s="121"/>
      <c r="B1805" s="76"/>
      <c r="C1805" s="9"/>
      <c r="D1805" s="9"/>
      <c r="E1805" s="9"/>
      <c r="F1805" s="15"/>
      <c r="G1805" s="5"/>
      <c r="H1805" s="5"/>
      <c r="I1805" s="9"/>
      <c r="J1805" s="9"/>
      <c r="K1805" s="9"/>
      <c r="L1805" s="9"/>
      <c r="M1805" s="9"/>
      <c r="N1805" s="9"/>
      <c r="O1805" s="9"/>
      <c r="P1805" s="9"/>
      <c r="Q1805" s="9"/>
      <c r="R1805" s="9"/>
      <c r="S1805" s="9"/>
      <c r="T1805" s="9"/>
      <c r="U1805" s="9"/>
      <c r="V1805" s="9"/>
      <c r="W1805" s="9"/>
      <c r="X1805" s="65"/>
      <c r="Y1805" s="17"/>
      <c r="Z1805" s="65"/>
      <c r="AA1805" s="9"/>
      <c r="AB1805" s="9"/>
      <c r="AC1805" s="9"/>
      <c r="AD1805" s="9"/>
      <c r="AE1805" s="14"/>
      <c r="AF1805" s="14"/>
      <c r="AG1805" s="14"/>
      <c r="AH1805" s="14"/>
      <c r="AI1805" s="14"/>
      <c r="AJ1805" s="14"/>
      <c r="AK1805" s="124"/>
      <c r="AL1805" s="6"/>
      <c r="AM1805" s="6"/>
      <c r="AN1805" s="6"/>
      <c r="AO1805" s="6"/>
      <c r="AP1805" s="6"/>
      <c r="AQ1805" s="6"/>
      <c r="AR1805" s="6"/>
      <c r="AS1805" s="6"/>
      <c r="AT1805" s="130"/>
      <c r="AU1805" s="39"/>
      <c r="AV1805" s="39"/>
      <c r="AW1805" s="6"/>
      <c r="AX1805" s="6"/>
      <c r="AY1805" s="6"/>
      <c r="AZ1805" s="6"/>
      <c r="BA1805" s="6"/>
      <c r="BB1805" s="6"/>
      <c r="BC1805" s="6"/>
      <c r="BD1805" s="130"/>
      <c r="BE1805" s="124"/>
      <c r="BF1805" s="6"/>
      <c r="BG1805" s="130"/>
      <c r="BH1805" s="6"/>
      <c r="BI1805" s="124"/>
      <c r="BJ1805" s="130"/>
    </row>
    <row r="1806" spans="1:62" customFormat="1" ht="15" x14ac:dyDescent="0.35">
      <c r="A1806" s="121"/>
      <c r="B1806" s="76"/>
      <c r="C1806" s="9"/>
      <c r="D1806" s="9"/>
      <c r="E1806" s="9"/>
      <c r="F1806" s="15"/>
      <c r="G1806" s="5"/>
      <c r="H1806" s="5"/>
      <c r="I1806" s="9"/>
      <c r="J1806" s="9"/>
      <c r="K1806" s="9"/>
      <c r="L1806" s="9"/>
      <c r="M1806" s="9"/>
      <c r="N1806" s="9"/>
      <c r="O1806" s="9"/>
      <c r="P1806" s="9"/>
      <c r="Q1806" s="9"/>
      <c r="R1806" s="9"/>
      <c r="S1806" s="9"/>
      <c r="T1806" s="9"/>
      <c r="U1806" s="9"/>
      <c r="V1806" s="8"/>
      <c r="W1806" s="8"/>
      <c r="X1806" s="7"/>
      <c r="Y1806" s="18"/>
      <c r="Z1806" s="7"/>
      <c r="AA1806" s="7"/>
      <c r="AB1806" s="7"/>
      <c r="AC1806" s="9"/>
      <c r="AD1806" s="8"/>
      <c r="AE1806" s="14"/>
      <c r="AF1806" s="14"/>
      <c r="AG1806" s="14"/>
      <c r="AH1806" s="14"/>
      <c r="AI1806" s="14"/>
      <c r="AJ1806" s="14"/>
      <c r="AK1806" s="125"/>
      <c r="AL1806" s="6"/>
      <c r="AM1806" s="5"/>
      <c r="AN1806" s="5"/>
      <c r="AO1806" s="6"/>
      <c r="AP1806" s="6"/>
      <c r="AQ1806" s="6"/>
      <c r="AR1806" s="6"/>
      <c r="AS1806" s="6"/>
      <c r="AT1806" s="130"/>
      <c r="AU1806" s="6"/>
      <c r="AV1806" s="6"/>
      <c r="AW1806" s="6"/>
      <c r="AX1806" s="6"/>
      <c r="AY1806" s="6"/>
      <c r="AZ1806" s="6"/>
      <c r="BA1806" s="6"/>
      <c r="BB1806" s="6"/>
      <c r="BC1806" s="6"/>
      <c r="BD1806" s="130"/>
      <c r="BE1806" s="124"/>
      <c r="BF1806" s="6"/>
      <c r="BG1806" s="130"/>
      <c r="BH1806" s="6"/>
      <c r="BI1806" s="124"/>
      <c r="BJ1806" s="130"/>
    </row>
    <row r="1807" spans="1:62" customFormat="1" ht="15" x14ac:dyDescent="0.35">
      <c r="A1807" s="121"/>
      <c r="B1807" s="76"/>
      <c r="C1807" s="9"/>
      <c r="D1807" s="9"/>
      <c r="E1807" s="9"/>
      <c r="F1807" s="15"/>
      <c r="G1807" s="5"/>
      <c r="H1807" s="5"/>
      <c r="I1807" s="9"/>
      <c r="J1807" s="9"/>
      <c r="K1807" s="9"/>
      <c r="L1807" s="9"/>
      <c r="M1807" s="9"/>
      <c r="N1807" s="9"/>
      <c r="O1807" s="9"/>
      <c r="P1807" s="9"/>
      <c r="Q1807" s="9"/>
      <c r="R1807" s="9"/>
      <c r="S1807" s="9"/>
      <c r="T1807" s="9"/>
      <c r="U1807" s="9"/>
      <c r="V1807" s="9"/>
      <c r="W1807" s="9"/>
      <c r="X1807" s="65"/>
      <c r="Y1807" s="17"/>
      <c r="Z1807" s="65"/>
      <c r="AA1807" s="9"/>
      <c r="AB1807" s="9"/>
      <c r="AC1807" s="9"/>
      <c r="AD1807" s="9"/>
      <c r="AE1807" s="14"/>
      <c r="AF1807" s="14"/>
      <c r="AG1807" s="14"/>
      <c r="AH1807" s="14"/>
      <c r="AI1807" s="14"/>
      <c r="AJ1807" s="14"/>
      <c r="AK1807" s="124"/>
      <c r="AL1807" s="6"/>
      <c r="AM1807" s="6"/>
      <c r="AN1807" s="6"/>
      <c r="AO1807" s="6"/>
      <c r="AP1807" s="6"/>
      <c r="AQ1807" s="6"/>
      <c r="AR1807" s="6"/>
      <c r="AS1807" s="6"/>
      <c r="AT1807" s="130"/>
      <c r="AU1807" s="39"/>
      <c r="AV1807" s="39"/>
      <c r="AW1807" s="6"/>
      <c r="AX1807" s="6"/>
      <c r="AY1807" s="6"/>
      <c r="AZ1807" s="6"/>
      <c r="BA1807" s="6"/>
      <c r="BB1807" s="6"/>
      <c r="BC1807" s="6"/>
      <c r="BD1807" s="130"/>
      <c r="BE1807" s="124"/>
      <c r="BF1807" s="6"/>
      <c r="BG1807" s="130"/>
      <c r="BH1807" s="6"/>
      <c r="BI1807" s="124"/>
      <c r="BJ1807" s="130"/>
    </row>
    <row r="1808" spans="1:62" customFormat="1" ht="15" x14ac:dyDescent="0.35">
      <c r="A1808" s="121"/>
      <c r="B1808" s="76"/>
      <c r="C1808" s="9"/>
      <c r="D1808" s="9"/>
      <c r="E1808" s="9"/>
      <c r="F1808" s="15"/>
      <c r="G1808" s="5"/>
      <c r="H1808" s="5"/>
      <c r="I1808" s="9"/>
      <c r="J1808" s="9"/>
      <c r="K1808" s="9"/>
      <c r="L1808" s="9"/>
      <c r="M1808" s="9"/>
      <c r="N1808" s="9"/>
      <c r="O1808" s="9"/>
      <c r="P1808" s="9"/>
      <c r="Q1808" s="9"/>
      <c r="R1808" s="9"/>
      <c r="S1808" s="9"/>
      <c r="T1808" s="9"/>
      <c r="U1808" s="9"/>
      <c r="V1808" s="9"/>
      <c r="W1808" s="9"/>
      <c r="X1808" s="65"/>
      <c r="Y1808" s="17"/>
      <c r="Z1808" s="65"/>
      <c r="AA1808" s="9"/>
      <c r="AB1808" s="9"/>
      <c r="AC1808" s="9"/>
      <c r="AD1808" s="9"/>
      <c r="AE1808" s="14"/>
      <c r="AF1808" s="14"/>
      <c r="AG1808" s="14"/>
      <c r="AH1808" s="14"/>
      <c r="AI1808" s="14"/>
      <c r="AJ1808" s="14"/>
      <c r="AK1808" s="124"/>
      <c r="AL1808" s="6"/>
      <c r="AM1808" s="6"/>
      <c r="AN1808" s="6"/>
      <c r="AO1808" s="6"/>
      <c r="AP1808" s="6"/>
      <c r="AQ1808" s="6"/>
      <c r="AR1808" s="6"/>
      <c r="AS1808" s="6"/>
      <c r="AT1808" s="130"/>
      <c r="AU1808" s="39"/>
      <c r="AV1808" s="39"/>
      <c r="AW1808" s="6"/>
      <c r="AX1808" s="6"/>
      <c r="AY1808" s="6"/>
      <c r="AZ1808" s="6"/>
      <c r="BA1808" s="6"/>
      <c r="BB1808" s="6"/>
      <c r="BC1808" s="6"/>
      <c r="BD1808" s="130"/>
      <c r="BE1808" s="124"/>
      <c r="BF1808" s="6"/>
      <c r="BG1808" s="130"/>
      <c r="BH1808" s="6"/>
      <c r="BI1808" s="124"/>
      <c r="BJ1808" s="130"/>
    </row>
    <row r="1809" spans="1:62" customFormat="1" ht="15" x14ac:dyDescent="0.35">
      <c r="A1809" s="121"/>
      <c r="B1809" s="76"/>
      <c r="C1809" s="9"/>
      <c r="D1809" s="9"/>
      <c r="E1809" s="9"/>
      <c r="F1809" s="15"/>
      <c r="G1809" s="5"/>
      <c r="H1809" s="5"/>
      <c r="I1809" s="9"/>
      <c r="J1809" s="9"/>
      <c r="K1809" s="9"/>
      <c r="L1809" s="9"/>
      <c r="M1809" s="9"/>
      <c r="N1809" s="9"/>
      <c r="O1809" s="9"/>
      <c r="P1809" s="9"/>
      <c r="Q1809" s="9"/>
      <c r="R1809" s="9"/>
      <c r="S1809" s="9"/>
      <c r="T1809" s="9"/>
      <c r="U1809" s="9"/>
      <c r="V1809" s="8"/>
      <c r="W1809" s="8"/>
      <c r="X1809" s="7"/>
      <c r="Y1809" s="18"/>
      <c r="Z1809" s="7"/>
      <c r="AA1809" s="7"/>
      <c r="AB1809" s="7"/>
      <c r="AC1809" s="9"/>
      <c r="AD1809" s="8"/>
      <c r="AE1809" s="14"/>
      <c r="AF1809" s="14"/>
      <c r="AG1809" s="14"/>
      <c r="AH1809" s="14"/>
      <c r="AI1809" s="14"/>
      <c r="AJ1809" s="14"/>
      <c r="AK1809" s="125"/>
      <c r="AL1809" s="6"/>
      <c r="AM1809" s="5"/>
      <c r="AN1809" s="5"/>
      <c r="AO1809" s="6"/>
      <c r="AP1809" s="6"/>
      <c r="AQ1809" s="6"/>
      <c r="AR1809" s="6"/>
      <c r="AS1809" s="6"/>
      <c r="AT1809" s="130"/>
      <c r="AU1809" s="6"/>
      <c r="AV1809" s="6"/>
      <c r="AW1809" s="6"/>
      <c r="AX1809" s="6"/>
      <c r="AY1809" s="6"/>
      <c r="AZ1809" s="6"/>
      <c r="BA1809" s="6"/>
      <c r="BB1809" s="6"/>
      <c r="BC1809" s="6"/>
      <c r="BD1809" s="130"/>
      <c r="BE1809" s="124"/>
      <c r="BF1809" s="6"/>
      <c r="BG1809" s="130"/>
      <c r="BH1809" s="6"/>
      <c r="BI1809" s="124"/>
      <c r="BJ1809" s="130"/>
    </row>
    <row r="1810" spans="1:62" customFormat="1" ht="15" x14ac:dyDescent="0.35">
      <c r="A1810" s="34"/>
      <c r="B1810" s="76"/>
      <c r="C1810" s="1"/>
      <c r="D1810" s="9"/>
      <c r="E1810" s="1"/>
      <c r="F1810" s="15"/>
      <c r="G1810" s="5"/>
      <c r="H1810" s="5"/>
      <c r="I1810" s="22"/>
      <c r="J1810" s="22"/>
      <c r="K1810" s="22"/>
      <c r="L1810" s="60"/>
      <c r="M1810" s="60"/>
      <c r="N1810" s="60"/>
      <c r="O1810" s="60"/>
      <c r="P1810" s="60"/>
      <c r="Q1810" s="60"/>
      <c r="R1810" s="60"/>
      <c r="S1810" s="60"/>
      <c r="T1810" s="60"/>
      <c r="U1810" s="60"/>
      <c r="V1810" s="60"/>
      <c r="W1810" s="60"/>
      <c r="X1810" s="60"/>
      <c r="Y1810" s="59"/>
      <c r="Z1810" s="20"/>
      <c r="AA1810" s="60"/>
      <c r="AB1810" s="60"/>
      <c r="AC1810" s="60"/>
      <c r="AD1810" s="60"/>
      <c r="AE1810" s="22"/>
      <c r="AF1810" s="22"/>
      <c r="AG1810" s="22"/>
      <c r="AH1810" s="22"/>
      <c r="AI1810" s="22"/>
      <c r="AJ1810" s="22"/>
      <c r="AK1810" s="38"/>
      <c r="AL1810" s="39"/>
      <c r="AM1810" s="39"/>
      <c r="AN1810" s="39"/>
      <c r="AO1810" s="39"/>
      <c r="AP1810" s="39"/>
      <c r="AQ1810" s="39"/>
      <c r="AR1810" s="40"/>
      <c r="AS1810" s="39"/>
      <c r="AT1810" s="42"/>
      <c r="AU1810" s="39"/>
      <c r="AV1810" s="39"/>
      <c r="AW1810" s="39"/>
      <c r="AX1810" s="39"/>
      <c r="AY1810" s="39"/>
      <c r="AZ1810" s="40"/>
      <c r="BA1810" s="39"/>
      <c r="BB1810" s="40"/>
      <c r="BC1810" s="39"/>
      <c r="BD1810" s="42"/>
      <c r="BE1810" s="38"/>
      <c r="BF1810" s="39"/>
      <c r="BG1810" s="55"/>
      <c r="BH1810" s="56"/>
      <c r="BI1810" s="57"/>
      <c r="BJ1810" s="58"/>
    </row>
    <row r="1811" spans="1:62" customFormat="1" ht="15" x14ac:dyDescent="0.35">
      <c r="A1811" s="121"/>
      <c r="B1811" s="76"/>
      <c r="C1811" s="9"/>
      <c r="D1811" s="9"/>
      <c r="E1811" s="9"/>
      <c r="F1811" s="15"/>
      <c r="G1811" s="5"/>
      <c r="H1811" s="5"/>
      <c r="I1811" s="9"/>
      <c r="J1811" s="9"/>
      <c r="K1811" s="9"/>
      <c r="L1811" s="9"/>
      <c r="M1811" s="9"/>
      <c r="N1811" s="9"/>
      <c r="O1811" s="9"/>
      <c r="P1811" s="9"/>
      <c r="Q1811" s="9"/>
      <c r="R1811" s="9"/>
      <c r="S1811" s="9"/>
      <c r="T1811" s="9"/>
      <c r="U1811" s="9"/>
      <c r="V1811" s="8"/>
      <c r="W1811" s="8"/>
      <c r="X1811" s="7"/>
      <c r="Y1811" s="18"/>
      <c r="Z1811" s="7"/>
      <c r="AA1811" s="7"/>
      <c r="AB1811" s="7"/>
      <c r="AC1811" s="9"/>
      <c r="AD1811" s="8"/>
      <c r="AE1811" s="14"/>
      <c r="AF1811" s="14"/>
      <c r="AG1811" s="14"/>
      <c r="AH1811" s="14"/>
      <c r="AI1811" s="14"/>
      <c r="AJ1811" s="14"/>
      <c r="AK1811" s="125"/>
      <c r="AL1811" s="6"/>
      <c r="AM1811" s="5"/>
      <c r="AN1811" s="5"/>
      <c r="AO1811" s="6"/>
      <c r="AP1811" s="6"/>
      <c r="AQ1811" s="6"/>
      <c r="AR1811" s="6"/>
      <c r="AS1811" s="6"/>
      <c r="AT1811" s="130"/>
      <c r="AU1811" s="6"/>
      <c r="AV1811" s="6"/>
      <c r="AW1811" s="6"/>
      <c r="AX1811" s="6"/>
      <c r="AY1811" s="6"/>
      <c r="AZ1811" s="6"/>
      <c r="BA1811" s="6"/>
      <c r="BB1811" s="6"/>
      <c r="BC1811" s="6"/>
      <c r="BD1811" s="130"/>
      <c r="BE1811" s="124"/>
      <c r="BF1811" s="6"/>
      <c r="BG1811" s="130"/>
      <c r="BH1811" s="6"/>
      <c r="BI1811" s="124"/>
      <c r="BJ1811" s="130"/>
    </row>
    <row r="1812" spans="1:62" customFormat="1" ht="15" x14ac:dyDescent="0.35">
      <c r="A1812" s="34"/>
      <c r="B1812" s="19"/>
      <c r="C1812" s="1"/>
      <c r="D1812" s="9"/>
      <c r="E1812" s="1"/>
      <c r="F1812" s="15"/>
      <c r="G1812" s="37"/>
      <c r="H1812" s="5"/>
      <c r="I1812" s="22"/>
      <c r="J1812" s="22"/>
      <c r="K1812" s="22"/>
      <c r="L1812" s="60"/>
      <c r="M1812" s="60"/>
      <c r="N1812" s="60"/>
      <c r="O1812" s="60"/>
      <c r="P1812" s="60"/>
      <c r="Q1812" s="60"/>
      <c r="R1812" s="60"/>
      <c r="S1812" s="60"/>
      <c r="T1812" s="60"/>
      <c r="U1812" s="60"/>
      <c r="V1812" s="60"/>
      <c r="W1812" s="60"/>
      <c r="X1812" s="60"/>
      <c r="Y1812" s="59"/>
      <c r="Z1812" s="20"/>
      <c r="AA1812" s="60"/>
      <c r="AB1812" s="60"/>
      <c r="AC1812" s="60"/>
      <c r="AD1812" s="60"/>
      <c r="AE1812" s="22"/>
      <c r="AF1812" s="22"/>
      <c r="AG1812" s="22"/>
      <c r="AH1812" s="22"/>
      <c r="AI1812" s="22"/>
      <c r="AJ1812" s="22"/>
      <c r="AK1812" s="38"/>
      <c r="AL1812" s="39"/>
      <c r="AM1812" s="39"/>
      <c r="AN1812" s="39"/>
      <c r="AO1812" s="39"/>
      <c r="AP1812" s="39"/>
      <c r="AQ1812" s="39"/>
      <c r="AR1812" s="40"/>
      <c r="AS1812" s="39"/>
      <c r="AT1812" s="42"/>
      <c r="AU1812" s="39"/>
      <c r="AV1812" s="39"/>
      <c r="AW1812" s="39"/>
      <c r="AX1812" s="39"/>
      <c r="AY1812" s="39"/>
      <c r="AZ1812" s="40"/>
      <c r="BA1812" s="39"/>
      <c r="BB1812" s="40"/>
      <c r="BC1812" s="39"/>
      <c r="BD1812" s="42"/>
      <c r="BE1812" s="38"/>
      <c r="BF1812" s="39"/>
      <c r="BG1812" s="55"/>
      <c r="BH1812" s="56"/>
      <c r="BI1812" s="57"/>
      <c r="BJ1812" s="58"/>
    </row>
    <row r="1813" spans="1:62" customFormat="1" ht="15" x14ac:dyDescent="0.35">
      <c r="A1813" s="121"/>
      <c r="B1813" s="76"/>
      <c r="C1813" s="9"/>
      <c r="D1813" s="9"/>
      <c r="E1813" s="9"/>
      <c r="F1813" s="15"/>
      <c r="G1813" s="5"/>
      <c r="H1813" s="5"/>
      <c r="I1813" s="9"/>
      <c r="J1813" s="9"/>
      <c r="K1813" s="9"/>
      <c r="L1813" s="9"/>
      <c r="M1813" s="9"/>
      <c r="N1813" s="9"/>
      <c r="O1813" s="9"/>
      <c r="P1813" s="9"/>
      <c r="Q1813" s="9"/>
      <c r="R1813" s="9"/>
      <c r="S1813" s="9"/>
      <c r="T1813" s="9"/>
      <c r="U1813" s="9"/>
      <c r="V1813" s="9"/>
      <c r="W1813" s="9"/>
      <c r="X1813" s="65"/>
      <c r="Y1813" s="17"/>
      <c r="Z1813" s="65"/>
      <c r="AA1813" s="9"/>
      <c r="AB1813" s="9"/>
      <c r="AC1813" s="9"/>
      <c r="AD1813" s="9"/>
      <c r="AE1813" s="14"/>
      <c r="AF1813" s="14"/>
      <c r="AG1813" s="14"/>
      <c r="AH1813" s="14"/>
      <c r="AI1813" s="14"/>
      <c r="AJ1813" s="14"/>
      <c r="AK1813" s="124"/>
      <c r="AL1813" s="6"/>
      <c r="AM1813" s="6"/>
      <c r="AN1813" s="6"/>
      <c r="AO1813" s="6"/>
      <c r="AP1813" s="6"/>
      <c r="AQ1813" s="6"/>
      <c r="AR1813" s="6"/>
      <c r="AS1813" s="6"/>
      <c r="AT1813" s="130"/>
      <c r="AU1813" s="39"/>
      <c r="AV1813" s="39"/>
      <c r="AW1813" s="6"/>
      <c r="AX1813" s="6"/>
      <c r="AY1813" s="6"/>
      <c r="AZ1813" s="6"/>
      <c r="BA1813" s="6"/>
      <c r="BB1813" s="6"/>
      <c r="BC1813" s="6"/>
      <c r="BD1813" s="130"/>
      <c r="BE1813" s="124"/>
      <c r="BF1813" s="6"/>
      <c r="BG1813" s="130"/>
      <c r="BH1813" s="6"/>
      <c r="BI1813" s="124"/>
      <c r="BJ1813" s="130"/>
    </row>
    <row r="1814" spans="1:62" customFormat="1" ht="15" x14ac:dyDescent="0.35">
      <c r="A1814" s="34"/>
      <c r="B1814" s="19"/>
      <c r="C1814" s="1"/>
      <c r="D1814" s="9"/>
      <c r="E1814" s="1"/>
      <c r="F1814" s="15"/>
      <c r="G1814" s="37"/>
      <c r="H1814" s="5"/>
      <c r="I1814" s="22"/>
      <c r="J1814" s="22"/>
      <c r="K1814" s="22"/>
      <c r="L1814" s="60"/>
      <c r="M1814" s="60"/>
      <c r="N1814" s="60"/>
      <c r="O1814" s="60"/>
      <c r="P1814" s="60"/>
      <c r="Q1814" s="60"/>
      <c r="R1814" s="60"/>
      <c r="S1814" s="60"/>
      <c r="T1814" s="60"/>
      <c r="U1814" s="60"/>
      <c r="V1814" s="60"/>
      <c r="W1814" s="60"/>
      <c r="X1814" s="60"/>
      <c r="Y1814" s="59"/>
      <c r="Z1814" s="20"/>
      <c r="AA1814" s="60"/>
      <c r="AB1814" s="60"/>
      <c r="AC1814" s="60"/>
      <c r="AD1814" s="60"/>
      <c r="AE1814" s="22"/>
      <c r="AF1814" s="22"/>
      <c r="AG1814" s="22"/>
      <c r="AH1814" s="22"/>
      <c r="AI1814" s="22"/>
      <c r="AJ1814" s="22"/>
      <c r="AK1814" s="38"/>
      <c r="AL1814" s="39"/>
      <c r="AM1814" s="39"/>
      <c r="AN1814" s="39"/>
      <c r="AO1814" s="39"/>
      <c r="AP1814" s="39"/>
      <c r="AQ1814" s="39"/>
      <c r="AR1814" s="40"/>
      <c r="AS1814" s="39"/>
      <c r="AT1814" s="42"/>
      <c r="AU1814" s="39"/>
      <c r="AV1814" s="39"/>
      <c r="AW1814" s="39"/>
      <c r="AX1814" s="39"/>
      <c r="AY1814" s="39"/>
      <c r="AZ1814" s="40"/>
      <c r="BA1814" s="39"/>
      <c r="BB1814" s="40"/>
      <c r="BC1814" s="39"/>
      <c r="BD1814" s="42"/>
      <c r="BE1814" s="38"/>
      <c r="BF1814" s="39"/>
      <c r="BG1814" s="55"/>
      <c r="BH1814" s="56"/>
      <c r="BI1814" s="57"/>
      <c r="BJ1814" s="58"/>
    </row>
    <row r="1815" spans="1:62" customFormat="1" ht="15" x14ac:dyDescent="0.35">
      <c r="A1815" s="34"/>
      <c r="B1815" s="19"/>
      <c r="C1815" s="1"/>
      <c r="D1815" s="9"/>
      <c r="E1815" s="1"/>
      <c r="F1815" s="15"/>
      <c r="G1815" s="37"/>
      <c r="H1815" s="5"/>
      <c r="I1815" s="22"/>
      <c r="J1815" s="22"/>
      <c r="K1815" s="22"/>
      <c r="L1815" s="60"/>
      <c r="M1815" s="60"/>
      <c r="N1815" s="60"/>
      <c r="O1815" s="60"/>
      <c r="P1815" s="60"/>
      <c r="Q1815" s="60"/>
      <c r="R1815" s="60"/>
      <c r="S1815" s="60"/>
      <c r="T1815" s="60"/>
      <c r="U1815" s="60"/>
      <c r="V1815" s="60"/>
      <c r="W1815" s="60"/>
      <c r="X1815" s="60"/>
      <c r="Y1815" s="59"/>
      <c r="Z1815" s="20"/>
      <c r="AA1815" s="60"/>
      <c r="AB1815" s="60"/>
      <c r="AC1815" s="60"/>
      <c r="AD1815" s="60"/>
      <c r="AE1815" s="22"/>
      <c r="AF1815" s="22"/>
      <c r="AG1815" s="22"/>
      <c r="AH1815" s="22"/>
      <c r="AI1815" s="22"/>
      <c r="AJ1815" s="22"/>
      <c r="AK1815" s="38"/>
      <c r="AL1815" s="39"/>
      <c r="AM1815" s="39"/>
      <c r="AN1815" s="39"/>
      <c r="AO1815" s="39"/>
      <c r="AP1815" s="39"/>
      <c r="AQ1815" s="39"/>
      <c r="AR1815" s="40"/>
      <c r="AS1815" s="39"/>
      <c r="AT1815" s="42"/>
      <c r="AU1815" s="39"/>
      <c r="AV1815" s="39"/>
      <c r="AW1815" s="39"/>
      <c r="AX1815" s="39"/>
      <c r="AY1815" s="39"/>
      <c r="AZ1815" s="40"/>
      <c r="BA1815" s="39"/>
      <c r="BB1815" s="40"/>
      <c r="BC1815" s="39"/>
      <c r="BD1815" s="42"/>
      <c r="BE1815" s="38"/>
      <c r="BF1815" s="39"/>
      <c r="BG1815" s="55"/>
      <c r="BH1815" s="56"/>
      <c r="BI1815" s="57"/>
      <c r="BJ1815" s="58"/>
    </row>
    <row r="1816" spans="1:62" customFormat="1" ht="15" x14ac:dyDescent="0.35">
      <c r="A1816" s="121"/>
      <c r="B1816" s="76"/>
      <c r="C1816" s="9"/>
      <c r="D1816" s="9"/>
      <c r="E1816" s="9"/>
      <c r="F1816" s="15"/>
      <c r="G1816" s="5"/>
      <c r="H1816" s="5"/>
      <c r="I1816" s="9"/>
      <c r="J1816" s="9"/>
      <c r="K1816" s="9"/>
      <c r="L1816" s="9"/>
      <c r="M1816" s="9"/>
      <c r="N1816" s="9"/>
      <c r="O1816" s="9"/>
      <c r="P1816" s="9"/>
      <c r="Q1816" s="9"/>
      <c r="R1816" s="9"/>
      <c r="S1816" s="9"/>
      <c r="T1816" s="9"/>
      <c r="U1816" s="9"/>
      <c r="V1816" s="9"/>
      <c r="W1816" s="9"/>
      <c r="X1816" s="65"/>
      <c r="Y1816" s="17"/>
      <c r="Z1816" s="65"/>
      <c r="AA1816" s="9"/>
      <c r="AB1816" s="9"/>
      <c r="AC1816" s="9"/>
      <c r="AD1816" s="9"/>
      <c r="AE1816" s="14"/>
      <c r="AF1816" s="14"/>
      <c r="AG1816" s="14"/>
      <c r="AH1816" s="14"/>
      <c r="AI1816" s="14"/>
      <c r="AJ1816" s="14"/>
      <c r="AK1816" s="124"/>
      <c r="AL1816" s="6"/>
      <c r="AM1816" s="6"/>
      <c r="AN1816" s="6"/>
      <c r="AO1816" s="6"/>
      <c r="AP1816" s="6"/>
      <c r="AQ1816" s="6"/>
      <c r="AR1816" s="6"/>
      <c r="AS1816" s="6"/>
      <c r="AT1816" s="130"/>
      <c r="AU1816" s="39"/>
      <c r="AV1816" s="39"/>
      <c r="AW1816" s="6"/>
      <c r="AX1816" s="6"/>
      <c r="AY1816" s="6"/>
      <c r="AZ1816" s="6"/>
      <c r="BA1816" s="6"/>
      <c r="BB1816" s="6"/>
      <c r="BC1816" s="6"/>
      <c r="BD1816" s="130"/>
      <c r="BE1816" s="124"/>
      <c r="BF1816" s="6"/>
      <c r="BG1816" s="130"/>
      <c r="BH1816" s="6"/>
      <c r="BI1816" s="124"/>
      <c r="BJ1816" s="130"/>
    </row>
    <row r="1817" spans="1:62" customFormat="1" ht="15" x14ac:dyDescent="0.35">
      <c r="A1817" s="121"/>
      <c r="B1817" s="76"/>
      <c r="C1817" s="9"/>
      <c r="D1817" s="9"/>
      <c r="E1817" s="9"/>
      <c r="F1817" s="15"/>
      <c r="G1817" s="5"/>
      <c r="H1817" s="5"/>
      <c r="I1817" s="9"/>
      <c r="J1817" s="9"/>
      <c r="K1817" s="9"/>
      <c r="L1817" s="9"/>
      <c r="M1817" s="9"/>
      <c r="N1817" s="9"/>
      <c r="O1817" s="9"/>
      <c r="P1817" s="9"/>
      <c r="Q1817" s="9"/>
      <c r="R1817" s="9"/>
      <c r="S1817" s="9"/>
      <c r="T1817" s="9"/>
      <c r="U1817" s="9"/>
      <c r="V1817" s="8"/>
      <c r="W1817" s="8"/>
      <c r="X1817" s="7"/>
      <c r="Y1817" s="18"/>
      <c r="Z1817" s="7"/>
      <c r="AA1817" s="7"/>
      <c r="AB1817" s="7"/>
      <c r="AC1817" s="9"/>
      <c r="AD1817" s="8"/>
      <c r="AE1817" s="14"/>
      <c r="AF1817" s="14"/>
      <c r="AG1817" s="14"/>
      <c r="AH1817" s="14"/>
      <c r="AI1817" s="14"/>
      <c r="AJ1817" s="14"/>
      <c r="AK1817" s="125"/>
      <c r="AL1817" s="6"/>
      <c r="AM1817" s="5"/>
      <c r="AN1817" s="5"/>
      <c r="AO1817" s="6"/>
      <c r="AP1817" s="6"/>
      <c r="AQ1817" s="6"/>
      <c r="AR1817" s="6"/>
      <c r="AS1817" s="6"/>
      <c r="AT1817" s="130"/>
      <c r="AU1817" s="6"/>
      <c r="AV1817" s="6"/>
      <c r="AW1817" s="6"/>
      <c r="AX1817" s="6"/>
      <c r="AY1817" s="6"/>
      <c r="AZ1817" s="6"/>
      <c r="BA1817" s="6"/>
      <c r="BB1817" s="6"/>
      <c r="BC1817" s="6"/>
      <c r="BD1817" s="130"/>
      <c r="BE1817" s="124"/>
      <c r="BF1817" s="6"/>
      <c r="BG1817" s="130"/>
      <c r="BH1817" s="6"/>
      <c r="BI1817" s="124"/>
      <c r="BJ1817" s="130"/>
    </row>
    <row r="1818" spans="1:62" customFormat="1" ht="15" x14ac:dyDescent="0.35">
      <c r="A1818" s="121"/>
      <c r="B1818" s="76"/>
      <c r="C1818" s="9"/>
      <c r="D1818" s="9"/>
      <c r="E1818" s="9"/>
      <c r="F1818" s="15"/>
      <c r="G1818" s="5"/>
      <c r="H1818" s="5"/>
      <c r="I1818" s="9"/>
      <c r="J1818" s="9"/>
      <c r="K1818" s="9"/>
      <c r="L1818" s="9"/>
      <c r="M1818" s="9"/>
      <c r="N1818" s="9"/>
      <c r="O1818" s="9"/>
      <c r="P1818" s="9"/>
      <c r="Q1818" s="9"/>
      <c r="R1818" s="9"/>
      <c r="S1818" s="9"/>
      <c r="T1818" s="9"/>
      <c r="U1818" s="9"/>
      <c r="V1818" s="9"/>
      <c r="W1818" s="9"/>
      <c r="X1818" s="65"/>
      <c r="Y1818" s="17"/>
      <c r="Z1818" s="65"/>
      <c r="AA1818" s="9"/>
      <c r="AB1818" s="9"/>
      <c r="AC1818" s="9"/>
      <c r="AD1818" s="9"/>
      <c r="AE1818" s="14"/>
      <c r="AF1818" s="14"/>
      <c r="AG1818" s="14"/>
      <c r="AH1818" s="14"/>
      <c r="AI1818" s="14"/>
      <c r="AJ1818" s="14"/>
      <c r="AK1818" s="124"/>
      <c r="AL1818" s="6"/>
      <c r="AM1818" s="6"/>
      <c r="AN1818" s="6"/>
      <c r="AO1818" s="6"/>
      <c r="AP1818" s="6"/>
      <c r="AQ1818" s="6"/>
      <c r="AR1818" s="6"/>
      <c r="AS1818" s="6"/>
      <c r="AT1818" s="130"/>
      <c r="AU1818" s="39"/>
      <c r="AV1818" s="39"/>
      <c r="AW1818" s="6"/>
      <c r="AX1818" s="6"/>
      <c r="AY1818" s="6"/>
      <c r="AZ1818" s="6"/>
      <c r="BA1818" s="6"/>
      <c r="BB1818" s="6"/>
      <c r="BC1818" s="6"/>
      <c r="BD1818" s="130"/>
      <c r="BE1818" s="124"/>
      <c r="BF1818" s="6"/>
      <c r="BG1818" s="130"/>
      <c r="BH1818" s="6"/>
      <c r="BI1818" s="124"/>
      <c r="BJ1818" s="130"/>
    </row>
    <row r="1819" spans="1:62" customFormat="1" ht="15" x14ac:dyDescent="0.35">
      <c r="A1819" s="34"/>
      <c r="B1819" s="76"/>
      <c r="C1819" s="1"/>
      <c r="D1819" s="9"/>
      <c r="E1819" s="1"/>
      <c r="F1819" s="15"/>
      <c r="G1819" s="5"/>
      <c r="H1819" s="5"/>
      <c r="I1819" s="22"/>
      <c r="J1819" s="22"/>
      <c r="K1819" s="22"/>
      <c r="L1819" s="60"/>
      <c r="M1819" s="60"/>
      <c r="N1819" s="60"/>
      <c r="O1819" s="60"/>
      <c r="P1819" s="60"/>
      <c r="Q1819" s="60"/>
      <c r="R1819" s="60"/>
      <c r="S1819" s="60"/>
      <c r="T1819" s="60"/>
      <c r="U1819" s="60"/>
      <c r="V1819" s="60"/>
      <c r="W1819" s="60"/>
      <c r="X1819" s="60"/>
      <c r="Y1819" s="59"/>
      <c r="Z1819" s="20"/>
      <c r="AA1819" s="60"/>
      <c r="AB1819" s="60"/>
      <c r="AC1819" s="60"/>
      <c r="AD1819" s="60"/>
      <c r="AE1819" s="22"/>
      <c r="AF1819" s="22"/>
      <c r="AG1819" s="22"/>
      <c r="AH1819" s="22"/>
      <c r="AI1819" s="22"/>
      <c r="AJ1819" s="22"/>
      <c r="AK1819" s="38"/>
      <c r="AL1819" s="39"/>
      <c r="AM1819" s="39"/>
      <c r="AN1819" s="39"/>
      <c r="AO1819" s="39"/>
      <c r="AP1819" s="39"/>
      <c r="AQ1819" s="39"/>
      <c r="AR1819" s="40"/>
      <c r="AS1819" s="39"/>
      <c r="AT1819" s="42"/>
      <c r="AU1819" s="39"/>
      <c r="AV1819" s="39"/>
      <c r="AW1819" s="39"/>
      <c r="AX1819" s="39"/>
      <c r="AY1819" s="39"/>
      <c r="AZ1819" s="40"/>
      <c r="BA1819" s="39"/>
      <c r="BB1819" s="40"/>
      <c r="BC1819" s="39"/>
      <c r="BD1819" s="42"/>
      <c r="BE1819" s="38"/>
      <c r="BF1819" s="39"/>
      <c r="BG1819" s="55"/>
      <c r="BH1819" s="56"/>
      <c r="BI1819" s="57"/>
      <c r="BJ1819" s="58"/>
    </row>
    <row r="1820" spans="1:62" customFormat="1" ht="15" x14ac:dyDescent="0.35">
      <c r="A1820" s="34"/>
      <c r="B1820" s="19"/>
      <c r="C1820" s="1"/>
      <c r="D1820" s="9"/>
      <c r="E1820" s="1"/>
      <c r="F1820" s="15"/>
      <c r="G1820" s="37"/>
      <c r="H1820" s="5"/>
      <c r="I1820" s="22"/>
      <c r="J1820" s="22"/>
      <c r="K1820" s="22"/>
      <c r="L1820" s="60"/>
      <c r="M1820" s="60"/>
      <c r="N1820" s="60"/>
      <c r="O1820" s="60"/>
      <c r="P1820" s="60"/>
      <c r="Q1820" s="60"/>
      <c r="R1820" s="60"/>
      <c r="S1820" s="60"/>
      <c r="T1820" s="60"/>
      <c r="U1820" s="60"/>
      <c r="V1820" s="60"/>
      <c r="W1820" s="60"/>
      <c r="X1820" s="60"/>
      <c r="Y1820" s="59"/>
      <c r="Z1820" s="20"/>
      <c r="AA1820" s="60"/>
      <c r="AB1820" s="60"/>
      <c r="AC1820" s="60"/>
      <c r="AD1820" s="60"/>
      <c r="AE1820" s="22"/>
      <c r="AF1820" s="22"/>
      <c r="AG1820" s="22"/>
      <c r="AH1820" s="22"/>
      <c r="AI1820" s="22"/>
      <c r="AJ1820" s="22"/>
      <c r="AK1820" s="38"/>
      <c r="AL1820" s="39"/>
      <c r="AM1820" s="39"/>
      <c r="AN1820" s="39"/>
      <c r="AO1820" s="39"/>
      <c r="AP1820" s="39"/>
      <c r="AQ1820" s="39"/>
      <c r="AR1820" s="40"/>
      <c r="AS1820" s="39"/>
      <c r="AT1820" s="42"/>
      <c r="AU1820" s="39"/>
      <c r="AV1820" s="39"/>
      <c r="AW1820" s="39"/>
      <c r="AX1820" s="39"/>
      <c r="AY1820" s="39"/>
      <c r="AZ1820" s="40"/>
      <c r="BA1820" s="39"/>
      <c r="BB1820" s="40"/>
      <c r="BC1820" s="39"/>
      <c r="BD1820" s="42"/>
      <c r="BE1820" s="38"/>
      <c r="BF1820" s="39"/>
      <c r="BG1820" s="55"/>
      <c r="BH1820" s="56"/>
      <c r="BI1820" s="57"/>
      <c r="BJ1820" s="58"/>
    </row>
    <row r="1821" spans="1:62" customFormat="1" ht="15" x14ac:dyDescent="0.35">
      <c r="A1821" s="34"/>
      <c r="B1821" s="76"/>
      <c r="C1821" s="1"/>
      <c r="D1821" s="9"/>
      <c r="E1821" s="1"/>
      <c r="F1821" s="15"/>
      <c r="G1821" s="5"/>
      <c r="H1821" s="5"/>
      <c r="I1821" s="22"/>
      <c r="J1821" s="22"/>
      <c r="K1821" s="22"/>
      <c r="L1821" s="60"/>
      <c r="M1821" s="60"/>
      <c r="N1821" s="60"/>
      <c r="O1821" s="60"/>
      <c r="P1821" s="60"/>
      <c r="Q1821" s="60"/>
      <c r="R1821" s="60"/>
      <c r="S1821" s="60"/>
      <c r="T1821" s="60"/>
      <c r="U1821" s="60"/>
      <c r="V1821" s="60"/>
      <c r="W1821" s="60"/>
      <c r="X1821" s="60"/>
      <c r="Y1821" s="59"/>
      <c r="Z1821" s="20"/>
      <c r="AA1821" s="60"/>
      <c r="AB1821" s="60"/>
      <c r="AC1821" s="60"/>
      <c r="AD1821" s="60"/>
      <c r="AE1821" s="22"/>
      <c r="AF1821" s="22"/>
      <c r="AG1821" s="22"/>
      <c r="AH1821" s="22"/>
      <c r="AI1821" s="22"/>
      <c r="AJ1821" s="22"/>
      <c r="AK1821" s="38"/>
      <c r="AL1821" s="39"/>
      <c r="AM1821" s="39"/>
      <c r="AN1821" s="39"/>
      <c r="AO1821" s="39"/>
      <c r="AP1821" s="39"/>
      <c r="AQ1821" s="39"/>
      <c r="AR1821" s="40"/>
      <c r="AS1821" s="39"/>
      <c r="AT1821" s="42"/>
      <c r="AU1821" s="39"/>
      <c r="AV1821" s="39"/>
      <c r="AW1821" s="39"/>
      <c r="AX1821" s="39"/>
      <c r="AY1821" s="39"/>
      <c r="AZ1821" s="40"/>
      <c r="BA1821" s="39"/>
      <c r="BB1821" s="40"/>
      <c r="BC1821" s="39"/>
      <c r="BD1821" s="42"/>
      <c r="BE1821" s="38"/>
      <c r="BF1821" s="39"/>
      <c r="BG1821" s="55"/>
      <c r="BH1821" s="56"/>
      <c r="BI1821" s="57"/>
      <c r="BJ1821" s="58"/>
    </row>
    <row r="1822" spans="1:62" customFormat="1" ht="15" x14ac:dyDescent="0.35">
      <c r="A1822" s="121"/>
      <c r="B1822" s="76"/>
      <c r="C1822" s="9"/>
      <c r="D1822" s="9"/>
      <c r="E1822" s="9"/>
      <c r="F1822" s="15"/>
      <c r="G1822" s="5"/>
      <c r="H1822" s="5"/>
      <c r="I1822" s="9"/>
      <c r="J1822" s="9"/>
      <c r="K1822" s="9"/>
      <c r="L1822" s="9"/>
      <c r="M1822" s="9"/>
      <c r="N1822" s="9"/>
      <c r="O1822" s="9"/>
      <c r="P1822" s="9"/>
      <c r="Q1822" s="9"/>
      <c r="R1822" s="9"/>
      <c r="S1822" s="9"/>
      <c r="T1822" s="9"/>
      <c r="U1822" s="9"/>
      <c r="V1822" s="9"/>
      <c r="W1822" s="9"/>
      <c r="X1822" s="65"/>
      <c r="Y1822" s="17"/>
      <c r="Z1822" s="65"/>
      <c r="AA1822" s="9"/>
      <c r="AB1822" s="9"/>
      <c r="AC1822" s="9"/>
      <c r="AD1822" s="9"/>
      <c r="AE1822" s="14"/>
      <c r="AF1822" s="14"/>
      <c r="AG1822" s="14"/>
      <c r="AH1822" s="14"/>
      <c r="AI1822" s="14"/>
      <c r="AJ1822" s="14"/>
      <c r="AK1822" s="124"/>
      <c r="AL1822" s="6"/>
      <c r="AM1822" s="6"/>
      <c r="AN1822" s="6"/>
      <c r="AO1822" s="6"/>
      <c r="AP1822" s="6"/>
      <c r="AQ1822" s="6"/>
      <c r="AR1822" s="6"/>
      <c r="AS1822" s="6"/>
      <c r="AT1822" s="130"/>
      <c r="AU1822" s="39"/>
      <c r="AV1822" s="39"/>
      <c r="AW1822" s="6"/>
      <c r="AX1822" s="6"/>
      <c r="AY1822" s="6"/>
      <c r="AZ1822" s="6"/>
      <c r="BA1822" s="6"/>
      <c r="BB1822" s="6"/>
      <c r="BC1822" s="6"/>
      <c r="BD1822" s="130"/>
      <c r="BE1822" s="124"/>
      <c r="BF1822" s="6"/>
      <c r="BG1822" s="130"/>
      <c r="BH1822" s="6"/>
      <c r="BI1822" s="124"/>
      <c r="BJ1822" s="130"/>
    </row>
    <row r="1823" spans="1:62" customFormat="1" ht="15" x14ac:dyDescent="0.35">
      <c r="A1823" s="34"/>
      <c r="B1823" s="76"/>
      <c r="C1823" s="1"/>
      <c r="D1823" s="9"/>
      <c r="E1823" s="1"/>
      <c r="F1823" s="15"/>
      <c r="G1823" s="5"/>
      <c r="H1823" s="5"/>
      <c r="I1823" s="22"/>
      <c r="J1823" s="22"/>
      <c r="K1823" s="22"/>
      <c r="L1823" s="60"/>
      <c r="M1823" s="60"/>
      <c r="N1823" s="60"/>
      <c r="O1823" s="60"/>
      <c r="P1823" s="60"/>
      <c r="Q1823" s="60"/>
      <c r="R1823" s="60"/>
      <c r="S1823" s="60"/>
      <c r="T1823" s="60"/>
      <c r="U1823" s="60"/>
      <c r="V1823" s="60"/>
      <c r="W1823" s="60"/>
      <c r="X1823" s="60"/>
      <c r="Y1823" s="59"/>
      <c r="Z1823" s="20"/>
      <c r="AA1823" s="60"/>
      <c r="AB1823" s="60"/>
      <c r="AC1823" s="60"/>
      <c r="AD1823" s="60"/>
      <c r="AE1823" s="22"/>
      <c r="AF1823" s="22"/>
      <c r="AG1823" s="22"/>
      <c r="AH1823" s="22"/>
      <c r="AI1823" s="22"/>
      <c r="AJ1823" s="22"/>
      <c r="AK1823" s="38"/>
      <c r="AL1823" s="39"/>
      <c r="AM1823" s="39"/>
      <c r="AN1823" s="39"/>
      <c r="AO1823" s="39"/>
      <c r="AP1823" s="39"/>
      <c r="AQ1823" s="39"/>
      <c r="AR1823" s="40"/>
      <c r="AS1823" s="39"/>
      <c r="AT1823" s="42"/>
      <c r="AU1823" s="39"/>
      <c r="AV1823" s="39"/>
      <c r="AW1823" s="39"/>
      <c r="AX1823" s="39"/>
      <c r="AY1823" s="39"/>
      <c r="AZ1823" s="40"/>
      <c r="BA1823" s="39"/>
      <c r="BB1823" s="40"/>
      <c r="BC1823" s="39"/>
      <c r="BD1823" s="42"/>
      <c r="BE1823" s="38"/>
      <c r="BF1823" s="39"/>
      <c r="BG1823" s="55"/>
      <c r="BH1823" s="56"/>
      <c r="BI1823" s="57"/>
      <c r="BJ1823" s="58"/>
    </row>
    <row r="1824" spans="1:62" customFormat="1" ht="15" x14ac:dyDescent="0.35">
      <c r="A1824" s="34"/>
      <c r="B1824" s="19"/>
      <c r="C1824" s="1"/>
      <c r="D1824" s="9"/>
      <c r="E1824" s="1"/>
      <c r="F1824" s="15"/>
      <c r="G1824" s="37"/>
      <c r="H1824" s="5"/>
      <c r="I1824" s="22"/>
      <c r="J1824" s="22"/>
      <c r="K1824" s="22"/>
      <c r="L1824" s="60"/>
      <c r="M1824" s="60"/>
      <c r="N1824" s="60"/>
      <c r="O1824" s="60"/>
      <c r="P1824" s="60"/>
      <c r="Q1824" s="60"/>
      <c r="R1824" s="60"/>
      <c r="S1824" s="60"/>
      <c r="T1824" s="60"/>
      <c r="U1824" s="60"/>
      <c r="V1824" s="60"/>
      <c r="W1824" s="60"/>
      <c r="X1824" s="60"/>
      <c r="Y1824" s="59"/>
      <c r="Z1824" s="20"/>
      <c r="AA1824" s="60"/>
      <c r="AB1824" s="60"/>
      <c r="AC1824" s="60"/>
      <c r="AD1824" s="60"/>
      <c r="AE1824" s="22"/>
      <c r="AF1824" s="22"/>
      <c r="AG1824" s="22"/>
      <c r="AH1824" s="22"/>
      <c r="AI1824" s="22"/>
      <c r="AJ1824" s="22"/>
      <c r="AK1824" s="38"/>
      <c r="AL1824" s="39"/>
      <c r="AM1824" s="39"/>
      <c r="AN1824" s="39"/>
      <c r="AO1824" s="39"/>
      <c r="AP1824" s="39"/>
      <c r="AQ1824" s="39"/>
      <c r="AR1824" s="40"/>
      <c r="AS1824" s="39"/>
      <c r="AT1824" s="42"/>
      <c r="AU1824" s="39"/>
      <c r="AV1824" s="39"/>
      <c r="AW1824" s="39"/>
      <c r="AX1824" s="39"/>
      <c r="AY1824" s="39"/>
      <c r="AZ1824" s="40"/>
      <c r="BA1824" s="39"/>
      <c r="BB1824" s="40"/>
      <c r="BC1824" s="39"/>
      <c r="BD1824" s="42"/>
      <c r="BE1824" s="38"/>
      <c r="BF1824" s="39"/>
      <c r="BG1824" s="55"/>
      <c r="BH1824" s="56"/>
      <c r="BI1824" s="57"/>
      <c r="BJ1824" s="58"/>
    </row>
    <row r="1825" spans="1:62" customFormat="1" ht="15" x14ac:dyDescent="0.35">
      <c r="A1825" s="34"/>
      <c r="B1825" s="19"/>
      <c r="C1825" s="1"/>
      <c r="D1825" s="9"/>
      <c r="E1825" s="1"/>
      <c r="F1825" s="15"/>
      <c r="G1825" s="37"/>
      <c r="H1825" s="5"/>
      <c r="I1825" s="22"/>
      <c r="J1825" s="22"/>
      <c r="K1825" s="22"/>
      <c r="L1825" s="60"/>
      <c r="M1825" s="60"/>
      <c r="N1825" s="60"/>
      <c r="O1825" s="60"/>
      <c r="P1825" s="60"/>
      <c r="Q1825" s="60"/>
      <c r="R1825" s="60"/>
      <c r="S1825" s="60"/>
      <c r="T1825" s="60"/>
      <c r="U1825" s="60"/>
      <c r="V1825" s="60"/>
      <c r="W1825" s="60"/>
      <c r="X1825" s="60"/>
      <c r="Y1825" s="59"/>
      <c r="Z1825" s="20"/>
      <c r="AA1825" s="60"/>
      <c r="AB1825" s="60"/>
      <c r="AC1825" s="60"/>
      <c r="AD1825" s="60"/>
      <c r="AE1825" s="22"/>
      <c r="AF1825" s="22"/>
      <c r="AG1825" s="22"/>
      <c r="AH1825" s="22"/>
      <c r="AI1825" s="22"/>
      <c r="AJ1825" s="22"/>
      <c r="AK1825" s="38"/>
      <c r="AL1825" s="39"/>
      <c r="AM1825" s="39"/>
      <c r="AN1825" s="39"/>
      <c r="AO1825" s="39"/>
      <c r="AP1825" s="39"/>
      <c r="AQ1825" s="39"/>
      <c r="AR1825" s="40"/>
      <c r="AS1825" s="39"/>
      <c r="AT1825" s="42"/>
      <c r="AU1825" s="39"/>
      <c r="AV1825" s="39"/>
      <c r="AW1825" s="39"/>
      <c r="AX1825" s="39"/>
      <c r="AY1825" s="39"/>
      <c r="AZ1825" s="40"/>
      <c r="BA1825" s="39"/>
      <c r="BB1825" s="40"/>
      <c r="BC1825" s="39"/>
      <c r="BD1825" s="42"/>
      <c r="BE1825" s="38"/>
      <c r="BF1825" s="39"/>
      <c r="BG1825" s="55"/>
      <c r="BH1825" s="56"/>
      <c r="BI1825" s="57"/>
      <c r="BJ1825" s="58"/>
    </row>
    <row r="1826" spans="1:62" customFormat="1" ht="15" x14ac:dyDescent="0.35">
      <c r="A1826" s="121"/>
      <c r="B1826" s="76"/>
      <c r="C1826" s="9"/>
      <c r="D1826" s="9"/>
      <c r="E1826" s="9"/>
      <c r="F1826" s="15"/>
      <c r="G1826" s="5"/>
      <c r="H1826" s="5"/>
      <c r="I1826" s="9"/>
      <c r="J1826" s="9"/>
      <c r="K1826" s="9"/>
      <c r="L1826" s="9"/>
      <c r="M1826" s="9"/>
      <c r="N1826" s="9"/>
      <c r="O1826" s="9"/>
      <c r="P1826" s="9"/>
      <c r="Q1826" s="9"/>
      <c r="R1826" s="9"/>
      <c r="S1826" s="9"/>
      <c r="T1826" s="9"/>
      <c r="U1826" s="9"/>
      <c r="V1826" s="8"/>
      <c r="W1826" s="8"/>
      <c r="X1826" s="7"/>
      <c r="Y1826" s="18"/>
      <c r="Z1826" s="7"/>
      <c r="AA1826" s="7"/>
      <c r="AB1826" s="7"/>
      <c r="AC1826" s="9"/>
      <c r="AD1826" s="8"/>
      <c r="AE1826" s="14"/>
      <c r="AF1826" s="14"/>
      <c r="AG1826" s="14"/>
      <c r="AH1826" s="14"/>
      <c r="AI1826" s="14"/>
      <c r="AJ1826" s="14"/>
      <c r="AK1826" s="125"/>
      <c r="AL1826" s="6"/>
      <c r="AM1826" s="5"/>
      <c r="AN1826" s="5"/>
      <c r="AO1826" s="6"/>
      <c r="AP1826" s="6"/>
      <c r="AQ1826" s="6"/>
      <c r="AR1826" s="6"/>
      <c r="AS1826" s="6"/>
      <c r="AT1826" s="130"/>
      <c r="AU1826" s="6"/>
      <c r="AV1826" s="6"/>
      <c r="AW1826" s="6"/>
      <c r="AX1826" s="6"/>
      <c r="AY1826" s="6"/>
      <c r="AZ1826" s="6"/>
      <c r="BA1826" s="6"/>
      <c r="BB1826" s="6"/>
      <c r="BC1826" s="6"/>
      <c r="BD1826" s="130"/>
      <c r="BE1826" s="124"/>
      <c r="BF1826" s="6"/>
      <c r="BG1826" s="130"/>
      <c r="BH1826" s="6"/>
      <c r="BI1826" s="124"/>
      <c r="BJ1826" s="130"/>
    </row>
    <row r="1827" spans="1:62" customFormat="1" ht="15" x14ac:dyDescent="0.35">
      <c r="A1827" s="121"/>
      <c r="B1827" s="76"/>
      <c r="C1827" s="9"/>
      <c r="D1827" s="9"/>
      <c r="E1827" s="9"/>
      <c r="F1827" s="15"/>
      <c r="G1827" s="5"/>
      <c r="H1827" s="5"/>
      <c r="I1827" s="9"/>
      <c r="J1827" s="9"/>
      <c r="K1827" s="9"/>
      <c r="L1827" s="9"/>
      <c r="M1827" s="9"/>
      <c r="N1827" s="9"/>
      <c r="O1827" s="9"/>
      <c r="P1827" s="9"/>
      <c r="Q1827" s="9"/>
      <c r="R1827" s="9"/>
      <c r="S1827" s="9"/>
      <c r="T1827" s="9"/>
      <c r="U1827" s="9"/>
      <c r="V1827" s="8"/>
      <c r="W1827" s="8"/>
      <c r="X1827" s="7"/>
      <c r="Y1827" s="18"/>
      <c r="Z1827" s="7"/>
      <c r="AA1827" s="7"/>
      <c r="AB1827" s="7"/>
      <c r="AC1827" s="9"/>
      <c r="AD1827" s="8"/>
      <c r="AE1827" s="14"/>
      <c r="AF1827" s="14"/>
      <c r="AG1827" s="14"/>
      <c r="AH1827" s="14"/>
      <c r="AI1827" s="14"/>
      <c r="AJ1827" s="14"/>
      <c r="AK1827" s="125"/>
      <c r="AL1827" s="6"/>
      <c r="AM1827" s="5"/>
      <c r="AN1827" s="5"/>
      <c r="AO1827" s="6"/>
      <c r="AP1827" s="6"/>
      <c r="AQ1827" s="6"/>
      <c r="AR1827" s="6"/>
      <c r="AS1827" s="6"/>
      <c r="AT1827" s="130"/>
      <c r="AU1827" s="6"/>
      <c r="AV1827" s="6"/>
      <c r="AW1827" s="6"/>
      <c r="AX1827" s="6"/>
      <c r="AY1827" s="6"/>
      <c r="AZ1827" s="6"/>
      <c r="BA1827" s="6"/>
      <c r="BB1827" s="6"/>
      <c r="BC1827" s="6"/>
      <c r="BD1827" s="130"/>
      <c r="BE1827" s="124"/>
      <c r="BF1827" s="6"/>
      <c r="BG1827" s="130"/>
      <c r="BH1827" s="6"/>
      <c r="BI1827" s="124"/>
      <c r="BJ1827" s="130"/>
    </row>
    <row r="1828" spans="1:62" customFormat="1" ht="15" x14ac:dyDescent="0.35">
      <c r="A1828" s="121"/>
      <c r="B1828" s="76"/>
      <c r="C1828" s="9"/>
      <c r="D1828" s="9"/>
      <c r="E1828" s="9"/>
      <c r="F1828" s="15"/>
      <c r="G1828" s="5"/>
      <c r="H1828" s="5"/>
      <c r="I1828" s="9"/>
      <c r="J1828" s="9"/>
      <c r="K1828" s="9"/>
      <c r="L1828" s="9"/>
      <c r="M1828" s="9"/>
      <c r="N1828" s="9"/>
      <c r="O1828" s="9"/>
      <c r="P1828" s="9"/>
      <c r="Q1828" s="9"/>
      <c r="R1828" s="9"/>
      <c r="S1828" s="9"/>
      <c r="T1828" s="9"/>
      <c r="U1828" s="9"/>
      <c r="V1828" s="8"/>
      <c r="W1828" s="8"/>
      <c r="X1828" s="7"/>
      <c r="Y1828" s="18"/>
      <c r="Z1828" s="7"/>
      <c r="AA1828" s="7"/>
      <c r="AB1828" s="7"/>
      <c r="AC1828" s="9"/>
      <c r="AD1828" s="8"/>
      <c r="AE1828" s="14"/>
      <c r="AF1828" s="14"/>
      <c r="AG1828" s="14"/>
      <c r="AH1828" s="14"/>
      <c r="AI1828" s="14"/>
      <c r="AJ1828" s="14"/>
      <c r="AK1828" s="125"/>
      <c r="AL1828" s="6"/>
      <c r="AM1828" s="5"/>
      <c r="AN1828" s="5"/>
      <c r="AO1828" s="6"/>
      <c r="AP1828" s="6"/>
      <c r="AQ1828" s="6"/>
      <c r="AR1828" s="6"/>
      <c r="AS1828" s="6"/>
      <c r="AT1828" s="130"/>
      <c r="AU1828" s="6"/>
      <c r="AV1828" s="6"/>
      <c r="AW1828" s="6"/>
      <c r="AX1828" s="6"/>
      <c r="AY1828" s="6"/>
      <c r="AZ1828" s="6"/>
      <c r="BA1828" s="6"/>
      <c r="BB1828" s="6"/>
      <c r="BC1828" s="6"/>
      <c r="BD1828" s="130"/>
      <c r="BE1828" s="124"/>
      <c r="BF1828" s="6"/>
      <c r="BG1828" s="130"/>
      <c r="BH1828" s="6"/>
      <c r="BI1828" s="124"/>
      <c r="BJ1828" s="130"/>
    </row>
    <row r="1829" spans="1:62" customFormat="1" ht="15" x14ac:dyDescent="0.35">
      <c r="A1829" s="121"/>
      <c r="B1829" s="76"/>
      <c r="C1829" s="9"/>
      <c r="D1829" s="9"/>
      <c r="E1829" s="9"/>
      <c r="F1829" s="15"/>
      <c r="G1829" s="5"/>
      <c r="H1829" s="5"/>
      <c r="I1829" s="9"/>
      <c r="J1829" s="9"/>
      <c r="K1829" s="9"/>
      <c r="L1829" s="9"/>
      <c r="M1829" s="9"/>
      <c r="N1829" s="9"/>
      <c r="O1829" s="9"/>
      <c r="P1829" s="9"/>
      <c r="Q1829" s="9"/>
      <c r="R1829" s="9"/>
      <c r="S1829" s="9"/>
      <c r="T1829" s="9"/>
      <c r="U1829" s="9"/>
      <c r="V1829" s="9"/>
      <c r="W1829" s="9"/>
      <c r="X1829" s="65"/>
      <c r="Y1829" s="17"/>
      <c r="Z1829" s="65"/>
      <c r="AA1829" s="9"/>
      <c r="AB1829" s="9"/>
      <c r="AC1829" s="9"/>
      <c r="AD1829" s="9"/>
      <c r="AE1829" s="14"/>
      <c r="AF1829" s="14"/>
      <c r="AG1829" s="14"/>
      <c r="AH1829" s="14"/>
      <c r="AI1829" s="14"/>
      <c r="AJ1829" s="14"/>
      <c r="AK1829" s="124"/>
      <c r="AL1829" s="6"/>
      <c r="AM1829" s="6"/>
      <c r="AN1829" s="6"/>
      <c r="AO1829" s="6"/>
      <c r="AP1829" s="6"/>
      <c r="AQ1829" s="6"/>
      <c r="AR1829" s="6"/>
      <c r="AS1829" s="6"/>
      <c r="AT1829" s="130"/>
      <c r="AU1829" s="39"/>
      <c r="AV1829" s="39"/>
      <c r="AW1829" s="6"/>
      <c r="AX1829" s="6"/>
      <c r="AY1829" s="6"/>
      <c r="AZ1829" s="6"/>
      <c r="BA1829" s="6"/>
      <c r="BB1829" s="6"/>
      <c r="BC1829" s="6"/>
      <c r="BD1829" s="130"/>
      <c r="BE1829" s="124"/>
      <c r="BF1829" s="6"/>
      <c r="BG1829" s="130"/>
      <c r="BH1829" s="6"/>
      <c r="BI1829" s="124"/>
      <c r="BJ1829" s="130"/>
    </row>
    <row r="1830" spans="1:62" customFormat="1" ht="15" x14ac:dyDescent="0.35">
      <c r="A1830" s="121"/>
      <c r="B1830" s="76"/>
      <c r="C1830" s="9"/>
      <c r="D1830" s="9"/>
      <c r="E1830" s="9"/>
      <c r="F1830" s="15"/>
      <c r="G1830" s="5"/>
      <c r="H1830" s="5"/>
      <c r="I1830" s="9"/>
      <c r="J1830" s="9"/>
      <c r="K1830" s="9"/>
      <c r="L1830" s="9"/>
      <c r="M1830" s="9"/>
      <c r="N1830" s="9"/>
      <c r="O1830" s="9"/>
      <c r="P1830" s="9"/>
      <c r="Q1830" s="9"/>
      <c r="R1830" s="9"/>
      <c r="S1830" s="9"/>
      <c r="T1830" s="9"/>
      <c r="U1830" s="9"/>
      <c r="V1830" s="9"/>
      <c r="W1830" s="9"/>
      <c r="X1830" s="65"/>
      <c r="Y1830" s="17"/>
      <c r="Z1830" s="65"/>
      <c r="AA1830" s="9"/>
      <c r="AB1830" s="9"/>
      <c r="AC1830" s="9"/>
      <c r="AD1830" s="9"/>
      <c r="AE1830" s="14"/>
      <c r="AF1830" s="14"/>
      <c r="AG1830" s="14"/>
      <c r="AH1830" s="14"/>
      <c r="AI1830" s="14"/>
      <c r="AJ1830" s="14"/>
      <c r="AK1830" s="124"/>
      <c r="AL1830" s="6"/>
      <c r="AM1830" s="6"/>
      <c r="AN1830" s="6"/>
      <c r="AO1830" s="6"/>
      <c r="AP1830" s="6"/>
      <c r="AQ1830" s="6"/>
      <c r="AR1830" s="6"/>
      <c r="AS1830" s="6"/>
      <c r="AT1830" s="130"/>
      <c r="AU1830" s="39"/>
      <c r="AV1830" s="39"/>
      <c r="AW1830" s="6"/>
      <c r="AX1830" s="6"/>
      <c r="AY1830" s="6"/>
      <c r="AZ1830" s="6"/>
      <c r="BA1830" s="6"/>
      <c r="BB1830" s="6"/>
      <c r="BC1830" s="6"/>
      <c r="BD1830" s="130"/>
      <c r="BE1830" s="124"/>
      <c r="BF1830" s="6"/>
      <c r="BG1830" s="130"/>
      <c r="BH1830" s="6"/>
      <c r="BI1830" s="124"/>
      <c r="BJ1830" s="130"/>
    </row>
    <row r="1831" spans="1:62" customFormat="1" ht="15" x14ac:dyDescent="0.35">
      <c r="A1831" s="121"/>
      <c r="B1831" s="76"/>
      <c r="C1831" s="9"/>
      <c r="D1831" s="9"/>
      <c r="E1831" s="9"/>
      <c r="F1831" s="15"/>
      <c r="G1831" s="5"/>
      <c r="H1831" s="5"/>
      <c r="I1831" s="9"/>
      <c r="J1831" s="9"/>
      <c r="K1831" s="9"/>
      <c r="L1831" s="9"/>
      <c r="M1831" s="9"/>
      <c r="N1831" s="9"/>
      <c r="O1831" s="9"/>
      <c r="P1831" s="9"/>
      <c r="Q1831" s="9"/>
      <c r="R1831" s="9"/>
      <c r="S1831" s="9"/>
      <c r="T1831" s="9"/>
      <c r="U1831" s="9"/>
      <c r="V1831" s="8"/>
      <c r="W1831" s="8"/>
      <c r="X1831" s="7"/>
      <c r="Y1831" s="18"/>
      <c r="Z1831" s="7"/>
      <c r="AA1831" s="7"/>
      <c r="AB1831" s="7"/>
      <c r="AC1831" s="9"/>
      <c r="AD1831" s="8"/>
      <c r="AE1831" s="14"/>
      <c r="AF1831" s="14"/>
      <c r="AG1831" s="14"/>
      <c r="AH1831" s="14"/>
      <c r="AI1831" s="14"/>
      <c r="AJ1831" s="14"/>
      <c r="AK1831" s="125"/>
      <c r="AL1831" s="6"/>
      <c r="AM1831" s="5"/>
      <c r="AN1831" s="5"/>
      <c r="AO1831" s="6"/>
      <c r="AP1831" s="6"/>
      <c r="AQ1831" s="6"/>
      <c r="AR1831" s="6"/>
      <c r="AS1831" s="6"/>
      <c r="AT1831" s="130"/>
      <c r="AU1831" s="6"/>
      <c r="AV1831" s="6"/>
      <c r="AW1831" s="6"/>
      <c r="AX1831" s="6"/>
      <c r="AY1831" s="6"/>
      <c r="AZ1831" s="6"/>
      <c r="BA1831" s="6"/>
      <c r="BB1831" s="6"/>
      <c r="BC1831" s="6"/>
      <c r="BD1831" s="130"/>
      <c r="BE1831" s="124"/>
      <c r="BF1831" s="6"/>
      <c r="BG1831" s="130"/>
      <c r="BH1831" s="6"/>
      <c r="BI1831" s="124"/>
      <c r="BJ1831" s="130"/>
    </row>
    <row r="1832" spans="1:62" customFormat="1" ht="15" x14ac:dyDescent="0.35">
      <c r="A1832" s="34"/>
      <c r="B1832" s="19"/>
      <c r="C1832" s="1"/>
      <c r="D1832" s="9"/>
      <c r="E1832" s="1"/>
      <c r="F1832" s="15"/>
      <c r="G1832" s="37"/>
      <c r="H1832" s="5"/>
      <c r="I1832" s="22"/>
      <c r="J1832" s="22"/>
      <c r="K1832" s="22"/>
      <c r="L1832" s="60"/>
      <c r="M1832" s="60"/>
      <c r="N1832" s="60"/>
      <c r="O1832" s="60"/>
      <c r="P1832" s="60"/>
      <c r="Q1832" s="60"/>
      <c r="R1832" s="60"/>
      <c r="S1832" s="60"/>
      <c r="T1832" s="60"/>
      <c r="U1832" s="60"/>
      <c r="V1832" s="60"/>
      <c r="W1832" s="60"/>
      <c r="X1832" s="60"/>
      <c r="Y1832" s="59"/>
      <c r="Z1832" s="20"/>
      <c r="AA1832" s="60"/>
      <c r="AB1832" s="60"/>
      <c r="AC1832" s="60"/>
      <c r="AD1832" s="60"/>
      <c r="AE1832" s="22"/>
      <c r="AF1832" s="22"/>
      <c r="AG1832" s="22"/>
      <c r="AH1832" s="22"/>
      <c r="AI1832" s="22"/>
      <c r="AJ1832" s="22"/>
      <c r="AK1832" s="38"/>
      <c r="AL1832" s="39"/>
      <c r="AM1832" s="39"/>
      <c r="AN1832" s="39"/>
      <c r="AO1832" s="39"/>
      <c r="AP1832" s="39"/>
      <c r="AQ1832" s="39"/>
      <c r="AR1832" s="40"/>
      <c r="AS1832" s="39"/>
      <c r="AT1832" s="42"/>
      <c r="AU1832" s="39"/>
      <c r="AV1832" s="39"/>
      <c r="AW1832" s="39"/>
      <c r="AX1832" s="39"/>
      <c r="AY1832" s="39"/>
      <c r="AZ1832" s="40"/>
      <c r="BA1832" s="39"/>
      <c r="BB1832" s="40"/>
      <c r="BC1832" s="39"/>
      <c r="BD1832" s="42"/>
      <c r="BE1832" s="38"/>
      <c r="BF1832" s="39"/>
      <c r="BG1832" s="55"/>
      <c r="BH1832" s="56"/>
      <c r="BI1832" s="57"/>
      <c r="BJ1832" s="58"/>
    </row>
    <row r="1833" spans="1:62" customFormat="1" ht="15" x14ac:dyDescent="0.35">
      <c r="A1833" s="121"/>
      <c r="B1833" s="76"/>
      <c r="C1833" s="9"/>
      <c r="D1833" s="9"/>
      <c r="E1833" s="9"/>
      <c r="F1833" s="15"/>
      <c r="G1833" s="5"/>
      <c r="H1833" s="5"/>
      <c r="I1833" s="9"/>
      <c r="J1833" s="9"/>
      <c r="K1833" s="9"/>
      <c r="L1833" s="9"/>
      <c r="M1833" s="9"/>
      <c r="N1833" s="9"/>
      <c r="O1833" s="9"/>
      <c r="P1833" s="9"/>
      <c r="Q1833" s="9"/>
      <c r="R1833" s="9"/>
      <c r="S1833" s="9"/>
      <c r="T1833" s="9"/>
      <c r="U1833" s="9"/>
      <c r="V1833" s="8"/>
      <c r="W1833" s="8"/>
      <c r="X1833" s="7"/>
      <c r="Y1833" s="18"/>
      <c r="Z1833" s="7"/>
      <c r="AA1833" s="7"/>
      <c r="AB1833" s="7"/>
      <c r="AC1833" s="9"/>
      <c r="AD1833" s="8"/>
      <c r="AE1833" s="14"/>
      <c r="AF1833" s="14"/>
      <c r="AG1833" s="14"/>
      <c r="AH1833" s="14"/>
      <c r="AI1833" s="14"/>
      <c r="AJ1833" s="14"/>
      <c r="AK1833" s="125"/>
      <c r="AL1833" s="6"/>
      <c r="AM1833" s="5"/>
      <c r="AN1833" s="5"/>
      <c r="AO1833" s="6"/>
      <c r="AP1833" s="6"/>
      <c r="AQ1833" s="6"/>
      <c r="AR1833" s="6"/>
      <c r="AS1833" s="6"/>
      <c r="AT1833" s="130"/>
      <c r="AU1833" s="6"/>
      <c r="AV1833" s="6"/>
      <c r="AW1833" s="6"/>
      <c r="AX1833" s="6"/>
      <c r="AY1833" s="6"/>
      <c r="AZ1833" s="6"/>
      <c r="BA1833" s="6"/>
      <c r="BB1833" s="6"/>
      <c r="BC1833" s="6"/>
      <c r="BD1833" s="130"/>
      <c r="BE1833" s="124"/>
      <c r="BF1833" s="6"/>
      <c r="BG1833" s="130"/>
      <c r="BH1833" s="6"/>
      <c r="BI1833" s="124"/>
      <c r="BJ1833" s="130"/>
    </row>
    <row r="1834" spans="1:62" customFormat="1" ht="15" x14ac:dyDescent="0.35">
      <c r="A1834" s="121"/>
      <c r="B1834" s="76"/>
      <c r="C1834" s="9"/>
      <c r="D1834" s="9"/>
      <c r="E1834" s="9"/>
      <c r="F1834" s="15"/>
      <c r="G1834" s="5"/>
      <c r="H1834" s="5"/>
      <c r="I1834" s="9"/>
      <c r="J1834" s="9"/>
      <c r="K1834" s="9"/>
      <c r="L1834" s="9"/>
      <c r="M1834" s="9"/>
      <c r="N1834" s="9"/>
      <c r="O1834" s="9"/>
      <c r="P1834" s="9"/>
      <c r="Q1834" s="9"/>
      <c r="R1834" s="9"/>
      <c r="S1834" s="9"/>
      <c r="T1834" s="9"/>
      <c r="U1834" s="9"/>
      <c r="V1834" s="9"/>
      <c r="W1834" s="9"/>
      <c r="X1834" s="65"/>
      <c r="Y1834" s="17"/>
      <c r="Z1834" s="65"/>
      <c r="AA1834" s="9"/>
      <c r="AB1834" s="9"/>
      <c r="AC1834" s="9"/>
      <c r="AD1834" s="9"/>
      <c r="AE1834" s="14"/>
      <c r="AF1834" s="14"/>
      <c r="AG1834" s="14"/>
      <c r="AH1834" s="14"/>
      <c r="AI1834" s="14"/>
      <c r="AJ1834" s="14"/>
      <c r="AK1834" s="124"/>
      <c r="AL1834" s="6"/>
      <c r="AM1834" s="6"/>
      <c r="AN1834" s="6"/>
      <c r="AO1834" s="6"/>
      <c r="AP1834" s="6"/>
      <c r="AQ1834" s="6"/>
      <c r="AR1834" s="6"/>
      <c r="AS1834" s="6"/>
      <c r="AT1834" s="130"/>
      <c r="AU1834" s="39"/>
      <c r="AV1834" s="39"/>
      <c r="AW1834" s="6"/>
      <c r="AX1834" s="6"/>
      <c r="AY1834" s="6"/>
      <c r="AZ1834" s="6"/>
      <c r="BA1834" s="6"/>
      <c r="BB1834" s="6"/>
      <c r="BC1834" s="6"/>
      <c r="BD1834" s="130"/>
      <c r="BE1834" s="124"/>
      <c r="BF1834" s="6"/>
      <c r="BG1834" s="130"/>
      <c r="BH1834" s="6"/>
      <c r="BI1834" s="124"/>
      <c r="BJ1834" s="130"/>
    </row>
    <row r="1835" spans="1:62" customFormat="1" ht="15" x14ac:dyDescent="0.35">
      <c r="A1835" s="34"/>
      <c r="B1835" s="19"/>
      <c r="C1835" s="1"/>
      <c r="D1835" s="9"/>
      <c r="E1835" s="1"/>
      <c r="F1835" s="15"/>
      <c r="G1835" s="37"/>
      <c r="H1835" s="5"/>
      <c r="I1835" s="22"/>
      <c r="J1835" s="22"/>
      <c r="K1835" s="22"/>
      <c r="L1835" s="60"/>
      <c r="M1835" s="60"/>
      <c r="N1835" s="60"/>
      <c r="O1835" s="60"/>
      <c r="P1835" s="60"/>
      <c r="Q1835" s="60"/>
      <c r="R1835" s="60"/>
      <c r="S1835" s="60"/>
      <c r="T1835" s="60"/>
      <c r="U1835" s="60"/>
      <c r="V1835" s="60"/>
      <c r="W1835" s="60"/>
      <c r="X1835" s="60"/>
      <c r="Y1835" s="59"/>
      <c r="Z1835" s="20"/>
      <c r="AA1835" s="60"/>
      <c r="AB1835" s="60"/>
      <c r="AC1835" s="60"/>
      <c r="AD1835" s="60"/>
      <c r="AE1835" s="22"/>
      <c r="AF1835" s="22"/>
      <c r="AG1835" s="22"/>
      <c r="AH1835" s="22"/>
      <c r="AI1835" s="22"/>
      <c r="AJ1835" s="22"/>
      <c r="AK1835" s="38"/>
      <c r="AL1835" s="39"/>
      <c r="AM1835" s="39"/>
      <c r="AN1835" s="39"/>
      <c r="AO1835" s="39"/>
      <c r="AP1835" s="39"/>
      <c r="AQ1835" s="39"/>
      <c r="AR1835" s="40"/>
      <c r="AS1835" s="39"/>
      <c r="AT1835" s="42"/>
      <c r="AU1835" s="39"/>
      <c r="AV1835" s="39"/>
      <c r="AW1835" s="39"/>
      <c r="AX1835" s="39"/>
      <c r="AY1835" s="39"/>
      <c r="AZ1835" s="40"/>
      <c r="BA1835" s="39"/>
      <c r="BB1835" s="40"/>
      <c r="BC1835" s="39"/>
      <c r="BD1835" s="42"/>
      <c r="BE1835" s="38"/>
      <c r="BF1835" s="39"/>
      <c r="BG1835" s="55"/>
      <c r="BH1835" s="56"/>
      <c r="BI1835" s="57"/>
      <c r="BJ1835" s="58"/>
    </row>
    <row r="1836" spans="1:62" customFormat="1" ht="15" x14ac:dyDescent="0.35">
      <c r="A1836" s="121"/>
      <c r="B1836" s="76"/>
      <c r="C1836" s="9"/>
      <c r="D1836" s="9"/>
      <c r="E1836" s="9"/>
      <c r="F1836" s="15"/>
      <c r="G1836" s="5"/>
      <c r="H1836" s="5"/>
      <c r="I1836" s="9"/>
      <c r="J1836" s="9"/>
      <c r="K1836" s="9"/>
      <c r="L1836" s="9"/>
      <c r="M1836" s="9"/>
      <c r="N1836" s="9"/>
      <c r="O1836" s="9"/>
      <c r="P1836" s="9"/>
      <c r="Q1836" s="9"/>
      <c r="R1836" s="9"/>
      <c r="S1836" s="9"/>
      <c r="T1836" s="9"/>
      <c r="U1836" s="9"/>
      <c r="V1836" s="8"/>
      <c r="W1836" s="8"/>
      <c r="X1836" s="7"/>
      <c r="Y1836" s="18"/>
      <c r="Z1836" s="7"/>
      <c r="AA1836" s="7"/>
      <c r="AB1836" s="7"/>
      <c r="AC1836" s="9"/>
      <c r="AD1836" s="8"/>
      <c r="AE1836" s="14"/>
      <c r="AF1836" s="14"/>
      <c r="AG1836" s="14"/>
      <c r="AH1836" s="14"/>
      <c r="AI1836" s="14"/>
      <c r="AJ1836" s="14"/>
      <c r="AK1836" s="125"/>
      <c r="AL1836" s="6"/>
      <c r="AM1836" s="5"/>
      <c r="AN1836" s="5"/>
      <c r="AO1836" s="6"/>
      <c r="AP1836" s="6"/>
      <c r="AQ1836" s="6"/>
      <c r="AR1836" s="6"/>
      <c r="AS1836" s="6"/>
      <c r="AT1836" s="130"/>
      <c r="AU1836" s="6"/>
      <c r="AV1836" s="6"/>
      <c r="AW1836" s="6"/>
      <c r="AX1836" s="6"/>
      <c r="AY1836" s="6"/>
      <c r="AZ1836" s="6"/>
      <c r="BA1836" s="6"/>
      <c r="BB1836" s="6"/>
      <c r="BC1836" s="6"/>
      <c r="BD1836" s="130"/>
      <c r="BE1836" s="124"/>
      <c r="BF1836" s="6"/>
      <c r="BG1836" s="130"/>
      <c r="BH1836" s="6"/>
      <c r="BI1836" s="124"/>
      <c r="BJ1836" s="130"/>
    </row>
    <row r="1837" spans="1:62" customFormat="1" ht="15" x14ac:dyDescent="0.35">
      <c r="A1837" s="121"/>
      <c r="B1837" s="76"/>
      <c r="C1837" s="9"/>
      <c r="D1837" s="9"/>
      <c r="E1837" s="9"/>
      <c r="F1837" s="15"/>
      <c r="G1837" s="5"/>
      <c r="H1837" s="5"/>
      <c r="I1837" s="9"/>
      <c r="J1837" s="9"/>
      <c r="K1837" s="9"/>
      <c r="L1837" s="9"/>
      <c r="M1837" s="9"/>
      <c r="N1837" s="9"/>
      <c r="O1837" s="9"/>
      <c r="P1837" s="9"/>
      <c r="Q1837" s="9"/>
      <c r="R1837" s="9"/>
      <c r="S1837" s="9"/>
      <c r="T1837" s="9"/>
      <c r="U1837" s="9"/>
      <c r="V1837" s="8"/>
      <c r="W1837" s="8"/>
      <c r="X1837" s="7"/>
      <c r="Y1837" s="18"/>
      <c r="Z1837" s="7"/>
      <c r="AA1837" s="7"/>
      <c r="AB1837" s="7"/>
      <c r="AC1837" s="9"/>
      <c r="AD1837" s="8"/>
      <c r="AE1837" s="14"/>
      <c r="AF1837" s="14"/>
      <c r="AG1837" s="14"/>
      <c r="AH1837" s="14"/>
      <c r="AI1837" s="14"/>
      <c r="AJ1837" s="14"/>
      <c r="AK1837" s="125"/>
      <c r="AL1837" s="6"/>
      <c r="AM1837" s="5"/>
      <c r="AN1837" s="5"/>
      <c r="AO1837" s="6"/>
      <c r="AP1837" s="6"/>
      <c r="AQ1837" s="6"/>
      <c r="AR1837" s="6"/>
      <c r="AS1837" s="6"/>
      <c r="AT1837" s="130"/>
      <c r="AU1837" s="6"/>
      <c r="AV1837" s="6"/>
      <c r="AW1837" s="6"/>
      <c r="AX1837" s="6"/>
      <c r="AY1837" s="6"/>
      <c r="AZ1837" s="6"/>
      <c r="BA1837" s="6"/>
      <c r="BB1837" s="6"/>
      <c r="BC1837" s="6"/>
      <c r="BD1837" s="130"/>
      <c r="BE1837" s="124"/>
      <c r="BF1837" s="6"/>
      <c r="BG1837" s="130"/>
      <c r="BH1837" s="6"/>
      <c r="BI1837" s="124"/>
      <c r="BJ1837" s="130"/>
    </row>
    <row r="1838" spans="1:62" customFormat="1" ht="15" x14ac:dyDescent="0.35">
      <c r="A1838" s="121"/>
      <c r="B1838" s="76"/>
      <c r="C1838" s="9"/>
      <c r="D1838" s="9"/>
      <c r="E1838" s="9"/>
      <c r="F1838" s="15"/>
      <c r="G1838" s="5"/>
      <c r="H1838" s="5"/>
      <c r="I1838" s="9"/>
      <c r="J1838" s="9"/>
      <c r="K1838" s="9"/>
      <c r="L1838" s="9"/>
      <c r="M1838" s="9"/>
      <c r="N1838" s="9"/>
      <c r="O1838" s="9"/>
      <c r="P1838" s="9"/>
      <c r="Q1838" s="9"/>
      <c r="R1838" s="9"/>
      <c r="S1838" s="9"/>
      <c r="T1838" s="9"/>
      <c r="U1838" s="9"/>
      <c r="V1838" s="9"/>
      <c r="W1838" s="9"/>
      <c r="X1838" s="65"/>
      <c r="Y1838" s="17"/>
      <c r="Z1838" s="65"/>
      <c r="AA1838" s="9"/>
      <c r="AB1838" s="9"/>
      <c r="AC1838" s="9"/>
      <c r="AD1838" s="9"/>
      <c r="AE1838" s="14"/>
      <c r="AF1838" s="14"/>
      <c r="AG1838" s="14"/>
      <c r="AH1838" s="14"/>
      <c r="AI1838" s="14"/>
      <c r="AJ1838" s="14"/>
      <c r="AK1838" s="124"/>
      <c r="AL1838" s="6"/>
      <c r="AM1838" s="6"/>
      <c r="AN1838" s="6"/>
      <c r="AO1838" s="6"/>
      <c r="AP1838" s="6"/>
      <c r="AQ1838" s="6"/>
      <c r="AR1838" s="6"/>
      <c r="AS1838" s="6"/>
      <c r="AT1838" s="130"/>
      <c r="AU1838" s="39"/>
      <c r="AV1838" s="39"/>
      <c r="AW1838" s="6"/>
      <c r="AX1838" s="6"/>
      <c r="AY1838" s="6"/>
      <c r="AZ1838" s="6"/>
      <c r="BA1838" s="6"/>
      <c r="BB1838" s="6"/>
      <c r="BC1838" s="6"/>
      <c r="BD1838" s="130"/>
      <c r="BE1838" s="124"/>
      <c r="BF1838" s="6"/>
      <c r="BG1838" s="130"/>
      <c r="BH1838" s="6"/>
      <c r="BI1838" s="124"/>
      <c r="BJ1838" s="130"/>
    </row>
    <row r="1839" spans="1:62" customFormat="1" ht="15" x14ac:dyDescent="0.35">
      <c r="A1839" s="121"/>
      <c r="B1839" s="76"/>
      <c r="C1839" s="9"/>
      <c r="D1839" s="9"/>
      <c r="E1839" s="9"/>
      <c r="F1839" s="15"/>
      <c r="G1839" s="5"/>
      <c r="H1839" s="5"/>
      <c r="I1839" s="9"/>
      <c r="J1839" s="9"/>
      <c r="K1839" s="9"/>
      <c r="L1839" s="9"/>
      <c r="M1839" s="9"/>
      <c r="N1839" s="9"/>
      <c r="O1839" s="9"/>
      <c r="P1839" s="9"/>
      <c r="Q1839" s="9"/>
      <c r="R1839" s="9"/>
      <c r="S1839" s="9"/>
      <c r="T1839" s="9"/>
      <c r="U1839" s="9"/>
      <c r="V1839" s="8"/>
      <c r="W1839" s="8"/>
      <c r="X1839" s="7"/>
      <c r="Y1839" s="18"/>
      <c r="Z1839" s="7"/>
      <c r="AA1839" s="7"/>
      <c r="AB1839" s="7"/>
      <c r="AC1839" s="9"/>
      <c r="AD1839" s="8"/>
      <c r="AE1839" s="14"/>
      <c r="AF1839" s="14"/>
      <c r="AG1839" s="14"/>
      <c r="AH1839" s="14"/>
      <c r="AI1839" s="14"/>
      <c r="AJ1839" s="14"/>
      <c r="AK1839" s="125"/>
      <c r="AL1839" s="6"/>
      <c r="AM1839" s="5"/>
      <c r="AN1839" s="5"/>
      <c r="AO1839" s="6"/>
      <c r="AP1839" s="6"/>
      <c r="AQ1839" s="6"/>
      <c r="AR1839" s="6"/>
      <c r="AS1839" s="6"/>
      <c r="AT1839" s="130"/>
      <c r="AU1839" s="6"/>
      <c r="AV1839" s="6"/>
      <c r="AW1839" s="6"/>
      <c r="AX1839" s="6"/>
      <c r="AY1839" s="6"/>
      <c r="AZ1839" s="6"/>
      <c r="BA1839" s="6"/>
      <c r="BB1839" s="6"/>
      <c r="BC1839" s="6"/>
      <c r="BD1839" s="130"/>
      <c r="BE1839" s="124"/>
      <c r="BF1839" s="6"/>
      <c r="BG1839" s="130"/>
      <c r="BH1839" s="6"/>
      <c r="BI1839" s="124"/>
      <c r="BJ1839" s="130"/>
    </row>
    <row r="1840" spans="1:62" customFormat="1" ht="15" x14ac:dyDescent="0.35">
      <c r="A1840" s="121"/>
      <c r="B1840" s="76"/>
      <c r="C1840" s="9"/>
      <c r="D1840" s="9"/>
      <c r="E1840" s="9"/>
      <c r="F1840" s="15"/>
      <c r="G1840" s="5"/>
      <c r="H1840" s="5"/>
      <c r="I1840" s="9"/>
      <c r="J1840" s="9"/>
      <c r="K1840" s="9"/>
      <c r="L1840" s="9"/>
      <c r="M1840" s="9"/>
      <c r="N1840" s="9"/>
      <c r="O1840" s="9"/>
      <c r="P1840" s="9"/>
      <c r="Q1840" s="9"/>
      <c r="R1840" s="9"/>
      <c r="S1840" s="9"/>
      <c r="T1840" s="9"/>
      <c r="U1840" s="9"/>
      <c r="V1840" s="8"/>
      <c r="W1840" s="8"/>
      <c r="X1840" s="7"/>
      <c r="Y1840" s="18"/>
      <c r="Z1840" s="7"/>
      <c r="AA1840" s="7"/>
      <c r="AB1840" s="7"/>
      <c r="AC1840" s="9"/>
      <c r="AD1840" s="8"/>
      <c r="AE1840" s="14"/>
      <c r="AF1840" s="14"/>
      <c r="AG1840" s="14"/>
      <c r="AH1840" s="14"/>
      <c r="AI1840" s="14"/>
      <c r="AJ1840" s="14"/>
      <c r="AK1840" s="125"/>
      <c r="AL1840" s="6"/>
      <c r="AM1840" s="5"/>
      <c r="AN1840" s="5"/>
      <c r="AO1840" s="6"/>
      <c r="AP1840" s="6"/>
      <c r="AQ1840" s="6"/>
      <c r="AR1840" s="6"/>
      <c r="AS1840" s="6"/>
      <c r="AT1840" s="130"/>
      <c r="AU1840" s="6"/>
      <c r="AV1840" s="6"/>
      <c r="AW1840" s="6"/>
      <c r="AX1840" s="6"/>
      <c r="AY1840" s="6"/>
      <c r="AZ1840" s="6"/>
      <c r="BA1840" s="6"/>
      <c r="BB1840" s="6"/>
      <c r="BC1840" s="6"/>
      <c r="BD1840" s="130"/>
      <c r="BE1840" s="124"/>
      <c r="BF1840" s="6"/>
      <c r="BG1840" s="130"/>
      <c r="BH1840" s="6"/>
      <c r="BI1840" s="124"/>
      <c r="BJ1840" s="130"/>
    </row>
    <row r="1841" spans="1:62" customFormat="1" ht="15" x14ac:dyDescent="0.35">
      <c r="A1841" s="121"/>
      <c r="B1841" s="76"/>
      <c r="C1841" s="9"/>
      <c r="D1841" s="9"/>
      <c r="E1841" s="9"/>
      <c r="F1841" s="15"/>
      <c r="G1841" s="5"/>
      <c r="H1841" s="5"/>
      <c r="I1841" s="9"/>
      <c r="J1841" s="9"/>
      <c r="K1841" s="9"/>
      <c r="L1841" s="9"/>
      <c r="M1841" s="9"/>
      <c r="N1841" s="9"/>
      <c r="O1841" s="9"/>
      <c r="P1841" s="9"/>
      <c r="Q1841" s="9"/>
      <c r="R1841" s="9"/>
      <c r="S1841" s="9"/>
      <c r="T1841" s="9"/>
      <c r="U1841" s="9"/>
      <c r="V1841" s="9"/>
      <c r="W1841" s="9"/>
      <c r="X1841" s="65"/>
      <c r="Y1841" s="17"/>
      <c r="Z1841" s="65"/>
      <c r="AA1841" s="9"/>
      <c r="AB1841" s="9"/>
      <c r="AC1841" s="9"/>
      <c r="AD1841" s="9"/>
      <c r="AE1841" s="14"/>
      <c r="AF1841" s="14"/>
      <c r="AG1841" s="14"/>
      <c r="AH1841" s="14"/>
      <c r="AI1841" s="14"/>
      <c r="AJ1841" s="14"/>
      <c r="AK1841" s="124"/>
      <c r="AL1841" s="6"/>
      <c r="AM1841" s="6"/>
      <c r="AN1841" s="6"/>
      <c r="AO1841" s="6"/>
      <c r="AP1841" s="6"/>
      <c r="AQ1841" s="6"/>
      <c r="AR1841" s="6"/>
      <c r="AS1841" s="6"/>
      <c r="AT1841" s="130"/>
      <c r="AU1841" s="39"/>
      <c r="AV1841" s="39"/>
      <c r="AW1841" s="6"/>
      <c r="AX1841" s="6"/>
      <c r="AY1841" s="6"/>
      <c r="AZ1841" s="6"/>
      <c r="BA1841" s="6"/>
      <c r="BB1841" s="6"/>
      <c r="BC1841" s="6"/>
      <c r="BD1841" s="130"/>
      <c r="BE1841" s="124"/>
      <c r="BF1841" s="6"/>
      <c r="BG1841" s="130"/>
      <c r="BH1841" s="6"/>
      <c r="BI1841" s="124"/>
      <c r="BJ1841" s="130"/>
    </row>
    <row r="1842" spans="1:62" customFormat="1" ht="15" x14ac:dyDescent="0.35">
      <c r="A1842" s="34"/>
      <c r="B1842" s="19"/>
      <c r="C1842" s="1"/>
      <c r="D1842" s="9"/>
      <c r="E1842" s="1"/>
      <c r="F1842" s="15"/>
      <c r="G1842" s="37"/>
      <c r="H1842" s="5"/>
      <c r="I1842" s="22"/>
      <c r="J1842" s="22"/>
      <c r="K1842" s="22"/>
      <c r="L1842" s="60"/>
      <c r="M1842" s="60"/>
      <c r="N1842" s="60"/>
      <c r="O1842" s="60"/>
      <c r="P1842" s="60"/>
      <c r="Q1842" s="60"/>
      <c r="R1842" s="60"/>
      <c r="S1842" s="60"/>
      <c r="T1842" s="60"/>
      <c r="U1842" s="60"/>
      <c r="V1842" s="60"/>
      <c r="W1842" s="60"/>
      <c r="X1842" s="60"/>
      <c r="Y1842" s="59"/>
      <c r="Z1842" s="20"/>
      <c r="AA1842" s="60"/>
      <c r="AB1842" s="60"/>
      <c r="AC1842" s="60"/>
      <c r="AD1842" s="60"/>
      <c r="AE1842" s="22"/>
      <c r="AF1842" s="22"/>
      <c r="AG1842" s="22"/>
      <c r="AH1842" s="22"/>
      <c r="AI1842" s="22"/>
      <c r="AJ1842" s="22"/>
      <c r="AK1842" s="38"/>
      <c r="AL1842" s="39"/>
      <c r="AM1842" s="39"/>
      <c r="AN1842" s="39"/>
      <c r="AO1842" s="39"/>
      <c r="AP1842" s="39"/>
      <c r="AQ1842" s="39"/>
      <c r="AR1842" s="40"/>
      <c r="AS1842" s="39"/>
      <c r="AT1842" s="42"/>
      <c r="AU1842" s="39"/>
      <c r="AV1842" s="39"/>
      <c r="AW1842" s="39"/>
      <c r="AX1842" s="39"/>
      <c r="AY1842" s="39"/>
      <c r="AZ1842" s="40"/>
      <c r="BA1842" s="39"/>
      <c r="BB1842" s="40"/>
      <c r="BC1842" s="39"/>
      <c r="BD1842" s="42"/>
      <c r="BE1842" s="38"/>
      <c r="BF1842" s="39"/>
      <c r="BG1842" s="55"/>
      <c r="BH1842" s="56"/>
      <c r="BI1842" s="57"/>
      <c r="BJ1842" s="58"/>
    </row>
    <row r="1843" spans="1:62" s="19" customFormat="1" x14ac:dyDescent="0.3">
      <c r="A1843" s="121"/>
      <c r="B1843" s="76"/>
      <c r="C1843" s="9"/>
      <c r="D1843" s="9"/>
      <c r="E1843" s="9"/>
      <c r="F1843" s="15"/>
      <c r="G1843" s="5"/>
      <c r="H1843" s="5"/>
      <c r="I1843" s="9"/>
      <c r="J1843" s="9"/>
      <c r="K1843" s="9"/>
      <c r="L1843" s="9"/>
      <c r="M1843" s="9"/>
      <c r="N1843" s="9"/>
      <c r="O1843" s="9"/>
      <c r="P1843" s="9"/>
      <c r="Q1843" s="9"/>
      <c r="R1843" s="9"/>
      <c r="S1843" s="9"/>
      <c r="T1843" s="9"/>
      <c r="U1843" s="9"/>
      <c r="V1843" s="8"/>
      <c r="W1843" s="8"/>
      <c r="X1843" s="7"/>
      <c r="Y1843" s="18"/>
      <c r="Z1843" s="7"/>
      <c r="AA1843" s="7"/>
      <c r="AB1843" s="7"/>
      <c r="AC1843" s="9"/>
      <c r="AD1843" s="8"/>
      <c r="AE1843" s="14"/>
      <c r="AF1843" s="14"/>
      <c r="AG1843" s="14"/>
      <c r="AH1843" s="14"/>
      <c r="AI1843" s="14"/>
      <c r="AJ1843" s="14"/>
      <c r="AK1843" s="125"/>
      <c r="AL1843" s="6"/>
      <c r="AM1843" s="5"/>
      <c r="AN1843" s="5"/>
      <c r="AO1843" s="6"/>
      <c r="AP1843" s="6"/>
      <c r="AQ1843" s="6"/>
      <c r="AR1843" s="6"/>
      <c r="AS1843" s="6"/>
      <c r="AT1843" s="130"/>
      <c r="AU1843" s="6"/>
      <c r="AV1843" s="6"/>
      <c r="AW1843" s="6"/>
      <c r="AX1843" s="6"/>
      <c r="AY1843" s="6"/>
      <c r="AZ1843" s="6"/>
      <c r="BA1843" s="6"/>
      <c r="BB1843" s="6"/>
      <c r="BC1843" s="6"/>
      <c r="BD1843" s="130"/>
      <c r="BE1843" s="124"/>
      <c r="BF1843" s="6"/>
      <c r="BG1843" s="130"/>
      <c r="BH1843" s="6"/>
      <c r="BI1843" s="124"/>
      <c r="BJ1843" s="130"/>
    </row>
    <row r="1844" spans="1:62" customFormat="1" ht="15" x14ac:dyDescent="0.35">
      <c r="A1844" s="121"/>
      <c r="B1844" s="76"/>
      <c r="C1844" s="9"/>
      <c r="D1844" s="9"/>
      <c r="E1844" s="9"/>
      <c r="F1844" s="15"/>
      <c r="G1844" s="5"/>
      <c r="H1844" s="5"/>
      <c r="I1844" s="9"/>
      <c r="J1844" s="9"/>
      <c r="K1844" s="9"/>
      <c r="L1844" s="9"/>
      <c r="M1844" s="9"/>
      <c r="N1844" s="9"/>
      <c r="O1844" s="9"/>
      <c r="P1844" s="9"/>
      <c r="Q1844" s="9"/>
      <c r="R1844" s="9"/>
      <c r="S1844" s="9"/>
      <c r="T1844" s="9"/>
      <c r="U1844" s="9"/>
      <c r="V1844" s="8"/>
      <c r="W1844" s="8"/>
      <c r="X1844" s="7"/>
      <c r="Y1844" s="18"/>
      <c r="Z1844" s="7"/>
      <c r="AA1844" s="7"/>
      <c r="AB1844" s="7"/>
      <c r="AC1844" s="9"/>
      <c r="AD1844" s="8"/>
      <c r="AE1844" s="14"/>
      <c r="AF1844" s="14"/>
      <c r="AG1844" s="14"/>
      <c r="AH1844" s="14"/>
      <c r="AI1844" s="14"/>
      <c r="AJ1844" s="14"/>
      <c r="AK1844" s="125"/>
      <c r="AL1844" s="6"/>
      <c r="AM1844" s="5"/>
      <c r="AN1844" s="5"/>
      <c r="AO1844" s="6"/>
      <c r="AP1844" s="6"/>
      <c r="AQ1844" s="6"/>
      <c r="AR1844" s="6"/>
      <c r="AS1844" s="6"/>
      <c r="AT1844" s="130"/>
      <c r="AU1844" s="6"/>
      <c r="AV1844" s="6"/>
      <c r="AW1844" s="6"/>
      <c r="AX1844" s="6"/>
      <c r="AY1844" s="6"/>
      <c r="AZ1844" s="6"/>
      <c r="BA1844" s="6"/>
      <c r="BB1844" s="6"/>
      <c r="BC1844" s="6"/>
      <c r="BD1844" s="130"/>
      <c r="BE1844" s="124"/>
      <c r="BF1844" s="6"/>
      <c r="BG1844" s="130"/>
      <c r="BH1844" s="6"/>
      <c r="BI1844" s="124"/>
      <c r="BJ1844" s="130"/>
    </row>
    <row r="1845" spans="1:62" customFormat="1" ht="15" x14ac:dyDescent="0.35">
      <c r="A1845" s="121"/>
      <c r="B1845" s="76"/>
      <c r="C1845" s="9"/>
      <c r="D1845" s="9"/>
      <c r="E1845" s="9"/>
      <c r="F1845" s="15"/>
      <c r="G1845" s="5"/>
      <c r="H1845" s="5"/>
      <c r="I1845" s="9"/>
      <c r="J1845" s="9"/>
      <c r="K1845" s="9"/>
      <c r="L1845" s="9"/>
      <c r="M1845" s="9"/>
      <c r="N1845" s="9"/>
      <c r="O1845" s="9"/>
      <c r="P1845" s="9"/>
      <c r="Q1845" s="9"/>
      <c r="R1845" s="9"/>
      <c r="S1845" s="9"/>
      <c r="T1845" s="9"/>
      <c r="U1845" s="9"/>
      <c r="V1845" s="8"/>
      <c r="W1845" s="8"/>
      <c r="X1845" s="7"/>
      <c r="Y1845" s="18"/>
      <c r="Z1845" s="7"/>
      <c r="AA1845" s="7"/>
      <c r="AB1845" s="7"/>
      <c r="AC1845" s="9"/>
      <c r="AD1845" s="8"/>
      <c r="AE1845" s="14"/>
      <c r="AF1845" s="14"/>
      <c r="AG1845" s="14"/>
      <c r="AH1845" s="14"/>
      <c r="AI1845" s="14"/>
      <c r="AJ1845" s="14"/>
      <c r="AK1845" s="125"/>
      <c r="AL1845" s="6"/>
      <c r="AM1845" s="5"/>
      <c r="AN1845" s="5"/>
      <c r="AO1845" s="6"/>
      <c r="AP1845" s="6"/>
      <c r="AQ1845" s="6"/>
      <c r="AR1845" s="6"/>
      <c r="AS1845" s="6"/>
      <c r="AT1845" s="130"/>
      <c r="AU1845" s="6"/>
      <c r="AV1845" s="6"/>
      <c r="AW1845" s="6"/>
      <c r="AX1845" s="6"/>
      <c r="AY1845" s="6"/>
      <c r="AZ1845" s="6"/>
      <c r="BA1845" s="6"/>
      <c r="BB1845" s="6"/>
      <c r="BC1845" s="6"/>
      <c r="BD1845" s="130"/>
      <c r="BE1845" s="124"/>
      <c r="BF1845" s="6"/>
      <c r="BG1845" s="130"/>
      <c r="BH1845" s="6"/>
      <c r="BI1845" s="124"/>
      <c r="BJ1845" s="130"/>
    </row>
    <row r="1846" spans="1:62" customFormat="1" ht="15" x14ac:dyDescent="0.35">
      <c r="A1846" s="121"/>
      <c r="B1846" s="76"/>
      <c r="C1846" s="9"/>
      <c r="D1846" s="9"/>
      <c r="E1846" s="9"/>
      <c r="F1846" s="15"/>
      <c r="G1846" s="5"/>
      <c r="H1846" s="5"/>
      <c r="I1846" s="9"/>
      <c r="J1846" s="9"/>
      <c r="K1846" s="9"/>
      <c r="L1846" s="9"/>
      <c r="M1846" s="9"/>
      <c r="N1846" s="9"/>
      <c r="O1846" s="9"/>
      <c r="P1846" s="9"/>
      <c r="Q1846" s="9"/>
      <c r="R1846" s="9"/>
      <c r="S1846" s="9"/>
      <c r="T1846" s="9"/>
      <c r="U1846" s="9"/>
      <c r="V1846" s="8"/>
      <c r="W1846" s="8"/>
      <c r="X1846" s="7"/>
      <c r="Y1846" s="18"/>
      <c r="Z1846" s="7"/>
      <c r="AA1846" s="7"/>
      <c r="AB1846" s="7"/>
      <c r="AC1846" s="9"/>
      <c r="AD1846" s="8"/>
      <c r="AE1846" s="14"/>
      <c r="AF1846" s="14"/>
      <c r="AG1846" s="14"/>
      <c r="AH1846" s="14"/>
      <c r="AI1846" s="14"/>
      <c r="AJ1846" s="14"/>
      <c r="AK1846" s="125"/>
      <c r="AL1846" s="6"/>
      <c r="AM1846" s="5"/>
      <c r="AN1846" s="5"/>
      <c r="AO1846" s="6"/>
      <c r="AP1846" s="6"/>
      <c r="AQ1846" s="6"/>
      <c r="AR1846" s="6"/>
      <c r="AS1846" s="6"/>
      <c r="AT1846" s="130"/>
      <c r="AU1846" s="39"/>
      <c r="AV1846" s="39"/>
      <c r="AW1846" s="6"/>
      <c r="AX1846" s="6"/>
      <c r="AY1846" s="6"/>
      <c r="AZ1846" s="6"/>
      <c r="BA1846" s="6"/>
      <c r="BB1846" s="6"/>
      <c r="BC1846" s="6"/>
      <c r="BD1846" s="130"/>
      <c r="BE1846" s="124"/>
      <c r="BF1846" s="6"/>
      <c r="BG1846" s="130"/>
      <c r="BH1846" s="6"/>
      <c r="BI1846" s="124"/>
      <c r="BJ1846" s="130"/>
    </row>
    <row r="1847" spans="1:62" customFormat="1" ht="15" x14ac:dyDescent="0.35">
      <c r="A1847" s="121"/>
      <c r="B1847" s="76"/>
      <c r="C1847" s="9"/>
      <c r="D1847" s="9"/>
      <c r="E1847" s="9"/>
      <c r="F1847" s="15"/>
      <c r="G1847" s="5"/>
      <c r="H1847" s="5"/>
      <c r="I1847" s="9"/>
      <c r="J1847" s="9"/>
      <c r="K1847" s="9"/>
      <c r="L1847" s="9"/>
      <c r="M1847" s="9"/>
      <c r="N1847" s="9"/>
      <c r="O1847" s="9"/>
      <c r="P1847" s="9"/>
      <c r="Q1847" s="9"/>
      <c r="R1847" s="9"/>
      <c r="S1847" s="9"/>
      <c r="T1847" s="9"/>
      <c r="U1847" s="9"/>
      <c r="V1847" s="8"/>
      <c r="W1847" s="8"/>
      <c r="X1847" s="7"/>
      <c r="Y1847" s="18"/>
      <c r="Z1847" s="7"/>
      <c r="AA1847" s="7"/>
      <c r="AB1847" s="7"/>
      <c r="AC1847" s="9"/>
      <c r="AD1847" s="8"/>
      <c r="AE1847" s="14"/>
      <c r="AF1847" s="14"/>
      <c r="AG1847" s="14"/>
      <c r="AH1847" s="14"/>
      <c r="AI1847" s="14"/>
      <c r="AJ1847" s="14"/>
      <c r="AK1847" s="125"/>
      <c r="AL1847" s="6"/>
      <c r="AM1847" s="5"/>
      <c r="AN1847" s="5"/>
      <c r="AO1847" s="6"/>
      <c r="AP1847" s="6"/>
      <c r="AQ1847" s="6"/>
      <c r="AR1847" s="6"/>
      <c r="AS1847" s="6"/>
      <c r="AT1847" s="130"/>
      <c r="AU1847" s="6"/>
      <c r="AV1847" s="6"/>
      <c r="AW1847" s="6"/>
      <c r="AX1847" s="6"/>
      <c r="AY1847" s="6"/>
      <c r="AZ1847" s="6"/>
      <c r="BA1847" s="6"/>
      <c r="BB1847" s="6"/>
      <c r="BC1847" s="6"/>
      <c r="BD1847" s="130"/>
      <c r="BE1847" s="124"/>
      <c r="BF1847" s="6"/>
      <c r="BG1847" s="130"/>
      <c r="BH1847" s="6"/>
      <c r="BI1847" s="124"/>
      <c r="BJ1847" s="130"/>
    </row>
    <row r="1848" spans="1:62" customFormat="1" ht="15" x14ac:dyDescent="0.35">
      <c r="A1848" s="34"/>
      <c r="B1848" s="19"/>
      <c r="C1848" s="1"/>
      <c r="D1848" s="9"/>
      <c r="E1848" s="1"/>
      <c r="F1848" s="15"/>
      <c r="G1848" s="37"/>
      <c r="H1848" s="5"/>
      <c r="I1848" s="22"/>
      <c r="J1848" s="22"/>
      <c r="K1848" s="22"/>
      <c r="L1848" s="60"/>
      <c r="M1848" s="60"/>
      <c r="N1848" s="60"/>
      <c r="O1848" s="60"/>
      <c r="P1848" s="60"/>
      <c r="Q1848" s="60"/>
      <c r="R1848" s="60"/>
      <c r="S1848" s="60"/>
      <c r="T1848" s="60"/>
      <c r="U1848" s="60"/>
      <c r="V1848" s="60"/>
      <c r="W1848" s="60"/>
      <c r="X1848" s="60"/>
      <c r="Y1848" s="59"/>
      <c r="Z1848" s="20"/>
      <c r="AA1848" s="60"/>
      <c r="AB1848" s="60"/>
      <c r="AC1848" s="60"/>
      <c r="AD1848" s="60"/>
      <c r="AE1848" s="22"/>
      <c r="AF1848" s="22"/>
      <c r="AG1848" s="22"/>
      <c r="AH1848" s="22"/>
      <c r="AI1848" s="22"/>
      <c r="AJ1848" s="22"/>
      <c r="AK1848" s="38"/>
      <c r="AL1848" s="39"/>
      <c r="AM1848" s="39"/>
      <c r="AN1848" s="39"/>
      <c r="AO1848" s="39"/>
      <c r="AP1848" s="39"/>
      <c r="AQ1848" s="39"/>
      <c r="AR1848" s="40"/>
      <c r="AS1848" s="39"/>
      <c r="AT1848" s="42"/>
      <c r="AU1848" s="39"/>
      <c r="AV1848" s="39"/>
      <c r="AW1848" s="39"/>
      <c r="AX1848" s="39"/>
      <c r="AY1848" s="39"/>
      <c r="AZ1848" s="40"/>
      <c r="BA1848" s="39"/>
      <c r="BB1848" s="40"/>
      <c r="BC1848" s="39"/>
      <c r="BD1848" s="42"/>
      <c r="BE1848" s="38"/>
      <c r="BF1848" s="39"/>
      <c r="BG1848" s="55"/>
      <c r="BH1848" s="56"/>
      <c r="BI1848" s="57"/>
      <c r="BJ1848" s="58"/>
    </row>
    <row r="1849" spans="1:62" customFormat="1" ht="15" x14ac:dyDescent="0.35">
      <c r="A1849" s="121"/>
      <c r="B1849" s="76"/>
      <c r="C1849" s="9"/>
      <c r="D1849" s="9"/>
      <c r="E1849" s="9"/>
      <c r="F1849" s="15"/>
      <c r="G1849" s="5"/>
      <c r="H1849" s="5"/>
      <c r="I1849" s="9"/>
      <c r="J1849" s="9"/>
      <c r="K1849" s="9"/>
      <c r="L1849" s="9"/>
      <c r="M1849" s="9"/>
      <c r="N1849" s="9"/>
      <c r="O1849" s="9"/>
      <c r="P1849" s="9"/>
      <c r="Q1849" s="9"/>
      <c r="R1849" s="9"/>
      <c r="S1849" s="9"/>
      <c r="T1849" s="9"/>
      <c r="U1849" s="9"/>
      <c r="V1849" s="8"/>
      <c r="W1849" s="8"/>
      <c r="X1849" s="7"/>
      <c r="Y1849" s="18"/>
      <c r="Z1849" s="7"/>
      <c r="AA1849" s="7"/>
      <c r="AB1849" s="7"/>
      <c r="AC1849" s="9"/>
      <c r="AD1849" s="8"/>
      <c r="AE1849" s="14"/>
      <c r="AF1849" s="14"/>
      <c r="AG1849" s="14"/>
      <c r="AH1849" s="14"/>
      <c r="AI1849" s="14"/>
      <c r="AJ1849" s="14"/>
      <c r="AK1849" s="125"/>
      <c r="AL1849" s="6"/>
      <c r="AM1849" s="5"/>
      <c r="AN1849" s="5"/>
      <c r="AO1849" s="6"/>
      <c r="AP1849" s="6"/>
      <c r="AQ1849" s="6"/>
      <c r="AR1849" s="6"/>
      <c r="AS1849" s="6"/>
      <c r="AT1849" s="130"/>
      <c r="AU1849" s="6"/>
      <c r="AV1849" s="6"/>
      <c r="AW1849" s="6"/>
      <c r="AX1849" s="6"/>
      <c r="AY1849" s="6"/>
      <c r="AZ1849" s="6"/>
      <c r="BA1849" s="6"/>
      <c r="BB1849" s="6"/>
      <c r="BC1849" s="6"/>
      <c r="BD1849" s="130"/>
      <c r="BE1849" s="124"/>
      <c r="BF1849" s="6"/>
      <c r="BG1849" s="130"/>
      <c r="BH1849" s="6"/>
      <c r="BI1849" s="124"/>
      <c r="BJ1849" s="130"/>
    </row>
    <row r="1850" spans="1:62" customFormat="1" ht="15" x14ac:dyDescent="0.35">
      <c r="A1850" s="121"/>
      <c r="B1850" s="76"/>
      <c r="C1850" s="9"/>
      <c r="D1850" s="9"/>
      <c r="E1850" s="9"/>
      <c r="F1850" s="15"/>
      <c r="G1850" s="5"/>
      <c r="H1850" s="5"/>
      <c r="I1850" s="9"/>
      <c r="J1850" s="9"/>
      <c r="K1850" s="9"/>
      <c r="L1850" s="9"/>
      <c r="M1850" s="9"/>
      <c r="N1850" s="9"/>
      <c r="O1850" s="9"/>
      <c r="P1850" s="9"/>
      <c r="Q1850" s="9"/>
      <c r="R1850" s="9"/>
      <c r="S1850" s="9"/>
      <c r="T1850" s="9"/>
      <c r="U1850" s="9"/>
      <c r="V1850" s="9"/>
      <c r="W1850" s="9"/>
      <c r="X1850" s="65"/>
      <c r="Y1850" s="17"/>
      <c r="Z1850" s="65"/>
      <c r="AA1850" s="9"/>
      <c r="AB1850" s="9"/>
      <c r="AC1850" s="9"/>
      <c r="AD1850" s="9"/>
      <c r="AE1850" s="14"/>
      <c r="AF1850" s="14"/>
      <c r="AG1850" s="14"/>
      <c r="AH1850" s="14"/>
      <c r="AI1850" s="14"/>
      <c r="AJ1850" s="14"/>
      <c r="AK1850" s="124"/>
      <c r="AL1850" s="6"/>
      <c r="AM1850" s="6"/>
      <c r="AN1850" s="6"/>
      <c r="AO1850" s="6"/>
      <c r="AP1850" s="6"/>
      <c r="AQ1850" s="6"/>
      <c r="AR1850" s="6"/>
      <c r="AS1850" s="6"/>
      <c r="AT1850" s="130"/>
      <c r="AU1850" s="39"/>
      <c r="AV1850" s="39"/>
      <c r="AW1850" s="6"/>
      <c r="AX1850" s="6"/>
      <c r="AY1850" s="6"/>
      <c r="AZ1850" s="6"/>
      <c r="BA1850" s="6"/>
      <c r="BB1850" s="6"/>
      <c r="BC1850" s="6"/>
      <c r="BD1850" s="130"/>
      <c r="BE1850" s="124"/>
      <c r="BF1850" s="6"/>
      <c r="BG1850" s="130"/>
      <c r="BH1850" s="6"/>
      <c r="BI1850" s="124"/>
      <c r="BJ1850" s="130"/>
    </row>
    <row r="1851" spans="1:62" customFormat="1" ht="15" x14ac:dyDescent="0.35">
      <c r="A1851" s="121"/>
      <c r="B1851" s="76"/>
      <c r="C1851" s="9"/>
      <c r="D1851" s="9"/>
      <c r="E1851" s="9"/>
      <c r="F1851" s="15"/>
      <c r="G1851" s="5"/>
      <c r="H1851" s="5"/>
      <c r="I1851" s="9"/>
      <c r="J1851" s="9"/>
      <c r="K1851" s="9"/>
      <c r="L1851" s="9"/>
      <c r="M1851" s="9"/>
      <c r="N1851" s="9"/>
      <c r="O1851" s="9"/>
      <c r="P1851" s="9"/>
      <c r="Q1851" s="9"/>
      <c r="R1851" s="9"/>
      <c r="S1851" s="9"/>
      <c r="T1851" s="9"/>
      <c r="U1851" s="9"/>
      <c r="V1851" s="9"/>
      <c r="W1851" s="9"/>
      <c r="X1851" s="65"/>
      <c r="Y1851" s="17"/>
      <c r="Z1851" s="65"/>
      <c r="AA1851" s="9"/>
      <c r="AB1851" s="9"/>
      <c r="AC1851" s="9"/>
      <c r="AD1851" s="9"/>
      <c r="AE1851" s="14"/>
      <c r="AF1851" s="14"/>
      <c r="AG1851" s="14"/>
      <c r="AH1851" s="14"/>
      <c r="AI1851" s="14"/>
      <c r="AJ1851" s="14"/>
      <c r="AK1851" s="124"/>
      <c r="AL1851" s="6"/>
      <c r="AM1851" s="6"/>
      <c r="AN1851" s="6"/>
      <c r="AO1851" s="6"/>
      <c r="AP1851" s="6"/>
      <c r="AQ1851" s="6"/>
      <c r="AR1851" s="6"/>
      <c r="AS1851" s="6"/>
      <c r="AT1851" s="130"/>
      <c r="AU1851" s="39"/>
      <c r="AV1851" s="39"/>
      <c r="AW1851" s="6"/>
      <c r="AX1851" s="6"/>
      <c r="AY1851" s="6"/>
      <c r="AZ1851" s="6"/>
      <c r="BA1851" s="6"/>
      <c r="BB1851" s="6"/>
      <c r="BC1851" s="6"/>
      <c r="BD1851" s="130"/>
      <c r="BE1851" s="124"/>
      <c r="BF1851" s="6"/>
      <c r="BG1851" s="130"/>
      <c r="BH1851" s="6"/>
      <c r="BI1851" s="124"/>
      <c r="BJ1851" s="130"/>
    </row>
    <row r="1852" spans="1:62" customFormat="1" ht="15" x14ac:dyDescent="0.35">
      <c r="A1852" s="121"/>
      <c r="B1852" s="76"/>
      <c r="C1852" s="9"/>
      <c r="D1852" s="9"/>
      <c r="E1852" s="9"/>
      <c r="F1852" s="15"/>
      <c r="G1852" s="5"/>
      <c r="H1852" s="5"/>
      <c r="I1852" s="9"/>
      <c r="J1852" s="9"/>
      <c r="K1852" s="9"/>
      <c r="L1852" s="9"/>
      <c r="M1852" s="9"/>
      <c r="N1852" s="9"/>
      <c r="O1852" s="9"/>
      <c r="P1852" s="9"/>
      <c r="Q1852" s="9"/>
      <c r="R1852" s="9"/>
      <c r="S1852" s="9"/>
      <c r="T1852" s="9"/>
      <c r="U1852" s="9"/>
      <c r="V1852" s="8"/>
      <c r="W1852" s="8"/>
      <c r="X1852" s="7"/>
      <c r="Y1852" s="18"/>
      <c r="Z1852" s="7"/>
      <c r="AA1852" s="7"/>
      <c r="AB1852" s="7"/>
      <c r="AC1852" s="9"/>
      <c r="AD1852" s="8"/>
      <c r="AE1852" s="14"/>
      <c r="AF1852" s="14"/>
      <c r="AG1852" s="14"/>
      <c r="AH1852" s="14"/>
      <c r="AI1852" s="14"/>
      <c r="AJ1852" s="14"/>
      <c r="AK1852" s="125"/>
      <c r="AL1852" s="6"/>
      <c r="AM1852" s="5"/>
      <c r="AN1852" s="5"/>
      <c r="AO1852" s="6"/>
      <c r="AP1852" s="6"/>
      <c r="AQ1852" s="6"/>
      <c r="AR1852" s="6"/>
      <c r="AS1852" s="6"/>
      <c r="AT1852" s="130"/>
      <c r="AU1852" s="6"/>
      <c r="AV1852" s="6"/>
      <c r="AW1852" s="6"/>
      <c r="AX1852" s="6"/>
      <c r="AY1852" s="6"/>
      <c r="AZ1852" s="6"/>
      <c r="BA1852" s="6"/>
      <c r="BB1852" s="6"/>
      <c r="BC1852" s="6"/>
      <c r="BD1852" s="130"/>
      <c r="BE1852" s="124"/>
      <c r="BF1852" s="6"/>
      <c r="BG1852" s="130"/>
      <c r="BH1852" s="6"/>
      <c r="BI1852" s="124"/>
      <c r="BJ1852" s="130"/>
    </row>
    <row r="1853" spans="1:62" customFormat="1" ht="15" x14ac:dyDescent="0.35">
      <c r="A1853" s="121"/>
      <c r="B1853" s="76"/>
      <c r="C1853" s="9"/>
      <c r="D1853" s="9"/>
      <c r="E1853" s="9"/>
      <c r="F1853" s="15"/>
      <c r="G1853" s="5"/>
      <c r="H1853" s="5"/>
      <c r="I1853" s="9"/>
      <c r="J1853" s="9"/>
      <c r="K1853" s="9"/>
      <c r="L1853" s="9"/>
      <c r="M1853" s="9"/>
      <c r="N1853" s="9"/>
      <c r="O1853" s="9"/>
      <c r="P1853" s="9"/>
      <c r="Q1853" s="9"/>
      <c r="R1853" s="9"/>
      <c r="S1853" s="9"/>
      <c r="T1853" s="9"/>
      <c r="U1853" s="9"/>
      <c r="V1853" s="8"/>
      <c r="W1853" s="8"/>
      <c r="X1853" s="7"/>
      <c r="Y1853" s="18"/>
      <c r="Z1853" s="7"/>
      <c r="AA1853" s="7"/>
      <c r="AB1853" s="7"/>
      <c r="AC1853" s="9"/>
      <c r="AD1853" s="8"/>
      <c r="AE1853" s="14"/>
      <c r="AF1853" s="14"/>
      <c r="AG1853" s="14"/>
      <c r="AH1853" s="14"/>
      <c r="AI1853" s="14"/>
      <c r="AJ1853" s="14"/>
      <c r="AK1853" s="125"/>
      <c r="AL1853" s="6"/>
      <c r="AM1853" s="5"/>
      <c r="AN1853" s="5"/>
      <c r="AO1853" s="6"/>
      <c r="AP1853" s="6"/>
      <c r="AQ1853" s="6"/>
      <c r="AR1853" s="6"/>
      <c r="AS1853" s="6"/>
      <c r="AT1853" s="130"/>
      <c r="AU1853" s="6"/>
      <c r="AV1853" s="6"/>
      <c r="AW1853" s="6"/>
      <c r="AX1853" s="6"/>
      <c r="AY1853" s="6"/>
      <c r="AZ1853" s="6"/>
      <c r="BA1853" s="6"/>
      <c r="BB1853" s="6"/>
      <c r="BC1853" s="6"/>
      <c r="BD1853" s="130"/>
      <c r="BE1853" s="124"/>
      <c r="BF1853" s="6"/>
      <c r="BG1853" s="130"/>
      <c r="BH1853" s="6"/>
      <c r="BI1853" s="124"/>
      <c r="BJ1853" s="130"/>
    </row>
    <row r="1854" spans="1:62" customFormat="1" ht="15" x14ac:dyDescent="0.35">
      <c r="A1854" s="121"/>
      <c r="B1854" s="76"/>
      <c r="C1854" s="9"/>
      <c r="D1854" s="9"/>
      <c r="E1854" s="9"/>
      <c r="F1854" s="15"/>
      <c r="G1854" s="5"/>
      <c r="H1854" s="5"/>
      <c r="I1854" s="9"/>
      <c r="J1854" s="9"/>
      <c r="K1854" s="9"/>
      <c r="L1854" s="9"/>
      <c r="M1854" s="9"/>
      <c r="N1854" s="9"/>
      <c r="O1854" s="9"/>
      <c r="P1854" s="9"/>
      <c r="Q1854" s="9"/>
      <c r="R1854" s="9"/>
      <c r="S1854" s="9"/>
      <c r="T1854" s="9"/>
      <c r="U1854" s="9"/>
      <c r="V1854" s="8"/>
      <c r="W1854" s="8"/>
      <c r="X1854" s="7"/>
      <c r="Y1854" s="18"/>
      <c r="Z1854" s="7"/>
      <c r="AA1854" s="7"/>
      <c r="AB1854" s="7"/>
      <c r="AC1854" s="9"/>
      <c r="AD1854" s="8"/>
      <c r="AE1854" s="14"/>
      <c r="AF1854" s="14"/>
      <c r="AG1854" s="14"/>
      <c r="AH1854" s="14"/>
      <c r="AI1854" s="14"/>
      <c r="AJ1854" s="14"/>
      <c r="AK1854" s="125"/>
      <c r="AL1854" s="6"/>
      <c r="AM1854" s="5"/>
      <c r="AN1854" s="5"/>
      <c r="AO1854" s="6"/>
      <c r="AP1854" s="6"/>
      <c r="AQ1854" s="6"/>
      <c r="AR1854" s="6"/>
      <c r="AS1854" s="6"/>
      <c r="AT1854" s="130"/>
      <c r="AU1854" s="6"/>
      <c r="AV1854" s="6"/>
      <c r="AW1854" s="6"/>
      <c r="AX1854" s="6"/>
      <c r="AY1854" s="6"/>
      <c r="AZ1854" s="6"/>
      <c r="BA1854" s="6"/>
      <c r="BB1854" s="6"/>
      <c r="BC1854" s="6"/>
      <c r="BD1854" s="130"/>
      <c r="BE1854" s="124"/>
      <c r="BF1854" s="6"/>
      <c r="BG1854" s="130"/>
      <c r="BH1854" s="6"/>
      <c r="BI1854" s="124"/>
      <c r="BJ1854" s="130"/>
    </row>
    <row r="1855" spans="1:62" customFormat="1" ht="15" x14ac:dyDescent="0.35">
      <c r="A1855" s="121"/>
      <c r="B1855" s="76"/>
      <c r="C1855" s="9"/>
      <c r="D1855" s="9"/>
      <c r="E1855" s="9"/>
      <c r="F1855" s="15"/>
      <c r="G1855" s="5"/>
      <c r="H1855" s="5"/>
      <c r="I1855" s="9"/>
      <c r="J1855" s="9"/>
      <c r="K1855" s="9"/>
      <c r="L1855" s="9"/>
      <c r="M1855" s="9"/>
      <c r="N1855" s="9"/>
      <c r="O1855" s="9"/>
      <c r="P1855" s="9"/>
      <c r="Q1855" s="9"/>
      <c r="R1855" s="9"/>
      <c r="S1855" s="9"/>
      <c r="T1855" s="9"/>
      <c r="U1855" s="9"/>
      <c r="V1855" s="8"/>
      <c r="W1855" s="8"/>
      <c r="X1855" s="7"/>
      <c r="Y1855" s="18"/>
      <c r="Z1855" s="7"/>
      <c r="AA1855" s="7"/>
      <c r="AB1855" s="7"/>
      <c r="AC1855" s="9"/>
      <c r="AD1855" s="8"/>
      <c r="AE1855" s="14"/>
      <c r="AF1855" s="14"/>
      <c r="AG1855" s="14"/>
      <c r="AH1855" s="14"/>
      <c r="AI1855" s="14"/>
      <c r="AJ1855" s="14"/>
      <c r="AK1855" s="125"/>
      <c r="AL1855" s="6"/>
      <c r="AM1855" s="5"/>
      <c r="AN1855" s="5"/>
      <c r="AO1855" s="6"/>
      <c r="AP1855" s="6"/>
      <c r="AQ1855" s="6"/>
      <c r="AR1855" s="6"/>
      <c r="AS1855" s="6"/>
      <c r="AT1855" s="130"/>
      <c r="AU1855" s="6"/>
      <c r="AV1855" s="6"/>
      <c r="AW1855" s="6"/>
      <c r="AX1855" s="6"/>
      <c r="AY1855" s="6"/>
      <c r="AZ1855" s="6"/>
      <c r="BA1855" s="6"/>
      <c r="BB1855" s="6"/>
      <c r="BC1855" s="6"/>
      <c r="BD1855" s="130"/>
      <c r="BE1855" s="124"/>
      <c r="BF1855" s="6"/>
      <c r="BG1855" s="130"/>
      <c r="BH1855" s="6"/>
      <c r="BI1855" s="124"/>
      <c r="BJ1855" s="130"/>
    </row>
    <row r="1856" spans="1:62" customFormat="1" ht="15" x14ac:dyDescent="0.35">
      <c r="A1856" s="34"/>
      <c r="B1856" s="76"/>
      <c r="C1856" s="1"/>
      <c r="D1856" s="9"/>
      <c r="E1856" s="1"/>
      <c r="F1856" s="15"/>
      <c r="G1856" s="5"/>
      <c r="H1856" s="5"/>
      <c r="I1856" s="22"/>
      <c r="J1856" s="22"/>
      <c r="K1856" s="22"/>
      <c r="L1856" s="60"/>
      <c r="M1856" s="60"/>
      <c r="N1856" s="60"/>
      <c r="O1856" s="60"/>
      <c r="P1856" s="60"/>
      <c r="Q1856" s="60"/>
      <c r="R1856" s="60"/>
      <c r="S1856" s="60"/>
      <c r="T1856" s="60"/>
      <c r="U1856" s="60"/>
      <c r="V1856" s="60"/>
      <c r="W1856" s="60"/>
      <c r="X1856" s="60"/>
      <c r="Y1856" s="59"/>
      <c r="Z1856" s="20"/>
      <c r="AA1856" s="60"/>
      <c r="AB1856" s="60"/>
      <c r="AC1856" s="60"/>
      <c r="AD1856" s="60"/>
      <c r="AE1856" s="22"/>
      <c r="AF1856" s="22"/>
      <c r="AG1856" s="22"/>
      <c r="AH1856" s="22"/>
      <c r="AI1856" s="22"/>
      <c r="AJ1856" s="22"/>
      <c r="AK1856" s="38"/>
      <c r="AL1856" s="39"/>
      <c r="AM1856" s="39"/>
      <c r="AN1856" s="39"/>
      <c r="AO1856" s="39"/>
      <c r="AP1856" s="39"/>
      <c r="AQ1856" s="39"/>
      <c r="AR1856" s="40"/>
      <c r="AS1856" s="39"/>
      <c r="AT1856" s="42"/>
      <c r="AU1856" s="39"/>
      <c r="AV1856" s="39"/>
      <c r="AW1856" s="39"/>
      <c r="AX1856" s="39"/>
      <c r="AY1856" s="39"/>
      <c r="AZ1856" s="40"/>
      <c r="BA1856" s="39"/>
      <c r="BB1856" s="40"/>
      <c r="BC1856" s="39"/>
      <c r="BD1856" s="42"/>
      <c r="BE1856" s="38"/>
      <c r="BF1856" s="39"/>
      <c r="BG1856" s="55"/>
      <c r="BH1856" s="56"/>
      <c r="BI1856" s="57"/>
      <c r="BJ1856" s="58"/>
    </row>
    <row r="1857" spans="1:62" customFormat="1" ht="15" x14ac:dyDescent="0.35">
      <c r="A1857" s="121"/>
      <c r="B1857" s="76"/>
      <c r="C1857" s="9"/>
      <c r="D1857" s="9"/>
      <c r="E1857" s="9"/>
      <c r="F1857" s="15"/>
      <c r="G1857" s="5"/>
      <c r="H1857" s="5"/>
      <c r="I1857" s="9"/>
      <c r="J1857" s="9"/>
      <c r="K1857" s="9"/>
      <c r="L1857" s="9"/>
      <c r="M1857" s="9"/>
      <c r="N1857" s="9"/>
      <c r="O1857" s="9"/>
      <c r="P1857" s="9"/>
      <c r="Q1857" s="9"/>
      <c r="R1857" s="9"/>
      <c r="S1857" s="9"/>
      <c r="T1857" s="9"/>
      <c r="U1857" s="9"/>
      <c r="V1857" s="9"/>
      <c r="W1857" s="9"/>
      <c r="X1857" s="65"/>
      <c r="Y1857" s="17"/>
      <c r="Z1857" s="65"/>
      <c r="AA1857" s="9"/>
      <c r="AB1857" s="9"/>
      <c r="AC1857" s="9"/>
      <c r="AD1857" s="9"/>
      <c r="AE1857" s="14"/>
      <c r="AF1857" s="14"/>
      <c r="AG1857" s="14"/>
      <c r="AH1857" s="14"/>
      <c r="AI1857" s="14"/>
      <c r="AJ1857" s="14"/>
      <c r="AK1857" s="124"/>
      <c r="AL1857" s="6"/>
      <c r="AM1857" s="6"/>
      <c r="AN1857" s="6"/>
      <c r="AO1857" s="6"/>
      <c r="AP1857" s="6"/>
      <c r="AQ1857" s="6"/>
      <c r="AR1857" s="6"/>
      <c r="AS1857" s="6"/>
      <c r="AT1857" s="130"/>
      <c r="AU1857" s="39"/>
      <c r="AV1857" s="39"/>
      <c r="AW1857" s="6"/>
      <c r="AX1857" s="6"/>
      <c r="AY1857" s="6"/>
      <c r="AZ1857" s="6"/>
      <c r="BA1857" s="6"/>
      <c r="BB1857" s="6"/>
      <c r="BC1857" s="6"/>
      <c r="BD1857" s="130"/>
      <c r="BE1857" s="124"/>
      <c r="BF1857" s="6"/>
      <c r="BG1857" s="130"/>
      <c r="BH1857" s="6"/>
      <c r="BI1857" s="124"/>
      <c r="BJ1857" s="130"/>
    </row>
    <row r="1858" spans="1:62" customFormat="1" ht="15" x14ac:dyDescent="0.35">
      <c r="A1858" s="121"/>
      <c r="B1858" s="76"/>
      <c r="C1858" s="9"/>
      <c r="D1858" s="9"/>
      <c r="E1858" s="9"/>
      <c r="F1858" s="15"/>
      <c r="G1858" s="5"/>
      <c r="H1858" s="5"/>
      <c r="I1858" s="9"/>
      <c r="J1858" s="9"/>
      <c r="K1858" s="9"/>
      <c r="L1858" s="9"/>
      <c r="M1858" s="9"/>
      <c r="N1858" s="9"/>
      <c r="O1858" s="9"/>
      <c r="P1858" s="9"/>
      <c r="Q1858" s="9"/>
      <c r="R1858" s="9"/>
      <c r="S1858" s="9"/>
      <c r="T1858" s="9"/>
      <c r="U1858" s="9"/>
      <c r="V1858" s="9"/>
      <c r="W1858" s="9"/>
      <c r="X1858" s="65"/>
      <c r="Y1858" s="17"/>
      <c r="Z1858" s="65"/>
      <c r="AA1858" s="9"/>
      <c r="AB1858" s="9"/>
      <c r="AC1858" s="9"/>
      <c r="AD1858" s="9"/>
      <c r="AE1858" s="14"/>
      <c r="AF1858" s="14"/>
      <c r="AG1858" s="14"/>
      <c r="AH1858" s="14"/>
      <c r="AI1858" s="14"/>
      <c r="AJ1858" s="14"/>
      <c r="AK1858" s="124"/>
      <c r="AL1858" s="6"/>
      <c r="AM1858" s="6"/>
      <c r="AN1858" s="6"/>
      <c r="AO1858" s="6"/>
      <c r="AP1858" s="6"/>
      <c r="AQ1858" s="6"/>
      <c r="AR1858" s="6"/>
      <c r="AS1858" s="6"/>
      <c r="AT1858" s="130"/>
      <c r="AU1858" s="39"/>
      <c r="AV1858" s="39"/>
      <c r="AW1858" s="6"/>
      <c r="AX1858" s="6"/>
      <c r="AY1858" s="6"/>
      <c r="AZ1858" s="6"/>
      <c r="BA1858" s="6"/>
      <c r="BB1858" s="6"/>
      <c r="BC1858" s="6"/>
      <c r="BD1858" s="130"/>
      <c r="BE1858" s="124"/>
      <c r="BF1858" s="6"/>
      <c r="BG1858" s="130"/>
      <c r="BH1858" s="6"/>
      <c r="BI1858" s="124"/>
      <c r="BJ1858" s="130"/>
    </row>
    <row r="1859" spans="1:62" customFormat="1" ht="15" x14ac:dyDescent="0.35">
      <c r="A1859" s="121"/>
      <c r="B1859" s="76"/>
      <c r="C1859" s="9"/>
      <c r="D1859" s="9"/>
      <c r="E1859" s="9"/>
      <c r="F1859" s="15"/>
      <c r="G1859" s="5"/>
      <c r="H1859" s="5"/>
      <c r="I1859" s="9"/>
      <c r="J1859" s="9"/>
      <c r="K1859" s="9"/>
      <c r="L1859" s="9"/>
      <c r="M1859" s="9"/>
      <c r="N1859" s="9"/>
      <c r="O1859" s="9"/>
      <c r="P1859" s="9"/>
      <c r="Q1859" s="9"/>
      <c r="R1859" s="9"/>
      <c r="S1859" s="9"/>
      <c r="T1859" s="9"/>
      <c r="U1859" s="9"/>
      <c r="V1859" s="8"/>
      <c r="W1859" s="8"/>
      <c r="X1859" s="7"/>
      <c r="Y1859" s="18"/>
      <c r="Z1859" s="7"/>
      <c r="AA1859" s="7"/>
      <c r="AB1859" s="7"/>
      <c r="AC1859" s="9"/>
      <c r="AD1859" s="8"/>
      <c r="AE1859" s="14"/>
      <c r="AF1859" s="14"/>
      <c r="AG1859" s="14"/>
      <c r="AH1859" s="14"/>
      <c r="AI1859" s="14"/>
      <c r="AJ1859" s="14"/>
      <c r="AK1859" s="125"/>
      <c r="AL1859" s="6"/>
      <c r="AM1859" s="5"/>
      <c r="AN1859" s="5"/>
      <c r="AO1859" s="6"/>
      <c r="AP1859" s="6"/>
      <c r="AQ1859" s="6"/>
      <c r="AR1859" s="6"/>
      <c r="AS1859" s="6"/>
      <c r="AT1859" s="130"/>
      <c r="AU1859" s="6"/>
      <c r="AV1859" s="6"/>
      <c r="AW1859" s="6"/>
      <c r="AX1859" s="6"/>
      <c r="AY1859" s="6"/>
      <c r="AZ1859" s="6"/>
      <c r="BA1859" s="6"/>
      <c r="BB1859" s="6"/>
      <c r="BC1859" s="6"/>
      <c r="BD1859" s="130"/>
      <c r="BE1859" s="124"/>
      <c r="BF1859" s="6"/>
      <c r="BG1859" s="130"/>
      <c r="BH1859" s="6"/>
      <c r="BI1859" s="124"/>
      <c r="BJ1859" s="130"/>
    </row>
    <row r="1860" spans="1:62" customFormat="1" ht="15" x14ac:dyDescent="0.35">
      <c r="A1860" s="121"/>
      <c r="B1860" s="76"/>
      <c r="C1860" s="9"/>
      <c r="D1860" s="9"/>
      <c r="E1860" s="9"/>
      <c r="F1860" s="15"/>
      <c r="G1860" s="5"/>
      <c r="H1860" s="5"/>
      <c r="I1860" s="9"/>
      <c r="J1860" s="9"/>
      <c r="K1860" s="9"/>
      <c r="L1860" s="9"/>
      <c r="M1860" s="9"/>
      <c r="N1860" s="9"/>
      <c r="O1860" s="9"/>
      <c r="P1860" s="9"/>
      <c r="Q1860" s="9"/>
      <c r="R1860" s="9"/>
      <c r="S1860" s="9"/>
      <c r="T1860" s="9"/>
      <c r="U1860" s="9"/>
      <c r="V1860" s="8"/>
      <c r="W1860" s="8"/>
      <c r="X1860" s="7"/>
      <c r="Y1860" s="18"/>
      <c r="Z1860" s="7"/>
      <c r="AA1860" s="7"/>
      <c r="AB1860" s="7"/>
      <c r="AC1860" s="9"/>
      <c r="AD1860" s="8"/>
      <c r="AE1860" s="14"/>
      <c r="AF1860" s="14"/>
      <c r="AG1860" s="14"/>
      <c r="AH1860" s="14"/>
      <c r="AI1860" s="14"/>
      <c r="AJ1860" s="14"/>
      <c r="AK1860" s="125"/>
      <c r="AL1860" s="6"/>
      <c r="AM1860" s="5"/>
      <c r="AN1860" s="5"/>
      <c r="AO1860" s="6"/>
      <c r="AP1860" s="6"/>
      <c r="AQ1860" s="6"/>
      <c r="AR1860" s="6"/>
      <c r="AS1860" s="6"/>
      <c r="AT1860" s="130"/>
      <c r="AU1860" s="6"/>
      <c r="AV1860" s="6"/>
      <c r="AW1860" s="6"/>
      <c r="AX1860" s="6"/>
      <c r="AY1860" s="6"/>
      <c r="AZ1860" s="6"/>
      <c r="BA1860" s="6"/>
      <c r="BB1860" s="6"/>
      <c r="BC1860" s="6"/>
      <c r="BD1860" s="130"/>
      <c r="BE1860" s="124"/>
      <c r="BF1860" s="6"/>
      <c r="BG1860" s="130"/>
      <c r="BH1860" s="6"/>
      <c r="BI1860" s="124"/>
      <c r="BJ1860" s="130"/>
    </row>
    <row r="1861" spans="1:62" customFormat="1" ht="15" x14ac:dyDescent="0.35">
      <c r="A1861" s="121"/>
      <c r="B1861" s="76"/>
      <c r="C1861" s="9"/>
      <c r="D1861" s="9"/>
      <c r="E1861" s="9"/>
      <c r="F1861" s="15"/>
      <c r="G1861" s="5"/>
      <c r="H1861" s="5"/>
      <c r="I1861" s="9"/>
      <c r="J1861" s="9"/>
      <c r="K1861" s="9"/>
      <c r="L1861" s="9"/>
      <c r="M1861" s="9"/>
      <c r="N1861" s="9"/>
      <c r="O1861" s="9"/>
      <c r="P1861" s="9"/>
      <c r="Q1861" s="9"/>
      <c r="R1861" s="9"/>
      <c r="S1861" s="9"/>
      <c r="T1861" s="9"/>
      <c r="U1861" s="9"/>
      <c r="V1861" s="8"/>
      <c r="W1861" s="8"/>
      <c r="X1861" s="7"/>
      <c r="Y1861" s="18"/>
      <c r="Z1861" s="7"/>
      <c r="AA1861" s="7"/>
      <c r="AB1861" s="7"/>
      <c r="AC1861" s="9"/>
      <c r="AD1861" s="8"/>
      <c r="AE1861" s="14"/>
      <c r="AF1861" s="14"/>
      <c r="AG1861" s="14"/>
      <c r="AH1861" s="14"/>
      <c r="AI1861" s="14"/>
      <c r="AJ1861" s="14"/>
      <c r="AK1861" s="125"/>
      <c r="AL1861" s="6"/>
      <c r="AM1861" s="5"/>
      <c r="AN1861" s="5"/>
      <c r="AO1861" s="6"/>
      <c r="AP1861" s="6"/>
      <c r="AQ1861" s="6"/>
      <c r="AR1861" s="6"/>
      <c r="AS1861" s="6"/>
      <c r="AT1861" s="130"/>
      <c r="AU1861" s="6"/>
      <c r="AV1861" s="6"/>
      <c r="AW1861" s="6"/>
      <c r="AX1861" s="6"/>
      <c r="AY1861" s="6"/>
      <c r="AZ1861" s="6"/>
      <c r="BA1861" s="6"/>
      <c r="BB1861" s="6"/>
      <c r="BC1861" s="6"/>
      <c r="BD1861" s="130"/>
      <c r="BE1861" s="124"/>
      <c r="BF1861" s="6"/>
      <c r="BG1861" s="130"/>
      <c r="BH1861" s="6"/>
      <c r="BI1861" s="124"/>
      <c r="BJ1861" s="130"/>
    </row>
    <row r="1862" spans="1:62" customFormat="1" ht="15" x14ac:dyDescent="0.35">
      <c r="A1862" s="121"/>
      <c r="B1862" s="76"/>
      <c r="C1862" s="9"/>
      <c r="D1862" s="9"/>
      <c r="E1862" s="9"/>
      <c r="F1862" s="15"/>
      <c r="G1862" s="5"/>
      <c r="H1862" s="5"/>
      <c r="I1862" s="9"/>
      <c r="J1862" s="9"/>
      <c r="K1862" s="9"/>
      <c r="L1862" s="9"/>
      <c r="M1862" s="9"/>
      <c r="N1862" s="9"/>
      <c r="O1862" s="9"/>
      <c r="P1862" s="9"/>
      <c r="Q1862" s="9"/>
      <c r="R1862" s="9"/>
      <c r="S1862" s="9"/>
      <c r="T1862" s="9"/>
      <c r="U1862" s="9"/>
      <c r="V1862" s="9"/>
      <c r="W1862" s="9"/>
      <c r="X1862" s="65"/>
      <c r="Y1862" s="17"/>
      <c r="Z1862" s="65"/>
      <c r="AA1862" s="9"/>
      <c r="AB1862" s="9"/>
      <c r="AC1862" s="9"/>
      <c r="AD1862" s="9"/>
      <c r="AE1862" s="14"/>
      <c r="AF1862" s="14"/>
      <c r="AG1862" s="14"/>
      <c r="AH1862" s="14"/>
      <c r="AI1862" s="14"/>
      <c r="AJ1862" s="14"/>
      <c r="AK1862" s="124"/>
      <c r="AL1862" s="6"/>
      <c r="AM1862" s="6"/>
      <c r="AN1862" s="6"/>
      <c r="AO1862" s="6"/>
      <c r="AP1862" s="6"/>
      <c r="AQ1862" s="6"/>
      <c r="AR1862" s="6"/>
      <c r="AS1862" s="6"/>
      <c r="AT1862" s="130"/>
      <c r="AU1862" s="39"/>
      <c r="AV1862" s="39"/>
      <c r="AW1862" s="6"/>
      <c r="AX1862" s="6"/>
      <c r="AY1862" s="6"/>
      <c r="AZ1862" s="6"/>
      <c r="BA1862" s="6"/>
      <c r="BB1862" s="6"/>
      <c r="BC1862" s="6"/>
      <c r="BD1862" s="130"/>
      <c r="BE1862" s="124"/>
      <c r="BF1862" s="6"/>
      <c r="BG1862" s="130"/>
      <c r="BH1862" s="6"/>
      <c r="BI1862" s="124"/>
      <c r="BJ1862" s="130"/>
    </row>
    <row r="1863" spans="1:62" customFormat="1" ht="15" x14ac:dyDescent="0.35">
      <c r="A1863" s="121"/>
      <c r="B1863" s="76"/>
      <c r="C1863" s="9"/>
      <c r="D1863" s="9"/>
      <c r="E1863" s="9"/>
      <c r="F1863" s="15"/>
      <c r="G1863" s="5"/>
      <c r="H1863" s="5"/>
      <c r="I1863" s="9"/>
      <c r="J1863" s="9"/>
      <c r="K1863" s="9"/>
      <c r="L1863" s="9"/>
      <c r="M1863" s="9"/>
      <c r="N1863" s="9"/>
      <c r="O1863" s="9"/>
      <c r="P1863" s="9"/>
      <c r="Q1863" s="9"/>
      <c r="R1863" s="9"/>
      <c r="S1863" s="9"/>
      <c r="T1863" s="9"/>
      <c r="U1863" s="9"/>
      <c r="V1863" s="9"/>
      <c r="W1863" s="9"/>
      <c r="X1863" s="65"/>
      <c r="Y1863" s="17"/>
      <c r="Z1863" s="65"/>
      <c r="AA1863" s="9"/>
      <c r="AB1863" s="9"/>
      <c r="AC1863" s="9"/>
      <c r="AD1863" s="9"/>
      <c r="AE1863" s="14"/>
      <c r="AF1863" s="14"/>
      <c r="AG1863" s="14"/>
      <c r="AH1863" s="14"/>
      <c r="AI1863" s="14"/>
      <c r="AJ1863" s="14"/>
      <c r="AK1863" s="124"/>
      <c r="AL1863" s="6"/>
      <c r="AM1863" s="6"/>
      <c r="AN1863" s="6"/>
      <c r="AO1863" s="6"/>
      <c r="AP1863" s="6"/>
      <c r="AQ1863" s="6"/>
      <c r="AR1863" s="6"/>
      <c r="AS1863" s="6"/>
      <c r="AT1863" s="130"/>
      <c r="AU1863" s="39"/>
      <c r="AV1863" s="39"/>
      <c r="AW1863" s="6"/>
      <c r="AX1863" s="6"/>
      <c r="AY1863" s="6"/>
      <c r="AZ1863" s="6"/>
      <c r="BA1863" s="6"/>
      <c r="BB1863" s="6"/>
      <c r="BC1863" s="6"/>
      <c r="BD1863" s="130"/>
      <c r="BE1863" s="124"/>
      <c r="BF1863" s="6"/>
      <c r="BG1863" s="130"/>
      <c r="BH1863" s="6"/>
      <c r="BI1863" s="124"/>
      <c r="BJ1863" s="130"/>
    </row>
    <row r="1864" spans="1:62" customFormat="1" ht="15" x14ac:dyDescent="0.35">
      <c r="A1864" s="121"/>
      <c r="B1864" s="76"/>
      <c r="C1864" s="9"/>
      <c r="D1864" s="9"/>
      <c r="E1864" s="9"/>
      <c r="F1864" s="15"/>
      <c r="G1864" s="5"/>
      <c r="H1864" s="5"/>
      <c r="I1864" s="9"/>
      <c r="J1864" s="9"/>
      <c r="K1864" s="9"/>
      <c r="L1864" s="9"/>
      <c r="M1864" s="9"/>
      <c r="N1864" s="9"/>
      <c r="O1864" s="9"/>
      <c r="P1864" s="9"/>
      <c r="Q1864" s="9"/>
      <c r="R1864" s="9"/>
      <c r="S1864" s="9"/>
      <c r="T1864" s="9"/>
      <c r="U1864" s="9"/>
      <c r="V1864" s="9"/>
      <c r="W1864" s="9"/>
      <c r="X1864" s="65"/>
      <c r="Y1864" s="17"/>
      <c r="Z1864" s="65"/>
      <c r="AA1864" s="9"/>
      <c r="AB1864" s="9"/>
      <c r="AC1864" s="9"/>
      <c r="AD1864" s="9"/>
      <c r="AE1864" s="14"/>
      <c r="AF1864" s="14"/>
      <c r="AG1864" s="14"/>
      <c r="AH1864" s="14"/>
      <c r="AI1864" s="14"/>
      <c r="AJ1864" s="14"/>
      <c r="AK1864" s="124"/>
      <c r="AL1864" s="6"/>
      <c r="AM1864" s="6"/>
      <c r="AN1864" s="6"/>
      <c r="AO1864" s="6"/>
      <c r="AP1864" s="6"/>
      <c r="AQ1864" s="6"/>
      <c r="AR1864" s="6"/>
      <c r="AS1864" s="6"/>
      <c r="AT1864" s="130"/>
      <c r="AU1864" s="39"/>
      <c r="AV1864" s="39"/>
      <c r="AW1864" s="6"/>
      <c r="AX1864" s="6"/>
      <c r="AY1864" s="6"/>
      <c r="AZ1864" s="6"/>
      <c r="BA1864" s="6"/>
      <c r="BB1864" s="6"/>
      <c r="BC1864" s="6"/>
      <c r="BD1864" s="130"/>
      <c r="BE1864" s="124"/>
      <c r="BF1864" s="6"/>
      <c r="BG1864" s="130"/>
      <c r="BH1864" s="6"/>
      <c r="BI1864" s="124"/>
      <c r="BJ1864" s="130"/>
    </row>
    <row r="1865" spans="1:62" customFormat="1" ht="15" x14ac:dyDescent="0.35">
      <c r="A1865" s="121"/>
      <c r="B1865" s="76"/>
      <c r="C1865" s="9"/>
      <c r="D1865" s="9"/>
      <c r="E1865" s="9"/>
      <c r="F1865" s="15"/>
      <c r="G1865" s="5"/>
      <c r="H1865" s="5"/>
      <c r="I1865" s="9"/>
      <c r="J1865" s="9"/>
      <c r="K1865" s="9"/>
      <c r="L1865" s="9"/>
      <c r="M1865" s="9"/>
      <c r="N1865" s="9"/>
      <c r="O1865" s="9"/>
      <c r="P1865" s="9"/>
      <c r="Q1865" s="9"/>
      <c r="R1865" s="9"/>
      <c r="S1865" s="9"/>
      <c r="T1865" s="9"/>
      <c r="U1865" s="9"/>
      <c r="V1865" s="8"/>
      <c r="W1865" s="8"/>
      <c r="X1865" s="7"/>
      <c r="Y1865" s="18"/>
      <c r="Z1865" s="7"/>
      <c r="AA1865" s="7"/>
      <c r="AB1865" s="7"/>
      <c r="AC1865" s="9"/>
      <c r="AD1865" s="8"/>
      <c r="AE1865" s="14"/>
      <c r="AF1865" s="14"/>
      <c r="AG1865" s="14"/>
      <c r="AH1865" s="14"/>
      <c r="AI1865" s="14"/>
      <c r="AJ1865" s="14"/>
      <c r="AK1865" s="125"/>
      <c r="AL1865" s="6"/>
      <c r="AM1865" s="5"/>
      <c r="AN1865" s="5"/>
      <c r="AO1865" s="6"/>
      <c r="AP1865" s="6"/>
      <c r="AQ1865" s="6"/>
      <c r="AR1865" s="6"/>
      <c r="AS1865" s="6"/>
      <c r="AT1865" s="130"/>
      <c r="AU1865" s="6"/>
      <c r="AV1865" s="6"/>
      <c r="AW1865" s="6"/>
      <c r="AX1865" s="6"/>
      <c r="AY1865" s="6"/>
      <c r="AZ1865" s="6"/>
      <c r="BA1865" s="6"/>
      <c r="BB1865" s="6"/>
      <c r="BC1865" s="6"/>
      <c r="BD1865" s="130"/>
      <c r="BE1865" s="124"/>
      <c r="BF1865" s="6"/>
      <c r="BG1865" s="130"/>
      <c r="BH1865" s="6"/>
      <c r="BI1865" s="124"/>
      <c r="BJ1865" s="130"/>
    </row>
    <row r="1866" spans="1:62" customFormat="1" ht="15" x14ac:dyDescent="0.35">
      <c r="A1866" s="121"/>
      <c r="B1866" s="76"/>
      <c r="C1866" s="9"/>
      <c r="D1866" s="9"/>
      <c r="E1866" s="9"/>
      <c r="F1866" s="15"/>
      <c r="G1866" s="5"/>
      <c r="H1866" s="5"/>
      <c r="I1866" s="9"/>
      <c r="J1866" s="9"/>
      <c r="K1866" s="9"/>
      <c r="L1866" s="9"/>
      <c r="M1866" s="9"/>
      <c r="N1866" s="9"/>
      <c r="O1866" s="9"/>
      <c r="P1866" s="9"/>
      <c r="Q1866" s="9"/>
      <c r="R1866" s="9"/>
      <c r="S1866" s="9"/>
      <c r="T1866" s="9"/>
      <c r="U1866" s="9"/>
      <c r="V1866" s="8"/>
      <c r="W1866" s="8"/>
      <c r="X1866" s="7"/>
      <c r="Y1866" s="18"/>
      <c r="Z1866" s="7"/>
      <c r="AA1866" s="7"/>
      <c r="AB1866" s="7"/>
      <c r="AC1866" s="9"/>
      <c r="AD1866" s="8"/>
      <c r="AE1866" s="14"/>
      <c r="AF1866" s="14"/>
      <c r="AG1866" s="14"/>
      <c r="AH1866" s="14"/>
      <c r="AI1866" s="14"/>
      <c r="AJ1866" s="14"/>
      <c r="AK1866" s="125"/>
      <c r="AL1866" s="6"/>
      <c r="AM1866" s="5"/>
      <c r="AN1866" s="5"/>
      <c r="AO1866" s="6"/>
      <c r="AP1866" s="6"/>
      <c r="AQ1866" s="6"/>
      <c r="AR1866" s="6"/>
      <c r="AS1866" s="6"/>
      <c r="AT1866" s="130"/>
      <c r="AU1866" s="39"/>
      <c r="AV1866" s="39"/>
      <c r="AW1866" s="6"/>
      <c r="AX1866" s="6"/>
      <c r="AY1866" s="6"/>
      <c r="AZ1866" s="6"/>
      <c r="BA1866" s="6"/>
      <c r="BB1866" s="6"/>
      <c r="BC1866" s="6"/>
      <c r="BD1866" s="130"/>
      <c r="BE1866" s="124"/>
      <c r="BF1866" s="6"/>
      <c r="BG1866" s="130"/>
      <c r="BH1866" s="6"/>
      <c r="BI1866" s="124"/>
      <c r="BJ1866" s="130"/>
    </row>
    <row r="1867" spans="1:62" customFormat="1" ht="15" x14ac:dyDescent="0.35">
      <c r="A1867" s="121"/>
      <c r="B1867" s="76"/>
      <c r="C1867" s="9"/>
      <c r="D1867" s="9"/>
      <c r="E1867" s="9"/>
      <c r="F1867" s="15"/>
      <c r="G1867" s="5"/>
      <c r="H1867" s="5"/>
      <c r="I1867" s="9"/>
      <c r="J1867" s="9"/>
      <c r="K1867" s="9"/>
      <c r="L1867" s="9"/>
      <c r="M1867" s="9"/>
      <c r="N1867" s="9"/>
      <c r="O1867" s="9"/>
      <c r="P1867" s="9"/>
      <c r="Q1867" s="9"/>
      <c r="R1867" s="9"/>
      <c r="S1867" s="9"/>
      <c r="T1867" s="9"/>
      <c r="U1867" s="9"/>
      <c r="V1867" s="9"/>
      <c r="W1867" s="9"/>
      <c r="X1867" s="65"/>
      <c r="Y1867" s="17"/>
      <c r="Z1867" s="65"/>
      <c r="AA1867" s="9"/>
      <c r="AB1867" s="9"/>
      <c r="AC1867" s="9"/>
      <c r="AD1867" s="9"/>
      <c r="AE1867" s="14"/>
      <c r="AF1867" s="14"/>
      <c r="AG1867" s="14"/>
      <c r="AH1867" s="14"/>
      <c r="AI1867" s="14"/>
      <c r="AJ1867" s="14"/>
      <c r="AK1867" s="124"/>
      <c r="AL1867" s="6"/>
      <c r="AM1867" s="6"/>
      <c r="AN1867" s="6"/>
      <c r="AO1867" s="6"/>
      <c r="AP1867" s="6"/>
      <c r="AQ1867" s="6"/>
      <c r="AR1867" s="6"/>
      <c r="AS1867" s="6"/>
      <c r="AT1867" s="130"/>
      <c r="AU1867" s="39"/>
      <c r="AV1867" s="39"/>
      <c r="AW1867" s="6"/>
      <c r="AX1867" s="6"/>
      <c r="AY1867" s="6"/>
      <c r="AZ1867" s="6"/>
      <c r="BA1867" s="6"/>
      <c r="BB1867" s="6"/>
      <c r="BC1867" s="6"/>
      <c r="BD1867" s="130"/>
      <c r="BE1867" s="124"/>
      <c r="BF1867" s="6"/>
      <c r="BG1867" s="130"/>
      <c r="BH1867" s="6"/>
      <c r="BI1867" s="124"/>
      <c r="BJ1867" s="130"/>
    </row>
    <row r="1868" spans="1:62" customFormat="1" ht="15" x14ac:dyDescent="0.35">
      <c r="A1868" s="121"/>
      <c r="B1868" s="76"/>
      <c r="C1868" s="9"/>
      <c r="D1868" s="9"/>
      <c r="E1868" s="9"/>
      <c r="F1868" s="15"/>
      <c r="G1868" s="5"/>
      <c r="H1868" s="5"/>
      <c r="I1868" s="9"/>
      <c r="J1868" s="9"/>
      <c r="K1868" s="9"/>
      <c r="L1868" s="9"/>
      <c r="M1868" s="9"/>
      <c r="N1868" s="9"/>
      <c r="O1868" s="9"/>
      <c r="P1868" s="9"/>
      <c r="Q1868" s="9"/>
      <c r="R1868" s="9"/>
      <c r="S1868" s="9"/>
      <c r="T1868" s="9"/>
      <c r="U1868" s="9"/>
      <c r="V1868" s="9"/>
      <c r="W1868" s="9"/>
      <c r="X1868" s="65"/>
      <c r="Y1868" s="17"/>
      <c r="Z1868" s="65"/>
      <c r="AA1868" s="9"/>
      <c r="AB1868" s="9"/>
      <c r="AC1868" s="9"/>
      <c r="AD1868" s="9"/>
      <c r="AE1868" s="14"/>
      <c r="AF1868" s="14"/>
      <c r="AG1868" s="14"/>
      <c r="AH1868" s="14"/>
      <c r="AI1868" s="14"/>
      <c r="AJ1868" s="14"/>
      <c r="AK1868" s="124"/>
      <c r="AL1868" s="6"/>
      <c r="AM1868" s="6"/>
      <c r="AN1868" s="6"/>
      <c r="AO1868" s="6"/>
      <c r="AP1868" s="6"/>
      <c r="AQ1868" s="6"/>
      <c r="AR1868" s="6"/>
      <c r="AS1868" s="6"/>
      <c r="AT1868" s="130"/>
      <c r="AU1868" s="39"/>
      <c r="AV1868" s="39"/>
      <c r="AW1868" s="6"/>
      <c r="AX1868" s="6"/>
      <c r="AY1868" s="6"/>
      <c r="AZ1868" s="6"/>
      <c r="BA1868" s="6"/>
      <c r="BB1868" s="6"/>
      <c r="BC1868" s="6"/>
      <c r="BD1868" s="130"/>
      <c r="BE1868" s="124"/>
      <c r="BF1868" s="6"/>
      <c r="BG1868" s="130"/>
      <c r="BH1868" s="6"/>
      <c r="BI1868" s="124"/>
      <c r="BJ1868" s="130"/>
    </row>
    <row r="1869" spans="1:62" customFormat="1" ht="15" x14ac:dyDescent="0.35">
      <c r="A1869" s="121"/>
      <c r="B1869" s="76"/>
      <c r="C1869" s="9"/>
      <c r="D1869" s="9"/>
      <c r="E1869" s="9"/>
      <c r="F1869" s="15"/>
      <c r="G1869" s="5"/>
      <c r="H1869" s="5"/>
      <c r="I1869" s="9"/>
      <c r="J1869" s="9"/>
      <c r="K1869" s="9"/>
      <c r="L1869" s="9"/>
      <c r="M1869" s="9"/>
      <c r="N1869" s="9"/>
      <c r="O1869" s="9"/>
      <c r="P1869" s="9"/>
      <c r="Q1869" s="9"/>
      <c r="R1869" s="9"/>
      <c r="S1869" s="9"/>
      <c r="T1869" s="9"/>
      <c r="U1869" s="9"/>
      <c r="V1869" s="8"/>
      <c r="W1869" s="8"/>
      <c r="X1869" s="7"/>
      <c r="Y1869" s="18"/>
      <c r="Z1869" s="7"/>
      <c r="AA1869" s="7"/>
      <c r="AB1869" s="7"/>
      <c r="AC1869" s="9"/>
      <c r="AD1869" s="8"/>
      <c r="AE1869" s="14"/>
      <c r="AF1869" s="14"/>
      <c r="AG1869" s="14"/>
      <c r="AH1869" s="14"/>
      <c r="AI1869" s="14"/>
      <c r="AJ1869" s="14"/>
      <c r="AK1869" s="125"/>
      <c r="AL1869" s="6"/>
      <c r="AM1869" s="5"/>
      <c r="AN1869" s="5"/>
      <c r="AO1869" s="6"/>
      <c r="AP1869" s="6"/>
      <c r="AQ1869" s="6"/>
      <c r="AR1869" s="6"/>
      <c r="AS1869" s="6"/>
      <c r="AT1869" s="130"/>
      <c r="AU1869" s="6"/>
      <c r="AV1869" s="6"/>
      <c r="AW1869" s="6"/>
      <c r="AX1869" s="6"/>
      <c r="AY1869" s="6"/>
      <c r="AZ1869" s="6"/>
      <c r="BA1869" s="6"/>
      <c r="BB1869" s="6"/>
      <c r="BC1869" s="6"/>
      <c r="BD1869" s="130"/>
      <c r="BE1869" s="124"/>
      <c r="BF1869" s="6"/>
      <c r="BG1869" s="130"/>
      <c r="BH1869" s="6"/>
      <c r="BI1869" s="124"/>
      <c r="BJ1869" s="130"/>
    </row>
    <row r="1870" spans="1:62" customFormat="1" ht="15" x14ac:dyDescent="0.35">
      <c r="A1870" s="34"/>
      <c r="B1870" s="19"/>
      <c r="C1870" s="1"/>
      <c r="D1870" s="9"/>
      <c r="E1870" s="1"/>
      <c r="F1870" s="15"/>
      <c r="G1870" s="37"/>
      <c r="H1870" s="5"/>
      <c r="I1870" s="22"/>
      <c r="J1870" s="22"/>
      <c r="K1870" s="22"/>
      <c r="L1870" s="60"/>
      <c r="M1870" s="60"/>
      <c r="N1870" s="60"/>
      <c r="O1870" s="60"/>
      <c r="P1870" s="60"/>
      <c r="Q1870" s="60"/>
      <c r="R1870" s="60"/>
      <c r="S1870" s="60"/>
      <c r="T1870" s="60"/>
      <c r="U1870" s="60"/>
      <c r="V1870" s="60"/>
      <c r="W1870" s="60"/>
      <c r="X1870" s="60"/>
      <c r="Y1870" s="59"/>
      <c r="Z1870" s="20"/>
      <c r="AA1870" s="60"/>
      <c r="AB1870" s="60"/>
      <c r="AC1870" s="60"/>
      <c r="AD1870" s="60"/>
      <c r="AE1870" s="22"/>
      <c r="AF1870" s="22"/>
      <c r="AG1870" s="22"/>
      <c r="AH1870" s="22"/>
      <c r="AI1870" s="22"/>
      <c r="AJ1870" s="22"/>
      <c r="AK1870" s="38"/>
      <c r="AL1870" s="39"/>
      <c r="AM1870" s="39"/>
      <c r="AN1870" s="39"/>
      <c r="AO1870" s="39"/>
      <c r="AP1870" s="39"/>
      <c r="AQ1870" s="39"/>
      <c r="AR1870" s="40"/>
      <c r="AS1870" s="39"/>
      <c r="AT1870" s="42"/>
      <c r="AU1870" s="39"/>
      <c r="AV1870" s="39"/>
      <c r="AW1870" s="39"/>
      <c r="AX1870" s="39"/>
      <c r="AY1870" s="39"/>
      <c r="AZ1870" s="40"/>
      <c r="BA1870" s="39"/>
      <c r="BB1870" s="40"/>
      <c r="BC1870" s="39"/>
      <c r="BD1870" s="42"/>
      <c r="BE1870" s="38"/>
      <c r="BF1870" s="39"/>
      <c r="BG1870" s="55"/>
      <c r="BH1870" s="56"/>
      <c r="BI1870" s="57"/>
      <c r="BJ1870" s="58"/>
    </row>
    <row r="1871" spans="1:62" customFormat="1" ht="15" x14ac:dyDescent="0.35">
      <c r="A1871" s="34"/>
      <c r="B1871" s="76"/>
      <c r="C1871" s="1"/>
      <c r="D1871" s="9"/>
      <c r="E1871" s="1"/>
      <c r="F1871" s="15"/>
      <c r="G1871" s="5"/>
      <c r="H1871" s="5"/>
      <c r="I1871" s="22"/>
      <c r="J1871" s="22"/>
      <c r="K1871" s="22"/>
      <c r="L1871" s="60"/>
      <c r="M1871" s="60"/>
      <c r="N1871" s="60"/>
      <c r="O1871" s="60"/>
      <c r="P1871" s="60"/>
      <c r="Q1871" s="60"/>
      <c r="R1871" s="60"/>
      <c r="S1871" s="60"/>
      <c r="T1871" s="60"/>
      <c r="U1871" s="60"/>
      <c r="V1871" s="60"/>
      <c r="W1871" s="60"/>
      <c r="X1871" s="60"/>
      <c r="Y1871" s="59"/>
      <c r="Z1871" s="20"/>
      <c r="AA1871" s="60"/>
      <c r="AB1871" s="60"/>
      <c r="AC1871" s="60"/>
      <c r="AD1871" s="60"/>
      <c r="AE1871" s="22"/>
      <c r="AF1871" s="22"/>
      <c r="AG1871" s="22"/>
      <c r="AH1871" s="22"/>
      <c r="AI1871" s="22"/>
      <c r="AJ1871" s="22"/>
      <c r="AK1871" s="38"/>
      <c r="AL1871" s="39"/>
      <c r="AM1871" s="39"/>
      <c r="AN1871" s="39"/>
      <c r="AO1871" s="39"/>
      <c r="AP1871" s="39"/>
      <c r="AQ1871" s="39"/>
      <c r="AR1871" s="40"/>
      <c r="AS1871" s="39"/>
      <c r="AT1871" s="42"/>
      <c r="AU1871" s="39"/>
      <c r="AV1871" s="39"/>
      <c r="AW1871" s="39"/>
      <c r="AX1871" s="39"/>
      <c r="AY1871" s="39"/>
      <c r="AZ1871" s="40"/>
      <c r="BA1871" s="39"/>
      <c r="BB1871" s="40"/>
      <c r="BC1871" s="39"/>
      <c r="BD1871" s="42"/>
      <c r="BE1871" s="38"/>
      <c r="BF1871" s="39"/>
      <c r="BG1871" s="55"/>
      <c r="BH1871" s="56"/>
      <c r="BI1871" s="57"/>
      <c r="BJ1871" s="58"/>
    </row>
    <row r="1872" spans="1:62" customFormat="1" ht="15" x14ac:dyDescent="0.35">
      <c r="A1872" s="121"/>
      <c r="B1872" s="76"/>
      <c r="C1872" s="9"/>
      <c r="D1872" s="9"/>
      <c r="E1872" s="9"/>
      <c r="F1872" s="15"/>
      <c r="G1872" s="5"/>
      <c r="H1872" s="5"/>
      <c r="I1872" s="9"/>
      <c r="J1872" s="9"/>
      <c r="K1872" s="9"/>
      <c r="L1872" s="9"/>
      <c r="M1872" s="9"/>
      <c r="N1872" s="9"/>
      <c r="O1872" s="9"/>
      <c r="P1872" s="9"/>
      <c r="Q1872" s="9"/>
      <c r="R1872" s="9"/>
      <c r="S1872" s="9"/>
      <c r="T1872" s="9"/>
      <c r="U1872" s="9"/>
      <c r="V1872" s="9"/>
      <c r="W1872" s="9"/>
      <c r="X1872" s="65"/>
      <c r="Y1872" s="17"/>
      <c r="Z1872" s="65"/>
      <c r="AA1872" s="9"/>
      <c r="AB1872" s="9"/>
      <c r="AC1872" s="9"/>
      <c r="AD1872" s="9"/>
      <c r="AE1872" s="14"/>
      <c r="AF1872" s="14"/>
      <c r="AG1872" s="14"/>
      <c r="AH1872" s="14"/>
      <c r="AI1872" s="14"/>
      <c r="AJ1872" s="14"/>
      <c r="AK1872" s="124"/>
      <c r="AL1872" s="6"/>
      <c r="AM1872" s="6"/>
      <c r="AN1872" s="6"/>
      <c r="AO1872" s="6"/>
      <c r="AP1872" s="6"/>
      <c r="AQ1872" s="6"/>
      <c r="AR1872" s="6"/>
      <c r="AS1872" s="6"/>
      <c r="AT1872" s="130"/>
      <c r="AU1872" s="39"/>
      <c r="AV1872" s="39"/>
      <c r="AW1872" s="6"/>
      <c r="AX1872" s="6"/>
      <c r="AY1872" s="6"/>
      <c r="AZ1872" s="6"/>
      <c r="BA1872" s="6"/>
      <c r="BB1872" s="6"/>
      <c r="BC1872" s="6"/>
      <c r="BD1872" s="130"/>
      <c r="BE1872" s="124"/>
      <c r="BF1872" s="6"/>
      <c r="BG1872" s="130"/>
      <c r="BH1872" s="6"/>
      <c r="BI1872" s="124"/>
      <c r="BJ1872" s="130"/>
    </row>
    <row r="1873" spans="1:62" customFormat="1" ht="15" x14ac:dyDescent="0.35">
      <c r="A1873" s="121"/>
      <c r="B1873" s="76"/>
      <c r="C1873" s="9"/>
      <c r="D1873" s="9"/>
      <c r="E1873" s="9"/>
      <c r="F1873" s="15"/>
      <c r="G1873" s="5"/>
      <c r="H1873" s="5"/>
      <c r="I1873" s="9"/>
      <c r="J1873" s="9"/>
      <c r="K1873" s="9"/>
      <c r="L1873" s="9"/>
      <c r="M1873" s="9"/>
      <c r="N1873" s="9"/>
      <c r="O1873" s="9"/>
      <c r="P1873" s="9"/>
      <c r="Q1873" s="9"/>
      <c r="R1873" s="9"/>
      <c r="S1873" s="9"/>
      <c r="T1873" s="9"/>
      <c r="U1873" s="9"/>
      <c r="V1873" s="8"/>
      <c r="W1873" s="8"/>
      <c r="X1873" s="7"/>
      <c r="Y1873" s="18"/>
      <c r="Z1873" s="7"/>
      <c r="AA1873" s="7"/>
      <c r="AB1873" s="7"/>
      <c r="AC1873" s="9"/>
      <c r="AD1873" s="8"/>
      <c r="AE1873" s="14"/>
      <c r="AF1873" s="14"/>
      <c r="AG1873" s="14"/>
      <c r="AH1873" s="14"/>
      <c r="AI1873" s="14"/>
      <c r="AJ1873" s="14"/>
      <c r="AK1873" s="125"/>
      <c r="AL1873" s="6"/>
      <c r="AM1873" s="5"/>
      <c r="AN1873" s="5"/>
      <c r="AO1873" s="6"/>
      <c r="AP1873" s="6"/>
      <c r="AQ1873" s="6"/>
      <c r="AR1873" s="6"/>
      <c r="AS1873" s="6"/>
      <c r="AT1873" s="130"/>
      <c r="AU1873" s="6"/>
      <c r="AV1873" s="6"/>
      <c r="AW1873" s="6"/>
      <c r="AX1873" s="6"/>
      <c r="AY1873" s="6"/>
      <c r="AZ1873" s="6"/>
      <c r="BA1873" s="6"/>
      <c r="BB1873" s="6"/>
      <c r="BC1873" s="6"/>
      <c r="BD1873" s="130"/>
      <c r="BE1873" s="124"/>
      <c r="BF1873" s="6"/>
      <c r="BG1873" s="130"/>
      <c r="BH1873" s="6"/>
      <c r="BI1873" s="124"/>
      <c r="BJ1873" s="130"/>
    </row>
    <row r="1874" spans="1:62" customFormat="1" ht="15" x14ac:dyDescent="0.35">
      <c r="A1874" s="121"/>
      <c r="B1874" s="76"/>
      <c r="C1874" s="9"/>
      <c r="D1874" s="9"/>
      <c r="E1874" s="9"/>
      <c r="F1874" s="15"/>
      <c r="G1874" s="5"/>
      <c r="H1874" s="5"/>
      <c r="I1874" s="9"/>
      <c r="J1874" s="9"/>
      <c r="K1874" s="9"/>
      <c r="L1874" s="9"/>
      <c r="M1874" s="9"/>
      <c r="N1874" s="9"/>
      <c r="O1874" s="9"/>
      <c r="P1874" s="9"/>
      <c r="Q1874" s="9"/>
      <c r="R1874" s="9"/>
      <c r="S1874" s="9"/>
      <c r="T1874" s="9"/>
      <c r="U1874" s="9"/>
      <c r="V1874" s="9"/>
      <c r="W1874" s="9"/>
      <c r="X1874" s="65"/>
      <c r="Y1874" s="17"/>
      <c r="Z1874" s="65"/>
      <c r="AA1874" s="9"/>
      <c r="AB1874" s="9"/>
      <c r="AC1874" s="9"/>
      <c r="AD1874" s="9"/>
      <c r="AE1874" s="14"/>
      <c r="AF1874" s="14"/>
      <c r="AG1874" s="14"/>
      <c r="AH1874" s="14"/>
      <c r="AI1874" s="14"/>
      <c r="AJ1874" s="14"/>
      <c r="AK1874" s="124"/>
      <c r="AL1874" s="6"/>
      <c r="AM1874" s="6"/>
      <c r="AN1874" s="6"/>
      <c r="AO1874" s="6"/>
      <c r="AP1874" s="6"/>
      <c r="AQ1874" s="6"/>
      <c r="AR1874" s="6"/>
      <c r="AS1874" s="6"/>
      <c r="AT1874" s="130"/>
      <c r="AU1874" s="39"/>
      <c r="AV1874" s="39"/>
      <c r="AW1874" s="6"/>
      <c r="AX1874" s="6"/>
      <c r="AY1874" s="6"/>
      <c r="AZ1874" s="6"/>
      <c r="BA1874" s="6"/>
      <c r="BB1874" s="6"/>
      <c r="BC1874" s="6"/>
      <c r="BD1874" s="130"/>
      <c r="BE1874" s="124"/>
      <c r="BF1874" s="6"/>
      <c r="BG1874" s="130"/>
      <c r="BH1874" s="6"/>
      <c r="BI1874" s="124"/>
      <c r="BJ1874" s="130"/>
    </row>
    <row r="1875" spans="1:62" customFormat="1" ht="15" x14ac:dyDescent="0.35">
      <c r="A1875" s="121"/>
      <c r="B1875" s="76"/>
      <c r="C1875" s="9"/>
      <c r="D1875" s="9"/>
      <c r="E1875" s="9"/>
      <c r="F1875" s="15"/>
      <c r="G1875" s="5"/>
      <c r="H1875" s="5"/>
      <c r="I1875" s="9"/>
      <c r="J1875" s="9"/>
      <c r="K1875" s="9"/>
      <c r="L1875" s="9"/>
      <c r="M1875" s="9"/>
      <c r="N1875" s="9"/>
      <c r="O1875" s="9"/>
      <c r="P1875" s="9"/>
      <c r="Q1875" s="9"/>
      <c r="R1875" s="9"/>
      <c r="S1875" s="9"/>
      <c r="T1875" s="9"/>
      <c r="U1875" s="9"/>
      <c r="V1875" s="9"/>
      <c r="W1875" s="9"/>
      <c r="X1875" s="65"/>
      <c r="Y1875" s="17"/>
      <c r="Z1875" s="65"/>
      <c r="AA1875" s="9"/>
      <c r="AB1875" s="9"/>
      <c r="AC1875" s="9"/>
      <c r="AD1875" s="9"/>
      <c r="AE1875" s="14"/>
      <c r="AF1875" s="14"/>
      <c r="AG1875" s="14"/>
      <c r="AH1875" s="14"/>
      <c r="AI1875" s="14"/>
      <c r="AJ1875" s="14"/>
      <c r="AK1875" s="124"/>
      <c r="AL1875" s="6"/>
      <c r="AM1875" s="6"/>
      <c r="AN1875" s="6"/>
      <c r="AO1875" s="6"/>
      <c r="AP1875" s="6"/>
      <c r="AQ1875" s="6"/>
      <c r="AR1875" s="6"/>
      <c r="AS1875" s="6"/>
      <c r="AT1875" s="130"/>
      <c r="AU1875" s="39"/>
      <c r="AV1875" s="39"/>
      <c r="AW1875" s="6"/>
      <c r="AX1875" s="6"/>
      <c r="AY1875" s="6"/>
      <c r="AZ1875" s="6"/>
      <c r="BA1875" s="6"/>
      <c r="BB1875" s="6"/>
      <c r="BC1875" s="6"/>
      <c r="BD1875" s="130"/>
      <c r="BE1875" s="124"/>
      <c r="BF1875" s="6"/>
      <c r="BG1875" s="130"/>
      <c r="BH1875" s="6"/>
      <c r="BI1875" s="124"/>
      <c r="BJ1875" s="130"/>
    </row>
    <row r="1876" spans="1:62" customFormat="1" ht="15" x14ac:dyDescent="0.35">
      <c r="A1876" s="121"/>
      <c r="B1876" s="76"/>
      <c r="C1876" s="9"/>
      <c r="D1876" s="9"/>
      <c r="E1876" s="9"/>
      <c r="F1876" s="15"/>
      <c r="G1876" s="5"/>
      <c r="H1876" s="5"/>
      <c r="I1876" s="9"/>
      <c r="J1876" s="9"/>
      <c r="K1876" s="9"/>
      <c r="L1876" s="9"/>
      <c r="M1876" s="9"/>
      <c r="N1876" s="9"/>
      <c r="O1876" s="9"/>
      <c r="P1876" s="9"/>
      <c r="Q1876" s="9"/>
      <c r="R1876" s="9"/>
      <c r="S1876" s="9"/>
      <c r="T1876" s="9"/>
      <c r="U1876" s="9"/>
      <c r="V1876" s="8"/>
      <c r="W1876" s="8"/>
      <c r="X1876" s="7"/>
      <c r="Y1876" s="18"/>
      <c r="Z1876" s="7"/>
      <c r="AA1876" s="7"/>
      <c r="AB1876" s="7"/>
      <c r="AC1876" s="9"/>
      <c r="AD1876" s="8"/>
      <c r="AE1876" s="14"/>
      <c r="AF1876" s="14"/>
      <c r="AG1876" s="14"/>
      <c r="AH1876" s="14"/>
      <c r="AI1876" s="14"/>
      <c r="AJ1876" s="14"/>
      <c r="AK1876" s="125"/>
      <c r="AL1876" s="6"/>
      <c r="AM1876" s="5"/>
      <c r="AN1876" s="5"/>
      <c r="AO1876" s="6"/>
      <c r="AP1876" s="6"/>
      <c r="AQ1876" s="6"/>
      <c r="AR1876" s="6"/>
      <c r="AS1876" s="6"/>
      <c r="AT1876" s="130"/>
      <c r="AU1876" s="6"/>
      <c r="AV1876" s="6"/>
      <c r="AW1876" s="6"/>
      <c r="AX1876" s="6"/>
      <c r="AY1876" s="6"/>
      <c r="AZ1876" s="6"/>
      <c r="BA1876" s="6"/>
      <c r="BB1876" s="6"/>
      <c r="BC1876" s="6"/>
      <c r="BD1876" s="130"/>
      <c r="BE1876" s="124"/>
      <c r="BF1876" s="6"/>
      <c r="BG1876" s="130"/>
      <c r="BH1876" s="6"/>
      <c r="BI1876" s="124"/>
      <c r="BJ1876" s="130"/>
    </row>
    <row r="1877" spans="1:62" customFormat="1" ht="15" x14ac:dyDescent="0.35">
      <c r="A1877" s="34"/>
      <c r="B1877" s="76"/>
      <c r="C1877" s="1"/>
      <c r="D1877" s="9"/>
      <c r="E1877" s="1"/>
      <c r="F1877" s="15"/>
      <c r="G1877" s="5"/>
      <c r="H1877" s="5"/>
      <c r="I1877" s="22"/>
      <c r="J1877" s="22"/>
      <c r="K1877" s="22"/>
      <c r="L1877" s="60"/>
      <c r="M1877" s="60"/>
      <c r="N1877" s="60"/>
      <c r="O1877" s="60"/>
      <c r="P1877" s="60"/>
      <c r="Q1877" s="60"/>
      <c r="R1877" s="60"/>
      <c r="S1877" s="60"/>
      <c r="T1877" s="60"/>
      <c r="U1877" s="60"/>
      <c r="V1877" s="60"/>
      <c r="W1877" s="60"/>
      <c r="X1877" s="60"/>
      <c r="Y1877" s="59"/>
      <c r="Z1877" s="20"/>
      <c r="AA1877" s="60"/>
      <c r="AB1877" s="60"/>
      <c r="AC1877" s="60"/>
      <c r="AD1877" s="60"/>
      <c r="AE1877" s="22"/>
      <c r="AF1877" s="22"/>
      <c r="AG1877" s="22"/>
      <c r="AH1877" s="22"/>
      <c r="AI1877" s="22"/>
      <c r="AJ1877" s="22"/>
      <c r="AK1877" s="38"/>
      <c r="AL1877" s="39"/>
      <c r="AM1877" s="39"/>
      <c r="AN1877" s="39"/>
      <c r="AO1877" s="39"/>
      <c r="AP1877" s="39"/>
      <c r="AQ1877" s="39"/>
      <c r="AR1877" s="40"/>
      <c r="AS1877" s="39"/>
      <c r="AT1877" s="42"/>
      <c r="AU1877" s="39"/>
      <c r="AV1877" s="39"/>
      <c r="AW1877" s="39"/>
      <c r="AX1877" s="39"/>
      <c r="AY1877" s="39"/>
      <c r="AZ1877" s="40"/>
      <c r="BA1877" s="39"/>
      <c r="BB1877" s="40"/>
      <c r="BC1877" s="39"/>
      <c r="BD1877" s="42"/>
      <c r="BE1877" s="38"/>
      <c r="BF1877" s="39"/>
      <c r="BG1877" s="55"/>
      <c r="BH1877" s="56"/>
      <c r="BI1877" s="57"/>
      <c r="BJ1877" s="58"/>
    </row>
    <row r="1878" spans="1:62" customFormat="1" ht="15" x14ac:dyDescent="0.35">
      <c r="A1878" s="121"/>
      <c r="B1878" s="76"/>
      <c r="C1878" s="9"/>
      <c r="D1878" s="9"/>
      <c r="E1878" s="9"/>
      <c r="F1878" s="15"/>
      <c r="G1878" s="5"/>
      <c r="H1878" s="5"/>
      <c r="I1878" s="9"/>
      <c r="J1878" s="9"/>
      <c r="K1878" s="9"/>
      <c r="L1878" s="9"/>
      <c r="M1878" s="9"/>
      <c r="N1878" s="9"/>
      <c r="O1878" s="9"/>
      <c r="P1878" s="9"/>
      <c r="Q1878" s="9"/>
      <c r="R1878" s="9"/>
      <c r="S1878" s="9"/>
      <c r="T1878" s="9"/>
      <c r="U1878" s="9"/>
      <c r="V1878" s="8"/>
      <c r="W1878" s="8"/>
      <c r="X1878" s="7"/>
      <c r="Y1878" s="18"/>
      <c r="Z1878" s="7"/>
      <c r="AA1878" s="7"/>
      <c r="AB1878" s="7"/>
      <c r="AC1878" s="9"/>
      <c r="AD1878" s="8"/>
      <c r="AE1878" s="14"/>
      <c r="AF1878" s="14"/>
      <c r="AG1878" s="14"/>
      <c r="AH1878" s="14"/>
      <c r="AI1878" s="14"/>
      <c r="AJ1878" s="14"/>
      <c r="AK1878" s="125"/>
      <c r="AL1878" s="6"/>
      <c r="AM1878" s="5"/>
      <c r="AN1878" s="5"/>
      <c r="AO1878" s="6"/>
      <c r="AP1878" s="6"/>
      <c r="AQ1878" s="6"/>
      <c r="AR1878" s="6"/>
      <c r="AS1878" s="6"/>
      <c r="AT1878" s="130"/>
      <c r="AU1878" s="6"/>
      <c r="AV1878" s="6"/>
      <c r="AW1878" s="6"/>
      <c r="AX1878" s="6"/>
      <c r="AY1878" s="6"/>
      <c r="AZ1878" s="6"/>
      <c r="BA1878" s="6"/>
      <c r="BB1878" s="6"/>
      <c r="BC1878" s="6"/>
      <c r="BD1878" s="130"/>
      <c r="BE1878" s="124"/>
      <c r="BF1878" s="6"/>
      <c r="BG1878" s="130"/>
      <c r="BH1878" s="6"/>
      <c r="BI1878" s="124"/>
      <c r="BJ1878" s="130"/>
    </row>
    <row r="1879" spans="1:62" customFormat="1" ht="15" x14ac:dyDescent="0.35">
      <c r="A1879" s="34"/>
      <c r="B1879" s="19"/>
      <c r="C1879" s="1"/>
      <c r="D1879" s="9"/>
      <c r="E1879" s="1"/>
      <c r="F1879" s="15"/>
      <c r="G1879" s="37"/>
      <c r="H1879" s="5"/>
      <c r="I1879" s="22"/>
      <c r="J1879" s="22"/>
      <c r="K1879" s="22"/>
      <c r="L1879" s="60"/>
      <c r="M1879" s="60"/>
      <c r="N1879" s="60"/>
      <c r="O1879" s="60"/>
      <c r="P1879" s="60"/>
      <c r="Q1879" s="60"/>
      <c r="R1879" s="60"/>
      <c r="S1879" s="60"/>
      <c r="T1879" s="60"/>
      <c r="U1879" s="60"/>
      <c r="V1879" s="60"/>
      <c r="W1879" s="60"/>
      <c r="X1879" s="60"/>
      <c r="Y1879" s="59"/>
      <c r="Z1879" s="20"/>
      <c r="AA1879" s="60"/>
      <c r="AB1879" s="60"/>
      <c r="AC1879" s="60"/>
      <c r="AD1879" s="60"/>
      <c r="AE1879" s="22"/>
      <c r="AF1879" s="22"/>
      <c r="AG1879" s="22"/>
      <c r="AH1879" s="22"/>
      <c r="AI1879" s="22"/>
      <c r="AJ1879" s="22"/>
      <c r="AK1879" s="38"/>
      <c r="AL1879" s="39"/>
      <c r="AM1879" s="39"/>
      <c r="AN1879" s="39"/>
      <c r="AO1879" s="39"/>
      <c r="AP1879" s="39"/>
      <c r="AQ1879" s="39"/>
      <c r="AR1879" s="40"/>
      <c r="AS1879" s="39"/>
      <c r="AT1879" s="42"/>
      <c r="AU1879" s="39"/>
      <c r="AV1879" s="39"/>
      <c r="AW1879" s="39"/>
      <c r="AX1879" s="39"/>
      <c r="AY1879" s="39"/>
      <c r="AZ1879" s="40"/>
      <c r="BA1879" s="39"/>
      <c r="BB1879" s="40"/>
      <c r="BC1879" s="39"/>
      <c r="BD1879" s="42"/>
      <c r="BE1879" s="38"/>
      <c r="BF1879" s="39"/>
      <c r="BG1879" s="55"/>
      <c r="BH1879" s="56"/>
      <c r="BI1879" s="57"/>
      <c r="BJ1879" s="58"/>
    </row>
    <row r="1880" spans="1:62" customFormat="1" ht="15" x14ac:dyDescent="0.35">
      <c r="A1880" s="121"/>
      <c r="B1880" s="76"/>
      <c r="C1880" s="9"/>
      <c r="D1880" s="9"/>
      <c r="E1880" s="9"/>
      <c r="F1880" s="15"/>
      <c r="G1880" s="5"/>
      <c r="H1880" s="5"/>
      <c r="I1880" s="9"/>
      <c r="J1880" s="9"/>
      <c r="K1880" s="9"/>
      <c r="L1880" s="9"/>
      <c r="M1880" s="9"/>
      <c r="N1880" s="9"/>
      <c r="O1880" s="9"/>
      <c r="P1880" s="9"/>
      <c r="Q1880" s="9"/>
      <c r="R1880" s="9"/>
      <c r="S1880" s="9"/>
      <c r="T1880" s="9"/>
      <c r="U1880" s="9"/>
      <c r="V1880" s="9"/>
      <c r="W1880" s="9"/>
      <c r="X1880" s="65"/>
      <c r="Y1880" s="17"/>
      <c r="Z1880" s="65"/>
      <c r="AA1880" s="9"/>
      <c r="AB1880" s="9"/>
      <c r="AC1880" s="9"/>
      <c r="AD1880" s="9"/>
      <c r="AE1880" s="14"/>
      <c r="AF1880" s="14"/>
      <c r="AG1880" s="14"/>
      <c r="AH1880" s="14"/>
      <c r="AI1880" s="14"/>
      <c r="AJ1880" s="14"/>
      <c r="AK1880" s="124"/>
      <c r="AL1880" s="6"/>
      <c r="AM1880" s="6"/>
      <c r="AN1880" s="6"/>
      <c r="AO1880" s="6"/>
      <c r="AP1880" s="6"/>
      <c r="AQ1880" s="6"/>
      <c r="AR1880" s="6"/>
      <c r="AS1880" s="6"/>
      <c r="AT1880" s="130"/>
      <c r="AU1880" s="39"/>
      <c r="AV1880" s="39"/>
      <c r="AW1880" s="6"/>
      <c r="AX1880" s="6"/>
      <c r="AY1880" s="6"/>
      <c r="AZ1880" s="6"/>
      <c r="BA1880" s="6"/>
      <c r="BB1880" s="6"/>
      <c r="BC1880" s="6"/>
      <c r="BD1880" s="130"/>
      <c r="BE1880" s="124"/>
      <c r="BF1880" s="6"/>
      <c r="BG1880" s="130"/>
      <c r="BH1880" s="6"/>
      <c r="BI1880" s="124"/>
      <c r="BJ1880" s="130"/>
    </row>
    <row r="1881" spans="1:62" customFormat="1" ht="15" x14ac:dyDescent="0.35">
      <c r="A1881" s="121"/>
      <c r="B1881" s="76"/>
      <c r="C1881" s="9"/>
      <c r="D1881" s="9"/>
      <c r="E1881" s="9"/>
      <c r="F1881" s="15"/>
      <c r="G1881" s="5"/>
      <c r="H1881" s="5"/>
      <c r="I1881" s="9"/>
      <c r="J1881" s="9"/>
      <c r="K1881" s="9"/>
      <c r="L1881" s="9"/>
      <c r="M1881" s="9"/>
      <c r="N1881" s="9"/>
      <c r="O1881" s="9"/>
      <c r="P1881" s="9"/>
      <c r="Q1881" s="9"/>
      <c r="R1881" s="9"/>
      <c r="S1881" s="9"/>
      <c r="T1881" s="9"/>
      <c r="U1881" s="9"/>
      <c r="V1881" s="8"/>
      <c r="W1881" s="8"/>
      <c r="X1881" s="7"/>
      <c r="Y1881" s="18"/>
      <c r="Z1881" s="7"/>
      <c r="AA1881" s="7"/>
      <c r="AB1881" s="7"/>
      <c r="AC1881" s="9"/>
      <c r="AD1881" s="8"/>
      <c r="AE1881" s="14"/>
      <c r="AF1881" s="14"/>
      <c r="AG1881" s="14"/>
      <c r="AH1881" s="14"/>
      <c r="AI1881" s="14"/>
      <c r="AJ1881" s="14"/>
      <c r="AK1881" s="125"/>
      <c r="AL1881" s="6"/>
      <c r="AM1881" s="5"/>
      <c r="AN1881" s="5"/>
      <c r="AO1881" s="6"/>
      <c r="AP1881" s="6"/>
      <c r="AQ1881" s="6"/>
      <c r="AR1881" s="6"/>
      <c r="AS1881" s="6"/>
      <c r="AT1881" s="130"/>
      <c r="AU1881" s="6"/>
      <c r="AV1881" s="6"/>
      <c r="AW1881" s="6"/>
      <c r="AX1881" s="6"/>
      <c r="AY1881" s="6"/>
      <c r="AZ1881" s="6"/>
      <c r="BA1881" s="6"/>
      <c r="BB1881" s="6"/>
      <c r="BC1881" s="6"/>
      <c r="BD1881" s="130"/>
      <c r="BE1881" s="124"/>
      <c r="BF1881" s="6"/>
      <c r="BG1881" s="130"/>
      <c r="BH1881" s="6"/>
      <c r="BI1881" s="124"/>
      <c r="BJ1881" s="130"/>
    </row>
    <row r="1882" spans="1:62" customFormat="1" ht="15" x14ac:dyDescent="0.35">
      <c r="A1882" s="121"/>
      <c r="B1882" s="76"/>
      <c r="C1882" s="9"/>
      <c r="D1882" s="9"/>
      <c r="E1882" s="9"/>
      <c r="F1882" s="15"/>
      <c r="G1882" s="5"/>
      <c r="H1882" s="5"/>
      <c r="I1882" s="9"/>
      <c r="J1882" s="9"/>
      <c r="K1882" s="9"/>
      <c r="L1882" s="9"/>
      <c r="M1882" s="9"/>
      <c r="N1882" s="9"/>
      <c r="O1882" s="9"/>
      <c r="P1882" s="9"/>
      <c r="Q1882" s="9"/>
      <c r="R1882" s="9"/>
      <c r="S1882" s="9"/>
      <c r="T1882" s="9"/>
      <c r="U1882" s="9"/>
      <c r="V1882" s="9"/>
      <c r="W1882" s="9"/>
      <c r="X1882" s="65"/>
      <c r="Y1882" s="17"/>
      <c r="Z1882" s="65"/>
      <c r="AA1882" s="9"/>
      <c r="AB1882" s="9"/>
      <c r="AC1882" s="9"/>
      <c r="AD1882" s="9"/>
      <c r="AE1882" s="14"/>
      <c r="AF1882" s="14"/>
      <c r="AG1882" s="14"/>
      <c r="AH1882" s="14"/>
      <c r="AI1882" s="14"/>
      <c r="AJ1882" s="14"/>
      <c r="AK1882" s="124"/>
      <c r="AL1882" s="6"/>
      <c r="AM1882" s="6"/>
      <c r="AN1882" s="6"/>
      <c r="AO1882" s="6"/>
      <c r="AP1882" s="6"/>
      <c r="AQ1882" s="6"/>
      <c r="AR1882" s="6"/>
      <c r="AS1882" s="6"/>
      <c r="AT1882" s="130"/>
      <c r="AU1882" s="39"/>
      <c r="AV1882" s="39"/>
      <c r="AW1882" s="6"/>
      <c r="AX1882" s="6"/>
      <c r="AY1882" s="6"/>
      <c r="AZ1882" s="6"/>
      <c r="BA1882" s="6"/>
      <c r="BB1882" s="6"/>
      <c r="BC1882" s="6"/>
      <c r="BD1882" s="130"/>
      <c r="BE1882" s="124"/>
      <c r="BF1882" s="6"/>
      <c r="BG1882" s="130"/>
      <c r="BH1882" s="6"/>
      <c r="BI1882" s="124"/>
      <c r="BJ1882" s="130"/>
    </row>
    <row r="1883" spans="1:62" customFormat="1" ht="15" x14ac:dyDescent="0.35">
      <c r="A1883" s="34"/>
      <c r="B1883" s="76"/>
      <c r="C1883" s="1"/>
      <c r="D1883" s="9"/>
      <c r="E1883" s="1"/>
      <c r="F1883" s="15"/>
      <c r="G1883" s="5"/>
      <c r="H1883" s="5"/>
      <c r="I1883" s="22"/>
      <c r="J1883" s="22"/>
      <c r="K1883" s="22"/>
      <c r="L1883" s="60"/>
      <c r="M1883" s="60"/>
      <c r="N1883" s="60"/>
      <c r="O1883" s="60"/>
      <c r="P1883" s="60"/>
      <c r="Q1883" s="60"/>
      <c r="R1883" s="60"/>
      <c r="S1883" s="60"/>
      <c r="T1883" s="60"/>
      <c r="U1883" s="60"/>
      <c r="V1883" s="60"/>
      <c r="W1883" s="60"/>
      <c r="X1883" s="60"/>
      <c r="Y1883" s="59"/>
      <c r="Z1883" s="20"/>
      <c r="AA1883" s="60"/>
      <c r="AB1883" s="60"/>
      <c r="AC1883" s="60"/>
      <c r="AD1883" s="60"/>
      <c r="AE1883" s="22"/>
      <c r="AF1883" s="22"/>
      <c r="AG1883" s="22"/>
      <c r="AH1883" s="22"/>
      <c r="AI1883" s="22"/>
      <c r="AJ1883" s="22"/>
      <c r="AK1883" s="38"/>
      <c r="AL1883" s="39"/>
      <c r="AM1883" s="39"/>
      <c r="AN1883" s="39"/>
      <c r="AO1883" s="39"/>
      <c r="AP1883" s="39"/>
      <c r="AQ1883" s="39"/>
      <c r="AR1883" s="40"/>
      <c r="AS1883" s="39"/>
      <c r="AT1883" s="42"/>
      <c r="AU1883" s="39"/>
      <c r="AV1883" s="39"/>
      <c r="AW1883" s="39"/>
      <c r="AX1883" s="39"/>
      <c r="AY1883" s="39"/>
      <c r="AZ1883" s="40"/>
      <c r="BA1883" s="39"/>
      <c r="BB1883" s="40"/>
      <c r="BC1883" s="39"/>
      <c r="BD1883" s="42"/>
      <c r="BE1883" s="38"/>
      <c r="BF1883" s="39"/>
      <c r="BG1883" s="55"/>
      <c r="BH1883" s="56"/>
      <c r="BI1883" s="57"/>
      <c r="BJ1883" s="58"/>
    </row>
    <row r="1884" spans="1:62" customFormat="1" ht="15" x14ac:dyDescent="0.35">
      <c r="A1884" s="121"/>
      <c r="B1884" s="76"/>
      <c r="C1884" s="9"/>
      <c r="D1884" s="9"/>
      <c r="E1884" s="9"/>
      <c r="F1884" s="15"/>
      <c r="G1884" s="5"/>
      <c r="H1884" s="5"/>
      <c r="I1884" s="9"/>
      <c r="J1884" s="9"/>
      <c r="K1884" s="9"/>
      <c r="L1884" s="9"/>
      <c r="M1884" s="9"/>
      <c r="N1884" s="9"/>
      <c r="O1884" s="9"/>
      <c r="P1884" s="9"/>
      <c r="Q1884" s="9"/>
      <c r="R1884" s="9"/>
      <c r="S1884" s="9"/>
      <c r="T1884" s="9"/>
      <c r="U1884" s="9"/>
      <c r="V1884" s="9"/>
      <c r="W1884" s="9"/>
      <c r="X1884" s="65"/>
      <c r="Y1884" s="17"/>
      <c r="Z1884" s="65"/>
      <c r="AA1884" s="9"/>
      <c r="AB1884" s="9"/>
      <c r="AC1884" s="9"/>
      <c r="AD1884" s="9"/>
      <c r="AE1884" s="14"/>
      <c r="AF1884" s="14"/>
      <c r="AG1884" s="14"/>
      <c r="AH1884" s="14"/>
      <c r="AI1884" s="14"/>
      <c r="AJ1884" s="14"/>
      <c r="AK1884" s="124"/>
      <c r="AL1884" s="6"/>
      <c r="AM1884" s="6"/>
      <c r="AN1884" s="6"/>
      <c r="AO1884" s="6"/>
      <c r="AP1884" s="6"/>
      <c r="AQ1884" s="6"/>
      <c r="AR1884" s="6"/>
      <c r="AS1884" s="6"/>
      <c r="AT1884" s="130"/>
      <c r="AU1884" s="39"/>
      <c r="AV1884" s="39"/>
      <c r="AW1884" s="6"/>
      <c r="AX1884" s="6"/>
      <c r="AY1884" s="6"/>
      <c r="AZ1884" s="6"/>
      <c r="BA1884" s="6"/>
      <c r="BB1884" s="6"/>
      <c r="BC1884" s="6"/>
      <c r="BD1884" s="130"/>
      <c r="BE1884" s="124"/>
      <c r="BF1884" s="6"/>
      <c r="BG1884" s="130"/>
      <c r="BH1884" s="6"/>
      <c r="BI1884" s="124"/>
      <c r="BJ1884" s="130"/>
    </row>
    <row r="1885" spans="1:62" customFormat="1" ht="15" x14ac:dyDescent="0.35">
      <c r="A1885" s="121"/>
      <c r="B1885" s="76"/>
      <c r="C1885" s="9"/>
      <c r="D1885" s="9"/>
      <c r="E1885" s="9"/>
      <c r="F1885" s="15"/>
      <c r="G1885" s="5"/>
      <c r="H1885" s="5"/>
      <c r="I1885" s="9"/>
      <c r="J1885" s="9"/>
      <c r="K1885" s="9"/>
      <c r="L1885" s="9"/>
      <c r="M1885" s="9"/>
      <c r="N1885" s="9"/>
      <c r="O1885" s="9"/>
      <c r="P1885" s="9"/>
      <c r="Q1885" s="9"/>
      <c r="R1885" s="9"/>
      <c r="S1885" s="9"/>
      <c r="T1885" s="9"/>
      <c r="U1885" s="9"/>
      <c r="V1885" s="9"/>
      <c r="W1885" s="9"/>
      <c r="X1885" s="65"/>
      <c r="Y1885" s="17"/>
      <c r="Z1885" s="65"/>
      <c r="AA1885" s="9"/>
      <c r="AB1885" s="9"/>
      <c r="AC1885" s="9"/>
      <c r="AD1885" s="9"/>
      <c r="AE1885" s="14"/>
      <c r="AF1885" s="14"/>
      <c r="AG1885" s="14"/>
      <c r="AH1885" s="14"/>
      <c r="AI1885" s="14"/>
      <c r="AJ1885" s="14"/>
      <c r="AK1885" s="124"/>
      <c r="AL1885" s="6"/>
      <c r="AM1885" s="6"/>
      <c r="AN1885" s="6"/>
      <c r="AO1885" s="6"/>
      <c r="AP1885" s="6"/>
      <c r="AQ1885" s="6"/>
      <c r="AR1885" s="6"/>
      <c r="AS1885" s="6"/>
      <c r="AT1885" s="130"/>
      <c r="AU1885" s="39"/>
      <c r="AV1885" s="39"/>
      <c r="AW1885" s="6"/>
      <c r="AX1885" s="6"/>
      <c r="AY1885" s="6"/>
      <c r="AZ1885" s="6"/>
      <c r="BA1885" s="6"/>
      <c r="BB1885" s="6"/>
      <c r="BC1885" s="6"/>
      <c r="BD1885" s="130"/>
      <c r="BE1885" s="124"/>
      <c r="BF1885" s="6"/>
      <c r="BG1885" s="130"/>
      <c r="BH1885" s="6"/>
      <c r="BI1885" s="124"/>
      <c r="BJ1885" s="130"/>
    </row>
    <row r="1886" spans="1:62" customFormat="1" ht="15" x14ac:dyDescent="0.35">
      <c r="A1886" s="34"/>
      <c r="B1886" s="76"/>
      <c r="C1886" s="1"/>
      <c r="D1886" s="9"/>
      <c r="E1886" s="1"/>
      <c r="F1886" s="15"/>
      <c r="G1886" s="5"/>
      <c r="H1886" s="5"/>
      <c r="I1886" s="22"/>
      <c r="J1886" s="22"/>
      <c r="K1886" s="22"/>
      <c r="L1886" s="60"/>
      <c r="M1886" s="60"/>
      <c r="N1886" s="60"/>
      <c r="O1886" s="60"/>
      <c r="P1886" s="60"/>
      <c r="Q1886" s="60"/>
      <c r="R1886" s="60"/>
      <c r="S1886" s="60"/>
      <c r="T1886" s="60"/>
      <c r="U1886" s="60"/>
      <c r="V1886" s="60"/>
      <c r="W1886" s="60"/>
      <c r="X1886" s="60"/>
      <c r="Y1886" s="59"/>
      <c r="Z1886" s="20"/>
      <c r="AA1886" s="60"/>
      <c r="AB1886" s="60"/>
      <c r="AC1886" s="60"/>
      <c r="AD1886" s="60"/>
      <c r="AE1886" s="22"/>
      <c r="AF1886" s="22"/>
      <c r="AG1886" s="22"/>
      <c r="AH1886" s="22"/>
      <c r="AI1886" s="22"/>
      <c r="AJ1886" s="22"/>
      <c r="AK1886" s="38"/>
      <c r="AL1886" s="39"/>
      <c r="AM1886" s="39"/>
      <c r="AN1886" s="39"/>
      <c r="AO1886" s="39"/>
      <c r="AP1886" s="39"/>
      <c r="AQ1886" s="39"/>
      <c r="AR1886" s="40"/>
      <c r="AS1886" s="39"/>
      <c r="AT1886" s="42"/>
      <c r="AU1886" s="39"/>
      <c r="AV1886" s="39"/>
      <c r="AW1886" s="39"/>
      <c r="AX1886" s="39"/>
      <c r="AY1886" s="39"/>
      <c r="AZ1886" s="40"/>
      <c r="BA1886" s="39"/>
      <c r="BB1886" s="40"/>
      <c r="BC1886" s="39"/>
      <c r="BD1886" s="42"/>
      <c r="BE1886" s="38"/>
      <c r="BF1886" s="39"/>
      <c r="BG1886" s="55"/>
      <c r="BH1886" s="56"/>
      <c r="BI1886" s="57"/>
      <c r="BJ1886" s="58"/>
    </row>
    <row r="1887" spans="1:62" customFormat="1" ht="15" x14ac:dyDescent="0.35">
      <c r="A1887" s="121"/>
      <c r="B1887" s="76"/>
      <c r="C1887" s="9"/>
      <c r="D1887" s="9"/>
      <c r="E1887" s="9"/>
      <c r="F1887" s="15"/>
      <c r="G1887" s="5"/>
      <c r="H1887" s="5"/>
      <c r="I1887" s="9"/>
      <c r="J1887" s="9"/>
      <c r="K1887" s="9"/>
      <c r="L1887" s="9"/>
      <c r="M1887" s="9"/>
      <c r="N1887" s="9"/>
      <c r="O1887" s="9"/>
      <c r="P1887" s="9"/>
      <c r="Q1887" s="9"/>
      <c r="R1887" s="9"/>
      <c r="S1887" s="9"/>
      <c r="T1887" s="9"/>
      <c r="U1887" s="9"/>
      <c r="V1887" s="9"/>
      <c r="W1887" s="9"/>
      <c r="X1887" s="65"/>
      <c r="Y1887" s="17"/>
      <c r="Z1887" s="65"/>
      <c r="AA1887" s="9"/>
      <c r="AB1887" s="9"/>
      <c r="AC1887" s="9"/>
      <c r="AD1887" s="9"/>
      <c r="AE1887" s="14"/>
      <c r="AF1887" s="14"/>
      <c r="AG1887" s="14"/>
      <c r="AH1887" s="14"/>
      <c r="AI1887" s="14"/>
      <c r="AJ1887" s="14"/>
      <c r="AK1887" s="124"/>
      <c r="AL1887" s="6"/>
      <c r="AM1887" s="6"/>
      <c r="AN1887" s="6"/>
      <c r="AO1887" s="6"/>
      <c r="AP1887" s="6"/>
      <c r="AQ1887" s="6"/>
      <c r="AR1887" s="6"/>
      <c r="AS1887" s="6"/>
      <c r="AT1887" s="130"/>
      <c r="AU1887" s="39"/>
      <c r="AV1887" s="39"/>
      <c r="AW1887" s="6"/>
      <c r="AX1887" s="6"/>
      <c r="AY1887" s="6"/>
      <c r="AZ1887" s="6"/>
      <c r="BA1887" s="6"/>
      <c r="BB1887" s="6"/>
      <c r="BC1887" s="6"/>
      <c r="BD1887" s="130"/>
      <c r="BE1887" s="124"/>
      <c r="BF1887" s="6"/>
      <c r="BG1887" s="130"/>
      <c r="BH1887" s="6"/>
      <c r="BI1887" s="124"/>
      <c r="BJ1887" s="130"/>
    </row>
    <row r="1888" spans="1:62" customFormat="1" ht="15" x14ac:dyDescent="0.35">
      <c r="A1888" s="121"/>
      <c r="B1888" s="76"/>
      <c r="C1888" s="9"/>
      <c r="D1888" s="9"/>
      <c r="E1888" s="9"/>
      <c r="F1888" s="15"/>
      <c r="G1888" s="5"/>
      <c r="H1888" s="5"/>
      <c r="I1888" s="9"/>
      <c r="J1888" s="9"/>
      <c r="K1888" s="9"/>
      <c r="L1888" s="9"/>
      <c r="M1888" s="9"/>
      <c r="N1888" s="9"/>
      <c r="O1888" s="9"/>
      <c r="P1888" s="9"/>
      <c r="Q1888" s="9"/>
      <c r="R1888" s="9"/>
      <c r="S1888" s="9"/>
      <c r="T1888" s="9"/>
      <c r="U1888" s="9"/>
      <c r="V1888" s="8"/>
      <c r="W1888" s="8"/>
      <c r="X1888" s="7"/>
      <c r="Y1888" s="18"/>
      <c r="Z1888" s="7"/>
      <c r="AA1888" s="7"/>
      <c r="AB1888" s="7"/>
      <c r="AC1888" s="9"/>
      <c r="AD1888" s="8"/>
      <c r="AE1888" s="14"/>
      <c r="AF1888" s="14"/>
      <c r="AG1888" s="14"/>
      <c r="AH1888" s="14"/>
      <c r="AI1888" s="14"/>
      <c r="AJ1888" s="14"/>
      <c r="AK1888" s="125"/>
      <c r="AL1888" s="6"/>
      <c r="AM1888" s="5"/>
      <c r="AN1888" s="5"/>
      <c r="AO1888" s="6"/>
      <c r="AP1888" s="6"/>
      <c r="AQ1888" s="6"/>
      <c r="AR1888" s="6"/>
      <c r="AS1888" s="6"/>
      <c r="AT1888" s="130"/>
      <c r="AU1888" s="6"/>
      <c r="AV1888" s="6"/>
      <c r="AW1888" s="6"/>
      <c r="AX1888" s="6"/>
      <c r="AY1888" s="6"/>
      <c r="AZ1888" s="6"/>
      <c r="BA1888" s="6"/>
      <c r="BB1888" s="6"/>
      <c r="BC1888" s="6"/>
      <c r="BD1888" s="130"/>
      <c r="BE1888" s="124"/>
      <c r="BF1888" s="6"/>
      <c r="BG1888" s="130"/>
      <c r="BH1888" s="6"/>
      <c r="BI1888" s="124"/>
      <c r="BJ1888" s="130"/>
    </row>
    <row r="1889" spans="1:62" customFormat="1" ht="15" x14ac:dyDescent="0.35">
      <c r="A1889" s="34"/>
      <c r="B1889" s="76"/>
      <c r="C1889" s="1"/>
      <c r="D1889" s="9"/>
      <c r="E1889" s="1"/>
      <c r="F1889" s="15"/>
      <c r="G1889" s="5"/>
      <c r="H1889" s="5"/>
      <c r="I1889" s="22"/>
      <c r="J1889" s="22"/>
      <c r="K1889" s="22"/>
      <c r="L1889" s="60"/>
      <c r="M1889" s="60"/>
      <c r="N1889" s="60"/>
      <c r="O1889" s="60"/>
      <c r="P1889" s="60"/>
      <c r="Q1889" s="60"/>
      <c r="R1889" s="60"/>
      <c r="S1889" s="60"/>
      <c r="T1889" s="60"/>
      <c r="U1889" s="60"/>
      <c r="V1889" s="60"/>
      <c r="W1889" s="60"/>
      <c r="X1889" s="60"/>
      <c r="Y1889" s="59"/>
      <c r="Z1889" s="20"/>
      <c r="AA1889" s="60"/>
      <c r="AB1889" s="60"/>
      <c r="AC1889" s="60"/>
      <c r="AD1889" s="60"/>
      <c r="AE1889" s="22"/>
      <c r="AF1889" s="22"/>
      <c r="AG1889" s="22"/>
      <c r="AH1889" s="22"/>
      <c r="AI1889" s="22"/>
      <c r="AJ1889" s="22"/>
      <c r="AK1889" s="38"/>
      <c r="AL1889" s="39"/>
      <c r="AM1889" s="39"/>
      <c r="AN1889" s="39"/>
      <c r="AO1889" s="39"/>
      <c r="AP1889" s="39"/>
      <c r="AQ1889" s="39"/>
      <c r="AR1889" s="40"/>
      <c r="AS1889" s="39"/>
      <c r="AT1889" s="42"/>
      <c r="AU1889" s="39"/>
      <c r="AV1889" s="39"/>
      <c r="AW1889" s="39"/>
      <c r="AX1889" s="39"/>
      <c r="AY1889" s="39"/>
      <c r="AZ1889" s="40"/>
      <c r="BA1889" s="39"/>
      <c r="BB1889" s="40"/>
      <c r="BC1889" s="39"/>
      <c r="BD1889" s="42"/>
      <c r="BE1889" s="38"/>
      <c r="BF1889" s="39"/>
      <c r="BG1889" s="55"/>
      <c r="BH1889" s="56"/>
      <c r="BI1889" s="57"/>
      <c r="BJ1889" s="58"/>
    </row>
    <row r="1890" spans="1:62" customFormat="1" ht="15" x14ac:dyDescent="0.35">
      <c r="A1890" s="34"/>
      <c r="B1890" s="76"/>
      <c r="C1890" s="1"/>
      <c r="D1890" s="9"/>
      <c r="E1890" s="1"/>
      <c r="F1890" s="15"/>
      <c r="G1890" s="5"/>
      <c r="H1890" s="5"/>
      <c r="I1890" s="22"/>
      <c r="J1890" s="22"/>
      <c r="K1890" s="22"/>
      <c r="L1890" s="60"/>
      <c r="M1890" s="60"/>
      <c r="N1890" s="60"/>
      <c r="O1890" s="60"/>
      <c r="P1890" s="60"/>
      <c r="Q1890" s="60"/>
      <c r="R1890" s="60"/>
      <c r="S1890" s="60"/>
      <c r="T1890" s="60"/>
      <c r="U1890" s="60"/>
      <c r="V1890" s="60"/>
      <c r="W1890" s="60"/>
      <c r="X1890" s="60"/>
      <c r="Y1890" s="59"/>
      <c r="Z1890" s="20"/>
      <c r="AA1890" s="60"/>
      <c r="AB1890" s="60"/>
      <c r="AC1890" s="60"/>
      <c r="AD1890" s="60"/>
      <c r="AE1890" s="22"/>
      <c r="AF1890" s="22"/>
      <c r="AG1890" s="22"/>
      <c r="AH1890" s="22"/>
      <c r="AI1890" s="22"/>
      <c r="AJ1890" s="22"/>
      <c r="AK1890" s="38"/>
      <c r="AL1890" s="39"/>
      <c r="AM1890" s="39"/>
      <c r="AN1890" s="39"/>
      <c r="AO1890" s="39"/>
      <c r="AP1890" s="39"/>
      <c r="AQ1890" s="39"/>
      <c r="AR1890" s="40"/>
      <c r="AS1890" s="39"/>
      <c r="AT1890" s="42"/>
      <c r="AU1890" s="39"/>
      <c r="AV1890" s="39"/>
      <c r="AW1890" s="39"/>
      <c r="AX1890" s="39"/>
      <c r="AY1890" s="39"/>
      <c r="AZ1890" s="40"/>
      <c r="BA1890" s="39"/>
      <c r="BB1890" s="40"/>
      <c r="BC1890" s="39"/>
      <c r="BD1890" s="42"/>
      <c r="BE1890" s="38"/>
      <c r="BF1890" s="39"/>
      <c r="BG1890" s="55"/>
      <c r="BH1890" s="56"/>
      <c r="BI1890" s="57"/>
      <c r="BJ1890" s="58"/>
    </row>
    <row r="1891" spans="1:62" customFormat="1" ht="15" x14ac:dyDescent="0.35">
      <c r="A1891" s="34"/>
      <c r="B1891" s="19"/>
      <c r="C1891" s="1"/>
      <c r="D1891" s="9"/>
      <c r="E1891" s="1"/>
      <c r="F1891" s="15"/>
      <c r="G1891" s="37"/>
      <c r="H1891" s="5"/>
      <c r="I1891" s="22"/>
      <c r="J1891" s="22"/>
      <c r="K1891" s="22"/>
      <c r="L1891" s="60"/>
      <c r="M1891" s="60"/>
      <c r="N1891" s="60"/>
      <c r="O1891" s="60"/>
      <c r="P1891" s="60"/>
      <c r="Q1891" s="60"/>
      <c r="R1891" s="60"/>
      <c r="S1891" s="60"/>
      <c r="T1891" s="60"/>
      <c r="U1891" s="60"/>
      <c r="V1891" s="60"/>
      <c r="W1891" s="60"/>
      <c r="X1891" s="60"/>
      <c r="Y1891" s="59"/>
      <c r="Z1891" s="20"/>
      <c r="AA1891" s="60"/>
      <c r="AB1891" s="60"/>
      <c r="AC1891" s="60"/>
      <c r="AD1891" s="60"/>
      <c r="AE1891" s="22"/>
      <c r="AF1891" s="22"/>
      <c r="AG1891" s="22"/>
      <c r="AH1891" s="22"/>
      <c r="AI1891" s="22"/>
      <c r="AJ1891" s="22"/>
      <c r="AK1891" s="38"/>
      <c r="AL1891" s="39"/>
      <c r="AM1891" s="39"/>
      <c r="AN1891" s="39"/>
      <c r="AO1891" s="39"/>
      <c r="AP1891" s="39"/>
      <c r="AQ1891" s="39"/>
      <c r="AR1891" s="40"/>
      <c r="AS1891" s="39"/>
      <c r="AT1891" s="42"/>
      <c r="AU1891" s="39"/>
      <c r="AV1891" s="39"/>
      <c r="AW1891" s="39"/>
      <c r="AX1891" s="39"/>
      <c r="AY1891" s="39"/>
      <c r="AZ1891" s="40"/>
      <c r="BA1891" s="39"/>
      <c r="BB1891" s="40"/>
      <c r="BC1891" s="39"/>
      <c r="BD1891" s="42"/>
      <c r="BE1891" s="38"/>
      <c r="BF1891" s="39"/>
      <c r="BG1891" s="55"/>
      <c r="BH1891" s="56"/>
      <c r="BI1891" s="57"/>
      <c r="BJ1891" s="58"/>
    </row>
    <row r="1892" spans="1:62" customFormat="1" ht="15" x14ac:dyDescent="0.35">
      <c r="A1892" s="121"/>
      <c r="B1892" s="76"/>
      <c r="C1892" s="9"/>
      <c r="D1892" s="9"/>
      <c r="E1892" s="9"/>
      <c r="F1892" s="15"/>
      <c r="G1892" s="5"/>
      <c r="H1892" s="5"/>
      <c r="I1892" s="9"/>
      <c r="J1892" s="9"/>
      <c r="K1892" s="9"/>
      <c r="L1892" s="9"/>
      <c r="M1892" s="9"/>
      <c r="N1892" s="9"/>
      <c r="O1892" s="9"/>
      <c r="P1892" s="9"/>
      <c r="Q1892" s="9"/>
      <c r="R1892" s="9"/>
      <c r="S1892" s="9"/>
      <c r="T1892" s="9"/>
      <c r="U1892" s="9"/>
      <c r="V1892" s="8"/>
      <c r="W1892" s="8"/>
      <c r="X1892" s="7"/>
      <c r="Y1892" s="18"/>
      <c r="Z1892" s="7"/>
      <c r="AA1892" s="7"/>
      <c r="AB1892" s="7"/>
      <c r="AC1892" s="9"/>
      <c r="AD1892" s="8"/>
      <c r="AE1892" s="14"/>
      <c r="AF1892" s="14"/>
      <c r="AG1892" s="14"/>
      <c r="AH1892" s="14"/>
      <c r="AI1892" s="14"/>
      <c r="AJ1892" s="14"/>
      <c r="AK1892" s="125"/>
      <c r="AL1892" s="6"/>
      <c r="AM1892" s="5"/>
      <c r="AN1892" s="5"/>
      <c r="AO1892" s="6"/>
      <c r="AP1892" s="6"/>
      <c r="AQ1892" s="6"/>
      <c r="AR1892" s="6"/>
      <c r="AS1892" s="6"/>
      <c r="AT1892" s="130"/>
      <c r="AU1892" s="6"/>
      <c r="AV1892" s="6"/>
      <c r="AW1892" s="6"/>
      <c r="AX1892" s="6"/>
      <c r="AY1892" s="6"/>
      <c r="AZ1892" s="6"/>
      <c r="BA1892" s="6"/>
      <c r="BB1892" s="6"/>
      <c r="BC1892" s="6"/>
      <c r="BD1892" s="130"/>
      <c r="BE1892" s="124"/>
      <c r="BF1892" s="6"/>
      <c r="BG1892" s="130"/>
      <c r="BH1892" s="6"/>
      <c r="BI1892" s="124"/>
      <c r="BJ1892" s="130"/>
    </row>
    <row r="1893" spans="1:62" customFormat="1" ht="15" x14ac:dyDescent="0.35">
      <c r="A1893" s="121"/>
      <c r="B1893" s="76"/>
      <c r="C1893" s="9"/>
      <c r="D1893" s="9"/>
      <c r="E1893" s="9"/>
      <c r="F1893" s="15"/>
      <c r="G1893" s="5"/>
      <c r="H1893" s="5"/>
      <c r="I1893" s="9"/>
      <c r="J1893" s="9"/>
      <c r="K1893" s="9"/>
      <c r="L1893" s="9"/>
      <c r="M1893" s="9"/>
      <c r="N1893" s="9"/>
      <c r="O1893" s="9"/>
      <c r="P1893" s="9"/>
      <c r="Q1893" s="9"/>
      <c r="R1893" s="9"/>
      <c r="S1893" s="9"/>
      <c r="T1893" s="9"/>
      <c r="U1893" s="9"/>
      <c r="V1893" s="8"/>
      <c r="W1893" s="8"/>
      <c r="X1893" s="7"/>
      <c r="Y1893" s="18"/>
      <c r="Z1893" s="7"/>
      <c r="AA1893" s="7"/>
      <c r="AB1893" s="7"/>
      <c r="AC1893" s="9"/>
      <c r="AD1893" s="8"/>
      <c r="AE1893" s="14"/>
      <c r="AF1893" s="14"/>
      <c r="AG1893" s="14"/>
      <c r="AH1893" s="14"/>
      <c r="AI1893" s="14"/>
      <c r="AJ1893" s="14"/>
      <c r="AK1893" s="125"/>
      <c r="AL1893" s="6"/>
      <c r="AM1893" s="5"/>
      <c r="AN1893" s="5"/>
      <c r="AO1893" s="6"/>
      <c r="AP1893" s="6"/>
      <c r="AQ1893" s="6"/>
      <c r="AR1893" s="6"/>
      <c r="AS1893" s="6"/>
      <c r="AT1893" s="130"/>
      <c r="AU1893" s="6"/>
      <c r="AV1893" s="6"/>
      <c r="AW1893" s="6"/>
      <c r="AX1893" s="6"/>
      <c r="AY1893" s="6"/>
      <c r="AZ1893" s="6"/>
      <c r="BA1893" s="6"/>
      <c r="BB1893" s="6"/>
      <c r="BC1893" s="6"/>
      <c r="BD1893" s="130"/>
      <c r="BE1893" s="124"/>
      <c r="BF1893" s="6"/>
      <c r="BG1893" s="130"/>
      <c r="BH1893" s="6"/>
      <c r="BI1893" s="124"/>
      <c r="BJ1893" s="130"/>
    </row>
    <row r="1894" spans="1:62" customFormat="1" ht="15" x14ac:dyDescent="0.35">
      <c r="A1894" s="121"/>
      <c r="B1894" s="76"/>
      <c r="C1894" s="9"/>
      <c r="D1894" s="9"/>
      <c r="E1894" s="9"/>
      <c r="F1894" s="15"/>
      <c r="G1894" s="5"/>
      <c r="H1894" s="5"/>
      <c r="I1894" s="9"/>
      <c r="J1894" s="9"/>
      <c r="K1894" s="9"/>
      <c r="L1894" s="9"/>
      <c r="M1894" s="9"/>
      <c r="N1894" s="9"/>
      <c r="O1894" s="9"/>
      <c r="P1894" s="9"/>
      <c r="Q1894" s="9"/>
      <c r="R1894" s="9"/>
      <c r="S1894" s="9"/>
      <c r="T1894" s="9"/>
      <c r="U1894" s="9"/>
      <c r="V1894" s="9"/>
      <c r="W1894" s="9"/>
      <c r="X1894" s="65"/>
      <c r="Y1894" s="17"/>
      <c r="Z1894" s="65"/>
      <c r="AA1894" s="9"/>
      <c r="AB1894" s="9"/>
      <c r="AC1894" s="9"/>
      <c r="AD1894" s="9"/>
      <c r="AE1894" s="14"/>
      <c r="AF1894" s="14"/>
      <c r="AG1894" s="14"/>
      <c r="AH1894" s="14"/>
      <c r="AI1894" s="14"/>
      <c r="AJ1894" s="14"/>
      <c r="AK1894" s="124"/>
      <c r="AL1894" s="6"/>
      <c r="AM1894" s="6"/>
      <c r="AN1894" s="6"/>
      <c r="AO1894" s="6"/>
      <c r="AP1894" s="6"/>
      <c r="AQ1894" s="6"/>
      <c r="AR1894" s="6"/>
      <c r="AS1894" s="6"/>
      <c r="AT1894" s="130"/>
      <c r="AU1894" s="39"/>
      <c r="AV1894" s="39"/>
      <c r="AW1894" s="6"/>
      <c r="AX1894" s="6"/>
      <c r="AY1894" s="6"/>
      <c r="AZ1894" s="6"/>
      <c r="BA1894" s="6"/>
      <c r="BB1894" s="6"/>
      <c r="BC1894" s="6"/>
      <c r="BD1894" s="130"/>
      <c r="BE1894" s="124"/>
      <c r="BF1894" s="6"/>
      <c r="BG1894" s="130"/>
      <c r="BH1894" s="6"/>
      <c r="BI1894" s="124"/>
      <c r="BJ1894" s="130"/>
    </row>
    <row r="1895" spans="1:62" customFormat="1" ht="15" x14ac:dyDescent="0.35">
      <c r="A1895" s="121"/>
      <c r="B1895" s="76"/>
      <c r="C1895" s="9"/>
      <c r="D1895" s="9"/>
      <c r="E1895" s="9"/>
      <c r="F1895" s="15"/>
      <c r="G1895" s="5"/>
      <c r="H1895" s="5"/>
      <c r="I1895" s="9"/>
      <c r="J1895" s="9"/>
      <c r="K1895" s="9"/>
      <c r="L1895" s="9"/>
      <c r="M1895" s="9"/>
      <c r="N1895" s="9"/>
      <c r="O1895" s="9"/>
      <c r="P1895" s="9"/>
      <c r="Q1895" s="9"/>
      <c r="R1895" s="9"/>
      <c r="S1895" s="9"/>
      <c r="T1895" s="9"/>
      <c r="U1895" s="9"/>
      <c r="V1895" s="8"/>
      <c r="W1895" s="8"/>
      <c r="X1895" s="7"/>
      <c r="Y1895" s="18"/>
      <c r="Z1895" s="7"/>
      <c r="AA1895" s="7"/>
      <c r="AB1895" s="7"/>
      <c r="AC1895" s="9"/>
      <c r="AD1895" s="8"/>
      <c r="AE1895" s="14"/>
      <c r="AF1895" s="14"/>
      <c r="AG1895" s="14"/>
      <c r="AH1895" s="14"/>
      <c r="AI1895" s="14"/>
      <c r="AJ1895" s="14"/>
      <c r="AK1895" s="125"/>
      <c r="AL1895" s="6"/>
      <c r="AM1895" s="5"/>
      <c r="AN1895" s="5"/>
      <c r="AO1895" s="6"/>
      <c r="AP1895" s="6"/>
      <c r="AQ1895" s="6"/>
      <c r="AR1895" s="6"/>
      <c r="AS1895" s="6"/>
      <c r="AT1895" s="130"/>
      <c r="AU1895" s="6"/>
      <c r="AV1895" s="6"/>
      <c r="AW1895" s="6"/>
      <c r="AX1895" s="6"/>
      <c r="AY1895" s="6"/>
      <c r="AZ1895" s="6"/>
      <c r="BA1895" s="6"/>
      <c r="BB1895" s="6"/>
      <c r="BC1895" s="6"/>
      <c r="BD1895" s="130"/>
      <c r="BE1895" s="124"/>
      <c r="BF1895" s="6"/>
      <c r="BG1895" s="130"/>
      <c r="BH1895" s="6"/>
      <c r="BI1895" s="124"/>
      <c r="BJ1895" s="130"/>
    </row>
    <row r="1896" spans="1:62" customFormat="1" ht="15" x14ac:dyDescent="0.35">
      <c r="A1896" s="121"/>
      <c r="B1896" s="76"/>
      <c r="C1896" s="9"/>
      <c r="D1896" s="9"/>
      <c r="E1896" s="9"/>
      <c r="F1896" s="15"/>
      <c r="G1896" s="5"/>
      <c r="H1896" s="5"/>
      <c r="I1896" s="9"/>
      <c r="J1896" s="9"/>
      <c r="K1896" s="9"/>
      <c r="L1896" s="9"/>
      <c r="M1896" s="9"/>
      <c r="N1896" s="9"/>
      <c r="O1896" s="9"/>
      <c r="P1896" s="9"/>
      <c r="Q1896" s="9"/>
      <c r="R1896" s="9"/>
      <c r="S1896" s="9"/>
      <c r="T1896" s="9"/>
      <c r="U1896" s="9"/>
      <c r="V1896" s="8"/>
      <c r="W1896" s="8"/>
      <c r="X1896" s="7"/>
      <c r="Y1896" s="18"/>
      <c r="Z1896" s="7"/>
      <c r="AA1896" s="7"/>
      <c r="AB1896" s="7"/>
      <c r="AC1896" s="9"/>
      <c r="AD1896" s="8"/>
      <c r="AE1896" s="14"/>
      <c r="AF1896" s="14"/>
      <c r="AG1896" s="14"/>
      <c r="AH1896" s="14"/>
      <c r="AI1896" s="14"/>
      <c r="AJ1896" s="14"/>
      <c r="AK1896" s="125"/>
      <c r="AL1896" s="6"/>
      <c r="AM1896" s="5"/>
      <c r="AN1896" s="5"/>
      <c r="AO1896" s="6"/>
      <c r="AP1896" s="6"/>
      <c r="AQ1896" s="6"/>
      <c r="AR1896" s="6"/>
      <c r="AS1896" s="6"/>
      <c r="AT1896" s="130"/>
      <c r="AU1896" s="6"/>
      <c r="AV1896" s="6"/>
      <c r="AW1896" s="6"/>
      <c r="AX1896" s="6"/>
      <c r="AY1896" s="6"/>
      <c r="AZ1896" s="6"/>
      <c r="BA1896" s="6"/>
      <c r="BB1896" s="6"/>
      <c r="BC1896" s="6"/>
      <c r="BD1896" s="130"/>
      <c r="BE1896" s="124"/>
      <c r="BF1896" s="6"/>
      <c r="BG1896" s="130"/>
      <c r="BH1896" s="6"/>
      <c r="BI1896" s="124"/>
      <c r="BJ1896" s="130"/>
    </row>
    <row r="1897" spans="1:62" customFormat="1" ht="15" x14ac:dyDescent="0.35">
      <c r="A1897" s="121"/>
      <c r="B1897" s="76"/>
      <c r="C1897" s="9"/>
      <c r="D1897" s="9"/>
      <c r="E1897" s="9"/>
      <c r="F1897" s="15"/>
      <c r="G1897" s="5"/>
      <c r="H1897" s="5"/>
      <c r="I1897" s="9"/>
      <c r="J1897" s="9"/>
      <c r="K1897" s="9"/>
      <c r="L1897" s="9"/>
      <c r="M1897" s="9"/>
      <c r="N1897" s="9"/>
      <c r="O1897" s="9"/>
      <c r="P1897" s="9"/>
      <c r="Q1897" s="9"/>
      <c r="R1897" s="9"/>
      <c r="S1897" s="9"/>
      <c r="T1897" s="9"/>
      <c r="U1897" s="9"/>
      <c r="V1897" s="9"/>
      <c r="W1897" s="9"/>
      <c r="X1897" s="65"/>
      <c r="Y1897" s="17"/>
      <c r="Z1897" s="65"/>
      <c r="AA1897" s="9"/>
      <c r="AB1897" s="9"/>
      <c r="AC1897" s="9"/>
      <c r="AD1897" s="9"/>
      <c r="AE1897" s="14"/>
      <c r="AF1897" s="14"/>
      <c r="AG1897" s="14"/>
      <c r="AH1897" s="14"/>
      <c r="AI1897" s="14"/>
      <c r="AJ1897" s="14"/>
      <c r="AK1897" s="124"/>
      <c r="AL1897" s="6"/>
      <c r="AM1897" s="6"/>
      <c r="AN1897" s="6"/>
      <c r="AO1897" s="6"/>
      <c r="AP1897" s="6"/>
      <c r="AQ1897" s="6"/>
      <c r="AR1897" s="6"/>
      <c r="AS1897" s="6"/>
      <c r="AT1897" s="130"/>
      <c r="AU1897" s="39"/>
      <c r="AV1897" s="39"/>
      <c r="AW1897" s="6"/>
      <c r="AX1897" s="6"/>
      <c r="AY1897" s="6"/>
      <c r="AZ1897" s="6"/>
      <c r="BA1897" s="6"/>
      <c r="BB1897" s="6"/>
      <c r="BC1897" s="6"/>
      <c r="BD1897" s="130"/>
      <c r="BE1897" s="124"/>
      <c r="BF1897" s="6"/>
      <c r="BG1897" s="130"/>
      <c r="BH1897" s="6"/>
      <c r="BI1897" s="124"/>
      <c r="BJ1897" s="130"/>
    </row>
    <row r="1898" spans="1:62" customFormat="1" ht="15" x14ac:dyDescent="0.35">
      <c r="A1898" s="121"/>
      <c r="B1898" s="76"/>
      <c r="C1898" s="9"/>
      <c r="D1898" s="9"/>
      <c r="E1898" s="9"/>
      <c r="F1898" s="15"/>
      <c r="G1898" s="5"/>
      <c r="H1898" s="5"/>
      <c r="I1898" s="9"/>
      <c r="J1898" s="9"/>
      <c r="K1898" s="9"/>
      <c r="L1898" s="9"/>
      <c r="M1898" s="9"/>
      <c r="N1898" s="9"/>
      <c r="O1898" s="9"/>
      <c r="P1898" s="9"/>
      <c r="Q1898" s="9"/>
      <c r="R1898" s="9"/>
      <c r="S1898" s="9"/>
      <c r="T1898" s="9"/>
      <c r="U1898" s="9"/>
      <c r="V1898" s="8"/>
      <c r="W1898" s="8"/>
      <c r="X1898" s="7"/>
      <c r="Y1898" s="18"/>
      <c r="Z1898" s="7"/>
      <c r="AA1898" s="7"/>
      <c r="AB1898" s="7"/>
      <c r="AC1898" s="9"/>
      <c r="AD1898" s="8"/>
      <c r="AE1898" s="14"/>
      <c r="AF1898" s="14"/>
      <c r="AG1898" s="14"/>
      <c r="AH1898" s="14"/>
      <c r="AI1898" s="14"/>
      <c r="AJ1898" s="14"/>
      <c r="AK1898" s="125"/>
      <c r="AL1898" s="6"/>
      <c r="AM1898" s="5"/>
      <c r="AN1898" s="5"/>
      <c r="AO1898" s="6"/>
      <c r="AP1898" s="6"/>
      <c r="AQ1898" s="6"/>
      <c r="AR1898" s="6"/>
      <c r="AS1898" s="6"/>
      <c r="AT1898" s="130"/>
      <c r="AU1898" s="6"/>
      <c r="AV1898" s="6"/>
      <c r="AW1898" s="6"/>
      <c r="AX1898" s="6"/>
      <c r="AY1898" s="6"/>
      <c r="AZ1898" s="6"/>
      <c r="BA1898" s="6"/>
      <c r="BB1898" s="6"/>
      <c r="BC1898" s="6"/>
      <c r="BD1898" s="130"/>
      <c r="BE1898" s="124"/>
      <c r="BF1898" s="6"/>
      <c r="BG1898" s="130"/>
      <c r="BH1898" s="6"/>
      <c r="BI1898" s="124"/>
      <c r="BJ1898" s="130"/>
    </row>
    <row r="1899" spans="1:62" customFormat="1" ht="15" x14ac:dyDescent="0.35">
      <c r="A1899" s="121"/>
      <c r="B1899" s="76"/>
      <c r="C1899" s="9"/>
      <c r="D1899" s="9"/>
      <c r="E1899" s="9"/>
      <c r="F1899" s="15"/>
      <c r="G1899" s="5"/>
      <c r="H1899" s="5"/>
      <c r="I1899" s="9"/>
      <c r="J1899" s="9"/>
      <c r="K1899" s="9"/>
      <c r="L1899" s="9"/>
      <c r="M1899" s="9"/>
      <c r="N1899" s="9"/>
      <c r="O1899" s="9"/>
      <c r="P1899" s="9"/>
      <c r="Q1899" s="9"/>
      <c r="R1899" s="9"/>
      <c r="S1899" s="9"/>
      <c r="T1899" s="9"/>
      <c r="U1899" s="9"/>
      <c r="V1899" s="8"/>
      <c r="W1899" s="8"/>
      <c r="X1899" s="7"/>
      <c r="Y1899" s="18"/>
      <c r="Z1899" s="7"/>
      <c r="AA1899" s="7"/>
      <c r="AB1899" s="7"/>
      <c r="AC1899" s="9"/>
      <c r="AD1899" s="8"/>
      <c r="AE1899" s="14"/>
      <c r="AF1899" s="14"/>
      <c r="AG1899" s="14"/>
      <c r="AH1899" s="14"/>
      <c r="AI1899" s="14"/>
      <c r="AJ1899" s="14"/>
      <c r="AK1899" s="125"/>
      <c r="AL1899" s="6"/>
      <c r="AM1899" s="5"/>
      <c r="AN1899" s="5"/>
      <c r="AO1899" s="6"/>
      <c r="AP1899" s="6"/>
      <c r="AQ1899" s="6"/>
      <c r="AR1899" s="6"/>
      <c r="AS1899" s="6"/>
      <c r="AT1899" s="130"/>
      <c r="AU1899" s="6"/>
      <c r="AV1899" s="6"/>
      <c r="AW1899" s="6"/>
      <c r="AX1899" s="6"/>
      <c r="AY1899" s="6"/>
      <c r="AZ1899" s="6"/>
      <c r="BA1899" s="6"/>
      <c r="BB1899" s="6"/>
      <c r="BC1899" s="6"/>
      <c r="BD1899" s="130"/>
      <c r="BE1899" s="124"/>
      <c r="BF1899" s="6"/>
      <c r="BG1899" s="130"/>
      <c r="BH1899" s="6"/>
      <c r="BI1899" s="124"/>
      <c r="BJ1899" s="130"/>
    </row>
    <row r="1900" spans="1:62" customFormat="1" ht="15" x14ac:dyDescent="0.35">
      <c r="A1900" s="121"/>
      <c r="B1900" s="76"/>
      <c r="C1900" s="9"/>
      <c r="D1900" s="9"/>
      <c r="E1900" s="9"/>
      <c r="F1900" s="15"/>
      <c r="G1900" s="5"/>
      <c r="H1900" s="5"/>
      <c r="I1900" s="9"/>
      <c r="J1900" s="9"/>
      <c r="K1900" s="9"/>
      <c r="L1900" s="9"/>
      <c r="M1900" s="9"/>
      <c r="N1900" s="9"/>
      <c r="O1900" s="9"/>
      <c r="P1900" s="9"/>
      <c r="Q1900" s="9"/>
      <c r="R1900" s="9"/>
      <c r="S1900" s="9"/>
      <c r="T1900" s="9"/>
      <c r="U1900" s="9"/>
      <c r="V1900" s="9"/>
      <c r="W1900" s="9"/>
      <c r="X1900" s="65"/>
      <c r="Y1900" s="17"/>
      <c r="Z1900" s="65"/>
      <c r="AA1900" s="9"/>
      <c r="AB1900" s="9"/>
      <c r="AC1900" s="9"/>
      <c r="AD1900" s="9"/>
      <c r="AE1900" s="14"/>
      <c r="AF1900" s="14"/>
      <c r="AG1900" s="14"/>
      <c r="AH1900" s="14"/>
      <c r="AI1900" s="14"/>
      <c r="AJ1900" s="14"/>
      <c r="AK1900" s="124"/>
      <c r="AL1900" s="6"/>
      <c r="AM1900" s="6"/>
      <c r="AN1900" s="6"/>
      <c r="AO1900" s="6"/>
      <c r="AP1900" s="6"/>
      <c r="AQ1900" s="6"/>
      <c r="AR1900" s="6"/>
      <c r="AS1900" s="6"/>
      <c r="AT1900" s="130"/>
      <c r="AU1900" s="39"/>
      <c r="AV1900" s="39"/>
      <c r="AW1900" s="6"/>
      <c r="AX1900" s="6"/>
      <c r="AY1900" s="6"/>
      <c r="AZ1900" s="6"/>
      <c r="BA1900" s="6"/>
      <c r="BB1900" s="6"/>
      <c r="BC1900" s="6"/>
      <c r="BD1900" s="130"/>
      <c r="BE1900" s="124"/>
      <c r="BF1900" s="6"/>
      <c r="BG1900" s="130"/>
      <c r="BH1900" s="6"/>
      <c r="BI1900" s="124"/>
      <c r="BJ1900" s="130"/>
    </row>
    <row r="1901" spans="1:62" customFormat="1" ht="15" x14ac:dyDescent="0.35">
      <c r="A1901" s="121"/>
      <c r="B1901" s="76"/>
      <c r="C1901" s="9"/>
      <c r="D1901" s="9"/>
      <c r="E1901" s="9"/>
      <c r="F1901" s="15"/>
      <c r="G1901" s="5"/>
      <c r="H1901" s="5"/>
      <c r="I1901" s="9"/>
      <c r="J1901" s="9"/>
      <c r="K1901" s="9"/>
      <c r="L1901" s="9"/>
      <c r="M1901" s="9"/>
      <c r="N1901" s="9"/>
      <c r="O1901" s="9"/>
      <c r="P1901" s="9"/>
      <c r="Q1901" s="9"/>
      <c r="R1901" s="9"/>
      <c r="S1901" s="9"/>
      <c r="T1901" s="9"/>
      <c r="U1901" s="9"/>
      <c r="V1901" s="9"/>
      <c r="W1901" s="9"/>
      <c r="X1901" s="65"/>
      <c r="Y1901" s="17"/>
      <c r="Z1901" s="65"/>
      <c r="AA1901" s="9"/>
      <c r="AB1901" s="9"/>
      <c r="AC1901" s="9"/>
      <c r="AD1901" s="9"/>
      <c r="AE1901" s="14"/>
      <c r="AF1901" s="14"/>
      <c r="AG1901" s="14"/>
      <c r="AH1901" s="14"/>
      <c r="AI1901" s="14"/>
      <c r="AJ1901" s="14"/>
      <c r="AK1901" s="124"/>
      <c r="AL1901" s="6"/>
      <c r="AM1901" s="6"/>
      <c r="AN1901" s="6"/>
      <c r="AO1901" s="6"/>
      <c r="AP1901" s="6"/>
      <c r="AQ1901" s="6"/>
      <c r="AR1901" s="6"/>
      <c r="AS1901" s="6"/>
      <c r="AT1901" s="130"/>
      <c r="AU1901" s="39"/>
      <c r="AV1901" s="39"/>
      <c r="AW1901" s="6"/>
      <c r="AX1901" s="6"/>
      <c r="AY1901" s="6"/>
      <c r="AZ1901" s="6"/>
      <c r="BA1901" s="6"/>
      <c r="BB1901" s="6"/>
      <c r="BC1901" s="6"/>
      <c r="BD1901" s="130"/>
      <c r="BE1901" s="124"/>
      <c r="BF1901" s="6"/>
      <c r="BG1901" s="130"/>
      <c r="BH1901" s="6"/>
      <c r="BI1901" s="124"/>
      <c r="BJ1901" s="130"/>
    </row>
    <row r="1902" spans="1:62" customFormat="1" ht="15" x14ac:dyDescent="0.35">
      <c r="A1902" s="121"/>
      <c r="B1902" s="76"/>
      <c r="C1902" s="9"/>
      <c r="D1902" s="9"/>
      <c r="E1902" s="9"/>
      <c r="F1902" s="15"/>
      <c r="G1902" s="5"/>
      <c r="H1902" s="5"/>
      <c r="I1902" s="9"/>
      <c r="J1902" s="9"/>
      <c r="K1902" s="9"/>
      <c r="L1902" s="9"/>
      <c r="M1902" s="9"/>
      <c r="N1902" s="9"/>
      <c r="O1902" s="9"/>
      <c r="P1902" s="9"/>
      <c r="Q1902" s="9"/>
      <c r="R1902" s="9"/>
      <c r="S1902" s="9"/>
      <c r="T1902" s="9"/>
      <c r="U1902" s="9"/>
      <c r="V1902" s="9"/>
      <c r="W1902" s="9"/>
      <c r="X1902" s="65"/>
      <c r="Y1902" s="17"/>
      <c r="Z1902" s="65"/>
      <c r="AA1902" s="9"/>
      <c r="AB1902" s="9"/>
      <c r="AC1902" s="9"/>
      <c r="AD1902" s="9"/>
      <c r="AE1902" s="14"/>
      <c r="AF1902" s="14"/>
      <c r="AG1902" s="14"/>
      <c r="AH1902" s="14"/>
      <c r="AI1902" s="14"/>
      <c r="AJ1902" s="14"/>
      <c r="AK1902" s="124"/>
      <c r="AL1902" s="6"/>
      <c r="AM1902" s="6"/>
      <c r="AN1902" s="6"/>
      <c r="AO1902" s="6"/>
      <c r="AP1902" s="6"/>
      <c r="AQ1902" s="6"/>
      <c r="AR1902" s="6"/>
      <c r="AS1902" s="6"/>
      <c r="AT1902" s="130"/>
      <c r="AU1902" s="39"/>
      <c r="AV1902" s="39"/>
      <c r="AW1902" s="6"/>
      <c r="AX1902" s="6"/>
      <c r="AY1902" s="6"/>
      <c r="AZ1902" s="6"/>
      <c r="BA1902" s="6"/>
      <c r="BB1902" s="6"/>
      <c r="BC1902" s="6"/>
      <c r="BD1902" s="130"/>
      <c r="BE1902" s="124"/>
      <c r="BF1902" s="6"/>
      <c r="BG1902" s="130"/>
      <c r="BH1902" s="6"/>
      <c r="BI1902" s="124"/>
      <c r="BJ1902" s="130"/>
    </row>
    <row r="1903" spans="1:62" customFormat="1" ht="15" x14ac:dyDescent="0.35">
      <c r="A1903" s="34"/>
      <c r="B1903" s="19"/>
      <c r="C1903" s="1"/>
      <c r="D1903" s="9"/>
      <c r="E1903" s="1"/>
      <c r="F1903" s="15"/>
      <c r="G1903" s="37"/>
      <c r="H1903" s="5"/>
      <c r="I1903" s="22"/>
      <c r="J1903" s="22"/>
      <c r="K1903" s="22"/>
      <c r="L1903" s="60"/>
      <c r="M1903" s="60"/>
      <c r="N1903" s="60"/>
      <c r="O1903" s="60"/>
      <c r="P1903" s="60"/>
      <c r="Q1903" s="60"/>
      <c r="R1903" s="60"/>
      <c r="S1903" s="60"/>
      <c r="T1903" s="60"/>
      <c r="U1903" s="60"/>
      <c r="V1903" s="60"/>
      <c r="W1903" s="60"/>
      <c r="X1903" s="60"/>
      <c r="Y1903" s="59"/>
      <c r="Z1903" s="20"/>
      <c r="AA1903" s="60"/>
      <c r="AB1903" s="60"/>
      <c r="AC1903" s="60"/>
      <c r="AD1903" s="60"/>
      <c r="AE1903" s="22"/>
      <c r="AF1903" s="22"/>
      <c r="AG1903" s="22"/>
      <c r="AH1903" s="22"/>
      <c r="AI1903" s="22"/>
      <c r="AJ1903" s="22"/>
      <c r="AK1903" s="38"/>
      <c r="AL1903" s="39"/>
      <c r="AM1903" s="39"/>
      <c r="AN1903" s="39"/>
      <c r="AO1903" s="39"/>
      <c r="AP1903" s="39"/>
      <c r="AQ1903" s="39"/>
      <c r="AR1903" s="40"/>
      <c r="AS1903" s="39"/>
      <c r="AT1903" s="42"/>
      <c r="AU1903" s="39"/>
      <c r="AV1903" s="39"/>
      <c r="AW1903" s="39"/>
      <c r="AX1903" s="39"/>
      <c r="AY1903" s="39"/>
      <c r="AZ1903" s="40"/>
      <c r="BA1903" s="39"/>
      <c r="BB1903" s="40"/>
      <c r="BC1903" s="39"/>
      <c r="BD1903" s="42"/>
      <c r="BE1903" s="38"/>
      <c r="BF1903" s="39"/>
      <c r="BG1903" s="55"/>
      <c r="BH1903" s="56"/>
      <c r="BI1903" s="57"/>
      <c r="BJ1903" s="58"/>
    </row>
    <row r="1904" spans="1:62" customFormat="1" ht="15" x14ac:dyDescent="0.35">
      <c r="A1904" s="34"/>
      <c r="B1904" s="76"/>
      <c r="C1904" s="1"/>
      <c r="D1904" s="9"/>
      <c r="E1904" s="1"/>
      <c r="F1904" s="15"/>
      <c r="G1904" s="5"/>
      <c r="H1904" s="5"/>
      <c r="I1904" s="22"/>
      <c r="J1904" s="22"/>
      <c r="K1904" s="22"/>
      <c r="L1904" s="60"/>
      <c r="M1904" s="60"/>
      <c r="N1904" s="60"/>
      <c r="O1904" s="60"/>
      <c r="P1904" s="60"/>
      <c r="Q1904" s="60"/>
      <c r="R1904" s="60"/>
      <c r="S1904" s="60"/>
      <c r="T1904" s="60"/>
      <c r="U1904" s="60"/>
      <c r="V1904" s="60"/>
      <c r="W1904" s="60"/>
      <c r="X1904" s="60"/>
      <c r="Y1904" s="59"/>
      <c r="Z1904" s="20"/>
      <c r="AA1904" s="60"/>
      <c r="AB1904" s="60"/>
      <c r="AC1904" s="60"/>
      <c r="AD1904" s="60"/>
      <c r="AE1904" s="22"/>
      <c r="AF1904" s="22"/>
      <c r="AG1904" s="22"/>
      <c r="AH1904" s="22"/>
      <c r="AI1904" s="22"/>
      <c r="AJ1904" s="22"/>
      <c r="AK1904" s="38"/>
      <c r="AL1904" s="39"/>
      <c r="AM1904" s="39"/>
      <c r="AN1904" s="39"/>
      <c r="AO1904" s="39"/>
      <c r="AP1904" s="39"/>
      <c r="AQ1904" s="39"/>
      <c r="AR1904" s="40"/>
      <c r="AS1904" s="39"/>
      <c r="AT1904" s="42"/>
      <c r="AU1904" s="39"/>
      <c r="AV1904" s="39"/>
      <c r="AW1904" s="39"/>
      <c r="AX1904" s="39"/>
      <c r="AY1904" s="39"/>
      <c r="AZ1904" s="40"/>
      <c r="BA1904" s="39"/>
      <c r="BB1904" s="40"/>
      <c r="BC1904" s="39"/>
      <c r="BD1904" s="42"/>
      <c r="BE1904" s="38"/>
      <c r="BF1904" s="39"/>
      <c r="BG1904" s="55"/>
      <c r="BH1904" s="56"/>
      <c r="BI1904" s="57"/>
      <c r="BJ1904" s="58"/>
    </row>
    <row r="1905" spans="1:62" customFormat="1" ht="15" x14ac:dyDescent="0.35">
      <c r="A1905" s="121"/>
      <c r="B1905" s="76"/>
      <c r="C1905" s="9"/>
      <c r="D1905" s="9"/>
      <c r="E1905" s="9"/>
      <c r="F1905" s="15"/>
      <c r="G1905" s="5"/>
      <c r="H1905" s="5"/>
      <c r="I1905" s="9"/>
      <c r="J1905" s="9"/>
      <c r="K1905" s="9"/>
      <c r="L1905" s="9"/>
      <c r="M1905" s="9"/>
      <c r="N1905" s="9"/>
      <c r="O1905" s="9"/>
      <c r="P1905" s="9"/>
      <c r="Q1905" s="9"/>
      <c r="R1905" s="9"/>
      <c r="S1905" s="9"/>
      <c r="T1905" s="9"/>
      <c r="U1905" s="9"/>
      <c r="V1905" s="8"/>
      <c r="W1905" s="8"/>
      <c r="X1905" s="7"/>
      <c r="Y1905" s="18"/>
      <c r="Z1905" s="7"/>
      <c r="AA1905" s="7"/>
      <c r="AB1905" s="7"/>
      <c r="AC1905" s="9"/>
      <c r="AD1905" s="8"/>
      <c r="AE1905" s="14"/>
      <c r="AF1905" s="14"/>
      <c r="AG1905" s="14"/>
      <c r="AH1905" s="14"/>
      <c r="AI1905" s="14"/>
      <c r="AJ1905" s="14"/>
      <c r="AK1905" s="125"/>
      <c r="AL1905" s="6"/>
      <c r="AM1905" s="5"/>
      <c r="AN1905" s="5"/>
      <c r="AO1905" s="6"/>
      <c r="AP1905" s="6"/>
      <c r="AQ1905" s="6"/>
      <c r="AR1905" s="6"/>
      <c r="AS1905" s="6"/>
      <c r="AT1905" s="130"/>
      <c r="AU1905" s="6"/>
      <c r="AV1905" s="6"/>
      <c r="AW1905" s="6"/>
      <c r="AX1905" s="6"/>
      <c r="AY1905" s="6"/>
      <c r="AZ1905" s="6"/>
      <c r="BA1905" s="6"/>
      <c r="BB1905" s="6"/>
      <c r="BC1905" s="6"/>
      <c r="BD1905" s="130"/>
      <c r="BE1905" s="124"/>
      <c r="BF1905" s="6"/>
      <c r="BG1905" s="130"/>
      <c r="BH1905" s="6"/>
      <c r="BI1905" s="124"/>
      <c r="BJ1905" s="130"/>
    </row>
    <row r="1906" spans="1:62" customFormat="1" ht="15" x14ac:dyDescent="0.35">
      <c r="A1906" s="34"/>
      <c r="B1906" s="19"/>
      <c r="C1906" s="1"/>
      <c r="D1906" s="9"/>
      <c r="E1906" s="1"/>
      <c r="F1906" s="15"/>
      <c r="G1906" s="37"/>
      <c r="H1906" s="5"/>
      <c r="I1906" s="22"/>
      <c r="J1906" s="22"/>
      <c r="K1906" s="22"/>
      <c r="L1906" s="60"/>
      <c r="M1906" s="60"/>
      <c r="N1906" s="60"/>
      <c r="O1906" s="60"/>
      <c r="P1906" s="60"/>
      <c r="Q1906" s="60"/>
      <c r="R1906" s="60"/>
      <c r="S1906" s="60"/>
      <c r="T1906" s="60"/>
      <c r="U1906" s="60"/>
      <c r="V1906" s="60"/>
      <c r="W1906" s="60"/>
      <c r="X1906" s="60"/>
      <c r="Y1906" s="59"/>
      <c r="Z1906" s="20"/>
      <c r="AA1906" s="60"/>
      <c r="AB1906" s="60"/>
      <c r="AC1906" s="60"/>
      <c r="AD1906" s="60"/>
      <c r="AE1906" s="22"/>
      <c r="AF1906" s="22"/>
      <c r="AG1906" s="22"/>
      <c r="AH1906" s="22"/>
      <c r="AI1906" s="22"/>
      <c r="AJ1906" s="22"/>
      <c r="AK1906" s="38"/>
      <c r="AL1906" s="39"/>
      <c r="AM1906" s="39"/>
      <c r="AN1906" s="39"/>
      <c r="AO1906" s="39"/>
      <c r="AP1906" s="39"/>
      <c r="AQ1906" s="39"/>
      <c r="AR1906" s="40"/>
      <c r="AS1906" s="39"/>
      <c r="AT1906" s="42"/>
      <c r="AU1906" s="39"/>
      <c r="AV1906" s="39"/>
      <c r="AW1906" s="39"/>
      <c r="AX1906" s="39"/>
      <c r="AY1906" s="39"/>
      <c r="AZ1906" s="40"/>
      <c r="BA1906" s="39"/>
      <c r="BB1906" s="40"/>
      <c r="BC1906" s="39"/>
      <c r="BD1906" s="42"/>
      <c r="BE1906" s="38"/>
      <c r="BF1906" s="39"/>
      <c r="BG1906" s="55"/>
      <c r="BH1906" s="56"/>
      <c r="BI1906" s="57"/>
      <c r="BJ1906" s="58"/>
    </row>
    <row r="1907" spans="1:62" customFormat="1" ht="15" x14ac:dyDescent="0.35">
      <c r="A1907" s="121"/>
      <c r="B1907" s="76"/>
      <c r="C1907" s="9"/>
      <c r="D1907" s="9"/>
      <c r="E1907" s="9"/>
      <c r="F1907" s="15"/>
      <c r="G1907" s="5"/>
      <c r="H1907" s="5"/>
      <c r="I1907" s="9"/>
      <c r="J1907" s="9"/>
      <c r="K1907" s="9"/>
      <c r="L1907" s="9"/>
      <c r="M1907" s="9"/>
      <c r="N1907" s="9"/>
      <c r="O1907" s="9"/>
      <c r="P1907" s="9"/>
      <c r="Q1907" s="9"/>
      <c r="R1907" s="9"/>
      <c r="S1907" s="9"/>
      <c r="T1907" s="9"/>
      <c r="U1907" s="9"/>
      <c r="V1907" s="9"/>
      <c r="W1907" s="9"/>
      <c r="X1907" s="65"/>
      <c r="Y1907" s="17"/>
      <c r="Z1907" s="65"/>
      <c r="AA1907" s="9"/>
      <c r="AB1907" s="9"/>
      <c r="AC1907" s="9"/>
      <c r="AD1907" s="9"/>
      <c r="AE1907" s="14"/>
      <c r="AF1907" s="14"/>
      <c r="AG1907" s="14"/>
      <c r="AH1907" s="14"/>
      <c r="AI1907" s="14"/>
      <c r="AJ1907" s="14"/>
      <c r="AK1907" s="124"/>
      <c r="AL1907" s="6"/>
      <c r="AM1907" s="6"/>
      <c r="AN1907" s="6"/>
      <c r="AO1907" s="6"/>
      <c r="AP1907" s="6"/>
      <c r="AQ1907" s="6"/>
      <c r="AR1907" s="6"/>
      <c r="AS1907" s="6"/>
      <c r="AT1907" s="130"/>
      <c r="AU1907" s="39"/>
      <c r="AV1907" s="39"/>
      <c r="AW1907" s="6"/>
      <c r="AX1907" s="6"/>
      <c r="AY1907" s="6"/>
      <c r="AZ1907" s="6"/>
      <c r="BA1907" s="6"/>
      <c r="BB1907" s="6"/>
      <c r="BC1907" s="6"/>
      <c r="BD1907" s="130"/>
      <c r="BE1907" s="124"/>
      <c r="BF1907" s="6"/>
      <c r="BG1907" s="130"/>
      <c r="BH1907" s="6"/>
      <c r="BI1907" s="124"/>
      <c r="BJ1907" s="130"/>
    </row>
    <row r="1908" spans="1:62" customFormat="1" ht="15" x14ac:dyDescent="0.35">
      <c r="A1908" s="121"/>
      <c r="B1908" s="76"/>
      <c r="C1908" s="9"/>
      <c r="D1908" s="9"/>
      <c r="E1908" s="9"/>
      <c r="F1908" s="15"/>
      <c r="G1908" s="5"/>
      <c r="H1908" s="5"/>
      <c r="I1908" s="9"/>
      <c r="J1908" s="9"/>
      <c r="K1908" s="9"/>
      <c r="L1908" s="9"/>
      <c r="M1908" s="9"/>
      <c r="N1908" s="9"/>
      <c r="O1908" s="9"/>
      <c r="P1908" s="9"/>
      <c r="Q1908" s="9"/>
      <c r="R1908" s="9"/>
      <c r="S1908" s="9"/>
      <c r="T1908" s="9"/>
      <c r="U1908" s="9"/>
      <c r="V1908" s="9"/>
      <c r="W1908" s="9"/>
      <c r="X1908" s="65"/>
      <c r="Y1908" s="17"/>
      <c r="Z1908" s="65"/>
      <c r="AA1908" s="9"/>
      <c r="AB1908" s="9"/>
      <c r="AC1908" s="9"/>
      <c r="AD1908" s="9"/>
      <c r="AE1908" s="14"/>
      <c r="AF1908" s="14"/>
      <c r="AG1908" s="14"/>
      <c r="AH1908" s="14"/>
      <c r="AI1908" s="14"/>
      <c r="AJ1908" s="14"/>
      <c r="AK1908" s="124"/>
      <c r="AL1908" s="6"/>
      <c r="AM1908" s="6"/>
      <c r="AN1908" s="6"/>
      <c r="AO1908" s="6"/>
      <c r="AP1908" s="6"/>
      <c r="AQ1908" s="6"/>
      <c r="AR1908" s="6"/>
      <c r="AS1908" s="6"/>
      <c r="AT1908" s="130"/>
      <c r="AU1908" s="39"/>
      <c r="AV1908" s="39"/>
      <c r="AW1908" s="6"/>
      <c r="AX1908" s="6"/>
      <c r="AY1908" s="6"/>
      <c r="AZ1908" s="6"/>
      <c r="BA1908" s="6"/>
      <c r="BB1908" s="6"/>
      <c r="BC1908" s="6"/>
      <c r="BD1908" s="130"/>
      <c r="BE1908" s="124"/>
      <c r="BF1908" s="6"/>
      <c r="BG1908" s="130"/>
      <c r="BH1908" s="6"/>
      <c r="BI1908" s="124"/>
      <c r="BJ1908" s="130"/>
    </row>
    <row r="1909" spans="1:62" customFormat="1" ht="15" x14ac:dyDescent="0.35">
      <c r="A1909" s="34"/>
      <c r="B1909" s="19"/>
      <c r="C1909" s="9"/>
      <c r="D1909" s="9"/>
      <c r="E1909" s="1"/>
      <c r="F1909" s="15"/>
      <c r="G1909" s="37"/>
      <c r="H1909" s="5"/>
      <c r="I1909" s="22"/>
      <c r="J1909" s="22"/>
      <c r="K1909" s="22"/>
      <c r="L1909" s="60"/>
      <c r="M1909" s="60"/>
      <c r="N1909" s="60"/>
      <c r="O1909" s="60"/>
      <c r="P1909" s="60"/>
      <c r="Q1909" s="60"/>
      <c r="R1909" s="60"/>
      <c r="S1909" s="60"/>
      <c r="T1909" s="60"/>
      <c r="U1909" s="60"/>
      <c r="V1909" s="60"/>
      <c r="W1909" s="60"/>
      <c r="X1909" s="60"/>
      <c r="Y1909" s="59"/>
      <c r="Z1909" s="20"/>
      <c r="AA1909" s="60"/>
      <c r="AB1909" s="60"/>
      <c r="AC1909" s="60"/>
      <c r="AD1909" s="60"/>
      <c r="AE1909" s="22"/>
      <c r="AF1909" s="22"/>
      <c r="AG1909" s="22"/>
      <c r="AH1909" s="22"/>
      <c r="AI1909" s="22"/>
      <c r="AJ1909" s="22"/>
      <c r="AK1909" s="38"/>
      <c r="AL1909" s="39"/>
      <c r="AM1909" s="39"/>
      <c r="AN1909" s="39"/>
      <c r="AO1909" s="39"/>
      <c r="AP1909" s="39"/>
      <c r="AQ1909" s="39"/>
      <c r="AR1909" s="40"/>
      <c r="AS1909" s="39"/>
      <c r="AT1909" s="42"/>
      <c r="AU1909" s="39"/>
      <c r="AV1909" s="39"/>
      <c r="AW1909" s="39"/>
      <c r="AX1909" s="39"/>
      <c r="AY1909" s="39"/>
      <c r="AZ1909" s="40"/>
      <c r="BA1909" s="39"/>
      <c r="BB1909" s="40"/>
      <c r="BC1909" s="39"/>
      <c r="BD1909" s="42"/>
      <c r="BE1909" s="38"/>
      <c r="BF1909" s="39"/>
      <c r="BG1909" s="55"/>
      <c r="BH1909" s="56"/>
      <c r="BI1909" s="57"/>
      <c r="BJ1909" s="58"/>
    </row>
    <row r="1910" spans="1:62" customFormat="1" ht="15" x14ac:dyDescent="0.35">
      <c r="A1910" s="121"/>
      <c r="B1910" s="76"/>
      <c r="C1910" s="9"/>
      <c r="D1910" s="9"/>
      <c r="E1910" s="9"/>
      <c r="F1910" s="15"/>
      <c r="G1910" s="5"/>
      <c r="H1910" s="5"/>
      <c r="I1910" s="9"/>
      <c r="J1910" s="9"/>
      <c r="K1910" s="9"/>
      <c r="L1910" s="9"/>
      <c r="M1910" s="9"/>
      <c r="N1910" s="9"/>
      <c r="O1910" s="9"/>
      <c r="P1910" s="9"/>
      <c r="Q1910" s="9"/>
      <c r="R1910" s="9"/>
      <c r="S1910" s="9"/>
      <c r="T1910" s="9"/>
      <c r="U1910" s="9"/>
      <c r="V1910" s="9"/>
      <c r="W1910" s="9"/>
      <c r="X1910" s="65"/>
      <c r="Y1910" s="17"/>
      <c r="Z1910" s="65"/>
      <c r="AA1910" s="9"/>
      <c r="AB1910" s="9"/>
      <c r="AC1910" s="9"/>
      <c r="AD1910" s="9"/>
      <c r="AE1910" s="14"/>
      <c r="AF1910" s="14"/>
      <c r="AG1910" s="14"/>
      <c r="AH1910" s="14"/>
      <c r="AI1910" s="14"/>
      <c r="AJ1910" s="14"/>
      <c r="AK1910" s="124"/>
      <c r="AL1910" s="6"/>
      <c r="AM1910" s="6"/>
      <c r="AN1910" s="6"/>
      <c r="AO1910" s="6"/>
      <c r="AP1910" s="6"/>
      <c r="AQ1910" s="6"/>
      <c r="AR1910" s="6"/>
      <c r="AS1910" s="6"/>
      <c r="AT1910" s="130"/>
      <c r="AU1910" s="39"/>
      <c r="AV1910" s="39"/>
      <c r="AW1910" s="6"/>
      <c r="AX1910" s="6"/>
      <c r="AY1910" s="6"/>
      <c r="AZ1910" s="6"/>
      <c r="BA1910" s="6"/>
      <c r="BB1910" s="6"/>
      <c r="BC1910" s="6"/>
      <c r="BD1910" s="130"/>
      <c r="BE1910" s="124"/>
      <c r="BF1910" s="6"/>
      <c r="BG1910" s="130"/>
      <c r="BH1910" s="6"/>
      <c r="BI1910" s="124"/>
      <c r="BJ1910" s="130"/>
    </row>
    <row r="1911" spans="1:62" customFormat="1" ht="15" x14ac:dyDescent="0.35">
      <c r="A1911" s="34"/>
      <c r="B1911" s="19"/>
      <c r="C1911" s="1"/>
      <c r="D1911" s="9"/>
      <c r="E1911" s="1"/>
      <c r="F1911" s="15"/>
      <c r="G1911" s="37"/>
      <c r="H1911" s="5"/>
      <c r="I1911" s="22"/>
      <c r="J1911" s="22"/>
      <c r="K1911" s="22"/>
      <c r="L1911" s="60"/>
      <c r="M1911" s="60"/>
      <c r="N1911" s="60"/>
      <c r="O1911" s="60"/>
      <c r="P1911" s="60"/>
      <c r="Q1911" s="60"/>
      <c r="R1911" s="60"/>
      <c r="S1911" s="60"/>
      <c r="T1911" s="60"/>
      <c r="U1911" s="60"/>
      <c r="V1911" s="60"/>
      <c r="W1911" s="60"/>
      <c r="X1911" s="60"/>
      <c r="Y1911" s="59"/>
      <c r="Z1911" s="20"/>
      <c r="AA1911" s="60"/>
      <c r="AB1911" s="60"/>
      <c r="AC1911" s="60"/>
      <c r="AD1911" s="60"/>
      <c r="AE1911" s="22"/>
      <c r="AF1911" s="22"/>
      <c r="AG1911" s="22"/>
      <c r="AH1911" s="22"/>
      <c r="AI1911" s="22"/>
      <c r="AJ1911" s="22"/>
      <c r="AK1911" s="38"/>
      <c r="AL1911" s="39"/>
      <c r="AM1911" s="39"/>
      <c r="AN1911" s="39"/>
      <c r="AO1911" s="39"/>
      <c r="AP1911" s="39"/>
      <c r="AQ1911" s="39"/>
      <c r="AR1911" s="40"/>
      <c r="AS1911" s="39"/>
      <c r="AT1911" s="42"/>
      <c r="AU1911" s="39"/>
      <c r="AV1911" s="39"/>
      <c r="AW1911" s="39"/>
      <c r="AX1911" s="39"/>
      <c r="AY1911" s="39"/>
      <c r="AZ1911" s="40"/>
      <c r="BA1911" s="39"/>
      <c r="BB1911" s="40"/>
      <c r="BC1911" s="39"/>
      <c r="BD1911" s="42"/>
      <c r="BE1911" s="38"/>
      <c r="BF1911" s="39"/>
      <c r="BG1911" s="55"/>
      <c r="BH1911" s="56"/>
      <c r="BI1911" s="57"/>
      <c r="BJ1911" s="58"/>
    </row>
    <row r="1912" spans="1:62" customFormat="1" ht="15" x14ac:dyDescent="0.35">
      <c r="A1912" s="121"/>
      <c r="B1912" s="76"/>
      <c r="C1912" s="9"/>
      <c r="D1912" s="9"/>
      <c r="E1912" s="9"/>
      <c r="F1912" s="15"/>
      <c r="G1912" s="5"/>
      <c r="H1912" s="5"/>
      <c r="I1912" s="9"/>
      <c r="J1912" s="9"/>
      <c r="K1912" s="9"/>
      <c r="L1912" s="9"/>
      <c r="M1912" s="9"/>
      <c r="N1912" s="9"/>
      <c r="O1912" s="9"/>
      <c r="P1912" s="9"/>
      <c r="Q1912" s="9"/>
      <c r="R1912" s="9"/>
      <c r="S1912" s="9"/>
      <c r="T1912" s="9"/>
      <c r="U1912" s="9"/>
      <c r="V1912" s="9"/>
      <c r="W1912" s="9"/>
      <c r="X1912" s="65"/>
      <c r="Y1912" s="17"/>
      <c r="Z1912" s="65"/>
      <c r="AA1912" s="9"/>
      <c r="AB1912" s="9"/>
      <c r="AC1912" s="9"/>
      <c r="AD1912" s="9"/>
      <c r="AE1912" s="14"/>
      <c r="AF1912" s="14"/>
      <c r="AG1912" s="14"/>
      <c r="AH1912" s="14"/>
      <c r="AI1912" s="14"/>
      <c r="AJ1912" s="14"/>
      <c r="AK1912" s="124"/>
      <c r="AL1912" s="6"/>
      <c r="AM1912" s="6"/>
      <c r="AN1912" s="6"/>
      <c r="AO1912" s="6"/>
      <c r="AP1912" s="6"/>
      <c r="AQ1912" s="6"/>
      <c r="AR1912" s="6"/>
      <c r="AS1912" s="6"/>
      <c r="AT1912" s="130"/>
      <c r="AU1912" s="39"/>
      <c r="AV1912" s="39"/>
      <c r="AW1912" s="6"/>
      <c r="AX1912" s="6"/>
      <c r="AY1912" s="6"/>
      <c r="AZ1912" s="6"/>
      <c r="BA1912" s="6"/>
      <c r="BB1912" s="6"/>
      <c r="BC1912" s="6"/>
      <c r="BD1912" s="130"/>
      <c r="BE1912" s="124"/>
      <c r="BF1912" s="6"/>
      <c r="BG1912" s="130"/>
      <c r="BH1912" s="6"/>
      <c r="BI1912" s="124"/>
      <c r="BJ1912" s="130"/>
    </row>
    <row r="1913" spans="1:62" customFormat="1" ht="15" x14ac:dyDescent="0.35">
      <c r="A1913" s="121"/>
      <c r="B1913" s="76"/>
      <c r="C1913" s="9"/>
      <c r="D1913" s="9"/>
      <c r="E1913" s="9"/>
      <c r="F1913" s="15"/>
      <c r="G1913" s="5"/>
      <c r="H1913" s="5"/>
      <c r="I1913" s="9"/>
      <c r="J1913" s="9"/>
      <c r="K1913" s="9"/>
      <c r="L1913" s="9"/>
      <c r="M1913" s="9"/>
      <c r="N1913" s="9"/>
      <c r="O1913" s="9"/>
      <c r="P1913" s="9"/>
      <c r="Q1913" s="9"/>
      <c r="R1913" s="9"/>
      <c r="S1913" s="9"/>
      <c r="T1913" s="9"/>
      <c r="U1913" s="9"/>
      <c r="V1913" s="9"/>
      <c r="W1913" s="9"/>
      <c r="X1913" s="65"/>
      <c r="Y1913" s="17"/>
      <c r="Z1913" s="65"/>
      <c r="AA1913" s="9"/>
      <c r="AB1913" s="9"/>
      <c r="AC1913" s="9"/>
      <c r="AD1913" s="9"/>
      <c r="AE1913" s="14"/>
      <c r="AF1913" s="14"/>
      <c r="AG1913" s="14"/>
      <c r="AH1913" s="14"/>
      <c r="AI1913" s="14"/>
      <c r="AJ1913" s="14"/>
      <c r="AK1913" s="124"/>
      <c r="AL1913" s="6"/>
      <c r="AM1913" s="6"/>
      <c r="AN1913" s="6"/>
      <c r="AO1913" s="6"/>
      <c r="AP1913" s="6"/>
      <c r="AQ1913" s="6"/>
      <c r="AR1913" s="6"/>
      <c r="AS1913" s="6"/>
      <c r="AT1913" s="130"/>
      <c r="AU1913" s="39"/>
      <c r="AV1913" s="39"/>
      <c r="AW1913" s="6"/>
      <c r="AX1913" s="6"/>
      <c r="AY1913" s="6"/>
      <c r="AZ1913" s="6"/>
      <c r="BA1913" s="6"/>
      <c r="BB1913" s="6"/>
      <c r="BC1913" s="6"/>
      <c r="BD1913" s="130"/>
      <c r="BE1913" s="124"/>
      <c r="BF1913" s="6"/>
      <c r="BG1913" s="130"/>
      <c r="BH1913" s="6"/>
      <c r="BI1913" s="124"/>
      <c r="BJ1913" s="130"/>
    </row>
    <row r="1914" spans="1:62" customFormat="1" ht="15" x14ac:dyDescent="0.35">
      <c r="A1914" s="34"/>
      <c r="B1914" s="76"/>
      <c r="C1914" s="1"/>
      <c r="D1914" s="9"/>
      <c r="E1914" s="1"/>
      <c r="F1914" s="15"/>
      <c r="G1914" s="5"/>
      <c r="H1914" s="5"/>
      <c r="I1914" s="22"/>
      <c r="J1914" s="22"/>
      <c r="K1914" s="22"/>
      <c r="L1914" s="60"/>
      <c r="M1914" s="60"/>
      <c r="N1914" s="60"/>
      <c r="O1914" s="60"/>
      <c r="P1914" s="60"/>
      <c r="Q1914" s="60"/>
      <c r="R1914" s="60"/>
      <c r="S1914" s="60"/>
      <c r="T1914" s="60"/>
      <c r="U1914" s="60"/>
      <c r="V1914" s="60"/>
      <c r="W1914" s="60"/>
      <c r="X1914" s="60"/>
      <c r="Y1914" s="59"/>
      <c r="Z1914" s="20"/>
      <c r="AA1914" s="60"/>
      <c r="AB1914" s="60"/>
      <c r="AC1914" s="60"/>
      <c r="AD1914" s="60"/>
      <c r="AE1914" s="22"/>
      <c r="AF1914" s="22"/>
      <c r="AG1914" s="22"/>
      <c r="AH1914" s="22"/>
      <c r="AI1914" s="22"/>
      <c r="AJ1914" s="22"/>
      <c r="AK1914" s="38"/>
      <c r="AL1914" s="39"/>
      <c r="AM1914" s="39"/>
      <c r="AN1914" s="39"/>
      <c r="AO1914" s="39"/>
      <c r="AP1914" s="39"/>
      <c r="AQ1914" s="39"/>
      <c r="AR1914" s="40"/>
      <c r="AS1914" s="39"/>
      <c r="AT1914" s="42"/>
      <c r="AU1914" s="39"/>
      <c r="AV1914" s="39"/>
      <c r="AW1914" s="39"/>
      <c r="AX1914" s="39"/>
      <c r="AY1914" s="39"/>
      <c r="AZ1914" s="40"/>
      <c r="BA1914" s="39"/>
      <c r="BB1914" s="40"/>
      <c r="BC1914" s="39"/>
      <c r="BD1914" s="42"/>
      <c r="BE1914" s="38"/>
      <c r="BF1914" s="39"/>
      <c r="BG1914" s="55"/>
      <c r="BH1914" s="56"/>
      <c r="BI1914" s="57"/>
      <c r="BJ1914" s="58"/>
    </row>
    <row r="1915" spans="1:62" customFormat="1" ht="15" x14ac:dyDescent="0.35">
      <c r="A1915" s="121"/>
      <c r="B1915" s="76"/>
      <c r="C1915" s="9"/>
      <c r="D1915" s="9"/>
      <c r="E1915" s="9"/>
      <c r="F1915" s="15"/>
      <c r="G1915" s="5"/>
      <c r="H1915" s="5"/>
      <c r="I1915" s="9"/>
      <c r="J1915" s="9"/>
      <c r="K1915" s="9"/>
      <c r="L1915" s="9"/>
      <c r="M1915" s="9"/>
      <c r="N1915" s="9"/>
      <c r="O1915" s="9"/>
      <c r="P1915" s="9"/>
      <c r="Q1915" s="9"/>
      <c r="R1915" s="9"/>
      <c r="S1915" s="9"/>
      <c r="T1915" s="9"/>
      <c r="U1915" s="9"/>
      <c r="V1915" s="8"/>
      <c r="W1915" s="8"/>
      <c r="X1915" s="7"/>
      <c r="Y1915" s="18"/>
      <c r="Z1915" s="7"/>
      <c r="AA1915" s="7"/>
      <c r="AB1915" s="7"/>
      <c r="AC1915" s="9"/>
      <c r="AD1915" s="8"/>
      <c r="AE1915" s="14"/>
      <c r="AF1915" s="14"/>
      <c r="AG1915" s="14"/>
      <c r="AH1915" s="14"/>
      <c r="AI1915" s="14"/>
      <c r="AJ1915" s="14"/>
      <c r="AK1915" s="125"/>
      <c r="AL1915" s="6"/>
      <c r="AM1915" s="5"/>
      <c r="AN1915" s="5"/>
      <c r="AO1915" s="6"/>
      <c r="AP1915" s="6"/>
      <c r="AQ1915" s="6"/>
      <c r="AR1915" s="6"/>
      <c r="AS1915" s="6"/>
      <c r="AT1915" s="130"/>
      <c r="AU1915" s="39"/>
      <c r="AV1915" s="39"/>
      <c r="AW1915" s="6"/>
      <c r="AX1915" s="6"/>
      <c r="AY1915" s="6"/>
      <c r="AZ1915" s="6"/>
      <c r="BA1915" s="6"/>
      <c r="BB1915" s="6"/>
      <c r="BC1915" s="6"/>
      <c r="BD1915" s="130"/>
      <c r="BE1915" s="124"/>
      <c r="BF1915" s="6"/>
      <c r="BG1915" s="130"/>
      <c r="BH1915" s="6"/>
      <c r="BI1915" s="124"/>
      <c r="BJ1915" s="130"/>
    </row>
    <row r="1916" spans="1:62" customFormat="1" ht="15" x14ac:dyDescent="0.35">
      <c r="A1916" s="121"/>
      <c r="B1916" s="76"/>
      <c r="C1916" s="9"/>
      <c r="D1916" s="9"/>
      <c r="E1916" s="9"/>
      <c r="F1916" s="15"/>
      <c r="G1916" s="5"/>
      <c r="H1916" s="5"/>
      <c r="I1916" s="9"/>
      <c r="J1916" s="9"/>
      <c r="K1916" s="9"/>
      <c r="L1916" s="9"/>
      <c r="M1916" s="9"/>
      <c r="N1916" s="9"/>
      <c r="O1916" s="9"/>
      <c r="P1916" s="9"/>
      <c r="Q1916" s="9"/>
      <c r="R1916" s="9"/>
      <c r="S1916" s="9"/>
      <c r="T1916" s="9"/>
      <c r="U1916" s="9"/>
      <c r="V1916" s="9"/>
      <c r="W1916" s="9"/>
      <c r="X1916" s="65"/>
      <c r="Y1916" s="17"/>
      <c r="Z1916" s="65"/>
      <c r="AA1916" s="9"/>
      <c r="AB1916" s="9"/>
      <c r="AC1916" s="9"/>
      <c r="AD1916" s="9"/>
      <c r="AE1916" s="14"/>
      <c r="AF1916" s="14"/>
      <c r="AG1916" s="14"/>
      <c r="AH1916" s="14"/>
      <c r="AI1916" s="14"/>
      <c r="AJ1916" s="14"/>
      <c r="AK1916" s="124"/>
      <c r="AL1916" s="6"/>
      <c r="AM1916" s="6"/>
      <c r="AN1916" s="6"/>
      <c r="AO1916" s="6"/>
      <c r="AP1916" s="6"/>
      <c r="AQ1916" s="6"/>
      <c r="AR1916" s="6"/>
      <c r="AS1916" s="6"/>
      <c r="AT1916" s="130"/>
      <c r="AU1916" s="39"/>
      <c r="AV1916" s="39"/>
      <c r="AW1916" s="6"/>
      <c r="AX1916" s="6"/>
      <c r="AY1916" s="6"/>
      <c r="AZ1916" s="6"/>
      <c r="BA1916" s="6"/>
      <c r="BB1916" s="6"/>
      <c r="BC1916" s="6"/>
      <c r="BD1916" s="130"/>
      <c r="BE1916" s="124"/>
      <c r="BF1916" s="6"/>
      <c r="BG1916" s="130"/>
      <c r="BH1916" s="6"/>
      <c r="BI1916" s="124"/>
      <c r="BJ1916" s="130"/>
    </row>
    <row r="1917" spans="1:62" customFormat="1" ht="15" x14ac:dyDescent="0.35">
      <c r="A1917" s="34"/>
      <c r="B1917" s="19"/>
      <c r="C1917" s="1"/>
      <c r="D1917" s="9"/>
      <c r="E1917" s="1"/>
      <c r="F1917" s="15"/>
      <c r="G1917" s="37"/>
      <c r="H1917" s="5"/>
      <c r="I1917" s="22"/>
      <c r="J1917" s="22"/>
      <c r="K1917" s="22"/>
      <c r="L1917" s="60"/>
      <c r="M1917" s="60"/>
      <c r="N1917" s="60"/>
      <c r="O1917" s="60"/>
      <c r="P1917" s="60"/>
      <c r="Q1917" s="60"/>
      <c r="R1917" s="60"/>
      <c r="S1917" s="60"/>
      <c r="T1917" s="60"/>
      <c r="U1917" s="60"/>
      <c r="V1917" s="60"/>
      <c r="W1917" s="60"/>
      <c r="X1917" s="60"/>
      <c r="Y1917" s="59"/>
      <c r="Z1917" s="20"/>
      <c r="AA1917" s="60"/>
      <c r="AB1917" s="60"/>
      <c r="AC1917" s="60"/>
      <c r="AD1917" s="60"/>
      <c r="AE1917" s="22"/>
      <c r="AF1917" s="22"/>
      <c r="AG1917" s="22"/>
      <c r="AH1917" s="22"/>
      <c r="AI1917" s="22"/>
      <c r="AJ1917" s="22"/>
      <c r="AK1917" s="38"/>
      <c r="AL1917" s="39"/>
      <c r="AM1917" s="39"/>
      <c r="AN1917" s="39"/>
      <c r="AO1917" s="39"/>
      <c r="AP1917" s="39"/>
      <c r="AQ1917" s="39"/>
      <c r="AR1917" s="40"/>
      <c r="AS1917" s="39"/>
      <c r="AT1917" s="42"/>
      <c r="AU1917" s="39"/>
      <c r="AV1917" s="39"/>
      <c r="AW1917" s="39"/>
      <c r="AX1917" s="39"/>
      <c r="AY1917" s="39"/>
      <c r="AZ1917" s="40"/>
      <c r="BA1917" s="39"/>
      <c r="BB1917" s="40"/>
      <c r="BC1917" s="39"/>
      <c r="BD1917" s="42"/>
      <c r="BE1917" s="38"/>
      <c r="BF1917" s="39"/>
      <c r="BG1917" s="55"/>
      <c r="BH1917" s="56"/>
      <c r="BI1917" s="57"/>
      <c r="BJ1917" s="58"/>
    </row>
    <row r="1918" spans="1:62" customFormat="1" ht="15" x14ac:dyDescent="0.35">
      <c r="A1918" s="34"/>
      <c r="B1918" s="19"/>
      <c r="C1918" s="1"/>
      <c r="D1918" s="9"/>
      <c r="E1918" s="1"/>
      <c r="F1918" s="15"/>
      <c r="G1918" s="37"/>
      <c r="H1918" s="5"/>
      <c r="I1918" s="22"/>
      <c r="J1918" s="22"/>
      <c r="K1918" s="22"/>
      <c r="L1918" s="60"/>
      <c r="M1918" s="60"/>
      <c r="N1918" s="60"/>
      <c r="O1918" s="60"/>
      <c r="P1918" s="60"/>
      <c r="Q1918" s="60"/>
      <c r="R1918" s="60"/>
      <c r="S1918" s="60"/>
      <c r="T1918" s="60"/>
      <c r="U1918" s="60"/>
      <c r="V1918" s="60"/>
      <c r="W1918" s="60"/>
      <c r="X1918" s="60"/>
      <c r="Y1918" s="59"/>
      <c r="Z1918" s="20"/>
      <c r="AA1918" s="60"/>
      <c r="AB1918" s="60"/>
      <c r="AC1918" s="60"/>
      <c r="AD1918" s="60"/>
      <c r="AE1918" s="22"/>
      <c r="AF1918" s="22"/>
      <c r="AG1918" s="22"/>
      <c r="AH1918" s="22"/>
      <c r="AI1918" s="22"/>
      <c r="AJ1918" s="22"/>
      <c r="AK1918" s="38"/>
      <c r="AL1918" s="39"/>
      <c r="AM1918" s="39"/>
      <c r="AN1918" s="39"/>
      <c r="AO1918" s="39"/>
      <c r="AP1918" s="39"/>
      <c r="AQ1918" s="39"/>
      <c r="AR1918" s="40"/>
      <c r="AS1918" s="39"/>
      <c r="AT1918" s="42"/>
      <c r="AU1918" s="39"/>
      <c r="AV1918" s="39"/>
      <c r="AW1918" s="39"/>
      <c r="AX1918" s="39"/>
      <c r="AY1918" s="39"/>
      <c r="AZ1918" s="40"/>
      <c r="BA1918" s="39"/>
      <c r="BB1918" s="40"/>
      <c r="BC1918" s="39"/>
      <c r="BD1918" s="42"/>
      <c r="BE1918" s="38"/>
      <c r="BF1918" s="39"/>
      <c r="BG1918" s="55"/>
      <c r="BH1918" s="56"/>
      <c r="BI1918" s="57"/>
      <c r="BJ1918" s="58"/>
    </row>
    <row r="1919" spans="1:62" customFormat="1" ht="15" x14ac:dyDescent="0.35">
      <c r="A1919" s="121"/>
      <c r="B1919" s="76"/>
      <c r="C1919" s="9"/>
      <c r="D1919" s="9"/>
      <c r="E1919" s="9"/>
      <c r="F1919" s="15"/>
      <c r="G1919" s="5"/>
      <c r="H1919" s="5"/>
      <c r="I1919" s="9"/>
      <c r="J1919" s="9"/>
      <c r="K1919" s="9"/>
      <c r="L1919" s="9"/>
      <c r="M1919" s="9"/>
      <c r="N1919" s="9"/>
      <c r="O1919" s="9"/>
      <c r="P1919" s="9"/>
      <c r="Q1919" s="9"/>
      <c r="R1919" s="9"/>
      <c r="S1919" s="9"/>
      <c r="T1919" s="9"/>
      <c r="U1919" s="9"/>
      <c r="V1919" s="8"/>
      <c r="W1919" s="8"/>
      <c r="X1919" s="7"/>
      <c r="Y1919" s="18"/>
      <c r="Z1919" s="7"/>
      <c r="AA1919" s="7"/>
      <c r="AB1919" s="7"/>
      <c r="AC1919" s="9"/>
      <c r="AD1919" s="8"/>
      <c r="AE1919" s="14"/>
      <c r="AF1919" s="14"/>
      <c r="AG1919" s="14"/>
      <c r="AH1919" s="14"/>
      <c r="AI1919" s="14"/>
      <c r="AJ1919" s="14"/>
      <c r="AK1919" s="125"/>
      <c r="AL1919" s="6"/>
      <c r="AM1919" s="5"/>
      <c r="AN1919" s="5"/>
      <c r="AO1919" s="6"/>
      <c r="AP1919" s="6"/>
      <c r="AQ1919" s="6"/>
      <c r="AR1919" s="6"/>
      <c r="AS1919" s="6"/>
      <c r="AT1919" s="130"/>
      <c r="AU1919" s="6"/>
      <c r="AV1919" s="6"/>
      <c r="AW1919" s="6"/>
      <c r="AX1919" s="6"/>
      <c r="AY1919" s="6"/>
      <c r="AZ1919" s="6"/>
      <c r="BA1919" s="6"/>
      <c r="BB1919" s="6"/>
      <c r="BC1919" s="6"/>
      <c r="BD1919" s="130"/>
      <c r="BE1919" s="124"/>
      <c r="BF1919" s="6"/>
      <c r="BG1919" s="130"/>
      <c r="BH1919" s="6"/>
      <c r="BI1919" s="124"/>
      <c r="BJ1919" s="130"/>
    </row>
    <row r="1920" spans="1:62" customFormat="1" ht="15" x14ac:dyDescent="0.35">
      <c r="A1920" s="121"/>
      <c r="B1920" s="76"/>
      <c r="C1920" s="9"/>
      <c r="D1920" s="9"/>
      <c r="E1920" s="9"/>
      <c r="F1920" s="15"/>
      <c r="G1920" s="5"/>
      <c r="H1920" s="5"/>
      <c r="I1920" s="9"/>
      <c r="J1920" s="9"/>
      <c r="K1920" s="9"/>
      <c r="L1920" s="9"/>
      <c r="M1920" s="9"/>
      <c r="N1920" s="9"/>
      <c r="O1920" s="9"/>
      <c r="P1920" s="9"/>
      <c r="Q1920" s="9"/>
      <c r="R1920" s="9"/>
      <c r="S1920" s="9"/>
      <c r="T1920" s="9"/>
      <c r="U1920" s="9"/>
      <c r="V1920" s="9"/>
      <c r="W1920" s="9"/>
      <c r="X1920" s="65"/>
      <c r="Y1920" s="17"/>
      <c r="Z1920" s="65"/>
      <c r="AA1920" s="9"/>
      <c r="AB1920" s="9"/>
      <c r="AC1920" s="9"/>
      <c r="AD1920" s="9"/>
      <c r="AE1920" s="14"/>
      <c r="AF1920" s="14"/>
      <c r="AG1920" s="14"/>
      <c r="AH1920" s="14"/>
      <c r="AI1920" s="14"/>
      <c r="AJ1920" s="14"/>
      <c r="AK1920" s="124"/>
      <c r="AL1920" s="6"/>
      <c r="AM1920" s="6"/>
      <c r="AN1920" s="6"/>
      <c r="AO1920" s="6"/>
      <c r="AP1920" s="6"/>
      <c r="AQ1920" s="6"/>
      <c r="AR1920" s="6"/>
      <c r="AS1920" s="6"/>
      <c r="AT1920" s="130"/>
      <c r="AU1920" s="6"/>
      <c r="AV1920" s="6"/>
      <c r="AW1920" s="6"/>
      <c r="AX1920" s="6"/>
      <c r="AY1920" s="6"/>
      <c r="AZ1920" s="6"/>
      <c r="BA1920" s="6"/>
      <c r="BB1920" s="6"/>
      <c r="BC1920" s="6"/>
      <c r="BD1920" s="130"/>
      <c r="BE1920" s="124"/>
      <c r="BF1920" s="6"/>
      <c r="BG1920" s="130"/>
      <c r="BH1920" s="6"/>
      <c r="BI1920" s="124"/>
      <c r="BJ1920" s="130"/>
    </row>
    <row r="1921" spans="1:62" customFormat="1" ht="15" x14ac:dyDescent="0.35">
      <c r="A1921" s="34"/>
      <c r="B1921" s="19"/>
      <c r="C1921" s="1"/>
      <c r="D1921" s="9"/>
      <c r="E1921" s="1"/>
      <c r="F1921" s="15"/>
      <c r="G1921" s="37"/>
      <c r="H1921" s="5"/>
      <c r="I1921" s="22"/>
      <c r="J1921" s="22"/>
      <c r="K1921" s="22"/>
      <c r="L1921" s="60"/>
      <c r="M1921" s="60"/>
      <c r="N1921" s="60"/>
      <c r="O1921" s="60"/>
      <c r="P1921" s="60"/>
      <c r="Q1921" s="60"/>
      <c r="R1921" s="60"/>
      <c r="S1921" s="60"/>
      <c r="T1921" s="60"/>
      <c r="U1921" s="60"/>
      <c r="V1921" s="60"/>
      <c r="W1921" s="60"/>
      <c r="X1921" s="60"/>
      <c r="Y1921" s="59"/>
      <c r="Z1921" s="20"/>
      <c r="AA1921" s="60"/>
      <c r="AB1921" s="60"/>
      <c r="AC1921" s="60"/>
      <c r="AD1921" s="60"/>
      <c r="AE1921" s="22"/>
      <c r="AF1921" s="22"/>
      <c r="AG1921" s="22"/>
      <c r="AH1921" s="22"/>
      <c r="AI1921" s="22"/>
      <c r="AJ1921" s="22"/>
      <c r="AK1921" s="38"/>
      <c r="AL1921" s="39"/>
      <c r="AM1921" s="39"/>
      <c r="AN1921" s="39"/>
      <c r="AO1921" s="39"/>
      <c r="AP1921" s="39"/>
      <c r="AQ1921" s="39"/>
      <c r="AR1921" s="40"/>
      <c r="AS1921" s="39"/>
      <c r="AT1921" s="42"/>
      <c r="AU1921" s="39"/>
      <c r="AV1921" s="39"/>
      <c r="AW1921" s="39"/>
      <c r="AX1921" s="39"/>
      <c r="AY1921" s="39"/>
      <c r="AZ1921" s="40"/>
      <c r="BA1921" s="39"/>
      <c r="BB1921" s="40"/>
      <c r="BC1921" s="39"/>
      <c r="BD1921" s="42"/>
      <c r="BE1921" s="38"/>
      <c r="BF1921" s="39"/>
      <c r="BG1921" s="55"/>
      <c r="BH1921" s="56"/>
      <c r="BI1921" s="57"/>
      <c r="BJ1921" s="58"/>
    </row>
    <row r="1922" spans="1:62" customFormat="1" ht="15" x14ac:dyDescent="0.35">
      <c r="A1922" s="34"/>
      <c r="B1922" s="76"/>
      <c r="C1922" s="1"/>
      <c r="D1922" s="9"/>
      <c r="E1922" s="1"/>
      <c r="F1922" s="15"/>
      <c r="G1922" s="5"/>
      <c r="H1922" s="5"/>
      <c r="I1922" s="22"/>
      <c r="J1922" s="22"/>
      <c r="K1922" s="22"/>
      <c r="L1922" s="60"/>
      <c r="M1922" s="60"/>
      <c r="N1922" s="60"/>
      <c r="O1922" s="60"/>
      <c r="P1922" s="60"/>
      <c r="Q1922" s="60"/>
      <c r="R1922" s="60"/>
      <c r="S1922" s="60"/>
      <c r="T1922" s="60"/>
      <c r="U1922" s="60"/>
      <c r="V1922" s="60"/>
      <c r="W1922" s="60"/>
      <c r="X1922" s="60"/>
      <c r="Y1922" s="59"/>
      <c r="Z1922" s="20"/>
      <c r="AA1922" s="60"/>
      <c r="AB1922" s="60"/>
      <c r="AC1922" s="60"/>
      <c r="AD1922" s="60"/>
      <c r="AE1922" s="22"/>
      <c r="AF1922" s="22"/>
      <c r="AG1922" s="22"/>
      <c r="AH1922" s="22"/>
      <c r="AI1922" s="22"/>
      <c r="AJ1922" s="22"/>
      <c r="AK1922" s="38"/>
      <c r="AL1922" s="39"/>
      <c r="AM1922" s="39"/>
      <c r="AN1922" s="39"/>
      <c r="AO1922" s="39"/>
      <c r="AP1922" s="39"/>
      <c r="AQ1922" s="39"/>
      <c r="AR1922" s="40"/>
      <c r="AS1922" s="39"/>
      <c r="AT1922" s="42"/>
      <c r="AU1922" s="39"/>
      <c r="AV1922" s="39"/>
      <c r="AW1922" s="39"/>
      <c r="AX1922" s="39"/>
      <c r="AY1922" s="39"/>
      <c r="AZ1922" s="40"/>
      <c r="BA1922" s="39"/>
      <c r="BB1922" s="40"/>
      <c r="BC1922" s="39"/>
      <c r="BD1922" s="42"/>
      <c r="BE1922" s="38"/>
      <c r="BF1922" s="39"/>
      <c r="BG1922" s="55"/>
      <c r="BH1922" s="56"/>
      <c r="BI1922" s="57"/>
      <c r="BJ1922" s="137"/>
    </row>
    <row r="1923" spans="1:62" customFormat="1" ht="15" x14ac:dyDescent="0.35">
      <c r="A1923" s="121"/>
      <c r="B1923" s="76"/>
      <c r="C1923" s="9"/>
      <c r="D1923" s="9"/>
      <c r="E1923" s="9"/>
      <c r="F1923" s="15"/>
      <c r="G1923" s="5"/>
      <c r="H1923" s="5"/>
      <c r="I1923" s="9"/>
      <c r="J1923" s="9"/>
      <c r="K1923" s="9"/>
      <c r="L1923" s="9"/>
      <c r="M1923" s="9"/>
      <c r="N1923" s="9"/>
      <c r="O1923" s="9"/>
      <c r="P1923" s="9"/>
      <c r="Q1923" s="9"/>
      <c r="R1923" s="9"/>
      <c r="S1923" s="9"/>
      <c r="T1923" s="9"/>
      <c r="U1923" s="9"/>
      <c r="V1923" s="9"/>
      <c r="W1923" s="9"/>
      <c r="X1923" s="65"/>
      <c r="Y1923" s="17"/>
      <c r="Z1923" s="65"/>
      <c r="AA1923" s="9"/>
      <c r="AB1923" s="9"/>
      <c r="AC1923" s="9"/>
      <c r="AD1923" s="9"/>
      <c r="AE1923" s="14"/>
      <c r="AF1923" s="14"/>
      <c r="AG1923" s="14"/>
      <c r="AH1923" s="14"/>
      <c r="AI1923" s="14"/>
      <c r="AJ1923" s="14"/>
      <c r="AK1923" s="124"/>
      <c r="AL1923" s="6"/>
      <c r="AM1923" s="6"/>
      <c r="AN1923" s="6"/>
      <c r="AO1923" s="6"/>
      <c r="AP1923" s="6"/>
      <c r="AQ1923" s="6"/>
      <c r="AR1923" s="6"/>
      <c r="AS1923" s="6"/>
      <c r="AT1923" s="130"/>
      <c r="AU1923" s="39"/>
      <c r="AV1923" s="39"/>
      <c r="AW1923" s="6"/>
      <c r="AX1923" s="6"/>
      <c r="AY1923" s="6"/>
      <c r="AZ1923" s="6"/>
      <c r="BA1923" s="6"/>
      <c r="BB1923" s="6"/>
      <c r="BC1923" s="6"/>
      <c r="BD1923" s="130"/>
      <c r="BE1923" s="124"/>
      <c r="BF1923" s="6"/>
      <c r="BG1923" s="130"/>
      <c r="BH1923" s="6"/>
      <c r="BI1923" s="124"/>
      <c r="BJ1923" s="130"/>
    </row>
    <row r="1924" spans="1:62" customFormat="1" ht="15" x14ac:dyDescent="0.35">
      <c r="A1924" s="121"/>
      <c r="B1924" s="76"/>
      <c r="C1924" s="9"/>
      <c r="D1924" s="9"/>
      <c r="E1924" s="9"/>
      <c r="F1924" s="15"/>
      <c r="G1924" s="5"/>
      <c r="H1924" s="5"/>
      <c r="I1924" s="9"/>
      <c r="J1924" s="9"/>
      <c r="K1924" s="9"/>
      <c r="L1924" s="9"/>
      <c r="M1924" s="9"/>
      <c r="N1924" s="9"/>
      <c r="O1924" s="9"/>
      <c r="P1924" s="9"/>
      <c r="Q1924" s="9"/>
      <c r="R1924" s="9"/>
      <c r="S1924" s="9"/>
      <c r="T1924" s="9"/>
      <c r="U1924" s="9"/>
      <c r="V1924" s="8"/>
      <c r="W1924" s="8"/>
      <c r="X1924" s="7"/>
      <c r="Y1924" s="18"/>
      <c r="Z1924" s="7"/>
      <c r="AA1924" s="7"/>
      <c r="AB1924" s="7"/>
      <c r="AC1924" s="9"/>
      <c r="AD1924" s="8"/>
      <c r="AE1924" s="14"/>
      <c r="AF1924" s="14"/>
      <c r="AG1924" s="14"/>
      <c r="AH1924" s="14"/>
      <c r="AI1924" s="14"/>
      <c r="AJ1924" s="14"/>
      <c r="AK1924" s="125"/>
      <c r="AL1924" s="6"/>
      <c r="AM1924" s="5"/>
      <c r="AN1924" s="5"/>
      <c r="AO1924" s="6"/>
      <c r="AP1924" s="6"/>
      <c r="AQ1924" s="6"/>
      <c r="AR1924" s="6"/>
      <c r="AS1924" s="6"/>
      <c r="AT1924" s="130"/>
      <c r="AU1924" s="6"/>
      <c r="AV1924" s="6"/>
      <c r="AW1924" s="6"/>
      <c r="AX1924" s="6"/>
      <c r="AY1924" s="6"/>
      <c r="AZ1924" s="6"/>
      <c r="BA1924" s="6"/>
      <c r="BB1924" s="6"/>
      <c r="BC1924" s="6"/>
      <c r="BD1924" s="130"/>
      <c r="BE1924" s="124"/>
      <c r="BF1924" s="6"/>
      <c r="BG1924" s="130"/>
      <c r="BH1924" s="6"/>
      <c r="BI1924" s="124"/>
      <c r="BJ1924" s="130"/>
    </row>
    <row r="1925" spans="1:62" customFormat="1" ht="15" x14ac:dyDescent="0.35">
      <c r="A1925" s="121"/>
      <c r="B1925" s="76"/>
      <c r="C1925" s="9"/>
      <c r="D1925" s="9"/>
      <c r="E1925" s="9"/>
      <c r="F1925" s="15"/>
      <c r="G1925" s="5"/>
      <c r="H1925" s="5"/>
      <c r="I1925" s="9"/>
      <c r="J1925" s="9"/>
      <c r="K1925" s="9"/>
      <c r="L1925" s="9"/>
      <c r="M1925" s="9"/>
      <c r="N1925" s="9"/>
      <c r="O1925" s="9"/>
      <c r="P1925" s="9"/>
      <c r="Q1925" s="9"/>
      <c r="R1925" s="9"/>
      <c r="S1925" s="9"/>
      <c r="T1925" s="9"/>
      <c r="U1925" s="9"/>
      <c r="V1925" s="8"/>
      <c r="W1925" s="8"/>
      <c r="X1925" s="7"/>
      <c r="Y1925" s="18"/>
      <c r="Z1925" s="7"/>
      <c r="AA1925" s="7"/>
      <c r="AB1925" s="7"/>
      <c r="AC1925" s="9"/>
      <c r="AD1925" s="8"/>
      <c r="AE1925" s="14"/>
      <c r="AF1925" s="14"/>
      <c r="AG1925" s="14"/>
      <c r="AH1925" s="14"/>
      <c r="AI1925" s="14"/>
      <c r="AJ1925" s="14"/>
      <c r="AK1925" s="125"/>
      <c r="AL1925" s="6"/>
      <c r="AM1925" s="5"/>
      <c r="AN1925" s="5"/>
      <c r="AO1925" s="6"/>
      <c r="AP1925" s="6"/>
      <c r="AQ1925" s="6"/>
      <c r="AR1925" s="6"/>
      <c r="AS1925" s="6"/>
      <c r="AT1925" s="130"/>
      <c r="AU1925" s="6"/>
      <c r="AV1925" s="6"/>
      <c r="AW1925" s="6"/>
      <c r="AX1925" s="6"/>
      <c r="AY1925" s="6"/>
      <c r="AZ1925" s="6"/>
      <c r="BA1925" s="6"/>
      <c r="BB1925" s="6"/>
      <c r="BC1925" s="6"/>
      <c r="BD1925" s="130"/>
      <c r="BE1925" s="124"/>
      <c r="BF1925" s="6"/>
      <c r="BG1925" s="130"/>
      <c r="BH1925" s="6"/>
      <c r="BI1925" s="124"/>
      <c r="BJ1925" s="130"/>
    </row>
    <row r="1926" spans="1:62" customFormat="1" ht="15" x14ac:dyDescent="0.35">
      <c r="A1926" s="121"/>
      <c r="B1926" s="76"/>
      <c r="C1926" s="9"/>
      <c r="D1926" s="9"/>
      <c r="E1926" s="9"/>
      <c r="F1926" s="15"/>
      <c r="G1926" s="5"/>
      <c r="H1926" s="5"/>
      <c r="I1926" s="9"/>
      <c r="J1926" s="9"/>
      <c r="K1926" s="9"/>
      <c r="L1926" s="9"/>
      <c r="M1926" s="9"/>
      <c r="N1926" s="9"/>
      <c r="O1926" s="9"/>
      <c r="P1926" s="9"/>
      <c r="Q1926" s="9"/>
      <c r="R1926" s="9"/>
      <c r="S1926" s="9"/>
      <c r="T1926" s="9"/>
      <c r="U1926" s="9"/>
      <c r="V1926" s="9"/>
      <c r="W1926" s="9"/>
      <c r="X1926" s="65"/>
      <c r="Y1926" s="17"/>
      <c r="Z1926" s="65"/>
      <c r="AA1926" s="9"/>
      <c r="AB1926" s="9"/>
      <c r="AC1926" s="9"/>
      <c r="AD1926" s="9"/>
      <c r="AE1926" s="14"/>
      <c r="AF1926" s="14"/>
      <c r="AG1926" s="14"/>
      <c r="AH1926" s="14"/>
      <c r="AI1926" s="14"/>
      <c r="AJ1926" s="14"/>
      <c r="AK1926" s="124"/>
      <c r="AL1926" s="6"/>
      <c r="AM1926" s="6"/>
      <c r="AN1926" s="6"/>
      <c r="AO1926" s="6"/>
      <c r="AP1926" s="6"/>
      <c r="AQ1926" s="6"/>
      <c r="AR1926" s="6"/>
      <c r="AS1926" s="6"/>
      <c r="AT1926" s="130"/>
      <c r="AU1926" s="39"/>
      <c r="AV1926" s="39"/>
      <c r="AW1926" s="6"/>
      <c r="AX1926" s="6"/>
      <c r="AY1926" s="6"/>
      <c r="AZ1926" s="6"/>
      <c r="BA1926" s="6"/>
      <c r="BB1926" s="6"/>
      <c r="BC1926" s="6"/>
      <c r="BD1926" s="130"/>
      <c r="BE1926" s="124"/>
      <c r="BF1926" s="6"/>
      <c r="BG1926" s="130"/>
      <c r="BH1926" s="6"/>
      <c r="BI1926" s="124"/>
      <c r="BJ1926" s="130"/>
    </row>
    <row r="1927" spans="1:62" customFormat="1" ht="15" x14ac:dyDescent="0.35">
      <c r="A1927" s="121"/>
      <c r="B1927" s="76"/>
      <c r="C1927" s="9"/>
      <c r="D1927" s="9"/>
      <c r="E1927" s="9"/>
      <c r="F1927" s="15"/>
      <c r="G1927" s="5"/>
      <c r="H1927" s="5"/>
      <c r="I1927" s="9"/>
      <c r="J1927" s="9"/>
      <c r="K1927" s="9"/>
      <c r="L1927" s="9"/>
      <c r="M1927" s="9"/>
      <c r="N1927" s="9"/>
      <c r="O1927" s="9"/>
      <c r="P1927" s="9"/>
      <c r="Q1927" s="9"/>
      <c r="R1927" s="9"/>
      <c r="S1927" s="9"/>
      <c r="T1927" s="9"/>
      <c r="U1927" s="9"/>
      <c r="V1927" s="8"/>
      <c r="W1927" s="8"/>
      <c r="X1927" s="7"/>
      <c r="Y1927" s="18"/>
      <c r="Z1927" s="7"/>
      <c r="AA1927" s="7"/>
      <c r="AB1927" s="7"/>
      <c r="AC1927" s="9"/>
      <c r="AD1927" s="8"/>
      <c r="AE1927" s="14"/>
      <c r="AF1927" s="14"/>
      <c r="AG1927" s="14"/>
      <c r="AH1927" s="14"/>
      <c r="AI1927" s="14"/>
      <c r="AJ1927" s="14"/>
      <c r="AK1927" s="125"/>
      <c r="AL1927" s="6"/>
      <c r="AM1927" s="5"/>
      <c r="AN1927" s="5"/>
      <c r="AO1927" s="6"/>
      <c r="AP1927" s="6"/>
      <c r="AQ1927" s="6"/>
      <c r="AR1927" s="6"/>
      <c r="AS1927" s="6"/>
      <c r="AT1927" s="130"/>
      <c r="AU1927" s="6"/>
      <c r="AV1927" s="6"/>
      <c r="AW1927" s="6"/>
      <c r="AX1927" s="6"/>
      <c r="AY1927" s="6"/>
      <c r="AZ1927" s="6"/>
      <c r="BA1927" s="6"/>
      <c r="BB1927" s="6"/>
      <c r="BC1927" s="6"/>
      <c r="BD1927" s="130"/>
      <c r="BE1927" s="124"/>
      <c r="BF1927" s="6"/>
      <c r="BG1927" s="130"/>
      <c r="BH1927" s="6"/>
      <c r="BI1927" s="124"/>
      <c r="BJ1927" s="130"/>
    </row>
    <row r="1928" spans="1:62" customFormat="1" ht="15" x14ac:dyDescent="0.35">
      <c r="A1928" s="121"/>
      <c r="B1928" s="76"/>
      <c r="C1928" s="9"/>
      <c r="D1928" s="9"/>
      <c r="E1928" s="9"/>
      <c r="F1928" s="15"/>
      <c r="G1928" s="5"/>
      <c r="H1928" s="5"/>
      <c r="I1928" s="9"/>
      <c r="J1928" s="9"/>
      <c r="K1928" s="9"/>
      <c r="L1928" s="9"/>
      <c r="M1928" s="9"/>
      <c r="N1928" s="9"/>
      <c r="O1928" s="9"/>
      <c r="P1928" s="9"/>
      <c r="Q1928" s="9"/>
      <c r="R1928" s="9"/>
      <c r="S1928" s="9"/>
      <c r="T1928" s="9"/>
      <c r="U1928" s="9"/>
      <c r="V1928" s="9"/>
      <c r="W1928" s="9"/>
      <c r="X1928" s="65"/>
      <c r="Y1928" s="17"/>
      <c r="Z1928" s="65"/>
      <c r="AA1928" s="9"/>
      <c r="AB1928" s="9"/>
      <c r="AC1928" s="9"/>
      <c r="AD1928" s="9"/>
      <c r="AE1928" s="14"/>
      <c r="AF1928" s="14"/>
      <c r="AG1928" s="14"/>
      <c r="AH1928" s="14"/>
      <c r="AI1928" s="14"/>
      <c r="AJ1928" s="14"/>
      <c r="AK1928" s="124"/>
      <c r="AL1928" s="6"/>
      <c r="AM1928" s="6"/>
      <c r="AN1928" s="6"/>
      <c r="AO1928" s="6"/>
      <c r="AP1928" s="6"/>
      <c r="AQ1928" s="6"/>
      <c r="AR1928" s="6"/>
      <c r="AS1928" s="6"/>
      <c r="AT1928" s="130"/>
      <c r="AU1928" s="39"/>
      <c r="AV1928" s="39"/>
      <c r="AW1928" s="6"/>
      <c r="AX1928" s="6"/>
      <c r="AY1928" s="6"/>
      <c r="AZ1928" s="6"/>
      <c r="BA1928" s="6"/>
      <c r="BB1928" s="6"/>
      <c r="BC1928" s="6"/>
      <c r="BD1928" s="130"/>
      <c r="BE1928" s="124"/>
      <c r="BF1928" s="6"/>
      <c r="BG1928" s="130"/>
      <c r="BH1928" s="6"/>
      <c r="BI1928" s="124"/>
      <c r="BJ1928" s="137"/>
    </row>
    <row r="1929" spans="1:62" customFormat="1" ht="15" x14ac:dyDescent="0.35">
      <c r="A1929" s="34"/>
      <c r="B1929" s="76"/>
      <c r="C1929" s="1"/>
      <c r="D1929" s="9"/>
      <c r="E1929" s="1"/>
      <c r="F1929" s="15"/>
      <c r="G1929" s="5"/>
      <c r="H1929" s="5"/>
      <c r="I1929" s="22"/>
      <c r="J1929" s="22"/>
      <c r="K1929" s="22"/>
      <c r="L1929" s="60"/>
      <c r="M1929" s="60"/>
      <c r="N1929" s="60"/>
      <c r="O1929" s="60"/>
      <c r="P1929" s="60"/>
      <c r="Q1929" s="60"/>
      <c r="R1929" s="60"/>
      <c r="S1929" s="60"/>
      <c r="T1929" s="60"/>
      <c r="U1929" s="60"/>
      <c r="V1929" s="60"/>
      <c r="W1929" s="60"/>
      <c r="X1929" s="60"/>
      <c r="Y1929" s="59"/>
      <c r="Z1929" s="20"/>
      <c r="AA1929" s="60"/>
      <c r="AB1929" s="60"/>
      <c r="AC1929" s="60"/>
      <c r="AD1929" s="60"/>
      <c r="AE1929" s="22"/>
      <c r="AF1929" s="22"/>
      <c r="AG1929" s="22"/>
      <c r="AH1929" s="22"/>
      <c r="AI1929" s="22"/>
      <c r="AJ1929" s="22"/>
      <c r="AK1929" s="38"/>
      <c r="AL1929" s="39"/>
      <c r="AM1929" s="39"/>
      <c r="AN1929" s="39"/>
      <c r="AO1929" s="39"/>
      <c r="AP1929" s="39"/>
      <c r="AQ1929" s="39"/>
      <c r="AR1929" s="40"/>
      <c r="AS1929" s="39"/>
      <c r="AT1929" s="42"/>
      <c r="AU1929" s="39"/>
      <c r="AV1929" s="39"/>
      <c r="AW1929" s="39"/>
      <c r="AX1929" s="39"/>
      <c r="AY1929" s="39"/>
      <c r="AZ1929" s="40"/>
      <c r="BA1929" s="39"/>
      <c r="BB1929" s="40"/>
      <c r="BC1929" s="39"/>
      <c r="BD1929" s="42"/>
      <c r="BE1929" s="38"/>
      <c r="BF1929" s="39"/>
      <c r="BG1929" s="55"/>
      <c r="BH1929" s="56"/>
      <c r="BI1929" s="57"/>
      <c r="BJ1929" s="58"/>
    </row>
    <row r="1930" spans="1:62" customFormat="1" ht="15" x14ac:dyDescent="0.35">
      <c r="A1930" s="121"/>
      <c r="B1930" s="76"/>
      <c r="C1930" s="9"/>
      <c r="D1930" s="9"/>
      <c r="E1930" s="9"/>
      <c r="F1930" s="15"/>
      <c r="G1930" s="5"/>
      <c r="H1930" s="5"/>
      <c r="I1930" s="9"/>
      <c r="J1930" s="9"/>
      <c r="K1930" s="9"/>
      <c r="L1930" s="9"/>
      <c r="M1930" s="9"/>
      <c r="N1930" s="9"/>
      <c r="O1930" s="9"/>
      <c r="P1930" s="9"/>
      <c r="Q1930" s="9"/>
      <c r="R1930" s="9"/>
      <c r="S1930" s="9"/>
      <c r="T1930" s="9"/>
      <c r="U1930" s="9"/>
      <c r="V1930" s="8"/>
      <c r="W1930" s="8"/>
      <c r="X1930" s="7"/>
      <c r="Y1930" s="18"/>
      <c r="Z1930" s="7"/>
      <c r="AA1930" s="7"/>
      <c r="AB1930" s="7"/>
      <c r="AC1930" s="9"/>
      <c r="AD1930" s="8"/>
      <c r="AE1930" s="14"/>
      <c r="AF1930" s="14"/>
      <c r="AG1930" s="14"/>
      <c r="AH1930" s="14"/>
      <c r="AI1930" s="14"/>
      <c r="AJ1930" s="14"/>
      <c r="AK1930" s="125"/>
      <c r="AL1930" s="6"/>
      <c r="AM1930" s="5"/>
      <c r="AN1930" s="5"/>
      <c r="AO1930" s="6"/>
      <c r="AP1930" s="6"/>
      <c r="AQ1930" s="6"/>
      <c r="AR1930" s="6"/>
      <c r="AS1930" s="6"/>
      <c r="AT1930" s="130"/>
      <c r="AU1930" s="6"/>
      <c r="AV1930" s="6"/>
      <c r="AW1930" s="6"/>
      <c r="AX1930" s="6"/>
      <c r="AY1930" s="6"/>
      <c r="AZ1930" s="6"/>
      <c r="BA1930" s="6"/>
      <c r="BB1930" s="6"/>
      <c r="BC1930" s="6"/>
      <c r="BD1930" s="130"/>
      <c r="BE1930" s="124"/>
      <c r="BF1930" s="6"/>
      <c r="BG1930" s="130"/>
      <c r="BH1930" s="6"/>
      <c r="BI1930" s="124"/>
      <c r="BJ1930" s="130"/>
    </row>
    <row r="1931" spans="1:62" customFormat="1" ht="15" x14ac:dyDescent="0.35">
      <c r="A1931" s="121"/>
      <c r="B1931" s="76"/>
      <c r="C1931" s="9"/>
      <c r="D1931" s="9"/>
      <c r="E1931" s="9"/>
      <c r="F1931" s="15"/>
      <c r="G1931" s="5"/>
      <c r="H1931" s="5"/>
      <c r="I1931" s="9"/>
      <c r="J1931" s="9"/>
      <c r="K1931" s="9"/>
      <c r="L1931" s="9"/>
      <c r="M1931" s="9"/>
      <c r="N1931" s="9"/>
      <c r="O1931" s="9"/>
      <c r="P1931" s="9"/>
      <c r="Q1931" s="9"/>
      <c r="R1931" s="9"/>
      <c r="S1931" s="9"/>
      <c r="T1931" s="9"/>
      <c r="U1931" s="9"/>
      <c r="V1931" s="8"/>
      <c r="W1931" s="8"/>
      <c r="X1931" s="7"/>
      <c r="Y1931" s="18"/>
      <c r="Z1931" s="7"/>
      <c r="AA1931" s="7"/>
      <c r="AB1931" s="7"/>
      <c r="AC1931" s="9"/>
      <c r="AD1931" s="8"/>
      <c r="AE1931" s="14"/>
      <c r="AF1931" s="14"/>
      <c r="AG1931" s="14"/>
      <c r="AH1931" s="14"/>
      <c r="AI1931" s="14"/>
      <c r="AJ1931" s="14"/>
      <c r="AK1931" s="125"/>
      <c r="AL1931" s="6"/>
      <c r="AM1931" s="5"/>
      <c r="AN1931" s="5"/>
      <c r="AO1931" s="6"/>
      <c r="AP1931" s="6"/>
      <c r="AQ1931" s="6"/>
      <c r="AR1931" s="6"/>
      <c r="AS1931" s="6"/>
      <c r="AT1931" s="130"/>
      <c r="AU1931" s="6"/>
      <c r="AV1931" s="6"/>
      <c r="AW1931" s="6"/>
      <c r="AX1931" s="6"/>
      <c r="AY1931" s="6"/>
      <c r="AZ1931" s="6"/>
      <c r="BA1931" s="6"/>
      <c r="BB1931" s="6"/>
      <c r="BC1931" s="6"/>
      <c r="BD1931" s="130"/>
      <c r="BE1931" s="124"/>
      <c r="BF1931" s="6"/>
      <c r="BG1931" s="130"/>
      <c r="BH1931" s="6"/>
      <c r="BI1931" s="124"/>
      <c r="BJ1931" s="130"/>
    </row>
    <row r="1932" spans="1:62" customFormat="1" ht="15" x14ac:dyDescent="0.35">
      <c r="A1932" s="121"/>
      <c r="B1932" s="76"/>
      <c r="C1932" s="9"/>
      <c r="D1932" s="9"/>
      <c r="E1932" s="9"/>
      <c r="F1932" s="15"/>
      <c r="G1932" s="5"/>
      <c r="H1932" s="5"/>
      <c r="I1932" s="9"/>
      <c r="J1932" s="9"/>
      <c r="K1932" s="9"/>
      <c r="L1932" s="9"/>
      <c r="M1932" s="9"/>
      <c r="N1932" s="9"/>
      <c r="O1932" s="9"/>
      <c r="P1932" s="9"/>
      <c r="Q1932" s="9"/>
      <c r="R1932" s="9"/>
      <c r="S1932" s="9"/>
      <c r="T1932" s="9"/>
      <c r="U1932" s="9"/>
      <c r="V1932" s="9"/>
      <c r="W1932" s="9"/>
      <c r="X1932" s="65"/>
      <c r="Y1932" s="17"/>
      <c r="Z1932" s="65"/>
      <c r="AA1932" s="9"/>
      <c r="AB1932" s="9"/>
      <c r="AC1932" s="9"/>
      <c r="AD1932" s="9"/>
      <c r="AE1932" s="14"/>
      <c r="AF1932" s="14"/>
      <c r="AG1932" s="14"/>
      <c r="AH1932" s="14"/>
      <c r="AI1932" s="14"/>
      <c r="AJ1932" s="14"/>
      <c r="AK1932" s="124"/>
      <c r="AL1932" s="6"/>
      <c r="AM1932" s="6"/>
      <c r="AN1932" s="6"/>
      <c r="AO1932" s="6"/>
      <c r="AP1932" s="6"/>
      <c r="AQ1932" s="6"/>
      <c r="AR1932" s="6"/>
      <c r="AS1932" s="6"/>
      <c r="AT1932" s="130"/>
      <c r="AU1932" s="6"/>
      <c r="AV1932" s="6"/>
      <c r="AW1932" s="6"/>
      <c r="AX1932" s="6"/>
      <c r="AY1932" s="6"/>
      <c r="AZ1932" s="6"/>
      <c r="BA1932" s="6"/>
      <c r="BB1932" s="6"/>
      <c r="BC1932" s="6"/>
      <c r="BD1932" s="130"/>
      <c r="BE1932" s="124"/>
      <c r="BF1932" s="6"/>
      <c r="BG1932" s="130"/>
      <c r="BH1932" s="6"/>
      <c r="BI1932" s="124"/>
      <c r="BJ1932" s="130"/>
    </row>
    <row r="1933" spans="1:62" customFormat="1" ht="15" x14ac:dyDescent="0.35">
      <c r="A1933" s="121"/>
      <c r="B1933" s="76"/>
      <c r="C1933" s="9"/>
      <c r="D1933" s="9"/>
      <c r="E1933" s="9"/>
      <c r="F1933" s="15"/>
      <c r="G1933" s="5"/>
      <c r="H1933" s="5"/>
      <c r="I1933" s="9"/>
      <c r="J1933" s="9"/>
      <c r="K1933" s="9"/>
      <c r="L1933" s="9"/>
      <c r="M1933" s="9"/>
      <c r="N1933" s="9"/>
      <c r="O1933" s="9"/>
      <c r="P1933" s="9"/>
      <c r="Q1933" s="9"/>
      <c r="R1933" s="9"/>
      <c r="S1933" s="9"/>
      <c r="T1933" s="9"/>
      <c r="U1933" s="9"/>
      <c r="V1933" s="8"/>
      <c r="W1933" s="8"/>
      <c r="X1933" s="7"/>
      <c r="Y1933" s="18"/>
      <c r="Z1933" s="7"/>
      <c r="AA1933" s="7"/>
      <c r="AB1933" s="7"/>
      <c r="AC1933" s="9"/>
      <c r="AD1933" s="8"/>
      <c r="AE1933" s="14"/>
      <c r="AF1933" s="14"/>
      <c r="AG1933" s="14"/>
      <c r="AH1933" s="14"/>
      <c r="AI1933" s="14"/>
      <c r="AJ1933" s="14"/>
      <c r="AK1933" s="125"/>
      <c r="AL1933" s="6"/>
      <c r="AM1933" s="5"/>
      <c r="AN1933" s="5"/>
      <c r="AO1933" s="6"/>
      <c r="AP1933" s="6"/>
      <c r="AQ1933" s="6"/>
      <c r="AR1933" s="6"/>
      <c r="AS1933" s="6"/>
      <c r="AT1933" s="130"/>
      <c r="AU1933" s="6"/>
      <c r="AV1933" s="6"/>
      <c r="AW1933" s="6"/>
      <c r="AX1933" s="6"/>
      <c r="AY1933" s="6"/>
      <c r="AZ1933" s="6"/>
      <c r="BA1933" s="6"/>
      <c r="BB1933" s="6"/>
      <c r="BC1933" s="6"/>
      <c r="BD1933" s="130"/>
      <c r="BE1933" s="124"/>
      <c r="BF1933" s="6"/>
      <c r="BG1933" s="130"/>
      <c r="BH1933" s="6"/>
      <c r="BI1933" s="124"/>
      <c r="BJ1933" s="130"/>
    </row>
    <row r="1934" spans="1:62" customFormat="1" ht="15" x14ac:dyDescent="0.35">
      <c r="A1934" s="34"/>
      <c r="B1934" s="19"/>
      <c r="C1934" s="1"/>
      <c r="D1934" s="9"/>
      <c r="E1934" s="1"/>
      <c r="F1934" s="15"/>
      <c r="G1934" s="37"/>
      <c r="H1934" s="5"/>
      <c r="I1934" s="22"/>
      <c r="J1934" s="22"/>
      <c r="K1934" s="22"/>
      <c r="L1934" s="60"/>
      <c r="M1934" s="60"/>
      <c r="N1934" s="60"/>
      <c r="O1934" s="60"/>
      <c r="P1934" s="60"/>
      <c r="Q1934" s="60"/>
      <c r="R1934" s="60"/>
      <c r="S1934" s="60"/>
      <c r="T1934" s="60"/>
      <c r="U1934" s="60"/>
      <c r="V1934" s="60"/>
      <c r="W1934" s="60"/>
      <c r="X1934" s="60"/>
      <c r="Y1934" s="59"/>
      <c r="Z1934" s="20"/>
      <c r="AA1934" s="60"/>
      <c r="AB1934" s="60"/>
      <c r="AC1934" s="60"/>
      <c r="AD1934" s="60"/>
      <c r="AE1934" s="22"/>
      <c r="AF1934" s="22"/>
      <c r="AG1934" s="22"/>
      <c r="AH1934" s="22"/>
      <c r="AI1934" s="22"/>
      <c r="AJ1934" s="22"/>
      <c r="AK1934" s="38"/>
      <c r="AL1934" s="39"/>
      <c r="AM1934" s="39"/>
      <c r="AN1934" s="39"/>
      <c r="AO1934" s="39"/>
      <c r="AP1934" s="39"/>
      <c r="AQ1934" s="39"/>
      <c r="AR1934" s="40"/>
      <c r="AS1934" s="39"/>
      <c r="AT1934" s="42"/>
      <c r="AU1934" s="39"/>
      <c r="AV1934" s="39"/>
      <c r="AW1934" s="39"/>
      <c r="AX1934" s="39"/>
      <c r="AY1934" s="39"/>
      <c r="AZ1934" s="40"/>
      <c r="BA1934" s="39"/>
      <c r="BB1934" s="40"/>
      <c r="BC1934" s="39"/>
      <c r="BD1934" s="42"/>
      <c r="BE1934" s="38"/>
      <c r="BF1934" s="39"/>
      <c r="BG1934" s="55"/>
      <c r="BH1934" s="56"/>
      <c r="BI1934" s="57"/>
      <c r="BJ1934" s="58"/>
    </row>
    <row r="1935" spans="1:62" customFormat="1" ht="15" x14ac:dyDescent="0.35">
      <c r="A1935" s="34"/>
      <c r="B1935" s="76"/>
      <c r="C1935" s="1"/>
      <c r="D1935" s="9"/>
      <c r="E1935" s="1"/>
      <c r="F1935" s="15"/>
      <c r="G1935" s="5"/>
      <c r="H1935" s="5"/>
      <c r="I1935" s="22"/>
      <c r="J1935" s="22"/>
      <c r="K1935" s="22"/>
      <c r="L1935" s="60"/>
      <c r="M1935" s="60"/>
      <c r="N1935" s="60"/>
      <c r="O1935" s="60"/>
      <c r="P1935" s="60"/>
      <c r="Q1935" s="60"/>
      <c r="R1935" s="60"/>
      <c r="S1935" s="60"/>
      <c r="T1935" s="60"/>
      <c r="U1935" s="60"/>
      <c r="V1935" s="60"/>
      <c r="W1935" s="60"/>
      <c r="X1935" s="60"/>
      <c r="Y1935" s="59"/>
      <c r="Z1935" s="20"/>
      <c r="AA1935" s="60"/>
      <c r="AB1935" s="60"/>
      <c r="AC1935" s="60"/>
      <c r="AD1935" s="60"/>
      <c r="AE1935" s="22"/>
      <c r="AF1935" s="22"/>
      <c r="AG1935" s="22"/>
      <c r="AH1935" s="22"/>
      <c r="AI1935" s="22"/>
      <c r="AJ1935" s="22"/>
      <c r="AK1935" s="38"/>
      <c r="AL1935" s="39"/>
      <c r="AM1935" s="39"/>
      <c r="AN1935" s="39"/>
      <c r="AO1935" s="39"/>
      <c r="AP1935" s="39"/>
      <c r="AQ1935" s="39"/>
      <c r="AR1935" s="40"/>
      <c r="AS1935" s="39"/>
      <c r="AT1935" s="42"/>
      <c r="AU1935" s="39"/>
      <c r="AV1935" s="39"/>
      <c r="AW1935" s="39"/>
      <c r="AX1935" s="39"/>
      <c r="AY1935" s="39"/>
      <c r="AZ1935" s="40"/>
      <c r="BA1935" s="39"/>
      <c r="BB1935" s="40"/>
      <c r="BC1935" s="39"/>
      <c r="BD1935" s="42"/>
      <c r="BE1935" s="38"/>
      <c r="BF1935" s="39"/>
      <c r="BG1935" s="55"/>
      <c r="BH1935" s="56"/>
      <c r="BI1935" s="57"/>
      <c r="BJ1935" s="58"/>
    </row>
    <row r="1936" spans="1:62" customFormat="1" ht="15" x14ac:dyDescent="0.35">
      <c r="A1936" s="121"/>
      <c r="B1936" s="76"/>
      <c r="C1936" s="9"/>
      <c r="D1936" s="9"/>
      <c r="E1936" s="9"/>
      <c r="F1936" s="15"/>
      <c r="G1936" s="5"/>
      <c r="H1936" s="5"/>
      <c r="I1936" s="9"/>
      <c r="J1936" s="9"/>
      <c r="K1936" s="9"/>
      <c r="L1936" s="9"/>
      <c r="M1936" s="9"/>
      <c r="N1936" s="9"/>
      <c r="O1936" s="9"/>
      <c r="P1936" s="9"/>
      <c r="Q1936" s="9"/>
      <c r="R1936" s="9"/>
      <c r="S1936" s="9"/>
      <c r="T1936" s="9"/>
      <c r="U1936" s="9"/>
      <c r="V1936" s="9"/>
      <c r="W1936" s="9"/>
      <c r="X1936" s="65"/>
      <c r="Y1936" s="17"/>
      <c r="Z1936" s="65"/>
      <c r="AA1936" s="9"/>
      <c r="AB1936" s="9"/>
      <c r="AC1936" s="9"/>
      <c r="AD1936" s="9"/>
      <c r="AE1936" s="14"/>
      <c r="AF1936" s="14"/>
      <c r="AG1936" s="14"/>
      <c r="AH1936" s="14"/>
      <c r="AI1936" s="14"/>
      <c r="AJ1936" s="14"/>
      <c r="AK1936" s="124"/>
      <c r="AL1936" s="6"/>
      <c r="AM1936" s="6"/>
      <c r="AN1936" s="6"/>
      <c r="AO1936" s="6"/>
      <c r="AP1936" s="6"/>
      <c r="AQ1936" s="6"/>
      <c r="AR1936" s="6"/>
      <c r="AS1936" s="6"/>
      <c r="AT1936" s="130"/>
      <c r="AU1936" s="39"/>
      <c r="AV1936" s="39"/>
      <c r="AW1936" s="6"/>
      <c r="AX1936" s="6"/>
      <c r="AY1936" s="6"/>
      <c r="AZ1936" s="6"/>
      <c r="BA1936" s="6"/>
      <c r="BB1936" s="6"/>
      <c r="BC1936" s="6"/>
      <c r="BD1936" s="130"/>
      <c r="BE1936" s="124"/>
      <c r="BF1936" s="6"/>
      <c r="BG1936" s="130"/>
      <c r="BH1936" s="6"/>
      <c r="BI1936" s="124"/>
      <c r="BJ1936" s="130"/>
    </row>
    <row r="1937" spans="1:62" customFormat="1" ht="15" x14ac:dyDescent="0.35">
      <c r="A1937" s="121"/>
      <c r="B1937" s="76"/>
      <c r="C1937" s="9"/>
      <c r="D1937" s="9"/>
      <c r="E1937" s="9"/>
      <c r="F1937" s="15"/>
      <c r="G1937" s="5"/>
      <c r="H1937" s="5"/>
      <c r="I1937" s="9"/>
      <c r="J1937" s="9"/>
      <c r="K1937" s="9"/>
      <c r="L1937" s="9"/>
      <c r="M1937" s="9"/>
      <c r="N1937" s="9"/>
      <c r="O1937" s="9"/>
      <c r="P1937" s="9"/>
      <c r="Q1937" s="9"/>
      <c r="R1937" s="9"/>
      <c r="S1937" s="9"/>
      <c r="T1937" s="9"/>
      <c r="U1937" s="9"/>
      <c r="V1937" s="9"/>
      <c r="W1937" s="9"/>
      <c r="X1937" s="65"/>
      <c r="Y1937" s="17"/>
      <c r="Z1937" s="65"/>
      <c r="AA1937" s="9"/>
      <c r="AB1937" s="9"/>
      <c r="AC1937" s="9"/>
      <c r="AD1937" s="9"/>
      <c r="AE1937" s="14"/>
      <c r="AF1937" s="14"/>
      <c r="AG1937" s="14"/>
      <c r="AH1937" s="14"/>
      <c r="AI1937" s="14"/>
      <c r="AJ1937" s="14"/>
      <c r="AK1937" s="124"/>
      <c r="AL1937" s="6"/>
      <c r="AM1937" s="6"/>
      <c r="AN1937" s="6"/>
      <c r="AO1937" s="6"/>
      <c r="AP1937" s="6"/>
      <c r="AQ1937" s="6"/>
      <c r="AR1937" s="6"/>
      <c r="AS1937" s="6"/>
      <c r="AT1937" s="130"/>
      <c r="AU1937" s="39"/>
      <c r="AV1937" s="39"/>
      <c r="AW1937" s="6"/>
      <c r="AX1937" s="6"/>
      <c r="AY1937" s="6"/>
      <c r="AZ1937" s="6"/>
      <c r="BA1937" s="6"/>
      <c r="BB1937" s="6"/>
      <c r="BC1937" s="6"/>
      <c r="BD1937" s="130"/>
      <c r="BE1937" s="124"/>
      <c r="BF1937" s="6"/>
      <c r="BG1937" s="130"/>
      <c r="BH1937" s="6"/>
      <c r="BI1937" s="124"/>
      <c r="BJ1937" s="130"/>
    </row>
    <row r="1938" spans="1:62" customFormat="1" ht="15" x14ac:dyDescent="0.35">
      <c r="A1938" s="34"/>
      <c r="B1938" s="76"/>
      <c r="C1938" s="1"/>
      <c r="D1938" s="9"/>
      <c r="E1938" s="1"/>
      <c r="F1938" s="15"/>
      <c r="G1938" s="5"/>
      <c r="H1938" s="5"/>
      <c r="I1938" s="22"/>
      <c r="J1938" s="22"/>
      <c r="K1938" s="22"/>
      <c r="L1938" s="60"/>
      <c r="M1938" s="60"/>
      <c r="N1938" s="60"/>
      <c r="O1938" s="60"/>
      <c r="P1938" s="60"/>
      <c r="Q1938" s="60"/>
      <c r="R1938" s="60"/>
      <c r="S1938" s="60"/>
      <c r="T1938" s="60"/>
      <c r="U1938" s="60"/>
      <c r="V1938" s="60"/>
      <c r="W1938" s="60"/>
      <c r="X1938" s="60"/>
      <c r="Y1938" s="59"/>
      <c r="Z1938" s="20"/>
      <c r="AA1938" s="60"/>
      <c r="AB1938" s="60"/>
      <c r="AC1938" s="60"/>
      <c r="AD1938" s="60"/>
      <c r="AE1938" s="22"/>
      <c r="AF1938" s="22"/>
      <c r="AG1938" s="22"/>
      <c r="AH1938" s="22"/>
      <c r="AI1938" s="22"/>
      <c r="AJ1938" s="22"/>
      <c r="AK1938" s="38"/>
      <c r="AL1938" s="39"/>
      <c r="AM1938" s="39"/>
      <c r="AN1938" s="39"/>
      <c r="AO1938" s="39"/>
      <c r="AP1938" s="39"/>
      <c r="AQ1938" s="39"/>
      <c r="AR1938" s="40"/>
      <c r="AS1938" s="39"/>
      <c r="AT1938" s="42"/>
      <c r="AU1938" s="39"/>
      <c r="AV1938" s="39"/>
      <c r="AW1938" s="39"/>
      <c r="AX1938" s="39"/>
      <c r="AY1938" s="39"/>
      <c r="AZ1938" s="40"/>
      <c r="BA1938" s="39"/>
      <c r="BB1938" s="40"/>
      <c r="BC1938" s="39"/>
      <c r="BD1938" s="42"/>
      <c r="BE1938" s="38"/>
      <c r="BF1938" s="39"/>
      <c r="BG1938" s="55"/>
      <c r="BH1938" s="56"/>
      <c r="BI1938" s="57"/>
      <c r="BJ1938" s="58"/>
    </row>
    <row r="1939" spans="1:62" customFormat="1" ht="15" x14ac:dyDescent="0.35">
      <c r="A1939" s="121"/>
      <c r="B1939" s="76"/>
      <c r="C1939" s="9"/>
      <c r="D1939" s="9"/>
      <c r="E1939" s="9"/>
      <c r="F1939" s="15"/>
      <c r="G1939" s="5"/>
      <c r="H1939" s="5"/>
      <c r="I1939" s="9"/>
      <c r="J1939" s="9"/>
      <c r="K1939" s="9"/>
      <c r="L1939" s="9"/>
      <c r="M1939" s="9"/>
      <c r="N1939" s="9"/>
      <c r="O1939" s="9"/>
      <c r="P1939" s="9"/>
      <c r="Q1939" s="9"/>
      <c r="R1939" s="9"/>
      <c r="S1939" s="9"/>
      <c r="T1939" s="9"/>
      <c r="U1939" s="9"/>
      <c r="V1939" s="8"/>
      <c r="W1939" s="8"/>
      <c r="X1939" s="7"/>
      <c r="Y1939" s="18"/>
      <c r="Z1939" s="7"/>
      <c r="AA1939" s="7"/>
      <c r="AB1939" s="7"/>
      <c r="AC1939" s="9"/>
      <c r="AD1939" s="8"/>
      <c r="AE1939" s="14"/>
      <c r="AF1939" s="14"/>
      <c r="AG1939" s="14"/>
      <c r="AH1939" s="14"/>
      <c r="AI1939" s="14"/>
      <c r="AJ1939" s="14"/>
      <c r="AK1939" s="125"/>
      <c r="AL1939" s="6"/>
      <c r="AM1939" s="5"/>
      <c r="AN1939" s="5"/>
      <c r="AO1939" s="6"/>
      <c r="AP1939" s="6"/>
      <c r="AQ1939" s="6"/>
      <c r="AR1939" s="6"/>
      <c r="AS1939" s="6"/>
      <c r="AT1939" s="130"/>
      <c r="AU1939" s="6"/>
      <c r="AV1939" s="6"/>
      <c r="AW1939" s="6"/>
      <c r="AX1939" s="6"/>
      <c r="AY1939" s="6"/>
      <c r="AZ1939" s="6"/>
      <c r="BA1939" s="6"/>
      <c r="BB1939" s="6"/>
      <c r="BC1939" s="6"/>
      <c r="BD1939" s="130"/>
      <c r="BE1939" s="124"/>
      <c r="BF1939" s="6"/>
      <c r="BG1939" s="130"/>
      <c r="BH1939" s="6"/>
      <c r="BI1939" s="124"/>
      <c r="BJ1939" s="130"/>
    </row>
    <row r="1940" spans="1:62" customFormat="1" ht="15" x14ac:dyDescent="0.35">
      <c r="A1940" s="121"/>
      <c r="B1940" s="76"/>
      <c r="C1940" s="9"/>
      <c r="D1940" s="9"/>
      <c r="E1940" s="9"/>
      <c r="F1940" s="15"/>
      <c r="G1940" s="5"/>
      <c r="H1940" s="5"/>
      <c r="I1940" s="9"/>
      <c r="J1940" s="9"/>
      <c r="K1940" s="9"/>
      <c r="L1940" s="9"/>
      <c r="M1940" s="9"/>
      <c r="N1940" s="9"/>
      <c r="O1940" s="9"/>
      <c r="P1940" s="9"/>
      <c r="Q1940" s="9"/>
      <c r="R1940" s="9"/>
      <c r="S1940" s="9"/>
      <c r="T1940" s="9"/>
      <c r="U1940" s="9"/>
      <c r="V1940" s="8"/>
      <c r="W1940" s="8"/>
      <c r="X1940" s="7"/>
      <c r="Y1940" s="18"/>
      <c r="Z1940" s="7"/>
      <c r="AA1940" s="7"/>
      <c r="AB1940" s="7"/>
      <c r="AC1940" s="9"/>
      <c r="AD1940" s="8"/>
      <c r="AE1940" s="14"/>
      <c r="AF1940" s="14"/>
      <c r="AG1940" s="14"/>
      <c r="AH1940" s="14"/>
      <c r="AI1940" s="14"/>
      <c r="AJ1940" s="14"/>
      <c r="AK1940" s="125"/>
      <c r="AL1940" s="6"/>
      <c r="AM1940" s="5"/>
      <c r="AN1940" s="5"/>
      <c r="AO1940" s="6"/>
      <c r="AP1940" s="6"/>
      <c r="AQ1940" s="6"/>
      <c r="AR1940" s="6"/>
      <c r="AS1940" s="6"/>
      <c r="AT1940" s="130"/>
      <c r="AU1940" s="6"/>
      <c r="AV1940" s="6"/>
      <c r="AW1940" s="6"/>
      <c r="AX1940" s="6"/>
      <c r="AY1940" s="6"/>
      <c r="AZ1940" s="6"/>
      <c r="BA1940" s="6"/>
      <c r="BB1940" s="6"/>
      <c r="BC1940" s="6"/>
      <c r="BD1940" s="130"/>
      <c r="BE1940" s="124"/>
      <c r="BF1940" s="6"/>
      <c r="BG1940" s="130"/>
      <c r="BH1940" s="6"/>
      <c r="BI1940" s="124"/>
      <c r="BJ1940" s="130"/>
    </row>
    <row r="1941" spans="1:62" customFormat="1" ht="15" x14ac:dyDescent="0.35">
      <c r="A1941" s="121"/>
      <c r="B1941" s="76"/>
      <c r="C1941" s="9"/>
      <c r="D1941" s="9"/>
      <c r="E1941" s="9"/>
      <c r="F1941" s="15"/>
      <c r="G1941" s="5"/>
      <c r="H1941" s="5"/>
      <c r="I1941" s="9"/>
      <c r="J1941" s="9"/>
      <c r="K1941" s="9"/>
      <c r="L1941" s="9"/>
      <c r="M1941" s="9"/>
      <c r="N1941" s="9"/>
      <c r="O1941" s="9"/>
      <c r="P1941" s="9"/>
      <c r="Q1941" s="9"/>
      <c r="R1941" s="9"/>
      <c r="S1941" s="9"/>
      <c r="T1941" s="9"/>
      <c r="U1941" s="9"/>
      <c r="V1941" s="9"/>
      <c r="W1941" s="9"/>
      <c r="X1941" s="65"/>
      <c r="Y1941" s="17"/>
      <c r="Z1941" s="65"/>
      <c r="AA1941" s="9"/>
      <c r="AB1941" s="9"/>
      <c r="AC1941" s="9"/>
      <c r="AD1941" s="9"/>
      <c r="AE1941" s="14"/>
      <c r="AF1941" s="14"/>
      <c r="AG1941" s="14"/>
      <c r="AH1941" s="14"/>
      <c r="AI1941" s="14"/>
      <c r="AJ1941" s="14"/>
      <c r="AK1941" s="124"/>
      <c r="AL1941" s="6"/>
      <c r="AM1941" s="6"/>
      <c r="AN1941" s="6"/>
      <c r="AO1941" s="6"/>
      <c r="AP1941" s="6"/>
      <c r="AQ1941" s="6"/>
      <c r="AR1941" s="6"/>
      <c r="AS1941" s="6"/>
      <c r="AT1941" s="130"/>
      <c r="AU1941" s="39"/>
      <c r="AV1941" s="39"/>
      <c r="AW1941" s="6"/>
      <c r="AX1941" s="6"/>
      <c r="AY1941" s="6"/>
      <c r="AZ1941" s="6"/>
      <c r="BA1941" s="6"/>
      <c r="BB1941" s="6"/>
      <c r="BC1941" s="6"/>
      <c r="BD1941" s="130"/>
      <c r="BE1941" s="124"/>
      <c r="BF1941" s="6"/>
      <c r="BG1941" s="130"/>
      <c r="BH1941" s="6"/>
      <c r="BI1941" s="124"/>
      <c r="BJ1941" s="130"/>
    </row>
    <row r="1942" spans="1:62" customFormat="1" ht="15" x14ac:dyDescent="0.35">
      <c r="A1942" s="121"/>
      <c r="B1942" s="76"/>
      <c r="C1942" s="9"/>
      <c r="D1942" s="9"/>
      <c r="E1942" s="9"/>
      <c r="F1942" s="15"/>
      <c r="G1942" s="5"/>
      <c r="H1942" s="5"/>
      <c r="I1942" s="9"/>
      <c r="J1942" s="9"/>
      <c r="K1942" s="9"/>
      <c r="L1942" s="9"/>
      <c r="M1942" s="9"/>
      <c r="N1942" s="9"/>
      <c r="O1942" s="9"/>
      <c r="P1942" s="9"/>
      <c r="Q1942" s="9"/>
      <c r="R1942" s="9"/>
      <c r="S1942" s="9"/>
      <c r="T1942" s="9"/>
      <c r="U1942" s="9"/>
      <c r="V1942" s="9"/>
      <c r="W1942" s="9"/>
      <c r="X1942" s="65"/>
      <c r="Y1942" s="17"/>
      <c r="Z1942" s="65"/>
      <c r="AA1942" s="9"/>
      <c r="AB1942" s="9"/>
      <c r="AC1942" s="9"/>
      <c r="AD1942" s="9"/>
      <c r="AE1942" s="14"/>
      <c r="AF1942" s="14"/>
      <c r="AG1942" s="14"/>
      <c r="AH1942" s="14"/>
      <c r="AI1942" s="14"/>
      <c r="AJ1942" s="14"/>
      <c r="AK1942" s="124"/>
      <c r="AL1942" s="6"/>
      <c r="AM1942" s="6"/>
      <c r="AN1942" s="6"/>
      <c r="AO1942" s="6"/>
      <c r="AP1942" s="6"/>
      <c r="AQ1942" s="6"/>
      <c r="AR1942" s="6"/>
      <c r="AS1942" s="6"/>
      <c r="AT1942" s="130"/>
      <c r="AU1942" s="39"/>
      <c r="AV1942" s="39"/>
      <c r="AW1942" s="6"/>
      <c r="AX1942" s="6"/>
      <c r="AY1942" s="6"/>
      <c r="AZ1942" s="6"/>
      <c r="BA1942" s="6"/>
      <c r="BB1942" s="6"/>
      <c r="BC1942" s="6"/>
      <c r="BD1942" s="130"/>
      <c r="BE1942" s="124"/>
      <c r="BF1942" s="6"/>
      <c r="BG1942" s="130"/>
      <c r="BH1942" s="6"/>
      <c r="BI1942" s="124"/>
      <c r="BJ1942" s="130"/>
    </row>
    <row r="1943" spans="1:62" customFormat="1" ht="15" x14ac:dyDescent="0.35">
      <c r="A1943" s="121"/>
      <c r="B1943" s="76"/>
      <c r="C1943" s="9"/>
      <c r="D1943" s="9"/>
      <c r="E1943" s="9"/>
      <c r="F1943" s="15"/>
      <c r="G1943" s="5"/>
      <c r="H1943" s="5"/>
      <c r="I1943" s="9"/>
      <c r="J1943" s="9"/>
      <c r="K1943" s="9"/>
      <c r="L1943" s="9"/>
      <c r="M1943" s="9"/>
      <c r="N1943" s="9"/>
      <c r="O1943" s="9"/>
      <c r="P1943" s="9"/>
      <c r="Q1943" s="9"/>
      <c r="R1943" s="9"/>
      <c r="S1943" s="9"/>
      <c r="T1943" s="9"/>
      <c r="U1943" s="9"/>
      <c r="V1943" s="9"/>
      <c r="W1943" s="9"/>
      <c r="X1943" s="65"/>
      <c r="Y1943" s="17"/>
      <c r="Z1943" s="65"/>
      <c r="AA1943" s="9"/>
      <c r="AB1943" s="9"/>
      <c r="AC1943" s="9"/>
      <c r="AD1943" s="9"/>
      <c r="AE1943" s="14"/>
      <c r="AF1943" s="14"/>
      <c r="AG1943" s="14"/>
      <c r="AH1943" s="14"/>
      <c r="AI1943" s="14"/>
      <c r="AJ1943" s="14"/>
      <c r="AK1943" s="124"/>
      <c r="AL1943" s="6"/>
      <c r="AM1943" s="6"/>
      <c r="AN1943" s="6"/>
      <c r="AO1943" s="6"/>
      <c r="AP1943" s="6"/>
      <c r="AQ1943" s="6"/>
      <c r="AR1943" s="6"/>
      <c r="AS1943" s="6"/>
      <c r="AT1943" s="130"/>
      <c r="AU1943" s="39"/>
      <c r="AV1943" s="39"/>
      <c r="AW1943" s="6"/>
      <c r="AX1943" s="6"/>
      <c r="AY1943" s="6"/>
      <c r="AZ1943" s="6"/>
      <c r="BA1943" s="6"/>
      <c r="BB1943" s="6"/>
      <c r="BC1943" s="6"/>
      <c r="BD1943" s="130"/>
      <c r="BE1943" s="124"/>
      <c r="BF1943" s="6"/>
      <c r="BG1943" s="130"/>
      <c r="BH1943" s="6"/>
      <c r="BI1943" s="124"/>
      <c r="BJ1943" s="130"/>
    </row>
    <row r="1944" spans="1:62" customFormat="1" ht="15" x14ac:dyDescent="0.35">
      <c r="A1944" s="34"/>
      <c r="B1944" s="19"/>
      <c r="C1944" s="1"/>
      <c r="D1944" s="9"/>
      <c r="E1944" s="1"/>
      <c r="F1944" s="15"/>
      <c r="G1944" s="37"/>
      <c r="H1944" s="5"/>
      <c r="I1944" s="22"/>
      <c r="J1944" s="22"/>
      <c r="K1944" s="22"/>
      <c r="L1944" s="60"/>
      <c r="M1944" s="60"/>
      <c r="N1944" s="60"/>
      <c r="O1944" s="60"/>
      <c r="P1944" s="60"/>
      <c r="Q1944" s="60"/>
      <c r="R1944" s="60"/>
      <c r="S1944" s="60"/>
      <c r="T1944" s="60"/>
      <c r="U1944" s="60"/>
      <c r="V1944" s="60"/>
      <c r="W1944" s="60"/>
      <c r="X1944" s="60"/>
      <c r="Y1944" s="59"/>
      <c r="Z1944" s="20"/>
      <c r="AA1944" s="60"/>
      <c r="AB1944" s="60"/>
      <c r="AC1944" s="60"/>
      <c r="AD1944" s="60"/>
      <c r="AE1944" s="22"/>
      <c r="AF1944" s="22"/>
      <c r="AG1944" s="22"/>
      <c r="AH1944" s="22"/>
      <c r="AI1944" s="22"/>
      <c r="AJ1944" s="22"/>
      <c r="AK1944" s="38"/>
      <c r="AL1944" s="39"/>
      <c r="AM1944" s="39"/>
      <c r="AN1944" s="39"/>
      <c r="AO1944" s="39"/>
      <c r="AP1944" s="39"/>
      <c r="AQ1944" s="39"/>
      <c r="AR1944" s="40"/>
      <c r="AS1944" s="39"/>
      <c r="AT1944" s="42"/>
      <c r="AU1944" s="39"/>
      <c r="AV1944" s="39"/>
      <c r="AW1944" s="39"/>
      <c r="AX1944" s="39"/>
      <c r="AY1944" s="39"/>
      <c r="AZ1944" s="40"/>
      <c r="BA1944" s="39"/>
      <c r="BB1944" s="40"/>
      <c r="BC1944" s="39"/>
      <c r="BD1944" s="42"/>
      <c r="BE1944" s="38"/>
      <c r="BF1944" s="39"/>
      <c r="BG1944" s="55"/>
      <c r="BH1944" s="56"/>
      <c r="BI1944" s="57"/>
      <c r="BJ1944" s="58"/>
    </row>
    <row r="1945" spans="1:62" customFormat="1" ht="15" x14ac:dyDescent="0.35">
      <c r="A1945" s="121"/>
      <c r="B1945" s="76"/>
      <c r="C1945" s="9"/>
      <c r="D1945" s="9"/>
      <c r="E1945" s="9"/>
      <c r="F1945" s="15"/>
      <c r="G1945" s="5"/>
      <c r="H1945" s="5"/>
      <c r="I1945" s="9"/>
      <c r="J1945" s="9"/>
      <c r="K1945" s="9"/>
      <c r="L1945" s="9"/>
      <c r="M1945" s="9"/>
      <c r="N1945" s="9"/>
      <c r="O1945" s="9"/>
      <c r="P1945" s="9"/>
      <c r="Q1945" s="9"/>
      <c r="R1945" s="9"/>
      <c r="S1945" s="9"/>
      <c r="T1945" s="9"/>
      <c r="U1945" s="9"/>
      <c r="V1945" s="9"/>
      <c r="W1945" s="9"/>
      <c r="X1945" s="65"/>
      <c r="Y1945" s="17"/>
      <c r="Z1945" s="65"/>
      <c r="AA1945" s="9"/>
      <c r="AB1945" s="9"/>
      <c r="AC1945" s="9"/>
      <c r="AD1945" s="9"/>
      <c r="AE1945" s="14"/>
      <c r="AF1945" s="14"/>
      <c r="AG1945" s="14"/>
      <c r="AH1945" s="14"/>
      <c r="AI1945" s="14"/>
      <c r="AJ1945" s="14"/>
      <c r="AK1945" s="124"/>
      <c r="AL1945" s="6"/>
      <c r="AM1945" s="6"/>
      <c r="AN1945" s="6"/>
      <c r="AO1945" s="6"/>
      <c r="AP1945" s="6"/>
      <c r="AQ1945" s="6"/>
      <c r="AR1945" s="6"/>
      <c r="AS1945" s="6"/>
      <c r="AT1945" s="130"/>
      <c r="AU1945" s="39"/>
      <c r="AV1945" s="39"/>
      <c r="AW1945" s="6"/>
      <c r="AX1945" s="6"/>
      <c r="AY1945" s="6"/>
      <c r="AZ1945" s="6"/>
      <c r="BA1945" s="6"/>
      <c r="BB1945" s="6"/>
      <c r="BC1945" s="6"/>
      <c r="BD1945" s="130"/>
      <c r="BE1945" s="124"/>
      <c r="BF1945" s="6"/>
      <c r="BG1945" s="130"/>
      <c r="BH1945" s="6"/>
      <c r="BI1945" s="124"/>
      <c r="BJ1945" s="130"/>
    </row>
    <row r="1946" spans="1:62" customFormat="1" ht="15" x14ac:dyDescent="0.35">
      <c r="A1946" s="34"/>
      <c r="B1946" s="76"/>
      <c r="C1946" s="1"/>
      <c r="D1946" s="9"/>
      <c r="E1946" s="1"/>
      <c r="F1946" s="15"/>
      <c r="G1946" s="5"/>
      <c r="H1946" s="5"/>
      <c r="I1946" s="22"/>
      <c r="J1946" s="22"/>
      <c r="K1946" s="22"/>
      <c r="L1946" s="60"/>
      <c r="M1946" s="60"/>
      <c r="N1946" s="60"/>
      <c r="O1946" s="60"/>
      <c r="P1946" s="60"/>
      <c r="Q1946" s="60"/>
      <c r="R1946" s="60"/>
      <c r="S1946" s="60"/>
      <c r="T1946" s="60"/>
      <c r="U1946" s="60"/>
      <c r="V1946" s="60"/>
      <c r="W1946" s="60"/>
      <c r="X1946" s="60"/>
      <c r="Y1946" s="59"/>
      <c r="Z1946" s="20"/>
      <c r="AA1946" s="60"/>
      <c r="AB1946" s="60"/>
      <c r="AC1946" s="60"/>
      <c r="AD1946" s="60"/>
      <c r="AE1946" s="22"/>
      <c r="AF1946" s="22"/>
      <c r="AG1946" s="22"/>
      <c r="AH1946" s="22"/>
      <c r="AI1946" s="22"/>
      <c r="AJ1946" s="22"/>
      <c r="AK1946" s="38"/>
      <c r="AL1946" s="39"/>
      <c r="AM1946" s="39"/>
      <c r="AN1946" s="39"/>
      <c r="AO1946" s="39"/>
      <c r="AP1946" s="39"/>
      <c r="AQ1946" s="39"/>
      <c r="AR1946" s="40"/>
      <c r="AS1946" s="39"/>
      <c r="AT1946" s="42"/>
      <c r="AU1946" s="39"/>
      <c r="AV1946" s="39"/>
      <c r="AW1946" s="39"/>
      <c r="AX1946" s="39"/>
      <c r="AY1946" s="39"/>
      <c r="AZ1946" s="40"/>
      <c r="BA1946" s="39"/>
      <c r="BB1946" s="40"/>
      <c r="BC1946" s="39"/>
      <c r="BD1946" s="42"/>
      <c r="BE1946" s="38"/>
      <c r="BF1946" s="39"/>
      <c r="BG1946" s="55"/>
      <c r="BH1946" s="56"/>
      <c r="BI1946" s="57"/>
      <c r="BJ1946" s="58"/>
    </row>
    <row r="1947" spans="1:62" customFormat="1" ht="15" x14ac:dyDescent="0.35">
      <c r="A1947" s="34"/>
      <c r="B1947" s="76"/>
      <c r="C1947" s="1"/>
      <c r="D1947" s="9"/>
      <c r="E1947" s="1"/>
      <c r="F1947" s="15"/>
      <c r="G1947" s="5"/>
      <c r="H1947" s="5"/>
      <c r="I1947" s="22"/>
      <c r="J1947" s="22"/>
      <c r="K1947" s="22"/>
      <c r="L1947" s="60"/>
      <c r="M1947" s="60"/>
      <c r="N1947" s="60"/>
      <c r="O1947" s="60"/>
      <c r="P1947" s="60"/>
      <c r="Q1947" s="60"/>
      <c r="R1947" s="60"/>
      <c r="S1947" s="60"/>
      <c r="T1947" s="60"/>
      <c r="U1947" s="60"/>
      <c r="V1947" s="60"/>
      <c r="W1947" s="60"/>
      <c r="X1947" s="60"/>
      <c r="Y1947" s="59"/>
      <c r="Z1947" s="20"/>
      <c r="AA1947" s="60"/>
      <c r="AB1947" s="60"/>
      <c r="AC1947" s="60"/>
      <c r="AD1947" s="60"/>
      <c r="AE1947" s="22"/>
      <c r="AF1947" s="22"/>
      <c r="AG1947" s="22"/>
      <c r="AH1947" s="22"/>
      <c r="AI1947" s="22"/>
      <c r="AJ1947" s="22"/>
      <c r="AK1947" s="38"/>
      <c r="AL1947" s="39"/>
      <c r="AM1947" s="39"/>
      <c r="AN1947" s="39"/>
      <c r="AO1947" s="39"/>
      <c r="AP1947" s="39"/>
      <c r="AQ1947" s="39"/>
      <c r="AR1947" s="40"/>
      <c r="AS1947" s="39"/>
      <c r="AT1947" s="42"/>
      <c r="AU1947" s="39"/>
      <c r="AV1947" s="39"/>
      <c r="AW1947" s="39"/>
      <c r="AX1947" s="39"/>
      <c r="AY1947" s="39"/>
      <c r="AZ1947" s="40"/>
      <c r="BA1947" s="39"/>
      <c r="BB1947" s="40"/>
      <c r="BC1947" s="39"/>
      <c r="BD1947" s="42"/>
      <c r="BE1947" s="38"/>
      <c r="BF1947" s="39"/>
      <c r="BG1947" s="55"/>
      <c r="BH1947" s="56"/>
      <c r="BI1947" s="57"/>
      <c r="BJ1947" s="58"/>
    </row>
    <row r="1948" spans="1:62" customFormat="1" ht="15" x14ac:dyDescent="0.35">
      <c r="A1948" s="121"/>
      <c r="B1948" s="76"/>
      <c r="C1948" s="9"/>
      <c r="D1948" s="9"/>
      <c r="E1948" s="9"/>
      <c r="F1948" s="15"/>
      <c r="G1948" s="5"/>
      <c r="H1948" s="5"/>
      <c r="I1948" s="9"/>
      <c r="J1948" s="9"/>
      <c r="K1948" s="9"/>
      <c r="L1948" s="9"/>
      <c r="M1948" s="9"/>
      <c r="N1948" s="9"/>
      <c r="O1948" s="9"/>
      <c r="P1948" s="9"/>
      <c r="Q1948" s="9"/>
      <c r="R1948" s="9"/>
      <c r="S1948" s="9"/>
      <c r="T1948" s="9"/>
      <c r="U1948" s="9"/>
      <c r="V1948" s="8"/>
      <c r="W1948" s="8"/>
      <c r="X1948" s="7"/>
      <c r="Y1948" s="18"/>
      <c r="Z1948" s="7"/>
      <c r="AA1948" s="7"/>
      <c r="AB1948" s="7"/>
      <c r="AC1948" s="9"/>
      <c r="AD1948" s="8"/>
      <c r="AE1948" s="14"/>
      <c r="AF1948" s="14"/>
      <c r="AG1948" s="14"/>
      <c r="AH1948" s="14"/>
      <c r="AI1948" s="14"/>
      <c r="AJ1948" s="14"/>
      <c r="AK1948" s="125"/>
      <c r="AL1948" s="6"/>
      <c r="AM1948" s="5"/>
      <c r="AN1948" s="5"/>
      <c r="AO1948" s="6"/>
      <c r="AP1948" s="6"/>
      <c r="AQ1948" s="6"/>
      <c r="AR1948" s="6"/>
      <c r="AS1948" s="6"/>
      <c r="AT1948" s="130"/>
      <c r="AU1948" s="6"/>
      <c r="AV1948" s="6"/>
      <c r="AW1948" s="6"/>
      <c r="AX1948" s="6"/>
      <c r="AY1948" s="6"/>
      <c r="AZ1948" s="6"/>
      <c r="BA1948" s="6"/>
      <c r="BB1948" s="6"/>
      <c r="BC1948" s="6"/>
      <c r="BD1948" s="130"/>
      <c r="BE1948" s="124"/>
      <c r="BF1948" s="6"/>
      <c r="BG1948" s="130"/>
      <c r="BH1948" s="6"/>
      <c r="BI1948" s="124"/>
      <c r="BJ1948" s="130"/>
    </row>
    <row r="1949" spans="1:62" customFormat="1" ht="15" x14ac:dyDescent="0.35">
      <c r="A1949" s="34"/>
      <c r="B1949" s="76"/>
      <c r="C1949" s="1"/>
      <c r="D1949" s="9"/>
      <c r="E1949" s="1"/>
      <c r="F1949" s="15"/>
      <c r="G1949" s="5"/>
      <c r="H1949" s="5"/>
      <c r="I1949" s="22"/>
      <c r="J1949" s="22"/>
      <c r="K1949" s="22"/>
      <c r="L1949" s="60"/>
      <c r="M1949" s="60"/>
      <c r="N1949" s="60"/>
      <c r="O1949" s="60"/>
      <c r="P1949" s="60"/>
      <c r="Q1949" s="60"/>
      <c r="R1949" s="60"/>
      <c r="S1949" s="60"/>
      <c r="T1949" s="60"/>
      <c r="U1949" s="60"/>
      <c r="V1949" s="60"/>
      <c r="W1949" s="60"/>
      <c r="X1949" s="60"/>
      <c r="Y1949" s="59"/>
      <c r="Z1949" s="20"/>
      <c r="AA1949" s="60"/>
      <c r="AB1949" s="60"/>
      <c r="AC1949" s="60"/>
      <c r="AD1949" s="60"/>
      <c r="AE1949" s="22"/>
      <c r="AF1949" s="22"/>
      <c r="AG1949" s="22"/>
      <c r="AH1949" s="22"/>
      <c r="AI1949" s="22"/>
      <c r="AJ1949" s="22"/>
      <c r="AK1949" s="38"/>
      <c r="AL1949" s="39"/>
      <c r="AM1949" s="39"/>
      <c r="AN1949" s="39"/>
      <c r="AO1949" s="39"/>
      <c r="AP1949" s="39"/>
      <c r="AQ1949" s="39"/>
      <c r="AR1949" s="40"/>
      <c r="AS1949" s="39"/>
      <c r="AT1949" s="42"/>
      <c r="AU1949" s="39"/>
      <c r="AV1949" s="39"/>
      <c r="AW1949" s="39"/>
      <c r="AX1949" s="39"/>
      <c r="AY1949" s="39"/>
      <c r="AZ1949" s="40"/>
      <c r="BA1949" s="39"/>
      <c r="BB1949" s="40"/>
      <c r="BC1949" s="39"/>
      <c r="BD1949" s="42"/>
      <c r="BE1949" s="38"/>
      <c r="BF1949" s="39"/>
      <c r="BG1949" s="55"/>
      <c r="BH1949" s="56"/>
      <c r="BI1949" s="57"/>
      <c r="BJ1949" s="58"/>
    </row>
    <row r="1950" spans="1:62" customFormat="1" ht="15" x14ac:dyDescent="0.35">
      <c r="A1950" s="34"/>
      <c r="B1950" s="19"/>
      <c r="C1950" s="1"/>
      <c r="D1950" s="9"/>
      <c r="E1950" s="1"/>
      <c r="F1950" s="15"/>
      <c r="G1950" s="37"/>
      <c r="H1950" s="5"/>
      <c r="I1950" s="22"/>
      <c r="J1950" s="22"/>
      <c r="K1950" s="22"/>
      <c r="L1950" s="60"/>
      <c r="M1950" s="60"/>
      <c r="N1950" s="60"/>
      <c r="O1950" s="60"/>
      <c r="P1950" s="60"/>
      <c r="Q1950" s="60"/>
      <c r="R1950" s="60"/>
      <c r="S1950" s="60"/>
      <c r="T1950" s="60"/>
      <c r="U1950" s="60"/>
      <c r="V1950" s="60"/>
      <c r="W1950" s="60"/>
      <c r="X1950" s="60"/>
      <c r="Y1950" s="59"/>
      <c r="Z1950" s="20"/>
      <c r="AA1950" s="60"/>
      <c r="AB1950" s="60"/>
      <c r="AC1950" s="60"/>
      <c r="AD1950" s="60"/>
      <c r="AE1950" s="22"/>
      <c r="AF1950" s="22"/>
      <c r="AG1950" s="22"/>
      <c r="AH1950" s="22"/>
      <c r="AI1950" s="22"/>
      <c r="AJ1950" s="22"/>
      <c r="AK1950" s="38"/>
      <c r="AL1950" s="39"/>
      <c r="AM1950" s="39"/>
      <c r="AN1950" s="39"/>
      <c r="AO1950" s="39"/>
      <c r="AP1950" s="39"/>
      <c r="AQ1950" s="39"/>
      <c r="AR1950" s="40"/>
      <c r="AS1950" s="39"/>
      <c r="AT1950" s="42"/>
      <c r="AU1950" s="39"/>
      <c r="AV1950" s="39"/>
      <c r="AW1950" s="39"/>
      <c r="AX1950" s="39"/>
      <c r="AY1950" s="39"/>
      <c r="AZ1950" s="40"/>
      <c r="BA1950" s="39"/>
      <c r="BB1950" s="40"/>
      <c r="BC1950" s="39"/>
      <c r="BD1950" s="42"/>
      <c r="BE1950" s="38"/>
      <c r="BF1950" s="39"/>
      <c r="BG1950" s="55"/>
      <c r="BH1950" s="56"/>
      <c r="BI1950" s="57"/>
      <c r="BJ1950" s="58"/>
    </row>
    <row r="1951" spans="1:62" customFormat="1" ht="15" x14ac:dyDescent="0.35">
      <c r="A1951" s="121"/>
      <c r="B1951" s="76"/>
      <c r="C1951" s="9"/>
      <c r="D1951" s="9"/>
      <c r="E1951" s="9"/>
      <c r="F1951" s="15"/>
      <c r="G1951" s="5"/>
      <c r="H1951" s="5"/>
      <c r="I1951" s="9"/>
      <c r="J1951" s="9"/>
      <c r="K1951" s="9"/>
      <c r="L1951" s="9"/>
      <c r="M1951" s="9"/>
      <c r="N1951" s="9"/>
      <c r="O1951" s="9"/>
      <c r="P1951" s="9"/>
      <c r="Q1951" s="9"/>
      <c r="R1951" s="9"/>
      <c r="S1951" s="9"/>
      <c r="T1951" s="9"/>
      <c r="U1951" s="9"/>
      <c r="V1951" s="8"/>
      <c r="W1951" s="8"/>
      <c r="X1951" s="7"/>
      <c r="Y1951" s="18"/>
      <c r="Z1951" s="7"/>
      <c r="AA1951" s="7"/>
      <c r="AB1951" s="7"/>
      <c r="AC1951" s="9"/>
      <c r="AD1951" s="8"/>
      <c r="AE1951" s="14"/>
      <c r="AF1951" s="14"/>
      <c r="AG1951" s="14"/>
      <c r="AH1951" s="14"/>
      <c r="AI1951" s="14"/>
      <c r="AJ1951" s="14"/>
      <c r="AK1951" s="125"/>
      <c r="AL1951" s="6"/>
      <c r="AM1951" s="5"/>
      <c r="AN1951" s="5"/>
      <c r="AO1951" s="6"/>
      <c r="AP1951" s="6"/>
      <c r="AQ1951" s="6"/>
      <c r="AR1951" s="6"/>
      <c r="AS1951" s="6"/>
      <c r="AT1951" s="130"/>
      <c r="AU1951" s="6"/>
      <c r="AV1951" s="6"/>
      <c r="AW1951" s="6"/>
      <c r="AX1951" s="6"/>
      <c r="AY1951" s="6"/>
      <c r="AZ1951" s="6"/>
      <c r="BA1951" s="6"/>
      <c r="BB1951" s="6"/>
      <c r="BC1951" s="6"/>
      <c r="BD1951" s="130"/>
      <c r="BE1951" s="124"/>
      <c r="BF1951" s="6"/>
      <c r="BG1951" s="130"/>
      <c r="BH1951" s="6"/>
      <c r="BI1951" s="124"/>
      <c r="BJ1951" s="130"/>
    </row>
    <row r="1952" spans="1:62" customFormat="1" ht="15" x14ac:dyDescent="0.35">
      <c r="A1952" s="121"/>
      <c r="B1952" s="76"/>
      <c r="C1952" s="9"/>
      <c r="D1952" s="9"/>
      <c r="E1952" s="9"/>
      <c r="F1952" s="15"/>
      <c r="G1952" s="5"/>
      <c r="H1952" s="5"/>
      <c r="I1952" s="9"/>
      <c r="J1952" s="9"/>
      <c r="K1952" s="9"/>
      <c r="L1952" s="9"/>
      <c r="M1952" s="9"/>
      <c r="N1952" s="9"/>
      <c r="O1952" s="9"/>
      <c r="P1952" s="9"/>
      <c r="Q1952" s="9"/>
      <c r="R1952" s="9"/>
      <c r="S1952" s="9"/>
      <c r="T1952" s="9"/>
      <c r="U1952" s="9"/>
      <c r="V1952" s="9"/>
      <c r="W1952" s="9"/>
      <c r="X1952" s="65"/>
      <c r="Y1952" s="17"/>
      <c r="Z1952" s="65"/>
      <c r="AA1952" s="9"/>
      <c r="AB1952" s="9"/>
      <c r="AC1952" s="9"/>
      <c r="AD1952" s="9"/>
      <c r="AE1952" s="14"/>
      <c r="AF1952" s="14"/>
      <c r="AG1952" s="14"/>
      <c r="AH1952" s="14"/>
      <c r="AI1952" s="14"/>
      <c r="AJ1952" s="14"/>
      <c r="AK1952" s="124"/>
      <c r="AL1952" s="6"/>
      <c r="AM1952" s="6"/>
      <c r="AN1952" s="6"/>
      <c r="AO1952" s="6"/>
      <c r="AP1952" s="6"/>
      <c r="AQ1952" s="6"/>
      <c r="AR1952" s="6"/>
      <c r="AS1952" s="6"/>
      <c r="AT1952" s="130"/>
      <c r="AU1952" s="39"/>
      <c r="AV1952" s="39"/>
      <c r="AW1952" s="6"/>
      <c r="AX1952" s="6"/>
      <c r="AY1952" s="6"/>
      <c r="AZ1952" s="6"/>
      <c r="BA1952" s="6"/>
      <c r="BB1952" s="6"/>
      <c r="BC1952" s="6"/>
      <c r="BD1952" s="130"/>
      <c r="BE1952" s="124"/>
      <c r="BF1952" s="6"/>
      <c r="BG1952" s="130"/>
      <c r="BH1952" s="6"/>
      <c r="BI1952" s="124"/>
      <c r="BJ1952" s="130"/>
    </row>
    <row r="1953" spans="1:62" customFormat="1" ht="15" x14ac:dyDescent="0.35">
      <c r="A1953" s="121"/>
      <c r="B1953" s="76"/>
      <c r="C1953" s="9"/>
      <c r="D1953" s="9"/>
      <c r="E1953" s="9"/>
      <c r="F1953" s="15"/>
      <c r="G1953" s="5"/>
      <c r="H1953" s="5"/>
      <c r="I1953" s="9"/>
      <c r="J1953" s="9"/>
      <c r="K1953" s="9"/>
      <c r="L1953" s="9"/>
      <c r="M1953" s="9"/>
      <c r="N1953" s="9"/>
      <c r="O1953" s="9"/>
      <c r="P1953" s="9"/>
      <c r="Q1953" s="9"/>
      <c r="R1953" s="9"/>
      <c r="S1953" s="9"/>
      <c r="T1953" s="9"/>
      <c r="U1953" s="9"/>
      <c r="V1953" s="9"/>
      <c r="W1953" s="9"/>
      <c r="X1953" s="65"/>
      <c r="Y1953" s="17"/>
      <c r="Z1953" s="65"/>
      <c r="AA1953" s="9"/>
      <c r="AB1953" s="9"/>
      <c r="AC1953" s="9"/>
      <c r="AD1953" s="9"/>
      <c r="AE1953" s="14"/>
      <c r="AF1953" s="14"/>
      <c r="AG1953" s="14"/>
      <c r="AH1953" s="14"/>
      <c r="AI1953" s="14"/>
      <c r="AJ1953" s="14"/>
      <c r="AK1953" s="124"/>
      <c r="AL1953" s="6"/>
      <c r="AM1953" s="6"/>
      <c r="AN1953" s="6"/>
      <c r="AO1953" s="6"/>
      <c r="AP1953" s="6"/>
      <c r="AQ1953" s="6"/>
      <c r="AR1953" s="6"/>
      <c r="AS1953" s="6"/>
      <c r="AT1953" s="130"/>
      <c r="AU1953" s="6"/>
      <c r="AV1953" s="6"/>
      <c r="AW1953" s="6"/>
      <c r="AX1953" s="6"/>
      <c r="AY1953" s="6"/>
      <c r="AZ1953" s="6"/>
      <c r="BA1953" s="6"/>
      <c r="BB1953" s="6"/>
      <c r="BC1953" s="6"/>
      <c r="BD1953" s="130"/>
      <c r="BE1953" s="124"/>
      <c r="BF1953" s="6"/>
      <c r="BG1953" s="130"/>
      <c r="BH1953" s="6"/>
      <c r="BI1953" s="124"/>
      <c r="BJ1953" s="130"/>
    </row>
    <row r="1954" spans="1:62" customFormat="1" ht="15" x14ac:dyDescent="0.35">
      <c r="A1954" s="34"/>
      <c r="B1954" s="19"/>
      <c r="C1954" s="1"/>
      <c r="D1954" s="9"/>
      <c r="E1954" s="1"/>
      <c r="F1954" s="15"/>
      <c r="G1954" s="37"/>
      <c r="H1954" s="5"/>
      <c r="I1954" s="22"/>
      <c r="J1954" s="22"/>
      <c r="K1954" s="22"/>
      <c r="L1954" s="60"/>
      <c r="M1954" s="60"/>
      <c r="N1954" s="60"/>
      <c r="O1954" s="60"/>
      <c r="P1954" s="60"/>
      <c r="Q1954" s="60"/>
      <c r="R1954" s="60"/>
      <c r="S1954" s="60"/>
      <c r="T1954" s="60"/>
      <c r="U1954" s="60"/>
      <c r="V1954" s="60"/>
      <c r="W1954" s="60"/>
      <c r="X1954" s="60"/>
      <c r="Y1954" s="59"/>
      <c r="Z1954" s="20"/>
      <c r="AA1954" s="60"/>
      <c r="AB1954" s="60"/>
      <c r="AC1954" s="60"/>
      <c r="AD1954" s="60"/>
      <c r="AE1954" s="22"/>
      <c r="AF1954" s="22"/>
      <c r="AG1954" s="22"/>
      <c r="AH1954" s="22"/>
      <c r="AI1954" s="22"/>
      <c r="AJ1954" s="22"/>
      <c r="AK1954" s="38"/>
      <c r="AL1954" s="39"/>
      <c r="AM1954" s="39"/>
      <c r="AN1954" s="39"/>
      <c r="AO1954" s="39"/>
      <c r="AP1954" s="39"/>
      <c r="AQ1954" s="39"/>
      <c r="AR1954" s="40"/>
      <c r="AS1954" s="39"/>
      <c r="AT1954" s="42"/>
      <c r="AU1954" s="39"/>
      <c r="AV1954" s="39"/>
      <c r="AW1954" s="39"/>
      <c r="AX1954" s="39"/>
      <c r="AY1954" s="39"/>
      <c r="AZ1954" s="40"/>
      <c r="BA1954" s="39"/>
      <c r="BB1954" s="40"/>
      <c r="BC1954" s="39"/>
      <c r="BD1954" s="42"/>
      <c r="BE1954" s="38"/>
      <c r="BF1954" s="39"/>
      <c r="BG1954" s="55"/>
      <c r="BH1954" s="56"/>
      <c r="BI1954" s="57"/>
      <c r="BJ1954" s="58"/>
    </row>
    <row r="1955" spans="1:62" customFormat="1" ht="15" x14ac:dyDescent="0.35">
      <c r="A1955" s="121"/>
      <c r="B1955" s="76"/>
      <c r="C1955" s="9"/>
      <c r="D1955" s="9"/>
      <c r="E1955" s="9"/>
      <c r="F1955" s="15"/>
      <c r="G1955" s="5"/>
      <c r="H1955" s="5"/>
      <c r="I1955" s="9"/>
      <c r="J1955" s="9"/>
      <c r="K1955" s="9"/>
      <c r="L1955" s="9"/>
      <c r="M1955" s="9"/>
      <c r="N1955" s="9"/>
      <c r="O1955" s="9"/>
      <c r="P1955" s="9"/>
      <c r="Q1955" s="9"/>
      <c r="R1955" s="9"/>
      <c r="S1955" s="9"/>
      <c r="T1955" s="9"/>
      <c r="U1955" s="9"/>
      <c r="V1955" s="9"/>
      <c r="W1955" s="9"/>
      <c r="X1955" s="65"/>
      <c r="Y1955" s="17"/>
      <c r="Z1955" s="65"/>
      <c r="AA1955" s="9"/>
      <c r="AB1955" s="9"/>
      <c r="AC1955" s="9"/>
      <c r="AD1955" s="9"/>
      <c r="AE1955" s="14"/>
      <c r="AF1955" s="14"/>
      <c r="AG1955" s="14"/>
      <c r="AH1955" s="14"/>
      <c r="AI1955" s="14"/>
      <c r="AJ1955" s="14"/>
      <c r="AK1955" s="124"/>
      <c r="AL1955" s="6"/>
      <c r="AM1955" s="6"/>
      <c r="AN1955" s="6"/>
      <c r="AO1955" s="6"/>
      <c r="AP1955" s="6"/>
      <c r="AQ1955" s="6"/>
      <c r="AR1955" s="6"/>
      <c r="AS1955" s="6"/>
      <c r="AT1955" s="130"/>
      <c r="AU1955" s="39"/>
      <c r="AV1955" s="39"/>
      <c r="AW1955" s="6"/>
      <c r="AX1955" s="6"/>
      <c r="AY1955" s="6"/>
      <c r="AZ1955" s="6"/>
      <c r="BA1955" s="6"/>
      <c r="BB1955" s="6"/>
      <c r="BC1955" s="6"/>
      <c r="BD1955" s="130"/>
      <c r="BE1955" s="124"/>
      <c r="BF1955" s="6"/>
      <c r="BG1955" s="130"/>
      <c r="BH1955" s="6"/>
      <c r="BI1955" s="124"/>
      <c r="BJ1955" s="130"/>
    </row>
    <row r="1956" spans="1:62" customFormat="1" ht="15" x14ac:dyDescent="0.35">
      <c r="A1956" s="121"/>
      <c r="B1956" s="76"/>
      <c r="C1956" s="9"/>
      <c r="D1956" s="9"/>
      <c r="E1956" s="9"/>
      <c r="F1956" s="15"/>
      <c r="G1956" s="5"/>
      <c r="H1956" s="5"/>
      <c r="I1956" s="9"/>
      <c r="J1956" s="9"/>
      <c r="K1956" s="9"/>
      <c r="L1956" s="9"/>
      <c r="M1956" s="9"/>
      <c r="N1956" s="9"/>
      <c r="O1956" s="9"/>
      <c r="P1956" s="9"/>
      <c r="Q1956" s="9"/>
      <c r="R1956" s="9"/>
      <c r="S1956" s="9"/>
      <c r="T1956" s="9"/>
      <c r="U1956" s="9"/>
      <c r="V1956" s="9"/>
      <c r="W1956" s="9"/>
      <c r="X1956" s="65"/>
      <c r="Y1956" s="17"/>
      <c r="Z1956" s="65"/>
      <c r="AA1956" s="9"/>
      <c r="AB1956" s="9"/>
      <c r="AC1956" s="9"/>
      <c r="AD1956" s="9"/>
      <c r="AE1956" s="14"/>
      <c r="AF1956" s="14"/>
      <c r="AG1956" s="14"/>
      <c r="AH1956" s="14"/>
      <c r="AI1956" s="14"/>
      <c r="AJ1956" s="14"/>
      <c r="AK1956" s="124"/>
      <c r="AL1956" s="6"/>
      <c r="AM1956" s="6"/>
      <c r="AN1956" s="6"/>
      <c r="AO1956" s="6"/>
      <c r="AP1956" s="6"/>
      <c r="AQ1956" s="6"/>
      <c r="AR1956" s="6"/>
      <c r="AS1956" s="6"/>
      <c r="AT1956" s="130"/>
      <c r="AU1956" s="39"/>
      <c r="AV1956" s="39"/>
      <c r="AW1956" s="6"/>
      <c r="AX1956" s="6"/>
      <c r="AY1956" s="6"/>
      <c r="AZ1956" s="6"/>
      <c r="BA1956" s="6"/>
      <c r="BB1956" s="6"/>
      <c r="BC1956" s="6"/>
      <c r="BD1956" s="130"/>
      <c r="BE1956" s="124"/>
      <c r="BF1956" s="6"/>
      <c r="BG1956" s="130"/>
      <c r="BH1956" s="6"/>
      <c r="BI1956" s="124"/>
      <c r="BJ1956" s="130"/>
    </row>
    <row r="1957" spans="1:62" customFormat="1" ht="15" x14ac:dyDescent="0.35">
      <c r="A1957" s="34"/>
      <c r="B1957" s="19"/>
      <c r="C1957" s="1"/>
      <c r="D1957" s="9"/>
      <c r="E1957" s="1"/>
      <c r="F1957" s="15"/>
      <c r="G1957" s="37"/>
      <c r="H1957" s="5"/>
      <c r="I1957" s="22"/>
      <c r="J1957" s="22"/>
      <c r="K1957" s="22"/>
      <c r="L1957" s="60"/>
      <c r="M1957" s="60"/>
      <c r="N1957" s="60"/>
      <c r="O1957" s="60"/>
      <c r="P1957" s="60"/>
      <c r="Q1957" s="60"/>
      <c r="R1957" s="60"/>
      <c r="S1957" s="60"/>
      <c r="T1957" s="60"/>
      <c r="U1957" s="60"/>
      <c r="V1957" s="60"/>
      <c r="W1957" s="60"/>
      <c r="X1957" s="60"/>
      <c r="Y1957" s="59"/>
      <c r="Z1957" s="20"/>
      <c r="AA1957" s="60"/>
      <c r="AB1957" s="60"/>
      <c r="AC1957" s="60"/>
      <c r="AD1957" s="60"/>
      <c r="AE1957" s="22"/>
      <c r="AF1957" s="22"/>
      <c r="AG1957" s="22"/>
      <c r="AH1957" s="22"/>
      <c r="AI1957" s="22"/>
      <c r="AJ1957" s="22"/>
      <c r="AK1957" s="38"/>
      <c r="AL1957" s="39"/>
      <c r="AM1957" s="39"/>
      <c r="AN1957" s="39"/>
      <c r="AO1957" s="39"/>
      <c r="AP1957" s="39"/>
      <c r="AQ1957" s="39"/>
      <c r="AR1957" s="40"/>
      <c r="AS1957" s="39"/>
      <c r="AT1957" s="42"/>
      <c r="AU1957" s="39"/>
      <c r="AV1957" s="39"/>
      <c r="AW1957" s="39"/>
      <c r="AX1957" s="39"/>
      <c r="AY1957" s="39"/>
      <c r="AZ1957" s="40"/>
      <c r="BA1957" s="39"/>
      <c r="BB1957" s="40"/>
      <c r="BC1957" s="39"/>
      <c r="BD1957" s="42"/>
      <c r="BE1957" s="38"/>
      <c r="BF1957" s="39"/>
      <c r="BG1957" s="55"/>
      <c r="BH1957" s="56"/>
      <c r="BI1957" s="57"/>
      <c r="BJ1957" s="58"/>
    </row>
    <row r="1958" spans="1:62" customFormat="1" ht="15" x14ac:dyDescent="0.35">
      <c r="A1958" s="34"/>
      <c r="B1958" s="19"/>
      <c r="C1958" s="1"/>
      <c r="D1958" s="9"/>
      <c r="E1958" s="1"/>
      <c r="F1958" s="15"/>
      <c r="G1958" s="37"/>
      <c r="H1958" s="5"/>
      <c r="I1958" s="22"/>
      <c r="J1958" s="22"/>
      <c r="K1958" s="22"/>
      <c r="L1958" s="60"/>
      <c r="M1958" s="60"/>
      <c r="N1958" s="60"/>
      <c r="O1958" s="60"/>
      <c r="P1958" s="60"/>
      <c r="Q1958" s="60"/>
      <c r="R1958" s="60"/>
      <c r="S1958" s="60"/>
      <c r="T1958" s="60"/>
      <c r="U1958" s="60"/>
      <c r="V1958" s="60"/>
      <c r="W1958" s="60"/>
      <c r="X1958" s="60"/>
      <c r="Y1958" s="59"/>
      <c r="Z1958" s="20"/>
      <c r="AA1958" s="60"/>
      <c r="AB1958" s="60"/>
      <c r="AC1958" s="60"/>
      <c r="AD1958" s="60"/>
      <c r="AE1958" s="22"/>
      <c r="AF1958" s="22"/>
      <c r="AG1958" s="22"/>
      <c r="AH1958" s="22"/>
      <c r="AI1958" s="22"/>
      <c r="AJ1958" s="22"/>
      <c r="AK1958" s="38"/>
      <c r="AL1958" s="39"/>
      <c r="AM1958" s="39"/>
      <c r="AN1958" s="39"/>
      <c r="AO1958" s="39"/>
      <c r="AP1958" s="39"/>
      <c r="AQ1958" s="39"/>
      <c r="AR1958" s="40"/>
      <c r="AS1958" s="39"/>
      <c r="AT1958" s="42"/>
      <c r="AU1958" s="39"/>
      <c r="AV1958" s="39"/>
      <c r="AW1958" s="39"/>
      <c r="AX1958" s="39"/>
      <c r="AY1958" s="39"/>
      <c r="AZ1958" s="40"/>
      <c r="BA1958" s="39"/>
      <c r="BB1958" s="40"/>
      <c r="BC1958" s="39"/>
      <c r="BD1958" s="42"/>
      <c r="BE1958" s="38"/>
      <c r="BF1958" s="39"/>
      <c r="BG1958" s="55"/>
      <c r="BH1958" s="56"/>
      <c r="BI1958" s="57"/>
      <c r="BJ1958" s="58"/>
    </row>
    <row r="1959" spans="1:62" customFormat="1" ht="15" x14ac:dyDescent="0.35">
      <c r="A1959" s="121"/>
      <c r="B1959" s="76"/>
      <c r="C1959" s="9"/>
      <c r="D1959" s="9"/>
      <c r="E1959" s="9"/>
      <c r="F1959" s="15"/>
      <c r="G1959" s="5"/>
      <c r="H1959" s="5"/>
      <c r="I1959" s="9"/>
      <c r="J1959" s="9"/>
      <c r="K1959" s="9"/>
      <c r="L1959" s="9"/>
      <c r="M1959" s="9"/>
      <c r="N1959" s="9"/>
      <c r="O1959" s="9"/>
      <c r="P1959" s="9"/>
      <c r="Q1959" s="9"/>
      <c r="R1959" s="9"/>
      <c r="S1959" s="9"/>
      <c r="T1959" s="9"/>
      <c r="U1959" s="9"/>
      <c r="V1959" s="8"/>
      <c r="W1959" s="8"/>
      <c r="X1959" s="7"/>
      <c r="Y1959" s="18"/>
      <c r="Z1959" s="7"/>
      <c r="AA1959" s="7"/>
      <c r="AB1959" s="7"/>
      <c r="AC1959" s="9"/>
      <c r="AD1959" s="8"/>
      <c r="AE1959" s="14"/>
      <c r="AF1959" s="14"/>
      <c r="AG1959" s="14"/>
      <c r="AH1959" s="14"/>
      <c r="AI1959" s="14"/>
      <c r="AJ1959" s="14"/>
      <c r="AK1959" s="125"/>
      <c r="AL1959" s="6"/>
      <c r="AM1959" s="5"/>
      <c r="AN1959" s="5"/>
      <c r="AO1959" s="6"/>
      <c r="AP1959" s="6"/>
      <c r="AQ1959" s="6"/>
      <c r="AR1959" s="6"/>
      <c r="AS1959" s="6"/>
      <c r="AT1959" s="130"/>
      <c r="AU1959" s="6"/>
      <c r="AV1959" s="6"/>
      <c r="AW1959" s="6"/>
      <c r="AX1959" s="6"/>
      <c r="AY1959" s="6"/>
      <c r="AZ1959" s="6"/>
      <c r="BA1959" s="6"/>
      <c r="BB1959" s="6"/>
      <c r="BC1959" s="6"/>
      <c r="BD1959" s="130"/>
      <c r="BE1959" s="124"/>
      <c r="BF1959" s="6"/>
      <c r="BG1959" s="130"/>
      <c r="BH1959" s="6"/>
      <c r="BI1959" s="124"/>
      <c r="BJ1959" s="130"/>
    </row>
    <row r="1960" spans="1:62" customFormat="1" ht="15" x14ac:dyDescent="0.35">
      <c r="A1960" s="121"/>
      <c r="B1960" s="76"/>
      <c r="C1960" s="9"/>
      <c r="D1960" s="9"/>
      <c r="E1960" s="9"/>
      <c r="F1960" s="15"/>
      <c r="G1960" s="5"/>
      <c r="H1960" s="5"/>
      <c r="I1960" s="9"/>
      <c r="J1960" s="9"/>
      <c r="K1960" s="9"/>
      <c r="L1960" s="9"/>
      <c r="M1960" s="9"/>
      <c r="N1960" s="9"/>
      <c r="O1960" s="9"/>
      <c r="P1960" s="9"/>
      <c r="Q1960" s="9"/>
      <c r="R1960" s="9"/>
      <c r="S1960" s="9"/>
      <c r="T1960" s="9"/>
      <c r="U1960" s="9"/>
      <c r="V1960" s="8"/>
      <c r="W1960" s="8"/>
      <c r="X1960" s="7"/>
      <c r="Y1960" s="18"/>
      <c r="Z1960" s="7"/>
      <c r="AA1960" s="7"/>
      <c r="AB1960" s="7"/>
      <c r="AC1960" s="9"/>
      <c r="AD1960" s="8"/>
      <c r="AE1960" s="14"/>
      <c r="AF1960" s="14"/>
      <c r="AG1960" s="14"/>
      <c r="AH1960" s="14"/>
      <c r="AI1960" s="14"/>
      <c r="AJ1960" s="14"/>
      <c r="AK1960" s="125"/>
      <c r="AL1960" s="6"/>
      <c r="AM1960" s="5"/>
      <c r="AN1960" s="5"/>
      <c r="AO1960" s="6"/>
      <c r="AP1960" s="6"/>
      <c r="AQ1960" s="6"/>
      <c r="AR1960" s="6"/>
      <c r="AS1960" s="6"/>
      <c r="AT1960" s="130"/>
      <c r="AU1960" s="6"/>
      <c r="AV1960" s="6"/>
      <c r="AW1960" s="6"/>
      <c r="AX1960" s="6"/>
      <c r="AY1960" s="6"/>
      <c r="AZ1960" s="6"/>
      <c r="BA1960" s="6"/>
      <c r="BB1960" s="6"/>
      <c r="BC1960" s="6"/>
      <c r="BD1960" s="130"/>
      <c r="BE1960" s="124"/>
      <c r="BF1960" s="6"/>
      <c r="BG1960" s="130"/>
      <c r="BH1960" s="6"/>
      <c r="BI1960" s="124"/>
      <c r="BJ1960" s="130"/>
    </row>
    <row r="1961" spans="1:62" customFormat="1" ht="15" x14ac:dyDescent="0.35">
      <c r="A1961" s="121"/>
      <c r="B1961" s="76"/>
      <c r="C1961" s="9"/>
      <c r="D1961" s="9"/>
      <c r="E1961" s="9"/>
      <c r="F1961" s="15"/>
      <c r="G1961" s="5"/>
      <c r="H1961" s="5"/>
      <c r="I1961" s="9"/>
      <c r="J1961" s="9"/>
      <c r="K1961" s="9"/>
      <c r="L1961" s="9"/>
      <c r="M1961" s="9"/>
      <c r="N1961" s="9"/>
      <c r="O1961" s="9"/>
      <c r="P1961" s="9"/>
      <c r="Q1961" s="9"/>
      <c r="R1961" s="9"/>
      <c r="S1961" s="9"/>
      <c r="T1961" s="9"/>
      <c r="U1961" s="9"/>
      <c r="V1961" s="9"/>
      <c r="W1961" s="9"/>
      <c r="X1961" s="65"/>
      <c r="Y1961" s="17"/>
      <c r="Z1961" s="65"/>
      <c r="AA1961" s="9"/>
      <c r="AB1961" s="9"/>
      <c r="AC1961" s="9"/>
      <c r="AD1961" s="9"/>
      <c r="AE1961" s="14"/>
      <c r="AF1961" s="14"/>
      <c r="AG1961" s="14"/>
      <c r="AH1961" s="14"/>
      <c r="AI1961" s="14"/>
      <c r="AJ1961" s="14"/>
      <c r="AK1961" s="124"/>
      <c r="AL1961" s="6"/>
      <c r="AM1961" s="6"/>
      <c r="AN1961" s="6"/>
      <c r="AO1961" s="6"/>
      <c r="AP1961" s="6"/>
      <c r="AQ1961" s="6"/>
      <c r="AR1961" s="6"/>
      <c r="AS1961" s="6"/>
      <c r="AT1961" s="130"/>
      <c r="AU1961" s="39"/>
      <c r="AV1961" s="39"/>
      <c r="AW1961" s="6"/>
      <c r="AX1961" s="6"/>
      <c r="AY1961" s="6"/>
      <c r="AZ1961" s="6"/>
      <c r="BA1961" s="6"/>
      <c r="BB1961" s="6"/>
      <c r="BC1961" s="6"/>
      <c r="BD1961" s="130"/>
      <c r="BE1961" s="124"/>
      <c r="BF1961" s="6"/>
      <c r="BG1961" s="130"/>
      <c r="BH1961" s="6"/>
      <c r="BI1961" s="124"/>
      <c r="BJ1961" s="130"/>
    </row>
    <row r="1962" spans="1:62" customFormat="1" ht="15" x14ac:dyDescent="0.35">
      <c r="A1962" s="121"/>
      <c r="B1962" s="76"/>
      <c r="C1962" s="9"/>
      <c r="D1962" s="9"/>
      <c r="E1962" s="9"/>
      <c r="F1962" s="15"/>
      <c r="G1962" s="5"/>
      <c r="H1962" s="5"/>
      <c r="I1962" s="9"/>
      <c r="J1962" s="9"/>
      <c r="K1962" s="9"/>
      <c r="L1962" s="9"/>
      <c r="M1962" s="9"/>
      <c r="N1962" s="9"/>
      <c r="O1962" s="9"/>
      <c r="P1962" s="9"/>
      <c r="Q1962" s="9"/>
      <c r="R1962" s="9"/>
      <c r="S1962" s="9"/>
      <c r="T1962" s="9"/>
      <c r="U1962" s="9"/>
      <c r="V1962" s="9"/>
      <c r="W1962" s="9"/>
      <c r="X1962" s="65"/>
      <c r="Y1962" s="17"/>
      <c r="Z1962" s="65"/>
      <c r="AA1962" s="9"/>
      <c r="AB1962" s="9"/>
      <c r="AC1962" s="9"/>
      <c r="AD1962" s="9"/>
      <c r="AE1962" s="14"/>
      <c r="AF1962" s="14"/>
      <c r="AG1962" s="14"/>
      <c r="AH1962" s="14"/>
      <c r="AI1962" s="14"/>
      <c r="AJ1962" s="14"/>
      <c r="AK1962" s="124"/>
      <c r="AL1962" s="6"/>
      <c r="AM1962" s="6"/>
      <c r="AN1962" s="6"/>
      <c r="AO1962" s="6"/>
      <c r="AP1962" s="6"/>
      <c r="AQ1962" s="6"/>
      <c r="AR1962" s="6"/>
      <c r="AS1962" s="6"/>
      <c r="AT1962" s="130"/>
      <c r="AU1962" s="39"/>
      <c r="AV1962" s="39"/>
      <c r="AW1962" s="6"/>
      <c r="AX1962" s="6"/>
      <c r="AY1962" s="6"/>
      <c r="AZ1962" s="6"/>
      <c r="BA1962" s="6"/>
      <c r="BB1962" s="6"/>
      <c r="BC1962" s="6"/>
      <c r="BD1962" s="130"/>
      <c r="BE1962" s="124"/>
      <c r="BF1962" s="6"/>
      <c r="BG1962" s="130"/>
      <c r="BH1962" s="6"/>
      <c r="BI1962" s="124"/>
      <c r="BJ1962" s="130"/>
    </row>
    <row r="1963" spans="1:62" customFormat="1" ht="15" x14ac:dyDescent="0.35">
      <c r="A1963" s="121"/>
      <c r="B1963" s="76"/>
      <c r="C1963" s="9"/>
      <c r="D1963" s="9"/>
      <c r="E1963" s="9"/>
      <c r="F1963" s="15"/>
      <c r="G1963" s="5"/>
      <c r="H1963" s="5"/>
      <c r="I1963" s="9"/>
      <c r="J1963" s="9"/>
      <c r="K1963" s="9"/>
      <c r="L1963" s="9"/>
      <c r="M1963" s="9"/>
      <c r="N1963" s="9"/>
      <c r="O1963" s="9"/>
      <c r="P1963" s="9"/>
      <c r="Q1963" s="9"/>
      <c r="R1963" s="9"/>
      <c r="S1963" s="9"/>
      <c r="T1963" s="9"/>
      <c r="U1963" s="9"/>
      <c r="V1963" s="9"/>
      <c r="W1963" s="9"/>
      <c r="X1963" s="65"/>
      <c r="Y1963" s="17"/>
      <c r="Z1963" s="65"/>
      <c r="AA1963" s="9"/>
      <c r="AB1963" s="9"/>
      <c r="AC1963" s="9"/>
      <c r="AD1963" s="9"/>
      <c r="AE1963" s="14"/>
      <c r="AF1963" s="14"/>
      <c r="AG1963" s="14"/>
      <c r="AH1963" s="14"/>
      <c r="AI1963" s="14"/>
      <c r="AJ1963" s="14"/>
      <c r="AK1963" s="124"/>
      <c r="AL1963" s="6"/>
      <c r="AM1963" s="6"/>
      <c r="AN1963" s="6"/>
      <c r="AO1963" s="6"/>
      <c r="AP1963" s="6"/>
      <c r="AQ1963" s="6"/>
      <c r="AR1963" s="6"/>
      <c r="AS1963" s="6"/>
      <c r="AT1963" s="130"/>
      <c r="AU1963" s="39"/>
      <c r="AV1963" s="39"/>
      <c r="AW1963" s="6"/>
      <c r="AX1963" s="6"/>
      <c r="AY1963" s="6"/>
      <c r="AZ1963" s="6"/>
      <c r="BA1963" s="6"/>
      <c r="BB1963" s="6"/>
      <c r="BC1963" s="6"/>
      <c r="BD1963" s="130"/>
      <c r="BE1963" s="124"/>
      <c r="BF1963" s="6"/>
      <c r="BG1963" s="130"/>
      <c r="BH1963" s="6"/>
      <c r="BI1963" s="124"/>
      <c r="BJ1963" s="130"/>
    </row>
    <row r="1964" spans="1:62" customFormat="1" ht="15" x14ac:dyDescent="0.35">
      <c r="A1964" s="121"/>
      <c r="B1964" s="76"/>
      <c r="C1964" s="9"/>
      <c r="D1964" s="9"/>
      <c r="E1964" s="9"/>
      <c r="F1964" s="15"/>
      <c r="G1964" s="5"/>
      <c r="H1964" s="5"/>
      <c r="I1964" s="9"/>
      <c r="J1964" s="9"/>
      <c r="K1964" s="9"/>
      <c r="L1964" s="9"/>
      <c r="M1964" s="9"/>
      <c r="N1964" s="9"/>
      <c r="O1964" s="9"/>
      <c r="P1964" s="9"/>
      <c r="Q1964" s="9"/>
      <c r="R1964" s="9"/>
      <c r="S1964" s="9"/>
      <c r="T1964" s="9"/>
      <c r="U1964" s="9"/>
      <c r="V1964" s="8"/>
      <c r="W1964" s="8"/>
      <c r="X1964" s="7"/>
      <c r="Y1964" s="18"/>
      <c r="Z1964" s="7"/>
      <c r="AA1964" s="7"/>
      <c r="AB1964" s="7"/>
      <c r="AC1964" s="9"/>
      <c r="AD1964" s="8"/>
      <c r="AE1964" s="14"/>
      <c r="AF1964" s="14"/>
      <c r="AG1964" s="14"/>
      <c r="AH1964" s="14"/>
      <c r="AI1964" s="14"/>
      <c r="AJ1964" s="14"/>
      <c r="AK1964" s="125"/>
      <c r="AL1964" s="6"/>
      <c r="AM1964" s="5"/>
      <c r="AN1964" s="5"/>
      <c r="AO1964" s="6"/>
      <c r="AP1964" s="6"/>
      <c r="AQ1964" s="6"/>
      <c r="AR1964" s="6"/>
      <c r="AS1964" s="6"/>
      <c r="AT1964" s="130"/>
      <c r="AU1964" s="6"/>
      <c r="AV1964" s="6"/>
      <c r="AW1964" s="6"/>
      <c r="AX1964" s="6"/>
      <c r="AY1964" s="6"/>
      <c r="AZ1964" s="6"/>
      <c r="BA1964" s="6"/>
      <c r="BB1964" s="6"/>
      <c r="BC1964" s="6"/>
      <c r="BD1964" s="130"/>
      <c r="BE1964" s="124"/>
      <c r="BF1964" s="6"/>
      <c r="BG1964" s="130"/>
      <c r="BH1964" s="6"/>
      <c r="BI1964" s="124"/>
      <c r="BJ1964" s="130"/>
    </row>
    <row r="1965" spans="1:62" customFormat="1" ht="15" x14ac:dyDescent="0.35">
      <c r="A1965" s="121"/>
      <c r="B1965" s="76"/>
      <c r="C1965" s="9"/>
      <c r="D1965" s="9"/>
      <c r="E1965" s="9"/>
      <c r="F1965" s="15"/>
      <c r="G1965" s="5"/>
      <c r="H1965" s="5"/>
      <c r="I1965" s="9"/>
      <c r="J1965" s="9"/>
      <c r="K1965" s="9"/>
      <c r="L1965" s="9"/>
      <c r="M1965" s="9"/>
      <c r="N1965" s="9"/>
      <c r="O1965" s="9"/>
      <c r="P1965" s="9"/>
      <c r="Q1965" s="9"/>
      <c r="R1965" s="9"/>
      <c r="S1965" s="9"/>
      <c r="T1965" s="9"/>
      <c r="U1965" s="9"/>
      <c r="V1965" s="8"/>
      <c r="W1965" s="8"/>
      <c r="X1965" s="7"/>
      <c r="Y1965" s="18"/>
      <c r="Z1965" s="7"/>
      <c r="AA1965" s="7"/>
      <c r="AB1965" s="7"/>
      <c r="AC1965" s="9"/>
      <c r="AD1965" s="8"/>
      <c r="AE1965" s="14"/>
      <c r="AF1965" s="14"/>
      <c r="AG1965" s="14"/>
      <c r="AH1965" s="14"/>
      <c r="AI1965" s="14"/>
      <c r="AJ1965" s="14"/>
      <c r="AK1965" s="125"/>
      <c r="AL1965" s="6"/>
      <c r="AM1965" s="5"/>
      <c r="AN1965" s="5"/>
      <c r="AO1965" s="6"/>
      <c r="AP1965" s="6"/>
      <c r="AQ1965" s="6"/>
      <c r="AR1965" s="6"/>
      <c r="AS1965" s="6"/>
      <c r="AT1965" s="130"/>
      <c r="AU1965" s="6"/>
      <c r="AV1965" s="6"/>
      <c r="AW1965" s="6"/>
      <c r="AX1965" s="6"/>
      <c r="AY1965" s="6"/>
      <c r="AZ1965" s="6"/>
      <c r="BA1965" s="6"/>
      <c r="BB1965" s="6"/>
      <c r="BC1965" s="6"/>
      <c r="BD1965" s="130"/>
      <c r="BE1965" s="124"/>
      <c r="BF1965" s="6"/>
      <c r="BG1965" s="130"/>
      <c r="BH1965" s="6"/>
      <c r="BI1965" s="124"/>
      <c r="BJ1965" s="130"/>
    </row>
    <row r="1966" spans="1:62" customFormat="1" ht="15" x14ac:dyDescent="0.35">
      <c r="A1966" s="121"/>
      <c r="B1966" s="76"/>
      <c r="C1966" s="9"/>
      <c r="D1966" s="9"/>
      <c r="E1966" s="9"/>
      <c r="F1966" s="15"/>
      <c r="G1966" s="5"/>
      <c r="H1966" s="5"/>
      <c r="I1966" s="9"/>
      <c r="J1966" s="9"/>
      <c r="K1966" s="9"/>
      <c r="L1966" s="9"/>
      <c r="M1966" s="9"/>
      <c r="N1966" s="9"/>
      <c r="O1966" s="9"/>
      <c r="P1966" s="9"/>
      <c r="Q1966" s="9"/>
      <c r="R1966" s="9"/>
      <c r="S1966" s="9"/>
      <c r="T1966" s="9"/>
      <c r="U1966" s="9"/>
      <c r="V1966" s="9"/>
      <c r="W1966" s="9"/>
      <c r="X1966" s="65"/>
      <c r="Y1966" s="17"/>
      <c r="Z1966" s="65"/>
      <c r="AA1966" s="9"/>
      <c r="AB1966" s="9"/>
      <c r="AC1966" s="9"/>
      <c r="AD1966" s="9"/>
      <c r="AE1966" s="14"/>
      <c r="AF1966" s="14"/>
      <c r="AG1966" s="14"/>
      <c r="AH1966" s="14"/>
      <c r="AI1966" s="14"/>
      <c r="AJ1966" s="14"/>
      <c r="AK1966" s="124"/>
      <c r="AL1966" s="6"/>
      <c r="AM1966" s="6"/>
      <c r="AN1966" s="6"/>
      <c r="AO1966" s="6"/>
      <c r="AP1966" s="6"/>
      <c r="AQ1966" s="6"/>
      <c r="AR1966" s="6"/>
      <c r="AS1966" s="6"/>
      <c r="AT1966" s="130"/>
      <c r="AU1966" s="39"/>
      <c r="AV1966" s="39"/>
      <c r="AW1966" s="6"/>
      <c r="AX1966" s="6"/>
      <c r="AY1966" s="6"/>
      <c r="AZ1966" s="6"/>
      <c r="BA1966" s="6"/>
      <c r="BB1966" s="6"/>
      <c r="BC1966" s="6"/>
      <c r="BD1966" s="130"/>
      <c r="BE1966" s="124"/>
      <c r="BF1966" s="6"/>
      <c r="BG1966" s="130"/>
      <c r="BH1966" s="6"/>
      <c r="BI1966" s="124"/>
      <c r="BJ1966" s="130"/>
    </row>
    <row r="1967" spans="1:62" customFormat="1" ht="15" x14ac:dyDescent="0.35">
      <c r="A1967" s="121"/>
      <c r="B1967" s="76"/>
      <c r="C1967" s="9"/>
      <c r="D1967" s="9"/>
      <c r="E1967" s="9"/>
      <c r="F1967" s="15"/>
      <c r="G1967" s="5"/>
      <c r="H1967" s="5"/>
      <c r="I1967" s="9"/>
      <c r="J1967" s="9"/>
      <c r="K1967" s="9"/>
      <c r="L1967" s="9"/>
      <c r="M1967" s="9"/>
      <c r="N1967" s="9"/>
      <c r="O1967" s="9"/>
      <c r="P1967" s="9"/>
      <c r="Q1967" s="9"/>
      <c r="R1967" s="9"/>
      <c r="S1967" s="9"/>
      <c r="T1967" s="9"/>
      <c r="U1967" s="9"/>
      <c r="V1967" s="9"/>
      <c r="W1967" s="9"/>
      <c r="X1967" s="65"/>
      <c r="Y1967" s="17"/>
      <c r="Z1967" s="65"/>
      <c r="AA1967" s="9"/>
      <c r="AB1967" s="9"/>
      <c r="AC1967" s="9"/>
      <c r="AD1967" s="9"/>
      <c r="AE1967" s="14"/>
      <c r="AF1967" s="14"/>
      <c r="AG1967" s="14"/>
      <c r="AH1967" s="14"/>
      <c r="AI1967" s="14"/>
      <c r="AJ1967" s="14"/>
      <c r="AK1967" s="124"/>
      <c r="AL1967" s="6"/>
      <c r="AM1967" s="6"/>
      <c r="AN1967" s="6"/>
      <c r="AO1967" s="6"/>
      <c r="AP1967" s="6"/>
      <c r="AQ1967" s="6"/>
      <c r="AR1967" s="6"/>
      <c r="AS1967" s="6"/>
      <c r="AT1967" s="130"/>
      <c r="AU1967" s="39"/>
      <c r="AV1967" s="39"/>
      <c r="AW1967" s="6"/>
      <c r="AX1967" s="6"/>
      <c r="AY1967" s="6"/>
      <c r="AZ1967" s="6"/>
      <c r="BA1967" s="6"/>
      <c r="BB1967" s="6"/>
      <c r="BC1967" s="6"/>
      <c r="BD1967" s="130"/>
      <c r="BE1967" s="124"/>
      <c r="BF1967" s="6"/>
      <c r="BG1967" s="130"/>
      <c r="BH1967" s="6"/>
      <c r="BI1967" s="124"/>
      <c r="BJ1967" s="130"/>
    </row>
    <row r="1968" spans="1:62" customFormat="1" ht="15" x14ac:dyDescent="0.35">
      <c r="A1968" s="121"/>
      <c r="B1968" s="76"/>
      <c r="C1968" s="9"/>
      <c r="D1968" s="9"/>
      <c r="E1968" s="9"/>
      <c r="F1968" s="15"/>
      <c r="G1968" s="5"/>
      <c r="H1968" s="5"/>
      <c r="I1968" s="9"/>
      <c r="J1968" s="9"/>
      <c r="K1968" s="9"/>
      <c r="L1968" s="9"/>
      <c r="M1968" s="9"/>
      <c r="N1968" s="9"/>
      <c r="O1968" s="9"/>
      <c r="P1968" s="9"/>
      <c r="Q1968" s="9"/>
      <c r="R1968" s="9"/>
      <c r="S1968" s="9"/>
      <c r="T1968" s="9"/>
      <c r="U1968" s="9"/>
      <c r="V1968" s="9"/>
      <c r="W1968" s="9"/>
      <c r="X1968" s="65"/>
      <c r="Y1968" s="17"/>
      <c r="Z1968" s="65"/>
      <c r="AA1968" s="9"/>
      <c r="AB1968" s="9"/>
      <c r="AC1968" s="9"/>
      <c r="AD1968" s="9"/>
      <c r="AE1968" s="14"/>
      <c r="AF1968" s="14"/>
      <c r="AG1968" s="14"/>
      <c r="AH1968" s="14"/>
      <c r="AI1968" s="14"/>
      <c r="AJ1968" s="14"/>
      <c r="AK1968" s="124"/>
      <c r="AL1968" s="6"/>
      <c r="AM1968" s="6"/>
      <c r="AN1968" s="6"/>
      <c r="AO1968" s="6"/>
      <c r="AP1968" s="6"/>
      <c r="AQ1968" s="6"/>
      <c r="AR1968" s="6"/>
      <c r="AS1968" s="6"/>
      <c r="AT1968" s="130"/>
      <c r="AU1968" s="39"/>
      <c r="AV1968" s="39"/>
      <c r="AW1968" s="6"/>
      <c r="AX1968" s="6"/>
      <c r="AY1968" s="6"/>
      <c r="AZ1968" s="6"/>
      <c r="BA1968" s="6"/>
      <c r="BB1968" s="6"/>
      <c r="BC1968" s="6"/>
      <c r="BD1968" s="130"/>
      <c r="BE1968" s="124"/>
      <c r="BF1968" s="6"/>
      <c r="BG1968" s="130"/>
      <c r="BH1968" s="6"/>
      <c r="BI1968" s="124"/>
      <c r="BJ1968" s="130"/>
    </row>
    <row r="1969" spans="1:62" customFormat="1" ht="15" x14ac:dyDescent="0.35">
      <c r="A1969" s="121"/>
      <c r="B1969" s="76"/>
      <c r="C1969" s="9"/>
      <c r="D1969" s="9"/>
      <c r="E1969" s="9"/>
      <c r="F1969" s="15"/>
      <c r="G1969" s="5"/>
      <c r="H1969" s="5"/>
      <c r="I1969" s="9"/>
      <c r="J1969" s="9"/>
      <c r="K1969" s="9"/>
      <c r="L1969" s="9"/>
      <c r="M1969" s="9"/>
      <c r="N1969" s="9"/>
      <c r="O1969" s="9"/>
      <c r="P1969" s="9"/>
      <c r="Q1969" s="9"/>
      <c r="R1969" s="9"/>
      <c r="S1969" s="9"/>
      <c r="T1969" s="9"/>
      <c r="U1969" s="9"/>
      <c r="V1969" s="8"/>
      <c r="W1969" s="8"/>
      <c r="X1969" s="7"/>
      <c r="Y1969" s="18"/>
      <c r="Z1969" s="7"/>
      <c r="AA1969" s="7"/>
      <c r="AB1969" s="7"/>
      <c r="AC1969" s="9"/>
      <c r="AD1969" s="8"/>
      <c r="AE1969" s="14"/>
      <c r="AF1969" s="14"/>
      <c r="AG1969" s="14"/>
      <c r="AH1969" s="14"/>
      <c r="AI1969" s="14"/>
      <c r="AJ1969" s="14"/>
      <c r="AK1969" s="125"/>
      <c r="AL1969" s="6"/>
      <c r="AM1969" s="5"/>
      <c r="AN1969" s="5"/>
      <c r="AO1969" s="6"/>
      <c r="AP1969" s="6"/>
      <c r="AQ1969" s="6"/>
      <c r="AR1969" s="6"/>
      <c r="AS1969" s="6"/>
      <c r="AT1969" s="130"/>
      <c r="AU1969" s="6"/>
      <c r="AV1969" s="6"/>
      <c r="AW1969" s="6"/>
      <c r="AX1969" s="6"/>
      <c r="AY1969" s="6"/>
      <c r="AZ1969" s="6"/>
      <c r="BA1969" s="6"/>
      <c r="BB1969" s="6"/>
      <c r="BC1969" s="6"/>
      <c r="BD1969" s="130"/>
      <c r="BE1969" s="124"/>
      <c r="BF1969" s="6"/>
      <c r="BG1969" s="130"/>
      <c r="BH1969" s="6"/>
      <c r="BI1969" s="124"/>
      <c r="BJ1969" s="130"/>
    </row>
    <row r="1970" spans="1:62" customFormat="1" ht="15" x14ac:dyDescent="0.35">
      <c r="A1970" s="121"/>
      <c r="B1970" s="76"/>
      <c r="C1970" s="9"/>
      <c r="D1970" s="9"/>
      <c r="E1970" s="9"/>
      <c r="F1970" s="15"/>
      <c r="G1970" s="5"/>
      <c r="H1970" s="5"/>
      <c r="I1970" s="9"/>
      <c r="J1970" s="9"/>
      <c r="K1970" s="9"/>
      <c r="L1970" s="9"/>
      <c r="M1970" s="9"/>
      <c r="N1970" s="9"/>
      <c r="O1970" s="9"/>
      <c r="P1970" s="9"/>
      <c r="Q1970" s="9"/>
      <c r="R1970" s="9"/>
      <c r="S1970" s="9"/>
      <c r="T1970" s="9"/>
      <c r="U1970" s="9"/>
      <c r="V1970" s="8"/>
      <c r="W1970" s="8"/>
      <c r="X1970" s="7"/>
      <c r="Y1970" s="18"/>
      <c r="Z1970" s="7"/>
      <c r="AA1970" s="7"/>
      <c r="AB1970" s="7"/>
      <c r="AC1970" s="9"/>
      <c r="AD1970" s="8"/>
      <c r="AE1970" s="14"/>
      <c r="AF1970" s="14"/>
      <c r="AG1970" s="14"/>
      <c r="AH1970" s="14"/>
      <c r="AI1970" s="14"/>
      <c r="AJ1970" s="14"/>
      <c r="AK1970" s="125"/>
      <c r="AL1970" s="6"/>
      <c r="AM1970" s="5"/>
      <c r="AN1970" s="5"/>
      <c r="AO1970" s="6"/>
      <c r="AP1970" s="6"/>
      <c r="AQ1970" s="6"/>
      <c r="AR1970" s="6"/>
      <c r="AS1970" s="6"/>
      <c r="AT1970" s="130"/>
      <c r="AU1970" s="6"/>
      <c r="AV1970" s="6"/>
      <c r="AW1970" s="6"/>
      <c r="AX1970" s="6"/>
      <c r="AY1970" s="6"/>
      <c r="AZ1970" s="6"/>
      <c r="BA1970" s="6"/>
      <c r="BB1970" s="6"/>
      <c r="BC1970" s="6"/>
      <c r="BD1970" s="130"/>
      <c r="BE1970" s="124"/>
      <c r="BF1970" s="6"/>
      <c r="BG1970" s="130"/>
      <c r="BH1970" s="6"/>
      <c r="BI1970" s="124"/>
      <c r="BJ1970" s="130"/>
    </row>
    <row r="1971" spans="1:62" customFormat="1" ht="15" x14ac:dyDescent="0.35">
      <c r="A1971" s="121"/>
      <c r="B1971" s="76"/>
      <c r="C1971" s="9"/>
      <c r="D1971" s="9"/>
      <c r="E1971" s="9"/>
      <c r="F1971" s="15"/>
      <c r="G1971" s="5"/>
      <c r="H1971" s="5"/>
      <c r="I1971" s="9"/>
      <c r="J1971" s="9"/>
      <c r="K1971" s="9"/>
      <c r="L1971" s="9"/>
      <c r="M1971" s="9"/>
      <c r="N1971" s="9"/>
      <c r="O1971" s="9"/>
      <c r="P1971" s="9"/>
      <c r="Q1971" s="9"/>
      <c r="R1971" s="9"/>
      <c r="S1971" s="9"/>
      <c r="T1971" s="9"/>
      <c r="U1971" s="9"/>
      <c r="V1971" s="9"/>
      <c r="W1971" s="9"/>
      <c r="X1971" s="65"/>
      <c r="Y1971" s="17"/>
      <c r="Z1971" s="65"/>
      <c r="AA1971" s="9"/>
      <c r="AB1971" s="9"/>
      <c r="AC1971" s="9"/>
      <c r="AD1971" s="9"/>
      <c r="AE1971" s="14"/>
      <c r="AF1971" s="14"/>
      <c r="AG1971" s="14"/>
      <c r="AH1971" s="14"/>
      <c r="AI1971" s="14"/>
      <c r="AJ1971" s="14"/>
      <c r="AK1971" s="124"/>
      <c r="AL1971" s="6"/>
      <c r="AM1971" s="6"/>
      <c r="AN1971" s="6"/>
      <c r="AO1971" s="6"/>
      <c r="AP1971" s="6"/>
      <c r="AQ1971" s="6"/>
      <c r="AR1971" s="6"/>
      <c r="AS1971" s="6"/>
      <c r="AT1971" s="130"/>
      <c r="AU1971" s="39"/>
      <c r="AV1971" s="39"/>
      <c r="AW1971" s="6"/>
      <c r="AX1971" s="6"/>
      <c r="AY1971" s="6"/>
      <c r="AZ1971" s="6"/>
      <c r="BA1971" s="6"/>
      <c r="BB1971" s="6"/>
      <c r="BC1971" s="6"/>
      <c r="BD1971" s="130"/>
      <c r="BE1971" s="124"/>
      <c r="BF1971" s="6"/>
      <c r="BG1971" s="130"/>
      <c r="BH1971" s="6"/>
      <c r="BI1971" s="124"/>
      <c r="BJ1971" s="130"/>
    </row>
    <row r="1972" spans="1:62" customFormat="1" ht="15" x14ac:dyDescent="0.35">
      <c r="A1972" s="121"/>
      <c r="B1972" s="76"/>
      <c r="C1972" s="9"/>
      <c r="D1972" s="9"/>
      <c r="E1972" s="9"/>
      <c r="F1972" s="15"/>
      <c r="G1972" s="5"/>
      <c r="H1972" s="5"/>
      <c r="I1972" s="9"/>
      <c r="J1972" s="9"/>
      <c r="K1972" s="9"/>
      <c r="L1972" s="9"/>
      <c r="M1972" s="9"/>
      <c r="N1972" s="9"/>
      <c r="O1972" s="9"/>
      <c r="P1972" s="9"/>
      <c r="Q1972" s="9"/>
      <c r="R1972" s="9"/>
      <c r="S1972" s="9"/>
      <c r="T1972" s="9"/>
      <c r="U1972" s="9"/>
      <c r="V1972" s="8"/>
      <c r="W1972" s="8"/>
      <c r="X1972" s="7"/>
      <c r="Y1972" s="18"/>
      <c r="Z1972" s="7"/>
      <c r="AA1972" s="7"/>
      <c r="AB1972" s="7"/>
      <c r="AC1972" s="9"/>
      <c r="AD1972" s="8"/>
      <c r="AE1972" s="14"/>
      <c r="AF1972" s="14"/>
      <c r="AG1972" s="14"/>
      <c r="AH1972" s="14"/>
      <c r="AI1972" s="14"/>
      <c r="AJ1972" s="14"/>
      <c r="AK1972" s="125"/>
      <c r="AL1972" s="6"/>
      <c r="AM1972" s="5"/>
      <c r="AN1972" s="5"/>
      <c r="AO1972" s="6"/>
      <c r="AP1972" s="6"/>
      <c r="AQ1972" s="6"/>
      <c r="AR1972" s="6"/>
      <c r="AS1972" s="6"/>
      <c r="AT1972" s="130"/>
      <c r="AU1972" s="6"/>
      <c r="AV1972" s="6"/>
      <c r="AW1972" s="6"/>
      <c r="AX1972" s="6"/>
      <c r="AY1972" s="6"/>
      <c r="AZ1972" s="6"/>
      <c r="BA1972" s="6"/>
      <c r="BB1972" s="6"/>
      <c r="BC1972" s="6"/>
      <c r="BD1972" s="130"/>
      <c r="BE1972" s="124"/>
      <c r="BF1972" s="6"/>
      <c r="BG1972" s="130"/>
      <c r="BH1972" s="6"/>
      <c r="BI1972" s="124"/>
      <c r="BJ1972" s="130"/>
    </row>
    <row r="1973" spans="1:62" customFormat="1" ht="15" x14ac:dyDescent="0.35">
      <c r="A1973" s="121"/>
      <c r="B1973" s="76"/>
      <c r="C1973" s="9"/>
      <c r="D1973" s="9"/>
      <c r="E1973" s="9"/>
      <c r="F1973" s="15"/>
      <c r="G1973" s="5"/>
      <c r="H1973" s="5"/>
      <c r="I1973" s="9"/>
      <c r="J1973" s="9"/>
      <c r="K1973" s="9"/>
      <c r="L1973" s="9"/>
      <c r="M1973" s="9"/>
      <c r="N1973" s="9"/>
      <c r="O1973" s="9"/>
      <c r="P1973" s="9"/>
      <c r="Q1973" s="9"/>
      <c r="R1973" s="9"/>
      <c r="S1973" s="9"/>
      <c r="T1973" s="9"/>
      <c r="U1973" s="9"/>
      <c r="V1973" s="9"/>
      <c r="W1973" s="9"/>
      <c r="X1973" s="65"/>
      <c r="Y1973" s="17"/>
      <c r="Z1973" s="65"/>
      <c r="AA1973" s="9"/>
      <c r="AB1973" s="9"/>
      <c r="AC1973" s="9"/>
      <c r="AD1973" s="9"/>
      <c r="AE1973" s="14"/>
      <c r="AF1973" s="14"/>
      <c r="AG1973" s="14"/>
      <c r="AH1973" s="14"/>
      <c r="AI1973" s="14"/>
      <c r="AJ1973" s="14"/>
      <c r="AK1973" s="124"/>
      <c r="AL1973" s="6"/>
      <c r="AM1973" s="6"/>
      <c r="AN1973" s="6"/>
      <c r="AO1973" s="6"/>
      <c r="AP1973" s="6"/>
      <c r="AQ1973" s="6"/>
      <c r="AR1973" s="6"/>
      <c r="AS1973" s="6"/>
      <c r="AT1973" s="130"/>
      <c r="AU1973" s="39"/>
      <c r="AV1973" s="39"/>
      <c r="AW1973" s="6"/>
      <c r="AX1973" s="6"/>
      <c r="AY1973" s="6"/>
      <c r="AZ1973" s="6"/>
      <c r="BA1973" s="6"/>
      <c r="BB1973" s="6"/>
      <c r="BC1973" s="6"/>
      <c r="BD1973" s="130"/>
      <c r="BE1973" s="124"/>
      <c r="BF1973" s="6"/>
      <c r="BG1973" s="130"/>
      <c r="BH1973" s="6"/>
      <c r="BI1973" s="124"/>
      <c r="BJ1973" s="130"/>
    </row>
    <row r="1974" spans="1:62" customFormat="1" ht="15" x14ac:dyDescent="0.35">
      <c r="A1974" s="121"/>
      <c r="B1974" s="76"/>
      <c r="C1974" s="9"/>
      <c r="D1974" s="9"/>
      <c r="E1974" s="9"/>
      <c r="F1974" s="15"/>
      <c r="G1974" s="5"/>
      <c r="H1974" s="5"/>
      <c r="I1974" s="9"/>
      <c r="J1974" s="9"/>
      <c r="K1974" s="9"/>
      <c r="L1974" s="9"/>
      <c r="M1974" s="9"/>
      <c r="N1974" s="9"/>
      <c r="O1974" s="9"/>
      <c r="P1974" s="9"/>
      <c r="Q1974" s="9"/>
      <c r="R1974" s="9"/>
      <c r="S1974" s="9"/>
      <c r="T1974" s="9"/>
      <c r="U1974" s="9"/>
      <c r="V1974" s="8"/>
      <c r="W1974" s="8"/>
      <c r="X1974" s="7"/>
      <c r="Y1974" s="18"/>
      <c r="Z1974" s="7"/>
      <c r="AA1974" s="7"/>
      <c r="AB1974" s="7"/>
      <c r="AC1974" s="9"/>
      <c r="AD1974" s="8"/>
      <c r="AE1974" s="14"/>
      <c r="AF1974" s="14"/>
      <c r="AG1974" s="14"/>
      <c r="AH1974" s="14"/>
      <c r="AI1974" s="14"/>
      <c r="AJ1974" s="14"/>
      <c r="AK1974" s="125"/>
      <c r="AL1974" s="6"/>
      <c r="AM1974" s="5"/>
      <c r="AN1974" s="5"/>
      <c r="AO1974" s="6"/>
      <c r="AP1974" s="6"/>
      <c r="AQ1974" s="6"/>
      <c r="AR1974" s="6"/>
      <c r="AS1974" s="6"/>
      <c r="AT1974" s="130"/>
      <c r="AU1974" s="6"/>
      <c r="AV1974" s="6"/>
      <c r="AW1974" s="6"/>
      <c r="AX1974" s="6"/>
      <c r="AY1974" s="6"/>
      <c r="AZ1974" s="6"/>
      <c r="BA1974" s="6"/>
      <c r="BB1974" s="6"/>
      <c r="BC1974" s="6"/>
      <c r="BD1974" s="130"/>
      <c r="BE1974" s="124"/>
      <c r="BF1974" s="6"/>
      <c r="BG1974" s="130"/>
      <c r="BH1974" s="6"/>
      <c r="BI1974" s="124"/>
      <c r="BJ1974" s="130"/>
    </row>
    <row r="1975" spans="1:62" customFormat="1" ht="15" x14ac:dyDescent="0.35">
      <c r="A1975" s="121"/>
      <c r="B1975" s="76"/>
      <c r="C1975" s="9"/>
      <c r="D1975" s="9"/>
      <c r="E1975" s="9"/>
      <c r="F1975" s="15"/>
      <c r="G1975" s="5"/>
      <c r="H1975" s="5"/>
      <c r="I1975" s="9"/>
      <c r="J1975" s="9"/>
      <c r="K1975" s="9"/>
      <c r="L1975" s="9"/>
      <c r="M1975" s="9"/>
      <c r="N1975" s="9"/>
      <c r="O1975" s="9"/>
      <c r="P1975" s="9"/>
      <c r="Q1975" s="9"/>
      <c r="R1975" s="9"/>
      <c r="S1975" s="9"/>
      <c r="T1975" s="9"/>
      <c r="U1975" s="9"/>
      <c r="V1975" s="8"/>
      <c r="W1975" s="8"/>
      <c r="X1975" s="7"/>
      <c r="Y1975" s="18"/>
      <c r="Z1975" s="7"/>
      <c r="AA1975" s="7"/>
      <c r="AB1975" s="7"/>
      <c r="AC1975" s="9"/>
      <c r="AD1975" s="8"/>
      <c r="AE1975" s="14"/>
      <c r="AF1975" s="14"/>
      <c r="AG1975" s="14"/>
      <c r="AH1975" s="14"/>
      <c r="AI1975" s="14"/>
      <c r="AJ1975" s="14"/>
      <c r="AK1975" s="125"/>
      <c r="AL1975" s="6"/>
      <c r="AM1975" s="5"/>
      <c r="AN1975" s="5"/>
      <c r="AO1975" s="6"/>
      <c r="AP1975" s="6"/>
      <c r="AQ1975" s="6"/>
      <c r="AR1975" s="6"/>
      <c r="AS1975" s="6"/>
      <c r="AT1975" s="130"/>
      <c r="AU1975" s="39"/>
      <c r="AV1975" s="39"/>
      <c r="AW1975" s="6"/>
      <c r="AX1975" s="6"/>
      <c r="AY1975" s="6"/>
      <c r="AZ1975" s="6"/>
      <c r="BA1975" s="6"/>
      <c r="BB1975" s="6"/>
      <c r="BC1975" s="6"/>
      <c r="BD1975" s="130"/>
      <c r="BE1975" s="124"/>
      <c r="BF1975" s="6"/>
      <c r="BG1975" s="130"/>
      <c r="BH1975" s="6"/>
      <c r="BI1975" s="124"/>
      <c r="BJ1975" s="130"/>
    </row>
    <row r="1976" spans="1:62" customFormat="1" ht="15" x14ac:dyDescent="0.35">
      <c r="A1976" s="121"/>
      <c r="B1976" s="76"/>
      <c r="C1976" s="9"/>
      <c r="D1976" s="9"/>
      <c r="E1976" s="9"/>
      <c r="F1976" s="15"/>
      <c r="G1976" s="5"/>
      <c r="H1976" s="5"/>
      <c r="I1976" s="9"/>
      <c r="J1976" s="9"/>
      <c r="K1976" s="9"/>
      <c r="L1976" s="9"/>
      <c r="M1976" s="9"/>
      <c r="N1976" s="9"/>
      <c r="O1976" s="9"/>
      <c r="P1976" s="9"/>
      <c r="Q1976" s="9"/>
      <c r="R1976" s="9"/>
      <c r="S1976" s="9"/>
      <c r="T1976" s="9"/>
      <c r="U1976" s="9"/>
      <c r="V1976" s="9"/>
      <c r="W1976" s="9"/>
      <c r="X1976" s="65"/>
      <c r="Y1976" s="17"/>
      <c r="Z1976" s="65"/>
      <c r="AA1976" s="9"/>
      <c r="AB1976" s="9"/>
      <c r="AC1976" s="9"/>
      <c r="AD1976" s="9"/>
      <c r="AE1976" s="14"/>
      <c r="AF1976" s="14"/>
      <c r="AG1976" s="14"/>
      <c r="AH1976" s="14"/>
      <c r="AI1976" s="14"/>
      <c r="AJ1976" s="14"/>
      <c r="AK1976" s="124"/>
      <c r="AL1976" s="6"/>
      <c r="AM1976" s="6"/>
      <c r="AN1976" s="6"/>
      <c r="AO1976" s="6"/>
      <c r="AP1976" s="6"/>
      <c r="AQ1976" s="6"/>
      <c r="AR1976" s="6"/>
      <c r="AS1976" s="6"/>
      <c r="AT1976" s="130"/>
      <c r="AU1976" s="39"/>
      <c r="AV1976" s="39"/>
      <c r="AW1976" s="6"/>
      <c r="AX1976" s="6"/>
      <c r="AY1976" s="6"/>
      <c r="AZ1976" s="6"/>
      <c r="BA1976" s="6"/>
      <c r="BB1976" s="6"/>
      <c r="BC1976" s="6"/>
      <c r="BD1976" s="130"/>
      <c r="BE1976" s="124"/>
      <c r="BF1976" s="6"/>
      <c r="BG1976" s="130"/>
      <c r="BH1976" s="6"/>
      <c r="BI1976" s="124"/>
      <c r="BJ1976" s="130"/>
    </row>
    <row r="1977" spans="1:62" customFormat="1" ht="15" x14ac:dyDescent="0.35">
      <c r="A1977" s="121"/>
      <c r="B1977" s="76"/>
      <c r="C1977" s="9"/>
      <c r="D1977" s="9"/>
      <c r="E1977" s="9"/>
      <c r="F1977" s="15"/>
      <c r="G1977" s="5"/>
      <c r="H1977" s="5"/>
      <c r="I1977" s="9"/>
      <c r="J1977" s="9"/>
      <c r="K1977" s="9"/>
      <c r="L1977" s="9"/>
      <c r="M1977" s="9"/>
      <c r="N1977" s="9"/>
      <c r="O1977" s="9"/>
      <c r="P1977" s="9"/>
      <c r="Q1977" s="9"/>
      <c r="R1977" s="9"/>
      <c r="S1977" s="9"/>
      <c r="T1977" s="9"/>
      <c r="U1977" s="9"/>
      <c r="V1977" s="8"/>
      <c r="W1977" s="8"/>
      <c r="X1977" s="7"/>
      <c r="Y1977" s="18"/>
      <c r="Z1977" s="7"/>
      <c r="AA1977" s="7"/>
      <c r="AB1977" s="7"/>
      <c r="AC1977" s="9"/>
      <c r="AD1977" s="8"/>
      <c r="AE1977" s="14"/>
      <c r="AF1977" s="14"/>
      <c r="AG1977" s="14"/>
      <c r="AH1977" s="14"/>
      <c r="AI1977" s="14"/>
      <c r="AJ1977" s="14"/>
      <c r="AK1977" s="125"/>
      <c r="AL1977" s="6"/>
      <c r="AM1977" s="5"/>
      <c r="AN1977" s="5"/>
      <c r="AO1977" s="6"/>
      <c r="AP1977" s="6"/>
      <c r="AQ1977" s="6"/>
      <c r="AR1977" s="6"/>
      <c r="AS1977" s="6"/>
      <c r="AT1977" s="130"/>
      <c r="AU1977" s="6"/>
      <c r="AV1977" s="6"/>
      <c r="AW1977" s="6"/>
      <c r="AX1977" s="6"/>
      <c r="AY1977" s="6"/>
      <c r="AZ1977" s="6"/>
      <c r="BA1977" s="6"/>
      <c r="BB1977" s="6"/>
      <c r="BC1977" s="6"/>
      <c r="BD1977" s="130"/>
      <c r="BE1977" s="124"/>
      <c r="BF1977" s="6"/>
      <c r="BG1977" s="130"/>
      <c r="BH1977" s="6"/>
      <c r="BI1977" s="124"/>
      <c r="BJ1977" s="130"/>
    </row>
    <row r="1978" spans="1:62" customFormat="1" ht="15" x14ac:dyDescent="0.35">
      <c r="A1978" s="34"/>
      <c r="B1978" s="19"/>
      <c r="C1978" s="1"/>
      <c r="D1978" s="9"/>
      <c r="E1978" s="1"/>
      <c r="F1978" s="15"/>
      <c r="G1978" s="37"/>
      <c r="H1978" s="5"/>
      <c r="I1978" s="22"/>
      <c r="J1978" s="22"/>
      <c r="K1978" s="22"/>
      <c r="L1978" s="60"/>
      <c r="M1978" s="60"/>
      <c r="N1978" s="60"/>
      <c r="O1978" s="60"/>
      <c r="P1978" s="60"/>
      <c r="Q1978" s="60"/>
      <c r="R1978" s="60"/>
      <c r="S1978" s="60"/>
      <c r="T1978" s="60"/>
      <c r="U1978" s="60"/>
      <c r="V1978" s="60"/>
      <c r="W1978" s="60"/>
      <c r="X1978" s="60"/>
      <c r="Y1978" s="59"/>
      <c r="Z1978" s="20"/>
      <c r="AA1978" s="60"/>
      <c r="AB1978" s="60"/>
      <c r="AC1978" s="60"/>
      <c r="AD1978" s="60"/>
      <c r="AE1978" s="22"/>
      <c r="AF1978" s="22"/>
      <c r="AG1978" s="22"/>
      <c r="AH1978" s="22"/>
      <c r="AI1978" s="22"/>
      <c r="AJ1978" s="22"/>
      <c r="AK1978" s="38"/>
      <c r="AL1978" s="39"/>
      <c r="AM1978" s="39"/>
      <c r="AN1978" s="39"/>
      <c r="AO1978" s="39"/>
      <c r="AP1978" s="39"/>
      <c r="AQ1978" s="39"/>
      <c r="AR1978" s="40"/>
      <c r="AS1978" s="39"/>
      <c r="AT1978" s="42"/>
      <c r="AU1978" s="39"/>
      <c r="AV1978" s="39"/>
      <c r="AW1978" s="39"/>
      <c r="AX1978" s="39"/>
      <c r="AY1978" s="39"/>
      <c r="AZ1978" s="40"/>
      <c r="BA1978" s="39"/>
      <c r="BB1978" s="40"/>
      <c r="BC1978" s="39"/>
      <c r="BD1978" s="42"/>
      <c r="BE1978" s="38"/>
      <c r="BF1978" s="39"/>
      <c r="BG1978" s="55"/>
      <c r="BH1978" s="56"/>
      <c r="BI1978" s="57"/>
      <c r="BJ1978" s="58"/>
    </row>
    <row r="1979" spans="1:62" customFormat="1" ht="15" x14ac:dyDescent="0.35">
      <c r="A1979" s="34"/>
      <c r="B1979" s="76"/>
      <c r="C1979" s="1"/>
      <c r="D1979" s="9"/>
      <c r="E1979" s="1"/>
      <c r="F1979" s="15"/>
      <c r="G1979" s="5"/>
      <c r="H1979" s="5"/>
      <c r="I1979" s="22"/>
      <c r="J1979" s="22"/>
      <c r="K1979" s="22"/>
      <c r="L1979" s="60"/>
      <c r="M1979" s="60"/>
      <c r="N1979" s="60"/>
      <c r="O1979" s="60"/>
      <c r="P1979" s="60"/>
      <c r="Q1979" s="60"/>
      <c r="R1979" s="60"/>
      <c r="S1979" s="60"/>
      <c r="T1979" s="60"/>
      <c r="U1979" s="60"/>
      <c r="V1979" s="60"/>
      <c r="W1979" s="60"/>
      <c r="X1979" s="60"/>
      <c r="Y1979" s="59"/>
      <c r="Z1979" s="20"/>
      <c r="AA1979" s="60"/>
      <c r="AB1979" s="60"/>
      <c r="AC1979" s="60"/>
      <c r="AD1979" s="60"/>
      <c r="AE1979" s="22"/>
      <c r="AF1979" s="22"/>
      <c r="AG1979" s="22"/>
      <c r="AH1979" s="22"/>
      <c r="AI1979" s="22"/>
      <c r="AJ1979" s="22"/>
      <c r="AK1979" s="38"/>
      <c r="AL1979" s="39"/>
      <c r="AM1979" s="39"/>
      <c r="AN1979" s="39"/>
      <c r="AO1979" s="39"/>
      <c r="AP1979" s="39"/>
      <c r="AQ1979" s="39"/>
      <c r="AR1979" s="40"/>
      <c r="AS1979" s="39"/>
      <c r="AT1979" s="42"/>
      <c r="AU1979" s="39"/>
      <c r="AV1979" s="39"/>
      <c r="AW1979" s="39"/>
      <c r="AX1979" s="39"/>
      <c r="AY1979" s="39"/>
      <c r="AZ1979" s="40"/>
      <c r="BA1979" s="39"/>
      <c r="BB1979" s="40"/>
      <c r="BC1979" s="39"/>
      <c r="BD1979" s="42"/>
      <c r="BE1979" s="38"/>
      <c r="BF1979" s="39"/>
      <c r="BG1979" s="55"/>
      <c r="BH1979" s="56"/>
      <c r="BI1979" s="57"/>
      <c r="BJ1979" s="58"/>
    </row>
    <row r="1980" spans="1:62" customFormat="1" ht="15" x14ac:dyDescent="0.35">
      <c r="A1980" s="121"/>
      <c r="B1980" s="76"/>
      <c r="C1980" s="9"/>
      <c r="D1980" s="9"/>
      <c r="E1980" s="9"/>
      <c r="F1980" s="15"/>
      <c r="G1980" s="5"/>
      <c r="H1980" s="5"/>
      <c r="I1980" s="9"/>
      <c r="J1980" s="9"/>
      <c r="K1980" s="9"/>
      <c r="L1980" s="9"/>
      <c r="M1980" s="9"/>
      <c r="N1980" s="9"/>
      <c r="O1980" s="9"/>
      <c r="P1980" s="9"/>
      <c r="Q1980" s="9"/>
      <c r="R1980" s="9"/>
      <c r="S1980" s="9"/>
      <c r="T1980" s="9"/>
      <c r="U1980" s="9"/>
      <c r="V1980" s="8"/>
      <c r="W1980" s="8"/>
      <c r="X1980" s="7"/>
      <c r="Y1980" s="18"/>
      <c r="Z1980" s="7"/>
      <c r="AA1980" s="7"/>
      <c r="AB1980" s="7"/>
      <c r="AC1980" s="9"/>
      <c r="AD1980" s="8"/>
      <c r="AE1980" s="14"/>
      <c r="AF1980" s="14"/>
      <c r="AG1980" s="14"/>
      <c r="AH1980" s="14"/>
      <c r="AI1980" s="14"/>
      <c r="AJ1980" s="14"/>
      <c r="AK1980" s="125"/>
      <c r="AL1980" s="6"/>
      <c r="AM1980" s="5"/>
      <c r="AN1980" s="5"/>
      <c r="AO1980" s="6"/>
      <c r="AP1980" s="6"/>
      <c r="AQ1980" s="6"/>
      <c r="AR1980" s="6"/>
      <c r="AS1980" s="6"/>
      <c r="AT1980" s="130"/>
      <c r="AU1980" s="6"/>
      <c r="AV1980" s="6"/>
      <c r="AW1980" s="6"/>
      <c r="AX1980" s="6"/>
      <c r="AY1980" s="6"/>
      <c r="AZ1980" s="6"/>
      <c r="BA1980" s="6"/>
      <c r="BB1980" s="6"/>
      <c r="BC1980" s="6"/>
      <c r="BD1980" s="130"/>
      <c r="BE1980" s="124"/>
      <c r="BF1980" s="6"/>
      <c r="BG1980" s="130"/>
      <c r="BH1980" s="6"/>
      <c r="BI1980" s="124"/>
      <c r="BJ1980" s="130"/>
    </row>
    <row r="1981" spans="1:62" customFormat="1" ht="15" x14ac:dyDescent="0.35">
      <c r="A1981" s="121"/>
      <c r="B1981" s="76"/>
      <c r="C1981" s="9"/>
      <c r="D1981" s="9"/>
      <c r="E1981" s="9"/>
      <c r="F1981" s="15"/>
      <c r="G1981" s="5"/>
      <c r="H1981" s="5"/>
      <c r="I1981" s="9"/>
      <c r="J1981" s="9"/>
      <c r="K1981" s="9"/>
      <c r="L1981" s="9"/>
      <c r="M1981" s="9"/>
      <c r="N1981" s="9"/>
      <c r="O1981" s="9"/>
      <c r="P1981" s="9"/>
      <c r="Q1981" s="9"/>
      <c r="R1981" s="9"/>
      <c r="S1981" s="9"/>
      <c r="T1981" s="9"/>
      <c r="U1981" s="9"/>
      <c r="V1981" s="9"/>
      <c r="W1981" s="9"/>
      <c r="X1981" s="65"/>
      <c r="Y1981" s="17"/>
      <c r="Z1981" s="65"/>
      <c r="AA1981" s="9"/>
      <c r="AB1981" s="9"/>
      <c r="AC1981" s="9"/>
      <c r="AD1981" s="9"/>
      <c r="AE1981" s="14"/>
      <c r="AF1981" s="14"/>
      <c r="AG1981" s="14"/>
      <c r="AH1981" s="14"/>
      <c r="AI1981" s="14"/>
      <c r="AJ1981" s="14"/>
      <c r="AK1981" s="124"/>
      <c r="AL1981" s="6"/>
      <c r="AM1981" s="6"/>
      <c r="AN1981" s="6"/>
      <c r="AO1981" s="6"/>
      <c r="AP1981" s="6"/>
      <c r="AQ1981" s="6"/>
      <c r="AR1981" s="6"/>
      <c r="AS1981" s="6"/>
      <c r="AT1981" s="130"/>
      <c r="AU1981" s="39"/>
      <c r="AV1981" s="39"/>
      <c r="AW1981" s="6"/>
      <c r="AX1981" s="6"/>
      <c r="AY1981" s="6"/>
      <c r="AZ1981" s="6"/>
      <c r="BA1981" s="6"/>
      <c r="BB1981" s="6"/>
      <c r="BC1981" s="6"/>
      <c r="BD1981" s="130"/>
      <c r="BE1981" s="124"/>
      <c r="BF1981" s="6"/>
      <c r="BG1981" s="130"/>
      <c r="BH1981" s="6"/>
      <c r="BI1981" s="124"/>
      <c r="BJ1981" s="137"/>
    </row>
    <row r="1982" spans="1:62" customFormat="1" ht="15" x14ac:dyDescent="0.35">
      <c r="A1982" s="34"/>
      <c r="B1982" s="76"/>
      <c r="C1982" s="1"/>
      <c r="D1982" s="9"/>
      <c r="E1982" s="1"/>
      <c r="F1982" s="15"/>
      <c r="G1982" s="5"/>
      <c r="H1982" s="5"/>
      <c r="I1982" s="22"/>
      <c r="J1982" s="22"/>
      <c r="K1982" s="22"/>
      <c r="L1982" s="60"/>
      <c r="M1982" s="60"/>
      <c r="N1982" s="60"/>
      <c r="O1982" s="60"/>
      <c r="P1982" s="60"/>
      <c r="Q1982" s="60"/>
      <c r="R1982" s="60"/>
      <c r="S1982" s="60"/>
      <c r="T1982" s="60"/>
      <c r="U1982" s="60"/>
      <c r="V1982" s="60"/>
      <c r="W1982" s="60"/>
      <c r="X1982" s="60"/>
      <c r="Y1982" s="59"/>
      <c r="Z1982" s="20"/>
      <c r="AA1982" s="60"/>
      <c r="AB1982" s="60"/>
      <c r="AC1982" s="60"/>
      <c r="AD1982" s="60"/>
      <c r="AE1982" s="22"/>
      <c r="AF1982" s="22"/>
      <c r="AG1982" s="22"/>
      <c r="AH1982" s="22"/>
      <c r="AI1982" s="22"/>
      <c r="AJ1982" s="22"/>
      <c r="AK1982" s="38"/>
      <c r="AL1982" s="39"/>
      <c r="AM1982" s="39"/>
      <c r="AN1982" s="39"/>
      <c r="AO1982" s="39"/>
      <c r="AP1982" s="39"/>
      <c r="AQ1982" s="39"/>
      <c r="AR1982" s="40"/>
      <c r="AS1982" s="39"/>
      <c r="AT1982" s="42"/>
      <c r="AU1982" s="39"/>
      <c r="AV1982" s="39"/>
      <c r="AW1982" s="39"/>
      <c r="AX1982" s="39"/>
      <c r="AY1982" s="39"/>
      <c r="AZ1982" s="40"/>
      <c r="BA1982" s="39"/>
      <c r="BB1982" s="40"/>
      <c r="BC1982" s="39"/>
      <c r="BD1982" s="42"/>
      <c r="BE1982" s="38"/>
      <c r="BF1982" s="39"/>
      <c r="BG1982" s="55"/>
      <c r="BH1982" s="56"/>
      <c r="BI1982" s="57"/>
      <c r="BJ1982" s="58"/>
    </row>
    <row r="1983" spans="1:62" customFormat="1" ht="15" x14ac:dyDescent="0.35">
      <c r="A1983" s="121"/>
      <c r="B1983" s="76"/>
      <c r="C1983" s="9"/>
      <c r="D1983" s="9"/>
      <c r="E1983" s="9"/>
      <c r="F1983" s="15"/>
      <c r="G1983" s="5"/>
      <c r="H1983" s="5"/>
      <c r="I1983" s="9"/>
      <c r="J1983" s="9"/>
      <c r="K1983" s="9"/>
      <c r="L1983" s="9"/>
      <c r="M1983" s="9"/>
      <c r="N1983" s="9"/>
      <c r="O1983" s="9"/>
      <c r="P1983" s="9"/>
      <c r="Q1983" s="9"/>
      <c r="R1983" s="9"/>
      <c r="S1983" s="9"/>
      <c r="T1983" s="9"/>
      <c r="U1983" s="9"/>
      <c r="V1983" s="8"/>
      <c r="W1983" s="8"/>
      <c r="X1983" s="7"/>
      <c r="Y1983" s="18"/>
      <c r="Z1983" s="7"/>
      <c r="AA1983" s="7"/>
      <c r="AB1983" s="7"/>
      <c r="AC1983" s="9"/>
      <c r="AD1983" s="8"/>
      <c r="AE1983" s="14"/>
      <c r="AF1983" s="14"/>
      <c r="AG1983" s="14"/>
      <c r="AH1983" s="14"/>
      <c r="AI1983" s="14"/>
      <c r="AJ1983" s="14"/>
      <c r="AK1983" s="125"/>
      <c r="AL1983" s="6"/>
      <c r="AM1983" s="5"/>
      <c r="AN1983" s="5"/>
      <c r="AO1983" s="6"/>
      <c r="AP1983" s="6"/>
      <c r="AQ1983" s="6"/>
      <c r="AR1983" s="6"/>
      <c r="AS1983" s="6"/>
      <c r="AT1983" s="130"/>
      <c r="AU1983" s="6"/>
      <c r="AV1983" s="6"/>
      <c r="AW1983" s="6"/>
      <c r="AX1983" s="6"/>
      <c r="AY1983" s="6"/>
      <c r="AZ1983" s="6"/>
      <c r="BA1983" s="6"/>
      <c r="BB1983" s="6"/>
      <c r="BC1983" s="6"/>
      <c r="BD1983" s="130"/>
      <c r="BE1983" s="124"/>
      <c r="BF1983" s="6"/>
      <c r="BG1983" s="130"/>
      <c r="BH1983" s="6"/>
      <c r="BI1983" s="124"/>
      <c r="BJ1983" s="130"/>
    </row>
    <row r="1984" spans="1:62" customFormat="1" ht="15" x14ac:dyDescent="0.35">
      <c r="A1984" s="121"/>
      <c r="B1984" s="76"/>
      <c r="C1984" s="9"/>
      <c r="D1984" s="9"/>
      <c r="E1984" s="9"/>
      <c r="F1984" s="15"/>
      <c r="G1984" s="5"/>
      <c r="H1984" s="5"/>
      <c r="I1984" s="9"/>
      <c r="J1984" s="9"/>
      <c r="K1984" s="9"/>
      <c r="L1984" s="9"/>
      <c r="M1984" s="9"/>
      <c r="N1984" s="9"/>
      <c r="O1984" s="9"/>
      <c r="P1984" s="9"/>
      <c r="Q1984" s="9"/>
      <c r="R1984" s="9"/>
      <c r="S1984" s="9"/>
      <c r="T1984" s="9"/>
      <c r="U1984" s="9"/>
      <c r="V1984" s="9"/>
      <c r="W1984" s="9"/>
      <c r="X1984" s="65"/>
      <c r="Y1984" s="17"/>
      <c r="Z1984" s="65"/>
      <c r="AA1984" s="9"/>
      <c r="AB1984" s="9"/>
      <c r="AC1984" s="9"/>
      <c r="AD1984" s="9"/>
      <c r="AE1984" s="14"/>
      <c r="AF1984" s="14"/>
      <c r="AG1984" s="14"/>
      <c r="AH1984" s="14"/>
      <c r="AI1984" s="14"/>
      <c r="AJ1984" s="14"/>
      <c r="AK1984" s="124"/>
      <c r="AL1984" s="6"/>
      <c r="AM1984" s="6"/>
      <c r="AN1984" s="6"/>
      <c r="AO1984" s="6"/>
      <c r="AP1984" s="6"/>
      <c r="AQ1984" s="6"/>
      <c r="AR1984" s="6"/>
      <c r="AS1984" s="6"/>
      <c r="AT1984" s="130"/>
      <c r="AU1984" s="39"/>
      <c r="AV1984" s="39"/>
      <c r="AW1984" s="6"/>
      <c r="AX1984" s="6"/>
      <c r="AY1984" s="6"/>
      <c r="AZ1984" s="6"/>
      <c r="BA1984" s="6"/>
      <c r="BB1984" s="6"/>
      <c r="BC1984" s="6"/>
      <c r="BD1984" s="130"/>
      <c r="BE1984" s="124"/>
      <c r="BF1984" s="6"/>
      <c r="BG1984" s="130"/>
      <c r="BH1984" s="6"/>
      <c r="BI1984" s="124"/>
      <c r="BJ1984" s="130"/>
    </row>
    <row r="1985" spans="1:62" customFormat="1" ht="15" x14ac:dyDescent="0.35">
      <c r="A1985" s="121"/>
      <c r="B1985" s="76"/>
      <c r="C1985" s="9"/>
      <c r="D1985" s="9"/>
      <c r="E1985" s="9"/>
      <c r="F1985" s="15"/>
      <c r="G1985" s="5"/>
      <c r="H1985" s="5"/>
      <c r="I1985" s="9"/>
      <c r="J1985" s="9"/>
      <c r="K1985" s="9"/>
      <c r="L1985" s="9"/>
      <c r="M1985" s="9"/>
      <c r="N1985" s="9"/>
      <c r="O1985" s="9"/>
      <c r="P1985" s="9"/>
      <c r="Q1985" s="9"/>
      <c r="R1985" s="9"/>
      <c r="S1985" s="9"/>
      <c r="T1985" s="9"/>
      <c r="U1985" s="9"/>
      <c r="V1985" s="8"/>
      <c r="W1985" s="8"/>
      <c r="X1985" s="7"/>
      <c r="Y1985" s="18"/>
      <c r="Z1985" s="7"/>
      <c r="AA1985" s="7"/>
      <c r="AB1985" s="7"/>
      <c r="AC1985" s="9"/>
      <c r="AD1985" s="8"/>
      <c r="AE1985" s="14"/>
      <c r="AF1985" s="14"/>
      <c r="AG1985" s="14"/>
      <c r="AH1985" s="14"/>
      <c r="AI1985" s="14"/>
      <c r="AJ1985" s="14"/>
      <c r="AK1985" s="125"/>
      <c r="AL1985" s="6"/>
      <c r="AM1985" s="5"/>
      <c r="AN1985" s="5"/>
      <c r="AO1985" s="6"/>
      <c r="AP1985" s="6"/>
      <c r="AQ1985" s="6"/>
      <c r="AR1985" s="6"/>
      <c r="AS1985" s="6"/>
      <c r="AT1985" s="130"/>
      <c r="AU1985" s="6"/>
      <c r="AV1985" s="6"/>
      <c r="AW1985" s="6"/>
      <c r="AX1985" s="6"/>
      <c r="AY1985" s="6"/>
      <c r="AZ1985" s="6"/>
      <c r="BA1985" s="6"/>
      <c r="BB1985" s="6"/>
      <c r="BC1985" s="6"/>
      <c r="BD1985" s="130"/>
      <c r="BE1985" s="124"/>
      <c r="BF1985" s="6"/>
      <c r="BG1985" s="130"/>
      <c r="BH1985" s="6"/>
      <c r="BI1985" s="124"/>
      <c r="BJ1985" s="130"/>
    </row>
    <row r="1986" spans="1:62" customFormat="1" ht="15" x14ac:dyDescent="0.35">
      <c r="A1986" s="34"/>
      <c r="B1986" s="76"/>
      <c r="C1986" s="1"/>
      <c r="D1986" s="9"/>
      <c r="E1986" s="1"/>
      <c r="F1986" s="15"/>
      <c r="G1986" s="5"/>
      <c r="H1986" s="5"/>
      <c r="I1986" s="22"/>
      <c r="J1986" s="22"/>
      <c r="K1986" s="22"/>
      <c r="L1986" s="60"/>
      <c r="M1986" s="60"/>
      <c r="N1986" s="60"/>
      <c r="O1986" s="60"/>
      <c r="P1986" s="60"/>
      <c r="Q1986" s="60"/>
      <c r="R1986" s="60"/>
      <c r="S1986" s="60"/>
      <c r="T1986" s="60"/>
      <c r="U1986" s="60"/>
      <c r="V1986" s="60"/>
      <c r="W1986" s="60"/>
      <c r="X1986" s="60"/>
      <c r="Y1986" s="59"/>
      <c r="Z1986" s="20"/>
      <c r="AA1986" s="60"/>
      <c r="AB1986" s="60"/>
      <c r="AC1986" s="60"/>
      <c r="AD1986" s="60"/>
      <c r="AE1986" s="22"/>
      <c r="AF1986" s="22"/>
      <c r="AG1986" s="22"/>
      <c r="AH1986" s="22"/>
      <c r="AI1986" s="22"/>
      <c r="AJ1986" s="22"/>
      <c r="AK1986" s="38"/>
      <c r="AL1986" s="39"/>
      <c r="AM1986" s="39"/>
      <c r="AN1986" s="39"/>
      <c r="AO1986" s="39"/>
      <c r="AP1986" s="39"/>
      <c r="AQ1986" s="39"/>
      <c r="AR1986" s="40"/>
      <c r="AS1986" s="39"/>
      <c r="AT1986" s="42"/>
      <c r="AU1986" s="39"/>
      <c r="AV1986" s="39"/>
      <c r="AW1986" s="39"/>
      <c r="AX1986" s="39"/>
      <c r="AY1986" s="39"/>
      <c r="AZ1986" s="40"/>
      <c r="BA1986" s="39"/>
      <c r="BB1986" s="40"/>
      <c r="BC1986" s="39"/>
      <c r="BD1986" s="42"/>
      <c r="BE1986" s="38"/>
      <c r="BF1986" s="39"/>
      <c r="BG1986" s="55"/>
      <c r="BH1986" s="56"/>
      <c r="BI1986" s="57"/>
      <c r="BJ1986" s="58"/>
    </row>
    <row r="1987" spans="1:62" customFormat="1" ht="15" x14ac:dyDescent="0.35">
      <c r="A1987" s="121"/>
      <c r="B1987" s="76"/>
      <c r="C1987" s="9"/>
      <c r="D1987" s="9"/>
      <c r="E1987" s="9"/>
      <c r="F1987" s="15"/>
      <c r="G1987" s="5"/>
      <c r="H1987" s="5"/>
      <c r="I1987" s="9"/>
      <c r="J1987" s="9"/>
      <c r="K1987" s="9"/>
      <c r="L1987" s="9"/>
      <c r="M1987" s="9"/>
      <c r="N1987" s="9"/>
      <c r="O1987" s="9"/>
      <c r="P1987" s="9"/>
      <c r="Q1987" s="9"/>
      <c r="R1987" s="9"/>
      <c r="S1987" s="9"/>
      <c r="T1987" s="9"/>
      <c r="U1987" s="9"/>
      <c r="V1987" s="9"/>
      <c r="W1987" s="9"/>
      <c r="X1987" s="65"/>
      <c r="Y1987" s="17"/>
      <c r="Z1987" s="65"/>
      <c r="AA1987" s="9"/>
      <c r="AB1987" s="9"/>
      <c r="AC1987" s="9"/>
      <c r="AD1987" s="9"/>
      <c r="AE1987" s="14"/>
      <c r="AF1987" s="14"/>
      <c r="AG1987" s="14"/>
      <c r="AH1987" s="14"/>
      <c r="AI1987" s="14"/>
      <c r="AJ1987" s="14"/>
      <c r="AK1987" s="124"/>
      <c r="AL1987" s="6"/>
      <c r="AM1987" s="6"/>
      <c r="AN1987" s="6"/>
      <c r="AO1987" s="6"/>
      <c r="AP1987" s="6"/>
      <c r="AQ1987" s="6"/>
      <c r="AR1987" s="6"/>
      <c r="AS1987" s="6"/>
      <c r="AT1987" s="130"/>
      <c r="AU1987" s="39"/>
      <c r="AV1987" s="39"/>
      <c r="AW1987" s="6"/>
      <c r="AX1987" s="6"/>
      <c r="AY1987" s="6"/>
      <c r="AZ1987" s="6"/>
      <c r="BA1987" s="6"/>
      <c r="BB1987" s="6"/>
      <c r="BC1987" s="6"/>
      <c r="BD1987" s="130"/>
      <c r="BE1987" s="124"/>
      <c r="BF1987" s="6"/>
      <c r="BG1987" s="130"/>
      <c r="BH1987" s="6"/>
      <c r="BI1987" s="124"/>
      <c r="BJ1987" s="130"/>
    </row>
    <row r="1988" spans="1:62" customFormat="1" ht="15" x14ac:dyDescent="0.35">
      <c r="A1988" s="121"/>
      <c r="B1988" s="76"/>
      <c r="C1988" s="9"/>
      <c r="D1988" s="9"/>
      <c r="E1988" s="9"/>
      <c r="F1988" s="15"/>
      <c r="G1988" s="5"/>
      <c r="H1988" s="5"/>
      <c r="I1988" s="9"/>
      <c r="J1988" s="9"/>
      <c r="K1988" s="9"/>
      <c r="L1988" s="9"/>
      <c r="M1988" s="9"/>
      <c r="N1988" s="9"/>
      <c r="O1988" s="9"/>
      <c r="P1988" s="9"/>
      <c r="Q1988" s="9"/>
      <c r="R1988" s="9"/>
      <c r="S1988" s="9"/>
      <c r="T1988" s="9"/>
      <c r="U1988" s="9"/>
      <c r="V1988" s="8"/>
      <c r="W1988" s="8"/>
      <c r="X1988" s="7"/>
      <c r="Y1988" s="18"/>
      <c r="Z1988" s="7"/>
      <c r="AA1988" s="7"/>
      <c r="AB1988" s="7"/>
      <c r="AC1988" s="9"/>
      <c r="AD1988" s="8"/>
      <c r="AE1988" s="14"/>
      <c r="AF1988" s="14"/>
      <c r="AG1988" s="14"/>
      <c r="AH1988" s="14"/>
      <c r="AI1988" s="14"/>
      <c r="AJ1988" s="14"/>
      <c r="AK1988" s="125"/>
      <c r="AL1988" s="6"/>
      <c r="AM1988" s="5"/>
      <c r="AN1988" s="5"/>
      <c r="AO1988" s="6"/>
      <c r="AP1988" s="6"/>
      <c r="AQ1988" s="6"/>
      <c r="AR1988" s="6"/>
      <c r="AS1988" s="6"/>
      <c r="AT1988" s="130"/>
      <c r="AU1988" s="6"/>
      <c r="AV1988" s="6"/>
      <c r="AW1988" s="6"/>
      <c r="AX1988" s="6"/>
      <c r="AY1988" s="6"/>
      <c r="AZ1988" s="6"/>
      <c r="BA1988" s="6"/>
      <c r="BB1988" s="6"/>
      <c r="BC1988" s="6"/>
      <c r="BD1988" s="130"/>
      <c r="BE1988" s="124"/>
      <c r="BF1988" s="6"/>
      <c r="BG1988" s="130"/>
      <c r="BH1988" s="6"/>
      <c r="BI1988" s="124"/>
      <c r="BJ1988" s="130"/>
    </row>
    <row r="1989" spans="1:62" customFormat="1" ht="15" x14ac:dyDescent="0.35">
      <c r="A1989" s="121"/>
      <c r="B1989" s="76"/>
      <c r="C1989" s="9"/>
      <c r="D1989" s="9"/>
      <c r="E1989" s="9"/>
      <c r="F1989" s="15"/>
      <c r="G1989" s="5"/>
      <c r="H1989" s="5"/>
      <c r="I1989" s="9"/>
      <c r="J1989" s="9"/>
      <c r="K1989" s="9"/>
      <c r="L1989" s="9"/>
      <c r="M1989" s="9"/>
      <c r="N1989" s="9"/>
      <c r="O1989" s="9"/>
      <c r="P1989" s="9"/>
      <c r="Q1989" s="9"/>
      <c r="R1989" s="9"/>
      <c r="S1989" s="9"/>
      <c r="T1989" s="9"/>
      <c r="U1989" s="9"/>
      <c r="V1989" s="9"/>
      <c r="W1989" s="9"/>
      <c r="X1989" s="65"/>
      <c r="Y1989" s="17"/>
      <c r="Z1989" s="65"/>
      <c r="AA1989" s="9"/>
      <c r="AB1989" s="9"/>
      <c r="AC1989" s="9"/>
      <c r="AD1989" s="9"/>
      <c r="AE1989" s="14"/>
      <c r="AF1989" s="14"/>
      <c r="AG1989" s="14"/>
      <c r="AH1989" s="14"/>
      <c r="AI1989" s="14"/>
      <c r="AJ1989" s="14"/>
      <c r="AK1989" s="124"/>
      <c r="AL1989" s="6"/>
      <c r="AM1989" s="6"/>
      <c r="AN1989" s="6"/>
      <c r="AO1989" s="6"/>
      <c r="AP1989" s="6"/>
      <c r="AQ1989" s="6"/>
      <c r="AR1989" s="6"/>
      <c r="AS1989" s="6"/>
      <c r="AT1989" s="130"/>
      <c r="AU1989" s="39"/>
      <c r="AV1989" s="39"/>
      <c r="AW1989" s="6"/>
      <c r="AX1989" s="6"/>
      <c r="AY1989" s="6"/>
      <c r="AZ1989" s="6"/>
      <c r="BA1989" s="6"/>
      <c r="BB1989" s="6"/>
      <c r="BC1989" s="6"/>
      <c r="BD1989" s="130"/>
      <c r="BE1989" s="124"/>
      <c r="BF1989" s="6"/>
      <c r="BG1989" s="130"/>
      <c r="BH1989" s="6"/>
      <c r="BI1989" s="124"/>
      <c r="BJ1989" s="130"/>
    </row>
    <row r="1990" spans="1:62" customFormat="1" ht="15" x14ac:dyDescent="0.35">
      <c r="A1990" s="121"/>
      <c r="B1990" s="76"/>
      <c r="C1990" s="9"/>
      <c r="D1990" s="9"/>
      <c r="E1990" s="9"/>
      <c r="F1990" s="15"/>
      <c r="G1990" s="5"/>
      <c r="H1990" s="5"/>
      <c r="I1990" s="9"/>
      <c r="J1990" s="9"/>
      <c r="K1990" s="9"/>
      <c r="L1990" s="9"/>
      <c r="M1990" s="9"/>
      <c r="N1990" s="9"/>
      <c r="O1990" s="9"/>
      <c r="P1990" s="9"/>
      <c r="Q1990" s="9"/>
      <c r="R1990" s="9"/>
      <c r="S1990" s="9"/>
      <c r="T1990" s="9"/>
      <c r="U1990" s="9"/>
      <c r="V1990" s="8"/>
      <c r="W1990" s="8"/>
      <c r="X1990" s="7"/>
      <c r="Y1990" s="18"/>
      <c r="Z1990" s="7"/>
      <c r="AA1990" s="7"/>
      <c r="AB1990" s="7"/>
      <c r="AC1990" s="9"/>
      <c r="AD1990" s="8"/>
      <c r="AE1990" s="14"/>
      <c r="AF1990" s="14"/>
      <c r="AG1990" s="14"/>
      <c r="AH1990" s="14"/>
      <c r="AI1990" s="14"/>
      <c r="AJ1990" s="14"/>
      <c r="AK1990" s="125"/>
      <c r="AL1990" s="6"/>
      <c r="AM1990" s="5"/>
      <c r="AN1990" s="5"/>
      <c r="AO1990" s="6"/>
      <c r="AP1990" s="6"/>
      <c r="AQ1990" s="6"/>
      <c r="AR1990" s="6"/>
      <c r="AS1990" s="6"/>
      <c r="AT1990" s="130"/>
      <c r="AU1990" s="6"/>
      <c r="AV1990" s="6"/>
      <c r="AW1990" s="6"/>
      <c r="AX1990" s="6"/>
      <c r="AY1990" s="6"/>
      <c r="AZ1990" s="6"/>
      <c r="BA1990" s="6"/>
      <c r="BB1990" s="6"/>
      <c r="BC1990" s="6"/>
      <c r="BD1990" s="130"/>
      <c r="BE1990" s="124"/>
      <c r="BF1990" s="6"/>
      <c r="BG1990" s="130"/>
      <c r="BH1990" s="6"/>
      <c r="BI1990" s="124"/>
      <c r="BJ1990" s="130"/>
    </row>
    <row r="1991" spans="1:62" customFormat="1" ht="15" x14ac:dyDescent="0.35">
      <c r="A1991" s="121"/>
      <c r="B1991" s="76"/>
      <c r="C1991" s="9"/>
      <c r="D1991" s="9"/>
      <c r="E1991" s="9"/>
      <c r="F1991" s="15"/>
      <c r="G1991" s="5"/>
      <c r="H1991" s="5"/>
      <c r="I1991" s="9"/>
      <c r="J1991" s="9"/>
      <c r="K1991" s="9"/>
      <c r="L1991" s="9"/>
      <c r="M1991" s="9"/>
      <c r="N1991" s="9"/>
      <c r="O1991" s="9"/>
      <c r="P1991" s="9"/>
      <c r="Q1991" s="9"/>
      <c r="R1991" s="9"/>
      <c r="S1991" s="9"/>
      <c r="T1991" s="9"/>
      <c r="U1991" s="9"/>
      <c r="V1991" s="9"/>
      <c r="W1991" s="9"/>
      <c r="X1991" s="65"/>
      <c r="Y1991" s="17"/>
      <c r="Z1991" s="65"/>
      <c r="AA1991" s="9"/>
      <c r="AB1991" s="9"/>
      <c r="AC1991" s="9"/>
      <c r="AD1991" s="9"/>
      <c r="AE1991" s="14"/>
      <c r="AF1991" s="14"/>
      <c r="AG1991" s="14"/>
      <c r="AH1991" s="14"/>
      <c r="AI1991" s="14"/>
      <c r="AJ1991" s="14"/>
      <c r="AK1991" s="124"/>
      <c r="AL1991" s="6"/>
      <c r="AM1991" s="6"/>
      <c r="AN1991" s="6"/>
      <c r="AO1991" s="6"/>
      <c r="AP1991" s="6"/>
      <c r="AQ1991" s="6"/>
      <c r="AR1991" s="6"/>
      <c r="AS1991" s="6"/>
      <c r="AT1991" s="130"/>
      <c r="AU1991" s="39"/>
      <c r="AV1991" s="39"/>
      <c r="AW1991" s="6"/>
      <c r="AX1991" s="6"/>
      <c r="AY1991" s="6"/>
      <c r="AZ1991" s="6"/>
      <c r="BA1991" s="6"/>
      <c r="BB1991" s="6"/>
      <c r="BC1991" s="6"/>
      <c r="BD1991" s="130"/>
      <c r="BE1991" s="124"/>
      <c r="BF1991" s="6"/>
      <c r="BG1991" s="130"/>
      <c r="BH1991" s="6"/>
      <c r="BI1991" s="124"/>
      <c r="BJ1991" s="130"/>
    </row>
    <row r="1992" spans="1:62" customFormat="1" ht="15" x14ac:dyDescent="0.35">
      <c r="A1992" s="121"/>
      <c r="B1992" s="76"/>
      <c r="C1992" s="9"/>
      <c r="D1992" s="9"/>
      <c r="E1992" s="9"/>
      <c r="F1992" s="15"/>
      <c r="G1992" s="5"/>
      <c r="H1992" s="5"/>
      <c r="I1992" s="9"/>
      <c r="J1992" s="9"/>
      <c r="K1992" s="9"/>
      <c r="L1992" s="9"/>
      <c r="M1992" s="9"/>
      <c r="N1992" s="9"/>
      <c r="O1992" s="9"/>
      <c r="P1992" s="9"/>
      <c r="Q1992" s="9"/>
      <c r="R1992" s="9"/>
      <c r="S1992" s="9"/>
      <c r="T1992" s="9"/>
      <c r="U1992" s="9"/>
      <c r="V1992" s="8"/>
      <c r="W1992" s="8"/>
      <c r="X1992" s="7"/>
      <c r="Y1992" s="18"/>
      <c r="Z1992" s="7"/>
      <c r="AA1992" s="7"/>
      <c r="AB1992" s="7"/>
      <c r="AC1992" s="9"/>
      <c r="AD1992" s="8"/>
      <c r="AE1992" s="14"/>
      <c r="AF1992" s="14"/>
      <c r="AG1992" s="14"/>
      <c r="AH1992" s="14"/>
      <c r="AI1992" s="14"/>
      <c r="AJ1992" s="14"/>
      <c r="AK1992" s="125"/>
      <c r="AL1992" s="6"/>
      <c r="AM1992" s="5"/>
      <c r="AN1992" s="5"/>
      <c r="AO1992" s="6"/>
      <c r="AP1992" s="6"/>
      <c r="AQ1992" s="6"/>
      <c r="AR1992" s="6"/>
      <c r="AS1992" s="6"/>
      <c r="AT1992" s="130"/>
      <c r="AU1992" s="6"/>
      <c r="AV1992" s="6"/>
      <c r="AW1992" s="6"/>
      <c r="AX1992" s="6"/>
      <c r="AY1992" s="6"/>
      <c r="AZ1992" s="6"/>
      <c r="BA1992" s="6"/>
      <c r="BB1992" s="6"/>
      <c r="BC1992" s="6"/>
      <c r="BD1992" s="130"/>
      <c r="BE1992" s="124"/>
      <c r="BF1992" s="6"/>
      <c r="BG1992" s="130"/>
      <c r="BH1992" s="6"/>
      <c r="BI1992" s="124"/>
      <c r="BJ1992" s="130"/>
    </row>
    <row r="1993" spans="1:62" customFormat="1" ht="15" x14ac:dyDescent="0.35">
      <c r="A1993" s="34"/>
      <c r="B1993" s="76"/>
      <c r="C1993" s="1"/>
      <c r="D1993" s="9"/>
      <c r="E1993" s="1"/>
      <c r="F1993" s="15"/>
      <c r="G1993" s="5"/>
      <c r="H1993" s="5"/>
      <c r="I1993" s="22"/>
      <c r="J1993" s="22"/>
      <c r="K1993" s="22"/>
      <c r="L1993" s="60"/>
      <c r="M1993" s="60"/>
      <c r="N1993" s="60"/>
      <c r="O1993" s="60"/>
      <c r="P1993" s="60"/>
      <c r="Q1993" s="60"/>
      <c r="R1993" s="60"/>
      <c r="S1993" s="60"/>
      <c r="T1993" s="60"/>
      <c r="U1993" s="60"/>
      <c r="V1993" s="60"/>
      <c r="W1993" s="60"/>
      <c r="X1993" s="60"/>
      <c r="Y1993" s="59"/>
      <c r="Z1993" s="20"/>
      <c r="AA1993" s="60"/>
      <c r="AB1993" s="60"/>
      <c r="AC1993" s="60"/>
      <c r="AD1993" s="60"/>
      <c r="AE1993" s="22"/>
      <c r="AF1993" s="22"/>
      <c r="AG1993" s="22"/>
      <c r="AH1993" s="22"/>
      <c r="AI1993" s="22"/>
      <c r="AJ1993" s="22"/>
      <c r="AK1993" s="38"/>
      <c r="AL1993" s="39"/>
      <c r="AM1993" s="39"/>
      <c r="AN1993" s="39"/>
      <c r="AO1993" s="39"/>
      <c r="AP1993" s="39"/>
      <c r="AQ1993" s="39"/>
      <c r="AR1993" s="40"/>
      <c r="AS1993" s="39"/>
      <c r="AT1993" s="42"/>
      <c r="AU1993" s="39"/>
      <c r="AV1993" s="39"/>
      <c r="AW1993" s="39"/>
      <c r="AX1993" s="39"/>
      <c r="AY1993" s="39"/>
      <c r="AZ1993" s="40"/>
      <c r="BA1993" s="39"/>
      <c r="BB1993" s="40"/>
      <c r="BC1993" s="39"/>
      <c r="BD1993" s="42"/>
      <c r="BE1993" s="38"/>
      <c r="BF1993" s="39"/>
      <c r="BG1993" s="55"/>
      <c r="BH1993" s="56"/>
      <c r="BI1993" s="57"/>
      <c r="BJ1993" s="58"/>
    </row>
    <row r="1994" spans="1:62" customFormat="1" ht="15" x14ac:dyDescent="0.35">
      <c r="A1994" s="121"/>
      <c r="B1994" s="76"/>
      <c r="C1994" s="9"/>
      <c r="D1994" s="9"/>
      <c r="E1994" s="9"/>
      <c r="F1994" s="15"/>
      <c r="G1994" s="5"/>
      <c r="H1994" s="5"/>
      <c r="I1994" s="9"/>
      <c r="J1994" s="9"/>
      <c r="K1994" s="9"/>
      <c r="L1994" s="9"/>
      <c r="M1994" s="9"/>
      <c r="N1994" s="9"/>
      <c r="O1994" s="9"/>
      <c r="P1994" s="9"/>
      <c r="Q1994" s="9"/>
      <c r="R1994" s="9"/>
      <c r="S1994" s="9"/>
      <c r="T1994" s="9"/>
      <c r="U1994" s="9"/>
      <c r="V1994" s="8"/>
      <c r="W1994" s="8"/>
      <c r="X1994" s="7"/>
      <c r="Y1994" s="18"/>
      <c r="Z1994" s="7"/>
      <c r="AA1994" s="7"/>
      <c r="AB1994" s="7"/>
      <c r="AC1994" s="9"/>
      <c r="AD1994" s="8"/>
      <c r="AE1994" s="14"/>
      <c r="AF1994" s="14"/>
      <c r="AG1994" s="14"/>
      <c r="AH1994" s="14"/>
      <c r="AI1994" s="14"/>
      <c r="AJ1994" s="14"/>
      <c r="AK1994" s="125"/>
      <c r="AL1994" s="6"/>
      <c r="AM1994" s="5"/>
      <c r="AN1994" s="5"/>
      <c r="AO1994" s="6"/>
      <c r="AP1994" s="6"/>
      <c r="AQ1994" s="6"/>
      <c r="AR1994" s="6"/>
      <c r="AS1994" s="6"/>
      <c r="AT1994" s="130"/>
      <c r="AU1994" s="6"/>
      <c r="AV1994" s="6"/>
      <c r="AW1994" s="6"/>
      <c r="AX1994" s="6"/>
      <c r="AY1994" s="6"/>
      <c r="AZ1994" s="6"/>
      <c r="BA1994" s="6"/>
      <c r="BB1994" s="6"/>
      <c r="BC1994" s="6"/>
      <c r="BD1994" s="130"/>
      <c r="BE1994" s="124"/>
      <c r="BF1994" s="6"/>
      <c r="BG1994" s="130"/>
      <c r="BH1994" s="6"/>
      <c r="BI1994" s="124"/>
      <c r="BJ1994" s="130"/>
    </row>
    <row r="1995" spans="1:62" customFormat="1" ht="15" x14ac:dyDescent="0.35">
      <c r="A1995" s="121"/>
      <c r="B1995" s="76"/>
      <c r="C1995" s="9"/>
      <c r="D1995" s="9"/>
      <c r="E1995" s="9"/>
      <c r="F1995" s="15"/>
      <c r="G1995" s="5"/>
      <c r="H1995" s="5"/>
      <c r="I1995" s="9"/>
      <c r="J1995" s="9"/>
      <c r="K1995" s="9"/>
      <c r="L1995" s="9"/>
      <c r="M1995" s="9"/>
      <c r="N1995" s="9"/>
      <c r="O1995" s="9"/>
      <c r="P1995" s="9"/>
      <c r="Q1995" s="9"/>
      <c r="R1995" s="9"/>
      <c r="S1995" s="9"/>
      <c r="T1995" s="9"/>
      <c r="U1995" s="9"/>
      <c r="V1995" s="8"/>
      <c r="W1995" s="8"/>
      <c r="X1995" s="7"/>
      <c r="Y1995" s="18"/>
      <c r="Z1995" s="7"/>
      <c r="AA1995" s="7"/>
      <c r="AB1995" s="7"/>
      <c r="AC1995" s="9"/>
      <c r="AD1995" s="8"/>
      <c r="AE1995" s="14"/>
      <c r="AF1995" s="14"/>
      <c r="AG1995" s="14"/>
      <c r="AH1995" s="14"/>
      <c r="AI1995" s="14"/>
      <c r="AJ1995" s="14"/>
      <c r="AK1995" s="125"/>
      <c r="AL1995" s="6"/>
      <c r="AM1995" s="5"/>
      <c r="AN1995" s="5"/>
      <c r="AO1995" s="6"/>
      <c r="AP1995" s="6"/>
      <c r="AQ1995" s="6"/>
      <c r="AR1995" s="6"/>
      <c r="AS1995" s="6"/>
      <c r="AT1995" s="130"/>
      <c r="AU1995" s="6"/>
      <c r="AV1995" s="6"/>
      <c r="AW1995" s="6"/>
      <c r="AX1995" s="6"/>
      <c r="AY1995" s="6"/>
      <c r="AZ1995" s="6"/>
      <c r="BA1995" s="6"/>
      <c r="BB1995" s="6"/>
      <c r="BC1995" s="6"/>
      <c r="BD1995" s="130"/>
      <c r="BE1995" s="124"/>
      <c r="BF1995" s="6"/>
      <c r="BG1995" s="130"/>
      <c r="BH1995" s="6"/>
      <c r="BI1995" s="124"/>
      <c r="BJ1995" s="130"/>
    </row>
    <row r="1996" spans="1:62" customFormat="1" ht="15" x14ac:dyDescent="0.35">
      <c r="A1996" s="34"/>
      <c r="B1996" s="19"/>
      <c r="C1996" s="1"/>
      <c r="D1996" s="9"/>
      <c r="E1996" s="1"/>
      <c r="F1996" s="15"/>
      <c r="G1996" s="37"/>
      <c r="H1996" s="5"/>
      <c r="I1996" s="22"/>
      <c r="J1996" s="22"/>
      <c r="K1996" s="22"/>
      <c r="L1996" s="60"/>
      <c r="M1996" s="60"/>
      <c r="N1996" s="60"/>
      <c r="O1996" s="60"/>
      <c r="P1996" s="60"/>
      <c r="Q1996" s="60"/>
      <c r="R1996" s="60"/>
      <c r="S1996" s="60"/>
      <c r="T1996" s="60"/>
      <c r="U1996" s="60"/>
      <c r="V1996" s="60"/>
      <c r="W1996" s="60"/>
      <c r="X1996" s="60"/>
      <c r="Y1996" s="59"/>
      <c r="Z1996" s="20"/>
      <c r="AA1996" s="60"/>
      <c r="AB1996" s="60"/>
      <c r="AC1996" s="60"/>
      <c r="AD1996" s="60"/>
      <c r="AE1996" s="22"/>
      <c r="AF1996" s="22"/>
      <c r="AG1996" s="22"/>
      <c r="AH1996" s="22"/>
      <c r="AI1996" s="22"/>
      <c r="AJ1996" s="22"/>
      <c r="AK1996" s="38"/>
      <c r="AL1996" s="39"/>
      <c r="AM1996" s="39"/>
      <c r="AN1996" s="39"/>
      <c r="AO1996" s="39"/>
      <c r="AP1996" s="39"/>
      <c r="AQ1996" s="39"/>
      <c r="AR1996" s="40"/>
      <c r="AS1996" s="39"/>
      <c r="AT1996" s="42"/>
      <c r="AU1996" s="39"/>
      <c r="AV1996" s="39"/>
      <c r="AW1996" s="39"/>
      <c r="AX1996" s="39"/>
      <c r="AY1996" s="39"/>
      <c r="AZ1996" s="40"/>
      <c r="BA1996" s="39"/>
      <c r="BB1996" s="40"/>
      <c r="BC1996" s="39"/>
      <c r="BD1996" s="42"/>
      <c r="BE1996" s="38"/>
      <c r="BF1996" s="39"/>
      <c r="BG1996" s="55"/>
      <c r="BH1996" s="56"/>
      <c r="BI1996" s="57"/>
      <c r="BJ1996" s="58"/>
    </row>
    <row r="1997" spans="1:62" customFormat="1" ht="15" x14ac:dyDescent="0.35">
      <c r="A1997" s="121"/>
      <c r="B1997" s="76"/>
      <c r="C1997" s="9"/>
      <c r="D1997" s="9"/>
      <c r="E1997" s="9"/>
      <c r="F1997" s="15"/>
      <c r="G1997" s="5"/>
      <c r="H1997" s="5"/>
      <c r="I1997" s="9"/>
      <c r="J1997" s="9"/>
      <c r="K1997" s="9"/>
      <c r="L1997" s="9"/>
      <c r="M1997" s="9"/>
      <c r="N1997" s="9"/>
      <c r="O1997" s="9"/>
      <c r="P1997" s="9"/>
      <c r="Q1997" s="9"/>
      <c r="R1997" s="9"/>
      <c r="S1997" s="9"/>
      <c r="T1997" s="9"/>
      <c r="U1997" s="9"/>
      <c r="V1997" s="9"/>
      <c r="W1997" s="9"/>
      <c r="X1997" s="65"/>
      <c r="Y1997" s="17"/>
      <c r="Z1997" s="65"/>
      <c r="AA1997" s="9"/>
      <c r="AB1997" s="9"/>
      <c r="AC1997" s="9"/>
      <c r="AD1997" s="9"/>
      <c r="AE1997" s="14"/>
      <c r="AF1997" s="14"/>
      <c r="AG1997" s="14"/>
      <c r="AH1997" s="14"/>
      <c r="AI1997" s="14"/>
      <c r="AJ1997" s="14"/>
      <c r="AK1997" s="124"/>
      <c r="AL1997" s="6"/>
      <c r="AM1997" s="6"/>
      <c r="AN1997" s="6"/>
      <c r="AO1997" s="6"/>
      <c r="AP1997" s="6"/>
      <c r="AQ1997" s="6"/>
      <c r="AR1997" s="6"/>
      <c r="AS1997" s="6"/>
      <c r="AT1997" s="130"/>
      <c r="AU1997" s="39"/>
      <c r="AV1997" s="39"/>
      <c r="AW1997" s="6"/>
      <c r="AX1997" s="6"/>
      <c r="AY1997" s="6"/>
      <c r="AZ1997" s="6"/>
      <c r="BA1997" s="6"/>
      <c r="BB1997" s="6"/>
      <c r="BC1997" s="6"/>
      <c r="BD1997" s="130"/>
      <c r="BE1997" s="124"/>
      <c r="BF1997" s="6"/>
      <c r="BG1997" s="130"/>
      <c r="BH1997" s="6"/>
      <c r="BI1997" s="124"/>
      <c r="BJ1997" s="130"/>
    </row>
    <row r="1998" spans="1:62" customFormat="1" ht="15" x14ac:dyDescent="0.35">
      <c r="A1998" s="121"/>
      <c r="B1998" s="76"/>
      <c r="C1998" s="9"/>
      <c r="D1998" s="9"/>
      <c r="E1998" s="9"/>
      <c r="F1998" s="15"/>
      <c r="G1998" s="5"/>
      <c r="H1998" s="5"/>
      <c r="I1998" s="9"/>
      <c r="J1998" s="9"/>
      <c r="K1998" s="9"/>
      <c r="L1998" s="9"/>
      <c r="M1998" s="9"/>
      <c r="N1998" s="9"/>
      <c r="O1998" s="9"/>
      <c r="P1998" s="9"/>
      <c r="Q1998" s="9"/>
      <c r="R1998" s="9"/>
      <c r="S1998" s="9"/>
      <c r="T1998" s="9"/>
      <c r="U1998" s="9"/>
      <c r="V1998" s="9"/>
      <c r="W1998" s="9"/>
      <c r="X1998" s="65"/>
      <c r="Y1998" s="17"/>
      <c r="Z1998" s="65"/>
      <c r="AA1998" s="9"/>
      <c r="AB1998" s="9"/>
      <c r="AC1998" s="9"/>
      <c r="AD1998" s="9"/>
      <c r="AE1998" s="14"/>
      <c r="AF1998" s="14"/>
      <c r="AG1998" s="14"/>
      <c r="AH1998" s="14"/>
      <c r="AI1998" s="14"/>
      <c r="AJ1998" s="14"/>
      <c r="AK1998" s="124"/>
      <c r="AL1998" s="6"/>
      <c r="AM1998" s="6"/>
      <c r="AN1998" s="6"/>
      <c r="AO1998" s="6"/>
      <c r="AP1998" s="6"/>
      <c r="AQ1998" s="6"/>
      <c r="AR1998" s="6"/>
      <c r="AS1998" s="6"/>
      <c r="AT1998" s="130"/>
      <c r="AU1998" s="39"/>
      <c r="AV1998" s="39"/>
      <c r="AW1998" s="6"/>
      <c r="AX1998" s="6"/>
      <c r="AY1998" s="6"/>
      <c r="AZ1998" s="6"/>
      <c r="BA1998" s="6"/>
      <c r="BB1998" s="6"/>
      <c r="BC1998" s="6"/>
      <c r="BD1998" s="130"/>
      <c r="BE1998" s="124"/>
      <c r="BF1998" s="6"/>
      <c r="BG1998" s="130"/>
      <c r="BH1998" s="6"/>
      <c r="BI1998" s="124"/>
      <c r="BJ1998" s="130"/>
    </row>
    <row r="1999" spans="1:62" customFormat="1" ht="15" x14ac:dyDescent="0.35">
      <c r="A1999" s="121"/>
      <c r="B1999" s="76"/>
      <c r="C1999" s="9"/>
      <c r="D1999" s="9"/>
      <c r="E1999" s="9"/>
      <c r="F1999" s="15"/>
      <c r="G1999" s="5"/>
      <c r="H1999" s="5"/>
      <c r="I1999" s="9"/>
      <c r="J1999" s="9"/>
      <c r="K1999" s="9"/>
      <c r="L1999" s="9"/>
      <c r="M1999" s="9"/>
      <c r="N1999" s="9"/>
      <c r="O1999" s="9"/>
      <c r="P1999" s="9"/>
      <c r="Q1999" s="9"/>
      <c r="R1999" s="9"/>
      <c r="S1999" s="9"/>
      <c r="T1999" s="9"/>
      <c r="U1999" s="9"/>
      <c r="V1999" s="9"/>
      <c r="W1999" s="9"/>
      <c r="X1999" s="65"/>
      <c r="Y1999" s="17"/>
      <c r="Z1999" s="65"/>
      <c r="AA1999" s="9"/>
      <c r="AB1999" s="9"/>
      <c r="AC1999" s="9"/>
      <c r="AD1999" s="9"/>
      <c r="AE1999" s="14"/>
      <c r="AF1999" s="14"/>
      <c r="AG1999" s="14"/>
      <c r="AH1999" s="14"/>
      <c r="AI1999" s="14"/>
      <c r="AJ1999" s="14"/>
      <c r="AK1999" s="124"/>
      <c r="AL1999" s="6"/>
      <c r="AM1999" s="6"/>
      <c r="AN1999" s="6"/>
      <c r="AO1999" s="6"/>
      <c r="AP1999" s="6"/>
      <c r="AQ1999" s="6"/>
      <c r="AR1999" s="6"/>
      <c r="AS1999" s="6"/>
      <c r="AT1999" s="130"/>
      <c r="AU1999" s="39"/>
      <c r="AV1999" s="39"/>
      <c r="AW1999" s="6"/>
      <c r="AX1999" s="6"/>
      <c r="AY1999" s="6"/>
      <c r="AZ1999" s="6"/>
      <c r="BA1999" s="6"/>
      <c r="BB1999" s="6"/>
      <c r="BC1999" s="6"/>
      <c r="BD1999" s="130"/>
      <c r="BE1999" s="124"/>
      <c r="BF1999" s="6"/>
      <c r="BG1999" s="130"/>
      <c r="BH1999" s="6"/>
      <c r="BI1999" s="124"/>
      <c r="BJ1999" s="130"/>
    </row>
    <row r="2000" spans="1:62" customFormat="1" ht="15" x14ac:dyDescent="0.35">
      <c r="A2000" s="34"/>
      <c r="B2000" s="19"/>
      <c r="C2000" s="1"/>
      <c r="D2000" s="9"/>
      <c r="E2000" s="1"/>
      <c r="F2000" s="15"/>
      <c r="G2000" s="37"/>
      <c r="H2000" s="5"/>
      <c r="I2000" s="22"/>
      <c r="J2000" s="22"/>
      <c r="K2000" s="22"/>
      <c r="L2000" s="60"/>
      <c r="M2000" s="60"/>
      <c r="N2000" s="60"/>
      <c r="O2000" s="60"/>
      <c r="P2000" s="60"/>
      <c r="Q2000" s="60"/>
      <c r="R2000" s="60"/>
      <c r="S2000" s="60"/>
      <c r="T2000" s="60"/>
      <c r="U2000" s="60"/>
      <c r="V2000" s="60"/>
      <c r="W2000" s="60"/>
      <c r="X2000" s="60"/>
      <c r="Y2000" s="59"/>
      <c r="Z2000" s="20"/>
      <c r="AA2000" s="60"/>
      <c r="AB2000" s="60"/>
      <c r="AC2000" s="60"/>
      <c r="AD2000" s="60"/>
      <c r="AE2000" s="22"/>
      <c r="AF2000" s="22"/>
      <c r="AG2000" s="22"/>
      <c r="AH2000" s="22"/>
      <c r="AI2000" s="22"/>
      <c r="AJ2000" s="22"/>
      <c r="AK2000" s="38"/>
      <c r="AL2000" s="39"/>
      <c r="AM2000" s="39"/>
      <c r="AN2000" s="39"/>
      <c r="AO2000" s="39"/>
      <c r="AP2000" s="39"/>
      <c r="AQ2000" s="39"/>
      <c r="AR2000" s="40"/>
      <c r="AS2000" s="39"/>
      <c r="AT2000" s="42"/>
      <c r="AU2000" s="39"/>
      <c r="AV2000" s="39"/>
      <c r="AW2000" s="39"/>
      <c r="AX2000" s="39"/>
      <c r="AY2000" s="39"/>
      <c r="AZ2000" s="40"/>
      <c r="BA2000" s="39"/>
      <c r="BB2000" s="40"/>
      <c r="BC2000" s="39"/>
      <c r="BD2000" s="42"/>
      <c r="BE2000" s="38"/>
      <c r="BF2000" s="39"/>
      <c r="BG2000" s="55"/>
      <c r="BH2000" s="56"/>
      <c r="BI2000" s="57"/>
      <c r="BJ2000" s="58"/>
    </row>
    <row r="2001" spans="1:62" customFormat="1" ht="15" x14ac:dyDescent="0.35">
      <c r="A2001" s="121"/>
      <c r="B2001" s="76"/>
      <c r="C2001" s="9"/>
      <c r="D2001" s="9"/>
      <c r="E2001" s="9"/>
      <c r="F2001" s="15"/>
      <c r="G2001" s="5"/>
      <c r="H2001" s="5"/>
      <c r="I2001" s="9"/>
      <c r="J2001" s="9"/>
      <c r="K2001" s="9"/>
      <c r="L2001" s="9"/>
      <c r="M2001" s="9"/>
      <c r="N2001" s="9"/>
      <c r="O2001" s="9"/>
      <c r="P2001" s="9"/>
      <c r="Q2001" s="9"/>
      <c r="R2001" s="9"/>
      <c r="S2001" s="9"/>
      <c r="T2001" s="9"/>
      <c r="U2001" s="9"/>
      <c r="V2001" s="9"/>
      <c r="W2001" s="9"/>
      <c r="X2001" s="65"/>
      <c r="Y2001" s="17"/>
      <c r="Z2001" s="65"/>
      <c r="AA2001" s="9"/>
      <c r="AB2001" s="9"/>
      <c r="AC2001" s="9"/>
      <c r="AD2001" s="9"/>
      <c r="AE2001" s="14"/>
      <c r="AF2001" s="14"/>
      <c r="AG2001" s="14"/>
      <c r="AH2001" s="14"/>
      <c r="AI2001" s="14"/>
      <c r="AJ2001" s="14"/>
      <c r="AK2001" s="124"/>
      <c r="AL2001" s="6"/>
      <c r="AM2001" s="6"/>
      <c r="AN2001" s="6"/>
      <c r="AO2001" s="6"/>
      <c r="AP2001" s="6"/>
      <c r="AQ2001" s="6"/>
      <c r="AR2001" s="6"/>
      <c r="AS2001" s="6"/>
      <c r="AT2001" s="130"/>
      <c r="AU2001" s="39"/>
      <c r="AV2001" s="39"/>
      <c r="AW2001" s="6"/>
      <c r="AX2001" s="6"/>
      <c r="AY2001" s="6"/>
      <c r="AZ2001" s="6"/>
      <c r="BA2001" s="6"/>
      <c r="BB2001" s="6"/>
      <c r="BC2001" s="6"/>
      <c r="BD2001" s="130"/>
      <c r="BE2001" s="124"/>
      <c r="BF2001" s="6"/>
      <c r="BG2001" s="130"/>
      <c r="BH2001" s="6"/>
      <c r="BI2001" s="124"/>
      <c r="BJ2001" s="130"/>
    </row>
    <row r="2002" spans="1:62" customFormat="1" ht="15" x14ac:dyDescent="0.35">
      <c r="A2002" s="121"/>
      <c r="B2002" s="76"/>
      <c r="C2002" s="9"/>
      <c r="D2002" s="9"/>
      <c r="E2002" s="9"/>
      <c r="F2002" s="15"/>
      <c r="G2002" s="5"/>
      <c r="H2002" s="5"/>
      <c r="I2002" s="9"/>
      <c r="J2002" s="9"/>
      <c r="K2002" s="9"/>
      <c r="L2002" s="9"/>
      <c r="M2002" s="9"/>
      <c r="N2002" s="9"/>
      <c r="O2002" s="9"/>
      <c r="P2002" s="9"/>
      <c r="Q2002" s="9"/>
      <c r="R2002" s="9"/>
      <c r="S2002" s="9"/>
      <c r="T2002" s="9"/>
      <c r="U2002" s="9"/>
      <c r="V2002" s="9"/>
      <c r="W2002" s="9"/>
      <c r="X2002" s="65"/>
      <c r="Y2002" s="17"/>
      <c r="Z2002" s="65"/>
      <c r="AA2002" s="9"/>
      <c r="AB2002" s="9"/>
      <c r="AC2002" s="9"/>
      <c r="AD2002" s="9"/>
      <c r="AE2002" s="14"/>
      <c r="AF2002" s="14"/>
      <c r="AG2002" s="14"/>
      <c r="AH2002" s="14"/>
      <c r="AI2002" s="14"/>
      <c r="AJ2002" s="14"/>
      <c r="AK2002" s="124"/>
      <c r="AL2002" s="6"/>
      <c r="AM2002" s="6"/>
      <c r="AN2002" s="6"/>
      <c r="AO2002" s="6"/>
      <c r="AP2002" s="6"/>
      <c r="AQ2002" s="6"/>
      <c r="AR2002" s="6"/>
      <c r="AS2002" s="6"/>
      <c r="AT2002" s="130"/>
      <c r="AU2002" s="39"/>
      <c r="AV2002" s="39"/>
      <c r="AW2002" s="6"/>
      <c r="AX2002" s="6"/>
      <c r="AY2002" s="6"/>
      <c r="AZ2002" s="6"/>
      <c r="BA2002" s="6"/>
      <c r="BB2002" s="6"/>
      <c r="BC2002" s="6"/>
      <c r="BD2002" s="130"/>
      <c r="BE2002" s="124"/>
      <c r="BF2002" s="6"/>
      <c r="BG2002" s="130"/>
      <c r="BH2002" s="6"/>
      <c r="BI2002" s="124"/>
      <c r="BJ2002" s="130"/>
    </row>
    <row r="2003" spans="1:62" customFormat="1" ht="15" x14ac:dyDescent="0.35">
      <c r="A2003" s="34"/>
      <c r="B2003" s="19"/>
      <c r="C2003" s="1"/>
      <c r="D2003" s="9"/>
      <c r="E2003" s="1"/>
      <c r="F2003" s="15"/>
      <c r="G2003" s="37"/>
      <c r="H2003" s="5"/>
      <c r="I2003" s="22"/>
      <c r="J2003" s="22"/>
      <c r="K2003" s="22"/>
      <c r="L2003" s="60"/>
      <c r="M2003" s="60"/>
      <c r="N2003" s="60"/>
      <c r="O2003" s="60"/>
      <c r="P2003" s="60"/>
      <c r="Q2003" s="60"/>
      <c r="R2003" s="60"/>
      <c r="S2003" s="60"/>
      <c r="T2003" s="60"/>
      <c r="U2003" s="60"/>
      <c r="V2003" s="60"/>
      <c r="W2003" s="60"/>
      <c r="X2003" s="60"/>
      <c r="Y2003" s="59"/>
      <c r="Z2003" s="20"/>
      <c r="AA2003" s="60"/>
      <c r="AB2003" s="60"/>
      <c r="AC2003" s="60"/>
      <c r="AD2003" s="60"/>
      <c r="AE2003" s="22"/>
      <c r="AF2003" s="22"/>
      <c r="AG2003" s="22"/>
      <c r="AH2003" s="22"/>
      <c r="AI2003" s="22"/>
      <c r="AJ2003" s="22"/>
      <c r="AK2003" s="38"/>
      <c r="AL2003" s="39"/>
      <c r="AM2003" s="39"/>
      <c r="AN2003" s="39"/>
      <c r="AO2003" s="39"/>
      <c r="AP2003" s="39"/>
      <c r="AQ2003" s="39"/>
      <c r="AR2003" s="40"/>
      <c r="AS2003" s="39"/>
      <c r="AT2003" s="42"/>
      <c r="AU2003" s="39"/>
      <c r="AV2003" s="39"/>
      <c r="AW2003" s="39"/>
      <c r="AX2003" s="39"/>
      <c r="AY2003" s="39"/>
      <c r="AZ2003" s="40"/>
      <c r="BA2003" s="39"/>
      <c r="BB2003" s="40"/>
      <c r="BC2003" s="39"/>
      <c r="BD2003" s="42"/>
      <c r="BE2003" s="38"/>
      <c r="BF2003" s="39"/>
      <c r="BG2003" s="55"/>
      <c r="BH2003" s="56"/>
      <c r="BI2003" s="57"/>
      <c r="BJ2003" s="137"/>
    </row>
    <row r="2004" spans="1:62" customFormat="1" ht="15" x14ac:dyDescent="0.35">
      <c r="A2004" s="121"/>
      <c r="B2004" s="76"/>
      <c r="C2004" s="9"/>
      <c r="D2004" s="9"/>
      <c r="E2004" s="9"/>
      <c r="F2004" s="15"/>
      <c r="G2004" s="5"/>
      <c r="H2004" s="5"/>
      <c r="I2004" s="9"/>
      <c r="J2004" s="9"/>
      <c r="K2004" s="9"/>
      <c r="L2004" s="9"/>
      <c r="M2004" s="9"/>
      <c r="N2004" s="9"/>
      <c r="O2004" s="9"/>
      <c r="P2004" s="9"/>
      <c r="Q2004" s="9"/>
      <c r="R2004" s="9"/>
      <c r="S2004" s="9"/>
      <c r="T2004" s="9"/>
      <c r="U2004" s="9"/>
      <c r="V2004" s="9"/>
      <c r="W2004" s="9"/>
      <c r="X2004" s="65"/>
      <c r="Y2004" s="17"/>
      <c r="Z2004" s="65"/>
      <c r="AA2004" s="9"/>
      <c r="AB2004" s="9"/>
      <c r="AC2004" s="9"/>
      <c r="AD2004" s="9"/>
      <c r="AE2004" s="14"/>
      <c r="AF2004" s="14"/>
      <c r="AG2004" s="14"/>
      <c r="AH2004" s="14"/>
      <c r="AI2004" s="14"/>
      <c r="AJ2004" s="14"/>
      <c r="AK2004" s="124"/>
      <c r="AL2004" s="6"/>
      <c r="AM2004" s="6"/>
      <c r="AN2004" s="6"/>
      <c r="AO2004" s="6"/>
      <c r="AP2004" s="6"/>
      <c r="AQ2004" s="6"/>
      <c r="AR2004" s="6"/>
      <c r="AS2004" s="6"/>
      <c r="AT2004" s="130"/>
      <c r="AU2004" s="39"/>
      <c r="AV2004" s="39"/>
      <c r="AW2004" s="6"/>
      <c r="AX2004" s="6"/>
      <c r="AY2004" s="6"/>
      <c r="AZ2004" s="6"/>
      <c r="BA2004" s="6"/>
      <c r="BB2004" s="6"/>
      <c r="BC2004" s="6"/>
      <c r="BD2004" s="130"/>
      <c r="BE2004" s="124"/>
      <c r="BF2004" s="6"/>
      <c r="BG2004" s="130"/>
      <c r="BH2004" s="6"/>
      <c r="BI2004" s="124"/>
      <c r="BJ2004" s="130"/>
    </row>
    <row r="2005" spans="1:62" customFormat="1" ht="15" x14ac:dyDescent="0.35">
      <c r="A2005" s="121"/>
      <c r="B2005" s="76"/>
      <c r="C2005" s="9"/>
      <c r="D2005" s="9"/>
      <c r="E2005" s="9"/>
      <c r="F2005" s="15"/>
      <c r="G2005" s="5"/>
      <c r="H2005" s="5"/>
      <c r="I2005" s="9"/>
      <c r="J2005" s="9"/>
      <c r="K2005" s="9"/>
      <c r="L2005" s="9"/>
      <c r="M2005" s="9"/>
      <c r="N2005" s="9"/>
      <c r="O2005" s="9"/>
      <c r="P2005" s="9"/>
      <c r="Q2005" s="9"/>
      <c r="R2005" s="9"/>
      <c r="S2005" s="9"/>
      <c r="T2005" s="9"/>
      <c r="U2005" s="9"/>
      <c r="V2005" s="9"/>
      <c r="W2005" s="9"/>
      <c r="X2005" s="65"/>
      <c r="Y2005" s="17"/>
      <c r="Z2005" s="65"/>
      <c r="AA2005" s="9"/>
      <c r="AB2005" s="9"/>
      <c r="AC2005" s="9"/>
      <c r="AD2005" s="9"/>
      <c r="AE2005" s="14"/>
      <c r="AF2005" s="14"/>
      <c r="AG2005" s="14"/>
      <c r="AH2005" s="14"/>
      <c r="AI2005" s="14"/>
      <c r="AJ2005" s="14"/>
      <c r="AK2005" s="124"/>
      <c r="AL2005" s="6"/>
      <c r="AM2005" s="6"/>
      <c r="AN2005" s="6"/>
      <c r="AO2005" s="6"/>
      <c r="AP2005" s="6"/>
      <c r="AQ2005" s="6"/>
      <c r="AR2005" s="6"/>
      <c r="AS2005" s="6"/>
      <c r="AT2005" s="130"/>
      <c r="AU2005" s="39"/>
      <c r="AV2005" s="39"/>
      <c r="AW2005" s="6"/>
      <c r="AX2005" s="6"/>
      <c r="AY2005" s="6"/>
      <c r="AZ2005" s="6"/>
      <c r="BA2005" s="6"/>
      <c r="BB2005" s="6"/>
      <c r="BC2005" s="6"/>
      <c r="BD2005" s="130"/>
      <c r="BE2005" s="124"/>
      <c r="BF2005" s="6"/>
      <c r="BG2005" s="130"/>
      <c r="BH2005" s="6"/>
      <c r="BI2005" s="124"/>
      <c r="BJ2005" s="130"/>
    </row>
    <row r="2006" spans="1:62" customFormat="1" ht="15" x14ac:dyDescent="0.35">
      <c r="A2006" s="121"/>
      <c r="B2006" s="76"/>
      <c r="C2006" s="9"/>
      <c r="D2006" s="9"/>
      <c r="E2006" s="9"/>
      <c r="F2006" s="15"/>
      <c r="G2006" s="5"/>
      <c r="H2006" s="5"/>
      <c r="I2006" s="9"/>
      <c r="J2006" s="9"/>
      <c r="K2006" s="9"/>
      <c r="L2006" s="9"/>
      <c r="M2006" s="9"/>
      <c r="N2006" s="9"/>
      <c r="O2006" s="9"/>
      <c r="P2006" s="9"/>
      <c r="Q2006" s="9"/>
      <c r="R2006" s="9"/>
      <c r="S2006" s="9"/>
      <c r="T2006" s="9"/>
      <c r="U2006" s="9"/>
      <c r="V2006" s="8"/>
      <c r="W2006" s="8"/>
      <c r="X2006" s="7"/>
      <c r="Y2006" s="18"/>
      <c r="Z2006" s="7"/>
      <c r="AA2006" s="7"/>
      <c r="AB2006" s="7"/>
      <c r="AC2006" s="9"/>
      <c r="AD2006" s="8"/>
      <c r="AE2006" s="14"/>
      <c r="AF2006" s="14"/>
      <c r="AG2006" s="14"/>
      <c r="AH2006" s="14"/>
      <c r="AI2006" s="14"/>
      <c r="AJ2006" s="14"/>
      <c r="AK2006" s="125"/>
      <c r="AL2006" s="6"/>
      <c r="AM2006" s="5"/>
      <c r="AN2006" s="5"/>
      <c r="AO2006" s="6"/>
      <c r="AP2006" s="6"/>
      <c r="AQ2006" s="6"/>
      <c r="AR2006" s="6"/>
      <c r="AS2006" s="6"/>
      <c r="AT2006" s="130"/>
      <c r="AU2006" s="6"/>
      <c r="AV2006" s="6"/>
      <c r="AW2006" s="6"/>
      <c r="AX2006" s="6"/>
      <c r="AY2006" s="6"/>
      <c r="AZ2006" s="6"/>
      <c r="BA2006" s="6"/>
      <c r="BB2006" s="6"/>
      <c r="BC2006" s="6"/>
      <c r="BD2006" s="130"/>
      <c r="BE2006" s="124"/>
      <c r="BF2006" s="6"/>
      <c r="BG2006" s="130"/>
      <c r="BH2006" s="6"/>
      <c r="BI2006" s="124"/>
      <c r="BJ2006" s="130"/>
    </row>
    <row r="2007" spans="1:62" customFormat="1" ht="15" x14ac:dyDescent="0.35">
      <c r="A2007" s="121"/>
      <c r="B2007" s="76"/>
      <c r="C2007" s="9"/>
      <c r="D2007" s="9"/>
      <c r="E2007" s="9"/>
      <c r="F2007" s="15"/>
      <c r="G2007" s="5"/>
      <c r="H2007" s="5"/>
      <c r="I2007" s="9"/>
      <c r="J2007" s="9"/>
      <c r="K2007" s="9"/>
      <c r="L2007" s="9"/>
      <c r="M2007" s="9"/>
      <c r="N2007" s="9"/>
      <c r="O2007" s="9"/>
      <c r="P2007" s="9"/>
      <c r="Q2007" s="9"/>
      <c r="R2007" s="9"/>
      <c r="S2007" s="9"/>
      <c r="T2007" s="9"/>
      <c r="U2007" s="9"/>
      <c r="V2007" s="9"/>
      <c r="W2007" s="9"/>
      <c r="X2007" s="65"/>
      <c r="Y2007" s="17"/>
      <c r="Z2007" s="65"/>
      <c r="AA2007" s="9"/>
      <c r="AB2007" s="9"/>
      <c r="AC2007" s="9"/>
      <c r="AD2007" s="9"/>
      <c r="AE2007" s="14"/>
      <c r="AF2007" s="14"/>
      <c r="AG2007" s="14"/>
      <c r="AH2007" s="14"/>
      <c r="AI2007" s="14"/>
      <c r="AJ2007" s="14"/>
      <c r="AK2007" s="124"/>
      <c r="AL2007" s="6"/>
      <c r="AM2007" s="6"/>
      <c r="AN2007" s="6"/>
      <c r="AO2007" s="6"/>
      <c r="AP2007" s="6"/>
      <c r="AQ2007" s="6"/>
      <c r="AR2007" s="6"/>
      <c r="AS2007" s="6"/>
      <c r="AT2007" s="130"/>
      <c r="AU2007" s="39"/>
      <c r="AV2007" s="39"/>
      <c r="AW2007" s="6"/>
      <c r="AX2007" s="6"/>
      <c r="AY2007" s="6"/>
      <c r="AZ2007" s="6"/>
      <c r="BA2007" s="6"/>
      <c r="BB2007" s="6"/>
      <c r="BC2007" s="6"/>
      <c r="BD2007" s="130"/>
      <c r="BE2007" s="124"/>
      <c r="BF2007" s="6"/>
      <c r="BG2007" s="130"/>
      <c r="BH2007" s="6"/>
      <c r="BI2007" s="124"/>
      <c r="BJ2007" s="130"/>
    </row>
    <row r="2008" spans="1:62" customFormat="1" ht="15" x14ac:dyDescent="0.35">
      <c r="A2008" s="34"/>
      <c r="B2008" s="19"/>
      <c r="C2008" s="1"/>
      <c r="D2008" s="9"/>
      <c r="E2008" s="1"/>
      <c r="F2008" s="15"/>
      <c r="G2008" s="37"/>
      <c r="H2008" s="5"/>
      <c r="I2008" s="22"/>
      <c r="J2008" s="22"/>
      <c r="K2008" s="22"/>
      <c r="L2008" s="60"/>
      <c r="M2008" s="60"/>
      <c r="N2008" s="60"/>
      <c r="O2008" s="60"/>
      <c r="P2008" s="60"/>
      <c r="Q2008" s="60"/>
      <c r="R2008" s="60"/>
      <c r="S2008" s="60"/>
      <c r="T2008" s="60"/>
      <c r="U2008" s="60"/>
      <c r="V2008" s="60"/>
      <c r="W2008" s="60"/>
      <c r="X2008" s="60"/>
      <c r="Y2008" s="59"/>
      <c r="Z2008" s="20"/>
      <c r="AA2008" s="60"/>
      <c r="AB2008" s="60"/>
      <c r="AC2008" s="60"/>
      <c r="AD2008" s="60"/>
      <c r="AE2008" s="22"/>
      <c r="AF2008" s="22"/>
      <c r="AG2008" s="22"/>
      <c r="AH2008" s="22"/>
      <c r="AI2008" s="22"/>
      <c r="AJ2008" s="22"/>
      <c r="AK2008" s="38"/>
      <c r="AL2008" s="39"/>
      <c r="AM2008" s="39"/>
      <c r="AN2008" s="39"/>
      <c r="AO2008" s="39"/>
      <c r="AP2008" s="39"/>
      <c r="AQ2008" s="39"/>
      <c r="AR2008" s="40"/>
      <c r="AS2008" s="39"/>
      <c r="AT2008" s="42"/>
      <c r="AU2008" s="39"/>
      <c r="AV2008" s="39"/>
      <c r="AW2008" s="39"/>
      <c r="AX2008" s="39"/>
      <c r="AY2008" s="39"/>
      <c r="AZ2008" s="40"/>
      <c r="BA2008" s="39"/>
      <c r="BB2008" s="40"/>
      <c r="BC2008" s="39"/>
      <c r="BD2008" s="42"/>
      <c r="BE2008" s="38"/>
      <c r="BF2008" s="39"/>
      <c r="BG2008" s="55"/>
      <c r="BH2008" s="56"/>
      <c r="BI2008" s="57"/>
      <c r="BJ2008" s="58"/>
    </row>
    <row r="2009" spans="1:62" customFormat="1" ht="15" x14ac:dyDescent="0.35">
      <c r="A2009" s="121"/>
      <c r="B2009" s="76"/>
      <c r="C2009" s="9"/>
      <c r="D2009" s="9"/>
      <c r="E2009" s="9"/>
      <c r="F2009" s="15"/>
      <c r="G2009" s="5"/>
      <c r="H2009" s="5"/>
      <c r="I2009" s="9"/>
      <c r="J2009" s="9"/>
      <c r="K2009" s="9"/>
      <c r="L2009" s="9"/>
      <c r="M2009" s="9"/>
      <c r="N2009" s="9"/>
      <c r="O2009" s="9"/>
      <c r="P2009" s="9"/>
      <c r="Q2009" s="9"/>
      <c r="R2009" s="9"/>
      <c r="S2009" s="9"/>
      <c r="T2009" s="9"/>
      <c r="U2009" s="9"/>
      <c r="V2009" s="9"/>
      <c r="W2009" s="9"/>
      <c r="X2009" s="65"/>
      <c r="Y2009" s="17"/>
      <c r="Z2009" s="65"/>
      <c r="AA2009" s="9"/>
      <c r="AB2009" s="9"/>
      <c r="AC2009" s="9"/>
      <c r="AD2009" s="9"/>
      <c r="AE2009" s="14"/>
      <c r="AF2009" s="14"/>
      <c r="AG2009" s="14"/>
      <c r="AH2009" s="14"/>
      <c r="AI2009" s="14"/>
      <c r="AJ2009" s="14"/>
      <c r="AK2009" s="124"/>
      <c r="AL2009" s="6"/>
      <c r="AM2009" s="6"/>
      <c r="AN2009" s="6"/>
      <c r="AO2009" s="6"/>
      <c r="AP2009" s="6"/>
      <c r="AQ2009" s="6"/>
      <c r="AR2009" s="6"/>
      <c r="AS2009" s="6"/>
      <c r="AT2009" s="130"/>
      <c r="AU2009" s="6"/>
      <c r="AV2009" s="6"/>
      <c r="AW2009" s="6"/>
      <c r="AX2009" s="6"/>
      <c r="AY2009" s="6"/>
      <c r="AZ2009" s="6"/>
      <c r="BA2009" s="6"/>
      <c r="BB2009" s="6"/>
      <c r="BC2009" s="6"/>
      <c r="BD2009" s="130"/>
      <c r="BE2009" s="124"/>
      <c r="BF2009" s="6"/>
      <c r="BG2009" s="130"/>
      <c r="BH2009" s="6"/>
      <c r="BI2009" s="124"/>
      <c r="BJ2009" s="130"/>
    </row>
    <row r="2010" spans="1:62" customFormat="1" ht="15" x14ac:dyDescent="0.35">
      <c r="A2010" s="34"/>
      <c r="B2010" s="19"/>
      <c r="C2010" s="1"/>
      <c r="D2010" s="9"/>
      <c r="E2010" s="1"/>
      <c r="F2010" s="15"/>
      <c r="G2010" s="37"/>
      <c r="H2010" s="5"/>
      <c r="I2010" s="22"/>
      <c r="J2010" s="22"/>
      <c r="K2010" s="22"/>
      <c r="L2010" s="60"/>
      <c r="M2010" s="60"/>
      <c r="N2010" s="60"/>
      <c r="O2010" s="60"/>
      <c r="P2010" s="60"/>
      <c r="Q2010" s="60"/>
      <c r="R2010" s="60"/>
      <c r="S2010" s="60"/>
      <c r="T2010" s="60"/>
      <c r="U2010" s="60"/>
      <c r="V2010" s="60"/>
      <c r="W2010" s="60"/>
      <c r="X2010" s="60"/>
      <c r="Y2010" s="59"/>
      <c r="Z2010" s="20"/>
      <c r="AA2010" s="60"/>
      <c r="AB2010" s="60"/>
      <c r="AC2010" s="60"/>
      <c r="AD2010" s="60"/>
      <c r="AE2010" s="22"/>
      <c r="AF2010" s="22"/>
      <c r="AG2010" s="22"/>
      <c r="AH2010" s="22"/>
      <c r="AI2010" s="22"/>
      <c r="AJ2010" s="22"/>
      <c r="AK2010" s="38"/>
      <c r="AL2010" s="39"/>
      <c r="AM2010" s="39"/>
      <c r="AN2010" s="39"/>
      <c r="AO2010" s="39"/>
      <c r="AP2010" s="39"/>
      <c r="AQ2010" s="39"/>
      <c r="AR2010" s="40"/>
      <c r="AS2010" s="39"/>
      <c r="AT2010" s="42"/>
      <c r="AU2010" s="39"/>
      <c r="AV2010" s="39"/>
      <c r="AW2010" s="39"/>
      <c r="AX2010" s="39"/>
      <c r="AY2010" s="39"/>
      <c r="AZ2010" s="40"/>
      <c r="BA2010" s="39"/>
      <c r="BB2010" s="40"/>
      <c r="BC2010" s="39"/>
      <c r="BD2010" s="42"/>
      <c r="BE2010" s="38"/>
      <c r="BF2010" s="39"/>
      <c r="BG2010" s="55"/>
      <c r="BH2010" s="56"/>
      <c r="BI2010" s="57"/>
      <c r="BJ2010" s="58"/>
    </row>
    <row r="2011" spans="1:62" customFormat="1" ht="15" x14ac:dyDescent="0.35">
      <c r="A2011" s="34"/>
      <c r="B2011" s="76"/>
      <c r="C2011" s="1"/>
      <c r="D2011" s="9"/>
      <c r="E2011" s="1"/>
      <c r="F2011" s="15"/>
      <c r="G2011" s="5"/>
      <c r="H2011" s="5"/>
      <c r="I2011" s="22"/>
      <c r="J2011" s="22"/>
      <c r="K2011" s="22"/>
      <c r="L2011" s="60"/>
      <c r="M2011" s="60"/>
      <c r="N2011" s="60"/>
      <c r="O2011" s="60"/>
      <c r="P2011" s="60"/>
      <c r="Q2011" s="60"/>
      <c r="R2011" s="60"/>
      <c r="S2011" s="60"/>
      <c r="T2011" s="60"/>
      <c r="U2011" s="60"/>
      <c r="V2011" s="60"/>
      <c r="W2011" s="60"/>
      <c r="X2011" s="60"/>
      <c r="Y2011" s="59"/>
      <c r="Z2011" s="20"/>
      <c r="AA2011" s="60"/>
      <c r="AB2011" s="60"/>
      <c r="AC2011" s="60"/>
      <c r="AD2011" s="60"/>
      <c r="AE2011" s="22"/>
      <c r="AF2011" s="22"/>
      <c r="AG2011" s="22"/>
      <c r="AH2011" s="22"/>
      <c r="AI2011" s="22"/>
      <c r="AJ2011" s="22"/>
      <c r="AK2011" s="38"/>
      <c r="AL2011" s="39"/>
      <c r="AM2011" s="39"/>
      <c r="AN2011" s="39"/>
      <c r="AO2011" s="39"/>
      <c r="AP2011" s="39"/>
      <c r="AQ2011" s="39"/>
      <c r="AR2011" s="40"/>
      <c r="AS2011" s="39"/>
      <c r="AT2011" s="42"/>
      <c r="AU2011" s="39"/>
      <c r="AV2011" s="39"/>
      <c r="AW2011" s="39"/>
      <c r="AX2011" s="39"/>
      <c r="AY2011" s="39"/>
      <c r="AZ2011" s="40"/>
      <c r="BA2011" s="39"/>
      <c r="BB2011" s="40"/>
      <c r="BC2011" s="39"/>
      <c r="BD2011" s="42"/>
      <c r="BE2011" s="38"/>
      <c r="BF2011" s="39"/>
      <c r="BG2011" s="55"/>
      <c r="BH2011" s="56"/>
      <c r="BI2011" s="57"/>
      <c r="BJ2011" s="58"/>
    </row>
    <row r="2012" spans="1:62" customFormat="1" ht="15" x14ac:dyDescent="0.35">
      <c r="A2012" s="121"/>
      <c r="B2012" s="76"/>
      <c r="C2012" s="9"/>
      <c r="D2012" s="9"/>
      <c r="E2012" s="9"/>
      <c r="F2012" s="15"/>
      <c r="G2012" s="5"/>
      <c r="H2012" s="5"/>
      <c r="I2012" s="9"/>
      <c r="J2012" s="9"/>
      <c r="K2012" s="9"/>
      <c r="L2012" s="9"/>
      <c r="M2012" s="9"/>
      <c r="N2012" s="9"/>
      <c r="O2012" s="9"/>
      <c r="P2012" s="9"/>
      <c r="Q2012" s="9"/>
      <c r="R2012" s="9"/>
      <c r="S2012" s="9"/>
      <c r="T2012" s="9"/>
      <c r="U2012" s="9"/>
      <c r="V2012" s="9"/>
      <c r="W2012" s="9"/>
      <c r="X2012" s="65"/>
      <c r="Y2012" s="17"/>
      <c r="Z2012" s="65"/>
      <c r="AA2012" s="9"/>
      <c r="AB2012" s="9"/>
      <c r="AC2012" s="9"/>
      <c r="AD2012" s="9"/>
      <c r="AE2012" s="14"/>
      <c r="AF2012" s="14"/>
      <c r="AG2012" s="14"/>
      <c r="AH2012" s="14"/>
      <c r="AI2012" s="14"/>
      <c r="AJ2012" s="14"/>
      <c r="AK2012" s="124"/>
      <c r="AL2012" s="6"/>
      <c r="AM2012" s="6"/>
      <c r="AN2012" s="6"/>
      <c r="AO2012" s="6"/>
      <c r="AP2012" s="6"/>
      <c r="AQ2012" s="6"/>
      <c r="AR2012" s="6"/>
      <c r="AS2012" s="6"/>
      <c r="AT2012" s="130"/>
      <c r="AU2012" s="39"/>
      <c r="AV2012" s="39"/>
      <c r="AW2012" s="6"/>
      <c r="AX2012" s="6"/>
      <c r="AY2012" s="6"/>
      <c r="AZ2012" s="6"/>
      <c r="BA2012" s="6"/>
      <c r="BB2012" s="6"/>
      <c r="BC2012" s="6"/>
      <c r="BD2012" s="130"/>
      <c r="BE2012" s="124"/>
      <c r="BF2012" s="6"/>
      <c r="BG2012" s="130"/>
      <c r="BH2012" s="6"/>
      <c r="BI2012" s="124"/>
      <c r="BJ2012" s="130"/>
    </row>
    <row r="2013" spans="1:62" customFormat="1" ht="15" x14ac:dyDescent="0.35">
      <c r="A2013" s="121"/>
      <c r="B2013" s="76"/>
      <c r="C2013" s="9"/>
      <c r="D2013" s="9"/>
      <c r="E2013" s="9"/>
      <c r="F2013" s="15"/>
      <c r="G2013" s="5"/>
      <c r="H2013" s="5"/>
      <c r="I2013" s="9"/>
      <c r="J2013" s="9"/>
      <c r="K2013" s="9"/>
      <c r="L2013" s="9"/>
      <c r="M2013" s="9"/>
      <c r="N2013" s="9"/>
      <c r="O2013" s="9"/>
      <c r="P2013" s="9"/>
      <c r="Q2013" s="9"/>
      <c r="R2013" s="9"/>
      <c r="S2013" s="9"/>
      <c r="T2013" s="9"/>
      <c r="U2013" s="9"/>
      <c r="V2013" s="9"/>
      <c r="W2013" s="9"/>
      <c r="X2013" s="65"/>
      <c r="Y2013" s="17"/>
      <c r="Z2013" s="65"/>
      <c r="AA2013" s="9"/>
      <c r="AB2013" s="9"/>
      <c r="AC2013" s="9"/>
      <c r="AD2013" s="9"/>
      <c r="AE2013" s="14"/>
      <c r="AF2013" s="14"/>
      <c r="AG2013" s="14"/>
      <c r="AH2013" s="14"/>
      <c r="AI2013" s="14"/>
      <c r="AJ2013" s="14"/>
      <c r="AK2013" s="124"/>
      <c r="AL2013" s="6"/>
      <c r="AM2013" s="6"/>
      <c r="AN2013" s="6"/>
      <c r="AO2013" s="6"/>
      <c r="AP2013" s="6"/>
      <c r="AQ2013" s="6"/>
      <c r="AR2013" s="6"/>
      <c r="AS2013" s="6"/>
      <c r="AT2013" s="130"/>
      <c r="AU2013" s="39"/>
      <c r="AV2013" s="39"/>
      <c r="AW2013" s="6"/>
      <c r="AX2013" s="6"/>
      <c r="AY2013" s="6"/>
      <c r="AZ2013" s="6"/>
      <c r="BA2013" s="6"/>
      <c r="BB2013" s="6"/>
      <c r="BC2013" s="6"/>
      <c r="BD2013" s="130"/>
      <c r="BE2013" s="124"/>
      <c r="BF2013" s="6"/>
      <c r="BG2013" s="130"/>
      <c r="BH2013" s="6"/>
      <c r="BI2013" s="124"/>
      <c r="BJ2013" s="130"/>
    </row>
    <row r="2014" spans="1:62" customFormat="1" ht="15" x14ac:dyDescent="0.35">
      <c r="A2014" s="121"/>
      <c r="B2014" s="76"/>
      <c r="C2014" s="9"/>
      <c r="D2014" s="9"/>
      <c r="E2014" s="9"/>
      <c r="F2014" s="15"/>
      <c r="G2014" s="5"/>
      <c r="H2014" s="5"/>
      <c r="I2014" s="9"/>
      <c r="J2014" s="9"/>
      <c r="K2014" s="9"/>
      <c r="L2014" s="9"/>
      <c r="M2014" s="9"/>
      <c r="N2014" s="9"/>
      <c r="O2014" s="9"/>
      <c r="P2014" s="9"/>
      <c r="Q2014" s="9"/>
      <c r="R2014" s="9"/>
      <c r="S2014" s="9"/>
      <c r="T2014" s="9"/>
      <c r="U2014" s="9"/>
      <c r="V2014" s="8"/>
      <c r="W2014" s="8"/>
      <c r="X2014" s="7"/>
      <c r="Y2014" s="18"/>
      <c r="Z2014" s="7"/>
      <c r="AA2014" s="7"/>
      <c r="AB2014" s="7"/>
      <c r="AC2014" s="9"/>
      <c r="AD2014" s="8"/>
      <c r="AE2014" s="14"/>
      <c r="AF2014" s="14"/>
      <c r="AG2014" s="14"/>
      <c r="AH2014" s="14"/>
      <c r="AI2014" s="14"/>
      <c r="AJ2014" s="14"/>
      <c r="AK2014" s="125"/>
      <c r="AL2014" s="6"/>
      <c r="AM2014" s="5"/>
      <c r="AN2014" s="5"/>
      <c r="AO2014" s="6"/>
      <c r="AP2014" s="6"/>
      <c r="AQ2014" s="6"/>
      <c r="AR2014" s="6"/>
      <c r="AS2014" s="6"/>
      <c r="AT2014" s="130"/>
      <c r="AU2014" s="6"/>
      <c r="AV2014" s="6"/>
      <c r="AW2014" s="6"/>
      <c r="AX2014" s="6"/>
      <c r="AY2014" s="6"/>
      <c r="AZ2014" s="6"/>
      <c r="BA2014" s="6"/>
      <c r="BB2014" s="6"/>
      <c r="BC2014" s="6"/>
      <c r="BD2014" s="130"/>
      <c r="BE2014" s="124"/>
      <c r="BF2014" s="6"/>
      <c r="BG2014" s="130"/>
      <c r="BH2014" s="6"/>
      <c r="BI2014" s="124"/>
      <c r="BJ2014" s="130"/>
    </row>
    <row r="2015" spans="1:62" customFormat="1" ht="15" x14ac:dyDescent="0.35">
      <c r="A2015" s="121"/>
      <c r="B2015" s="76"/>
      <c r="C2015" s="9"/>
      <c r="D2015" s="9"/>
      <c r="E2015" s="9"/>
      <c r="F2015" s="15"/>
      <c r="G2015" s="5"/>
      <c r="H2015" s="5"/>
      <c r="I2015" s="9"/>
      <c r="J2015" s="9"/>
      <c r="K2015" s="9"/>
      <c r="L2015" s="9"/>
      <c r="M2015" s="9"/>
      <c r="N2015" s="9"/>
      <c r="O2015" s="9"/>
      <c r="P2015" s="9"/>
      <c r="Q2015" s="9"/>
      <c r="R2015" s="9"/>
      <c r="S2015" s="9"/>
      <c r="T2015" s="9"/>
      <c r="U2015" s="9"/>
      <c r="V2015" s="8"/>
      <c r="W2015" s="8"/>
      <c r="X2015" s="7"/>
      <c r="Y2015" s="18"/>
      <c r="Z2015" s="7"/>
      <c r="AA2015" s="7"/>
      <c r="AB2015" s="7"/>
      <c r="AC2015" s="9"/>
      <c r="AD2015" s="8"/>
      <c r="AE2015" s="14"/>
      <c r="AF2015" s="14"/>
      <c r="AG2015" s="14"/>
      <c r="AH2015" s="14"/>
      <c r="AI2015" s="14"/>
      <c r="AJ2015" s="14"/>
      <c r="AK2015" s="125"/>
      <c r="AL2015" s="6"/>
      <c r="AM2015" s="5"/>
      <c r="AN2015" s="5"/>
      <c r="AO2015" s="6"/>
      <c r="AP2015" s="6"/>
      <c r="AQ2015" s="6"/>
      <c r="AR2015" s="6"/>
      <c r="AS2015" s="6"/>
      <c r="AT2015" s="130"/>
      <c r="AU2015" s="6"/>
      <c r="AV2015" s="6"/>
      <c r="AW2015" s="6"/>
      <c r="AX2015" s="6"/>
      <c r="AY2015" s="6"/>
      <c r="AZ2015" s="6"/>
      <c r="BA2015" s="6"/>
      <c r="BB2015" s="6"/>
      <c r="BC2015" s="6"/>
      <c r="BD2015" s="130"/>
      <c r="BE2015" s="124"/>
      <c r="BF2015" s="6"/>
      <c r="BG2015" s="130"/>
      <c r="BH2015" s="6"/>
      <c r="BI2015" s="124"/>
      <c r="BJ2015" s="130"/>
    </row>
    <row r="2016" spans="1:62" customFormat="1" ht="15" x14ac:dyDescent="0.35">
      <c r="A2016" s="121"/>
      <c r="B2016" s="76"/>
      <c r="C2016" s="9"/>
      <c r="D2016" s="9"/>
      <c r="E2016" s="9"/>
      <c r="F2016" s="15"/>
      <c r="G2016" s="5"/>
      <c r="H2016" s="5"/>
      <c r="I2016" s="9"/>
      <c r="J2016" s="9"/>
      <c r="K2016" s="9"/>
      <c r="L2016" s="9"/>
      <c r="M2016" s="9"/>
      <c r="N2016" s="9"/>
      <c r="O2016" s="9"/>
      <c r="P2016" s="9"/>
      <c r="Q2016" s="9"/>
      <c r="R2016" s="9"/>
      <c r="S2016" s="9"/>
      <c r="T2016" s="9"/>
      <c r="U2016" s="9"/>
      <c r="V2016" s="9"/>
      <c r="W2016" s="9"/>
      <c r="X2016" s="65"/>
      <c r="Y2016" s="17"/>
      <c r="Z2016" s="65"/>
      <c r="AA2016" s="9"/>
      <c r="AB2016" s="9"/>
      <c r="AC2016" s="9"/>
      <c r="AD2016" s="9"/>
      <c r="AE2016" s="14"/>
      <c r="AF2016" s="14"/>
      <c r="AG2016" s="14"/>
      <c r="AH2016" s="14"/>
      <c r="AI2016" s="14"/>
      <c r="AJ2016" s="14"/>
      <c r="AK2016" s="124"/>
      <c r="AL2016" s="6"/>
      <c r="AM2016" s="6"/>
      <c r="AN2016" s="6"/>
      <c r="AO2016" s="6"/>
      <c r="AP2016" s="6"/>
      <c r="AQ2016" s="6"/>
      <c r="AR2016" s="6"/>
      <c r="AS2016" s="6"/>
      <c r="AT2016" s="130"/>
      <c r="AU2016" s="39"/>
      <c r="AV2016" s="39"/>
      <c r="AW2016" s="6"/>
      <c r="AX2016" s="6"/>
      <c r="AY2016" s="6"/>
      <c r="AZ2016" s="6"/>
      <c r="BA2016" s="6"/>
      <c r="BB2016" s="6"/>
      <c r="BC2016" s="6"/>
      <c r="BD2016" s="130"/>
      <c r="BE2016" s="124"/>
      <c r="BF2016" s="6"/>
      <c r="BG2016" s="130"/>
      <c r="BH2016" s="6"/>
      <c r="BI2016" s="124"/>
      <c r="BJ2016" s="130"/>
    </row>
    <row r="2017" spans="1:62" customFormat="1" ht="15" x14ac:dyDescent="0.35">
      <c r="A2017" s="34"/>
      <c r="B2017" s="19"/>
      <c r="C2017" s="1"/>
      <c r="D2017" s="9"/>
      <c r="E2017" s="1"/>
      <c r="F2017" s="15"/>
      <c r="G2017" s="37"/>
      <c r="H2017" s="5"/>
      <c r="I2017" s="22"/>
      <c r="J2017" s="22"/>
      <c r="K2017" s="22"/>
      <c r="L2017" s="60"/>
      <c r="M2017" s="60"/>
      <c r="N2017" s="60"/>
      <c r="O2017" s="60"/>
      <c r="P2017" s="60"/>
      <c r="Q2017" s="60"/>
      <c r="R2017" s="60"/>
      <c r="S2017" s="60"/>
      <c r="T2017" s="60"/>
      <c r="U2017" s="60"/>
      <c r="V2017" s="60"/>
      <c r="W2017" s="60"/>
      <c r="X2017" s="60"/>
      <c r="Y2017" s="59"/>
      <c r="Z2017" s="20"/>
      <c r="AA2017" s="60"/>
      <c r="AB2017" s="60"/>
      <c r="AC2017" s="60"/>
      <c r="AD2017" s="60"/>
      <c r="AE2017" s="22"/>
      <c r="AF2017" s="22"/>
      <c r="AG2017" s="22"/>
      <c r="AH2017" s="22"/>
      <c r="AI2017" s="22"/>
      <c r="AJ2017" s="22"/>
      <c r="AK2017" s="38"/>
      <c r="AL2017" s="39"/>
      <c r="AM2017" s="39"/>
      <c r="AN2017" s="39"/>
      <c r="AO2017" s="39"/>
      <c r="AP2017" s="39"/>
      <c r="AQ2017" s="39"/>
      <c r="AR2017" s="40"/>
      <c r="AS2017" s="39"/>
      <c r="AT2017" s="42"/>
      <c r="AU2017" s="39"/>
      <c r="AV2017" s="39"/>
      <c r="AW2017" s="39"/>
      <c r="AX2017" s="39"/>
      <c r="AY2017" s="39"/>
      <c r="AZ2017" s="40"/>
      <c r="BA2017" s="39"/>
      <c r="BB2017" s="40"/>
      <c r="BC2017" s="39"/>
      <c r="BD2017" s="42"/>
      <c r="BE2017" s="38"/>
      <c r="BF2017" s="39"/>
      <c r="BG2017" s="55"/>
      <c r="BH2017" s="56"/>
      <c r="BI2017" s="57"/>
      <c r="BJ2017" s="58"/>
    </row>
    <row r="2018" spans="1:62" customFormat="1" ht="15" x14ac:dyDescent="0.35">
      <c r="A2018" s="34"/>
      <c r="B2018" s="19"/>
      <c r="C2018" s="1"/>
      <c r="D2018" s="9"/>
      <c r="E2018" s="1"/>
      <c r="F2018" s="15"/>
      <c r="G2018" s="37"/>
      <c r="H2018" s="5"/>
      <c r="I2018" s="22"/>
      <c r="J2018" s="22"/>
      <c r="K2018" s="22"/>
      <c r="L2018" s="60"/>
      <c r="M2018" s="60"/>
      <c r="N2018" s="60"/>
      <c r="O2018" s="60"/>
      <c r="P2018" s="60"/>
      <c r="Q2018" s="60"/>
      <c r="R2018" s="60"/>
      <c r="S2018" s="60"/>
      <c r="T2018" s="60"/>
      <c r="U2018" s="60"/>
      <c r="V2018" s="60"/>
      <c r="W2018" s="60"/>
      <c r="X2018" s="60"/>
      <c r="Y2018" s="59"/>
      <c r="Z2018" s="20"/>
      <c r="AA2018" s="60"/>
      <c r="AB2018" s="60"/>
      <c r="AC2018" s="60"/>
      <c r="AD2018" s="60"/>
      <c r="AE2018" s="22"/>
      <c r="AF2018" s="22"/>
      <c r="AG2018" s="22"/>
      <c r="AH2018" s="22"/>
      <c r="AI2018" s="22"/>
      <c r="AJ2018" s="22"/>
      <c r="AK2018" s="38"/>
      <c r="AL2018" s="39"/>
      <c r="AM2018" s="39"/>
      <c r="AN2018" s="39"/>
      <c r="AO2018" s="39"/>
      <c r="AP2018" s="39"/>
      <c r="AQ2018" s="39"/>
      <c r="AR2018" s="40"/>
      <c r="AS2018" s="39"/>
      <c r="AT2018" s="42"/>
      <c r="AU2018" s="39"/>
      <c r="AV2018" s="39"/>
      <c r="AW2018" s="39"/>
      <c r="AX2018" s="39"/>
      <c r="AY2018" s="39"/>
      <c r="AZ2018" s="40"/>
      <c r="BA2018" s="39"/>
      <c r="BB2018" s="40"/>
      <c r="BC2018" s="39"/>
      <c r="BD2018" s="42"/>
      <c r="BE2018" s="38"/>
      <c r="BF2018" s="39"/>
      <c r="BG2018" s="55"/>
      <c r="BH2018" s="56"/>
      <c r="BI2018" s="57"/>
      <c r="BJ2018" s="58"/>
    </row>
    <row r="2019" spans="1:62" customFormat="1" ht="15" x14ac:dyDescent="0.35">
      <c r="A2019" s="121"/>
      <c r="B2019" s="76"/>
      <c r="C2019" s="9"/>
      <c r="D2019" s="9"/>
      <c r="E2019" s="9"/>
      <c r="F2019" s="15"/>
      <c r="G2019" s="5"/>
      <c r="H2019" s="5"/>
      <c r="I2019" s="9"/>
      <c r="J2019" s="9"/>
      <c r="K2019" s="9"/>
      <c r="L2019" s="9"/>
      <c r="M2019" s="9"/>
      <c r="N2019" s="9"/>
      <c r="O2019" s="9"/>
      <c r="P2019" s="9"/>
      <c r="Q2019" s="9"/>
      <c r="R2019" s="9"/>
      <c r="S2019" s="9"/>
      <c r="T2019" s="9"/>
      <c r="U2019" s="9"/>
      <c r="V2019" s="9"/>
      <c r="W2019" s="9"/>
      <c r="X2019" s="65"/>
      <c r="Y2019" s="17"/>
      <c r="Z2019" s="65"/>
      <c r="AA2019" s="9"/>
      <c r="AB2019" s="9"/>
      <c r="AC2019" s="9"/>
      <c r="AD2019" s="9"/>
      <c r="AE2019" s="14"/>
      <c r="AF2019" s="14"/>
      <c r="AG2019" s="14"/>
      <c r="AH2019" s="14"/>
      <c r="AI2019" s="14"/>
      <c r="AJ2019" s="14"/>
      <c r="AK2019" s="124"/>
      <c r="AL2019" s="6"/>
      <c r="AM2019" s="6"/>
      <c r="AN2019" s="6"/>
      <c r="AO2019" s="6"/>
      <c r="AP2019" s="6"/>
      <c r="AQ2019" s="6"/>
      <c r="AR2019" s="6"/>
      <c r="AS2019" s="6"/>
      <c r="AT2019" s="130"/>
      <c r="AU2019" s="39"/>
      <c r="AV2019" s="39"/>
      <c r="AW2019" s="6"/>
      <c r="AX2019" s="6"/>
      <c r="AY2019" s="6"/>
      <c r="AZ2019" s="6"/>
      <c r="BA2019" s="6"/>
      <c r="BB2019" s="6"/>
      <c r="BC2019" s="6"/>
      <c r="BD2019" s="130"/>
      <c r="BE2019" s="124"/>
      <c r="BF2019" s="6"/>
      <c r="BG2019" s="130"/>
      <c r="BH2019" s="6"/>
      <c r="BI2019" s="124"/>
      <c r="BJ2019" s="130"/>
    </row>
    <row r="2020" spans="1:62" customFormat="1" ht="15" x14ac:dyDescent="0.35">
      <c r="A2020" s="34"/>
      <c r="B2020" s="76"/>
      <c r="C2020" s="1"/>
      <c r="D2020" s="9"/>
      <c r="E2020" s="1"/>
      <c r="F2020" s="15"/>
      <c r="G2020" s="5"/>
      <c r="H2020" s="5"/>
      <c r="I2020" s="22"/>
      <c r="J2020" s="22"/>
      <c r="K2020" s="22"/>
      <c r="L2020" s="60"/>
      <c r="M2020" s="60"/>
      <c r="N2020" s="60"/>
      <c r="O2020" s="60"/>
      <c r="P2020" s="60"/>
      <c r="Q2020" s="60"/>
      <c r="R2020" s="60"/>
      <c r="S2020" s="60"/>
      <c r="T2020" s="60"/>
      <c r="U2020" s="60"/>
      <c r="V2020" s="60"/>
      <c r="W2020" s="60"/>
      <c r="X2020" s="60"/>
      <c r="Y2020" s="59"/>
      <c r="Z2020" s="20"/>
      <c r="AA2020" s="60"/>
      <c r="AB2020" s="60"/>
      <c r="AC2020" s="60"/>
      <c r="AD2020" s="60"/>
      <c r="AE2020" s="22"/>
      <c r="AF2020" s="22"/>
      <c r="AG2020" s="22"/>
      <c r="AH2020" s="22"/>
      <c r="AI2020" s="22"/>
      <c r="AJ2020" s="22"/>
      <c r="AK2020" s="38"/>
      <c r="AL2020" s="39"/>
      <c r="AM2020" s="39"/>
      <c r="AN2020" s="39"/>
      <c r="AO2020" s="39"/>
      <c r="AP2020" s="39"/>
      <c r="AQ2020" s="39"/>
      <c r="AR2020" s="40"/>
      <c r="AS2020" s="39"/>
      <c r="AT2020" s="42"/>
      <c r="AU2020" s="39"/>
      <c r="AV2020" s="39"/>
      <c r="AW2020" s="39"/>
      <c r="AX2020" s="39"/>
      <c r="AY2020" s="39"/>
      <c r="AZ2020" s="40"/>
      <c r="BA2020" s="39"/>
      <c r="BB2020" s="40"/>
      <c r="BC2020" s="39"/>
      <c r="BD2020" s="42"/>
      <c r="BE2020" s="38"/>
      <c r="BF2020" s="39"/>
      <c r="BG2020" s="55"/>
      <c r="BH2020" s="56"/>
      <c r="BI2020" s="57"/>
      <c r="BJ2020" s="58"/>
    </row>
    <row r="2021" spans="1:62" customFormat="1" ht="15" x14ac:dyDescent="0.35">
      <c r="A2021" s="121"/>
      <c r="B2021" s="76"/>
      <c r="C2021" s="9"/>
      <c r="D2021" s="9"/>
      <c r="E2021" s="9"/>
      <c r="F2021" s="15"/>
      <c r="G2021" s="5"/>
      <c r="H2021" s="5"/>
      <c r="I2021" s="9"/>
      <c r="J2021" s="9"/>
      <c r="K2021" s="9"/>
      <c r="L2021" s="9"/>
      <c r="M2021" s="9"/>
      <c r="N2021" s="9"/>
      <c r="O2021" s="9"/>
      <c r="P2021" s="9"/>
      <c r="Q2021" s="9"/>
      <c r="R2021" s="9"/>
      <c r="S2021" s="9"/>
      <c r="T2021" s="9"/>
      <c r="U2021" s="9"/>
      <c r="V2021" s="9"/>
      <c r="W2021" s="9"/>
      <c r="X2021" s="65"/>
      <c r="Y2021" s="17"/>
      <c r="Z2021" s="65"/>
      <c r="AA2021" s="9"/>
      <c r="AB2021" s="9"/>
      <c r="AC2021" s="9"/>
      <c r="AD2021" s="9"/>
      <c r="AE2021" s="14"/>
      <c r="AF2021" s="14"/>
      <c r="AG2021" s="14"/>
      <c r="AH2021" s="14"/>
      <c r="AI2021" s="14"/>
      <c r="AJ2021" s="14"/>
      <c r="AK2021" s="124"/>
      <c r="AL2021" s="6"/>
      <c r="AM2021" s="6"/>
      <c r="AN2021" s="6"/>
      <c r="AO2021" s="6"/>
      <c r="AP2021" s="6"/>
      <c r="AQ2021" s="6"/>
      <c r="AR2021" s="6"/>
      <c r="AS2021" s="6"/>
      <c r="AT2021" s="130"/>
      <c r="AU2021" s="39"/>
      <c r="AV2021" s="39"/>
      <c r="AW2021" s="6"/>
      <c r="AX2021" s="6"/>
      <c r="AY2021" s="6"/>
      <c r="AZ2021" s="6"/>
      <c r="BA2021" s="6"/>
      <c r="BB2021" s="6"/>
      <c r="BC2021" s="6"/>
      <c r="BD2021" s="130"/>
      <c r="BE2021" s="124"/>
      <c r="BF2021" s="6"/>
      <c r="BG2021" s="130"/>
      <c r="BH2021" s="6"/>
      <c r="BI2021" s="124"/>
      <c r="BJ2021" s="130"/>
    </row>
    <row r="2022" spans="1:62" customFormat="1" ht="15" x14ac:dyDescent="0.35">
      <c r="A2022" s="121"/>
      <c r="B2022" s="76"/>
      <c r="C2022" s="9"/>
      <c r="D2022" s="9"/>
      <c r="E2022" s="9"/>
      <c r="F2022" s="15"/>
      <c r="G2022" s="5"/>
      <c r="H2022" s="5"/>
      <c r="I2022" s="9"/>
      <c r="J2022" s="9"/>
      <c r="K2022" s="9"/>
      <c r="L2022" s="9"/>
      <c r="M2022" s="9"/>
      <c r="N2022" s="9"/>
      <c r="O2022" s="9"/>
      <c r="P2022" s="9"/>
      <c r="Q2022" s="9"/>
      <c r="R2022" s="9"/>
      <c r="S2022" s="9"/>
      <c r="T2022" s="9"/>
      <c r="U2022" s="9"/>
      <c r="V2022" s="9"/>
      <c r="W2022" s="9"/>
      <c r="X2022" s="65"/>
      <c r="Y2022" s="17"/>
      <c r="Z2022" s="65"/>
      <c r="AA2022" s="9"/>
      <c r="AB2022" s="9"/>
      <c r="AC2022" s="9"/>
      <c r="AD2022" s="9"/>
      <c r="AE2022" s="14"/>
      <c r="AF2022" s="14"/>
      <c r="AG2022" s="14"/>
      <c r="AH2022" s="14"/>
      <c r="AI2022" s="14"/>
      <c r="AJ2022" s="14"/>
      <c r="AK2022" s="124"/>
      <c r="AL2022" s="6"/>
      <c r="AM2022" s="6"/>
      <c r="AN2022" s="6"/>
      <c r="AO2022" s="6"/>
      <c r="AP2022" s="6"/>
      <c r="AQ2022" s="6"/>
      <c r="AR2022" s="6"/>
      <c r="AS2022" s="6"/>
      <c r="AT2022" s="130"/>
      <c r="AU2022" s="39"/>
      <c r="AV2022" s="39"/>
      <c r="AW2022" s="6"/>
      <c r="AX2022" s="6"/>
      <c r="AY2022" s="6"/>
      <c r="AZ2022" s="6"/>
      <c r="BA2022" s="6"/>
      <c r="BB2022" s="6"/>
      <c r="BC2022" s="6"/>
      <c r="BD2022" s="130"/>
      <c r="BE2022" s="124"/>
      <c r="BF2022" s="6"/>
      <c r="BG2022" s="130"/>
      <c r="BH2022" s="6"/>
      <c r="BI2022" s="124"/>
      <c r="BJ2022" s="130"/>
    </row>
    <row r="2023" spans="1:62" customFormat="1" ht="15" x14ac:dyDescent="0.35">
      <c r="A2023" s="121"/>
      <c r="B2023" s="76"/>
      <c r="C2023" s="9"/>
      <c r="D2023" s="9"/>
      <c r="E2023" s="9"/>
      <c r="F2023" s="15"/>
      <c r="G2023" s="5"/>
      <c r="H2023" s="5"/>
      <c r="I2023" s="9"/>
      <c r="J2023" s="9"/>
      <c r="K2023" s="9"/>
      <c r="L2023" s="9"/>
      <c r="M2023" s="9"/>
      <c r="N2023" s="9"/>
      <c r="O2023" s="9"/>
      <c r="P2023" s="9"/>
      <c r="Q2023" s="9"/>
      <c r="R2023" s="9"/>
      <c r="S2023" s="9"/>
      <c r="T2023" s="9"/>
      <c r="U2023" s="9"/>
      <c r="V2023" s="8"/>
      <c r="W2023" s="8"/>
      <c r="X2023" s="7"/>
      <c r="Y2023" s="18"/>
      <c r="Z2023" s="7"/>
      <c r="AA2023" s="7"/>
      <c r="AB2023" s="7"/>
      <c r="AC2023" s="9"/>
      <c r="AD2023" s="8"/>
      <c r="AE2023" s="14"/>
      <c r="AF2023" s="14"/>
      <c r="AG2023" s="14"/>
      <c r="AH2023" s="14"/>
      <c r="AI2023" s="14"/>
      <c r="AJ2023" s="14"/>
      <c r="AK2023" s="125"/>
      <c r="AL2023" s="6"/>
      <c r="AM2023" s="5"/>
      <c r="AN2023" s="5"/>
      <c r="AO2023" s="6"/>
      <c r="AP2023" s="6"/>
      <c r="AQ2023" s="6"/>
      <c r="AR2023" s="6"/>
      <c r="AS2023" s="6"/>
      <c r="AT2023" s="130"/>
      <c r="AU2023" s="6"/>
      <c r="AV2023" s="6"/>
      <c r="AW2023" s="6"/>
      <c r="AX2023" s="6"/>
      <c r="AY2023" s="6"/>
      <c r="AZ2023" s="6"/>
      <c r="BA2023" s="6"/>
      <c r="BB2023" s="6"/>
      <c r="BC2023" s="6"/>
      <c r="BD2023" s="130"/>
      <c r="BE2023" s="124"/>
      <c r="BF2023" s="6"/>
      <c r="BG2023" s="130"/>
      <c r="BH2023" s="6"/>
      <c r="BI2023" s="124"/>
      <c r="BJ2023" s="130"/>
    </row>
    <row r="2024" spans="1:62" customFormat="1" ht="15" x14ac:dyDescent="0.35">
      <c r="A2024" s="121"/>
      <c r="B2024" s="76"/>
      <c r="C2024" s="9"/>
      <c r="D2024" s="9"/>
      <c r="E2024" s="9"/>
      <c r="F2024" s="15"/>
      <c r="G2024" s="5"/>
      <c r="H2024" s="5"/>
      <c r="I2024" s="9"/>
      <c r="J2024" s="9"/>
      <c r="K2024" s="9"/>
      <c r="L2024" s="9"/>
      <c r="M2024" s="9"/>
      <c r="N2024" s="9"/>
      <c r="O2024" s="9"/>
      <c r="P2024" s="9"/>
      <c r="Q2024" s="9"/>
      <c r="R2024" s="9"/>
      <c r="S2024" s="9"/>
      <c r="T2024" s="9"/>
      <c r="U2024" s="9"/>
      <c r="V2024" s="8"/>
      <c r="W2024" s="8"/>
      <c r="X2024" s="7"/>
      <c r="Y2024" s="18"/>
      <c r="Z2024" s="7"/>
      <c r="AA2024" s="7"/>
      <c r="AB2024" s="7"/>
      <c r="AC2024" s="9"/>
      <c r="AD2024" s="8"/>
      <c r="AE2024" s="14"/>
      <c r="AF2024" s="14"/>
      <c r="AG2024" s="14"/>
      <c r="AH2024" s="14"/>
      <c r="AI2024" s="14"/>
      <c r="AJ2024" s="14"/>
      <c r="AK2024" s="125"/>
      <c r="AL2024" s="6"/>
      <c r="AM2024" s="5"/>
      <c r="AN2024" s="5"/>
      <c r="AO2024" s="6"/>
      <c r="AP2024" s="6"/>
      <c r="AQ2024" s="6"/>
      <c r="AR2024" s="6"/>
      <c r="AS2024" s="6"/>
      <c r="AT2024" s="130"/>
      <c r="AU2024" s="6"/>
      <c r="AV2024" s="6"/>
      <c r="AW2024" s="6"/>
      <c r="AX2024" s="6"/>
      <c r="AY2024" s="6"/>
      <c r="AZ2024" s="6"/>
      <c r="BA2024" s="6"/>
      <c r="BB2024" s="6"/>
      <c r="BC2024" s="6"/>
      <c r="BD2024" s="130"/>
      <c r="BE2024" s="124"/>
      <c r="BF2024" s="6"/>
      <c r="BG2024" s="130"/>
      <c r="BH2024" s="6"/>
      <c r="BI2024" s="124"/>
      <c r="BJ2024" s="130"/>
    </row>
    <row r="2025" spans="1:62" customFormat="1" ht="15" x14ac:dyDescent="0.35">
      <c r="A2025" s="121"/>
      <c r="B2025" s="76"/>
      <c r="C2025" s="9"/>
      <c r="D2025" s="9"/>
      <c r="E2025" s="9"/>
      <c r="F2025" s="15"/>
      <c r="G2025" s="5"/>
      <c r="H2025" s="5"/>
      <c r="I2025" s="9"/>
      <c r="J2025" s="9"/>
      <c r="K2025" s="9"/>
      <c r="L2025" s="9"/>
      <c r="M2025" s="9"/>
      <c r="N2025" s="9"/>
      <c r="O2025" s="9"/>
      <c r="P2025" s="9"/>
      <c r="Q2025" s="9"/>
      <c r="R2025" s="9"/>
      <c r="S2025" s="9"/>
      <c r="T2025" s="9"/>
      <c r="U2025" s="9"/>
      <c r="V2025" s="9"/>
      <c r="W2025" s="9"/>
      <c r="X2025" s="65"/>
      <c r="Y2025" s="17"/>
      <c r="Z2025" s="65"/>
      <c r="AA2025" s="9"/>
      <c r="AB2025" s="9"/>
      <c r="AC2025" s="9"/>
      <c r="AD2025" s="9"/>
      <c r="AE2025" s="14"/>
      <c r="AF2025" s="14"/>
      <c r="AG2025" s="14"/>
      <c r="AH2025" s="14"/>
      <c r="AI2025" s="14"/>
      <c r="AJ2025" s="14"/>
      <c r="AK2025" s="124"/>
      <c r="AL2025" s="6"/>
      <c r="AM2025" s="6"/>
      <c r="AN2025" s="6"/>
      <c r="AO2025" s="6"/>
      <c r="AP2025" s="6"/>
      <c r="AQ2025" s="6"/>
      <c r="AR2025" s="6"/>
      <c r="AS2025" s="6"/>
      <c r="AT2025" s="130"/>
      <c r="AU2025" s="39"/>
      <c r="AV2025" s="39"/>
      <c r="AW2025" s="6"/>
      <c r="AX2025" s="6"/>
      <c r="AY2025" s="6"/>
      <c r="AZ2025" s="6"/>
      <c r="BA2025" s="6"/>
      <c r="BB2025" s="6"/>
      <c r="BC2025" s="6"/>
      <c r="BD2025" s="130"/>
      <c r="BE2025" s="124"/>
      <c r="BF2025" s="6"/>
      <c r="BG2025" s="130"/>
      <c r="BH2025" s="6"/>
      <c r="BI2025" s="124"/>
      <c r="BJ2025" s="130"/>
    </row>
    <row r="2026" spans="1:62" customFormat="1" ht="15" x14ac:dyDescent="0.35">
      <c r="A2026" s="34"/>
      <c r="B2026" s="19"/>
      <c r="C2026" s="1"/>
      <c r="D2026" s="9"/>
      <c r="E2026" s="1"/>
      <c r="F2026" s="15"/>
      <c r="G2026" s="37"/>
      <c r="H2026" s="5"/>
      <c r="I2026" s="22"/>
      <c r="J2026" s="22"/>
      <c r="K2026" s="22"/>
      <c r="L2026" s="60"/>
      <c r="M2026" s="60"/>
      <c r="N2026" s="60"/>
      <c r="O2026" s="60"/>
      <c r="P2026" s="60"/>
      <c r="Q2026" s="60"/>
      <c r="R2026" s="60"/>
      <c r="S2026" s="60"/>
      <c r="T2026" s="60"/>
      <c r="U2026" s="60"/>
      <c r="V2026" s="60"/>
      <c r="W2026" s="60"/>
      <c r="X2026" s="60"/>
      <c r="Y2026" s="59"/>
      <c r="Z2026" s="20"/>
      <c r="AA2026" s="60"/>
      <c r="AB2026" s="60"/>
      <c r="AC2026" s="60"/>
      <c r="AD2026" s="60"/>
      <c r="AE2026" s="22"/>
      <c r="AF2026" s="22"/>
      <c r="AG2026" s="22"/>
      <c r="AH2026" s="22"/>
      <c r="AI2026" s="22"/>
      <c r="AJ2026" s="22"/>
      <c r="AK2026" s="38"/>
      <c r="AL2026" s="39"/>
      <c r="AM2026" s="39"/>
      <c r="AN2026" s="39"/>
      <c r="AO2026" s="39"/>
      <c r="AP2026" s="39"/>
      <c r="AQ2026" s="39"/>
      <c r="AR2026" s="40"/>
      <c r="AS2026" s="39"/>
      <c r="AT2026" s="42"/>
      <c r="AU2026" s="39"/>
      <c r="AV2026" s="39"/>
      <c r="AW2026" s="39"/>
      <c r="AX2026" s="39"/>
      <c r="AY2026" s="39"/>
      <c r="AZ2026" s="40"/>
      <c r="BA2026" s="39"/>
      <c r="BB2026" s="40"/>
      <c r="BC2026" s="39"/>
      <c r="BD2026" s="42"/>
      <c r="BE2026" s="38"/>
      <c r="BF2026" s="39"/>
      <c r="BG2026" s="55"/>
      <c r="BH2026" s="56"/>
      <c r="BI2026" s="57"/>
      <c r="BJ2026" s="58"/>
    </row>
    <row r="2027" spans="1:62" customFormat="1" ht="15" x14ac:dyDescent="0.35">
      <c r="A2027" s="34"/>
      <c r="B2027" s="76"/>
      <c r="C2027" s="1"/>
      <c r="D2027" s="9"/>
      <c r="E2027" s="1"/>
      <c r="F2027" s="15"/>
      <c r="G2027" s="5"/>
      <c r="H2027" s="5"/>
      <c r="I2027" s="22"/>
      <c r="J2027" s="22"/>
      <c r="K2027" s="22"/>
      <c r="L2027" s="60"/>
      <c r="M2027" s="60"/>
      <c r="N2027" s="60"/>
      <c r="O2027" s="60"/>
      <c r="P2027" s="60"/>
      <c r="Q2027" s="60"/>
      <c r="R2027" s="60"/>
      <c r="S2027" s="60"/>
      <c r="T2027" s="60"/>
      <c r="U2027" s="60"/>
      <c r="V2027" s="60"/>
      <c r="W2027" s="60"/>
      <c r="X2027" s="60"/>
      <c r="Y2027" s="59"/>
      <c r="Z2027" s="20"/>
      <c r="AA2027" s="60"/>
      <c r="AB2027" s="60"/>
      <c r="AC2027" s="60"/>
      <c r="AD2027" s="60"/>
      <c r="AE2027" s="22"/>
      <c r="AF2027" s="22"/>
      <c r="AG2027" s="22"/>
      <c r="AH2027" s="22"/>
      <c r="AI2027" s="22"/>
      <c r="AJ2027" s="22"/>
      <c r="AK2027" s="38"/>
      <c r="AL2027" s="39"/>
      <c r="AM2027" s="39"/>
      <c r="AN2027" s="39"/>
      <c r="AO2027" s="39"/>
      <c r="AP2027" s="39"/>
      <c r="AQ2027" s="39"/>
      <c r="AR2027" s="40"/>
      <c r="AS2027" s="39"/>
      <c r="AT2027" s="42"/>
      <c r="AU2027" s="39"/>
      <c r="AV2027" s="39"/>
      <c r="AW2027" s="39"/>
      <c r="AX2027" s="39"/>
      <c r="AY2027" s="39"/>
      <c r="AZ2027" s="40"/>
      <c r="BA2027" s="39"/>
      <c r="BB2027" s="40"/>
      <c r="BC2027" s="39"/>
      <c r="BD2027" s="42"/>
      <c r="BE2027" s="38"/>
      <c r="BF2027" s="39"/>
      <c r="BG2027" s="55"/>
      <c r="BH2027" s="56"/>
      <c r="BI2027" s="57"/>
      <c r="BJ2027" s="58"/>
    </row>
    <row r="2028" spans="1:62" customFormat="1" ht="15" x14ac:dyDescent="0.35">
      <c r="A2028" s="121"/>
      <c r="B2028" s="76"/>
      <c r="C2028" s="9"/>
      <c r="D2028" s="9"/>
      <c r="E2028" s="9"/>
      <c r="F2028" s="15"/>
      <c r="G2028" s="5"/>
      <c r="H2028" s="5"/>
      <c r="I2028" s="9"/>
      <c r="J2028" s="9"/>
      <c r="K2028" s="9"/>
      <c r="L2028" s="9"/>
      <c r="M2028" s="9"/>
      <c r="N2028" s="9"/>
      <c r="O2028" s="9"/>
      <c r="P2028" s="9"/>
      <c r="Q2028" s="9"/>
      <c r="R2028" s="9"/>
      <c r="S2028" s="9"/>
      <c r="T2028" s="9"/>
      <c r="U2028" s="9"/>
      <c r="V2028" s="9"/>
      <c r="W2028" s="9"/>
      <c r="X2028" s="65"/>
      <c r="Y2028" s="17"/>
      <c r="Z2028" s="65"/>
      <c r="AA2028" s="9"/>
      <c r="AB2028" s="9"/>
      <c r="AC2028" s="9"/>
      <c r="AD2028" s="9"/>
      <c r="AE2028" s="14"/>
      <c r="AF2028" s="14"/>
      <c r="AG2028" s="14"/>
      <c r="AH2028" s="14"/>
      <c r="AI2028" s="14"/>
      <c r="AJ2028" s="14"/>
      <c r="AK2028" s="124"/>
      <c r="AL2028" s="6"/>
      <c r="AM2028" s="6"/>
      <c r="AN2028" s="6"/>
      <c r="AO2028" s="6"/>
      <c r="AP2028" s="6"/>
      <c r="AQ2028" s="6"/>
      <c r="AR2028" s="6"/>
      <c r="AS2028" s="6"/>
      <c r="AT2028" s="130"/>
      <c r="AU2028" s="39"/>
      <c r="AV2028" s="39"/>
      <c r="AW2028" s="6"/>
      <c r="AX2028" s="6"/>
      <c r="AY2028" s="6"/>
      <c r="AZ2028" s="6"/>
      <c r="BA2028" s="6"/>
      <c r="BB2028" s="6"/>
      <c r="BC2028" s="6"/>
      <c r="BD2028" s="130"/>
      <c r="BE2028" s="124"/>
      <c r="BF2028" s="6"/>
      <c r="BG2028" s="130"/>
      <c r="BH2028" s="6"/>
      <c r="BI2028" s="124"/>
      <c r="BJ2028" s="130"/>
    </row>
    <row r="2029" spans="1:62" customFormat="1" ht="15" x14ac:dyDescent="0.35">
      <c r="A2029" s="121"/>
      <c r="B2029" s="76"/>
      <c r="C2029" s="9"/>
      <c r="D2029" s="9"/>
      <c r="E2029" s="9"/>
      <c r="F2029" s="15"/>
      <c r="G2029" s="5"/>
      <c r="H2029" s="5"/>
      <c r="I2029" s="9"/>
      <c r="J2029" s="9"/>
      <c r="K2029" s="9"/>
      <c r="L2029" s="9"/>
      <c r="M2029" s="9"/>
      <c r="N2029" s="9"/>
      <c r="O2029" s="9"/>
      <c r="P2029" s="9"/>
      <c r="Q2029" s="9"/>
      <c r="R2029" s="9"/>
      <c r="S2029" s="9"/>
      <c r="T2029" s="9"/>
      <c r="U2029" s="9"/>
      <c r="V2029" s="9"/>
      <c r="W2029" s="9"/>
      <c r="X2029" s="65"/>
      <c r="Y2029" s="17"/>
      <c r="Z2029" s="65"/>
      <c r="AA2029" s="9"/>
      <c r="AB2029" s="9"/>
      <c r="AC2029" s="9"/>
      <c r="AD2029" s="9"/>
      <c r="AE2029" s="14"/>
      <c r="AF2029" s="14"/>
      <c r="AG2029" s="14"/>
      <c r="AH2029" s="14"/>
      <c r="AI2029" s="14"/>
      <c r="AJ2029" s="14"/>
      <c r="AK2029" s="124"/>
      <c r="AL2029" s="6"/>
      <c r="AM2029" s="6"/>
      <c r="AN2029" s="6"/>
      <c r="AO2029" s="6"/>
      <c r="AP2029" s="6"/>
      <c r="AQ2029" s="6"/>
      <c r="AR2029" s="6"/>
      <c r="AS2029" s="6"/>
      <c r="AT2029" s="130"/>
      <c r="AU2029" s="39"/>
      <c r="AV2029" s="39"/>
      <c r="AW2029" s="6"/>
      <c r="AX2029" s="6"/>
      <c r="AY2029" s="6"/>
      <c r="AZ2029" s="6"/>
      <c r="BA2029" s="6"/>
      <c r="BB2029" s="6"/>
      <c r="BC2029" s="6"/>
      <c r="BD2029" s="130"/>
      <c r="BE2029" s="124"/>
      <c r="BF2029" s="6"/>
      <c r="BG2029" s="130"/>
      <c r="BH2029" s="6"/>
      <c r="BI2029" s="124"/>
      <c r="BJ2029" s="130"/>
    </row>
    <row r="2030" spans="1:62" customFormat="1" ht="15" x14ac:dyDescent="0.35">
      <c r="A2030" s="121"/>
      <c r="B2030" s="76"/>
      <c r="C2030" s="9"/>
      <c r="D2030" s="9"/>
      <c r="E2030" s="9"/>
      <c r="F2030" s="15"/>
      <c r="G2030" s="5"/>
      <c r="H2030" s="5"/>
      <c r="I2030" s="9"/>
      <c r="J2030" s="9"/>
      <c r="K2030" s="9"/>
      <c r="L2030" s="9"/>
      <c r="M2030" s="9"/>
      <c r="N2030" s="9"/>
      <c r="O2030" s="9"/>
      <c r="P2030" s="9"/>
      <c r="Q2030" s="9"/>
      <c r="R2030" s="9"/>
      <c r="S2030" s="9"/>
      <c r="T2030" s="9"/>
      <c r="U2030" s="9"/>
      <c r="V2030" s="9"/>
      <c r="W2030" s="9"/>
      <c r="X2030" s="65"/>
      <c r="Y2030" s="17"/>
      <c r="Z2030" s="65"/>
      <c r="AA2030" s="9"/>
      <c r="AB2030" s="9"/>
      <c r="AC2030" s="9"/>
      <c r="AD2030" s="9"/>
      <c r="AE2030" s="14"/>
      <c r="AF2030" s="14"/>
      <c r="AG2030" s="14"/>
      <c r="AH2030" s="14"/>
      <c r="AI2030" s="14"/>
      <c r="AJ2030" s="14"/>
      <c r="AK2030" s="124"/>
      <c r="AL2030" s="6"/>
      <c r="AM2030" s="6"/>
      <c r="AN2030" s="6"/>
      <c r="AO2030" s="6"/>
      <c r="AP2030" s="6"/>
      <c r="AQ2030" s="6"/>
      <c r="AR2030" s="6"/>
      <c r="AS2030" s="6"/>
      <c r="AT2030" s="130"/>
      <c r="AU2030" s="39"/>
      <c r="AV2030" s="39"/>
      <c r="AW2030" s="6"/>
      <c r="AX2030" s="6"/>
      <c r="AY2030" s="6"/>
      <c r="AZ2030" s="6"/>
      <c r="BA2030" s="6"/>
      <c r="BB2030" s="6"/>
      <c r="BC2030" s="6"/>
      <c r="BD2030" s="130"/>
      <c r="BE2030" s="124"/>
      <c r="BF2030" s="6"/>
      <c r="BG2030" s="130"/>
      <c r="BH2030" s="6"/>
      <c r="BI2030" s="124"/>
      <c r="BJ2030" s="130"/>
    </row>
    <row r="2031" spans="1:62" customFormat="1" ht="15" x14ac:dyDescent="0.35">
      <c r="A2031" s="121"/>
      <c r="B2031" s="76"/>
      <c r="C2031" s="9"/>
      <c r="D2031" s="9"/>
      <c r="E2031" s="9"/>
      <c r="F2031" s="15"/>
      <c r="G2031" s="5"/>
      <c r="H2031" s="5"/>
      <c r="I2031" s="9"/>
      <c r="J2031" s="9"/>
      <c r="K2031" s="9"/>
      <c r="L2031" s="9"/>
      <c r="M2031" s="9"/>
      <c r="N2031" s="9"/>
      <c r="O2031" s="9"/>
      <c r="P2031" s="9"/>
      <c r="Q2031" s="9"/>
      <c r="R2031" s="9"/>
      <c r="S2031" s="9"/>
      <c r="T2031" s="9"/>
      <c r="U2031" s="9"/>
      <c r="V2031" s="8"/>
      <c r="W2031" s="8"/>
      <c r="X2031" s="7"/>
      <c r="Y2031" s="18"/>
      <c r="Z2031" s="7"/>
      <c r="AA2031" s="7"/>
      <c r="AB2031" s="7"/>
      <c r="AC2031" s="9"/>
      <c r="AD2031" s="8"/>
      <c r="AE2031" s="14"/>
      <c r="AF2031" s="14"/>
      <c r="AG2031" s="14"/>
      <c r="AH2031" s="14"/>
      <c r="AI2031" s="14"/>
      <c r="AJ2031" s="14"/>
      <c r="AK2031" s="125"/>
      <c r="AL2031" s="6"/>
      <c r="AM2031" s="5"/>
      <c r="AN2031" s="5"/>
      <c r="AO2031" s="6"/>
      <c r="AP2031" s="6"/>
      <c r="AQ2031" s="6"/>
      <c r="AR2031" s="6"/>
      <c r="AS2031" s="6"/>
      <c r="AT2031" s="130"/>
      <c r="AU2031" s="6"/>
      <c r="AV2031" s="6"/>
      <c r="AW2031" s="6"/>
      <c r="AX2031" s="6"/>
      <c r="AY2031" s="6"/>
      <c r="AZ2031" s="6"/>
      <c r="BA2031" s="6"/>
      <c r="BB2031" s="6"/>
      <c r="BC2031" s="6"/>
      <c r="BD2031" s="130"/>
      <c r="BE2031" s="124"/>
      <c r="BF2031" s="6"/>
      <c r="BG2031" s="130"/>
      <c r="BH2031" s="6"/>
      <c r="BI2031" s="124"/>
      <c r="BJ2031" s="130"/>
    </row>
    <row r="2032" spans="1:62" customFormat="1" ht="15" x14ac:dyDescent="0.35">
      <c r="A2032" s="121"/>
      <c r="B2032" s="76"/>
      <c r="C2032" s="9"/>
      <c r="D2032" s="9"/>
      <c r="E2032" s="9"/>
      <c r="F2032" s="15"/>
      <c r="G2032" s="5"/>
      <c r="H2032" s="5"/>
      <c r="I2032" s="9"/>
      <c r="J2032" s="9"/>
      <c r="K2032" s="9"/>
      <c r="L2032" s="9"/>
      <c r="M2032" s="9"/>
      <c r="N2032" s="9"/>
      <c r="O2032" s="9"/>
      <c r="P2032" s="9"/>
      <c r="Q2032" s="9"/>
      <c r="R2032" s="9"/>
      <c r="S2032" s="9"/>
      <c r="T2032" s="9"/>
      <c r="U2032" s="9"/>
      <c r="V2032" s="9"/>
      <c r="W2032" s="9"/>
      <c r="X2032" s="65"/>
      <c r="Y2032" s="17"/>
      <c r="Z2032" s="65"/>
      <c r="AA2032" s="9"/>
      <c r="AB2032" s="9"/>
      <c r="AC2032" s="9"/>
      <c r="AD2032" s="9"/>
      <c r="AE2032" s="14"/>
      <c r="AF2032" s="14"/>
      <c r="AG2032" s="14"/>
      <c r="AH2032" s="14"/>
      <c r="AI2032" s="14"/>
      <c r="AJ2032" s="14"/>
      <c r="AK2032" s="124"/>
      <c r="AL2032" s="6"/>
      <c r="AM2032" s="6"/>
      <c r="AN2032" s="6"/>
      <c r="AO2032" s="6"/>
      <c r="AP2032" s="6"/>
      <c r="AQ2032" s="6"/>
      <c r="AR2032" s="6"/>
      <c r="AS2032" s="6"/>
      <c r="AT2032" s="130"/>
      <c r="AU2032" s="39"/>
      <c r="AV2032" s="39"/>
      <c r="AW2032" s="6"/>
      <c r="AX2032" s="6"/>
      <c r="AY2032" s="6"/>
      <c r="AZ2032" s="6"/>
      <c r="BA2032" s="6"/>
      <c r="BB2032" s="6"/>
      <c r="BC2032" s="6"/>
      <c r="BD2032" s="130"/>
      <c r="BE2032" s="124"/>
      <c r="BF2032" s="6"/>
      <c r="BG2032" s="130"/>
      <c r="BH2032" s="6"/>
      <c r="BI2032" s="124"/>
      <c r="BJ2032" s="130"/>
    </row>
    <row r="2033" spans="1:62" customFormat="1" ht="15" x14ac:dyDescent="0.35">
      <c r="A2033" s="121"/>
      <c r="B2033" s="76"/>
      <c r="C2033" s="9"/>
      <c r="D2033" s="9"/>
      <c r="E2033" s="9"/>
      <c r="F2033" s="15"/>
      <c r="G2033" s="5"/>
      <c r="H2033" s="5"/>
      <c r="I2033" s="9"/>
      <c r="J2033" s="9"/>
      <c r="K2033" s="9"/>
      <c r="L2033" s="9"/>
      <c r="M2033" s="9"/>
      <c r="N2033" s="9"/>
      <c r="O2033" s="9"/>
      <c r="P2033" s="9"/>
      <c r="Q2033" s="9"/>
      <c r="R2033" s="9"/>
      <c r="S2033" s="9"/>
      <c r="T2033" s="9"/>
      <c r="U2033" s="9"/>
      <c r="V2033" s="9"/>
      <c r="W2033" s="9"/>
      <c r="X2033" s="65"/>
      <c r="Y2033" s="17"/>
      <c r="Z2033" s="65"/>
      <c r="AA2033" s="9"/>
      <c r="AB2033" s="9"/>
      <c r="AC2033" s="9"/>
      <c r="AD2033" s="9"/>
      <c r="AE2033" s="14"/>
      <c r="AF2033" s="14"/>
      <c r="AG2033" s="14"/>
      <c r="AH2033" s="14"/>
      <c r="AI2033" s="14"/>
      <c r="AJ2033" s="14"/>
      <c r="AK2033" s="124"/>
      <c r="AL2033" s="6"/>
      <c r="AM2033" s="6"/>
      <c r="AN2033" s="6"/>
      <c r="AO2033" s="6"/>
      <c r="AP2033" s="6"/>
      <c r="AQ2033" s="6"/>
      <c r="AR2033" s="6"/>
      <c r="AS2033" s="6"/>
      <c r="AT2033" s="130"/>
      <c r="AU2033" s="6"/>
      <c r="AV2033" s="6"/>
      <c r="AW2033" s="6"/>
      <c r="AX2033" s="6"/>
      <c r="AY2033" s="6"/>
      <c r="AZ2033" s="6"/>
      <c r="BA2033" s="6"/>
      <c r="BB2033" s="6"/>
      <c r="BC2033" s="6"/>
      <c r="BD2033" s="130"/>
      <c r="BE2033" s="124"/>
      <c r="BF2033" s="6"/>
      <c r="BG2033" s="130"/>
      <c r="BH2033" s="6"/>
      <c r="BI2033" s="124"/>
      <c r="BJ2033" s="130"/>
    </row>
    <row r="2034" spans="1:62" customFormat="1" ht="15" x14ac:dyDescent="0.35">
      <c r="A2034" s="34"/>
      <c r="B2034" s="19"/>
      <c r="C2034" s="1"/>
      <c r="D2034" s="9"/>
      <c r="E2034" s="1"/>
      <c r="F2034" s="15"/>
      <c r="G2034" s="37"/>
      <c r="H2034" s="5"/>
      <c r="I2034" s="22"/>
      <c r="J2034" s="22"/>
      <c r="K2034" s="22"/>
      <c r="L2034" s="60"/>
      <c r="M2034" s="60"/>
      <c r="N2034" s="60"/>
      <c r="O2034" s="60"/>
      <c r="P2034" s="60"/>
      <c r="Q2034" s="60"/>
      <c r="R2034" s="60"/>
      <c r="S2034" s="60"/>
      <c r="T2034" s="60"/>
      <c r="U2034" s="60"/>
      <c r="V2034" s="60"/>
      <c r="W2034" s="60"/>
      <c r="X2034" s="60"/>
      <c r="Y2034" s="59"/>
      <c r="Z2034" s="20"/>
      <c r="AA2034" s="60"/>
      <c r="AB2034" s="60"/>
      <c r="AC2034" s="60"/>
      <c r="AD2034" s="60"/>
      <c r="AE2034" s="22"/>
      <c r="AF2034" s="22"/>
      <c r="AG2034" s="22"/>
      <c r="AH2034" s="22"/>
      <c r="AI2034" s="22"/>
      <c r="AJ2034" s="22"/>
      <c r="AK2034" s="38"/>
      <c r="AL2034" s="39"/>
      <c r="AM2034" s="39"/>
      <c r="AN2034" s="39"/>
      <c r="AO2034" s="39"/>
      <c r="AP2034" s="39"/>
      <c r="AQ2034" s="39"/>
      <c r="AR2034" s="40"/>
      <c r="AS2034" s="39"/>
      <c r="AT2034" s="42"/>
      <c r="AU2034" s="39"/>
      <c r="AV2034" s="39"/>
      <c r="AW2034" s="39"/>
      <c r="AX2034" s="39"/>
      <c r="AY2034" s="39"/>
      <c r="AZ2034" s="40"/>
      <c r="BA2034" s="39"/>
      <c r="BB2034" s="40"/>
      <c r="BC2034" s="39"/>
      <c r="BD2034" s="42"/>
      <c r="BE2034" s="38"/>
      <c r="BF2034" s="39"/>
      <c r="BG2034" s="55"/>
      <c r="BH2034" s="56"/>
      <c r="BI2034" s="57"/>
      <c r="BJ2034" s="58"/>
    </row>
    <row r="2035" spans="1:62" customFormat="1" ht="15" x14ac:dyDescent="0.35">
      <c r="A2035" s="121"/>
      <c r="B2035" s="76"/>
      <c r="C2035" s="9"/>
      <c r="D2035" s="9"/>
      <c r="E2035" s="9"/>
      <c r="F2035" s="15"/>
      <c r="G2035" s="5"/>
      <c r="H2035" s="5"/>
      <c r="I2035" s="9"/>
      <c r="J2035" s="9"/>
      <c r="K2035" s="9"/>
      <c r="L2035" s="9"/>
      <c r="M2035" s="9"/>
      <c r="N2035" s="9"/>
      <c r="O2035" s="9"/>
      <c r="P2035" s="9"/>
      <c r="Q2035" s="9"/>
      <c r="R2035" s="9"/>
      <c r="S2035" s="9"/>
      <c r="T2035" s="9"/>
      <c r="U2035" s="9"/>
      <c r="V2035" s="8"/>
      <c r="W2035" s="8"/>
      <c r="X2035" s="7"/>
      <c r="Y2035" s="18"/>
      <c r="Z2035" s="7"/>
      <c r="AA2035" s="7"/>
      <c r="AB2035" s="7"/>
      <c r="AC2035" s="9"/>
      <c r="AD2035" s="8"/>
      <c r="AE2035" s="14"/>
      <c r="AF2035" s="14"/>
      <c r="AG2035" s="14"/>
      <c r="AH2035" s="14"/>
      <c r="AI2035" s="14"/>
      <c r="AJ2035" s="14"/>
      <c r="AK2035" s="125"/>
      <c r="AL2035" s="6"/>
      <c r="AM2035" s="5"/>
      <c r="AN2035" s="5"/>
      <c r="AO2035" s="6"/>
      <c r="AP2035" s="6"/>
      <c r="AQ2035" s="6"/>
      <c r="AR2035" s="6"/>
      <c r="AS2035" s="6"/>
      <c r="AT2035" s="130"/>
      <c r="AU2035" s="6"/>
      <c r="AV2035" s="6"/>
      <c r="AW2035" s="6"/>
      <c r="AX2035" s="6"/>
      <c r="AY2035" s="6"/>
      <c r="AZ2035" s="6"/>
      <c r="BA2035" s="6"/>
      <c r="BB2035" s="6"/>
      <c r="BC2035" s="6"/>
      <c r="BD2035" s="130"/>
      <c r="BE2035" s="124"/>
      <c r="BF2035" s="6"/>
      <c r="BG2035" s="130"/>
      <c r="BH2035" s="6"/>
      <c r="BI2035" s="124"/>
      <c r="BJ2035" s="130"/>
    </row>
    <row r="2036" spans="1:62" customFormat="1" ht="15" x14ac:dyDescent="0.35">
      <c r="A2036" s="34"/>
      <c r="B2036" s="19"/>
      <c r="C2036" s="1"/>
      <c r="D2036" s="9"/>
      <c r="E2036" s="1"/>
      <c r="F2036" s="15"/>
      <c r="G2036" s="37"/>
      <c r="H2036" s="5"/>
      <c r="I2036" s="22"/>
      <c r="J2036" s="22"/>
      <c r="K2036" s="22"/>
      <c r="L2036" s="60"/>
      <c r="M2036" s="60"/>
      <c r="N2036" s="60"/>
      <c r="O2036" s="60"/>
      <c r="P2036" s="60"/>
      <c r="Q2036" s="60"/>
      <c r="R2036" s="60"/>
      <c r="S2036" s="60"/>
      <c r="T2036" s="60"/>
      <c r="U2036" s="60"/>
      <c r="V2036" s="60"/>
      <c r="W2036" s="60"/>
      <c r="X2036" s="60"/>
      <c r="Y2036" s="59"/>
      <c r="Z2036" s="20"/>
      <c r="AA2036" s="60"/>
      <c r="AB2036" s="60"/>
      <c r="AC2036" s="60"/>
      <c r="AD2036" s="60"/>
      <c r="AE2036" s="22"/>
      <c r="AF2036" s="22"/>
      <c r="AG2036" s="22"/>
      <c r="AH2036" s="22"/>
      <c r="AI2036" s="22"/>
      <c r="AJ2036" s="22"/>
      <c r="AK2036" s="38"/>
      <c r="AL2036" s="39"/>
      <c r="AM2036" s="39"/>
      <c r="AN2036" s="39"/>
      <c r="AO2036" s="39"/>
      <c r="AP2036" s="39"/>
      <c r="AQ2036" s="39"/>
      <c r="AR2036" s="40"/>
      <c r="AS2036" s="39"/>
      <c r="AT2036" s="42"/>
      <c r="AU2036" s="39"/>
      <c r="AV2036" s="39"/>
      <c r="AW2036" s="39"/>
      <c r="AX2036" s="39"/>
      <c r="AY2036" s="39"/>
      <c r="AZ2036" s="40"/>
      <c r="BA2036" s="39"/>
      <c r="BB2036" s="40"/>
      <c r="BC2036" s="39"/>
      <c r="BD2036" s="42"/>
      <c r="BE2036" s="38"/>
      <c r="BF2036" s="39"/>
      <c r="BG2036" s="55"/>
      <c r="BH2036" s="56"/>
      <c r="BI2036" s="57"/>
      <c r="BJ2036" s="58"/>
    </row>
    <row r="2037" spans="1:62" customFormat="1" ht="15" x14ac:dyDescent="0.35">
      <c r="A2037" s="121"/>
      <c r="B2037" s="76"/>
      <c r="C2037" s="9"/>
      <c r="D2037" s="9"/>
      <c r="E2037" s="9"/>
      <c r="F2037" s="15"/>
      <c r="G2037" s="5"/>
      <c r="H2037" s="5"/>
      <c r="I2037" s="9"/>
      <c r="J2037" s="9"/>
      <c r="K2037" s="9"/>
      <c r="L2037" s="9"/>
      <c r="M2037" s="9"/>
      <c r="N2037" s="9"/>
      <c r="O2037" s="9"/>
      <c r="P2037" s="9"/>
      <c r="Q2037" s="9"/>
      <c r="R2037" s="9"/>
      <c r="S2037" s="9"/>
      <c r="T2037" s="9"/>
      <c r="U2037" s="9"/>
      <c r="V2037" s="9"/>
      <c r="W2037" s="9"/>
      <c r="X2037" s="65"/>
      <c r="Y2037" s="17"/>
      <c r="Z2037" s="65"/>
      <c r="AA2037" s="9"/>
      <c r="AB2037" s="9"/>
      <c r="AC2037" s="9"/>
      <c r="AD2037" s="9"/>
      <c r="AE2037" s="14"/>
      <c r="AF2037" s="14"/>
      <c r="AG2037" s="14"/>
      <c r="AH2037" s="14"/>
      <c r="AI2037" s="14"/>
      <c r="AJ2037" s="14"/>
      <c r="AK2037" s="124"/>
      <c r="AL2037" s="6"/>
      <c r="AM2037" s="6"/>
      <c r="AN2037" s="6"/>
      <c r="AO2037" s="6"/>
      <c r="AP2037" s="6"/>
      <c r="AQ2037" s="6"/>
      <c r="AR2037" s="6"/>
      <c r="AS2037" s="6"/>
      <c r="AT2037" s="130"/>
      <c r="AU2037" s="39"/>
      <c r="AV2037" s="39"/>
      <c r="AW2037" s="6"/>
      <c r="AX2037" s="6"/>
      <c r="AY2037" s="6"/>
      <c r="AZ2037" s="6"/>
      <c r="BA2037" s="6"/>
      <c r="BB2037" s="6"/>
      <c r="BC2037" s="6"/>
      <c r="BD2037" s="130"/>
      <c r="BE2037" s="124"/>
      <c r="BF2037" s="6"/>
      <c r="BG2037" s="130"/>
      <c r="BH2037" s="6"/>
      <c r="BI2037" s="124"/>
      <c r="BJ2037" s="130"/>
    </row>
    <row r="2038" spans="1:62" customFormat="1" ht="15" x14ac:dyDescent="0.35">
      <c r="A2038" s="121"/>
      <c r="B2038" s="76"/>
      <c r="C2038" s="9"/>
      <c r="D2038" s="9"/>
      <c r="E2038" s="9"/>
      <c r="F2038" s="15"/>
      <c r="G2038" s="5"/>
      <c r="H2038" s="5"/>
      <c r="I2038" s="9"/>
      <c r="J2038" s="9"/>
      <c r="K2038" s="9"/>
      <c r="L2038" s="9"/>
      <c r="M2038" s="9"/>
      <c r="N2038" s="9"/>
      <c r="O2038" s="9"/>
      <c r="P2038" s="9"/>
      <c r="Q2038" s="9"/>
      <c r="R2038" s="9"/>
      <c r="S2038" s="9"/>
      <c r="T2038" s="9"/>
      <c r="U2038" s="9"/>
      <c r="V2038" s="8"/>
      <c r="W2038" s="8"/>
      <c r="X2038" s="7"/>
      <c r="Y2038" s="18"/>
      <c r="Z2038" s="7"/>
      <c r="AA2038" s="7"/>
      <c r="AB2038" s="7"/>
      <c r="AC2038" s="9"/>
      <c r="AD2038" s="8"/>
      <c r="AE2038" s="14"/>
      <c r="AF2038" s="14"/>
      <c r="AG2038" s="14"/>
      <c r="AH2038" s="14"/>
      <c r="AI2038" s="14"/>
      <c r="AJ2038" s="14"/>
      <c r="AK2038" s="125"/>
      <c r="AL2038" s="6"/>
      <c r="AM2038" s="5"/>
      <c r="AN2038" s="5"/>
      <c r="AO2038" s="6"/>
      <c r="AP2038" s="6"/>
      <c r="AQ2038" s="6"/>
      <c r="AR2038" s="6"/>
      <c r="AS2038" s="6"/>
      <c r="AT2038" s="130"/>
      <c r="AU2038" s="6"/>
      <c r="AV2038" s="6"/>
      <c r="AW2038" s="6"/>
      <c r="AX2038" s="6"/>
      <c r="AY2038" s="6"/>
      <c r="AZ2038" s="6"/>
      <c r="BA2038" s="6"/>
      <c r="BB2038" s="6"/>
      <c r="BC2038" s="6"/>
      <c r="BD2038" s="130"/>
      <c r="BE2038" s="124"/>
      <c r="BF2038" s="6"/>
      <c r="BG2038" s="130"/>
      <c r="BH2038" s="6"/>
      <c r="BI2038" s="124"/>
      <c r="BJ2038" s="130"/>
    </row>
    <row r="2039" spans="1:62" customFormat="1" ht="15" x14ac:dyDescent="0.35">
      <c r="A2039" s="121"/>
      <c r="B2039" s="76"/>
      <c r="C2039" s="9"/>
      <c r="D2039" s="9"/>
      <c r="E2039" s="9"/>
      <c r="F2039" s="15"/>
      <c r="G2039" s="5"/>
      <c r="H2039" s="5"/>
      <c r="I2039" s="9"/>
      <c r="J2039" s="9"/>
      <c r="K2039" s="9"/>
      <c r="L2039" s="9"/>
      <c r="M2039" s="9"/>
      <c r="N2039" s="9"/>
      <c r="O2039" s="9"/>
      <c r="P2039" s="9"/>
      <c r="Q2039" s="9"/>
      <c r="R2039" s="9"/>
      <c r="S2039" s="9"/>
      <c r="T2039" s="9"/>
      <c r="U2039" s="9"/>
      <c r="V2039" s="8"/>
      <c r="W2039" s="8"/>
      <c r="X2039" s="7"/>
      <c r="Y2039" s="18"/>
      <c r="Z2039" s="7"/>
      <c r="AA2039" s="7"/>
      <c r="AB2039" s="7"/>
      <c r="AC2039" s="9"/>
      <c r="AD2039" s="8"/>
      <c r="AE2039" s="14"/>
      <c r="AF2039" s="14"/>
      <c r="AG2039" s="14"/>
      <c r="AH2039" s="14"/>
      <c r="AI2039" s="14"/>
      <c r="AJ2039" s="14"/>
      <c r="AK2039" s="125"/>
      <c r="AL2039" s="6"/>
      <c r="AM2039" s="5"/>
      <c r="AN2039" s="5"/>
      <c r="AO2039" s="6"/>
      <c r="AP2039" s="6"/>
      <c r="AQ2039" s="6"/>
      <c r="AR2039" s="6"/>
      <c r="AS2039" s="6"/>
      <c r="AT2039" s="130"/>
      <c r="AU2039" s="6"/>
      <c r="AV2039" s="6"/>
      <c r="AW2039" s="6"/>
      <c r="AX2039" s="6"/>
      <c r="AY2039" s="6"/>
      <c r="AZ2039" s="6"/>
      <c r="BA2039" s="6"/>
      <c r="BB2039" s="6"/>
      <c r="BC2039" s="6"/>
      <c r="BD2039" s="130"/>
      <c r="BE2039" s="124"/>
      <c r="BF2039" s="6"/>
      <c r="BG2039" s="130"/>
      <c r="BH2039" s="6"/>
      <c r="BI2039" s="124"/>
      <c r="BJ2039" s="130"/>
    </row>
    <row r="2040" spans="1:62" customFormat="1" ht="15" x14ac:dyDescent="0.35">
      <c r="A2040" s="121"/>
      <c r="B2040" s="76"/>
      <c r="C2040" s="9"/>
      <c r="D2040" s="9"/>
      <c r="E2040" s="9"/>
      <c r="F2040" s="15"/>
      <c r="G2040" s="5"/>
      <c r="H2040" s="5"/>
      <c r="I2040" s="9"/>
      <c r="J2040" s="9"/>
      <c r="K2040" s="9"/>
      <c r="L2040" s="9"/>
      <c r="M2040" s="9"/>
      <c r="N2040" s="9"/>
      <c r="O2040" s="9"/>
      <c r="P2040" s="9"/>
      <c r="Q2040" s="9"/>
      <c r="R2040" s="9"/>
      <c r="S2040" s="9"/>
      <c r="T2040" s="9"/>
      <c r="U2040" s="9"/>
      <c r="V2040" s="8"/>
      <c r="W2040" s="8"/>
      <c r="X2040" s="7"/>
      <c r="Y2040" s="18"/>
      <c r="Z2040" s="7"/>
      <c r="AA2040" s="7"/>
      <c r="AB2040" s="7"/>
      <c r="AC2040" s="9"/>
      <c r="AD2040" s="8"/>
      <c r="AE2040" s="14"/>
      <c r="AF2040" s="14"/>
      <c r="AG2040" s="14"/>
      <c r="AH2040" s="14"/>
      <c r="AI2040" s="14"/>
      <c r="AJ2040" s="14"/>
      <c r="AK2040" s="125"/>
      <c r="AL2040" s="6"/>
      <c r="AM2040" s="5"/>
      <c r="AN2040" s="5"/>
      <c r="AO2040" s="6"/>
      <c r="AP2040" s="6"/>
      <c r="AQ2040" s="6"/>
      <c r="AR2040" s="6"/>
      <c r="AS2040" s="6"/>
      <c r="AT2040" s="130"/>
      <c r="AU2040" s="39"/>
      <c r="AV2040" s="39"/>
      <c r="AW2040" s="6"/>
      <c r="AX2040" s="6"/>
      <c r="AY2040" s="6"/>
      <c r="AZ2040" s="6"/>
      <c r="BA2040" s="6"/>
      <c r="BB2040" s="6"/>
      <c r="BC2040" s="6"/>
      <c r="BD2040" s="130"/>
      <c r="BE2040" s="124"/>
      <c r="BF2040" s="6"/>
      <c r="BG2040" s="130"/>
      <c r="BH2040" s="6"/>
      <c r="BI2040" s="124"/>
      <c r="BJ2040" s="130"/>
    </row>
    <row r="2041" spans="1:62" customFormat="1" ht="15" x14ac:dyDescent="0.35">
      <c r="A2041" s="121"/>
      <c r="B2041" s="76"/>
      <c r="C2041" s="9"/>
      <c r="D2041" s="9"/>
      <c r="E2041" s="9"/>
      <c r="F2041" s="15"/>
      <c r="G2041" s="5"/>
      <c r="H2041" s="5"/>
      <c r="I2041" s="9"/>
      <c r="J2041" s="9"/>
      <c r="K2041" s="9"/>
      <c r="L2041" s="9"/>
      <c r="M2041" s="9"/>
      <c r="N2041" s="9"/>
      <c r="O2041" s="9"/>
      <c r="P2041" s="9"/>
      <c r="Q2041" s="9"/>
      <c r="R2041" s="9"/>
      <c r="S2041" s="9"/>
      <c r="T2041" s="9"/>
      <c r="U2041" s="9"/>
      <c r="V2041" s="8"/>
      <c r="W2041" s="8"/>
      <c r="X2041" s="7"/>
      <c r="Y2041" s="18"/>
      <c r="Z2041" s="7"/>
      <c r="AA2041" s="7"/>
      <c r="AB2041" s="7"/>
      <c r="AC2041" s="9"/>
      <c r="AD2041" s="8"/>
      <c r="AE2041" s="14"/>
      <c r="AF2041" s="14"/>
      <c r="AG2041" s="14"/>
      <c r="AH2041" s="14"/>
      <c r="AI2041" s="14"/>
      <c r="AJ2041" s="14"/>
      <c r="AK2041" s="125"/>
      <c r="AL2041" s="6"/>
      <c r="AM2041" s="5"/>
      <c r="AN2041" s="5"/>
      <c r="AO2041" s="6"/>
      <c r="AP2041" s="6"/>
      <c r="AQ2041" s="6"/>
      <c r="AR2041" s="6"/>
      <c r="AS2041" s="6"/>
      <c r="AT2041" s="130"/>
      <c r="AU2041" s="6"/>
      <c r="AV2041" s="6"/>
      <c r="AW2041" s="6"/>
      <c r="AX2041" s="6"/>
      <c r="AY2041" s="6"/>
      <c r="AZ2041" s="6"/>
      <c r="BA2041" s="6"/>
      <c r="BB2041" s="6"/>
      <c r="BC2041" s="6"/>
      <c r="BD2041" s="130"/>
      <c r="BE2041" s="124"/>
      <c r="BF2041" s="6"/>
      <c r="BG2041" s="130"/>
      <c r="BH2041" s="6"/>
      <c r="BI2041" s="124"/>
      <c r="BJ2041" s="130"/>
    </row>
    <row r="2042" spans="1:62" customFormat="1" ht="15" x14ac:dyDescent="0.35">
      <c r="A2042" s="34"/>
      <c r="B2042" s="76"/>
      <c r="C2042" s="1"/>
      <c r="D2042" s="9"/>
      <c r="E2042" s="1"/>
      <c r="F2042" s="15"/>
      <c r="G2042" s="5"/>
      <c r="H2042" s="5"/>
      <c r="I2042" s="22"/>
      <c r="J2042" s="22"/>
      <c r="K2042" s="22"/>
      <c r="L2042" s="60"/>
      <c r="M2042" s="60"/>
      <c r="N2042" s="60"/>
      <c r="O2042" s="60"/>
      <c r="P2042" s="60"/>
      <c r="Q2042" s="60"/>
      <c r="R2042" s="60"/>
      <c r="S2042" s="60"/>
      <c r="T2042" s="60"/>
      <c r="U2042" s="60"/>
      <c r="V2042" s="60"/>
      <c r="W2042" s="60"/>
      <c r="X2042" s="60"/>
      <c r="Y2042" s="59"/>
      <c r="Z2042" s="20"/>
      <c r="AA2042" s="60"/>
      <c r="AB2042" s="60"/>
      <c r="AC2042" s="60"/>
      <c r="AD2042" s="60"/>
      <c r="AE2042" s="22"/>
      <c r="AF2042" s="22"/>
      <c r="AG2042" s="22"/>
      <c r="AH2042" s="22"/>
      <c r="AI2042" s="22"/>
      <c r="AJ2042" s="22"/>
      <c r="AK2042" s="38"/>
      <c r="AL2042" s="39"/>
      <c r="AM2042" s="39"/>
      <c r="AN2042" s="39"/>
      <c r="AO2042" s="39"/>
      <c r="AP2042" s="39"/>
      <c r="AQ2042" s="39"/>
      <c r="AR2042" s="40"/>
      <c r="AS2042" s="39"/>
      <c r="AT2042" s="42"/>
      <c r="AU2042" s="39"/>
      <c r="AV2042" s="39"/>
      <c r="AW2042" s="39"/>
      <c r="AX2042" s="39"/>
      <c r="AY2042" s="39"/>
      <c r="AZ2042" s="40"/>
      <c r="BA2042" s="39"/>
      <c r="BB2042" s="40"/>
      <c r="BC2042" s="39"/>
      <c r="BD2042" s="42"/>
      <c r="BE2042" s="38"/>
      <c r="BF2042" s="39"/>
      <c r="BG2042" s="55"/>
      <c r="BH2042" s="56"/>
      <c r="BI2042" s="57"/>
      <c r="BJ2042" s="58"/>
    </row>
    <row r="2043" spans="1:62" customFormat="1" ht="15" x14ac:dyDescent="0.35">
      <c r="A2043" s="34"/>
      <c r="B2043" s="19"/>
      <c r="C2043" s="1"/>
      <c r="D2043" s="9"/>
      <c r="E2043" s="1"/>
      <c r="F2043" s="15"/>
      <c r="G2043" s="37"/>
      <c r="H2043" s="5"/>
      <c r="I2043" s="22"/>
      <c r="J2043" s="22"/>
      <c r="K2043" s="22"/>
      <c r="L2043" s="60"/>
      <c r="M2043" s="60"/>
      <c r="N2043" s="60"/>
      <c r="O2043" s="60"/>
      <c r="P2043" s="60"/>
      <c r="Q2043" s="60"/>
      <c r="R2043" s="60"/>
      <c r="S2043" s="60"/>
      <c r="T2043" s="60"/>
      <c r="U2043" s="60"/>
      <c r="V2043" s="60"/>
      <c r="W2043" s="60"/>
      <c r="X2043" s="60"/>
      <c r="Y2043" s="59"/>
      <c r="Z2043" s="20"/>
      <c r="AA2043" s="60"/>
      <c r="AB2043" s="60"/>
      <c r="AC2043" s="60"/>
      <c r="AD2043" s="60"/>
      <c r="AE2043" s="22"/>
      <c r="AF2043" s="22"/>
      <c r="AG2043" s="22"/>
      <c r="AH2043" s="22"/>
      <c r="AI2043" s="22"/>
      <c r="AJ2043" s="22"/>
      <c r="AK2043" s="38"/>
      <c r="AL2043" s="39"/>
      <c r="AM2043" s="39"/>
      <c r="AN2043" s="39"/>
      <c r="AO2043" s="39"/>
      <c r="AP2043" s="39"/>
      <c r="AQ2043" s="39"/>
      <c r="AR2043" s="40"/>
      <c r="AS2043" s="39"/>
      <c r="AT2043" s="42"/>
      <c r="AU2043" s="39"/>
      <c r="AV2043" s="39"/>
      <c r="AW2043" s="39"/>
      <c r="AX2043" s="39"/>
      <c r="AY2043" s="39"/>
      <c r="AZ2043" s="40"/>
      <c r="BA2043" s="39"/>
      <c r="BB2043" s="40"/>
      <c r="BC2043" s="39"/>
      <c r="BD2043" s="42"/>
      <c r="BE2043" s="38"/>
      <c r="BF2043" s="39"/>
      <c r="BG2043" s="55"/>
      <c r="BH2043" s="56"/>
      <c r="BI2043" s="57"/>
      <c r="BJ2043" s="58"/>
    </row>
    <row r="2044" spans="1:62" customFormat="1" ht="15" x14ac:dyDescent="0.35">
      <c r="A2044" s="121"/>
      <c r="B2044" s="76"/>
      <c r="C2044" s="9"/>
      <c r="D2044" s="9"/>
      <c r="E2044" s="9"/>
      <c r="F2044" s="15"/>
      <c r="G2044" s="5"/>
      <c r="H2044" s="5"/>
      <c r="I2044" s="9"/>
      <c r="J2044" s="9"/>
      <c r="K2044" s="9"/>
      <c r="L2044" s="9"/>
      <c r="M2044" s="9"/>
      <c r="N2044" s="9"/>
      <c r="O2044" s="9"/>
      <c r="P2044" s="9"/>
      <c r="Q2044" s="9"/>
      <c r="R2044" s="9"/>
      <c r="S2044" s="9"/>
      <c r="T2044" s="9"/>
      <c r="U2044" s="9"/>
      <c r="V2044" s="8"/>
      <c r="W2044" s="8"/>
      <c r="X2044" s="7"/>
      <c r="Y2044" s="18"/>
      <c r="Z2044" s="7"/>
      <c r="AA2044" s="7"/>
      <c r="AB2044" s="7"/>
      <c r="AC2044" s="9"/>
      <c r="AD2044" s="8"/>
      <c r="AE2044" s="14"/>
      <c r="AF2044" s="14"/>
      <c r="AG2044" s="14"/>
      <c r="AH2044" s="14"/>
      <c r="AI2044" s="14"/>
      <c r="AJ2044" s="14"/>
      <c r="AK2044" s="125"/>
      <c r="AL2044" s="6"/>
      <c r="AM2044" s="5"/>
      <c r="AN2044" s="5"/>
      <c r="AO2044" s="6"/>
      <c r="AP2044" s="6"/>
      <c r="AQ2044" s="6"/>
      <c r="AR2044" s="6"/>
      <c r="AS2044" s="6"/>
      <c r="AT2044" s="130"/>
      <c r="AU2044" s="6"/>
      <c r="AV2044" s="6"/>
      <c r="AW2044" s="6"/>
      <c r="AX2044" s="6"/>
      <c r="AY2044" s="6"/>
      <c r="AZ2044" s="6"/>
      <c r="BA2044" s="6"/>
      <c r="BB2044" s="6"/>
      <c r="BC2044" s="6"/>
      <c r="BD2044" s="130"/>
      <c r="BE2044" s="124"/>
      <c r="BF2044" s="6"/>
      <c r="BG2044" s="130"/>
      <c r="BH2044" s="6"/>
      <c r="BI2044" s="124"/>
      <c r="BJ2044" s="130"/>
    </row>
    <row r="2045" spans="1:62" customFormat="1" ht="15" x14ac:dyDescent="0.35">
      <c r="A2045" s="34"/>
      <c r="B2045" s="76"/>
      <c r="C2045" s="1"/>
      <c r="D2045" s="9"/>
      <c r="E2045" s="1"/>
      <c r="F2045" s="15"/>
      <c r="G2045" s="5"/>
      <c r="H2045" s="5"/>
      <c r="I2045" s="22"/>
      <c r="J2045" s="22"/>
      <c r="K2045" s="22"/>
      <c r="L2045" s="60"/>
      <c r="M2045" s="60"/>
      <c r="N2045" s="60"/>
      <c r="O2045" s="60"/>
      <c r="P2045" s="60"/>
      <c r="Q2045" s="60"/>
      <c r="R2045" s="60"/>
      <c r="S2045" s="60"/>
      <c r="T2045" s="60"/>
      <c r="U2045" s="60"/>
      <c r="V2045" s="60"/>
      <c r="W2045" s="60"/>
      <c r="X2045" s="60"/>
      <c r="Y2045" s="59"/>
      <c r="Z2045" s="20"/>
      <c r="AA2045" s="60"/>
      <c r="AB2045" s="60"/>
      <c r="AC2045" s="60"/>
      <c r="AD2045" s="60"/>
      <c r="AE2045" s="22"/>
      <c r="AF2045" s="22"/>
      <c r="AG2045" s="22"/>
      <c r="AH2045" s="22"/>
      <c r="AI2045" s="22"/>
      <c r="AJ2045" s="22"/>
      <c r="AK2045" s="38"/>
      <c r="AL2045" s="39"/>
      <c r="AM2045" s="39"/>
      <c r="AN2045" s="39"/>
      <c r="AO2045" s="39"/>
      <c r="AP2045" s="39"/>
      <c r="AQ2045" s="39"/>
      <c r="AR2045" s="40"/>
      <c r="AS2045" s="39"/>
      <c r="AT2045" s="42"/>
      <c r="AU2045" s="39"/>
      <c r="AV2045" s="39"/>
      <c r="AW2045" s="39"/>
      <c r="AX2045" s="39"/>
      <c r="AY2045" s="39"/>
      <c r="AZ2045" s="40"/>
      <c r="BA2045" s="39"/>
      <c r="BB2045" s="40"/>
      <c r="BC2045" s="39"/>
      <c r="BD2045" s="42"/>
      <c r="BE2045" s="38"/>
      <c r="BF2045" s="39"/>
      <c r="BG2045" s="55"/>
      <c r="BH2045" s="56"/>
      <c r="BI2045" s="57"/>
      <c r="BJ2045" s="58"/>
    </row>
    <row r="2046" spans="1:62" customFormat="1" ht="15" x14ac:dyDescent="0.35">
      <c r="A2046" s="121"/>
      <c r="B2046" s="76"/>
      <c r="C2046" s="9"/>
      <c r="D2046" s="9"/>
      <c r="E2046" s="9"/>
      <c r="F2046" s="15"/>
      <c r="G2046" s="5"/>
      <c r="H2046" s="5"/>
      <c r="I2046" s="9"/>
      <c r="J2046" s="9"/>
      <c r="K2046" s="9"/>
      <c r="L2046" s="9"/>
      <c r="M2046" s="9"/>
      <c r="N2046" s="9"/>
      <c r="O2046" s="9"/>
      <c r="P2046" s="9"/>
      <c r="Q2046" s="9"/>
      <c r="R2046" s="9"/>
      <c r="S2046" s="9"/>
      <c r="T2046" s="9"/>
      <c r="U2046" s="9"/>
      <c r="V2046" s="9"/>
      <c r="W2046" s="9"/>
      <c r="X2046" s="65"/>
      <c r="Y2046" s="17"/>
      <c r="Z2046" s="65"/>
      <c r="AA2046" s="9"/>
      <c r="AB2046" s="9"/>
      <c r="AC2046" s="9"/>
      <c r="AD2046" s="9"/>
      <c r="AE2046" s="14"/>
      <c r="AF2046" s="14"/>
      <c r="AG2046" s="14"/>
      <c r="AH2046" s="14"/>
      <c r="AI2046" s="14"/>
      <c r="AJ2046" s="14"/>
      <c r="AK2046" s="124"/>
      <c r="AL2046" s="6"/>
      <c r="AM2046" s="6"/>
      <c r="AN2046" s="6"/>
      <c r="AO2046" s="6"/>
      <c r="AP2046" s="6"/>
      <c r="AQ2046" s="6"/>
      <c r="AR2046" s="6"/>
      <c r="AS2046" s="6"/>
      <c r="AT2046" s="130"/>
      <c r="AU2046" s="39"/>
      <c r="AV2046" s="39"/>
      <c r="AW2046" s="6"/>
      <c r="AX2046" s="6"/>
      <c r="AY2046" s="6"/>
      <c r="AZ2046" s="6"/>
      <c r="BA2046" s="6"/>
      <c r="BB2046" s="6"/>
      <c r="BC2046" s="6"/>
      <c r="BD2046" s="130"/>
      <c r="BE2046" s="124"/>
      <c r="BF2046" s="6"/>
      <c r="BG2046" s="130"/>
      <c r="BH2046" s="6"/>
      <c r="BI2046" s="124"/>
      <c r="BJ2046" s="130"/>
    </row>
    <row r="2047" spans="1:62" customFormat="1" ht="15" x14ac:dyDescent="0.35">
      <c r="A2047" s="121"/>
      <c r="B2047" s="76"/>
      <c r="C2047" s="9"/>
      <c r="D2047" s="9"/>
      <c r="E2047" s="9"/>
      <c r="F2047" s="15"/>
      <c r="G2047" s="5"/>
      <c r="H2047" s="5"/>
      <c r="I2047" s="9"/>
      <c r="J2047" s="9"/>
      <c r="K2047" s="9"/>
      <c r="L2047" s="9"/>
      <c r="M2047" s="9"/>
      <c r="N2047" s="9"/>
      <c r="O2047" s="9"/>
      <c r="P2047" s="9"/>
      <c r="Q2047" s="9"/>
      <c r="R2047" s="9"/>
      <c r="S2047" s="9"/>
      <c r="T2047" s="9"/>
      <c r="U2047" s="9"/>
      <c r="V2047" s="9"/>
      <c r="W2047" s="9"/>
      <c r="X2047" s="65"/>
      <c r="Y2047" s="17"/>
      <c r="Z2047" s="65"/>
      <c r="AA2047" s="9"/>
      <c r="AB2047" s="9"/>
      <c r="AC2047" s="9"/>
      <c r="AD2047" s="9"/>
      <c r="AE2047" s="14"/>
      <c r="AF2047" s="14"/>
      <c r="AG2047" s="14"/>
      <c r="AH2047" s="14"/>
      <c r="AI2047" s="14"/>
      <c r="AJ2047" s="14"/>
      <c r="AK2047" s="124"/>
      <c r="AL2047" s="6"/>
      <c r="AM2047" s="6"/>
      <c r="AN2047" s="6"/>
      <c r="AO2047" s="6"/>
      <c r="AP2047" s="6"/>
      <c r="AQ2047" s="6"/>
      <c r="AR2047" s="6"/>
      <c r="AS2047" s="6"/>
      <c r="AT2047" s="130"/>
      <c r="AU2047" s="39"/>
      <c r="AV2047" s="39"/>
      <c r="AW2047" s="6"/>
      <c r="AX2047" s="6"/>
      <c r="AY2047" s="6"/>
      <c r="AZ2047" s="6"/>
      <c r="BA2047" s="6"/>
      <c r="BB2047" s="6"/>
      <c r="BC2047" s="6"/>
      <c r="BD2047" s="130"/>
      <c r="BE2047" s="124"/>
      <c r="BF2047" s="6"/>
      <c r="BG2047" s="130"/>
      <c r="BH2047" s="6"/>
      <c r="BI2047" s="124"/>
      <c r="BJ2047" s="130"/>
    </row>
    <row r="2048" spans="1:62" customFormat="1" ht="15" x14ac:dyDescent="0.35">
      <c r="A2048" s="121"/>
      <c r="B2048" s="76"/>
      <c r="C2048" s="9"/>
      <c r="D2048" s="9"/>
      <c r="E2048" s="9"/>
      <c r="F2048" s="15"/>
      <c r="G2048" s="5"/>
      <c r="H2048" s="5"/>
      <c r="I2048" s="9"/>
      <c r="J2048" s="9"/>
      <c r="K2048" s="9"/>
      <c r="L2048" s="9"/>
      <c r="M2048" s="9"/>
      <c r="N2048" s="9"/>
      <c r="O2048" s="9"/>
      <c r="P2048" s="9"/>
      <c r="Q2048" s="9"/>
      <c r="R2048" s="9"/>
      <c r="S2048" s="9"/>
      <c r="T2048" s="9"/>
      <c r="U2048" s="9"/>
      <c r="V2048" s="8"/>
      <c r="W2048" s="8"/>
      <c r="X2048" s="7"/>
      <c r="Y2048" s="18"/>
      <c r="Z2048" s="7"/>
      <c r="AA2048" s="7"/>
      <c r="AB2048" s="7"/>
      <c r="AC2048" s="9"/>
      <c r="AD2048" s="8"/>
      <c r="AE2048" s="14"/>
      <c r="AF2048" s="14"/>
      <c r="AG2048" s="14"/>
      <c r="AH2048" s="14"/>
      <c r="AI2048" s="14"/>
      <c r="AJ2048" s="14"/>
      <c r="AK2048" s="125"/>
      <c r="AL2048" s="6"/>
      <c r="AM2048" s="5"/>
      <c r="AN2048" s="5"/>
      <c r="AO2048" s="6"/>
      <c r="AP2048" s="6"/>
      <c r="AQ2048" s="6"/>
      <c r="AR2048" s="6"/>
      <c r="AS2048" s="6"/>
      <c r="AT2048" s="130"/>
      <c r="AU2048" s="6"/>
      <c r="AV2048" s="6"/>
      <c r="AW2048" s="6"/>
      <c r="AX2048" s="6"/>
      <c r="AY2048" s="6"/>
      <c r="AZ2048" s="6"/>
      <c r="BA2048" s="6"/>
      <c r="BB2048" s="6"/>
      <c r="BC2048" s="6"/>
      <c r="BD2048" s="130"/>
      <c r="BE2048" s="124"/>
      <c r="BF2048" s="6"/>
      <c r="BG2048" s="130"/>
      <c r="BH2048" s="6"/>
      <c r="BI2048" s="124"/>
      <c r="BJ2048" s="130"/>
    </row>
    <row r="2049" spans="1:62" customFormat="1" ht="15" x14ac:dyDescent="0.35">
      <c r="A2049" s="34"/>
      <c r="B2049" s="76"/>
      <c r="C2049" s="1"/>
      <c r="D2049" s="9"/>
      <c r="E2049" s="1"/>
      <c r="F2049" s="15"/>
      <c r="G2049" s="5"/>
      <c r="H2049" s="5"/>
      <c r="I2049" s="22"/>
      <c r="J2049" s="22"/>
      <c r="K2049" s="22"/>
      <c r="L2049" s="60"/>
      <c r="M2049" s="60"/>
      <c r="N2049" s="60"/>
      <c r="O2049" s="60"/>
      <c r="P2049" s="60"/>
      <c r="Q2049" s="60"/>
      <c r="R2049" s="60"/>
      <c r="S2049" s="60"/>
      <c r="T2049" s="60"/>
      <c r="U2049" s="60"/>
      <c r="V2049" s="60"/>
      <c r="W2049" s="60"/>
      <c r="X2049" s="60"/>
      <c r="Y2049" s="59"/>
      <c r="Z2049" s="20"/>
      <c r="AA2049" s="60"/>
      <c r="AB2049" s="60"/>
      <c r="AC2049" s="60"/>
      <c r="AD2049" s="60"/>
      <c r="AE2049" s="22"/>
      <c r="AF2049" s="22"/>
      <c r="AG2049" s="22"/>
      <c r="AH2049" s="22"/>
      <c r="AI2049" s="22"/>
      <c r="AJ2049" s="22"/>
      <c r="AK2049" s="38"/>
      <c r="AL2049" s="39"/>
      <c r="AM2049" s="39"/>
      <c r="AN2049" s="39"/>
      <c r="AO2049" s="39"/>
      <c r="AP2049" s="39"/>
      <c r="AQ2049" s="39"/>
      <c r="AR2049" s="40"/>
      <c r="AS2049" s="39"/>
      <c r="AT2049" s="42"/>
      <c r="AU2049" s="39"/>
      <c r="AV2049" s="39"/>
      <c r="AW2049" s="39"/>
      <c r="AX2049" s="39"/>
      <c r="AY2049" s="39"/>
      <c r="AZ2049" s="40"/>
      <c r="BA2049" s="39"/>
      <c r="BB2049" s="40"/>
      <c r="BC2049" s="39"/>
      <c r="BD2049" s="42"/>
      <c r="BE2049" s="38"/>
      <c r="BF2049" s="39"/>
      <c r="BG2049" s="55"/>
      <c r="BH2049" s="56"/>
      <c r="BI2049" s="57"/>
      <c r="BJ2049" s="58"/>
    </row>
    <row r="2050" spans="1:62" customFormat="1" ht="15" x14ac:dyDescent="0.35">
      <c r="A2050" s="34"/>
      <c r="B2050" s="19"/>
      <c r="C2050" s="1"/>
      <c r="D2050" s="9"/>
      <c r="E2050" s="1"/>
      <c r="F2050" s="15"/>
      <c r="G2050" s="37"/>
      <c r="H2050" s="5"/>
      <c r="I2050" s="22"/>
      <c r="J2050" s="22"/>
      <c r="K2050" s="22"/>
      <c r="L2050" s="60"/>
      <c r="M2050" s="60"/>
      <c r="N2050" s="60"/>
      <c r="O2050" s="60"/>
      <c r="P2050" s="60"/>
      <c r="Q2050" s="60"/>
      <c r="R2050" s="60"/>
      <c r="S2050" s="60"/>
      <c r="T2050" s="60"/>
      <c r="U2050" s="60"/>
      <c r="V2050" s="60"/>
      <c r="W2050" s="60"/>
      <c r="X2050" s="60"/>
      <c r="Y2050" s="59"/>
      <c r="Z2050" s="20"/>
      <c r="AA2050" s="60"/>
      <c r="AB2050" s="60"/>
      <c r="AC2050" s="60"/>
      <c r="AD2050" s="60"/>
      <c r="AE2050" s="22"/>
      <c r="AF2050" s="22"/>
      <c r="AG2050" s="22"/>
      <c r="AH2050" s="22"/>
      <c r="AI2050" s="22"/>
      <c r="AJ2050" s="22"/>
      <c r="AK2050" s="38"/>
      <c r="AL2050" s="39"/>
      <c r="AM2050" s="39"/>
      <c r="AN2050" s="39"/>
      <c r="AO2050" s="39"/>
      <c r="AP2050" s="39"/>
      <c r="AQ2050" s="39"/>
      <c r="AR2050" s="40"/>
      <c r="AS2050" s="39"/>
      <c r="AT2050" s="42"/>
      <c r="AU2050" s="39"/>
      <c r="AV2050" s="39"/>
      <c r="AW2050" s="39"/>
      <c r="AX2050" s="39"/>
      <c r="AY2050" s="39"/>
      <c r="AZ2050" s="40"/>
      <c r="BA2050" s="39"/>
      <c r="BB2050" s="40"/>
      <c r="BC2050" s="39"/>
      <c r="BD2050" s="42"/>
      <c r="BE2050" s="38"/>
      <c r="BF2050" s="39"/>
      <c r="BG2050" s="55"/>
      <c r="BH2050" s="56"/>
      <c r="BI2050" s="57"/>
      <c r="BJ2050" s="58"/>
    </row>
    <row r="2051" spans="1:62" customFormat="1" ht="15" x14ac:dyDescent="0.35">
      <c r="A2051" s="121"/>
      <c r="B2051" s="76"/>
      <c r="C2051" s="9"/>
      <c r="D2051" s="9"/>
      <c r="E2051" s="9"/>
      <c r="F2051" s="15"/>
      <c r="G2051" s="5"/>
      <c r="H2051" s="5"/>
      <c r="I2051" s="9"/>
      <c r="J2051" s="9"/>
      <c r="K2051" s="9"/>
      <c r="L2051" s="9"/>
      <c r="M2051" s="9"/>
      <c r="N2051" s="9"/>
      <c r="O2051" s="9"/>
      <c r="P2051" s="9"/>
      <c r="Q2051" s="9"/>
      <c r="R2051" s="9"/>
      <c r="S2051" s="9"/>
      <c r="T2051" s="9"/>
      <c r="U2051" s="9"/>
      <c r="V2051" s="8"/>
      <c r="W2051" s="8"/>
      <c r="X2051" s="7"/>
      <c r="Y2051" s="18"/>
      <c r="Z2051" s="7"/>
      <c r="AA2051" s="7"/>
      <c r="AB2051" s="7"/>
      <c r="AC2051" s="9"/>
      <c r="AD2051" s="8"/>
      <c r="AE2051" s="14"/>
      <c r="AF2051" s="14"/>
      <c r="AG2051" s="14"/>
      <c r="AH2051" s="14"/>
      <c r="AI2051" s="14"/>
      <c r="AJ2051" s="14"/>
      <c r="AK2051" s="125"/>
      <c r="AL2051" s="6"/>
      <c r="AM2051" s="5"/>
      <c r="AN2051" s="5"/>
      <c r="AO2051" s="6"/>
      <c r="AP2051" s="6"/>
      <c r="AQ2051" s="6"/>
      <c r="AR2051" s="6"/>
      <c r="AS2051" s="6"/>
      <c r="AT2051" s="130"/>
      <c r="AU2051" s="6"/>
      <c r="AV2051" s="6"/>
      <c r="AW2051" s="6"/>
      <c r="AX2051" s="6"/>
      <c r="AY2051" s="6"/>
      <c r="AZ2051" s="6"/>
      <c r="BA2051" s="6"/>
      <c r="BB2051" s="6"/>
      <c r="BC2051" s="6"/>
      <c r="BD2051" s="130"/>
      <c r="BE2051" s="124"/>
      <c r="BF2051" s="6"/>
      <c r="BG2051" s="130"/>
      <c r="BH2051" s="6"/>
      <c r="BI2051" s="124"/>
      <c r="BJ2051" s="130"/>
    </row>
    <row r="2052" spans="1:62" customFormat="1" ht="15" x14ac:dyDescent="0.35">
      <c r="A2052" s="34"/>
      <c r="B2052" s="19"/>
      <c r="C2052" s="1"/>
      <c r="D2052" s="9"/>
      <c r="E2052" s="1"/>
      <c r="F2052" s="15"/>
      <c r="G2052" s="37"/>
      <c r="H2052" s="5"/>
      <c r="I2052" s="22"/>
      <c r="J2052" s="22"/>
      <c r="K2052" s="22"/>
      <c r="L2052" s="60"/>
      <c r="M2052" s="60"/>
      <c r="N2052" s="60"/>
      <c r="O2052" s="60"/>
      <c r="P2052" s="60"/>
      <c r="Q2052" s="60"/>
      <c r="R2052" s="60"/>
      <c r="S2052" s="60"/>
      <c r="T2052" s="60"/>
      <c r="U2052" s="60"/>
      <c r="V2052" s="60"/>
      <c r="W2052" s="60"/>
      <c r="X2052" s="60"/>
      <c r="Y2052" s="59"/>
      <c r="Z2052" s="20"/>
      <c r="AA2052" s="60"/>
      <c r="AB2052" s="60"/>
      <c r="AC2052" s="60"/>
      <c r="AD2052" s="60"/>
      <c r="AE2052" s="22"/>
      <c r="AF2052" s="22"/>
      <c r="AG2052" s="22"/>
      <c r="AH2052" s="22"/>
      <c r="AI2052" s="22"/>
      <c r="AJ2052" s="22"/>
      <c r="AK2052" s="38"/>
      <c r="AL2052" s="39"/>
      <c r="AM2052" s="39"/>
      <c r="AN2052" s="39"/>
      <c r="AO2052" s="39"/>
      <c r="AP2052" s="39"/>
      <c r="AQ2052" s="39"/>
      <c r="AR2052" s="40"/>
      <c r="AS2052" s="39"/>
      <c r="AT2052" s="42"/>
      <c r="AU2052" s="39"/>
      <c r="AV2052" s="39"/>
      <c r="AW2052" s="39"/>
      <c r="AX2052" s="39"/>
      <c r="AY2052" s="39"/>
      <c r="AZ2052" s="40"/>
      <c r="BA2052" s="39"/>
      <c r="BB2052" s="40"/>
      <c r="BC2052" s="39"/>
      <c r="BD2052" s="42"/>
      <c r="BE2052" s="38"/>
      <c r="BF2052" s="39"/>
      <c r="BG2052" s="55"/>
      <c r="BH2052" s="56"/>
      <c r="BI2052" s="57"/>
      <c r="BJ2052" s="58"/>
    </row>
    <row r="2053" spans="1:62" customFormat="1" ht="15" x14ac:dyDescent="0.35">
      <c r="A2053" s="121"/>
      <c r="B2053" s="76"/>
      <c r="C2053" s="9"/>
      <c r="D2053" s="9"/>
      <c r="E2053" s="9"/>
      <c r="F2053" s="15"/>
      <c r="G2053" s="5"/>
      <c r="H2053" s="5"/>
      <c r="I2053" s="9"/>
      <c r="J2053" s="9"/>
      <c r="K2053" s="9"/>
      <c r="L2053" s="9"/>
      <c r="M2053" s="9"/>
      <c r="N2053" s="9"/>
      <c r="O2053" s="9"/>
      <c r="P2053" s="9"/>
      <c r="Q2053" s="9"/>
      <c r="R2053" s="9"/>
      <c r="S2053" s="9"/>
      <c r="T2053" s="9"/>
      <c r="U2053" s="9"/>
      <c r="V2053" s="9"/>
      <c r="W2053" s="9"/>
      <c r="X2053" s="65"/>
      <c r="Y2053" s="17"/>
      <c r="Z2053" s="65"/>
      <c r="AA2053" s="9"/>
      <c r="AB2053" s="9"/>
      <c r="AC2053" s="9"/>
      <c r="AD2053" s="9"/>
      <c r="AE2053" s="14"/>
      <c r="AF2053" s="14"/>
      <c r="AG2053" s="14"/>
      <c r="AH2053" s="14"/>
      <c r="AI2053" s="14"/>
      <c r="AJ2053" s="14"/>
      <c r="AK2053" s="124"/>
      <c r="AL2053" s="6"/>
      <c r="AM2053" s="6"/>
      <c r="AN2053" s="6"/>
      <c r="AO2053" s="6"/>
      <c r="AP2053" s="6"/>
      <c r="AQ2053" s="6"/>
      <c r="AR2053" s="6"/>
      <c r="AS2053" s="6"/>
      <c r="AT2053" s="130"/>
      <c r="AU2053" s="39"/>
      <c r="AV2053" s="39"/>
      <c r="AW2053" s="6"/>
      <c r="AX2053" s="6"/>
      <c r="AY2053" s="6"/>
      <c r="AZ2053" s="6"/>
      <c r="BA2053" s="6"/>
      <c r="BB2053" s="6"/>
      <c r="BC2053" s="6"/>
      <c r="BD2053" s="130"/>
      <c r="BE2053" s="124"/>
      <c r="BF2053" s="6"/>
      <c r="BG2053" s="130"/>
      <c r="BH2053" s="6"/>
      <c r="BI2053" s="124"/>
      <c r="BJ2053" s="130"/>
    </row>
    <row r="2054" spans="1:62" customFormat="1" ht="15" x14ac:dyDescent="0.35">
      <c r="A2054" s="121"/>
      <c r="B2054" s="76"/>
      <c r="C2054" s="9"/>
      <c r="D2054" s="9"/>
      <c r="E2054" s="9"/>
      <c r="F2054" s="15"/>
      <c r="G2054" s="5"/>
      <c r="H2054" s="5"/>
      <c r="I2054" s="9"/>
      <c r="J2054" s="9"/>
      <c r="K2054" s="9"/>
      <c r="L2054" s="9"/>
      <c r="M2054" s="9"/>
      <c r="N2054" s="9"/>
      <c r="O2054" s="9"/>
      <c r="P2054" s="9"/>
      <c r="Q2054" s="9"/>
      <c r="R2054" s="9"/>
      <c r="S2054" s="9"/>
      <c r="T2054" s="9"/>
      <c r="U2054" s="9"/>
      <c r="V2054" s="8"/>
      <c r="W2054" s="8"/>
      <c r="X2054" s="7"/>
      <c r="Y2054" s="18"/>
      <c r="Z2054" s="7"/>
      <c r="AA2054" s="7"/>
      <c r="AB2054" s="7"/>
      <c r="AC2054" s="9"/>
      <c r="AD2054" s="8"/>
      <c r="AE2054" s="14"/>
      <c r="AF2054" s="14"/>
      <c r="AG2054" s="14"/>
      <c r="AH2054" s="14"/>
      <c r="AI2054" s="14"/>
      <c r="AJ2054" s="14"/>
      <c r="AK2054" s="125"/>
      <c r="AL2054" s="6"/>
      <c r="AM2054" s="5"/>
      <c r="AN2054" s="5"/>
      <c r="AO2054" s="6"/>
      <c r="AP2054" s="6"/>
      <c r="AQ2054" s="6"/>
      <c r="AR2054" s="6"/>
      <c r="AS2054" s="6"/>
      <c r="AT2054" s="130"/>
      <c r="AU2054" s="39"/>
      <c r="AV2054" s="39"/>
      <c r="AW2054" s="6"/>
      <c r="AX2054" s="6"/>
      <c r="AY2054" s="6"/>
      <c r="AZ2054" s="6"/>
      <c r="BA2054" s="6"/>
      <c r="BB2054" s="6"/>
      <c r="BC2054" s="6"/>
      <c r="BD2054" s="130"/>
      <c r="BE2054" s="124"/>
      <c r="BF2054" s="6"/>
      <c r="BG2054" s="130"/>
      <c r="BH2054" s="6"/>
      <c r="BI2054" s="124"/>
      <c r="BJ2054" s="130"/>
    </row>
    <row r="2055" spans="1:62" customFormat="1" ht="15" x14ac:dyDescent="0.35">
      <c r="A2055" s="121"/>
      <c r="B2055" s="76"/>
      <c r="C2055" s="9"/>
      <c r="D2055" s="9"/>
      <c r="E2055" s="9"/>
      <c r="F2055" s="15"/>
      <c r="G2055" s="5"/>
      <c r="H2055" s="5"/>
      <c r="I2055" s="9"/>
      <c r="J2055" s="9"/>
      <c r="K2055" s="9"/>
      <c r="L2055" s="9"/>
      <c r="M2055" s="9"/>
      <c r="N2055" s="9"/>
      <c r="O2055" s="9"/>
      <c r="P2055" s="9"/>
      <c r="Q2055" s="9"/>
      <c r="R2055" s="9"/>
      <c r="S2055" s="9"/>
      <c r="T2055" s="9"/>
      <c r="U2055" s="9"/>
      <c r="V2055" s="8"/>
      <c r="W2055" s="8"/>
      <c r="X2055" s="7"/>
      <c r="Y2055" s="18"/>
      <c r="Z2055" s="7"/>
      <c r="AA2055" s="7"/>
      <c r="AB2055" s="7"/>
      <c r="AC2055" s="9"/>
      <c r="AD2055" s="8"/>
      <c r="AE2055" s="14"/>
      <c r="AF2055" s="14"/>
      <c r="AG2055" s="14"/>
      <c r="AH2055" s="14"/>
      <c r="AI2055" s="14"/>
      <c r="AJ2055" s="14"/>
      <c r="AK2055" s="125"/>
      <c r="AL2055" s="6"/>
      <c r="AM2055" s="5"/>
      <c r="AN2055" s="5"/>
      <c r="AO2055" s="6"/>
      <c r="AP2055" s="6"/>
      <c r="AQ2055" s="6"/>
      <c r="AR2055" s="6"/>
      <c r="AS2055" s="6"/>
      <c r="AT2055" s="130"/>
      <c r="AU2055" s="39"/>
      <c r="AV2055" s="39"/>
      <c r="AW2055" s="6"/>
      <c r="AX2055" s="6"/>
      <c r="AY2055" s="6"/>
      <c r="AZ2055" s="6"/>
      <c r="BA2055" s="6"/>
      <c r="BB2055" s="6"/>
      <c r="BC2055" s="6"/>
      <c r="BD2055" s="130"/>
      <c r="BE2055" s="124"/>
      <c r="BF2055" s="6"/>
      <c r="BG2055" s="130"/>
      <c r="BH2055" s="6"/>
      <c r="BI2055" s="124"/>
      <c r="BJ2055" s="130"/>
    </row>
    <row r="2056" spans="1:62" customFormat="1" ht="15" x14ac:dyDescent="0.35">
      <c r="A2056" s="121"/>
      <c r="B2056" s="76"/>
      <c r="C2056" s="9"/>
      <c r="D2056" s="9"/>
      <c r="E2056" s="9"/>
      <c r="F2056" s="15"/>
      <c r="G2056" s="5"/>
      <c r="H2056" s="5"/>
      <c r="I2056" s="9"/>
      <c r="J2056" s="9"/>
      <c r="K2056" s="9"/>
      <c r="L2056" s="9"/>
      <c r="M2056" s="9"/>
      <c r="N2056" s="9"/>
      <c r="O2056" s="9"/>
      <c r="P2056" s="9"/>
      <c r="Q2056" s="9"/>
      <c r="R2056" s="9"/>
      <c r="S2056" s="9"/>
      <c r="T2056" s="9"/>
      <c r="U2056" s="9"/>
      <c r="V2056" s="8"/>
      <c r="W2056" s="8"/>
      <c r="X2056" s="7"/>
      <c r="Y2056" s="18"/>
      <c r="Z2056" s="7"/>
      <c r="AA2056" s="7"/>
      <c r="AB2056" s="7"/>
      <c r="AC2056" s="9"/>
      <c r="AD2056" s="16"/>
      <c r="AE2056" s="14"/>
      <c r="AF2056" s="14"/>
      <c r="AG2056" s="14"/>
      <c r="AH2056" s="14"/>
      <c r="AI2056" s="14"/>
      <c r="AJ2056" s="14"/>
      <c r="AK2056" s="125"/>
      <c r="AL2056" s="6"/>
      <c r="AM2056" s="5"/>
      <c r="AN2056" s="5"/>
      <c r="AO2056" s="6"/>
      <c r="AP2056" s="6"/>
      <c r="AQ2056" s="6"/>
      <c r="AR2056" s="6"/>
      <c r="AS2056" s="6"/>
      <c r="AT2056" s="130"/>
      <c r="AU2056" s="6"/>
      <c r="AV2056" s="6"/>
      <c r="AW2056" s="6"/>
      <c r="AX2056" s="6"/>
      <c r="AY2056" s="6"/>
      <c r="AZ2056" s="17"/>
      <c r="BA2056" s="6"/>
      <c r="BB2056" s="6"/>
      <c r="BC2056" s="6"/>
      <c r="BD2056" s="130"/>
      <c r="BE2056" s="124"/>
      <c r="BF2056" s="6"/>
      <c r="BG2056" s="130"/>
      <c r="BH2056" s="6"/>
      <c r="BI2056" s="124"/>
      <c r="BJ2056" s="130"/>
    </row>
    <row r="2057" spans="1:62" customFormat="1" ht="15" x14ac:dyDescent="0.35">
      <c r="A2057" s="121"/>
      <c r="B2057" s="76"/>
      <c r="C2057" s="9"/>
      <c r="D2057" s="9"/>
      <c r="E2057" s="9"/>
      <c r="F2057" s="15"/>
      <c r="G2057" s="5"/>
      <c r="H2057" s="5"/>
      <c r="I2057" s="9"/>
      <c r="J2057" s="9"/>
      <c r="K2057" s="9"/>
      <c r="L2057" s="9"/>
      <c r="M2057" s="9"/>
      <c r="N2057" s="9"/>
      <c r="O2057" s="9"/>
      <c r="P2057" s="9"/>
      <c r="Q2057" s="9"/>
      <c r="R2057" s="9"/>
      <c r="S2057" s="9"/>
      <c r="T2057" s="9"/>
      <c r="U2057" s="9"/>
      <c r="V2057" s="9"/>
      <c r="W2057" s="9"/>
      <c r="X2057" s="65"/>
      <c r="Y2057" s="17"/>
      <c r="Z2057" s="65"/>
      <c r="AA2057" s="9"/>
      <c r="AB2057" s="9"/>
      <c r="AC2057" s="9"/>
      <c r="AD2057" s="9"/>
      <c r="AE2057" s="14"/>
      <c r="AF2057" s="14"/>
      <c r="AG2057" s="14"/>
      <c r="AH2057" s="14"/>
      <c r="AI2057" s="14"/>
      <c r="AJ2057" s="14"/>
      <c r="AK2057" s="124"/>
      <c r="AL2057" s="6"/>
      <c r="AM2057" s="6"/>
      <c r="AN2057" s="6"/>
      <c r="AO2057" s="6"/>
      <c r="AP2057" s="6"/>
      <c r="AQ2057" s="6"/>
      <c r="AR2057" s="6"/>
      <c r="AS2057" s="6"/>
      <c r="AT2057" s="130"/>
      <c r="AU2057" s="6"/>
      <c r="AV2057" s="6"/>
      <c r="AW2057" s="6"/>
      <c r="AX2057" s="6"/>
      <c r="AY2057" s="6"/>
      <c r="AZ2057" s="6"/>
      <c r="BA2057" s="6"/>
      <c r="BB2057" s="6"/>
      <c r="BC2057" s="6"/>
      <c r="BD2057" s="130"/>
      <c r="BE2057" s="124"/>
      <c r="BF2057" s="6"/>
      <c r="BG2057" s="130"/>
      <c r="BH2057" s="6"/>
      <c r="BI2057" s="124"/>
      <c r="BJ2057" s="130"/>
    </row>
    <row r="2058" spans="1:62" customFormat="1" ht="15" x14ac:dyDescent="0.35">
      <c r="A2058" s="121"/>
      <c r="B2058" s="76"/>
      <c r="C2058" s="9"/>
      <c r="D2058" s="9"/>
      <c r="E2058" s="9"/>
      <c r="F2058" s="15"/>
      <c r="G2058" s="5"/>
      <c r="H2058" s="5"/>
      <c r="I2058" s="9"/>
      <c r="J2058" s="9"/>
      <c r="K2058" s="9"/>
      <c r="L2058" s="9"/>
      <c r="M2058" s="9"/>
      <c r="N2058" s="9"/>
      <c r="O2058" s="9"/>
      <c r="P2058" s="9"/>
      <c r="Q2058" s="9"/>
      <c r="R2058" s="9"/>
      <c r="S2058" s="9"/>
      <c r="T2058" s="9"/>
      <c r="U2058" s="9"/>
      <c r="V2058" s="8"/>
      <c r="W2058" s="8"/>
      <c r="X2058" s="7"/>
      <c r="Y2058" s="18"/>
      <c r="Z2058" s="7"/>
      <c r="AA2058" s="7"/>
      <c r="AB2058" s="7"/>
      <c r="AC2058" s="9"/>
      <c r="AD2058" s="8"/>
      <c r="AE2058" s="14"/>
      <c r="AF2058" s="14"/>
      <c r="AG2058" s="14"/>
      <c r="AH2058" s="14"/>
      <c r="AI2058" s="14"/>
      <c r="AJ2058" s="14"/>
      <c r="AK2058" s="125"/>
      <c r="AL2058" s="6"/>
      <c r="AM2058" s="5"/>
      <c r="AN2058" s="5"/>
      <c r="AO2058" s="6"/>
      <c r="AP2058" s="6"/>
      <c r="AQ2058" s="6"/>
      <c r="AR2058" s="6"/>
      <c r="AS2058" s="6"/>
      <c r="AT2058" s="130"/>
      <c r="AU2058" s="6"/>
      <c r="AV2058" s="6"/>
      <c r="AW2058" s="6"/>
      <c r="AX2058" s="6"/>
      <c r="AY2058" s="6"/>
      <c r="AZ2058" s="6"/>
      <c r="BA2058" s="6"/>
      <c r="BB2058" s="6"/>
      <c r="BC2058" s="6"/>
      <c r="BD2058" s="130"/>
      <c r="BE2058" s="124"/>
      <c r="BF2058" s="6"/>
      <c r="BG2058" s="130"/>
      <c r="BH2058" s="6"/>
      <c r="BI2058" s="124"/>
      <c r="BJ2058" s="130"/>
    </row>
    <row r="2059" spans="1:62" customFormat="1" ht="15" x14ac:dyDescent="0.35">
      <c r="A2059" s="34"/>
      <c r="B2059" s="76"/>
      <c r="C2059" s="1"/>
      <c r="D2059" s="9"/>
      <c r="E2059" s="1"/>
      <c r="F2059" s="15"/>
      <c r="G2059" s="5"/>
      <c r="H2059" s="5"/>
      <c r="I2059" s="22"/>
      <c r="J2059" s="22"/>
      <c r="K2059" s="22"/>
      <c r="L2059" s="60"/>
      <c r="M2059" s="60"/>
      <c r="N2059" s="60"/>
      <c r="O2059" s="60"/>
      <c r="P2059" s="60"/>
      <c r="Q2059" s="60"/>
      <c r="R2059" s="60"/>
      <c r="S2059" s="60"/>
      <c r="T2059" s="60"/>
      <c r="U2059" s="60"/>
      <c r="V2059" s="60"/>
      <c r="W2059" s="60"/>
      <c r="X2059" s="60"/>
      <c r="Y2059" s="59"/>
      <c r="Z2059" s="20"/>
      <c r="AA2059" s="60"/>
      <c r="AB2059" s="60"/>
      <c r="AC2059" s="60"/>
      <c r="AD2059" s="60"/>
      <c r="AE2059" s="22"/>
      <c r="AF2059" s="22"/>
      <c r="AG2059" s="22"/>
      <c r="AH2059" s="22"/>
      <c r="AI2059" s="22"/>
      <c r="AJ2059" s="22"/>
      <c r="AK2059" s="38"/>
      <c r="AL2059" s="39"/>
      <c r="AM2059" s="39"/>
      <c r="AN2059" s="39"/>
      <c r="AO2059" s="39"/>
      <c r="AP2059" s="39"/>
      <c r="AQ2059" s="39"/>
      <c r="AR2059" s="40"/>
      <c r="AS2059" s="39"/>
      <c r="AT2059" s="42"/>
      <c r="AU2059" s="39"/>
      <c r="AV2059" s="39"/>
      <c r="AW2059" s="39"/>
      <c r="AX2059" s="39"/>
      <c r="AY2059" s="39"/>
      <c r="AZ2059" s="40"/>
      <c r="BA2059" s="39"/>
      <c r="BB2059" s="40"/>
      <c r="BC2059" s="39"/>
      <c r="BD2059" s="42"/>
      <c r="BE2059" s="38"/>
      <c r="BF2059" s="39"/>
      <c r="BG2059" s="55"/>
      <c r="BH2059" s="56"/>
      <c r="BI2059" s="57"/>
      <c r="BJ2059" s="58"/>
    </row>
    <row r="2060" spans="1:62" customFormat="1" ht="15" x14ac:dyDescent="0.35">
      <c r="A2060" s="121"/>
      <c r="B2060" s="76"/>
      <c r="C2060" s="9"/>
      <c r="D2060" s="9"/>
      <c r="E2060" s="9"/>
      <c r="F2060" s="15"/>
      <c r="G2060" s="5"/>
      <c r="H2060" s="5"/>
      <c r="I2060" s="9"/>
      <c r="J2060" s="9"/>
      <c r="K2060" s="9"/>
      <c r="L2060" s="9"/>
      <c r="M2060" s="9"/>
      <c r="N2060" s="9"/>
      <c r="O2060" s="9"/>
      <c r="P2060" s="9"/>
      <c r="Q2060" s="9"/>
      <c r="R2060" s="9"/>
      <c r="S2060" s="9"/>
      <c r="T2060" s="9"/>
      <c r="U2060" s="9"/>
      <c r="V2060" s="9"/>
      <c r="W2060" s="9"/>
      <c r="X2060" s="65"/>
      <c r="Y2060" s="17"/>
      <c r="Z2060" s="65"/>
      <c r="AA2060" s="9"/>
      <c r="AB2060" s="9"/>
      <c r="AC2060" s="9"/>
      <c r="AD2060" s="9"/>
      <c r="AE2060" s="14"/>
      <c r="AF2060" s="14"/>
      <c r="AG2060" s="14"/>
      <c r="AH2060" s="14"/>
      <c r="AI2060" s="14"/>
      <c r="AJ2060" s="14"/>
      <c r="AK2060" s="124"/>
      <c r="AL2060" s="6"/>
      <c r="AM2060" s="6"/>
      <c r="AN2060" s="6"/>
      <c r="AO2060" s="6"/>
      <c r="AP2060" s="6"/>
      <c r="AQ2060" s="6"/>
      <c r="AR2060" s="6"/>
      <c r="AS2060" s="6"/>
      <c r="AT2060" s="130"/>
      <c r="AU2060" s="6"/>
      <c r="AV2060" s="6"/>
      <c r="AW2060" s="6"/>
      <c r="AX2060" s="6"/>
      <c r="AY2060" s="6"/>
      <c r="AZ2060" s="6"/>
      <c r="BA2060" s="6"/>
      <c r="BB2060" s="6"/>
      <c r="BC2060" s="6"/>
      <c r="BD2060" s="130"/>
      <c r="BE2060" s="124"/>
      <c r="BF2060" s="6"/>
      <c r="BG2060" s="130"/>
      <c r="BH2060" s="6"/>
      <c r="BI2060" s="124"/>
      <c r="BJ2060" s="130"/>
    </row>
    <row r="2061" spans="1:62" customFormat="1" ht="15" x14ac:dyDescent="0.35">
      <c r="A2061" s="34"/>
      <c r="B2061" s="19"/>
      <c r="C2061" s="1"/>
      <c r="D2061" s="9"/>
      <c r="E2061" s="1"/>
      <c r="F2061" s="15"/>
      <c r="G2061" s="37"/>
      <c r="H2061" s="5"/>
      <c r="I2061" s="22"/>
      <c r="J2061" s="22"/>
      <c r="K2061" s="22"/>
      <c r="L2061" s="60"/>
      <c r="M2061" s="60"/>
      <c r="N2061" s="60"/>
      <c r="O2061" s="60"/>
      <c r="P2061" s="60"/>
      <c r="Q2061" s="60"/>
      <c r="R2061" s="60"/>
      <c r="S2061" s="60"/>
      <c r="T2061" s="60"/>
      <c r="U2061" s="60"/>
      <c r="V2061" s="60"/>
      <c r="W2061" s="60"/>
      <c r="X2061" s="60"/>
      <c r="Y2061" s="59"/>
      <c r="Z2061" s="20"/>
      <c r="AA2061" s="60"/>
      <c r="AB2061" s="60"/>
      <c r="AC2061" s="60"/>
      <c r="AD2061" s="60"/>
      <c r="AE2061" s="22"/>
      <c r="AF2061" s="22"/>
      <c r="AG2061" s="22"/>
      <c r="AH2061" s="22"/>
      <c r="AI2061" s="22"/>
      <c r="AJ2061" s="22"/>
      <c r="AK2061" s="38"/>
      <c r="AL2061" s="39"/>
      <c r="AM2061" s="39"/>
      <c r="AN2061" s="39"/>
      <c r="AO2061" s="39"/>
      <c r="AP2061" s="39"/>
      <c r="AQ2061" s="39"/>
      <c r="AR2061" s="40"/>
      <c r="AS2061" s="39"/>
      <c r="AT2061" s="42"/>
      <c r="AU2061" s="39"/>
      <c r="AV2061" s="39"/>
      <c r="AW2061" s="39"/>
      <c r="AX2061" s="39"/>
      <c r="AY2061" s="39"/>
      <c r="AZ2061" s="40"/>
      <c r="BA2061" s="39"/>
      <c r="BB2061" s="40"/>
      <c r="BC2061" s="39"/>
      <c r="BD2061" s="42"/>
      <c r="BE2061" s="38"/>
      <c r="BF2061" s="39"/>
      <c r="BG2061" s="55"/>
      <c r="BH2061" s="56"/>
      <c r="BI2061" s="57"/>
      <c r="BJ2061" s="58"/>
    </row>
    <row r="2062" spans="1:62" customFormat="1" ht="15" x14ac:dyDescent="0.35">
      <c r="A2062" s="121"/>
      <c r="B2062" s="76"/>
      <c r="C2062" s="9"/>
      <c r="D2062" s="9"/>
      <c r="E2062" s="9"/>
      <c r="F2062" s="15"/>
      <c r="G2062" s="5"/>
      <c r="H2062" s="5"/>
      <c r="I2062" s="9"/>
      <c r="J2062" s="9"/>
      <c r="K2062" s="9"/>
      <c r="L2062" s="9"/>
      <c r="M2062" s="9"/>
      <c r="N2062" s="9"/>
      <c r="O2062" s="9"/>
      <c r="P2062" s="9"/>
      <c r="Q2062" s="9"/>
      <c r="R2062" s="9"/>
      <c r="S2062" s="9"/>
      <c r="T2062" s="9"/>
      <c r="U2062" s="9"/>
      <c r="V2062" s="9"/>
      <c r="W2062" s="9"/>
      <c r="X2062" s="65"/>
      <c r="Y2062" s="17"/>
      <c r="Z2062" s="65"/>
      <c r="AA2062" s="9"/>
      <c r="AB2062" s="9"/>
      <c r="AC2062" s="9"/>
      <c r="AD2062" s="9"/>
      <c r="AE2062" s="14"/>
      <c r="AF2062" s="14"/>
      <c r="AG2062" s="14"/>
      <c r="AH2062" s="14"/>
      <c r="AI2062" s="14"/>
      <c r="AJ2062" s="14"/>
      <c r="AK2062" s="124"/>
      <c r="AL2062" s="6"/>
      <c r="AM2062" s="6"/>
      <c r="AN2062" s="6"/>
      <c r="AO2062" s="6"/>
      <c r="AP2062" s="6"/>
      <c r="AQ2062" s="6"/>
      <c r="AR2062" s="6"/>
      <c r="AS2062" s="6"/>
      <c r="AT2062" s="130"/>
      <c r="AU2062" s="39"/>
      <c r="AV2062" s="39"/>
      <c r="AW2062" s="6"/>
      <c r="AX2062" s="6"/>
      <c r="AY2062" s="6"/>
      <c r="AZ2062" s="6"/>
      <c r="BA2062" s="6"/>
      <c r="BB2062" s="6"/>
      <c r="BC2062" s="6"/>
      <c r="BD2062" s="130"/>
      <c r="BE2062" s="124"/>
      <c r="BF2062" s="6"/>
      <c r="BG2062" s="130"/>
      <c r="BH2062" s="6"/>
      <c r="BI2062" s="124"/>
      <c r="BJ2062" s="130"/>
    </row>
    <row r="2063" spans="1:62" customFormat="1" ht="15" x14ac:dyDescent="0.35">
      <c r="A2063" s="121"/>
      <c r="B2063" s="76"/>
      <c r="C2063" s="9"/>
      <c r="D2063" s="9"/>
      <c r="E2063" s="9"/>
      <c r="F2063" s="15"/>
      <c r="G2063" s="5"/>
      <c r="H2063" s="5"/>
      <c r="I2063" s="9"/>
      <c r="J2063" s="9"/>
      <c r="K2063" s="9"/>
      <c r="L2063" s="9"/>
      <c r="M2063" s="9"/>
      <c r="N2063" s="9"/>
      <c r="O2063" s="9"/>
      <c r="P2063" s="9"/>
      <c r="Q2063" s="9"/>
      <c r="R2063" s="9"/>
      <c r="S2063" s="9"/>
      <c r="T2063" s="9"/>
      <c r="U2063" s="9"/>
      <c r="V2063" s="9"/>
      <c r="W2063" s="9"/>
      <c r="X2063" s="65"/>
      <c r="Y2063" s="17"/>
      <c r="Z2063" s="65"/>
      <c r="AA2063" s="9"/>
      <c r="AB2063" s="9"/>
      <c r="AC2063" s="9"/>
      <c r="AD2063" s="9"/>
      <c r="AE2063" s="14"/>
      <c r="AF2063" s="14"/>
      <c r="AG2063" s="14"/>
      <c r="AH2063" s="14"/>
      <c r="AI2063" s="14"/>
      <c r="AJ2063" s="14"/>
      <c r="AK2063" s="124"/>
      <c r="AL2063" s="6"/>
      <c r="AM2063" s="6"/>
      <c r="AN2063" s="6"/>
      <c r="AO2063" s="6"/>
      <c r="AP2063" s="6"/>
      <c r="AQ2063" s="6"/>
      <c r="AR2063" s="6"/>
      <c r="AS2063" s="6"/>
      <c r="AT2063" s="130"/>
      <c r="AU2063" s="39"/>
      <c r="AV2063" s="39"/>
      <c r="AW2063" s="6"/>
      <c r="AX2063" s="6"/>
      <c r="AY2063" s="6"/>
      <c r="AZ2063" s="6"/>
      <c r="BA2063" s="6"/>
      <c r="BB2063" s="6"/>
      <c r="BC2063" s="6"/>
      <c r="BD2063" s="130"/>
      <c r="BE2063" s="124"/>
      <c r="BF2063" s="6"/>
      <c r="BG2063" s="130"/>
      <c r="BH2063" s="6"/>
      <c r="BI2063" s="124"/>
      <c r="BJ2063" s="130"/>
    </row>
    <row r="2064" spans="1:62" customFormat="1" ht="15" x14ac:dyDescent="0.35">
      <c r="A2064" s="34"/>
      <c r="B2064" s="19"/>
      <c r="C2064" s="9"/>
      <c r="D2064" s="9"/>
      <c r="E2064" s="1"/>
      <c r="F2064" s="15"/>
      <c r="G2064" s="37"/>
      <c r="H2064" s="5"/>
      <c r="I2064" s="22"/>
      <c r="J2064" s="22"/>
      <c r="K2064" s="22"/>
      <c r="L2064" s="60"/>
      <c r="M2064" s="60"/>
      <c r="N2064" s="60"/>
      <c r="O2064" s="60"/>
      <c r="P2064" s="60"/>
      <c r="Q2064" s="60"/>
      <c r="R2064" s="60"/>
      <c r="S2064" s="60"/>
      <c r="T2064" s="60"/>
      <c r="U2064" s="60"/>
      <c r="V2064" s="60"/>
      <c r="W2064" s="60"/>
      <c r="X2064" s="60"/>
      <c r="Y2064" s="59"/>
      <c r="Z2064" s="20"/>
      <c r="AA2064" s="60"/>
      <c r="AB2064" s="60"/>
      <c r="AC2064" s="60"/>
      <c r="AD2064" s="60"/>
      <c r="AE2064" s="22"/>
      <c r="AF2064" s="22"/>
      <c r="AG2064" s="22"/>
      <c r="AH2064" s="22"/>
      <c r="AI2064" s="22"/>
      <c r="AJ2064" s="22"/>
      <c r="AK2064" s="38"/>
      <c r="AL2064" s="39"/>
      <c r="AM2064" s="39"/>
      <c r="AN2064" s="39"/>
      <c r="AO2064" s="39"/>
      <c r="AP2064" s="39"/>
      <c r="AQ2064" s="39"/>
      <c r="AR2064" s="40"/>
      <c r="AS2064" s="39"/>
      <c r="AT2064" s="42"/>
      <c r="AU2064" s="39"/>
      <c r="AV2064" s="39"/>
      <c r="AW2064" s="39"/>
      <c r="AX2064" s="39"/>
      <c r="AY2064" s="39"/>
      <c r="AZ2064" s="40"/>
      <c r="BA2064" s="39"/>
      <c r="BB2064" s="40"/>
      <c r="BC2064" s="39"/>
      <c r="BD2064" s="42"/>
      <c r="BE2064" s="38"/>
      <c r="BF2064" s="39"/>
      <c r="BG2064" s="55"/>
      <c r="BH2064" s="56"/>
      <c r="BI2064" s="57"/>
      <c r="BJ2064" s="58"/>
    </row>
    <row r="2065" spans="1:62" customFormat="1" ht="15" x14ac:dyDescent="0.35">
      <c r="A2065" s="121"/>
      <c r="B2065" s="76"/>
      <c r="C2065" s="9"/>
      <c r="D2065" s="9"/>
      <c r="E2065" s="9"/>
      <c r="F2065" s="15"/>
      <c r="G2065" s="5"/>
      <c r="H2065" s="5"/>
      <c r="I2065" s="9"/>
      <c r="J2065" s="9"/>
      <c r="K2065" s="9"/>
      <c r="L2065" s="9"/>
      <c r="M2065" s="9"/>
      <c r="N2065" s="9"/>
      <c r="O2065" s="9"/>
      <c r="P2065" s="9"/>
      <c r="Q2065" s="9"/>
      <c r="R2065" s="9"/>
      <c r="S2065" s="9"/>
      <c r="T2065" s="9"/>
      <c r="U2065" s="9"/>
      <c r="V2065" s="9"/>
      <c r="W2065" s="9"/>
      <c r="X2065" s="65"/>
      <c r="Y2065" s="17"/>
      <c r="Z2065" s="65"/>
      <c r="AA2065" s="9"/>
      <c r="AB2065" s="9"/>
      <c r="AC2065" s="9"/>
      <c r="AD2065" s="9"/>
      <c r="AE2065" s="14"/>
      <c r="AF2065" s="14"/>
      <c r="AG2065" s="14"/>
      <c r="AH2065" s="14"/>
      <c r="AI2065" s="14"/>
      <c r="AJ2065" s="14"/>
      <c r="AK2065" s="124"/>
      <c r="AL2065" s="6"/>
      <c r="AM2065" s="6"/>
      <c r="AN2065" s="6"/>
      <c r="AO2065" s="6"/>
      <c r="AP2065" s="6"/>
      <c r="AQ2065" s="6"/>
      <c r="AR2065" s="6"/>
      <c r="AS2065" s="6"/>
      <c r="AT2065" s="130"/>
      <c r="AU2065" s="39"/>
      <c r="AV2065" s="39"/>
      <c r="AW2065" s="6"/>
      <c r="AX2065" s="6"/>
      <c r="AY2065" s="6"/>
      <c r="AZ2065" s="6"/>
      <c r="BA2065" s="6"/>
      <c r="BB2065" s="6"/>
      <c r="BC2065" s="6"/>
      <c r="BD2065" s="130"/>
      <c r="BE2065" s="124"/>
      <c r="BF2065" s="6"/>
      <c r="BG2065" s="130"/>
      <c r="BH2065" s="6"/>
      <c r="BI2065" s="124"/>
      <c r="BJ2065" s="130"/>
    </row>
    <row r="2066" spans="1:62" customFormat="1" ht="15" x14ac:dyDescent="0.35">
      <c r="A2066" s="34"/>
      <c r="B2066" s="19"/>
      <c r="C2066" s="1"/>
      <c r="D2066" s="9"/>
      <c r="E2066" s="1"/>
      <c r="F2066" s="15"/>
      <c r="G2066" s="37"/>
      <c r="H2066" s="5"/>
      <c r="I2066" s="22"/>
      <c r="J2066" s="22"/>
      <c r="K2066" s="22"/>
      <c r="L2066" s="60"/>
      <c r="M2066" s="60"/>
      <c r="N2066" s="60"/>
      <c r="O2066" s="60"/>
      <c r="P2066" s="60"/>
      <c r="Q2066" s="60"/>
      <c r="R2066" s="60"/>
      <c r="S2066" s="60"/>
      <c r="T2066" s="60"/>
      <c r="U2066" s="60"/>
      <c r="V2066" s="60"/>
      <c r="W2066" s="60"/>
      <c r="X2066" s="60"/>
      <c r="Y2066" s="59"/>
      <c r="Z2066" s="20"/>
      <c r="AA2066" s="60"/>
      <c r="AB2066" s="60"/>
      <c r="AC2066" s="60"/>
      <c r="AD2066" s="60"/>
      <c r="AE2066" s="22"/>
      <c r="AF2066" s="22"/>
      <c r="AG2066" s="22"/>
      <c r="AH2066" s="22"/>
      <c r="AI2066" s="22"/>
      <c r="AJ2066" s="22"/>
      <c r="AK2066" s="38"/>
      <c r="AL2066" s="39"/>
      <c r="AM2066" s="39"/>
      <c r="AN2066" s="39"/>
      <c r="AO2066" s="39"/>
      <c r="AP2066" s="39"/>
      <c r="AQ2066" s="39"/>
      <c r="AR2066" s="40"/>
      <c r="AS2066" s="39"/>
      <c r="AT2066" s="42"/>
      <c r="AU2066" s="39"/>
      <c r="AV2066" s="39"/>
      <c r="AW2066" s="39"/>
      <c r="AX2066" s="39"/>
      <c r="AY2066" s="39"/>
      <c r="AZ2066" s="40"/>
      <c r="BA2066" s="39"/>
      <c r="BB2066" s="40"/>
      <c r="BC2066" s="39"/>
      <c r="BD2066" s="42"/>
      <c r="BE2066" s="38"/>
      <c r="BF2066" s="39"/>
      <c r="BG2066" s="55"/>
      <c r="BH2066" s="56"/>
      <c r="BI2066" s="57"/>
      <c r="BJ2066" s="58"/>
    </row>
    <row r="2067" spans="1:62" customFormat="1" ht="15" x14ac:dyDescent="0.35">
      <c r="A2067" s="121"/>
      <c r="B2067" s="76"/>
      <c r="C2067" s="9"/>
      <c r="D2067" s="9"/>
      <c r="E2067" s="9"/>
      <c r="F2067" s="15"/>
      <c r="G2067" s="5"/>
      <c r="H2067" s="5"/>
      <c r="I2067" s="9"/>
      <c r="J2067" s="9"/>
      <c r="K2067" s="9"/>
      <c r="L2067" s="9"/>
      <c r="M2067" s="9"/>
      <c r="N2067" s="9"/>
      <c r="O2067" s="9"/>
      <c r="P2067" s="9"/>
      <c r="Q2067" s="9"/>
      <c r="R2067" s="9"/>
      <c r="S2067" s="9"/>
      <c r="T2067" s="9"/>
      <c r="U2067" s="9"/>
      <c r="V2067" s="9"/>
      <c r="W2067" s="9"/>
      <c r="X2067" s="65"/>
      <c r="Y2067" s="17"/>
      <c r="Z2067" s="65"/>
      <c r="AA2067" s="9"/>
      <c r="AB2067" s="9"/>
      <c r="AC2067" s="9"/>
      <c r="AD2067" s="9"/>
      <c r="AE2067" s="14"/>
      <c r="AF2067" s="14"/>
      <c r="AG2067" s="14"/>
      <c r="AH2067" s="14"/>
      <c r="AI2067" s="14"/>
      <c r="AJ2067" s="14"/>
      <c r="AK2067" s="124"/>
      <c r="AL2067" s="6"/>
      <c r="AM2067" s="6"/>
      <c r="AN2067" s="6"/>
      <c r="AO2067" s="6"/>
      <c r="AP2067" s="6"/>
      <c r="AQ2067" s="6"/>
      <c r="AR2067" s="6"/>
      <c r="AS2067" s="6"/>
      <c r="AT2067" s="130"/>
      <c r="AU2067" s="6"/>
      <c r="AV2067" s="6"/>
      <c r="AW2067" s="6"/>
      <c r="AX2067" s="6"/>
      <c r="AY2067" s="6"/>
      <c r="AZ2067" s="6"/>
      <c r="BA2067" s="6"/>
      <c r="BB2067" s="6"/>
      <c r="BC2067" s="6"/>
      <c r="BD2067" s="130"/>
      <c r="BE2067" s="124"/>
      <c r="BF2067" s="6"/>
      <c r="BG2067" s="130"/>
      <c r="BH2067" s="6"/>
      <c r="BI2067" s="124"/>
      <c r="BJ2067" s="130"/>
    </row>
    <row r="2068" spans="1:62" customFormat="1" ht="15" x14ac:dyDescent="0.35">
      <c r="A2068" s="121"/>
      <c r="B2068" s="76"/>
      <c r="C2068" s="9"/>
      <c r="D2068" s="9"/>
      <c r="E2068" s="9"/>
      <c r="F2068" s="15"/>
      <c r="G2068" s="5"/>
      <c r="H2068" s="5"/>
      <c r="I2068" s="9"/>
      <c r="J2068" s="9"/>
      <c r="K2068" s="9"/>
      <c r="L2068" s="9"/>
      <c r="M2068" s="9"/>
      <c r="N2068" s="9"/>
      <c r="O2068" s="9"/>
      <c r="P2068" s="9"/>
      <c r="Q2068" s="9"/>
      <c r="R2068" s="9"/>
      <c r="S2068" s="9"/>
      <c r="T2068" s="9"/>
      <c r="U2068" s="9"/>
      <c r="V2068" s="9"/>
      <c r="W2068" s="9"/>
      <c r="X2068" s="65"/>
      <c r="Y2068" s="17"/>
      <c r="Z2068" s="65"/>
      <c r="AA2068" s="9"/>
      <c r="AB2068" s="9"/>
      <c r="AC2068" s="9"/>
      <c r="AD2068" s="9"/>
      <c r="AE2068" s="14"/>
      <c r="AF2068" s="14"/>
      <c r="AG2068" s="14"/>
      <c r="AH2068" s="14"/>
      <c r="AI2068" s="14"/>
      <c r="AJ2068" s="14"/>
      <c r="AK2068" s="124"/>
      <c r="AL2068" s="6"/>
      <c r="AM2068" s="6"/>
      <c r="AN2068" s="6"/>
      <c r="AO2068" s="6"/>
      <c r="AP2068" s="6"/>
      <c r="AQ2068" s="6"/>
      <c r="AR2068" s="6"/>
      <c r="AS2068" s="6"/>
      <c r="AT2068" s="130"/>
      <c r="AU2068" s="39"/>
      <c r="AV2068" s="39"/>
      <c r="AW2068" s="6"/>
      <c r="AX2068" s="6"/>
      <c r="AY2068" s="6"/>
      <c r="AZ2068" s="6"/>
      <c r="BA2068" s="6"/>
      <c r="BB2068" s="6"/>
      <c r="BC2068" s="6"/>
      <c r="BD2068" s="130"/>
      <c r="BE2068" s="124"/>
      <c r="BF2068" s="6"/>
      <c r="BG2068" s="130"/>
      <c r="BH2068" s="6"/>
      <c r="BI2068" s="124"/>
      <c r="BJ2068" s="130"/>
    </row>
    <row r="2069" spans="1:62" customFormat="1" ht="15" x14ac:dyDescent="0.35">
      <c r="A2069" s="121"/>
      <c r="B2069" s="76"/>
      <c r="C2069" s="9"/>
      <c r="D2069" s="9"/>
      <c r="E2069" s="9"/>
      <c r="F2069" s="15"/>
      <c r="G2069" s="5"/>
      <c r="H2069" s="5"/>
      <c r="I2069" s="9"/>
      <c r="J2069" s="9"/>
      <c r="K2069" s="9"/>
      <c r="L2069" s="9"/>
      <c r="M2069" s="9"/>
      <c r="N2069" s="9"/>
      <c r="O2069" s="9"/>
      <c r="P2069" s="9"/>
      <c r="Q2069" s="9"/>
      <c r="R2069" s="9"/>
      <c r="S2069" s="9"/>
      <c r="T2069" s="9"/>
      <c r="U2069" s="9"/>
      <c r="V2069" s="9"/>
      <c r="W2069" s="9"/>
      <c r="X2069" s="65"/>
      <c r="Y2069" s="17"/>
      <c r="Z2069" s="65"/>
      <c r="AA2069" s="9"/>
      <c r="AB2069" s="9"/>
      <c r="AC2069" s="9"/>
      <c r="AD2069" s="9"/>
      <c r="AE2069" s="14"/>
      <c r="AF2069" s="14"/>
      <c r="AG2069" s="14"/>
      <c r="AH2069" s="14"/>
      <c r="AI2069" s="14"/>
      <c r="AJ2069" s="14"/>
      <c r="AK2069" s="124"/>
      <c r="AL2069" s="6"/>
      <c r="AM2069" s="6"/>
      <c r="AN2069" s="6"/>
      <c r="AO2069" s="6"/>
      <c r="AP2069" s="6"/>
      <c r="AQ2069" s="6"/>
      <c r="AR2069" s="6"/>
      <c r="AS2069" s="6"/>
      <c r="AT2069" s="130"/>
      <c r="AU2069" s="39"/>
      <c r="AV2069" s="39"/>
      <c r="AW2069" s="6"/>
      <c r="AX2069" s="6"/>
      <c r="AY2069" s="6"/>
      <c r="AZ2069" s="6"/>
      <c r="BA2069" s="6"/>
      <c r="BB2069" s="6"/>
      <c r="BC2069" s="6"/>
      <c r="BD2069" s="130"/>
      <c r="BE2069" s="124"/>
      <c r="BF2069" s="6"/>
      <c r="BG2069" s="130"/>
      <c r="BH2069" s="6"/>
      <c r="BI2069" s="124"/>
      <c r="BJ2069" s="130"/>
    </row>
    <row r="2070" spans="1:62" customFormat="1" ht="15" x14ac:dyDescent="0.35">
      <c r="A2070" s="34"/>
      <c r="B2070" s="19"/>
      <c r="C2070" s="1"/>
      <c r="D2070" s="9"/>
      <c r="E2070" s="1"/>
      <c r="F2070" s="15"/>
      <c r="G2070" s="37"/>
      <c r="H2070" s="5"/>
      <c r="I2070" s="22"/>
      <c r="J2070" s="22"/>
      <c r="K2070" s="22"/>
      <c r="L2070" s="60"/>
      <c r="M2070" s="60"/>
      <c r="N2070" s="60"/>
      <c r="O2070" s="60"/>
      <c r="P2070" s="60"/>
      <c r="Q2070" s="60"/>
      <c r="R2070" s="60"/>
      <c r="S2070" s="60"/>
      <c r="T2070" s="60"/>
      <c r="U2070" s="60"/>
      <c r="V2070" s="60"/>
      <c r="W2070" s="60"/>
      <c r="X2070" s="60"/>
      <c r="Y2070" s="59"/>
      <c r="Z2070" s="20"/>
      <c r="AA2070" s="60"/>
      <c r="AB2070" s="60"/>
      <c r="AC2070" s="60"/>
      <c r="AD2070" s="60"/>
      <c r="AE2070" s="22"/>
      <c r="AF2070" s="22"/>
      <c r="AG2070" s="22"/>
      <c r="AH2070" s="22"/>
      <c r="AI2070" s="22"/>
      <c r="AJ2070" s="22"/>
      <c r="AK2070" s="38"/>
      <c r="AL2070" s="39"/>
      <c r="AM2070" s="39"/>
      <c r="AN2070" s="39"/>
      <c r="AO2070" s="39"/>
      <c r="AP2070" s="39"/>
      <c r="AQ2070" s="39"/>
      <c r="AR2070" s="40"/>
      <c r="AS2070" s="39"/>
      <c r="AT2070" s="42"/>
      <c r="AU2070" s="39"/>
      <c r="AV2070" s="39"/>
      <c r="AW2070" s="39"/>
      <c r="AX2070" s="39"/>
      <c r="AY2070" s="39"/>
      <c r="AZ2070" s="40"/>
      <c r="BA2070" s="39"/>
      <c r="BB2070" s="40"/>
      <c r="BC2070" s="39"/>
      <c r="BD2070" s="42"/>
      <c r="BE2070" s="38"/>
      <c r="BF2070" s="39"/>
      <c r="BG2070" s="55"/>
      <c r="BH2070" s="56"/>
      <c r="BI2070" s="57"/>
      <c r="BJ2070" s="58"/>
    </row>
    <row r="2071" spans="1:62" customFormat="1" ht="15" x14ac:dyDescent="0.35">
      <c r="A2071" s="121"/>
      <c r="B2071" s="76"/>
      <c r="C2071" s="9"/>
      <c r="D2071" s="9"/>
      <c r="E2071" s="9"/>
      <c r="F2071" s="15"/>
      <c r="G2071" s="5"/>
      <c r="H2071" s="5"/>
      <c r="I2071" s="9"/>
      <c r="J2071" s="9"/>
      <c r="K2071" s="9"/>
      <c r="L2071" s="9"/>
      <c r="M2071" s="9"/>
      <c r="N2071" s="9"/>
      <c r="O2071" s="9"/>
      <c r="P2071" s="9"/>
      <c r="Q2071" s="9"/>
      <c r="R2071" s="9"/>
      <c r="S2071" s="9"/>
      <c r="T2071" s="9"/>
      <c r="U2071" s="9"/>
      <c r="V2071" s="9"/>
      <c r="W2071" s="9"/>
      <c r="X2071" s="65"/>
      <c r="Y2071" s="17"/>
      <c r="Z2071" s="65"/>
      <c r="AA2071" s="9"/>
      <c r="AB2071" s="9"/>
      <c r="AC2071" s="9"/>
      <c r="AD2071" s="9"/>
      <c r="AE2071" s="14"/>
      <c r="AF2071" s="14"/>
      <c r="AG2071" s="14"/>
      <c r="AH2071" s="14"/>
      <c r="AI2071" s="14"/>
      <c r="AJ2071" s="14"/>
      <c r="AK2071" s="124"/>
      <c r="AL2071" s="6"/>
      <c r="AM2071" s="6"/>
      <c r="AN2071" s="6"/>
      <c r="AO2071" s="6"/>
      <c r="AP2071" s="6"/>
      <c r="AQ2071" s="6"/>
      <c r="AR2071" s="6"/>
      <c r="AS2071" s="6"/>
      <c r="AT2071" s="130"/>
      <c r="AU2071" s="39"/>
      <c r="AV2071" s="39"/>
      <c r="AW2071" s="6"/>
      <c r="AX2071" s="6"/>
      <c r="AY2071" s="6"/>
      <c r="AZ2071" s="6"/>
      <c r="BA2071" s="6"/>
      <c r="BB2071" s="6"/>
      <c r="BC2071" s="6"/>
      <c r="BD2071" s="130"/>
      <c r="BE2071" s="124"/>
      <c r="BF2071" s="6"/>
      <c r="BG2071" s="130"/>
      <c r="BH2071" s="6"/>
      <c r="BI2071" s="124"/>
      <c r="BJ2071" s="137"/>
    </row>
    <row r="2072" spans="1:62" customFormat="1" ht="15" x14ac:dyDescent="0.35">
      <c r="A2072" s="121"/>
      <c r="B2072" s="76"/>
      <c r="C2072" s="9"/>
      <c r="D2072" s="9"/>
      <c r="E2072" s="9"/>
      <c r="F2072" s="15"/>
      <c r="G2072" s="5"/>
      <c r="H2072" s="5"/>
      <c r="I2072" s="9"/>
      <c r="J2072" s="9"/>
      <c r="K2072" s="9"/>
      <c r="L2072" s="9"/>
      <c r="M2072" s="9"/>
      <c r="N2072" s="9"/>
      <c r="O2072" s="9"/>
      <c r="P2072" s="9"/>
      <c r="Q2072" s="9"/>
      <c r="R2072" s="9"/>
      <c r="S2072" s="9"/>
      <c r="T2072" s="9"/>
      <c r="U2072" s="9"/>
      <c r="V2072" s="8"/>
      <c r="W2072" s="8"/>
      <c r="X2072" s="7"/>
      <c r="Y2072" s="18"/>
      <c r="Z2072" s="7"/>
      <c r="AA2072" s="7"/>
      <c r="AB2072" s="7"/>
      <c r="AC2072" s="9"/>
      <c r="AD2072" s="8"/>
      <c r="AE2072" s="14"/>
      <c r="AF2072" s="14"/>
      <c r="AG2072" s="14"/>
      <c r="AH2072" s="14"/>
      <c r="AI2072" s="14"/>
      <c r="AJ2072" s="14"/>
      <c r="AK2072" s="125"/>
      <c r="AL2072" s="6"/>
      <c r="AM2072" s="5"/>
      <c r="AN2072" s="5"/>
      <c r="AO2072" s="6"/>
      <c r="AP2072" s="6"/>
      <c r="AQ2072" s="6"/>
      <c r="AR2072" s="6"/>
      <c r="AS2072" s="6"/>
      <c r="AT2072" s="130"/>
      <c r="AU2072" s="6"/>
      <c r="AV2072" s="6"/>
      <c r="AW2072" s="6"/>
      <c r="AX2072" s="6"/>
      <c r="AY2072" s="6"/>
      <c r="AZ2072" s="6"/>
      <c r="BA2072" s="6"/>
      <c r="BB2072" s="6"/>
      <c r="BC2072" s="6"/>
      <c r="BD2072" s="130"/>
      <c r="BE2072" s="124"/>
      <c r="BF2072" s="6"/>
      <c r="BG2072" s="130"/>
      <c r="BH2072" s="6"/>
      <c r="BI2072" s="124"/>
      <c r="BJ2072" s="130"/>
    </row>
    <row r="2073" spans="1:62" customFormat="1" ht="15" x14ac:dyDescent="0.35">
      <c r="A2073" s="121"/>
      <c r="B2073" s="76"/>
      <c r="C2073" s="9"/>
      <c r="D2073" s="9"/>
      <c r="E2073" s="9"/>
      <c r="F2073" s="15"/>
      <c r="G2073" s="5"/>
      <c r="H2073" s="5"/>
      <c r="I2073" s="9"/>
      <c r="J2073" s="9"/>
      <c r="K2073" s="9"/>
      <c r="L2073" s="9"/>
      <c r="M2073" s="9"/>
      <c r="N2073" s="9"/>
      <c r="O2073" s="9"/>
      <c r="P2073" s="9"/>
      <c r="Q2073" s="9"/>
      <c r="R2073" s="9"/>
      <c r="S2073" s="9"/>
      <c r="T2073" s="9"/>
      <c r="U2073" s="9"/>
      <c r="V2073" s="8"/>
      <c r="W2073" s="8"/>
      <c r="X2073" s="7"/>
      <c r="Y2073" s="18"/>
      <c r="Z2073" s="7"/>
      <c r="AA2073" s="7"/>
      <c r="AB2073" s="7"/>
      <c r="AC2073" s="9"/>
      <c r="AD2073" s="8"/>
      <c r="AE2073" s="14"/>
      <c r="AF2073" s="14"/>
      <c r="AG2073" s="14"/>
      <c r="AH2073" s="14"/>
      <c r="AI2073" s="14"/>
      <c r="AJ2073" s="14"/>
      <c r="AK2073" s="125"/>
      <c r="AL2073" s="6"/>
      <c r="AM2073" s="5"/>
      <c r="AN2073" s="5"/>
      <c r="AO2073" s="6"/>
      <c r="AP2073" s="6"/>
      <c r="AQ2073" s="6"/>
      <c r="AR2073" s="6"/>
      <c r="AS2073" s="6"/>
      <c r="AT2073" s="130"/>
      <c r="AU2073" s="39"/>
      <c r="AV2073" s="39"/>
      <c r="AW2073" s="6"/>
      <c r="AX2073" s="6"/>
      <c r="AY2073" s="6"/>
      <c r="AZ2073" s="6"/>
      <c r="BA2073" s="6"/>
      <c r="BB2073" s="6"/>
      <c r="BC2073" s="6"/>
      <c r="BD2073" s="130"/>
      <c r="BE2073" s="124"/>
      <c r="BF2073" s="6"/>
      <c r="BG2073" s="130"/>
      <c r="BH2073" s="6"/>
      <c r="BI2073" s="124"/>
      <c r="BJ2073" s="130"/>
    </row>
    <row r="2074" spans="1:62" customFormat="1" ht="15" x14ac:dyDescent="0.35">
      <c r="A2074" s="121"/>
      <c r="B2074" s="76"/>
      <c r="C2074" s="9"/>
      <c r="D2074" s="9"/>
      <c r="E2074" s="9"/>
      <c r="F2074" s="15"/>
      <c r="G2074" s="5"/>
      <c r="H2074" s="5"/>
      <c r="I2074" s="9"/>
      <c r="J2074" s="9"/>
      <c r="K2074" s="9"/>
      <c r="L2074" s="9"/>
      <c r="M2074" s="9"/>
      <c r="N2074" s="9"/>
      <c r="O2074" s="9"/>
      <c r="P2074" s="9"/>
      <c r="Q2074" s="9"/>
      <c r="R2074" s="9"/>
      <c r="S2074" s="9"/>
      <c r="T2074" s="9"/>
      <c r="U2074" s="9"/>
      <c r="V2074" s="9"/>
      <c r="W2074" s="9"/>
      <c r="X2074" s="65"/>
      <c r="Y2074" s="17"/>
      <c r="Z2074" s="65"/>
      <c r="AA2074" s="9"/>
      <c r="AB2074" s="9"/>
      <c r="AC2074" s="9"/>
      <c r="AD2074" s="9"/>
      <c r="AE2074" s="14"/>
      <c r="AF2074" s="14"/>
      <c r="AG2074" s="14"/>
      <c r="AH2074" s="14"/>
      <c r="AI2074" s="14"/>
      <c r="AJ2074" s="14"/>
      <c r="AK2074" s="124"/>
      <c r="AL2074" s="6"/>
      <c r="AM2074" s="6"/>
      <c r="AN2074" s="6"/>
      <c r="AO2074" s="6"/>
      <c r="AP2074" s="6"/>
      <c r="AQ2074" s="6"/>
      <c r="AR2074" s="6"/>
      <c r="AS2074" s="6"/>
      <c r="AT2074" s="130"/>
      <c r="AU2074" s="39"/>
      <c r="AV2074" s="39"/>
      <c r="AW2074" s="6"/>
      <c r="AX2074" s="6"/>
      <c r="AY2074" s="6"/>
      <c r="AZ2074" s="6"/>
      <c r="BA2074" s="6"/>
      <c r="BB2074" s="6"/>
      <c r="BC2074" s="6"/>
      <c r="BD2074" s="130"/>
      <c r="BE2074" s="124"/>
      <c r="BF2074" s="6"/>
      <c r="BG2074" s="130"/>
      <c r="BH2074" s="6"/>
      <c r="BI2074" s="124"/>
      <c r="BJ2074" s="130"/>
    </row>
    <row r="2075" spans="1:62" customFormat="1" ht="15" x14ac:dyDescent="0.35">
      <c r="A2075" s="121"/>
      <c r="B2075" s="76"/>
      <c r="C2075" s="9"/>
      <c r="D2075" s="9"/>
      <c r="E2075" s="9"/>
      <c r="F2075" s="15"/>
      <c r="G2075" s="5"/>
      <c r="H2075" s="5"/>
      <c r="I2075" s="9"/>
      <c r="J2075" s="9"/>
      <c r="K2075" s="9"/>
      <c r="L2075" s="9"/>
      <c r="M2075" s="9"/>
      <c r="N2075" s="9"/>
      <c r="O2075" s="9"/>
      <c r="P2075" s="9"/>
      <c r="Q2075" s="9"/>
      <c r="R2075" s="9"/>
      <c r="S2075" s="9"/>
      <c r="T2075" s="9"/>
      <c r="U2075" s="9"/>
      <c r="V2075" s="8"/>
      <c r="W2075" s="8"/>
      <c r="X2075" s="7"/>
      <c r="Y2075" s="18"/>
      <c r="Z2075" s="7"/>
      <c r="AA2075" s="7"/>
      <c r="AB2075" s="7"/>
      <c r="AC2075" s="9"/>
      <c r="AD2075" s="8"/>
      <c r="AE2075" s="14"/>
      <c r="AF2075" s="14"/>
      <c r="AG2075" s="14"/>
      <c r="AH2075" s="14"/>
      <c r="AI2075" s="14"/>
      <c r="AJ2075" s="14"/>
      <c r="AK2075" s="125"/>
      <c r="AL2075" s="6"/>
      <c r="AM2075" s="5"/>
      <c r="AN2075" s="5"/>
      <c r="AO2075" s="6"/>
      <c r="AP2075" s="6"/>
      <c r="AQ2075" s="6"/>
      <c r="AR2075" s="6"/>
      <c r="AS2075" s="6"/>
      <c r="AT2075" s="130"/>
      <c r="AU2075" s="6"/>
      <c r="AV2075" s="6"/>
      <c r="AW2075" s="6"/>
      <c r="AX2075" s="6"/>
      <c r="AY2075" s="6"/>
      <c r="AZ2075" s="6"/>
      <c r="BA2075" s="6"/>
      <c r="BB2075" s="6"/>
      <c r="BC2075" s="6"/>
      <c r="BD2075" s="130"/>
      <c r="BE2075" s="124"/>
      <c r="BF2075" s="6"/>
      <c r="BG2075" s="130"/>
      <c r="BH2075" s="6"/>
      <c r="BI2075" s="124"/>
      <c r="BJ2075" s="130"/>
    </row>
    <row r="2076" spans="1:62" customFormat="1" ht="15" x14ac:dyDescent="0.35">
      <c r="A2076" s="34"/>
      <c r="B2076" s="76"/>
      <c r="C2076" s="1"/>
      <c r="D2076" s="9"/>
      <c r="E2076" s="1"/>
      <c r="F2076" s="15"/>
      <c r="G2076" s="5"/>
      <c r="H2076" s="5"/>
      <c r="I2076" s="22"/>
      <c r="J2076" s="22"/>
      <c r="K2076" s="22"/>
      <c r="L2076" s="60"/>
      <c r="M2076" s="60"/>
      <c r="N2076" s="60"/>
      <c r="O2076" s="60"/>
      <c r="P2076" s="60"/>
      <c r="Q2076" s="60"/>
      <c r="R2076" s="60"/>
      <c r="S2076" s="60"/>
      <c r="T2076" s="60"/>
      <c r="U2076" s="60"/>
      <c r="V2076" s="60"/>
      <c r="W2076" s="60"/>
      <c r="X2076" s="60"/>
      <c r="Y2076" s="59"/>
      <c r="Z2076" s="20"/>
      <c r="AA2076" s="60"/>
      <c r="AB2076" s="60"/>
      <c r="AC2076" s="60"/>
      <c r="AD2076" s="60"/>
      <c r="AE2076" s="22"/>
      <c r="AF2076" s="22"/>
      <c r="AG2076" s="22"/>
      <c r="AH2076" s="22"/>
      <c r="AI2076" s="22"/>
      <c r="AJ2076" s="22"/>
      <c r="AK2076" s="38"/>
      <c r="AL2076" s="39"/>
      <c r="AM2076" s="39"/>
      <c r="AN2076" s="39"/>
      <c r="AO2076" s="39"/>
      <c r="AP2076" s="39"/>
      <c r="AQ2076" s="39"/>
      <c r="AR2076" s="40"/>
      <c r="AS2076" s="39"/>
      <c r="AT2076" s="42"/>
      <c r="AU2076" s="39"/>
      <c r="AV2076" s="39"/>
      <c r="AW2076" s="39"/>
      <c r="AX2076" s="39"/>
      <c r="AY2076" s="39"/>
      <c r="AZ2076" s="40"/>
      <c r="BA2076" s="39"/>
      <c r="BB2076" s="40"/>
      <c r="BC2076" s="39"/>
      <c r="BD2076" s="42"/>
      <c r="BE2076" s="38"/>
      <c r="BF2076" s="39"/>
      <c r="BG2076" s="55"/>
      <c r="BH2076" s="56"/>
      <c r="BI2076" s="57"/>
      <c r="BJ2076" s="58"/>
    </row>
    <row r="2077" spans="1:62" customFormat="1" ht="15" x14ac:dyDescent="0.35">
      <c r="A2077" s="121"/>
      <c r="B2077" s="76"/>
      <c r="C2077" s="9"/>
      <c r="D2077" s="9"/>
      <c r="E2077" s="9"/>
      <c r="F2077" s="15"/>
      <c r="G2077" s="5"/>
      <c r="H2077" s="5"/>
      <c r="I2077" s="9"/>
      <c r="J2077" s="9"/>
      <c r="K2077" s="9"/>
      <c r="L2077" s="9"/>
      <c r="M2077" s="9"/>
      <c r="N2077" s="9"/>
      <c r="O2077" s="9"/>
      <c r="P2077" s="9"/>
      <c r="Q2077" s="9"/>
      <c r="R2077" s="9"/>
      <c r="S2077" s="9"/>
      <c r="T2077" s="9"/>
      <c r="U2077" s="9"/>
      <c r="V2077" s="8"/>
      <c r="W2077" s="8"/>
      <c r="X2077" s="7"/>
      <c r="Y2077" s="18"/>
      <c r="Z2077" s="7"/>
      <c r="AA2077" s="7"/>
      <c r="AB2077" s="7"/>
      <c r="AC2077" s="9"/>
      <c r="AD2077" s="8"/>
      <c r="AE2077" s="14"/>
      <c r="AF2077" s="14"/>
      <c r="AG2077" s="14"/>
      <c r="AH2077" s="14"/>
      <c r="AI2077" s="14"/>
      <c r="AJ2077" s="14"/>
      <c r="AK2077" s="125"/>
      <c r="AL2077" s="6"/>
      <c r="AM2077" s="5"/>
      <c r="AN2077" s="5"/>
      <c r="AO2077" s="6"/>
      <c r="AP2077" s="6"/>
      <c r="AQ2077" s="6"/>
      <c r="AR2077" s="6"/>
      <c r="AS2077" s="6"/>
      <c r="AT2077" s="130"/>
      <c r="AU2077" s="6"/>
      <c r="AV2077" s="6"/>
      <c r="AW2077" s="6"/>
      <c r="AX2077" s="6"/>
      <c r="AY2077" s="6"/>
      <c r="AZ2077" s="6"/>
      <c r="BA2077" s="6"/>
      <c r="BB2077" s="6"/>
      <c r="BC2077" s="6"/>
      <c r="BD2077" s="130"/>
      <c r="BE2077" s="124"/>
      <c r="BF2077" s="6"/>
      <c r="BG2077" s="130"/>
      <c r="BH2077" s="6"/>
      <c r="BI2077" s="124"/>
      <c r="BJ2077" s="130"/>
    </row>
    <row r="2078" spans="1:62" customFormat="1" ht="15" x14ac:dyDescent="0.35">
      <c r="A2078" s="121"/>
      <c r="B2078" s="76"/>
      <c r="C2078" s="9"/>
      <c r="D2078" s="9"/>
      <c r="E2078" s="9"/>
      <c r="F2078" s="15"/>
      <c r="G2078" s="5"/>
      <c r="H2078" s="5"/>
      <c r="I2078" s="9"/>
      <c r="J2078" s="9"/>
      <c r="K2078" s="9"/>
      <c r="L2078" s="9"/>
      <c r="M2078" s="9"/>
      <c r="N2078" s="9"/>
      <c r="O2078" s="9"/>
      <c r="P2078" s="9"/>
      <c r="Q2078" s="9"/>
      <c r="R2078" s="9"/>
      <c r="S2078" s="9"/>
      <c r="T2078" s="9"/>
      <c r="U2078" s="9"/>
      <c r="V2078" s="8"/>
      <c r="W2078" s="8"/>
      <c r="X2078" s="7"/>
      <c r="Y2078" s="18"/>
      <c r="Z2078" s="7"/>
      <c r="AA2078" s="7"/>
      <c r="AB2078" s="7"/>
      <c r="AC2078" s="9"/>
      <c r="AD2078" s="8"/>
      <c r="AE2078" s="14"/>
      <c r="AF2078" s="14"/>
      <c r="AG2078" s="14"/>
      <c r="AH2078" s="14"/>
      <c r="AI2078" s="14"/>
      <c r="AJ2078" s="14"/>
      <c r="AK2078" s="125"/>
      <c r="AL2078" s="6"/>
      <c r="AM2078" s="5"/>
      <c r="AN2078" s="5"/>
      <c r="AO2078" s="6"/>
      <c r="AP2078" s="6"/>
      <c r="AQ2078" s="6"/>
      <c r="AR2078" s="6"/>
      <c r="AS2078" s="6"/>
      <c r="AT2078" s="130"/>
      <c r="AU2078" s="6"/>
      <c r="AV2078" s="6"/>
      <c r="AW2078" s="6"/>
      <c r="AX2078" s="6"/>
      <c r="AY2078" s="6"/>
      <c r="AZ2078" s="6"/>
      <c r="BA2078" s="6"/>
      <c r="BB2078" s="6"/>
      <c r="BC2078" s="6"/>
      <c r="BD2078" s="130"/>
      <c r="BE2078" s="124"/>
      <c r="BF2078" s="6"/>
      <c r="BG2078" s="130"/>
      <c r="BH2078" s="6"/>
      <c r="BI2078" s="124"/>
      <c r="BJ2078" s="130"/>
    </row>
    <row r="2079" spans="1:62" customFormat="1" ht="15" x14ac:dyDescent="0.35">
      <c r="A2079" s="121"/>
      <c r="B2079" s="76"/>
      <c r="C2079" s="9"/>
      <c r="D2079" s="9"/>
      <c r="E2079" s="9"/>
      <c r="F2079" s="15"/>
      <c r="G2079" s="5"/>
      <c r="H2079" s="5"/>
      <c r="I2079" s="9"/>
      <c r="J2079" s="9"/>
      <c r="K2079" s="9"/>
      <c r="L2079" s="9"/>
      <c r="M2079" s="9"/>
      <c r="N2079" s="9"/>
      <c r="O2079" s="9"/>
      <c r="P2079" s="9"/>
      <c r="Q2079" s="9"/>
      <c r="R2079" s="9"/>
      <c r="S2079" s="9"/>
      <c r="T2079" s="9"/>
      <c r="U2079" s="9"/>
      <c r="V2079" s="9"/>
      <c r="W2079" s="9"/>
      <c r="X2079" s="65"/>
      <c r="Y2079" s="17"/>
      <c r="Z2079" s="65"/>
      <c r="AA2079" s="9"/>
      <c r="AB2079" s="9"/>
      <c r="AC2079" s="9"/>
      <c r="AD2079" s="9"/>
      <c r="AE2079" s="14"/>
      <c r="AF2079" s="14"/>
      <c r="AG2079" s="14"/>
      <c r="AH2079" s="14"/>
      <c r="AI2079" s="14"/>
      <c r="AJ2079" s="14"/>
      <c r="AK2079" s="124"/>
      <c r="AL2079" s="6"/>
      <c r="AM2079" s="6"/>
      <c r="AN2079" s="6"/>
      <c r="AO2079" s="6"/>
      <c r="AP2079" s="6"/>
      <c r="AQ2079" s="6"/>
      <c r="AR2079" s="6"/>
      <c r="AS2079" s="6"/>
      <c r="AT2079" s="130"/>
      <c r="AU2079" s="39"/>
      <c r="AV2079" s="39"/>
      <c r="AW2079" s="6"/>
      <c r="AX2079" s="6"/>
      <c r="AY2079" s="6"/>
      <c r="AZ2079" s="6"/>
      <c r="BA2079" s="6"/>
      <c r="BB2079" s="6"/>
      <c r="BC2079" s="6"/>
      <c r="BD2079" s="130"/>
      <c r="BE2079" s="124"/>
      <c r="BF2079" s="6"/>
      <c r="BG2079" s="130"/>
      <c r="BH2079" s="6"/>
      <c r="BI2079" s="124"/>
      <c r="BJ2079" s="130"/>
    </row>
    <row r="2080" spans="1:62" customFormat="1" ht="15" x14ac:dyDescent="0.35">
      <c r="A2080" s="121"/>
      <c r="B2080" s="76"/>
      <c r="C2080" s="9"/>
      <c r="D2080" s="9"/>
      <c r="E2080" s="9"/>
      <c r="F2080" s="15"/>
      <c r="G2080" s="5"/>
      <c r="H2080" s="5"/>
      <c r="I2080" s="9"/>
      <c r="J2080" s="9"/>
      <c r="K2080" s="9"/>
      <c r="L2080" s="9"/>
      <c r="M2080" s="9"/>
      <c r="N2080" s="9"/>
      <c r="O2080" s="9"/>
      <c r="P2080" s="9"/>
      <c r="Q2080" s="9"/>
      <c r="R2080" s="9"/>
      <c r="S2080" s="9"/>
      <c r="T2080" s="9"/>
      <c r="U2080" s="9"/>
      <c r="V2080" s="8"/>
      <c r="W2080" s="8"/>
      <c r="X2080" s="7"/>
      <c r="Y2080" s="18"/>
      <c r="Z2080" s="7"/>
      <c r="AA2080" s="7"/>
      <c r="AB2080" s="7"/>
      <c r="AC2080" s="9"/>
      <c r="AD2080" s="8"/>
      <c r="AE2080" s="14"/>
      <c r="AF2080" s="14"/>
      <c r="AG2080" s="14"/>
      <c r="AH2080" s="14"/>
      <c r="AI2080" s="14"/>
      <c r="AJ2080" s="14"/>
      <c r="AK2080" s="125"/>
      <c r="AL2080" s="6"/>
      <c r="AM2080" s="5"/>
      <c r="AN2080" s="5"/>
      <c r="AO2080" s="6"/>
      <c r="AP2080" s="6"/>
      <c r="AQ2080" s="6"/>
      <c r="AR2080" s="6"/>
      <c r="AS2080" s="6"/>
      <c r="AT2080" s="130"/>
      <c r="AU2080" s="6"/>
      <c r="AV2080" s="6"/>
      <c r="AW2080" s="6"/>
      <c r="AX2080" s="6"/>
      <c r="AY2080" s="6"/>
      <c r="AZ2080" s="6"/>
      <c r="BA2080" s="6"/>
      <c r="BB2080" s="6"/>
      <c r="BC2080" s="6"/>
      <c r="BD2080" s="130"/>
      <c r="BE2080" s="124"/>
      <c r="BF2080" s="6"/>
      <c r="BG2080" s="130"/>
      <c r="BH2080" s="6"/>
      <c r="BI2080" s="124"/>
      <c r="BJ2080" s="130"/>
    </row>
    <row r="2081" spans="1:62" customFormat="1" ht="15" x14ac:dyDescent="0.35">
      <c r="A2081" s="121"/>
      <c r="B2081" s="76"/>
      <c r="C2081" s="9"/>
      <c r="D2081" s="9"/>
      <c r="E2081" s="9"/>
      <c r="F2081" s="15"/>
      <c r="G2081" s="5"/>
      <c r="H2081" s="5"/>
      <c r="I2081" s="9"/>
      <c r="J2081" s="9"/>
      <c r="K2081" s="9"/>
      <c r="L2081" s="9"/>
      <c r="M2081" s="9"/>
      <c r="N2081" s="9"/>
      <c r="O2081" s="9"/>
      <c r="P2081" s="9"/>
      <c r="Q2081" s="9"/>
      <c r="R2081" s="9"/>
      <c r="S2081" s="9"/>
      <c r="T2081" s="9"/>
      <c r="U2081" s="9"/>
      <c r="V2081" s="9"/>
      <c r="W2081" s="9"/>
      <c r="X2081" s="65"/>
      <c r="Y2081" s="17"/>
      <c r="Z2081" s="65"/>
      <c r="AA2081" s="9"/>
      <c r="AB2081" s="9"/>
      <c r="AC2081" s="9"/>
      <c r="AD2081" s="9"/>
      <c r="AE2081" s="14"/>
      <c r="AF2081" s="14"/>
      <c r="AG2081" s="14"/>
      <c r="AH2081" s="14"/>
      <c r="AI2081" s="14"/>
      <c r="AJ2081" s="14"/>
      <c r="AK2081" s="124"/>
      <c r="AL2081" s="6"/>
      <c r="AM2081" s="6"/>
      <c r="AN2081" s="6"/>
      <c r="AO2081" s="6"/>
      <c r="AP2081" s="6"/>
      <c r="AQ2081" s="6"/>
      <c r="AR2081" s="6"/>
      <c r="AS2081" s="6"/>
      <c r="AT2081" s="130"/>
      <c r="AU2081" s="39"/>
      <c r="AV2081" s="39"/>
      <c r="AW2081" s="6"/>
      <c r="AX2081" s="6"/>
      <c r="AY2081" s="6"/>
      <c r="AZ2081" s="6"/>
      <c r="BA2081" s="6"/>
      <c r="BB2081" s="6"/>
      <c r="BC2081" s="6"/>
      <c r="BD2081" s="130"/>
      <c r="BE2081" s="124"/>
      <c r="BF2081" s="6"/>
      <c r="BG2081" s="130"/>
      <c r="BH2081" s="6"/>
      <c r="BI2081" s="124"/>
      <c r="BJ2081" s="130"/>
    </row>
    <row r="2082" spans="1:62" customFormat="1" ht="15" x14ac:dyDescent="0.35">
      <c r="A2082" s="121"/>
      <c r="B2082" s="76"/>
      <c r="C2082" s="9"/>
      <c r="D2082" s="9"/>
      <c r="E2082" s="9"/>
      <c r="F2082" s="15"/>
      <c r="G2082" s="5"/>
      <c r="H2082" s="5"/>
      <c r="I2082" s="9"/>
      <c r="J2082" s="9"/>
      <c r="K2082" s="9"/>
      <c r="L2082" s="9"/>
      <c r="M2082" s="9"/>
      <c r="N2082" s="9"/>
      <c r="O2082" s="9"/>
      <c r="P2082" s="9"/>
      <c r="Q2082" s="9"/>
      <c r="R2082" s="9"/>
      <c r="S2082" s="9"/>
      <c r="T2082" s="9"/>
      <c r="U2082" s="9"/>
      <c r="V2082" s="9"/>
      <c r="W2082" s="9"/>
      <c r="X2082" s="65"/>
      <c r="Y2082" s="17"/>
      <c r="Z2082" s="65"/>
      <c r="AA2082" s="9"/>
      <c r="AB2082" s="9"/>
      <c r="AC2082" s="9"/>
      <c r="AD2082" s="9"/>
      <c r="AE2082" s="14"/>
      <c r="AF2082" s="14"/>
      <c r="AG2082" s="14"/>
      <c r="AH2082" s="14"/>
      <c r="AI2082" s="14"/>
      <c r="AJ2082" s="14"/>
      <c r="AK2082" s="124"/>
      <c r="AL2082" s="6"/>
      <c r="AM2082" s="6"/>
      <c r="AN2082" s="6"/>
      <c r="AO2082" s="6"/>
      <c r="AP2082" s="6"/>
      <c r="AQ2082" s="6"/>
      <c r="AR2082" s="6"/>
      <c r="AS2082" s="6"/>
      <c r="AT2082" s="130"/>
      <c r="AU2082" s="39"/>
      <c r="AV2082" s="39"/>
      <c r="AW2082" s="6"/>
      <c r="AX2082" s="6"/>
      <c r="AY2082" s="6"/>
      <c r="AZ2082" s="6"/>
      <c r="BA2082" s="6"/>
      <c r="BB2082" s="6"/>
      <c r="BC2082" s="6"/>
      <c r="BD2082" s="130"/>
      <c r="BE2082" s="124"/>
      <c r="BF2082" s="6"/>
      <c r="BG2082" s="130"/>
      <c r="BH2082" s="6"/>
      <c r="BI2082" s="124"/>
      <c r="BJ2082" s="130"/>
    </row>
    <row r="2083" spans="1:62" customFormat="1" ht="15" x14ac:dyDescent="0.35">
      <c r="A2083" s="34"/>
      <c r="B2083" s="19"/>
      <c r="C2083" s="1"/>
      <c r="D2083" s="9"/>
      <c r="E2083" s="1"/>
      <c r="F2083" s="15"/>
      <c r="G2083" s="37"/>
      <c r="H2083" s="5"/>
      <c r="I2083" s="22"/>
      <c r="J2083" s="22"/>
      <c r="K2083" s="22"/>
      <c r="L2083" s="60"/>
      <c r="M2083" s="60"/>
      <c r="N2083" s="60"/>
      <c r="O2083" s="60"/>
      <c r="P2083" s="60"/>
      <c r="Q2083" s="60"/>
      <c r="R2083" s="60"/>
      <c r="S2083" s="60"/>
      <c r="T2083" s="60"/>
      <c r="U2083" s="60"/>
      <c r="V2083" s="60"/>
      <c r="W2083" s="60"/>
      <c r="X2083" s="60"/>
      <c r="Y2083" s="59"/>
      <c r="Z2083" s="20"/>
      <c r="AA2083" s="60"/>
      <c r="AB2083" s="60"/>
      <c r="AC2083" s="60"/>
      <c r="AD2083" s="60"/>
      <c r="AE2083" s="22"/>
      <c r="AF2083" s="22"/>
      <c r="AG2083" s="22"/>
      <c r="AH2083" s="22"/>
      <c r="AI2083" s="22"/>
      <c r="AJ2083" s="22"/>
      <c r="AK2083" s="38"/>
      <c r="AL2083" s="39"/>
      <c r="AM2083" s="39"/>
      <c r="AN2083" s="39"/>
      <c r="AO2083" s="39"/>
      <c r="AP2083" s="39"/>
      <c r="AQ2083" s="39"/>
      <c r="AR2083" s="40"/>
      <c r="AS2083" s="39"/>
      <c r="AT2083" s="42"/>
      <c r="AU2083" s="39"/>
      <c r="AV2083" s="39"/>
      <c r="AW2083" s="39"/>
      <c r="AX2083" s="39"/>
      <c r="AY2083" s="39"/>
      <c r="AZ2083" s="40"/>
      <c r="BA2083" s="39"/>
      <c r="BB2083" s="40"/>
      <c r="BC2083" s="39"/>
      <c r="BD2083" s="42"/>
      <c r="BE2083" s="38"/>
      <c r="BF2083" s="39"/>
      <c r="BG2083" s="55"/>
      <c r="BH2083" s="56"/>
      <c r="BI2083" s="57"/>
      <c r="BJ2083" s="58"/>
    </row>
    <row r="2084" spans="1:62" customFormat="1" ht="15" x14ac:dyDescent="0.35">
      <c r="A2084" s="34"/>
      <c r="B2084" s="19"/>
      <c r="C2084" s="1"/>
      <c r="D2084" s="9"/>
      <c r="E2084" s="1"/>
      <c r="F2084" s="15"/>
      <c r="G2084" s="37"/>
      <c r="H2084" s="5"/>
      <c r="I2084" s="22"/>
      <c r="J2084" s="22"/>
      <c r="K2084" s="22"/>
      <c r="L2084" s="60"/>
      <c r="M2084" s="60"/>
      <c r="N2084" s="60"/>
      <c r="O2084" s="60"/>
      <c r="P2084" s="60"/>
      <c r="Q2084" s="60"/>
      <c r="R2084" s="60"/>
      <c r="S2084" s="60"/>
      <c r="T2084" s="60"/>
      <c r="U2084" s="60"/>
      <c r="V2084" s="60"/>
      <c r="W2084" s="60"/>
      <c r="X2084" s="60"/>
      <c r="Y2084" s="59"/>
      <c r="Z2084" s="20"/>
      <c r="AA2084" s="60"/>
      <c r="AB2084" s="60"/>
      <c r="AC2084" s="60"/>
      <c r="AD2084" s="60"/>
      <c r="AE2084" s="22"/>
      <c r="AF2084" s="22"/>
      <c r="AG2084" s="22"/>
      <c r="AH2084" s="22"/>
      <c r="AI2084" s="22"/>
      <c r="AJ2084" s="22"/>
      <c r="AK2084" s="38"/>
      <c r="AL2084" s="39"/>
      <c r="AM2084" s="39"/>
      <c r="AN2084" s="39"/>
      <c r="AO2084" s="39"/>
      <c r="AP2084" s="39"/>
      <c r="AQ2084" s="39"/>
      <c r="AR2084" s="40"/>
      <c r="AS2084" s="39"/>
      <c r="AT2084" s="42"/>
      <c r="AU2084" s="39"/>
      <c r="AV2084" s="39"/>
      <c r="AW2084" s="39"/>
      <c r="AX2084" s="39"/>
      <c r="AY2084" s="39"/>
      <c r="AZ2084" s="40"/>
      <c r="BA2084" s="39"/>
      <c r="BB2084" s="40"/>
      <c r="BC2084" s="39"/>
      <c r="BD2084" s="42"/>
      <c r="BE2084" s="38"/>
      <c r="BF2084" s="39"/>
      <c r="BG2084" s="55"/>
      <c r="BH2084" s="56"/>
      <c r="BI2084" s="57"/>
      <c r="BJ2084" s="58"/>
    </row>
    <row r="2085" spans="1:62" customFormat="1" ht="15" x14ac:dyDescent="0.35">
      <c r="A2085" s="121"/>
      <c r="B2085" s="76"/>
      <c r="C2085" s="9"/>
      <c r="D2085" s="9"/>
      <c r="E2085" s="9"/>
      <c r="F2085" s="15"/>
      <c r="G2085" s="5"/>
      <c r="H2085" s="5"/>
      <c r="I2085" s="9"/>
      <c r="J2085" s="9"/>
      <c r="K2085" s="9"/>
      <c r="L2085" s="9"/>
      <c r="M2085" s="9"/>
      <c r="N2085" s="9"/>
      <c r="O2085" s="9"/>
      <c r="P2085" s="9"/>
      <c r="Q2085" s="9"/>
      <c r="R2085" s="9"/>
      <c r="S2085" s="9"/>
      <c r="T2085" s="9"/>
      <c r="U2085" s="9"/>
      <c r="V2085" s="9"/>
      <c r="W2085" s="9"/>
      <c r="X2085" s="65"/>
      <c r="Y2085" s="17"/>
      <c r="Z2085" s="65"/>
      <c r="AA2085" s="9"/>
      <c r="AB2085" s="9"/>
      <c r="AC2085" s="9"/>
      <c r="AD2085" s="9"/>
      <c r="AE2085" s="14"/>
      <c r="AF2085" s="14"/>
      <c r="AG2085" s="14"/>
      <c r="AH2085" s="14"/>
      <c r="AI2085" s="14"/>
      <c r="AJ2085" s="14"/>
      <c r="AK2085" s="124"/>
      <c r="AL2085" s="6"/>
      <c r="AM2085" s="6"/>
      <c r="AN2085" s="6"/>
      <c r="AO2085" s="6"/>
      <c r="AP2085" s="6"/>
      <c r="AQ2085" s="6"/>
      <c r="AR2085" s="6"/>
      <c r="AS2085" s="6"/>
      <c r="AT2085" s="130"/>
      <c r="AU2085" s="39"/>
      <c r="AV2085" s="39"/>
      <c r="AW2085" s="6"/>
      <c r="AX2085" s="6"/>
      <c r="AY2085" s="6"/>
      <c r="AZ2085" s="6"/>
      <c r="BA2085" s="6"/>
      <c r="BB2085" s="6"/>
      <c r="BC2085" s="6"/>
      <c r="BD2085" s="130"/>
      <c r="BE2085" s="124"/>
      <c r="BF2085" s="6"/>
      <c r="BG2085" s="130"/>
      <c r="BH2085" s="6"/>
      <c r="BI2085" s="124"/>
      <c r="BJ2085" s="130"/>
    </row>
    <row r="2086" spans="1:62" customFormat="1" ht="15" x14ac:dyDescent="0.35">
      <c r="A2086" s="34"/>
      <c r="B2086" s="76"/>
      <c r="C2086" s="1"/>
      <c r="D2086" s="9"/>
      <c r="E2086" s="1"/>
      <c r="F2086" s="15"/>
      <c r="G2086" s="5"/>
      <c r="H2086" s="5"/>
      <c r="I2086" s="22"/>
      <c r="J2086" s="22"/>
      <c r="K2086" s="22"/>
      <c r="L2086" s="60"/>
      <c r="M2086" s="60"/>
      <c r="N2086" s="60"/>
      <c r="O2086" s="60"/>
      <c r="P2086" s="60"/>
      <c r="Q2086" s="60"/>
      <c r="R2086" s="60"/>
      <c r="S2086" s="60"/>
      <c r="T2086" s="60"/>
      <c r="U2086" s="60"/>
      <c r="V2086" s="60"/>
      <c r="W2086" s="60"/>
      <c r="X2086" s="60"/>
      <c r="Y2086" s="59"/>
      <c r="Z2086" s="20"/>
      <c r="AA2086" s="60"/>
      <c r="AB2086" s="60"/>
      <c r="AC2086" s="60"/>
      <c r="AD2086" s="60"/>
      <c r="AE2086" s="22"/>
      <c r="AF2086" s="22"/>
      <c r="AG2086" s="22"/>
      <c r="AH2086" s="22"/>
      <c r="AI2086" s="22"/>
      <c r="AJ2086" s="22"/>
      <c r="AK2086" s="38"/>
      <c r="AL2086" s="39"/>
      <c r="AM2086" s="39"/>
      <c r="AN2086" s="39"/>
      <c r="AO2086" s="39"/>
      <c r="AP2086" s="39"/>
      <c r="AQ2086" s="39"/>
      <c r="AR2086" s="40"/>
      <c r="AS2086" s="39"/>
      <c r="AT2086" s="42"/>
      <c r="AU2086" s="39"/>
      <c r="AV2086" s="39"/>
      <c r="AW2086" s="39"/>
      <c r="AX2086" s="39"/>
      <c r="AY2086" s="39"/>
      <c r="AZ2086" s="40"/>
      <c r="BA2086" s="39"/>
      <c r="BB2086" s="40"/>
      <c r="BC2086" s="39"/>
      <c r="BD2086" s="42"/>
      <c r="BE2086" s="38"/>
      <c r="BF2086" s="39"/>
      <c r="BG2086" s="55"/>
      <c r="BH2086" s="56"/>
      <c r="BI2086" s="57"/>
      <c r="BJ2086" s="58"/>
    </row>
    <row r="2087" spans="1:62" customFormat="1" ht="15" x14ac:dyDescent="0.35">
      <c r="A2087" s="34"/>
      <c r="B2087" s="19"/>
      <c r="C2087" s="1"/>
      <c r="D2087" s="9"/>
      <c r="E2087" s="1"/>
      <c r="F2087" s="15"/>
      <c r="G2087" s="37"/>
      <c r="H2087" s="5"/>
      <c r="I2087" s="22"/>
      <c r="J2087" s="22"/>
      <c r="K2087" s="22"/>
      <c r="L2087" s="60"/>
      <c r="M2087" s="60"/>
      <c r="N2087" s="60"/>
      <c r="O2087" s="60"/>
      <c r="P2087" s="60"/>
      <c r="Q2087" s="60"/>
      <c r="R2087" s="60"/>
      <c r="S2087" s="60"/>
      <c r="T2087" s="60"/>
      <c r="U2087" s="60"/>
      <c r="V2087" s="60"/>
      <c r="W2087" s="60"/>
      <c r="X2087" s="60"/>
      <c r="Y2087" s="59"/>
      <c r="Z2087" s="20"/>
      <c r="AA2087" s="60"/>
      <c r="AB2087" s="60"/>
      <c r="AC2087" s="60"/>
      <c r="AD2087" s="60"/>
      <c r="AE2087" s="22"/>
      <c r="AF2087" s="22"/>
      <c r="AG2087" s="22"/>
      <c r="AH2087" s="22"/>
      <c r="AI2087" s="22"/>
      <c r="AJ2087" s="22"/>
      <c r="AK2087" s="38"/>
      <c r="AL2087" s="39"/>
      <c r="AM2087" s="39"/>
      <c r="AN2087" s="39"/>
      <c r="AO2087" s="39"/>
      <c r="AP2087" s="39"/>
      <c r="AQ2087" s="39"/>
      <c r="AR2087" s="40"/>
      <c r="AS2087" s="39"/>
      <c r="AT2087" s="42"/>
      <c r="AU2087" s="39"/>
      <c r="AV2087" s="39"/>
      <c r="AW2087" s="39"/>
      <c r="AX2087" s="39"/>
      <c r="AY2087" s="39"/>
      <c r="AZ2087" s="40"/>
      <c r="BA2087" s="39"/>
      <c r="BB2087" s="40"/>
      <c r="BC2087" s="39"/>
      <c r="BD2087" s="42"/>
      <c r="BE2087" s="38"/>
      <c r="BF2087" s="39"/>
      <c r="BG2087" s="55"/>
      <c r="BH2087" s="56"/>
      <c r="BI2087" s="57"/>
      <c r="BJ2087" s="58"/>
    </row>
    <row r="2088" spans="1:62" customFormat="1" ht="15" x14ac:dyDescent="0.35">
      <c r="A2088" s="121"/>
      <c r="B2088" s="76"/>
      <c r="C2088" s="9"/>
      <c r="D2088" s="9"/>
      <c r="E2088" s="9"/>
      <c r="F2088" s="15"/>
      <c r="G2088" s="5"/>
      <c r="H2088" s="5"/>
      <c r="I2088" s="9"/>
      <c r="J2088" s="9"/>
      <c r="K2088" s="9"/>
      <c r="L2088" s="9"/>
      <c r="M2088" s="9"/>
      <c r="N2088" s="9"/>
      <c r="O2088" s="9"/>
      <c r="P2088" s="9"/>
      <c r="Q2088" s="9"/>
      <c r="R2088" s="9"/>
      <c r="S2088" s="9"/>
      <c r="T2088" s="9"/>
      <c r="U2088" s="9"/>
      <c r="V2088" s="9"/>
      <c r="W2088" s="9"/>
      <c r="X2088" s="65"/>
      <c r="Y2088" s="17"/>
      <c r="Z2088" s="65"/>
      <c r="AA2088" s="9"/>
      <c r="AB2088" s="9"/>
      <c r="AC2088" s="9"/>
      <c r="AD2088" s="9"/>
      <c r="AE2088" s="14"/>
      <c r="AF2088" s="14"/>
      <c r="AG2088" s="14"/>
      <c r="AH2088" s="14"/>
      <c r="AI2088" s="14"/>
      <c r="AJ2088" s="14"/>
      <c r="AK2088" s="124"/>
      <c r="AL2088" s="6"/>
      <c r="AM2088" s="6"/>
      <c r="AN2088" s="6"/>
      <c r="AO2088" s="6"/>
      <c r="AP2088" s="6"/>
      <c r="AQ2088" s="6"/>
      <c r="AR2088" s="6"/>
      <c r="AS2088" s="6"/>
      <c r="AT2088" s="130"/>
      <c r="AU2088" s="39"/>
      <c r="AV2088" s="39"/>
      <c r="AW2088" s="6"/>
      <c r="AX2088" s="6"/>
      <c r="AY2088" s="6"/>
      <c r="AZ2088" s="6"/>
      <c r="BA2088" s="6"/>
      <c r="BB2088" s="6"/>
      <c r="BC2088" s="6"/>
      <c r="BD2088" s="130"/>
      <c r="BE2088" s="124"/>
      <c r="BF2088" s="6"/>
      <c r="BG2088" s="130"/>
      <c r="BH2088" s="6"/>
      <c r="BI2088" s="124"/>
      <c r="BJ2088" s="130"/>
    </row>
    <row r="2089" spans="1:62" customFormat="1" ht="15" x14ac:dyDescent="0.35">
      <c r="A2089" s="34"/>
      <c r="B2089" s="76"/>
      <c r="C2089" s="1"/>
      <c r="D2089" s="9"/>
      <c r="E2089" s="1"/>
      <c r="F2089" s="15"/>
      <c r="G2089" s="5"/>
      <c r="H2089" s="5"/>
      <c r="I2089" s="22"/>
      <c r="J2089" s="22"/>
      <c r="K2089" s="22"/>
      <c r="L2089" s="60"/>
      <c r="M2089" s="60"/>
      <c r="N2089" s="60"/>
      <c r="O2089" s="60"/>
      <c r="P2089" s="60"/>
      <c r="Q2089" s="60"/>
      <c r="R2089" s="60"/>
      <c r="S2089" s="60"/>
      <c r="T2089" s="60"/>
      <c r="U2089" s="60"/>
      <c r="V2089" s="60"/>
      <c r="W2089" s="60"/>
      <c r="X2089" s="60"/>
      <c r="Y2089" s="59"/>
      <c r="Z2089" s="20"/>
      <c r="AA2089" s="60"/>
      <c r="AB2089" s="60"/>
      <c r="AC2089" s="60"/>
      <c r="AD2089" s="60"/>
      <c r="AE2089" s="22"/>
      <c r="AF2089" s="22"/>
      <c r="AG2089" s="22"/>
      <c r="AH2089" s="22"/>
      <c r="AI2089" s="22"/>
      <c r="AJ2089" s="22"/>
      <c r="AK2089" s="38"/>
      <c r="AL2089" s="39"/>
      <c r="AM2089" s="39"/>
      <c r="AN2089" s="39"/>
      <c r="AO2089" s="39"/>
      <c r="AP2089" s="39"/>
      <c r="AQ2089" s="39"/>
      <c r="AR2089" s="40"/>
      <c r="AS2089" s="39"/>
      <c r="AT2089" s="42"/>
      <c r="AU2089" s="39"/>
      <c r="AV2089" s="39"/>
      <c r="AW2089" s="39"/>
      <c r="AX2089" s="39"/>
      <c r="AY2089" s="39"/>
      <c r="AZ2089" s="40"/>
      <c r="BA2089" s="39"/>
      <c r="BB2089" s="40"/>
      <c r="BC2089" s="39"/>
      <c r="BD2089" s="42"/>
      <c r="BE2089" s="38"/>
      <c r="BF2089" s="39"/>
      <c r="BG2089" s="55"/>
      <c r="BH2089" s="56"/>
      <c r="BI2089" s="57"/>
      <c r="BJ2089" s="58"/>
    </row>
    <row r="2090" spans="1:62" customFormat="1" ht="15" x14ac:dyDescent="0.35">
      <c r="A2090" s="34"/>
      <c r="B2090" s="19"/>
      <c r="C2090" s="1"/>
      <c r="D2090" s="9"/>
      <c r="E2090" s="1"/>
      <c r="F2090" s="15"/>
      <c r="G2090" s="37"/>
      <c r="H2090" s="5"/>
      <c r="I2090" s="22"/>
      <c r="J2090" s="22"/>
      <c r="K2090" s="22"/>
      <c r="L2090" s="60"/>
      <c r="M2090" s="60"/>
      <c r="N2090" s="60"/>
      <c r="O2090" s="60"/>
      <c r="P2090" s="60"/>
      <c r="Q2090" s="60"/>
      <c r="R2090" s="60"/>
      <c r="S2090" s="60"/>
      <c r="T2090" s="60"/>
      <c r="U2090" s="60"/>
      <c r="V2090" s="60"/>
      <c r="W2090" s="60"/>
      <c r="X2090" s="60"/>
      <c r="Y2090" s="59"/>
      <c r="Z2090" s="20"/>
      <c r="AA2090" s="60"/>
      <c r="AB2090" s="60"/>
      <c r="AC2090" s="60"/>
      <c r="AD2090" s="60"/>
      <c r="AE2090" s="22"/>
      <c r="AF2090" s="22"/>
      <c r="AG2090" s="22"/>
      <c r="AH2090" s="22"/>
      <c r="AI2090" s="22"/>
      <c r="AJ2090" s="22"/>
      <c r="AK2090" s="38"/>
      <c r="AL2090" s="39"/>
      <c r="AM2090" s="39"/>
      <c r="AN2090" s="39"/>
      <c r="AO2090" s="39"/>
      <c r="AP2090" s="39"/>
      <c r="AQ2090" s="39"/>
      <c r="AR2090" s="40"/>
      <c r="AS2090" s="39"/>
      <c r="AT2090" s="42"/>
      <c r="AU2090" s="39"/>
      <c r="AV2090" s="39"/>
      <c r="AW2090" s="39"/>
      <c r="AX2090" s="39"/>
      <c r="AY2090" s="39"/>
      <c r="AZ2090" s="40"/>
      <c r="BA2090" s="39"/>
      <c r="BB2090" s="40"/>
      <c r="BC2090" s="39"/>
      <c r="BD2090" s="42"/>
      <c r="BE2090" s="38"/>
      <c r="BF2090" s="39"/>
      <c r="BG2090" s="55"/>
      <c r="BH2090" s="56"/>
      <c r="BI2090" s="57"/>
      <c r="BJ2090" s="58"/>
    </row>
    <row r="2091" spans="1:62" customFormat="1" ht="15" x14ac:dyDescent="0.35">
      <c r="A2091" s="121"/>
      <c r="B2091" s="76"/>
      <c r="C2091" s="9"/>
      <c r="D2091" s="9"/>
      <c r="E2091" s="9"/>
      <c r="F2091" s="15"/>
      <c r="G2091" s="5"/>
      <c r="H2091" s="5"/>
      <c r="I2091" s="9"/>
      <c r="J2091" s="9"/>
      <c r="K2091" s="9"/>
      <c r="L2091" s="9"/>
      <c r="M2091" s="9"/>
      <c r="N2091" s="9"/>
      <c r="O2091" s="9"/>
      <c r="P2091" s="9"/>
      <c r="Q2091" s="9"/>
      <c r="R2091" s="9"/>
      <c r="S2091" s="9"/>
      <c r="T2091" s="9"/>
      <c r="U2091" s="9"/>
      <c r="V2091" s="9"/>
      <c r="W2091" s="9"/>
      <c r="X2091" s="65"/>
      <c r="Y2091" s="17"/>
      <c r="Z2091" s="65"/>
      <c r="AA2091" s="9"/>
      <c r="AB2091" s="9"/>
      <c r="AC2091" s="9"/>
      <c r="AD2091" s="9"/>
      <c r="AE2091" s="14"/>
      <c r="AF2091" s="14"/>
      <c r="AG2091" s="14"/>
      <c r="AH2091" s="14"/>
      <c r="AI2091" s="14"/>
      <c r="AJ2091" s="14"/>
      <c r="AK2091" s="124"/>
      <c r="AL2091" s="6"/>
      <c r="AM2091" s="6"/>
      <c r="AN2091" s="6"/>
      <c r="AO2091" s="6"/>
      <c r="AP2091" s="6"/>
      <c r="AQ2091" s="6"/>
      <c r="AR2091" s="6"/>
      <c r="AS2091" s="6"/>
      <c r="AT2091" s="130"/>
      <c r="AU2091" s="39"/>
      <c r="AV2091" s="39"/>
      <c r="AW2091" s="6"/>
      <c r="AX2091" s="6"/>
      <c r="AY2091" s="6"/>
      <c r="AZ2091" s="6"/>
      <c r="BA2091" s="6"/>
      <c r="BB2091" s="6"/>
      <c r="BC2091" s="6"/>
      <c r="BD2091" s="130"/>
      <c r="BE2091" s="124"/>
      <c r="BF2091" s="6"/>
      <c r="BG2091" s="130"/>
      <c r="BH2091" s="6"/>
      <c r="BI2091" s="124"/>
      <c r="BJ2091" s="130"/>
    </row>
    <row r="2092" spans="1:62" customFormat="1" ht="15" x14ac:dyDescent="0.35">
      <c r="A2092" s="34"/>
      <c r="B2092" s="19"/>
      <c r="C2092" s="1"/>
      <c r="D2092" s="9"/>
      <c r="E2092" s="1"/>
      <c r="F2092" s="15"/>
      <c r="G2092" s="37"/>
      <c r="H2092" s="5"/>
      <c r="I2092" s="22"/>
      <c r="J2092" s="22"/>
      <c r="K2092" s="22"/>
      <c r="L2092" s="60"/>
      <c r="M2092" s="60"/>
      <c r="N2092" s="60"/>
      <c r="O2092" s="60"/>
      <c r="P2092" s="60"/>
      <c r="Q2092" s="60"/>
      <c r="R2092" s="60"/>
      <c r="S2092" s="60"/>
      <c r="T2092" s="60"/>
      <c r="U2092" s="60"/>
      <c r="V2092" s="60"/>
      <c r="W2092" s="60"/>
      <c r="X2092" s="60"/>
      <c r="Y2092" s="59"/>
      <c r="Z2092" s="20"/>
      <c r="AA2092" s="60"/>
      <c r="AB2092" s="60"/>
      <c r="AC2092" s="60"/>
      <c r="AD2092" s="60"/>
      <c r="AE2092" s="22"/>
      <c r="AF2092" s="22"/>
      <c r="AG2092" s="22"/>
      <c r="AH2092" s="22"/>
      <c r="AI2092" s="22"/>
      <c r="AJ2092" s="22"/>
      <c r="AK2092" s="38"/>
      <c r="AL2092" s="39"/>
      <c r="AM2092" s="39"/>
      <c r="AN2092" s="39"/>
      <c r="AO2092" s="39"/>
      <c r="AP2092" s="39"/>
      <c r="AQ2092" s="39"/>
      <c r="AR2092" s="40"/>
      <c r="AS2092" s="39"/>
      <c r="AT2092" s="42"/>
      <c r="AU2092" s="39"/>
      <c r="AV2092" s="39"/>
      <c r="AW2092" s="39"/>
      <c r="AX2092" s="39"/>
      <c r="AY2092" s="39"/>
      <c r="AZ2092" s="40"/>
      <c r="BA2092" s="39"/>
      <c r="BB2092" s="40"/>
      <c r="BC2092" s="39"/>
      <c r="BD2092" s="42"/>
      <c r="BE2092" s="38"/>
      <c r="BF2092" s="39"/>
      <c r="BG2092" s="55"/>
      <c r="BH2092" s="56"/>
      <c r="BI2092" s="57"/>
      <c r="BJ2092" s="58"/>
    </row>
    <row r="2093" spans="1:62" customFormat="1" ht="15" x14ac:dyDescent="0.35">
      <c r="A2093" s="121"/>
      <c r="B2093" s="76"/>
      <c r="C2093" s="9"/>
      <c r="D2093" s="9"/>
      <c r="E2093" s="9"/>
      <c r="F2093" s="15"/>
      <c r="G2093" s="5"/>
      <c r="H2093" s="5"/>
      <c r="I2093" s="9"/>
      <c r="J2093" s="9"/>
      <c r="K2093" s="9"/>
      <c r="L2093" s="9"/>
      <c r="M2093" s="9"/>
      <c r="N2093" s="9"/>
      <c r="O2093" s="9"/>
      <c r="P2093" s="9"/>
      <c r="Q2093" s="9"/>
      <c r="R2093" s="9"/>
      <c r="S2093" s="9"/>
      <c r="T2093" s="9"/>
      <c r="U2093" s="9"/>
      <c r="V2093" s="8"/>
      <c r="W2093" s="8"/>
      <c r="X2093" s="7"/>
      <c r="Y2093" s="18"/>
      <c r="Z2093" s="7"/>
      <c r="AA2093" s="7"/>
      <c r="AB2093" s="7"/>
      <c r="AC2093" s="9"/>
      <c r="AD2093" s="8"/>
      <c r="AE2093" s="14"/>
      <c r="AF2093" s="14"/>
      <c r="AG2093" s="14"/>
      <c r="AH2093" s="14"/>
      <c r="AI2093" s="14"/>
      <c r="AJ2093" s="14"/>
      <c r="AK2093" s="125"/>
      <c r="AL2093" s="6"/>
      <c r="AM2093" s="5"/>
      <c r="AN2093" s="5"/>
      <c r="AO2093" s="6"/>
      <c r="AP2093" s="6"/>
      <c r="AQ2093" s="6"/>
      <c r="AR2093" s="6"/>
      <c r="AS2093" s="6"/>
      <c r="AT2093" s="130"/>
      <c r="AU2093" s="6"/>
      <c r="AV2093" s="6"/>
      <c r="AW2093" s="6"/>
      <c r="AX2093" s="6"/>
      <c r="AY2093" s="6"/>
      <c r="AZ2093" s="6"/>
      <c r="BA2093" s="6"/>
      <c r="BB2093" s="6"/>
      <c r="BC2093" s="6"/>
      <c r="BD2093" s="130"/>
      <c r="BE2093" s="124"/>
      <c r="BF2093" s="6"/>
      <c r="BG2093" s="130"/>
      <c r="BH2093" s="6"/>
      <c r="BI2093" s="124"/>
      <c r="BJ2093" s="130"/>
    </row>
    <row r="2094" spans="1:62" customFormat="1" ht="15" x14ac:dyDescent="0.35">
      <c r="A2094" s="34"/>
      <c r="B2094" s="19"/>
      <c r="C2094" s="1"/>
      <c r="D2094" s="9"/>
      <c r="E2094" s="1"/>
      <c r="F2094" s="15"/>
      <c r="G2094" s="37"/>
      <c r="H2094" s="5"/>
      <c r="I2094" s="22"/>
      <c r="J2094" s="22"/>
      <c r="K2094" s="22"/>
      <c r="L2094" s="60"/>
      <c r="M2094" s="60"/>
      <c r="N2094" s="60"/>
      <c r="O2094" s="60"/>
      <c r="P2094" s="60"/>
      <c r="Q2094" s="60"/>
      <c r="R2094" s="60"/>
      <c r="S2094" s="60"/>
      <c r="T2094" s="60"/>
      <c r="U2094" s="60"/>
      <c r="V2094" s="60"/>
      <c r="W2094" s="60"/>
      <c r="X2094" s="60"/>
      <c r="Y2094" s="59"/>
      <c r="Z2094" s="20"/>
      <c r="AA2094" s="60"/>
      <c r="AB2094" s="60"/>
      <c r="AC2094" s="60"/>
      <c r="AD2094" s="60"/>
      <c r="AE2094" s="22"/>
      <c r="AF2094" s="22"/>
      <c r="AG2094" s="22"/>
      <c r="AH2094" s="22"/>
      <c r="AI2094" s="22"/>
      <c r="AJ2094" s="22"/>
      <c r="AK2094" s="38"/>
      <c r="AL2094" s="39"/>
      <c r="AM2094" s="39"/>
      <c r="AN2094" s="39"/>
      <c r="AO2094" s="39"/>
      <c r="AP2094" s="39"/>
      <c r="AQ2094" s="39"/>
      <c r="AR2094" s="40"/>
      <c r="AS2094" s="39"/>
      <c r="AT2094" s="42"/>
      <c r="AU2094" s="39"/>
      <c r="AV2094" s="39"/>
      <c r="AW2094" s="39"/>
      <c r="AX2094" s="39"/>
      <c r="AY2094" s="39"/>
      <c r="AZ2094" s="40"/>
      <c r="BA2094" s="39"/>
      <c r="BB2094" s="40"/>
      <c r="BC2094" s="39"/>
      <c r="BD2094" s="42"/>
      <c r="BE2094" s="38"/>
      <c r="BF2094" s="39"/>
      <c r="BG2094" s="55"/>
      <c r="BH2094" s="56"/>
      <c r="BI2094" s="57"/>
      <c r="BJ2094" s="58"/>
    </row>
    <row r="2095" spans="1:62" customFormat="1" ht="15" x14ac:dyDescent="0.35">
      <c r="A2095" s="121"/>
      <c r="B2095" s="76"/>
      <c r="C2095" s="9"/>
      <c r="D2095" s="9"/>
      <c r="E2095" s="9"/>
      <c r="F2095" s="15"/>
      <c r="G2095" s="5"/>
      <c r="H2095" s="5"/>
      <c r="I2095" s="9"/>
      <c r="J2095" s="9"/>
      <c r="K2095" s="9"/>
      <c r="L2095" s="9"/>
      <c r="M2095" s="9"/>
      <c r="N2095" s="9"/>
      <c r="O2095" s="9"/>
      <c r="P2095" s="9"/>
      <c r="Q2095" s="9"/>
      <c r="R2095" s="9"/>
      <c r="S2095" s="9"/>
      <c r="T2095" s="9"/>
      <c r="U2095" s="9"/>
      <c r="V2095" s="8"/>
      <c r="W2095" s="8"/>
      <c r="X2095" s="7"/>
      <c r="Y2095" s="18"/>
      <c r="Z2095" s="7"/>
      <c r="AA2095" s="7"/>
      <c r="AB2095" s="7"/>
      <c r="AC2095" s="9"/>
      <c r="AD2095" s="8"/>
      <c r="AE2095" s="14"/>
      <c r="AF2095" s="14"/>
      <c r="AG2095" s="14"/>
      <c r="AH2095" s="14"/>
      <c r="AI2095" s="14"/>
      <c r="AJ2095" s="14"/>
      <c r="AK2095" s="125"/>
      <c r="AL2095" s="6"/>
      <c r="AM2095" s="5"/>
      <c r="AN2095" s="5"/>
      <c r="AO2095" s="6"/>
      <c r="AP2095" s="6"/>
      <c r="AQ2095" s="6"/>
      <c r="AR2095" s="6"/>
      <c r="AS2095" s="6"/>
      <c r="AT2095" s="130"/>
      <c r="AU2095" s="6"/>
      <c r="AV2095" s="6"/>
      <c r="AW2095" s="6"/>
      <c r="AX2095" s="6"/>
      <c r="AY2095" s="6"/>
      <c r="AZ2095" s="6"/>
      <c r="BA2095" s="6"/>
      <c r="BB2095" s="6"/>
      <c r="BC2095" s="6"/>
      <c r="BD2095" s="130"/>
      <c r="BE2095" s="124"/>
      <c r="BF2095" s="6"/>
      <c r="BG2095" s="130"/>
      <c r="BH2095" s="6"/>
      <c r="BI2095" s="124"/>
      <c r="BJ2095" s="130"/>
    </row>
    <row r="2096" spans="1:62" customFormat="1" ht="15" x14ac:dyDescent="0.35">
      <c r="A2096" s="121"/>
      <c r="B2096" s="76"/>
      <c r="C2096" s="9"/>
      <c r="D2096" s="9"/>
      <c r="E2096" s="9"/>
      <c r="F2096" s="15"/>
      <c r="G2096" s="5"/>
      <c r="H2096" s="5"/>
      <c r="I2096" s="9"/>
      <c r="J2096" s="9"/>
      <c r="K2096" s="9"/>
      <c r="L2096" s="9"/>
      <c r="M2096" s="9"/>
      <c r="N2096" s="9"/>
      <c r="O2096" s="9"/>
      <c r="P2096" s="9"/>
      <c r="Q2096" s="9"/>
      <c r="R2096" s="9"/>
      <c r="S2096" s="9"/>
      <c r="T2096" s="9"/>
      <c r="U2096" s="9"/>
      <c r="V2096" s="8"/>
      <c r="W2096" s="8"/>
      <c r="X2096" s="7"/>
      <c r="Y2096" s="18"/>
      <c r="Z2096" s="7"/>
      <c r="AA2096" s="7"/>
      <c r="AB2096" s="7"/>
      <c r="AC2096" s="9"/>
      <c r="AD2096" s="8"/>
      <c r="AE2096" s="14"/>
      <c r="AF2096" s="14"/>
      <c r="AG2096" s="14"/>
      <c r="AH2096" s="14"/>
      <c r="AI2096" s="14"/>
      <c r="AJ2096" s="14"/>
      <c r="AK2096" s="125"/>
      <c r="AL2096" s="6"/>
      <c r="AM2096" s="5"/>
      <c r="AN2096" s="5"/>
      <c r="AO2096" s="6"/>
      <c r="AP2096" s="6"/>
      <c r="AQ2096" s="6"/>
      <c r="AR2096" s="6"/>
      <c r="AS2096" s="6"/>
      <c r="AT2096" s="130"/>
      <c r="AU2096" s="6"/>
      <c r="AV2096" s="6"/>
      <c r="AW2096" s="6"/>
      <c r="AX2096" s="6"/>
      <c r="AY2096" s="6"/>
      <c r="AZ2096" s="6"/>
      <c r="BA2096" s="6"/>
      <c r="BB2096" s="6"/>
      <c r="BC2096" s="6"/>
      <c r="BD2096" s="130"/>
      <c r="BE2096" s="124"/>
      <c r="BF2096" s="6"/>
      <c r="BG2096" s="130"/>
      <c r="BH2096" s="6"/>
      <c r="BI2096" s="124"/>
      <c r="BJ2096" s="130"/>
    </row>
    <row r="2097" spans="1:62" customFormat="1" ht="15" x14ac:dyDescent="0.35">
      <c r="A2097" s="34"/>
      <c r="B2097" s="19"/>
      <c r="C2097" s="1"/>
      <c r="D2097" s="9"/>
      <c r="E2097" s="1"/>
      <c r="F2097" s="15"/>
      <c r="G2097" s="37"/>
      <c r="H2097" s="5"/>
      <c r="I2097" s="22"/>
      <c r="J2097" s="22"/>
      <c r="K2097" s="22"/>
      <c r="L2097" s="60"/>
      <c r="M2097" s="60"/>
      <c r="N2097" s="60"/>
      <c r="O2097" s="60"/>
      <c r="P2097" s="60"/>
      <c r="Q2097" s="60"/>
      <c r="R2097" s="60"/>
      <c r="S2097" s="60"/>
      <c r="T2097" s="60"/>
      <c r="U2097" s="60"/>
      <c r="V2097" s="60"/>
      <c r="W2097" s="60"/>
      <c r="X2097" s="60"/>
      <c r="Y2097" s="59"/>
      <c r="Z2097" s="20"/>
      <c r="AA2097" s="60"/>
      <c r="AB2097" s="60"/>
      <c r="AC2097" s="60"/>
      <c r="AD2097" s="60"/>
      <c r="AE2097" s="22"/>
      <c r="AF2097" s="22"/>
      <c r="AG2097" s="22"/>
      <c r="AH2097" s="22"/>
      <c r="AI2097" s="22"/>
      <c r="AJ2097" s="22"/>
      <c r="AK2097" s="38"/>
      <c r="AL2097" s="39"/>
      <c r="AM2097" s="39"/>
      <c r="AN2097" s="39"/>
      <c r="AO2097" s="39"/>
      <c r="AP2097" s="39"/>
      <c r="AQ2097" s="39"/>
      <c r="AR2097" s="40"/>
      <c r="AS2097" s="39"/>
      <c r="AT2097" s="42"/>
      <c r="AU2097" s="39"/>
      <c r="AV2097" s="39"/>
      <c r="AW2097" s="39"/>
      <c r="AX2097" s="39"/>
      <c r="AY2097" s="39"/>
      <c r="AZ2097" s="40"/>
      <c r="BA2097" s="39"/>
      <c r="BB2097" s="40"/>
      <c r="BC2097" s="39"/>
      <c r="BD2097" s="42"/>
      <c r="BE2097" s="38"/>
      <c r="BF2097" s="39"/>
      <c r="BG2097" s="55"/>
      <c r="BH2097" s="56"/>
      <c r="BI2097" s="57"/>
      <c r="BJ2097" s="58"/>
    </row>
    <row r="2098" spans="1:62" customFormat="1" ht="15" x14ac:dyDescent="0.35">
      <c r="A2098" s="34"/>
      <c r="B2098" s="19"/>
      <c r="C2098" s="1"/>
      <c r="D2098" s="9"/>
      <c r="E2098" s="1"/>
      <c r="F2098" s="15"/>
      <c r="G2098" s="37"/>
      <c r="H2098" s="5"/>
      <c r="I2098" s="22"/>
      <c r="J2098" s="22"/>
      <c r="K2098" s="22"/>
      <c r="L2098" s="60"/>
      <c r="M2098" s="60"/>
      <c r="N2098" s="60"/>
      <c r="O2098" s="60"/>
      <c r="P2098" s="60"/>
      <c r="Q2098" s="60"/>
      <c r="R2098" s="60"/>
      <c r="S2098" s="60"/>
      <c r="T2098" s="60"/>
      <c r="U2098" s="60"/>
      <c r="V2098" s="60"/>
      <c r="W2098" s="60"/>
      <c r="X2098" s="60"/>
      <c r="Y2098" s="59"/>
      <c r="Z2098" s="20"/>
      <c r="AA2098" s="60"/>
      <c r="AB2098" s="60"/>
      <c r="AC2098" s="60"/>
      <c r="AD2098" s="60"/>
      <c r="AE2098" s="22"/>
      <c r="AF2098" s="22"/>
      <c r="AG2098" s="22"/>
      <c r="AH2098" s="22"/>
      <c r="AI2098" s="22"/>
      <c r="AJ2098" s="22"/>
      <c r="AK2098" s="38"/>
      <c r="AL2098" s="39"/>
      <c r="AM2098" s="39"/>
      <c r="AN2098" s="39"/>
      <c r="AO2098" s="39"/>
      <c r="AP2098" s="39"/>
      <c r="AQ2098" s="39"/>
      <c r="AR2098" s="40"/>
      <c r="AS2098" s="39"/>
      <c r="AT2098" s="42"/>
      <c r="AU2098" s="39"/>
      <c r="AV2098" s="39"/>
      <c r="AW2098" s="39"/>
      <c r="AX2098" s="39"/>
      <c r="AY2098" s="39"/>
      <c r="AZ2098" s="40"/>
      <c r="BA2098" s="39"/>
      <c r="BB2098" s="40"/>
      <c r="BC2098" s="39"/>
      <c r="BD2098" s="42"/>
      <c r="BE2098" s="38"/>
      <c r="BF2098" s="39"/>
      <c r="BG2098" s="55"/>
      <c r="BH2098" s="56"/>
      <c r="BI2098" s="57"/>
      <c r="BJ2098" s="58"/>
    </row>
    <row r="2099" spans="1:62" customFormat="1" ht="15" x14ac:dyDescent="0.35">
      <c r="A2099" s="34"/>
      <c r="B2099" s="76"/>
      <c r="C2099" s="1"/>
      <c r="D2099" s="9"/>
      <c r="E2099" s="1"/>
      <c r="F2099" s="15"/>
      <c r="G2099" s="5"/>
      <c r="H2099" s="5"/>
      <c r="I2099" s="22"/>
      <c r="J2099" s="22"/>
      <c r="K2099" s="22"/>
      <c r="L2099" s="60"/>
      <c r="M2099" s="60"/>
      <c r="N2099" s="60"/>
      <c r="O2099" s="60"/>
      <c r="P2099" s="60"/>
      <c r="Q2099" s="60"/>
      <c r="R2099" s="60"/>
      <c r="S2099" s="60"/>
      <c r="T2099" s="60"/>
      <c r="U2099" s="60"/>
      <c r="V2099" s="60"/>
      <c r="W2099" s="60"/>
      <c r="X2099" s="60"/>
      <c r="Y2099" s="59"/>
      <c r="Z2099" s="20"/>
      <c r="AA2099" s="60"/>
      <c r="AB2099" s="60"/>
      <c r="AC2099" s="60"/>
      <c r="AD2099" s="60"/>
      <c r="AE2099" s="22"/>
      <c r="AF2099" s="22"/>
      <c r="AG2099" s="22"/>
      <c r="AH2099" s="22"/>
      <c r="AI2099" s="22"/>
      <c r="AJ2099" s="22"/>
      <c r="AK2099" s="38"/>
      <c r="AL2099" s="39"/>
      <c r="AM2099" s="39"/>
      <c r="AN2099" s="39"/>
      <c r="AO2099" s="39"/>
      <c r="AP2099" s="39"/>
      <c r="AQ2099" s="39"/>
      <c r="AR2099" s="40"/>
      <c r="AS2099" s="39"/>
      <c r="AT2099" s="42"/>
      <c r="AU2099" s="39"/>
      <c r="AV2099" s="39"/>
      <c r="AW2099" s="39"/>
      <c r="AX2099" s="39"/>
      <c r="AY2099" s="39"/>
      <c r="AZ2099" s="40"/>
      <c r="BA2099" s="39"/>
      <c r="BB2099" s="40"/>
      <c r="BC2099" s="39"/>
      <c r="BD2099" s="42"/>
      <c r="BE2099" s="38"/>
      <c r="BF2099" s="39"/>
      <c r="BG2099" s="55"/>
      <c r="BH2099" s="56"/>
      <c r="BI2099" s="57"/>
      <c r="BJ2099" s="58"/>
    </row>
    <row r="2100" spans="1:62" customFormat="1" ht="15" x14ac:dyDescent="0.35">
      <c r="A2100" s="34"/>
      <c r="B2100" s="76"/>
      <c r="C2100" s="1"/>
      <c r="D2100" s="9"/>
      <c r="E2100" s="1"/>
      <c r="F2100" s="15"/>
      <c r="G2100" s="5"/>
      <c r="H2100" s="5"/>
      <c r="I2100" s="22"/>
      <c r="J2100" s="22"/>
      <c r="K2100" s="22"/>
      <c r="L2100" s="60"/>
      <c r="M2100" s="60"/>
      <c r="N2100" s="60"/>
      <c r="O2100" s="60"/>
      <c r="P2100" s="60"/>
      <c r="Q2100" s="60"/>
      <c r="R2100" s="60"/>
      <c r="S2100" s="60"/>
      <c r="T2100" s="60"/>
      <c r="U2100" s="60"/>
      <c r="V2100" s="60"/>
      <c r="W2100" s="60"/>
      <c r="X2100" s="60"/>
      <c r="Y2100" s="59"/>
      <c r="Z2100" s="20"/>
      <c r="AA2100" s="60"/>
      <c r="AB2100" s="60"/>
      <c r="AC2100" s="60"/>
      <c r="AD2100" s="60"/>
      <c r="AE2100" s="22"/>
      <c r="AF2100" s="22"/>
      <c r="AG2100" s="22"/>
      <c r="AH2100" s="22"/>
      <c r="AI2100" s="22"/>
      <c r="AJ2100" s="22"/>
      <c r="AK2100" s="38"/>
      <c r="AL2100" s="39"/>
      <c r="AM2100" s="39"/>
      <c r="AN2100" s="39"/>
      <c r="AO2100" s="39"/>
      <c r="AP2100" s="39"/>
      <c r="AQ2100" s="39"/>
      <c r="AR2100" s="40"/>
      <c r="AS2100" s="39"/>
      <c r="AT2100" s="42"/>
      <c r="AU2100" s="39"/>
      <c r="AV2100" s="39"/>
      <c r="AW2100" s="39"/>
      <c r="AX2100" s="39"/>
      <c r="AY2100" s="39"/>
      <c r="AZ2100" s="40"/>
      <c r="BA2100" s="39"/>
      <c r="BB2100" s="40"/>
      <c r="BC2100" s="39"/>
      <c r="BD2100" s="42"/>
      <c r="BE2100" s="38"/>
      <c r="BF2100" s="39"/>
      <c r="BG2100" s="55"/>
      <c r="BH2100" s="56"/>
      <c r="BI2100" s="57"/>
      <c r="BJ2100" s="58"/>
    </row>
    <row r="2101" spans="1:62" customFormat="1" ht="15" x14ac:dyDescent="0.35">
      <c r="A2101" s="121"/>
      <c r="B2101" s="76"/>
      <c r="C2101" s="9"/>
      <c r="D2101" s="9"/>
      <c r="E2101" s="9"/>
      <c r="F2101" s="15"/>
      <c r="G2101" s="5"/>
      <c r="H2101" s="5"/>
      <c r="I2101" s="9"/>
      <c r="J2101" s="9"/>
      <c r="K2101" s="9"/>
      <c r="L2101" s="9"/>
      <c r="M2101" s="9"/>
      <c r="N2101" s="9"/>
      <c r="O2101" s="9"/>
      <c r="P2101" s="9"/>
      <c r="Q2101" s="9"/>
      <c r="R2101" s="9"/>
      <c r="S2101" s="9"/>
      <c r="T2101" s="9"/>
      <c r="U2101" s="9"/>
      <c r="V2101" s="9"/>
      <c r="W2101" s="9"/>
      <c r="X2101" s="65"/>
      <c r="Y2101" s="17"/>
      <c r="Z2101" s="65"/>
      <c r="AA2101" s="9"/>
      <c r="AB2101" s="9"/>
      <c r="AC2101" s="9"/>
      <c r="AD2101" s="9"/>
      <c r="AE2101" s="14"/>
      <c r="AF2101" s="14"/>
      <c r="AG2101" s="14"/>
      <c r="AH2101" s="14"/>
      <c r="AI2101" s="14"/>
      <c r="AJ2101" s="14"/>
      <c r="AK2101" s="124"/>
      <c r="AL2101" s="6"/>
      <c r="AM2101" s="6"/>
      <c r="AN2101" s="6"/>
      <c r="AO2101" s="6"/>
      <c r="AP2101" s="6"/>
      <c r="AQ2101" s="6"/>
      <c r="AR2101" s="6"/>
      <c r="AS2101" s="6"/>
      <c r="AT2101" s="130"/>
      <c r="AU2101" s="39"/>
      <c r="AV2101" s="39"/>
      <c r="AW2101" s="6"/>
      <c r="AX2101" s="6"/>
      <c r="AY2101" s="6"/>
      <c r="AZ2101" s="6"/>
      <c r="BA2101" s="6"/>
      <c r="BB2101" s="6"/>
      <c r="BC2101" s="6"/>
      <c r="BD2101" s="130"/>
      <c r="BE2101" s="124"/>
      <c r="BF2101" s="6"/>
      <c r="BG2101" s="130"/>
      <c r="BH2101" s="6"/>
      <c r="BI2101" s="124"/>
      <c r="BJ2101" s="130"/>
    </row>
    <row r="2102" spans="1:62" customFormat="1" ht="15" x14ac:dyDescent="0.35">
      <c r="A2102" s="121"/>
      <c r="B2102" s="76"/>
      <c r="C2102" s="9"/>
      <c r="D2102" s="9"/>
      <c r="E2102" s="9"/>
      <c r="F2102" s="15"/>
      <c r="G2102" s="5"/>
      <c r="H2102" s="5"/>
      <c r="I2102" s="9"/>
      <c r="J2102" s="9"/>
      <c r="K2102" s="9"/>
      <c r="L2102" s="9"/>
      <c r="M2102" s="9"/>
      <c r="N2102" s="9"/>
      <c r="O2102" s="9"/>
      <c r="P2102" s="9"/>
      <c r="Q2102" s="9"/>
      <c r="R2102" s="9"/>
      <c r="S2102" s="9"/>
      <c r="T2102" s="9"/>
      <c r="U2102" s="9"/>
      <c r="V2102" s="9"/>
      <c r="W2102" s="9"/>
      <c r="X2102" s="65"/>
      <c r="Y2102" s="17"/>
      <c r="Z2102" s="65"/>
      <c r="AA2102" s="9"/>
      <c r="AB2102" s="9"/>
      <c r="AC2102" s="9"/>
      <c r="AD2102" s="9"/>
      <c r="AE2102" s="14"/>
      <c r="AF2102" s="14"/>
      <c r="AG2102" s="14"/>
      <c r="AH2102" s="14"/>
      <c r="AI2102" s="14"/>
      <c r="AJ2102" s="14"/>
      <c r="AK2102" s="124"/>
      <c r="AL2102" s="6"/>
      <c r="AM2102" s="6"/>
      <c r="AN2102" s="6"/>
      <c r="AO2102" s="6"/>
      <c r="AP2102" s="6"/>
      <c r="AQ2102" s="6"/>
      <c r="AR2102" s="6"/>
      <c r="AS2102" s="6"/>
      <c r="AT2102" s="130"/>
      <c r="AU2102" s="39"/>
      <c r="AV2102" s="39"/>
      <c r="AW2102" s="6"/>
      <c r="AX2102" s="6"/>
      <c r="AY2102" s="6"/>
      <c r="AZ2102" s="6"/>
      <c r="BA2102" s="6"/>
      <c r="BB2102" s="6"/>
      <c r="BC2102" s="6"/>
      <c r="BD2102" s="130"/>
      <c r="BE2102" s="124"/>
      <c r="BF2102" s="6"/>
      <c r="BG2102" s="130"/>
      <c r="BH2102" s="6"/>
      <c r="BI2102" s="124"/>
      <c r="BJ2102" s="130"/>
    </row>
    <row r="2103" spans="1:62" customFormat="1" ht="15" x14ac:dyDescent="0.35">
      <c r="A2103" s="34"/>
      <c r="B2103" s="76"/>
      <c r="C2103" s="1"/>
      <c r="D2103" s="9"/>
      <c r="E2103" s="1"/>
      <c r="F2103" s="15"/>
      <c r="G2103" s="5"/>
      <c r="H2103" s="5"/>
      <c r="I2103" s="22"/>
      <c r="J2103" s="22"/>
      <c r="K2103" s="22"/>
      <c r="L2103" s="60"/>
      <c r="M2103" s="60"/>
      <c r="N2103" s="60"/>
      <c r="O2103" s="60"/>
      <c r="P2103" s="60"/>
      <c r="Q2103" s="60"/>
      <c r="R2103" s="60"/>
      <c r="S2103" s="60"/>
      <c r="T2103" s="60"/>
      <c r="U2103" s="60"/>
      <c r="V2103" s="60"/>
      <c r="W2103" s="60"/>
      <c r="X2103" s="60"/>
      <c r="Y2103" s="59"/>
      <c r="Z2103" s="20"/>
      <c r="AA2103" s="60"/>
      <c r="AB2103" s="60"/>
      <c r="AC2103" s="60"/>
      <c r="AD2103" s="60"/>
      <c r="AE2103" s="22"/>
      <c r="AF2103" s="22"/>
      <c r="AG2103" s="22"/>
      <c r="AH2103" s="22"/>
      <c r="AI2103" s="22"/>
      <c r="AJ2103" s="22"/>
      <c r="AK2103" s="38"/>
      <c r="AL2103" s="39"/>
      <c r="AM2103" s="39"/>
      <c r="AN2103" s="39"/>
      <c r="AO2103" s="39"/>
      <c r="AP2103" s="39"/>
      <c r="AQ2103" s="39"/>
      <c r="AR2103" s="40"/>
      <c r="AS2103" s="39"/>
      <c r="AT2103" s="42"/>
      <c r="AU2103" s="39"/>
      <c r="AV2103" s="39"/>
      <c r="AW2103" s="39"/>
      <c r="AX2103" s="39"/>
      <c r="AY2103" s="39"/>
      <c r="AZ2103" s="40"/>
      <c r="BA2103" s="39"/>
      <c r="BB2103" s="40"/>
      <c r="BC2103" s="39"/>
      <c r="BD2103" s="42"/>
      <c r="BE2103" s="38"/>
      <c r="BF2103" s="39"/>
      <c r="BG2103" s="55"/>
      <c r="BH2103" s="56"/>
      <c r="BI2103" s="57"/>
      <c r="BJ2103" s="58"/>
    </row>
    <row r="2104" spans="1:62" customFormat="1" ht="15" x14ac:dyDescent="0.35">
      <c r="A2104" s="34"/>
      <c r="B2104" s="19"/>
      <c r="C2104" s="1"/>
      <c r="D2104" s="9"/>
      <c r="E2104" s="1"/>
      <c r="F2104" s="15"/>
      <c r="G2104" s="37"/>
      <c r="H2104" s="5"/>
      <c r="I2104" s="22"/>
      <c r="J2104" s="22"/>
      <c r="K2104" s="22"/>
      <c r="L2104" s="60"/>
      <c r="M2104" s="60"/>
      <c r="N2104" s="60"/>
      <c r="O2104" s="60"/>
      <c r="P2104" s="60"/>
      <c r="Q2104" s="60"/>
      <c r="R2104" s="60"/>
      <c r="S2104" s="60"/>
      <c r="T2104" s="60"/>
      <c r="U2104" s="60"/>
      <c r="V2104" s="60"/>
      <c r="W2104" s="60"/>
      <c r="X2104" s="60"/>
      <c r="Y2104" s="59"/>
      <c r="Z2104" s="20"/>
      <c r="AA2104" s="60"/>
      <c r="AB2104" s="60"/>
      <c r="AC2104" s="60"/>
      <c r="AD2104" s="60"/>
      <c r="AE2104" s="22"/>
      <c r="AF2104" s="22"/>
      <c r="AG2104" s="22"/>
      <c r="AH2104" s="22"/>
      <c r="AI2104" s="22"/>
      <c r="AJ2104" s="22"/>
      <c r="AK2104" s="38"/>
      <c r="AL2104" s="39"/>
      <c r="AM2104" s="39"/>
      <c r="AN2104" s="39"/>
      <c r="AO2104" s="39"/>
      <c r="AP2104" s="39"/>
      <c r="AQ2104" s="39"/>
      <c r="AR2104" s="40"/>
      <c r="AS2104" s="39"/>
      <c r="AT2104" s="42"/>
      <c r="AU2104" s="39"/>
      <c r="AV2104" s="39"/>
      <c r="AW2104" s="39"/>
      <c r="AX2104" s="39"/>
      <c r="AY2104" s="39"/>
      <c r="AZ2104" s="40"/>
      <c r="BA2104" s="39"/>
      <c r="BB2104" s="40"/>
      <c r="BC2104" s="39"/>
      <c r="BD2104" s="42"/>
      <c r="BE2104" s="38"/>
      <c r="BF2104" s="39"/>
      <c r="BG2104" s="55"/>
      <c r="BH2104" s="56"/>
      <c r="BI2104" s="57"/>
      <c r="BJ2104" s="137"/>
    </row>
    <row r="2105" spans="1:62" customFormat="1" ht="15" x14ac:dyDescent="0.35">
      <c r="A2105" s="121"/>
      <c r="B2105" s="76"/>
      <c r="C2105" s="9"/>
      <c r="D2105" s="9"/>
      <c r="E2105" s="9"/>
      <c r="F2105" s="15"/>
      <c r="G2105" s="5"/>
      <c r="H2105" s="5"/>
      <c r="I2105" s="9"/>
      <c r="J2105" s="9"/>
      <c r="K2105" s="9"/>
      <c r="L2105" s="9"/>
      <c r="M2105" s="9"/>
      <c r="N2105" s="9"/>
      <c r="O2105" s="9"/>
      <c r="P2105" s="9"/>
      <c r="Q2105" s="9"/>
      <c r="R2105" s="9"/>
      <c r="S2105" s="9"/>
      <c r="T2105" s="9"/>
      <c r="U2105" s="9"/>
      <c r="V2105" s="8"/>
      <c r="W2105" s="8"/>
      <c r="X2105" s="7"/>
      <c r="Y2105" s="18"/>
      <c r="Z2105" s="7"/>
      <c r="AA2105" s="7"/>
      <c r="AB2105" s="7"/>
      <c r="AC2105" s="9"/>
      <c r="AD2105" s="8"/>
      <c r="AE2105" s="14"/>
      <c r="AF2105" s="14"/>
      <c r="AG2105" s="14"/>
      <c r="AH2105" s="14"/>
      <c r="AI2105" s="14"/>
      <c r="AJ2105" s="14"/>
      <c r="AK2105" s="125"/>
      <c r="AL2105" s="6"/>
      <c r="AM2105" s="5"/>
      <c r="AN2105" s="5"/>
      <c r="AO2105" s="6"/>
      <c r="AP2105" s="6"/>
      <c r="AQ2105" s="6"/>
      <c r="AR2105" s="6"/>
      <c r="AS2105" s="6"/>
      <c r="AT2105" s="130"/>
      <c r="AU2105" s="6"/>
      <c r="AV2105" s="6"/>
      <c r="AW2105" s="6"/>
      <c r="AX2105" s="6"/>
      <c r="AY2105" s="6"/>
      <c r="AZ2105" s="6"/>
      <c r="BA2105" s="6"/>
      <c r="BB2105" s="6"/>
      <c r="BC2105" s="6"/>
      <c r="BD2105" s="130"/>
      <c r="BE2105" s="124"/>
      <c r="BF2105" s="6"/>
      <c r="BG2105" s="130"/>
      <c r="BH2105" s="6"/>
      <c r="BI2105" s="124"/>
      <c r="BJ2105" s="137"/>
    </row>
    <row r="2106" spans="1:62" customFormat="1" ht="15" x14ac:dyDescent="0.35">
      <c r="A2106" s="121"/>
      <c r="B2106" s="76"/>
      <c r="C2106" s="9"/>
      <c r="D2106" s="9"/>
      <c r="E2106" s="9"/>
      <c r="F2106" s="15"/>
      <c r="G2106" s="5"/>
      <c r="H2106" s="5"/>
      <c r="I2106" s="9"/>
      <c r="J2106" s="9"/>
      <c r="K2106" s="9"/>
      <c r="L2106" s="9"/>
      <c r="M2106" s="9"/>
      <c r="N2106" s="9"/>
      <c r="O2106" s="9"/>
      <c r="P2106" s="9"/>
      <c r="Q2106" s="9"/>
      <c r="R2106" s="9"/>
      <c r="S2106" s="9"/>
      <c r="T2106" s="9"/>
      <c r="U2106" s="9"/>
      <c r="V2106" s="9"/>
      <c r="W2106" s="9"/>
      <c r="X2106" s="65"/>
      <c r="Y2106" s="17"/>
      <c r="Z2106" s="65"/>
      <c r="AA2106" s="9"/>
      <c r="AB2106" s="9"/>
      <c r="AC2106" s="9"/>
      <c r="AD2106" s="9"/>
      <c r="AE2106" s="14"/>
      <c r="AF2106" s="14"/>
      <c r="AG2106" s="14"/>
      <c r="AH2106" s="14"/>
      <c r="AI2106" s="14"/>
      <c r="AJ2106" s="14"/>
      <c r="AK2106" s="124"/>
      <c r="AL2106" s="6"/>
      <c r="AM2106" s="6"/>
      <c r="AN2106" s="6"/>
      <c r="AO2106" s="6"/>
      <c r="AP2106" s="6"/>
      <c r="AQ2106" s="6"/>
      <c r="AR2106" s="6"/>
      <c r="AS2106" s="6"/>
      <c r="AT2106" s="130"/>
      <c r="AU2106" s="39"/>
      <c r="AV2106" s="39"/>
      <c r="AW2106" s="6"/>
      <c r="AX2106" s="6"/>
      <c r="AY2106" s="6"/>
      <c r="AZ2106" s="6"/>
      <c r="BA2106" s="6"/>
      <c r="BB2106" s="6"/>
      <c r="BC2106" s="6"/>
      <c r="BD2106" s="130"/>
      <c r="BE2106" s="124"/>
      <c r="BF2106" s="6"/>
      <c r="BG2106" s="130"/>
      <c r="BH2106" s="6"/>
      <c r="BI2106" s="124"/>
      <c r="BJ2106" s="130"/>
    </row>
    <row r="2107" spans="1:62" customFormat="1" ht="15" x14ac:dyDescent="0.35">
      <c r="A2107" s="34"/>
      <c r="B2107" s="19"/>
      <c r="C2107" s="1"/>
      <c r="D2107" s="9"/>
      <c r="E2107" s="1"/>
      <c r="F2107" s="15"/>
      <c r="G2107" s="37"/>
      <c r="H2107" s="5"/>
      <c r="I2107" s="22"/>
      <c r="J2107" s="22"/>
      <c r="K2107" s="22"/>
      <c r="L2107" s="60"/>
      <c r="M2107" s="60"/>
      <c r="N2107" s="60"/>
      <c r="O2107" s="60"/>
      <c r="P2107" s="60"/>
      <c r="Q2107" s="60"/>
      <c r="R2107" s="60"/>
      <c r="S2107" s="60"/>
      <c r="T2107" s="60"/>
      <c r="U2107" s="60"/>
      <c r="V2107" s="60"/>
      <c r="W2107" s="60"/>
      <c r="X2107" s="60"/>
      <c r="Y2107" s="59"/>
      <c r="Z2107" s="20"/>
      <c r="AA2107" s="60"/>
      <c r="AB2107" s="60"/>
      <c r="AC2107" s="60"/>
      <c r="AD2107" s="60"/>
      <c r="AE2107" s="22"/>
      <c r="AF2107" s="22"/>
      <c r="AG2107" s="22"/>
      <c r="AH2107" s="22"/>
      <c r="AI2107" s="22"/>
      <c r="AJ2107" s="22"/>
      <c r="AK2107" s="38"/>
      <c r="AL2107" s="39"/>
      <c r="AM2107" s="39"/>
      <c r="AN2107" s="39"/>
      <c r="AO2107" s="39"/>
      <c r="AP2107" s="39"/>
      <c r="AQ2107" s="39"/>
      <c r="AR2107" s="40"/>
      <c r="AS2107" s="39"/>
      <c r="AT2107" s="42"/>
      <c r="AU2107" s="39"/>
      <c r="AV2107" s="39"/>
      <c r="AW2107" s="39"/>
      <c r="AX2107" s="39"/>
      <c r="AY2107" s="39"/>
      <c r="AZ2107" s="40"/>
      <c r="BA2107" s="39"/>
      <c r="BB2107" s="40"/>
      <c r="BC2107" s="39"/>
      <c r="BD2107" s="42"/>
      <c r="BE2107" s="38"/>
      <c r="BF2107" s="39"/>
      <c r="BG2107" s="55"/>
      <c r="BH2107" s="56"/>
      <c r="BI2107" s="57"/>
      <c r="BJ2107" s="58"/>
    </row>
    <row r="2108" spans="1:62" customFormat="1" ht="15" x14ac:dyDescent="0.35">
      <c r="A2108" s="121"/>
      <c r="B2108" s="76"/>
      <c r="C2108" s="9"/>
      <c r="D2108" s="9"/>
      <c r="E2108" s="9"/>
      <c r="F2108" s="15"/>
      <c r="G2108" s="5"/>
      <c r="H2108" s="5"/>
      <c r="I2108" s="9"/>
      <c r="J2108" s="9"/>
      <c r="K2108" s="9"/>
      <c r="L2108" s="9"/>
      <c r="M2108" s="9"/>
      <c r="N2108" s="9"/>
      <c r="O2108" s="9"/>
      <c r="P2108" s="9"/>
      <c r="Q2108" s="9"/>
      <c r="R2108" s="9"/>
      <c r="S2108" s="9"/>
      <c r="T2108" s="9"/>
      <c r="U2108" s="9"/>
      <c r="V2108" s="9"/>
      <c r="W2108" s="9"/>
      <c r="X2108" s="65"/>
      <c r="Y2108" s="17"/>
      <c r="Z2108" s="65"/>
      <c r="AA2108" s="9"/>
      <c r="AB2108" s="9"/>
      <c r="AC2108" s="9"/>
      <c r="AD2108" s="9"/>
      <c r="AE2108" s="14"/>
      <c r="AF2108" s="14"/>
      <c r="AG2108" s="14"/>
      <c r="AH2108" s="14"/>
      <c r="AI2108" s="14"/>
      <c r="AJ2108" s="14"/>
      <c r="AK2108" s="124"/>
      <c r="AL2108" s="6"/>
      <c r="AM2108" s="6"/>
      <c r="AN2108" s="6"/>
      <c r="AO2108" s="6"/>
      <c r="AP2108" s="6"/>
      <c r="AQ2108" s="6"/>
      <c r="AR2108" s="6"/>
      <c r="AS2108" s="6"/>
      <c r="AT2108" s="130"/>
      <c r="AU2108" s="39"/>
      <c r="AV2108" s="39"/>
      <c r="AW2108" s="6"/>
      <c r="AX2108" s="6"/>
      <c r="AY2108" s="6"/>
      <c r="AZ2108" s="6"/>
      <c r="BA2108" s="6"/>
      <c r="BB2108" s="6"/>
      <c r="BC2108" s="6"/>
      <c r="BD2108" s="130"/>
      <c r="BE2108" s="124"/>
      <c r="BF2108" s="6"/>
      <c r="BG2108" s="130"/>
      <c r="BH2108" s="6"/>
      <c r="BI2108" s="124"/>
      <c r="BJ2108" s="130"/>
    </row>
    <row r="2109" spans="1:62" customFormat="1" ht="15" x14ac:dyDescent="0.35">
      <c r="A2109" s="121"/>
      <c r="B2109" s="76"/>
      <c r="C2109" s="9"/>
      <c r="D2109" s="9"/>
      <c r="E2109" s="9"/>
      <c r="F2109" s="15"/>
      <c r="G2109" s="5"/>
      <c r="H2109" s="5"/>
      <c r="I2109" s="9"/>
      <c r="J2109" s="9"/>
      <c r="K2109" s="9"/>
      <c r="L2109" s="9"/>
      <c r="M2109" s="9"/>
      <c r="N2109" s="9"/>
      <c r="O2109" s="9"/>
      <c r="P2109" s="9"/>
      <c r="Q2109" s="9"/>
      <c r="R2109" s="9"/>
      <c r="S2109" s="9"/>
      <c r="T2109" s="9"/>
      <c r="U2109" s="9"/>
      <c r="V2109" s="9"/>
      <c r="W2109" s="9"/>
      <c r="X2109" s="65"/>
      <c r="Y2109" s="17"/>
      <c r="Z2109" s="65"/>
      <c r="AA2109" s="9"/>
      <c r="AB2109" s="9"/>
      <c r="AC2109" s="9"/>
      <c r="AD2109" s="9"/>
      <c r="AE2109" s="14"/>
      <c r="AF2109" s="14"/>
      <c r="AG2109" s="14"/>
      <c r="AH2109" s="14"/>
      <c r="AI2109" s="14"/>
      <c r="AJ2109" s="14"/>
      <c r="AK2109" s="124"/>
      <c r="AL2109" s="6"/>
      <c r="AM2109" s="6"/>
      <c r="AN2109" s="6"/>
      <c r="AO2109" s="6"/>
      <c r="AP2109" s="6"/>
      <c r="AQ2109" s="6"/>
      <c r="AR2109" s="6"/>
      <c r="AS2109" s="6"/>
      <c r="AT2109" s="130"/>
      <c r="AU2109" s="39"/>
      <c r="AV2109" s="39"/>
      <c r="AW2109" s="6"/>
      <c r="AX2109" s="6"/>
      <c r="AY2109" s="6"/>
      <c r="AZ2109" s="6"/>
      <c r="BA2109" s="6"/>
      <c r="BB2109" s="6"/>
      <c r="BC2109" s="6"/>
      <c r="BD2109" s="130"/>
      <c r="BE2109" s="124"/>
      <c r="BF2109" s="6"/>
      <c r="BG2109" s="130"/>
      <c r="BH2109" s="6"/>
      <c r="BI2109" s="124"/>
      <c r="BJ2109" s="130"/>
    </row>
    <row r="2110" spans="1:62" customFormat="1" ht="15" x14ac:dyDescent="0.35">
      <c r="A2110" s="121"/>
      <c r="B2110" s="76"/>
      <c r="C2110" s="9"/>
      <c r="D2110" s="9"/>
      <c r="E2110" s="9"/>
      <c r="F2110" s="15"/>
      <c r="G2110" s="5"/>
      <c r="H2110" s="5"/>
      <c r="I2110" s="9"/>
      <c r="J2110" s="9"/>
      <c r="K2110" s="9"/>
      <c r="L2110" s="9"/>
      <c r="M2110" s="9"/>
      <c r="N2110" s="9"/>
      <c r="O2110" s="9"/>
      <c r="P2110" s="9"/>
      <c r="Q2110" s="9"/>
      <c r="R2110" s="9"/>
      <c r="S2110" s="9"/>
      <c r="T2110" s="9"/>
      <c r="U2110" s="9"/>
      <c r="V2110" s="8"/>
      <c r="W2110" s="8"/>
      <c r="X2110" s="7"/>
      <c r="Y2110" s="18"/>
      <c r="Z2110" s="7"/>
      <c r="AA2110" s="7"/>
      <c r="AB2110" s="7"/>
      <c r="AC2110" s="9"/>
      <c r="AD2110" s="8"/>
      <c r="AE2110" s="14"/>
      <c r="AF2110" s="14"/>
      <c r="AG2110" s="14"/>
      <c r="AH2110" s="14"/>
      <c r="AI2110" s="14"/>
      <c r="AJ2110" s="14"/>
      <c r="AK2110" s="125"/>
      <c r="AL2110" s="6"/>
      <c r="AM2110" s="5"/>
      <c r="AN2110" s="5"/>
      <c r="AO2110" s="6"/>
      <c r="AP2110" s="6"/>
      <c r="AQ2110" s="6"/>
      <c r="AR2110" s="6"/>
      <c r="AS2110" s="6"/>
      <c r="AT2110" s="130"/>
      <c r="AU2110" s="6"/>
      <c r="AV2110" s="6"/>
      <c r="AW2110" s="6"/>
      <c r="AX2110" s="6"/>
      <c r="AY2110" s="6"/>
      <c r="AZ2110" s="6"/>
      <c r="BA2110" s="6"/>
      <c r="BB2110" s="6"/>
      <c r="BC2110" s="6"/>
      <c r="BD2110" s="130"/>
      <c r="BE2110" s="124"/>
      <c r="BF2110" s="6"/>
      <c r="BG2110" s="130"/>
      <c r="BH2110" s="6"/>
      <c r="BI2110" s="124"/>
      <c r="BJ2110" s="130"/>
    </row>
    <row r="2111" spans="1:62" customFormat="1" ht="15" x14ac:dyDescent="0.35">
      <c r="A2111" s="121"/>
      <c r="B2111" s="76"/>
      <c r="C2111" s="9"/>
      <c r="D2111" s="9"/>
      <c r="E2111" s="9"/>
      <c r="F2111" s="15"/>
      <c r="G2111" s="5"/>
      <c r="H2111" s="5"/>
      <c r="I2111" s="9"/>
      <c r="J2111" s="9"/>
      <c r="K2111" s="9"/>
      <c r="L2111" s="9"/>
      <c r="M2111" s="9"/>
      <c r="N2111" s="9"/>
      <c r="O2111" s="9"/>
      <c r="P2111" s="9"/>
      <c r="Q2111" s="9"/>
      <c r="R2111" s="9"/>
      <c r="S2111" s="9"/>
      <c r="T2111" s="9"/>
      <c r="U2111" s="9"/>
      <c r="V2111" s="8"/>
      <c r="W2111" s="8"/>
      <c r="X2111" s="7"/>
      <c r="Y2111" s="18"/>
      <c r="Z2111" s="7"/>
      <c r="AA2111" s="7"/>
      <c r="AB2111" s="7"/>
      <c r="AC2111" s="9"/>
      <c r="AD2111" s="8"/>
      <c r="AE2111" s="14"/>
      <c r="AF2111" s="14"/>
      <c r="AG2111" s="14"/>
      <c r="AH2111" s="14"/>
      <c r="AI2111" s="14"/>
      <c r="AJ2111" s="14"/>
      <c r="AK2111" s="125"/>
      <c r="AL2111" s="6"/>
      <c r="AM2111" s="5"/>
      <c r="AN2111" s="5"/>
      <c r="AO2111" s="6"/>
      <c r="AP2111" s="6"/>
      <c r="AQ2111" s="6"/>
      <c r="AR2111" s="6"/>
      <c r="AS2111" s="6"/>
      <c r="AT2111" s="130"/>
      <c r="AU2111" s="6"/>
      <c r="AV2111" s="6"/>
      <c r="AW2111" s="6"/>
      <c r="AX2111" s="6"/>
      <c r="AY2111" s="6"/>
      <c r="AZ2111" s="6"/>
      <c r="BA2111" s="6"/>
      <c r="BB2111" s="6"/>
      <c r="BC2111" s="6"/>
      <c r="BD2111" s="130"/>
      <c r="BE2111" s="124"/>
      <c r="BF2111" s="6"/>
      <c r="BG2111" s="130"/>
      <c r="BH2111" s="6"/>
      <c r="BI2111" s="124"/>
      <c r="BJ2111" s="137"/>
    </row>
    <row r="2112" spans="1:62" customFormat="1" ht="15" x14ac:dyDescent="0.35">
      <c r="A2112" s="121"/>
      <c r="B2112" s="76"/>
      <c r="C2112" s="9"/>
      <c r="D2112" s="9"/>
      <c r="E2112" s="9"/>
      <c r="F2112" s="15"/>
      <c r="G2112" s="5"/>
      <c r="H2112" s="5"/>
      <c r="I2112" s="9"/>
      <c r="J2112" s="9"/>
      <c r="K2112" s="9"/>
      <c r="L2112" s="9"/>
      <c r="M2112" s="9"/>
      <c r="N2112" s="9"/>
      <c r="O2112" s="9"/>
      <c r="P2112" s="9"/>
      <c r="Q2112" s="9"/>
      <c r="R2112" s="9"/>
      <c r="S2112" s="9"/>
      <c r="T2112" s="9"/>
      <c r="U2112" s="9"/>
      <c r="V2112" s="9"/>
      <c r="W2112" s="9"/>
      <c r="X2112" s="65"/>
      <c r="Y2112" s="17"/>
      <c r="Z2112" s="65"/>
      <c r="AA2112" s="9"/>
      <c r="AB2112" s="9"/>
      <c r="AC2112" s="9"/>
      <c r="AD2112" s="9"/>
      <c r="AE2112" s="14"/>
      <c r="AF2112" s="14"/>
      <c r="AG2112" s="14"/>
      <c r="AH2112" s="14"/>
      <c r="AI2112" s="14"/>
      <c r="AJ2112" s="14"/>
      <c r="AK2112" s="124"/>
      <c r="AL2112" s="6"/>
      <c r="AM2112" s="6"/>
      <c r="AN2112" s="6"/>
      <c r="AO2112" s="6"/>
      <c r="AP2112" s="6"/>
      <c r="AQ2112" s="6"/>
      <c r="AR2112" s="6"/>
      <c r="AS2112" s="6"/>
      <c r="AT2112" s="130"/>
      <c r="AU2112" s="39"/>
      <c r="AV2112" s="39"/>
      <c r="AW2112" s="6"/>
      <c r="AX2112" s="6"/>
      <c r="AY2112" s="6"/>
      <c r="AZ2112" s="6"/>
      <c r="BA2112" s="6"/>
      <c r="BB2112" s="6"/>
      <c r="BC2112" s="6"/>
      <c r="BD2112" s="130"/>
      <c r="BE2112" s="124"/>
      <c r="BF2112" s="6"/>
      <c r="BG2112" s="130"/>
      <c r="BH2112" s="6"/>
      <c r="BI2112" s="124"/>
      <c r="BJ2112" s="137"/>
    </row>
    <row r="2113" spans="1:62" customFormat="1" ht="15" x14ac:dyDescent="0.35">
      <c r="A2113" s="121"/>
      <c r="B2113" s="76"/>
      <c r="C2113" s="9"/>
      <c r="D2113" s="9"/>
      <c r="E2113" s="9"/>
      <c r="F2113" s="15"/>
      <c r="G2113" s="5"/>
      <c r="H2113" s="5"/>
      <c r="I2113" s="9"/>
      <c r="J2113" s="9"/>
      <c r="K2113" s="9"/>
      <c r="L2113" s="9"/>
      <c r="M2113" s="9"/>
      <c r="N2113" s="9"/>
      <c r="O2113" s="9"/>
      <c r="P2113" s="9"/>
      <c r="Q2113" s="9"/>
      <c r="R2113" s="9"/>
      <c r="S2113" s="9"/>
      <c r="T2113" s="9"/>
      <c r="U2113" s="9"/>
      <c r="V2113" s="9"/>
      <c r="W2113" s="9"/>
      <c r="X2113" s="65"/>
      <c r="Y2113" s="17"/>
      <c r="Z2113" s="65"/>
      <c r="AA2113" s="9"/>
      <c r="AB2113" s="9"/>
      <c r="AC2113" s="9"/>
      <c r="AD2113" s="9"/>
      <c r="AE2113" s="14"/>
      <c r="AF2113" s="14"/>
      <c r="AG2113" s="14"/>
      <c r="AH2113" s="14"/>
      <c r="AI2113" s="14"/>
      <c r="AJ2113" s="14"/>
      <c r="AK2113" s="124"/>
      <c r="AL2113" s="6"/>
      <c r="AM2113" s="6"/>
      <c r="AN2113" s="6"/>
      <c r="AO2113" s="6"/>
      <c r="AP2113" s="6"/>
      <c r="AQ2113" s="6"/>
      <c r="AR2113" s="6"/>
      <c r="AS2113" s="6"/>
      <c r="AT2113" s="130"/>
      <c r="AU2113" s="39"/>
      <c r="AV2113" s="39"/>
      <c r="AW2113" s="6"/>
      <c r="AX2113" s="6"/>
      <c r="AY2113" s="6"/>
      <c r="AZ2113" s="6"/>
      <c r="BA2113" s="6"/>
      <c r="BB2113" s="6"/>
      <c r="BC2113" s="6"/>
      <c r="BD2113" s="130"/>
      <c r="BE2113" s="124"/>
      <c r="BF2113" s="6"/>
      <c r="BG2113" s="130"/>
      <c r="BH2113" s="6"/>
      <c r="BI2113" s="124"/>
      <c r="BJ2113" s="130"/>
    </row>
    <row r="2114" spans="1:62" customFormat="1" ht="15" x14ac:dyDescent="0.35">
      <c r="A2114" s="121"/>
      <c r="B2114" s="76"/>
      <c r="C2114" s="9"/>
      <c r="D2114" s="9"/>
      <c r="E2114" s="9"/>
      <c r="F2114" s="15"/>
      <c r="G2114" s="5"/>
      <c r="H2114" s="5"/>
      <c r="I2114" s="9"/>
      <c r="J2114" s="9"/>
      <c r="K2114" s="9"/>
      <c r="L2114" s="9"/>
      <c r="M2114" s="9"/>
      <c r="N2114" s="9"/>
      <c r="O2114" s="9"/>
      <c r="P2114" s="9"/>
      <c r="Q2114" s="9"/>
      <c r="R2114" s="9"/>
      <c r="S2114" s="9"/>
      <c r="T2114" s="9"/>
      <c r="U2114" s="9"/>
      <c r="V2114" s="8"/>
      <c r="W2114" s="8"/>
      <c r="X2114" s="7"/>
      <c r="Y2114" s="18"/>
      <c r="Z2114" s="7"/>
      <c r="AA2114" s="7"/>
      <c r="AB2114" s="7"/>
      <c r="AC2114" s="9"/>
      <c r="AD2114" s="8"/>
      <c r="AE2114" s="14"/>
      <c r="AF2114" s="14"/>
      <c r="AG2114" s="14"/>
      <c r="AH2114" s="14"/>
      <c r="AI2114" s="14"/>
      <c r="AJ2114" s="14"/>
      <c r="AK2114" s="125"/>
      <c r="AL2114" s="6"/>
      <c r="AM2114" s="5"/>
      <c r="AN2114" s="5"/>
      <c r="AO2114" s="6"/>
      <c r="AP2114" s="6"/>
      <c r="AQ2114" s="6"/>
      <c r="AR2114" s="6"/>
      <c r="AS2114" s="6"/>
      <c r="AT2114" s="130"/>
      <c r="AU2114" s="39"/>
      <c r="AV2114" s="39"/>
      <c r="AW2114" s="6"/>
      <c r="AX2114" s="6"/>
      <c r="AY2114" s="6"/>
      <c r="AZ2114" s="6"/>
      <c r="BA2114" s="6"/>
      <c r="BB2114" s="6"/>
      <c r="BC2114" s="6"/>
      <c r="BD2114" s="130"/>
      <c r="BE2114" s="124"/>
      <c r="BF2114" s="6"/>
      <c r="BG2114" s="130"/>
      <c r="BH2114" s="6"/>
      <c r="BI2114" s="124"/>
      <c r="BJ2114" s="130"/>
    </row>
    <row r="2115" spans="1:62" customFormat="1" ht="15" x14ac:dyDescent="0.35">
      <c r="A2115" s="34"/>
      <c r="B2115" s="76"/>
      <c r="C2115" s="1"/>
      <c r="D2115" s="9"/>
      <c r="E2115" s="1"/>
      <c r="F2115" s="15"/>
      <c r="G2115" s="5"/>
      <c r="H2115" s="5"/>
      <c r="I2115" s="22"/>
      <c r="J2115" s="22"/>
      <c r="K2115" s="22"/>
      <c r="L2115" s="60"/>
      <c r="M2115" s="60"/>
      <c r="N2115" s="60"/>
      <c r="O2115" s="60"/>
      <c r="P2115" s="60"/>
      <c r="Q2115" s="60"/>
      <c r="R2115" s="60"/>
      <c r="S2115" s="60"/>
      <c r="T2115" s="60"/>
      <c r="U2115" s="60"/>
      <c r="V2115" s="60"/>
      <c r="W2115" s="60"/>
      <c r="X2115" s="60"/>
      <c r="Y2115" s="59"/>
      <c r="Z2115" s="20"/>
      <c r="AA2115" s="60"/>
      <c r="AB2115" s="60"/>
      <c r="AC2115" s="60"/>
      <c r="AD2115" s="60"/>
      <c r="AE2115" s="22"/>
      <c r="AF2115" s="22"/>
      <c r="AG2115" s="22"/>
      <c r="AH2115" s="22"/>
      <c r="AI2115" s="22"/>
      <c r="AJ2115" s="22"/>
      <c r="AK2115" s="38"/>
      <c r="AL2115" s="39"/>
      <c r="AM2115" s="39"/>
      <c r="AN2115" s="39"/>
      <c r="AO2115" s="39"/>
      <c r="AP2115" s="39"/>
      <c r="AQ2115" s="39"/>
      <c r="AR2115" s="40"/>
      <c r="AS2115" s="39"/>
      <c r="AT2115" s="42"/>
      <c r="AU2115" s="39"/>
      <c r="AV2115" s="39"/>
      <c r="AW2115" s="39"/>
      <c r="AX2115" s="39"/>
      <c r="AY2115" s="39"/>
      <c r="AZ2115" s="40"/>
      <c r="BA2115" s="39"/>
      <c r="BB2115" s="40"/>
      <c r="BC2115" s="39"/>
      <c r="BD2115" s="42"/>
      <c r="BE2115" s="38"/>
      <c r="BF2115" s="39"/>
      <c r="BG2115" s="55"/>
      <c r="BH2115" s="56"/>
      <c r="BI2115" s="57"/>
      <c r="BJ2115" s="58"/>
    </row>
    <row r="2116" spans="1:62" customFormat="1" ht="15" x14ac:dyDescent="0.35">
      <c r="A2116" s="121"/>
      <c r="B2116" s="76"/>
      <c r="C2116" s="9"/>
      <c r="D2116" s="9"/>
      <c r="E2116" s="9"/>
      <c r="F2116" s="15"/>
      <c r="G2116" s="5"/>
      <c r="H2116" s="5"/>
      <c r="I2116" s="9"/>
      <c r="J2116" s="9"/>
      <c r="K2116" s="9"/>
      <c r="L2116" s="9"/>
      <c r="M2116" s="9"/>
      <c r="N2116" s="9"/>
      <c r="O2116" s="9"/>
      <c r="P2116" s="9"/>
      <c r="Q2116" s="9"/>
      <c r="R2116" s="9"/>
      <c r="S2116" s="9"/>
      <c r="T2116" s="9"/>
      <c r="U2116" s="9"/>
      <c r="V2116" s="8"/>
      <c r="W2116" s="8"/>
      <c r="X2116" s="7"/>
      <c r="Y2116" s="18"/>
      <c r="Z2116" s="7"/>
      <c r="AA2116" s="7"/>
      <c r="AB2116" s="7"/>
      <c r="AC2116" s="9"/>
      <c r="AD2116" s="8"/>
      <c r="AE2116" s="14"/>
      <c r="AF2116" s="14"/>
      <c r="AG2116" s="14"/>
      <c r="AH2116" s="14"/>
      <c r="AI2116" s="14"/>
      <c r="AJ2116" s="14"/>
      <c r="AK2116" s="125"/>
      <c r="AL2116" s="6"/>
      <c r="AM2116" s="5"/>
      <c r="AN2116" s="5"/>
      <c r="AO2116" s="6"/>
      <c r="AP2116" s="6"/>
      <c r="AQ2116" s="6"/>
      <c r="AR2116" s="6"/>
      <c r="AS2116" s="6"/>
      <c r="AT2116" s="130"/>
      <c r="AU2116" s="6"/>
      <c r="AV2116" s="6"/>
      <c r="AW2116" s="6"/>
      <c r="AX2116" s="6"/>
      <c r="AY2116" s="6"/>
      <c r="AZ2116" s="6"/>
      <c r="BA2116" s="6"/>
      <c r="BB2116" s="6"/>
      <c r="BC2116" s="6"/>
      <c r="BD2116" s="130"/>
      <c r="BE2116" s="124"/>
      <c r="BF2116" s="6"/>
      <c r="BG2116" s="130"/>
      <c r="BH2116" s="6"/>
      <c r="BI2116" s="124"/>
      <c r="BJ2116" s="130"/>
    </row>
    <row r="2117" spans="1:62" customFormat="1" ht="15" x14ac:dyDescent="0.35">
      <c r="A2117" s="121"/>
      <c r="B2117" s="76"/>
      <c r="C2117" s="9"/>
      <c r="D2117" s="9"/>
      <c r="E2117" s="9"/>
      <c r="F2117" s="15"/>
      <c r="G2117" s="5"/>
      <c r="H2117" s="5"/>
      <c r="I2117" s="9"/>
      <c r="J2117" s="9"/>
      <c r="K2117" s="9"/>
      <c r="L2117" s="9"/>
      <c r="M2117" s="9"/>
      <c r="N2117" s="9"/>
      <c r="O2117" s="9"/>
      <c r="P2117" s="9"/>
      <c r="Q2117" s="9"/>
      <c r="R2117" s="9"/>
      <c r="S2117" s="9"/>
      <c r="T2117" s="9"/>
      <c r="U2117" s="9"/>
      <c r="V2117" s="9"/>
      <c r="W2117" s="9"/>
      <c r="X2117" s="65"/>
      <c r="Y2117" s="17"/>
      <c r="Z2117" s="65"/>
      <c r="AA2117" s="9"/>
      <c r="AB2117" s="9"/>
      <c r="AC2117" s="9"/>
      <c r="AD2117" s="9"/>
      <c r="AE2117" s="14"/>
      <c r="AF2117" s="14"/>
      <c r="AG2117" s="14"/>
      <c r="AH2117" s="14"/>
      <c r="AI2117" s="14"/>
      <c r="AJ2117" s="14"/>
      <c r="AK2117" s="124"/>
      <c r="AL2117" s="6"/>
      <c r="AM2117" s="6"/>
      <c r="AN2117" s="6"/>
      <c r="AO2117" s="6"/>
      <c r="AP2117" s="6"/>
      <c r="AQ2117" s="6"/>
      <c r="AR2117" s="6"/>
      <c r="AS2117" s="6"/>
      <c r="AT2117" s="130"/>
      <c r="AU2117" s="39"/>
      <c r="AV2117" s="39"/>
      <c r="AW2117" s="6"/>
      <c r="AX2117" s="6"/>
      <c r="AY2117" s="6"/>
      <c r="AZ2117" s="6"/>
      <c r="BA2117" s="6"/>
      <c r="BB2117" s="6"/>
      <c r="BC2117" s="6"/>
      <c r="BD2117" s="130"/>
      <c r="BE2117" s="124"/>
      <c r="BF2117" s="6"/>
      <c r="BG2117" s="130"/>
      <c r="BH2117" s="6"/>
      <c r="BI2117" s="124"/>
      <c r="BJ2117" s="130"/>
    </row>
    <row r="2118" spans="1:62" customFormat="1" ht="15" x14ac:dyDescent="0.35">
      <c r="A2118" s="121"/>
      <c r="B2118" s="76"/>
      <c r="C2118" s="9"/>
      <c r="D2118" s="9"/>
      <c r="E2118" s="9"/>
      <c r="F2118" s="15"/>
      <c r="G2118" s="5"/>
      <c r="H2118" s="5"/>
      <c r="I2118" s="9"/>
      <c r="J2118" s="9"/>
      <c r="K2118" s="9"/>
      <c r="L2118" s="9"/>
      <c r="M2118" s="9"/>
      <c r="N2118" s="9"/>
      <c r="O2118" s="9"/>
      <c r="P2118" s="9"/>
      <c r="Q2118" s="9"/>
      <c r="R2118" s="9"/>
      <c r="S2118" s="9"/>
      <c r="T2118" s="9"/>
      <c r="U2118" s="9"/>
      <c r="V2118" s="8"/>
      <c r="W2118" s="8"/>
      <c r="X2118" s="7"/>
      <c r="Y2118" s="18"/>
      <c r="Z2118" s="7"/>
      <c r="AA2118" s="7"/>
      <c r="AB2118" s="7"/>
      <c r="AC2118" s="9"/>
      <c r="AD2118" s="8"/>
      <c r="AE2118" s="14"/>
      <c r="AF2118" s="14"/>
      <c r="AG2118" s="14"/>
      <c r="AH2118" s="14"/>
      <c r="AI2118" s="14"/>
      <c r="AJ2118" s="14"/>
      <c r="AK2118" s="125"/>
      <c r="AL2118" s="6"/>
      <c r="AM2118" s="5"/>
      <c r="AN2118" s="5"/>
      <c r="AO2118" s="6"/>
      <c r="AP2118" s="6"/>
      <c r="AQ2118" s="6"/>
      <c r="AR2118" s="6"/>
      <c r="AS2118" s="6"/>
      <c r="AT2118" s="130"/>
      <c r="AU2118" s="6"/>
      <c r="AV2118" s="6"/>
      <c r="AW2118" s="6"/>
      <c r="AX2118" s="6"/>
      <c r="AY2118" s="6"/>
      <c r="AZ2118" s="6"/>
      <c r="BA2118" s="6"/>
      <c r="BB2118" s="6"/>
      <c r="BC2118" s="6"/>
      <c r="BD2118" s="130"/>
      <c r="BE2118" s="124"/>
      <c r="BF2118" s="6"/>
      <c r="BG2118" s="130"/>
      <c r="BH2118" s="6"/>
      <c r="BI2118" s="124"/>
      <c r="BJ2118" s="130"/>
    </row>
    <row r="2119" spans="1:62" customFormat="1" ht="15" x14ac:dyDescent="0.35">
      <c r="A2119" s="121"/>
      <c r="B2119" s="76"/>
      <c r="C2119" s="9"/>
      <c r="D2119" s="9"/>
      <c r="E2119" s="9"/>
      <c r="F2119" s="15"/>
      <c r="G2119" s="5"/>
      <c r="H2119" s="5"/>
      <c r="I2119" s="9"/>
      <c r="J2119" s="9"/>
      <c r="K2119" s="9"/>
      <c r="L2119" s="9"/>
      <c r="M2119" s="9"/>
      <c r="N2119" s="9"/>
      <c r="O2119" s="9"/>
      <c r="P2119" s="9"/>
      <c r="Q2119" s="9"/>
      <c r="R2119" s="9"/>
      <c r="S2119" s="9"/>
      <c r="T2119" s="9"/>
      <c r="U2119" s="9"/>
      <c r="V2119" s="9"/>
      <c r="W2119" s="9"/>
      <c r="X2119" s="65"/>
      <c r="Y2119" s="17"/>
      <c r="Z2119" s="65"/>
      <c r="AA2119" s="9"/>
      <c r="AB2119" s="9"/>
      <c r="AC2119" s="9"/>
      <c r="AD2119" s="9"/>
      <c r="AE2119" s="14"/>
      <c r="AF2119" s="14"/>
      <c r="AG2119" s="14"/>
      <c r="AH2119" s="14"/>
      <c r="AI2119" s="14"/>
      <c r="AJ2119" s="14"/>
      <c r="AK2119" s="124"/>
      <c r="AL2119" s="6"/>
      <c r="AM2119" s="6"/>
      <c r="AN2119" s="6"/>
      <c r="AO2119" s="6"/>
      <c r="AP2119" s="6"/>
      <c r="AQ2119" s="6"/>
      <c r="AR2119" s="6"/>
      <c r="AS2119" s="6"/>
      <c r="AT2119" s="130"/>
      <c r="AU2119" s="39"/>
      <c r="AV2119" s="39"/>
      <c r="AW2119" s="6"/>
      <c r="AX2119" s="6"/>
      <c r="AY2119" s="6"/>
      <c r="AZ2119" s="6"/>
      <c r="BA2119" s="6"/>
      <c r="BB2119" s="6"/>
      <c r="BC2119" s="6"/>
      <c r="BD2119" s="130"/>
      <c r="BE2119" s="124"/>
      <c r="BF2119" s="6"/>
      <c r="BG2119" s="130"/>
      <c r="BH2119" s="6"/>
      <c r="BI2119" s="124"/>
      <c r="BJ2119" s="130"/>
    </row>
    <row r="2120" spans="1:62" customFormat="1" ht="15" x14ac:dyDescent="0.35">
      <c r="A2120" s="121"/>
      <c r="B2120" s="76"/>
      <c r="C2120" s="9"/>
      <c r="D2120" s="9"/>
      <c r="E2120" s="9"/>
      <c r="F2120" s="15"/>
      <c r="G2120" s="5"/>
      <c r="H2120" s="5"/>
      <c r="I2120" s="9"/>
      <c r="J2120" s="9"/>
      <c r="K2120" s="9"/>
      <c r="L2120" s="9"/>
      <c r="M2120" s="9"/>
      <c r="N2120" s="9"/>
      <c r="O2120" s="9"/>
      <c r="P2120" s="9"/>
      <c r="Q2120" s="9"/>
      <c r="R2120" s="9"/>
      <c r="S2120" s="9"/>
      <c r="T2120" s="9"/>
      <c r="U2120" s="9"/>
      <c r="V2120" s="9"/>
      <c r="W2120" s="9"/>
      <c r="X2120" s="65"/>
      <c r="Y2120" s="17"/>
      <c r="Z2120" s="65"/>
      <c r="AA2120" s="9"/>
      <c r="AB2120" s="9"/>
      <c r="AC2120" s="9"/>
      <c r="AD2120" s="9"/>
      <c r="AE2120" s="14"/>
      <c r="AF2120" s="14"/>
      <c r="AG2120" s="14"/>
      <c r="AH2120" s="14"/>
      <c r="AI2120" s="14"/>
      <c r="AJ2120" s="14"/>
      <c r="AK2120" s="124"/>
      <c r="AL2120" s="6"/>
      <c r="AM2120" s="6"/>
      <c r="AN2120" s="6"/>
      <c r="AO2120" s="6"/>
      <c r="AP2120" s="6"/>
      <c r="AQ2120" s="6"/>
      <c r="AR2120" s="6"/>
      <c r="AS2120" s="6"/>
      <c r="AT2120" s="130"/>
      <c r="AU2120" s="39"/>
      <c r="AV2120" s="39"/>
      <c r="AW2120" s="6"/>
      <c r="AX2120" s="6"/>
      <c r="AY2120" s="6"/>
      <c r="AZ2120" s="6"/>
      <c r="BA2120" s="6"/>
      <c r="BB2120" s="6"/>
      <c r="BC2120" s="6"/>
      <c r="BD2120" s="130"/>
      <c r="BE2120" s="124"/>
      <c r="BF2120" s="6"/>
      <c r="BG2120" s="130"/>
      <c r="BH2120" s="6"/>
      <c r="BI2120" s="124"/>
      <c r="BJ2120" s="130"/>
    </row>
    <row r="2121" spans="1:62" customFormat="1" ht="15" x14ac:dyDescent="0.35">
      <c r="A2121" s="34"/>
      <c r="B2121" s="19"/>
      <c r="C2121" s="1"/>
      <c r="D2121" s="9"/>
      <c r="E2121" s="1"/>
      <c r="F2121" s="15"/>
      <c r="G2121" s="37"/>
      <c r="H2121" s="5"/>
      <c r="I2121" s="22"/>
      <c r="J2121" s="22"/>
      <c r="K2121" s="22"/>
      <c r="L2121" s="60"/>
      <c r="M2121" s="60"/>
      <c r="N2121" s="60"/>
      <c r="O2121" s="60"/>
      <c r="P2121" s="60"/>
      <c r="Q2121" s="60"/>
      <c r="R2121" s="60"/>
      <c r="S2121" s="60"/>
      <c r="T2121" s="60"/>
      <c r="U2121" s="60"/>
      <c r="V2121" s="60"/>
      <c r="W2121" s="60"/>
      <c r="X2121" s="60"/>
      <c r="Y2121" s="59"/>
      <c r="Z2121" s="20"/>
      <c r="AA2121" s="60"/>
      <c r="AB2121" s="60"/>
      <c r="AC2121" s="60"/>
      <c r="AD2121" s="60"/>
      <c r="AE2121" s="22"/>
      <c r="AF2121" s="22"/>
      <c r="AG2121" s="22"/>
      <c r="AH2121" s="22"/>
      <c r="AI2121" s="22"/>
      <c r="AJ2121" s="22"/>
      <c r="AK2121" s="38"/>
      <c r="AL2121" s="39"/>
      <c r="AM2121" s="39"/>
      <c r="AN2121" s="39"/>
      <c r="AO2121" s="39"/>
      <c r="AP2121" s="39"/>
      <c r="AQ2121" s="39"/>
      <c r="AR2121" s="40"/>
      <c r="AS2121" s="39"/>
      <c r="AT2121" s="42"/>
      <c r="AU2121" s="39"/>
      <c r="AV2121" s="39"/>
      <c r="AW2121" s="39"/>
      <c r="AX2121" s="39"/>
      <c r="AY2121" s="39"/>
      <c r="AZ2121" s="40"/>
      <c r="BA2121" s="39"/>
      <c r="BB2121" s="40"/>
      <c r="BC2121" s="39"/>
      <c r="BD2121" s="42"/>
      <c r="BE2121" s="38"/>
      <c r="BF2121" s="39"/>
      <c r="BG2121" s="55"/>
      <c r="BH2121" s="56"/>
      <c r="BI2121" s="57"/>
      <c r="BJ2121" s="58"/>
    </row>
    <row r="2122" spans="1:62" customFormat="1" ht="15" x14ac:dyDescent="0.35">
      <c r="A2122" s="34"/>
      <c r="B2122" s="76"/>
      <c r="C2122" s="1"/>
      <c r="D2122" s="9"/>
      <c r="E2122" s="1"/>
      <c r="F2122" s="15"/>
      <c r="G2122" s="5"/>
      <c r="H2122" s="5"/>
      <c r="I2122" s="22"/>
      <c r="J2122" s="22"/>
      <c r="K2122" s="22"/>
      <c r="L2122" s="60"/>
      <c r="M2122" s="60"/>
      <c r="N2122" s="60"/>
      <c r="O2122" s="60"/>
      <c r="P2122" s="60"/>
      <c r="Q2122" s="60"/>
      <c r="R2122" s="60"/>
      <c r="S2122" s="60"/>
      <c r="T2122" s="60"/>
      <c r="U2122" s="60"/>
      <c r="V2122" s="60"/>
      <c r="W2122" s="60"/>
      <c r="X2122" s="60"/>
      <c r="Y2122" s="59"/>
      <c r="Z2122" s="20"/>
      <c r="AA2122" s="60"/>
      <c r="AB2122" s="60"/>
      <c r="AC2122" s="60"/>
      <c r="AD2122" s="60"/>
      <c r="AE2122" s="22"/>
      <c r="AF2122" s="22"/>
      <c r="AG2122" s="22"/>
      <c r="AH2122" s="22"/>
      <c r="AI2122" s="22"/>
      <c r="AJ2122" s="22"/>
      <c r="AK2122" s="38"/>
      <c r="AL2122" s="39"/>
      <c r="AM2122" s="39"/>
      <c r="AN2122" s="39"/>
      <c r="AO2122" s="39"/>
      <c r="AP2122" s="39"/>
      <c r="AQ2122" s="39"/>
      <c r="AR2122" s="40"/>
      <c r="AS2122" s="39"/>
      <c r="AT2122" s="42"/>
      <c r="AU2122" s="39"/>
      <c r="AV2122" s="39"/>
      <c r="AW2122" s="39"/>
      <c r="AX2122" s="39"/>
      <c r="AY2122" s="39"/>
      <c r="AZ2122" s="40"/>
      <c r="BA2122" s="39"/>
      <c r="BB2122" s="40"/>
      <c r="BC2122" s="39"/>
      <c r="BD2122" s="42"/>
      <c r="BE2122" s="38"/>
      <c r="BF2122" s="39"/>
      <c r="BG2122" s="55"/>
      <c r="BH2122" s="56"/>
      <c r="BI2122" s="57"/>
      <c r="BJ2122" s="58"/>
    </row>
    <row r="2123" spans="1:62" customFormat="1" ht="15" x14ac:dyDescent="0.35">
      <c r="A2123" s="121"/>
      <c r="B2123" s="76"/>
      <c r="C2123" s="9"/>
      <c r="D2123" s="9"/>
      <c r="E2123" s="9"/>
      <c r="F2123" s="15"/>
      <c r="G2123" s="5"/>
      <c r="H2123" s="5"/>
      <c r="I2123" s="9"/>
      <c r="J2123" s="9"/>
      <c r="K2123" s="9"/>
      <c r="L2123" s="9"/>
      <c r="M2123" s="9"/>
      <c r="N2123" s="9"/>
      <c r="O2123" s="9"/>
      <c r="P2123" s="9"/>
      <c r="Q2123" s="9"/>
      <c r="R2123" s="9"/>
      <c r="S2123" s="9"/>
      <c r="T2123" s="9"/>
      <c r="U2123" s="9"/>
      <c r="V2123" s="9"/>
      <c r="W2123" s="9"/>
      <c r="X2123" s="65"/>
      <c r="Y2123" s="17"/>
      <c r="Z2123" s="65"/>
      <c r="AA2123" s="9"/>
      <c r="AB2123" s="9"/>
      <c r="AC2123" s="9"/>
      <c r="AD2123" s="9"/>
      <c r="AE2123" s="14"/>
      <c r="AF2123" s="14"/>
      <c r="AG2123" s="14"/>
      <c r="AH2123" s="14"/>
      <c r="AI2123" s="14"/>
      <c r="AJ2123" s="14"/>
      <c r="AK2123" s="124"/>
      <c r="AL2123" s="6"/>
      <c r="AM2123" s="6"/>
      <c r="AN2123" s="6"/>
      <c r="AO2123" s="6"/>
      <c r="AP2123" s="6"/>
      <c r="AQ2123" s="6"/>
      <c r="AR2123" s="6"/>
      <c r="AS2123" s="6"/>
      <c r="AT2123" s="130"/>
      <c r="AU2123" s="39"/>
      <c r="AV2123" s="39"/>
      <c r="AW2123" s="6"/>
      <c r="AX2123" s="6"/>
      <c r="AY2123" s="6"/>
      <c r="AZ2123" s="6"/>
      <c r="BA2123" s="6"/>
      <c r="BB2123" s="6"/>
      <c r="BC2123" s="6"/>
      <c r="BD2123" s="130"/>
      <c r="BE2123" s="124"/>
      <c r="BF2123" s="6"/>
      <c r="BG2123" s="130"/>
      <c r="BH2123" s="6"/>
      <c r="BI2123" s="124"/>
      <c r="BJ2123" s="130"/>
    </row>
    <row r="2124" spans="1:62" customFormat="1" ht="15" x14ac:dyDescent="0.35">
      <c r="A2124" s="121"/>
      <c r="B2124" s="76"/>
      <c r="C2124" s="9"/>
      <c r="D2124" s="9"/>
      <c r="E2124" s="9"/>
      <c r="F2124" s="15"/>
      <c r="G2124" s="5"/>
      <c r="H2124" s="5"/>
      <c r="I2124" s="9"/>
      <c r="J2124" s="9"/>
      <c r="K2124" s="9"/>
      <c r="L2124" s="9"/>
      <c r="M2124" s="9"/>
      <c r="N2124" s="9"/>
      <c r="O2124" s="9"/>
      <c r="P2124" s="9"/>
      <c r="Q2124" s="9"/>
      <c r="R2124" s="9"/>
      <c r="S2124" s="9"/>
      <c r="T2124" s="9"/>
      <c r="U2124" s="9"/>
      <c r="V2124" s="8"/>
      <c r="W2124" s="8"/>
      <c r="X2124" s="7"/>
      <c r="Y2124" s="18"/>
      <c r="Z2124" s="7"/>
      <c r="AA2124" s="7"/>
      <c r="AB2124" s="7"/>
      <c r="AC2124" s="9"/>
      <c r="AD2124" s="8"/>
      <c r="AE2124" s="14"/>
      <c r="AF2124" s="14"/>
      <c r="AG2124" s="14"/>
      <c r="AH2124" s="14"/>
      <c r="AI2124" s="14"/>
      <c r="AJ2124" s="14"/>
      <c r="AK2124" s="125"/>
      <c r="AL2124" s="6"/>
      <c r="AM2124" s="5"/>
      <c r="AN2124" s="5"/>
      <c r="AO2124" s="6"/>
      <c r="AP2124" s="6"/>
      <c r="AQ2124" s="6"/>
      <c r="AR2124" s="6"/>
      <c r="AS2124" s="6"/>
      <c r="AT2124" s="130"/>
      <c r="AU2124" s="6"/>
      <c r="AV2124" s="6"/>
      <c r="AW2124" s="6"/>
      <c r="AX2124" s="6"/>
      <c r="AY2124" s="6"/>
      <c r="AZ2124" s="6"/>
      <c r="BA2124" s="6"/>
      <c r="BB2124" s="6"/>
      <c r="BC2124" s="6"/>
      <c r="BD2124" s="130"/>
      <c r="BE2124" s="124"/>
      <c r="BF2124" s="6"/>
      <c r="BG2124" s="130"/>
      <c r="BH2124" s="6"/>
      <c r="BI2124" s="124"/>
      <c r="BJ2124" s="130"/>
    </row>
    <row r="2125" spans="1:62" customFormat="1" ht="15" x14ac:dyDescent="0.35">
      <c r="A2125" s="34"/>
      <c r="B2125" s="76"/>
      <c r="C2125" s="1"/>
      <c r="D2125" s="9"/>
      <c r="E2125" s="1"/>
      <c r="F2125" s="15"/>
      <c r="G2125" s="5"/>
      <c r="H2125" s="5"/>
      <c r="I2125" s="22"/>
      <c r="J2125" s="22"/>
      <c r="K2125" s="22"/>
      <c r="L2125" s="60"/>
      <c r="M2125" s="60"/>
      <c r="N2125" s="60"/>
      <c r="O2125" s="60"/>
      <c r="P2125" s="60"/>
      <c r="Q2125" s="60"/>
      <c r="R2125" s="60"/>
      <c r="S2125" s="60"/>
      <c r="T2125" s="60"/>
      <c r="U2125" s="60"/>
      <c r="V2125" s="60"/>
      <c r="W2125" s="60"/>
      <c r="X2125" s="60"/>
      <c r="Y2125" s="59"/>
      <c r="Z2125" s="20"/>
      <c r="AA2125" s="60"/>
      <c r="AB2125" s="60"/>
      <c r="AC2125" s="60"/>
      <c r="AD2125" s="60"/>
      <c r="AE2125" s="22"/>
      <c r="AF2125" s="22"/>
      <c r="AG2125" s="22"/>
      <c r="AH2125" s="22"/>
      <c r="AI2125" s="22"/>
      <c r="AJ2125" s="22"/>
      <c r="AK2125" s="38"/>
      <c r="AL2125" s="39"/>
      <c r="AM2125" s="39"/>
      <c r="AN2125" s="39"/>
      <c r="AO2125" s="39"/>
      <c r="AP2125" s="39"/>
      <c r="AQ2125" s="39"/>
      <c r="AR2125" s="40"/>
      <c r="AS2125" s="39"/>
      <c r="AT2125" s="42"/>
      <c r="AU2125" s="39"/>
      <c r="AV2125" s="39"/>
      <c r="AW2125" s="39"/>
      <c r="AX2125" s="39"/>
      <c r="AY2125" s="39"/>
      <c r="AZ2125" s="40"/>
      <c r="BA2125" s="39"/>
      <c r="BB2125" s="40"/>
      <c r="BC2125" s="39"/>
      <c r="BD2125" s="42"/>
      <c r="BE2125" s="38"/>
      <c r="BF2125" s="39"/>
      <c r="BG2125" s="55"/>
      <c r="BH2125" s="56"/>
      <c r="BI2125" s="57"/>
      <c r="BJ2125" s="58"/>
    </row>
    <row r="2126" spans="1:62" customFormat="1" ht="15" x14ac:dyDescent="0.35">
      <c r="A2126" s="121"/>
      <c r="B2126" s="76"/>
      <c r="C2126" s="9"/>
      <c r="D2126" s="9"/>
      <c r="E2126" s="9"/>
      <c r="F2126" s="15"/>
      <c r="G2126" s="5"/>
      <c r="H2126" s="5"/>
      <c r="I2126" s="9"/>
      <c r="J2126" s="9"/>
      <c r="K2126" s="9"/>
      <c r="L2126" s="9"/>
      <c r="M2126" s="9"/>
      <c r="N2126" s="9"/>
      <c r="O2126" s="9"/>
      <c r="P2126" s="9"/>
      <c r="Q2126" s="9"/>
      <c r="R2126" s="9"/>
      <c r="S2126" s="9"/>
      <c r="T2126" s="9"/>
      <c r="U2126" s="9"/>
      <c r="V2126" s="8"/>
      <c r="W2126" s="8"/>
      <c r="X2126" s="7"/>
      <c r="Y2126" s="18"/>
      <c r="Z2126" s="7"/>
      <c r="AA2126" s="7"/>
      <c r="AB2126" s="7"/>
      <c r="AC2126" s="9"/>
      <c r="AD2126" s="8"/>
      <c r="AE2126" s="14"/>
      <c r="AF2126" s="14"/>
      <c r="AG2126" s="14"/>
      <c r="AH2126" s="14"/>
      <c r="AI2126" s="14"/>
      <c r="AJ2126" s="14"/>
      <c r="AK2126" s="125"/>
      <c r="AL2126" s="6"/>
      <c r="AM2126" s="5"/>
      <c r="AN2126" s="5"/>
      <c r="AO2126" s="6"/>
      <c r="AP2126" s="6"/>
      <c r="AQ2126" s="6"/>
      <c r="AR2126" s="6"/>
      <c r="AS2126" s="6"/>
      <c r="AT2126" s="130"/>
      <c r="AU2126" s="6"/>
      <c r="AV2126" s="6"/>
      <c r="AW2126" s="6"/>
      <c r="AX2126" s="6"/>
      <c r="AY2126" s="6"/>
      <c r="AZ2126" s="6"/>
      <c r="BA2126" s="6"/>
      <c r="BB2126" s="6"/>
      <c r="BC2126" s="6"/>
      <c r="BD2126" s="130"/>
      <c r="BE2126" s="124"/>
      <c r="BF2126" s="6"/>
      <c r="BG2126" s="130"/>
      <c r="BH2126" s="6"/>
      <c r="BI2126" s="124"/>
      <c r="BJ2126" s="130"/>
    </row>
    <row r="2127" spans="1:62" customFormat="1" ht="15" x14ac:dyDescent="0.35">
      <c r="A2127" s="121"/>
      <c r="B2127" s="76"/>
      <c r="C2127" s="9"/>
      <c r="D2127" s="9"/>
      <c r="E2127" s="9"/>
      <c r="F2127" s="15"/>
      <c r="G2127" s="5"/>
      <c r="H2127" s="5"/>
      <c r="I2127" s="9"/>
      <c r="J2127" s="9"/>
      <c r="K2127" s="9"/>
      <c r="L2127" s="9"/>
      <c r="M2127" s="9"/>
      <c r="N2127" s="9"/>
      <c r="O2127" s="9"/>
      <c r="P2127" s="9"/>
      <c r="Q2127" s="9"/>
      <c r="R2127" s="9"/>
      <c r="S2127" s="9"/>
      <c r="T2127" s="9"/>
      <c r="U2127" s="9"/>
      <c r="V2127" s="9"/>
      <c r="W2127" s="9"/>
      <c r="X2127" s="65"/>
      <c r="Y2127" s="17"/>
      <c r="Z2127" s="65"/>
      <c r="AA2127" s="9"/>
      <c r="AB2127" s="9"/>
      <c r="AC2127" s="9"/>
      <c r="AD2127" s="9"/>
      <c r="AE2127" s="14"/>
      <c r="AF2127" s="14"/>
      <c r="AG2127" s="14"/>
      <c r="AH2127" s="14"/>
      <c r="AI2127" s="14"/>
      <c r="AJ2127" s="14"/>
      <c r="AK2127" s="124"/>
      <c r="AL2127" s="6"/>
      <c r="AM2127" s="6"/>
      <c r="AN2127" s="6"/>
      <c r="AO2127" s="6"/>
      <c r="AP2127" s="6"/>
      <c r="AQ2127" s="6"/>
      <c r="AR2127" s="6"/>
      <c r="AS2127" s="6"/>
      <c r="AT2127" s="130"/>
      <c r="AU2127" s="39"/>
      <c r="AV2127" s="39"/>
      <c r="AW2127" s="6"/>
      <c r="AX2127" s="6"/>
      <c r="AY2127" s="6"/>
      <c r="AZ2127" s="6"/>
      <c r="BA2127" s="6"/>
      <c r="BB2127" s="6"/>
      <c r="BC2127" s="6"/>
      <c r="BD2127" s="130"/>
      <c r="BE2127" s="124"/>
      <c r="BF2127" s="6"/>
      <c r="BG2127" s="130"/>
      <c r="BH2127" s="6"/>
      <c r="BI2127" s="124"/>
      <c r="BJ2127" s="130"/>
    </row>
    <row r="2128" spans="1:62" customFormat="1" ht="15" x14ac:dyDescent="0.35">
      <c r="A2128" s="121"/>
      <c r="B2128" s="76"/>
      <c r="C2128" s="9"/>
      <c r="D2128" s="9"/>
      <c r="E2128" s="9"/>
      <c r="F2128" s="15"/>
      <c r="G2128" s="5"/>
      <c r="H2128" s="5"/>
      <c r="I2128" s="9"/>
      <c r="J2128" s="9"/>
      <c r="K2128" s="9"/>
      <c r="L2128" s="9"/>
      <c r="M2128" s="9"/>
      <c r="N2128" s="9"/>
      <c r="O2128" s="9"/>
      <c r="P2128" s="9"/>
      <c r="Q2128" s="9"/>
      <c r="R2128" s="9"/>
      <c r="S2128" s="9"/>
      <c r="T2128" s="9"/>
      <c r="U2128" s="9"/>
      <c r="V2128" s="9"/>
      <c r="W2128" s="9"/>
      <c r="X2128" s="65"/>
      <c r="Y2128" s="17"/>
      <c r="Z2128" s="65"/>
      <c r="AA2128" s="9"/>
      <c r="AB2128" s="9"/>
      <c r="AC2128" s="9"/>
      <c r="AD2128" s="9"/>
      <c r="AE2128" s="14"/>
      <c r="AF2128" s="14"/>
      <c r="AG2128" s="14"/>
      <c r="AH2128" s="14"/>
      <c r="AI2128" s="14"/>
      <c r="AJ2128" s="14"/>
      <c r="AK2128" s="124"/>
      <c r="AL2128" s="6"/>
      <c r="AM2128" s="6"/>
      <c r="AN2128" s="6"/>
      <c r="AO2128" s="6"/>
      <c r="AP2128" s="6"/>
      <c r="AQ2128" s="6"/>
      <c r="AR2128" s="6"/>
      <c r="AS2128" s="6"/>
      <c r="AT2128" s="130"/>
      <c r="AU2128" s="39"/>
      <c r="AV2128" s="39"/>
      <c r="AW2128" s="6"/>
      <c r="AX2128" s="6"/>
      <c r="AY2128" s="6"/>
      <c r="AZ2128" s="6"/>
      <c r="BA2128" s="6"/>
      <c r="BB2128" s="6"/>
      <c r="BC2128" s="6"/>
      <c r="BD2128" s="130"/>
      <c r="BE2128" s="124"/>
      <c r="BF2128" s="6"/>
      <c r="BG2128" s="130"/>
      <c r="BH2128" s="6"/>
      <c r="BI2128" s="124"/>
      <c r="BJ2128" s="130"/>
    </row>
    <row r="2129" spans="1:62" customFormat="1" ht="15" x14ac:dyDescent="0.35">
      <c r="A2129" s="34"/>
      <c r="B2129" s="19"/>
      <c r="C2129" s="1"/>
      <c r="D2129" s="9"/>
      <c r="E2129" s="1"/>
      <c r="F2129" s="15"/>
      <c r="G2129" s="37"/>
      <c r="H2129" s="5"/>
      <c r="I2129" s="22"/>
      <c r="J2129" s="22"/>
      <c r="K2129" s="22"/>
      <c r="L2129" s="60"/>
      <c r="M2129" s="60"/>
      <c r="N2129" s="60"/>
      <c r="O2129" s="60"/>
      <c r="P2129" s="60"/>
      <c r="Q2129" s="60"/>
      <c r="R2129" s="60"/>
      <c r="S2129" s="60"/>
      <c r="T2129" s="60"/>
      <c r="U2129" s="60"/>
      <c r="V2129" s="60"/>
      <c r="W2129" s="60"/>
      <c r="X2129" s="60"/>
      <c r="Y2129" s="59"/>
      <c r="Z2129" s="20"/>
      <c r="AA2129" s="60"/>
      <c r="AB2129" s="60"/>
      <c r="AC2129" s="60"/>
      <c r="AD2129" s="60"/>
      <c r="AE2129" s="22"/>
      <c r="AF2129" s="22"/>
      <c r="AG2129" s="22"/>
      <c r="AH2129" s="22"/>
      <c r="AI2129" s="22"/>
      <c r="AJ2129" s="22"/>
      <c r="AK2129" s="38"/>
      <c r="AL2129" s="39"/>
      <c r="AM2129" s="39"/>
      <c r="AN2129" s="39"/>
      <c r="AO2129" s="39"/>
      <c r="AP2129" s="39"/>
      <c r="AQ2129" s="39"/>
      <c r="AR2129" s="40"/>
      <c r="AS2129" s="39"/>
      <c r="AT2129" s="42"/>
      <c r="AU2129" s="39"/>
      <c r="AV2129" s="39"/>
      <c r="AW2129" s="39"/>
      <c r="AX2129" s="39"/>
      <c r="AY2129" s="39"/>
      <c r="AZ2129" s="40"/>
      <c r="BA2129" s="39"/>
      <c r="BB2129" s="40"/>
      <c r="BC2129" s="39"/>
      <c r="BD2129" s="42"/>
      <c r="BE2129" s="38"/>
      <c r="BF2129" s="39"/>
      <c r="BG2129" s="55"/>
      <c r="BH2129" s="56"/>
      <c r="BI2129" s="57"/>
      <c r="BJ2129" s="58"/>
    </row>
    <row r="2130" spans="1:62" customFormat="1" ht="15" x14ac:dyDescent="0.35">
      <c r="A2130" s="34"/>
      <c r="B2130" s="19"/>
      <c r="C2130" s="1"/>
      <c r="D2130" s="9"/>
      <c r="E2130" s="1"/>
      <c r="F2130" s="15"/>
      <c r="G2130" s="37"/>
      <c r="H2130" s="5"/>
      <c r="I2130" s="22"/>
      <c r="J2130" s="22"/>
      <c r="K2130" s="22"/>
      <c r="L2130" s="60"/>
      <c r="M2130" s="60"/>
      <c r="N2130" s="60"/>
      <c r="O2130" s="60"/>
      <c r="P2130" s="60"/>
      <c r="Q2130" s="60"/>
      <c r="R2130" s="60"/>
      <c r="S2130" s="60"/>
      <c r="T2130" s="60"/>
      <c r="U2130" s="60"/>
      <c r="V2130" s="60"/>
      <c r="W2130" s="60"/>
      <c r="X2130" s="60"/>
      <c r="Y2130" s="59"/>
      <c r="Z2130" s="20"/>
      <c r="AA2130" s="60"/>
      <c r="AB2130" s="60"/>
      <c r="AC2130" s="60"/>
      <c r="AD2130" s="60"/>
      <c r="AE2130" s="22"/>
      <c r="AF2130" s="22"/>
      <c r="AG2130" s="22"/>
      <c r="AH2130" s="22"/>
      <c r="AI2130" s="22"/>
      <c r="AJ2130" s="22"/>
      <c r="AK2130" s="38"/>
      <c r="AL2130" s="39"/>
      <c r="AM2130" s="39"/>
      <c r="AN2130" s="39"/>
      <c r="AO2130" s="39"/>
      <c r="AP2130" s="39"/>
      <c r="AQ2130" s="39"/>
      <c r="AR2130" s="40"/>
      <c r="AS2130" s="39"/>
      <c r="AT2130" s="42"/>
      <c r="AU2130" s="39"/>
      <c r="AV2130" s="39"/>
      <c r="AW2130" s="39"/>
      <c r="AX2130" s="39"/>
      <c r="AY2130" s="39"/>
      <c r="AZ2130" s="40"/>
      <c r="BA2130" s="39"/>
      <c r="BB2130" s="40"/>
      <c r="BC2130" s="39"/>
      <c r="BD2130" s="42"/>
      <c r="BE2130" s="38"/>
      <c r="BF2130" s="39"/>
      <c r="BG2130" s="55"/>
      <c r="BH2130" s="56"/>
      <c r="BI2130" s="57"/>
      <c r="BJ2130" s="58"/>
    </row>
    <row r="2131" spans="1:62" customFormat="1" ht="15" x14ac:dyDescent="0.35">
      <c r="A2131" s="34"/>
      <c r="B2131" s="19"/>
      <c r="C2131" s="1"/>
      <c r="D2131" s="9"/>
      <c r="E2131" s="1"/>
      <c r="F2131" s="15"/>
      <c r="G2131" s="37"/>
      <c r="H2131" s="5"/>
      <c r="I2131" s="22"/>
      <c r="J2131" s="22"/>
      <c r="K2131" s="22"/>
      <c r="L2131" s="60"/>
      <c r="M2131" s="60"/>
      <c r="N2131" s="60"/>
      <c r="O2131" s="60"/>
      <c r="P2131" s="60"/>
      <c r="Q2131" s="60"/>
      <c r="R2131" s="60"/>
      <c r="S2131" s="60"/>
      <c r="T2131" s="60"/>
      <c r="U2131" s="60"/>
      <c r="V2131" s="60"/>
      <c r="W2131" s="60"/>
      <c r="X2131" s="60"/>
      <c r="Y2131" s="59"/>
      <c r="Z2131" s="20"/>
      <c r="AA2131" s="60"/>
      <c r="AB2131" s="60"/>
      <c r="AC2131" s="60"/>
      <c r="AD2131" s="60"/>
      <c r="AE2131" s="22"/>
      <c r="AF2131" s="22"/>
      <c r="AG2131" s="22"/>
      <c r="AH2131" s="22"/>
      <c r="AI2131" s="22"/>
      <c r="AJ2131" s="22"/>
      <c r="AK2131" s="38"/>
      <c r="AL2131" s="39"/>
      <c r="AM2131" s="39"/>
      <c r="AN2131" s="39"/>
      <c r="AO2131" s="39"/>
      <c r="AP2131" s="39"/>
      <c r="AQ2131" s="39"/>
      <c r="AR2131" s="40"/>
      <c r="AS2131" s="39"/>
      <c r="AT2131" s="42"/>
      <c r="AU2131" s="39"/>
      <c r="AV2131" s="39"/>
      <c r="AW2131" s="39"/>
      <c r="AX2131" s="39"/>
      <c r="AY2131" s="39"/>
      <c r="AZ2131" s="40"/>
      <c r="BA2131" s="39"/>
      <c r="BB2131" s="40"/>
      <c r="BC2131" s="39"/>
      <c r="BD2131" s="42"/>
      <c r="BE2131" s="38"/>
      <c r="BF2131" s="39"/>
      <c r="BG2131" s="55"/>
      <c r="BH2131" s="56"/>
      <c r="BI2131" s="57"/>
      <c r="BJ2131" s="58"/>
    </row>
    <row r="2132" spans="1:62" customFormat="1" ht="15" x14ac:dyDescent="0.35">
      <c r="A2132" s="121"/>
      <c r="B2132" s="76"/>
      <c r="C2132" s="9"/>
      <c r="D2132" s="9"/>
      <c r="E2132" s="9"/>
      <c r="F2132" s="15"/>
      <c r="G2132" s="5"/>
      <c r="H2132" s="5"/>
      <c r="I2132" s="9"/>
      <c r="J2132" s="9"/>
      <c r="K2132" s="9"/>
      <c r="L2132" s="9"/>
      <c r="M2132" s="9"/>
      <c r="N2132" s="9"/>
      <c r="O2132" s="9"/>
      <c r="P2132" s="9"/>
      <c r="Q2132" s="9"/>
      <c r="R2132" s="9"/>
      <c r="S2132" s="9"/>
      <c r="T2132" s="9"/>
      <c r="U2132" s="9"/>
      <c r="V2132" s="9"/>
      <c r="W2132" s="9"/>
      <c r="X2132" s="65"/>
      <c r="Y2132" s="17"/>
      <c r="Z2132" s="65"/>
      <c r="AA2132" s="9"/>
      <c r="AB2132" s="9"/>
      <c r="AC2132" s="9"/>
      <c r="AD2132" s="9"/>
      <c r="AE2132" s="14"/>
      <c r="AF2132" s="14"/>
      <c r="AG2132" s="14"/>
      <c r="AH2132" s="14"/>
      <c r="AI2132" s="14"/>
      <c r="AJ2132" s="14"/>
      <c r="AK2132" s="124"/>
      <c r="AL2132" s="6"/>
      <c r="AM2132" s="6"/>
      <c r="AN2132" s="6"/>
      <c r="AO2132" s="6"/>
      <c r="AP2132" s="6"/>
      <c r="AQ2132" s="6"/>
      <c r="AR2132" s="6"/>
      <c r="AS2132" s="6"/>
      <c r="AT2132" s="130"/>
      <c r="AU2132" s="39"/>
      <c r="AV2132" s="39"/>
      <c r="AW2132" s="6"/>
      <c r="AX2132" s="6"/>
      <c r="AY2132" s="6"/>
      <c r="AZ2132" s="6"/>
      <c r="BA2132" s="6"/>
      <c r="BB2132" s="6"/>
      <c r="BC2132" s="6"/>
      <c r="BD2132" s="130"/>
      <c r="BE2132" s="124"/>
      <c r="BF2132" s="6"/>
      <c r="BG2132" s="130"/>
      <c r="BH2132" s="6"/>
      <c r="BI2132" s="124"/>
      <c r="BJ2132" s="130"/>
    </row>
    <row r="2133" spans="1:62" customFormat="1" ht="15" x14ac:dyDescent="0.35">
      <c r="A2133" s="121"/>
      <c r="B2133" s="76"/>
      <c r="C2133" s="9"/>
      <c r="D2133" s="9"/>
      <c r="E2133" s="9"/>
      <c r="F2133" s="15"/>
      <c r="G2133" s="5"/>
      <c r="H2133" s="5"/>
      <c r="I2133" s="9"/>
      <c r="J2133" s="9"/>
      <c r="K2133" s="9"/>
      <c r="L2133" s="9"/>
      <c r="M2133" s="9"/>
      <c r="N2133" s="9"/>
      <c r="O2133" s="9"/>
      <c r="P2133" s="9"/>
      <c r="Q2133" s="9"/>
      <c r="R2133" s="9"/>
      <c r="S2133" s="9"/>
      <c r="T2133" s="9"/>
      <c r="U2133" s="9"/>
      <c r="V2133" s="8"/>
      <c r="W2133" s="8"/>
      <c r="X2133" s="7"/>
      <c r="Y2133" s="18"/>
      <c r="Z2133" s="7"/>
      <c r="AA2133" s="7"/>
      <c r="AB2133" s="7"/>
      <c r="AC2133" s="9"/>
      <c r="AD2133" s="8"/>
      <c r="AE2133" s="14"/>
      <c r="AF2133" s="14"/>
      <c r="AG2133" s="14"/>
      <c r="AH2133" s="14"/>
      <c r="AI2133" s="14"/>
      <c r="AJ2133" s="14"/>
      <c r="AK2133" s="125"/>
      <c r="AL2133" s="6"/>
      <c r="AM2133" s="5"/>
      <c r="AN2133" s="5"/>
      <c r="AO2133" s="6"/>
      <c r="AP2133" s="6"/>
      <c r="AQ2133" s="6"/>
      <c r="AR2133" s="6"/>
      <c r="AS2133" s="6"/>
      <c r="AT2133" s="130"/>
      <c r="AU2133" s="6"/>
      <c r="AV2133" s="6"/>
      <c r="AW2133" s="6"/>
      <c r="AX2133" s="6"/>
      <c r="AY2133" s="6"/>
      <c r="AZ2133" s="6"/>
      <c r="BA2133" s="6"/>
      <c r="BB2133" s="6"/>
      <c r="BC2133" s="6"/>
      <c r="BD2133" s="130"/>
      <c r="BE2133" s="124"/>
      <c r="BF2133" s="6"/>
      <c r="BG2133" s="130"/>
      <c r="BH2133" s="6"/>
      <c r="BI2133" s="124"/>
      <c r="BJ2133" s="130"/>
    </row>
    <row r="2134" spans="1:62" customFormat="1" ht="15" x14ac:dyDescent="0.35">
      <c r="A2134" s="34"/>
      <c r="B2134" s="19"/>
      <c r="C2134" s="1"/>
      <c r="D2134" s="9"/>
      <c r="E2134" s="1"/>
      <c r="F2134" s="15"/>
      <c r="G2134" s="37"/>
      <c r="H2134" s="5"/>
      <c r="I2134" s="22"/>
      <c r="J2134" s="22"/>
      <c r="K2134" s="22"/>
      <c r="L2134" s="60"/>
      <c r="M2134" s="60"/>
      <c r="N2134" s="60"/>
      <c r="O2134" s="60"/>
      <c r="P2134" s="60"/>
      <c r="Q2134" s="60"/>
      <c r="R2134" s="60"/>
      <c r="S2134" s="60"/>
      <c r="T2134" s="60"/>
      <c r="U2134" s="60"/>
      <c r="V2134" s="60"/>
      <c r="W2134" s="60"/>
      <c r="X2134" s="60"/>
      <c r="Y2134" s="59"/>
      <c r="Z2134" s="20"/>
      <c r="AA2134" s="60"/>
      <c r="AB2134" s="60"/>
      <c r="AC2134" s="60"/>
      <c r="AD2134" s="60"/>
      <c r="AE2134" s="22"/>
      <c r="AF2134" s="22"/>
      <c r="AG2134" s="22"/>
      <c r="AH2134" s="22"/>
      <c r="AI2134" s="22"/>
      <c r="AJ2134" s="22"/>
      <c r="AK2134" s="38"/>
      <c r="AL2134" s="39"/>
      <c r="AM2134" s="39"/>
      <c r="AN2134" s="39"/>
      <c r="AO2134" s="39"/>
      <c r="AP2134" s="39"/>
      <c r="AQ2134" s="39"/>
      <c r="AR2134" s="40"/>
      <c r="AS2134" s="39"/>
      <c r="AT2134" s="42"/>
      <c r="AU2134" s="39"/>
      <c r="AV2134" s="39"/>
      <c r="AW2134" s="39"/>
      <c r="AX2134" s="39"/>
      <c r="AY2134" s="39"/>
      <c r="AZ2134" s="40"/>
      <c r="BA2134" s="39"/>
      <c r="BB2134" s="40"/>
      <c r="BC2134" s="39"/>
      <c r="BD2134" s="42"/>
      <c r="BE2134" s="38"/>
      <c r="BF2134" s="39"/>
      <c r="BG2134" s="55"/>
      <c r="BH2134" s="56"/>
      <c r="BI2134" s="57"/>
      <c r="BJ2134" s="58"/>
    </row>
    <row r="2135" spans="1:62" customFormat="1" ht="15" x14ac:dyDescent="0.35">
      <c r="A2135" s="121"/>
      <c r="B2135" s="76"/>
      <c r="C2135" s="9"/>
      <c r="D2135" s="9"/>
      <c r="E2135" s="9"/>
      <c r="F2135" s="15"/>
      <c r="G2135" s="5"/>
      <c r="H2135" s="5"/>
      <c r="I2135" s="9"/>
      <c r="J2135" s="9"/>
      <c r="K2135" s="9"/>
      <c r="L2135" s="9"/>
      <c r="M2135" s="9"/>
      <c r="N2135" s="9"/>
      <c r="O2135" s="9"/>
      <c r="P2135" s="9"/>
      <c r="Q2135" s="9"/>
      <c r="R2135" s="9"/>
      <c r="S2135" s="9"/>
      <c r="T2135" s="9"/>
      <c r="U2135" s="9"/>
      <c r="V2135" s="8"/>
      <c r="W2135" s="8"/>
      <c r="X2135" s="7"/>
      <c r="Y2135" s="18"/>
      <c r="Z2135" s="7"/>
      <c r="AA2135" s="7"/>
      <c r="AB2135" s="7"/>
      <c r="AC2135" s="9"/>
      <c r="AD2135" s="8"/>
      <c r="AE2135" s="14"/>
      <c r="AF2135" s="14"/>
      <c r="AG2135" s="14"/>
      <c r="AH2135" s="14"/>
      <c r="AI2135" s="14"/>
      <c r="AJ2135" s="14"/>
      <c r="AK2135" s="125"/>
      <c r="AL2135" s="6"/>
      <c r="AM2135" s="5"/>
      <c r="AN2135" s="5"/>
      <c r="AO2135" s="6"/>
      <c r="AP2135" s="6"/>
      <c r="AQ2135" s="6"/>
      <c r="AR2135" s="6"/>
      <c r="AS2135" s="6"/>
      <c r="AT2135" s="130"/>
      <c r="AU2135" s="6"/>
      <c r="AV2135" s="6"/>
      <c r="AW2135" s="6"/>
      <c r="AX2135" s="6"/>
      <c r="AY2135" s="6"/>
      <c r="AZ2135" s="6"/>
      <c r="BA2135" s="6"/>
      <c r="BB2135" s="6"/>
      <c r="BC2135" s="6"/>
      <c r="BD2135" s="130"/>
      <c r="BE2135" s="124"/>
      <c r="BF2135" s="6"/>
      <c r="BG2135" s="130"/>
      <c r="BH2135" s="6"/>
      <c r="BI2135" s="124"/>
      <c r="BJ2135" s="130"/>
    </row>
    <row r="2136" spans="1:62" customFormat="1" ht="15" x14ac:dyDescent="0.35">
      <c r="A2136" s="121"/>
      <c r="B2136" s="76"/>
      <c r="C2136" s="9"/>
      <c r="D2136" s="9"/>
      <c r="E2136" s="9"/>
      <c r="F2136" s="15"/>
      <c r="G2136" s="5"/>
      <c r="H2136" s="5"/>
      <c r="I2136" s="9"/>
      <c r="J2136" s="9"/>
      <c r="K2136" s="9"/>
      <c r="L2136" s="9"/>
      <c r="M2136" s="9"/>
      <c r="N2136" s="9"/>
      <c r="O2136" s="9"/>
      <c r="P2136" s="9"/>
      <c r="Q2136" s="9"/>
      <c r="R2136" s="9"/>
      <c r="S2136" s="9"/>
      <c r="T2136" s="9"/>
      <c r="U2136" s="9"/>
      <c r="V2136" s="9"/>
      <c r="W2136" s="9"/>
      <c r="X2136" s="65"/>
      <c r="Y2136" s="17"/>
      <c r="Z2136" s="65"/>
      <c r="AA2136" s="9"/>
      <c r="AB2136" s="9"/>
      <c r="AC2136" s="9"/>
      <c r="AD2136" s="9"/>
      <c r="AE2136" s="14"/>
      <c r="AF2136" s="14"/>
      <c r="AG2136" s="14"/>
      <c r="AH2136" s="14"/>
      <c r="AI2136" s="14"/>
      <c r="AJ2136" s="14"/>
      <c r="AK2136" s="124"/>
      <c r="AL2136" s="6"/>
      <c r="AM2136" s="6"/>
      <c r="AN2136" s="6"/>
      <c r="AO2136" s="6"/>
      <c r="AP2136" s="6"/>
      <c r="AQ2136" s="6"/>
      <c r="AR2136" s="6"/>
      <c r="AS2136" s="6"/>
      <c r="AT2136" s="130"/>
      <c r="AU2136" s="39"/>
      <c r="AV2136" s="39"/>
      <c r="AW2136" s="6"/>
      <c r="AX2136" s="6"/>
      <c r="AY2136" s="6"/>
      <c r="AZ2136" s="6"/>
      <c r="BA2136" s="6"/>
      <c r="BB2136" s="6"/>
      <c r="BC2136" s="6"/>
      <c r="BD2136" s="130"/>
      <c r="BE2136" s="124"/>
      <c r="BF2136" s="6"/>
      <c r="BG2136" s="130"/>
      <c r="BH2136" s="6"/>
      <c r="BI2136" s="124"/>
      <c r="BJ2136" s="130"/>
    </row>
    <row r="2137" spans="1:62" customFormat="1" ht="15" x14ac:dyDescent="0.35">
      <c r="A2137" s="121"/>
      <c r="B2137" s="76"/>
      <c r="C2137" s="9"/>
      <c r="D2137" s="9"/>
      <c r="E2137" s="9"/>
      <c r="F2137" s="15"/>
      <c r="G2137" s="5"/>
      <c r="H2137" s="5"/>
      <c r="I2137" s="9"/>
      <c r="J2137" s="9"/>
      <c r="K2137" s="9"/>
      <c r="L2137" s="9"/>
      <c r="M2137" s="9"/>
      <c r="N2137" s="9"/>
      <c r="O2137" s="9"/>
      <c r="P2137" s="9"/>
      <c r="Q2137" s="9"/>
      <c r="R2137" s="9"/>
      <c r="S2137" s="9"/>
      <c r="T2137" s="9"/>
      <c r="U2137" s="9"/>
      <c r="V2137" s="9"/>
      <c r="W2137" s="9"/>
      <c r="X2137" s="65"/>
      <c r="Y2137" s="17"/>
      <c r="Z2137" s="65"/>
      <c r="AA2137" s="9"/>
      <c r="AB2137" s="9"/>
      <c r="AC2137" s="9"/>
      <c r="AD2137" s="9"/>
      <c r="AE2137" s="14"/>
      <c r="AF2137" s="14"/>
      <c r="AG2137" s="14"/>
      <c r="AH2137" s="14"/>
      <c r="AI2137" s="14"/>
      <c r="AJ2137" s="14"/>
      <c r="AK2137" s="124"/>
      <c r="AL2137" s="6"/>
      <c r="AM2137" s="6"/>
      <c r="AN2137" s="6"/>
      <c r="AO2137" s="6"/>
      <c r="AP2137" s="6"/>
      <c r="AQ2137" s="6"/>
      <c r="AR2137" s="6"/>
      <c r="AS2137" s="6"/>
      <c r="AT2137" s="130"/>
      <c r="AU2137" s="39"/>
      <c r="AV2137" s="39"/>
      <c r="AW2137" s="6"/>
      <c r="AX2137" s="6"/>
      <c r="AY2137" s="6"/>
      <c r="AZ2137" s="6"/>
      <c r="BA2137" s="6"/>
      <c r="BB2137" s="6"/>
      <c r="BC2137" s="6"/>
      <c r="BD2137" s="130"/>
      <c r="BE2137" s="124"/>
      <c r="BF2137" s="6"/>
      <c r="BG2137" s="130"/>
      <c r="BH2137" s="6"/>
      <c r="BI2137" s="124"/>
      <c r="BJ2137" s="130"/>
    </row>
    <row r="2138" spans="1:62" customFormat="1" ht="15" x14ac:dyDescent="0.35">
      <c r="A2138" s="121"/>
      <c r="B2138" s="76"/>
      <c r="C2138" s="9"/>
      <c r="D2138" s="9"/>
      <c r="E2138" s="9"/>
      <c r="F2138" s="15"/>
      <c r="G2138" s="5"/>
      <c r="H2138" s="5"/>
      <c r="I2138" s="9"/>
      <c r="J2138" s="9"/>
      <c r="K2138" s="9"/>
      <c r="L2138" s="9"/>
      <c r="M2138" s="9"/>
      <c r="N2138" s="9"/>
      <c r="O2138" s="9"/>
      <c r="P2138" s="9"/>
      <c r="Q2138" s="9"/>
      <c r="R2138" s="9"/>
      <c r="S2138" s="9"/>
      <c r="T2138" s="9"/>
      <c r="U2138" s="9"/>
      <c r="V2138" s="8"/>
      <c r="W2138" s="8"/>
      <c r="X2138" s="7"/>
      <c r="Y2138" s="18"/>
      <c r="Z2138" s="7"/>
      <c r="AA2138" s="7"/>
      <c r="AB2138" s="7"/>
      <c r="AC2138" s="9"/>
      <c r="AD2138" s="8"/>
      <c r="AE2138" s="14"/>
      <c r="AF2138" s="14"/>
      <c r="AG2138" s="14"/>
      <c r="AH2138" s="14"/>
      <c r="AI2138" s="14"/>
      <c r="AJ2138" s="14"/>
      <c r="AK2138" s="125"/>
      <c r="AL2138" s="6"/>
      <c r="AM2138" s="5"/>
      <c r="AN2138" s="5"/>
      <c r="AO2138" s="6"/>
      <c r="AP2138" s="6"/>
      <c r="AQ2138" s="6"/>
      <c r="AR2138" s="6"/>
      <c r="AS2138" s="6"/>
      <c r="AT2138" s="130"/>
      <c r="AU2138" s="39"/>
      <c r="AV2138" s="39"/>
      <c r="AW2138" s="6"/>
      <c r="AX2138" s="6"/>
      <c r="AY2138" s="6"/>
      <c r="AZ2138" s="6"/>
      <c r="BA2138" s="6"/>
      <c r="BB2138" s="6"/>
      <c r="BC2138" s="6"/>
      <c r="BD2138" s="130"/>
      <c r="BE2138" s="124"/>
      <c r="BF2138" s="6"/>
      <c r="BG2138" s="130"/>
      <c r="BH2138" s="6"/>
      <c r="BI2138" s="124"/>
      <c r="BJ2138" s="137"/>
    </row>
    <row r="2139" spans="1:62" customFormat="1" ht="15" x14ac:dyDescent="0.35">
      <c r="A2139" s="34"/>
      <c r="B2139" s="76"/>
      <c r="C2139" s="1"/>
      <c r="D2139" s="9"/>
      <c r="E2139" s="1"/>
      <c r="F2139" s="15"/>
      <c r="G2139" s="5"/>
      <c r="H2139" s="5"/>
      <c r="I2139" s="22"/>
      <c r="J2139" s="22"/>
      <c r="K2139" s="22"/>
      <c r="L2139" s="60"/>
      <c r="M2139" s="60"/>
      <c r="N2139" s="60"/>
      <c r="O2139" s="60"/>
      <c r="P2139" s="60"/>
      <c r="Q2139" s="60"/>
      <c r="R2139" s="60"/>
      <c r="S2139" s="60"/>
      <c r="T2139" s="60"/>
      <c r="U2139" s="60"/>
      <c r="V2139" s="60"/>
      <c r="W2139" s="60"/>
      <c r="X2139" s="60"/>
      <c r="Y2139" s="59"/>
      <c r="Z2139" s="20"/>
      <c r="AA2139" s="60"/>
      <c r="AB2139" s="60"/>
      <c r="AC2139" s="60"/>
      <c r="AD2139" s="60"/>
      <c r="AE2139" s="22"/>
      <c r="AF2139" s="22"/>
      <c r="AG2139" s="22"/>
      <c r="AH2139" s="22"/>
      <c r="AI2139" s="22"/>
      <c r="AJ2139" s="22"/>
      <c r="AK2139" s="38"/>
      <c r="AL2139" s="39"/>
      <c r="AM2139" s="39"/>
      <c r="AN2139" s="39"/>
      <c r="AO2139" s="39"/>
      <c r="AP2139" s="39"/>
      <c r="AQ2139" s="39"/>
      <c r="AR2139" s="40"/>
      <c r="AS2139" s="39"/>
      <c r="AT2139" s="42"/>
      <c r="AU2139" s="39"/>
      <c r="AV2139" s="39"/>
      <c r="AW2139" s="39"/>
      <c r="AX2139" s="39"/>
      <c r="AY2139" s="39"/>
      <c r="AZ2139" s="40"/>
      <c r="BA2139" s="39"/>
      <c r="BB2139" s="40"/>
      <c r="BC2139" s="39"/>
      <c r="BD2139" s="42"/>
      <c r="BE2139" s="38"/>
      <c r="BF2139" s="39"/>
      <c r="BG2139" s="55"/>
      <c r="BH2139" s="56"/>
      <c r="BI2139" s="57"/>
      <c r="BJ2139" s="58"/>
    </row>
    <row r="2140" spans="1:62" customFormat="1" ht="15" x14ac:dyDescent="0.35">
      <c r="A2140" s="34"/>
      <c r="B2140" s="76"/>
      <c r="C2140" s="1"/>
      <c r="D2140" s="9"/>
      <c r="E2140" s="1"/>
      <c r="F2140" s="15"/>
      <c r="G2140" s="5"/>
      <c r="H2140" s="5"/>
      <c r="I2140" s="22"/>
      <c r="J2140" s="22"/>
      <c r="K2140" s="22"/>
      <c r="L2140" s="60"/>
      <c r="M2140" s="60"/>
      <c r="N2140" s="60"/>
      <c r="O2140" s="60"/>
      <c r="P2140" s="60"/>
      <c r="Q2140" s="60"/>
      <c r="R2140" s="60"/>
      <c r="S2140" s="60"/>
      <c r="T2140" s="60"/>
      <c r="U2140" s="60"/>
      <c r="V2140" s="60"/>
      <c r="W2140" s="60"/>
      <c r="X2140" s="60"/>
      <c r="Y2140" s="59"/>
      <c r="Z2140" s="20"/>
      <c r="AA2140" s="60"/>
      <c r="AB2140" s="60"/>
      <c r="AC2140" s="60"/>
      <c r="AD2140" s="60"/>
      <c r="AE2140" s="22"/>
      <c r="AF2140" s="22"/>
      <c r="AG2140" s="22"/>
      <c r="AH2140" s="22"/>
      <c r="AI2140" s="22"/>
      <c r="AJ2140" s="22"/>
      <c r="AK2140" s="38"/>
      <c r="AL2140" s="39"/>
      <c r="AM2140" s="39"/>
      <c r="AN2140" s="39"/>
      <c r="AO2140" s="39"/>
      <c r="AP2140" s="39"/>
      <c r="AQ2140" s="39"/>
      <c r="AR2140" s="40"/>
      <c r="AS2140" s="39"/>
      <c r="AT2140" s="42"/>
      <c r="AU2140" s="39"/>
      <c r="AV2140" s="39"/>
      <c r="AW2140" s="39"/>
      <c r="AX2140" s="39"/>
      <c r="AY2140" s="39"/>
      <c r="AZ2140" s="40"/>
      <c r="BA2140" s="39"/>
      <c r="BB2140" s="40"/>
      <c r="BC2140" s="39"/>
      <c r="BD2140" s="42"/>
      <c r="BE2140" s="38"/>
      <c r="BF2140" s="39"/>
      <c r="BG2140" s="55"/>
      <c r="BH2140" s="56"/>
      <c r="BI2140" s="57"/>
      <c r="BJ2140" s="58"/>
    </row>
    <row r="2141" spans="1:62" customFormat="1" ht="15" x14ac:dyDescent="0.35">
      <c r="A2141" s="34"/>
      <c r="B2141" s="19"/>
      <c r="C2141" s="1"/>
      <c r="D2141" s="9"/>
      <c r="E2141" s="1"/>
      <c r="F2141" s="15"/>
      <c r="G2141" s="37"/>
      <c r="H2141" s="5"/>
      <c r="I2141" s="22"/>
      <c r="J2141" s="22"/>
      <c r="K2141" s="22"/>
      <c r="L2141" s="60"/>
      <c r="M2141" s="60"/>
      <c r="N2141" s="60"/>
      <c r="O2141" s="60"/>
      <c r="P2141" s="60"/>
      <c r="Q2141" s="60"/>
      <c r="R2141" s="60"/>
      <c r="S2141" s="60"/>
      <c r="T2141" s="60"/>
      <c r="U2141" s="60"/>
      <c r="V2141" s="60"/>
      <c r="W2141" s="60"/>
      <c r="X2141" s="60"/>
      <c r="Y2141" s="59"/>
      <c r="Z2141" s="20"/>
      <c r="AA2141" s="60"/>
      <c r="AB2141" s="60"/>
      <c r="AC2141" s="60"/>
      <c r="AD2141" s="60"/>
      <c r="AE2141" s="22"/>
      <c r="AF2141" s="22"/>
      <c r="AG2141" s="22"/>
      <c r="AH2141" s="22"/>
      <c r="AI2141" s="22"/>
      <c r="AJ2141" s="22"/>
      <c r="AK2141" s="38"/>
      <c r="AL2141" s="39"/>
      <c r="AM2141" s="39"/>
      <c r="AN2141" s="39"/>
      <c r="AO2141" s="39"/>
      <c r="AP2141" s="39"/>
      <c r="AQ2141" s="39"/>
      <c r="AR2141" s="40"/>
      <c r="AS2141" s="39"/>
      <c r="AT2141" s="42"/>
      <c r="AU2141" s="39"/>
      <c r="AV2141" s="39"/>
      <c r="AW2141" s="39"/>
      <c r="AX2141" s="39"/>
      <c r="AY2141" s="39"/>
      <c r="AZ2141" s="40"/>
      <c r="BA2141" s="39"/>
      <c r="BB2141" s="40"/>
      <c r="BC2141" s="39"/>
      <c r="BD2141" s="42"/>
      <c r="BE2141" s="38"/>
      <c r="BF2141" s="39"/>
      <c r="BG2141" s="55"/>
      <c r="BH2141" s="56"/>
      <c r="BI2141" s="57"/>
      <c r="BJ2141" s="137"/>
    </row>
    <row r="2142" spans="1:62" customFormat="1" ht="15" x14ac:dyDescent="0.35">
      <c r="A2142" s="121"/>
      <c r="B2142" s="76"/>
      <c r="C2142" s="9"/>
      <c r="D2142" s="9"/>
      <c r="E2142" s="9"/>
      <c r="F2142" s="15"/>
      <c r="G2142" s="5"/>
      <c r="H2142" s="5"/>
      <c r="I2142" s="9"/>
      <c r="J2142" s="9"/>
      <c r="K2142" s="9"/>
      <c r="L2142" s="9"/>
      <c r="M2142" s="9"/>
      <c r="N2142" s="9"/>
      <c r="O2142" s="9"/>
      <c r="P2142" s="9"/>
      <c r="Q2142" s="9"/>
      <c r="R2142" s="9"/>
      <c r="S2142" s="9"/>
      <c r="T2142" s="9"/>
      <c r="U2142" s="9"/>
      <c r="V2142" s="9"/>
      <c r="W2142" s="9"/>
      <c r="X2142" s="65"/>
      <c r="Y2142" s="17"/>
      <c r="Z2142" s="65"/>
      <c r="AA2142" s="9"/>
      <c r="AB2142" s="9"/>
      <c r="AC2142" s="9"/>
      <c r="AD2142" s="9"/>
      <c r="AE2142" s="14"/>
      <c r="AF2142" s="14"/>
      <c r="AG2142" s="14"/>
      <c r="AH2142" s="14"/>
      <c r="AI2142" s="14"/>
      <c r="AJ2142" s="14"/>
      <c r="AK2142" s="124"/>
      <c r="AL2142" s="6"/>
      <c r="AM2142" s="6"/>
      <c r="AN2142" s="6"/>
      <c r="AO2142" s="6"/>
      <c r="AP2142" s="6"/>
      <c r="AQ2142" s="6"/>
      <c r="AR2142" s="6"/>
      <c r="AS2142" s="6"/>
      <c r="AT2142" s="130"/>
      <c r="AU2142" s="39"/>
      <c r="AV2142" s="39"/>
      <c r="AW2142" s="6"/>
      <c r="AX2142" s="6"/>
      <c r="AY2142" s="6"/>
      <c r="AZ2142" s="6"/>
      <c r="BA2142" s="6"/>
      <c r="BB2142" s="6"/>
      <c r="BC2142" s="6"/>
      <c r="BD2142" s="130"/>
      <c r="BE2142" s="124"/>
      <c r="BF2142" s="6"/>
      <c r="BG2142" s="130"/>
      <c r="BH2142" s="6"/>
      <c r="BI2142" s="124"/>
      <c r="BJ2142" s="130"/>
    </row>
    <row r="2143" spans="1:62" customFormat="1" ht="15" x14ac:dyDescent="0.35">
      <c r="A2143" s="121"/>
      <c r="B2143" s="76"/>
      <c r="C2143" s="9"/>
      <c r="D2143" s="9"/>
      <c r="E2143" s="9"/>
      <c r="F2143" s="15"/>
      <c r="G2143" s="5"/>
      <c r="H2143" s="5"/>
      <c r="I2143" s="9"/>
      <c r="J2143" s="9"/>
      <c r="K2143" s="9"/>
      <c r="L2143" s="9"/>
      <c r="M2143" s="9"/>
      <c r="N2143" s="9"/>
      <c r="O2143" s="9"/>
      <c r="P2143" s="9"/>
      <c r="Q2143" s="9"/>
      <c r="R2143" s="9"/>
      <c r="S2143" s="9"/>
      <c r="T2143" s="9"/>
      <c r="U2143" s="9"/>
      <c r="V2143" s="9"/>
      <c r="W2143" s="9"/>
      <c r="X2143" s="65"/>
      <c r="Y2143" s="17"/>
      <c r="Z2143" s="65"/>
      <c r="AA2143" s="9"/>
      <c r="AB2143" s="9"/>
      <c r="AC2143" s="9"/>
      <c r="AD2143" s="9"/>
      <c r="AE2143" s="14"/>
      <c r="AF2143" s="14"/>
      <c r="AG2143" s="14"/>
      <c r="AH2143" s="14"/>
      <c r="AI2143" s="14"/>
      <c r="AJ2143" s="14"/>
      <c r="AK2143" s="124"/>
      <c r="AL2143" s="6"/>
      <c r="AM2143" s="6"/>
      <c r="AN2143" s="6"/>
      <c r="AO2143" s="6"/>
      <c r="AP2143" s="6"/>
      <c r="AQ2143" s="6"/>
      <c r="AR2143" s="6"/>
      <c r="AS2143" s="6"/>
      <c r="AT2143" s="130"/>
      <c r="AU2143" s="39"/>
      <c r="AV2143" s="39"/>
      <c r="AW2143" s="6"/>
      <c r="AX2143" s="6"/>
      <c r="AY2143" s="6"/>
      <c r="AZ2143" s="6"/>
      <c r="BA2143" s="6"/>
      <c r="BB2143" s="6"/>
      <c r="BC2143" s="6"/>
      <c r="BD2143" s="130"/>
      <c r="BE2143" s="124"/>
      <c r="BF2143" s="6"/>
      <c r="BG2143" s="130"/>
      <c r="BH2143" s="6"/>
      <c r="BI2143" s="124"/>
      <c r="BJ2143" s="130"/>
    </row>
    <row r="2144" spans="1:62" customFormat="1" ht="15" x14ac:dyDescent="0.35">
      <c r="A2144" s="121"/>
      <c r="B2144" s="76"/>
      <c r="C2144" s="9"/>
      <c r="D2144" s="9"/>
      <c r="E2144" s="9"/>
      <c r="F2144" s="15"/>
      <c r="G2144" s="5"/>
      <c r="H2144" s="5"/>
      <c r="I2144" s="9"/>
      <c r="J2144" s="9"/>
      <c r="K2144" s="9"/>
      <c r="L2144" s="9"/>
      <c r="M2144" s="9"/>
      <c r="N2144" s="9"/>
      <c r="O2144" s="9"/>
      <c r="P2144" s="9"/>
      <c r="Q2144" s="9"/>
      <c r="R2144" s="9"/>
      <c r="S2144" s="9"/>
      <c r="T2144" s="9"/>
      <c r="U2144" s="9"/>
      <c r="V2144" s="8"/>
      <c r="W2144" s="8"/>
      <c r="X2144" s="7"/>
      <c r="Y2144" s="18"/>
      <c r="Z2144" s="7"/>
      <c r="AA2144" s="7"/>
      <c r="AB2144" s="7"/>
      <c r="AC2144" s="9"/>
      <c r="AD2144" s="8"/>
      <c r="AE2144" s="14"/>
      <c r="AF2144" s="14"/>
      <c r="AG2144" s="14"/>
      <c r="AH2144" s="14"/>
      <c r="AI2144" s="14"/>
      <c r="AJ2144" s="14"/>
      <c r="AK2144" s="125"/>
      <c r="AL2144" s="6"/>
      <c r="AM2144" s="5"/>
      <c r="AN2144" s="5"/>
      <c r="AO2144" s="6"/>
      <c r="AP2144" s="6"/>
      <c r="AQ2144" s="6"/>
      <c r="AR2144" s="6"/>
      <c r="AS2144" s="6"/>
      <c r="AT2144" s="130"/>
      <c r="AU2144" s="6"/>
      <c r="AV2144" s="6"/>
      <c r="AW2144" s="6"/>
      <c r="AX2144" s="6"/>
      <c r="AY2144" s="6"/>
      <c r="AZ2144" s="6"/>
      <c r="BA2144" s="6"/>
      <c r="BB2144" s="6"/>
      <c r="BC2144" s="6"/>
      <c r="BD2144" s="130"/>
      <c r="BE2144" s="124"/>
      <c r="BF2144" s="6"/>
      <c r="BG2144" s="130"/>
      <c r="BH2144" s="6"/>
      <c r="BI2144" s="124"/>
      <c r="BJ2144" s="130"/>
    </row>
    <row r="2145" spans="1:62" customFormat="1" ht="15" x14ac:dyDescent="0.35">
      <c r="A2145" s="121"/>
      <c r="B2145" s="76"/>
      <c r="C2145" s="9"/>
      <c r="D2145" s="9"/>
      <c r="E2145" s="9"/>
      <c r="F2145" s="15"/>
      <c r="G2145" s="5"/>
      <c r="H2145" s="5"/>
      <c r="I2145" s="9"/>
      <c r="J2145" s="9"/>
      <c r="K2145" s="9"/>
      <c r="L2145" s="9"/>
      <c r="M2145" s="9"/>
      <c r="N2145" s="9"/>
      <c r="O2145" s="9"/>
      <c r="P2145" s="9"/>
      <c r="Q2145" s="9"/>
      <c r="R2145" s="9"/>
      <c r="S2145" s="9"/>
      <c r="T2145" s="9"/>
      <c r="U2145" s="9"/>
      <c r="V2145" s="9"/>
      <c r="W2145" s="9"/>
      <c r="X2145" s="65"/>
      <c r="Y2145" s="17"/>
      <c r="Z2145" s="65"/>
      <c r="AA2145" s="9"/>
      <c r="AB2145" s="9"/>
      <c r="AC2145" s="9"/>
      <c r="AD2145" s="9"/>
      <c r="AE2145" s="14"/>
      <c r="AF2145" s="14"/>
      <c r="AG2145" s="14"/>
      <c r="AH2145" s="14"/>
      <c r="AI2145" s="14"/>
      <c r="AJ2145" s="14"/>
      <c r="AK2145" s="124"/>
      <c r="AL2145" s="6"/>
      <c r="AM2145" s="6"/>
      <c r="AN2145" s="6"/>
      <c r="AO2145" s="6"/>
      <c r="AP2145" s="6"/>
      <c r="AQ2145" s="6"/>
      <c r="AR2145" s="6"/>
      <c r="AS2145" s="6"/>
      <c r="AT2145" s="130"/>
      <c r="AU2145" s="39"/>
      <c r="AV2145" s="39"/>
      <c r="AW2145" s="6"/>
      <c r="AX2145" s="6"/>
      <c r="AY2145" s="6"/>
      <c r="AZ2145" s="6"/>
      <c r="BA2145" s="6"/>
      <c r="BB2145" s="6"/>
      <c r="BC2145" s="6"/>
      <c r="BD2145" s="130"/>
      <c r="BE2145" s="124"/>
      <c r="BF2145" s="6"/>
      <c r="BG2145" s="130"/>
      <c r="BH2145" s="6"/>
      <c r="BI2145" s="124"/>
      <c r="BJ2145" s="130"/>
    </row>
    <row r="2146" spans="1:62" customFormat="1" ht="15" x14ac:dyDescent="0.35">
      <c r="A2146" s="34"/>
      <c r="B2146" s="19"/>
      <c r="C2146" s="1"/>
      <c r="D2146" s="9"/>
      <c r="E2146" s="1"/>
      <c r="F2146" s="15"/>
      <c r="G2146" s="37"/>
      <c r="H2146" s="5"/>
      <c r="I2146" s="22"/>
      <c r="J2146" s="22"/>
      <c r="K2146" s="22"/>
      <c r="L2146" s="60"/>
      <c r="M2146" s="60"/>
      <c r="N2146" s="60"/>
      <c r="O2146" s="60"/>
      <c r="P2146" s="60"/>
      <c r="Q2146" s="60"/>
      <c r="R2146" s="60"/>
      <c r="S2146" s="60"/>
      <c r="T2146" s="60"/>
      <c r="U2146" s="60"/>
      <c r="V2146" s="60"/>
      <c r="W2146" s="60"/>
      <c r="X2146" s="60"/>
      <c r="Y2146" s="59"/>
      <c r="Z2146" s="20"/>
      <c r="AA2146" s="60"/>
      <c r="AB2146" s="60"/>
      <c r="AC2146" s="60"/>
      <c r="AD2146" s="60"/>
      <c r="AE2146" s="22"/>
      <c r="AF2146" s="22"/>
      <c r="AG2146" s="22"/>
      <c r="AH2146" s="22"/>
      <c r="AI2146" s="22"/>
      <c r="AJ2146" s="22"/>
      <c r="AK2146" s="38"/>
      <c r="AL2146" s="39"/>
      <c r="AM2146" s="39"/>
      <c r="AN2146" s="39"/>
      <c r="AO2146" s="39"/>
      <c r="AP2146" s="39"/>
      <c r="AQ2146" s="39"/>
      <c r="AR2146" s="40"/>
      <c r="AS2146" s="39"/>
      <c r="AT2146" s="42"/>
      <c r="AU2146" s="39"/>
      <c r="AV2146" s="39"/>
      <c r="AW2146" s="39"/>
      <c r="AX2146" s="39"/>
      <c r="AY2146" s="39"/>
      <c r="AZ2146" s="40"/>
      <c r="BA2146" s="39"/>
      <c r="BB2146" s="40"/>
      <c r="BC2146" s="39"/>
      <c r="BD2146" s="42"/>
      <c r="BE2146" s="38"/>
      <c r="BF2146" s="39"/>
      <c r="BG2146" s="55"/>
      <c r="BH2146" s="56"/>
      <c r="BI2146" s="57"/>
      <c r="BJ2146" s="58"/>
    </row>
    <row r="2147" spans="1:62" customFormat="1" ht="15" x14ac:dyDescent="0.35">
      <c r="A2147" s="121"/>
      <c r="B2147" s="76"/>
      <c r="C2147" s="9"/>
      <c r="D2147" s="9"/>
      <c r="E2147" s="9"/>
      <c r="F2147" s="15"/>
      <c r="G2147" s="5"/>
      <c r="H2147" s="5"/>
      <c r="I2147" s="9"/>
      <c r="J2147" s="9"/>
      <c r="K2147" s="9"/>
      <c r="L2147" s="9"/>
      <c r="M2147" s="9"/>
      <c r="N2147" s="9"/>
      <c r="O2147" s="9"/>
      <c r="P2147" s="9"/>
      <c r="Q2147" s="9"/>
      <c r="R2147" s="9"/>
      <c r="S2147" s="9"/>
      <c r="T2147" s="9"/>
      <c r="U2147" s="9"/>
      <c r="V2147" s="9"/>
      <c r="W2147" s="9"/>
      <c r="X2147" s="65"/>
      <c r="Y2147" s="17"/>
      <c r="Z2147" s="65"/>
      <c r="AA2147" s="9"/>
      <c r="AB2147" s="9"/>
      <c r="AC2147" s="9"/>
      <c r="AD2147" s="9"/>
      <c r="AE2147" s="14"/>
      <c r="AF2147" s="14"/>
      <c r="AG2147" s="14"/>
      <c r="AH2147" s="14"/>
      <c r="AI2147" s="14"/>
      <c r="AJ2147" s="14"/>
      <c r="AK2147" s="124"/>
      <c r="AL2147" s="6"/>
      <c r="AM2147" s="6"/>
      <c r="AN2147" s="6"/>
      <c r="AO2147" s="6"/>
      <c r="AP2147" s="6"/>
      <c r="AQ2147" s="6"/>
      <c r="AR2147" s="6"/>
      <c r="AS2147" s="6"/>
      <c r="AT2147" s="130"/>
      <c r="AU2147" s="39"/>
      <c r="AV2147" s="39"/>
      <c r="AW2147" s="6"/>
      <c r="AX2147" s="6"/>
      <c r="AY2147" s="6"/>
      <c r="AZ2147" s="6"/>
      <c r="BA2147" s="6"/>
      <c r="BB2147" s="6"/>
      <c r="BC2147" s="6"/>
      <c r="BD2147" s="130"/>
      <c r="BE2147" s="124"/>
      <c r="BF2147" s="6"/>
      <c r="BG2147" s="130"/>
      <c r="BH2147" s="6"/>
      <c r="BI2147" s="124"/>
      <c r="BJ2147" s="130"/>
    </row>
    <row r="2148" spans="1:62" customFormat="1" ht="15" x14ac:dyDescent="0.35">
      <c r="A2148" s="121"/>
      <c r="B2148" s="76"/>
      <c r="C2148" s="9"/>
      <c r="D2148" s="9"/>
      <c r="E2148" s="9"/>
      <c r="F2148" s="15"/>
      <c r="G2148" s="5"/>
      <c r="H2148" s="5"/>
      <c r="I2148" s="9"/>
      <c r="J2148" s="9"/>
      <c r="K2148" s="9"/>
      <c r="L2148" s="9"/>
      <c r="M2148" s="9"/>
      <c r="N2148" s="9"/>
      <c r="O2148" s="9"/>
      <c r="P2148" s="9"/>
      <c r="Q2148" s="9"/>
      <c r="R2148" s="9"/>
      <c r="S2148" s="9"/>
      <c r="T2148" s="9"/>
      <c r="U2148" s="9"/>
      <c r="V2148" s="9"/>
      <c r="W2148" s="9"/>
      <c r="X2148" s="65"/>
      <c r="Y2148" s="17"/>
      <c r="Z2148" s="65"/>
      <c r="AA2148" s="9"/>
      <c r="AB2148" s="9"/>
      <c r="AC2148" s="9"/>
      <c r="AD2148" s="9"/>
      <c r="AE2148" s="14"/>
      <c r="AF2148" s="14"/>
      <c r="AG2148" s="14"/>
      <c r="AH2148" s="14"/>
      <c r="AI2148" s="14"/>
      <c r="AJ2148" s="14"/>
      <c r="AK2148" s="124"/>
      <c r="AL2148" s="6"/>
      <c r="AM2148" s="6"/>
      <c r="AN2148" s="6"/>
      <c r="AO2148" s="6"/>
      <c r="AP2148" s="6"/>
      <c r="AQ2148" s="6"/>
      <c r="AR2148" s="6"/>
      <c r="AS2148" s="6"/>
      <c r="AT2148" s="130"/>
      <c r="AU2148" s="39"/>
      <c r="AV2148" s="39"/>
      <c r="AW2148" s="6"/>
      <c r="AX2148" s="6"/>
      <c r="AY2148" s="6"/>
      <c r="AZ2148" s="6"/>
      <c r="BA2148" s="6"/>
      <c r="BB2148" s="6"/>
      <c r="BC2148" s="6"/>
      <c r="BD2148" s="130"/>
      <c r="BE2148" s="124"/>
      <c r="BF2148" s="6"/>
      <c r="BG2148" s="130"/>
      <c r="BH2148" s="6"/>
      <c r="BI2148" s="124"/>
      <c r="BJ2148" s="130"/>
    </row>
    <row r="2149" spans="1:62" customFormat="1" ht="15" x14ac:dyDescent="0.35">
      <c r="A2149" s="121"/>
      <c r="B2149" s="76"/>
      <c r="C2149" s="9"/>
      <c r="D2149" s="9"/>
      <c r="E2149" s="9"/>
      <c r="F2149" s="15"/>
      <c r="G2149" s="5"/>
      <c r="H2149" s="5"/>
      <c r="I2149" s="9"/>
      <c r="J2149" s="9"/>
      <c r="K2149" s="9"/>
      <c r="L2149" s="9"/>
      <c r="M2149" s="9"/>
      <c r="N2149" s="9"/>
      <c r="O2149" s="9"/>
      <c r="P2149" s="9"/>
      <c r="Q2149" s="9"/>
      <c r="R2149" s="9"/>
      <c r="S2149" s="9"/>
      <c r="T2149" s="9"/>
      <c r="U2149" s="9"/>
      <c r="V2149" s="8"/>
      <c r="W2149" s="8"/>
      <c r="X2149" s="7"/>
      <c r="Y2149" s="18"/>
      <c r="Z2149" s="7"/>
      <c r="AA2149" s="7"/>
      <c r="AB2149" s="7"/>
      <c r="AC2149" s="9"/>
      <c r="AD2149" s="8"/>
      <c r="AE2149" s="14"/>
      <c r="AF2149" s="14"/>
      <c r="AG2149" s="14"/>
      <c r="AH2149" s="14"/>
      <c r="AI2149" s="14"/>
      <c r="AJ2149" s="14"/>
      <c r="AK2149" s="125"/>
      <c r="AL2149" s="6"/>
      <c r="AM2149" s="5"/>
      <c r="AN2149" s="5"/>
      <c r="AO2149" s="6"/>
      <c r="AP2149" s="6"/>
      <c r="AQ2149" s="6"/>
      <c r="AR2149" s="6"/>
      <c r="AS2149" s="6"/>
      <c r="AT2149" s="130"/>
      <c r="AU2149" s="6"/>
      <c r="AV2149" s="6"/>
      <c r="AW2149" s="6"/>
      <c r="AX2149" s="6"/>
      <c r="AY2149" s="6"/>
      <c r="AZ2149" s="6"/>
      <c r="BA2149" s="6"/>
      <c r="BB2149" s="6"/>
      <c r="BC2149" s="6"/>
      <c r="BD2149" s="130"/>
      <c r="BE2149" s="124"/>
      <c r="BF2149" s="6"/>
      <c r="BG2149" s="130"/>
      <c r="BH2149" s="6"/>
      <c r="BI2149" s="124"/>
      <c r="BJ2149" s="130"/>
    </row>
    <row r="2150" spans="1:62" customFormat="1" ht="15" x14ac:dyDescent="0.35">
      <c r="A2150" s="121"/>
      <c r="B2150" s="76"/>
      <c r="C2150" s="9"/>
      <c r="D2150" s="9"/>
      <c r="E2150" s="9"/>
      <c r="F2150" s="15"/>
      <c r="G2150" s="5"/>
      <c r="H2150" s="5"/>
      <c r="I2150" s="9"/>
      <c r="J2150" s="9"/>
      <c r="K2150" s="9"/>
      <c r="L2150" s="9"/>
      <c r="M2150" s="9"/>
      <c r="N2150" s="9"/>
      <c r="O2150" s="9"/>
      <c r="P2150" s="9"/>
      <c r="Q2150" s="9"/>
      <c r="R2150" s="9"/>
      <c r="S2150" s="9"/>
      <c r="T2150" s="9"/>
      <c r="U2150" s="9"/>
      <c r="V2150" s="9"/>
      <c r="W2150" s="9"/>
      <c r="X2150" s="65"/>
      <c r="Y2150" s="17"/>
      <c r="Z2150" s="65"/>
      <c r="AA2150" s="9"/>
      <c r="AB2150" s="9"/>
      <c r="AC2150" s="9"/>
      <c r="AD2150" s="9"/>
      <c r="AE2150" s="14"/>
      <c r="AF2150" s="14"/>
      <c r="AG2150" s="14"/>
      <c r="AH2150" s="14"/>
      <c r="AI2150" s="14"/>
      <c r="AJ2150" s="14"/>
      <c r="AK2150" s="124"/>
      <c r="AL2150" s="6"/>
      <c r="AM2150" s="6"/>
      <c r="AN2150" s="6"/>
      <c r="AO2150" s="6"/>
      <c r="AP2150" s="6"/>
      <c r="AQ2150" s="6"/>
      <c r="AR2150" s="6"/>
      <c r="AS2150" s="6"/>
      <c r="AT2150" s="130"/>
      <c r="AU2150" s="39"/>
      <c r="AV2150" s="39"/>
      <c r="AW2150" s="6"/>
      <c r="AX2150" s="6"/>
      <c r="AY2150" s="6"/>
      <c r="AZ2150" s="6"/>
      <c r="BA2150" s="6"/>
      <c r="BB2150" s="6"/>
      <c r="BC2150" s="6"/>
      <c r="BD2150" s="130"/>
      <c r="BE2150" s="124"/>
      <c r="BF2150" s="6"/>
      <c r="BG2150" s="130"/>
      <c r="BH2150" s="6"/>
      <c r="BI2150" s="124"/>
      <c r="BJ2150" s="130"/>
    </row>
    <row r="2151" spans="1:62" customFormat="1" ht="15" x14ac:dyDescent="0.35">
      <c r="A2151" s="34"/>
      <c r="B2151" s="19"/>
      <c r="C2151" s="1"/>
      <c r="D2151" s="9"/>
      <c r="E2151" s="1"/>
      <c r="F2151" s="15"/>
      <c r="G2151" s="37"/>
      <c r="H2151" s="5"/>
      <c r="I2151" s="22"/>
      <c r="J2151" s="22"/>
      <c r="K2151" s="22"/>
      <c r="L2151" s="60"/>
      <c r="M2151" s="60"/>
      <c r="N2151" s="60"/>
      <c r="O2151" s="60"/>
      <c r="P2151" s="60"/>
      <c r="Q2151" s="60"/>
      <c r="R2151" s="60"/>
      <c r="S2151" s="60"/>
      <c r="T2151" s="60"/>
      <c r="U2151" s="60"/>
      <c r="V2151" s="60"/>
      <c r="W2151" s="60"/>
      <c r="X2151" s="60"/>
      <c r="Y2151" s="59"/>
      <c r="Z2151" s="20"/>
      <c r="AA2151" s="60"/>
      <c r="AB2151" s="60"/>
      <c r="AC2151" s="60"/>
      <c r="AD2151" s="60"/>
      <c r="AE2151" s="22"/>
      <c r="AF2151" s="22"/>
      <c r="AG2151" s="22"/>
      <c r="AH2151" s="22"/>
      <c r="AI2151" s="22"/>
      <c r="AJ2151" s="22"/>
      <c r="AK2151" s="38"/>
      <c r="AL2151" s="39"/>
      <c r="AM2151" s="39"/>
      <c r="AN2151" s="39"/>
      <c r="AO2151" s="39"/>
      <c r="AP2151" s="39"/>
      <c r="AQ2151" s="39"/>
      <c r="AR2151" s="40"/>
      <c r="AS2151" s="39"/>
      <c r="AT2151" s="42"/>
      <c r="AU2151" s="39"/>
      <c r="AV2151" s="39"/>
      <c r="AW2151" s="39"/>
      <c r="AX2151" s="39"/>
      <c r="AY2151" s="39"/>
      <c r="AZ2151" s="40"/>
      <c r="BA2151" s="39"/>
      <c r="BB2151" s="40"/>
      <c r="BC2151" s="39"/>
      <c r="BD2151" s="42"/>
      <c r="BE2151" s="38"/>
      <c r="BF2151" s="39"/>
      <c r="BG2151" s="55"/>
      <c r="BH2151" s="56"/>
      <c r="BI2151" s="57"/>
      <c r="BJ2151" s="58"/>
    </row>
    <row r="2152" spans="1:62" customFormat="1" ht="15" x14ac:dyDescent="0.35">
      <c r="A2152" s="121"/>
      <c r="B2152" s="76"/>
      <c r="C2152" s="9"/>
      <c r="D2152" s="9"/>
      <c r="E2152" s="9"/>
      <c r="F2152" s="15"/>
      <c r="G2152" s="5"/>
      <c r="H2152" s="5"/>
      <c r="I2152" s="9"/>
      <c r="J2152" s="9"/>
      <c r="K2152" s="9"/>
      <c r="L2152" s="9"/>
      <c r="M2152" s="9"/>
      <c r="N2152" s="9"/>
      <c r="O2152" s="9"/>
      <c r="P2152" s="9"/>
      <c r="Q2152" s="9"/>
      <c r="R2152" s="9"/>
      <c r="S2152" s="9"/>
      <c r="T2152" s="9"/>
      <c r="U2152" s="9"/>
      <c r="V2152" s="9"/>
      <c r="W2152" s="9"/>
      <c r="X2152" s="65"/>
      <c r="Y2152" s="17"/>
      <c r="Z2152" s="65"/>
      <c r="AA2152" s="9"/>
      <c r="AB2152" s="9"/>
      <c r="AC2152" s="9"/>
      <c r="AD2152" s="9"/>
      <c r="AE2152" s="14"/>
      <c r="AF2152" s="14"/>
      <c r="AG2152" s="14"/>
      <c r="AH2152" s="14"/>
      <c r="AI2152" s="14"/>
      <c r="AJ2152" s="14"/>
      <c r="AK2152" s="124"/>
      <c r="AL2152" s="6"/>
      <c r="AM2152" s="6"/>
      <c r="AN2152" s="6"/>
      <c r="AO2152" s="6"/>
      <c r="AP2152" s="6"/>
      <c r="AQ2152" s="6"/>
      <c r="AR2152" s="6"/>
      <c r="AS2152" s="6"/>
      <c r="AT2152" s="130"/>
      <c r="AU2152" s="39"/>
      <c r="AV2152" s="39"/>
      <c r="AW2152" s="6"/>
      <c r="AX2152" s="6"/>
      <c r="AY2152" s="6"/>
      <c r="AZ2152" s="6"/>
      <c r="BA2152" s="6"/>
      <c r="BB2152" s="6"/>
      <c r="BC2152" s="6"/>
      <c r="BD2152" s="130"/>
      <c r="BE2152" s="124"/>
      <c r="BF2152" s="6"/>
      <c r="BG2152" s="130"/>
      <c r="BH2152" s="6"/>
      <c r="BI2152" s="124"/>
      <c r="BJ2152" s="130"/>
    </row>
    <row r="2153" spans="1:62" customFormat="1" ht="15" x14ac:dyDescent="0.35">
      <c r="A2153" s="121"/>
      <c r="B2153" s="76"/>
      <c r="C2153" s="9"/>
      <c r="D2153" s="9"/>
      <c r="E2153" s="9"/>
      <c r="F2153" s="15"/>
      <c r="G2153" s="5"/>
      <c r="H2153" s="5"/>
      <c r="I2153" s="9"/>
      <c r="J2153" s="9"/>
      <c r="K2153" s="9"/>
      <c r="L2153" s="9"/>
      <c r="M2153" s="9"/>
      <c r="N2153" s="9"/>
      <c r="O2153" s="9"/>
      <c r="P2153" s="9"/>
      <c r="Q2153" s="9"/>
      <c r="R2153" s="9"/>
      <c r="S2153" s="9"/>
      <c r="T2153" s="9"/>
      <c r="U2153" s="9"/>
      <c r="V2153" s="8"/>
      <c r="W2153" s="8"/>
      <c r="X2153" s="7"/>
      <c r="Y2153" s="18"/>
      <c r="Z2153" s="7"/>
      <c r="AA2153" s="7"/>
      <c r="AB2153" s="7"/>
      <c r="AC2153" s="9"/>
      <c r="AD2153" s="8"/>
      <c r="AE2153" s="14"/>
      <c r="AF2153" s="14"/>
      <c r="AG2153" s="14"/>
      <c r="AH2153" s="14"/>
      <c r="AI2153" s="14"/>
      <c r="AJ2153" s="14"/>
      <c r="AK2153" s="125"/>
      <c r="AL2153" s="6"/>
      <c r="AM2153" s="5"/>
      <c r="AN2153" s="5"/>
      <c r="AO2153" s="6"/>
      <c r="AP2153" s="6"/>
      <c r="AQ2153" s="6"/>
      <c r="AR2153" s="6"/>
      <c r="AS2153" s="6"/>
      <c r="AT2153" s="130"/>
      <c r="AU2153" s="6"/>
      <c r="AV2153" s="6"/>
      <c r="AW2153" s="6"/>
      <c r="AX2153" s="6"/>
      <c r="AY2153" s="6"/>
      <c r="AZ2153" s="6"/>
      <c r="BA2153" s="6"/>
      <c r="BB2153" s="6"/>
      <c r="BC2153" s="6"/>
      <c r="BD2153" s="130"/>
      <c r="BE2153" s="124"/>
      <c r="BF2153" s="6"/>
      <c r="BG2153" s="130"/>
      <c r="BH2153" s="6"/>
      <c r="BI2153" s="124"/>
      <c r="BJ2153" s="137"/>
    </row>
    <row r="2154" spans="1:62" customFormat="1" ht="15" x14ac:dyDescent="0.35">
      <c r="A2154" s="121"/>
      <c r="B2154" s="76"/>
      <c r="C2154" s="9"/>
      <c r="D2154" s="9"/>
      <c r="E2154" s="9"/>
      <c r="F2154" s="15"/>
      <c r="G2154" s="5"/>
      <c r="H2154" s="5"/>
      <c r="I2154" s="9"/>
      <c r="J2154" s="9"/>
      <c r="K2154" s="9"/>
      <c r="L2154" s="9"/>
      <c r="M2154" s="9"/>
      <c r="N2154" s="9"/>
      <c r="O2154" s="9"/>
      <c r="P2154" s="9"/>
      <c r="Q2154" s="9"/>
      <c r="R2154" s="9"/>
      <c r="S2154" s="9"/>
      <c r="T2154" s="9"/>
      <c r="U2154" s="9"/>
      <c r="V2154" s="8"/>
      <c r="W2154" s="8"/>
      <c r="X2154" s="7"/>
      <c r="Y2154" s="18"/>
      <c r="Z2154" s="7"/>
      <c r="AA2154" s="7"/>
      <c r="AB2154" s="7"/>
      <c r="AC2154" s="9"/>
      <c r="AD2154" s="8"/>
      <c r="AE2154" s="14"/>
      <c r="AF2154" s="14"/>
      <c r="AG2154" s="14"/>
      <c r="AH2154" s="14"/>
      <c r="AI2154" s="14"/>
      <c r="AJ2154" s="14"/>
      <c r="AK2154" s="125"/>
      <c r="AL2154" s="6"/>
      <c r="AM2154" s="5"/>
      <c r="AN2154" s="5"/>
      <c r="AO2154" s="6"/>
      <c r="AP2154" s="6"/>
      <c r="AQ2154" s="6"/>
      <c r="AR2154" s="6"/>
      <c r="AS2154" s="6"/>
      <c r="AT2154" s="130"/>
      <c r="AU2154" s="6"/>
      <c r="AV2154" s="6"/>
      <c r="AW2154" s="6"/>
      <c r="AX2154" s="6"/>
      <c r="AY2154" s="6"/>
      <c r="AZ2154" s="6"/>
      <c r="BA2154" s="6"/>
      <c r="BB2154" s="6"/>
      <c r="BC2154" s="6"/>
      <c r="BD2154" s="130"/>
      <c r="BE2154" s="124"/>
      <c r="BF2154" s="6"/>
      <c r="BG2154" s="130"/>
      <c r="BH2154" s="6"/>
      <c r="BI2154" s="124"/>
      <c r="BJ2154" s="130"/>
    </row>
    <row r="2155" spans="1:62" customFormat="1" ht="15" x14ac:dyDescent="0.35">
      <c r="A2155" s="34"/>
      <c r="B2155" s="19"/>
      <c r="C2155" s="1"/>
      <c r="D2155" s="9"/>
      <c r="E2155" s="1"/>
      <c r="F2155" s="15"/>
      <c r="G2155" s="37"/>
      <c r="H2155" s="5"/>
      <c r="I2155" s="22"/>
      <c r="J2155" s="22"/>
      <c r="K2155" s="22"/>
      <c r="L2155" s="60"/>
      <c r="M2155" s="60"/>
      <c r="N2155" s="60"/>
      <c r="O2155" s="60"/>
      <c r="P2155" s="60"/>
      <c r="Q2155" s="60"/>
      <c r="R2155" s="60"/>
      <c r="S2155" s="60"/>
      <c r="T2155" s="60"/>
      <c r="U2155" s="60"/>
      <c r="V2155" s="60"/>
      <c r="W2155" s="60"/>
      <c r="X2155" s="60"/>
      <c r="Y2155" s="59"/>
      <c r="Z2155" s="20"/>
      <c r="AA2155" s="60"/>
      <c r="AB2155" s="60"/>
      <c r="AC2155" s="60"/>
      <c r="AD2155" s="60"/>
      <c r="AE2155" s="22"/>
      <c r="AF2155" s="22"/>
      <c r="AG2155" s="22"/>
      <c r="AH2155" s="22"/>
      <c r="AI2155" s="22"/>
      <c r="AJ2155" s="22"/>
      <c r="AK2155" s="38"/>
      <c r="AL2155" s="39"/>
      <c r="AM2155" s="39"/>
      <c r="AN2155" s="39"/>
      <c r="AO2155" s="39"/>
      <c r="AP2155" s="39"/>
      <c r="AQ2155" s="39"/>
      <c r="AR2155" s="40"/>
      <c r="AS2155" s="39"/>
      <c r="AT2155" s="42"/>
      <c r="AU2155" s="39"/>
      <c r="AV2155" s="39"/>
      <c r="AW2155" s="39"/>
      <c r="AX2155" s="39"/>
      <c r="AY2155" s="39"/>
      <c r="AZ2155" s="40"/>
      <c r="BA2155" s="39"/>
      <c r="BB2155" s="40"/>
      <c r="BC2155" s="39"/>
      <c r="BD2155" s="42"/>
      <c r="BE2155" s="38"/>
      <c r="BF2155" s="39"/>
      <c r="BG2155" s="55"/>
      <c r="BH2155" s="56"/>
      <c r="BI2155" s="57"/>
      <c r="BJ2155" s="58"/>
    </row>
    <row r="2156" spans="1:62" customFormat="1" ht="15" x14ac:dyDescent="0.35">
      <c r="A2156" s="34"/>
      <c r="B2156" s="19"/>
      <c r="C2156" s="1"/>
      <c r="D2156" s="9"/>
      <c r="E2156" s="1"/>
      <c r="F2156" s="15"/>
      <c r="G2156" s="37"/>
      <c r="H2156" s="5"/>
      <c r="I2156" s="22"/>
      <c r="J2156" s="22"/>
      <c r="K2156" s="22"/>
      <c r="L2156" s="60"/>
      <c r="M2156" s="60"/>
      <c r="N2156" s="60"/>
      <c r="O2156" s="60"/>
      <c r="P2156" s="60"/>
      <c r="Q2156" s="60"/>
      <c r="R2156" s="60"/>
      <c r="S2156" s="60"/>
      <c r="T2156" s="60"/>
      <c r="U2156" s="60"/>
      <c r="V2156" s="60"/>
      <c r="W2156" s="60"/>
      <c r="X2156" s="60"/>
      <c r="Y2156" s="59"/>
      <c r="Z2156" s="20"/>
      <c r="AA2156" s="60"/>
      <c r="AB2156" s="60"/>
      <c r="AC2156" s="60"/>
      <c r="AD2156" s="60"/>
      <c r="AE2156" s="22"/>
      <c r="AF2156" s="22"/>
      <c r="AG2156" s="22"/>
      <c r="AH2156" s="22"/>
      <c r="AI2156" s="22"/>
      <c r="AJ2156" s="22"/>
      <c r="AK2156" s="38"/>
      <c r="AL2156" s="39"/>
      <c r="AM2156" s="39"/>
      <c r="AN2156" s="39"/>
      <c r="AO2156" s="39"/>
      <c r="AP2156" s="39"/>
      <c r="AQ2156" s="39"/>
      <c r="AR2156" s="40"/>
      <c r="AS2156" s="39"/>
      <c r="AT2156" s="42"/>
      <c r="AU2156" s="39"/>
      <c r="AV2156" s="39"/>
      <c r="AW2156" s="39"/>
      <c r="AX2156" s="39"/>
      <c r="AY2156" s="39"/>
      <c r="AZ2156" s="40"/>
      <c r="BA2156" s="39"/>
      <c r="BB2156" s="40"/>
      <c r="BC2156" s="39"/>
      <c r="BD2156" s="42"/>
      <c r="BE2156" s="38"/>
      <c r="BF2156" s="39"/>
      <c r="BG2156" s="55"/>
      <c r="BH2156" s="56"/>
      <c r="BI2156" s="57"/>
      <c r="BJ2156" s="58"/>
    </row>
    <row r="2157" spans="1:62" customFormat="1" ht="15" x14ac:dyDescent="0.35">
      <c r="A2157" s="121"/>
      <c r="B2157" s="76"/>
      <c r="C2157" s="9"/>
      <c r="D2157" s="9"/>
      <c r="E2157" s="9"/>
      <c r="F2157" s="15"/>
      <c r="G2157" s="5"/>
      <c r="H2157" s="5"/>
      <c r="I2157" s="9"/>
      <c r="J2157" s="9"/>
      <c r="K2157" s="9"/>
      <c r="L2157" s="9"/>
      <c r="M2157" s="9"/>
      <c r="N2157" s="9"/>
      <c r="O2157" s="9"/>
      <c r="P2157" s="9"/>
      <c r="Q2157" s="9"/>
      <c r="R2157" s="9"/>
      <c r="S2157" s="9"/>
      <c r="T2157" s="9"/>
      <c r="U2157" s="9"/>
      <c r="V2157" s="8"/>
      <c r="W2157" s="8"/>
      <c r="X2157" s="7"/>
      <c r="Y2157" s="18"/>
      <c r="Z2157" s="7"/>
      <c r="AA2157" s="7"/>
      <c r="AB2157" s="7"/>
      <c r="AC2157" s="9"/>
      <c r="AD2157" s="8"/>
      <c r="AE2157" s="14"/>
      <c r="AF2157" s="14"/>
      <c r="AG2157" s="14"/>
      <c r="AH2157" s="14"/>
      <c r="AI2157" s="14"/>
      <c r="AJ2157" s="14"/>
      <c r="AK2157" s="125"/>
      <c r="AL2157" s="6"/>
      <c r="AM2157" s="5"/>
      <c r="AN2157" s="5"/>
      <c r="AO2157" s="6"/>
      <c r="AP2157" s="6"/>
      <c r="AQ2157" s="6"/>
      <c r="AR2157" s="6"/>
      <c r="AS2157" s="6"/>
      <c r="AT2157" s="130"/>
      <c r="AU2157" s="6"/>
      <c r="AV2157" s="6"/>
      <c r="AW2157" s="6"/>
      <c r="AX2157" s="6"/>
      <c r="AY2157" s="6"/>
      <c r="AZ2157" s="6"/>
      <c r="BA2157" s="6"/>
      <c r="BB2157" s="6"/>
      <c r="BC2157" s="6"/>
      <c r="BD2157" s="130"/>
      <c r="BE2157" s="124"/>
      <c r="BF2157" s="6"/>
      <c r="BG2157" s="130"/>
      <c r="BH2157" s="6"/>
      <c r="BI2157" s="124"/>
      <c r="BJ2157" s="130"/>
    </row>
    <row r="2158" spans="1:62" customFormat="1" ht="15" x14ac:dyDescent="0.35">
      <c r="A2158" s="121"/>
      <c r="B2158" s="76"/>
      <c r="C2158" s="9"/>
      <c r="D2158" s="9"/>
      <c r="E2158" s="9"/>
      <c r="F2158" s="15"/>
      <c r="G2158" s="5"/>
      <c r="H2158" s="5"/>
      <c r="I2158" s="9"/>
      <c r="J2158" s="9"/>
      <c r="K2158" s="9"/>
      <c r="L2158" s="9"/>
      <c r="M2158" s="9"/>
      <c r="N2158" s="9"/>
      <c r="O2158" s="9"/>
      <c r="P2158" s="9"/>
      <c r="Q2158" s="9"/>
      <c r="R2158" s="9"/>
      <c r="S2158" s="9"/>
      <c r="T2158" s="9"/>
      <c r="U2158" s="9"/>
      <c r="V2158" s="9"/>
      <c r="W2158" s="9"/>
      <c r="X2158" s="65"/>
      <c r="Y2158" s="17"/>
      <c r="Z2158" s="65"/>
      <c r="AA2158" s="9"/>
      <c r="AB2158" s="9"/>
      <c r="AC2158" s="9"/>
      <c r="AD2158" s="9"/>
      <c r="AE2158" s="14"/>
      <c r="AF2158" s="14"/>
      <c r="AG2158" s="14"/>
      <c r="AH2158" s="14"/>
      <c r="AI2158" s="14"/>
      <c r="AJ2158" s="14"/>
      <c r="AK2158" s="124"/>
      <c r="AL2158" s="6"/>
      <c r="AM2158" s="6"/>
      <c r="AN2158" s="6"/>
      <c r="AO2158" s="6"/>
      <c r="AP2158" s="6"/>
      <c r="AQ2158" s="6"/>
      <c r="AR2158" s="6"/>
      <c r="AS2158" s="6"/>
      <c r="AT2158" s="130"/>
      <c r="AU2158" s="39"/>
      <c r="AV2158" s="39"/>
      <c r="AW2158" s="6"/>
      <c r="AX2158" s="6"/>
      <c r="AY2158" s="6"/>
      <c r="AZ2158" s="6"/>
      <c r="BA2158" s="6"/>
      <c r="BB2158" s="6"/>
      <c r="BC2158" s="6"/>
      <c r="BD2158" s="130"/>
      <c r="BE2158" s="124"/>
      <c r="BF2158" s="6"/>
      <c r="BG2158" s="130"/>
      <c r="BH2158" s="6"/>
      <c r="BI2158" s="124"/>
      <c r="BJ2158" s="130"/>
    </row>
    <row r="2159" spans="1:62" customFormat="1" ht="15" x14ac:dyDescent="0.35">
      <c r="A2159" s="121"/>
      <c r="B2159" s="76"/>
      <c r="C2159" s="9"/>
      <c r="D2159" s="9"/>
      <c r="E2159" s="9"/>
      <c r="F2159" s="15"/>
      <c r="G2159" s="5"/>
      <c r="H2159" s="5"/>
      <c r="I2159" s="9"/>
      <c r="J2159" s="9"/>
      <c r="K2159" s="9"/>
      <c r="L2159" s="9"/>
      <c r="M2159" s="9"/>
      <c r="N2159" s="9"/>
      <c r="O2159" s="9"/>
      <c r="P2159" s="9"/>
      <c r="Q2159" s="9"/>
      <c r="R2159" s="9"/>
      <c r="S2159" s="9"/>
      <c r="T2159" s="9"/>
      <c r="U2159" s="9"/>
      <c r="V2159" s="8"/>
      <c r="W2159" s="8"/>
      <c r="X2159" s="7"/>
      <c r="Y2159" s="18"/>
      <c r="Z2159" s="7"/>
      <c r="AA2159" s="7"/>
      <c r="AB2159" s="7"/>
      <c r="AC2159" s="9"/>
      <c r="AD2159" s="8"/>
      <c r="AE2159" s="14"/>
      <c r="AF2159" s="14"/>
      <c r="AG2159" s="14"/>
      <c r="AH2159" s="14"/>
      <c r="AI2159" s="14"/>
      <c r="AJ2159" s="14"/>
      <c r="AK2159" s="125"/>
      <c r="AL2159" s="6"/>
      <c r="AM2159" s="5"/>
      <c r="AN2159" s="5"/>
      <c r="AO2159" s="6"/>
      <c r="AP2159" s="6"/>
      <c r="AQ2159" s="6"/>
      <c r="AR2159" s="6"/>
      <c r="AS2159" s="6"/>
      <c r="AT2159" s="130"/>
      <c r="AU2159" s="6"/>
      <c r="AV2159" s="6"/>
      <c r="AW2159" s="6"/>
      <c r="AX2159" s="6"/>
      <c r="AY2159" s="6"/>
      <c r="AZ2159" s="6"/>
      <c r="BA2159" s="6"/>
      <c r="BB2159" s="6"/>
      <c r="BC2159" s="6"/>
      <c r="BD2159" s="130"/>
      <c r="BE2159" s="124"/>
      <c r="BF2159" s="6"/>
      <c r="BG2159" s="130"/>
      <c r="BH2159" s="6"/>
      <c r="BI2159" s="124"/>
      <c r="BJ2159" s="130"/>
    </row>
    <row r="2160" spans="1:62" customFormat="1" ht="15" x14ac:dyDescent="0.35">
      <c r="A2160" s="34"/>
      <c r="B2160" s="19"/>
      <c r="C2160" s="1"/>
      <c r="D2160" s="9"/>
      <c r="E2160" s="1"/>
      <c r="F2160" s="15"/>
      <c r="G2160" s="37"/>
      <c r="H2160" s="5"/>
      <c r="I2160" s="22"/>
      <c r="J2160" s="22"/>
      <c r="K2160" s="22"/>
      <c r="L2160" s="60"/>
      <c r="M2160" s="60"/>
      <c r="N2160" s="60"/>
      <c r="O2160" s="60"/>
      <c r="P2160" s="60"/>
      <c r="Q2160" s="60"/>
      <c r="R2160" s="60"/>
      <c r="S2160" s="60"/>
      <c r="T2160" s="60"/>
      <c r="U2160" s="60"/>
      <c r="V2160" s="60"/>
      <c r="W2160" s="60"/>
      <c r="X2160" s="60"/>
      <c r="Y2160" s="59"/>
      <c r="Z2160" s="20"/>
      <c r="AA2160" s="60"/>
      <c r="AB2160" s="60"/>
      <c r="AC2160" s="60"/>
      <c r="AD2160" s="60"/>
      <c r="AE2160" s="22"/>
      <c r="AF2160" s="22"/>
      <c r="AG2160" s="22"/>
      <c r="AH2160" s="22"/>
      <c r="AI2160" s="22"/>
      <c r="AJ2160" s="22"/>
      <c r="AK2160" s="38"/>
      <c r="AL2160" s="39"/>
      <c r="AM2160" s="39"/>
      <c r="AN2160" s="39"/>
      <c r="AO2160" s="39"/>
      <c r="AP2160" s="39"/>
      <c r="AQ2160" s="39"/>
      <c r="AR2160" s="40"/>
      <c r="AS2160" s="39"/>
      <c r="AT2160" s="42"/>
      <c r="AU2160" s="39"/>
      <c r="AV2160" s="39"/>
      <c r="AW2160" s="39"/>
      <c r="AX2160" s="39"/>
      <c r="AY2160" s="39"/>
      <c r="AZ2160" s="40"/>
      <c r="BA2160" s="39"/>
      <c r="BB2160" s="40"/>
      <c r="BC2160" s="39"/>
      <c r="BD2160" s="42"/>
      <c r="BE2160" s="38"/>
      <c r="BF2160" s="39"/>
      <c r="BG2160" s="55"/>
      <c r="BH2160" s="56"/>
      <c r="BI2160" s="57"/>
      <c r="BJ2160" s="58"/>
    </row>
    <row r="2161" spans="1:62" customFormat="1" ht="15" x14ac:dyDescent="0.35">
      <c r="A2161" s="121"/>
      <c r="B2161" s="76"/>
      <c r="C2161" s="9"/>
      <c r="D2161" s="9"/>
      <c r="E2161" s="9"/>
      <c r="F2161" s="15"/>
      <c r="G2161" s="5"/>
      <c r="H2161" s="5"/>
      <c r="I2161" s="9"/>
      <c r="J2161" s="9"/>
      <c r="K2161" s="9"/>
      <c r="L2161" s="9"/>
      <c r="M2161" s="9"/>
      <c r="N2161" s="9"/>
      <c r="O2161" s="9"/>
      <c r="P2161" s="9"/>
      <c r="Q2161" s="9"/>
      <c r="R2161" s="9"/>
      <c r="S2161" s="9"/>
      <c r="T2161" s="9"/>
      <c r="U2161" s="9"/>
      <c r="V2161" s="9"/>
      <c r="W2161" s="9"/>
      <c r="X2161" s="65"/>
      <c r="Y2161" s="17"/>
      <c r="Z2161" s="65"/>
      <c r="AA2161" s="9"/>
      <c r="AB2161" s="9"/>
      <c r="AC2161" s="9"/>
      <c r="AD2161" s="9"/>
      <c r="AE2161" s="14"/>
      <c r="AF2161" s="14"/>
      <c r="AG2161" s="14"/>
      <c r="AH2161" s="14"/>
      <c r="AI2161" s="14"/>
      <c r="AJ2161" s="14"/>
      <c r="AK2161" s="124"/>
      <c r="AL2161" s="6"/>
      <c r="AM2161" s="6"/>
      <c r="AN2161" s="6"/>
      <c r="AO2161" s="6"/>
      <c r="AP2161" s="6"/>
      <c r="AQ2161" s="6"/>
      <c r="AR2161" s="6"/>
      <c r="AS2161" s="6"/>
      <c r="AT2161" s="130"/>
      <c r="AU2161" s="39"/>
      <c r="AV2161" s="39"/>
      <c r="AW2161" s="6"/>
      <c r="AX2161" s="6"/>
      <c r="AY2161" s="6"/>
      <c r="AZ2161" s="6"/>
      <c r="BA2161" s="6"/>
      <c r="BB2161" s="6"/>
      <c r="BC2161" s="6"/>
      <c r="BD2161" s="130"/>
      <c r="BE2161" s="124"/>
      <c r="BF2161" s="6"/>
      <c r="BG2161" s="130"/>
      <c r="BH2161" s="6"/>
      <c r="BI2161" s="124"/>
      <c r="BJ2161" s="130"/>
    </row>
    <row r="2162" spans="1:62" customFormat="1" ht="15" x14ac:dyDescent="0.35">
      <c r="A2162" s="34"/>
      <c r="B2162" s="19"/>
      <c r="C2162" s="1"/>
      <c r="D2162" s="9"/>
      <c r="E2162" s="1"/>
      <c r="F2162" s="15"/>
      <c r="G2162" s="37"/>
      <c r="H2162" s="5"/>
      <c r="I2162" s="22"/>
      <c r="J2162" s="22"/>
      <c r="K2162" s="22"/>
      <c r="L2162" s="60"/>
      <c r="M2162" s="60"/>
      <c r="N2162" s="60"/>
      <c r="O2162" s="60"/>
      <c r="P2162" s="60"/>
      <c r="Q2162" s="60"/>
      <c r="R2162" s="60"/>
      <c r="S2162" s="60"/>
      <c r="T2162" s="60"/>
      <c r="U2162" s="60"/>
      <c r="V2162" s="60"/>
      <c r="W2162" s="60"/>
      <c r="X2162" s="60"/>
      <c r="Y2162" s="59"/>
      <c r="Z2162" s="20"/>
      <c r="AA2162" s="60"/>
      <c r="AB2162" s="60"/>
      <c r="AC2162" s="60"/>
      <c r="AD2162" s="60"/>
      <c r="AE2162" s="22"/>
      <c r="AF2162" s="22"/>
      <c r="AG2162" s="22"/>
      <c r="AH2162" s="22"/>
      <c r="AI2162" s="22"/>
      <c r="AJ2162" s="22"/>
      <c r="AK2162" s="38"/>
      <c r="AL2162" s="39"/>
      <c r="AM2162" s="39"/>
      <c r="AN2162" s="39"/>
      <c r="AO2162" s="39"/>
      <c r="AP2162" s="39"/>
      <c r="AQ2162" s="39"/>
      <c r="AR2162" s="40"/>
      <c r="AS2162" s="39"/>
      <c r="AT2162" s="42"/>
      <c r="AU2162" s="39"/>
      <c r="AV2162" s="39"/>
      <c r="AW2162" s="39"/>
      <c r="AX2162" s="39"/>
      <c r="AY2162" s="39"/>
      <c r="AZ2162" s="40"/>
      <c r="BA2162" s="39"/>
      <c r="BB2162" s="40"/>
      <c r="BC2162" s="39"/>
      <c r="BD2162" s="42"/>
      <c r="BE2162" s="38"/>
      <c r="BF2162" s="39"/>
      <c r="BG2162" s="55"/>
      <c r="BH2162" s="56"/>
      <c r="BI2162" s="57"/>
      <c r="BJ2162" s="58"/>
    </row>
    <row r="2163" spans="1:62" customFormat="1" ht="15" x14ac:dyDescent="0.35">
      <c r="A2163" s="121"/>
      <c r="B2163" s="76"/>
      <c r="C2163" s="9"/>
      <c r="D2163" s="9"/>
      <c r="E2163" s="9"/>
      <c r="F2163" s="15"/>
      <c r="G2163" s="5"/>
      <c r="H2163" s="5"/>
      <c r="I2163" s="9"/>
      <c r="J2163" s="9"/>
      <c r="K2163" s="9"/>
      <c r="L2163" s="9"/>
      <c r="M2163" s="9"/>
      <c r="N2163" s="9"/>
      <c r="O2163" s="9"/>
      <c r="P2163" s="9"/>
      <c r="Q2163" s="9"/>
      <c r="R2163" s="9"/>
      <c r="S2163" s="9"/>
      <c r="T2163" s="9"/>
      <c r="U2163" s="9"/>
      <c r="V2163" s="8"/>
      <c r="W2163" s="8"/>
      <c r="X2163" s="7"/>
      <c r="Y2163" s="18"/>
      <c r="Z2163" s="7"/>
      <c r="AA2163" s="7"/>
      <c r="AB2163" s="7"/>
      <c r="AC2163" s="9"/>
      <c r="AD2163" s="8"/>
      <c r="AE2163" s="14"/>
      <c r="AF2163" s="14"/>
      <c r="AG2163" s="14"/>
      <c r="AH2163" s="14"/>
      <c r="AI2163" s="14"/>
      <c r="AJ2163" s="14"/>
      <c r="AK2163" s="125"/>
      <c r="AL2163" s="6"/>
      <c r="AM2163" s="5"/>
      <c r="AN2163" s="5"/>
      <c r="AO2163" s="6"/>
      <c r="AP2163" s="6"/>
      <c r="AQ2163" s="6"/>
      <c r="AR2163" s="6"/>
      <c r="AS2163" s="6"/>
      <c r="AT2163" s="130"/>
      <c r="AU2163" s="6"/>
      <c r="AV2163" s="6"/>
      <c r="AW2163" s="6"/>
      <c r="AX2163" s="6"/>
      <c r="AY2163" s="6"/>
      <c r="AZ2163" s="6"/>
      <c r="BA2163" s="6"/>
      <c r="BB2163" s="6"/>
      <c r="BC2163" s="6"/>
      <c r="BD2163" s="130"/>
      <c r="BE2163" s="124"/>
      <c r="BF2163" s="6"/>
      <c r="BG2163" s="130"/>
      <c r="BH2163" s="6"/>
      <c r="BI2163" s="124"/>
      <c r="BJ2163" s="130"/>
    </row>
    <row r="2164" spans="1:62" customFormat="1" ht="15" x14ac:dyDescent="0.35">
      <c r="A2164" s="34"/>
      <c r="B2164" s="76"/>
      <c r="C2164" s="1"/>
      <c r="D2164" s="9"/>
      <c r="E2164" s="1"/>
      <c r="F2164" s="15"/>
      <c r="G2164" s="5"/>
      <c r="H2164" s="5"/>
      <c r="I2164" s="22"/>
      <c r="J2164" s="22"/>
      <c r="K2164" s="22"/>
      <c r="L2164" s="60"/>
      <c r="M2164" s="60"/>
      <c r="N2164" s="60"/>
      <c r="O2164" s="60"/>
      <c r="P2164" s="60"/>
      <c r="Q2164" s="60"/>
      <c r="R2164" s="60"/>
      <c r="S2164" s="60"/>
      <c r="T2164" s="60"/>
      <c r="U2164" s="60"/>
      <c r="V2164" s="60"/>
      <c r="W2164" s="60"/>
      <c r="X2164" s="60"/>
      <c r="Y2164" s="59"/>
      <c r="Z2164" s="20"/>
      <c r="AA2164" s="60"/>
      <c r="AB2164" s="60"/>
      <c r="AC2164" s="60"/>
      <c r="AD2164" s="60"/>
      <c r="AE2164" s="22"/>
      <c r="AF2164" s="22"/>
      <c r="AG2164" s="22"/>
      <c r="AH2164" s="22"/>
      <c r="AI2164" s="22"/>
      <c r="AJ2164" s="22"/>
      <c r="AK2164" s="38"/>
      <c r="AL2164" s="39"/>
      <c r="AM2164" s="39"/>
      <c r="AN2164" s="39"/>
      <c r="AO2164" s="39"/>
      <c r="AP2164" s="39"/>
      <c r="AQ2164" s="39"/>
      <c r="AR2164" s="40"/>
      <c r="AS2164" s="39"/>
      <c r="AT2164" s="42"/>
      <c r="AU2164" s="39"/>
      <c r="AV2164" s="39"/>
      <c r="AW2164" s="39"/>
      <c r="AX2164" s="39"/>
      <c r="AY2164" s="39"/>
      <c r="AZ2164" s="40"/>
      <c r="BA2164" s="39"/>
      <c r="BB2164" s="40"/>
      <c r="BC2164" s="39"/>
      <c r="BD2164" s="42"/>
      <c r="BE2164" s="38"/>
      <c r="BF2164" s="39"/>
      <c r="BG2164" s="55"/>
      <c r="BH2164" s="56"/>
      <c r="BI2164" s="57"/>
      <c r="BJ2164" s="137"/>
    </row>
    <row r="2165" spans="1:62" customFormat="1" ht="15" x14ac:dyDescent="0.35">
      <c r="A2165" s="34"/>
      <c r="B2165" s="19"/>
      <c r="C2165" s="1"/>
      <c r="D2165" s="9"/>
      <c r="E2165" s="1"/>
      <c r="F2165" s="15"/>
      <c r="G2165" s="37"/>
      <c r="H2165" s="5"/>
      <c r="I2165" s="22"/>
      <c r="J2165" s="22"/>
      <c r="K2165" s="22"/>
      <c r="L2165" s="60"/>
      <c r="M2165" s="60"/>
      <c r="N2165" s="60"/>
      <c r="O2165" s="60"/>
      <c r="P2165" s="60"/>
      <c r="Q2165" s="60"/>
      <c r="R2165" s="60"/>
      <c r="S2165" s="60"/>
      <c r="T2165" s="60"/>
      <c r="U2165" s="60"/>
      <c r="V2165" s="60"/>
      <c r="W2165" s="60"/>
      <c r="X2165" s="60"/>
      <c r="Y2165" s="59"/>
      <c r="Z2165" s="20"/>
      <c r="AA2165" s="60"/>
      <c r="AB2165" s="60"/>
      <c r="AC2165" s="60"/>
      <c r="AD2165" s="60"/>
      <c r="AE2165" s="22"/>
      <c r="AF2165" s="22"/>
      <c r="AG2165" s="22"/>
      <c r="AH2165" s="22"/>
      <c r="AI2165" s="22"/>
      <c r="AJ2165" s="22"/>
      <c r="AK2165" s="38"/>
      <c r="AL2165" s="39"/>
      <c r="AM2165" s="39"/>
      <c r="AN2165" s="39"/>
      <c r="AO2165" s="39"/>
      <c r="AP2165" s="39"/>
      <c r="AQ2165" s="39"/>
      <c r="AR2165" s="40"/>
      <c r="AS2165" s="39"/>
      <c r="AT2165" s="42"/>
      <c r="AU2165" s="39"/>
      <c r="AV2165" s="39"/>
      <c r="AW2165" s="39"/>
      <c r="AX2165" s="39"/>
      <c r="AY2165" s="39"/>
      <c r="AZ2165" s="40"/>
      <c r="BA2165" s="39"/>
      <c r="BB2165" s="40"/>
      <c r="BC2165" s="39"/>
      <c r="BD2165" s="42"/>
      <c r="BE2165" s="38"/>
      <c r="BF2165" s="39"/>
      <c r="BG2165" s="55"/>
      <c r="BH2165" s="56"/>
      <c r="BI2165" s="57"/>
      <c r="BJ2165" s="137"/>
    </row>
    <row r="2166" spans="1:62" customFormat="1" ht="15" x14ac:dyDescent="0.35">
      <c r="A2166" s="34"/>
      <c r="B2166" s="19"/>
      <c r="C2166" s="1"/>
      <c r="D2166" s="9"/>
      <c r="E2166" s="1"/>
      <c r="F2166" s="15"/>
      <c r="G2166" s="37"/>
      <c r="H2166" s="5"/>
      <c r="I2166" s="22"/>
      <c r="J2166" s="22"/>
      <c r="K2166" s="22"/>
      <c r="L2166" s="60"/>
      <c r="M2166" s="60"/>
      <c r="N2166" s="60"/>
      <c r="O2166" s="60"/>
      <c r="P2166" s="60"/>
      <c r="Q2166" s="60"/>
      <c r="R2166" s="60"/>
      <c r="S2166" s="60"/>
      <c r="T2166" s="60"/>
      <c r="U2166" s="60"/>
      <c r="V2166" s="60"/>
      <c r="W2166" s="60"/>
      <c r="X2166" s="60"/>
      <c r="Y2166" s="59"/>
      <c r="Z2166" s="20"/>
      <c r="AA2166" s="60"/>
      <c r="AB2166" s="60"/>
      <c r="AC2166" s="60"/>
      <c r="AD2166" s="60"/>
      <c r="AE2166" s="22"/>
      <c r="AF2166" s="22"/>
      <c r="AG2166" s="22"/>
      <c r="AH2166" s="22"/>
      <c r="AI2166" s="22"/>
      <c r="AJ2166" s="22"/>
      <c r="AK2166" s="38"/>
      <c r="AL2166" s="39"/>
      <c r="AM2166" s="39"/>
      <c r="AN2166" s="39"/>
      <c r="AO2166" s="39"/>
      <c r="AP2166" s="39"/>
      <c r="AQ2166" s="39"/>
      <c r="AR2166" s="40"/>
      <c r="AS2166" s="39"/>
      <c r="AT2166" s="42"/>
      <c r="AU2166" s="39"/>
      <c r="AV2166" s="39"/>
      <c r="AW2166" s="39"/>
      <c r="AX2166" s="39"/>
      <c r="AY2166" s="39"/>
      <c r="AZ2166" s="40"/>
      <c r="BA2166" s="39"/>
      <c r="BB2166" s="40"/>
      <c r="BC2166" s="39"/>
      <c r="BD2166" s="42"/>
      <c r="BE2166" s="38"/>
      <c r="BF2166" s="39"/>
      <c r="BG2166" s="55"/>
      <c r="BH2166" s="56"/>
      <c r="BI2166" s="57"/>
      <c r="BJ2166" s="58"/>
    </row>
    <row r="2167" spans="1:62" customFormat="1" ht="15" x14ac:dyDescent="0.35">
      <c r="A2167" s="34"/>
      <c r="B2167" s="19"/>
      <c r="C2167" s="9"/>
      <c r="D2167" s="9"/>
      <c r="E2167" s="1"/>
      <c r="F2167" s="15"/>
      <c r="G2167" s="37"/>
      <c r="H2167" s="5"/>
      <c r="I2167" s="22"/>
      <c r="J2167" s="22"/>
      <c r="K2167" s="22"/>
      <c r="L2167" s="60"/>
      <c r="M2167" s="60"/>
      <c r="N2167" s="60"/>
      <c r="O2167" s="60"/>
      <c r="P2167" s="60"/>
      <c r="Q2167" s="60"/>
      <c r="R2167" s="60"/>
      <c r="S2167" s="60"/>
      <c r="T2167" s="60"/>
      <c r="U2167" s="60"/>
      <c r="V2167" s="60"/>
      <c r="W2167" s="60"/>
      <c r="X2167" s="60"/>
      <c r="Y2167" s="59"/>
      <c r="Z2167" s="20"/>
      <c r="AA2167" s="60"/>
      <c r="AB2167" s="60"/>
      <c r="AC2167" s="60"/>
      <c r="AD2167" s="60"/>
      <c r="AE2167" s="22"/>
      <c r="AF2167" s="22"/>
      <c r="AG2167" s="22"/>
      <c r="AH2167" s="22"/>
      <c r="AI2167" s="22"/>
      <c r="AJ2167" s="22"/>
      <c r="AK2167" s="38"/>
      <c r="AL2167" s="39"/>
      <c r="AM2167" s="39"/>
      <c r="AN2167" s="39"/>
      <c r="AO2167" s="39"/>
      <c r="AP2167" s="39"/>
      <c r="AQ2167" s="39"/>
      <c r="AR2167" s="40"/>
      <c r="AS2167" s="39"/>
      <c r="AT2167" s="42"/>
      <c r="AU2167" s="39"/>
      <c r="AV2167" s="39"/>
      <c r="AW2167" s="39"/>
      <c r="AX2167" s="39"/>
      <c r="AY2167" s="39"/>
      <c r="AZ2167" s="40"/>
      <c r="BA2167" s="39"/>
      <c r="BB2167" s="40"/>
      <c r="BC2167" s="39"/>
      <c r="BD2167" s="42"/>
      <c r="BE2167" s="38"/>
      <c r="BF2167" s="39"/>
      <c r="BG2167" s="55"/>
      <c r="BH2167" s="56"/>
      <c r="BI2167" s="57"/>
      <c r="BJ2167" s="58"/>
    </row>
    <row r="2168" spans="1:62" customFormat="1" ht="15" x14ac:dyDescent="0.35">
      <c r="A2168" s="121"/>
      <c r="B2168" s="76"/>
      <c r="C2168" s="9"/>
      <c r="D2168" s="9"/>
      <c r="E2168" s="9"/>
      <c r="F2168" s="15"/>
      <c r="G2168" s="5"/>
      <c r="H2168" s="5"/>
      <c r="I2168" s="9"/>
      <c r="J2168" s="9"/>
      <c r="K2168" s="9"/>
      <c r="L2168" s="9"/>
      <c r="M2168" s="9"/>
      <c r="N2168" s="9"/>
      <c r="O2168" s="9"/>
      <c r="P2168" s="9"/>
      <c r="Q2168" s="9"/>
      <c r="R2168" s="9"/>
      <c r="S2168" s="9"/>
      <c r="T2168" s="9"/>
      <c r="U2168" s="9"/>
      <c r="V2168" s="8"/>
      <c r="W2168" s="8"/>
      <c r="X2168" s="7"/>
      <c r="Y2168" s="18"/>
      <c r="Z2168" s="7"/>
      <c r="AA2168" s="7"/>
      <c r="AB2168" s="7"/>
      <c r="AC2168" s="9"/>
      <c r="AD2168" s="8"/>
      <c r="AE2168" s="14"/>
      <c r="AF2168" s="14"/>
      <c r="AG2168" s="14"/>
      <c r="AH2168" s="14"/>
      <c r="AI2168" s="14"/>
      <c r="AJ2168" s="14"/>
      <c r="AK2168" s="125"/>
      <c r="AL2168" s="6"/>
      <c r="AM2168" s="5"/>
      <c r="AN2168" s="5"/>
      <c r="AO2168" s="6"/>
      <c r="AP2168" s="6"/>
      <c r="AQ2168" s="6"/>
      <c r="AR2168" s="6"/>
      <c r="AS2168" s="6"/>
      <c r="AT2168" s="130"/>
      <c r="AU2168" s="6"/>
      <c r="AV2168" s="6"/>
      <c r="AW2168" s="6"/>
      <c r="AX2168" s="6"/>
      <c r="AY2168" s="6"/>
      <c r="AZ2168" s="6"/>
      <c r="BA2168" s="6"/>
      <c r="BB2168" s="6"/>
      <c r="BC2168" s="6"/>
      <c r="BD2168" s="130"/>
      <c r="BE2168" s="124"/>
      <c r="BF2168" s="6"/>
      <c r="BG2168" s="130"/>
      <c r="BH2168" s="6"/>
      <c r="BI2168" s="124"/>
      <c r="BJ2168" s="130"/>
    </row>
    <row r="2169" spans="1:62" customFormat="1" ht="15" x14ac:dyDescent="0.35">
      <c r="A2169" s="34"/>
      <c r="B2169" s="19"/>
      <c r="C2169" s="1"/>
      <c r="D2169" s="9"/>
      <c r="E2169" s="1"/>
      <c r="F2169" s="15"/>
      <c r="G2169" s="37"/>
      <c r="H2169" s="5"/>
      <c r="I2169" s="22"/>
      <c r="J2169" s="22"/>
      <c r="K2169" s="22"/>
      <c r="L2169" s="60"/>
      <c r="M2169" s="60"/>
      <c r="N2169" s="60"/>
      <c r="O2169" s="60"/>
      <c r="P2169" s="60"/>
      <c r="Q2169" s="60"/>
      <c r="R2169" s="60"/>
      <c r="S2169" s="60"/>
      <c r="T2169" s="60"/>
      <c r="U2169" s="60"/>
      <c r="V2169" s="60"/>
      <c r="W2169" s="60"/>
      <c r="X2169" s="60"/>
      <c r="Y2169" s="59"/>
      <c r="Z2169" s="20"/>
      <c r="AA2169" s="60"/>
      <c r="AB2169" s="60"/>
      <c r="AC2169" s="60"/>
      <c r="AD2169" s="60"/>
      <c r="AE2169" s="22"/>
      <c r="AF2169" s="22"/>
      <c r="AG2169" s="22"/>
      <c r="AH2169" s="22"/>
      <c r="AI2169" s="22"/>
      <c r="AJ2169" s="22"/>
      <c r="AK2169" s="38"/>
      <c r="AL2169" s="39"/>
      <c r="AM2169" s="39"/>
      <c r="AN2169" s="39"/>
      <c r="AO2169" s="39"/>
      <c r="AP2169" s="39"/>
      <c r="AQ2169" s="39"/>
      <c r="AR2169" s="40"/>
      <c r="AS2169" s="39"/>
      <c r="AT2169" s="42"/>
      <c r="AU2169" s="39"/>
      <c r="AV2169" s="39"/>
      <c r="AW2169" s="39"/>
      <c r="AX2169" s="39"/>
      <c r="AY2169" s="39"/>
      <c r="AZ2169" s="40"/>
      <c r="BA2169" s="39"/>
      <c r="BB2169" s="40"/>
      <c r="BC2169" s="39"/>
      <c r="BD2169" s="42"/>
      <c r="BE2169" s="38"/>
      <c r="BF2169" s="39"/>
      <c r="BG2169" s="55"/>
      <c r="BH2169" s="56"/>
      <c r="BI2169" s="57"/>
      <c r="BJ2169" s="58"/>
    </row>
    <row r="2170" spans="1:62" customFormat="1" ht="15" x14ac:dyDescent="0.35">
      <c r="A2170" s="121"/>
      <c r="B2170" s="76"/>
      <c r="C2170" s="9"/>
      <c r="D2170" s="9"/>
      <c r="E2170" s="9"/>
      <c r="F2170" s="15"/>
      <c r="G2170" s="5"/>
      <c r="H2170" s="5"/>
      <c r="I2170" s="9"/>
      <c r="J2170" s="9"/>
      <c r="K2170" s="9"/>
      <c r="L2170" s="9"/>
      <c r="M2170" s="9"/>
      <c r="N2170" s="9"/>
      <c r="O2170" s="9"/>
      <c r="P2170" s="9"/>
      <c r="Q2170" s="9"/>
      <c r="R2170" s="9"/>
      <c r="S2170" s="9"/>
      <c r="T2170" s="9"/>
      <c r="U2170" s="9"/>
      <c r="V2170" s="8"/>
      <c r="W2170" s="8"/>
      <c r="X2170" s="7"/>
      <c r="Y2170" s="18"/>
      <c r="Z2170" s="7"/>
      <c r="AA2170" s="7"/>
      <c r="AB2170" s="7"/>
      <c r="AC2170" s="9"/>
      <c r="AD2170" s="8"/>
      <c r="AE2170" s="14"/>
      <c r="AF2170" s="14"/>
      <c r="AG2170" s="14"/>
      <c r="AH2170" s="14"/>
      <c r="AI2170" s="14"/>
      <c r="AJ2170" s="14"/>
      <c r="AK2170" s="125"/>
      <c r="AL2170" s="6"/>
      <c r="AM2170" s="5"/>
      <c r="AN2170" s="5"/>
      <c r="AO2170" s="6"/>
      <c r="AP2170" s="6"/>
      <c r="AQ2170" s="6"/>
      <c r="AR2170" s="6"/>
      <c r="AS2170" s="6"/>
      <c r="AT2170" s="130"/>
      <c r="AU2170" s="6"/>
      <c r="AV2170" s="6"/>
      <c r="AW2170" s="6"/>
      <c r="AX2170" s="6"/>
      <c r="AY2170" s="6"/>
      <c r="AZ2170" s="6"/>
      <c r="BA2170" s="6"/>
      <c r="BB2170" s="6"/>
      <c r="BC2170" s="6"/>
      <c r="BD2170" s="130"/>
      <c r="BE2170" s="124"/>
      <c r="BF2170" s="6"/>
      <c r="BG2170" s="130"/>
      <c r="BH2170" s="6"/>
      <c r="BI2170" s="124"/>
      <c r="BJ2170" s="130"/>
    </row>
    <row r="2171" spans="1:62" customFormat="1" ht="15" x14ac:dyDescent="0.35">
      <c r="A2171" s="34"/>
      <c r="B2171" s="19"/>
      <c r="C2171" s="1"/>
      <c r="D2171" s="9"/>
      <c r="E2171" s="1"/>
      <c r="F2171" s="15"/>
      <c r="G2171" s="37"/>
      <c r="H2171" s="5"/>
      <c r="I2171" s="22"/>
      <c r="J2171" s="22"/>
      <c r="K2171" s="22"/>
      <c r="L2171" s="60"/>
      <c r="M2171" s="60"/>
      <c r="N2171" s="60"/>
      <c r="O2171" s="60"/>
      <c r="P2171" s="60"/>
      <c r="Q2171" s="60"/>
      <c r="R2171" s="60"/>
      <c r="S2171" s="60"/>
      <c r="T2171" s="60"/>
      <c r="U2171" s="60"/>
      <c r="V2171" s="60"/>
      <c r="W2171" s="60"/>
      <c r="X2171" s="60"/>
      <c r="Y2171" s="59"/>
      <c r="Z2171" s="20"/>
      <c r="AA2171" s="60"/>
      <c r="AB2171" s="60"/>
      <c r="AC2171" s="60"/>
      <c r="AD2171" s="60"/>
      <c r="AE2171" s="22"/>
      <c r="AF2171" s="22"/>
      <c r="AG2171" s="22"/>
      <c r="AH2171" s="22"/>
      <c r="AI2171" s="22"/>
      <c r="AJ2171" s="22"/>
      <c r="AK2171" s="38"/>
      <c r="AL2171" s="39"/>
      <c r="AM2171" s="39"/>
      <c r="AN2171" s="39"/>
      <c r="AO2171" s="39"/>
      <c r="AP2171" s="39"/>
      <c r="AQ2171" s="39"/>
      <c r="AR2171" s="40"/>
      <c r="AS2171" s="39"/>
      <c r="AT2171" s="42"/>
      <c r="AU2171" s="39"/>
      <c r="AV2171" s="39"/>
      <c r="AW2171" s="39"/>
      <c r="AX2171" s="39"/>
      <c r="AY2171" s="39"/>
      <c r="AZ2171" s="40"/>
      <c r="BA2171" s="39"/>
      <c r="BB2171" s="40"/>
      <c r="BC2171" s="39"/>
      <c r="BD2171" s="42"/>
      <c r="BE2171" s="38"/>
      <c r="BF2171" s="39"/>
      <c r="BG2171" s="55"/>
      <c r="BH2171" s="56"/>
      <c r="BI2171" s="57"/>
      <c r="BJ2171" s="58"/>
    </row>
    <row r="2172" spans="1:62" customFormat="1" ht="15" x14ac:dyDescent="0.35">
      <c r="A2172" s="121"/>
      <c r="B2172" s="76"/>
      <c r="C2172" s="9"/>
      <c r="D2172" s="9"/>
      <c r="E2172" s="9"/>
      <c r="F2172" s="15"/>
      <c r="G2172" s="5"/>
      <c r="H2172" s="5"/>
      <c r="I2172" s="9"/>
      <c r="J2172" s="9"/>
      <c r="K2172" s="9"/>
      <c r="L2172" s="9"/>
      <c r="M2172" s="9"/>
      <c r="N2172" s="9"/>
      <c r="O2172" s="9"/>
      <c r="P2172" s="9"/>
      <c r="Q2172" s="9"/>
      <c r="R2172" s="9"/>
      <c r="S2172" s="9"/>
      <c r="T2172" s="9"/>
      <c r="U2172" s="9"/>
      <c r="V2172" s="9"/>
      <c r="W2172" s="9"/>
      <c r="X2172" s="65"/>
      <c r="Y2172" s="17"/>
      <c r="Z2172" s="65"/>
      <c r="AA2172" s="9"/>
      <c r="AB2172" s="9"/>
      <c r="AC2172" s="9"/>
      <c r="AD2172" s="9"/>
      <c r="AE2172" s="14"/>
      <c r="AF2172" s="14"/>
      <c r="AG2172" s="14"/>
      <c r="AH2172" s="14"/>
      <c r="AI2172" s="14"/>
      <c r="AJ2172" s="14"/>
      <c r="AK2172" s="124"/>
      <c r="AL2172" s="6"/>
      <c r="AM2172" s="6"/>
      <c r="AN2172" s="6"/>
      <c r="AO2172" s="6"/>
      <c r="AP2172" s="6"/>
      <c r="AQ2172" s="6"/>
      <c r="AR2172" s="6"/>
      <c r="AS2172" s="6"/>
      <c r="AT2172" s="130"/>
      <c r="AU2172" s="39"/>
      <c r="AV2172" s="39"/>
      <c r="AW2172" s="6"/>
      <c r="AX2172" s="6"/>
      <c r="AY2172" s="6"/>
      <c r="AZ2172" s="6"/>
      <c r="BA2172" s="6"/>
      <c r="BB2172" s="6"/>
      <c r="BC2172" s="6"/>
      <c r="BD2172" s="130"/>
      <c r="BE2172" s="124"/>
      <c r="BF2172" s="6"/>
      <c r="BG2172" s="130"/>
      <c r="BH2172" s="6"/>
      <c r="BI2172" s="124"/>
      <c r="BJ2172" s="130"/>
    </row>
    <row r="2173" spans="1:62" customFormat="1" ht="15" x14ac:dyDescent="0.35">
      <c r="A2173" s="121"/>
      <c r="B2173" s="76"/>
      <c r="C2173" s="9"/>
      <c r="D2173" s="9"/>
      <c r="E2173" s="9"/>
      <c r="F2173" s="15"/>
      <c r="G2173" s="5"/>
      <c r="H2173" s="5"/>
      <c r="I2173" s="9"/>
      <c r="J2173" s="9"/>
      <c r="K2173" s="9"/>
      <c r="L2173" s="9"/>
      <c r="M2173" s="9"/>
      <c r="N2173" s="9"/>
      <c r="O2173" s="9"/>
      <c r="P2173" s="9"/>
      <c r="Q2173" s="9"/>
      <c r="R2173" s="9"/>
      <c r="S2173" s="9"/>
      <c r="T2173" s="9"/>
      <c r="U2173" s="9"/>
      <c r="V2173" s="8"/>
      <c r="W2173" s="8"/>
      <c r="X2173" s="7"/>
      <c r="Y2173" s="18"/>
      <c r="Z2173" s="7"/>
      <c r="AA2173" s="7"/>
      <c r="AB2173" s="7"/>
      <c r="AC2173" s="9"/>
      <c r="AD2173" s="8"/>
      <c r="AE2173" s="14"/>
      <c r="AF2173" s="14"/>
      <c r="AG2173" s="14"/>
      <c r="AH2173" s="14"/>
      <c r="AI2173" s="14"/>
      <c r="AJ2173" s="14"/>
      <c r="AK2173" s="125"/>
      <c r="AL2173" s="6"/>
      <c r="AM2173" s="5"/>
      <c r="AN2173" s="5"/>
      <c r="AO2173" s="6"/>
      <c r="AP2173" s="6"/>
      <c r="AQ2173" s="6"/>
      <c r="AR2173" s="6"/>
      <c r="AS2173" s="6"/>
      <c r="AT2173" s="130"/>
      <c r="AU2173" s="6"/>
      <c r="AV2173" s="6"/>
      <c r="AW2173" s="6"/>
      <c r="AX2173" s="6"/>
      <c r="AY2173" s="6"/>
      <c r="AZ2173" s="6"/>
      <c r="BA2173" s="6"/>
      <c r="BB2173" s="6"/>
      <c r="BC2173" s="6"/>
      <c r="BD2173" s="130"/>
      <c r="BE2173" s="124"/>
      <c r="BF2173" s="6"/>
      <c r="BG2173" s="130"/>
      <c r="BH2173" s="6"/>
      <c r="BI2173" s="124"/>
      <c r="BJ2173" s="130"/>
    </row>
    <row r="2174" spans="1:62" customFormat="1" ht="15" x14ac:dyDescent="0.35">
      <c r="A2174" s="121"/>
      <c r="B2174" s="76"/>
      <c r="C2174" s="9"/>
      <c r="D2174" s="9"/>
      <c r="E2174" s="9"/>
      <c r="F2174" s="15"/>
      <c r="G2174" s="5"/>
      <c r="H2174" s="5"/>
      <c r="I2174" s="9"/>
      <c r="J2174" s="9"/>
      <c r="K2174" s="9"/>
      <c r="L2174" s="9"/>
      <c r="M2174" s="9"/>
      <c r="N2174" s="9"/>
      <c r="O2174" s="9"/>
      <c r="P2174" s="9"/>
      <c r="Q2174" s="9"/>
      <c r="R2174" s="9"/>
      <c r="S2174" s="9"/>
      <c r="T2174" s="9"/>
      <c r="U2174" s="9"/>
      <c r="V2174" s="9"/>
      <c r="W2174" s="9"/>
      <c r="X2174" s="65"/>
      <c r="Y2174" s="17"/>
      <c r="Z2174" s="65"/>
      <c r="AA2174" s="9"/>
      <c r="AB2174" s="9"/>
      <c r="AC2174" s="9"/>
      <c r="AD2174" s="9"/>
      <c r="AE2174" s="14"/>
      <c r="AF2174" s="14"/>
      <c r="AG2174" s="14"/>
      <c r="AH2174" s="14"/>
      <c r="AI2174" s="14"/>
      <c r="AJ2174" s="14"/>
      <c r="AK2174" s="124"/>
      <c r="AL2174" s="6"/>
      <c r="AM2174" s="6"/>
      <c r="AN2174" s="6"/>
      <c r="AO2174" s="6"/>
      <c r="AP2174" s="6"/>
      <c r="AQ2174" s="6"/>
      <c r="AR2174" s="6"/>
      <c r="AS2174" s="6"/>
      <c r="AT2174" s="130"/>
      <c r="AU2174" s="39"/>
      <c r="AV2174" s="39"/>
      <c r="AW2174" s="6"/>
      <c r="AX2174" s="6"/>
      <c r="AY2174" s="6"/>
      <c r="AZ2174" s="6"/>
      <c r="BA2174" s="6"/>
      <c r="BB2174" s="6"/>
      <c r="BC2174" s="6"/>
      <c r="BD2174" s="130"/>
      <c r="BE2174" s="124"/>
      <c r="BF2174" s="6"/>
      <c r="BG2174" s="130"/>
      <c r="BH2174" s="6"/>
      <c r="BI2174" s="124"/>
      <c r="BJ2174" s="130"/>
    </row>
    <row r="2175" spans="1:62" customFormat="1" ht="15" x14ac:dyDescent="0.35">
      <c r="A2175" s="121"/>
      <c r="B2175" s="76"/>
      <c r="C2175" s="9"/>
      <c r="D2175" s="9"/>
      <c r="E2175" s="9"/>
      <c r="F2175" s="15"/>
      <c r="G2175" s="5"/>
      <c r="H2175" s="5"/>
      <c r="I2175" s="9"/>
      <c r="J2175" s="9"/>
      <c r="K2175" s="9"/>
      <c r="L2175" s="9"/>
      <c r="M2175" s="9"/>
      <c r="N2175" s="9"/>
      <c r="O2175" s="9"/>
      <c r="P2175" s="9"/>
      <c r="Q2175" s="9"/>
      <c r="R2175" s="9"/>
      <c r="S2175" s="9"/>
      <c r="T2175" s="9"/>
      <c r="U2175" s="9"/>
      <c r="V2175" s="9"/>
      <c r="W2175" s="9"/>
      <c r="X2175" s="65"/>
      <c r="Y2175" s="17"/>
      <c r="Z2175" s="65"/>
      <c r="AA2175" s="9"/>
      <c r="AB2175" s="9"/>
      <c r="AC2175" s="9"/>
      <c r="AD2175" s="9"/>
      <c r="AE2175" s="14"/>
      <c r="AF2175" s="14"/>
      <c r="AG2175" s="14"/>
      <c r="AH2175" s="14"/>
      <c r="AI2175" s="14"/>
      <c r="AJ2175" s="14"/>
      <c r="AK2175" s="124"/>
      <c r="AL2175" s="6"/>
      <c r="AM2175" s="6"/>
      <c r="AN2175" s="6"/>
      <c r="AO2175" s="6"/>
      <c r="AP2175" s="6"/>
      <c r="AQ2175" s="6"/>
      <c r="AR2175" s="6"/>
      <c r="AS2175" s="6"/>
      <c r="AT2175" s="130"/>
      <c r="AU2175" s="39"/>
      <c r="AV2175" s="39"/>
      <c r="AW2175" s="6"/>
      <c r="AX2175" s="6"/>
      <c r="AY2175" s="6"/>
      <c r="AZ2175" s="6"/>
      <c r="BA2175" s="6"/>
      <c r="BB2175" s="6"/>
      <c r="BC2175" s="6"/>
      <c r="BD2175" s="130"/>
      <c r="BE2175" s="124"/>
      <c r="BF2175" s="6"/>
      <c r="BG2175" s="130"/>
      <c r="BH2175" s="6"/>
      <c r="BI2175" s="124"/>
      <c r="BJ2175" s="130"/>
    </row>
    <row r="2176" spans="1:62" customFormat="1" ht="15" x14ac:dyDescent="0.35">
      <c r="A2176" s="121"/>
      <c r="B2176" s="76"/>
      <c r="C2176" s="9"/>
      <c r="D2176" s="9"/>
      <c r="E2176" s="9"/>
      <c r="F2176" s="15"/>
      <c r="G2176" s="5"/>
      <c r="H2176" s="5"/>
      <c r="I2176" s="9"/>
      <c r="J2176" s="9"/>
      <c r="K2176" s="9"/>
      <c r="L2176" s="9"/>
      <c r="M2176" s="9"/>
      <c r="N2176" s="9"/>
      <c r="O2176" s="9"/>
      <c r="P2176" s="9"/>
      <c r="Q2176" s="9"/>
      <c r="R2176" s="9"/>
      <c r="S2176" s="9"/>
      <c r="T2176" s="9"/>
      <c r="U2176" s="9"/>
      <c r="V2176" s="9"/>
      <c r="W2176" s="9"/>
      <c r="X2176" s="65"/>
      <c r="Y2176" s="17"/>
      <c r="Z2176" s="65"/>
      <c r="AA2176" s="9"/>
      <c r="AB2176" s="9"/>
      <c r="AC2176" s="9"/>
      <c r="AD2176" s="9"/>
      <c r="AE2176" s="14"/>
      <c r="AF2176" s="14"/>
      <c r="AG2176" s="14"/>
      <c r="AH2176" s="14"/>
      <c r="AI2176" s="14"/>
      <c r="AJ2176" s="14"/>
      <c r="AK2176" s="124"/>
      <c r="AL2176" s="6"/>
      <c r="AM2176" s="6"/>
      <c r="AN2176" s="6"/>
      <c r="AO2176" s="6"/>
      <c r="AP2176" s="6"/>
      <c r="AQ2176" s="6"/>
      <c r="AR2176" s="6"/>
      <c r="AS2176" s="6"/>
      <c r="AT2176" s="130"/>
      <c r="AU2176" s="39"/>
      <c r="AV2176" s="39"/>
      <c r="AW2176" s="6"/>
      <c r="AX2176" s="6"/>
      <c r="AY2176" s="6"/>
      <c r="AZ2176" s="6"/>
      <c r="BA2176" s="6"/>
      <c r="BB2176" s="6"/>
      <c r="BC2176" s="6"/>
      <c r="BD2176" s="130"/>
      <c r="BE2176" s="124"/>
      <c r="BF2176" s="6"/>
      <c r="BG2176" s="130"/>
      <c r="BH2176" s="6"/>
      <c r="BI2176" s="124"/>
      <c r="BJ2176" s="130"/>
    </row>
    <row r="2177" spans="1:62" customFormat="1" ht="15" x14ac:dyDescent="0.35">
      <c r="A2177" s="121"/>
      <c r="B2177" s="76"/>
      <c r="C2177" s="9"/>
      <c r="D2177" s="9"/>
      <c r="E2177" s="9"/>
      <c r="F2177" s="15"/>
      <c r="G2177" s="5"/>
      <c r="H2177" s="5"/>
      <c r="I2177" s="9"/>
      <c r="J2177" s="9"/>
      <c r="K2177" s="9"/>
      <c r="L2177" s="9"/>
      <c r="M2177" s="9"/>
      <c r="N2177" s="9"/>
      <c r="O2177" s="9"/>
      <c r="P2177" s="9"/>
      <c r="Q2177" s="9"/>
      <c r="R2177" s="9"/>
      <c r="S2177" s="9"/>
      <c r="T2177" s="9"/>
      <c r="U2177" s="9"/>
      <c r="V2177" s="9"/>
      <c r="W2177" s="9"/>
      <c r="X2177" s="65"/>
      <c r="Y2177" s="17"/>
      <c r="Z2177" s="65"/>
      <c r="AA2177" s="9"/>
      <c r="AB2177" s="9"/>
      <c r="AC2177" s="9"/>
      <c r="AD2177" s="9"/>
      <c r="AE2177" s="14"/>
      <c r="AF2177" s="14"/>
      <c r="AG2177" s="14"/>
      <c r="AH2177" s="14"/>
      <c r="AI2177" s="14"/>
      <c r="AJ2177" s="14"/>
      <c r="AK2177" s="124"/>
      <c r="AL2177" s="6"/>
      <c r="AM2177" s="6"/>
      <c r="AN2177" s="6"/>
      <c r="AO2177" s="6"/>
      <c r="AP2177" s="6"/>
      <c r="AQ2177" s="6"/>
      <c r="AR2177" s="6"/>
      <c r="AS2177" s="6"/>
      <c r="AT2177" s="130"/>
      <c r="AU2177" s="39"/>
      <c r="AV2177" s="39"/>
      <c r="AW2177" s="6"/>
      <c r="AX2177" s="6"/>
      <c r="AY2177" s="6"/>
      <c r="AZ2177" s="6"/>
      <c r="BA2177" s="6"/>
      <c r="BB2177" s="6"/>
      <c r="BC2177" s="6"/>
      <c r="BD2177" s="130"/>
      <c r="BE2177" s="124"/>
      <c r="BF2177" s="6"/>
      <c r="BG2177" s="130"/>
      <c r="BH2177" s="6"/>
      <c r="BI2177" s="124"/>
      <c r="BJ2177" s="130"/>
    </row>
    <row r="2178" spans="1:62" customFormat="1" ht="15" x14ac:dyDescent="0.35">
      <c r="A2178" s="34"/>
      <c r="B2178" s="19"/>
      <c r="C2178" s="1"/>
      <c r="D2178" s="9"/>
      <c r="E2178" s="1"/>
      <c r="F2178" s="15"/>
      <c r="G2178" s="37"/>
      <c r="H2178" s="5"/>
      <c r="I2178" s="22"/>
      <c r="J2178" s="22"/>
      <c r="K2178" s="22"/>
      <c r="L2178" s="60"/>
      <c r="M2178" s="60"/>
      <c r="N2178" s="60"/>
      <c r="O2178" s="60"/>
      <c r="P2178" s="60"/>
      <c r="Q2178" s="60"/>
      <c r="R2178" s="60"/>
      <c r="S2178" s="60"/>
      <c r="T2178" s="60"/>
      <c r="U2178" s="60"/>
      <c r="V2178" s="60"/>
      <c r="W2178" s="60"/>
      <c r="X2178" s="60"/>
      <c r="Y2178" s="59"/>
      <c r="Z2178" s="20"/>
      <c r="AA2178" s="60"/>
      <c r="AB2178" s="60"/>
      <c r="AC2178" s="60"/>
      <c r="AD2178" s="60"/>
      <c r="AE2178" s="22"/>
      <c r="AF2178" s="22"/>
      <c r="AG2178" s="22"/>
      <c r="AH2178" s="22"/>
      <c r="AI2178" s="22"/>
      <c r="AJ2178" s="22"/>
      <c r="AK2178" s="38"/>
      <c r="AL2178" s="39"/>
      <c r="AM2178" s="39"/>
      <c r="AN2178" s="39"/>
      <c r="AO2178" s="39"/>
      <c r="AP2178" s="39"/>
      <c r="AQ2178" s="39"/>
      <c r="AR2178" s="40"/>
      <c r="AS2178" s="39"/>
      <c r="AT2178" s="42"/>
      <c r="AU2178" s="39"/>
      <c r="AV2178" s="39"/>
      <c r="AW2178" s="39"/>
      <c r="AX2178" s="39"/>
      <c r="AY2178" s="39"/>
      <c r="AZ2178" s="40"/>
      <c r="BA2178" s="39"/>
      <c r="BB2178" s="40"/>
      <c r="BC2178" s="39"/>
      <c r="BD2178" s="42"/>
      <c r="BE2178" s="38"/>
      <c r="BF2178" s="39"/>
      <c r="BG2178" s="55"/>
      <c r="BH2178" s="56"/>
      <c r="BI2178" s="57"/>
      <c r="BJ2178" s="58"/>
    </row>
    <row r="2179" spans="1:62" customFormat="1" ht="15" x14ac:dyDescent="0.35">
      <c r="A2179" s="121"/>
      <c r="B2179" s="76"/>
      <c r="C2179" s="9"/>
      <c r="D2179" s="9"/>
      <c r="E2179" s="9"/>
      <c r="F2179" s="15"/>
      <c r="G2179" s="5"/>
      <c r="H2179" s="5"/>
      <c r="I2179" s="9"/>
      <c r="J2179" s="9"/>
      <c r="K2179" s="9"/>
      <c r="L2179" s="9"/>
      <c r="M2179" s="9"/>
      <c r="N2179" s="9"/>
      <c r="O2179" s="9"/>
      <c r="P2179" s="9"/>
      <c r="Q2179" s="9"/>
      <c r="R2179" s="9"/>
      <c r="S2179" s="9"/>
      <c r="T2179" s="9"/>
      <c r="U2179" s="9"/>
      <c r="V2179" s="9"/>
      <c r="W2179" s="9"/>
      <c r="X2179" s="65"/>
      <c r="Y2179" s="17"/>
      <c r="Z2179" s="65"/>
      <c r="AA2179" s="9"/>
      <c r="AB2179" s="9"/>
      <c r="AC2179" s="9"/>
      <c r="AD2179" s="9"/>
      <c r="AE2179" s="14"/>
      <c r="AF2179" s="14"/>
      <c r="AG2179" s="14"/>
      <c r="AH2179" s="14"/>
      <c r="AI2179" s="14"/>
      <c r="AJ2179" s="14"/>
      <c r="AK2179" s="124"/>
      <c r="AL2179" s="6"/>
      <c r="AM2179" s="6"/>
      <c r="AN2179" s="6"/>
      <c r="AO2179" s="6"/>
      <c r="AP2179" s="6"/>
      <c r="AQ2179" s="6"/>
      <c r="AR2179" s="6"/>
      <c r="AS2179" s="6"/>
      <c r="AT2179" s="130"/>
      <c r="AU2179" s="39"/>
      <c r="AV2179" s="39"/>
      <c r="AW2179" s="6"/>
      <c r="AX2179" s="6"/>
      <c r="AY2179" s="6"/>
      <c r="AZ2179" s="6"/>
      <c r="BA2179" s="6"/>
      <c r="BB2179" s="6"/>
      <c r="BC2179" s="6"/>
      <c r="BD2179" s="130"/>
      <c r="BE2179" s="124"/>
      <c r="BF2179" s="6"/>
      <c r="BG2179" s="130"/>
      <c r="BH2179" s="6"/>
      <c r="BI2179" s="124"/>
      <c r="BJ2179" s="130"/>
    </row>
    <row r="2180" spans="1:62" customFormat="1" ht="15" x14ac:dyDescent="0.35">
      <c r="A2180" s="121"/>
      <c r="B2180" s="76"/>
      <c r="C2180" s="9"/>
      <c r="D2180" s="9"/>
      <c r="E2180" s="9"/>
      <c r="F2180" s="15"/>
      <c r="G2180" s="5"/>
      <c r="H2180" s="5"/>
      <c r="I2180" s="9"/>
      <c r="J2180" s="9"/>
      <c r="K2180" s="9"/>
      <c r="L2180" s="9"/>
      <c r="M2180" s="9"/>
      <c r="N2180" s="9"/>
      <c r="O2180" s="9"/>
      <c r="P2180" s="9"/>
      <c r="Q2180" s="9"/>
      <c r="R2180" s="9"/>
      <c r="S2180" s="9"/>
      <c r="T2180" s="9"/>
      <c r="U2180" s="9"/>
      <c r="V2180" s="9"/>
      <c r="W2180" s="9"/>
      <c r="X2180" s="65"/>
      <c r="Y2180" s="17"/>
      <c r="Z2180" s="65"/>
      <c r="AA2180" s="9"/>
      <c r="AB2180" s="9"/>
      <c r="AC2180" s="9"/>
      <c r="AD2180" s="9"/>
      <c r="AE2180" s="14"/>
      <c r="AF2180" s="14"/>
      <c r="AG2180" s="14"/>
      <c r="AH2180" s="14"/>
      <c r="AI2180" s="14"/>
      <c r="AJ2180" s="14"/>
      <c r="AK2180" s="124"/>
      <c r="AL2180" s="6"/>
      <c r="AM2180" s="6"/>
      <c r="AN2180" s="6"/>
      <c r="AO2180" s="6"/>
      <c r="AP2180" s="6"/>
      <c r="AQ2180" s="6"/>
      <c r="AR2180" s="6"/>
      <c r="AS2180" s="6"/>
      <c r="AT2180" s="130"/>
      <c r="AU2180" s="39"/>
      <c r="AV2180" s="39"/>
      <c r="AW2180" s="6"/>
      <c r="AX2180" s="6"/>
      <c r="AY2180" s="6"/>
      <c r="AZ2180" s="6"/>
      <c r="BA2180" s="6"/>
      <c r="BB2180" s="6"/>
      <c r="BC2180" s="6"/>
      <c r="BD2180" s="130"/>
      <c r="BE2180" s="124"/>
      <c r="BF2180" s="6"/>
      <c r="BG2180" s="130"/>
      <c r="BH2180" s="6"/>
      <c r="BI2180" s="124"/>
      <c r="BJ2180" s="137"/>
    </row>
    <row r="2181" spans="1:62" customFormat="1" ht="15" x14ac:dyDescent="0.35">
      <c r="A2181" s="121"/>
      <c r="B2181" s="76"/>
      <c r="C2181" s="9"/>
      <c r="D2181" s="9"/>
      <c r="E2181" s="9"/>
      <c r="F2181" s="15"/>
      <c r="G2181" s="5"/>
      <c r="H2181" s="5"/>
      <c r="I2181" s="9"/>
      <c r="J2181" s="9"/>
      <c r="K2181" s="9"/>
      <c r="L2181" s="9"/>
      <c r="M2181" s="9"/>
      <c r="N2181" s="9"/>
      <c r="O2181" s="9"/>
      <c r="P2181" s="9"/>
      <c r="Q2181" s="9"/>
      <c r="R2181" s="9"/>
      <c r="S2181" s="9"/>
      <c r="T2181" s="9"/>
      <c r="U2181" s="9"/>
      <c r="V2181" s="9"/>
      <c r="W2181" s="9"/>
      <c r="X2181" s="65"/>
      <c r="Y2181" s="17"/>
      <c r="Z2181" s="65"/>
      <c r="AA2181" s="9"/>
      <c r="AB2181" s="9"/>
      <c r="AC2181" s="9"/>
      <c r="AD2181" s="9"/>
      <c r="AE2181" s="14"/>
      <c r="AF2181" s="14"/>
      <c r="AG2181" s="14"/>
      <c r="AH2181" s="14"/>
      <c r="AI2181" s="14"/>
      <c r="AJ2181" s="14"/>
      <c r="AK2181" s="124"/>
      <c r="AL2181" s="6"/>
      <c r="AM2181" s="6"/>
      <c r="AN2181" s="6"/>
      <c r="AO2181" s="6"/>
      <c r="AP2181" s="6"/>
      <c r="AQ2181" s="6"/>
      <c r="AR2181" s="6"/>
      <c r="AS2181" s="6"/>
      <c r="AT2181" s="130"/>
      <c r="AU2181" s="39"/>
      <c r="AV2181" s="39"/>
      <c r="AW2181" s="6"/>
      <c r="AX2181" s="6"/>
      <c r="AY2181" s="6"/>
      <c r="AZ2181" s="6"/>
      <c r="BA2181" s="6"/>
      <c r="BB2181" s="6"/>
      <c r="BC2181" s="6"/>
      <c r="BD2181" s="130"/>
      <c r="BE2181" s="124"/>
      <c r="BF2181" s="6"/>
      <c r="BG2181" s="130"/>
      <c r="BH2181" s="6"/>
      <c r="BI2181" s="124"/>
      <c r="BJ2181" s="130"/>
    </row>
    <row r="2182" spans="1:62" customFormat="1" ht="15" x14ac:dyDescent="0.35">
      <c r="A2182" s="121"/>
      <c r="B2182" s="76"/>
      <c r="C2182" s="9"/>
      <c r="D2182" s="9"/>
      <c r="E2182" s="9"/>
      <c r="F2182" s="15"/>
      <c r="G2182" s="5"/>
      <c r="H2182" s="5"/>
      <c r="I2182" s="9"/>
      <c r="J2182" s="9"/>
      <c r="K2182" s="9"/>
      <c r="L2182" s="9"/>
      <c r="M2182" s="9"/>
      <c r="N2182" s="9"/>
      <c r="O2182" s="9"/>
      <c r="P2182" s="9"/>
      <c r="Q2182" s="9"/>
      <c r="R2182" s="9"/>
      <c r="S2182" s="9"/>
      <c r="T2182" s="9"/>
      <c r="U2182" s="9"/>
      <c r="V2182" s="8"/>
      <c r="W2182" s="8"/>
      <c r="X2182" s="7"/>
      <c r="Y2182" s="18"/>
      <c r="Z2182" s="7"/>
      <c r="AA2182" s="7"/>
      <c r="AB2182" s="7"/>
      <c r="AC2182" s="9"/>
      <c r="AD2182" s="8"/>
      <c r="AE2182" s="14"/>
      <c r="AF2182" s="14"/>
      <c r="AG2182" s="14"/>
      <c r="AH2182" s="14"/>
      <c r="AI2182" s="14"/>
      <c r="AJ2182" s="14"/>
      <c r="AK2182" s="125"/>
      <c r="AL2182" s="6"/>
      <c r="AM2182" s="5"/>
      <c r="AN2182" s="5"/>
      <c r="AO2182" s="6"/>
      <c r="AP2182" s="6"/>
      <c r="AQ2182" s="6"/>
      <c r="AR2182" s="6"/>
      <c r="AS2182" s="6"/>
      <c r="AT2182" s="130"/>
      <c r="AU2182" s="6"/>
      <c r="AV2182" s="6"/>
      <c r="AW2182" s="6"/>
      <c r="AX2182" s="6"/>
      <c r="AY2182" s="6"/>
      <c r="AZ2182" s="6"/>
      <c r="BA2182" s="6"/>
      <c r="BB2182" s="6"/>
      <c r="BC2182" s="6"/>
      <c r="BD2182" s="130"/>
      <c r="BE2182" s="124"/>
      <c r="BF2182" s="6"/>
      <c r="BG2182" s="130"/>
      <c r="BH2182" s="6"/>
      <c r="BI2182" s="124"/>
      <c r="BJ2182" s="130"/>
    </row>
    <row r="2183" spans="1:62" customFormat="1" ht="15" x14ac:dyDescent="0.35">
      <c r="A2183" s="121"/>
      <c r="B2183" s="76"/>
      <c r="C2183" s="9"/>
      <c r="D2183" s="9"/>
      <c r="E2183" s="9"/>
      <c r="F2183" s="15"/>
      <c r="G2183" s="5"/>
      <c r="H2183" s="5"/>
      <c r="I2183" s="9"/>
      <c r="J2183" s="9"/>
      <c r="K2183" s="9"/>
      <c r="L2183" s="9"/>
      <c r="M2183" s="9"/>
      <c r="N2183" s="9"/>
      <c r="O2183" s="9"/>
      <c r="P2183" s="9"/>
      <c r="Q2183" s="9"/>
      <c r="R2183" s="9"/>
      <c r="S2183" s="9"/>
      <c r="T2183" s="9"/>
      <c r="U2183" s="9"/>
      <c r="V2183" s="8"/>
      <c r="W2183" s="8"/>
      <c r="X2183" s="7"/>
      <c r="Y2183" s="18"/>
      <c r="Z2183" s="7"/>
      <c r="AA2183" s="7"/>
      <c r="AB2183" s="7"/>
      <c r="AC2183" s="9"/>
      <c r="AD2183" s="8"/>
      <c r="AE2183" s="14"/>
      <c r="AF2183" s="14"/>
      <c r="AG2183" s="14"/>
      <c r="AH2183" s="14"/>
      <c r="AI2183" s="14"/>
      <c r="AJ2183" s="14"/>
      <c r="AK2183" s="125"/>
      <c r="AL2183" s="6"/>
      <c r="AM2183" s="5"/>
      <c r="AN2183" s="5"/>
      <c r="AO2183" s="6"/>
      <c r="AP2183" s="6"/>
      <c r="AQ2183" s="6"/>
      <c r="AR2183" s="6"/>
      <c r="AS2183" s="6"/>
      <c r="AT2183" s="130"/>
      <c r="AU2183" s="6"/>
      <c r="AV2183" s="6"/>
      <c r="AW2183" s="6"/>
      <c r="AX2183" s="6"/>
      <c r="AY2183" s="6"/>
      <c r="AZ2183" s="6"/>
      <c r="BA2183" s="6"/>
      <c r="BB2183" s="6"/>
      <c r="BC2183" s="6"/>
      <c r="BD2183" s="130"/>
      <c r="BE2183" s="124"/>
      <c r="BF2183" s="6"/>
      <c r="BG2183" s="130"/>
      <c r="BH2183" s="6"/>
      <c r="BI2183" s="124"/>
      <c r="BJ2183" s="130"/>
    </row>
    <row r="2184" spans="1:62" customFormat="1" ht="15" x14ac:dyDescent="0.35">
      <c r="A2184" s="34"/>
      <c r="B2184" s="19"/>
      <c r="C2184" s="1"/>
      <c r="D2184" s="9"/>
      <c r="E2184" s="1"/>
      <c r="F2184" s="15"/>
      <c r="G2184" s="37"/>
      <c r="H2184" s="5"/>
      <c r="I2184" s="22"/>
      <c r="J2184" s="22"/>
      <c r="K2184" s="22"/>
      <c r="L2184" s="60"/>
      <c r="M2184" s="60"/>
      <c r="N2184" s="60"/>
      <c r="O2184" s="60"/>
      <c r="P2184" s="60"/>
      <c r="Q2184" s="60"/>
      <c r="R2184" s="60"/>
      <c r="S2184" s="60"/>
      <c r="T2184" s="60"/>
      <c r="U2184" s="60"/>
      <c r="V2184" s="60"/>
      <c r="W2184" s="60"/>
      <c r="X2184" s="60"/>
      <c r="Y2184" s="59"/>
      <c r="Z2184" s="20"/>
      <c r="AA2184" s="60"/>
      <c r="AB2184" s="60"/>
      <c r="AC2184" s="60"/>
      <c r="AD2184" s="60"/>
      <c r="AE2184" s="22"/>
      <c r="AF2184" s="22"/>
      <c r="AG2184" s="22"/>
      <c r="AH2184" s="22"/>
      <c r="AI2184" s="22"/>
      <c r="AJ2184" s="22"/>
      <c r="AK2184" s="38"/>
      <c r="AL2184" s="39"/>
      <c r="AM2184" s="39"/>
      <c r="AN2184" s="39"/>
      <c r="AO2184" s="39"/>
      <c r="AP2184" s="39"/>
      <c r="AQ2184" s="39"/>
      <c r="AR2184" s="40"/>
      <c r="AS2184" s="39"/>
      <c r="AT2184" s="42"/>
      <c r="AU2184" s="39"/>
      <c r="AV2184" s="39"/>
      <c r="AW2184" s="39"/>
      <c r="AX2184" s="39"/>
      <c r="AY2184" s="39"/>
      <c r="AZ2184" s="40"/>
      <c r="BA2184" s="39"/>
      <c r="BB2184" s="40"/>
      <c r="BC2184" s="39"/>
      <c r="BD2184" s="42"/>
      <c r="BE2184" s="38"/>
      <c r="BF2184" s="39"/>
      <c r="BG2184" s="55"/>
      <c r="BH2184" s="56"/>
      <c r="BI2184" s="57"/>
      <c r="BJ2184" s="58"/>
    </row>
    <row r="2185" spans="1:62" customFormat="1" ht="15" x14ac:dyDescent="0.35">
      <c r="A2185" s="121"/>
      <c r="B2185" s="76"/>
      <c r="C2185" s="9"/>
      <c r="D2185" s="9"/>
      <c r="E2185" s="9"/>
      <c r="F2185" s="15"/>
      <c r="G2185" s="5"/>
      <c r="H2185" s="5"/>
      <c r="I2185" s="9"/>
      <c r="J2185" s="9"/>
      <c r="K2185" s="9"/>
      <c r="L2185" s="9"/>
      <c r="M2185" s="9"/>
      <c r="N2185" s="9"/>
      <c r="O2185" s="9"/>
      <c r="P2185" s="9"/>
      <c r="Q2185" s="9"/>
      <c r="R2185" s="9"/>
      <c r="S2185" s="9"/>
      <c r="T2185" s="9"/>
      <c r="U2185" s="9"/>
      <c r="V2185" s="9"/>
      <c r="W2185" s="9"/>
      <c r="X2185" s="65"/>
      <c r="Y2185" s="17"/>
      <c r="Z2185" s="65"/>
      <c r="AA2185" s="9"/>
      <c r="AB2185" s="9"/>
      <c r="AC2185" s="9"/>
      <c r="AD2185" s="9"/>
      <c r="AE2185" s="14"/>
      <c r="AF2185" s="14"/>
      <c r="AG2185" s="14"/>
      <c r="AH2185" s="14"/>
      <c r="AI2185" s="14"/>
      <c r="AJ2185" s="14"/>
      <c r="AK2185" s="124"/>
      <c r="AL2185" s="6"/>
      <c r="AM2185" s="6"/>
      <c r="AN2185" s="6"/>
      <c r="AO2185" s="6"/>
      <c r="AP2185" s="6"/>
      <c r="AQ2185" s="6"/>
      <c r="AR2185" s="6"/>
      <c r="AS2185" s="6"/>
      <c r="AT2185" s="130"/>
      <c r="AU2185" s="39"/>
      <c r="AV2185" s="39"/>
      <c r="AW2185" s="6"/>
      <c r="AX2185" s="6"/>
      <c r="AY2185" s="6"/>
      <c r="AZ2185" s="6"/>
      <c r="BA2185" s="6"/>
      <c r="BB2185" s="6"/>
      <c r="BC2185" s="6"/>
      <c r="BD2185" s="130"/>
      <c r="BE2185" s="124"/>
      <c r="BF2185" s="6"/>
      <c r="BG2185" s="130"/>
      <c r="BH2185" s="6"/>
      <c r="BI2185" s="124"/>
      <c r="BJ2185" s="130"/>
    </row>
    <row r="2186" spans="1:62" customFormat="1" ht="15" x14ac:dyDescent="0.35">
      <c r="A2186" s="121"/>
      <c r="B2186" s="76"/>
      <c r="C2186" s="9"/>
      <c r="D2186" s="9"/>
      <c r="E2186" s="9"/>
      <c r="F2186" s="15"/>
      <c r="G2186" s="5"/>
      <c r="H2186" s="5"/>
      <c r="I2186" s="9"/>
      <c r="J2186" s="9"/>
      <c r="K2186" s="9"/>
      <c r="L2186" s="9"/>
      <c r="M2186" s="9"/>
      <c r="N2186" s="9"/>
      <c r="O2186" s="9"/>
      <c r="P2186" s="9"/>
      <c r="Q2186" s="9"/>
      <c r="R2186" s="9"/>
      <c r="S2186" s="9"/>
      <c r="T2186" s="9"/>
      <c r="U2186" s="9"/>
      <c r="V2186" s="9"/>
      <c r="W2186" s="9"/>
      <c r="X2186" s="65"/>
      <c r="Y2186" s="17"/>
      <c r="Z2186" s="65"/>
      <c r="AA2186" s="9"/>
      <c r="AB2186" s="9"/>
      <c r="AC2186" s="9"/>
      <c r="AD2186" s="9"/>
      <c r="AE2186" s="14"/>
      <c r="AF2186" s="14"/>
      <c r="AG2186" s="14"/>
      <c r="AH2186" s="14"/>
      <c r="AI2186" s="14"/>
      <c r="AJ2186" s="14"/>
      <c r="AK2186" s="124"/>
      <c r="AL2186" s="6"/>
      <c r="AM2186" s="6"/>
      <c r="AN2186" s="6"/>
      <c r="AO2186" s="6"/>
      <c r="AP2186" s="6"/>
      <c r="AQ2186" s="6"/>
      <c r="AR2186" s="6"/>
      <c r="AS2186" s="6"/>
      <c r="AT2186" s="130"/>
      <c r="AU2186" s="39"/>
      <c r="AV2186" s="39"/>
      <c r="AW2186" s="6"/>
      <c r="AX2186" s="6"/>
      <c r="AY2186" s="6"/>
      <c r="AZ2186" s="6"/>
      <c r="BA2186" s="6"/>
      <c r="BB2186" s="6"/>
      <c r="BC2186" s="6"/>
      <c r="BD2186" s="130"/>
      <c r="BE2186" s="124"/>
      <c r="BF2186" s="6"/>
      <c r="BG2186" s="130"/>
      <c r="BH2186" s="6"/>
      <c r="BI2186" s="124"/>
      <c r="BJ2186" s="130"/>
    </row>
    <row r="2187" spans="1:62" customFormat="1" ht="15" x14ac:dyDescent="0.35">
      <c r="A2187" s="121"/>
      <c r="B2187" s="76"/>
      <c r="C2187" s="9"/>
      <c r="D2187" s="9"/>
      <c r="E2187" s="9"/>
      <c r="F2187" s="15"/>
      <c r="G2187" s="5"/>
      <c r="H2187" s="5"/>
      <c r="I2187" s="9"/>
      <c r="J2187" s="9"/>
      <c r="K2187" s="9"/>
      <c r="L2187" s="9"/>
      <c r="M2187" s="9"/>
      <c r="N2187" s="9"/>
      <c r="O2187" s="9"/>
      <c r="P2187" s="9"/>
      <c r="Q2187" s="9"/>
      <c r="R2187" s="9"/>
      <c r="S2187" s="9"/>
      <c r="T2187" s="9"/>
      <c r="U2187" s="9"/>
      <c r="V2187" s="9"/>
      <c r="W2187" s="9"/>
      <c r="X2187" s="65"/>
      <c r="Y2187" s="17"/>
      <c r="Z2187" s="65"/>
      <c r="AA2187" s="9"/>
      <c r="AB2187" s="9"/>
      <c r="AC2187" s="9"/>
      <c r="AD2187" s="9"/>
      <c r="AE2187" s="14"/>
      <c r="AF2187" s="14"/>
      <c r="AG2187" s="14"/>
      <c r="AH2187" s="14"/>
      <c r="AI2187" s="14"/>
      <c r="AJ2187" s="14"/>
      <c r="AK2187" s="124"/>
      <c r="AL2187" s="6"/>
      <c r="AM2187" s="6"/>
      <c r="AN2187" s="6"/>
      <c r="AO2187" s="6"/>
      <c r="AP2187" s="6"/>
      <c r="AQ2187" s="6"/>
      <c r="AR2187" s="6"/>
      <c r="AS2187" s="6"/>
      <c r="AT2187" s="130"/>
      <c r="AU2187" s="39"/>
      <c r="AV2187" s="39"/>
      <c r="AW2187" s="6"/>
      <c r="AX2187" s="6"/>
      <c r="AY2187" s="6"/>
      <c r="AZ2187" s="6"/>
      <c r="BA2187" s="6"/>
      <c r="BB2187" s="6"/>
      <c r="BC2187" s="6"/>
      <c r="BD2187" s="130"/>
      <c r="BE2187" s="124"/>
      <c r="BF2187" s="6"/>
      <c r="BG2187" s="130"/>
      <c r="BH2187" s="6"/>
      <c r="BI2187" s="124"/>
      <c r="BJ2187" s="130"/>
    </row>
    <row r="2188" spans="1:62" customFormat="1" ht="15" x14ac:dyDescent="0.35">
      <c r="A2188" s="34"/>
      <c r="B2188" s="19"/>
      <c r="C2188" s="1"/>
      <c r="D2188" s="9"/>
      <c r="E2188" s="1"/>
      <c r="F2188" s="15"/>
      <c r="G2188" s="37"/>
      <c r="H2188" s="5"/>
      <c r="I2188" s="22"/>
      <c r="J2188" s="22"/>
      <c r="K2188" s="22"/>
      <c r="L2188" s="60"/>
      <c r="M2188" s="60"/>
      <c r="N2188" s="60"/>
      <c r="O2188" s="60"/>
      <c r="P2188" s="60"/>
      <c r="Q2188" s="60"/>
      <c r="R2188" s="60"/>
      <c r="S2188" s="60"/>
      <c r="T2188" s="60"/>
      <c r="U2188" s="60"/>
      <c r="V2188" s="60"/>
      <c r="W2188" s="60"/>
      <c r="X2188" s="60"/>
      <c r="Y2188" s="59"/>
      <c r="Z2188" s="20"/>
      <c r="AA2188" s="60"/>
      <c r="AB2188" s="60"/>
      <c r="AC2188" s="60"/>
      <c r="AD2188" s="60"/>
      <c r="AE2188" s="22"/>
      <c r="AF2188" s="22"/>
      <c r="AG2188" s="22"/>
      <c r="AH2188" s="22"/>
      <c r="AI2188" s="22"/>
      <c r="AJ2188" s="22"/>
      <c r="AK2188" s="38"/>
      <c r="AL2188" s="39"/>
      <c r="AM2188" s="39"/>
      <c r="AN2188" s="39"/>
      <c r="AO2188" s="39"/>
      <c r="AP2188" s="39"/>
      <c r="AQ2188" s="39"/>
      <c r="AR2188" s="40"/>
      <c r="AS2188" s="39"/>
      <c r="AT2188" s="42"/>
      <c r="AU2188" s="39"/>
      <c r="AV2188" s="39"/>
      <c r="AW2188" s="39"/>
      <c r="AX2188" s="39"/>
      <c r="AY2188" s="39"/>
      <c r="AZ2188" s="40"/>
      <c r="BA2188" s="39"/>
      <c r="BB2188" s="40"/>
      <c r="BC2188" s="39"/>
      <c r="BD2188" s="42"/>
      <c r="BE2188" s="38"/>
      <c r="BF2188" s="39"/>
      <c r="BG2188" s="55"/>
      <c r="BH2188" s="56"/>
      <c r="BI2188" s="57"/>
      <c r="BJ2188" s="58"/>
    </row>
    <row r="2189" spans="1:62" customFormat="1" ht="15" x14ac:dyDescent="0.35">
      <c r="A2189" s="121"/>
      <c r="B2189" s="76"/>
      <c r="C2189" s="9"/>
      <c r="D2189" s="9"/>
      <c r="E2189" s="9"/>
      <c r="F2189" s="15"/>
      <c r="G2189" s="5"/>
      <c r="H2189" s="5"/>
      <c r="I2189" s="9"/>
      <c r="J2189" s="9"/>
      <c r="K2189" s="9"/>
      <c r="L2189" s="9"/>
      <c r="M2189" s="9"/>
      <c r="N2189" s="9"/>
      <c r="O2189" s="9"/>
      <c r="P2189" s="9"/>
      <c r="Q2189" s="9"/>
      <c r="R2189" s="9"/>
      <c r="S2189" s="9"/>
      <c r="T2189" s="9"/>
      <c r="U2189" s="9"/>
      <c r="V2189" s="9"/>
      <c r="W2189" s="9"/>
      <c r="X2189" s="65"/>
      <c r="Y2189" s="17"/>
      <c r="Z2189" s="65"/>
      <c r="AA2189" s="9"/>
      <c r="AB2189" s="9"/>
      <c r="AC2189" s="9"/>
      <c r="AD2189" s="9"/>
      <c r="AE2189" s="14"/>
      <c r="AF2189" s="14"/>
      <c r="AG2189" s="14"/>
      <c r="AH2189" s="14"/>
      <c r="AI2189" s="14"/>
      <c r="AJ2189" s="14"/>
      <c r="AK2189" s="124"/>
      <c r="AL2189" s="6"/>
      <c r="AM2189" s="6"/>
      <c r="AN2189" s="6"/>
      <c r="AO2189" s="6"/>
      <c r="AP2189" s="6"/>
      <c r="AQ2189" s="6"/>
      <c r="AR2189" s="6"/>
      <c r="AS2189" s="6"/>
      <c r="AT2189" s="130"/>
      <c r="AU2189" s="39"/>
      <c r="AV2189" s="39"/>
      <c r="AW2189" s="6"/>
      <c r="AX2189" s="6"/>
      <c r="AY2189" s="6"/>
      <c r="AZ2189" s="6"/>
      <c r="BA2189" s="6"/>
      <c r="BB2189" s="6"/>
      <c r="BC2189" s="6"/>
      <c r="BD2189" s="130"/>
      <c r="BE2189" s="124"/>
      <c r="BF2189" s="6"/>
      <c r="BG2189" s="130"/>
      <c r="BH2189" s="6"/>
      <c r="BI2189" s="124"/>
      <c r="BJ2189" s="130"/>
    </row>
    <row r="2190" spans="1:62" customFormat="1" ht="15" x14ac:dyDescent="0.35">
      <c r="A2190" s="34"/>
      <c r="B2190" s="19"/>
      <c r="C2190" s="1"/>
      <c r="D2190" s="9"/>
      <c r="E2190" s="1"/>
      <c r="F2190" s="15"/>
      <c r="G2190" s="37"/>
      <c r="H2190" s="5"/>
      <c r="I2190" s="22"/>
      <c r="J2190" s="22"/>
      <c r="K2190" s="22"/>
      <c r="L2190" s="60"/>
      <c r="M2190" s="60"/>
      <c r="N2190" s="60"/>
      <c r="O2190" s="60"/>
      <c r="P2190" s="60"/>
      <c r="Q2190" s="60"/>
      <c r="R2190" s="60"/>
      <c r="S2190" s="60"/>
      <c r="T2190" s="60"/>
      <c r="U2190" s="60"/>
      <c r="V2190" s="60"/>
      <c r="W2190" s="60"/>
      <c r="X2190" s="60"/>
      <c r="Y2190" s="59"/>
      <c r="Z2190" s="20"/>
      <c r="AA2190" s="60"/>
      <c r="AB2190" s="60"/>
      <c r="AC2190" s="60"/>
      <c r="AD2190" s="60"/>
      <c r="AE2190" s="22"/>
      <c r="AF2190" s="22"/>
      <c r="AG2190" s="22"/>
      <c r="AH2190" s="22"/>
      <c r="AI2190" s="22"/>
      <c r="AJ2190" s="22"/>
      <c r="AK2190" s="38"/>
      <c r="AL2190" s="39"/>
      <c r="AM2190" s="39"/>
      <c r="AN2190" s="39"/>
      <c r="AO2190" s="39"/>
      <c r="AP2190" s="39"/>
      <c r="AQ2190" s="39"/>
      <c r="AR2190" s="40"/>
      <c r="AS2190" s="39"/>
      <c r="AT2190" s="42"/>
      <c r="AU2190" s="39"/>
      <c r="AV2190" s="39"/>
      <c r="AW2190" s="39"/>
      <c r="AX2190" s="39"/>
      <c r="AY2190" s="39"/>
      <c r="AZ2190" s="40"/>
      <c r="BA2190" s="39"/>
      <c r="BB2190" s="40"/>
      <c r="BC2190" s="39"/>
      <c r="BD2190" s="42"/>
      <c r="BE2190" s="38"/>
      <c r="BF2190" s="39"/>
      <c r="BG2190" s="55"/>
      <c r="BH2190" s="56"/>
      <c r="BI2190" s="57"/>
      <c r="BJ2190" s="58"/>
    </row>
    <row r="2191" spans="1:62" customFormat="1" ht="15" x14ac:dyDescent="0.35">
      <c r="A2191" s="121"/>
      <c r="B2191" s="76"/>
      <c r="C2191" s="9"/>
      <c r="D2191" s="9"/>
      <c r="E2191" s="9"/>
      <c r="F2191" s="15"/>
      <c r="G2191" s="5"/>
      <c r="H2191" s="5"/>
      <c r="I2191" s="9"/>
      <c r="J2191" s="9"/>
      <c r="K2191" s="9"/>
      <c r="L2191" s="9"/>
      <c r="M2191" s="9"/>
      <c r="N2191" s="9"/>
      <c r="O2191" s="9"/>
      <c r="P2191" s="9"/>
      <c r="Q2191" s="9"/>
      <c r="R2191" s="9"/>
      <c r="S2191" s="9"/>
      <c r="T2191" s="9"/>
      <c r="U2191" s="9"/>
      <c r="V2191" s="8"/>
      <c r="W2191" s="8"/>
      <c r="X2191" s="7"/>
      <c r="Y2191" s="18"/>
      <c r="Z2191" s="7"/>
      <c r="AA2191" s="7"/>
      <c r="AB2191" s="7"/>
      <c r="AC2191" s="9"/>
      <c r="AD2191" s="8"/>
      <c r="AE2191" s="14"/>
      <c r="AF2191" s="14"/>
      <c r="AG2191" s="14"/>
      <c r="AH2191" s="14"/>
      <c r="AI2191" s="14"/>
      <c r="AJ2191" s="14"/>
      <c r="AK2191" s="125"/>
      <c r="AL2191" s="6"/>
      <c r="AM2191" s="5"/>
      <c r="AN2191" s="5"/>
      <c r="AO2191" s="6"/>
      <c r="AP2191" s="6"/>
      <c r="AQ2191" s="6"/>
      <c r="AR2191" s="6"/>
      <c r="AS2191" s="6"/>
      <c r="AT2191" s="130"/>
      <c r="AU2191" s="6"/>
      <c r="AV2191" s="6"/>
      <c r="AW2191" s="6"/>
      <c r="AX2191" s="6"/>
      <c r="AY2191" s="6"/>
      <c r="AZ2191" s="6"/>
      <c r="BA2191" s="6"/>
      <c r="BB2191" s="6"/>
      <c r="BC2191" s="6"/>
      <c r="BD2191" s="130"/>
      <c r="BE2191" s="124"/>
      <c r="BF2191" s="6"/>
      <c r="BG2191" s="130"/>
      <c r="BH2191" s="6"/>
      <c r="BI2191" s="124"/>
      <c r="BJ2191" s="130"/>
    </row>
    <row r="2192" spans="1:62" customFormat="1" ht="15" x14ac:dyDescent="0.35">
      <c r="A2192" s="121"/>
      <c r="B2192" s="76"/>
      <c r="C2192" s="9"/>
      <c r="D2192" s="9"/>
      <c r="E2192" s="9"/>
      <c r="F2192" s="15"/>
      <c r="G2192" s="5"/>
      <c r="H2192" s="5"/>
      <c r="I2192" s="9"/>
      <c r="J2192" s="9"/>
      <c r="K2192" s="9"/>
      <c r="L2192" s="9"/>
      <c r="M2192" s="9"/>
      <c r="N2192" s="9"/>
      <c r="O2192" s="9"/>
      <c r="P2192" s="9"/>
      <c r="Q2192" s="9"/>
      <c r="R2192" s="9"/>
      <c r="S2192" s="9"/>
      <c r="T2192" s="9"/>
      <c r="U2192" s="9"/>
      <c r="V2192" s="8"/>
      <c r="W2192" s="8"/>
      <c r="X2192" s="7"/>
      <c r="Y2192" s="18"/>
      <c r="Z2192" s="7"/>
      <c r="AA2192" s="7"/>
      <c r="AB2192" s="7"/>
      <c r="AC2192" s="9"/>
      <c r="AD2192" s="8"/>
      <c r="AE2192" s="14"/>
      <c r="AF2192" s="14"/>
      <c r="AG2192" s="14"/>
      <c r="AH2192" s="14"/>
      <c r="AI2192" s="14"/>
      <c r="AJ2192" s="14"/>
      <c r="AK2192" s="125"/>
      <c r="AL2192" s="6"/>
      <c r="AM2192" s="5"/>
      <c r="AN2192" s="5"/>
      <c r="AO2192" s="6"/>
      <c r="AP2192" s="6"/>
      <c r="AQ2192" s="6"/>
      <c r="AR2192" s="6"/>
      <c r="AS2192" s="6"/>
      <c r="AT2192" s="130"/>
      <c r="AU2192" s="6"/>
      <c r="AV2192" s="6"/>
      <c r="AW2192" s="6"/>
      <c r="AX2192" s="6"/>
      <c r="AY2192" s="6"/>
      <c r="AZ2192" s="6"/>
      <c r="BA2192" s="6"/>
      <c r="BB2192" s="6"/>
      <c r="BC2192" s="6"/>
      <c r="BD2192" s="130"/>
      <c r="BE2192" s="124"/>
      <c r="BF2192" s="6"/>
      <c r="BG2192" s="130"/>
      <c r="BH2192" s="6"/>
      <c r="BI2192" s="124"/>
      <c r="BJ2192" s="130"/>
    </row>
    <row r="2193" spans="1:62" customFormat="1" ht="15" x14ac:dyDescent="0.35">
      <c r="A2193" s="121"/>
      <c r="B2193" s="76"/>
      <c r="C2193" s="9"/>
      <c r="D2193" s="9"/>
      <c r="E2193" s="9"/>
      <c r="F2193" s="15"/>
      <c r="G2193" s="5"/>
      <c r="H2193" s="5"/>
      <c r="I2193" s="9"/>
      <c r="J2193" s="9"/>
      <c r="K2193" s="9"/>
      <c r="L2193" s="9"/>
      <c r="M2193" s="9"/>
      <c r="N2193" s="9"/>
      <c r="O2193" s="9"/>
      <c r="P2193" s="9"/>
      <c r="Q2193" s="9"/>
      <c r="R2193" s="9"/>
      <c r="S2193" s="9"/>
      <c r="T2193" s="9"/>
      <c r="U2193" s="9"/>
      <c r="V2193" s="8"/>
      <c r="W2193" s="8"/>
      <c r="X2193" s="7"/>
      <c r="Y2193" s="18"/>
      <c r="Z2193" s="7"/>
      <c r="AA2193" s="7"/>
      <c r="AB2193" s="7"/>
      <c r="AC2193" s="9"/>
      <c r="AD2193" s="8"/>
      <c r="AE2193" s="14"/>
      <c r="AF2193" s="14"/>
      <c r="AG2193" s="14"/>
      <c r="AH2193" s="14"/>
      <c r="AI2193" s="14"/>
      <c r="AJ2193" s="14"/>
      <c r="AK2193" s="125"/>
      <c r="AL2193" s="6"/>
      <c r="AM2193" s="5"/>
      <c r="AN2193" s="5"/>
      <c r="AO2193" s="6"/>
      <c r="AP2193" s="6"/>
      <c r="AQ2193" s="6"/>
      <c r="AR2193" s="6"/>
      <c r="AS2193" s="6"/>
      <c r="AT2193" s="130"/>
      <c r="AU2193" s="6"/>
      <c r="AV2193" s="6"/>
      <c r="AW2193" s="6"/>
      <c r="AX2193" s="6"/>
      <c r="AY2193" s="6"/>
      <c r="AZ2193" s="6"/>
      <c r="BA2193" s="6"/>
      <c r="BB2193" s="6"/>
      <c r="BC2193" s="6"/>
      <c r="BD2193" s="130"/>
      <c r="BE2193" s="124"/>
      <c r="BF2193" s="6"/>
      <c r="BG2193" s="130"/>
      <c r="BH2193" s="6"/>
      <c r="BI2193" s="124"/>
      <c r="BJ2193" s="130"/>
    </row>
    <row r="2194" spans="1:62" customFormat="1" ht="15" x14ac:dyDescent="0.35">
      <c r="A2194" s="121"/>
      <c r="B2194" s="76"/>
      <c r="C2194" s="9"/>
      <c r="D2194" s="9"/>
      <c r="E2194" s="9"/>
      <c r="F2194" s="15"/>
      <c r="G2194" s="5"/>
      <c r="H2194" s="5"/>
      <c r="I2194" s="9"/>
      <c r="J2194" s="9"/>
      <c r="K2194" s="9"/>
      <c r="L2194" s="9"/>
      <c r="M2194" s="9"/>
      <c r="N2194" s="9"/>
      <c r="O2194" s="9"/>
      <c r="P2194" s="9"/>
      <c r="Q2194" s="9"/>
      <c r="R2194" s="9"/>
      <c r="S2194" s="9"/>
      <c r="T2194" s="9"/>
      <c r="U2194" s="9"/>
      <c r="V2194" s="9"/>
      <c r="W2194" s="9"/>
      <c r="X2194" s="65"/>
      <c r="Y2194" s="17"/>
      <c r="Z2194" s="65"/>
      <c r="AA2194" s="9"/>
      <c r="AB2194" s="9"/>
      <c r="AC2194" s="9"/>
      <c r="AD2194" s="9"/>
      <c r="AE2194" s="14"/>
      <c r="AF2194" s="14"/>
      <c r="AG2194" s="14"/>
      <c r="AH2194" s="14"/>
      <c r="AI2194" s="14"/>
      <c r="AJ2194" s="14"/>
      <c r="AK2194" s="124"/>
      <c r="AL2194" s="6"/>
      <c r="AM2194" s="6"/>
      <c r="AN2194" s="6"/>
      <c r="AO2194" s="6"/>
      <c r="AP2194" s="6"/>
      <c r="AQ2194" s="6"/>
      <c r="AR2194" s="6"/>
      <c r="AS2194" s="6"/>
      <c r="AT2194" s="130"/>
      <c r="AU2194" s="39"/>
      <c r="AV2194" s="39"/>
      <c r="AW2194" s="6"/>
      <c r="AX2194" s="6"/>
      <c r="AY2194" s="6"/>
      <c r="AZ2194" s="6"/>
      <c r="BA2194" s="6"/>
      <c r="BB2194" s="6"/>
      <c r="BC2194" s="6"/>
      <c r="BD2194" s="130"/>
      <c r="BE2194" s="124"/>
      <c r="BF2194" s="6"/>
      <c r="BG2194" s="130"/>
      <c r="BH2194" s="6"/>
      <c r="BI2194" s="124"/>
      <c r="BJ2194" s="130"/>
    </row>
    <row r="2195" spans="1:62" customFormat="1" ht="15" x14ac:dyDescent="0.35">
      <c r="A2195" s="34"/>
      <c r="B2195" s="19"/>
      <c r="C2195" s="1"/>
      <c r="D2195" s="9"/>
      <c r="E2195" s="1"/>
      <c r="F2195" s="15"/>
      <c r="G2195" s="37"/>
      <c r="H2195" s="5"/>
      <c r="I2195" s="22"/>
      <c r="J2195" s="22"/>
      <c r="K2195" s="22"/>
      <c r="L2195" s="60"/>
      <c r="M2195" s="60"/>
      <c r="N2195" s="60"/>
      <c r="O2195" s="60"/>
      <c r="P2195" s="60"/>
      <c r="Q2195" s="60"/>
      <c r="R2195" s="60"/>
      <c r="S2195" s="60"/>
      <c r="T2195" s="60"/>
      <c r="U2195" s="60"/>
      <c r="V2195" s="60"/>
      <c r="W2195" s="60"/>
      <c r="X2195" s="60"/>
      <c r="Y2195" s="59"/>
      <c r="Z2195" s="20"/>
      <c r="AA2195" s="60"/>
      <c r="AB2195" s="60"/>
      <c r="AC2195" s="60"/>
      <c r="AD2195" s="60"/>
      <c r="AE2195" s="22"/>
      <c r="AF2195" s="22"/>
      <c r="AG2195" s="22"/>
      <c r="AH2195" s="22"/>
      <c r="AI2195" s="22"/>
      <c r="AJ2195" s="22"/>
      <c r="AK2195" s="38"/>
      <c r="AL2195" s="39"/>
      <c r="AM2195" s="39"/>
      <c r="AN2195" s="39"/>
      <c r="AO2195" s="39"/>
      <c r="AP2195" s="39"/>
      <c r="AQ2195" s="39"/>
      <c r="AR2195" s="40"/>
      <c r="AS2195" s="39"/>
      <c r="AT2195" s="42"/>
      <c r="AU2195" s="39"/>
      <c r="AV2195" s="39"/>
      <c r="AW2195" s="39"/>
      <c r="AX2195" s="39"/>
      <c r="AY2195" s="39"/>
      <c r="AZ2195" s="40"/>
      <c r="BA2195" s="39"/>
      <c r="BB2195" s="40"/>
      <c r="BC2195" s="39"/>
      <c r="BD2195" s="42"/>
      <c r="BE2195" s="38"/>
      <c r="BF2195" s="39"/>
      <c r="BG2195" s="55"/>
      <c r="BH2195" s="56"/>
      <c r="BI2195" s="57"/>
      <c r="BJ2195" s="58"/>
    </row>
    <row r="2196" spans="1:62" customFormat="1" ht="15" x14ac:dyDescent="0.35">
      <c r="A2196" s="34"/>
      <c r="B2196" s="76"/>
      <c r="C2196" s="1"/>
      <c r="D2196" s="9"/>
      <c r="E2196" s="1"/>
      <c r="F2196" s="15"/>
      <c r="G2196" s="5"/>
      <c r="H2196" s="5"/>
      <c r="I2196" s="22"/>
      <c r="J2196" s="22"/>
      <c r="K2196" s="22"/>
      <c r="L2196" s="60"/>
      <c r="M2196" s="60"/>
      <c r="N2196" s="60"/>
      <c r="O2196" s="60"/>
      <c r="P2196" s="60"/>
      <c r="Q2196" s="60"/>
      <c r="R2196" s="60"/>
      <c r="S2196" s="60"/>
      <c r="T2196" s="60"/>
      <c r="U2196" s="60"/>
      <c r="V2196" s="60"/>
      <c r="W2196" s="60"/>
      <c r="X2196" s="60"/>
      <c r="Y2196" s="59"/>
      <c r="Z2196" s="20"/>
      <c r="AA2196" s="60"/>
      <c r="AB2196" s="60"/>
      <c r="AC2196" s="60"/>
      <c r="AD2196" s="60"/>
      <c r="AE2196" s="22"/>
      <c r="AF2196" s="22"/>
      <c r="AG2196" s="22"/>
      <c r="AH2196" s="22"/>
      <c r="AI2196" s="22"/>
      <c r="AJ2196" s="22"/>
      <c r="AK2196" s="38"/>
      <c r="AL2196" s="39"/>
      <c r="AM2196" s="39"/>
      <c r="AN2196" s="39"/>
      <c r="AO2196" s="39"/>
      <c r="AP2196" s="39"/>
      <c r="AQ2196" s="39"/>
      <c r="AR2196" s="40"/>
      <c r="AS2196" s="39"/>
      <c r="AT2196" s="42"/>
      <c r="AU2196" s="39"/>
      <c r="AV2196" s="39"/>
      <c r="AW2196" s="39"/>
      <c r="AX2196" s="39"/>
      <c r="AY2196" s="39"/>
      <c r="AZ2196" s="40"/>
      <c r="BA2196" s="39"/>
      <c r="BB2196" s="40"/>
      <c r="BC2196" s="39"/>
      <c r="BD2196" s="42"/>
      <c r="BE2196" s="38"/>
      <c r="BF2196" s="39"/>
      <c r="BG2196" s="55"/>
      <c r="BH2196" s="56"/>
      <c r="BI2196" s="57"/>
      <c r="BJ2196" s="58"/>
    </row>
    <row r="2197" spans="1:62" customFormat="1" ht="15" x14ac:dyDescent="0.35">
      <c r="A2197" s="121"/>
      <c r="B2197" s="76"/>
      <c r="C2197" s="9"/>
      <c r="D2197" s="9"/>
      <c r="E2197" s="9"/>
      <c r="F2197" s="15"/>
      <c r="G2197" s="5"/>
      <c r="H2197" s="5"/>
      <c r="I2197" s="9"/>
      <c r="J2197" s="9"/>
      <c r="K2197" s="9"/>
      <c r="L2197" s="9"/>
      <c r="M2197" s="9"/>
      <c r="N2197" s="9"/>
      <c r="O2197" s="9"/>
      <c r="P2197" s="9"/>
      <c r="Q2197" s="9"/>
      <c r="R2197" s="9"/>
      <c r="S2197" s="9"/>
      <c r="T2197" s="9"/>
      <c r="U2197" s="9"/>
      <c r="V2197" s="8"/>
      <c r="W2197" s="8"/>
      <c r="X2197" s="7"/>
      <c r="Y2197" s="18"/>
      <c r="Z2197" s="7"/>
      <c r="AA2197" s="7"/>
      <c r="AB2197" s="7"/>
      <c r="AC2197" s="9"/>
      <c r="AD2197" s="8"/>
      <c r="AE2197" s="14"/>
      <c r="AF2197" s="14"/>
      <c r="AG2197" s="14"/>
      <c r="AH2197" s="14"/>
      <c r="AI2197" s="14"/>
      <c r="AJ2197" s="14"/>
      <c r="AK2197" s="125"/>
      <c r="AL2197" s="6"/>
      <c r="AM2197" s="5"/>
      <c r="AN2197" s="5"/>
      <c r="AO2197" s="6"/>
      <c r="AP2197" s="6"/>
      <c r="AQ2197" s="6"/>
      <c r="AR2197" s="6"/>
      <c r="AS2197" s="6"/>
      <c r="AT2197" s="130"/>
      <c r="AU2197" s="6"/>
      <c r="AV2197" s="6"/>
      <c r="AW2197" s="6"/>
      <c r="AX2197" s="6"/>
      <c r="AY2197" s="6"/>
      <c r="AZ2197" s="6"/>
      <c r="BA2197" s="6"/>
      <c r="BB2197" s="6"/>
      <c r="BC2197" s="6"/>
      <c r="BD2197" s="130"/>
      <c r="BE2197" s="124"/>
      <c r="BF2197" s="6"/>
      <c r="BG2197" s="130"/>
      <c r="BH2197" s="6"/>
      <c r="BI2197" s="124"/>
      <c r="BJ2197" s="130"/>
    </row>
    <row r="2198" spans="1:62" customFormat="1" ht="15" x14ac:dyDescent="0.35">
      <c r="A2198" s="121"/>
      <c r="B2198" s="76"/>
      <c r="C2198" s="9"/>
      <c r="D2198" s="9"/>
      <c r="E2198" s="9"/>
      <c r="F2198" s="15"/>
      <c r="G2198" s="5"/>
      <c r="H2198" s="5"/>
      <c r="I2198" s="9"/>
      <c r="J2198" s="9"/>
      <c r="K2198" s="9"/>
      <c r="L2198" s="9"/>
      <c r="M2198" s="9"/>
      <c r="N2198" s="9"/>
      <c r="O2198" s="9"/>
      <c r="P2198" s="9"/>
      <c r="Q2198" s="9"/>
      <c r="R2198" s="9"/>
      <c r="S2198" s="9"/>
      <c r="T2198" s="9"/>
      <c r="U2198" s="9"/>
      <c r="V2198" s="8"/>
      <c r="W2198" s="8"/>
      <c r="X2198" s="7"/>
      <c r="Y2198" s="18"/>
      <c r="Z2198" s="7"/>
      <c r="AA2198" s="7"/>
      <c r="AB2198" s="7"/>
      <c r="AC2198" s="9"/>
      <c r="AD2198" s="8"/>
      <c r="AE2198" s="14"/>
      <c r="AF2198" s="14"/>
      <c r="AG2198" s="14"/>
      <c r="AH2198" s="14"/>
      <c r="AI2198" s="14"/>
      <c r="AJ2198" s="14"/>
      <c r="AK2198" s="125"/>
      <c r="AL2198" s="6"/>
      <c r="AM2198" s="5"/>
      <c r="AN2198" s="5"/>
      <c r="AO2198" s="6"/>
      <c r="AP2198" s="6"/>
      <c r="AQ2198" s="6"/>
      <c r="AR2198" s="6"/>
      <c r="AS2198" s="6"/>
      <c r="AT2198" s="130"/>
      <c r="AU2198" s="6"/>
      <c r="AV2198" s="6"/>
      <c r="AW2198" s="6"/>
      <c r="AX2198" s="6"/>
      <c r="AY2198" s="6"/>
      <c r="AZ2198" s="6"/>
      <c r="BA2198" s="6"/>
      <c r="BB2198" s="6"/>
      <c r="BC2198" s="6"/>
      <c r="BD2198" s="130"/>
      <c r="BE2198" s="124"/>
      <c r="BF2198" s="6"/>
      <c r="BG2198" s="130"/>
      <c r="BH2198" s="6"/>
      <c r="BI2198" s="124"/>
      <c r="BJ2198" s="130"/>
    </row>
    <row r="2199" spans="1:62" customFormat="1" ht="15" x14ac:dyDescent="0.35">
      <c r="A2199" s="121"/>
      <c r="B2199" s="76"/>
      <c r="C2199" s="9"/>
      <c r="D2199" s="9"/>
      <c r="E2199" s="9"/>
      <c r="F2199" s="15"/>
      <c r="G2199" s="5"/>
      <c r="H2199" s="5"/>
      <c r="I2199" s="9"/>
      <c r="J2199" s="9"/>
      <c r="K2199" s="9"/>
      <c r="L2199" s="9"/>
      <c r="M2199" s="9"/>
      <c r="N2199" s="9"/>
      <c r="O2199" s="9"/>
      <c r="P2199" s="9"/>
      <c r="Q2199" s="9"/>
      <c r="R2199" s="9"/>
      <c r="S2199" s="9"/>
      <c r="T2199" s="9"/>
      <c r="U2199" s="9"/>
      <c r="V2199" s="9"/>
      <c r="W2199" s="9"/>
      <c r="X2199" s="65"/>
      <c r="Y2199" s="17"/>
      <c r="Z2199" s="65"/>
      <c r="AA2199" s="9"/>
      <c r="AB2199" s="9"/>
      <c r="AC2199" s="9"/>
      <c r="AD2199" s="9"/>
      <c r="AE2199" s="14"/>
      <c r="AF2199" s="14"/>
      <c r="AG2199" s="14"/>
      <c r="AH2199" s="14"/>
      <c r="AI2199" s="14"/>
      <c r="AJ2199" s="14"/>
      <c r="AK2199" s="124"/>
      <c r="AL2199" s="6"/>
      <c r="AM2199" s="6"/>
      <c r="AN2199" s="6"/>
      <c r="AO2199" s="6"/>
      <c r="AP2199" s="6"/>
      <c r="AQ2199" s="6"/>
      <c r="AR2199" s="6"/>
      <c r="AS2199" s="6"/>
      <c r="AT2199" s="130"/>
      <c r="AU2199" s="39"/>
      <c r="AV2199" s="39"/>
      <c r="AW2199" s="6"/>
      <c r="AX2199" s="6"/>
      <c r="AY2199" s="6"/>
      <c r="AZ2199" s="6"/>
      <c r="BA2199" s="6"/>
      <c r="BB2199" s="6"/>
      <c r="BC2199" s="6"/>
      <c r="BD2199" s="130"/>
      <c r="BE2199" s="124"/>
      <c r="BF2199" s="6"/>
      <c r="BG2199" s="130"/>
      <c r="BH2199" s="6"/>
      <c r="BI2199" s="124"/>
      <c r="BJ2199" s="130"/>
    </row>
    <row r="2200" spans="1:62" customFormat="1" ht="15" x14ac:dyDescent="0.35">
      <c r="A2200" s="34"/>
      <c r="B2200" s="76"/>
      <c r="C2200" s="1"/>
      <c r="D2200" s="9"/>
      <c r="E2200" s="1"/>
      <c r="F2200" s="15"/>
      <c r="G2200" s="5"/>
      <c r="H2200" s="5"/>
      <c r="I2200" s="22"/>
      <c r="J2200" s="22"/>
      <c r="K2200" s="22"/>
      <c r="L2200" s="60"/>
      <c r="M2200" s="60"/>
      <c r="N2200" s="60"/>
      <c r="O2200" s="60"/>
      <c r="P2200" s="60"/>
      <c r="Q2200" s="60"/>
      <c r="R2200" s="60"/>
      <c r="S2200" s="60"/>
      <c r="T2200" s="60"/>
      <c r="U2200" s="60"/>
      <c r="V2200" s="60"/>
      <c r="W2200" s="60"/>
      <c r="X2200" s="60"/>
      <c r="Y2200" s="59"/>
      <c r="Z2200" s="20"/>
      <c r="AA2200" s="60"/>
      <c r="AB2200" s="60"/>
      <c r="AC2200" s="60"/>
      <c r="AD2200" s="60"/>
      <c r="AE2200" s="22"/>
      <c r="AF2200" s="22"/>
      <c r="AG2200" s="22"/>
      <c r="AH2200" s="22"/>
      <c r="AI2200" s="22"/>
      <c r="AJ2200" s="22"/>
      <c r="AK2200" s="38"/>
      <c r="AL2200" s="39"/>
      <c r="AM2200" s="39"/>
      <c r="AN2200" s="39"/>
      <c r="AO2200" s="39"/>
      <c r="AP2200" s="39"/>
      <c r="AQ2200" s="39"/>
      <c r="AR2200" s="40"/>
      <c r="AS2200" s="39"/>
      <c r="AT2200" s="42"/>
      <c r="AU2200" s="39"/>
      <c r="AV2200" s="39"/>
      <c r="AW2200" s="39"/>
      <c r="AX2200" s="39"/>
      <c r="AY2200" s="39"/>
      <c r="AZ2200" s="40"/>
      <c r="BA2200" s="39"/>
      <c r="BB2200" s="40"/>
      <c r="BC2200" s="39"/>
      <c r="BD2200" s="42"/>
      <c r="BE2200" s="38"/>
      <c r="BF2200" s="39"/>
      <c r="BG2200" s="55"/>
      <c r="BH2200" s="56"/>
      <c r="BI2200" s="57"/>
      <c r="BJ2200" s="58"/>
    </row>
    <row r="2201" spans="1:62" customFormat="1" ht="15" x14ac:dyDescent="0.35">
      <c r="A2201" s="34"/>
      <c r="B2201" s="76"/>
      <c r="C2201" s="1"/>
      <c r="D2201" s="9"/>
      <c r="E2201" s="1"/>
      <c r="F2201" s="15"/>
      <c r="G2201" s="5"/>
      <c r="H2201" s="5"/>
      <c r="I2201" s="22"/>
      <c r="J2201" s="22"/>
      <c r="K2201" s="22"/>
      <c r="L2201" s="60"/>
      <c r="M2201" s="60"/>
      <c r="N2201" s="60"/>
      <c r="O2201" s="60"/>
      <c r="P2201" s="60"/>
      <c r="Q2201" s="60"/>
      <c r="R2201" s="60"/>
      <c r="S2201" s="60"/>
      <c r="T2201" s="60"/>
      <c r="U2201" s="60"/>
      <c r="V2201" s="60"/>
      <c r="W2201" s="60"/>
      <c r="X2201" s="60"/>
      <c r="Y2201" s="59"/>
      <c r="Z2201" s="20"/>
      <c r="AA2201" s="60"/>
      <c r="AB2201" s="60"/>
      <c r="AC2201" s="60"/>
      <c r="AD2201" s="60"/>
      <c r="AE2201" s="22"/>
      <c r="AF2201" s="22"/>
      <c r="AG2201" s="22"/>
      <c r="AH2201" s="22"/>
      <c r="AI2201" s="22"/>
      <c r="AJ2201" s="22"/>
      <c r="AK2201" s="38"/>
      <c r="AL2201" s="39"/>
      <c r="AM2201" s="39"/>
      <c r="AN2201" s="39"/>
      <c r="AO2201" s="39"/>
      <c r="AP2201" s="39"/>
      <c r="AQ2201" s="39"/>
      <c r="AR2201" s="40"/>
      <c r="AS2201" s="39"/>
      <c r="AT2201" s="42"/>
      <c r="AU2201" s="39"/>
      <c r="AV2201" s="39"/>
      <c r="AW2201" s="39"/>
      <c r="AX2201" s="39"/>
      <c r="AY2201" s="39"/>
      <c r="AZ2201" s="40"/>
      <c r="BA2201" s="39"/>
      <c r="BB2201" s="40"/>
      <c r="BC2201" s="39"/>
      <c r="BD2201" s="42"/>
      <c r="BE2201" s="38"/>
      <c r="BF2201" s="39"/>
      <c r="BG2201" s="55"/>
      <c r="BH2201" s="56"/>
      <c r="BI2201" s="57"/>
      <c r="BJ2201" s="58"/>
    </row>
    <row r="2202" spans="1:62" customFormat="1" ht="15" x14ac:dyDescent="0.35">
      <c r="A2202" s="34"/>
      <c r="B2202" s="19"/>
      <c r="C2202" s="1"/>
      <c r="D2202" s="9"/>
      <c r="E2202" s="1"/>
      <c r="F2202" s="15"/>
      <c r="G2202" s="37"/>
      <c r="H2202" s="5"/>
      <c r="I2202" s="22"/>
      <c r="J2202" s="22"/>
      <c r="K2202" s="22"/>
      <c r="L2202" s="60"/>
      <c r="M2202" s="60"/>
      <c r="N2202" s="60"/>
      <c r="O2202" s="60"/>
      <c r="P2202" s="60"/>
      <c r="Q2202" s="60"/>
      <c r="R2202" s="60"/>
      <c r="S2202" s="60"/>
      <c r="T2202" s="60"/>
      <c r="U2202" s="60"/>
      <c r="V2202" s="60"/>
      <c r="W2202" s="60"/>
      <c r="X2202" s="60"/>
      <c r="Y2202" s="59"/>
      <c r="Z2202" s="20"/>
      <c r="AA2202" s="60"/>
      <c r="AB2202" s="60"/>
      <c r="AC2202" s="60"/>
      <c r="AD2202" s="60"/>
      <c r="AE2202" s="22"/>
      <c r="AF2202" s="22"/>
      <c r="AG2202" s="22"/>
      <c r="AH2202" s="22"/>
      <c r="AI2202" s="22"/>
      <c r="AJ2202" s="22"/>
      <c r="AK2202" s="38"/>
      <c r="AL2202" s="39"/>
      <c r="AM2202" s="39"/>
      <c r="AN2202" s="39"/>
      <c r="AO2202" s="39"/>
      <c r="AP2202" s="39"/>
      <c r="AQ2202" s="39"/>
      <c r="AR2202" s="40"/>
      <c r="AS2202" s="39"/>
      <c r="AT2202" s="42"/>
      <c r="AU2202" s="39"/>
      <c r="AV2202" s="39"/>
      <c r="AW2202" s="39"/>
      <c r="AX2202" s="39"/>
      <c r="AY2202" s="39"/>
      <c r="AZ2202" s="40"/>
      <c r="BA2202" s="39"/>
      <c r="BB2202" s="40"/>
      <c r="BC2202" s="39"/>
      <c r="BD2202" s="42"/>
      <c r="BE2202" s="38"/>
      <c r="BF2202" s="39"/>
      <c r="BG2202" s="55"/>
      <c r="BH2202" s="56"/>
      <c r="BI2202" s="57"/>
      <c r="BJ2202" s="58"/>
    </row>
    <row r="2203" spans="1:62" customFormat="1" ht="15" x14ac:dyDescent="0.35">
      <c r="A2203" s="121"/>
      <c r="B2203" s="76"/>
      <c r="C2203" s="9"/>
      <c r="D2203" s="9"/>
      <c r="E2203" s="9"/>
      <c r="F2203" s="15"/>
      <c r="G2203" s="5"/>
      <c r="H2203" s="5"/>
      <c r="I2203" s="9"/>
      <c r="J2203" s="9"/>
      <c r="K2203" s="9"/>
      <c r="L2203" s="9"/>
      <c r="M2203" s="9"/>
      <c r="N2203" s="9"/>
      <c r="O2203" s="9"/>
      <c r="P2203" s="9"/>
      <c r="Q2203" s="9"/>
      <c r="R2203" s="9"/>
      <c r="S2203" s="9"/>
      <c r="T2203" s="9"/>
      <c r="U2203" s="9"/>
      <c r="V2203" s="8"/>
      <c r="W2203" s="8"/>
      <c r="X2203" s="7"/>
      <c r="Y2203" s="18"/>
      <c r="Z2203" s="7"/>
      <c r="AA2203" s="7"/>
      <c r="AB2203" s="7"/>
      <c r="AC2203" s="9"/>
      <c r="AD2203" s="8"/>
      <c r="AE2203" s="14"/>
      <c r="AF2203" s="14"/>
      <c r="AG2203" s="14"/>
      <c r="AH2203" s="14"/>
      <c r="AI2203" s="14"/>
      <c r="AJ2203" s="14"/>
      <c r="AK2203" s="125"/>
      <c r="AL2203" s="6"/>
      <c r="AM2203" s="5"/>
      <c r="AN2203" s="5"/>
      <c r="AO2203" s="6"/>
      <c r="AP2203" s="6"/>
      <c r="AQ2203" s="6"/>
      <c r="AR2203" s="6"/>
      <c r="AS2203" s="6"/>
      <c r="AT2203" s="130"/>
      <c r="AU2203" s="6"/>
      <c r="AV2203" s="6"/>
      <c r="AW2203" s="6"/>
      <c r="AX2203" s="6"/>
      <c r="AY2203" s="6"/>
      <c r="AZ2203" s="6"/>
      <c r="BA2203" s="6"/>
      <c r="BB2203" s="6"/>
      <c r="BC2203" s="6"/>
      <c r="BD2203" s="130"/>
      <c r="BE2203" s="124"/>
      <c r="BF2203" s="6"/>
      <c r="BG2203" s="130"/>
      <c r="BH2203" s="6"/>
      <c r="BI2203" s="124"/>
      <c r="BJ2203" s="130"/>
    </row>
    <row r="2204" spans="1:62" customFormat="1" ht="15" x14ac:dyDescent="0.35">
      <c r="A2204" s="34"/>
      <c r="B2204" s="19"/>
      <c r="C2204" s="1"/>
      <c r="D2204" s="9"/>
      <c r="E2204" s="1"/>
      <c r="F2204" s="15"/>
      <c r="G2204" s="37"/>
      <c r="H2204" s="5"/>
      <c r="I2204" s="22"/>
      <c r="J2204" s="22"/>
      <c r="K2204" s="22"/>
      <c r="L2204" s="60"/>
      <c r="M2204" s="60"/>
      <c r="N2204" s="60"/>
      <c r="O2204" s="60"/>
      <c r="P2204" s="60"/>
      <c r="Q2204" s="60"/>
      <c r="R2204" s="60"/>
      <c r="S2204" s="60"/>
      <c r="T2204" s="60"/>
      <c r="U2204" s="60"/>
      <c r="V2204" s="60"/>
      <c r="W2204" s="60"/>
      <c r="X2204" s="60"/>
      <c r="Y2204" s="59"/>
      <c r="Z2204" s="20"/>
      <c r="AA2204" s="60"/>
      <c r="AB2204" s="60"/>
      <c r="AC2204" s="60"/>
      <c r="AD2204" s="60"/>
      <c r="AE2204" s="22"/>
      <c r="AF2204" s="22"/>
      <c r="AG2204" s="22"/>
      <c r="AH2204" s="22"/>
      <c r="AI2204" s="22"/>
      <c r="AJ2204" s="22"/>
      <c r="AK2204" s="38"/>
      <c r="AL2204" s="39"/>
      <c r="AM2204" s="39"/>
      <c r="AN2204" s="39"/>
      <c r="AO2204" s="39"/>
      <c r="AP2204" s="39"/>
      <c r="AQ2204" s="39"/>
      <c r="AR2204" s="40"/>
      <c r="AS2204" s="39"/>
      <c r="AT2204" s="42"/>
      <c r="AU2204" s="39"/>
      <c r="AV2204" s="39"/>
      <c r="AW2204" s="39"/>
      <c r="AX2204" s="39"/>
      <c r="AY2204" s="39"/>
      <c r="AZ2204" s="40"/>
      <c r="BA2204" s="39"/>
      <c r="BB2204" s="40"/>
      <c r="BC2204" s="39"/>
      <c r="BD2204" s="42"/>
      <c r="BE2204" s="38"/>
      <c r="BF2204" s="39"/>
      <c r="BG2204" s="55"/>
      <c r="BH2204" s="56"/>
      <c r="BI2204" s="57"/>
      <c r="BJ2204" s="58"/>
    </row>
    <row r="2205" spans="1:62" customFormat="1" ht="15" x14ac:dyDescent="0.35">
      <c r="A2205" s="34"/>
      <c r="B2205" s="19"/>
      <c r="C2205" s="1"/>
      <c r="D2205" s="9"/>
      <c r="E2205" s="1"/>
      <c r="F2205" s="15"/>
      <c r="G2205" s="37"/>
      <c r="H2205" s="5"/>
      <c r="I2205" s="22"/>
      <c r="J2205" s="22"/>
      <c r="K2205" s="22"/>
      <c r="L2205" s="60"/>
      <c r="M2205" s="60"/>
      <c r="N2205" s="60"/>
      <c r="O2205" s="60"/>
      <c r="P2205" s="60"/>
      <c r="Q2205" s="60"/>
      <c r="R2205" s="60"/>
      <c r="S2205" s="60"/>
      <c r="T2205" s="60"/>
      <c r="U2205" s="60"/>
      <c r="V2205" s="60"/>
      <c r="W2205" s="60"/>
      <c r="X2205" s="60"/>
      <c r="Y2205" s="59"/>
      <c r="Z2205" s="20"/>
      <c r="AA2205" s="60"/>
      <c r="AB2205" s="60"/>
      <c r="AC2205" s="60"/>
      <c r="AD2205" s="60"/>
      <c r="AE2205" s="22"/>
      <c r="AF2205" s="22"/>
      <c r="AG2205" s="22"/>
      <c r="AH2205" s="22"/>
      <c r="AI2205" s="22"/>
      <c r="AJ2205" s="22"/>
      <c r="AK2205" s="38"/>
      <c r="AL2205" s="39"/>
      <c r="AM2205" s="39"/>
      <c r="AN2205" s="39"/>
      <c r="AO2205" s="39"/>
      <c r="AP2205" s="39"/>
      <c r="AQ2205" s="39"/>
      <c r="AR2205" s="40"/>
      <c r="AS2205" s="39"/>
      <c r="AT2205" s="42"/>
      <c r="AU2205" s="39"/>
      <c r="AV2205" s="39"/>
      <c r="AW2205" s="39"/>
      <c r="AX2205" s="39"/>
      <c r="AY2205" s="39"/>
      <c r="AZ2205" s="40"/>
      <c r="BA2205" s="39"/>
      <c r="BB2205" s="40"/>
      <c r="BC2205" s="39"/>
      <c r="BD2205" s="42"/>
      <c r="BE2205" s="38"/>
      <c r="BF2205" s="39"/>
      <c r="BG2205" s="55"/>
      <c r="BH2205" s="56"/>
      <c r="BI2205" s="57"/>
      <c r="BJ2205" s="58"/>
    </row>
    <row r="2206" spans="1:62" customFormat="1" ht="15" x14ac:dyDescent="0.35">
      <c r="A2206" s="34"/>
      <c r="B2206" s="19"/>
      <c r="C2206" s="1"/>
      <c r="D2206" s="9"/>
      <c r="E2206" s="1"/>
      <c r="F2206" s="15"/>
      <c r="G2206" s="37"/>
      <c r="H2206" s="5"/>
      <c r="I2206" s="22"/>
      <c r="J2206" s="22"/>
      <c r="K2206" s="22"/>
      <c r="L2206" s="60"/>
      <c r="M2206" s="60"/>
      <c r="N2206" s="60"/>
      <c r="O2206" s="60"/>
      <c r="P2206" s="60"/>
      <c r="Q2206" s="60"/>
      <c r="R2206" s="60"/>
      <c r="S2206" s="60"/>
      <c r="T2206" s="60"/>
      <c r="U2206" s="60"/>
      <c r="V2206" s="60"/>
      <c r="W2206" s="60"/>
      <c r="X2206" s="60"/>
      <c r="Y2206" s="59"/>
      <c r="Z2206" s="20"/>
      <c r="AA2206" s="60"/>
      <c r="AB2206" s="60"/>
      <c r="AC2206" s="60"/>
      <c r="AD2206" s="60"/>
      <c r="AE2206" s="22"/>
      <c r="AF2206" s="22"/>
      <c r="AG2206" s="22"/>
      <c r="AH2206" s="22"/>
      <c r="AI2206" s="22"/>
      <c r="AJ2206" s="22"/>
      <c r="AK2206" s="38"/>
      <c r="AL2206" s="39"/>
      <c r="AM2206" s="39"/>
      <c r="AN2206" s="39"/>
      <c r="AO2206" s="39"/>
      <c r="AP2206" s="39"/>
      <c r="AQ2206" s="39"/>
      <c r="AR2206" s="40"/>
      <c r="AS2206" s="39"/>
      <c r="AT2206" s="42"/>
      <c r="AU2206" s="39"/>
      <c r="AV2206" s="39"/>
      <c r="AW2206" s="39"/>
      <c r="AX2206" s="39"/>
      <c r="AY2206" s="39"/>
      <c r="AZ2206" s="40"/>
      <c r="BA2206" s="39"/>
      <c r="BB2206" s="40"/>
      <c r="BC2206" s="39"/>
      <c r="BD2206" s="42"/>
      <c r="BE2206" s="38"/>
      <c r="BF2206" s="39"/>
      <c r="BG2206" s="55"/>
      <c r="BH2206" s="56"/>
      <c r="BI2206" s="57"/>
      <c r="BJ2206" s="58"/>
    </row>
    <row r="2207" spans="1:62" customFormat="1" ht="15" x14ac:dyDescent="0.35">
      <c r="A2207" s="34"/>
      <c r="B2207" s="76"/>
      <c r="C2207" s="1"/>
      <c r="D2207" s="9"/>
      <c r="E2207" s="1"/>
      <c r="F2207" s="15"/>
      <c r="G2207" s="5"/>
      <c r="H2207" s="5"/>
      <c r="I2207" s="22"/>
      <c r="J2207" s="22"/>
      <c r="K2207" s="22"/>
      <c r="L2207" s="60"/>
      <c r="M2207" s="60"/>
      <c r="N2207" s="60"/>
      <c r="O2207" s="60"/>
      <c r="P2207" s="60"/>
      <c r="Q2207" s="60"/>
      <c r="R2207" s="60"/>
      <c r="S2207" s="60"/>
      <c r="T2207" s="60"/>
      <c r="U2207" s="60"/>
      <c r="V2207" s="60"/>
      <c r="W2207" s="60"/>
      <c r="X2207" s="60"/>
      <c r="Y2207" s="59"/>
      <c r="Z2207" s="20"/>
      <c r="AA2207" s="60"/>
      <c r="AB2207" s="60"/>
      <c r="AC2207" s="60"/>
      <c r="AD2207" s="60"/>
      <c r="AE2207" s="22"/>
      <c r="AF2207" s="22"/>
      <c r="AG2207" s="22"/>
      <c r="AH2207" s="22"/>
      <c r="AI2207" s="22"/>
      <c r="AJ2207" s="22"/>
      <c r="AK2207" s="38"/>
      <c r="AL2207" s="39"/>
      <c r="AM2207" s="39"/>
      <c r="AN2207" s="39"/>
      <c r="AO2207" s="39"/>
      <c r="AP2207" s="39"/>
      <c r="AQ2207" s="39"/>
      <c r="AR2207" s="40"/>
      <c r="AS2207" s="39"/>
      <c r="AT2207" s="42"/>
      <c r="AU2207" s="39"/>
      <c r="AV2207" s="39"/>
      <c r="AW2207" s="39"/>
      <c r="AX2207" s="39"/>
      <c r="AY2207" s="39"/>
      <c r="AZ2207" s="40"/>
      <c r="BA2207" s="39"/>
      <c r="BB2207" s="40"/>
      <c r="BC2207" s="39"/>
      <c r="BD2207" s="42"/>
      <c r="BE2207" s="38"/>
      <c r="BF2207" s="39"/>
      <c r="BG2207" s="55"/>
      <c r="BH2207" s="56"/>
      <c r="BI2207" s="57"/>
      <c r="BJ2207" s="58"/>
    </row>
    <row r="2208" spans="1:62" customFormat="1" ht="15" x14ac:dyDescent="0.35">
      <c r="A2208" s="122"/>
      <c r="B2208" s="76"/>
      <c r="C2208" s="9"/>
      <c r="D2208" s="9"/>
      <c r="E2208" s="9"/>
      <c r="F2208" s="15"/>
      <c r="G2208" s="5"/>
      <c r="H2208" s="5"/>
      <c r="I2208" s="9"/>
      <c r="J2208" s="9"/>
      <c r="K2208" s="9"/>
      <c r="L2208" s="9"/>
      <c r="M2208" s="9"/>
      <c r="N2208" s="9"/>
      <c r="O2208" s="9"/>
      <c r="P2208" s="9"/>
      <c r="Q2208" s="9"/>
      <c r="R2208" s="9"/>
      <c r="S2208" s="9"/>
      <c r="T2208" s="9"/>
      <c r="U2208" s="9"/>
      <c r="V2208" s="9"/>
      <c r="W2208" s="9"/>
      <c r="X2208" s="65"/>
      <c r="Y2208" s="17"/>
      <c r="Z2208" s="65"/>
      <c r="AA2208" s="9"/>
      <c r="AB2208" s="9"/>
      <c r="AC2208" s="9"/>
      <c r="AD2208" s="9"/>
      <c r="AE2208" s="14"/>
      <c r="AF2208" s="14"/>
      <c r="AG2208" s="14"/>
      <c r="AH2208" s="14"/>
      <c r="AI2208" s="14"/>
      <c r="AJ2208" s="14"/>
      <c r="AK2208" s="126"/>
      <c r="AL2208" s="128"/>
      <c r="AM2208" s="128"/>
      <c r="AN2208" s="128"/>
      <c r="AO2208" s="128"/>
      <c r="AP2208" s="128"/>
      <c r="AQ2208" s="128"/>
      <c r="AR2208" s="128"/>
      <c r="AS2208" s="128"/>
      <c r="AT2208" s="131"/>
      <c r="AU2208" s="39"/>
      <c r="AV2208" s="39"/>
      <c r="AW2208" s="128"/>
      <c r="AX2208" s="128"/>
      <c r="AY2208" s="128"/>
      <c r="AZ2208" s="128"/>
      <c r="BA2208" s="128"/>
      <c r="BB2208" s="128"/>
      <c r="BC2208" s="128"/>
      <c r="BD2208" s="131"/>
      <c r="BE2208" s="126"/>
      <c r="BF2208" s="128"/>
      <c r="BG2208" s="131"/>
      <c r="BH2208" s="128"/>
      <c r="BI2208" s="126"/>
      <c r="BJ2208" s="131"/>
    </row>
    <row r="2209" spans="1:62" ht="13.5" customHeight="1" x14ac:dyDescent="0.35">
      <c r="A2209" s="120"/>
      <c r="B2209" s="76"/>
      <c r="C2209" s="1"/>
      <c r="D2209" s="9"/>
      <c r="E2209" s="1"/>
      <c r="F2209" s="15"/>
      <c r="G2209" s="5"/>
      <c r="H2209" s="5"/>
      <c r="I2209" s="22"/>
      <c r="J2209" s="22"/>
      <c r="K2209" s="22"/>
      <c r="L2209" s="60"/>
      <c r="M2209" s="60"/>
      <c r="N2209" s="60"/>
      <c r="O2209" s="60"/>
      <c r="P2209" s="60"/>
      <c r="Q2209" s="60"/>
      <c r="R2209" s="60"/>
      <c r="S2209" s="60"/>
      <c r="T2209" s="60"/>
      <c r="U2209" s="60"/>
      <c r="V2209" s="60"/>
      <c r="W2209" s="60"/>
      <c r="X2209" s="60"/>
      <c r="Y2209" s="59"/>
      <c r="Z2209" s="20"/>
      <c r="AA2209" s="60"/>
      <c r="AB2209" s="60"/>
      <c r="AC2209" s="60"/>
      <c r="AD2209" s="60"/>
      <c r="AE2209" s="22"/>
      <c r="AF2209" s="22"/>
      <c r="AG2209" s="22"/>
      <c r="AH2209" s="22"/>
      <c r="AI2209" s="22"/>
      <c r="AJ2209" s="22"/>
      <c r="AK2209" s="39"/>
      <c r="AL2209" s="39"/>
      <c r="AM2209" s="39"/>
      <c r="AN2209" s="39"/>
      <c r="AO2209" s="39"/>
      <c r="AP2209" s="39"/>
      <c r="AQ2209" s="39"/>
      <c r="AR2209" s="40"/>
      <c r="AS2209" s="39"/>
      <c r="AT2209" s="40"/>
      <c r="AU2209" s="39"/>
      <c r="AV2209" s="39"/>
      <c r="AW2209" s="39"/>
      <c r="AX2209" s="39"/>
      <c r="AY2209" s="39"/>
      <c r="AZ2209" s="40"/>
      <c r="BA2209" s="39"/>
      <c r="BB2209" s="40"/>
      <c r="BC2209" s="39"/>
      <c r="BD2209" s="40"/>
      <c r="BE2209" s="39"/>
      <c r="BF2209" s="39"/>
      <c r="BG2209" s="39"/>
      <c r="BH2209" s="56"/>
      <c r="BI2209" s="56"/>
      <c r="BJ2209" s="133"/>
    </row>
    <row r="2210" spans="1:62" x14ac:dyDescent="0.3">
      <c r="A2210" s="135"/>
      <c r="B2210" s="76"/>
      <c r="C2210" s="9"/>
      <c r="D2210" s="9"/>
      <c r="E2210" s="9"/>
      <c r="F2210" s="15"/>
      <c r="G2210" s="5"/>
      <c r="H2210" s="5"/>
      <c r="I2210" s="9"/>
      <c r="J2210" s="9"/>
      <c r="K2210" s="9"/>
      <c r="L2210" s="9"/>
      <c r="M2210" s="9"/>
      <c r="N2210" s="9"/>
      <c r="O2210" s="9"/>
      <c r="P2210" s="9"/>
      <c r="Q2210" s="9"/>
      <c r="R2210" s="9"/>
      <c r="S2210" s="9"/>
      <c r="T2210" s="9"/>
      <c r="U2210" s="9"/>
      <c r="V2210" s="8"/>
      <c r="W2210" s="8"/>
      <c r="X2210" s="7"/>
      <c r="Y2210" s="18"/>
      <c r="Z2210" s="7"/>
      <c r="AA2210" s="7"/>
      <c r="AB2210" s="7"/>
      <c r="AC2210" s="9"/>
      <c r="AD2210" s="8"/>
      <c r="AE2210" s="14"/>
      <c r="AF2210" s="14"/>
      <c r="AG2210" s="14"/>
      <c r="AH2210" s="14"/>
      <c r="AI2210" s="14"/>
      <c r="AJ2210" s="14"/>
      <c r="AK2210" s="136"/>
      <c r="AL2210" s="6"/>
      <c r="AM2210" s="5"/>
      <c r="AN2210" s="5"/>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row>
    <row r="2211" spans="1:62" ht="13.5" customHeight="1" x14ac:dyDescent="0.35">
      <c r="A2211" s="120"/>
      <c r="B2211" s="76"/>
      <c r="C2211" s="1"/>
      <c r="D2211" s="9"/>
      <c r="E2211" s="1"/>
      <c r="F2211" s="15"/>
      <c r="G2211" s="5"/>
      <c r="H2211" s="5"/>
      <c r="I2211" s="22"/>
      <c r="J2211" s="22"/>
      <c r="K2211" s="22"/>
      <c r="L2211" s="60"/>
      <c r="M2211" s="60"/>
      <c r="N2211" s="60"/>
      <c r="O2211" s="60"/>
      <c r="P2211" s="60"/>
      <c r="Q2211" s="60"/>
      <c r="R2211" s="60"/>
      <c r="S2211" s="60"/>
      <c r="T2211" s="60"/>
      <c r="U2211" s="60"/>
      <c r="V2211" s="60"/>
      <c r="W2211" s="60"/>
      <c r="X2211" s="60"/>
      <c r="Y2211" s="59"/>
      <c r="Z2211" s="20"/>
      <c r="AA2211" s="60"/>
      <c r="AB2211" s="60"/>
      <c r="AC2211" s="60"/>
      <c r="AD2211" s="60"/>
      <c r="AE2211" s="22"/>
      <c r="AF2211" s="22"/>
      <c r="AG2211" s="22"/>
      <c r="AH2211" s="22"/>
      <c r="AI2211" s="22"/>
      <c r="AJ2211" s="22"/>
      <c r="AK2211" s="39"/>
      <c r="AL2211" s="39"/>
      <c r="AM2211" s="39"/>
      <c r="AN2211" s="39"/>
      <c r="AO2211" s="39"/>
      <c r="AP2211" s="39"/>
      <c r="AQ2211" s="39"/>
      <c r="AR2211" s="40"/>
      <c r="AS2211" s="39"/>
      <c r="AT2211" s="40"/>
      <c r="AU2211" s="39"/>
      <c r="AV2211" s="39"/>
      <c r="AW2211" s="39"/>
      <c r="AX2211" s="39"/>
      <c r="AY2211" s="39"/>
      <c r="AZ2211" s="40"/>
      <c r="BA2211" s="39"/>
      <c r="BB2211" s="40"/>
      <c r="BC2211" s="39"/>
      <c r="BD2211" s="40"/>
      <c r="BE2211" s="39"/>
      <c r="BF2211" s="39"/>
      <c r="BG2211" s="39"/>
      <c r="BH2211" s="56"/>
      <c r="BI2211" s="56"/>
      <c r="BJ2211" s="133"/>
    </row>
    <row r="2212" spans="1:62" ht="13.5" customHeight="1" x14ac:dyDescent="0.35">
      <c r="A2212" s="120"/>
      <c r="B2212" s="19"/>
      <c r="C2212" s="1"/>
      <c r="D2212" s="9"/>
      <c r="E2212" s="1"/>
      <c r="F2212" s="15"/>
      <c r="G2212" s="37"/>
      <c r="H2212" s="5"/>
      <c r="I2212" s="22"/>
      <c r="J2212" s="22"/>
      <c r="K2212" s="22"/>
      <c r="L2212" s="60"/>
      <c r="M2212" s="60"/>
      <c r="N2212" s="60"/>
      <c r="O2212" s="60"/>
      <c r="P2212" s="60"/>
      <c r="Q2212" s="60"/>
      <c r="R2212" s="60"/>
      <c r="S2212" s="60"/>
      <c r="T2212" s="60"/>
      <c r="U2212" s="60"/>
      <c r="V2212" s="60"/>
      <c r="W2212" s="60"/>
      <c r="X2212" s="60"/>
      <c r="Y2212" s="59"/>
      <c r="Z2212" s="20"/>
      <c r="AA2212" s="60"/>
      <c r="AB2212" s="60"/>
      <c r="AC2212" s="60"/>
      <c r="AD2212" s="60"/>
      <c r="AE2212" s="22"/>
      <c r="AF2212" s="22"/>
      <c r="AG2212" s="22"/>
      <c r="AH2212" s="22"/>
      <c r="AI2212" s="22"/>
      <c r="AJ2212" s="22"/>
      <c r="AK2212" s="39"/>
      <c r="AL2212" s="39"/>
      <c r="AM2212" s="39"/>
      <c r="AN2212" s="39"/>
      <c r="AO2212" s="39"/>
      <c r="AP2212" s="39"/>
      <c r="AQ2212" s="39"/>
      <c r="AR2212" s="40"/>
      <c r="AS2212" s="39"/>
      <c r="AT2212" s="40"/>
      <c r="AU2212" s="39"/>
      <c r="AV2212" s="39"/>
      <c r="AW2212" s="39"/>
      <c r="AX2212" s="39"/>
      <c r="AY2212" s="39"/>
      <c r="AZ2212" s="40"/>
      <c r="BA2212" s="39"/>
      <c r="BB2212" s="40"/>
      <c r="BC2212" s="39"/>
      <c r="BD2212" s="40"/>
      <c r="BE2212" s="39"/>
      <c r="BF2212" s="39"/>
      <c r="BG2212" s="39"/>
      <c r="BH2212" s="56"/>
      <c r="BI2212" s="56"/>
      <c r="BJ2212" s="137"/>
    </row>
    <row r="2213" spans="1:62" x14ac:dyDescent="0.3">
      <c r="A2213" s="135"/>
      <c r="B2213" s="76"/>
      <c r="C2213" s="9"/>
      <c r="D2213" s="9"/>
      <c r="E2213" s="9"/>
      <c r="F2213" s="15"/>
      <c r="G2213" s="5"/>
      <c r="H2213" s="5"/>
      <c r="I2213" s="9"/>
      <c r="J2213" s="9"/>
      <c r="K2213" s="9"/>
      <c r="L2213" s="9"/>
      <c r="M2213" s="9"/>
      <c r="N2213" s="9"/>
      <c r="O2213" s="9"/>
      <c r="P2213" s="9"/>
      <c r="Q2213" s="9"/>
      <c r="R2213" s="9"/>
      <c r="S2213" s="9"/>
      <c r="T2213" s="9"/>
      <c r="U2213" s="9"/>
      <c r="V2213" s="8"/>
      <c r="W2213" s="8"/>
      <c r="X2213" s="7"/>
      <c r="Y2213" s="18"/>
      <c r="Z2213" s="7"/>
      <c r="AA2213" s="7"/>
      <c r="AB2213" s="7"/>
      <c r="AC2213" s="9"/>
      <c r="AD2213" s="8"/>
      <c r="AE2213" s="14"/>
      <c r="AF2213" s="14"/>
      <c r="AG2213" s="14"/>
      <c r="AH2213" s="14"/>
      <c r="AI2213" s="14"/>
      <c r="AJ2213" s="14"/>
      <c r="AK2213" s="136"/>
      <c r="AL2213" s="6"/>
      <c r="AM2213" s="5"/>
      <c r="AN2213" s="5"/>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row>
    <row r="2214" spans="1:62" x14ac:dyDescent="0.3">
      <c r="A2214" s="9"/>
      <c r="B2214" s="76"/>
      <c r="C2214" s="9"/>
      <c r="D2214" s="9"/>
      <c r="E2214" s="9"/>
      <c r="F2214" s="15"/>
      <c r="G2214" s="5"/>
      <c r="H2214" s="5"/>
      <c r="I2214" s="9"/>
      <c r="J2214" s="9"/>
      <c r="K2214" s="9"/>
      <c r="L2214" s="9"/>
      <c r="M2214" s="9"/>
      <c r="N2214" s="9"/>
      <c r="O2214" s="9"/>
      <c r="P2214" s="9"/>
      <c r="Q2214" s="9"/>
      <c r="R2214" s="9"/>
      <c r="S2214" s="9"/>
      <c r="T2214" s="9"/>
      <c r="U2214" s="9"/>
      <c r="V2214" s="9"/>
      <c r="W2214" s="9"/>
      <c r="Y2214" s="17"/>
      <c r="AA2214" s="9"/>
      <c r="AB2214" s="9"/>
      <c r="AC2214" s="9"/>
      <c r="AD2214" s="9"/>
      <c r="AE2214" s="14"/>
      <c r="AF2214" s="14"/>
      <c r="AG2214" s="14"/>
      <c r="AH2214" s="14"/>
      <c r="AI2214" s="14"/>
      <c r="AJ2214" s="14"/>
      <c r="AK2214" s="6"/>
      <c r="AL2214" s="6"/>
      <c r="AM2214" s="6"/>
      <c r="AN2214" s="6"/>
      <c r="AO2214" s="6"/>
      <c r="AP2214" s="6"/>
      <c r="AQ2214" s="6"/>
      <c r="AR2214" s="6"/>
      <c r="AS2214" s="6"/>
      <c r="AT2214" s="6"/>
      <c r="AU2214" s="39"/>
      <c r="AV2214" s="39"/>
      <c r="AW2214" s="6"/>
      <c r="AX2214" s="6"/>
      <c r="AY2214" s="6"/>
      <c r="AZ2214" s="6"/>
      <c r="BA2214" s="6"/>
      <c r="BB2214" s="6"/>
      <c r="BC2214" s="6"/>
      <c r="BD2214" s="6"/>
      <c r="BE2214" s="6"/>
      <c r="BF2214" s="6"/>
      <c r="BG2214" s="6"/>
      <c r="BH2214" s="6"/>
      <c r="BI2214" s="6"/>
      <c r="BJ2214" s="6"/>
    </row>
    <row r="2215" spans="1:62" ht="13.5" customHeight="1" x14ac:dyDescent="0.35">
      <c r="A2215" s="120"/>
      <c r="B2215" s="19"/>
      <c r="C2215" s="1"/>
      <c r="D2215" s="9"/>
      <c r="E2215" s="1"/>
      <c r="F2215" s="15"/>
      <c r="G2215" s="37"/>
      <c r="H2215" s="5"/>
      <c r="I2215" s="22"/>
      <c r="J2215" s="22"/>
      <c r="K2215" s="22"/>
      <c r="L2215" s="60"/>
      <c r="M2215" s="60"/>
      <c r="N2215" s="60"/>
      <c r="O2215" s="60"/>
      <c r="P2215" s="60"/>
      <c r="Q2215" s="60"/>
      <c r="R2215" s="60"/>
      <c r="S2215" s="60"/>
      <c r="T2215" s="60"/>
      <c r="U2215" s="60"/>
      <c r="V2215" s="60"/>
      <c r="W2215" s="60"/>
      <c r="X2215" s="60"/>
      <c r="Y2215" s="59"/>
      <c r="Z2215" s="20"/>
      <c r="AA2215" s="60"/>
      <c r="AB2215" s="60"/>
      <c r="AC2215" s="60"/>
      <c r="AD2215" s="60"/>
      <c r="AE2215" s="22"/>
      <c r="AF2215" s="22"/>
      <c r="AG2215" s="22"/>
      <c r="AH2215" s="22"/>
      <c r="AI2215" s="22"/>
      <c r="AJ2215" s="22"/>
      <c r="AK2215" s="39"/>
      <c r="AL2215" s="39"/>
      <c r="AM2215" s="39"/>
      <c r="AN2215" s="39"/>
      <c r="AO2215" s="39"/>
      <c r="AP2215" s="39"/>
      <c r="AQ2215" s="39"/>
      <c r="AR2215" s="40"/>
      <c r="AS2215" s="39"/>
      <c r="AT2215" s="40"/>
      <c r="AU2215" s="39"/>
      <c r="AV2215" s="39"/>
      <c r="AW2215" s="39"/>
      <c r="AX2215" s="39"/>
      <c r="AY2215" s="39"/>
      <c r="AZ2215" s="40"/>
      <c r="BA2215" s="39"/>
      <c r="BB2215" s="40"/>
      <c r="BC2215" s="39"/>
      <c r="BD2215" s="40"/>
      <c r="BE2215" s="39"/>
      <c r="BF2215" s="39"/>
      <c r="BG2215" s="39"/>
      <c r="BH2215" s="56"/>
      <c r="BI2215" s="56"/>
      <c r="BJ2215" s="133"/>
    </row>
    <row r="2216" spans="1:62" x14ac:dyDescent="0.3">
      <c r="A2216" s="9"/>
      <c r="B2216" s="76"/>
      <c r="C2216" s="9"/>
      <c r="D2216" s="9"/>
      <c r="E2216" s="9"/>
      <c r="F2216" s="15"/>
      <c r="G2216" s="5"/>
      <c r="H2216" s="5"/>
      <c r="I2216" s="9"/>
      <c r="J2216" s="9"/>
      <c r="K2216" s="9"/>
      <c r="L2216" s="9"/>
      <c r="M2216" s="9"/>
      <c r="N2216" s="9"/>
      <c r="O2216" s="9"/>
      <c r="P2216" s="9"/>
      <c r="Q2216" s="9"/>
      <c r="R2216" s="9"/>
      <c r="S2216" s="9"/>
      <c r="T2216" s="9"/>
      <c r="U2216" s="9"/>
      <c r="V2216" s="9"/>
      <c r="W2216" s="9"/>
      <c r="Y2216" s="17"/>
      <c r="AA2216" s="9"/>
      <c r="AB2216" s="9"/>
      <c r="AC2216" s="9"/>
      <c r="AD2216" s="9"/>
      <c r="AE2216" s="14"/>
      <c r="AF2216" s="14"/>
      <c r="AG2216" s="14"/>
      <c r="AH2216" s="14"/>
      <c r="AI2216" s="14"/>
      <c r="AJ2216" s="14"/>
      <c r="AK2216" s="6"/>
      <c r="AL2216" s="6"/>
      <c r="AM2216" s="6"/>
      <c r="AN2216" s="6"/>
      <c r="AO2216" s="6"/>
      <c r="AP2216" s="6"/>
      <c r="AQ2216" s="6"/>
      <c r="AR2216" s="6"/>
      <c r="AS2216" s="6"/>
      <c r="AT2216" s="6"/>
      <c r="AU2216" s="39"/>
      <c r="AV2216" s="39"/>
      <c r="AW2216" s="6"/>
      <c r="AX2216" s="6"/>
      <c r="AY2216" s="6"/>
      <c r="AZ2216" s="6"/>
      <c r="BA2216" s="6"/>
      <c r="BB2216" s="6"/>
      <c r="BC2216" s="6"/>
      <c r="BD2216" s="6"/>
      <c r="BE2216" s="6"/>
      <c r="BF2216" s="6"/>
      <c r="BG2216" s="6"/>
      <c r="BH2216" s="6"/>
      <c r="BI2216" s="6"/>
      <c r="BJ2216" s="6"/>
    </row>
    <row r="2217" spans="1:62" x14ac:dyDescent="0.3">
      <c r="A2217" s="135"/>
      <c r="B2217" s="76"/>
      <c r="C2217" s="9"/>
      <c r="D2217" s="9"/>
      <c r="E2217" s="9"/>
      <c r="F2217" s="15"/>
      <c r="G2217" s="5"/>
      <c r="H2217" s="5"/>
      <c r="I2217" s="9"/>
      <c r="J2217" s="9"/>
      <c r="K2217" s="9"/>
      <c r="L2217" s="9"/>
      <c r="M2217" s="9"/>
      <c r="N2217" s="9"/>
      <c r="O2217" s="9"/>
      <c r="P2217" s="9"/>
      <c r="Q2217" s="9"/>
      <c r="R2217" s="9"/>
      <c r="S2217" s="9"/>
      <c r="T2217" s="9"/>
      <c r="U2217" s="9"/>
      <c r="V2217" s="8"/>
      <c r="W2217" s="8"/>
      <c r="X2217" s="7"/>
      <c r="Y2217" s="18"/>
      <c r="Z2217" s="7"/>
      <c r="AA2217" s="7"/>
      <c r="AB2217" s="7"/>
      <c r="AC2217" s="9"/>
      <c r="AD2217" s="8"/>
      <c r="AE2217" s="14"/>
      <c r="AF2217" s="14"/>
      <c r="AG2217" s="14"/>
      <c r="AH2217" s="14"/>
      <c r="AI2217" s="14"/>
      <c r="AJ2217" s="14"/>
      <c r="AK2217" s="136"/>
      <c r="AL2217" s="6"/>
      <c r="AM2217" s="5"/>
      <c r="AN2217" s="5"/>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row>
    <row r="2218" spans="1:62" x14ac:dyDescent="0.3">
      <c r="A2218" s="135"/>
      <c r="B2218" s="76"/>
      <c r="C2218" s="9"/>
      <c r="D2218" s="9"/>
      <c r="E2218" s="9"/>
      <c r="F2218" s="15"/>
      <c r="G2218" s="5"/>
      <c r="H2218" s="5"/>
      <c r="I2218" s="9"/>
      <c r="J2218" s="9"/>
      <c r="K2218" s="9"/>
      <c r="L2218" s="9"/>
      <c r="M2218" s="9"/>
      <c r="N2218" s="9"/>
      <c r="O2218" s="9"/>
      <c r="P2218" s="9"/>
      <c r="Q2218" s="9"/>
      <c r="R2218" s="9"/>
      <c r="S2218" s="9"/>
      <c r="T2218" s="9"/>
      <c r="U2218" s="9"/>
      <c r="V2218" s="8"/>
      <c r="W2218" s="8"/>
      <c r="X2218" s="7"/>
      <c r="Y2218" s="18"/>
      <c r="Z2218" s="7"/>
      <c r="AA2218" s="7"/>
      <c r="AB2218" s="7"/>
      <c r="AC2218" s="9"/>
      <c r="AD2218" s="8"/>
      <c r="AE2218" s="14"/>
      <c r="AF2218" s="14"/>
      <c r="AG2218" s="14"/>
      <c r="AH2218" s="14"/>
      <c r="AI2218" s="14"/>
      <c r="AJ2218" s="14"/>
      <c r="AK2218" s="136"/>
      <c r="AL2218" s="6"/>
      <c r="AM2218" s="5"/>
      <c r="AN2218" s="5"/>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row>
    <row r="2219" spans="1:62" x14ac:dyDescent="0.3">
      <c r="A2219" s="9"/>
      <c r="B2219" s="76"/>
      <c r="C2219" s="9"/>
      <c r="D2219" s="9"/>
      <c r="E2219" s="9"/>
      <c r="F2219" s="15"/>
      <c r="G2219" s="5"/>
      <c r="H2219" s="5"/>
      <c r="I2219" s="9"/>
      <c r="J2219" s="9"/>
      <c r="K2219" s="9"/>
      <c r="L2219" s="9"/>
      <c r="M2219" s="9"/>
      <c r="N2219" s="9"/>
      <c r="O2219" s="9"/>
      <c r="P2219" s="9"/>
      <c r="Q2219" s="9"/>
      <c r="R2219" s="9"/>
      <c r="S2219" s="9"/>
      <c r="T2219" s="9"/>
      <c r="U2219" s="9"/>
      <c r="V2219" s="9"/>
      <c r="W2219" s="9"/>
      <c r="Y2219" s="17"/>
      <c r="AA2219" s="9"/>
      <c r="AB2219" s="9"/>
      <c r="AC2219" s="9"/>
      <c r="AD2219" s="9"/>
      <c r="AE2219" s="14"/>
      <c r="AF2219" s="14"/>
      <c r="AG2219" s="14"/>
      <c r="AH2219" s="14"/>
      <c r="AI2219" s="14"/>
      <c r="AJ2219" s="14"/>
      <c r="AK2219" s="6"/>
      <c r="AL2219" s="6"/>
      <c r="AM2219" s="6"/>
      <c r="AN2219" s="6"/>
      <c r="AO2219" s="6"/>
      <c r="AP2219" s="6"/>
      <c r="AQ2219" s="6"/>
      <c r="AR2219" s="6"/>
      <c r="AS2219" s="6"/>
      <c r="AT2219" s="6"/>
      <c r="AU2219" s="39"/>
      <c r="AV2219" s="39"/>
      <c r="AW2219" s="6"/>
      <c r="AX2219" s="6"/>
      <c r="AY2219" s="6"/>
      <c r="AZ2219" s="6"/>
      <c r="BA2219" s="6"/>
      <c r="BB2219" s="6"/>
      <c r="BC2219" s="6"/>
      <c r="BD2219" s="6"/>
      <c r="BE2219" s="6"/>
      <c r="BF2219" s="6"/>
      <c r="BG2219" s="6"/>
      <c r="BH2219" s="6"/>
      <c r="BI2219" s="6"/>
      <c r="BJ2219" s="6"/>
    </row>
    <row r="2220" spans="1:62" ht="13.5" customHeight="1" x14ac:dyDescent="0.35">
      <c r="A2220" s="120"/>
      <c r="B2220" s="19"/>
      <c r="C2220" s="1"/>
      <c r="D2220" s="9"/>
      <c r="E2220" s="1"/>
      <c r="F2220" s="15"/>
      <c r="G2220" s="37"/>
      <c r="H2220" s="5"/>
      <c r="I2220" s="22"/>
      <c r="J2220" s="22"/>
      <c r="K2220" s="22"/>
      <c r="L2220" s="60"/>
      <c r="M2220" s="60"/>
      <c r="N2220" s="60"/>
      <c r="O2220" s="60"/>
      <c r="P2220" s="60"/>
      <c r="Q2220" s="60"/>
      <c r="R2220" s="60"/>
      <c r="S2220" s="60"/>
      <c r="T2220" s="60"/>
      <c r="U2220" s="60"/>
      <c r="V2220" s="60"/>
      <c r="W2220" s="60"/>
      <c r="X2220" s="60"/>
      <c r="Y2220" s="59"/>
      <c r="Z2220" s="20"/>
      <c r="AA2220" s="60"/>
      <c r="AB2220" s="60"/>
      <c r="AC2220" s="60"/>
      <c r="AD2220" s="60"/>
      <c r="AE2220" s="22"/>
      <c r="AF2220" s="22"/>
      <c r="AG2220" s="22"/>
      <c r="AH2220" s="22"/>
      <c r="AI2220" s="22"/>
      <c r="AJ2220" s="22"/>
      <c r="AK2220" s="39"/>
      <c r="AL2220" s="39"/>
      <c r="AM2220" s="39"/>
      <c r="AN2220" s="39"/>
      <c r="AO2220" s="39"/>
      <c r="AP2220" s="39"/>
      <c r="AQ2220" s="39"/>
      <c r="AR2220" s="40"/>
      <c r="AS2220" s="39"/>
      <c r="AT2220" s="40"/>
      <c r="AU2220" s="39"/>
      <c r="AV2220" s="39"/>
      <c r="AW2220" s="39"/>
      <c r="AX2220" s="39"/>
      <c r="AY2220" s="39"/>
      <c r="AZ2220" s="40"/>
      <c r="BA2220" s="39"/>
      <c r="BB2220" s="40"/>
      <c r="BC2220" s="39"/>
      <c r="BD2220" s="40"/>
      <c r="BE2220" s="39"/>
      <c r="BF2220" s="39"/>
      <c r="BG2220" s="39"/>
      <c r="BH2220" s="56"/>
      <c r="BI2220" s="56"/>
      <c r="BJ2220" s="133"/>
    </row>
    <row r="2221" spans="1:62" x14ac:dyDescent="0.3">
      <c r="A2221" s="135"/>
      <c r="B2221" s="76"/>
      <c r="C2221" s="9"/>
      <c r="D2221" s="9"/>
      <c r="E2221" s="9"/>
      <c r="F2221" s="15"/>
      <c r="G2221" s="5"/>
      <c r="H2221" s="5"/>
      <c r="I2221" s="9"/>
      <c r="J2221" s="9"/>
      <c r="K2221" s="9"/>
      <c r="L2221" s="9"/>
      <c r="M2221" s="9"/>
      <c r="N2221" s="9"/>
      <c r="O2221" s="9"/>
      <c r="P2221" s="9"/>
      <c r="Q2221" s="9"/>
      <c r="R2221" s="9"/>
      <c r="S2221" s="9"/>
      <c r="T2221" s="9"/>
      <c r="U2221" s="9"/>
      <c r="V2221" s="8"/>
      <c r="W2221" s="8"/>
      <c r="X2221" s="7"/>
      <c r="Y2221" s="18"/>
      <c r="Z2221" s="7"/>
      <c r="AA2221" s="7"/>
      <c r="AB2221" s="7"/>
      <c r="AC2221" s="9"/>
      <c r="AD2221" s="8"/>
      <c r="AE2221" s="14"/>
      <c r="AF2221" s="14"/>
      <c r="AG2221" s="14"/>
      <c r="AH2221" s="14"/>
      <c r="AI2221" s="14"/>
      <c r="AJ2221" s="14"/>
      <c r="AK2221" s="136"/>
      <c r="AL2221" s="6"/>
      <c r="AM2221" s="5"/>
      <c r="AN2221" s="5"/>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row>
    <row r="2222" spans="1:62" ht="13.5" customHeight="1" x14ac:dyDescent="0.35">
      <c r="A2222" s="120"/>
      <c r="B2222" s="19"/>
      <c r="C2222" s="9"/>
      <c r="D2222" s="9"/>
      <c r="E2222" s="1"/>
      <c r="F2222" s="15"/>
      <c r="G2222" s="37"/>
      <c r="H2222" s="5"/>
      <c r="I2222" s="22"/>
      <c r="J2222" s="22"/>
      <c r="K2222" s="22"/>
      <c r="L2222" s="60"/>
      <c r="M2222" s="60"/>
      <c r="N2222" s="60"/>
      <c r="O2222" s="60"/>
      <c r="P2222" s="60"/>
      <c r="Q2222" s="60"/>
      <c r="R2222" s="60"/>
      <c r="S2222" s="60"/>
      <c r="T2222" s="60"/>
      <c r="U2222" s="60"/>
      <c r="V2222" s="60"/>
      <c r="W2222" s="60"/>
      <c r="X2222" s="60"/>
      <c r="Y2222" s="59"/>
      <c r="Z2222" s="20"/>
      <c r="AA2222" s="60"/>
      <c r="AB2222" s="60"/>
      <c r="AC2222" s="60"/>
      <c r="AD2222" s="60"/>
      <c r="AE2222" s="22"/>
      <c r="AF2222" s="22"/>
      <c r="AG2222" s="22"/>
      <c r="AH2222" s="22"/>
      <c r="AI2222" s="22"/>
      <c r="AJ2222" s="22"/>
      <c r="AK2222" s="39"/>
      <c r="AL2222" s="39"/>
      <c r="AM2222" s="39"/>
      <c r="AN2222" s="39"/>
      <c r="AO2222" s="39"/>
      <c r="AP2222" s="39"/>
      <c r="AQ2222" s="39"/>
      <c r="AR2222" s="40"/>
      <c r="AS2222" s="39"/>
      <c r="AT2222" s="40"/>
      <c r="AU2222" s="39"/>
      <c r="AV2222" s="39"/>
      <c r="AW2222" s="39"/>
      <c r="AX2222" s="39"/>
      <c r="AY2222" s="39"/>
      <c r="AZ2222" s="40"/>
      <c r="BA2222" s="39"/>
      <c r="BB2222" s="40"/>
      <c r="BC2222" s="39"/>
      <c r="BD2222" s="40"/>
      <c r="BE2222" s="39"/>
      <c r="BF2222" s="39"/>
      <c r="BG2222" s="39"/>
      <c r="BH2222" s="56"/>
      <c r="BI2222" s="56"/>
      <c r="BJ2222" s="133"/>
    </row>
    <row r="2223" spans="1:62" x14ac:dyDescent="0.3">
      <c r="A2223" s="9"/>
      <c r="B2223" s="76"/>
      <c r="C2223" s="9"/>
      <c r="D2223" s="9"/>
      <c r="E2223" s="9"/>
      <c r="F2223" s="15"/>
      <c r="G2223" s="5"/>
      <c r="H2223" s="5"/>
      <c r="I2223" s="9"/>
      <c r="J2223" s="9"/>
      <c r="K2223" s="9"/>
      <c r="L2223" s="9"/>
      <c r="M2223" s="9"/>
      <c r="N2223" s="9"/>
      <c r="O2223" s="9"/>
      <c r="P2223" s="9"/>
      <c r="Q2223" s="9"/>
      <c r="R2223" s="9"/>
      <c r="S2223" s="9"/>
      <c r="T2223" s="9"/>
      <c r="U2223" s="9"/>
      <c r="V2223" s="9"/>
      <c r="W2223" s="9"/>
      <c r="Y2223" s="17"/>
      <c r="AA2223" s="9"/>
      <c r="AB2223" s="9"/>
      <c r="AC2223" s="9"/>
      <c r="AD2223" s="9"/>
      <c r="AE2223" s="14"/>
      <c r="AF2223" s="14"/>
      <c r="AG2223" s="14"/>
      <c r="AH2223" s="14"/>
      <c r="AI2223" s="14"/>
      <c r="AJ2223" s="14"/>
      <c r="AK2223" s="6"/>
      <c r="AL2223" s="6"/>
      <c r="AM2223" s="6"/>
      <c r="AN2223" s="6"/>
      <c r="AO2223" s="6"/>
      <c r="AP2223" s="6"/>
      <c r="AQ2223" s="6"/>
      <c r="AR2223" s="6"/>
      <c r="AS2223" s="6"/>
      <c r="AT2223" s="6"/>
      <c r="AU2223" s="39"/>
      <c r="AV2223" s="39"/>
      <c r="AW2223" s="6"/>
      <c r="AX2223" s="6"/>
      <c r="AY2223" s="6"/>
      <c r="AZ2223" s="6"/>
      <c r="BA2223" s="6"/>
      <c r="BB2223" s="6"/>
      <c r="BC2223" s="6"/>
      <c r="BD2223" s="6"/>
      <c r="BE2223" s="6"/>
      <c r="BF2223" s="6"/>
      <c r="BG2223" s="6"/>
      <c r="BH2223" s="6"/>
      <c r="BI2223" s="6"/>
      <c r="BJ2223" s="6"/>
    </row>
    <row r="2224" spans="1:62" ht="13.5" customHeight="1" x14ac:dyDescent="0.35">
      <c r="A2224" s="120"/>
      <c r="B2224" s="19"/>
      <c r="C2224" s="1"/>
      <c r="D2224" s="9"/>
      <c r="E2224" s="1"/>
      <c r="F2224" s="15"/>
      <c r="G2224" s="37"/>
      <c r="H2224" s="5"/>
      <c r="I2224" s="22"/>
      <c r="J2224" s="22"/>
      <c r="K2224" s="22"/>
      <c r="L2224" s="60"/>
      <c r="M2224" s="60"/>
      <c r="N2224" s="60"/>
      <c r="O2224" s="60"/>
      <c r="P2224" s="60"/>
      <c r="Q2224" s="60"/>
      <c r="R2224" s="60"/>
      <c r="S2224" s="60"/>
      <c r="T2224" s="60"/>
      <c r="U2224" s="60"/>
      <c r="V2224" s="60"/>
      <c r="W2224" s="60"/>
      <c r="X2224" s="60"/>
      <c r="Y2224" s="59"/>
      <c r="Z2224" s="20"/>
      <c r="AA2224" s="60"/>
      <c r="AB2224" s="60"/>
      <c r="AC2224" s="60"/>
      <c r="AD2224" s="60"/>
      <c r="AE2224" s="22"/>
      <c r="AF2224" s="22"/>
      <c r="AG2224" s="22"/>
      <c r="AH2224" s="22"/>
      <c r="AI2224" s="22"/>
      <c r="AJ2224" s="22"/>
      <c r="AK2224" s="39"/>
      <c r="AL2224" s="39"/>
      <c r="AM2224" s="39"/>
      <c r="AN2224" s="39"/>
      <c r="AO2224" s="39"/>
      <c r="AP2224" s="39"/>
      <c r="AQ2224" s="39"/>
      <c r="AR2224" s="40"/>
      <c r="AS2224" s="39"/>
      <c r="AT2224" s="40"/>
      <c r="AU2224" s="39"/>
      <c r="AV2224" s="39"/>
      <c r="AW2224" s="39"/>
      <c r="AX2224" s="39"/>
      <c r="AY2224" s="39"/>
      <c r="AZ2224" s="40"/>
      <c r="BA2224" s="39"/>
      <c r="BB2224" s="40"/>
      <c r="BC2224" s="39"/>
      <c r="BD2224" s="40"/>
      <c r="BE2224" s="39"/>
      <c r="BF2224" s="39"/>
      <c r="BG2224" s="39"/>
      <c r="BH2224" s="56"/>
      <c r="BI2224" s="56"/>
      <c r="BJ2224" s="133"/>
    </row>
    <row r="2225" spans="1:62" x14ac:dyDescent="0.3">
      <c r="A2225" s="9"/>
      <c r="B2225" s="76"/>
      <c r="C2225" s="9"/>
      <c r="D2225" s="9"/>
      <c r="E2225" s="9"/>
      <c r="F2225" s="15"/>
      <c r="G2225" s="5"/>
      <c r="H2225" s="5"/>
      <c r="I2225" s="9"/>
      <c r="J2225" s="9"/>
      <c r="K2225" s="9"/>
      <c r="L2225" s="9"/>
      <c r="M2225" s="9"/>
      <c r="N2225" s="9"/>
      <c r="O2225" s="9"/>
      <c r="P2225" s="9"/>
      <c r="Q2225" s="9"/>
      <c r="R2225" s="9"/>
      <c r="S2225" s="9"/>
      <c r="T2225" s="9"/>
      <c r="U2225" s="9"/>
      <c r="V2225" s="9"/>
      <c r="W2225" s="9"/>
      <c r="Y2225" s="17"/>
      <c r="AA2225" s="9"/>
      <c r="AB2225" s="9"/>
      <c r="AC2225" s="9"/>
      <c r="AD2225" s="9"/>
      <c r="AE2225" s="14"/>
      <c r="AF2225" s="14"/>
      <c r="AG2225" s="14"/>
      <c r="AH2225" s="14"/>
      <c r="AI2225" s="14"/>
      <c r="AJ2225" s="14"/>
      <c r="AK2225" s="6"/>
      <c r="AL2225" s="6"/>
      <c r="AM2225" s="6"/>
      <c r="AN2225" s="6"/>
      <c r="AO2225" s="6"/>
      <c r="AP2225" s="6"/>
      <c r="AQ2225" s="6"/>
      <c r="AR2225" s="6"/>
      <c r="AS2225" s="6"/>
      <c r="AT2225" s="6"/>
      <c r="AU2225" s="39"/>
      <c r="AV2225" s="39"/>
      <c r="AW2225" s="6"/>
      <c r="AX2225" s="6"/>
      <c r="AY2225" s="6"/>
      <c r="AZ2225" s="6"/>
      <c r="BA2225" s="6"/>
      <c r="BB2225" s="6"/>
      <c r="BC2225" s="6"/>
      <c r="BD2225" s="6"/>
      <c r="BE2225" s="6"/>
      <c r="BF2225" s="6"/>
      <c r="BG2225" s="6"/>
      <c r="BH2225" s="6"/>
      <c r="BI2225" s="6"/>
      <c r="BJ2225" s="6"/>
    </row>
    <row r="2226" spans="1:62" x14ac:dyDescent="0.3">
      <c r="A2226" s="9"/>
      <c r="B2226" s="76"/>
      <c r="C2226" s="9"/>
      <c r="D2226" s="9"/>
      <c r="E2226" s="9"/>
      <c r="F2226" s="15"/>
      <c r="G2226" s="5"/>
      <c r="H2226" s="5"/>
      <c r="I2226" s="9"/>
      <c r="J2226" s="9"/>
      <c r="K2226" s="9"/>
      <c r="L2226" s="9"/>
      <c r="M2226" s="9"/>
      <c r="N2226" s="9"/>
      <c r="O2226" s="9"/>
      <c r="P2226" s="9"/>
      <c r="Q2226" s="9"/>
      <c r="R2226" s="9"/>
      <c r="S2226" s="9"/>
      <c r="T2226" s="9"/>
      <c r="U2226" s="9"/>
      <c r="V2226" s="8"/>
      <c r="W2226" s="8"/>
      <c r="X2226" s="7"/>
      <c r="Y2226" s="18"/>
      <c r="Z2226" s="7"/>
      <c r="AA2226" s="7"/>
      <c r="AB2226" s="7"/>
      <c r="AC2226" s="9"/>
      <c r="AD2226" s="8"/>
      <c r="AE2226" s="14"/>
      <c r="AF2226" s="14"/>
      <c r="AG2226" s="14"/>
      <c r="AH2226" s="14"/>
      <c r="AI2226" s="14"/>
      <c r="AJ2226" s="14"/>
      <c r="AK2226" s="5"/>
      <c r="AL2226" s="6"/>
      <c r="AM2226" s="5"/>
      <c r="AN2226" s="5"/>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row>
    <row r="2227" spans="1:62" x14ac:dyDescent="0.3">
      <c r="A2227" s="9"/>
      <c r="B2227" s="76"/>
      <c r="C2227" s="9"/>
      <c r="D2227" s="9"/>
      <c r="E2227" s="9"/>
      <c r="F2227" s="15"/>
      <c r="G2227" s="5"/>
      <c r="H2227" s="5"/>
      <c r="I2227" s="9"/>
      <c r="J2227" s="9"/>
      <c r="K2227" s="9"/>
      <c r="L2227" s="9"/>
      <c r="M2227" s="9"/>
      <c r="N2227" s="9"/>
      <c r="O2227" s="9"/>
      <c r="P2227" s="9"/>
      <c r="Q2227" s="9"/>
      <c r="R2227" s="9"/>
      <c r="S2227" s="9"/>
      <c r="T2227" s="9"/>
      <c r="U2227" s="9"/>
      <c r="V2227" s="9"/>
      <c r="W2227" s="9"/>
      <c r="Y2227" s="17"/>
      <c r="AA2227" s="9"/>
      <c r="AB2227" s="9"/>
      <c r="AC2227" s="9"/>
      <c r="AD2227" s="9"/>
      <c r="AE2227" s="14"/>
      <c r="AF2227" s="14"/>
      <c r="AG2227" s="14"/>
      <c r="AH2227" s="14"/>
      <c r="AI2227" s="14"/>
      <c r="AJ2227" s="14"/>
      <c r="AK2227" s="6"/>
      <c r="AL2227" s="6"/>
      <c r="AM2227" s="6"/>
      <c r="AN2227" s="6"/>
      <c r="AO2227" s="6"/>
      <c r="AP2227" s="6"/>
      <c r="AQ2227" s="6"/>
      <c r="AR2227" s="6"/>
      <c r="AS2227" s="6"/>
      <c r="AT2227" s="6"/>
      <c r="AU2227" s="39"/>
      <c r="AV2227" s="39"/>
      <c r="AW2227" s="6"/>
      <c r="AX2227" s="6"/>
      <c r="AY2227" s="6"/>
      <c r="AZ2227" s="6"/>
      <c r="BA2227" s="6"/>
      <c r="BB2227" s="6"/>
      <c r="BC2227" s="6"/>
      <c r="BD2227" s="6"/>
      <c r="BE2227" s="6"/>
      <c r="BF2227" s="6"/>
      <c r="BG2227" s="6"/>
      <c r="BH2227" s="6"/>
      <c r="BI2227" s="6"/>
      <c r="BJ2227" s="6"/>
    </row>
    <row r="2228" spans="1:62" x14ac:dyDescent="0.3">
      <c r="A2228" s="9"/>
      <c r="B2228" s="76"/>
      <c r="C2228" s="9"/>
      <c r="D2228" s="9"/>
      <c r="E2228" s="9"/>
      <c r="F2228" s="15"/>
      <c r="G2228" s="5"/>
      <c r="H2228" s="5"/>
      <c r="I2228" s="9"/>
      <c r="J2228" s="9"/>
      <c r="K2228" s="9"/>
      <c r="L2228" s="9"/>
      <c r="M2228" s="9"/>
      <c r="N2228" s="9"/>
      <c r="O2228" s="9"/>
      <c r="P2228" s="9"/>
      <c r="Q2228" s="9"/>
      <c r="R2228" s="9"/>
      <c r="S2228" s="9"/>
      <c r="T2228" s="9"/>
      <c r="U2228" s="9"/>
      <c r="V2228" s="9"/>
      <c r="W2228" s="9"/>
      <c r="Y2228" s="17"/>
      <c r="AA2228" s="9"/>
      <c r="AB2228" s="9"/>
      <c r="AC2228" s="9"/>
      <c r="AD2228" s="9"/>
      <c r="AE2228" s="14"/>
      <c r="AF2228" s="14"/>
      <c r="AG2228" s="14"/>
      <c r="AH2228" s="14"/>
      <c r="AI2228" s="14"/>
      <c r="AJ2228" s="14"/>
      <c r="AK2228" s="6"/>
      <c r="AL2228" s="6"/>
      <c r="AM2228" s="6"/>
      <c r="AN2228" s="6"/>
      <c r="AO2228" s="6"/>
      <c r="AP2228" s="6"/>
      <c r="AQ2228" s="6"/>
      <c r="AR2228" s="6"/>
      <c r="AS2228" s="6"/>
      <c r="AT2228" s="6"/>
      <c r="AU2228" s="39"/>
      <c r="AV2228" s="39"/>
      <c r="AW2228" s="6"/>
      <c r="AX2228" s="6"/>
      <c r="AY2228" s="6"/>
      <c r="AZ2228" s="6"/>
      <c r="BA2228" s="6"/>
      <c r="BB2228" s="6"/>
      <c r="BC2228" s="6"/>
      <c r="BD2228" s="6"/>
      <c r="BE2228" s="6"/>
      <c r="BF2228" s="6"/>
      <c r="BG2228" s="6"/>
      <c r="BH2228" s="6"/>
      <c r="BI2228" s="6"/>
      <c r="BJ2228" s="6"/>
    </row>
    <row r="2229" spans="1:62" ht="13.5" customHeight="1" x14ac:dyDescent="0.35">
      <c r="A2229" s="120"/>
      <c r="B2229" s="76"/>
      <c r="C2229" s="1"/>
      <c r="D2229" s="9"/>
      <c r="E2229" s="1"/>
      <c r="F2229" s="15"/>
      <c r="G2229" s="5"/>
      <c r="H2229" s="5"/>
      <c r="I2229" s="22"/>
      <c r="J2229" s="22"/>
      <c r="K2229" s="22"/>
      <c r="L2229" s="60"/>
      <c r="M2229" s="60"/>
      <c r="N2229" s="60"/>
      <c r="O2229" s="60"/>
      <c r="P2229" s="60"/>
      <c r="Q2229" s="60"/>
      <c r="R2229" s="60"/>
      <c r="S2229" s="60"/>
      <c r="T2229" s="60"/>
      <c r="U2229" s="60"/>
      <c r="V2229" s="60"/>
      <c r="W2229" s="60"/>
      <c r="X2229" s="60"/>
      <c r="Y2229" s="59"/>
      <c r="Z2229" s="20"/>
      <c r="AA2229" s="60"/>
      <c r="AB2229" s="60"/>
      <c r="AC2229" s="60"/>
      <c r="AD2229" s="60"/>
      <c r="AE2229" s="22"/>
      <c r="AF2229" s="22"/>
      <c r="AG2229" s="22"/>
      <c r="AH2229" s="22"/>
      <c r="AI2229" s="22"/>
      <c r="AJ2229" s="22"/>
      <c r="AK2229" s="39"/>
      <c r="AL2229" s="39"/>
      <c r="AM2229" s="39"/>
      <c r="AN2229" s="39"/>
      <c r="AO2229" s="39"/>
      <c r="AP2229" s="39"/>
      <c r="AQ2229" s="39"/>
      <c r="AR2229" s="40"/>
      <c r="AS2229" s="39"/>
      <c r="AT2229" s="40"/>
      <c r="AU2229" s="39"/>
      <c r="AV2229" s="39"/>
      <c r="AW2229" s="39"/>
      <c r="AX2229" s="39"/>
      <c r="AY2229" s="39"/>
      <c r="AZ2229" s="40"/>
      <c r="BA2229" s="39"/>
      <c r="BB2229" s="40"/>
      <c r="BC2229" s="39"/>
      <c r="BD2229" s="40"/>
      <c r="BE2229" s="39"/>
      <c r="BF2229" s="39"/>
      <c r="BG2229" s="39"/>
      <c r="BH2229" s="56"/>
      <c r="BI2229" s="56"/>
      <c r="BJ2229" s="133"/>
    </row>
    <row r="2230" spans="1:62" x14ac:dyDescent="0.3">
      <c r="A2230" s="9"/>
      <c r="B2230" s="76"/>
      <c r="C2230" s="9"/>
      <c r="D2230" s="9"/>
      <c r="E2230" s="9"/>
      <c r="F2230" s="15"/>
      <c r="G2230" s="5"/>
      <c r="H2230" s="5"/>
      <c r="I2230" s="9"/>
      <c r="J2230" s="9"/>
      <c r="K2230" s="9"/>
      <c r="L2230" s="9"/>
      <c r="M2230" s="9"/>
      <c r="N2230" s="9"/>
      <c r="O2230" s="9"/>
      <c r="P2230" s="9"/>
      <c r="Q2230" s="9"/>
      <c r="R2230" s="9"/>
      <c r="S2230" s="9"/>
      <c r="T2230" s="9"/>
      <c r="U2230" s="9"/>
      <c r="V2230" s="9"/>
      <c r="W2230" s="9"/>
      <c r="Y2230" s="17"/>
      <c r="AA2230" s="9"/>
      <c r="AB2230" s="9"/>
      <c r="AC2230" s="9"/>
      <c r="AD2230" s="9"/>
      <c r="AE2230" s="14"/>
      <c r="AF2230" s="14"/>
      <c r="AG2230" s="14"/>
      <c r="AH2230" s="14"/>
      <c r="AI2230" s="14"/>
      <c r="AJ2230" s="14"/>
      <c r="AK2230" s="6"/>
      <c r="AL2230" s="6"/>
      <c r="AM2230" s="6"/>
      <c r="AN2230" s="6"/>
      <c r="AO2230" s="6"/>
      <c r="AP2230" s="6"/>
      <c r="AQ2230" s="6"/>
      <c r="AR2230" s="6"/>
      <c r="AS2230" s="6"/>
      <c r="AT2230" s="6"/>
      <c r="AU2230" s="39"/>
      <c r="AV2230" s="39"/>
      <c r="AW2230" s="6"/>
      <c r="AX2230" s="6"/>
      <c r="AY2230" s="6"/>
      <c r="AZ2230" s="6"/>
      <c r="BA2230" s="6"/>
      <c r="BB2230" s="6"/>
      <c r="BC2230" s="6"/>
      <c r="BD2230" s="6"/>
      <c r="BE2230" s="6"/>
      <c r="BF2230" s="6"/>
      <c r="BG2230" s="6"/>
      <c r="BH2230" s="6"/>
      <c r="BI2230" s="6"/>
      <c r="BJ2230" s="6"/>
    </row>
    <row r="2231" spans="1:62" x14ac:dyDescent="0.3">
      <c r="A2231" s="9"/>
      <c r="B2231" s="76"/>
      <c r="C2231" s="9"/>
      <c r="D2231" s="9"/>
      <c r="E2231" s="9"/>
      <c r="F2231" s="15"/>
      <c r="G2231" s="5"/>
      <c r="H2231" s="5"/>
      <c r="I2231" s="9"/>
      <c r="J2231" s="9"/>
      <c r="K2231" s="9"/>
      <c r="L2231" s="9"/>
      <c r="M2231" s="9"/>
      <c r="N2231" s="9"/>
      <c r="O2231" s="9"/>
      <c r="P2231" s="9"/>
      <c r="Q2231" s="9"/>
      <c r="R2231" s="9"/>
      <c r="S2231" s="9"/>
      <c r="T2231" s="9"/>
      <c r="U2231" s="9"/>
      <c r="V2231" s="9"/>
      <c r="W2231" s="9"/>
      <c r="Y2231" s="17"/>
      <c r="AA2231" s="9"/>
      <c r="AB2231" s="9"/>
      <c r="AC2231" s="9"/>
      <c r="AD2231" s="9"/>
      <c r="AE2231" s="14"/>
      <c r="AF2231" s="14"/>
      <c r="AG2231" s="14"/>
      <c r="AH2231" s="14"/>
      <c r="AI2231" s="14"/>
      <c r="AJ2231" s="14"/>
      <c r="AK2231" s="6"/>
      <c r="AL2231" s="6"/>
      <c r="AM2231" s="6"/>
      <c r="AN2231" s="6"/>
      <c r="AO2231" s="6"/>
      <c r="AP2231" s="6"/>
      <c r="AQ2231" s="6"/>
      <c r="AR2231" s="6"/>
      <c r="AS2231" s="6"/>
      <c r="AT2231" s="6"/>
      <c r="AU2231" s="39"/>
      <c r="AV2231" s="39"/>
      <c r="AW2231" s="6"/>
      <c r="AX2231" s="6"/>
      <c r="AY2231" s="6"/>
      <c r="AZ2231" s="6"/>
      <c r="BA2231" s="6"/>
      <c r="BB2231" s="6"/>
      <c r="BC2231" s="6"/>
      <c r="BD2231" s="6"/>
      <c r="BE2231" s="6"/>
      <c r="BF2231" s="6"/>
      <c r="BG2231" s="6"/>
      <c r="BH2231" s="6"/>
      <c r="BI2231" s="6"/>
      <c r="BJ2231" s="6"/>
    </row>
    <row r="2232" spans="1:62" x14ac:dyDescent="0.3">
      <c r="A2232" s="9"/>
      <c r="B2232" s="76"/>
      <c r="C2232" s="9"/>
      <c r="D2232" s="9"/>
      <c r="E2232" s="9"/>
      <c r="F2232" s="15"/>
      <c r="G2232" s="5"/>
      <c r="H2232" s="5"/>
      <c r="I2232" s="9"/>
      <c r="J2232" s="9"/>
      <c r="K2232" s="9"/>
      <c r="L2232" s="9"/>
      <c r="M2232" s="9"/>
      <c r="N2232" s="9"/>
      <c r="O2232" s="9"/>
      <c r="P2232" s="9"/>
      <c r="Q2232" s="9"/>
      <c r="R2232" s="9"/>
      <c r="S2232" s="9"/>
      <c r="T2232" s="9"/>
      <c r="U2232" s="9"/>
      <c r="V2232" s="8"/>
      <c r="W2232" s="8"/>
      <c r="X2232" s="7"/>
      <c r="Y2232" s="18"/>
      <c r="Z2232" s="7"/>
      <c r="AA2232" s="7"/>
      <c r="AB2232" s="7"/>
      <c r="AC2232" s="9"/>
      <c r="AD2232" s="8"/>
      <c r="AE2232" s="14"/>
      <c r="AF2232" s="14"/>
      <c r="AG2232" s="14"/>
      <c r="AH2232" s="14"/>
      <c r="AI2232" s="14"/>
      <c r="AJ2232" s="14"/>
      <c r="AK2232" s="5"/>
      <c r="AL2232" s="6"/>
      <c r="AM2232" s="5"/>
      <c r="AN2232" s="5"/>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row>
    <row r="2233" spans="1:62" x14ac:dyDescent="0.3">
      <c r="A2233" s="9"/>
      <c r="B2233" s="76"/>
      <c r="C2233" s="9"/>
      <c r="D2233" s="9"/>
      <c r="E2233" s="9"/>
      <c r="F2233" s="15"/>
      <c r="G2233" s="5"/>
      <c r="H2233" s="5"/>
      <c r="I2233" s="9"/>
      <c r="J2233" s="9"/>
      <c r="K2233" s="9"/>
      <c r="L2233" s="9"/>
      <c r="M2233" s="9"/>
      <c r="N2233" s="9"/>
      <c r="O2233" s="9"/>
      <c r="P2233" s="9"/>
      <c r="Q2233" s="9"/>
      <c r="R2233" s="9"/>
      <c r="S2233" s="9"/>
      <c r="T2233" s="9"/>
      <c r="U2233" s="9"/>
      <c r="V2233" s="8"/>
      <c r="W2233" s="8"/>
      <c r="X2233" s="7"/>
      <c r="Y2233" s="18"/>
      <c r="Z2233" s="7"/>
      <c r="AA2233" s="7"/>
      <c r="AB2233" s="7"/>
      <c r="AC2233" s="9"/>
      <c r="AD2233" s="8"/>
      <c r="AE2233" s="14"/>
      <c r="AF2233" s="14"/>
      <c r="AG2233" s="14"/>
      <c r="AH2233" s="14"/>
      <c r="AI2233" s="14"/>
      <c r="AJ2233" s="14"/>
      <c r="AK2233" s="5"/>
      <c r="AL2233" s="6"/>
      <c r="AM2233" s="5"/>
      <c r="AN2233" s="5"/>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row>
    <row r="2234" spans="1:62" x14ac:dyDescent="0.3">
      <c r="A2234" s="9"/>
      <c r="B2234" s="76"/>
      <c r="C2234" s="9"/>
      <c r="D2234" s="9"/>
      <c r="E2234" s="9"/>
      <c r="F2234" s="15"/>
      <c r="G2234" s="5"/>
      <c r="H2234" s="5"/>
      <c r="I2234" s="9"/>
      <c r="J2234" s="9"/>
      <c r="K2234" s="9"/>
      <c r="L2234" s="9"/>
      <c r="M2234" s="9"/>
      <c r="N2234" s="9"/>
      <c r="O2234" s="9"/>
      <c r="P2234" s="9"/>
      <c r="Q2234" s="9"/>
      <c r="R2234" s="9"/>
      <c r="S2234" s="9"/>
      <c r="T2234" s="9"/>
      <c r="U2234" s="9"/>
      <c r="V2234" s="9"/>
      <c r="W2234" s="9"/>
      <c r="Y2234" s="17"/>
      <c r="AA2234" s="9"/>
      <c r="AB2234" s="9"/>
      <c r="AC2234" s="9"/>
      <c r="AD2234" s="9"/>
      <c r="AE2234" s="14"/>
      <c r="AF2234" s="14"/>
      <c r="AG2234" s="14"/>
      <c r="AH2234" s="14"/>
      <c r="AI2234" s="14"/>
      <c r="AJ2234" s="14"/>
      <c r="AK2234" s="6"/>
      <c r="AL2234" s="6"/>
      <c r="AM2234" s="6"/>
      <c r="AN2234" s="6"/>
      <c r="AO2234" s="6"/>
      <c r="AP2234" s="6"/>
      <c r="AQ2234" s="6"/>
      <c r="AR2234" s="6"/>
      <c r="AS2234" s="6"/>
      <c r="AT2234" s="6"/>
      <c r="AU2234" s="39"/>
      <c r="AV2234" s="39"/>
      <c r="AW2234" s="6"/>
      <c r="AX2234" s="6"/>
      <c r="AY2234" s="6"/>
      <c r="AZ2234" s="6"/>
      <c r="BA2234" s="6"/>
      <c r="BB2234" s="6"/>
      <c r="BC2234" s="6"/>
      <c r="BD2234" s="6"/>
      <c r="BE2234" s="6"/>
      <c r="BF2234" s="6"/>
      <c r="BG2234" s="6"/>
      <c r="BH2234" s="6"/>
      <c r="BI2234" s="6"/>
      <c r="BJ2234" s="6"/>
    </row>
    <row r="2235" spans="1:62" x14ac:dyDescent="0.3">
      <c r="A2235" s="9"/>
      <c r="B2235" s="76"/>
      <c r="C2235" s="9"/>
      <c r="D2235" s="9"/>
      <c r="E2235" s="9"/>
      <c r="F2235" s="15"/>
      <c r="G2235" s="5"/>
      <c r="H2235" s="5"/>
      <c r="I2235" s="9"/>
      <c r="J2235" s="9"/>
      <c r="K2235" s="9"/>
      <c r="L2235" s="9"/>
      <c r="M2235" s="9"/>
      <c r="N2235" s="9"/>
      <c r="O2235" s="9"/>
      <c r="P2235" s="9"/>
      <c r="Q2235" s="9"/>
      <c r="R2235" s="9"/>
      <c r="S2235" s="9"/>
      <c r="T2235" s="9"/>
      <c r="U2235" s="9"/>
      <c r="V2235" s="9"/>
      <c r="W2235" s="9"/>
      <c r="Y2235" s="17"/>
      <c r="AA2235" s="9"/>
      <c r="AB2235" s="9"/>
      <c r="AC2235" s="9"/>
      <c r="AD2235" s="9"/>
      <c r="AE2235" s="14"/>
      <c r="AF2235" s="14"/>
      <c r="AG2235" s="14"/>
      <c r="AH2235" s="14"/>
      <c r="AI2235" s="14"/>
      <c r="AJ2235" s="14"/>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row>
    <row r="2236" spans="1:62" x14ac:dyDescent="0.3">
      <c r="A2236" s="9"/>
      <c r="B2236" s="76"/>
      <c r="C2236" s="9"/>
      <c r="D2236" s="9"/>
      <c r="E2236" s="9"/>
      <c r="F2236" s="15"/>
      <c r="G2236" s="5"/>
      <c r="H2236" s="5"/>
      <c r="I2236" s="9"/>
      <c r="J2236" s="9"/>
      <c r="K2236" s="9"/>
      <c r="L2236" s="9"/>
      <c r="M2236" s="9"/>
      <c r="N2236" s="9"/>
      <c r="O2236" s="9"/>
      <c r="P2236" s="9"/>
      <c r="Q2236" s="9"/>
      <c r="R2236" s="9"/>
      <c r="S2236" s="9"/>
      <c r="T2236" s="9"/>
      <c r="U2236" s="9"/>
      <c r="V2236" s="9"/>
      <c r="W2236" s="9"/>
      <c r="Y2236" s="17"/>
      <c r="AA2236" s="9"/>
      <c r="AB2236" s="9"/>
      <c r="AC2236" s="9"/>
      <c r="AD2236" s="9"/>
      <c r="AE2236" s="14"/>
      <c r="AF2236" s="14"/>
      <c r="AG2236" s="14"/>
      <c r="AH2236" s="14"/>
      <c r="AI2236" s="14"/>
      <c r="AJ2236" s="14"/>
      <c r="AK2236" s="6"/>
      <c r="AL2236" s="6"/>
      <c r="AM2236" s="6"/>
      <c r="AN2236" s="6"/>
      <c r="AO2236" s="6"/>
      <c r="AP2236" s="6"/>
      <c r="AQ2236" s="6"/>
      <c r="AR2236" s="6"/>
      <c r="AS2236" s="6"/>
      <c r="AT2236" s="6"/>
      <c r="AU2236" s="39"/>
      <c r="AV2236" s="39"/>
      <c r="AW2236" s="6"/>
      <c r="AX2236" s="6"/>
      <c r="AY2236" s="6"/>
      <c r="AZ2236" s="6"/>
      <c r="BA2236" s="6"/>
      <c r="BB2236" s="6"/>
      <c r="BC2236" s="6"/>
      <c r="BD2236" s="6"/>
      <c r="BE2236" s="6"/>
      <c r="BF2236" s="6"/>
      <c r="BG2236" s="6"/>
      <c r="BH2236" s="6"/>
      <c r="BI2236" s="6"/>
      <c r="BJ2236" s="6"/>
    </row>
    <row r="2237" spans="1:62" x14ac:dyDescent="0.3">
      <c r="A2237" s="9"/>
      <c r="B2237" s="76"/>
      <c r="C2237" s="9"/>
      <c r="D2237" s="9"/>
      <c r="E2237" s="9"/>
      <c r="F2237" s="15"/>
      <c r="G2237" s="5"/>
      <c r="H2237" s="5"/>
      <c r="I2237" s="9"/>
      <c r="J2237" s="9"/>
      <c r="K2237" s="9"/>
      <c r="L2237" s="9"/>
      <c r="M2237" s="9"/>
      <c r="N2237" s="9"/>
      <c r="O2237" s="9"/>
      <c r="P2237" s="9"/>
      <c r="Q2237" s="9"/>
      <c r="R2237" s="9"/>
      <c r="S2237" s="9"/>
      <c r="T2237" s="9"/>
      <c r="U2237" s="9"/>
      <c r="V2237" s="8"/>
      <c r="W2237" s="8"/>
      <c r="X2237" s="7"/>
      <c r="Y2237" s="18"/>
      <c r="Z2237" s="7"/>
      <c r="AA2237" s="7"/>
      <c r="AB2237" s="7"/>
      <c r="AC2237" s="9"/>
      <c r="AD2237" s="8"/>
      <c r="AE2237" s="14"/>
      <c r="AF2237" s="14"/>
      <c r="AG2237" s="14"/>
      <c r="AH2237" s="14"/>
      <c r="AI2237" s="14"/>
      <c r="AJ2237" s="14"/>
      <c r="AK2237" s="5"/>
      <c r="AL2237" s="6"/>
      <c r="AM2237" s="5"/>
      <c r="AN2237" s="5"/>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row>
    <row r="2238" spans="1:62" x14ac:dyDescent="0.3">
      <c r="A2238" s="9"/>
      <c r="B2238" s="76"/>
      <c r="C2238" s="9"/>
      <c r="D2238" s="9"/>
      <c r="E2238" s="9"/>
      <c r="F2238" s="15"/>
      <c r="G2238" s="5"/>
      <c r="H2238" s="5"/>
      <c r="I2238" s="9"/>
      <c r="J2238" s="9"/>
      <c r="K2238" s="9"/>
      <c r="L2238" s="9"/>
      <c r="M2238" s="9"/>
      <c r="N2238" s="9"/>
      <c r="O2238" s="9"/>
      <c r="P2238" s="9"/>
      <c r="Q2238" s="9"/>
      <c r="R2238" s="9"/>
      <c r="S2238" s="9"/>
      <c r="T2238" s="9"/>
      <c r="U2238" s="9"/>
      <c r="V2238" s="8"/>
      <c r="W2238" s="8"/>
      <c r="X2238" s="7"/>
      <c r="Y2238" s="18"/>
      <c r="Z2238" s="7"/>
      <c r="AA2238" s="7"/>
      <c r="AB2238" s="7"/>
      <c r="AC2238" s="9"/>
      <c r="AD2238" s="8"/>
      <c r="AE2238" s="14"/>
      <c r="AF2238" s="14"/>
      <c r="AG2238" s="14"/>
      <c r="AH2238" s="14"/>
      <c r="AI2238" s="14"/>
      <c r="AJ2238" s="14"/>
      <c r="AK2238" s="5"/>
      <c r="AL2238" s="6"/>
      <c r="AM2238" s="5"/>
      <c r="AN2238" s="5"/>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row>
    <row r="2239" spans="1:62" x14ac:dyDescent="0.3">
      <c r="A2239" s="135"/>
      <c r="B2239" s="76"/>
      <c r="C2239" s="9"/>
      <c r="D2239" s="9"/>
      <c r="E2239" s="9"/>
      <c r="F2239" s="15"/>
      <c r="G2239" s="5"/>
      <c r="H2239" s="5"/>
      <c r="I2239" s="9"/>
      <c r="J2239" s="9"/>
      <c r="K2239" s="9"/>
      <c r="L2239" s="9"/>
      <c r="M2239" s="9"/>
      <c r="N2239" s="9"/>
      <c r="O2239" s="9"/>
      <c r="P2239" s="9"/>
      <c r="Q2239" s="9"/>
      <c r="R2239" s="9"/>
      <c r="S2239" s="9"/>
      <c r="T2239" s="9"/>
      <c r="U2239" s="9"/>
      <c r="V2239" s="8"/>
      <c r="W2239" s="8"/>
      <c r="X2239" s="7"/>
      <c r="Y2239" s="18"/>
      <c r="Z2239" s="7"/>
      <c r="AA2239" s="7"/>
      <c r="AB2239" s="7"/>
      <c r="AC2239" s="9"/>
      <c r="AD2239" s="8"/>
      <c r="AE2239" s="14"/>
      <c r="AF2239" s="14"/>
      <c r="AG2239" s="14"/>
      <c r="AH2239" s="14"/>
      <c r="AI2239" s="14"/>
      <c r="AJ2239" s="14"/>
      <c r="AK2239" s="136"/>
      <c r="AL2239" s="6"/>
      <c r="AM2239" s="5"/>
      <c r="AN2239" s="5"/>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row>
    <row r="2240" spans="1:62" x14ac:dyDescent="0.3">
      <c r="A2240" s="135"/>
      <c r="B2240" s="76"/>
      <c r="C2240" s="9"/>
      <c r="D2240" s="9"/>
      <c r="E2240" s="9"/>
      <c r="F2240" s="15"/>
      <c r="G2240" s="5"/>
      <c r="H2240" s="5"/>
      <c r="I2240" s="9"/>
      <c r="J2240" s="9"/>
      <c r="K2240" s="9"/>
      <c r="L2240" s="9"/>
      <c r="M2240" s="9"/>
      <c r="N2240" s="9"/>
      <c r="O2240" s="9"/>
      <c r="P2240" s="9"/>
      <c r="Q2240" s="9"/>
      <c r="R2240" s="9"/>
      <c r="S2240" s="9"/>
      <c r="T2240" s="9"/>
      <c r="U2240" s="9"/>
      <c r="V2240" s="8"/>
      <c r="W2240" s="8"/>
      <c r="X2240" s="7"/>
      <c r="Y2240" s="18"/>
      <c r="Z2240" s="7"/>
      <c r="AA2240" s="7"/>
      <c r="AB2240" s="7"/>
      <c r="AC2240" s="9"/>
      <c r="AD2240" s="8"/>
      <c r="AE2240" s="14"/>
      <c r="AF2240" s="14"/>
      <c r="AG2240" s="14"/>
      <c r="AH2240" s="14"/>
      <c r="AI2240" s="14"/>
      <c r="AJ2240" s="14"/>
      <c r="AK2240" s="136"/>
      <c r="AL2240" s="6"/>
      <c r="AM2240" s="5"/>
      <c r="AN2240" s="5"/>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row>
    <row r="2241" spans="1:62" x14ac:dyDescent="0.3">
      <c r="A2241" s="9"/>
      <c r="B2241" s="76"/>
      <c r="C2241" s="9"/>
      <c r="D2241" s="9"/>
      <c r="E2241" s="9"/>
      <c r="F2241" s="15"/>
      <c r="G2241" s="5"/>
      <c r="H2241" s="5"/>
      <c r="I2241" s="9"/>
      <c r="J2241" s="9"/>
      <c r="K2241" s="9"/>
      <c r="L2241" s="9"/>
      <c r="M2241" s="9"/>
      <c r="N2241" s="9"/>
      <c r="O2241" s="9"/>
      <c r="P2241" s="9"/>
      <c r="Q2241" s="9"/>
      <c r="R2241" s="9"/>
      <c r="S2241" s="9"/>
      <c r="T2241" s="9"/>
      <c r="U2241" s="9"/>
      <c r="V2241" s="9"/>
      <c r="W2241" s="9"/>
      <c r="Y2241" s="17"/>
      <c r="AA2241" s="9"/>
      <c r="AB2241" s="9"/>
      <c r="AC2241" s="9"/>
      <c r="AD2241" s="9"/>
      <c r="AE2241" s="14"/>
      <c r="AF2241" s="14"/>
      <c r="AG2241" s="14"/>
      <c r="AH2241" s="14"/>
      <c r="AI2241" s="14"/>
      <c r="AJ2241" s="14"/>
      <c r="AK2241" s="6"/>
      <c r="AL2241" s="6"/>
      <c r="AM2241" s="6"/>
      <c r="AN2241" s="6"/>
      <c r="AO2241" s="6"/>
      <c r="AP2241" s="6"/>
      <c r="AQ2241" s="6"/>
      <c r="AR2241" s="6"/>
      <c r="AS2241" s="6"/>
      <c r="AT2241" s="6"/>
      <c r="AU2241" s="39"/>
      <c r="AV2241" s="39"/>
      <c r="AW2241" s="6"/>
      <c r="AX2241" s="6"/>
      <c r="AY2241" s="6"/>
      <c r="AZ2241" s="6"/>
      <c r="BA2241" s="6"/>
      <c r="BB2241" s="6"/>
      <c r="BC2241" s="6"/>
      <c r="BD2241" s="6"/>
      <c r="BE2241" s="6"/>
      <c r="BF2241" s="6"/>
      <c r="BG2241" s="6"/>
      <c r="BH2241" s="6"/>
      <c r="BI2241" s="6"/>
      <c r="BJ2241" s="6"/>
    </row>
    <row r="2242" spans="1:62" x14ac:dyDescent="0.3">
      <c r="A2242" s="135"/>
      <c r="B2242" s="76"/>
      <c r="C2242" s="9"/>
      <c r="D2242" s="9"/>
      <c r="E2242" s="9"/>
      <c r="F2242" s="15"/>
      <c r="G2242" s="5"/>
      <c r="H2242" s="5"/>
      <c r="I2242" s="9"/>
      <c r="J2242" s="9"/>
      <c r="K2242" s="9"/>
      <c r="L2242" s="9"/>
      <c r="M2242" s="9"/>
      <c r="N2242" s="9"/>
      <c r="O2242" s="9"/>
      <c r="P2242" s="9"/>
      <c r="Q2242" s="9"/>
      <c r="R2242" s="9"/>
      <c r="S2242" s="9"/>
      <c r="T2242" s="9"/>
      <c r="U2242" s="9"/>
      <c r="V2242" s="8"/>
      <c r="W2242" s="8"/>
      <c r="X2242" s="7"/>
      <c r="Y2242" s="18"/>
      <c r="Z2242" s="7"/>
      <c r="AA2242" s="7"/>
      <c r="AB2242" s="7"/>
      <c r="AC2242" s="9"/>
      <c r="AD2242" s="8"/>
      <c r="AE2242" s="14"/>
      <c r="AF2242" s="14"/>
      <c r="AG2242" s="14"/>
      <c r="AH2242" s="14"/>
      <c r="AI2242" s="14"/>
      <c r="AJ2242" s="14"/>
      <c r="AK2242" s="136"/>
      <c r="AL2242" s="6"/>
      <c r="AM2242" s="5"/>
      <c r="AN2242" s="5"/>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row>
    <row r="2243" spans="1:62" ht="13.5" customHeight="1" x14ac:dyDescent="0.35">
      <c r="A2243" s="120"/>
      <c r="B2243" s="19"/>
      <c r="C2243" s="1"/>
      <c r="D2243" s="9"/>
      <c r="E2243" s="1"/>
      <c r="F2243" s="15"/>
      <c r="G2243" s="37"/>
      <c r="H2243" s="5"/>
      <c r="I2243" s="22"/>
      <c r="J2243" s="22"/>
      <c r="K2243" s="22"/>
      <c r="L2243" s="60"/>
      <c r="M2243" s="60"/>
      <c r="N2243" s="60"/>
      <c r="O2243" s="60"/>
      <c r="P2243" s="60"/>
      <c r="Q2243" s="60"/>
      <c r="R2243" s="60"/>
      <c r="S2243" s="60"/>
      <c r="T2243" s="60"/>
      <c r="U2243" s="60"/>
      <c r="V2243" s="60"/>
      <c r="W2243" s="60"/>
      <c r="X2243" s="60"/>
      <c r="Y2243" s="59"/>
      <c r="Z2243" s="20"/>
      <c r="AA2243" s="60"/>
      <c r="AB2243" s="60"/>
      <c r="AC2243" s="60"/>
      <c r="AD2243" s="60"/>
      <c r="AE2243" s="22"/>
      <c r="AF2243" s="22"/>
      <c r="AG2243" s="22"/>
      <c r="AH2243" s="22"/>
      <c r="AI2243" s="22"/>
      <c r="AJ2243" s="22"/>
      <c r="AK2243" s="39"/>
      <c r="AL2243" s="39"/>
      <c r="AM2243" s="39"/>
      <c r="AN2243" s="39"/>
      <c r="AO2243" s="39"/>
      <c r="AP2243" s="39"/>
      <c r="AQ2243" s="39"/>
      <c r="AR2243" s="40"/>
      <c r="AS2243" s="39"/>
      <c r="AT2243" s="40"/>
      <c r="AU2243" s="39"/>
      <c r="AV2243" s="39"/>
      <c r="AW2243" s="39"/>
      <c r="AX2243" s="39"/>
      <c r="AY2243" s="39"/>
      <c r="AZ2243" s="40"/>
      <c r="BA2243" s="39"/>
      <c r="BB2243" s="40"/>
      <c r="BC2243" s="39"/>
      <c r="BD2243" s="40"/>
      <c r="BE2243" s="39"/>
      <c r="BF2243" s="39"/>
      <c r="BG2243" s="39"/>
      <c r="BH2243" s="56"/>
      <c r="BI2243" s="56"/>
      <c r="BJ2243" s="133"/>
    </row>
    <row r="2244" spans="1:62" ht="13.5" customHeight="1" x14ac:dyDescent="0.35">
      <c r="A2244" s="120"/>
      <c r="B2244" s="19"/>
      <c r="C2244" s="1"/>
      <c r="D2244" s="9"/>
      <c r="E2244" s="1"/>
      <c r="F2244" s="15"/>
      <c r="G2244" s="37"/>
      <c r="H2244" s="5"/>
      <c r="I2244" s="22"/>
      <c r="J2244" s="22"/>
      <c r="K2244" s="22"/>
      <c r="L2244" s="60"/>
      <c r="M2244" s="60"/>
      <c r="N2244" s="60"/>
      <c r="O2244" s="60"/>
      <c r="P2244" s="60"/>
      <c r="Q2244" s="60"/>
      <c r="R2244" s="60"/>
      <c r="S2244" s="60"/>
      <c r="T2244" s="60"/>
      <c r="U2244" s="60"/>
      <c r="V2244" s="60"/>
      <c r="W2244" s="60"/>
      <c r="X2244" s="60"/>
      <c r="Y2244" s="59"/>
      <c r="Z2244" s="20"/>
      <c r="AA2244" s="60"/>
      <c r="AB2244" s="60"/>
      <c r="AC2244" s="60"/>
      <c r="AD2244" s="60"/>
      <c r="AE2244" s="22"/>
      <c r="AF2244" s="22"/>
      <c r="AG2244" s="22"/>
      <c r="AH2244" s="22"/>
      <c r="AI2244" s="22"/>
      <c r="AJ2244" s="22"/>
      <c r="AK2244" s="39"/>
      <c r="AL2244" s="39"/>
      <c r="AM2244" s="39"/>
      <c r="AN2244" s="39"/>
      <c r="AO2244" s="39"/>
      <c r="AP2244" s="39"/>
      <c r="AQ2244" s="39"/>
      <c r="AR2244" s="40"/>
      <c r="AS2244" s="39"/>
      <c r="AT2244" s="40"/>
      <c r="AU2244" s="39"/>
      <c r="AV2244" s="39"/>
      <c r="AW2244" s="39"/>
      <c r="AX2244" s="39"/>
      <c r="AY2244" s="39"/>
      <c r="AZ2244" s="40"/>
      <c r="BA2244" s="39"/>
      <c r="BB2244" s="40"/>
      <c r="BC2244" s="39"/>
      <c r="BD2244" s="40"/>
      <c r="BE2244" s="39"/>
      <c r="BF2244" s="39"/>
      <c r="BG2244" s="39"/>
      <c r="BH2244" s="56"/>
      <c r="BI2244" s="56"/>
      <c r="BJ2244" s="133"/>
    </row>
    <row r="2245" spans="1:62" x14ac:dyDescent="0.3">
      <c r="A2245" s="9"/>
      <c r="B2245" s="76"/>
      <c r="C2245" s="9"/>
      <c r="D2245" s="9"/>
      <c r="E2245" s="9"/>
      <c r="F2245" s="15"/>
      <c r="G2245" s="5"/>
      <c r="H2245" s="5"/>
      <c r="I2245" s="9"/>
      <c r="J2245" s="9"/>
      <c r="K2245" s="9"/>
      <c r="L2245" s="9"/>
      <c r="M2245" s="9"/>
      <c r="N2245" s="9"/>
      <c r="O2245" s="9"/>
      <c r="P2245" s="9"/>
      <c r="Q2245" s="9"/>
      <c r="R2245" s="9"/>
      <c r="S2245" s="9"/>
      <c r="T2245" s="9"/>
      <c r="U2245" s="9"/>
      <c r="V2245" s="9"/>
      <c r="W2245" s="9"/>
      <c r="Y2245" s="17"/>
      <c r="AA2245" s="9"/>
      <c r="AB2245" s="9"/>
      <c r="AC2245" s="9"/>
      <c r="AD2245" s="9"/>
      <c r="AE2245" s="14"/>
      <c r="AF2245" s="14"/>
      <c r="AG2245" s="14"/>
      <c r="AH2245" s="14"/>
      <c r="AI2245" s="14"/>
      <c r="AJ2245" s="14"/>
      <c r="AK2245" s="6"/>
      <c r="AL2245" s="6"/>
      <c r="AM2245" s="6"/>
      <c r="AN2245" s="6"/>
      <c r="AO2245" s="6"/>
      <c r="AP2245" s="6"/>
      <c r="AQ2245" s="6"/>
      <c r="AR2245" s="6"/>
      <c r="AS2245" s="6"/>
      <c r="AT2245" s="6"/>
      <c r="AU2245" s="39"/>
      <c r="AV2245" s="39"/>
      <c r="AW2245" s="6"/>
      <c r="AX2245" s="6"/>
      <c r="AY2245" s="6"/>
      <c r="AZ2245" s="6"/>
      <c r="BA2245" s="6"/>
      <c r="BB2245" s="6"/>
      <c r="BC2245" s="6"/>
      <c r="BD2245" s="6"/>
      <c r="BE2245" s="6"/>
      <c r="BF2245" s="6"/>
      <c r="BG2245" s="6"/>
      <c r="BH2245" s="6"/>
      <c r="BI2245" s="6"/>
      <c r="BJ2245" s="6"/>
    </row>
    <row r="2246" spans="1:62" x14ac:dyDescent="0.3">
      <c r="A2246" s="9"/>
      <c r="B2246" s="76"/>
      <c r="C2246" s="9"/>
      <c r="D2246" s="9"/>
      <c r="E2246" s="9"/>
      <c r="F2246" s="15"/>
      <c r="G2246" s="5"/>
      <c r="H2246" s="5"/>
      <c r="I2246" s="9"/>
      <c r="J2246" s="9"/>
      <c r="K2246" s="9"/>
      <c r="L2246" s="9"/>
      <c r="M2246" s="9"/>
      <c r="N2246" s="9"/>
      <c r="O2246" s="9"/>
      <c r="P2246" s="9"/>
      <c r="Q2246" s="9"/>
      <c r="R2246" s="9"/>
      <c r="S2246" s="9"/>
      <c r="T2246" s="9"/>
      <c r="U2246" s="9"/>
      <c r="V2246" s="9"/>
      <c r="W2246" s="9"/>
      <c r="Y2246" s="17"/>
      <c r="AA2246" s="9"/>
      <c r="AB2246" s="9"/>
      <c r="AC2246" s="9"/>
      <c r="AD2246" s="9"/>
      <c r="AE2246" s="14"/>
      <c r="AF2246" s="14"/>
      <c r="AG2246" s="14"/>
      <c r="AH2246" s="14"/>
      <c r="AI2246" s="14"/>
      <c r="AJ2246" s="14"/>
      <c r="AK2246" s="6"/>
      <c r="AL2246" s="6"/>
      <c r="AM2246" s="6"/>
      <c r="AN2246" s="6"/>
      <c r="AO2246" s="6"/>
      <c r="AP2246" s="6"/>
      <c r="AQ2246" s="6"/>
      <c r="AR2246" s="6"/>
      <c r="AS2246" s="6"/>
      <c r="AT2246" s="6"/>
      <c r="AU2246" s="39"/>
      <c r="AV2246" s="39"/>
      <c r="AW2246" s="6"/>
      <c r="AX2246" s="6"/>
      <c r="AY2246" s="6"/>
      <c r="AZ2246" s="6"/>
      <c r="BA2246" s="6"/>
      <c r="BB2246" s="6"/>
      <c r="BC2246" s="6"/>
      <c r="BD2246" s="6"/>
      <c r="BE2246" s="6"/>
      <c r="BF2246" s="6"/>
      <c r="BG2246" s="6"/>
      <c r="BH2246" s="6"/>
      <c r="BI2246" s="6"/>
      <c r="BJ2246" s="6"/>
    </row>
    <row r="2247" spans="1:62" ht="13.5" customHeight="1" x14ac:dyDescent="0.35">
      <c r="A2247" s="120"/>
      <c r="B2247" s="19"/>
      <c r="C2247" s="1"/>
      <c r="D2247" s="9"/>
      <c r="E2247" s="1"/>
      <c r="F2247" s="15"/>
      <c r="G2247" s="37"/>
      <c r="H2247" s="5"/>
      <c r="I2247" s="22"/>
      <c r="J2247" s="22"/>
      <c r="K2247" s="22"/>
      <c r="L2247" s="60"/>
      <c r="M2247" s="60"/>
      <c r="N2247" s="60"/>
      <c r="O2247" s="60"/>
      <c r="P2247" s="60"/>
      <c r="Q2247" s="60"/>
      <c r="R2247" s="60"/>
      <c r="S2247" s="60"/>
      <c r="T2247" s="60"/>
      <c r="U2247" s="60"/>
      <c r="V2247" s="60"/>
      <c r="W2247" s="60"/>
      <c r="X2247" s="60"/>
      <c r="Y2247" s="59"/>
      <c r="Z2247" s="20"/>
      <c r="AA2247" s="60"/>
      <c r="AB2247" s="60"/>
      <c r="AC2247" s="60"/>
      <c r="AD2247" s="60"/>
      <c r="AE2247" s="22"/>
      <c r="AF2247" s="22"/>
      <c r="AG2247" s="22"/>
      <c r="AH2247" s="22"/>
      <c r="AI2247" s="22"/>
      <c r="AJ2247" s="22"/>
      <c r="AK2247" s="39"/>
      <c r="AL2247" s="39"/>
      <c r="AM2247" s="39"/>
      <c r="AN2247" s="39"/>
      <c r="AO2247" s="39"/>
      <c r="AP2247" s="39"/>
      <c r="AQ2247" s="39"/>
      <c r="AR2247" s="40"/>
      <c r="AS2247" s="39"/>
      <c r="AT2247" s="40"/>
      <c r="AU2247" s="39"/>
      <c r="AV2247" s="39"/>
      <c r="AW2247" s="39"/>
      <c r="AX2247" s="39"/>
      <c r="AY2247" s="39"/>
      <c r="AZ2247" s="40"/>
      <c r="BA2247" s="39"/>
      <c r="BB2247" s="40"/>
      <c r="BC2247" s="39"/>
      <c r="BD2247" s="40"/>
      <c r="BE2247" s="39"/>
      <c r="BF2247" s="39"/>
      <c r="BG2247" s="39"/>
      <c r="BH2247" s="56"/>
      <c r="BI2247" s="56"/>
      <c r="BJ2247" s="133"/>
    </row>
    <row r="2248" spans="1:62" x14ac:dyDescent="0.3">
      <c r="A2248" s="9"/>
      <c r="B2248" s="76"/>
      <c r="C2248" s="9"/>
      <c r="D2248" s="9"/>
      <c r="E2248" s="9"/>
      <c r="F2248" s="15"/>
      <c r="G2248" s="5"/>
      <c r="H2248" s="5"/>
      <c r="I2248" s="9"/>
      <c r="J2248" s="9"/>
      <c r="K2248" s="9"/>
      <c r="L2248" s="9"/>
      <c r="M2248" s="9"/>
      <c r="N2248" s="9"/>
      <c r="O2248" s="9"/>
      <c r="P2248" s="9"/>
      <c r="Q2248" s="9"/>
      <c r="R2248" s="9"/>
      <c r="S2248" s="9"/>
      <c r="T2248" s="9"/>
      <c r="U2248" s="9"/>
      <c r="V2248" s="8"/>
      <c r="W2248" s="8"/>
      <c r="X2248" s="7"/>
      <c r="Y2248" s="18"/>
      <c r="Z2248" s="7"/>
      <c r="AA2248" s="7"/>
      <c r="AB2248" s="7"/>
      <c r="AC2248" s="9"/>
      <c r="AD2248" s="8"/>
      <c r="AE2248" s="14"/>
      <c r="AF2248" s="14"/>
      <c r="AG2248" s="14"/>
      <c r="AH2248" s="14"/>
      <c r="AI2248" s="14"/>
      <c r="AJ2248" s="14"/>
      <c r="AK2248" s="5"/>
      <c r="AL2248" s="6"/>
      <c r="AM2248" s="5"/>
      <c r="AN2248" s="5"/>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row>
    <row r="2249" spans="1:62" x14ac:dyDescent="0.3">
      <c r="A2249" s="9"/>
      <c r="B2249" s="76"/>
      <c r="C2249" s="9"/>
      <c r="D2249" s="9"/>
      <c r="E2249" s="9"/>
      <c r="F2249" s="15"/>
      <c r="G2249" s="5"/>
      <c r="H2249" s="5"/>
      <c r="I2249" s="9"/>
      <c r="J2249" s="9"/>
      <c r="K2249" s="9"/>
      <c r="L2249" s="9"/>
      <c r="M2249" s="9"/>
      <c r="N2249" s="9"/>
      <c r="O2249" s="9"/>
      <c r="P2249" s="9"/>
      <c r="Q2249" s="9"/>
      <c r="R2249" s="9"/>
      <c r="S2249" s="9"/>
      <c r="T2249" s="9"/>
      <c r="U2249" s="9"/>
      <c r="V2249" s="9"/>
      <c r="W2249" s="9"/>
      <c r="Y2249" s="17"/>
      <c r="AA2249" s="9"/>
      <c r="AB2249" s="9"/>
      <c r="AC2249" s="9"/>
      <c r="AD2249" s="9"/>
      <c r="AE2249" s="14"/>
      <c r="AF2249" s="14"/>
      <c r="AG2249" s="14"/>
      <c r="AH2249" s="14"/>
      <c r="AI2249" s="14"/>
      <c r="AJ2249" s="14"/>
      <c r="AK2249" s="6"/>
      <c r="AL2249" s="6"/>
      <c r="AM2249" s="6"/>
      <c r="AN2249" s="6"/>
      <c r="AO2249" s="6"/>
      <c r="AP2249" s="6"/>
      <c r="AQ2249" s="6"/>
      <c r="AR2249" s="6"/>
      <c r="AS2249" s="6"/>
      <c r="AT2249" s="6"/>
      <c r="AU2249" s="39"/>
      <c r="AV2249" s="39"/>
      <c r="AW2249" s="6"/>
      <c r="AX2249" s="6"/>
      <c r="AY2249" s="6"/>
      <c r="AZ2249" s="6"/>
      <c r="BA2249" s="6"/>
      <c r="BB2249" s="6"/>
      <c r="BC2249" s="6"/>
      <c r="BD2249" s="6"/>
      <c r="BE2249" s="6"/>
      <c r="BF2249" s="6"/>
      <c r="BG2249" s="6"/>
      <c r="BH2249" s="6"/>
      <c r="BI2249" s="6"/>
      <c r="BJ2249" s="6"/>
    </row>
    <row r="2250" spans="1:62" x14ac:dyDescent="0.3">
      <c r="A2250" s="135"/>
      <c r="B2250" s="76"/>
      <c r="C2250" s="9"/>
      <c r="D2250" s="9"/>
      <c r="E2250" s="9"/>
      <c r="F2250" s="15"/>
      <c r="G2250" s="5"/>
      <c r="H2250" s="5"/>
      <c r="I2250" s="9"/>
      <c r="J2250" s="9"/>
      <c r="K2250" s="9"/>
      <c r="L2250" s="9"/>
      <c r="M2250" s="9"/>
      <c r="N2250" s="9"/>
      <c r="O2250" s="9"/>
      <c r="P2250" s="9"/>
      <c r="Q2250" s="9"/>
      <c r="R2250" s="9"/>
      <c r="S2250" s="9"/>
      <c r="T2250" s="9"/>
      <c r="U2250" s="9"/>
      <c r="V2250" s="8"/>
      <c r="W2250" s="8"/>
      <c r="X2250" s="7"/>
      <c r="Y2250" s="18"/>
      <c r="Z2250" s="7"/>
      <c r="AA2250" s="7"/>
      <c r="AB2250" s="7"/>
      <c r="AC2250" s="9"/>
      <c r="AD2250" s="8"/>
      <c r="AE2250" s="14"/>
      <c r="AF2250" s="14"/>
      <c r="AG2250" s="14"/>
      <c r="AH2250" s="14"/>
      <c r="AI2250" s="14"/>
      <c r="AJ2250" s="14"/>
      <c r="AK2250" s="136"/>
      <c r="AL2250" s="6"/>
      <c r="AM2250" s="5"/>
      <c r="AN2250" s="5"/>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row>
    <row r="2251" spans="1:62" x14ac:dyDescent="0.3">
      <c r="A2251" s="9"/>
      <c r="B2251" s="76"/>
      <c r="C2251" s="9"/>
      <c r="D2251" s="9"/>
      <c r="E2251" s="9"/>
      <c r="F2251" s="15"/>
      <c r="G2251" s="5"/>
      <c r="H2251" s="5"/>
      <c r="I2251" s="9"/>
      <c r="J2251" s="9"/>
      <c r="K2251" s="9"/>
      <c r="L2251" s="9"/>
      <c r="M2251" s="9"/>
      <c r="N2251" s="9"/>
      <c r="O2251" s="9"/>
      <c r="P2251" s="9"/>
      <c r="Q2251" s="9"/>
      <c r="R2251" s="9"/>
      <c r="S2251" s="9"/>
      <c r="T2251" s="9"/>
      <c r="U2251" s="9"/>
      <c r="V2251" s="9"/>
      <c r="W2251" s="9"/>
      <c r="Y2251" s="17"/>
      <c r="AA2251" s="9"/>
      <c r="AB2251" s="9"/>
      <c r="AC2251" s="9"/>
      <c r="AD2251" s="9"/>
      <c r="AE2251" s="14"/>
      <c r="AF2251" s="14"/>
      <c r="AG2251" s="14"/>
      <c r="AH2251" s="14"/>
      <c r="AI2251" s="14"/>
      <c r="AJ2251" s="14"/>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row>
    <row r="2252" spans="1:62" x14ac:dyDescent="0.3">
      <c r="A2252" s="9"/>
      <c r="B2252" s="76"/>
      <c r="C2252" s="9"/>
      <c r="D2252" s="9"/>
      <c r="E2252" s="9"/>
      <c r="F2252" s="15"/>
      <c r="G2252" s="5"/>
      <c r="H2252" s="5"/>
      <c r="I2252" s="9"/>
      <c r="J2252" s="9"/>
      <c r="K2252" s="9"/>
      <c r="L2252" s="9"/>
      <c r="M2252" s="9"/>
      <c r="N2252" s="9"/>
      <c r="O2252" s="9"/>
      <c r="P2252" s="9"/>
      <c r="Q2252" s="9"/>
      <c r="R2252" s="9"/>
      <c r="S2252" s="9"/>
      <c r="T2252" s="9"/>
      <c r="U2252" s="9"/>
      <c r="V2252" s="8"/>
      <c r="W2252" s="8"/>
      <c r="X2252" s="7"/>
      <c r="Y2252" s="18"/>
      <c r="Z2252" s="7"/>
      <c r="AA2252" s="7"/>
      <c r="AB2252" s="7"/>
      <c r="AC2252" s="9"/>
      <c r="AD2252" s="8"/>
      <c r="AE2252" s="14"/>
      <c r="AF2252" s="14"/>
      <c r="AG2252" s="14"/>
      <c r="AH2252" s="14"/>
      <c r="AI2252" s="14"/>
      <c r="AJ2252" s="14"/>
      <c r="AK2252" s="5"/>
      <c r="AL2252" s="6"/>
      <c r="AM2252" s="5"/>
      <c r="AN2252" s="5"/>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row>
    <row r="2253" spans="1:62" ht="13.5" customHeight="1" x14ac:dyDescent="0.35">
      <c r="A2253" s="120"/>
      <c r="B2253" s="19"/>
      <c r="C2253" s="1"/>
      <c r="D2253" s="9"/>
      <c r="E2253" s="1"/>
      <c r="F2253" s="15"/>
      <c r="G2253" s="37"/>
      <c r="H2253" s="5"/>
      <c r="I2253" s="22"/>
      <c r="J2253" s="22"/>
      <c r="K2253" s="22"/>
      <c r="L2253" s="60"/>
      <c r="M2253" s="60"/>
      <c r="N2253" s="60"/>
      <c r="O2253" s="60"/>
      <c r="P2253" s="60"/>
      <c r="Q2253" s="60"/>
      <c r="R2253" s="60"/>
      <c r="S2253" s="60"/>
      <c r="T2253" s="60"/>
      <c r="U2253" s="60"/>
      <c r="V2253" s="60"/>
      <c r="W2253" s="60"/>
      <c r="X2253" s="60"/>
      <c r="Y2253" s="59"/>
      <c r="Z2253" s="20"/>
      <c r="AA2253" s="60"/>
      <c r="AB2253" s="60"/>
      <c r="AC2253" s="60"/>
      <c r="AD2253" s="60"/>
      <c r="AE2253" s="22"/>
      <c r="AF2253" s="22"/>
      <c r="AG2253" s="22"/>
      <c r="AH2253" s="22"/>
      <c r="AI2253" s="22"/>
      <c r="AJ2253" s="22"/>
      <c r="AK2253" s="39"/>
      <c r="AL2253" s="39"/>
      <c r="AM2253" s="39"/>
      <c r="AN2253" s="39"/>
      <c r="AO2253" s="39"/>
      <c r="AP2253" s="39"/>
      <c r="AQ2253" s="39"/>
      <c r="AR2253" s="40"/>
      <c r="AS2253" s="39"/>
      <c r="AT2253" s="40"/>
      <c r="AU2253" s="39"/>
      <c r="AV2253" s="39"/>
      <c r="AW2253" s="39"/>
      <c r="AX2253" s="39"/>
      <c r="AY2253" s="39"/>
      <c r="AZ2253" s="40"/>
      <c r="BA2253" s="39"/>
      <c r="BB2253" s="40"/>
      <c r="BC2253" s="39"/>
      <c r="BD2253" s="40"/>
      <c r="BE2253" s="39"/>
      <c r="BF2253" s="39"/>
      <c r="BG2253" s="39"/>
      <c r="BH2253" s="56"/>
      <c r="BI2253" s="56"/>
      <c r="BJ2253" s="133"/>
    </row>
    <row r="2254" spans="1:62" x14ac:dyDescent="0.3">
      <c r="A2254" s="135"/>
      <c r="B2254" s="76"/>
      <c r="C2254" s="9"/>
      <c r="D2254" s="9"/>
      <c r="E2254" s="9"/>
      <c r="F2254" s="15"/>
      <c r="G2254" s="5"/>
      <c r="H2254" s="5"/>
      <c r="I2254" s="9"/>
      <c r="J2254" s="9"/>
      <c r="K2254" s="9"/>
      <c r="L2254" s="9"/>
      <c r="M2254" s="9"/>
      <c r="N2254" s="9"/>
      <c r="O2254" s="9"/>
      <c r="P2254" s="9"/>
      <c r="Q2254" s="9"/>
      <c r="R2254" s="9"/>
      <c r="S2254" s="9"/>
      <c r="T2254" s="9"/>
      <c r="U2254" s="9"/>
      <c r="V2254" s="8"/>
      <c r="W2254" s="8"/>
      <c r="X2254" s="7"/>
      <c r="Y2254" s="18"/>
      <c r="Z2254" s="7"/>
      <c r="AA2254" s="7"/>
      <c r="AB2254" s="7"/>
      <c r="AC2254" s="9"/>
      <c r="AD2254" s="8"/>
      <c r="AE2254" s="14"/>
      <c r="AF2254" s="14"/>
      <c r="AG2254" s="14"/>
      <c r="AH2254" s="14"/>
      <c r="AI2254" s="14"/>
      <c r="AJ2254" s="14"/>
      <c r="AK2254" s="136"/>
      <c r="AL2254" s="6"/>
      <c r="AM2254" s="5"/>
      <c r="AN2254" s="5"/>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row>
    <row r="2255" spans="1:62" x14ac:dyDescent="0.3">
      <c r="A2255" s="9"/>
      <c r="B2255" s="76"/>
      <c r="C2255" s="9"/>
      <c r="D2255" s="9"/>
      <c r="E2255" s="9"/>
      <c r="F2255" s="15"/>
      <c r="G2255" s="5"/>
      <c r="H2255" s="5"/>
      <c r="I2255" s="9"/>
      <c r="J2255" s="9"/>
      <c r="K2255" s="9"/>
      <c r="L2255" s="9"/>
      <c r="M2255" s="9"/>
      <c r="N2255" s="9"/>
      <c r="O2255" s="9"/>
      <c r="P2255" s="9"/>
      <c r="Q2255" s="9"/>
      <c r="R2255" s="9"/>
      <c r="S2255" s="9"/>
      <c r="T2255" s="9"/>
      <c r="U2255" s="9"/>
      <c r="V2255" s="8"/>
      <c r="W2255" s="8"/>
      <c r="X2255" s="7"/>
      <c r="Y2255" s="18"/>
      <c r="Z2255" s="7"/>
      <c r="AA2255" s="7"/>
      <c r="AB2255" s="7"/>
      <c r="AC2255" s="9"/>
      <c r="AD2255" s="8"/>
      <c r="AE2255" s="14"/>
      <c r="AF2255" s="14"/>
      <c r="AG2255" s="14"/>
      <c r="AH2255" s="14"/>
      <c r="AI2255" s="14"/>
      <c r="AJ2255" s="14"/>
      <c r="AK2255" s="5"/>
      <c r="AL2255" s="6"/>
      <c r="AM2255" s="5"/>
      <c r="AN2255" s="5"/>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row>
    <row r="2256" spans="1:62" x14ac:dyDescent="0.3">
      <c r="A2256" s="9"/>
      <c r="B2256" s="76"/>
      <c r="C2256" s="9"/>
      <c r="D2256" s="9"/>
      <c r="E2256" s="9"/>
      <c r="F2256" s="15"/>
      <c r="G2256" s="5"/>
      <c r="H2256" s="5"/>
      <c r="I2256" s="9"/>
      <c r="J2256" s="9"/>
      <c r="K2256" s="9"/>
      <c r="L2256" s="9"/>
      <c r="M2256" s="9"/>
      <c r="N2256" s="9"/>
      <c r="O2256" s="9"/>
      <c r="P2256" s="9"/>
      <c r="Q2256" s="9"/>
      <c r="R2256" s="9"/>
      <c r="S2256" s="9"/>
      <c r="T2256" s="9"/>
      <c r="U2256" s="9"/>
      <c r="V2256" s="8"/>
      <c r="W2256" s="8"/>
      <c r="X2256" s="7"/>
      <c r="Y2256" s="18"/>
      <c r="Z2256" s="7"/>
      <c r="AA2256" s="7"/>
      <c r="AB2256" s="7"/>
      <c r="AC2256" s="9"/>
      <c r="AD2256" s="8"/>
      <c r="AE2256" s="14"/>
      <c r="AF2256" s="14"/>
      <c r="AG2256" s="14"/>
      <c r="AH2256" s="14"/>
      <c r="AI2256" s="14"/>
      <c r="AJ2256" s="14"/>
      <c r="AK2256" s="5"/>
      <c r="AL2256" s="6"/>
      <c r="AM2256" s="5"/>
      <c r="AN2256" s="5"/>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row>
    <row r="2257" spans="1:62" ht="13.5" customHeight="1" x14ac:dyDescent="0.35">
      <c r="A2257" s="120"/>
      <c r="B2257" s="76"/>
      <c r="C2257" s="1"/>
      <c r="D2257" s="9"/>
      <c r="E2257" s="1"/>
      <c r="F2257" s="15"/>
      <c r="G2257" s="5"/>
      <c r="H2257" s="5"/>
      <c r="I2257" s="22"/>
      <c r="J2257" s="22"/>
      <c r="K2257" s="22"/>
      <c r="L2257" s="60"/>
      <c r="M2257" s="60"/>
      <c r="N2257" s="60"/>
      <c r="O2257" s="60"/>
      <c r="P2257" s="60"/>
      <c r="Q2257" s="60"/>
      <c r="R2257" s="60"/>
      <c r="S2257" s="60"/>
      <c r="T2257" s="60"/>
      <c r="U2257" s="60"/>
      <c r="V2257" s="60"/>
      <c r="W2257" s="60"/>
      <c r="X2257" s="60"/>
      <c r="Y2257" s="59"/>
      <c r="Z2257" s="20"/>
      <c r="AA2257" s="60"/>
      <c r="AB2257" s="60"/>
      <c r="AC2257" s="60"/>
      <c r="AD2257" s="60"/>
      <c r="AE2257" s="22"/>
      <c r="AF2257" s="22"/>
      <c r="AG2257" s="22"/>
      <c r="AH2257" s="22"/>
      <c r="AI2257" s="22"/>
      <c r="AJ2257" s="22"/>
      <c r="AK2257" s="39"/>
      <c r="AL2257" s="39"/>
      <c r="AM2257" s="39"/>
      <c r="AN2257" s="39"/>
      <c r="AO2257" s="39"/>
      <c r="AP2257" s="39"/>
      <c r="AQ2257" s="39"/>
      <c r="AR2257" s="40"/>
      <c r="AS2257" s="39"/>
      <c r="AT2257" s="40"/>
      <c r="AU2257" s="39"/>
      <c r="AV2257" s="39"/>
      <c r="AW2257" s="39"/>
      <c r="AX2257" s="39"/>
      <c r="AY2257" s="39"/>
      <c r="AZ2257" s="40"/>
      <c r="BA2257" s="39"/>
      <c r="BB2257" s="40"/>
      <c r="BC2257" s="39"/>
      <c r="BD2257" s="40"/>
      <c r="BE2257" s="39"/>
      <c r="BF2257" s="39"/>
      <c r="BG2257" s="39"/>
      <c r="BH2257" s="56"/>
      <c r="BI2257" s="56"/>
      <c r="BJ2257" s="133"/>
    </row>
    <row r="2258" spans="1:62" x14ac:dyDescent="0.3">
      <c r="A2258" s="9"/>
      <c r="B2258" s="76"/>
      <c r="C2258" s="9"/>
      <c r="D2258" s="9"/>
      <c r="E2258" s="9"/>
      <c r="F2258" s="15"/>
      <c r="G2258" s="5"/>
      <c r="H2258" s="5"/>
      <c r="I2258" s="9"/>
      <c r="J2258" s="9"/>
      <c r="K2258" s="9"/>
      <c r="L2258" s="9"/>
      <c r="M2258" s="9"/>
      <c r="N2258" s="9"/>
      <c r="O2258" s="9"/>
      <c r="P2258" s="9"/>
      <c r="Q2258" s="9"/>
      <c r="R2258" s="9"/>
      <c r="S2258" s="9"/>
      <c r="T2258" s="9"/>
      <c r="U2258" s="9"/>
      <c r="V2258" s="8"/>
      <c r="W2258" s="8"/>
      <c r="X2258" s="7"/>
      <c r="Y2258" s="18"/>
      <c r="Z2258" s="7"/>
      <c r="AA2258" s="7"/>
      <c r="AB2258" s="7"/>
      <c r="AC2258" s="9"/>
      <c r="AD2258" s="8"/>
      <c r="AE2258" s="14"/>
      <c r="AF2258" s="14"/>
      <c r="AG2258" s="14"/>
      <c r="AH2258" s="14"/>
      <c r="AI2258" s="14"/>
      <c r="AJ2258" s="14"/>
      <c r="AK2258" s="5"/>
      <c r="AL2258" s="6"/>
      <c r="AM2258" s="5"/>
      <c r="AN2258" s="5"/>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row>
    <row r="2259" spans="1:62" x14ac:dyDescent="0.3">
      <c r="A2259" s="9"/>
      <c r="B2259" s="76"/>
      <c r="C2259" s="9"/>
      <c r="D2259" s="9"/>
      <c r="E2259" s="9"/>
      <c r="F2259" s="15"/>
      <c r="G2259" s="5"/>
      <c r="H2259" s="5"/>
      <c r="I2259" s="9"/>
      <c r="J2259" s="9"/>
      <c r="K2259" s="9"/>
      <c r="L2259" s="9"/>
      <c r="M2259" s="9"/>
      <c r="N2259" s="9"/>
      <c r="O2259" s="9"/>
      <c r="P2259" s="9"/>
      <c r="Q2259" s="9"/>
      <c r="R2259" s="9"/>
      <c r="S2259" s="9"/>
      <c r="T2259" s="9"/>
      <c r="U2259" s="9"/>
      <c r="V2259" s="8"/>
      <c r="W2259" s="8"/>
      <c r="X2259" s="7"/>
      <c r="Y2259" s="18"/>
      <c r="Z2259" s="7"/>
      <c r="AA2259" s="7"/>
      <c r="AB2259" s="7"/>
      <c r="AC2259" s="9"/>
      <c r="AD2259" s="8"/>
      <c r="AE2259" s="14"/>
      <c r="AF2259" s="14"/>
      <c r="AG2259" s="14"/>
      <c r="AH2259" s="14"/>
      <c r="AI2259" s="14"/>
      <c r="AJ2259" s="14"/>
      <c r="AK2259" s="5"/>
      <c r="AL2259" s="6"/>
      <c r="AM2259" s="5"/>
      <c r="AN2259" s="5"/>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row>
    <row r="2260" spans="1:62" x14ac:dyDescent="0.3">
      <c r="A2260" s="9"/>
      <c r="B2260" s="76"/>
      <c r="C2260" s="9"/>
      <c r="D2260" s="9"/>
      <c r="E2260" s="9"/>
      <c r="F2260" s="15"/>
      <c r="G2260" s="5"/>
      <c r="H2260" s="5"/>
      <c r="I2260" s="9"/>
      <c r="J2260" s="9"/>
      <c r="K2260" s="9"/>
      <c r="L2260" s="9"/>
      <c r="M2260" s="9"/>
      <c r="N2260" s="9"/>
      <c r="O2260" s="9"/>
      <c r="P2260" s="9"/>
      <c r="Q2260" s="9"/>
      <c r="R2260" s="9"/>
      <c r="S2260" s="9"/>
      <c r="T2260" s="9"/>
      <c r="U2260" s="9"/>
      <c r="V2260" s="8"/>
      <c r="W2260" s="8"/>
      <c r="X2260" s="7"/>
      <c r="Y2260" s="18"/>
      <c r="Z2260" s="7"/>
      <c r="AA2260" s="7"/>
      <c r="AB2260" s="7"/>
      <c r="AC2260" s="9"/>
      <c r="AD2260" s="8"/>
      <c r="AE2260" s="14"/>
      <c r="AF2260" s="14"/>
      <c r="AG2260" s="14"/>
      <c r="AH2260" s="14"/>
      <c r="AI2260" s="14"/>
      <c r="AJ2260" s="14"/>
      <c r="AK2260" s="5"/>
      <c r="AL2260" s="6"/>
      <c r="AM2260" s="5"/>
      <c r="AN2260" s="5"/>
      <c r="AO2260" s="6"/>
      <c r="AP2260" s="6"/>
      <c r="AQ2260" s="6"/>
      <c r="AR2260" s="6"/>
      <c r="AS2260" s="6"/>
      <c r="AT2260" s="6"/>
      <c r="AU2260" s="39"/>
      <c r="AV2260" s="39"/>
      <c r="AW2260" s="6"/>
      <c r="AX2260" s="6"/>
      <c r="AY2260" s="6"/>
      <c r="AZ2260" s="6"/>
      <c r="BA2260" s="6"/>
      <c r="BB2260" s="6"/>
      <c r="BC2260" s="6"/>
      <c r="BD2260" s="6"/>
      <c r="BE2260" s="6"/>
      <c r="BF2260" s="6"/>
      <c r="BG2260" s="6"/>
      <c r="BH2260" s="6"/>
      <c r="BI2260" s="6"/>
      <c r="BJ2260" s="6"/>
    </row>
    <row r="2261" spans="1:62" ht="13.5" customHeight="1" x14ac:dyDescent="0.35">
      <c r="A2261" s="120"/>
      <c r="B2261" s="76"/>
      <c r="C2261" s="1"/>
      <c r="D2261" s="9"/>
      <c r="E2261" s="1"/>
      <c r="F2261" s="15"/>
      <c r="G2261" s="5"/>
      <c r="H2261" s="5"/>
      <c r="I2261" s="22"/>
      <c r="J2261" s="22"/>
      <c r="K2261" s="22"/>
      <c r="L2261" s="60"/>
      <c r="M2261" s="60"/>
      <c r="N2261" s="60"/>
      <c r="O2261" s="60"/>
      <c r="P2261" s="60"/>
      <c r="Q2261" s="60"/>
      <c r="R2261" s="60"/>
      <c r="S2261" s="60"/>
      <c r="T2261" s="60"/>
      <c r="U2261" s="60"/>
      <c r="V2261" s="60"/>
      <c r="W2261" s="60"/>
      <c r="X2261" s="60"/>
      <c r="Y2261" s="59"/>
      <c r="Z2261" s="20"/>
      <c r="AA2261" s="60"/>
      <c r="AB2261" s="60"/>
      <c r="AC2261" s="60"/>
      <c r="AD2261" s="60"/>
      <c r="AE2261" s="22"/>
      <c r="AF2261" s="22"/>
      <c r="AG2261" s="22"/>
      <c r="AH2261" s="22"/>
      <c r="AI2261" s="22"/>
      <c r="AJ2261" s="22"/>
      <c r="AK2261" s="39"/>
      <c r="AL2261" s="39"/>
      <c r="AM2261" s="39"/>
      <c r="AN2261" s="39"/>
      <c r="AO2261" s="39"/>
      <c r="AP2261" s="39"/>
      <c r="AQ2261" s="39"/>
      <c r="AR2261" s="40"/>
      <c r="AS2261" s="39"/>
      <c r="AT2261" s="40"/>
      <c r="AU2261" s="39"/>
      <c r="AV2261" s="39"/>
      <c r="AW2261" s="39"/>
      <c r="AX2261" s="39"/>
      <c r="AY2261" s="39"/>
      <c r="AZ2261" s="40"/>
      <c r="BA2261" s="39"/>
      <c r="BB2261" s="40"/>
      <c r="BC2261" s="39"/>
      <c r="BD2261" s="40"/>
      <c r="BE2261" s="39"/>
      <c r="BF2261" s="39"/>
      <c r="BG2261" s="39"/>
      <c r="BH2261" s="56"/>
      <c r="BI2261" s="56"/>
      <c r="BJ2261" s="133"/>
    </row>
    <row r="2262" spans="1:62" x14ac:dyDescent="0.3">
      <c r="A2262" s="9"/>
      <c r="B2262" s="76"/>
      <c r="C2262" s="9"/>
      <c r="D2262" s="9"/>
      <c r="E2262" s="9"/>
      <c r="F2262" s="15"/>
      <c r="G2262" s="5"/>
      <c r="H2262" s="5"/>
      <c r="I2262" s="9"/>
      <c r="J2262" s="9"/>
      <c r="K2262" s="9"/>
      <c r="L2262" s="9"/>
      <c r="M2262" s="9"/>
      <c r="N2262" s="9"/>
      <c r="O2262" s="9"/>
      <c r="P2262" s="9"/>
      <c r="Q2262" s="9"/>
      <c r="R2262" s="9"/>
      <c r="S2262" s="9"/>
      <c r="T2262" s="9"/>
      <c r="U2262" s="9"/>
      <c r="V2262" s="9"/>
      <c r="W2262" s="9"/>
      <c r="Y2262" s="17"/>
      <c r="AA2262" s="9"/>
      <c r="AB2262" s="9"/>
      <c r="AC2262" s="9"/>
      <c r="AD2262" s="9"/>
      <c r="AE2262" s="14"/>
      <c r="AF2262" s="14"/>
      <c r="AG2262" s="14"/>
      <c r="AH2262" s="14"/>
      <c r="AI2262" s="14"/>
      <c r="AJ2262" s="14"/>
      <c r="AK2262" s="6"/>
      <c r="AL2262" s="6"/>
      <c r="AM2262" s="6"/>
      <c r="AN2262" s="6"/>
      <c r="AO2262" s="6"/>
      <c r="AP2262" s="6"/>
      <c r="AQ2262" s="6"/>
      <c r="AR2262" s="6"/>
      <c r="AS2262" s="6"/>
      <c r="AT2262" s="6"/>
      <c r="AU2262" s="39"/>
      <c r="AV2262" s="39"/>
      <c r="AW2262" s="6"/>
      <c r="AX2262" s="6"/>
      <c r="AY2262" s="6"/>
      <c r="AZ2262" s="6"/>
      <c r="BA2262" s="6"/>
      <c r="BB2262" s="6"/>
      <c r="BC2262" s="6"/>
      <c r="BD2262" s="6"/>
      <c r="BE2262" s="6"/>
      <c r="BF2262" s="6"/>
      <c r="BG2262" s="6"/>
      <c r="BH2262" s="6"/>
      <c r="BI2262" s="6"/>
      <c r="BJ2262" s="6"/>
    </row>
    <row r="2263" spans="1:62" ht="13.5" customHeight="1" x14ac:dyDescent="0.35">
      <c r="A2263" s="120"/>
      <c r="B2263" s="19"/>
      <c r="C2263" s="1"/>
      <c r="D2263" s="9"/>
      <c r="E2263" s="1"/>
      <c r="F2263" s="15"/>
      <c r="G2263" s="37"/>
      <c r="H2263" s="5"/>
      <c r="I2263" s="22"/>
      <c r="J2263" s="22"/>
      <c r="K2263" s="22"/>
      <c r="L2263" s="60"/>
      <c r="M2263" s="60"/>
      <c r="N2263" s="60"/>
      <c r="O2263" s="60"/>
      <c r="P2263" s="60"/>
      <c r="Q2263" s="60"/>
      <c r="R2263" s="60"/>
      <c r="S2263" s="60"/>
      <c r="T2263" s="60"/>
      <c r="U2263" s="60"/>
      <c r="V2263" s="60"/>
      <c r="W2263" s="60"/>
      <c r="X2263" s="60"/>
      <c r="Y2263" s="59"/>
      <c r="Z2263" s="20"/>
      <c r="AA2263" s="60"/>
      <c r="AB2263" s="60"/>
      <c r="AC2263" s="60"/>
      <c r="AD2263" s="60"/>
      <c r="AE2263" s="22"/>
      <c r="AF2263" s="22"/>
      <c r="AG2263" s="22"/>
      <c r="AH2263" s="22"/>
      <c r="AI2263" s="22"/>
      <c r="AJ2263" s="22"/>
      <c r="AK2263" s="39"/>
      <c r="AL2263" s="39"/>
      <c r="AM2263" s="39"/>
      <c r="AN2263" s="39"/>
      <c r="AO2263" s="39"/>
      <c r="AP2263" s="39"/>
      <c r="AQ2263" s="39"/>
      <c r="AR2263" s="40"/>
      <c r="AS2263" s="39"/>
      <c r="AT2263" s="40"/>
      <c r="AU2263" s="39"/>
      <c r="AV2263" s="39"/>
      <c r="AW2263" s="39"/>
      <c r="AX2263" s="39"/>
      <c r="AY2263" s="39"/>
      <c r="AZ2263" s="40"/>
      <c r="BA2263" s="39"/>
      <c r="BB2263" s="40"/>
      <c r="BC2263" s="39"/>
      <c r="BD2263" s="40"/>
      <c r="BE2263" s="39"/>
      <c r="BF2263" s="39"/>
      <c r="BG2263" s="39"/>
      <c r="BH2263" s="56"/>
      <c r="BI2263" s="56"/>
      <c r="BJ2263" s="133"/>
    </row>
    <row r="2264" spans="1:62" x14ac:dyDescent="0.3">
      <c r="A2264" s="9"/>
      <c r="B2264" s="76"/>
      <c r="C2264" s="9"/>
      <c r="D2264" s="9"/>
      <c r="E2264" s="9"/>
      <c r="F2264" s="15"/>
      <c r="G2264" s="5"/>
      <c r="H2264" s="5"/>
      <c r="I2264" s="9"/>
      <c r="J2264" s="9"/>
      <c r="K2264" s="9"/>
      <c r="L2264" s="9"/>
      <c r="M2264" s="9"/>
      <c r="N2264" s="9"/>
      <c r="O2264" s="9"/>
      <c r="P2264" s="9"/>
      <c r="Q2264" s="9"/>
      <c r="R2264" s="9"/>
      <c r="S2264" s="9"/>
      <c r="T2264" s="9"/>
      <c r="U2264" s="9"/>
      <c r="V2264" s="9"/>
      <c r="W2264" s="9"/>
      <c r="Y2264" s="17"/>
      <c r="AA2264" s="9"/>
      <c r="AB2264" s="9"/>
      <c r="AC2264" s="9"/>
      <c r="AD2264" s="9"/>
      <c r="AE2264" s="14"/>
      <c r="AF2264" s="14"/>
      <c r="AG2264" s="14"/>
      <c r="AH2264" s="14"/>
      <c r="AI2264" s="14"/>
      <c r="AJ2264" s="14"/>
      <c r="AK2264" s="6"/>
      <c r="AL2264" s="6"/>
      <c r="AM2264" s="6"/>
      <c r="AN2264" s="6"/>
      <c r="AO2264" s="6"/>
      <c r="AP2264" s="6"/>
      <c r="AQ2264" s="6"/>
      <c r="AR2264" s="6"/>
      <c r="AS2264" s="6"/>
      <c r="AT2264" s="6"/>
      <c r="AU2264" s="39"/>
      <c r="AV2264" s="39"/>
      <c r="AW2264" s="6"/>
      <c r="AX2264" s="6"/>
      <c r="AY2264" s="6"/>
      <c r="AZ2264" s="6"/>
      <c r="BA2264" s="6"/>
      <c r="BB2264" s="6"/>
      <c r="BC2264" s="6"/>
      <c r="BD2264" s="6"/>
      <c r="BE2264" s="6"/>
      <c r="BF2264" s="6"/>
      <c r="BG2264" s="6"/>
      <c r="BH2264" s="6"/>
      <c r="BI2264" s="6"/>
      <c r="BJ2264" s="6"/>
    </row>
    <row r="2265" spans="1:62" x14ac:dyDescent="0.3">
      <c r="A2265" s="9"/>
      <c r="B2265" s="76"/>
      <c r="C2265" s="9"/>
      <c r="D2265" s="9"/>
      <c r="E2265" s="9"/>
      <c r="F2265" s="15"/>
      <c r="G2265" s="5"/>
      <c r="H2265" s="5"/>
      <c r="I2265" s="9"/>
      <c r="J2265" s="9"/>
      <c r="K2265" s="9"/>
      <c r="L2265" s="9"/>
      <c r="M2265" s="9"/>
      <c r="N2265" s="9"/>
      <c r="O2265" s="9"/>
      <c r="P2265" s="9"/>
      <c r="Q2265" s="9"/>
      <c r="R2265" s="9"/>
      <c r="S2265" s="9"/>
      <c r="T2265" s="9"/>
      <c r="U2265" s="9"/>
      <c r="V2265" s="8"/>
      <c r="W2265" s="8"/>
      <c r="X2265" s="7"/>
      <c r="Y2265" s="18"/>
      <c r="Z2265" s="7"/>
      <c r="AA2265" s="7"/>
      <c r="AB2265" s="7"/>
      <c r="AC2265" s="9"/>
      <c r="AD2265" s="8"/>
      <c r="AE2265" s="14"/>
      <c r="AF2265" s="14"/>
      <c r="AG2265" s="14"/>
      <c r="AH2265" s="14"/>
      <c r="AI2265" s="14"/>
      <c r="AJ2265" s="14"/>
      <c r="AK2265" s="5"/>
      <c r="AL2265" s="6"/>
      <c r="AM2265" s="5"/>
      <c r="AN2265" s="5"/>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row>
    <row r="2266" spans="1:62" x14ac:dyDescent="0.3">
      <c r="A2266" s="9"/>
      <c r="B2266" s="76"/>
      <c r="C2266" s="9"/>
      <c r="D2266" s="9"/>
      <c r="E2266" s="9"/>
      <c r="F2266" s="15"/>
      <c r="G2266" s="5"/>
      <c r="H2266" s="5"/>
      <c r="I2266" s="9"/>
      <c r="J2266" s="9"/>
      <c r="K2266" s="9"/>
      <c r="L2266" s="9"/>
      <c r="M2266" s="9"/>
      <c r="N2266" s="9"/>
      <c r="O2266" s="9"/>
      <c r="P2266" s="9"/>
      <c r="Q2266" s="9"/>
      <c r="R2266" s="9"/>
      <c r="S2266" s="9"/>
      <c r="T2266" s="9"/>
      <c r="U2266" s="9"/>
      <c r="V2266" s="8"/>
      <c r="W2266" s="8"/>
      <c r="X2266" s="7"/>
      <c r="Y2266" s="18"/>
      <c r="Z2266" s="7"/>
      <c r="AA2266" s="7"/>
      <c r="AB2266" s="7"/>
      <c r="AC2266" s="9"/>
      <c r="AD2266" s="8"/>
      <c r="AE2266" s="14"/>
      <c r="AF2266" s="14"/>
      <c r="AG2266" s="14"/>
      <c r="AH2266" s="14"/>
      <c r="AI2266" s="14"/>
      <c r="AJ2266" s="14"/>
      <c r="AK2266" s="5"/>
      <c r="AL2266" s="6"/>
      <c r="AM2266" s="5"/>
      <c r="AN2266" s="5"/>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row>
    <row r="2267" spans="1:62" x14ac:dyDescent="0.3">
      <c r="A2267" s="9"/>
      <c r="B2267" s="76"/>
      <c r="C2267" s="9"/>
      <c r="D2267" s="9"/>
      <c r="E2267" s="9"/>
      <c r="F2267" s="15"/>
      <c r="G2267" s="5"/>
      <c r="H2267" s="5"/>
      <c r="I2267" s="9"/>
      <c r="J2267" s="9"/>
      <c r="K2267" s="9"/>
      <c r="L2267" s="9"/>
      <c r="M2267" s="9"/>
      <c r="N2267" s="9"/>
      <c r="O2267" s="9"/>
      <c r="P2267" s="9"/>
      <c r="Q2267" s="9"/>
      <c r="R2267" s="9"/>
      <c r="S2267" s="9"/>
      <c r="T2267" s="9"/>
      <c r="U2267" s="9"/>
      <c r="V2267" s="9"/>
      <c r="W2267" s="9"/>
      <c r="Y2267" s="17"/>
      <c r="AA2267" s="9"/>
      <c r="AB2267" s="9"/>
      <c r="AC2267" s="9"/>
      <c r="AD2267" s="9"/>
      <c r="AE2267" s="14"/>
      <c r="AF2267" s="14"/>
      <c r="AG2267" s="14"/>
      <c r="AH2267" s="14"/>
      <c r="AI2267" s="14"/>
      <c r="AJ2267" s="14"/>
      <c r="AK2267" s="6"/>
      <c r="AL2267" s="6"/>
      <c r="AM2267" s="6"/>
      <c r="AN2267" s="6"/>
      <c r="AO2267" s="6"/>
      <c r="AP2267" s="6"/>
      <c r="AQ2267" s="6"/>
      <c r="AR2267" s="6"/>
      <c r="AS2267" s="6"/>
      <c r="AT2267" s="6"/>
      <c r="AU2267" s="39"/>
      <c r="AV2267" s="39"/>
      <c r="AW2267" s="6"/>
      <c r="AX2267" s="6"/>
      <c r="AY2267" s="6"/>
      <c r="AZ2267" s="6"/>
      <c r="BA2267" s="6"/>
      <c r="BB2267" s="6"/>
      <c r="BC2267" s="6"/>
      <c r="BD2267" s="6"/>
      <c r="BE2267" s="6"/>
      <c r="BF2267" s="6"/>
      <c r="BG2267" s="6"/>
      <c r="BH2267" s="6"/>
      <c r="BI2267" s="6"/>
      <c r="BJ2267" s="6"/>
    </row>
    <row r="2268" spans="1:62" x14ac:dyDescent="0.3">
      <c r="A2268" s="135"/>
      <c r="B2268" s="76"/>
      <c r="C2268" s="9"/>
      <c r="D2268" s="9"/>
      <c r="E2268" s="9"/>
      <c r="F2268" s="15"/>
      <c r="G2268" s="5"/>
      <c r="H2268" s="5"/>
      <c r="I2268" s="9"/>
      <c r="J2268" s="9"/>
      <c r="K2268" s="9"/>
      <c r="L2268" s="9"/>
      <c r="M2268" s="9"/>
      <c r="N2268" s="9"/>
      <c r="O2268" s="9"/>
      <c r="P2268" s="9"/>
      <c r="Q2268" s="9"/>
      <c r="R2268" s="9"/>
      <c r="S2268" s="9"/>
      <c r="T2268" s="9"/>
      <c r="U2268" s="9"/>
      <c r="V2268" s="8"/>
      <c r="W2268" s="8"/>
      <c r="X2268" s="7"/>
      <c r="Y2268" s="18"/>
      <c r="Z2268" s="7"/>
      <c r="AA2268" s="7"/>
      <c r="AB2268" s="7"/>
      <c r="AC2268" s="9"/>
      <c r="AD2268" s="8"/>
      <c r="AE2268" s="14"/>
      <c r="AF2268" s="14"/>
      <c r="AG2268" s="14"/>
      <c r="AH2268" s="14"/>
      <c r="AI2268" s="14"/>
      <c r="AJ2268" s="14"/>
      <c r="AK2268" s="136"/>
      <c r="AL2268" s="6"/>
      <c r="AM2268" s="5"/>
      <c r="AN2268" s="5"/>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row>
    <row r="2269" spans="1:62" x14ac:dyDescent="0.3">
      <c r="A2269" s="9"/>
      <c r="B2269" s="76"/>
      <c r="C2269" s="9"/>
      <c r="D2269" s="9"/>
      <c r="E2269" s="9"/>
      <c r="F2269" s="15"/>
      <c r="G2269" s="5"/>
      <c r="H2269" s="5"/>
      <c r="I2269" s="9"/>
      <c r="J2269" s="9"/>
      <c r="K2269" s="9"/>
      <c r="L2269" s="9"/>
      <c r="M2269" s="9"/>
      <c r="N2269" s="9"/>
      <c r="O2269" s="9"/>
      <c r="P2269" s="9"/>
      <c r="Q2269" s="9"/>
      <c r="R2269" s="9"/>
      <c r="S2269" s="9"/>
      <c r="T2269" s="9"/>
      <c r="U2269" s="9"/>
      <c r="V2269" s="8"/>
      <c r="W2269" s="8"/>
      <c r="X2269" s="7"/>
      <c r="Y2269" s="18"/>
      <c r="Z2269" s="7"/>
      <c r="AA2269" s="7"/>
      <c r="AB2269" s="7"/>
      <c r="AC2269" s="9"/>
      <c r="AD2269" s="8"/>
      <c r="AE2269" s="14"/>
      <c r="AF2269" s="14"/>
      <c r="AG2269" s="14"/>
      <c r="AH2269" s="14"/>
      <c r="AI2269" s="14"/>
      <c r="AJ2269" s="14"/>
      <c r="AK2269" s="5"/>
      <c r="AL2269" s="6"/>
      <c r="AM2269" s="5"/>
      <c r="AN2269" s="5"/>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row>
    <row r="2270" spans="1:62" x14ac:dyDescent="0.3">
      <c r="A2270" s="135"/>
      <c r="B2270" s="76"/>
      <c r="C2270" s="9"/>
      <c r="D2270" s="9"/>
      <c r="E2270" s="9"/>
      <c r="F2270" s="15"/>
      <c r="G2270" s="5"/>
      <c r="H2270" s="5"/>
      <c r="I2270" s="9"/>
      <c r="J2270" s="9"/>
      <c r="K2270" s="9"/>
      <c r="L2270" s="9"/>
      <c r="M2270" s="9"/>
      <c r="N2270" s="9"/>
      <c r="O2270" s="9"/>
      <c r="P2270" s="9"/>
      <c r="Q2270" s="9"/>
      <c r="R2270" s="9"/>
      <c r="S2270" s="9"/>
      <c r="T2270" s="9"/>
      <c r="U2270" s="9"/>
      <c r="V2270" s="8"/>
      <c r="W2270" s="8"/>
      <c r="X2270" s="7"/>
      <c r="Y2270" s="18"/>
      <c r="Z2270" s="7"/>
      <c r="AA2270" s="7"/>
      <c r="AB2270" s="7"/>
      <c r="AC2270" s="9"/>
      <c r="AD2270" s="8"/>
      <c r="AE2270" s="14"/>
      <c r="AF2270" s="14"/>
      <c r="AG2270" s="14"/>
      <c r="AH2270" s="14"/>
      <c r="AI2270" s="14"/>
      <c r="AJ2270" s="14"/>
      <c r="AK2270" s="136"/>
      <c r="AL2270" s="6"/>
      <c r="AM2270" s="5"/>
      <c r="AN2270" s="5"/>
      <c r="AO2270" s="6"/>
      <c r="AP2270" s="6"/>
      <c r="AQ2270" s="6"/>
      <c r="AR2270" s="6"/>
      <c r="AS2270" s="6"/>
      <c r="AT2270" s="6"/>
      <c r="AU2270" s="39"/>
      <c r="AV2270" s="39"/>
      <c r="AW2270" s="6"/>
      <c r="AX2270" s="6"/>
      <c r="AY2270" s="6"/>
      <c r="AZ2270" s="6"/>
      <c r="BA2270" s="6"/>
      <c r="BB2270" s="6"/>
      <c r="BC2270" s="6"/>
      <c r="BD2270" s="6"/>
      <c r="BE2270" s="6"/>
      <c r="BF2270" s="6"/>
      <c r="BG2270" s="6"/>
      <c r="BH2270" s="6"/>
      <c r="BI2270" s="6"/>
      <c r="BJ2270" s="6"/>
    </row>
    <row r="2271" spans="1:62" ht="13.5" customHeight="1" x14ac:dyDescent="0.35">
      <c r="A2271" s="120"/>
      <c r="B2271" s="19"/>
      <c r="C2271" s="1"/>
      <c r="D2271" s="9"/>
      <c r="E2271" s="1"/>
      <c r="F2271" s="15"/>
      <c r="G2271" s="37"/>
      <c r="H2271" s="5"/>
      <c r="I2271" s="22"/>
      <c r="J2271" s="22"/>
      <c r="K2271" s="22"/>
      <c r="L2271" s="60"/>
      <c r="M2271" s="60"/>
      <c r="N2271" s="60"/>
      <c r="O2271" s="60"/>
      <c r="P2271" s="60"/>
      <c r="Q2271" s="60"/>
      <c r="R2271" s="60"/>
      <c r="S2271" s="60"/>
      <c r="T2271" s="60"/>
      <c r="U2271" s="60"/>
      <c r="V2271" s="60"/>
      <c r="W2271" s="60"/>
      <c r="X2271" s="60"/>
      <c r="Y2271" s="59"/>
      <c r="Z2271" s="20"/>
      <c r="AA2271" s="60"/>
      <c r="AB2271" s="60"/>
      <c r="AC2271" s="60"/>
      <c r="AD2271" s="60"/>
      <c r="AE2271" s="22"/>
      <c r="AF2271" s="22"/>
      <c r="AG2271" s="22"/>
      <c r="AH2271" s="22"/>
      <c r="AI2271" s="22"/>
      <c r="AJ2271" s="22"/>
      <c r="AK2271" s="39"/>
      <c r="AL2271" s="39"/>
      <c r="AM2271" s="39"/>
      <c r="AN2271" s="39"/>
      <c r="AO2271" s="39"/>
      <c r="AP2271" s="39"/>
      <c r="AQ2271" s="39"/>
      <c r="AR2271" s="40"/>
      <c r="AS2271" s="39"/>
      <c r="AT2271" s="40"/>
      <c r="AU2271" s="39"/>
      <c r="AV2271" s="39"/>
      <c r="AW2271" s="39"/>
      <c r="AX2271" s="39"/>
      <c r="AY2271" s="39"/>
      <c r="AZ2271" s="40"/>
      <c r="BA2271" s="39"/>
      <c r="BB2271" s="40"/>
      <c r="BC2271" s="39"/>
      <c r="BD2271" s="40"/>
      <c r="BE2271" s="39"/>
      <c r="BF2271" s="39"/>
      <c r="BG2271" s="39"/>
      <c r="BH2271" s="56"/>
      <c r="BI2271" s="56"/>
      <c r="BJ2271" s="133"/>
    </row>
    <row r="2272" spans="1:62" x14ac:dyDescent="0.3">
      <c r="A2272" s="9"/>
      <c r="B2272" s="76"/>
      <c r="C2272" s="9"/>
      <c r="D2272" s="9"/>
      <c r="E2272" s="9"/>
      <c r="F2272" s="15"/>
      <c r="G2272" s="5"/>
      <c r="H2272" s="5"/>
      <c r="I2272" s="9"/>
      <c r="J2272" s="9"/>
      <c r="K2272" s="9"/>
      <c r="L2272" s="9"/>
      <c r="M2272" s="9"/>
      <c r="N2272" s="9"/>
      <c r="O2272" s="9"/>
      <c r="P2272" s="9"/>
      <c r="Q2272" s="9"/>
      <c r="R2272" s="9"/>
      <c r="S2272" s="9"/>
      <c r="T2272" s="9"/>
      <c r="U2272" s="9"/>
      <c r="V2272" s="9"/>
      <c r="W2272" s="9"/>
      <c r="Y2272" s="17"/>
      <c r="AA2272" s="9"/>
      <c r="AB2272" s="9"/>
      <c r="AC2272" s="9"/>
      <c r="AD2272" s="9"/>
      <c r="AE2272" s="14"/>
      <c r="AF2272" s="14"/>
      <c r="AG2272" s="14"/>
      <c r="AH2272" s="14"/>
      <c r="AI2272" s="14"/>
      <c r="AJ2272" s="14"/>
      <c r="AK2272" s="6"/>
      <c r="AL2272" s="6"/>
      <c r="AM2272" s="6"/>
      <c r="AN2272" s="6"/>
      <c r="AO2272" s="6"/>
      <c r="AP2272" s="6"/>
      <c r="AQ2272" s="6"/>
      <c r="AR2272" s="6"/>
      <c r="AS2272" s="6"/>
      <c r="AT2272" s="6"/>
      <c r="AU2272" s="39"/>
      <c r="AV2272" s="39"/>
      <c r="AW2272" s="6"/>
      <c r="AX2272" s="6"/>
      <c r="AY2272" s="6"/>
      <c r="AZ2272" s="6"/>
      <c r="BA2272" s="6"/>
      <c r="BB2272" s="6"/>
      <c r="BC2272" s="6"/>
      <c r="BD2272" s="6"/>
      <c r="BE2272" s="6"/>
      <c r="BF2272" s="6"/>
      <c r="BG2272" s="6"/>
      <c r="BH2272" s="6"/>
      <c r="BI2272" s="6"/>
      <c r="BJ2272" s="6"/>
    </row>
    <row r="2273" spans="1:62" x14ac:dyDescent="0.3">
      <c r="A2273" s="9"/>
      <c r="B2273" s="76"/>
      <c r="C2273" s="9"/>
      <c r="D2273" s="9"/>
      <c r="E2273" s="9"/>
      <c r="F2273" s="15"/>
      <c r="G2273" s="5"/>
      <c r="H2273" s="5"/>
      <c r="I2273" s="9"/>
      <c r="J2273" s="9"/>
      <c r="K2273" s="9"/>
      <c r="L2273" s="9"/>
      <c r="M2273" s="9"/>
      <c r="N2273" s="9"/>
      <c r="O2273" s="9"/>
      <c r="P2273" s="9"/>
      <c r="Q2273" s="9"/>
      <c r="R2273" s="9"/>
      <c r="S2273" s="9"/>
      <c r="T2273" s="9"/>
      <c r="U2273" s="9"/>
      <c r="V2273" s="9"/>
      <c r="W2273" s="9"/>
      <c r="Y2273" s="17"/>
      <c r="AA2273" s="9"/>
      <c r="AB2273" s="9"/>
      <c r="AC2273" s="9"/>
      <c r="AD2273" s="9"/>
      <c r="AE2273" s="14"/>
      <c r="AF2273" s="14"/>
      <c r="AG2273" s="14"/>
      <c r="AH2273" s="14"/>
      <c r="AI2273" s="14"/>
      <c r="AJ2273" s="14"/>
      <c r="AK2273" s="6"/>
      <c r="AL2273" s="6"/>
      <c r="AM2273" s="6"/>
      <c r="AN2273" s="6"/>
      <c r="AO2273" s="6"/>
      <c r="AP2273" s="6"/>
      <c r="AQ2273" s="6"/>
      <c r="AR2273" s="6"/>
      <c r="AS2273" s="6"/>
      <c r="AT2273" s="6"/>
      <c r="AU2273" s="39"/>
      <c r="AV2273" s="39"/>
      <c r="AW2273" s="6"/>
      <c r="AX2273" s="6"/>
      <c r="AY2273" s="6"/>
      <c r="AZ2273" s="6"/>
      <c r="BA2273" s="6"/>
      <c r="BB2273" s="6"/>
      <c r="BC2273" s="6"/>
      <c r="BD2273" s="6"/>
      <c r="BE2273" s="6"/>
      <c r="BF2273" s="6"/>
      <c r="BG2273" s="6"/>
      <c r="BH2273" s="6"/>
      <c r="BI2273" s="6"/>
      <c r="BJ2273" s="6"/>
    </row>
    <row r="2274" spans="1:62" ht="13.5" customHeight="1" x14ac:dyDescent="0.35">
      <c r="A2274" s="120"/>
      <c r="B2274" s="76"/>
      <c r="C2274" s="1"/>
      <c r="D2274" s="9"/>
      <c r="E2274" s="1"/>
      <c r="F2274" s="15"/>
      <c r="G2274" s="5"/>
      <c r="H2274" s="5"/>
      <c r="I2274" s="22"/>
      <c r="J2274" s="22"/>
      <c r="K2274" s="22"/>
      <c r="L2274" s="60"/>
      <c r="M2274" s="60"/>
      <c r="N2274" s="60"/>
      <c r="O2274" s="60"/>
      <c r="P2274" s="60"/>
      <c r="Q2274" s="60"/>
      <c r="R2274" s="60"/>
      <c r="S2274" s="60"/>
      <c r="T2274" s="60"/>
      <c r="U2274" s="60"/>
      <c r="V2274" s="60"/>
      <c r="W2274" s="60"/>
      <c r="X2274" s="60"/>
      <c r="Y2274" s="59"/>
      <c r="Z2274" s="20"/>
      <c r="AA2274" s="60"/>
      <c r="AB2274" s="60"/>
      <c r="AC2274" s="60"/>
      <c r="AD2274" s="60"/>
      <c r="AE2274" s="22"/>
      <c r="AF2274" s="22"/>
      <c r="AG2274" s="22"/>
      <c r="AH2274" s="22"/>
      <c r="AI2274" s="22"/>
      <c r="AJ2274" s="22"/>
      <c r="AK2274" s="39"/>
      <c r="AL2274" s="39"/>
      <c r="AM2274" s="39"/>
      <c r="AN2274" s="39"/>
      <c r="AO2274" s="39"/>
      <c r="AP2274" s="39"/>
      <c r="AQ2274" s="39"/>
      <c r="AR2274" s="40"/>
      <c r="AS2274" s="39"/>
      <c r="AT2274" s="40"/>
      <c r="AU2274" s="39"/>
      <c r="AV2274" s="39"/>
      <c r="AW2274" s="39"/>
      <c r="AX2274" s="39"/>
      <c r="AY2274" s="39"/>
      <c r="AZ2274" s="40"/>
      <c r="BA2274" s="39"/>
      <c r="BB2274" s="40"/>
      <c r="BC2274" s="39"/>
      <c r="BD2274" s="40"/>
      <c r="BE2274" s="39"/>
      <c r="BF2274" s="39"/>
      <c r="BG2274" s="39"/>
      <c r="BH2274" s="56"/>
      <c r="BI2274" s="56"/>
      <c r="BJ2274" s="133"/>
    </row>
    <row r="2275" spans="1:62" x14ac:dyDescent="0.3">
      <c r="A2275" s="135"/>
      <c r="B2275" s="76"/>
      <c r="C2275" s="9"/>
      <c r="D2275" s="9"/>
      <c r="E2275" s="9"/>
      <c r="F2275" s="15"/>
      <c r="G2275" s="5"/>
      <c r="H2275" s="5"/>
      <c r="I2275" s="9"/>
      <c r="J2275" s="9"/>
      <c r="K2275" s="9"/>
      <c r="L2275" s="9"/>
      <c r="M2275" s="9"/>
      <c r="N2275" s="9"/>
      <c r="O2275" s="9"/>
      <c r="P2275" s="9"/>
      <c r="Q2275" s="9"/>
      <c r="R2275" s="9"/>
      <c r="S2275" s="9"/>
      <c r="T2275" s="9"/>
      <c r="U2275" s="9"/>
      <c r="V2275" s="8"/>
      <c r="W2275" s="8"/>
      <c r="X2275" s="7"/>
      <c r="Y2275" s="18"/>
      <c r="Z2275" s="7"/>
      <c r="AA2275" s="7"/>
      <c r="AB2275" s="7"/>
      <c r="AC2275" s="9"/>
      <c r="AD2275" s="8"/>
      <c r="AE2275" s="14"/>
      <c r="AF2275" s="14"/>
      <c r="AG2275" s="14"/>
      <c r="AH2275" s="14"/>
      <c r="AI2275" s="14"/>
      <c r="AJ2275" s="14"/>
      <c r="AK2275" s="136"/>
      <c r="AL2275" s="6"/>
      <c r="AM2275" s="5"/>
      <c r="AN2275" s="5"/>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row>
    <row r="2276" spans="1:62" ht="13.5" customHeight="1" x14ac:dyDescent="0.35">
      <c r="A2276" s="120"/>
      <c r="B2276" s="76"/>
      <c r="C2276" s="1"/>
      <c r="D2276" s="9"/>
      <c r="E2276" s="1"/>
      <c r="F2276" s="15"/>
      <c r="G2276" s="5"/>
      <c r="H2276" s="5"/>
      <c r="I2276" s="22"/>
      <c r="J2276" s="22"/>
      <c r="K2276" s="22"/>
      <c r="L2276" s="60"/>
      <c r="M2276" s="60"/>
      <c r="N2276" s="60"/>
      <c r="O2276" s="60"/>
      <c r="P2276" s="60"/>
      <c r="Q2276" s="60"/>
      <c r="R2276" s="60"/>
      <c r="S2276" s="60"/>
      <c r="T2276" s="60"/>
      <c r="U2276" s="60"/>
      <c r="V2276" s="60"/>
      <c r="W2276" s="60"/>
      <c r="X2276" s="60"/>
      <c r="Y2276" s="59"/>
      <c r="Z2276" s="20"/>
      <c r="AA2276" s="60"/>
      <c r="AB2276" s="60"/>
      <c r="AC2276" s="60"/>
      <c r="AD2276" s="60"/>
      <c r="AE2276" s="22"/>
      <c r="AF2276" s="22"/>
      <c r="AG2276" s="22"/>
      <c r="AH2276" s="22"/>
      <c r="AI2276" s="22"/>
      <c r="AJ2276" s="22"/>
      <c r="AK2276" s="39"/>
      <c r="AL2276" s="39"/>
      <c r="AM2276" s="39"/>
      <c r="AN2276" s="39"/>
      <c r="AO2276" s="39"/>
      <c r="AP2276" s="39"/>
      <c r="AQ2276" s="39"/>
      <c r="AR2276" s="40"/>
      <c r="AS2276" s="39"/>
      <c r="AT2276" s="40"/>
      <c r="AU2276" s="39"/>
      <c r="AV2276" s="39"/>
      <c r="AW2276" s="39"/>
      <c r="AX2276" s="39"/>
      <c r="AY2276" s="39"/>
      <c r="AZ2276" s="40"/>
      <c r="BA2276" s="39"/>
      <c r="BB2276" s="40"/>
      <c r="BC2276" s="39"/>
      <c r="BD2276" s="40"/>
      <c r="BE2276" s="39"/>
      <c r="BF2276" s="39"/>
      <c r="BG2276" s="39"/>
      <c r="BH2276" s="56"/>
      <c r="BI2276" s="56"/>
      <c r="BJ2276" s="133"/>
    </row>
    <row r="2277" spans="1:62" x14ac:dyDescent="0.3">
      <c r="A2277" s="9"/>
      <c r="B2277" s="76"/>
      <c r="C2277" s="9"/>
      <c r="D2277" s="9"/>
      <c r="E2277" s="9"/>
      <c r="F2277" s="15"/>
      <c r="G2277" s="5"/>
      <c r="H2277" s="5"/>
      <c r="I2277" s="9"/>
      <c r="J2277" s="9"/>
      <c r="K2277" s="9"/>
      <c r="L2277" s="9"/>
      <c r="M2277" s="9"/>
      <c r="N2277" s="9"/>
      <c r="O2277" s="9"/>
      <c r="P2277" s="9"/>
      <c r="Q2277" s="9"/>
      <c r="R2277" s="9"/>
      <c r="S2277" s="9"/>
      <c r="T2277" s="9"/>
      <c r="U2277" s="9"/>
      <c r="V2277" s="9"/>
      <c r="W2277" s="9"/>
      <c r="Y2277" s="17"/>
      <c r="AA2277" s="9"/>
      <c r="AB2277" s="9"/>
      <c r="AC2277" s="9"/>
      <c r="AD2277" s="9"/>
      <c r="AE2277" s="14"/>
      <c r="AF2277" s="14"/>
      <c r="AG2277" s="14"/>
      <c r="AH2277" s="14"/>
      <c r="AI2277" s="14"/>
      <c r="AJ2277" s="14"/>
      <c r="AK2277" s="6"/>
      <c r="AL2277" s="6"/>
      <c r="AM2277" s="6"/>
      <c r="AN2277" s="6"/>
      <c r="AO2277" s="6"/>
      <c r="AP2277" s="6"/>
      <c r="AQ2277" s="6"/>
      <c r="AR2277" s="6"/>
      <c r="AS2277" s="6"/>
      <c r="AT2277" s="6"/>
      <c r="AU2277" s="39"/>
      <c r="AV2277" s="39"/>
      <c r="AW2277" s="6"/>
      <c r="AX2277" s="6"/>
      <c r="AY2277" s="6"/>
      <c r="AZ2277" s="6"/>
      <c r="BA2277" s="6"/>
      <c r="BB2277" s="6"/>
      <c r="BC2277" s="6"/>
      <c r="BD2277" s="6"/>
      <c r="BE2277" s="6"/>
      <c r="BF2277" s="6"/>
      <c r="BG2277" s="6"/>
      <c r="BH2277" s="6"/>
      <c r="BI2277" s="6"/>
      <c r="BJ2277" s="6"/>
    </row>
    <row r="2278" spans="1:62" x14ac:dyDescent="0.3">
      <c r="A2278" s="135"/>
      <c r="B2278" s="76"/>
      <c r="C2278" s="9"/>
      <c r="D2278" s="9"/>
      <c r="E2278" s="9"/>
      <c r="F2278" s="15"/>
      <c r="G2278" s="5"/>
      <c r="H2278" s="5"/>
      <c r="I2278" s="9"/>
      <c r="J2278" s="9"/>
      <c r="K2278" s="9"/>
      <c r="L2278" s="9"/>
      <c r="M2278" s="9"/>
      <c r="N2278" s="9"/>
      <c r="O2278" s="9"/>
      <c r="P2278" s="9"/>
      <c r="Q2278" s="9"/>
      <c r="R2278" s="9"/>
      <c r="S2278" s="9"/>
      <c r="T2278" s="9"/>
      <c r="U2278" s="9"/>
      <c r="V2278" s="8"/>
      <c r="W2278" s="8"/>
      <c r="X2278" s="7"/>
      <c r="Y2278" s="18"/>
      <c r="Z2278" s="7"/>
      <c r="AA2278" s="7"/>
      <c r="AB2278" s="7"/>
      <c r="AC2278" s="9"/>
      <c r="AD2278" s="8"/>
      <c r="AE2278" s="14"/>
      <c r="AF2278" s="14"/>
      <c r="AG2278" s="14"/>
      <c r="AH2278" s="14"/>
      <c r="AI2278" s="14"/>
      <c r="AJ2278" s="14"/>
      <c r="AK2278" s="136"/>
      <c r="AL2278" s="6"/>
      <c r="AM2278" s="5"/>
      <c r="AN2278" s="5"/>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row>
    <row r="2279" spans="1:62" ht="13.5" customHeight="1" x14ac:dyDescent="0.35">
      <c r="A2279" s="120"/>
      <c r="B2279" s="19"/>
      <c r="C2279" s="1"/>
      <c r="D2279" s="9"/>
      <c r="E2279" s="1"/>
      <c r="F2279" s="15"/>
      <c r="G2279" s="37"/>
      <c r="H2279" s="5"/>
      <c r="I2279" s="22"/>
      <c r="J2279" s="22"/>
      <c r="K2279" s="22"/>
      <c r="L2279" s="60"/>
      <c r="M2279" s="60"/>
      <c r="N2279" s="60"/>
      <c r="O2279" s="60"/>
      <c r="P2279" s="60"/>
      <c r="Q2279" s="60"/>
      <c r="R2279" s="60"/>
      <c r="S2279" s="60"/>
      <c r="T2279" s="60"/>
      <c r="U2279" s="60"/>
      <c r="V2279" s="60"/>
      <c r="W2279" s="60"/>
      <c r="X2279" s="60"/>
      <c r="Y2279" s="59"/>
      <c r="Z2279" s="20"/>
      <c r="AA2279" s="60"/>
      <c r="AB2279" s="60"/>
      <c r="AC2279" s="60"/>
      <c r="AD2279" s="60"/>
      <c r="AE2279" s="22"/>
      <c r="AF2279" s="22"/>
      <c r="AG2279" s="22"/>
      <c r="AH2279" s="22"/>
      <c r="AI2279" s="22"/>
      <c r="AJ2279" s="22"/>
      <c r="AK2279" s="39"/>
      <c r="AL2279" s="39"/>
      <c r="AM2279" s="39"/>
      <c r="AN2279" s="39"/>
      <c r="AO2279" s="39"/>
      <c r="AP2279" s="39"/>
      <c r="AQ2279" s="39"/>
      <c r="AR2279" s="40"/>
      <c r="AS2279" s="39"/>
      <c r="AT2279" s="40"/>
      <c r="AU2279" s="39"/>
      <c r="AV2279" s="39"/>
      <c r="AW2279" s="39"/>
      <c r="AX2279" s="39"/>
      <c r="AY2279" s="39"/>
      <c r="AZ2279" s="40"/>
      <c r="BA2279" s="39"/>
      <c r="BB2279" s="40"/>
      <c r="BC2279" s="39"/>
      <c r="BD2279" s="40"/>
      <c r="BE2279" s="39"/>
      <c r="BF2279" s="39"/>
      <c r="BG2279" s="39"/>
      <c r="BH2279" s="56"/>
      <c r="BI2279" s="56"/>
      <c r="BJ2279" s="133"/>
    </row>
    <row r="2280" spans="1:62" ht="13.5" customHeight="1" x14ac:dyDescent="0.35">
      <c r="A2280" s="120"/>
      <c r="B2280" s="19"/>
      <c r="C2280" s="1"/>
      <c r="D2280" s="9"/>
      <c r="E2280" s="1"/>
      <c r="F2280" s="15"/>
      <c r="G2280" s="37"/>
      <c r="H2280" s="5"/>
      <c r="I2280" s="22"/>
      <c r="J2280" s="22"/>
      <c r="K2280" s="22"/>
      <c r="L2280" s="60"/>
      <c r="M2280" s="60"/>
      <c r="N2280" s="60"/>
      <c r="O2280" s="60"/>
      <c r="P2280" s="60"/>
      <c r="Q2280" s="60"/>
      <c r="R2280" s="60"/>
      <c r="S2280" s="60"/>
      <c r="T2280" s="60"/>
      <c r="U2280" s="60"/>
      <c r="V2280" s="60"/>
      <c r="W2280" s="60"/>
      <c r="X2280" s="60"/>
      <c r="Y2280" s="59"/>
      <c r="Z2280" s="20"/>
      <c r="AA2280" s="60"/>
      <c r="AB2280" s="60"/>
      <c r="AC2280" s="60"/>
      <c r="AD2280" s="60"/>
      <c r="AE2280" s="22"/>
      <c r="AF2280" s="22"/>
      <c r="AG2280" s="22"/>
      <c r="AH2280" s="22"/>
      <c r="AI2280" s="22"/>
      <c r="AJ2280" s="22"/>
      <c r="AK2280" s="39"/>
      <c r="AL2280" s="39"/>
      <c r="AM2280" s="39"/>
      <c r="AN2280" s="39"/>
      <c r="AO2280" s="39"/>
      <c r="AP2280" s="39"/>
      <c r="AQ2280" s="39"/>
      <c r="AR2280" s="40"/>
      <c r="AS2280" s="39"/>
      <c r="AT2280" s="40"/>
      <c r="AU2280" s="39"/>
      <c r="AV2280" s="39"/>
      <c r="AW2280" s="39"/>
      <c r="AX2280" s="39"/>
      <c r="AY2280" s="39"/>
      <c r="AZ2280" s="40"/>
      <c r="BA2280" s="39"/>
      <c r="BB2280" s="40"/>
      <c r="BC2280" s="39"/>
      <c r="BD2280" s="40"/>
      <c r="BE2280" s="39"/>
      <c r="BF2280" s="39"/>
      <c r="BG2280" s="39"/>
      <c r="BH2280" s="56"/>
      <c r="BI2280" s="56"/>
      <c r="BJ2280" s="133"/>
    </row>
    <row r="2281" spans="1:62" x14ac:dyDescent="0.3">
      <c r="A2281" s="135"/>
      <c r="B2281" s="76"/>
      <c r="C2281" s="9"/>
      <c r="D2281" s="9"/>
      <c r="E2281" s="9"/>
      <c r="F2281" s="15"/>
      <c r="G2281" s="5"/>
      <c r="H2281" s="5"/>
      <c r="I2281" s="9"/>
      <c r="J2281" s="9"/>
      <c r="K2281" s="9"/>
      <c r="L2281" s="9"/>
      <c r="M2281" s="9"/>
      <c r="N2281" s="9"/>
      <c r="O2281" s="9"/>
      <c r="P2281" s="9"/>
      <c r="Q2281" s="9"/>
      <c r="R2281" s="9"/>
      <c r="S2281" s="9"/>
      <c r="T2281" s="9"/>
      <c r="U2281" s="9"/>
      <c r="V2281" s="8"/>
      <c r="W2281" s="8"/>
      <c r="X2281" s="7"/>
      <c r="Y2281" s="18"/>
      <c r="Z2281" s="7"/>
      <c r="AA2281" s="7"/>
      <c r="AB2281" s="7"/>
      <c r="AC2281" s="9"/>
      <c r="AD2281" s="8"/>
      <c r="AE2281" s="14"/>
      <c r="AF2281" s="14"/>
      <c r="AG2281" s="14"/>
      <c r="AH2281" s="14"/>
      <c r="AI2281" s="14"/>
      <c r="AJ2281" s="14"/>
      <c r="AK2281" s="136"/>
      <c r="AL2281" s="6"/>
      <c r="AM2281" s="5"/>
      <c r="AN2281" s="5"/>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row>
    <row r="2282" spans="1:62" x14ac:dyDescent="0.3">
      <c r="A2282" s="135"/>
      <c r="B2282" s="76"/>
      <c r="C2282" s="9"/>
      <c r="D2282" s="9"/>
      <c r="E2282" s="9"/>
      <c r="F2282" s="15"/>
      <c r="G2282" s="5"/>
      <c r="H2282" s="5"/>
      <c r="I2282" s="9"/>
      <c r="J2282" s="9"/>
      <c r="K2282" s="9"/>
      <c r="L2282" s="9"/>
      <c r="M2282" s="9"/>
      <c r="N2282" s="9"/>
      <c r="O2282" s="9"/>
      <c r="P2282" s="9"/>
      <c r="Q2282" s="9"/>
      <c r="R2282" s="9"/>
      <c r="S2282" s="9"/>
      <c r="T2282" s="9"/>
      <c r="U2282" s="9"/>
      <c r="V2282" s="8"/>
      <c r="W2282" s="8"/>
      <c r="X2282" s="7"/>
      <c r="Y2282" s="18"/>
      <c r="Z2282" s="7"/>
      <c r="AA2282" s="7"/>
      <c r="AB2282" s="7"/>
      <c r="AC2282" s="9"/>
      <c r="AD2282" s="8"/>
      <c r="AE2282" s="14"/>
      <c r="AF2282" s="14"/>
      <c r="AG2282" s="14"/>
      <c r="AH2282" s="14"/>
      <c r="AI2282" s="14"/>
      <c r="AJ2282" s="14"/>
      <c r="AK2282" s="136"/>
      <c r="AL2282" s="6"/>
      <c r="AM2282" s="5"/>
      <c r="AN2282" s="5"/>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row>
    <row r="2283" spans="1:62" x14ac:dyDescent="0.3">
      <c r="A2283" s="9"/>
      <c r="B2283" s="76"/>
      <c r="C2283" s="9"/>
      <c r="D2283" s="9"/>
      <c r="E2283" s="9"/>
      <c r="F2283" s="15"/>
      <c r="G2283" s="5"/>
      <c r="H2283" s="5"/>
      <c r="I2283" s="9"/>
      <c r="J2283" s="9"/>
      <c r="K2283" s="9"/>
      <c r="L2283" s="9"/>
      <c r="M2283" s="9"/>
      <c r="N2283" s="9"/>
      <c r="O2283" s="9"/>
      <c r="P2283" s="9"/>
      <c r="Q2283" s="9"/>
      <c r="R2283" s="9"/>
      <c r="S2283" s="9"/>
      <c r="T2283" s="9"/>
      <c r="U2283" s="9"/>
      <c r="V2283" s="9"/>
      <c r="W2283" s="9"/>
      <c r="Y2283" s="17"/>
      <c r="AA2283" s="9"/>
      <c r="AB2283" s="9"/>
      <c r="AC2283" s="9"/>
      <c r="AD2283" s="9"/>
      <c r="AE2283" s="14"/>
      <c r="AF2283" s="14"/>
      <c r="AG2283" s="14"/>
      <c r="AH2283" s="14"/>
      <c r="AI2283" s="14"/>
      <c r="AJ2283" s="14"/>
      <c r="AK2283" s="6"/>
      <c r="AL2283" s="6"/>
      <c r="AM2283" s="6"/>
      <c r="AN2283" s="6"/>
      <c r="AO2283" s="6"/>
      <c r="AP2283" s="6"/>
      <c r="AQ2283" s="6"/>
      <c r="AR2283" s="6"/>
      <c r="AS2283" s="6"/>
      <c r="AT2283" s="6"/>
      <c r="AU2283" s="39"/>
      <c r="AV2283" s="39"/>
      <c r="AW2283" s="6"/>
      <c r="AX2283" s="6"/>
      <c r="AY2283" s="6"/>
      <c r="AZ2283" s="6"/>
      <c r="BA2283" s="6"/>
      <c r="BB2283" s="6"/>
      <c r="BC2283" s="6"/>
      <c r="BD2283" s="6"/>
      <c r="BE2283" s="6"/>
      <c r="BF2283" s="6"/>
      <c r="BG2283" s="6"/>
      <c r="BH2283" s="6"/>
      <c r="BI2283" s="6"/>
      <c r="BJ2283" s="6"/>
    </row>
    <row r="2284" spans="1:62" x14ac:dyDescent="0.3">
      <c r="A2284" s="135"/>
      <c r="B2284" s="76"/>
      <c r="C2284" s="9"/>
      <c r="D2284" s="9"/>
      <c r="E2284" s="9"/>
      <c r="F2284" s="15"/>
      <c r="G2284" s="5"/>
      <c r="H2284" s="5"/>
      <c r="I2284" s="9"/>
      <c r="J2284" s="9"/>
      <c r="K2284" s="9"/>
      <c r="L2284" s="9"/>
      <c r="M2284" s="9"/>
      <c r="N2284" s="9"/>
      <c r="O2284" s="9"/>
      <c r="P2284" s="9"/>
      <c r="Q2284" s="9"/>
      <c r="R2284" s="9"/>
      <c r="S2284" s="9"/>
      <c r="T2284" s="9"/>
      <c r="U2284" s="9"/>
      <c r="V2284" s="8"/>
      <c r="W2284" s="8"/>
      <c r="X2284" s="7"/>
      <c r="Y2284" s="18"/>
      <c r="Z2284" s="7"/>
      <c r="AA2284" s="7"/>
      <c r="AB2284" s="7"/>
      <c r="AC2284" s="9"/>
      <c r="AD2284" s="8"/>
      <c r="AE2284" s="14"/>
      <c r="AF2284" s="14"/>
      <c r="AG2284" s="14"/>
      <c r="AH2284" s="14"/>
      <c r="AI2284" s="14"/>
      <c r="AJ2284" s="14"/>
      <c r="AK2284" s="136"/>
      <c r="AL2284" s="6"/>
      <c r="AM2284" s="5"/>
      <c r="AN2284" s="5"/>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row>
    <row r="2285" spans="1:62" ht="13.5" customHeight="1" x14ac:dyDescent="0.35">
      <c r="A2285" s="120"/>
      <c r="B2285" s="19"/>
      <c r="C2285" s="1"/>
      <c r="D2285" s="9"/>
      <c r="E2285" s="1"/>
      <c r="F2285" s="15"/>
      <c r="G2285" s="37"/>
      <c r="H2285" s="5"/>
      <c r="I2285" s="22"/>
      <c r="J2285" s="22"/>
      <c r="K2285" s="22"/>
      <c r="L2285" s="60"/>
      <c r="M2285" s="60"/>
      <c r="N2285" s="60"/>
      <c r="O2285" s="60"/>
      <c r="P2285" s="60"/>
      <c r="Q2285" s="60"/>
      <c r="R2285" s="60"/>
      <c r="S2285" s="60"/>
      <c r="T2285" s="60"/>
      <c r="U2285" s="60"/>
      <c r="V2285" s="60"/>
      <c r="W2285" s="60"/>
      <c r="X2285" s="60"/>
      <c r="Y2285" s="59"/>
      <c r="Z2285" s="20"/>
      <c r="AA2285" s="60"/>
      <c r="AB2285" s="60"/>
      <c r="AC2285" s="60"/>
      <c r="AD2285" s="60"/>
      <c r="AE2285" s="22"/>
      <c r="AF2285" s="22"/>
      <c r="AG2285" s="22"/>
      <c r="AH2285" s="22"/>
      <c r="AI2285" s="22"/>
      <c r="AJ2285" s="22"/>
      <c r="AK2285" s="39"/>
      <c r="AL2285" s="39"/>
      <c r="AM2285" s="39"/>
      <c r="AN2285" s="39"/>
      <c r="AO2285" s="39"/>
      <c r="AP2285" s="39"/>
      <c r="AQ2285" s="39"/>
      <c r="AR2285" s="40"/>
      <c r="AS2285" s="39"/>
      <c r="AT2285" s="40"/>
      <c r="AU2285" s="39"/>
      <c r="AV2285" s="39"/>
      <c r="AW2285" s="39"/>
      <c r="AX2285" s="39"/>
      <c r="AY2285" s="39"/>
      <c r="AZ2285" s="40"/>
      <c r="BA2285" s="39"/>
      <c r="BB2285" s="40"/>
      <c r="BC2285" s="39"/>
      <c r="BD2285" s="40"/>
      <c r="BE2285" s="39"/>
      <c r="BF2285" s="39"/>
      <c r="BG2285" s="39"/>
      <c r="BH2285" s="56"/>
      <c r="BI2285" s="56"/>
      <c r="BJ2285" s="133"/>
    </row>
    <row r="2286" spans="1:62" x14ac:dyDescent="0.3">
      <c r="A2286" s="9"/>
      <c r="B2286" s="76"/>
      <c r="C2286" s="9"/>
      <c r="D2286" s="9"/>
      <c r="E2286" s="9"/>
      <c r="F2286" s="15"/>
      <c r="G2286" s="5"/>
      <c r="H2286" s="5"/>
      <c r="I2286" s="9"/>
      <c r="J2286" s="9"/>
      <c r="K2286" s="9"/>
      <c r="L2286" s="9"/>
      <c r="M2286" s="9"/>
      <c r="N2286" s="9"/>
      <c r="O2286" s="9"/>
      <c r="P2286" s="9"/>
      <c r="Q2286" s="9"/>
      <c r="R2286" s="9"/>
      <c r="S2286" s="9"/>
      <c r="T2286" s="9"/>
      <c r="U2286" s="9"/>
      <c r="V2286" s="8"/>
      <c r="W2286" s="8"/>
      <c r="X2286" s="7"/>
      <c r="Y2286" s="18"/>
      <c r="Z2286" s="7"/>
      <c r="AA2286" s="7"/>
      <c r="AB2286" s="7"/>
      <c r="AC2286" s="9"/>
      <c r="AD2286" s="8"/>
      <c r="AE2286" s="14"/>
      <c r="AF2286" s="14"/>
      <c r="AG2286" s="14"/>
      <c r="AH2286" s="14"/>
      <c r="AI2286" s="14"/>
      <c r="AJ2286" s="14"/>
      <c r="AK2286" s="5"/>
      <c r="AL2286" s="6"/>
      <c r="AM2286" s="5"/>
      <c r="AN2286" s="5"/>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row>
    <row r="2287" spans="1:62" x14ac:dyDescent="0.3">
      <c r="A2287" s="9"/>
      <c r="B2287" s="76"/>
      <c r="C2287" s="9"/>
      <c r="D2287" s="9"/>
      <c r="E2287" s="9"/>
      <c r="F2287" s="15"/>
      <c r="G2287" s="5"/>
      <c r="H2287" s="5"/>
      <c r="I2287" s="9"/>
      <c r="J2287" s="9"/>
      <c r="K2287" s="9"/>
      <c r="L2287" s="9"/>
      <c r="M2287" s="9"/>
      <c r="N2287" s="9"/>
      <c r="O2287" s="9"/>
      <c r="P2287" s="9"/>
      <c r="Q2287" s="9"/>
      <c r="R2287" s="9"/>
      <c r="S2287" s="9"/>
      <c r="T2287" s="9"/>
      <c r="U2287" s="9"/>
      <c r="V2287" s="9"/>
      <c r="W2287" s="9"/>
      <c r="Y2287" s="17"/>
      <c r="AA2287" s="9"/>
      <c r="AB2287" s="9"/>
      <c r="AC2287" s="9"/>
      <c r="AD2287" s="9"/>
      <c r="AE2287" s="14"/>
      <c r="AF2287" s="14"/>
      <c r="AG2287" s="14"/>
      <c r="AH2287" s="14"/>
      <c r="AI2287" s="14"/>
      <c r="AJ2287" s="14"/>
      <c r="AK2287" s="6"/>
      <c r="AL2287" s="6"/>
      <c r="AM2287" s="6"/>
      <c r="AN2287" s="6"/>
      <c r="AO2287" s="6"/>
      <c r="AP2287" s="6"/>
      <c r="AQ2287" s="6"/>
      <c r="AR2287" s="6"/>
      <c r="AS2287" s="6"/>
      <c r="AT2287" s="6"/>
      <c r="AU2287" s="39"/>
      <c r="AV2287" s="39"/>
      <c r="AW2287" s="6"/>
      <c r="AX2287" s="6"/>
      <c r="AY2287" s="6"/>
      <c r="AZ2287" s="6"/>
      <c r="BA2287" s="6"/>
      <c r="BB2287" s="6"/>
      <c r="BC2287" s="6"/>
      <c r="BD2287" s="6"/>
      <c r="BE2287" s="6"/>
      <c r="BF2287" s="6"/>
      <c r="BG2287" s="6"/>
      <c r="BH2287" s="6"/>
      <c r="BI2287" s="6"/>
      <c r="BJ2287" s="6"/>
    </row>
    <row r="2288" spans="1:62" ht="13.5" customHeight="1" x14ac:dyDescent="0.35">
      <c r="A2288" s="120"/>
      <c r="B2288" s="19"/>
      <c r="C2288" s="1"/>
      <c r="D2288" s="9"/>
      <c r="E2288" s="1"/>
      <c r="F2288" s="15"/>
      <c r="G2288" s="37"/>
      <c r="H2288" s="5"/>
      <c r="I2288" s="22"/>
      <c r="J2288" s="22"/>
      <c r="K2288" s="22"/>
      <c r="L2288" s="60"/>
      <c r="M2288" s="60"/>
      <c r="N2288" s="60"/>
      <c r="O2288" s="60"/>
      <c r="P2288" s="60"/>
      <c r="Q2288" s="60"/>
      <c r="R2288" s="60"/>
      <c r="S2288" s="60"/>
      <c r="T2288" s="60"/>
      <c r="U2288" s="60"/>
      <c r="V2288" s="60"/>
      <c r="W2288" s="60"/>
      <c r="X2288" s="60"/>
      <c r="Y2288" s="59"/>
      <c r="Z2288" s="20"/>
      <c r="AA2288" s="60"/>
      <c r="AB2288" s="60"/>
      <c r="AC2288" s="60"/>
      <c r="AD2288" s="60"/>
      <c r="AE2288" s="22"/>
      <c r="AF2288" s="22"/>
      <c r="AG2288" s="22"/>
      <c r="AH2288" s="22"/>
      <c r="AI2288" s="22"/>
      <c r="AJ2288" s="22"/>
      <c r="AK2288" s="39"/>
      <c r="AL2288" s="39"/>
      <c r="AM2288" s="39"/>
      <c r="AN2288" s="39"/>
      <c r="AO2288" s="39"/>
      <c r="AP2288" s="39"/>
      <c r="AQ2288" s="39"/>
      <c r="AR2288" s="40"/>
      <c r="AS2288" s="39"/>
      <c r="AT2288" s="40"/>
      <c r="AU2288" s="39"/>
      <c r="AV2288" s="39"/>
      <c r="AW2288" s="39"/>
      <c r="AX2288" s="39"/>
      <c r="AY2288" s="39"/>
      <c r="AZ2288" s="40"/>
      <c r="BA2288" s="39"/>
      <c r="BB2288" s="40"/>
      <c r="BC2288" s="39"/>
      <c r="BD2288" s="40"/>
      <c r="BE2288" s="39"/>
      <c r="BF2288" s="39"/>
      <c r="BG2288" s="39"/>
      <c r="BH2288" s="56"/>
      <c r="BI2288" s="56"/>
      <c r="BJ2288" s="133"/>
    </row>
    <row r="2289" spans="1:62" x14ac:dyDescent="0.3">
      <c r="A2289" s="135"/>
      <c r="B2289" s="76"/>
      <c r="C2289" s="9"/>
      <c r="D2289" s="9"/>
      <c r="E2289" s="9"/>
      <c r="F2289" s="15"/>
      <c r="G2289" s="5"/>
      <c r="H2289" s="5"/>
      <c r="I2289" s="9"/>
      <c r="J2289" s="9"/>
      <c r="K2289" s="9"/>
      <c r="L2289" s="9"/>
      <c r="M2289" s="9"/>
      <c r="N2289" s="9"/>
      <c r="O2289" s="9"/>
      <c r="P2289" s="9"/>
      <c r="Q2289" s="9"/>
      <c r="R2289" s="9"/>
      <c r="S2289" s="9"/>
      <c r="T2289" s="9"/>
      <c r="U2289" s="9"/>
      <c r="V2289" s="8"/>
      <c r="W2289" s="8"/>
      <c r="X2289" s="7"/>
      <c r="Y2289" s="18"/>
      <c r="Z2289" s="7"/>
      <c r="AA2289" s="7"/>
      <c r="AB2289" s="7"/>
      <c r="AC2289" s="9"/>
      <c r="AD2289" s="8"/>
      <c r="AE2289" s="14"/>
      <c r="AF2289" s="14"/>
      <c r="AG2289" s="14"/>
      <c r="AH2289" s="14"/>
      <c r="AI2289" s="14"/>
      <c r="AJ2289" s="14"/>
      <c r="AK2289" s="136"/>
      <c r="AL2289" s="6"/>
      <c r="AM2289" s="5"/>
      <c r="AN2289" s="5"/>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row>
    <row r="2290" spans="1:62" ht="13.5" customHeight="1" x14ac:dyDescent="0.35">
      <c r="A2290" s="120"/>
      <c r="B2290" s="76"/>
      <c r="C2290" s="1"/>
      <c r="D2290" s="9"/>
      <c r="E2290" s="1"/>
      <c r="F2290" s="15"/>
      <c r="G2290" s="5"/>
      <c r="H2290" s="5"/>
      <c r="I2290" s="22"/>
      <c r="J2290" s="22"/>
      <c r="K2290" s="22"/>
      <c r="L2290" s="60"/>
      <c r="M2290" s="60"/>
      <c r="N2290" s="60"/>
      <c r="O2290" s="60"/>
      <c r="P2290" s="60"/>
      <c r="Q2290" s="60"/>
      <c r="R2290" s="60"/>
      <c r="S2290" s="60"/>
      <c r="T2290" s="60"/>
      <c r="U2290" s="60"/>
      <c r="V2290" s="60"/>
      <c r="W2290" s="60"/>
      <c r="X2290" s="60"/>
      <c r="Y2290" s="59"/>
      <c r="Z2290" s="20"/>
      <c r="AA2290" s="60"/>
      <c r="AB2290" s="60"/>
      <c r="AC2290" s="60"/>
      <c r="AD2290" s="60"/>
      <c r="AE2290" s="22"/>
      <c r="AF2290" s="22"/>
      <c r="AG2290" s="22"/>
      <c r="AH2290" s="22"/>
      <c r="AI2290" s="22"/>
      <c r="AJ2290" s="22"/>
      <c r="AK2290" s="39"/>
      <c r="AL2290" s="39"/>
      <c r="AM2290" s="39"/>
      <c r="AN2290" s="39"/>
      <c r="AO2290" s="39"/>
      <c r="AP2290" s="39"/>
      <c r="AQ2290" s="39"/>
      <c r="AR2290" s="40"/>
      <c r="AS2290" s="39"/>
      <c r="AT2290" s="40"/>
      <c r="AU2290" s="39"/>
      <c r="AV2290" s="39"/>
      <c r="AW2290" s="39"/>
      <c r="AX2290" s="39"/>
      <c r="AY2290" s="39"/>
      <c r="AZ2290" s="40"/>
      <c r="BA2290" s="39"/>
      <c r="BB2290" s="40"/>
      <c r="BC2290" s="39"/>
      <c r="BD2290" s="40"/>
      <c r="BE2290" s="39"/>
      <c r="BF2290" s="39"/>
      <c r="BG2290" s="39"/>
      <c r="BH2290" s="56"/>
      <c r="BI2290" s="56"/>
      <c r="BJ2290" s="133"/>
    </row>
    <row r="2291" spans="1:62" x14ac:dyDescent="0.3">
      <c r="A2291" s="9"/>
      <c r="B2291" s="76"/>
      <c r="C2291" s="9"/>
      <c r="D2291" s="9"/>
      <c r="E2291" s="9"/>
      <c r="F2291" s="15"/>
      <c r="G2291" s="5"/>
      <c r="H2291" s="5"/>
      <c r="I2291" s="9"/>
      <c r="J2291" s="9"/>
      <c r="K2291" s="9"/>
      <c r="L2291" s="9"/>
      <c r="M2291" s="9"/>
      <c r="N2291" s="9"/>
      <c r="O2291" s="9"/>
      <c r="P2291" s="9"/>
      <c r="Q2291" s="9"/>
      <c r="R2291" s="9"/>
      <c r="S2291" s="9"/>
      <c r="T2291" s="9"/>
      <c r="U2291" s="9"/>
      <c r="V2291" s="9"/>
      <c r="W2291" s="9"/>
      <c r="Y2291" s="17"/>
      <c r="AA2291" s="9"/>
      <c r="AB2291" s="9"/>
      <c r="AC2291" s="9"/>
      <c r="AD2291" s="9"/>
      <c r="AE2291" s="14"/>
      <c r="AF2291" s="14"/>
      <c r="AG2291" s="14"/>
      <c r="AH2291" s="14"/>
      <c r="AI2291" s="14"/>
      <c r="AJ2291" s="14"/>
      <c r="AK2291" s="6"/>
      <c r="AL2291" s="6"/>
      <c r="AM2291" s="6"/>
      <c r="AN2291" s="6"/>
      <c r="AO2291" s="6"/>
      <c r="AP2291" s="6"/>
      <c r="AQ2291" s="6"/>
      <c r="AR2291" s="6"/>
      <c r="AS2291" s="6"/>
      <c r="AT2291" s="6"/>
      <c r="AU2291" s="39"/>
      <c r="AV2291" s="39"/>
      <c r="AW2291" s="6"/>
      <c r="AX2291" s="6"/>
      <c r="AY2291" s="6"/>
      <c r="AZ2291" s="6"/>
      <c r="BA2291" s="6"/>
      <c r="BB2291" s="6"/>
      <c r="BC2291" s="6"/>
      <c r="BD2291" s="6"/>
      <c r="BE2291" s="6"/>
      <c r="BF2291" s="6"/>
      <c r="BG2291" s="6"/>
      <c r="BH2291" s="6"/>
      <c r="BI2291" s="6"/>
      <c r="BJ2291" s="6"/>
    </row>
    <row r="2292" spans="1:62" x14ac:dyDescent="0.3">
      <c r="A2292" s="9"/>
      <c r="B2292" s="76"/>
      <c r="C2292" s="9"/>
      <c r="D2292" s="9"/>
      <c r="E2292" s="9"/>
      <c r="F2292" s="15"/>
      <c r="G2292" s="5"/>
      <c r="H2292" s="5"/>
      <c r="I2292" s="9"/>
      <c r="J2292" s="9"/>
      <c r="K2292" s="9"/>
      <c r="L2292" s="9"/>
      <c r="M2292" s="9"/>
      <c r="N2292" s="9"/>
      <c r="O2292" s="9"/>
      <c r="P2292" s="9"/>
      <c r="Q2292" s="9"/>
      <c r="R2292" s="9"/>
      <c r="S2292" s="9"/>
      <c r="T2292" s="9"/>
      <c r="U2292" s="9"/>
      <c r="V2292" s="9"/>
      <c r="W2292" s="9"/>
      <c r="Y2292" s="17"/>
      <c r="AA2292" s="9"/>
      <c r="AB2292" s="9"/>
      <c r="AC2292" s="9"/>
      <c r="AD2292" s="9"/>
      <c r="AE2292" s="14"/>
      <c r="AF2292" s="14"/>
      <c r="AG2292" s="14"/>
      <c r="AH2292" s="14"/>
      <c r="AI2292" s="14"/>
      <c r="AJ2292" s="14"/>
      <c r="AK2292" s="6"/>
      <c r="AL2292" s="6"/>
      <c r="AM2292" s="6"/>
      <c r="AN2292" s="6"/>
      <c r="AO2292" s="6"/>
      <c r="AP2292" s="6"/>
      <c r="AQ2292" s="6"/>
      <c r="AR2292" s="6"/>
      <c r="AS2292" s="6"/>
      <c r="AT2292" s="6"/>
      <c r="AU2292" s="39"/>
      <c r="AV2292" s="39"/>
      <c r="AW2292" s="6"/>
      <c r="AX2292" s="6"/>
      <c r="AY2292" s="6"/>
      <c r="AZ2292" s="6"/>
      <c r="BA2292" s="6"/>
      <c r="BB2292" s="6"/>
      <c r="BC2292" s="6"/>
      <c r="BD2292" s="6"/>
      <c r="BE2292" s="6"/>
      <c r="BF2292" s="6"/>
      <c r="BG2292" s="6"/>
      <c r="BH2292" s="6"/>
      <c r="BI2292" s="6"/>
      <c r="BJ2292" s="6"/>
    </row>
    <row r="2293" spans="1:62" x14ac:dyDescent="0.3">
      <c r="A2293" s="9"/>
      <c r="B2293" s="76"/>
      <c r="C2293" s="9"/>
      <c r="D2293" s="9"/>
      <c r="E2293" s="9"/>
      <c r="F2293" s="15"/>
      <c r="G2293" s="5"/>
      <c r="H2293" s="5"/>
      <c r="I2293" s="9"/>
      <c r="J2293" s="9"/>
      <c r="K2293" s="9"/>
      <c r="L2293" s="9"/>
      <c r="M2293" s="9"/>
      <c r="N2293" s="9"/>
      <c r="O2293" s="9"/>
      <c r="P2293" s="9"/>
      <c r="Q2293" s="9"/>
      <c r="R2293" s="9"/>
      <c r="S2293" s="9"/>
      <c r="T2293" s="9"/>
      <c r="U2293" s="9"/>
      <c r="V2293" s="9"/>
      <c r="W2293" s="9"/>
      <c r="Y2293" s="17"/>
      <c r="AA2293" s="9"/>
      <c r="AB2293" s="9"/>
      <c r="AC2293" s="9"/>
      <c r="AD2293" s="9"/>
      <c r="AE2293" s="14"/>
      <c r="AF2293" s="14"/>
      <c r="AG2293" s="14"/>
      <c r="AH2293" s="14"/>
      <c r="AI2293" s="14"/>
      <c r="AJ2293" s="14"/>
      <c r="AK2293" s="6"/>
      <c r="AL2293" s="6"/>
      <c r="AM2293" s="6"/>
      <c r="AN2293" s="6"/>
      <c r="AO2293" s="6"/>
      <c r="AP2293" s="6"/>
      <c r="AQ2293" s="6"/>
      <c r="AR2293" s="6"/>
      <c r="AS2293" s="6"/>
      <c r="AT2293" s="6"/>
      <c r="AU2293" s="39"/>
      <c r="AV2293" s="39"/>
      <c r="AW2293" s="6"/>
      <c r="AX2293" s="6"/>
      <c r="AY2293" s="6"/>
      <c r="AZ2293" s="6"/>
      <c r="BA2293" s="6"/>
      <c r="BB2293" s="6"/>
      <c r="BC2293" s="6"/>
      <c r="BD2293" s="6"/>
      <c r="BE2293" s="6"/>
      <c r="BF2293" s="6"/>
      <c r="BG2293" s="6"/>
      <c r="BH2293" s="6"/>
      <c r="BI2293" s="6"/>
      <c r="BJ2293" s="6"/>
    </row>
    <row r="2294" spans="1:62" x14ac:dyDescent="0.3">
      <c r="A2294" s="9"/>
      <c r="B2294" s="76"/>
      <c r="C2294" s="9"/>
      <c r="D2294" s="9"/>
      <c r="E2294" s="9"/>
      <c r="F2294" s="15"/>
      <c r="G2294" s="5"/>
      <c r="H2294" s="5"/>
      <c r="I2294" s="9"/>
      <c r="J2294" s="9"/>
      <c r="K2294" s="9"/>
      <c r="L2294" s="9"/>
      <c r="M2294" s="9"/>
      <c r="N2294" s="9"/>
      <c r="O2294" s="9"/>
      <c r="P2294" s="9"/>
      <c r="Q2294" s="9"/>
      <c r="R2294" s="9"/>
      <c r="S2294" s="9"/>
      <c r="T2294" s="9"/>
      <c r="U2294" s="9"/>
      <c r="V2294" s="9"/>
      <c r="W2294" s="9"/>
      <c r="Y2294" s="17"/>
      <c r="AA2294" s="9"/>
      <c r="AB2294" s="9"/>
      <c r="AC2294" s="9"/>
      <c r="AD2294" s="9"/>
      <c r="AE2294" s="14"/>
      <c r="AF2294" s="14"/>
      <c r="AG2294" s="14"/>
      <c r="AH2294" s="14"/>
      <c r="AI2294" s="14"/>
      <c r="AJ2294" s="14"/>
      <c r="AK2294" s="6"/>
      <c r="AL2294" s="6"/>
      <c r="AM2294" s="6"/>
      <c r="AN2294" s="6"/>
      <c r="AO2294" s="6"/>
      <c r="AP2294" s="6"/>
      <c r="AQ2294" s="6"/>
      <c r="AR2294" s="6"/>
      <c r="AS2294" s="6"/>
      <c r="AT2294" s="6"/>
      <c r="AU2294" s="39"/>
      <c r="AV2294" s="39"/>
      <c r="AW2294" s="6"/>
      <c r="AX2294" s="6"/>
      <c r="AY2294" s="6"/>
      <c r="AZ2294" s="6"/>
      <c r="BA2294" s="6"/>
      <c r="BB2294" s="6"/>
      <c r="BC2294" s="6"/>
      <c r="BD2294" s="6"/>
      <c r="BE2294" s="6"/>
      <c r="BF2294" s="6"/>
      <c r="BG2294" s="6"/>
      <c r="BH2294" s="6"/>
      <c r="BI2294" s="6"/>
      <c r="BJ2294" s="6"/>
    </row>
    <row r="2295" spans="1:62" x14ac:dyDescent="0.3">
      <c r="A2295" s="9"/>
      <c r="B2295" s="76"/>
      <c r="C2295" s="9"/>
      <c r="D2295" s="9"/>
      <c r="E2295" s="9"/>
      <c r="F2295" s="15"/>
      <c r="G2295" s="5"/>
      <c r="H2295" s="5"/>
      <c r="I2295" s="9"/>
      <c r="J2295" s="9"/>
      <c r="K2295" s="9"/>
      <c r="L2295" s="9"/>
      <c r="M2295" s="9"/>
      <c r="N2295" s="9"/>
      <c r="O2295" s="9"/>
      <c r="P2295" s="9"/>
      <c r="Q2295" s="9"/>
      <c r="R2295" s="9"/>
      <c r="S2295" s="9"/>
      <c r="T2295" s="9"/>
      <c r="U2295" s="9"/>
      <c r="V2295" s="8"/>
      <c r="W2295" s="8"/>
      <c r="X2295" s="7"/>
      <c r="Y2295" s="18"/>
      <c r="Z2295" s="7"/>
      <c r="AA2295" s="7"/>
      <c r="AB2295" s="7"/>
      <c r="AC2295" s="9"/>
      <c r="AD2295" s="8"/>
      <c r="AE2295" s="14"/>
      <c r="AF2295" s="14"/>
      <c r="AG2295" s="14"/>
      <c r="AH2295" s="14"/>
      <c r="AI2295" s="14"/>
      <c r="AJ2295" s="14"/>
      <c r="AK2295" s="5"/>
      <c r="AL2295" s="6"/>
      <c r="AM2295" s="5"/>
      <c r="AN2295" s="5"/>
      <c r="AO2295" s="6"/>
      <c r="AP2295" s="6"/>
      <c r="AQ2295" s="6"/>
      <c r="AR2295" s="6"/>
      <c r="AS2295" s="6"/>
      <c r="AT2295" s="6"/>
      <c r="AU2295" s="39"/>
      <c r="AV2295" s="39"/>
      <c r="AW2295" s="6"/>
      <c r="AX2295" s="6"/>
      <c r="AY2295" s="6"/>
      <c r="AZ2295" s="6"/>
      <c r="BA2295" s="6"/>
      <c r="BB2295" s="6"/>
      <c r="BC2295" s="6"/>
      <c r="BD2295" s="6"/>
      <c r="BE2295" s="6"/>
      <c r="BF2295" s="6"/>
      <c r="BG2295" s="6"/>
      <c r="BH2295" s="6"/>
      <c r="BI2295" s="6"/>
      <c r="BJ2295" s="6"/>
    </row>
    <row r="2296" spans="1:62" x14ac:dyDescent="0.3">
      <c r="A2296" s="9"/>
      <c r="B2296" s="76"/>
      <c r="C2296" s="9"/>
      <c r="D2296" s="9"/>
      <c r="E2296" s="9"/>
      <c r="F2296" s="15"/>
      <c r="G2296" s="5"/>
      <c r="H2296" s="5"/>
      <c r="I2296" s="9"/>
      <c r="J2296" s="9"/>
      <c r="K2296" s="9"/>
      <c r="L2296" s="9"/>
      <c r="M2296" s="9"/>
      <c r="N2296" s="9"/>
      <c r="O2296" s="9"/>
      <c r="P2296" s="9"/>
      <c r="Q2296" s="9"/>
      <c r="R2296" s="9"/>
      <c r="S2296" s="9"/>
      <c r="T2296" s="9"/>
      <c r="U2296" s="9"/>
      <c r="V2296" s="8"/>
      <c r="W2296" s="8"/>
      <c r="X2296" s="7"/>
      <c r="Y2296" s="18"/>
      <c r="Z2296" s="7"/>
      <c r="AA2296" s="7"/>
      <c r="AB2296" s="7"/>
      <c r="AC2296" s="9"/>
      <c r="AD2296" s="8"/>
      <c r="AE2296" s="14"/>
      <c r="AF2296" s="14"/>
      <c r="AG2296" s="14"/>
      <c r="AH2296" s="14"/>
      <c r="AI2296" s="14"/>
      <c r="AJ2296" s="14"/>
      <c r="AK2296" s="5"/>
      <c r="AL2296" s="6"/>
      <c r="AM2296" s="5"/>
      <c r="AN2296" s="5"/>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row>
    <row r="2297" spans="1:62" ht="13.5" customHeight="1" x14ac:dyDescent="0.35">
      <c r="A2297" s="120"/>
      <c r="B2297" s="19"/>
      <c r="C2297" s="1"/>
      <c r="D2297" s="9"/>
      <c r="E2297" s="1"/>
      <c r="F2297" s="15"/>
      <c r="G2297" s="37"/>
      <c r="H2297" s="5"/>
      <c r="I2297" s="22"/>
      <c r="J2297" s="22"/>
      <c r="K2297" s="22"/>
      <c r="L2297" s="60"/>
      <c r="M2297" s="60"/>
      <c r="N2297" s="60"/>
      <c r="O2297" s="60"/>
      <c r="P2297" s="60"/>
      <c r="Q2297" s="60"/>
      <c r="R2297" s="60"/>
      <c r="S2297" s="60"/>
      <c r="T2297" s="60"/>
      <c r="U2297" s="60"/>
      <c r="V2297" s="60"/>
      <c r="W2297" s="60"/>
      <c r="X2297" s="60"/>
      <c r="Y2297" s="59"/>
      <c r="Z2297" s="20"/>
      <c r="AA2297" s="60"/>
      <c r="AB2297" s="60"/>
      <c r="AC2297" s="60"/>
      <c r="AD2297" s="60"/>
      <c r="AE2297" s="22"/>
      <c r="AF2297" s="22"/>
      <c r="AG2297" s="22"/>
      <c r="AH2297" s="22"/>
      <c r="AI2297" s="22"/>
      <c r="AJ2297" s="22"/>
      <c r="AK2297" s="39"/>
      <c r="AL2297" s="39"/>
      <c r="AM2297" s="39"/>
      <c r="AN2297" s="39"/>
      <c r="AO2297" s="39"/>
      <c r="AP2297" s="39"/>
      <c r="AQ2297" s="39"/>
      <c r="AR2297" s="40"/>
      <c r="AS2297" s="39"/>
      <c r="AT2297" s="40"/>
      <c r="AU2297" s="39"/>
      <c r="AV2297" s="39"/>
      <c r="AW2297" s="39"/>
      <c r="AX2297" s="39"/>
      <c r="AY2297" s="39"/>
      <c r="AZ2297" s="40"/>
      <c r="BA2297" s="39"/>
      <c r="BB2297" s="40"/>
      <c r="BC2297" s="39"/>
      <c r="BD2297" s="40"/>
      <c r="BE2297" s="39"/>
      <c r="BF2297" s="39"/>
      <c r="BG2297" s="39"/>
      <c r="BH2297" s="56"/>
      <c r="BI2297" s="56"/>
      <c r="BJ2297" s="133"/>
    </row>
    <row r="2298" spans="1:62" x14ac:dyDescent="0.3">
      <c r="A2298" s="9"/>
      <c r="B2298" s="76"/>
      <c r="C2298" s="9"/>
      <c r="D2298" s="9"/>
      <c r="E2298" s="9"/>
      <c r="F2298" s="15"/>
      <c r="G2298" s="5"/>
      <c r="H2298" s="5"/>
      <c r="I2298" s="9"/>
      <c r="J2298" s="9"/>
      <c r="K2298" s="9"/>
      <c r="L2298" s="9"/>
      <c r="M2298" s="9"/>
      <c r="N2298" s="9"/>
      <c r="O2298" s="9"/>
      <c r="P2298" s="9"/>
      <c r="Q2298" s="9"/>
      <c r="R2298" s="9"/>
      <c r="S2298" s="9"/>
      <c r="T2298" s="9"/>
      <c r="U2298" s="9"/>
      <c r="V2298" s="9"/>
      <c r="W2298" s="9"/>
      <c r="Y2298" s="17"/>
      <c r="AA2298" s="9"/>
      <c r="AB2298" s="9"/>
      <c r="AC2298" s="9"/>
      <c r="AD2298" s="9"/>
      <c r="AE2298" s="14"/>
      <c r="AF2298" s="14"/>
      <c r="AG2298" s="14"/>
      <c r="AH2298" s="14"/>
      <c r="AI2298" s="14"/>
      <c r="AJ2298" s="14"/>
      <c r="AK2298" s="6"/>
      <c r="AL2298" s="6"/>
      <c r="AM2298" s="6"/>
      <c r="AN2298" s="6"/>
      <c r="AO2298" s="6"/>
      <c r="AP2298" s="6"/>
      <c r="AQ2298" s="6"/>
      <c r="AR2298" s="6"/>
      <c r="AS2298" s="6"/>
      <c r="AT2298" s="6"/>
      <c r="AU2298" s="39"/>
      <c r="AV2298" s="39"/>
      <c r="AW2298" s="6"/>
      <c r="AX2298" s="6"/>
      <c r="AY2298" s="6"/>
      <c r="AZ2298" s="6"/>
      <c r="BA2298" s="6"/>
      <c r="BB2298" s="6"/>
      <c r="BC2298" s="6"/>
      <c r="BD2298" s="6"/>
      <c r="BE2298" s="6"/>
      <c r="BF2298" s="6"/>
      <c r="BG2298" s="6"/>
      <c r="BH2298" s="6"/>
      <c r="BI2298" s="6"/>
      <c r="BJ2298" s="6"/>
    </row>
    <row r="2299" spans="1:62" x14ac:dyDescent="0.3">
      <c r="A2299" s="9"/>
      <c r="B2299" s="76"/>
      <c r="C2299" s="9"/>
      <c r="D2299" s="9"/>
      <c r="E2299" s="9"/>
      <c r="F2299" s="15"/>
      <c r="G2299" s="5"/>
      <c r="H2299" s="5"/>
      <c r="I2299" s="9"/>
      <c r="J2299" s="9"/>
      <c r="K2299" s="9"/>
      <c r="L2299" s="9"/>
      <c r="M2299" s="9"/>
      <c r="N2299" s="9"/>
      <c r="O2299" s="9"/>
      <c r="P2299" s="9"/>
      <c r="Q2299" s="9"/>
      <c r="R2299" s="9"/>
      <c r="S2299" s="9"/>
      <c r="T2299" s="9"/>
      <c r="U2299" s="9"/>
      <c r="V2299" s="8"/>
      <c r="W2299" s="8"/>
      <c r="X2299" s="7"/>
      <c r="Y2299" s="18"/>
      <c r="Z2299" s="7"/>
      <c r="AA2299" s="7"/>
      <c r="AB2299" s="7"/>
      <c r="AC2299" s="9"/>
      <c r="AD2299" s="8"/>
      <c r="AE2299" s="14"/>
      <c r="AF2299" s="14"/>
      <c r="AG2299" s="14"/>
      <c r="AH2299" s="14"/>
      <c r="AI2299" s="14"/>
      <c r="AJ2299" s="14"/>
      <c r="AK2299" s="5"/>
      <c r="AL2299" s="6"/>
      <c r="AM2299" s="5"/>
      <c r="AN2299" s="5"/>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row>
    <row r="2300" spans="1:62" x14ac:dyDescent="0.3">
      <c r="A2300" s="9"/>
      <c r="B2300" s="76"/>
      <c r="C2300" s="9"/>
      <c r="D2300" s="9"/>
      <c r="E2300" s="9"/>
      <c r="F2300" s="15"/>
      <c r="G2300" s="5"/>
      <c r="H2300" s="5"/>
      <c r="I2300" s="9"/>
      <c r="J2300" s="9"/>
      <c r="K2300" s="9"/>
      <c r="L2300" s="9"/>
      <c r="M2300" s="9"/>
      <c r="N2300" s="9"/>
      <c r="O2300" s="9"/>
      <c r="P2300" s="9"/>
      <c r="Q2300" s="9"/>
      <c r="R2300" s="9"/>
      <c r="S2300" s="9"/>
      <c r="T2300" s="9"/>
      <c r="U2300" s="9"/>
      <c r="V2300" s="8"/>
      <c r="W2300" s="8"/>
      <c r="X2300" s="7"/>
      <c r="Y2300" s="18"/>
      <c r="Z2300" s="7"/>
      <c r="AA2300" s="7"/>
      <c r="AB2300" s="7"/>
      <c r="AC2300" s="9"/>
      <c r="AD2300" s="8"/>
      <c r="AE2300" s="14"/>
      <c r="AF2300" s="14"/>
      <c r="AG2300" s="14"/>
      <c r="AH2300" s="14"/>
      <c r="AI2300" s="14"/>
      <c r="AJ2300" s="14"/>
      <c r="AK2300" s="5"/>
      <c r="AL2300" s="6"/>
      <c r="AM2300" s="5"/>
      <c r="AN2300" s="5"/>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row>
    <row r="2301" spans="1:62" x14ac:dyDescent="0.3">
      <c r="A2301" s="135"/>
      <c r="B2301" s="76"/>
      <c r="C2301" s="9"/>
      <c r="D2301" s="9"/>
      <c r="E2301" s="9"/>
      <c r="F2301" s="15"/>
      <c r="G2301" s="5"/>
      <c r="H2301" s="5"/>
      <c r="I2301" s="9"/>
      <c r="J2301" s="9"/>
      <c r="K2301" s="9"/>
      <c r="L2301" s="9"/>
      <c r="M2301" s="9"/>
      <c r="N2301" s="9"/>
      <c r="O2301" s="9"/>
      <c r="P2301" s="9"/>
      <c r="Q2301" s="9"/>
      <c r="R2301" s="9"/>
      <c r="S2301" s="9"/>
      <c r="T2301" s="9"/>
      <c r="U2301" s="9"/>
      <c r="V2301" s="8"/>
      <c r="W2301" s="8"/>
      <c r="X2301" s="7"/>
      <c r="Y2301" s="18"/>
      <c r="Z2301" s="7"/>
      <c r="AA2301" s="7"/>
      <c r="AB2301" s="7"/>
      <c r="AC2301" s="9"/>
      <c r="AD2301" s="8"/>
      <c r="AE2301" s="14"/>
      <c r="AF2301" s="14"/>
      <c r="AG2301" s="14"/>
      <c r="AH2301" s="14"/>
      <c r="AI2301" s="14"/>
      <c r="AJ2301" s="14"/>
      <c r="AK2301" s="136"/>
      <c r="AL2301" s="6"/>
      <c r="AM2301" s="5"/>
      <c r="AN2301" s="5"/>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row>
    <row r="2302" spans="1:62" x14ac:dyDescent="0.3">
      <c r="A2302" s="9"/>
      <c r="B2302" s="76"/>
      <c r="C2302" s="9"/>
      <c r="D2302" s="9"/>
      <c r="E2302" s="9"/>
      <c r="F2302" s="15"/>
      <c r="G2302" s="5"/>
      <c r="H2302" s="5"/>
      <c r="I2302" s="9"/>
      <c r="J2302" s="9"/>
      <c r="K2302" s="9"/>
      <c r="L2302" s="9"/>
      <c r="M2302" s="9"/>
      <c r="N2302" s="9"/>
      <c r="O2302" s="9"/>
      <c r="P2302" s="9"/>
      <c r="Q2302" s="9"/>
      <c r="R2302" s="9"/>
      <c r="S2302" s="9"/>
      <c r="T2302" s="9"/>
      <c r="U2302" s="9"/>
      <c r="V2302" s="8"/>
      <c r="W2302" s="8"/>
      <c r="X2302" s="7"/>
      <c r="Y2302" s="18"/>
      <c r="Z2302" s="7"/>
      <c r="AA2302" s="7"/>
      <c r="AB2302" s="7"/>
      <c r="AC2302" s="9"/>
      <c r="AD2302" s="8"/>
      <c r="AE2302" s="14"/>
      <c r="AF2302" s="14"/>
      <c r="AG2302" s="14"/>
      <c r="AH2302" s="14"/>
      <c r="AI2302" s="14"/>
      <c r="AJ2302" s="14"/>
      <c r="AK2302" s="5"/>
      <c r="AL2302" s="6"/>
      <c r="AM2302" s="5"/>
      <c r="AN2302" s="5"/>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row>
    <row r="2303" spans="1:62" x14ac:dyDescent="0.3">
      <c r="A2303" s="135"/>
      <c r="B2303" s="76"/>
      <c r="C2303" s="9"/>
      <c r="D2303" s="9"/>
      <c r="E2303" s="9"/>
      <c r="F2303" s="15"/>
      <c r="G2303" s="5"/>
      <c r="H2303" s="5"/>
      <c r="I2303" s="9"/>
      <c r="J2303" s="9"/>
      <c r="K2303" s="9"/>
      <c r="L2303" s="9"/>
      <c r="M2303" s="9"/>
      <c r="N2303" s="9"/>
      <c r="O2303" s="9"/>
      <c r="P2303" s="9"/>
      <c r="Q2303" s="9"/>
      <c r="R2303" s="9"/>
      <c r="S2303" s="9"/>
      <c r="T2303" s="9"/>
      <c r="U2303" s="9"/>
      <c r="V2303" s="8"/>
      <c r="W2303" s="8"/>
      <c r="X2303" s="7"/>
      <c r="Y2303" s="18"/>
      <c r="Z2303" s="7"/>
      <c r="AA2303" s="7"/>
      <c r="AB2303" s="7"/>
      <c r="AC2303" s="9"/>
      <c r="AD2303" s="8"/>
      <c r="AE2303" s="14"/>
      <c r="AF2303" s="14"/>
      <c r="AG2303" s="14"/>
      <c r="AH2303" s="14"/>
      <c r="AI2303" s="14"/>
      <c r="AJ2303" s="14"/>
      <c r="AK2303" s="136"/>
      <c r="AL2303" s="6"/>
      <c r="AM2303" s="5"/>
      <c r="AN2303" s="5"/>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row>
    <row r="2304" spans="1:62" x14ac:dyDescent="0.3">
      <c r="A2304" s="9"/>
      <c r="B2304" s="76"/>
      <c r="C2304" s="9"/>
      <c r="D2304" s="9"/>
      <c r="E2304" s="9"/>
      <c r="F2304" s="15"/>
      <c r="G2304" s="5"/>
      <c r="H2304" s="5"/>
      <c r="I2304" s="9"/>
      <c r="J2304" s="9"/>
      <c r="K2304" s="9"/>
      <c r="L2304" s="9"/>
      <c r="M2304" s="9"/>
      <c r="N2304" s="9"/>
      <c r="O2304" s="9"/>
      <c r="P2304" s="9"/>
      <c r="Q2304" s="9"/>
      <c r="R2304" s="9"/>
      <c r="S2304" s="9"/>
      <c r="T2304" s="9"/>
      <c r="U2304" s="9"/>
      <c r="V2304" s="9"/>
      <c r="W2304" s="9"/>
      <c r="Y2304" s="17"/>
      <c r="AA2304" s="9"/>
      <c r="AB2304" s="9"/>
      <c r="AC2304" s="9"/>
      <c r="AD2304" s="9"/>
      <c r="AE2304" s="14"/>
      <c r="AF2304" s="14"/>
      <c r="AG2304" s="14"/>
      <c r="AH2304" s="14"/>
      <c r="AI2304" s="14"/>
      <c r="AJ2304" s="14"/>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row>
    <row r="2305" spans="1:62" ht="13.5" customHeight="1" x14ac:dyDescent="0.35">
      <c r="A2305" s="120"/>
      <c r="B2305" s="19"/>
      <c r="C2305" s="9"/>
      <c r="D2305" s="9"/>
      <c r="E2305" s="1"/>
      <c r="F2305" s="15"/>
      <c r="G2305" s="37"/>
      <c r="H2305" s="5"/>
      <c r="I2305" s="22"/>
      <c r="J2305" s="22"/>
      <c r="K2305" s="22"/>
      <c r="L2305" s="60"/>
      <c r="M2305" s="60"/>
      <c r="N2305" s="60"/>
      <c r="O2305" s="60"/>
      <c r="P2305" s="60"/>
      <c r="Q2305" s="60"/>
      <c r="R2305" s="60"/>
      <c r="S2305" s="60"/>
      <c r="T2305" s="60"/>
      <c r="U2305" s="60"/>
      <c r="V2305" s="60"/>
      <c r="W2305" s="60"/>
      <c r="X2305" s="60"/>
      <c r="Y2305" s="59"/>
      <c r="Z2305" s="20"/>
      <c r="AA2305" s="60"/>
      <c r="AB2305" s="60"/>
      <c r="AC2305" s="60"/>
      <c r="AD2305" s="60"/>
      <c r="AE2305" s="22"/>
      <c r="AF2305" s="22"/>
      <c r="AG2305" s="22"/>
      <c r="AH2305" s="22"/>
      <c r="AI2305" s="22"/>
      <c r="AJ2305" s="22"/>
      <c r="AK2305" s="39"/>
      <c r="AL2305" s="39"/>
      <c r="AM2305" s="39"/>
      <c r="AN2305" s="39"/>
      <c r="AO2305" s="39"/>
      <c r="AP2305" s="39"/>
      <c r="AQ2305" s="39"/>
      <c r="AR2305" s="40"/>
      <c r="AS2305" s="39"/>
      <c r="AT2305" s="40"/>
      <c r="AU2305" s="39"/>
      <c r="AV2305" s="39"/>
      <c r="AW2305" s="39"/>
      <c r="AX2305" s="39"/>
      <c r="AY2305" s="39"/>
      <c r="AZ2305" s="40"/>
      <c r="BA2305" s="39"/>
      <c r="BB2305" s="40"/>
      <c r="BC2305" s="39"/>
      <c r="BD2305" s="40"/>
      <c r="BE2305" s="39"/>
      <c r="BF2305" s="39"/>
      <c r="BG2305" s="39"/>
      <c r="BH2305" s="56"/>
      <c r="BI2305" s="56"/>
      <c r="BJ2305" s="133"/>
    </row>
    <row r="2306" spans="1:62" x14ac:dyDescent="0.3">
      <c r="A2306" s="9"/>
      <c r="B2306" s="76"/>
      <c r="C2306" s="9"/>
      <c r="D2306" s="9"/>
      <c r="E2306" s="9"/>
      <c r="F2306" s="15"/>
      <c r="G2306" s="5"/>
      <c r="H2306" s="5"/>
      <c r="I2306" s="9"/>
      <c r="J2306" s="9"/>
      <c r="K2306" s="9"/>
      <c r="L2306" s="9"/>
      <c r="M2306" s="9"/>
      <c r="N2306" s="9"/>
      <c r="O2306" s="9"/>
      <c r="P2306" s="9"/>
      <c r="Q2306" s="9"/>
      <c r="R2306" s="9"/>
      <c r="S2306" s="9"/>
      <c r="T2306" s="9"/>
      <c r="U2306" s="9"/>
      <c r="V2306" s="8"/>
      <c r="W2306" s="8"/>
      <c r="X2306" s="7"/>
      <c r="Y2306" s="18"/>
      <c r="Z2306" s="7"/>
      <c r="AA2306" s="7"/>
      <c r="AB2306" s="7"/>
      <c r="AC2306" s="9"/>
      <c r="AD2306" s="8"/>
      <c r="AE2306" s="14"/>
      <c r="AF2306" s="14"/>
      <c r="AG2306" s="14"/>
      <c r="AH2306" s="14"/>
      <c r="AI2306" s="14"/>
      <c r="AJ2306" s="14"/>
      <c r="AK2306" s="5"/>
      <c r="AL2306" s="6"/>
      <c r="AM2306" s="5"/>
      <c r="AN2306" s="5"/>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row>
    <row r="2307" spans="1:62" x14ac:dyDescent="0.3">
      <c r="A2307" s="9"/>
      <c r="B2307" s="76"/>
      <c r="C2307" s="9"/>
      <c r="D2307" s="9"/>
      <c r="E2307" s="9"/>
      <c r="F2307" s="15"/>
      <c r="G2307" s="5"/>
      <c r="H2307" s="5"/>
      <c r="I2307" s="9"/>
      <c r="J2307" s="9"/>
      <c r="K2307" s="9"/>
      <c r="L2307" s="9"/>
      <c r="M2307" s="9"/>
      <c r="N2307" s="9"/>
      <c r="O2307" s="9"/>
      <c r="P2307" s="9"/>
      <c r="Q2307" s="9"/>
      <c r="R2307" s="9"/>
      <c r="S2307" s="9"/>
      <c r="T2307" s="9"/>
      <c r="U2307" s="9"/>
      <c r="V2307" s="9"/>
      <c r="W2307" s="9"/>
      <c r="Y2307" s="17"/>
      <c r="AA2307" s="9"/>
      <c r="AB2307" s="9"/>
      <c r="AC2307" s="9"/>
      <c r="AD2307" s="9"/>
      <c r="AE2307" s="14"/>
      <c r="AF2307" s="14"/>
      <c r="AG2307" s="14"/>
      <c r="AH2307" s="14"/>
      <c r="AI2307" s="14"/>
      <c r="AJ2307" s="14"/>
      <c r="AK2307" s="6"/>
      <c r="AL2307" s="6"/>
      <c r="AM2307" s="6"/>
      <c r="AN2307" s="6"/>
      <c r="AO2307" s="6"/>
      <c r="AP2307" s="6"/>
      <c r="AQ2307" s="6"/>
      <c r="AR2307" s="6"/>
      <c r="AS2307" s="6"/>
      <c r="AT2307" s="6"/>
      <c r="AU2307" s="39"/>
      <c r="AV2307" s="39"/>
      <c r="AW2307" s="6"/>
      <c r="AX2307" s="6"/>
      <c r="AY2307" s="6"/>
      <c r="AZ2307" s="6"/>
      <c r="BA2307" s="6"/>
      <c r="BB2307" s="6"/>
      <c r="BC2307" s="6"/>
      <c r="BD2307" s="6"/>
      <c r="BE2307" s="6"/>
      <c r="BF2307" s="6"/>
      <c r="BG2307" s="6"/>
      <c r="BH2307" s="6"/>
      <c r="BI2307" s="6"/>
      <c r="BJ2307" s="6"/>
    </row>
    <row r="2308" spans="1:62" ht="13.5" customHeight="1" x14ac:dyDescent="0.35">
      <c r="A2308" s="120"/>
      <c r="B2308" s="76"/>
      <c r="C2308" s="1"/>
      <c r="D2308" s="9"/>
      <c r="E2308" s="1"/>
      <c r="F2308" s="15"/>
      <c r="G2308" s="5"/>
      <c r="H2308" s="5"/>
      <c r="I2308" s="22"/>
      <c r="J2308" s="22"/>
      <c r="K2308" s="22"/>
      <c r="L2308" s="60"/>
      <c r="M2308" s="60"/>
      <c r="N2308" s="60"/>
      <c r="O2308" s="60"/>
      <c r="P2308" s="60"/>
      <c r="Q2308" s="60"/>
      <c r="R2308" s="60"/>
      <c r="S2308" s="60"/>
      <c r="T2308" s="60"/>
      <c r="U2308" s="60"/>
      <c r="V2308" s="60"/>
      <c r="W2308" s="60"/>
      <c r="X2308" s="60"/>
      <c r="Y2308" s="59"/>
      <c r="Z2308" s="20"/>
      <c r="AA2308" s="60"/>
      <c r="AB2308" s="60"/>
      <c r="AC2308" s="60"/>
      <c r="AD2308" s="60"/>
      <c r="AE2308" s="22"/>
      <c r="AF2308" s="22"/>
      <c r="AG2308" s="22"/>
      <c r="AH2308" s="22"/>
      <c r="AI2308" s="22"/>
      <c r="AJ2308" s="22"/>
      <c r="AK2308" s="39"/>
      <c r="AL2308" s="39"/>
      <c r="AM2308" s="39"/>
      <c r="AN2308" s="39"/>
      <c r="AO2308" s="39"/>
      <c r="AP2308" s="39"/>
      <c r="AQ2308" s="39"/>
      <c r="AR2308" s="40"/>
      <c r="AS2308" s="39"/>
      <c r="AT2308" s="40"/>
      <c r="AU2308" s="39"/>
      <c r="AV2308" s="39"/>
      <c r="AW2308" s="39"/>
      <c r="AX2308" s="39"/>
      <c r="AY2308" s="39"/>
      <c r="AZ2308" s="40"/>
      <c r="BA2308" s="39"/>
      <c r="BB2308" s="40"/>
      <c r="BC2308" s="39"/>
      <c r="BD2308" s="40"/>
      <c r="BE2308" s="39"/>
      <c r="BF2308" s="39"/>
      <c r="BG2308" s="39"/>
      <c r="BH2308" s="56"/>
      <c r="BI2308" s="56"/>
      <c r="BJ2308" s="133"/>
    </row>
    <row r="2309" spans="1:62" x14ac:dyDescent="0.3">
      <c r="A2309" s="135"/>
      <c r="B2309" s="76"/>
      <c r="C2309" s="9"/>
      <c r="D2309" s="9"/>
      <c r="E2309" s="9"/>
      <c r="F2309" s="15"/>
      <c r="G2309" s="5"/>
      <c r="H2309" s="5"/>
      <c r="I2309" s="9"/>
      <c r="J2309" s="9"/>
      <c r="K2309" s="9"/>
      <c r="L2309" s="9"/>
      <c r="M2309" s="9"/>
      <c r="N2309" s="9"/>
      <c r="O2309" s="9"/>
      <c r="P2309" s="9"/>
      <c r="Q2309" s="9"/>
      <c r="R2309" s="9"/>
      <c r="S2309" s="9"/>
      <c r="T2309" s="9"/>
      <c r="U2309" s="9"/>
      <c r="V2309" s="8"/>
      <c r="W2309" s="8"/>
      <c r="X2309" s="7"/>
      <c r="Y2309" s="18"/>
      <c r="Z2309" s="7"/>
      <c r="AA2309" s="7"/>
      <c r="AB2309" s="7"/>
      <c r="AC2309" s="9"/>
      <c r="AD2309" s="8"/>
      <c r="AE2309" s="14"/>
      <c r="AF2309" s="14"/>
      <c r="AG2309" s="14"/>
      <c r="AH2309" s="14"/>
      <c r="AI2309" s="14"/>
      <c r="AJ2309" s="14"/>
      <c r="AK2309" s="136"/>
      <c r="AL2309" s="6"/>
      <c r="AM2309" s="5"/>
      <c r="AN2309" s="5"/>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row>
    <row r="2310" spans="1:62" ht="13.5" customHeight="1" x14ac:dyDescent="0.35">
      <c r="A2310" s="120"/>
      <c r="B2310" s="19"/>
      <c r="C2310" s="1"/>
      <c r="D2310" s="9"/>
      <c r="E2310" s="1"/>
      <c r="F2310" s="15"/>
      <c r="G2310" s="37"/>
      <c r="H2310" s="5"/>
      <c r="I2310" s="22"/>
      <c r="J2310" s="22"/>
      <c r="K2310" s="22"/>
      <c r="L2310" s="60"/>
      <c r="M2310" s="60"/>
      <c r="N2310" s="60"/>
      <c r="O2310" s="60"/>
      <c r="P2310" s="60"/>
      <c r="Q2310" s="60"/>
      <c r="R2310" s="60"/>
      <c r="S2310" s="60"/>
      <c r="T2310" s="60"/>
      <c r="U2310" s="60"/>
      <c r="V2310" s="60"/>
      <c r="W2310" s="60"/>
      <c r="X2310" s="60"/>
      <c r="Y2310" s="59"/>
      <c r="Z2310" s="20"/>
      <c r="AA2310" s="60"/>
      <c r="AB2310" s="60"/>
      <c r="AC2310" s="60"/>
      <c r="AD2310" s="60"/>
      <c r="AE2310" s="22"/>
      <c r="AF2310" s="22"/>
      <c r="AG2310" s="22"/>
      <c r="AH2310" s="22"/>
      <c r="AI2310" s="22"/>
      <c r="AJ2310" s="22"/>
      <c r="AK2310" s="39"/>
      <c r="AL2310" s="39"/>
      <c r="AM2310" s="39"/>
      <c r="AN2310" s="39"/>
      <c r="AO2310" s="39"/>
      <c r="AP2310" s="39"/>
      <c r="AQ2310" s="39"/>
      <c r="AR2310" s="40"/>
      <c r="AS2310" s="39"/>
      <c r="AT2310" s="40"/>
      <c r="AU2310" s="39"/>
      <c r="AV2310" s="39"/>
      <c r="AW2310" s="39"/>
      <c r="AX2310" s="39"/>
      <c r="AY2310" s="39"/>
      <c r="AZ2310" s="40"/>
      <c r="BA2310" s="39"/>
      <c r="BB2310" s="40"/>
      <c r="BC2310" s="39"/>
      <c r="BD2310" s="40"/>
      <c r="BE2310" s="39"/>
      <c r="BF2310" s="39"/>
      <c r="BG2310" s="39"/>
      <c r="BH2310" s="56"/>
      <c r="BI2310" s="56"/>
      <c r="BJ2310" s="133"/>
    </row>
    <row r="2311" spans="1:62" x14ac:dyDescent="0.3">
      <c r="A2311" s="9"/>
      <c r="B2311" s="76"/>
      <c r="C2311" s="9"/>
      <c r="D2311" s="9"/>
      <c r="E2311" s="9"/>
      <c r="F2311" s="15"/>
      <c r="G2311" s="5"/>
      <c r="H2311" s="5"/>
      <c r="I2311" s="9"/>
      <c r="J2311" s="9"/>
      <c r="K2311" s="9"/>
      <c r="L2311" s="9"/>
      <c r="M2311" s="9"/>
      <c r="N2311" s="9"/>
      <c r="O2311" s="9"/>
      <c r="P2311" s="9"/>
      <c r="Q2311" s="9"/>
      <c r="R2311" s="9"/>
      <c r="S2311" s="9"/>
      <c r="T2311" s="9"/>
      <c r="U2311" s="9"/>
      <c r="V2311" s="9"/>
      <c r="W2311" s="9"/>
      <c r="Y2311" s="17"/>
      <c r="AA2311" s="9"/>
      <c r="AB2311" s="9"/>
      <c r="AC2311" s="9"/>
      <c r="AD2311" s="9"/>
      <c r="AE2311" s="14"/>
      <c r="AF2311" s="14"/>
      <c r="AG2311" s="14"/>
      <c r="AH2311" s="14"/>
      <c r="AI2311" s="14"/>
      <c r="AJ2311" s="14"/>
      <c r="AK2311" s="6"/>
      <c r="AL2311" s="6"/>
      <c r="AM2311" s="6"/>
      <c r="AN2311" s="6"/>
      <c r="AO2311" s="6"/>
      <c r="AP2311" s="6"/>
      <c r="AQ2311" s="6"/>
      <c r="AR2311" s="6"/>
      <c r="AS2311" s="6"/>
      <c r="AT2311" s="6"/>
      <c r="AU2311" s="39"/>
      <c r="AV2311" s="39"/>
      <c r="AW2311" s="6"/>
      <c r="AX2311" s="6"/>
      <c r="AY2311" s="6"/>
      <c r="AZ2311" s="6"/>
      <c r="BA2311" s="6"/>
      <c r="BB2311" s="6"/>
      <c r="BC2311" s="6"/>
      <c r="BD2311" s="6"/>
      <c r="BE2311" s="6"/>
      <c r="BF2311" s="6"/>
      <c r="BG2311" s="6"/>
      <c r="BH2311" s="6"/>
      <c r="BI2311" s="6"/>
      <c r="BJ2311" s="6"/>
    </row>
    <row r="2312" spans="1:62" x14ac:dyDescent="0.3">
      <c r="A2312" s="9"/>
      <c r="B2312" s="76"/>
      <c r="C2312" s="9"/>
      <c r="D2312" s="9"/>
      <c r="E2312" s="9"/>
      <c r="F2312" s="15"/>
      <c r="G2312" s="5"/>
      <c r="H2312" s="5"/>
      <c r="I2312" s="9"/>
      <c r="J2312" s="9"/>
      <c r="K2312" s="9"/>
      <c r="L2312" s="9"/>
      <c r="M2312" s="9"/>
      <c r="N2312" s="9"/>
      <c r="O2312" s="9"/>
      <c r="P2312" s="9"/>
      <c r="Q2312" s="9"/>
      <c r="R2312" s="9"/>
      <c r="S2312" s="9"/>
      <c r="T2312" s="9"/>
      <c r="U2312" s="9"/>
      <c r="V2312" s="9"/>
      <c r="W2312" s="9"/>
      <c r="Y2312" s="17"/>
      <c r="AA2312" s="9"/>
      <c r="AB2312" s="9"/>
      <c r="AC2312" s="9"/>
      <c r="AD2312" s="9"/>
      <c r="AE2312" s="14"/>
      <c r="AF2312" s="14"/>
      <c r="AG2312" s="14"/>
      <c r="AH2312" s="14"/>
      <c r="AI2312" s="14"/>
      <c r="AJ2312" s="14"/>
      <c r="AK2312" s="6"/>
      <c r="AL2312" s="6"/>
      <c r="AM2312" s="6"/>
      <c r="AN2312" s="6"/>
      <c r="AO2312" s="6"/>
      <c r="AP2312" s="6"/>
      <c r="AQ2312" s="6"/>
      <c r="AR2312" s="6"/>
      <c r="AS2312" s="6"/>
      <c r="AT2312" s="6"/>
      <c r="AU2312" s="39"/>
      <c r="AV2312" s="39"/>
      <c r="AW2312" s="6"/>
      <c r="AX2312" s="6"/>
      <c r="AY2312" s="6"/>
      <c r="AZ2312" s="6"/>
      <c r="BA2312" s="6"/>
      <c r="BB2312" s="6"/>
      <c r="BC2312" s="6"/>
      <c r="BD2312" s="6"/>
      <c r="BE2312" s="6"/>
      <c r="BF2312" s="6"/>
      <c r="BG2312" s="6"/>
      <c r="BH2312" s="6"/>
      <c r="BI2312" s="6"/>
      <c r="BJ2312" s="6"/>
    </row>
    <row r="2313" spans="1:62" x14ac:dyDescent="0.3">
      <c r="A2313" s="9"/>
      <c r="B2313" s="76"/>
      <c r="C2313" s="9"/>
      <c r="D2313" s="9"/>
      <c r="E2313" s="9"/>
      <c r="F2313" s="15"/>
      <c r="G2313" s="5"/>
      <c r="H2313" s="5"/>
      <c r="I2313" s="9"/>
      <c r="J2313" s="9"/>
      <c r="K2313" s="9"/>
      <c r="L2313" s="9"/>
      <c r="M2313" s="9"/>
      <c r="N2313" s="9"/>
      <c r="O2313" s="9"/>
      <c r="P2313" s="9"/>
      <c r="Q2313" s="9"/>
      <c r="R2313" s="9"/>
      <c r="S2313" s="9"/>
      <c r="T2313" s="9"/>
      <c r="U2313" s="9"/>
      <c r="V2313" s="9"/>
      <c r="W2313" s="9"/>
      <c r="Y2313" s="17"/>
      <c r="AA2313" s="9"/>
      <c r="AB2313" s="9"/>
      <c r="AC2313" s="9"/>
      <c r="AD2313" s="9"/>
      <c r="AE2313" s="14"/>
      <c r="AF2313" s="14"/>
      <c r="AG2313" s="14"/>
      <c r="AH2313" s="14"/>
      <c r="AI2313" s="14"/>
      <c r="AJ2313" s="14"/>
      <c r="AK2313" s="6"/>
      <c r="AL2313" s="6"/>
      <c r="AM2313" s="6"/>
      <c r="AN2313" s="6"/>
      <c r="AO2313" s="6"/>
      <c r="AP2313" s="6"/>
      <c r="AQ2313" s="6"/>
      <c r="AR2313" s="6"/>
      <c r="AS2313" s="6"/>
      <c r="AT2313" s="6"/>
      <c r="AU2313" s="39"/>
      <c r="AV2313" s="39"/>
      <c r="AW2313" s="6"/>
      <c r="AX2313" s="6"/>
      <c r="AY2313" s="6"/>
      <c r="AZ2313" s="6"/>
      <c r="BA2313" s="6"/>
      <c r="BB2313" s="6"/>
      <c r="BC2313" s="6"/>
      <c r="BD2313" s="6"/>
      <c r="BE2313" s="6"/>
      <c r="BF2313" s="6"/>
      <c r="BG2313" s="6"/>
      <c r="BH2313" s="6"/>
      <c r="BI2313" s="6"/>
      <c r="BJ2313" s="6"/>
    </row>
    <row r="2314" spans="1:62" x14ac:dyDescent="0.3">
      <c r="A2314" s="9"/>
      <c r="B2314" s="76"/>
      <c r="C2314" s="9"/>
      <c r="D2314" s="9"/>
      <c r="E2314" s="9"/>
      <c r="F2314" s="15"/>
      <c r="G2314" s="5"/>
      <c r="H2314" s="5"/>
      <c r="I2314" s="9"/>
      <c r="J2314" s="9"/>
      <c r="K2314" s="9"/>
      <c r="L2314" s="9"/>
      <c r="M2314" s="9"/>
      <c r="N2314" s="9"/>
      <c r="O2314" s="9"/>
      <c r="P2314" s="9"/>
      <c r="Q2314" s="9"/>
      <c r="R2314" s="9"/>
      <c r="S2314" s="9"/>
      <c r="T2314" s="9"/>
      <c r="U2314" s="9"/>
      <c r="V2314" s="9"/>
      <c r="W2314" s="9"/>
      <c r="Y2314" s="17"/>
      <c r="AA2314" s="9"/>
      <c r="AB2314" s="9"/>
      <c r="AC2314" s="9"/>
      <c r="AD2314" s="9"/>
      <c r="AE2314" s="14"/>
      <c r="AF2314" s="14"/>
      <c r="AG2314" s="14"/>
      <c r="AH2314" s="14"/>
      <c r="AI2314" s="14"/>
      <c r="AJ2314" s="14"/>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row>
    <row r="2315" spans="1:62" ht="15" x14ac:dyDescent="0.35">
      <c r="A2315" s="9"/>
      <c r="B2315" s="76"/>
      <c r="C2315" s="9"/>
      <c r="D2315" s="9"/>
      <c r="E2315" s="9"/>
      <c r="F2315" s="15"/>
      <c r="G2315" s="5"/>
      <c r="H2315" s="5"/>
      <c r="I2315" s="9"/>
      <c r="J2315" s="9"/>
      <c r="K2315" s="9"/>
      <c r="L2315" s="9"/>
      <c r="M2315" s="9"/>
      <c r="N2315" s="9"/>
      <c r="O2315" s="9"/>
      <c r="P2315" s="9"/>
      <c r="Q2315" s="9"/>
      <c r="R2315" s="9"/>
      <c r="S2315" s="9"/>
      <c r="T2315" s="9"/>
      <c r="U2315" s="9"/>
      <c r="V2315" s="9"/>
      <c r="W2315" s="9"/>
      <c r="Y2315" s="17"/>
      <c r="AA2315" s="9"/>
      <c r="AB2315" s="9"/>
      <c r="AC2315" s="9"/>
      <c r="AD2315" s="9"/>
      <c r="AE2315" s="14"/>
      <c r="AF2315" s="14"/>
      <c r="AG2315" s="14"/>
      <c r="AH2315" s="14"/>
      <c r="AI2315" s="14"/>
      <c r="AJ2315" s="14"/>
      <c r="AK2315" s="6"/>
      <c r="AL2315" s="6"/>
      <c r="AM2315" s="6"/>
      <c r="AN2315" s="6"/>
      <c r="AO2315" s="6"/>
      <c r="AP2315" s="6"/>
      <c r="AQ2315" s="6"/>
      <c r="AR2315" s="6"/>
      <c r="AS2315" s="6"/>
      <c r="AT2315" s="6"/>
      <c r="AU2315" s="39"/>
      <c r="AV2315" s="39"/>
      <c r="AW2315" s="6"/>
      <c r="AX2315" s="6"/>
      <c r="AY2315" s="6"/>
      <c r="AZ2315" s="6"/>
      <c r="BA2315" s="6"/>
      <c r="BB2315" s="6"/>
      <c r="BC2315" s="6"/>
      <c r="BD2315" s="6"/>
      <c r="BE2315" s="6"/>
      <c r="BF2315" s="6"/>
      <c r="BG2315" s="6"/>
      <c r="BH2315" s="6"/>
      <c r="BI2315" s="6"/>
      <c r="BJ2315" s="137"/>
    </row>
    <row r="2316" spans="1:62" x14ac:dyDescent="0.3">
      <c r="A2316" s="9"/>
      <c r="B2316" s="76"/>
      <c r="C2316" s="9"/>
      <c r="D2316" s="9"/>
      <c r="E2316" s="9"/>
      <c r="F2316" s="15"/>
      <c r="G2316" s="5"/>
      <c r="H2316" s="5"/>
      <c r="I2316" s="9"/>
      <c r="J2316" s="9"/>
      <c r="K2316" s="9"/>
      <c r="L2316" s="9"/>
      <c r="M2316" s="9"/>
      <c r="N2316" s="9"/>
      <c r="O2316" s="9"/>
      <c r="P2316" s="9"/>
      <c r="Q2316" s="9"/>
      <c r="R2316" s="9"/>
      <c r="S2316" s="9"/>
      <c r="T2316" s="9"/>
      <c r="U2316" s="9"/>
      <c r="V2316" s="9"/>
      <c r="W2316" s="9"/>
      <c r="Y2316" s="17"/>
      <c r="AA2316" s="9"/>
      <c r="AB2316" s="9"/>
      <c r="AC2316" s="9"/>
      <c r="AD2316" s="9"/>
      <c r="AE2316" s="14"/>
      <c r="AF2316" s="14"/>
      <c r="AG2316" s="14"/>
      <c r="AH2316" s="14"/>
      <c r="AI2316" s="14"/>
      <c r="AJ2316" s="14"/>
      <c r="AK2316" s="6"/>
      <c r="AL2316" s="6"/>
      <c r="AM2316" s="6"/>
      <c r="AN2316" s="6"/>
      <c r="AO2316" s="6"/>
      <c r="AP2316" s="6"/>
      <c r="AQ2316" s="6"/>
      <c r="AR2316" s="6"/>
      <c r="AS2316" s="6"/>
      <c r="AT2316" s="6"/>
      <c r="AU2316" s="39"/>
      <c r="AV2316" s="39"/>
      <c r="AW2316" s="6"/>
      <c r="AX2316" s="6"/>
      <c r="AY2316" s="6"/>
      <c r="AZ2316" s="6"/>
      <c r="BA2316" s="6"/>
      <c r="BB2316" s="6"/>
      <c r="BC2316" s="6"/>
      <c r="BD2316" s="6"/>
      <c r="BE2316" s="6"/>
      <c r="BF2316" s="6"/>
      <c r="BG2316" s="6"/>
      <c r="BH2316" s="6"/>
      <c r="BI2316" s="6"/>
      <c r="BJ2316" s="6"/>
    </row>
    <row r="2317" spans="1:62" x14ac:dyDescent="0.3">
      <c r="A2317" s="9"/>
      <c r="B2317" s="76"/>
      <c r="C2317" s="9"/>
      <c r="D2317" s="9"/>
      <c r="E2317" s="9"/>
      <c r="F2317" s="15"/>
      <c r="G2317" s="5"/>
      <c r="H2317" s="5"/>
      <c r="I2317" s="9"/>
      <c r="J2317" s="9"/>
      <c r="K2317" s="9"/>
      <c r="L2317" s="9"/>
      <c r="M2317" s="9"/>
      <c r="N2317" s="9"/>
      <c r="O2317" s="9"/>
      <c r="P2317" s="9"/>
      <c r="Q2317" s="9"/>
      <c r="R2317" s="9"/>
      <c r="S2317" s="9"/>
      <c r="T2317" s="9"/>
      <c r="U2317" s="9"/>
      <c r="V2317" s="9"/>
      <c r="W2317" s="9"/>
      <c r="Y2317" s="17"/>
      <c r="AA2317" s="9"/>
      <c r="AB2317" s="9"/>
      <c r="AC2317" s="9"/>
      <c r="AD2317" s="9"/>
      <c r="AE2317" s="14"/>
      <c r="AF2317" s="14"/>
      <c r="AG2317" s="14"/>
      <c r="AH2317" s="14"/>
      <c r="AI2317" s="14"/>
      <c r="AJ2317" s="14"/>
      <c r="AK2317" s="6"/>
      <c r="AL2317" s="6"/>
      <c r="AM2317" s="6"/>
      <c r="AN2317" s="6"/>
      <c r="AO2317" s="6"/>
      <c r="AP2317" s="6"/>
      <c r="AQ2317" s="6"/>
      <c r="AR2317" s="6"/>
      <c r="AS2317" s="6"/>
      <c r="AT2317" s="6"/>
      <c r="AU2317" s="39"/>
      <c r="AV2317" s="39"/>
      <c r="AW2317" s="6"/>
      <c r="AX2317" s="6"/>
      <c r="AY2317" s="6"/>
      <c r="AZ2317" s="6"/>
      <c r="BA2317" s="6"/>
      <c r="BB2317" s="6"/>
      <c r="BC2317" s="6"/>
      <c r="BD2317" s="6"/>
      <c r="BE2317" s="6"/>
      <c r="BF2317" s="6"/>
      <c r="BG2317" s="6"/>
      <c r="BH2317" s="6"/>
      <c r="BI2317" s="6"/>
      <c r="BJ2317" s="6"/>
    </row>
    <row r="2318" spans="1:62" x14ac:dyDescent="0.3">
      <c r="A2318" s="9"/>
      <c r="B2318" s="76"/>
      <c r="C2318" s="9"/>
      <c r="D2318" s="9"/>
      <c r="E2318" s="9"/>
      <c r="F2318" s="15"/>
      <c r="G2318" s="5"/>
      <c r="H2318" s="5"/>
      <c r="I2318" s="9"/>
      <c r="J2318" s="9"/>
      <c r="K2318" s="9"/>
      <c r="L2318" s="9"/>
      <c r="M2318" s="9"/>
      <c r="N2318" s="9"/>
      <c r="O2318" s="9"/>
      <c r="P2318" s="9"/>
      <c r="Q2318" s="9"/>
      <c r="R2318" s="9"/>
      <c r="S2318" s="9"/>
      <c r="T2318" s="9"/>
      <c r="U2318" s="9"/>
      <c r="V2318" s="8"/>
      <c r="W2318" s="8"/>
      <c r="X2318" s="7"/>
      <c r="Y2318" s="18"/>
      <c r="Z2318" s="7"/>
      <c r="AA2318" s="7"/>
      <c r="AB2318" s="7"/>
      <c r="AC2318" s="9"/>
      <c r="AD2318" s="8"/>
      <c r="AE2318" s="14"/>
      <c r="AF2318" s="14"/>
      <c r="AG2318" s="14"/>
      <c r="AH2318" s="14"/>
      <c r="AI2318" s="14"/>
      <c r="AJ2318" s="14"/>
      <c r="AK2318" s="5"/>
      <c r="AL2318" s="6"/>
      <c r="AM2318" s="5"/>
      <c r="AN2318" s="5"/>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row>
    <row r="2319" spans="1:62" ht="13.5" customHeight="1" x14ac:dyDescent="0.35">
      <c r="A2319" s="120"/>
      <c r="B2319" s="19"/>
      <c r="C2319" s="1"/>
      <c r="D2319" s="9"/>
      <c r="E2319" s="1"/>
      <c r="F2319" s="15"/>
      <c r="G2319" s="37"/>
      <c r="H2319" s="5"/>
      <c r="I2319" s="22"/>
      <c r="J2319" s="22"/>
      <c r="K2319" s="22"/>
      <c r="L2319" s="60"/>
      <c r="M2319" s="60"/>
      <c r="N2319" s="60"/>
      <c r="O2319" s="60"/>
      <c r="P2319" s="60"/>
      <c r="Q2319" s="60"/>
      <c r="R2319" s="60"/>
      <c r="S2319" s="60"/>
      <c r="T2319" s="60"/>
      <c r="U2319" s="60"/>
      <c r="V2319" s="60"/>
      <c r="W2319" s="60"/>
      <c r="X2319" s="60"/>
      <c r="Y2319" s="59"/>
      <c r="Z2319" s="20"/>
      <c r="AA2319" s="60"/>
      <c r="AB2319" s="60"/>
      <c r="AC2319" s="60"/>
      <c r="AD2319" s="60"/>
      <c r="AE2319" s="22"/>
      <c r="AF2319" s="22"/>
      <c r="AG2319" s="22"/>
      <c r="AH2319" s="22"/>
      <c r="AI2319" s="22"/>
      <c r="AJ2319" s="22"/>
      <c r="AK2319" s="39"/>
      <c r="AL2319" s="39"/>
      <c r="AM2319" s="39"/>
      <c r="AN2319" s="39"/>
      <c r="AO2319" s="39"/>
      <c r="AP2319" s="39"/>
      <c r="AQ2319" s="39"/>
      <c r="AR2319" s="40"/>
      <c r="AS2319" s="39"/>
      <c r="AT2319" s="40"/>
      <c r="AU2319" s="39"/>
      <c r="AV2319" s="39"/>
      <c r="AW2319" s="39"/>
      <c r="AX2319" s="39"/>
      <c r="AY2319" s="39"/>
      <c r="AZ2319" s="40"/>
      <c r="BA2319" s="39"/>
      <c r="BB2319" s="40"/>
      <c r="BC2319" s="39"/>
      <c r="BD2319" s="40"/>
      <c r="BE2319" s="39"/>
      <c r="BF2319" s="39"/>
      <c r="BG2319" s="39"/>
      <c r="BH2319" s="56"/>
      <c r="BI2319" s="56"/>
      <c r="BJ2319" s="133"/>
    </row>
    <row r="2320" spans="1:62" x14ac:dyDescent="0.3">
      <c r="A2320" s="135"/>
      <c r="B2320" s="76"/>
      <c r="C2320" s="9"/>
      <c r="D2320" s="9"/>
      <c r="E2320" s="9"/>
      <c r="F2320" s="15"/>
      <c r="G2320" s="5"/>
      <c r="H2320" s="5"/>
      <c r="I2320" s="9"/>
      <c r="J2320" s="9"/>
      <c r="K2320" s="9"/>
      <c r="L2320" s="9"/>
      <c r="M2320" s="9"/>
      <c r="N2320" s="9"/>
      <c r="O2320" s="9"/>
      <c r="P2320" s="9"/>
      <c r="Q2320" s="9"/>
      <c r="R2320" s="9"/>
      <c r="S2320" s="9"/>
      <c r="T2320" s="9"/>
      <c r="U2320" s="9"/>
      <c r="V2320" s="8"/>
      <c r="W2320" s="8"/>
      <c r="X2320" s="7"/>
      <c r="Y2320" s="18"/>
      <c r="Z2320" s="7"/>
      <c r="AA2320" s="7"/>
      <c r="AB2320" s="7"/>
      <c r="AC2320" s="9"/>
      <c r="AD2320" s="8"/>
      <c r="AE2320" s="14"/>
      <c r="AF2320" s="14"/>
      <c r="AG2320" s="14"/>
      <c r="AH2320" s="14"/>
      <c r="AI2320" s="14"/>
      <c r="AJ2320" s="14"/>
      <c r="AK2320" s="136"/>
      <c r="AL2320" s="6"/>
      <c r="AM2320" s="5"/>
      <c r="AN2320" s="5"/>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row>
    <row r="2321" spans="1:62" x14ac:dyDescent="0.3">
      <c r="A2321" s="9"/>
      <c r="B2321" s="76"/>
      <c r="C2321" s="9"/>
      <c r="D2321" s="9"/>
      <c r="E2321" s="9"/>
      <c r="F2321" s="15"/>
      <c r="G2321" s="5"/>
      <c r="H2321" s="5"/>
      <c r="I2321" s="9"/>
      <c r="J2321" s="9"/>
      <c r="K2321" s="9"/>
      <c r="L2321" s="9"/>
      <c r="M2321" s="9"/>
      <c r="N2321" s="9"/>
      <c r="O2321" s="9"/>
      <c r="P2321" s="9"/>
      <c r="Q2321" s="9"/>
      <c r="R2321" s="9"/>
      <c r="S2321" s="9"/>
      <c r="T2321" s="9"/>
      <c r="U2321" s="9"/>
      <c r="V2321" s="9"/>
      <c r="W2321" s="9"/>
      <c r="Y2321" s="17"/>
      <c r="AA2321" s="9"/>
      <c r="AB2321" s="9"/>
      <c r="AC2321" s="9"/>
      <c r="AD2321" s="9"/>
      <c r="AE2321" s="14"/>
      <c r="AF2321" s="14"/>
      <c r="AG2321" s="14"/>
      <c r="AH2321" s="14"/>
      <c r="AI2321" s="14"/>
      <c r="AJ2321" s="14"/>
      <c r="AK2321" s="6"/>
      <c r="AL2321" s="6"/>
      <c r="AM2321" s="6"/>
      <c r="AN2321" s="6"/>
      <c r="AO2321" s="6"/>
      <c r="AP2321" s="6"/>
      <c r="AQ2321" s="6"/>
      <c r="AR2321" s="6"/>
      <c r="AS2321" s="6"/>
      <c r="AT2321" s="6"/>
      <c r="AU2321" s="39"/>
      <c r="AV2321" s="39"/>
      <c r="AW2321" s="6"/>
      <c r="AX2321" s="6"/>
      <c r="AY2321" s="6"/>
      <c r="AZ2321" s="6"/>
      <c r="BA2321" s="6"/>
      <c r="BB2321" s="6"/>
      <c r="BC2321" s="6"/>
      <c r="BD2321" s="6"/>
      <c r="BE2321" s="6"/>
      <c r="BF2321" s="6"/>
      <c r="BG2321" s="6"/>
      <c r="BH2321" s="6"/>
      <c r="BI2321" s="6"/>
      <c r="BJ2321" s="6"/>
    </row>
    <row r="2322" spans="1:62" ht="13.5" customHeight="1" x14ac:dyDescent="0.35">
      <c r="A2322" s="120"/>
      <c r="B2322" s="76"/>
      <c r="C2322" s="1"/>
      <c r="D2322" s="9"/>
      <c r="E2322" s="1"/>
      <c r="F2322" s="15"/>
      <c r="G2322" s="5"/>
      <c r="H2322" s="5"/>
      <c r="I2322" s="22"/>
      <c r="J2322" s="22"/>
      <c r="K2322" s="22"/>
      <c r="L2322" s="60"/>
      <c r="M2322" s="60"/>
      <c r="N2322" s="60"/>
      <c r="O2322" s="60"/>
      <c r="P2322" s="60"/>
      <c r="Q2322" s="60"/>
      <c r="R2322" s="60"/>
      <c r="S2322" s="60"/>
      <c r="T2322" s="60"/>
      <c r="U2322" s="60"/>
      <c r="V2322" s="60"/>
      <c r="W2322" s="60"/>
      <c r="X2322" s="60"/>
      <c r="Y2322" s="59"/>
      <c r="Z2322" s="20"/>
      <c r="AA2322" s="60"/>
      <c r="AB2322" s="60"/>
      <c r="AC2322" s="60"/>
      <c r="AD2322" s="60"/>
      <c r="AE2322" s="22"/>
      <c r="AF2322" s="22"/>
      <c r="AG2322" s="22"/>
      <c r="AH2322" s="22"/>
      <c r="AI2322" s="22"/>
      <c r="AJ2322" s="22"/>
      <c r="AK2322" s="39"/>
      <c r="AL2322" s="39"/>
      <c r="AM2322" s="39"/>
      <c r="AN2322" s="39"/>
      <c r="AO2322" s="39"/>
      <c r="AP2322" s="39"/>
      <c r="AQ2322" s="39"/>
      <c r="AR2322" s="40"/>
      <c r="AS2322" s="39"/>
      <c r="AT2322" s="40"/>
      <c r="AU2322" s="39"/>
      <c r="AV2322" s="39"/>
      <c r="AW2322" s="39"/>
      <c r="AX2322" s="39"/>
      <c r="AY2322" s="39"/>
      <c r="AZ2322" s="40"/>
      <c r="BA2322" s="39"/>
      <c r="BB2322" s="40"/>
      <c r="BC2322" s="39"/>
      <c r="BD2322" s="40"/>
      <c r="BE2322" s="39"/>
      <c r="BF2322" s="39"/>
      <c r="BG2322" s="39"/>
      <c r="BH2322" s="56"/>
      <c r="BI2322" s="56"/>
      <c r="BJ2322" s="133"/>
    </row>
    <row r="2323" spans="1:62" x14ac:dyDescent="0.3">
      <c r="A2323" s="135"/>
      <c r="B2323" s="76"/>
      <c r="C2323" s="9"/>
      <c r="D2323" s="9"/>
      <c r="E2323" s="9"/>
      <c r="F2323" s="15"/>
      <c r="G2323" s="5"/>
      <c r="H2323" s="5"/>
      <c r="I2323" s="9"/>
      <c r="J2323" s="9"/>
      <c r="K2323" s="9"/>
      <c r="L2323" s="9"/>
      <c r="M2323" s="9"/>
      <c r="N2323" s="9"/>
      <c r="O2323" s="9"/>
      <c r="P2323" s="9"/>
      <c r="Q2323" s="9"/>
      <c r="R2323" s="9"/>
      <c r="S2323" s="9"/>
      <c r="T2323" s="9"/>
      <c r="U2323" s="9"/>
      <c r="V2323" s="8"/>
      <c r="W2323" s="8"/>
      <c r="X2323" s="7"/>
      <c r="Y2323" s="18"/>
      <c r="Z2323" s="7"/>
      <c r="AA2323" s="7"/>
      <c r="AB2323" s="7"/>
      <c r="AC2323" s="9"/>
      <c r="AD2323" s="8"/>
      <c r="AE2323" s="14"/>
      <c r="AF2323" s="14"/>
      <c r="AG2323" s="14"/>
      <c r="AH2323" s="14"/>
      <c r="AI2323" s="14"/>
      <c r="AJ2323" s="14"/>
      <c r="AK2323" s="136"/>
      <c r="AL2323" s="6"/>
      <c r="AM2323" s="5"/>
      <c r="AN2323" s="5"/>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row>
    <row r="2324" spans="1:62" ht="13.5" customHeight="1" x14ac:dyDescent="0.35">
      <c r="A2324" s="120"/>
      <c r="B2324" s="76"/>
      <c r="C2324" s="1"/>
      <c r="D2324" s="9"/>
      <c r="E2324" s="1"/>
      <c r="F2324" s="15"/>
      <c r="G2324" s="5"/>
      <c r="H2324" s="5"/>
      <c r="I2324" s="22"/>
      <c r="J2324" s="22"/>
      <c r="K2324" s="22"/>
      <c r="L2324" s="60"/>
      <c r="M2324" s="60"/>
      <c r="N2324" s="60"/>
      <c r="O2324" s="60"/>
      <c r="P2324" s="60"/>
      <c r="Q2324" s="60"/>
      <c r="R2324" s="60"/>
      <c r="S2324" s="60"/>
      <c r="T2324" s="60"/>
      <c r="U2324" s="60"/>
      <c r="V2324" s="60"/>
      <c r="W2324" s="60"/>
      <c r="X2324" s="60"/>
      <c r="Y2324" s="59"/>
      <c r="Z2324" s="20"/>
      <c r="AA2324" s="60"/>
      <c r="AB2324" s="60"/>
      <c r="AC2324" s="60"/>
      <c r="AD2324" s="60"/>
      <c r="AE2324" s="22"/>
      <c r="AF2324" s="22"/>
      <c r="AG2324" s="22"/>
      <c r="AH2324" s="22"/>
      <c r="AI2324" s="22"/>
      <c r="AJ2324" s="22"/>
      <c r="AK2324" s="39"/>
      <c r="AL2324" s="39"/>
      <c r="AM2324" s="39"/>
      <c r="AN2324" s="39"/>
      <c r="AO2324" s="39"/>
      <c r="AP2324" s="39"/>
      <c r="AQ2324" s="39"/>
      <c r="AR2324" s="40"/>
      <c r="AS2324" s="39"/>
      <c r="AT2324" s="40"/>
      <c r="AU2324" s="39"/>
      <c r="AV2324" s="39"/>
      <c r="AW2324" s="39"/>
      <c r="AX2324" s="39"/>
      <c r="AY2324" s="39"/>
      <c r="AZ2324" s="40"/>
      <c r="BA2324" s="39"/>
      <c r="BB2324" s="40"/>
      <c r="BC2324" s="39"/>
      <c r="BD2324" s="40"/>
      <c r="BE2324" s="39"/>
      <c r="BF2324" s="39"/>
      <c r="BG2324" s="39"/>
      <c r="BH2324" s="56"/>
      <c r="BI2324" s="56"/>
      <c r="BJ2324" s="133"/>
    </row>
    <row r="2325" spans="1:62" x14ac:dyDescent="0.3">
      <c r="A2325" s="135"/>
      <c r="B2325" s="76"/>
      <c r="C2325" s="9"/>
      <c r="D2325" s="9"/>
      <c r="E2325" s="9"/>
      <c r="F2325" s="15"/>
      <c r="G2325" s="5"/>
      <c r="H2325" s="5"/>
      <c r="I2325" s="9"/>
      <c r="J2325" s="9"/>
      <c r="K2325" s="9"/>
      <c r="L2325" s="9"/>
      <c r="M2325" s="9"/>
      <c r="N2325" s="9"/>
      <c r="O2325" s="9"/>
      <c r="P2325" s="9"/>
      <c r="Q2325" s="9"/>
      <c r="R2325" s="9"/>
      <c r="S2325" s="9"/>
      <c r="T2325" s="9"/>
      <c r="U2325" s="9"/>
      <c r="V2325" s="8"/>
      <c r="W2325" s="8"/>
      <c r="X2325" s="7"/>
      <c r="Y2325" s="18"/>
      <c r="Z2325" s="7"/>
      <c r="AA2325" s="7"/>
      <c r="AB2325" s="7"/>
      <c r="AC2325" s="9"/>
      <c r="AD2325" s="8"/>
      <c r="AE2325" s="14"/>
      <c r="AF2325" s="14"/>
      <c r="AG2325" s="14"/>
      <c r="AH2325" s="14"/>
      <c r="AI2325" s="14"/>
      <c r="AJ2325" s="14"/>
      <c r="AK2325" s="136"/>
      <c r="AL2325" s="6"/>
      <c r="AM2325" s="5"/>
      <c r="AN2325" s="5"/>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row>
    <row r="2326" spans="1:62" x14ac:dyDescent="0.3">
      <c r="A2326" s="135"/>
      <c r="B2326" s="76"/>
      <c r="C2326" s="9"/>
      <c r="D2326" s="9"/>
      <c r="E2326" s="9"/>
      <c r="F2326" s="15"/>
      <c r="G2326" s="5"/>
      <c r="H2326" s="5"/>
      <c r="I2326" s="9"/>
      <c r="J2326" s="9"/>
      <c r="K2326" s="9"/>
      <c r="L2326" s="9"/>
      <c r="M2326" s="9"/>
      <c r="N2326" s="9"/>
      <c r="O2326" s="9"/>
      <c r="P2326" s="9"/>
      <c r="Q2326" s="9"/>
      <c r="R2326" s="9"/>
      <c r="S2326" s="9"/>
      <c r="T2326" s="9"/>
      <c r="U2326" s="9"/>
      <c r="V2326" s="8"/>
      <c r="W2326" s="8"/>
      <c r="X2326" s="7"/>
      <c r="Y2326" s="18"/>
      <c r="Z2326" s="7"/>
      <c r="AA2326" s="21"/>
      <c r="AB2326" s="21"/>
      <c r="AC2326" s="9"/>
      <c r="AD2326" s="8"/>
      <c r="AE2326" s="14"/>
      <c r="AF2326" s="14"/>
      <c r="AG2326" s="14"/>
      <c r="AH2326" s="14"/>
      <c r="AI2326" s="14"/>
      <c r="AJ2326" s="14"/>
      <c r="AK2326" s="136"/>
      <c r="AL2326" s="6"/>
      <c r="AM2326" s="5"/>
      <c r="AN2326" s="5"/>
      <c r="AO2326" s="6"/>
      <c r="AP2326" s="6"/>
      <c r="AQ2326" s="6"/>
      <c r="AR2326" s="6"/>
      <c r="AS2326" s="6"/>
      <c r="AT2326" s="6"/>
      <c r="AU2326" s="39"/>
      <c r="AV2326" s="39"/>
      <c r="AW2326" s="6"/>
      <c r="AX2326" s="6"/>
      <c r="AY2326" s="6"/>
      <c r="AZ2326" s="6"/>
      <c r="BA2326" s="6"/>
      <c r="BB2326" s="6"/>
      <c r="BC2326" s="6"/>
      <c r="BD2326" s="6"/>
      <c r="BE2326" s="6"/>
      <c r="BF2326" s="6"/>
      <c r="BG2326" s="6"/>
      <c r="BH2326" s="6"/>
      <c r="BI2326" s="6"/>
      <c r="BJ2326" s="6"/>
    </row>
    <row r="2327" spans="1:62" ht="13.5" customHeight="1" x14ac:dyDescent="0.35">
      <c r="A2327" s="120"/>
      <c r="B2327" s="19"/>
      <c r="C2327" s="1"/>
      <c r="D2327" s="9"/>
      <c r="E2327" s="1"/>
      <c r="F2327" s="15"/>
      <c r="G2327" s="37"/>
      <c r="H2327" s="5"/>
      <c r="I2327" s="22"/>
      <c r="J2327" s="22"/>
      <c r="K2327" s="22"/>
      <c r="L2327" s="60"/>
      <c r="M2327" s="60"/>
      <c r="N2327" s="60"/>
      <c r="O2327" s="60"/>
      <c r="P2327" s="60"/>
      <c r="Q2327" s="60"/>
      <c r="R2327" s="60"/>
      <c r="S2327" s="60"/>
      <c r="T2327" s="60"/>
      <c r="U2327" s="60"/>
      <c r="V2327" s="60"/>
      <c r="W2327" s="60"/>
      <c r="X2327" s="60"/>
      <c r="Y2327" s="59"/>
      <c r="Z2327" s="20"/>
      <c r="AA2327" s="60"/>
      <c r="AB2327" s="60"/>
      <c r="AC2327" s="60"/>
      <c r="AD2327" s="60"/>
      <c r="AE2327" s="22"/>
      <c r="AF2327" s="22"/>
      <c r="AG2327" s="22"/>
      <c r="AH2327" s="22"/>
      <c r="AI2327" s="22"/>
      <c r="AJ2327" s="22"/>
      <c r="AK2327" s="39"/>
      <c r="AL2327" s="39"/>
      <c r="AM2327" s="39"/>
      <c r="AN2327" s="39"/>
      <c r="AO2327" s="39"/>
      <c r="AP2327" s="39"/>
      <c r="AQ2327" s="39"/>
      <c r="AR2327" s="40"/>
      <c r="AS2327" s="39"/>
      <c r="AT2327" s="40"/>
      <c r="AU2327" s="39"/>
      <c r="AV2327" s="39"/>
      <c r="AW2327" s="39"/>
      <c r="AX2327" s="39"/>
      <c r="AY2327" s="39"/>
      <c r="AZ2327" s="40"/>
      <c r="BA2327" s="39"/>
      <c r="BB2327" s="40"/>
      <c r="BC2327" s="39"/>
      <c r="BD2327" s="40"/>
      <c r="BE2327" s="39"/>
      <c r="BF2327" s="39"/>
      <c r="BG2327" s="39"/>
      <c r="BH2327" s="56"/>
      <c r="BI2327" s="56"/>
      <c r="BJ2327" s="133"/>
    </row>
    <row r="2328" spans="1:62" x14ac:dyDescent="0.3">
      <c r="A2328" s="9"/>
      <c r="B2328" s="76"/>
      <c r="C2328" s="9"/>
      <c r="D2328" s="9"/>
      <c r="E2328" s="9"/>
      <c r="F2328" s="15"/>
      <c r="G2328" s="5"/>
      <c r="H2328" s="5"/>
      <c r="I2328" s="9"/>
      <c r="J2328" s="9"/>
      <c r="K2328" s="9"/>
      <c r="L2328" s="9"/>
      <c r="M2328" s="9"/>
      <c r="N2328" s="9"/>
      <c r="O2328" s="9"/>
      <c r="P2328" s="9"/>
      <c r="Q2328" s="9"/>
      <c r="R2328" s="9"/>
      <c r="S2328" s="9"/>
      <c r="T2328" s="9"/>
      <c r="U2328" s="9"/>
      <c r="V2328" s="8"/>
      <c r="W2328" s="8"/>
      <c r="X2328" s="7"/>
      <c r="Y2328" s="18"/>
      <c r="Z2328" s="7"/>
      <c r="AA2328" s="7"/>
      <c r="AB2328" s="7"/>
      <c r="AC2328" s="9"/>
      <c r="AD2328" s="8"/>
      <c r="AE2328" s="14"/>
      <c r="AF2328" s="14"/>
      <c r="AG2328" s="14"/>
      <c r="AH2328" s="14"/>
      <c r="AI2328" s="14"/>
      <c r="AJ2328" s="14"/>
      <c r="AK2328" s="5"/>
      <c r="AL2328" s="6"/>
      <c r="AM2328" s="5"/>
      <c r="AN2328" s="5"/>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row>
    <row r="2329" spans="1:62" x14ac:dyDescent="0.3">
      <c r="A2329" s="9"/>
      <c r="B2329" s="76"/>
      <c r="C2329" s="9"/>
      <c r="D2329" s="9"/>
      <c r="E2329" s="9"/>
      <c r="F2329" s="15"/>
      <c r="G2329" s="5"/>
      <c r="H2329" s="5"/>
      <c r="I2329" s="9"/>
      <c r="J2329" s="9"/>
      <c r="K2329" s="9"/>
      <c r="L2329" s="9"/>
      <c r="M2329" s="9"/>
      <c r="N2329" s="9"/>
      <c r="O2329" s="9"/>
      <c r="P2329" s="9"/>
      <c r="Q2329" s="9"/>
      <c r="R2329" s="9"/>
      <c r="S2329" s="9"/>
      <c r="T2329" s="9"/>
      <c r="U2329" s="9"/>
      <c r="V2329" s="8"/>
      <c r="W2329" s="8"/>
      <c r="X2329" s="7"/>
      <c r="Y2329" s="18"/>
      <c r="Z2329" s="7"/>
      <c r="AA2329" s="7"/>
      <c r="AB2329" s="7"/>
      <c r="AC2329" s="9"/>
      <c r="AD2329" s="8"/>
      <c r="AE2329" s="14"/>
      <c r="AF2329" s="14"/>
      <c r="AG2329" s="14"/>
      <c r="AH2329" s="14"/>
      <c r="AI2329" s="14"/>
      <c r="AJ2329" s="14"/>
      <c r="AK2329" s="5"/>
      <c r="AL2329" s="6"/>
      <c r="AM2329" s="5"/>
      <c r="AN2329" s="5"/>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row>
    <row r="2330" spans="1:62" ht="13.5" customHeight="1" x14ac:dyDescent="0.35">
      <c r="A2330" s="120"/>
      <c r="B2330" s="19"/>
      <c r="C2330" s="1"/>
      <c r="D2330" s="9"/>
      <c r="E2330" s="1"/>
      <c r="F2330" s="15"/>
      <c r="G2330" s="37"/>
      <c r="H2330" s="5"/>
      <c r="I2330" s="22"/>
      <c r="J2330" s="22"/>
      <c r="K2330" s="22"/>
      <c r="L2330" s="60"/>
      <c r="M2330" s="60"/>
      <c r="N2330" s="60"/>
      <c r="O2330" s="60"/>
      <c r="P2330" s="60"/>
      <c r="Q2330" s="60"/>
      <c r="R2330" s="60"/>
      <c r="S2330" s="60"/>
      <c r="T2330" s="60"/>
      <c r="U2330" s="60"/>
      <c r="V2330" s="60"/>
      <c r="W2330" s="60"/>
      <c r="X2330" s="60"/>
      <c r="Y2330" s="59"/>
      <c r="Z2330" s="20"/>
      <c r="AA2330" s="60"/>
      <c r="AB2330" s="60"/>
      <c r="AC2330" s="60"/>
      <c r="AD2330" s="60"/>
      <c r="AE2330" s="22"/>
      <c r="AF2330" s="22"/>
      <c r="AG2330" s="22"/>
      <c r="AH2330" s="22"/>
      <c r="AI2330" s="22"/>
      <c r="AJ2330" s="22"/>
      <c r="AK2330" s="39"/>
      <c r="AL2330" s="39"/>
      <c r="AM2330" s="39"/>
      <c r="AN2330" s="39"/>
      <c r="AO2330" s="39"/>
      <c r="AP2330" s="39"/>
      <c r="AQ2330" s="39"/>
      <c r="AR2330" s="40"/>
      <c r="AS2330" s="39"/>
      <c r="AT2330" s="40"/>
      <c r="AU2330" s="39"/>
      <c r="AV2330" s="39"/>
      <c r="AW2330" s="39"/>
      <c r="AX2330" s="39"/>
      <c r="AY2330" s="39"/>
      <c r="AZ2330" s="40"/>
      <c r="BA2330" s="39"/>
      <c r="BB2330" s="40"/>
      <c r="BC2330" s="39"/>
      <c r="BD2330" s="40"/>
      <c r="BE2330" s="39"/>
      <c r="BF2330" s="39"/>
      <c r="BG2330" s="39"/>
      <c r="BH2330" s="56"/>
      <c r="BI2330" s="56"/>
      <c r="BJ2330" s="133"/>
    </row>
    <row r="2331" spans="1:62" ht="13.5" customHeight="1" x14ac:dyDescent="0.35">
      <c r="A2331" s="120"/>
      <c r="B2331" s="76"/>
      <c r="C2331" s="1"/>
      <c r="D2331" s="9"/>
      <c r="E2331" s="1"/>
      <c r="F2331" s="15"/>
      <c r="G2331" s="5"/>
      <c r="H2331" s="5"/>
      <c r="I2331" s="22"/>
      <c r="J2331" s="22"/>
      <c r="K2331" s="22"/>
      <c r="L2331" s="60"/>
      <c r="M2331" s="60"/>
      <c r="N2331" s="60"/>
      <c r="O2331" s="60"/>
      <c r="P2331" s="60"/>
      <c r="Q2331" s="60"/>
      <c r="R2331" s="60"/>
      <c r="S2331" s="60"/>
      <c r="T2331" s="60"/>
      <c r="U2331" s="60"/>
      <c r="V2331" s="60"/>
      <c r="W2331" s="60"/>
      <c r="X2331" s="60"/>
      <c r="Y2331" s="59"/>
      <c r="Z2331" s="20"/>
      <c r="AA2331" s="60"/>
      <c r="AB2331" s="60"/>
      <c r="AC2331" s="60"/>
      <c r="AD2331" s="60"/>
      <c r="AE2331" s="22"/>
      <c r="AF2331" s="22"/>
      <c r="AG2331" s="22"/>
      <c r="AH2331" s="22"/>
      <c r="AI2331" s="22"/>
      <c r="AJ2331" s="22"/>
      <c r="AK2331" s="39"/>
      <c r="AL2331" s="39"/>
      <c r="AM2331" s="39"/>
      <c r="AN2331" s="39"/>
      <c r="AO2331" s="39"/>
      <c r="AP2331" s="39"/>
      <c r="AQ2331" s="39"/>
      <c r="AR2331" s="40"/>
      <c r="AS2331" s="39"/>
      <c r="AT2331" s="40"/>
      <c r="AU2331" s="39"/>
      <c r="AV2331" s="39"/>
      <c r="AW2331" s="39"/>
      <c r="AX2331" s="39"/>
      <c r="AY2331" s="39"/>
      <c r="AZ2331" s="40"/>
      <c r="BA2331" s="39"/>
      <c r="BB2331" s="40"/>
      <c r="BC2331" s="39"/>
      <c r="BD2331" s="40"/>
      <c r="BE2331" s="39"/>
      <c r="BF2331" s="39"/>
      <c r="BG2331" s="39"/>
      <c r="BH2331" s="56"/>
      <c r="BI2331" s="56"/>
      <c r="BJ2331" s="133"/>
    </row>
    <row r="2332" spans="1:62" x14ac:dyDescent="0.3">
      <c r="A2332" s="9"/>
      <c r="B2332" s="76"/>
      <c r="C2332" s="9"/>
      <c r="D2332" s="9"/>
      <c r="E2332" s="9"/>
      <c r="F2332" s="15"/>
      <c r="G2332" s="5"/>
      <c r="H2332" s="5"/>
      <c r="I2332" s="9"/>
      <c r="J2332" s="9"/>
      <c r="K2332" s="9"/>
      <c r="L2332" s="9"/>
      <c r="M2332" s="9"/>
      <c r="N2332" s="9"/>
      <c r="O2332" s="9"/>
      <c r="P2332" s="9"/>
      <c r="Q2332" s="9"/>
      <c r="R2332" s="9"/>
      <c r="S2332" s="9"/>
      <c r="T2332" s="9"/>
      <c r="U2332" s="9"/>
      <c r="V2332" s="8"/>
      <c r="W2332" s="8"/>
      <c r="X2332" s="7"/>
      <c r="Y2332" s="18"/>
      <c r="Z2332" s="7"/>
      <c r="AA2332" s="7"/>
      <c r="AB2332" s="7"/>
      <c r="AC2332" s="9"/>
      <c r="AD2332" s="8"/>
      <c r="AE2332" s="14"/>
      <c r="AF2332" s="14"/>
      <c r="AG2332" s="14"/>
      <c r="AH2332" s="14"/>
      <c r="AI2332" s="14"/>
      <c r="AJ2332" s="14"/>
      <c r="AK2332" s="5"/>
      <c r="AL2332" s="6"/>
      <c r="AM2332" s="5"/>
      <c r="AN2332" s="5"/>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row>
    <row r="2333" spans="1:62" x14ac:dyDescent="0.3">
      <c r="A2333" s="9"/>
      <c r="B2333" s="76"/>
      <c r="C2333" s="9"/>
      <c r="D2333" s="9"/>
      <c r="E2333" s="9"/>
      <c r="F2333" s="15"/>
      <c r="G2333" s="5"/>
      <c r="H2333" s="5"/>
      <c r="I2333" s="9"/>
      <c r="J2333" s="9"/>
      <c r="K2333" s="9"/>
      <c r="L2333" s="9"/>
      <c r="M2333" s="9"/>
      <c r="N2333" s="9"/>
      <c r="O2333" s="9"/>
      <c r="P2333" s="9"/>
      <c r="Q2333" s="9"/>
      <c r="R2333" s="9"/>
      <c r="S2333" s="9"/>
      <c r="T2333" s="9"/>
      <c r="U2333" s="9"/>
      <c r="V2333" s="9"/>
      <c r="W2333" s="9"/>
      <c r="Y2333" s="17"/>
      <c r="AA2333" s="9"/>
      <c r="AB2333" s="9"/>
      <c r="AC2333" s="9"/>
      <c r="AD2333" s="9"/>
      <c r="AE2333" s="14"/>
      <c r="AF2333" s="14"/>
      <c r="AG2333" s="14"/>
      <c r="AH2333" s="14"/>
      <c r="AI2333" s="14"/>
      <c r="AJ2333" s="14"/>
      <c r="AK2333" s="6"/>
      <c r="AL2333" s="6"/>
      <c r="AM2333" s="6"/>
      <c r="AN2333" s="6"/>
      <c r="AO2333" s="6"/>
      <c r="AP2333" s="6"/>
      <c r="AQ2333" s="6"/>
      <c r="AR2333" s="6"/>
      <c r="AS2333" s="6"/>
      <c r="AT2333" s="6"/>
      <c r="AU2333" s="39"/>
      <c r="AV2333" s="39"/>
      <c r="AW2333" s="6"/>
      <c r="AX2333" s="6"/>
      <c r="AY2333" s="6"/>
      <c r="AZ2333" s="6"/>
      <c r="BA2333" s="6"/>
      <c r="BB2333" s="6"/>
      <c r="BC2333" s="6"/>
      <c r="BD2333" s="6"/>
      <c r="BE2333" s="6"/>
      <c r="BF2333" s="6"/>
      <c r="BG2333" s="6"/>
      <c r="BH2333" s="6"/>
      <c r="BI2333" s="6"/>
      <c r="BJ2333" s="6"/>
    </row>
    <row r="2334" spans="1:62" ht="13.5" customHeight="1" x14ac:dyDescent="0.35">
      <c r="A2334" s="120"/>
      <c r="B2334" s="19"/>
      <c r="C2334" s="1"/>
      <c r="D2334" s="9"/>
      <c r="E2334" s="1"/>
      <c r="F2334" s="15"/>
      <c r="G2334" s="37"/>
      <c r="H2334" s="5"/>
      <c r="I2334" s="22"/>
      <c r="J2334" s="22"/>
      <c r="K2334" s="22"/>
      <c r="L2334" s="60"/>
      <c r="M2334" s="60"/>
      <c r="N2334" s="60"/>
      <c r="O2334" s="60"/>
      <c r="P2334" s="60"/>
      <c r="Q2334" s="60"/>
      <c r="R2334" s="60"/>
      <c r="S2334" s="60"/>
      <c r="T2334" s="60"/>
      <c r="U2334" s="60"/>
      <c r="V2334" s="60"/>
      <c r="W2334" s="60"/>
      <c r="X2334" s="60"/>
      <c r="Y2334" s="59"/>
      <c r="Z2334" s="20"/>
      <c r="AA2334" s="60"/>
      <c r="AB2334" s="60"/>
      <c r="AC2334" s="60"/>
      <c r="AD2334" s="60"/>
      <c r="AE2334" s="22"/>
      <c r="AF2334" s="22"/>
      <c r="AG2334" s="22"/>
      <c r="AH2334" s="22"/>
      <c r="AI2334" s="22"/>
      <c r="AJ2334" s="22"/>
      <c r="AK2334" s="39"/>
      <c r="AL2334" s="39"/>
      <c r="AM2334" s="39"/>
      <c r="AN2334" s="39"/>
      <c r="AO2334" s="39"/>
      <c r="AP2334" s="39"/>
      <c r="AQ2334" s="39"/>
      <c r="AR2334" s="40"/>
      <c r="AS2334" s="39"/>
      <c r="AT2334" s="40"/>
      <c r="AU2334" s="39"/>
      <c r="AV2334" s="39"/>
      <c r="AW2334" s="39"/>
      <c r="AX2334" s="39"/>
      <c r="AY2334" s="39"/>
      <c r="AZ2334" s="40"/>
      <c r="BA2334" s="39"/>
      <c r="BB2334" s="40"/>
      <c r="BC2334" s="39"/>
      <c r="BD2334" s="40"/>
      <c r="BE2334" s="39"/>
      <c r="BF2334" s="39"/>
      <c r="BG2334" s="39"/>
      <c r="BH2334" s="56"/>
      <c r="BI2334" s="56"/>
      <c r="BJ2334" s="133"/>
    </row>
    <row r="2335" spans="1:62" ht="13.5" customHeight="1" x14ac:dyDescent="0.35">
      <c r="A2335" s="120"/>
      <c r="B2335" s="19"/>
      <c r="C2335" s="1"/>
      <c r="D2335" s="9"/>
      <c r="E2335" s="1"/>
      <c r="F2335" s="15"/>
      <c r="G2335" s="37"/>
      <c r="H2335" s="5"/>
      <c r="I2335" s="22"/>
      <c r="J2335" s="22"/>
      <c r="K2335" s="22"/>
      <c r="L2335" s="60"/>
      <c r="M2335" s="60"/>
      <c r="N2335" s="60"/>
      <c r="O2335" s="60"/>
      <c r="P2335" s="60"/>
      <c r="Q2335" s="60"/>
      <c r="R2335" s="60"/>
      <c r="S2335" s="60"/>
      <c r="T2335" s="60"/>
      <c r="U2335" s="60"/>
      <c r="V2335" s="60"/>
      <c r="W2335" s="60"/>
      <c r="X2335" s="60"/>
      <c r="Y2335" s="59"/>
      <c r="Z2335" s="20"/>
      <c r="AA2335" s="60"/>
      <c r="AB2335" s="60"/>
      <c r="AC2335" s="60"/>
      <c r="AD2335" s="60"/>
      <c r="AE2335" s="22"/>
      <c r="AF2335" s="22"/>
      <c r="AG2335" s="22"/>
      <c r="AH2335" s="22"/>
      <c r="AI2335" s="22"/>
      <c r="AJ2335" s="22"/>
      <c r="AK2335" s="39"/>
      <c r="AL2335" s="39"/>
      <c r="AM2335" s="39"/>
      <c r="AN2335" s="39"/>
      <c r="AO2335" s="39"/>
      <c r="AP2335" s="39"/>
      <c r="AQ2335" s="39"/>
      <c r="AR2335" s="40"/>
      <c r="AS2335" s="39"/>
      <c r="AT2335" s="40"/>
      <c r="AU2335" s="39"/>
      <c r="AV2335" s="39"/>
      <c r="AW2335" s="39"/>
      <c r="AX2335" s="39"/>
      <c r="AY2335" s="39"/>
      <c r="AZ2335" s="40"/>
      <c r="BA2335" s="39"/>
      <c r="BB2335" s="40"/>
      <c r="BC2335" s="39"/>
      <c r="BD2335" s="40"/>
      <c r="BE2335" s="39"/>
      <c r="BF2335" s="39"/>
      <c r="BG2335" s="39"/>
      <c r="BH2335" s="56"/>
      <c r="BI2335" s="56"/>
      <c r="BJ2335" s="133"/>
    </row>
    <row r="2336" spans="1:62" ht="13.5" customHeight="1" x14ac:dyDescent="0.35">
      <c r="A2336" s="120"/>
      <c r="B2336" s="19"/>
      <c r="C2336" s="1"/>
      <c r="D2336" s="9"/>
      <c r="E2336" s="1"/>
      <c r="F2336" s="15"/>
      <c r="G2336" s="37"/>
      <c r="H2336" s="5"/>
      <c r="I2336" s="22"/>
      <c r="J2336" s="22"/>
      <c r="K2336" s="22"/>
      <c r="L2336" s="60"/>
      <c r="M2336" s="60"/>
      <c r="N2336" s="60"/>
      <c r="O2336" s="60"/>
      <c r="P2336" s="60"/>
      <c r="Q2336" s="60"/>
      <c r="R2336" s="60"/>
      <c r="S2336" s="60"/>
      <c r="T2336" s="60"/>
      <c r="U2336" s="60"/>
      <c r="V2336" s="60"/>
      <c r="W2336" s="60"/>
      <c r="X2336" s="60"/>
      <c r="Y2336" s="59"/>
      <c r="Z2336" s="20"/>
      <c r="AA2336" s="60"/>
      <c r="AB2336" s="60"/>
      <c r="AC2336" s="60"/>
      <c r="AD2336" s="60"/>
      <c r="AE2336" s="22"/>
      <c r="AF2336" s="22"/>
      <c r="AG2336" s="22"/>
      <c r="AH2336" s="22"/>
      <c r="AI2336" s="22"/>
      <c r="AJ2336" s="22"/>
      <c r="AK2336" s="39"/>
      <c r="AL2336" s="39"/>
      <c r="AM2336" s="39"/>
      <c r="AN2336" s="39"/>
      <c r="AO2336" s="39"/>
      <c r="AP2336" s="39"/>
      <c r="AQ2336" s="39"/>
      <c r="AR2336" s="40"/>
      <c r="AS2336" s="39"/>
      <c r="AT2336" s="40"/>
      <c r="AU2336" s="39"/>
      <c r="AV2336" s="39"/>
      <c r="AW2336" s="39"/>
      <c r="AX2336" s="39"/>
      <c r="AY2336" s="39"/>
      <c r="AZ2336" s="40"/>
      <c r="BA2336" s="39"/>
      <c r="BB2336" s="40"/>
      <c r="BC2336" s="39"/>
      <c r="BD2336" s="40"/>
      <c r="BE2336" s="39"/>
      <c r="BF2336" s="39"/>
      <c r="BG2336" s="39"/>
      <c r="BH2336" s="56"/>
      <c r="BI2336" s="56"/>
      <c r="BJ2336" s="133"/>
    </row>
    <row r="2337" spans="1:62" x14ac:dyDescent="0.3">
      <c r="A2337" s="135"/>
      <c r="B2337" s="76"/>
      <c r="C2337" s="9"/>
      <c r="D2337" s="9"/>
      <c r="E2337" s="9"/>
      <c r="F2337" s="15"/>
      <c r="G2337" s="5"/>
      <c r="H2337" s="5"/>
      <c r="I2337" s="9"/>
      <c r="J2337" s="9"/>
      <c r="K2337" s="9"/>
      <c r="L2337" s="9"/>
      <c r="M2337" s="9"/>
      <c r="N2337" s="9"/>
      <c r="O2337" s="9"/>
      <c r="P2337" s="9"/>
      <c r="Q2337" s="9"/>
      <c r="R2337" s="9"/>
      <c r="S2337" s="9"/>
      <c r="T2337" s="9"/>
      <c r="U2337" s="9"/>
      <c r="V2337" s="8"/>
      <c r="W2337" s="8"/>
      <c r="X2337" s="7"/>
      <c r="Y2337" s="18"/>
      <c r="Z2337" s="7"/>
      <c r="AA2337" s="7"/>
      <c r="AB2337" s="7"/>
      <c r="AC2337" s="9"/>
      <c r="AD2337" s="8"/>
      <c r="AE2337" s="14"/>
      <c r="AF2337" s="14"/>
      <c r="AG2337" s="14"/>
      <c r="AH2337" s="14"/>
      <c r="AI2337" s="14"/>
      <c r="AJ2337" s="14"/>
      <c r="AK2337" s="136"/>
      <c r="AL2337" s="6"/>
      <c r="AM2337" s="5"/>
      <c r="AN2337" s="5"/>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row>
    <row r="2338" spans="1:62" x14ac:dyDescent="0.3">
      <c r="A2338" s="9"/>
      <c r="B2338" s="76"/>
      <c r="C2338" s="9"/>
      <c r="D2338" s="9"/>
      <c r="E2338" s="9"/>
      <c r="F2338" s="15"/>
      <c r="G2338" s="5"/>
      <c r="H2338" s="5"/>
      <c r="I2338" s="9"/>
      <c r="J2338" s="9"/>
      <c r="K2338" s="9"/>
      <c r="L2338" s="9"/>
      <c r="M2338" s="9"/>
      <c r="N2338" s="9"/>
      <c r="O2338" s="9"/>
      <c r="P2338" s="9"/>
      <c r="Q2338" s="9"/>
      <c r="R2338" s="9"/>
      <c r="S2338" s="9"/>
      <c r="T2338" s="9"/>
      <c r="U2338" s="9"/>
      <c r="V2338" s="9"/>
      <c r="W2338" s="9"/>
      <c r="Y2338" s="17"/>
      <c r="AA2338" s="9"/>
      <c r="AB2338" s="9"/>
      <c r="AC2338" s="9"/>
      <c r="AD2338" s="9"/>
      <c r="AE2338" s="14"/>
      <c r="AF2338" s="14"/>
      <c r="AG2338" s="14"/>
      <c r="AH2338" s="14"/>
      <c r="AI2338" s="14"/>
      <c r="AJ2338" s="14"/>
      <c r="AK2338" s="6"/>
      <c r="AL2338" s="6"/>
      <c r="AM2338" s="6"/>
      <c r="AN2338" s="6"/>
      <c r="AO2338" s="6"/>
      <c r="AP2338" s="6"/>
      <c r="AQ2338" s="6"/>
      <c r="AR2338" s="6"/>
      <c r="AS2338" s="6"/>
      <c r="AT2338" s="6"/>
      <c r="AU2338" s="39"/>
      <c r="AV2338" s="39"/>
      <c r="AW2338" s="6"/>
      <c r="AX2338" s="6"/>
      <c r="AY2338" s="6"/>
      <c r="AZ2338" s="6"/>
      <c r="BA2338" s="6"/>
      <c r="BB2338" s="6"/>
      <c r="BC2338" s="6"/>
      <c r="BD2338" s="6"/>
      <c r="BE2338" s="6"/>
      <c r="BF2338" s="6"/>
      <c r="BG2338" s="6"/>
      <c r="BH2338" s="6"/>
      <c r="BI2338" s="6"/>
      <c r="BJ2338" s="6"/>
    </row>
    <row r="2339" spans="1:62" x14ac:dyDescent="0.3">
      <c r="A2339" s="9"/>
      <c r="B2339" s="76"/>
      <c r="C2339" s="9"/>
      <c r="D2339" s="9"/>
      <c r="E2339" s="9"/>
      <c r="F2339" s="15"/>
      <c r="G2339" s="5"/>
      <c r="H2339" s="5"/>
      <c r="I2339" s="9"/>
      <c r="J2339" s="9"/>
      <c r="K2339" s="9"/>
      <c r="L2339" s="9"/>
      <c r="M2339" s="9"/>
      <c r="N2339" s="9"/>
      <c r="O2339" s="9"/>
      <c r="P2339" s="9"/>
      <c r="Q2339" s="9"/>
      <c r="R2339" s="9"/>
      <c r="S2339" s="9"/>
      <c r="T2339" s="9"/>
      <c r="U2339" s="9"/>
      <c r="V2339" s="9"/>
      <c r="W2339" s="9"/>
      <c r="Y2339" s="17"/>
      <c r="AA2339" s="9"/>
      <c r="AB2339" s="9"/>
      <c r="AC2339" s="9"/>
      <c r="AD2339" s="9"/>
      <c r="AE2339" s="14"/>
      <c r="AF2339" s="14"/>
      <c r="AG2339" s="14"/>
      <c r="AH2339" s="14"/>
      <c r="AI2339" s="14"/>
      <c r="AJ2339" s="14"/>
      <c r="AK2339" s="6"/>
      <c r="AL2339" s="6"/>
      <c r="AM2339" s="6"/>
      <c r="AN2339" s="6"/>
      <c r="AO2339" s="6"/>
      <c r="AP2339" s="6"/>
      <c r="AQ2339" s="6"/>
      <c r="AR2339" s="6"/>
      <c r="AS2339" s="6"/>
      <c r="AT2339" s="6"/>
      <c r="AU2339" s="39"/>
      <c r="AV2339" s="39"/>
      <c r="AW2339" s="6"/>
      <c r="AX2339" s="6"/>
      <c r="AY2339" s="6"/>
      <c r="AZ2339" s="6"/>
      <c r="BA2339" s="6"/>
      <c r="BB2339" s="6"/>
      <c r="BC2339" s="6"/>
      <c r="BD2339" s="6"/>
      <c r="BE2339" s="6"/>
      <c r="BF2339" s="6"/>
      <c r="BG2339" s="6"/>
      <c r="BH2339" s="6"/>
      <c r="BI2339" s="6"/>
      <c r="BJ2339" s="6"/>
    </row>
    <row r="2340" spans="1:62" x14ac:dyDescent="0.3">
      <c r="A2340" s="9"/>
      <c r="B2340" s="76"/>
      <c r="C2340" s="9"/>
      <c r="D2340" s="9"/>
      <c r="E2340" s="9"/>
      <c r="F2340" s="15"/>
      <c r="G2340" s="5"/>
      <c r="H2340" s="5"/>
      <c r="I2340" s="9"/>
      <c r="J2340" s="9"/>
      <c r="K2340" s="9"/>
      <c r="L2340" s="9"/>
      <c r="M2340" s="9"/>
      <c r="N2340" s="9"/>
      <c r="O2340" s="9"/>
      <c r="P2340" s="9"/>
      <c r="Q2340" s="9"/>
      <c r="R2340" s="9"/>
      <c r="S2340" s="9"/>
      <c r="T2340" s="9"/>
      <c r="U2340" s="9"/>
      <c r="V2340" s="9"/>
      <c r="W2340" s="9"/>
      <c r="Y2340" s="17"/>
      <c r="AA2340" s="9"/>
      <c r="AB2340" s="9"/>
      <c r="AC2340" s="9"/>
      <c r="AD2340" s="9"/>
      <c r="AE2340" s="14"/>
      <c r="AF2340" s="14"/>
      <c r="AG2340" s="14"/>
      <c r="AH2340" s="14"/>
      <c r="AI2340" s="14"/>
      <c r="AJ2340" s="14"/>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row>
    <row r="2341" spans="1:62" ht="13.5" customHeight="1" x14ac:dyDescent="0.35">
      <c r="A2341" s="120"/>
      <c r="B2341" s="76"/>
      <c r="C2341" s="1"/>
      <c r="D2341" s="9"/>
      <c r="E2341" s="1"/>
      <c r="F2341" s="15"/>
      <c r="G2341" s="5"/>
      <c r="H2341" s="5"/>
      <c r="I2341" s="22"/>
      <c r="J2341" s="22"/>
      <c r="K2341" s="22"/>
      <c r="L2341" s="60"/>
      <c r="M2341" s="60"/>
      <c r="N2341" s="60"/>
      <c r="O2341" s="60"/>
      <c r="P2341" s="60"/>
      <c r="Q2341" s="60"/>
      <c r="R2341" s="60"/>
      <c r="S2341" s="60"/>
      <c r="T2341" s="60"/>
      <c r="U2341" s="60"/>
      <c r="V2341" s="60"/>
      <c r="W2341" s="60"/>
      <c r="X2341" s="60"/>
      <c r="Y2341" s="59"/>
      <c r="Z2341" s="20"/>
      <c r="AA2341" s="60"/>
      <c r="AB2341" s="60"/>
      <c r="AC2341" s="60"/>
      <c r="AD2341" s="60"/>
      <c r="AE2341" s="22"/>
      <c r="AF2341" s="22"/>
      <c r="AG2341" s="22"/>
      <c r="AH2341" s="22"/>
      <c r="AI2341" s="22"/>
      <c r="AJ2341" s="22"/>
      <c r="AK2341" s="39"/>
      <c r="AL2341" s="39"/>
      <c r="AM2341" s="39"/>
      <c r="AN2341" s="39"/>
      <c r="AO2341" s="39"/>
      <c r="AP2341" s="39"/>
      <c r="AQ2341" s="39"/>
      <c r="AR2341" s="40"/>
      <c r="AS2341" s="39"/>
      <c r="AT2341" s="40"/>
      <c r="AU2341" s="39"/>
      <c r="AV2341" s="39"/>
      <c r="AW2341" s="39"/>
      <c r="AX2341" s="39"/>
      <c r="AY2341" s="39"/>
      <c r="AZ2341" s="40"/>
      <c r="BA2341" s="39"/>
      <c r="BB2341" s="40"/>
      <c r="BC2341" s="39"/>
      <c r="BD2341" s="40"/>
      <c r="BE2341" s="39"/>
      <c r="BF2341" s="39"/>
      <c r="BG2341" s="39"/>
      <c r="BH2341" s="56"/>
      <c r="BI2341" s="56"/>
      <c r="BJ2341" s="133"/>
    </row>
    <row r="2342" spans="1:62" ht="13.5" customHeight="1" x14ac:dyDescent="0.35">
      <c r="A2342" s="120"/>
      <c r="B2342" s="19"/>
      <c r="C2342" s="1"/>
      <c r="D2342" s="9"/>
      <c r="E2342" s="1"/>
      <c r="F2342" s="15"/>
      <c r="G2342" s="37"/>
      <c r="H2342" s="5"/>
      <c r="I2342" s="22"/>
      <c r="J2342" s="22"/>
      <c r="K2342" s="22"/>
      <c r="L2342" s="60"/>
      <c r="M2342" s="60"/>
      <c r="N2342" s="60"/>
      <c r="O2342" s="60"/>
      <c r="P2342" s="60"/>
      <c r="Q2342" s="60"/>
      <c r="R2342" s="60"/>
      <c r="S2342" s="60"/>
      <c r="T2342" s="60"/>
      <c r="U2342" s="60"/>
      <c r="V2342" s="60"/>
      <c r="W2342" s="60"/>
      <c r="X2342" s="60"/>
      <c r="Y2342" s="59"/>
      <c r="Z2342" s="20"/>
      <c r="AA2342" s="60"/>
      <c r="AB2342" s="60"/>
      <c r="AC2342" s="60"/>
      <c r="AD2342" s="60"/>
      <c r="AE2342" s="22"/>
      <c r="AF2342" s="22"/>
      <c r="AG2342" s="22"/>
      <c r="AH2342" s="22"/>
      <c r="AI2342" s="22"/>
      <c r="AJ2342" s="22"/>
      <c r="AK2342" s="39"/>
      <c r="AL2342" s="39"/>
      <c r="AM2342" s="39"/>
      <c r="AN2342" s="39"/>
      <c r="AO2342" s="39"/>
      <c r="AP2342" s="39"/>
      <c r="AQ2342" s="39"/>
      <c r="AR2342" s="40"/>
      <c r="AS2342" s="39"/>
      <c r="AT2342" s="40"/>
      <c r="AU2342" s="39"/>
      <c r="AV2342" s="39"/>
      <c r="AW2342" s="39"/>
      <c r="AX2342" s="39"/>
      <c r="AY2342" s="39"/>
      <c r="AZ2342" s="40"/>
      <c r="BA2342" s="39"/>
      <c r="BB2342" s="40"/>
      <c r="BC2342" s="39"/>
      <c r="BD2342" s="40"/>
      <c r="BE2342" s="39"/>
      <c r="BF2342" s="39"/>
      <c r="BG2342" s="39"/>
      <c r="BH2342" s="56"/>
      <c r="BI2342" s="56"/>
      <c r="BJ2342" s="133"/>
    </row>
    <row r="2343" spans="1:62" x14ac:dyDescent="0.3">
      <c r="A2343" s="9"/>
      <c r="B2343" s="76"/>
      <c r="C2343" s="9"/>
      <c r="D2343" s="9"/>
      <c r="E2343" s="9"/>
      <c r="F2343" s="15"/>
      <c r="G2343" s="5"/>
      <c r="H2343" s="5"/>
      <c r="I2343" s="9"/>
      <c r="J2343" s="9"/>
      <c r="K2343" s="9"/>
      <c r="L2343" s="9"/>
      <c r="M2343" s="9"/>
      <c r="N2343" s="9"/>
      <c r="O2343" s="9"/>
      <c r="P2343" s="9"/>
      <c r="Q2343" s="9"/>
      <c r="R2343" s="9"/>
      <c r="S2343" s="9"/>
      <c r="T2343" s="9"/>
      <c r="U2343" s="9"/>
      <c r="V2343" s="9"/>
      <c r="W2343" s="9"/>
      <c r="Y2343" s="17"/>
      <c r="AA2343" s="9"/>
      <c r="AB2343" s="9"/>
      <c r="AC2343" s="9"/>
      <c r="AD2343" s="9"/>
      <c r="AE2343" s="14"/>
      <c r="AF2343" s="14"/>
      <c r="AG2343" s="14"/>
      <c r="AH2343" s="14"/>
      <c r="AI2343" s="14"/>
      <c r="AJ2343" s="14"/>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row>
    <row r="2344" spans="1:62" x14ac:dyDescent="0.3">
      <c r="A2344" s="135"/>
      <c r="B2344" s="76"/>
      <c r="C2344" s="9"/>
      <c r="D2344" s="9"/>
      <c r="E2344" s="9"/>
      <c r="F2344" s="15"/>
      <c r="G2344" s="5"/>
      <c r="H2344" s="5"/>
      <c r="I2344" s="9"/>
      <c r="J2344" s="9"/>
      <c r="K2344" s="9"/>
      <c r="L2344" s="9"/>
      <c r="M2344" s="9"/>
      <c r="N2344" s="9"/>
      <c r="O2344" s="9"/>
      <c r="P2344" s="9"/>
      <c r="Q2344" s="9"/>
      <c r="R2344" s="9"/>
      <c r="S2344" s="9"/>
      <c r="T2344" s="9"/>
      <c r="U2344" s="9"/>
      <c r="V2344" s="8"/>
      <c r="W2344" s="8"/>
      <c r="X2344" s="7"/>
      <c r="Y2344" s="18"/>
      <c r="Z2344" s="7"/>
      <c r="AA2344" s="7"/>
      <c r="AB2344" s="7"/>
      <c r="AC2344" s="9"/>
      <c r="AD2344" s="8"/>
      <c r="AE2344" s="14"/>
      <c r="AF2344" s="14"/>
      <c r="AG2344" s="14"/>
      <c r="AH2344" s="14"/>
      <c r="AI2344" s="14"/>
      <c r="AJ2344" s="14"/>
      <c r="AK2344" s="136"/>
      <c r="AL2344" s="6"/>
      <c r="AM2344" s="5"/>
      <c r="AN2344" s="5"/>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row>
    <row r="2345" spans="1:62" ht="13.5" customHeight="1" x14ac:dyDescent="0.35">
      <c r="A2345" s="120"/>
      <c r="B2345" s="76"/>
      <c r="C2345" s="1"/>
      <c r="D2345" s="9"/>
      <c r="E2345" s="1"/>
      <c r="F2345" s="15"/>
      <c r="G2345" s="5"/>
      <c r="H2345" s="5"/>
      <c r="I2345" s="22"/>
      <c r="J2345" s="22"/>
      <c r="K2345" s="22"/>
      <c r="L2345" s="60"/>
      <c r="M2345" s="60"/>
      <c r="N2345" s="60"/>
      <c r="O2345" s="60"/>
      <c r="P2345" s="60"/>
      <c r="Q2345" s="60"/>
      <c r="R2345" s="60"/>
      <c r="S2345" s="60"/>
      <c r="T2345" s="60"/>
      <c r="U2345" s="60"/>
      <c r="V2345" s="60"/>
      <c r="W2345" s="60"/>
      <c r="X2345" s="60"/>
      <c r="Y2345" s="59"/>
      <c r="Z2345" s="20"/>
      <c r="AA2345" s="60"/>
      <c r="AB2345" s="60"/>
      <c r="AC2345" s="60"/>
      <c r="AD2345" s="60"/>
      <c r="AE2345" s="22"/>
      <c r="AF2345" s="22"/>
      <c r="AG2345" s="22"/>
      <c r="AH2345" s="22"/>
      <c r="AI2345" s="22"/>
      <c r="AJ2345" s="22"/>
      <c r="AK2345" s="39"/>
      <c r="AL2345" s="39"/>
      <c r="AM2345" s="39"/>
      <c r="AN2345" s="39"/>
      <c r="AO2345" s="39"/>
      <c r="AP2345" s="39"/>
      <c r="AQ2345" s="39"/>
      <c r="AR2345" s="40"/>
      <c r="AS2345" s="39"/>
      <c r="AT2345" s="40"/>
      <c r="AU2345" s="39"/>
      <c r="AV2345" s="39"/>
      <c r="AW2345" s="39"/>
      <c r="AX2345" s="39"/>
      <c r="AY2345" s="39"/>
      <c r="AZ2345" s="40"/>
      <c r="BA2345" s="39"/>
      <c r="BB2345" s="40"/>
      <c r="BC2345" s="39"/>
      <c r="BD2345" s="40"/>
      <c r="BE2345" s="39"/>
      <c r="BF2345" s="39"/>
      <c r="BG2345" s="39"/>
      <c r="BH2345" s="56"/>
      <c r="BI2345" s="56"/>
      <c r="BJ2345" s="133"/>
    </row>
    <row r="2346" spans="1:62" ht="13.5" customHeight="1" x14ac:dyDescent="0.35">
      <c r="A2346" s="120"/>
      <c r="B2346" s="76"/>
      <c r="C2346" s="1"/>
      <c r="D2346" s="9"/>
      <c r="E2346" s="1"/>
      <c r="F2346" s="15"/>
      <c r="G2346" s="5"/>
      <c r="H2346" s="5"/>
      <c r="I2346" s="22"/>
      <c r="J2346" s="22"/>
      <c r="K2346" s="22"/>
      <c r="L2346" s="60"/>
      <c r="M2346" s="60"/>
      <c r="N2346" s="60"/>
      <c r="O2346" s="60"/>
      <c r="P2346" s="60"/>
      <c r="Q2346" s="60"/>
      <c r="R2346" s="60"/>
      <c r="S2346" s="60"/>
      <c r="T2346" s="60"/>
      <c r="U2346" s="60"/>
      <c r="V2346" s="60"/>
      <c r="W2346" s="60"/>
      <c r="X2346" s="60"/>
      <c r="Y2346" s="59"/>
      <c r="Z2346" s="20"/>
      <c r="AA2346" s="60"/>
      <c r="AB2346" s="60"/>
      <c r="AC2346" s="60"/>
      <c r="AD2346" s="60"/>
      <c r="AE2346" s="22"/>
      <c r="AF2346" s="22"/>
      <c r="AG2346" s="22"/>
      <c r="AH2346" s="22"/>
      <c r="AI2346" s="22"/>
      <c r="AJ2346" s="22"/>
      <c r="AK2346" s="39"/>
      <c r="AL2346" s="39"/>
      <c r="AM2346" s="39"/>
      <c r="AN2346" s="39"/>
      <c r="AO2346" s="39"/>
      <c r="AP2346" s="39"/>
      <c r="AQ2346" s="39"/>
      <c r="AR2346" s="40"/>
      <c r="AS2346" s="39"/>
      <c r="AT2346" s="40"/>
      <c r="AU2346" s="39"/>
      <c r="AV2346" s="39"/>
      <c r="AW2346" s="39"/>
      <c r="AX2346" s="39"/>
      <c r="AY2346" s="39"/>
      <c r="AZ2346" s="40"/>
      <c r="BA2346" s="39"/>
      <c r="BB2346" s="40"/>
      <c r="BC2346" s="39"/>
      <c r="BD2346" s="40"/>
      <c r="BE2346" s="39"/>
      <c r="BF2346" s="39"/>
      <c r="BG2346" s="39"/>
      <c r="BH2346" s="56"/>
      <c r="BI2346" s="56"/>
      <c r="BJ2346" s="133"/>
    </row>
    <row r="2347" spans="1:62" ht="13.5" customHeight="1" x14ac:dyDescent="0.35">
      <c r="A2347" s="120"/>
      <c r="B2347" s="19"/>
      <c r="C2347" s="1"/>
      <c r="D2347" s="9"/>
      <c r="E2347" s="1"/>
      <c r="F2347" s="15"/>
      <c r="G2347" s="37"/>
      <c r="H2347" s="5"/>
      <c r="I2347" s="22"/>
      <c r="J2347" s="22"/>
      <c r="K2347" s="22"/>
      <c r="L2347" s="60"/>
      <c r="M2347" s="60"/>
      <c r="N2347" s="60"/>
      <c r="O2347" s="60"/>
      <c r="P2347" s="60"/>
      <c r="Q2347" s="60"/>
      <c r="R2347" s="60"/>
      <c r="S2347" s="60"/>
      <c r="T2347" s="60"/>
      <c r="U2347" s="60"/>
      <c r="V2347" s="60"/>
      <c r="W2347" s="60"/>
      <c r="X2347" s="60"/>
      <c r="Y2347" s="59"/>
      <c r="Z2347" s="20"/>
      <c r="AA2347" s="60"/>
      <c r="AB2347" s="60"/>
      <c r="AC2347" s="60"/>
      <c r="AD2347" s="60"/>
      <c r="AE2347" s="22"/>
      <c r="AF2347" s="22"/>
      <c r="AG2347" s="22"/>
      <c r="AH2347" s="22"/>
      <c r="AI2347" s="22"/>
      <c r="AJ2347" s="22"/>
      <c r="AK2347" s="39"/>
      <c r="AL2347" s="39"/>
      <c r="AM2347" s="39"/>
      <c r="AN2347" s="39"/>
      <c r="AO2347" s="39"/>
      <c r="AP2347" s="39"/>
      <c r="AQ2347" s="39"/>
      <c r="AR2347" s="40"/>
      <c r="AS2347" s="39"/>
      <c r="AT2347" s="40"/>
      <c r="AU2347" s="39"/>
      <c r="AV2347" s="39"/>
      <c r="AW2347" s="39"/>
      <c r="AX2347" s="39"/>
      <c r="AY2347" s="39"/>
      <c r="AZ2347" s="40"/>
      <c r="BA2347" s="39"/>
      <c r="BB2347" s="40"/>
      <c r="BC2347" s="39"/>
      <c r="BD2347" s="40"/>
      <c r="BE2347" s="39"/>
      <c r="BF2347" s="39"/>
      <c r="BG2347" s="39"/>
      <c r="BH2347" s="56"/>
      <c r="BI2347" s="56"/>
      <c r="BJ2347" s="133"/>
    </row>
    <row r="2348" spans="1:62" x14ac:dyDescent="0.3">
      <c r="A2348" s="9"/>
      <c r="B2348" s="76"/>
      <c r="C2348" s="9"/>
      <c r="D2348" s="9"/>
      <c r="E2348" s="9"/>
      <c r="F2348" s="15"/>
      <c r="G2348" s="5"/>
      <c r="H2348" s="5"/>
      <c r="I2348" s="9"/>
      <c r="J2348" s="9"/>
      <c r="K2348" s="9"/>
      <c r="L2348" s="9"/>
      <c r="M2348" s="9"/>
      <c r="N2348" s="9"/>
      <c r="O2348" s="9"/>
      <c r="P2348" s="9"/>
      <c r="Q2348" s="9"/>
      <c r="R2348" s="9"/>
      <c r="S2348" s="9"/>
      <c r="T2348" s="9"/>
      <c r="U2348" s="9"/>
      <c r="V2348" s="9"/>
      <c r="W2348" s="9"/>
      <c r="Y2348" s="17"/>
      <c r="AA2348" s="9"/>
      <c r="AB2348" s="9"/>
      <c r="AC2348" s="9"/>
      <c r="AD2348" s="9"/>
      <c r="AE2348" s="14"/>
      <c r="AF2348" s="14"/>
      <c r="AG2348" s="14"/>
      <c r="AH2348" s="14"/>
      <c r="AI2348" s="14"/>
      <c r="AJ2348" s="14"/>
      <c r="AK2348" s="6"/>
      <c r="AL2348" s="6"/>
      <c r="AM2348" s="6"/>
      <c r="AN2348" s="6"/>
      <c r="AO2348" s="6"/>
      <c r="AP2348" s="6"/>
      <c r="AQ2348" s="6"/>
      <c r="AR2348" s="6"/>
      <c r="AS2348" s="6"/>
      <c r="AT2348" s="6"/>
      <c r="AU2348" s="39"/>
      <c r="AV2348" s="39"/>
      <c r="AW2348" s="6"/>
      <c r="AX2348" s="6"/>
      <c r="AY2348" s="6"/>
      <c r="AZ2348" s="6"/>
      <c r="BA2348" s="6"/>
      <c r="BB2348" s="6"/>
      <c r="BC2348" s="6"/>
      <c r="BD2348" s="6"/>
      <c r="BE2348" s="6"/>
      <c r="BF2348" s="6"/>
      <c r="BG2348" s="6"/>
      <c r="BH2348" s="6"/>
      <c r="BI2348" s="6"/>
      <c r="BJ2348" s="6"/>
    </row>
    <row r="2349" spans="1:62" ht="13.5" customHeight="1" x14ac:dyDescent="0.35">
      <c r="A2349" s="120"/>
      <c r="B2349" s="19"/>
      <c r="C2349" s="1"/>
      <c r="D2349" s="9"/>
      <c r="E2349" s="1"/>
      <c r="F2349" s="15"/>
      <c r="G2349" s="37"/>
      <c r="H2349" s="5"/>
      <c r="I2349" s="22"/>
      <c r="J2349" s="22"/>
      <c r="K2349" s="22"/>
      <c r="L2349" s="60"/>
      <c r="M2349" s="60"/>
      <c r="N2349" s="60"/>
      <c r="O2349" s="60"/>
      <c r="P2349" s="60"/>
      <c r="Q2349" s="60"/>
      <c r="R2349" s="60"/>
      <c r="S2349" s="60"/>
      <c r="T2349" s="60"/>
      <c r="U2349" s="60"/>
      <c r="V2349" s="60"/>
      <c r="W2349" s="60"/>
      <c r="X2349" s="60"/>
      <c r="Y2349" s="59"/>
      <c r="Z2349" s="20"/>
      <c r="AA2349" s="60"/>
      <c r="AB2349" s="60"/>
      <c r="AC2349" s="60"/>
      <c r="AD2349" s="60"/>
      <c r="AE2349" s="22"/>
      <c r="AF2349" s="22"/>
      <c r="AG2349" s="22"/>
      <c r="AH2349" s="22"/>
      <c r="AI2349" s="22"/>
      <c r="AJ2349" s="22"/>
      <c r="AK2349" s="39"/>
      <c r="AL2349" s="39"/>
      <c r="AM2349" s="39"/>
      <c r="AN2349" s="39"/>
      <c r="AO2349" s="39"/>
      <c r="AP2349" s="39"/>
      <c r="AQ2349" s="39"/>
      <c r="AR2349" s="40"/>
      <c r="AS2349" s="39"/>
      <c r="AT2349" s="40"/>
      <c r="AU2349" s="39"/>
      <c r="AV2349" s="39"/>
      <c r="AW2349" s="39"/>
      <c r="AX2349" s="39"/>
      <c r="AY2349" s="39"/>
      <c r="AZ2349" s="40"/>
      <c r="BA2349" s="39"/>
      <c r="BB2349" s="40"/>
      <c r="BC2349" s="39"/>
      <c r="BD2349" s="40"/>
      <c r="BE2349" s="39"/>
      <c r="BF2349" s="39"/>
      <c r="BG2349" s="39"/>
      <c r="BH2349" s="56"/>
      <c r="BI2349" s="56"/>
      <c r="BJ2349" s="133"/>
    </row>
    <row r="2350" spans="1:62" x14ac:dyDescent="0.3">
      <c r="A2350" s="135"/>
      <c r="B2350" s="76"/>
      <c r="C2350" s="9"/>
      <c r="D2350" s="9"/>
      <c r="E2350" s="9"/>
      <c r="F2350" s="15"/>
      <c r="G2350" s="5"/>
      <c r="H2350" s="5"/>
      <c r="I2350" s="9"/>
      <c r="J2350" s="9"/>
      <c r="K2350" s="9"/>
      <c r="L2350" s="9"/>
      <c r="M2350" s="9"/>
      <c r="N2350" s="9"/>
      <c r="O2350" s="9"/>
      <c r="P2350" s="9"/>
      <c r="Q2350" s="9"/>
      <c r="R2350" s="9"/>
      <c r="S2350" s="9"/>
      <c r="T2350" s="9"/>
      <c r="U2350" s="9"/>
      <c r="V2350" s="8"/>
      <c r="W2350" s="8"/>
      <c r="X2350" s="7"/>
      <c r="Y2350" s="18"/>
      <c r="Z2350" s="7"/>
      <c r="AA2350" s="7"/>
      <c r="AB2350" s="7"/>
      <c r="AC2350" s="9"/>
      <c r="AD2350" s="8"/>
      <c r="AE2350" s="14"/>
      <c r="AF2350" s="14"/>
      <c r="AG2350" s="14"/>
      <c r="AH2350" s="14"/>
      <c r="AI2350" s="14"/>
      <c r="AJ2350" s="14"/>
      <c r="AK2350" s="136"/>
      <c r="AL2350" s="6"/>
      <c r="AM2350" s="5"/>
      <c r="AN2350" s="5"/>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row>
    <row r="2351" spans="1:62" ht="13.5" customHeight="1" x14ac:dyDescent="0.35">
      <c r="A2351" s="120"/>
      <c r="B2351" s="76"/>
      <c r="C2351" s="1"/>
      <c r="D2351" s="9"/>
      <c r="E2351" s="1"/>
      <c r="F2351" s="15"/>
      <c r="G2351" s="5"/>
      <c r="H2351" s="5"/>
      <c r="I2351" s="22"/>
      <c r="J2351" s="22"/>
      <c r="K2351" s="22"/>
      <c r="L2351" s="60"/>
      <c r="M2351" s="60"/>
      <c r="N2351" s="60"/>
      <c r="O2351" s="60"/>
      <c r="P2351" s="60"/>
      <c r="Q2351" s="60"/>
      <c r="R2351" s="60"/>
      <c r="S2351" s="60"/>
      <c r="T2351" s="60"/>
      <c r="U2351" s="60"/>
      <c r="V2351" s="60"/>
      <c r="W2351" s="60"/>
      <c r="X2351" s="60"/>
      <c r="Y2351" s="59"/>
      <c r="Z2351" s="20"/>
      <c r="AA2351" s="60"/>
      <c r="AB2351" s="60"/>
      <c r="AC2351" s="60"/>
      <c r="AD2351" s="60"/>
      <c r="AE2351" s="22"/>
      <c r="AF2351" s="22"/>
      <c r="AG2351" s="22"/>
      <c r="AH2351" s="22"/>
      <c r="AI2351" s="22"/>
      <c r="AJ2351" s="22"/>
      <c r="AK2351" s="39"/>
      <c r="AL2351" s="39"/>
      <c r="AM2351" s="39"/>
      <c r="AN2351" s="39"/>
      <c r="AO2351" s="39"/>
      <c r="AP2351" s="39"/>
      <c r="AQ2351" s="39"/>
      <c r="AR2351" s="40"/>
      <c r="AS2351" s="39"/>
      <c r="AT2351" s="40"/>
      <c r="AU2351" s="39"/>
      <c r="AV2351" s="39"/>
      <c r="AW2351" s="39"/>
      <c r="AX2351" s="39"/>
      <c r="AY2351" s="39"/>
      <c r="AZ2351" s="40"/>
      <c r="BA2351" s="39"/>
      <c r="BB2351" s="40"/>
      <c r="BC2351" s="39"/>
      <c r="BD2351" s="40"/>
      <c r="BE2351" s="39"/>
      <c r="BF2351" s="39"/>
      <c r="BG2351" s="39"/>
      <c r="BH2351" s="56"/>
      <c r="BI2351" s="56"/>
      <c r="BJ2351" s="133"/>
    </row>
    <row r="2352" spans="1:62" x14ac:dyDescent="0.3">
      <c r="A2352" s="9"/>
      <c r="B2352" s="76"/>
      <c r="C2352" s="9"/>
      <c r="D2352" s="9"/>
      <c r="E2352" s="9"/>
      <c r="F2352" s="15"/>
      <c r="G2352" s="5"/>
      <c r="H2352" s="5"/>
      <c r="I2352" s="9"/>
      <c r="J2352" s="9"/>
      <c r="K2352" s="9"/>
      <c r="L2352" s="9"/>
      <c r="M2352" s="9"/>
      <c r="N2352" s="9"/>
      <c r="O2352" s="9"/>
      <c r="P2352" s="9"/>
      <c r="Q2352" s="9"/>
      <c r="R2352" s="9"/>
      <c r="S2352" s="9"/>
      <c r="T2352" s="9"/>
      <c r="U2352" s="9"/>
      <c r="V2352" s="8"/>
      <c r="W2352" s="8"/>
      <c r="X2352" s="7"/>
      <c r="Y2352" s="18"/>
      <c r="Z2352" s="7"/>
      <c r="AA2352" s="7"/>
      <c r="AB2352" s="7"/>
      <c r="AC2352" s="9"/>
      <c r="AD2352" s="8"/>
      <c r="AE2352" s="14"/>
      <c r="AF2352" s="14"/>
      <c r="AG2352" s="14"/>
      <c r="AH2352" s="14"/>
      <c r="AI2352" s="14"/>
      <c r="AJ2352" s="14"/>
      <c r="AK2352" s="5"/>
      <c r="AL2352" s="6"/>
      <c r="AM2352" s="5"/>
      <c r="AN2352" s="5"/>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row>
    <row r="2353" spans="1:62" x14ac:dyDescent="0.3">
      <c r="A2353" s="9"/>
      <c r="B2353" s="76"/>
      <c r="C2353" s="9"/>
      <c r="D2353" s="9"/>
      <c r="E2353" s="9"/>
      <c r="F2353" s="15"/>
      <c r="G2353" s="5"/>
      <c r="H2353" s="5"/>
      <c r="I2353" s="9"/>
      <c r="J2353" s="9"/>
      <c r="K2353" s="9"/>
      <c r="L2353" s="9"/>
      <c r="M2353" s="9"/>
      <c r="N2353" s="9"/>
      <c r="O2353" s="9"/>
      <c r="P2353" s="9"/>
      <c r="Q2353" s="9"/>
      <c r="R2353" s="9"/>
      <c r="S2353" s="9"/>
      <c r="T2353" s="9"/>
      <c r="U2353" s="9"/>
      <c r="V2353" s="8"/>
      <c r="W2353" s="8"/>
      <c r="X2353" s="7"/>
      <c r="Y2353" s="18"/>
      <c r="Z2353" s="7"/>
      <c r="AA2353" s="7"/>
      <c r="AB2353" s="7"/>
      <c r="AC2353" s="9"/>
      <c r="AD2353" s="8"/>
      <c r="AE2353" s="14"/>
      <c r="AF2353" s="14"/>
      <c r="AG2353" s="14"/>
      <c r="AH2353" s="14"/>
      <c r="AI2353" s="14"/>
      <c r="AJ2353" s="14"/>
      <c r="AK2353" s="5"/>
      <c r="AL2353" s="6"/>
      <c r="AM2353" s="5"/>
      <c r="AN2353" s="5"/>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row>
    <row r="2354" spans="1:62" ht="13.5" customHeight="1" x14ac:dyDescent="0.35">
      <c r="A2354" s="120"/>
      <c r="B2354" s="76"/>
      <c r="C2354" s="1"/>
      <c r="D2354" s="9"/>
      <c r="E2354" s="1"/>
      <c r="F2354" s="15"/>
      <c r="G2354" s="5"/>
      <c r="H2354" s="5"/>
      <c r="I2354" s="22"/>
      <c r="J2354" s="22"/>
      <c r="K2354" s="22"/>
      <c r="L2354" s="60"/>
      <c r="M2354" s="60"/>
      <c r="N2354" s="60"/>
      <c r="O2354" s="60"/>
      <c r="P2354" s="60"/>
      <c r="Q2354" s="60"/>
      <c r="R2354" s="60"/>
      <c r="S2354" s="60"/>
      <c r="T2354" s="60"/>
      <c r="U2354" s="60"/>
      <c r="V2354" s="60"/>
      <c r="W2354" s="60"/>
      <c r="X2354" s="60"/>
      <c r="Y2354" s="59"/>
      <c r="Z2354" s="20"/>
      <c r="AA2354" s="60"/>
      <c r="AB2354" s="60"/>
      <c r="AC2354" s="60"/>
      <c r="AD2354" s="60"/>
      <c r="AE2354" s="22"/>
      <c r="AF2354" s="22"/>
      <c r="AG2354" s="22"/>
      <c r="AH2354" s="22"/>
      <c r="AI2354" s="22"/>
      <c r="AJ2354" s="22"/>
      <c r="AK2354" s="39"/>
      <c r="AL2354" s="39"/>
      <c r="AM2354" s="39"/>
      <c r="AN2354" s="39"/>
      <c r="AO2354" s="39"/>
      <c r="AP2354" s="39"/>
      <c r="AQ2354" s="39"/>
      <c r="AR2354" s="40"/>
      <c r="AS2354" s="39"/>
      <c r="AT2354" s="40"/>
      <c r="AU2354" s="39"/>
      <c r="AV2354" s="39"/>
      <c r="AW2354" s="39"/>
      <c r="AX2354" s="39"/>
      <c r="AY2354" s="39"/>
      <c r="AZ2354" s="40"/>
      <c r="BA2354" s="39"/>
      <c r="BB2354" s="40"/>
      <c r="BC2354" s="39"/>
      <c r="BD2354" s="40"/>
      <c r="BE2354" s="39"/>
      <c r="BF2354" s="39"/>
      <c r="BG2354" s="39"/>
      <c r="BH2354" s="56"/>
      <c r="BI2354" s="56"/>
      <c r="BJ2354" s="133"/>
    </row>
    <row r="2355" spans="1:62" ht="13.5" customHeight="1" x14ac:dyDescent="0.35">
      <c r="A2355" s="120"/>
      <c r="B2355" s="19"/>
      <c r="C2355" s="1"/>
      <c r="D2355" s="9"/>
      <c r="E2355" s="1"/>
      <c r="F2355" s="15"/>
      <c r="G2355" s="37"/>
      <c r="H2355" s="5"/>
      <c r="I2355" s="22"/>
      <c r="J2355" s="22"/>
      <c r="K2355" s="22"/>
      <c r="L2355" s="60"/>
      <c r="M2355" s="60"/>
      <c r="N2355" s="60"/>
      <c r="O2355" s="60"/>
      <c r="P2355" s="60"/>
      <c r="Q2355" s="60"/>
      <c r="R2355" s="60"/>
      <c r="S2355" s="60"/>
      <c r="T2355" s="60"/>
      <c r="U2355" s="60"/>
      <c r="V2355" s="60"/>
      <c r="W2355" s="60"/>
      <c r="X2355" s="60"/>
      <c r="Y2355" s="59"/>
      <c r="Z2355" s="20"/>
      <c r="AA2355" s="60"/>
      <c r="AB2355" s="60"/>
      <c r="AC2355" s="60"/>
      <c r="AD2355" s="60"/>
      <c r="AE2355" s="22"/>
      <c r="AF2355" s="22"/>
      <c r="AG2355" s="22"/>
      <c r="AH2355" s="22"/>
      <c r="AI2355" s="22"/>
      <c r="AJ2355" s="22"/>
      <c r="AK2355" s="39"/>
      <c r="AL2355" s="39"/>
      <c r="AM2355" s="39"/>
      <c r="AN2355" s="39"/>
      <c r="AO2355" s="39"/>
      <c r="AP2355" s="39"/>
      <c r="AQ2355" s="39"/>
      <c r="AR2355" s="40"/>
      <c r="AS2355" s="39"/>
      <c r="AT2355" s="40"/>
      <c r="AU2355" s="39"/>
      <c r="AV2355" s="39"/>
      <c r="AW2355" s="39"/>
      <c r="AX2355" s="39"/>
      <c r="AY2355" s="39"/>
      <c r="AZ2355" s="40"/>
      <c r="BA2355" s="39"/>
      <c r="BB2355" s="40"/>
      <c r="BC2355" s="39"/>
      <c r="BD2355" s="40"/>
      <c r="BE2355" s="39"/>
      <c r="BF2355" s="39"/>
      <c r="BG2355" s="39"/>
      <c r="BH2355" s="56"/>
      <c r="BI2355" s="56"/>
      <c r="BJ2355" s="133"/>
    </row>
    <row r="2356" spans="1:62" ht="13.5" customHeight="1" x14ac:dyDescent="0.35">
      <c r="A2356" s="120"/>
      <c r="B2356" s="76"/>
      <c r="C2356" s="1"/>
      <c r="D2356" s="9"/>
      <c r="E2356" s="1"/>
      <c r="F2356" s="15"/>
      <c r="G2356" s="5"/>
      <c r="H2356" s="5"/>
      <c r="I2356" s="22"/>
      <c r="J2356" s="22"/>
      <c r="K2356" s="22"/>
      <c r="L2356" s="60"/>
      <c r="M2356" s="60"/>
      <c r="N2356" s="60"/>
      <c r="O2356" s="60"/>
      <c r="P2356" s="60"/>
      <c r="Q2356" s="60"/>
      <c r="R2356" s="60"/>
      <c r="S2356" s="60"/>
      <c r="T2356" s="60"/>
      <c r="U2356" s="60"/>
      <c r="V2356" s="60"/>
      <c r="W2356" s="60"/>
      <c r="X2356" s="60"/>
      <c r="Y2356" s="59"/>
      <c r="Z2356" s="20"/>
      <c r="AA2356" s="60"/>
      <c r="AB2356" s="60"/>
      <c r="AC2356" s="60"/>
      <c r="AD2356" s="60"/>
      <c r="AE2356" s="22"/>
      <c r="AF2356" s="22"/>
      <c r="AG2356" s="22"/>
      <c r="AH2356" s="22"/>
      <c r="AI2356" s="22"/>
      <c r="AJ2356" s="22"/>
      <c r="AK2356" s="39"/>
      <c r="AL2356" s="39"/>
      <c r="AM2356" s="39"/>
      <c r="AN2356" s="39"/>
      <c r="AO2356" s="39"/>
      <c r="AP2356" s="39"/>
      <c r="AQ2356" s="39"/>
      <c r="AR2356" s="40"/>
      <c r="AS2356" s="39"/>
      <c r="AT2356" s="40"/>
      <c r="AU2356" s="39"/>
      <c r="AV2356" s="39"/>
      <c r="AW2356" s="39"/>
      <c r="AX2356" s="39"/>
      <c r="AY2356" s="39"/>
      <c r="AZ2356" s="40"/>
      <c r="BA2356" s="39"/>
      <c r="BB2356" s="40"/>
      <c r="BC2356" s="39"/>
      <c r="BD2356" s="40"/>
      <c r="BE2356" s="39"/>
      <c r="BF2356" s="39"/>
      <c r="BG2356" s="39"/>
      <c r="BH2356" s="56"/>
      <c r="BI2356" s="56"/>
      <c r="BJ2356" s="133"/>
    </row>
    <row r="2357" spans="1:62" x14ac:dyDescent="0.3">
      <c r="A2357" s="135"/>
      <c r="B2357" s="76"/>
      <c r="C2357" s="9"/>
      <c r="D2357" s="9"/>
      <c r="E2357" s="9"/>
      <c r="F2357" s="15"/>
      <c r="G2357" s="5"/>
      <c r="H2357" s="5"/>
      <c r="I2357" s="9"/>
      <c r="J2357" s="9"/>
      <c r="K2357" s="9"/>
      <c r="L2357" s="9"/>
      <c r="M2357" s="9"/>
      <c r="N2357" s="9"/>
      <c r="O2357" s="9"/>
      <c r="P2357" s="9"/>
      <c r="Q2357" s="9"/>
      <c r="R2357" s="9"/>
      <c r="S2357" s="9"/>
      <c r="T2357" s="9"/>
      <c r="U2357" s="9"/>
      <c r="V2357" s="8"/>
      <c r="W2357" s="8"/>
      <c r="X2357" s="7"/>
      <c r="Y2357" s="18"/>
      <c r="Z2357" s="7"/>
      <c r="AA2357" s="7"/>
      <c r="AB2357" s="7"/>
      <c r="AC2357" s="9"/>
      <c r="AD2357" s="8"/>
      <c r="AE2357" s="14"/>
      <c r="AF2357" s="14"/>
      <c r="AG2357" s="14"/>
      <c r="AH2357" s="14"/>
      <c r="AI2357" s="14"/>
      <c r="AJ2357" s="14"/>
      <c r="AK2357" s="136"/>
      <c r="AL2357" s="6"/>
      <c r="AM2357" s="5"/>
      <c r="AN2357" s="5"/>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row>
    <row r="2358" spans="1:62" x14ac:dyDescent="0.3">
      <c r="A2358" s="9"/>
      <c r="B2358" s="76"/>
      <c r="C2358" s="9"/>
      <c r="D2358" s="9"/>
      <c r="E2358" s="9"/>
      <c r="F2358" s="15"/>
      <c r="G2358" s="5"/>
      <c r="H2358" s="5"/>
      <c r="I2358" s="9"/>
      <c r="J2358" s="9"/>
      <c r="K2358" s="9"/>
      <c r="L2358" s="9"/>
      <c r="M2358" s="9"/>
      <c r="N2358" s="9"/>
      <c r="O2358" s="9"/>
      <c r="P2358" s="9"/>
      <c r="Q2358" s="9"/>
      <c r="R2358" s="9"/>
      <c r="S2358" s="9"/>
      <c r="T2358" s="9"/>
      <c r="U2358" s="9"/>
      <c r="V2358" s="9"/>
      <c r="W2358" s="9"/>
      <c r="Y2358" s="17"/>
      <c r="AA2358" s="9"/>
      <c r="AB2358" s="9"/>
      <c r="AC2358" s="9"/>
      <c r="AD2358" s="9"/>
      <c r="AE2358" s="14"/>
      <c r="AF2358" s="14"/>
      <c r="AG2358" s="14"/>
      <c r="AH2358" s="14"/>
      <c r="AI2358" s="14"/>
      <c r="AJ2358" s="14"/>
      <c r="AK2358" s="6"/>
      <c r="AL2358" s="6"/>
      <c r="AM2358" s="6"/>
      <c r="AN2358" s="6"/>
      <c r="AO2358" s="6"/>
      <c r="AP2358" s="6"/>
      <c r="AQ2358" s="6"/>
      <c r="AR2358" s="6"/>
      <c r="AS2358" s="6"/>
      <c r="AT2358" s="6"/>
      <c r="AU2358" s="39"/>
      <c r="AV2358" s="39"/>
      <c r="AW2358" s="6"/>
      <c r="AX2358" s="6"/>
      <c r="AY2358" s="6"/>
      <c r="AZ2358" s="6"/>
      <c r="BA2358" s="6"/>
      <c r="BB2358" s="6"/>
      <c r="BC2358" s="6"/>
      <c r="BD2358" s="6"/>
      <c r="BE2358" s="6"/>
      <c r="BF2358" s="6"/>
      <c r="BG2358" s="6"/>
      <c r="BH2358" s="6"/>
      <c r="BI2358" s="6"/>
      <c r="BJ2358" s="6"/>
    </row>
    <row r="2359" spans="1:62" x14ac:dyDescent="0.3">
      <c r="A2359" s="135"/>
      <c r="B2359" s="76"/>
      <c r="C2359" s="9"/>
      <c r="D2359" s="9"/>
      <c r="E2359" s="9"/>
      <c r="F2359" s="15"/>
      <c r="G2359" s="5"/>
      <c r="H2359" s="5"/>
      <c r="I2359" s="9"/>
      <c r="J2359" s="9"/>
      <c r="K2359" s="9"/>
      <c r="L2359" s="9"/>
      <c r="M2359" s="9"/>
      <c r="N2359" s="9"/>
      <c r="O2359" s="9"/>
      <c r="P2359" s="9"/>
      <c r="Q2359" s="9"/>
      <c r="R2359" s="9"/>
      <c r="S2359" s="9"/>
      <c r="T2359" s="9"/>
      <c r="U2359" s="9"/>
      <c r="V2359" s="8"/>
      <c r="W2359" s="8"/>
      <c r="X2359" s="7"/>
      <c r="Y2359" s="18"/>
      <c r="Z2359" s="7"/>
      <c r="AA2359" s="7"/>
      <c r="AB2359" s="7"/>
      <c r="AC2359" s="9"/>
      <c r="AD2359" s="8"/>
      <c r="AE2359" s="14"/>
      <c r="AF2359" s="14"/>
      <c r="AG2359" s="14"/>
      <c r="AH2359" s="14"/>
      <c r="AI2359" s="14"/>
      <c r="AJ2359" s="14"/>
      <c r="AK2359" s="136"/>
      <c r="AL2359" s="6"/>
      <c r="AM2359" s="5"/>
      <c r="AN2359" s="5"/>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row>
    <row r="2360" spans="1:62" ht="13.5" customHeight="1" x14ac:dyDescent="0.35">
      <c r="A2360" s="120"/>
      <c r="B2360" s="76"/>
      <c r="C2360" s="1"/>
      <c r="D2360" s="9"/>
      <c r="E2360" s="1"/>
      <c r="F2360" s="15"/>
      <c r="G2360" s="5"/>
      <c r="H2360" s="5"/>
      <c r="I2360" s="22"/>
      <c r="J2360" s="22"/>
      <c r="K2360" s="22"/>
      <c r="L2360" s="60"/>
      <c r="M2360" s="60"/>
      <c r="N2360" s="60"/>
      <c r="O2360" s="60"/>
      <c r="P2360" s="60"/>
      <c r="Q2360" s="60"/>
      <c r="R2360" s="60"/>
      <c r="S2360" s="60"/>
      <c r="T2360" s="60"/>
      <c r="U2360" s="60"/>
      <c r="V2360" s="60"/>
      <c r="W2360" s="60"/>
      <c r="X2360" s="60"/>
      <c r="Y2360" s="59"/>
      <c r="Z2360" s="20"/>
      <c r="AA2360" s="60"/>
      <c r="AB2360" s="60"/>
      <c r="AC2360" s="60"/>
      <c r="AD2360" s="60"/>
      <c r="AE2360" s="22"/>
      <c r="AF2360" s="22"/>
      <c r="AG2360" s="22"/>
      <c r="AH2360" s="22"/>
      <c r="AI2360" s="22"/>
      <c r="AJ2360" s="22"/>
      <c r="AK2360" s="39"/>
      <c r="AL2360" s="39"/>
      <c r="AM2360" s="39"/>
      <c r="AN2360" s="39"/>
      <c r="AO2360" s="39"/>
      <c r="AP2360" s="39"/>
      <c r="AQ2360" s="39"/>
      <c r="AR2360" s="40"/>
      <c r="AS2360" s="39"/>
      <c r="AT2360" s="40"/>
      <c r="AU2360" s="39"/>
      <c r="AV2360" s="39"/>
      <c r="AW2360" s="39"/>
      <c r="AX2360" s="39"/>
      <c r="AY2360" s="39"/>
      <c r="AZ2360" s="40"/>
      <c r="BA2360" s="39"/>
      <c r="BB2360" s="40"/>
      <c r="BC2360" s="39"/>
      <c r="BD2360" s="40"/>
      <c r="BE2360" s="39"/>
      <c r="BF2360" s="39"/>
      <c r="BG2360" s="39"/>
      <c r="BH2360" s="56"/>
      <c r="BI2360" s="56"/>
      <c r="BJ2360" s="133"/>
    </row>
    <row r="2361" spans="1:62" ht="13.5" customHeight="1" x14ac:dyDescent="0.35">
      <c r="A2361" s="120"/>
      <c r="B2361" s="76"/>
      <c r="C2361" s="1"/>
      <c r="D2361" s="9"/>
      <c r="E2361" s="1"/>
      <c r="F2361" s="15"/>
      <c r="G2361" s="5"/>
      <c r="H2361" s="5"/>
      <c r="I2361" s="22"/>
      <c r="J2361" s="22"/>
      <c r="K2361" s="22"/>
      <c r="L2361" s="60"/>
      <c r="M2361" s="60"/>
      <c r="N2361" s="60"/>
      <c r="O2361" s="60"/>
      <c r="P2361" s="60"/>
      <c r="Q2361" s="60"/>
      <c r="R2361" s="60"/>
      <c r="S2361" s="60"/>
      <c r="T2361" s="60"/>
      <c r="U2361" s="60"/>
      <c r="V2361" s="60"/>
      <c r="W2361" s="60"/>
      <c r="X2361" s="60"/>
      <c r="Y2361" s="59"/>
      <c r="Z2361" s="20"/>
      <c r="AA2361" s="60"/>
      <c r="AB2361" s="60"/>
      <c r="AC2361" s="60"/>
      <c r="AD2361" s="60"/>
      <c r="AE2361" s="22"/>
      <c r="AF2361" s="22"/>
      <c r="AG2361" s="22"/>
      <c r="AH2361" s="22"/>
      <c r="AI2361" s="22"/>
      <c r="AJ2361" s="22"/>
      <c r="AK2361" s="39"/>
      <c r="AL2361" s="39"/>
      <c r="AM2361" s="39"/>
      <c r="AN2361" s="39"/>
      <c r="AO2361" s="39"/>
      <c r="AP2361" s="39"/>
      <c r="AQ2361" s="39"/>
      <c r="AR2361" s="40"/>
      <c r="AS2361" s="39"/>
      <c r="AT2361" s="40"/>
      <c r="AU2361" s="39"/>
      <c r="AV2361" s="39"/>
      <c r="AW2361" s="39"/>
      <c r="AX2361" s="39"/>
      <c r="AY2361" s="39"/>
      <c r="AZ2361" s="40"/>
      <c r="BA2361" s="39"/>
      <c r="BB2361" s="40"/>
      <c r="BC2361" s="39"/>
      <c r="BD2361" s="40"/>
      <c r="BE2361" s="39"/>
      <c r="BF2361" s="39"/>
      <c r="BG2361" s="39"/>
      <c r="BH2361" s="56"/>
      <c r="BI2361" s="56"/>
      <c r="BJ2361" s="133"/>
    </row>
    <row r="2362" spans="1:62" x14ac:dyDescent="0.3">
      <c r="A2362" s="135"/>
      <c r="B2362" s="76"/>
      <c r="C2362" s="9"/>
      <c r="D2362" s="9"/>
      <c r="E2362" s="9"/>
      <c r="F2362" s="15"/>
      <c r="G2362" s="5"/>
      <c r="H2362" s="5"/>
      <c r="I2362" s="9"/>
      <c r="J2362" s="9"/>
      <c r="K2362" s="9"/>
      <c r="L2362" s="9"/>
      <c r="M2362" s="9"/>
      <c r="N2362" s="9"/>
      <c r="O2362" s="9"/>
      <c r="P2362" s="9"/>
      <c r="Q2362" s="9"/>
      <c r="R2362" s="9"/>
      <c r="S2362" s="9"/>
      <c r="T2362" s="9"/>
      <c r="U2362" s="9"/>
      <c r="V2362" s="8"/>
      <c r="W2362" s="8"/>
      <c r="X2362" s="7"/>
      <c r="Y2362" s="18"/>
      <c r="Z2362" s="7"/>
      <c r="AA2362" s="7"/>
      <c r="AB2362" s="7"/>
      <c r="AC2362" s="9"/>
      <c r="AD2362" s="8"/>
      <c r="AE2362" s="14"/>
      <c r="AF2362" s="14"/>
      <c r="AG2362" s="14"/>
      <c r="AH2362" s="14"/>
      <c r="AI2362" s="14"/>
      <c r="AJ2362" s="14"/>
      <c r="AK2362" s="136"/>
      <c r="AL2362" s="6"/>
      <c r="AM2362" s="5"/>
      <c r="AN2362" s="5"/>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row>
    <row r="2363" spans="1:62" x14ac:dyDescent="0.3">
      <c r="A2363" s="9"/>
      <c r="B2363" s="76"/>
      <c r="C2363" s="9"/>
      <c r="D2363" s="9"/>
      <c r="E2363" s="9"/>
      <c r="F2363" s="15"/>
      <c r="G2363" s="5"/>
      <c r="H2363" s="5"/>
      <c r="I2363" s="9"/>
      <c r="J2363" s="9"/>
      <c r="K2363" s="9"/>
      <c r="L2363" s="9"/>
      <c r="M2363" s="9"/>
      <c r="N2363" s="9"/>
      <c r="O2363" s="9"/>
      <c r="P2363" s="9"/>
      <c r="Q2363" s="9"/>
      <c r="R2363" s="9"/>
      <c r="S2363" s="9"/>
      <c r="T2363" s="9"/>
      <c r="U2363" s="9"/>
      <c r="V2363" s="9"/>
      <c r="W2363" s="9"/>
      <c r="Y2363" s="17"/>
      <c r="AA2363" s="9"/>
      <c r="AB2363" s="9"/>
      <c r="AC2363" s="9"/>
      <c r="AD2363" s="9"/>
      <c r="AE2363" s="14"/>
      <c r="AF2363" s="14"/>
      <c r="AG2363" s="14"/>
      <c r="AH2363" s="14"/>
      <c r="AI2363" s="14"/>
      <c r="AJ2363" s="14"/>
      <c r="AK2363" s="6"/>
      <c r="AL2363" s="6"/>
      <c r="AM2363" s="6"/>
      <c r="AN2363" s="6"/>
      <c r="AO2363" s="6"/>
      <c r="AP2363" s="6"/>
      <c r="AQ2363" s="6"/>
      <c r="AR2363" s="6"/>
      <c r="AS2363" s="6"/>
      <c r="AT2363" s="6"/>
      <c r="AU2363" s="39"/>
      <c r="AV2363" s="39"/>
      <c r="AW2363" s="6"/>
      <c r="AX2363" s="6"/>
      <c r="AY2363" s="6"/>
      <c r="AZ2363" s="6"/>
      <c r="BA2363" s="6"/>
      <c r="BB2363" s="6"/>
      <c r="BC2363" s="6"/>
      <c r="BD2363" s="6"/>
      <c r="BE2363" s="6"/>
      <c r="BF2363" s="6"/>
      <c r="BG2363" s="6"/>
      <c r="BH2363" s="6"/>
      <c r="BI2363" s="6"/>
      <c r="BJ2363" s="6"/>
    </row>
    <row r="2364" spans="1:62" ht="13.5" customHeight="1" x14ac:dyDescent="0.35">
      <c r="A2364" s="120"/>
      <c r="B2364" s="76"/>
      <c r="C2364" s="1"/>
      <c r="D2364" s="9"/>
      <c r="E2364" s="1"/>
      <c r="F2364" s="15"/>
      <c r="G2364" s="5"/>
      <c r="H2364" s="5"/>
      <c r="I2364" s="22"/>
      <c r="J2364" s="22"/>
      <c r="K2364" s="22"/>
      <c r="L2364" s="60"/>
      <c r="M2364" s="60"/>
      <c r="N2364" s="60"/>
      <c r="O2364" s="60"/>
      <c r="P2364" s="60"/>
      <c r="Q2364" s="60"/>
      <c r="R2364" s="60"/>
      <c r="S2364" s="60"/>
      <c r="T2364" s="60"/>
      <c r="U2364" s="60"/>
      <c r="V2364" s="60"/>
      <c r="W2364" s="60"/>
      <c r="X2364" s="60"/>
      <c r="Y2364" s="59"/>
      <c r="Z2364" s="20"/>
      <c r="AA2364" s="60"/>
      <c r="AB2364" s="60"/>
      <c r="AC2364" s="60"/>
      <c r="AD2364" s="60"/>
      <c r="AE2364" s="22"/>
      <c r="AF2364" s="22"/>
      <c r="AG2364" s="22"/>
      <c r="AH2364" s="22"/>
      <c r="AI2364" s="22"/>
      <c r="AJ2364" s="22"/>
      <c r="AK2364" s="39"/>
      <c r="AL2364" s="39"/>
      <c r="AM2364" s="39"/>
      <c r="AN2364" s="39"/>
      <c r="AO2364" s="39"/>
      <c r="AP2364" s="39"/>
      <c r="AQ2364" s="39"/>
      <c r="AR2364" s="40"/>
      <c r="AS2364" s="39"/>
      <c r="AT2364" s="40"/>
      <c r="AU2364" s="39"/>
      <c r="AV2364" s="39"/>
      <c r="AW2364" s="39"/>
      <c r="AX2364" s="39"/>
      <c r="AY2364" s="39"/>
      <c r="AZ2364" s="40"/>
      <c r="BA2364" s="39"/>
      <c r="BB2364" s="40"/>
      <c r="BC2364" s="39"/>
      <c r="BD2364" s="40"/>
      <c r="BE2364" s="39"/>
      <c r="BF2364" s="39"/>
      <c r="BG2364" s="39"/>
      <c r="BH2364" s="56"/>
      <c r="BI2364" s="56"/>
      <c r="BJ2364" s="133"/>
    </row>
    <row r="2365" spans="1:62" x14ac:dyDescent="0.3">
      <c r="A2365" s="9"/>
      <c r="B2365" s="76"/>
      <c r="C2365" s="9"/>
      <c r="D2365" s="9"/>
      <c r="E2365" s="9"/>
      <c r="F2365" s="15"/>
      <c r="G2365" s="5"/>
      <c r="H2365" s="5"/>
      <c r="I2365" s="9"/>
      <c r="J2365" s="9"/>
      <c r="K2365" s="9"/>
      <c r="L2365" s="9"/>
      <c r="M2365" s="9"/>
      <c r="N2365" s="9"/>
      <c r="O2365" s="9"/>
      <c r="P2365" s="9"/>
      <c r="Q2365" s="9"/>
      <c r="R2365" s="9"/>
      <c r="S2365" s="9"/>
      <c r="T2365" s="9"/>
      <c r="U2365" s="9"/>
      <c r="V2365" s="8"/>
      <c r="W2365" s="8"/>
      <c r="X2365" s="7"/>
      <c r="Y2365" s="18"/>
      <c r="Z2365" s="7"/>
      <c r="AA2365" s="7"/>
      <c r="AB2365" s="7"/>
      <c r="AC2365" s="9"/>
      <c r="AD2365" s="8"/>
      <c r="AE2365" s="14"/>
      <c r="AF2365" s="14"/>
      <c r="AG2365" s="14"/>
      <c r="AH2365" s="14"/>
      <c r="AI2365" s="14"/>
      <c r="AJ2365" s="14"/>
      <c r="AK2365" s="5"/>
      <c r="AL2365" s="6"/>
      <c r="AM2365" s="5"/>
      <c r="AN2365" s="5"/>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row>
    <row r="2366" spans="1:62" ht="13.5" customHeight="1" x14ac:dyDescent="0.35">
      <c r="A2366" s="120"/>
      <c r="B2366" s="19"/>
      <c r="C2366" s="1"/>
      <c r="D2366" s="9"/>
      <c r="E2366" s="1"/>
      <c r="F2366" s="15"/>
      <c r="G2366" s="37"/>
      <c r="H2366" s="5"/>
      <c r="I2366" s="22"/>
      <c r="J2366" s="22"/>
      <c r="K2366" s="22"/>
      <c r="L2366" s="60"/>
      <c r="M2366" s="60"/>
      <c r="N2366" s="60"/>
      <c r="O2366" s="60"/>
      <c r="P2366" s="60"/>
      <c r="Q2366" s="60"/>
      <c r="R2366" s="60"/>
      <c r="S2366" s="60"/>
      <c r="T2366" s="60"/>
      <c r="U2366" s="60"/>
      <c r="V2366" s="60"/>
      <c r="W2366" s="60"/>
      <c r="X2366" s="60"/>
      <c r="Y2366" s="59"/>
      <c r="Z2366" s="20"/>
      <c r="AA2366" s="60"/>
      <c r="AB2366" s="60"/>
      <c r="AC2366" s="60"/>
      <c r="AD2366" s="60"/>
      <c r="AE2366" s="22"/>
      <c r="AF2366" s="22"/>
      <c r="AG2366" s="22"/>
      <c r="AH2366" s="22"/>
      <c r="AI2366" s="22"/>
      <c r="AJ2366" s="22"/>
      <c r="AK2366" s="39"/>
      <c r="AL2366" s="39"/>
      <c r="AM2366" s="39"/>
      <c r="AN2366" s="39"/>
      <c r="AO2366" s="39"/>
      <c r="AP2366" s="39"/>
      <c r="AQ2366" s="39"/>
      <c r="AR2366" s="40"/>
      <c r="AS2366" s="39"/>
      <c r="AT2366" s="40"/>
      <c r="AU2366" s="39"/>
      <c r="AV2366" s="39"/>
      <c r="AW2366" s="39"/>
      <c r="AX2366" s="39"/>
      <c r="AY2366" s="39"/>
      <c r="AZ2366" s="40"/>
      <c r="BA2366" s="39"/>
      <c r="BB2366" s="40"/>
      <c r="BC2366" s="39"/>
      <c r="BD2366" s="40"/>
      <c r="BE2366" s="39"/>
      <c r="BF2366" s="39"/>
      <c r="BG2366" s="39"/>
      <c r="BH2366" s="56"/>
      <c r="BI2366" s="56"/>
      <c r="BJ2366" s="133"/>
    </row>
    <row r="2367" spans="1:62" x14ac:dyDescent="0.3">
      <c r="A2367" s="9"/>
      <c r="B2367" s="76"/>
      <c r="C2367" s="9"/>
      <c r="D2367" s="9"/>
      <c r="E2367" s="9"/>
      <c r="F2367" s="15"/>
      <c r="G2367" s="5"/>
      <c r="H2367" s="5"/>
      <c r="I2367" s="9"/>
      <c r="J2367" s="9"/>
      <c r="K2367" s="9"/>
      <c r="L2367" s="9"/>
      <c r="M2367" s="9"/>
      <c r="N2367" s="9"/>
      <c r="O2367" s="9"/>
      <c r="P2367" s="9"/>
      <c r="Q2367" s="9"/>
      <c r="R2367" s="9"/>
      <c r="S2367" s="9"/>
      <c r="T2367" s="9"/>
      <c r="U2367" s="9"/>
      <c r="V2367" s="9"/>
      <c r="W2367" s="9"/>
      <c r="Y2367" s="17"/>
      <c r="AA2367" s="9"/>
      <c r="AB2367" s="9"/>
      <c r="AC2367" s="9"/>
      <c r="AD2367" s="9"/>
      <c r="AE2367" s="14"/>
      <c r="AF2367" s="14"/>
      <c r="AG2367" s="14"/>
      <c r="AH2367" s="14"/>
      <c r="AI2367" s="14"/>
      <c r="AJ2367" s="14"/>
      <c r="AK2367" s="6"/>
      <c r="AL2367" s="6"/>
      <c r="AM2367" s="6"/>
      <c r="AN2367" s="6"/>
      <c r="AO2367" s="6"/>
      <c r="AP2367" s="6"/>
      <c r="AQ2367" s="6"/>
      <c r="AR2367" s="6"/>
      <c r="AS2367" s="6"/>
      <c r="AT2367" s="6"/>
      <c r="AU2367" s="39"/>
      <c r="AV2367" s="39"/>
      <c r="AW2367" s="6"/>
      <c r="AX2367" s="6"/>
      <c r="AY2367" s="6"/>
      <c r="AZ2367" s="6"/>
      <c r="BA2367" s="6"/>
      <c r="BB2367" s="6"/>
      <c r="BC2367" s="6"/>
      <c r="BD2367" s="6"/>
      <c r="BE2367" s="6"/>
      <c r="BF2367" s="6"/>
      <c r="BG2367" s="6"/>
      <c r="BH2367" s="6"/>
      <c r="BI2367" s="6"/>
      <c r="BJ2367" s="6"/>
    </row>
    <row r="2368" spans="1:62" ht="13.5" customHeight="1" x14ac:dyDescent="0.35">
      <c r="A2368" s="120"/>
      <c r="B2368" s="19"/>
      <c r="C2368" s="1"/>
      <c r="D2368" s="9"/>
      <c r="E2368" s="1"/>
      <c r="F2368" s="15"/>
      <c r="G2368" s="37"/>
      <c r="H2368" s="5"/>
      <c r="I2368" s="22"/>
      <c r="J2368" s="22"/>
      <c r="K2368" s="22"/>
      <c r="L2368" s="60"/>
      <c r="M2368" s="60"/>
      <c r="N2368" s="60"/>
      <c r="O2368" s="60"/>
      <c r="P2368" s="60"/>
      <c r="Q2368" s="60"/>
      <c r="R2368" s="60"/>
      <c r="S2368" s="60"/>
      <c r="T2368" s="60"/>
      <c r="U2368" s="60"/>
      <c r="V2368" s="60"/>
      <c r="W2368" s="60"/>
      <c r="X2368" s="60"/>
      <c r="Y2368" s="59"/>
      <c r="Z2368" s="20"/>
      <c r="AA2368" s="60"/>
      <c r="AB2368" s="60"/>
      <c r="AC2368" s="60"/>
      <c r="AD2368" s="60"/>
      <c r="AE2368" s="22"/>
      <c r="AF2368" s="22"/>
      <c r="AG2368" s="22"/>
      <c r="AH2368" s="22"/>
      <c r="AI2368" s="22"/>
      <c r="AJ2368" s="22"/>
      <c r="AK2368" s="39"/>
      <c r="AL2368" s="39"/>
      <c r="AM2368" s="39"/>
      <c r="AN2368" s="39"/>
      <c r="AO2368" s="39"/>
      <c r="AP2368" s="39"/>
      <c r="AQ2368" s="39"/>
      <c r="AR2368" s="40"/>
      <c r="AS2368" s="39"/>
      <c r="AT2368" s="40"/>
      <c r="AU2368" s="39"/>
      <c r="AV2368" s="39"/>
      <c r="AW2368" s="39"/>
      <c r="AX2368" s="39"/>
      <c r="AY2368" s="39"/>
      <c r="AZ2368" s="40"/>
      <c r="BA2368" s="39"/>
      <c r="BB2368" s="40"/>
      <c r="BC2368" s="39"/>
      <c r="BD2368" s="40"/>
      <c r="BE2368" s="39"/>
      <c r="BF2368" s="39"/>
      <c r="BG2368" s="39"/>
      <c r="BH2368" s="56"/>
      <c r="BI2368" s="56"/>
      <c r="BJ2368" s="133"/>
    </row>
    <row r="2369" spans="1:62" ht="13.5" customHeight="1" x14ac:dyDescent="0.35">
      <c r="A2369" s="120"/>
      <c r="B2369" s="76"/>
      <c r="C2369" s="1"/>
      <c r="D2369" s="9"/>
      <c r="E2369" s="1"/>
      <c r="F2369" s="15"/>
      <c r="G2369" s="5"/>
      <c r="H2369" s="5"/>
      <c r="I2369" s="22"/>
      <c r="J2369" s="22"/>
      <c r="K2369" s="22"/>
      <c r="L2369" s="60"/>
      <c r="M2369" s="60"/>
      <c r="N2369" s="60"/>
      <c r="O2369" s="60"/>
      <c r="P2369" s="60"/>
      <c r="Q2369" s="60"/>
      <c r="R2369" s="60"/>
      <c r="S2369" s="60"/>
      <c r="T2369" s="60"/>
      <c r="U2369" s="60"/>
      <c r="V2369" s="60"/>
      <c r="W2369" s="60"/>
      <c r="X2369" s="60"/>
      <c r="Y2369" s="59"/>
      <c r="Z2369" s="20"/>
      <c r="AA2369" s="60"/>
      <c r="AB2369" s="60"/>
      <c r="AC2369" s="60"/>
      <c r="AD2369" s="60"/>
      <c r="AE2369" s="22"/>
      <c r="AF2369" s="22"/>
      <c r="AG2369" s="22"/>
      <c r="AH2369" s="22"/>
      <c r="AI2369" s="22"/>
      <c r="AJ2369" s="22"/>
      <c r="AK2369" s="39"/>
      <c r="AL2369" s="39"/>
      <c r="AM2369" s="39"/>
      <c r="AN2369" s="39"/>
      <c r="AO2369" s="39"/>
      <c r="AP2369" s="39"/>
      <c r="AQ2369" s="39"/>
      <c r="AR2369" s="40"/>
      <c r="AS2369" s="39"/>
      <c r="AT2369" s="40"/>
      <c r="AU2369" s="39"/>
      <c r="AV2369" s="39"/>
      <c r="AW2369" s="39"/>
      <c r="AX2369" s="39"/>
      <c r="AY2369" s="39"/>
      <c r="AZ2369" s="40"/>
      <c r="BA2369" s="39"/>
      <c r="BB2369" s="40"/>
      <c r="BC2369" s="39"/>
      <c r="BD2369" s="40"/>
      <c r="BE2369" s="39"/>
      <c r="BF2369" s="39"/>
      <c r="BG2369" s="39"/>
      <c r="BH2369" s="56"/>
      <c r="BI2369" s="56"/>
      <c r="BJ2369" s="137"/>
    </row>
    <row r="2370" spans="1:62" x14ac:dyDescent="0.3">
      <c r="A2370" s="9"/>
      <c r="B2370" s="76"/>
      <c r="C2370" s="9"/>
      <c r="D2370" s="9"/>
      <c r="E2370" s="9"/>
      <c r="F2370" s="15"/>
      <c r="G2370" s="5"/>
      <c r="H2370" s="5"/>
      <c r="I2370" s="9"/>
      <c r="J2370" s="9"/>
      <c r="K2370" s="9"/>
      <c r="L2370" s="9"/>
      <c r="M2370" s="9"/>
      <c r="N2370" s="9"/>
      <c r="O2370" s="9"/>
      <c r="P2370" s="9"/>
      <c r="Q2370" s="9"/>
      <c r="R2370" s="9"/>
      <c r="S2370" s="9"/>
      <c r="T2370" s="9"/>
      <c r="U2370" s="9"/>
      <c r="V2370" s="9"/>
      <c r="W2370" s="9"/>
      <c r="Y2370" s="17"/>
      <c r="AA2370" s="9"/>
      <c r="AB2370" s="9"/>
      <c r="AC2370" s="9"/>
      <c r="AD2370" s="9"/>
      <c r="AE2370" s="14"/>
      <c r="AF2370" s="14"/>
      <c r="AG2370" s="14"/>
      <c r="AH2370" s="14"/>
      <c r="AI2370" s="14"/>
      <c r="AJ2370" s="14"/>
      <c r="AK2370" s="6"/>
      <c r="AL2370" s="6"/>
      <c r="AM2370" s="6"/>
      <c r="AN2370" s="6"/>
      <c r="AO2370" s="6"/>
      <c r="AP2370" s="6"/>
      <c r="AQ2370" s="6"/>
      <c r="AR2370" s="6"/>
      <c r="AS2370" s="6"/>
      <c r="AT2370" s="6"/>
      <c r="AU2370" s="39"/>
      <c r="AV2370" s="39"/>
      <c r="AW2370" s="6"/>
      <c r="AX2370" s="6"/>
      <c r="AY2370" s="6"/>
      <c r="AZ2370" s="6"/>
      <c r="BA2370" s="6"/>
      <c r="BB2370" s="6"/>
      <c r="BC2370" s="6"/>
      <c r="BD2370" s="6"/>
      <c r="BE2370" s="6"/>
      <c r="BF2370" s="6"/>
      <c r="BG2370" s="6"/>
      <c r="BH2370" s="6"/>
      <c r="BI2370" s="6"/>
      <c r="BJ2370" s="6"/>
    </row>
    <row r="2371" spans="1:62" ht="13.5" customHeight="1" x14ac:dyDescent="0.35">
      <c r="A2371" s="120"/>
      <c r="B2371" s="19"/>
      <c r="C2371" s="1"/>
      <c r="D2371" s="9"/>
      <c r="E2371" s="1"/>
      <c r="F2371" s="15"/>
      <c r="G2371" s="37"/>
      <c r="H2371" s="5"/>
      <c r="I2371" s="22"/>
      <c r="J2371" s="22"/>
      <c r="K2371" s="22"/>
      <c r="L2371" s="60"/>
      <c r="M2371" s="60"/>
      <c r="N2371" s="60"/>
      <c r="O2371" s="60"/>
      <c r="P2371" s="60"/>
      <c r="Q2371" s="60"/>
      <c r="R2371" s="60"/>
      <c r="S2371" s="60"/>
      <c r="T2371" s="60"/>
      <c r="U2371" s="60"/>
      <c r="V2371" s="60"/>
      <c r="W2371" s="60"/>
      <c r="X2371" s="60"/>
      <c r="Y2371" s="59"/>
      <c r="Z2371" s="20"/>
      <c r="AA2371" s="60"/>
      <c r="AB2371" s="60"/>
      <c r="AC2371" s="60"/>
      <c r="AD2371" s="60"/>
      <c r="AE2371" s="22"/>
      <c r="AF2371" s="22"/>
      <c r="AG2371" s="22"/>
      <c r="AH2371" s="22"/>
      <c r="AI2371" s="22"/>
      <c r="AJ2371" s="22"/>
      <c r="AK2371" s="39"/>
      <c r="AL2371" s="39"/>
      <c r="AM2371" s="39"/>
      <c r="AN2371" s="39"/>
      <c r="AO2371" s="39"/>
      <c r="AP2371" s="39"/>
      <c r="AQ2371" s="39"/>
      <c r="AR2371" s="40"/>
      <c r="AS2371" s="39"/>
      <c r="AT2371" s="40"/>
      <c r="AU2371" s="39"/>
      <c r="AV2371" s="39"/>
      <c r="AW2371" s="39"/>
      <c r="AX2371" s="39"/>
      <c r="AY2371" s="39"/>
      <c r="AZ2371" s="40"/>
      <c r="BA2371" s="39"/>
      <c r="BB2371" s="40"/>
      <c r="BC2371" s="39"/>
      <c r="BD2371" s="40"/>
      <c r="BE2371" s="39"/>
      <c r="BF2371" s="39"/>
      <c r="BG2371" s="39"/>
      <c r="BH2371" s="56"/>
      <c r="BI2371" s="56"/>
      <c r="BJ2371" s="133"/>
    </row>
    <row r="2372" spans="1:62" x14ac:dyDescent="0.3">
      <c r="A2372" s="135"/>
      <c r="B2372" s="76"/>
      <c r="C2372" s="9"/>
      <c r="D2372" s="9"/>
      <c r="E2372" s="9"/>
      <c r="F2372" s="15"/>
      <c r="G2372" s="5"/>
      <c r="H2372" s="5"/>
      <c r="I2372" s="9"/>
      <c r="J2372" s="9"/>
      <c r="K2372" s="9"/>
      <c r="L2372" s="9"/>
      <c r="M2372" s="9"/>
      <c r="N2372" s="9"/>
      <c r="O2372" s="9"/>
      <c r="P2372" s="9"/>
      <c r="Q2372" s="9"/>
      <c r="R2372" s="9"/>
      <c r="S2372" s="9"/>
      <c r="T2372" s="9"/>
      <c r="U2372" s="9"/>
      <c r="V2372" s="8"/>
      <c r="W2372" s="8"/>
      <c r="X2372" s="7"/>
      <c r="Y2372" s="18"/>
      <c r="Z2372" s="7"/>
      <c r="AA2372" s="7"/>
      <c r="AB2372" s="7"/>
      <c r="AC2372" s="9"/>
      <c r="AD2372" s="8"/>
      <c r="AE2372" s="14"/>
      <c r="AF2372" s="14"/>
      <c r="AG2372" s="14"/>
      <c r="AH2372" s="14"/>
      <c r="AI2372" s="14"/>
      <c r="AJ2372" s="14"/>
      <c r="AK2372" s="136"/>
      <c r="AL2372" s="6"/>
      <c r="AM2372" s="5"/>
      <c r="AN2372" s="5"/>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row>
    <row r="2373" spans="1:62" ht="13.5" customHeight="1" x14ac:dyDescent="0.35">
      <c r="A2373" s="120"/>
      <c r="B2373" s="76"/>
      <c r="C2373" s="1"/>
      <c r="D2373" s="9"/>
      <c r="E2373" s="1"/>
      <c r="F2373" s="15"/>
      <c r="G2373" s="5"/>
      <c r="H2373" s="5"/>
      <c r="I2373" s="22"/>
      <c r="J2373" s="22"/>
      <c r="K2373" s="22"/>
      <c r="L2373" s="60"/>
      <c r="M2373" s="60"/>
      <c r="N2373" s="60"/>
      <c r="O2373" s="60"/>
      <c r="P2373" s="60"/>
      <c r="Q2373" s="60"/>
      <c r="R2373" s="60"/>
      <c r="S2373" s="60"/>
      <c r="T2373" s="60"/>
      <c r="U2373" s="60"/>
      <c r="V2373" s="60"/>
      <c r="W2373" s="60"/>
      <c r="X2373" s="60"/>
      <c r="Y2373" s="59"/>
      <c r="Z2373" s="20"/>
      <c r="AA2373" s="60"/>
      <c r="AB2373" s="60"/>
      <c r="AC2373" s="60"/>
      <c r="AD2373" s="60"/>
      <c r="AE2373" s="22"/>
      <c r="AF2373" s="22"/>
      <c r="AG2373" s="22"/>
      <c r="AH2373" s="22"/>
      <c r="AI2373" s="22"/>
      <c r="AJ2373" s="22"/>
      <c r="AK2373" s="39"/>
      <c r="AL2373" s="39"/>
      <c r="AM2373" s="39"/>
      <c r="AN2373" s="39"/>
      <c r="AO2373" s="39"/>
      <c r="AP2373" s="39"/>
      <c r="AQ2373" s="39"/>
      <c r="AR2373" s="40"/>
      <c r="AS2373" s="39"/>
      <c r="AT2373" s="40"/>
      <c r="AU2373" s="39"/>
      <c r="AV2373" s="39"/>
      <c r="AW2373" s="39"/>
      <c r="AX2373" s="39"/>
      <c r="AY2373" s="39"/>
      <c r="AZ2373" s="40"/>
      <c r="BA2373" s="39"/>
      <c r="BB2373" s="40"/>
      <c r="BC2373" s="39"/>
      <c r="BD2373" s="40"/>
      <c r="BE2373" s="39"/>
      <c r="BF2373" s="39"/>
      <c r="BG2373" s="39"/>
      <c r="BH2373" s="56"/>
      <c r="BI2373" s="56"/>
      <c r="BJ2373" s="133"/>
    </row>
    <row r="2374" spans="1:62" ht="13.5" customHeight="1" x14ac:dyDescent="0.35">
      <c r="A2374" s="120"/>
      <c r="B2374" s="76"/>
      <c r="C2374" s="1"/>
      <c r="D2374" s="9"/>
      <c r="E2374" s="1"/>
      <c r="F2374" s="15"/>
      <c r="G2374" s="5"/>
      <c r="H2374" s="5"/>
      <c r="I2374" s="22"/>
      <c r="J2374" s="22"/>
      <c r="K2374" s="22"/>
      <c r="L2374" s="60"/>
      <c r="M2374" s="60"/>
      <c r="N2374" s="60"/>
      <c r="O2374" s="60"/>
      <c r="P2374" s="60"/>
      <c r="Q2374" s="60"/>
      <c r="R2374" s="60"/>
      <c r="S2374" s="60"/>
      <c r="T2374" s="60"/>
      <c r="U2374" s="60"/>
      <c r="V2374" s="60"/>
      <c r="W2374" s="60"/>
      <c r="X2374" s="60"/>
      <c r="Y2374" s="59"/>
      <c r="Z2374" s="20"/>
      <c r="AA2374" s="60"/>
      <c r="AB2374" s="60"/>
      <c r="AC2374" s="60"/>
      <c r="AD2374" s="60"/>
      <c r="AE2374" s="22"/>
      <c r="AF2374" s="22"/>
      <c r="AG2374" s="22"/>
      <c r="AH2374" s="22"/>
      <c r="AI2374" s="22"/>
      <c r="AJ2374" s="22"/>
      <c r="AK2374" s="39"/>
      <c r="AL2374" s="39"/>
      <c r="AM2374" s="39"/>
      <c r="AN2374" s="39"/>
      <c r="AO2374" s="39"/>
      <c r="AP2374" s="39"/>
      <c r="AQ2374" s="39"/>
      <c r="AR2374" s="40"/>
      <c r="AS2374" s="39"/>
      <c r="AT2374" s="40"/>
      <c r="AU2374" s="39"/>
      <c r="AV2374" s="39"/>
      <c r="AW2374" s="39"/>
      <c r="AX2374" s="39"/>
      <c r="AY2374" s="39"/>
      <c r="AZ2374" s="40"/>
      <c r="BA2374" s="39"/>
      <c r="BB2374" s="40"/>
      <c r="BC2374" s="39"/>
      <c r="BD2374" s="40"/>
      <c r="BE2374" s="39"/>
      <c r="BF2374" s="39"/>
      <c r="BG2374" s="39"/>
      <c r="BH2374" s="56"/>
      <c r="BI2374" s="56"/>
      <c r="BJ2374" s="133"/>
    </row>
    <row r="2375" spans="1:62" x14ac:dyDescent="0.3">
      <c r="A2375" s="135"/>
      <c r="B2375" s="76"/>
      <c r="C2375" s="9"/>
      <c r="D2375" s="9"/>
      <c r="E2375" s="9"/>
      <c r="F2375" s="15"/>
      <c r="G2375" s="5"/>
      <c r="H2375" s="5"/>
      <c r="I2375" s="9"/>
      <c r="J2375" s="9"/>
      <c r="K2375" s="9"/>
      <c r="L2375" s="9"/>
      <c r="M2375" s="9"/>
      <c r="N2375" s="9"/>
      <c r="O2375" s="9"/>
      <c r="P2375" s="9"/>
      <c r="Q2375" s="9"/>
      <c r="R2375" s="9"/>
      <c r="S2375" s="9"/>
      <c r="T2375" s="9"/>
      <c r="U2375" s="9"/>
      <c r="V2375" s="8"/>
      <c r="W2375" s="8"/>
      <c r="X2375" s="7"/>
      <c r="Y2375" s="18"/>
      <c r="Z2375" s="7"/>
      <c r="AA2375" s="7"/>
      <c r="AB2375" s="7"/>
      <c r="AC2375" s="9"/>
      <c r="AD2375" s="8"/>
      <c r="AE2375" s="14"/>
      <c r="AF2375" s="14"/>
      <c r="AG2375" s="14"/>
      <c r="AH2375" s="14"/>
      <c r="AI2375" s="14"/>
      <c r="AJ2375" s="14"/>
      <c r="AK2375" s="136"/>
      <c r="AL2375" s="6"/>
      <c r="AM2375" s="5"/>
      <c r="AN2375" s="5"/>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row>
    <row r="2376" spans="1:62" ht="13.5" customHeight="1" x14ac:dyDescent="0.35">
      <c r="A2376" s="120"/>
      <c r="B2376" s="19"/>
      <c r="C2376" s="1"/>
      <c r="D2376" s="9"/>
      <c r="E2376" s="1"/>
      <c r="F2376" s="15"/>
      <c r="G2376" s="37"/>
      <c r="H2376" s="5"/>
      <c r="I2376" s="22"/>
      <c r="J2376" s="22"/>
      <c r="K2376" s="22"/>
      <c r="L2376" s="60"/>
      <c r="M2376" s="60"/>
      <c r="N2376" s="60"/>
      <c r="O2376" s="60"/>
      <c r="P2376" s="60"/>
      <c r="Q2376" s="60"/>
      <c r="R2376" s="60"/>
      <c r="S2376" s="60"/>
      <c r="T2376" s="60"/>
      <c r="U2376" s="60"/>
      <c r="V2376" s="60"/>
      <c r="W2376" s="60"/>
      <c r="X2376" s="60"/>
      <c r="Y2376" s="59"/>
      <c r="Z2376" s="20"/>
      <c r="AA2376" s="60"/>
      <c r="AB2376" s="60"/>
      <c r="AC2376" s="60"/>
      <c r="AD2376" s="60"/>
      <c r="AE2376" s="22"/>
      <c r="AF2376" s="22"/>
      <c r="AG2376" s="22"/>
      <c r="AH2376" s="22"/>
      <c r="AI2376" s="22"/>
      <c r="AJ2376" s="22"/>
      <c r="AK2376" s="39"/>
      <c r="AL2376" s="39"/>
      <c r="AM2376" s="39"/>
      <c r="AN2376" s="39"/>
      <c r="AO2376" s="39"/>
      <c r="AP2376" s="39"/>
      <c r="AQ2376" s="39"/>
      <c r="AR2376" s="40"/>
      <c r="AS2376" s="39"/>
      <c r="AT2376" s="40"/>
      <c r="AU2376" s="39"/>
      <c r="AV2376" s="39"/>
      <c r="AW2376" s="39"/>
      <c r="AX2376" s="39"/>
      <c r="AY2376" s="39"/>
      <c r="AZ2376" s="40"/>
      <c r="BA2376" s="39"/>
      <c r="BB2376" s="40"/>
      <c r="BC2376" s="39"/>
      <c r="BD2376" s="40"/>
      <c r="BE2376" s="39"/>
      <c r="BF2376" s="39"/>
      <c r="BG2376" s="39"/>
      <c r="BH2376" s="56"/>
      <c r="BI2376" s="56"/>
      <c r="BJ2376" s="133"/>
    </row>
    <row r="2377" spans="1:62" x14ac:dyDescent="0.3">
      <c r="A2377" s="9"/>
      <c r="B2377" s="76"/>
      <c r="C2377" s="9"/>
      <c r="D2377" s="9"/>
      <c r="E2377" s="9"/>
      <c r="F2377" s="15"/>
      <c r="G2377" s="5"/>
      <c r="H2377" s="5"/>
      <c r="I2377" s="9"/>
      <c r="J2377" s="9"/>
      <c r="K2377" s="9"/>
      <c r="L2377" s="9"/>
      <c r="M2377" s="9"/>
      <c r="N2377" s="9"/>
      <c r="O2377" s="9"/>
      <c r="P2377" s="9"/>
      <c r="Q2377" s="9"/>
      <c r="R2377" s="9"/>
      <c r="S2377" s="9"/>
      <c r="T2377" s="9"/>
      <c r="U2377" s="9"/>
      <c r="V2377" s="9"/>
      <c r="W2377" s="9"/>
      <c r="Y2377" s="17"/>
      <c r="AA2377" s="9"/>
      <c r="AB2377" s="9"/>
      <c r="AC2377" s="9"/>
      <c r="AD2377" s="9"/>
      <c r="AE2377" s="14"/>
      <c r="AF2377" s="14"/>
      <c r="AG2377" s="14"/>
      <c r="AH2377" s="14"/>
      <c r="AI2377" s="14"/>
      <c r="AJ2377" s="14"/>
      <c r="AK2377" s="6"/>
      <c r="AL2377" s="6"/>
      <c r="AM2377" s="6"/>
      <c r="AN2377" s="6"/>
      <c r="AO2377" s="6"/>
      <c r="AP2377" s="6"/>
      <c r="AQ2377" s="6"/>
      <c r="AR2377" s="6"/>
      <c r="AS2377" s="6"/>
      <c r="AT2377" s="6"/>
      <c r="AU2377" s="39"/>
      <c r="AV2377" s="39"/>
      <c r="AW2377" s="6"/>
      <c r="AX2377" s="6"/>
      <c r="AY2377" s="6"/>
      <c r="AZ2377" s="6"/>
      <c r="BA2377" s="6"/>
      <c r="BB2377" s="6"/>
      <c r="BC2377" s="6"/>
      <c r="BD2377" s="6"/>
      <c r="BE2377" s="6"/>
      <c r="BF2377" s="6"/>
      <c r="BG2377" s="6"/>
      <c r="BH2377" s="6"/>
      <c r="BI2377" s="6"/>
      <c r="BJ2377" s="6"/>
    </row>
    <row r="2378" spans="1:62" x14ac:dyDescent="0.3">
      <c r="A2378" s="9"/>
      <c r="B2378" s="76"/>
      <c r="C2378" s="9"/>
      <c r="D2378" s="9"/>
      <c r="E2378" s="9"/>
      <c r="F2378" s="15"/>
      <c r="G2378" s="5"/>
      <c r="H2378" s="5"/>
      <c r="I2378" s="9"/>
      <c r="J2378" s="9"/>
      <c r="K2378" s="9"/>
      <c r="L2378" s="9"/>
      <c r="M2378" s="9"/>
      <c r="N2378" s="9"/>
      <c r="O2378" s="9"/>
      <c r="P2378" s="9"/>
      <c r="Q2378" s="9"/>
      <c r="R2378" s="9"/>
      <c r="S2378" s="9"/>
      <c r="T2378" s="9"/>
      <c r="U2378" s="9"/>
      <c r="V2378" s="9"/>
      <c r="W2378" s="9"/>
      <c r="Y2378" s="17"/>
      <c r="AA2378" s="9"/>
      <c r="AB2378" s="9"/>
      <c r="AC2378" s="9"/>
      <c r="AD2378" s="9"/>
      <c r="AE2378" s="14"/>
      <c r="AF2378" s="14"/>
      <c r="AG2378" s="14"/>
      <c r="AH2378" s="14"/>
      <c r="AI2378" s="14"/>
      <c r="AJ2378" s="14"/>
      <c r="AK2378" s="6"/>
      <c r="AL2378" s="6"/>
      <c r="AM2378" s="6"/>
      <c r="AN2378" s="6"/>
      <c r="AO2378" s="6"/>
      <c r="AP2378" s="6"/>
      <c r="AQ2378" s="6"/>
      <c r="AR2378" s="6"/>
      <c r="AS2378" s="6"/>
      <c r="AT2378" s="6"/>
      <c r="AU2378" s="39"/>
      <c r="AV2378" s="39"/>
      <c r="AW2378" s="6"/>
      <c r="AX2378" s="6"/>
      <c r="AY2378" s="6"/>
      <c r="AZ2378" s="6"/>
      <c r="BA2378" s="6"/>
      <c r="BB2378" s="6"/>
      <c r="BC2378" s="6"/>
      <c r="BD2378" s="6"/>
      <c r="BE2378" s="6"/>
      <c r="BF2378" s="6"/>
      <c r="BG2378" s="6"/>
      <c r="BH2378" s="6"/>
      <c r="BI2378" s="6"/>
      <c r="BJ2378" s="6"/>
    </row>
    <row r="2379" spans="1:62" x14ac:dyDescent="0.3">
      <c r="A2379" s="9"/>
      <c r="B2379" s="76"/>
      <c r="C2379" s="9"/>
      <c r="D2379" s="9"/>
      <c r="E2379" s="9"/>
      <c r="F2379" s="15"/>
      <c r="G2379" s="5"/>
      <c r="H2379" s="5"/>
      <c r="I2379" s="9"/>
      <c r="J2379" s="9"/>
      <c r="K2379" s="9"/>
      <c r="L2379" s="9"/>
      <c r="M2379" s="9"/>
      <c r="N2379" s="9"/>
      <c r="O2379" s="9"/>
      <c r="P2379" s="9"/>
      <c r="Q2379" s="9"/>
      <c r="R2379" s="9"/>
      <c r="S2379" s="9"/>
      <c r="T2379" s="9"/>
      <c r="U2379" s="9"/>
      <c r="V2379" s="8"/>
      <c r="W2379" s="8"/>
      <c r="X2379" s="7"/>
      <c r="Y2379" s="18"/>
      <c r="Z2379" s="7"/>
      <c r="AA2379" s="7"/>
      <c r="AB2379" s="7"/>
      <c r="AC2379" s="9"/>
      <c r="AD2379" s="8"/>
      <c r="AE2379" s="14"/>
      <c r="AF2379" s="14"/>
      <c r="AG2379" s="14"/>
      <c r="AH2379" s="14"/>
      <c r="AI2379" s="14"/>
      <c r="AJ2379" s="14"/>
      <c r="AK2379" s="5"/>
      <c r="AL2379" s="6"/>
      <c r="AM2379" s="5"/>
      <c r="AN2379" s="5"/>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row>
    <row r="2380" spans="1:62" x14ac:dyDescent="0.3">
      <c r="A2380" s="9"/>
      <c r="B2380" s="76"/>
      <c r="C2380" s="9"/>
      <c r="D2380" s="9"/>
      <c r="E2380" s="9"/>
      <c r="F2380" s="15"/>
      <c r="G2380" s="5"/>
      <c r="H2380" s="5"/>
      <c r="I2380" s="9"/>
      <c r="J2380" s="9"/>
      <c r="K2380" s="9"/>
      <c r="L2380" s="9"/>
      <c r="M2380" s="9"/>
      <c r="N2380" s="9"/>
      <c r="O2380" s="9"/>
      <c r="P2380" s="9"/>
      <c r="Q2380" s="9"/>
      <c r="R2380" s="9"/>
      <c r="S2380" s="9"/>
      <c r="T2380" s="9"/>
      <c r="U2380" s="9"/>
      <c r="V2380" s="9"/>
      <c r="W2380" s="9"/>
      <c r="Y2380" s="17"/>
      <c r="AA2380" s="9"/>
      <c r="AB2380" s="9"/>
      <c r="AC2380" s="9"/>
      <c r="AD2380" s="9"/>
      <c r="AE2380" s="14"/>
      <c r="AF2380" s="14"/>
      <c r="AG2380" s="14"/>
      <c r="AH2380" s="14"/>
      <c r="AI2380" s="14"/>
      <c r="AJ2380" s="14"/>
      <c r="AK2380" s="6"/>
      <c r="AL2380" s="6"/>
      <c r="AM2380" s="6"/>
      <c r="AN2380" s="6"/>
      <c r="AO2380" s="6"/>
      <c r="AP2380" s="6"/>
      <c r="AQ2380" s="6"/>
      <c r="AR2380" s="6"/>
      <c r="AS2380" s="6"/>
      <c r="AT2380" s="6"/>
      <c r="AU2380" s="39"/>
      <c r="AV2380" s="39"/>
      <c r="AW2380" s="6"/>
      <c r="AX2380" s="6"/>
      <c r="AY2380" s="6"/>
      <c r="AZ2380" s="6"/>
      <c r="BA2380" s="6"/>
      <c r="BB2380" s="6"/>
      <c r="BC2380" s="6"/>
      <c r="BD2380" s="6"/>
      <c r="BE2380" s="6"/>
      <c r="BF2380" s="6"/>
      <c r="BG2380" s="6"/>
      <c r="BH2380" s="6"/>
      <c r="BI2380" s="6"/>
      <c r="BJ2380" s="6"/>
    </row>
    <row r="2381" spans="1:62" x14ac:dyDescent="0.3">
      <c r="A2381" s="9"/>
      <c r="B2381" s="76"/>
      <c r="C2381" s="9"/>
      <c r="D2381" s="9"/>
      <c r="E2381" s="9"/>
      <c r="F2381" s="15"/>
      <c r="G2381" s="5"/>
      <c r="H2381" s="5"/>
      <c r="I2381" s="9"/>
      <c r="J2381" s="9"/>
      <c r="K2381" s="9"/>
      <c r="L2381" s="9"/>
      <c r="M2381" s="9"/>
      <c r="N2381" s="9"/>
      <c r="O2381" s="9"/>
      <c r="P2381" s="9"/>
      <c r="Q2381" s="9"/>
      <c r="R2381" s="9"/>
      <c r="S2381" s="9"/>
      <c r="T2381" s="9"/>
      <c r="U2381" s="9"/>
      <c r="V2381" s="8"/>
      <c r="W2381" s="8"/>
      <c r="X2381" s="7"/>
      <c r="Y2381" s="18"/>
      <c r="Z2381" s="7"/>
      <c r="AA2381" s="7"/>
      <c r="AB2381" s="7"/>
      <c r="AC2381" s="9"/>
      <c r="AD2381" s="8"/>
      <c r="AE2381" s="14"/>
      <c r="AF2381" s="14"/>
      <c r="AG2381" s="14"/>
      <c r="AH2381" s="14"/>
      <c r="AI2381" s="14"/>
      <c r="AJ2381" s="14"/>
      <c r="AK2381" s="5"/>
      <c r="AL2381" s="6"/>
      <c r="AM2381" s="5"/>
      <c r="AN2381" s="5"/>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row>
    <row r="2382" spans="1:62" x14ac:dyDescent="0.3">
      <c r="A2382" s="135"/>
      <c r="B2382" s="76"/>
      <c r="C2382" s="9"/>
      <c r="D2382" s="9"/>
      <c r="E2382" s="9"/>
      <c r="F2382" s="15"/>
      <c r="G2382" s="5"/>
      <c r="H2382" s="5"/>
      <c r="I2382" s="9"/>
      <c r="J2382" s="9"/>
      <c r="K2382" s="9"/>
      <c r="L2382" s="9"/>
      <c r="M2382" s="9"/>
      <c r="N2382" s="9"/>
      <c r="O2382" s="9"/>
      <c r="P2382" s="9"/>
      <c r="Q2382" s="9"/>
      <c r="R2382" s="9"/>
      <c r="S2382" s="9"/>
      <c r="T2382" s="9"/>
      <c r="U2382" s="9"/>
      <c r="V2382" s="8"/>
      <c r="W2382" s="8"/>
      <c r="X2382" s="7"/>
      <c r="Y2382" s="18"/>
      <c r="Z2382" s="7"/>
      <c r="AA2382" s="7"/>
      <c r="AB2382" s="7"/>
      <c r="AC2382" s="9"/>
      <c r="AD2382" s="8"/>
      <c r="AE2382" s="14"/>
      <c r="AF2382" s="14"/>
      <c r="AG2382" s="14"/>
      <c r="AH2382" s="14"/>
      <c r="AI2382" s="14"/>
      <c r="AJ2382" s="14"/>
      <c r="AK2382" s="136"/>
      <c r="AL2382" s="6"/>
      <c r="AM2382" s="5"/>
      <c r="AN2382" s="5"/>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row>
    <row r="2383" spans="1:62" x14ac:dyDescent="0.3">
      <c r="A2383" s="135"/>
      <c r="B2383" s="76"/>
      <c r="C2383" s="9"/>
      <c r="D2383" s="9"/>
      <c r="E2383" s="9"/>
      <c r="F2383" s="15"/>
      <c r="G2383" s="5"/>
      <c r="H2383" s="5"/>
      <c r="I2383" s="9"/>
      <c r="J2383" s="9"/>
      <c r="K2383" s="9"/>
      <c r="L2383" s="9"/>
      <c r="M2383" s="9"/>
      <c r="N2383" s="9"/>
      <c r="O2383" s="9"/>
      <c r="P2383" s="9"/>
      <c r="Q2383" s="9"/>
      <c r="R2383" s="9"/>
      <c r="S2383" s="9"/>
      <c r="T2383" s="9"/>
      <c r="U2383" s="9"/>
      <c r="V2383" s="8"/>
      <c r="W2383" s="8"/>
      <c r="X2383" s="7"/>
      <c r="Y2383" s="18"/>
      <c r="Z2383" s="7"/>
      <c r="AA2383" s="7"/>
      <c r="AB2383" s="7"/>
      <c r="AC2383" s="9"/>
      <c r="AD2383" s="8"/>
      <c r="AE2383" s="14"/>
      <c r="AF2383" s="14"/>
      <c r="AG2383" s="14"/>
      <c r="AH2383" s="14"/>
      <c r="AI2383" s="14"/>
      <c r="AJ2383" s="14"/>
      <c r="AK2383" s="136"/>
      <c r="AL2383" s="6"/>
      <c r="AM2383" s="5"/>
      <c r="AN2383" s="5"/>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row>
    <row r="2384" spans="1:62" ht="13.5" customHeight="1" x14ac:dyDescent="0.35">
      <c r="A2384" s="120"/>
      <c r="B2384" s="19"/>
      <c r="C2384" s="1"/>
      <c r="D2384" s="9"/>
      <c r="E2384" s="1"/>
      <c r="F2384" s="15"/>
      <c r="G2384" s="37"/>
      <c r="H2384" s="5"/>
      <c r="I2384" s="22"/>
      <c r="J2384" s="22"/>
      <c r="K2384" s="22"/>
      <c r="L2384" s="60"/>
      <c r="M2384" s="60"/>
      <c r="N2384" s="60"/>
      <c r="O2384" s="60"/>
      <c r="P2384" s="60"/>
      <c r="Q2384" s="60"/>
      <c r="R2384" s="60"/>
      <c r="S2384" s="60"/>
      <c r="T2384" s="60"/>
      <c r="U2384" s="60"/>
      <c r="V2384" s="60"/>
      <c r="W2384" s="60"/>
      <c r="X2384" s="60"/>
      <c r="Y2384" s="59"/>
      <c r="Z2384" s="20"/>
      <c r="AA2384" s="60"/>
      <c r="AB2384" s="60"/>
      <c r="AC2384" s="60"/>
      <c r="AD2384" s="60"/>
      <c r="AE2384" s="22"/>
      <c r="AF2384" s="22"/>
      <c r="AG2384" s="22"/>
      <c r="AH2384" s="22"/>
      <c r="AI2384" s="22"/>
      <c r="AJ2384" s="22"/>
      <c r="AK2384" s="39"/>
      <c r="AL2384" s="39"/>
      <c r="AM2384" s="39"/>
      <c r="AN2384" s="39"/>
      <c r="AO2384" s="39"/>
      <c r="AP2384" s="39"/>
      <c r="AQ2384" s="39"/>
      <c r="AR2384" s="40"/>
      <c r="AS2384" s="39"/>
      <c r="AT2384" s="40"/>
      <c r="AU2384" s="39"/>
      <c r="AV2384" s="39"/>
      <c r="AW2384" s="39"/>
      <c r="AX2384" s="39"/>
      <c r="AY2384" s="39"/>
      <c r="AZ2384" s="40"/>
      <c r="BA2384" s="39"/>
      <c r="BB2384" s="40"/>
      <c r="BC2384" s="39"/>
      <c r="BD2384" s="40"/>
      <c r="BE2384" s="39"/>
      <c r="BF2384" s="39"/>
      <c r="BG2384" s="39"/>
      <c r="BH2384" s="56"/>
      <c r="BI2384" s="56"/>
      <c r="BJ2384" s="133"/>
    </row>
    <row r="2385" spans="1:62" ht="13.5" customHeight="1" x14ac:dyDescent="0.35">
      <c r="A2385" s="120"/>
      <c r="B2385" s="19"/>
      <c r="C2385" s="1"/>
      <c r="D2385" s="9"/>
      <c r="E2385" s="1"/>
      <c r="F2385" s="15"/>
      <c r="G2385" s="37"/>
      <c r="H2385" s="5"/>
      <c r="I2385" s="22"/>
      <c r="J2385" s="22"/>
      <c r="K2385" s="22"/>
      <c r="L2385" s="60"/>
      <c r="M2385" s="60"/>
      <c r="N2385" s="60"/>
      <c r="O2385" s="60"/>
      <c r="P2385" s="60"/>
      <c r="Q2385" s="60"/>
      <c r="R2385" s="60"/>
      <c r="S2385" s="60"/>
      <c r="T2385" s="60"/>
      <c r="U2385" s="60"/>
      <c r="V2385" s="60"/>
      <c r="W2385" s="60"/>
      <c r="X2385" s="60"/>
      <c r="Y2385" s="59"/>
      <c r="Z2385" s="20"/>
      <c r="AA2385" s="60"/>
      <c r="AB2385" s="60"/>
      <c r="AC2385" s="60"/>
      <c r="AD2385" s="60"/>
      <c r="AE2385" s="22"/>
      <c r="AF2385" s="22"/>
      <c r="AG2385" s="22"/>
      <c r="AH2385" s="22"/>
      <c r="AI2385" s="22"/>
      <c r="AJ2385" s="22"/>
      <c r="AK2385" s="39"/>
      <c r="AL2385" s="39"/>
      <c r="AM2385" s="39"/>
      <c r="AN2385" s="39"/>
      <c r="AO2385" s="39"/>
      <c r="AP2385" s="39"/>
      <c r="AQ2385" s="39"/>
      <c r="AR2385" s="40"/>
      <c r="AS2385" s="39"/>
      <c r="AT2385" s="40"/>
      <c r="AU2385" s="39"/>
      <c r="AV2385" s="39"/>
      <c r="AW2385" s="39"/>
      <c r="AX2385" s="39"/>
      <c r="AY2385" s="39"/>
      <c r="AZ2385" s="40"/>
      <c r="BA2385" s="39"/>
      <c r="BB2385" s="40"/>
      <c r="BC2385" s="39"/>
      <c r="BD2385" s="40"/>
      <c r="BE2385" s="39"/>
      <c r="BF2385" s="39"/>
      <c r="BG2385" s="39"/>
      <c r="BH2385" s="56"/>
      <c r="BI2385" s="56"/>
      <c r="BJ2385" s="133"/>
    </row>
    <row r="2386" spans="1:62" x14ac:dyDescent="0.3">
      <c r="A2386" s="9"/>
      <c r="B2386" s="76"/>
      <c r="C2386" s="9"/>
      <c r="D2386" s="9"/>
      <c r="E2386" s="9"/>
      <c r="F2386" s="15"/>
      <c r="G2386" s="5"/>
      <c r="H2386" s="5"/>
      <c r="I2386" s="9"/>
      <c r="J2386" s="9"/>
      <c r="K2386" s="9"/>
      <c r="L2386" s="9"/>
      <c r="M2386" s="9"/>
      <c r="N2386" s="9"/>
      <c r="O2386" s="9"/>
      <c r="P2386" s="9"/>
      <c r="Q2386" s="9"/>
      <c r="R2386" s="9"/>
      <c r="S2386" s="9"/>
      <c r="T2386" s="9"/>
      <c r="U2386" s="9"/>
      <c r="V2386" s="9"/>
      <c r="W2386" s="9"/>
      <c r="Y2386" s="17"/>
      <c r="AA2386" s="9"/>
      <c r="AB2386" s="9"/>
      <c r="AC2386" s="9"/>
      <c r="AD2386" s="9"/>
      <c r="AE2386" s="14"/>
      <c r="AF2386" s="14"/>
      <c r="AG2386" s="14"/>
      <c r="AH2386" s="14"/>
      <c r="AI2386" s="14"/>
      <c r="AJ2386" s="14"/>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row>
    <row r="2387" spans="1:62" ht="13.5" customHeight="1" x14ac:dyDescent="0.35">
      <c r="A2387" s="120"/>
      <c r="B2387" s="19"/>
      <c r="C2387" s="1"/>
      <c r="D2387" s="9"/>
      <c r="E2387" s="1"/>
      <c r="F2387" s="15"/>
      <c r="G2387" s="37"/>
      <c r="H2387" s="5"/>
      <c r="I2387" s="22"/>
      <c r="J2387" s="22"/>
      <c r="K2387" s="22"/>
      <c r="L2387" s="60"/>
      <c r="M2387" s="60"/>
      <c r="N2387" s="60"/>
      <c r="O2387" s="60"/>
      <c r="P2387" s="60"/>
      <c r="Q2387" s="60"/>
      <c r="R2387" s="60"/>
      <c r="S2387" s="60"/>
      <c r="T2387" s="60"/>
      <c r="U2387" s="60"/>
      <c r="V2387" s="60"/>
      <c r="W2387" s="60"/>
      <c r="X2387" s="60"/>
      <c r="Y2387" s="59"/>
      <c r="Z2387" s="20"/>
      <c r="AA2387" s="60"/>
      <c r="AB2387" s="60"/>
      <c r="AC2387" s="60"/>
      <c r="AD2387" s="60"/>
      <c r="AE2387" s="22"/>
      <c r="AF2387" s="22"/>
      <c r="AG2387" s="22"/>
      <c r="AH2387" s="22"/>
      <c r="AI2387" s="22"/>
      <c r="AJ2387" s="22"/>
      <c r="AK2387" s="39"/>
      <c r="AL2387" s="39"/>
      <c r="AM2387" s="39"/>
      <c r="AN2387" s="39"/>
      <c r="AO2387" s="39"/>
      <c r="AP2387" s="39"/>
      <c r="AQ2387" s="39"/>
      <c r="AR2387" s="40"/>
      <c r="AS2387" s="39"/>
      <c r="AT2387" s="40"/>
      <c r="AU2387" s="39"/>
      <c r="AV2387" s="39"/>
      <c r="AW2387" s="39"/>
      <c r="AX2387" s="39"/>
      <c r="AY2387" s="39"/>
      <c r="AZ2387" s="40"/>
      <c r="BA2387" s="39"/>
      <c r="BB2387" s="40"/>
      <c r="BC2387" s="39"/>
      <c r="BD2387" s="40"/>
      <c r="BE2387" s="39"/>
      <c r="BF2387" s="39"/>
      <c r="BG2387" s="39"/>
      <c r="BH2387" s="56"/>
      <c r="BI2387" s="56"/>
      <c r="BJ2387" s="133"/>
    </row>
    <row r="2388" spans="1:62" x14ac:dyDescent="0.3">
      <c r="A2388" s="9"/>
      <c r="B2388" s="76"/>
      <c r="C2388" s="9"/>
      <c r="D2388" s="9"/>
      <c r="E2388" s="9"/>
      <c r="F2388" s="15"/>
      <c r="G2388" s="5"/>
      <c r="H2388" s="5"/>
      <c r="I2388" s="9"/>
      <c r="J2388" s="9"/>
      <c r="K2388" s="9"/>
      <c r="L2388" s="9"/>
      <c r="M2388" s="9"/>
      <c r="N2388" s="9"/>
      <c r="O2388" s="9"/>
      <c r="P2388" s="9"/>
      <c r="Q2388" s="9"/>
      <c r="R2388" s="9"/>
      <c r="S2388" s="9"/>
      <c r="T2388" s="9"/>
      <c r="U2388" s="9"/>
      <c r="V2388" s="9"/>
      <c r="W2388" s="9"/>
      <c r="Y2388" s="17"/>
      <c r="AA2388" s="9"/>
      <c r="AB2388" s="9"/>
      <c r="AC2388" s="9"/>
      <c r="AD2388" s="9"/>
      <c r="AE2388" s="14"/>
      <c r="AF2388" s="14"/>
      <c r="AG2388" s="14"/>
      <c r="AH2388" s="14"/>
      <c r="AI2388" s="14"/>
      <c r="AJ2388" s="14"/>
      <c r="AK2388" s="6"/>
      <c r="AL2388" s="6"/>
      <c r="AM2388" s="6"/>
      <c r="AN2388" s="6"/>
      <c r="AO2388" s="6"/>
      <c r="AP2388" s="6"/>
      <c r="AQ2388" s="6"/>
      <c r="AR2388" s="6"/>
      <c r="AS2388" s="6"/>
      <c r="AT2388" s="6"/>
      <c r="AU2388" s="39"/>
      <c r="AV2388" s="39"/>
      <c r="AW2388" s="6"/>
      <c r="AX2388" s="6"/>
      <c r="AY2388" s="6"/>
      <c r="AZ2388" s="6"/>
      <c r="BA2388" s="6"/>
      <c r="BB2388" s="6"/>
      <c r="BC2388" s="6"/>
      <c r="BD2388" s="6"/>
      <c r="BE2388" s="6"/>
      <c r="BF2388" s="6"/>
      <c r="BG2388" s="6"/>
      <c r="BH2388" s="6"/>
      <c r="BI2388" s="6"/>
      <c r="BJ2388" s="6"/>
    </row>
    <row r="2389" spans="1:62" x14ac:dyDescent="0.3">
      <c r="A2389" s="9"/>
      <c r="B2389" s="76"/>
      <c r="C2389" s="9"/>
      <c r="D2389" s="9"/>
      <c r="E2389" s="9"/>
      <c r="F2389" s="15"/>
      <c r="G2389" s="5"/>
      <c r="H2389" s="5"/>
      <c r="I2389" s="9"/>
      <c r="J2389" s="9"/>
      <c r="K2389" s="9"/>
      <c r="L2389" s="9"/>
      <c r="M2389" s="9"/>
      <c r="N2389" s="9"/>
      <c r="O2389" s="9"/>
      <c r="P2389" s="9"/>
      <c r="Q2389" s="9"/>
      <c r="R2389" s="9"/>
      <c r="S2389" s="9"/>
      <c r="T2389" s="9"/>
      <c r="U2389" s="9"/>
      <c r="V2389" s="9"/>
      <c r="W2389" s="9"/>
      <c r="Y2389" s="17"/>
      <c r="AA2389" s="9"/>
      <c r="AB2389" s="9"/>
      <c r="AC2389" s="9"/>
      <c r="AD2389" s="9"/>
      <c r="AE2389" s="14"/>
      <c r="AF2389" s="14"/>
      <c r="AG2389" s="14"/>
      <c r="AH2389" s="14"/>
      <c r="AI2389" s="14"/>
      <c r="AJ2389" s="14"/>
      <c r="AK2389" s="6"/>
      <c r="AL2389" s="6"/>
      <c r="AM2389" s="6"/>
      <c r="AN2389" s="6"/>
      <c r="AO2389" s="6"/>
      <c r="AP2389" s="6"/>
      <c r="AQ2389" s="6"/>
      <c r="AR2389" s="6"/>
      <c r="AS2389" s="6"/>
      <c r="AT2389" s="6"/>
      <c r="AU2389" s="39"/>
      <c r="AV2389" s="39"/>
      <c r="AW2389" s="6"/>
      <c r="AX2389" s="6"/>
      <c r="AY2389" s="6"/>
      <c r="AZ2389" s="6"/>
      <c r="BA2389" s="6"/>
      <c r="BB2389" s="6"/>
      <c r="BC2389" s="6"/>
      <c r="BD2389" s="6"/>
      <c r="BE2389" s="6"/>
      <c r="BF2389" s="6"/>
      <c r="BG2389" s="6"/>
      <c r="BH2389" s="6"/>
      <c r="BI2389" s="6"/>
      <c r="BJ2389" s="6"/>
    </row>
    <row r="2390" spans="1:62" x14ac:dyDescent="0.3">
      <c r="A2390" s="135"/>
      <c r="B2390" s="76"/>
      <c r="C2390" s="9"/>
      <c r="D2390" s="9"/>
      <c r="E2390" s="9"/>
      <c r="F2390" s="15"/>
      <c r="G2390" s="5"/>
      <c r="H2390" s="5"/>
      <c r="I2390" s="9"/>
      <c r="J2390" s="9"/>
      <c r="K2390" s="9"/>
      <c r="L2390" s="9"/>
      <c r="M2390" s="9"/>
      <c r="N2390" s="9"/>
      <c r="O2390" s="9"/>
      <c r="P2390" s="9"/>
      <c r="Q2390" s="9"/>
      <c r="R2390" s="9"/>
      <c r="S2390" s="9"/>
      <c r="T2390" s="9"/>
      <c r="U2390" s="9"/>
      <c r="V2390" s="8"/>
      <c r="W2390" s="8"/>
      <c r="X2390" s="7"/>
      <c r="Y2390" s="18"/>
      <c r="Z2390" s="7"/>
      <c r="AA2390" s="7"/>
      <c r="AB2390" s="7"/>
      <c r="AC2390" s="9"/>
      <c r="AD2390" s="8"/>
      <c r="AE2390" s="14"/>
      <c r="AF2390" s="14"/>
      <c r="AG2390" s="14"/>
      <c r="AH2390" s="14"/>
      <c r="AI2390" s="14"/>
      <c r="AJ2390" s="14"/>
      <c r="AK2390" s="136"/>
      <c r="AL2390" s="6"/>
      <c r="AM2390" s="5"/>
      <c r="AN2390" s="5"/>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row>
    <row r="2391" spans="1:62" x14ac:dyDescent="0.3">
      <c r="A2391" s="9"/>
      <c r="B2391" s="76"/>
      <c r="C2391" s="9"/>
      <c r="D2391" s="9"/>
      <c r="E2391" s="9"/>
      <c r="F2391" s="15"/>
      <c r="G2391" s="5"/>
      <c r="H2391" s="5"/>
      <c r="I2391" s="9"/>
      <c r="J2391" s="9"/>
      <c r="K2391" s="9"/>
      <c r="L2391" s="9"/>
      <c r="M2391" s="9"/>
      <c r="N2391" s="9"/>
      <c r="O2391" s="9"/>
      <c r="P2391" s="9"/>
      <c r="Q2391" s="9"/>
      <c r="R2391" s="9"/>
      <c r="S2391" s="9"/>
      <c r="T2391" s="9"/>
      <c r="U2391" s="9"/>
      <c r="V2391" s="9"/>
      <c r="W2391" s="9"/>
      <c r="Y2391" s="17"/>
      <c r="AA2391" s="9"/>
      <c r="AB2391" s="9"/>
      <c r="AC2391" s="9"/>
      <c r="AD2391" s="9"/>
      <c r="AE2391" s="14"/>
      <c r="AF2391" s="14"/>
      <c r="AG2391" s="14"/>
      <c r="AH2391" s="14"/>
      <c r="AI2391" s="14"/>
      <c r="AJ2391" s="14"/>
      <c r="AK2391" s="6"/>
      <c r="AL2391" s="6"/>
      <c r="AM2391" s="6"/>
      <c r="AN2391" s="6"/>
      <c r="AO2391" s="6"/>
      <c r="AP2391" s="6"/>
      <c r="AQ2391" s="6"/>
      <c r="AR2391" s="6"/>
      <c r="AS2391" s="6"/>
      <c r="AT2391" s="6"/>
      <c r="AU2391" s="39"/>
      <c r="AV2391" s="39"/>
      <c r="AW2391" s="6"/>
      <c r="AX2391" s="6"/>
      <c r="AY2391" s="6"/>
      <c r="AZ2391" s="6"/>
      <c r="BA2391" s="6"/>
      <c r="BB2391" s="6"/>
      <c r="BC2391" s="6"/>
      <c r="BD2391" s="6"/>
      <c r="BE2391" s="6"/>
      <c r="BF2391" s="6"/>
      <c r="BG2391" s="6"/>
      <c r="BH2391" s="6"/>
      <c r="BI2391" s="6"/>
      <c r="BJ2391" s="6"/>
    </row>
    <row r="2392" spans="1:62" x14ac:dyDescent="0.3">
      <c r="A2392" s="9"/>
      <c r="B2392" s="76"/>
      <c r="C2392" s="9"/>
      <c r="D2392" s="9"/>
      <c r="E2392" s="9"/>
      <c r="F2392" s="15"/>
      <c r="G2392" s="5"/>
      <c r="H2392" s="5"/>
      <c r="I2392" s="9"/>
      <c r="J2392" s="9"/>
      <c r="K2392" s="9"/>
      <c r="L2392" s="9"/>
      <c r="M2392" s="9"/>
      <c r="N2392" s="9"/>
      <c r="O2392" s="9"/>
      <c r="P2392" s="9"/>
      <c r="Q2392" s="9"/>
      <c r="R2392" s="9"/>
      <c r="S2392" s="9"/>
      <c r="T2392" s="9"/>
      <c r="U2392" s="9"/>
      <c r="V2392" s="8"/>
      <c r="W2392" s="8"/>
      <c r="X2392" s="7"/>
      <c r="Y2392" s="18"/>
      <c r="Z2392" s="7"/>
      <c r="AA2392" s="7"/>
      <c r="AB2392" s="7"/>
      <c r="AC2392" s="9"/>
      <c r="AD2392" s="8"/>
      <c r="AE2392" s="14"/>
      <c r="AF2392" s="14"/>
      <c r="AG2392" s="14"/>
      <c r="AH2392" s="14"/>
      <c r="AI2392" s="14"/>
      <c r="AJ2392" s="14"/>
      <c r="AK2392" s="5"/>
      <c r="AL2392" s="6"/>
      <c r="AM2392" s="5"/>
      <c r="AN2392" s="5"/>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row>
    <row r="2393" spans="1:62" ht="13.5" customHeight="1" x14ac:dyDescent="0.35">
      <c r="A2393" s="120"/>
      <c r="B2393" s="19"/>
      <c r="C2393" s="1"/>
      <c r="D2393" s="9"/>
      <c r="E2393" s="1"/>
      <c r="F2393" s="15"/>
      <c r="G2393" s="37"/>
      <c r="H2393" s="5"/>
      <c r="I2393" s="22"/>
      <c r="J2393" s="22"/>
      <c r="K2393" s="22"/>
      <c r="L2393" s="60"/>
      <c r="M2393" s="60"/>
      <c r="N2393" s="60"/>
      <c r="O2393" s="60"/>
      <c r="P2393" s="60"/>
      <c r="Q2393" s="60"/>
      <c r="R2393" s="60"/>
      <c r="S2393" s="60"/>
      <c r="T2393" s="60"/>
      <c r="U2393" s="60"/>
      <c r="V2393" s="60"/>
      <c r="W2393" s="60"/>
      <c r="X2393" s="60"/>
      <c r="Y2393" s="59"/>
      <c r="Z2393" s="20"/>
      <c r="AA2393" s="60"/>
      <c r="AB2393" s="60"/>
      <c r="AC2393" s="60"/>
      <c r="AD2393" s="60"/>
      <c r="AE2393" s="22"/>
      <c r="AF2393" s="22"/>
      <c r="AG2393" s="22"/>
      <c r="AH2393" s="22"/>
      <c r="AI2393" s="22"/>
      <c r="AJ2393" s="22"/>
      <c r="AK2393" s="39"/>
      <c r="AL2393" s="39"/>
      <c r="AM2393" s="39"/>
      <c r="AN2393" s="39"/>
      <c r="AO2393" s="39"/>
      <c r="AP2393" s="39"/>
      <c r="AQ2393" s="39"/>
      <c r="AR2393" s="40"/>
      <c r="AS2393" s="39"/>
      <c r="AT2393" s="40"/>
      <c r="AU2393" s="39"/>
      <c r="AV2393" s="39"/>
      <c r="AW2393" s="39"/>
      <c r="AX2393" s="39"/>
      <c r="AY2393" s="39"/>
      <c r="AZ2393" s="40"/>
      <c r="BA2393" s="39"/>
      <c r="BB2393" s="40"/>
      <c r="BC2393" s="39"/>
      <c r="BD2393" s="40"/>
      <c r="BE2393" s="39"/>
      <c r="BF2393" s="39"/>
      <c r="BG2393" s="39"/>
      <c r="BH2393" s="56"/>
      <c r="BI2393" s="56"/>
      <c r="BJ2393" s="133"/>
    </row>
    <row r="2394" spans="1:62" ht="13.5" customHeight="1" x14ac:dyDescent="0.35">
      <c r="A2394" s="120"/>
      <c r="B2394" s="19"/>
      <c r="C2394" s="1"/>
      <c r="D2394" s="9"/>
      <c r="E2394" s="1"/>
      <c r="F2394" s="15"/>
      <c r="G2394" s="37"/>
      <c r="H2394" s="5"/>
      <c r="I2394" s="22"/>
      <c r="J2394" s="22"/>
      <c r="K2394" s="22"/>
      <c r="L2394" s="60"/>
      <c r="M2394" s="60"/>
      <c r="N2394" s="60"/>
      <c r="O2394" s="60"/>
      <c r="P2394" s="60"/>
      <c r="Q2394" s="60"/>
      <c r="R2394" s="60"/>
      <c r="S2394" s="60"/>
      <c r="T2394" s="60"/>
      <c r="U2394" s="60"/>
      <c r="V2394" s="60"/>
      <c r="W2394" s="60"/>
      <c r="X2394" s="60"/>
      <c r="Y2394" s="59"/>
      <c r="Z2394" s="20"/>
      <c r="AA2394" s="60"/>
      <c r="AB2394" s="60"/>
      <c r="AC2394" s="60"/>
      <c r="AD2394" s="60"/>
      <c r="AE2394" s="22"/>
      <c r="AF2394" s="22"/>
      <c r="AG2394" s="22"/>
      <c r="AH2394" s="22"/>
      <c r="AI2394" s="22"/>
      <c r="AJ2394" s="22"/>
      <c r="AK2394" s="39"/>
      <c r="AL2394" s="39"/>
      <c r="AM2394" s="39"/>
      <c r="AN2394" s="39"/>
      <c r="AO2394" s="39"/>
      <c r="AP2394" s="39"/>
      <c r="AQ2394" s="39"/>
      <c r="AR2394" s="40"/>
      <c r="AS2394" s="39"/>
      <c r="AT2394" s="40"/>
      <c r="AU2394" s="39"/>
      <c r="AV2394" s="39"/>
      <c r="AW2394" s="39"/>
      <c r="AX2394" s="39"/>
      <c r="AY2394" s="39"/>
      <c r="AZ2394" s="40"/>
      <c r="BA2394" s="39"/>
      <c r="BB2394" s="40"/>
      <c r="BC2394" s="39"/>
      <c r="BD2394" s="40"/>
      <c r="BE2394" s="39"/>
      <c r="BF2394" s="39"/>
      <c r="BG2394" s="39"/>
      <c r="BH2394" s="56"/>
      <c r="BI2394" s="56"/>
      <c r="BJ2394" s="133"/>
    </row>
    <row r="2395" spans="1:62" x14ac:dyDescent="0.3">
      <c r="A2395" s="9"/>
      <c r="B2395" s="76"/>
      <c r="C2395" s="9"/>
      <c r="D2395" s="9"/>
      <c r="E2395" s="9"/>
      <c r="F2395" s="15"/>
      <c r="G2395" s="5"/>
      <c r="H2395" s="5"/>
      <c r="I2395" s="9"/>
      <c r="J2395" s="9"/>
      <c r="K2395" s="9"/>
      <c r="L2395" s="9"/>
      <c r="M2395" s="9"/>
      <c r="N2395" s="9"/>
      <c r="O2395" s="9"/>
      <c r="P2395" s="9"/>
      <c r="Q2395" s="9"/>
      <c r="R2395" s="9"/>
      <c r="S2395" s="9"/>
      <c r="T2395" s="9"/>
      <c r="U2395" s="9"/>
      <c r="V2395" s="9"/>
      <c r="W2395" s="9"/>
      <c r="Y2395" s="17"/>
      <c r="AA2395" s="9"/>
      <c r="AB2395" s="9"/>
      <c r="AC2395" s="9"/>
      <c r="AD2395" s="9"/>
      <c r="AE2395" s="14"/>
      <c r="AF2395" s="14"/>
      <c r="AG2395" s="14"/>
      <c r="AH2395" s="14"/>
      <c r="AI2395" s="14"/>
      <c r="AJ2395" s="14"/>
      <c r="AK2395" s="6"/>
      <c r="AL2395" s="6"/>
      <c r="AM2395" s="6"/>
      <c r="AN2395" s="6"/>
      <c r="AO2395" s="6"/>
      <c r="AP2395" s="6"/>
      <c r="AQ2395" s="6"/>
      <c r="AR2395" s="6"/>
      <c r="AS2395" s="6"/>
      <c r="AT2395" s="6"/>
      <c r="AU2395" s="39"/>
      <c r="AV2395" s="39"/>
      <c r="AW2395" s="6"/>
      <c r="AX2395" s="6"/>
      <c r="AY2395" s="6"/>
      <c r="AZ2395" s="6"/>
      <c r="BA2395" s="6"/>
      <c r="BB2395" s="6"/>
      <c r="BC2395" s="6"/>
      <c r="BD2395" s="6"/>
      <c r="BE2395" s="6"/>
      <c r="BF2395" s="6"/>
      <c r="BG2395" s="6"/>
      <c r="BH2395" s="6"/>
      <c r="BI2395" s="6"/>
      <c r="BJ2395" s="6"/>
    </row>
    <row r="2396" spans="1:62" x14ac:dyDescent="0.3">
      <c r="A2396" s="9"/>
      <c r="B2396" s="76"/>
      <c r="C2396" s="9"/>
      <c r="D2396" s="9"/>
      <c r="E2396" s="9"/>
      <c r="F2396" s="15"/>
      <c r="G2396" s="5"/>
      <c r="H2396" s="5"/>
      <c r="I2396" s="9"/>
      <c r="J2396" s="9"/>
      <c r="K2396" s="9"/>
      <c r="L2396" s="9"/>
      <c r="M2396" s="9"/>
      <c r="N2396" s="9"/>
      <c r="O2396" s="9"/>
      <c r="P2396" s="9"/>
      <c r="Q2396" s="9"/>
      <c r="R2396" s="9"/>
      <c r="S2396" s="9"/>
      <c r="T2396" s="9"/>
      <c r="U2396" s="9"/>
      <c r="V2396" s="9"/>
      <c r="W2396" s="9"/>
      <c r="Y2396" s="17"/>
      <c r="AA2396" s="9"/>
      <c r="AB2396" s="9"/>
      <c r="AC2396" s="9"/>
      <c r="AD2396" s="9"/>
      <c r="AE2396" s="14"/>
      <c r="AF2396" s="14"/>
      <c r="AG2396" s="14"/>
      <c r="AH2396" s="14"/>
      <c r="AI2396" s="14"/>
      <c r="AJ2396" s="14"/>
      <c r="AK2396" s="6"/>
      <c r="AL2396" s="6"/>
      <c r="AM2396" s="6"/>
      <c r="AN2396" s="6"/>
      <c r="AO2396" s="6"/>
      <c r="AP2396" s="6"/>
      <c r="AQ2396" s="6"/>
      <c r="AR2396" s="6"/>
      <c r="AS2396" s="6"/>
      <c r="AT2396" s="6"/>
      <c r="AU2396" s="39"/>
      <c r="AV2396" s="39"/>
      <c r="AW2396" s="6"/>
      <c r="AX2396" s="6"/>
      <c r="AY2396" s="6"/>
      <c r="AZ2396" s="6"/>
      <c r="BA2396" s="6"/>
      <c r="BB2396" s="6"/>
      <c r="BC2396" s="6"/>
      <c r="BD2396" s="6"/>
      <c r="BE2396" s="6"/>
      <c r="BF2396" s="6"/>
      <c r="BG2396" s="6"/>
      <c r="BH2396" s="6"/>
      <c r="BI2396" s="6"/>
      <c r="BJ2396" s="6"/>
    </row>
    <row r="2397" spans="1:62" ht="13.5" customHeight="1" x14ac:dyDescent="0.35">
      <c r="A2397" s="120"/>
      <c r="B2397" s="19"/>
      <c r="C2397" s="1"/>
      <c r="D2397" s="9"/>
      <c r="E2397" s="1"/>
      <c r="F2397" s="15"/>
      <c r="G2397" s="37"/>
      <c r="H2397" s="5"/>
      <c r="I2397" s="22"/>
      <c r="J2397" s="22"/>
      <c r="K2397" s="22"/>
      <c r="L2397" s="60"/>
      <c r="M2397" s="60"/>
      <c r="N2397" s="60"/>
      <c r="O2397" s="60"/>
      <c r="P2397" s="60"/>
      <c r="Q2397" s="60"/>
      <c r="R2397" s="60"/>
      <c r="S2397" s="60"/>
      <c r="T2397" s="60"/>
      <c r="U2397" s="60"/>
      <c r="V2397" s="60"/>
      <c r="W2397" s="60"/>
      <c r="X2397" s="60"/>
      <c r="Y2397" s="59"/>
      <c r="Z2397" s="20"/>
      <c r="AA2397" s="60"/>
      <c r="AB2397" s="60"/>
      <c r="AC2397" s="60"/>
      <c r="AD2397" s="60"/>
      <c r="AE2397" s="22"/>
      <c r="AF2397" s="22"/>
      <c r="AG2397" s="22"/>
      <c r="AH2397" s="22"/>
      <c r="AI2397" s="22"/>
      <c r="AJ2397" s="22"/>
      <c r="AK2397" s="39"/>
      <c r="AL2397" s="39"/>
      <c r="AM2397" s="39"/>
      <c r="AN2397" s="39"/>
      <c r="AO2397" s="39"/>
      <c r="AP2397" s="39"/>
      <c r="AQ2397" s="39"/>
      <c r="AR2397" s="40"/>
      <c r="AS2397" s="39"/>
      <c r="AT2397" s="40"/>
      <c r="AU2397" s="39"/>
      <c r="AV2397" s="39"/>
      <c r="AW2397" s="39"/>
      <c r="AX2397" s="39"/>
      <c r="AY2397" s="39"/>
      <c r="AZ2397" s="40"/>
      <c r="BA2397" s="39"/>
      <c r="BB2397" s="40"/>
      <c r="BC2397" s="39"/>
      <c r="BD2397" s="40"/>
      <c r="BE2397" s="39"/>
      <c r="BF2397" s="39"/>
      <c r="BG2397" s="39"/>
      <c r="BH2397" s="56"/>
      <c r="BI2397" s="56"/>
      <c r="BJ2397" s="133"/>
    </row>
    <row r="2398" spans="1:62" x14ac:dyDescent="0.3">
      <c r="A2398" s="9"/>
      <c r="B2398" s="76"/>
      <c r="C2398" s="9"/>
      <c r="D2398" s="9"/>
      <c r="E2398" s="9"/>
      <c r="F2398" s="15"/>
      <c r="G2398" s="5"/>
      <c r="H2398" s="5"/>
      <c r="I2398" s="9"/>
      <c r="J2398" s="9"/>
      <c r="K2398" s="9"/>
      <c r="L2398" s="9"/>
      <c r="M2398" s="9"/>
      <c r="N2398" s="9"/>
      <c r="O2398" s="9"/>
      <c r="P2398" s="9"/>
      <c r="Q2398" s="9"/>
      <c r="R2398" s="9"/>
      <c r="S2398" s="9"/>
      <c r="T2398" s="9"/>
      <c r="U2398" s="9"/>
      <c r="V2398" s="9"/>
      <c r="W2398" s="9"/>
      <c r="Y2398" s="17"/>
      <c r="AA2398" s="9"/>
      <c r="AB2398" s="9"/>
      <c r="AC2398" s="9"/>
      <c r="AD2398" s="9"/>
      <c r="AE2398" s="14"/>
      <c r="AF2398" s="14"/>
      <c r="AG2398" s="14"/>
      <c r="AH2398" s="14"/>
      <c r="AI2398" s="14"/>
      <c r="AJ2398" s="14"/>
      <c r="AK2398" s="6"/>
      <c r="AL2398" s="6"/>
      <c r="AM2398" s="6"/>
      <c r="AN2398" s="6"/>
      <c r="AO2398" s="6"/>
      <c r="AP2398" s="6"/>
      <c r="AQ2398" s="6"/>
      <c r="AR2398" s="6"/>
      <c r="AS2398" s="6"/>
      <c r="AT2398" s="6"/>
      <c r="AU2398" s="39"/>
      <c r="AV2398" s="39"/>
      <c r="AW2398" s="6"/>
      <c r="AX2398" s="6"/>
      <c r="AY2398" s="6"/>
      <c r="AZ2398" s="6"/>
      <c r="BA2398" s="6"/>
      <c r="BB2398" s="6"/>
      <c r="BC2398" s="6"/>
      <c r="BD2398" s="6"/>
      <c r="BE2398" s="6"/>
      <c r="BF2398" s="6"/>
      <c r="BG2398" s="6"/>
      <c r="BH2398" s="6"/>
      <c r="BI2398" s="6"/>
      <c r="BJ2398" s="6"/>
    </row>
    <row r="2399" spans="1:62" x14ac:dyDescent="0.3">
      <c r="A2399" s="9"/>
      <c r="B2399" s="76"/>
      <c r="C2399" s="9"/>
      <c r="D2399" s="9"/>
      <c r="E2399" s="9"/>
      <c r="F2399" s="15"/>
      <c r="G2399" s="5"/>
      <c r="H2399" s="5"/>
      <c r="I2399" s="9"/>
      <c r="J2399" s="9"/>
      <c r="K2399" s="9"/>
      <c r="L2399" s="9"/>
      <c r="M2399" s="9"/>
      <c r="N2399" s="9"/>
      <c r="O2399" s="9"/>
      <c r="P2399" s="9"/>
      <c r="Q2399" s="9"/>
      <c r="R2399" s="9"/>
      <c r="S2399" s="9"/>
      <c r="T2399" s="9"/>
      <c r="U2399" s="9"/>
      <c r="V2399" s="8"/>
      <c r="W2399" s="8"/>
      <c r="X2399" s="7"/>
      <c r="Y2399" s="18"/>
      <c r="Z2399" s="7"/>
      <c r="AA2399" s="7"/>
      <c r="AB2399" s="7"/>
      <c r="AC2399" s="9"/>
      <c r="AD2399" s="8"/>
      <c r="AE2399" s="14"/>
      <c r="AF2399" s="14"/>
      <c r="AG2399" s="14"/>
      <c r="AH2399" s="14"/>
      <c r="AI2399" s="14"/>
      <c r="AJ2399" s="14"/>
      <c r="AK2399" s="5"/>
      <c r="AL2399" s="6"/>
      <c r="AM2399" s="5"/>
      <c r="AN2399" s="5"/>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row>
    <row r="2400" spans="1:62" x14ac:dyDescent="0.3">
      <c r="A2400" s="9"/>
      <c r="B2400" s="76"/>
      <c r="C2400" s="9"/>
      <c r="D2400" s="9"/>
      <c r="E2400" s="9"/>
      <c r="F2400" s="15"/>
      <c r="G2400" s="5"/>
      <c r="H2400" s="5"/>
      <c r="I2400" s="9"/>
      <c r="J2400" s="9"/>
      <c r="K2400" s="9"/>
      <c r="L2400" s="9"/>
      <c r="M2400" s="9"/>
      <c r="N2400" s="9"/>
      <c r="O2400" s="9"/>
      <c r="P2400" s="9"/>
      <c r="Q2400" s="9"/>
      <c r="R2400" s="9"/>
      <c r="S2400" s="9"/>
      <c r="T2400" s="9"/>
      <c r="U2400" s="9"/>
      <c r="V2400" s="9"/>
      <c r="W2400" s="9"/>
      <c r="Y2400" s="17"/>
      <c r="AA2400" s="9"/>
      <c r="AB2400" s="9"/>
      <c r="AC2400" s="9"/>
      <c r="AD2400" s="9"/>
      <c r="AE2400" s="14"/>
      <c r="AF2400" s="14"/>
      <c r="AG2400" s="14"/>
      <c r="AH2400" s="14"/>
      <c r="AI2400" s="14"/>
      <c r="AJ2400" s="14"/>
      <c r="AK2400" s="6"/>
      <c r="AL2400" s="6"/>
      <c r="AM2400" s="6"/>
      <c r="AN2400" s="6"/>
      <c r="AO2400" s="6"/>
      <c r="AP2400" s="6"/>
      <c r="AQ2400" s="6"/>
      <c r="AR2400" s="6"/>
      <c r="AS2400" s="6"/>
      <c r="AT2400" s="6"/>
      <c r="AU2400" s="39"/>
      <c r="AV2400" s="39"/>
      <c r="AW2400" s="6"/>
      <c r="AX2400" s="6"/>
      <c r="AY2400" s="6"/>
      <c r="AZ2400" s="6"/>
      <c r="BA2400" s="6"/>
      <c r="BB2400" s="6"/>
      <c r="BC2400" s="6"/>
      <c r="BD2400" s="6"/>
      <c r="BE2400" s="6"/>
      <c r="BF2400" s="6"/>
      <c r="BG2400" s="6"/>
      <c r="BH2400" s="6"/>
      <c r="BI2400" s="6"/>
      <c r="BJ2400" s="6"/>
    </row>
    <row r="2401" spans="1:62" x14ac:dyDescent="0.3">
      <c r="A2401" s="135"/>
      <c r="B2401" s="76"/>
      <c r="C2401" s="9"/>
      <c r="D2401" s="9"/>
      <c r="E2401" s="9"/>
      <c r="F2401" s="15"/>
      <c r="G2401" s="5"/>
      <c r="H2401" s="5"/>
      <c r="I2401" s="9"/>
      <c r="J2401" s="9"/>
      <c r="K2401" s="9"/>
      <c r="L2401" s="9"/>
      <c r="M2401" s="9"/>
      <c r="N2401" s="9"/>
      <c r="O2401" s="9"/>
      <c r="P2401" s="9"/>
      <c r="Q2401" s="9"/>
      <c r="R2401" s="9"/>
      <c r="S2401" s="9"/>
      <c r="T2401" s="9"/>
      <c r="U2401" s="9"/>
      <c r="V2401" s="8"/>
      <c r="W2401" s="8"/>
      <c r="X2401" s="7"/>
      <c r="Y2401" s="18"/>
      <c r="Z2401" s="7"/>
      <c r="AA2401" s="7"/>
      <c r="AB2401" s="7"/>
      <c r="AC2401" s="9"/>
      <c r="AD2401" s="8"/>
      <c r="AE2401" s="14"/>
      <c r="AF2401" s="14"/>
      <c r="AG2401" s="14"/>
      <c r="AH2401" s="14"/>
      <c r="AI2401" s="14"/>
      <c r="AJ2401" s="14"/>
      <c r="AK2401" s="136"/>
      <c r="AL2401" s="6"/>
      <c r="AM2401" s="5"/>
      <c r="AN2401" s="5"/>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row>
    <row r="2402" spans="1:62" x14ac:dyDescent="0.3">
      <c r="A2402" s="9"/>
      <c r="B2402" s="76"/>
      <c r="C2402" s="9"/>
      <c r="D2402" s="9"/>
      <c r="E2402" s="9"/>
      <c r="F2402" s="15"/>
      <c r="G2402" s="5"/>
      <c r="H2402" s="5"/>
      <c r="I2402" s="9"/>
      <c r="J2402" s="9"/>
      <c r="K2402" s="9"/>
      <c r="L2402" s="9"/>
      <c r="M2402" s="9"/>
      <c r="N2402" s="9"/>
      <c r="O2402" s="9"/>
      <c r="P2402" s="9"/>
      <c r="Q2402" s="9"/>
      <c r="R2402" s="9"/>
      <c r="S2402" s="9"/>
      <c r="T2402" s="9"/>
      <c r="U2402" s="9"/>
      <c r="V2402" s="9"/>
      <c r="W2402" s="9"/>
      <c r="Y2402" s="17"/>
      <c r="AA2402" s="9"/>
      <c r="AB2402" s="9"/>
      <c r="AC2402" s="9"/>
      <c r="AD2402" s="9"/>
      <c r="AE2402" s="14"/>
      <c r="AF2402" s="14"/>
      <c r="AG2402" s="14"/>
      <c r="AH2402" s="14"/>
      <c r="AI2402" s="14"/>
      <c r="AJ2402" s="14"/>
      <c r="AK2402" s="6"/>
      <c r="AL2402" s="6"/>
      <c r="AM2402" s="6"/>
      <c r="AN2402" s="6"/>
      <c r="AO2402" s="6"/>
      <c r="AP2402" s="6"/>
      <c r="AQ2402" s="6"/>
      <c r="AR2402" s="6"/>
      <c r="AS2402" s="6"/>
      <c r="AT2402" s="6"/>
      <c r="AU2402" s="39"/>
      <c r="AV2402" s="39"/>
      <c r="AW2402" s="6"/>
      <c r="AX2402" s="6"/>
      <c r="AY2402" s="6"/>
      <c r="AZ2402" s="6"/>
      <c r="BA2402" s="6"/>
      <c r="BB2402" s="6"/>
      <c r="BC2402" s="6"/>
      <c r="BD2402" s="6"/>
      <c r="BE2402" s="6"/>
      <c r="BF2402" s="6"/>
      <c r="BG2402" s="6"/>
      <c r="BH2402" s="6"/>
      <c r="BI2402" s="6"/>
      <c r="BJ2402" s="6"/>
    </row>
    <row r="2403" spans="1:62" ht="13.5" customHeight="1" x14ac:dyDescent="0.35">
      <c r="A2403" s="120"/>
      <c r="B2403" s="76"/>
      <c r="C2403" s="1"/>
      <c r="D2403" s="9"/>
      <c r="E2403" s="1"/>
      <c r="F2403" s="15"/>
      <c r="G2403" s="5"/>
      <c r="H2403" s="5"/>
      <c r="I2403" s="22"/>
      <c r="J2403" s="22"/>
      <c r="K2403" s="22"/>
      <c r="L2403" s="60"/>
      <c r="M2403" s="60"/>
      <c r="N2403" s="60"/>
      <c r="O2403" s="60"/>
      <c r="P2403" s="60"/>
      <c r="Q2403" s="60"/>
      <c r="R2403" s="60"/>
      <c r="S2403" s="60"/>
      <c r="T2403" s="60"/>
      <c r="U2403" s="60"/>
      <c r="V2403" s="60"/>
      <c r="W2403" s="60"/>
      <c r="X2403" s="60"/>
      <c r="Y2403" s="59"/>
      <c r="Z2403" s="20"/>
      <c r="AA2403" s="60"/>
      <c r="AB2403" s="60"/>
      <c r="AC2403" s="60"/>
      <c r="AD2403" s="60"/>
      <c r="AE2403" s="22"/>
      <c r="AF2403" s="22"/>
      <c r="AG2403" s="22"/>
      <c r="AH2403" s="22"/>
      <c r="AI2403" s="22"/>
      <c r="AJ2403" s="22"/>
      <c r="AK2403" s="39"/>
      <c r="AL2403" s="39"/>
      <c r="AM2403" s="39"/>
      <c r="AN2403" s="39"/>
      <c r="AO2403" s="39"/>
      <c r="AP2403" s="39"/>
      <c r="AQ2403" s="39"/>
      <c r="AR2403" s="40"/>
      <c r="AS2403" s="39"/>
      <c r="AT2403" s="40"/>
      <c r="AU2403" s="39"/>
      <c r="AV2403" s="39"/>
      <c r="AW2403" s="39"/>
      <c r="AX2403" s="39"/>
      <c r="AY2403" s="39"/>
      <c r="AZ2403" s="40"/>
      <c r="BA2403" s="39"/>
      <c r="BB2403" s="40"/>
      <c r="BC2403" s="39"/>
      <c r="BD2403" s="40"/>
      <c r="BE2403" s="39"/>
      <c r="BF2403" s="39"/>
      <c r="BG2403" s="39"/>
      <c r="BH2403" s="56"/>
      <c r="BI2403" s="56"/>
      <c r="BJ2403" s="133"/>
    </row>
    <row r="2404" spans="1:62" x14ac:dyDescent="0.3">
      <c r="A2404" s="135"/>
      <c r="B2404" s="76"/>
      <c r="C2404" s="9"/>
      <c r="D2404" s="9"/>
      <c r="E2404" s="9"/>
      <c r="F2404" s="15"/>
      <c r="G2404" s="5"/>
      <c r="H2404" s="5"/>
      <c r="I2404" s="9"/>
      <c r="J2404" s="9"/>
      <c r="K2404" s="9"/>
      <c r="L2404" s="9"/>
      <c r="M2404" s="9"/>
      <c r="N2404" s="9"/>
      <c r="O2404" s="9"/>
      <c r="P2404" s="9"/>
      <c r="Q2404" s="9"/>
      <c r="R2404" s="9"/>
      <c r="S2404" s="9"/>
      <c r="T2404" s="9"/>
      <c r="U2404" s="9"/>
      <c r="V2404" s="8"/>
      <c r="W2404" s="8"/>
      <c r="X2404" s="7"/>
      <c r="Y2404" s="18"/>
      <c r="Z2404" s="7"/>
      <c r="AA2404" s="7"/>
      <c r="AB2404" s="7"/>
      <c r="AC2404" s="9"/>
      <c r="AD2404" s="8"/>
      <c r="AE2404" s="14"/>
      <c r="AF2404" s="14"/>
      <c r="AG2404" s="14"/>
      <c r="AH2404" s="14"/>
      <c r="AI2404" s="14"/>
      <c r="AJ2404" s="14"/>
      <c r="AK2404" s="136"/>
      <c r="AL2404" s="6"/>
      <c r="AM2404" s="5"/>
      <c r="AN2404" s="5"/>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row>
    <row r="2405" spans="1:62" ht="13.5" customHeight="1" x14ac:dyDescent="0.35">
      <c r="A2405" s="120"/>
      <c r="B2405" s="19"/>
      <c r="C2405" s="1"/>
      <c r="D2405" s="9"/>
      <c r="E2405" s="1"/>
      <c r="F2405" s="15"/>
      <c r="G2405" s="37"/>
      <c r="H2405" s="5"/>
      <c r="I2405" s="22"/>
      <c r="J2405" s="22"/>
      <c r="K2405" s="22"/>
      <c r="L2405" s="60"/>
      <c r="M2405" s="60"/>
      <c r="N2405" s="60"/>
      <c r="O2405" s="60"/>
      <c r="P2405" s="60"/>
      <c r="Q2405" s="60"/>
      <c r="R2405" s="60"/>
      <c r="S2405" s="60"/>
      <c r="T2405" s="60"/>
      <c r="U2405" s="60"/>
      <c r="V2405" s="60"/>
      <c r="W2405" s="60"/>
      <c r="X2405" s="60"/>
      <c r="Y2405" s="59"/>
      <c r="Z2405" s="20"/>
      <c r="AA2405" s="60"/>
      <c r="AB2405" s="60"/>
      <c r="AC2405" s="60"/>
      <c r="AD2405" s="60"/>
      <c r="AE2405" s="22"/>
      <c r="AF2405" s="22"/>
      <c r="AG2405" s="22"/>
      <c r="AH2405" s="22"/>
      <c r="AI2405" s="22"/>
      <c r="AJ2405" s="22"/>
      <c r="AK2405" s="39"/>
      <c r="AL2405" s="39"/>
      <c r="AM2405" s="39"/>
      <c r="AN2405" s="39"/>
      <c r="AO2405" s="39"/>
      <c r="AP2405" s="39"/>
      <c r="AQ2405" s="39"/>
      <c r="AR2405" s="40"/>
      <c r="AS2405" s="39"/>
      <c r="AT2405" s="40"/>
      <c r="AU2405" s="39"/>
      <c r="AV2405" s="39"/>
      <c r="AW2405" s="39"/>
      <c r="AX2405" s="39"/>
      <c r="AY2405" s="39"/>
      <c r="AZ2405" s="40"/>
      <c r="BA2405" s="39"/>
      <c r="BB2405" s="40"/>
      <c r="BC2405" s="39"/>
      <c r="BD2405" s="40"/>
      <c r="BE2405" s="39"/>
      <c r="BF2405" s="39"/>
      <c r="BG2405" s="39"/>
      <c r="BH2405" s="56"/>
      <c r="BI2405" s="56"/>
      <c r="BJ2405" s="133"/>
    </row>
    <row r="2406" spans="1:62" x14ac:dyDescent="0.3">
      <c r="A2406" s="135"/>
      <c r="B2406" s="76"/>
      <c r="C2406" s="9"/>
      <c r="D2406" s="9"/>
      <c r="E2406" s="9"/>
      <c r="F2406" s="15"/>
      <c r="G2406" s="5"/>
      <c r="H2406" s="5"/>
      <c r="I2406" s="9"/>
      <c r="J2406" s="9"/>
      <c r="K2406" s="9"/>
      <c r="L2406" s="9"/>
      <c r="M2406" s="9"/>
      <c r="N2406" s="9"/>
      <c r="O2406" s="9"/>
      <c r="P2406" s="9"/>
      <c r="Q2406" s="9"/>
      <c r="R2406" s="9"/>
      <c r="S2406" s="9"/>
      <c r="T2406" s="9"/>
      <c r="U2406" s="9"/>
      <c r="V2406" s="8"/>
      <c r="W2406" s="8"/>
      <c r="X2406" s="7"/>
      <c r="Y2406" s="18"/>
      <c r="Z2406" s="7"/>
      <c r="AA2406" s="7"/>
      <c r="AB2406" s="7"/>
      <c r="AC2406" s="9"/>
      <c r="AD2406" s="8"/>
      <c r="AE2406" s="14"/>
      <c r="AF2406" s="14"/>
      <c r="AG2406" s="14"/>
      <c r="AH2406" s="14"/>
      <c r="AI2406" s="14"/>
      <c r="AJ2406" s="14"/>
      <c r="AK2406" s="136"/>
      <c r="AL2406" s="6"/>
      <c r="AM2406" s="5"/>
      <c r="AN2406" s="5"/>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row>
    <row r="2407" spans="1:62" x14ac:dyDescent="0.3">
      <c r="A2407" s="9"/>
      <c r="B2407" s="76"/>
      <c r="C2407" s="9"/>
      <c r="D2407" s="9"/>
      <c r="E2407" s="9"/>
      <c r="F2407" s="15"/>
      <c r="G2407" s="5"/>
      <c r="H2407" s="5"/>
      <c r="I2407" s="9"/>
      <c r="J2407" s="9"/>
      <c r="K2407" s="9"/>
      <c r="L2407" s="9"/>
      <c r="M2407" s="9"/>
      <c r="N2407" s="9"/>
      <c r="O2407" s="9"/>
      <c r="P2407" s="9"/>
      <c r="Q2407" s="9"/>
      <c r="R2407" s="9"/>
      <c r="S2407" s="9"/>
      <c r="T2407" s="9"/>
      <c r="U2407" s="9"/>
      <c r="V2407" s="9"/>
      <c r="W2407" s="9"/>
      <c r="Y2407" s="17"/>
      <c r="AA2407" s="9"/>
      <c r="AB2407" s="9"/>
      <c r="AC2407" s="9"/>
      <c r="AD2407" s="9"/>
      <c r="AE2407" s="14"/>
      <c r="AF2407" s="14"/>
      <c r="AG2407" s="14"/>
      <c r="AH2407" s="14"/>
      <c r="AI2407" s="14"/>
      <c r="AJ2407" s="14"/>
      <c r="AK2407" s="6"/>
      <c r="AL2407" s="6"/>
      <c r="AM2407" s="6"/>
      <c r="AN2407" s="6"/>
      <c r="AO2407" s="6"/>
      <c r="AP2407" s="6"/>
      <c r="AQ2407" s="6"/>
      <c r="AR2407" s="6"/>
      <c r="AS2407" s="6"/>
      <c r="AT2407" s="6"/>
      <c r="AU2407" s="39"/>
      <c r="AV2407" s="39"/>
      <c r="AW2407" s="6"/>
      <c r="AX2407" s="6"/>
      <c r="AY2407" s="6"/>
      <c r="AZ2407" s="6"/>
      <c r="BA2407" s="6"/>
      <c r="BB2407" s="6"/>
      <c r="BC2407" s="6"/>
      <c r="BD2407" s="6"/>
      <c r="BE2407" s="6"/>
      <c r="BF2407" s="6"/>
      <c r="BG2407" s="6"/>
      <c r="BH2407" s="6"/>
      <c r="BI2407" s="6"/>
      <c r="BJ2407" s="6"/>
    </row>
    <row r="2408" spans="1:62" ht="13.5" customHeight="1" x14ac:dyDescent="0.35">
      <c r="A2408" s="120"/>
      <c r="B2408" s="19"/>
      <c r="C2408" s="1"/>
      <c r="D2408" s="9"/>
      <c r="E2408" s="1"/>
      <c r="F2408" s="15"/>
      <c r="G2408" s="37"/>
      <c r="H2408" s="5"/>
      <c r="I2408" s="22"/>
      <c r="J2408" s="22"/>
      <c r="K2408" s="22"/>
      <c r="L2408" s="60"/>
      <c r="M2408" s="60"/>
      <c r="N2408" s="60"/>
      <c r="O2408" s="60"/>
      <c r="P2408" s="60"/>
      <c r="Q2408" s="60"/>
      <c r="R2408" s="60"/>
      <c r="S2408" s="60"/>
      <c r="T2408" s="60"/>
      <c r="U2408" s="60"/>
      <c r="V2408" s="60"/>
      <c r="W2408" s="60"/>
      <c r="X2408" s="60"/>
      <c r="Y2408" s="59"/>
      <c r="Z2408" s="20"/>
      <c r="AA2408" s="60"/>
      <c r="AB2408" s="60"/>
      <c r="AC2408" s="60"/>
      <c r="AD2408" s="60"/>
      <c r="AE2408" s="22"/>
      <c r="AF2408" s="22"/>
      <c r="AG2408" s="22"/>
      <c r="AH2408" s="22"/>
      <c r="AI2408" s="22"/>
      <c r="AJ2408" s="22"/>
      <c r="AK2408" s="39"/>
      <c r="AL2408" s="39"/>
      <c r="AM2408" s="39"/>
      <c r="AN2408" s="39"/>
      <c r="AO2408" s="39"/>
      <c r="AP2408" s="39"/>
      <c r="AQ2408" s="39"/>
      <c r="AR2408" s="40"/>
      <c r="AS2408" s="39"/>
      <c r="AT2408" s="40"/>
      <c r="AU2408" s="39"/>
      <c r="AV2408" s="39"/>
      <c r="AW2408" s="39"/>
      <c r="AX2408" s="39"/>
      <c r="AY2408" s="39"/>
      <c r="AZ2408" s="40"/>
      <c r="BA2408" s="39"/>
      <c r="BB2408" s="40"/>
      <c r="BC2408" s="39"/>
      <c r="BD2408" s="40"/>
      <c r="BE2408" s="39"/>
      <c r="BF2408" s="39"/>
      <c r="BG2408" s="39"/>
      <c r="BH2408" s="56"/>
      <c r="BI2408" s="56"/>
      <c r="BJ2408" s="133"/>
    </row>
    <row r="2409" spans="1:62" x14ac:dyDescent="0.3">
      <c r="A2409" s="9"/>
      <c r="B2409" s="76"/>
      <c r="C2409" s="9"/>
      <c r="D2409" s="9"/>
      <c r="E2409" s="9"/>
      <c r="F2409" s="15"/>
      <c r="G2409" s="5"/>
      <c r="H2409" s="5"/>
      <c r="I2409" s="9"/>
      <c r="J2409" s="9"/>
      <c r="K2409" s="9"/>
      <c r="L2409" s="9"/>
      <c r="M2409" s="9"/>
      <c r="N2409" s="9"/>
      <c r="O2409" s="9"/>
      <c r="P2409" s="9"/>
      <c r="Q2409" s="9"/>
      <c r="R2409" s="9"/>
      <c r="S2409" s="9"/>
      <c r="T2409" s="9"/>
      <c r="U2409" s="9"/>
      <c r="V2409" s="9"/>
      <c r="W2409" s="9"/>
      <c r="Y2409" s="17"/>
      <c r="AA2409" s="9"/>
      <c r="AB2409" s="9"/>
      <c r="AC2409" s="9"/>
      <c r="AD2409" s="9"/>
      <c r="AE2409" s="14"/>
      <c r="AF2409" s="14"/>
      <c r="AG2409" s="14"/>
      <c r="AH2409" s="14"/>
      <c r="AI2409" s="14"/>
      <c r="AJ2409" s="14"/>
      <c r="AK2409" s="6"/>
      <c r="AL2409" s="6"/>
      <c r="AM2409" s="6"/>
      <c r="AN2409" s="6"/>
      <c r="AO2409" s="6"/>
      <c r="AP2409" s="6"/>
      <c r="AQ2409" s="6"/>
      <c r="AR2409" s="6"/>
      <c r="AS2409" s="6"/>
      <c r="AT2409" s="6"/>
      <c r="AU2409" s="39"/>
      <c r="AV2409" s="39"/>
      <c r="AW2409" s="6"/>
      <c r="AX2409" s="6"/>
      <c r="AY2409" s="6"/>
      <c r="AZ2409" s="6"/>
      <c r="BA2409" s="6"/>
      <c r="BB2409" s="6"/>
      <c r="BC2409" s="6"/>
      <c r="BD2409" s="6"/>
      <c r="BE2409" s="6"/>
      <c r="BF2409" s="6"/>
      <c r="BG2409" s="6"/>
      <c r="BH2409" s="6"/>
      <c r="BI2409" s="6"/>
      <c r="BJ2409" s="6"/>
    </row>
    <row r="2410" spans="1:62" x14ac:dyDescent="0.3">
      <c r="A2410" s="135"/>
      <c r="B2410" s="76"/>
      <c r="C2410" s="9"/>
      <c r="D2410" s="9"/>
      <c r="E2410" s="9"/>
      <c r="F2410" s="15"/>
      <c r="G2410" s="5"/>
      <c r="H2410" s="5"/>
      <c r="I2410" s="9"/>
      <c r="J2410" s="9"/>
      <c r="K2410" s="9"/>
      <c r="L2410" s="9"/>
      <c r="M2410" s="9"/>
      <c r="N2410" s="9"/>
      <c r="O2410" s="9"/>
      <c r="P2410" s="9"/>
      <c r="Q2410" s="9"/>
      <c r="R2410" s="9"/>
      <c r="S2410" s="9"/>
      <c r="T2410" s="9"/>
      <c r="U2410" s="9"/>
      <c r="V2410" s="8"/>
      <c r="W2410" s="8"/>
      <c r="X2410" s="7"/>
      <c r="Y2410" s="18"/>
      <c r="Z2410" s="7"/>
      <c r="AA2410" s="7"/>
      <c r="AB2410" s="7"/>
      <c r="AC2410" s="9"/>
      <c r="AD2410" s="8"/>
      <c r="AE2410" s="14"/>
      <c r="AF2410" s="14"/>
      <c r="AG2410" s="14"/>
      <c r="AH2410" s="14"/>
      <c r="AI2410" s="14"/>
      <c r="AJ2410" s="14"/>
      <c r="AK2410" s="136"/>
      <c r="AL2410" s="6"/>
      <c r="AM2410" s="5"/>
      <c r="AN2410" s="5"/>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row>
    <row r="2411" spans="1:62" ht="13.5" customHeight="1" x14ac:dyDescent="0.35">
      <c r="A2411" s="120"/>
      <c r="B2411" s="19"/>
      <c r="C2411" s="1"/>
      <c r="D2411" s="9"/>
      <c r="E2411" s="1"/>
      <c r="F2411" s="15"/>
      <c r="G2411" s="37"/>
      <c r="H2411" s="5"/>
      <c r="I2411" s="22"/>
      <c r="J2411" s="22"/>
      <c r="K2411" s="22"/>
      <c r="L2411" s="60"/>
      <c r="M2411" s="60"/>
      <c r="N2411" s="60"/>
      <c r="O2411" s="60"/>
      <c r="P2411" s="60"/>
      <c r="Q2411" s="60"/>
      <c r="R2411" s="60"/>
      <c r="S2411" s="60"/>
      <c r="T2411" s="60"/>
      <c r="U2411" s="60"/>
      <c r="V2411" s="60"/>
      <c r="W2411" s="60"/>
      <c r="X2411" s="60"/>
      <c r="Y2411" s="59"/>
      <c r="Z2411" s="20"/>
      <c r="AA2411" s="60"/>
      <c r="AB2411" s="60"/>
      <c r="AC2411" s="60"/>
      <c r="AD2411" s="60"/>
      <c r="AE2411" s="22"/>
      <c r="AF2411" s="22"/>
      <c r="AG2411" s="22"/>
      <c r="AH2411" s="22"/>
      <c r="AI2411" s="22"/>
      <c r="AJ2411" s="22"/>
      <c r="AK2411" s="39"/>
      <c r="AL2411" s="39"/>
      <c r="AM2411" s="39"/>
      <c r="AN2411" s="39"/>
      <c r="AO2411" s="39"/>
      <c r="AP2411" s="39"/>
      <c r="AQ2411" s="39"/>
      <c r="AR2411" s="40"/>
      <c r="AS2411" s="39"/>
      <c r="AT2411" s="40"/>
      <c r="AU2411" s="39"/>
      <c r="AV2411" s="39"/>
      <c r="AW2411" s="39"/>
      <c r="AX2411" s="39"/>
      <c r="AY2411" s="39"/>
      <c r="AZ2411" s="40"/>
      <c r="BA2411" s="39"/>
      <c r="BB2411" s="40"/>
      <c r="BC2411" s="39"/>
      <c r="BD2411" s="40"/>
      <c r="BE2411" s="39"/>
      <c r="BF2411" s="39"/>
      <c r="BG2411" s="39"/>
      <c r="BH2411" s="56"/>
      <c r="BI2411" s="56"/>
      <c r="BJ2411" s="133"/>
    </row>
    <row r="2412" spans="1:62" x14ac:dyDescent="0.3">
      <c r="A2412" s="9"/>
      <c r="B2412" s="76"/>
      <c r="C2412" s="9"/>
      <c r="D2412" s="9"/>
      <c r="E2412" s="9"/>
      <c r="F2412" s="15"/>
      <c r="G2412" s="5"/>
      <c r="H2412" s="5"/>
      <c r="I2412" s="9"/>
      <c r="J2412" s="9"/>
      <c r="K2412" s="9"/>
      <c r="L2412" s="9"/>
      <c r="M2412" s="9"/>
      <c r="N2412" s="9"/>
      <c r="O2412" s="9"/>
      <c r="P2412" s="9"/>
      <c r="Q2412" s="9"/>
      <c r="R2412" s="9"/>
      <c r="S2412" s="9"/>
      <c r="T2412" s="9"/>
      <c r="U2412" s="9"/>
      <c r="V2412" s="8"/>
      <c r="W2412" s="8"/>
      <c r="X2412" s="7"/>
      <c r="Y2412" s="18"/>
      <c r="Z2412" s="7"/>
      <c r="AA2412" s="7"/>
      <c r="AB2412" s="7"/>
      <c r="AC2412" s="9"/>
      <c r="AD2412" s="8"/>
      <c r="AE2412" s="14"/>
      <c r="AF2412" s="14"/>
      <c r="AG2412" s="14"/>
      <c r="AH2412" s="14"/>
      <c r="AI2412" s="14"/>
      <c r="AJ2412" s="14"/>
      <c r="AK2412" s="5"/>
      <c r="AL2412" s="6"/>
      <c r="AM2412" s="5"/>
      <c r="AN2412" s="5"/>
      <c r="AO2412" s="6"/>
      <c r="AP2412" s="6"/>
      <c r="AQ2412" s="6"/>
      <c r="AR2412" s="6"/>
      <c r="AS2412" s="6"/>
      <c r="AT2412" s="6"/>
      <c r="AU2412" s="39"/>
      <c r="AV2412" s="39"/>
      <c r="AW2412" s="6"/>
      <c r="AX2412" s="6"/>
      <c r="AY2412" s="6"/>
      <c r="AZ2412" s="6"/>
      <c r="BA2412" s="6"/>
      <c r="BB2412" s="6"/>
      <c r="BC2412" s="6"/>
      <c r="BD2412" s="6"/>
      <c r="BE2412" s="6"/>
      <c r="BF2412" s="6"/>
      <c r="BG2412" s="6"/>
      <c r="BH2412" s="6"/>
      <c r="BI2412" s="6"/>
      <c r="BJ2412" s="6"/>
    </row>
    <row r="2413" spans="1:62" ht="13.5" customHeight="1" x14ac:dyDescent="0.35">
      <c r="A2413" s="120"/>
      <c r="B2413" s="76"/>
      <c r="C2413" s="1"/>
      <c r="D2413" s="9"/>
      <c r="E2413" s="1"/>
      <c r="F2413" s="15"/>
      <c r="G2413" s="5"/>
      <c r="H2413" s="5"/>
      <c r="I2413" s="22"/>
      <c r="J2413" s="22"/>
      <c r="K2413" s="22"/>
      <c r="L2413" s="60"/>
      <c r="M2413" s="60"/>
      <c r="N2413" s="60"/>
      <c r="O2413" s="60"/>
      <c r="P2413" s="60"/>
      <c r="Q2413" s="60"/>
      <c r="R2413" s="60"/>
      <c r="S2413" s="60"/>
      <c r="T2413" s="60"/>
      <c r="U2413" s="60"/>
      <c r="V2413" s="60"/>
      <c r="W2413" s="60"/>
      <c r="X2413" s="60"/>
      <c r="Y2413" s="59"/>
      <c r="Z2413" s="20"/>
      <c r="AA2413" s="60"/>
      <c r="AB2413" s="60"/>
      <c r="AC2413" s="60"/>
      <c r="AD2413" s="60"/>
      <c r="AE2413" s="22"/>
      <c r="AF2413" s="22"/>
      <c r="AG2413" s="22"/>
      <c r="AH2413" s="22"/>
      <c r="AI2413" s="22"/>
      <c r="AJ2413" s="22"/>
      <c r="AK2413" s="39"/>
      <c r="AL2413" s="39"/>
      <c r="AM2413" s="39"/>
      <c r="AN2413" s="39"/>
      <c r="AO2413" s="39"/>
      <c r="AP2413" s="39"/>
      <c r="AQ2413" s="39"/>
      <c r="AR2413" s="40"/>
      <c r="AS2413" s="39"/>
      <c r="AT2413" s="40"/>
      <c r="AU2413" s="39"/>
      <c r="AV2413" s="39"/>
      <c r="AW2413" s="39"/>
      <c r="AX2413" s="39"/>
      <c r="AY2413" s="39"/>
      <c r="AZ2413" s="40"/>
      <c r="BA2413" s="39"/>
      <c r="BB2413" s="40"/>
      <c r="BC2413" s="39"/>
      <c r="BD2413" s="40"/>
      <c r="BE2413" s="39"/>
      <c r="BF2413" s="39"/>
      <c r="BG2413" s="39"/>
      <c r="BH2413" s="56"/>
      <c r="BI2413" s="56"/>
      <c r="BJ2413" s="133"/>
    </row>
    <row r="2414" spans="1:62" x14ac:dyDescent="0.3">
      <c r="A2414" s="9"/>
      <c r="B2414" s="76"/>
      <c r="C2414" s="9"/>
      <c r="D2414" s="9"/>
      <c r="E2414" s="9"/>
      <c r="F2414" s="15"/>
      <c r="G2414" s="5"/>
      <c r="H2414" s="5"/>
      <c r="I2414" s="9"/>
      <c r="J2414" s="9"/>
      <c r="K2414" s="9"/>
      <c r="L2414" s="9"/>
      <c r="M2414" s="9"/>
      <c r="N2414" s="9"/>
      <c r="O2414" s="9"/>
      <c r="P2414" s="9"/>
      <c r="Q2414" s="9"/>
      <c r="R2414" s="9"/>
      <c r="S2414" s="9"/>
      <c r="T2414" s="9"/>
      <c r="U2414" s="9"/>
      <c r="V2414" s="9"/>
      <c r="W2414" s="9"/>
      <c r="Y2414" s="17"/>
      <c r="AA2414" s="9"/>
      <c r="AB2414" s="9"/>
      <c r="AC2414" s="9"/>
      <c r="AD2414" s="9"/>
      <c r="AE2414" s="14"/>
      <c r="AF2414" s="14"/>
      <c r="AG2414" s="14"/>
      <c r="AH2414" s="14"/>
      <c r="AI2414" s="14"/>
      <c r="AJ2414" s="14"/>
      <c r="AK2414" s="6"/>
      <c r="AL2414" s="6"/>
      <c r="AM2414" s="6"/>
      <c r="AN2414" s="6"/>
      <c r="AO2414" s="6"/>
      <c r="AP2414" s="6"/>
      <c r="AQ2414" s="6"/>
      <c r="AR2414" s="6"/>
      <c r="AS2414" s="6"/>
      <c r="AT2414" s="6"/>
      <c r="AU2414" s="39"/>
      <c r="AV2414" s="39"/>
      <c r="AW2414" s="6"/>
      <c r="AX2414" s="6"/>
      <c r="AY2414" s="6"/>
      <c r="AZ2414" s="6"/>
      <c r="BA2414" s="6"/>
      <c r="BB2414" s="6"/>
      <c r="BC2414" s="6"/>
      <c r="BD2414" s="6"/>
      <c r="BE2414" s="6"/>
      <c r="BF2414" s="6"/>
      <c r="BG2414" s="6"/>
      <c r="BH2414" s="6"/>
      <c r="BI2414" s="6"/>
      <c r="BJ2414" s="6"/>
    </row>
    <row r="2415" spans="1:62" ht="13.5" customHeight="1" x14ac:dyDescent="0.35">
      <c r="A2415" s="120"/>
      <c r="B2415" s="19"/>
      <c r="C2415" s="1"/>
      <c r="D2415" s="9"/>
      <c r="E2415" s="1"/>
      <c r="F2415" s="15"/>
      <c r="G2415" s="37"/>
      <c r="H2415" s="5"/>
      <c r="I2415" s="22"/>
      <c r="J2415" s="22"/>
      <c r="K2415" s="22"/>
      <c r="L2415" s="60"/>
      <c r="M2415" s="60"/>
      <c r="N2415" s="60"/>
      <c r="O2415" s="60"/>
      <c r="P2415" s="60"/>
      <c r="Q2415" s="60"/>
      <c r="R2415" s="60"/>
      <c r="S2415" s="60"/>
      <c r="T2415" s="60"/>
      <c r="U2415" s="60"/>
      <c r="V2415" s="60"/>
      <c r="W2415" s="60"/>
      <c r="X2415" s="60"/>
      <c r="Y2415" s="59"/>
      <c r="Z2415" s="20"/>
      <c r="AA2415" s="60"/>
      <c r="AB2415" s="60"/>
      <c r="AC2415" s="60"/>
      <c r="AD2415" s="60"/>
      <c r="AE2415" s="22"/>
      <c r="AF2415" s="22"/>
      <c r="AG2415" s="22"/>
      <c r="AH2415" s="22"/>
      <c r="AI2415" s="22"/>
      <c r="AJ2415" s="22"/>
      <c r="AK2415" s="39"/>
      <c r="AL2415" s="39"/>
      <c r="AM2415" s="39"/>
      <c r="AN2415" s="39"/>
      <c r="AO2415" s="39"/>
      <c r="AP2415" s="39"/>
      <c r="AQ2415" s="39"/>
      <c r="AR2415" s="40"/>
      <c r="AS2415" s="39"/>
      <c r="AT2415" s="40"/>
      <c r="AU2415" s="39"/>
      <c r="AV2415" s="39"/>
      <c r="AW2415" s="39"/>
      <c r="AX2415" s="39"/>
      <c r="AY2415" s="39"/>
      <c r="AZ2415" s="40"/>
      <c r="BA2415" s="39"/>
      <c r="BB2415" s="40"/>
      <c r="BC2415" s="39"/>
      <c r="BD2415" s="40"/>
      <c r="BE2415" s="39"/>
      <c r="BF2415" s="39"/>
      <c r="BG2415" s="39"/>
      <c r="BH2415" s="56"/>
      <c r="BI2415" s="56"/>
      <c r="BJ2415" s="133"/>
    </row>
    <row r="2416" spans="1:62" ht="13.5" customHeight="1" x14ac:dyDescent="0.35">
      <c r="A2416" s="120"/>
      <c r="B2416" s="76"/>
      <c r="C2416" s="1"/>
      <c r="D2416" s="9"/>
      <c r="E2416" s="1"/>
      <c r="F2416" s="15"/>
      <c r="G2416" s="5"/>
      <c r="H2416" s="5"/>
      <c r="I2416" s="22"/>
      <c r="J2416" s="22"/>
      <c r="K2416" s="22"/>
      <c r="L2416" s="60"/>
      <c r="M2416" s="60"/>
      <c r="N2416" s="60"/>
      <c r="O2416" s="60"/>
      <c r="P2416" s="60"/>
      <c r="Q2416" s="60"/>
      <c r="R2416" s="60"/>
      <c r="S2416" s="60"/>
      <c r="T2416" s="60"/>
      <c r="U2416" s="60"/>
      <c r="V2416" s="60"/>
      <c r="W2416" s="60"/>
      <c r="X2416" s="60"/>
      <c r="Y2416" s="59"/>
      <c r="Z2416" s="20"/>
      <c r="AA2416" s="60"/>
      <c r="AB2416" s="60"/>
      <c r="AC2416" s="60"/>
      <c r="AD2416" s="60"/>
      <c r="AE2416" s="22"/>
      <c r="AF2416" s="22"/>
      <c r="AG2416" s="22"/>
      <c r="AH2416" s="22"/>
      <c r="AI2416" s="22"/>
      <c r="AJ2416" s="22"/>
      <c r="AK2416" s="39"/>
      <c r="AL2416" s="39"/>
      <c r="AM2416" s="39"/>
      <c r="AN2416" s="39"/>
      <c r="AO2416" s="39"/>
      <c r="AP2416" s="39"/>
      <c r="AQ2416" s="39"/>
      <c r="AR2416" s="40"/>
      <c r="AS2416" s="39"/>
      <c r="AT2416" s="40"/>
      <c r="AU2416" s="39"/>
      <c r="AV2416" s="39"/>
      <c r="AW2416" s="39"/>
      <c r="AX2416" s="39"/>
      <c r="AY2416" s="39"/>
      <c r="AZ2416" s="40"/>
      <c r="BA2416" s="39"/>
      <c r="BB2416" s="40"/>
      <c r="BC2416" s="39"/>
      <c r="BD2416" s="40"/>
      <c r="BE2416" s="39"/>
      <c r="BF2416" s="39"/>
      <c r="BG2416" s="39"/>
      <c r="BH2416" s="56"/>
      <c r="BI2416" s="56"/>
      <c r="BJ2416" s="133"/>
    </row>
    <row r="2417" spans="1:62" ht="13.5" customHeight="1" x14ac:dyDescent="0.35">
      <c r="A2417" s="120"/>
      <c r="B2417" s="19"/>
      <c r="C2417" s="1"/>
      <c r="D2417" s="9"/>
      <c r="E2417" s="1"/>
      <c r="F2417" s="15"/>
      <c r="G2417" s="37"/>
      <c r="H2417" s="5"/>
      <c r="I2417" s="22"/>
      <c r="J2417" s="22"/>
      <c r="K2417" s="22"/>
      <c r="L2417" s="60"/>
      <c r="M2417" s="60"/>
      <c r="N2417" s="60"/>
      <c r="O2417" s="60"/>
      <c r="P2417" s="60"/>
      <c r="Q2417" s="60"/>
      <c r="R2417" s="60"/>
      <c r="S2417" s="60"/>
      <c r="T2417" s="60"/>
      <c r="U2417" s="60"/>
      <c r="V2417" s="60"/>
      <c r="W2417" s="60"/>
      <c r="X2417" s="60"/>
      <c r="Y2417" s="59"/>
      <c r="Z2417" s="20"/>
      <c r="AA2417" s="60"/>
      <c r="AB2417" s="60"/>
      <c r="AC2417" s="60"/>
      <c r="AD2417" s="60"/>
      <c r="AE2417" s="22"/>
      <c r="AF2417" s="22"/>
      <c r="AG2417" s="22"/>
      <c r="AH2417" s="22"/>
      <c r="AI2417" s="22"/>
      <c r="AJ2417" s="22"/>
      <c r="AK2417" s="39"/>
      <c r="AL2417" s="39"/>
      <c r="AM2417" s="39"/>
      <c r="AN2417" s="39"/>
      <c r="AO2417" s="39"/>
      <c r="AP2417" s="39"/>
      <c r="AQ2417" s="39"/>
      <c r="AR2417" s="40"/>
      <c r="AS2417" s="39"/>
      <c r="AT2417" s="40"/>
      <c r="AU2417" s="39"/>
      <c r="AV2417" s="39"/>
      <c r="AW2417" s="39"/>
      <c r="AX2417" s="39"/>
      <c r="AY2417" s="39"/>
      <c r="AZ2417" s="40"/>
      <c r="BA2417" s="39"/>
      <c r="BB2417" s="40"/>
      <c r="BC2417" s="39"/>
      <c r="BD2417" s="40"/>
      <c r="BE2417" s="39"/>
      <c r="BF2417" s="39"/>
      <c r="BG2417" s="39"/>
      <c r="BH2417" s="56"/>
      <c r="BI2417" s="56"/>
      <c r="BJ2417" s="133"/>
    </row>
    <row r="2418" spans="1:62" x14ac:dyDescent="0.3">
      <c r="A2418" s="9"/>
      <c r="B2418" s="76"/>
      <c r="C2418" s="9"/>
      <c r="D2418" s="9"/>
      <c r="E2418" s="9"/>
      <c r="F2418" s="15"/>
      <c r="G2418" s="5"/>
      <c r="H2418" s="5"/>
      <c r="I2418" s="9"/>
      <c r="J2418" s="9"/>
      <c r="K2418" s="9"/>
      <c r="L2418" s="9"/>
      <c r="M2418" s="9"/>
      <c r="N2418" s="9"/>
      <c r="O2418" s="9"/>
      <c r="P2418" s="9"/>
      <c r="Q2418" s="9"/>
      <c r="R2418" s="9"/>
      <c r="S2418" s="9"/>
      <c r="T2418" s="9"/>
      <c r="U2418" s="9"/>
      <c r="V2418" s="9"/>
      <c r="W2418" s="9"/>
      <c r="Y2418" s="17"/>
      <c r="AA2418" s="9"/>
      <c r="AB2418" s="9"/>
      <c r="AC2418" s="9"/>
      <c r="AD2418" s="9"/>
      <c r="AE2418" s="14"/>
      <c r="AF2418" s="14"/>
      <c r="AG2418" s="14"/>
      <c r="AH2418" s="14"/>
      <c r="AI2418" s="14"/>
      <c r="AJ2418" s="14"/>
      <c r="AK2418" s="6"/>
      <c r="AL2418" s="6"/>
      <c r="AM2418" s="6"/>
      <c r="AN2418" s="6"/>
      <c r="AO2418" s="6"/>
      <c r="AP2418" s="6"/>
      <c r="AQ2418" s="6"/>
      <c r="AR2418" s="6"/>
      <c r="AS2418" s="6"/>
      <c r="AT2418" s="6"/>
      <c r="AU2418" s="39"/>
      <c r="AV2418" s="39"/>
      <c r="AW2418" s="6"/>
      <c r="AX2418" s="6"/>
      <c r="AY2418" s="6"/>
      <c r="AZ2418" s="6"/>
      <c r="BA2418" s="6"/>
      <c r="BB2418" s="6"/>
      <c r="BC2418" s="6"/>
      <c r="BD2418" s="6"/>
      <c r="BE2418" s="6"/>
      <c r="BF2418" s="6"/>
      <c r="BG2418" s="6"/>
      <c r="BH2418" s="6"/>
      <c r="BI2418" s="6"/>
      <c r="BJ2418" s="6"/>
    </row>
    <row r="2419" spans="1:62" x14ac:dyDescent="0.3">
      <c r="A2419" s="9"/>
      <c r="B2419" s="76"/>
      <c r="C2419" s="9"/>
      <c r="D2419" s="9"/>
      <c r="E2419" s="9"/>
      <c r="F2419" s="15"/>
      <c r="G2419" s="5"/>
      <c r="H2419" s="5"/>
      <c r="I2419" s="9"/>
      <c r="J2419" s="9"/>
      <c r="K2419" s="9"/>
      <c r="L2419" s="9"/>
      <c r="M2419" s="9"/>
      <c r="N2419" s="9"/>
      <c r="O2419" s="9"/>
      <c r="P2419" s="9"/>
      <c r="Q2419" s="9"/>
      <c r="R2419" s="9"/>
      <c r="S2419" s="9"/>
      <c r="T2419" s="9"/>
      <c r="U2419" s="9"/>
      <c r="V2419" s="9"/>
      <c r="W2419" s="9"/>
      <c r="Y2419" s="17"/>
      <c r="AA2419" s="9"/>
      <c r="AB2419" s="9"/>
      <c r="AC2419" s="9"/>
      <c r="AD2419" s="9"/>
      <c r="AE2419" s="14"/>
      <c r="AF2419" s="14"/>
      <c r="AG2419" s="14"/>
      <c r="AH2419" s="14"/>
      <c r="AI2419" s="14"/>
      <c r="AJ2419" s="14"/>
      <c r="AK2419" s="6"/>
      <c r="AL2419" s="6"/>
      <c r="AM2419" s="6"/>
      <c r="AN2419" s="6"/>
      <c r="AO2419" s="6"/>
      <c r="AP2419" s="6"/>
      <c r="AQ2419" s="6"/>
      <c r="AR2419" s="6"/>
      <c r="AS2419" s="6"/>
      <c r="AT2419" s="6"/>
      <c r="AU2419" s="39"/>
      <c r="AV2419" s="39"/>
      <c r="AW2419" s="6"/>
      <c r="AX2419" s="6"/>
      <c r="AY2419" s="6"/>
      <c r="AZ2419" s="6"/>
      <c r="BA2419" s="6"/>
      <c r="BB2419" s="6"/>
      <c r="BC2419" s="6"/>
      <c r="BD2419" s="6"/>
      <c r="BE2419" s="6"/>
      <c r="BF2419" s="6"/>
      <c r="BG2419" s="6"/>
      <c r="BH2419" s="6"/>
      <c r="BI2419" s="6"/>
      <c r="BJ2419" s="6"/>
    </row>
    <row r="2420" spans="1:62" x14ac:dyDescent="0.3">
      <c r="A2420" s="135"/>
      <c r="B2420" s="76"/>
      <c r="C2420" s="9"/>
      <c r="D2420" s="9"/>
      <c r="E2420" s="9"/>
      <c r="F2420" s="15"/>
      <c r="G2420" s="5"/>
      <c r="H2420" s="5"/>
      <c r="I2420" s="9"/>
      <c r="J2420" s="9"/>
      <c r="K2420" s="9"/>
      <c r="L2420" s="9"/>
      <c r="M2420" s="9"/>
      <c r="N2420" s="9"/>
      <c r="O2420" s="9"/>
      <c r="P2420" s="9"/>
      <c r="Q2420" s="9"/>
      <c r="R2420" s="9"/>
      <c r="S2420" s="9"/>
      <c r="T2420" s="9"/>
      <c r="U2420" s="9"/>
      <c r="V2420" s="8"/>
      <c r="W2420" s="8"/>
      <c r="X2420" s="7"/>
      <c r="Y2420" s="18"/>
      <c r="Z2420" s="7"/>
      <c r="AA2420" s="7"/>
      <c r="AB2420" s="7"/>
      <c r="AC2420" s="9"/>
      <c r="AD2420" s="8"/>
      <c r="AE2420" s="14"/>
      <c r="AF2420" s="14"/>
      <c r="AG2420" s="14"/>
      <c r="AH2420" s="14"/>
      <c r="AI2420" s="14"/>
      <c r="AJ2420" s="14"/>
      <c r="AK2420" s="136"/>
      <c r="AL2420" s="6"/>
      <c r="AM2420" s="5"/>
      <c r="AN2420" s="5"/>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row>
    <row r="2421" spans="1:62" x14ac:dyDescent="0.3">
      <c r="A2421" s="9"/>
      <c r="B2421" s="76"/>
      <c r="C2421" s="9"/>
      <c r="D2421" s="9"/>
      <c r="E2421" s="9"/>
      <c r="F2421" s="15"/>
      <c r="G2421" s="5"/>
      <c r="H2421" s="5"/>
      <c r="I2421" s="9"/>
      <c r="J2421" s="9"/>
      <c r="K2421" s="9"/>
      <c r="L2421" s="9"/>
      <c r="M2421" s="9"/>
      <c r="N2421" s="9"/>
      <c r="O2421" s="9"/>
      <c r="P2421" s="9"/>
      <c r="Q2421" s="9"/>
      <c r="R2421" s="9"/>
      <c r="S2421" s="9"/>
      <c r="T2421" s="9"/>
      <c r="U2421" s="9"/>
      <c r="V2421" s="9"/>
      <c r="W2421" s="9"/>
      <c r="Y2421" s="17"/>
      <c r="AA2421" s="9"/>
      <c r="AB2421" s="9"/>
      <c r="AC2421" s="9"/>
      <c r="AD2421" s="9"/>
      <c r="AE2421" s="14"/>
      <c r="AF2421" s="14"/>
      <c r="AG2421" s="14"/>
      <c r="AH2421" s="14"/>
      <c r="AI2421" s="14"/>
      <c r="AJ2421" s="14"/>
      <c r="AK2421" s="6"/>
      <c r="AL2421" s="6"/>
      <c r="AM2421" s="6"/>
      <c r="AN2421" s="6"/>
      <c r="AO2421" s="6"/>
      <c r="AP2421" s="6"/>
      <c r="AQ2421" s="6"/>
      <c r="AR2421" s="6"/>
      <c r="AS2421" s="6"/>
      <c r="AT2421" s="6"/>
      <c r="AU2421" s="39"/>
      <c r="AV2421" s="39"/>
      <c r="AW2421" s="6"/>
      <c r="AX2421" s="6"/>
      <c r="AY2421" s="6"/>
      <c r="AZ2421" s="6"/>
      <c r="BA2421" s="6"/>
      <c r="BB2421" s="6"/>
      <c r="BC2421" s="6"/>
      <c r="BD2421" s="6"/>
      <c r="BE2421" s="6"/>
      <c r="BF2421" s="6"/>
      <c r="BG2421" s="6"/>
      <c r="BH2421" s="6"/>
      <c r="BI2421" s="6"/>
      <c r="BJ2421" s="6"/>
    </row>
    <row r="2422" spans="1:62" ht="13.5" customHeight="1" x14ac:dyDescent="0.35">
      <c r="A2422" s="120"/>
      <c r="B2422" s="19"/>
      <c r="C2422" s="1"/>
      <c r="D2422" s="9"/>
      <c r="E2422" s="1"/>
      <c r="F2422" s="15"/>
      <c r="G2422" s="37"/>
      <c r="H2422" s="5"/>
      <c r="I2422" s="22"/>
      <c r="J2422" s="22"/>
      <c r="K2422" s="22"/>
      <c r="L2422" s="60"/>
      <c r="M2422" s="60"/>
      <c r="N2422" s="60"/>
      <c r="O2422" s="60"/>
      <c r="P2422" s="60"/>
      <c r="Q2422" s="60"/>
      <c r="R2422" s="60"/>
      <c r="S2422" s="60"/>
      <c r="T2422" s="60"/>
      <c r="U2422" s="60"/>
      <c r="V2422" s="60"/>
      <c r="W2422" s="60"/>
      <c r="X2422" s="60"/>
      <c r="Y2422" s="59"/>
      <c r="Z2422" s="20"/>
      <c r="AA2422" s="60"/>
      <c r="AB2422" s="60"/>
      <c r="AC2422" s="60"/>
      <c r="AD2422" s="60"/>
      <c r="AE2422" s="22"/>
      <c r="AF2422" s="22"/>
      <c r="AG2422" s="22"/>
      <c r="AH2422" s="22"/>
      <c r="AI2422" s="22"/>
      <c r="AJ2422" s="22"/>
      <c r="AK2422" s="39"/>
      <c r="AL2422" s="39"/>
      <c r="AM2422" s="39"/>
      <c r="AN2422" s="39"/>
      <c r="AO2422" s="39"/>
      <c r="AP2422" s="39"/>
      <c r="AQ2422" s="39"/>
      <c r="AR2422" s="40"/>
      <c r="AS2422" s="39"/>
      <c r="AT2422" s="40"/>
      <c r="AU2422" s="39"/>
      <c r="AV2422" s="39"/>
      <c r="AW2422" s="39"/>
      <c r="AX2422" s="39"/>
      <c r="AY2422" s="39"/>
      <c r="AZ2422" s="40"/>
      <c r="BA2422" s="39"/>
      <c r="BB2422" s="40"/>
      <c r="BC2422" s="39"/>
      <c r="BD2422" s="40"/>
      <c r="BE2422" s="39"/>
      <c r="BF2422" s="39"/>
      <c r="BG2422" s="39"/>
      <c r="BH2422" s="56"/>
      <c r="BI2422" s="56"/>
      <c r="BJ2422" s="133"/>
    </row>
    <row r="2423" spans="1:62" x14ac:dyDescent="0.3">
      <c r="A2423" s="9"/>
      <c r="B2423" s="76"/>
      <c r="C2423" s="9"/>
      <c r="D2423" s="9"/>
      <c r="E2423" s="9"/>
      <c r="F2423" s="15"/>
      <c r="G2423" s="5"/>
      <c r="H2423" s="5"/>
      <c r="I2423" s="9"/>
      <c r="J2423" s="9"/>
      <c r="K2423" s="9"/>
      <c r="L2423" s="9"/>
      <c r="M2423" s="9"/>
      <c r="N2423" s="9"/>
      <c r="O2423" s="9"/>
      <c r="P2423" s="9"/>
      <c r="Q2423" s="9"/>
      <c r="R2423" s="9"/>
      <c r="S2423" s="9"/>
      <c r="T2423" s="9"/>
      <c r="U2423" s="9"/>
      <c r="V2423" s="9"/>
      <c r="W2423" s="9"/>
      <c r="Y2423" s="17"/>
      <c r="AA2423" s="9"/>
      <c r="AB2423" s="9"/>
      <c r="AC2423" s="9"/>
      <c r="AD2423" s="9"/>
      <c r="AE2423" s="14"/>
      <c r="AF2423" s="14"/>
      <c r="AG2423" s="14"/>
      <c r="AH2423" s="14"/>
      <c r="AI2423" s="14"/>
      <c r="AJ2423" s="14"/>
      <c r="AK2423" s="6"/>
      <c r="AL2423" s="6"/>
      <c r="AM2423" s="6"/>
      <c r="AN2423" s="6"/>
      <c r="AO2423" s="6"/>
      <c r="AP2423" s="6"/>
      <c r="AQ2423" s="6"/>
      <c r="AR2423" s="6"/>
      <c r="AS2423" s="6"/>
      <c r="AT2423" s="6"/>
      <c r="AU2423" s="39"/>
      <c r="AV2423" s="39"/>
      <c r="AW2423" s="6"/>
      <c r="AX2423" s="6"/>
      <c r="AY2423" s="6"/>
      <c r="AZ2423" s="6"/>
      <c r="BA2423" s="6"/>
      <c r="BB2423" s="6"/>
      <c r="BC2423" s="6"/>
      <c r="BD2423" s="6"/>
      <c r="BE2423" s="6"/>
      <c r="BF2423" s="6"/>
      <c r="BG2423" s="6"/>
      <c r="BH2423" s="6"/>
      <c r="BI2423" s="6"/>
      <c r="BJ2423" s="6"/>
    </row>
    <row r="2424" spans="1:62" ht="13.5" customHeight="1" x14ac:dyDescent="0.35">
      <c r="A2424" s="120"/>
      <c r="B2424" s="19"/>
      <c r="C2424" s="1"/>
      <c r="D2424" s="9"/>
      <c r="E2424" s="1"/>
      <c r="F2424" s="15"/>
      <c r="G2424" s="37"/>
      <c r="H2424" s="5"/>
      <c r="I2424" s="22"/>
      <c r="J2424" s="22"/>
      <c r="K2424" s="22"/>
      <c r="L2424" s="60"/>
      <c r="M2424" s="60"/>
      <c r="N2424" s="60"/>
      <c r="O2424" s="60"/>
      <c r="P2424" s="60"/>
      <c r="Q2424" s="60"/>
      <c r="R2424" s="60"/>
      <c r="S2424" s="60"/>
      <c r="T2424" s="60"/>
      <c r="U2424" s="60"/>
      <c r="V2424" s="60"/>
      <c r="W2424" s="60"/>
      <c r="X2424" s="60"/>
      <c r="Y2424" s="59"/>
      <c r="Z2424" s="20"/>
      <c r="AA2424" s="60"/>
      <c r="AB2424" s="60"/>
      <c r="AC2424" s="60"/>
      <c r="AD2424" s="60"/>
      <c r="AE2424" s="22"/>
      <c r="AF2424" s="22"/>
      <c r="AG2424" s="22"/>
      <c r="AH2424" s="22"/>
      <c r="AI2424" s="22"/>
      <c r="AJ2424" s="22"/>
      <c r="AK2424" s="39"/>
      <c r="AL2424" s="39"/>
      <c r="AM2424" s="39"/>
      <c r="AN2424" s="39"/>
      <c r="AO2424" s="39"/>
      <c r="AP2424" s="39"/>
      <c r="AQ2424" s="39"/>
      <c r="AR2424" s="40"/>
      <c r="AS2424" s="39"/>
      <c r="AT2424" s="40"/>
      <c r="AU2424" s="39"/>
      <c r="AV2424" s="39"/>
      <c r="AW2424" s="39"/>
      <c r="AX2424" s="39"/>
      <c r="AY2424" s="39"/>
      <c r="AZ2424" s="40"/>
      <c r="BA2424" s="39"/>
      <c r="BB2424" s="40"/>
      <c r="BC2424" s="39"/>
      <c r="BD2424" s="40"/>
      <c r="BE2424" s="39"/>
      <c r="BF2424" s="39"/>
      <c r="BG2424" s="39"/>
      <c r="BH2424" s="56"/>
      <c r="BI2424" s="56"/>
      <c r="BJ2424" s="133"/>
    </row>
    <row r="2425" spans="1:62" ht="13.5" customHeight="1" x14ac:dyDescent="0.35">
      <c r="A2425" s="120"/>
      <c r="B2425" s="19"/>
      <c r="C2425" s="1"/>
      <c r="D2425" s="9"/>
      <c r="E2425" s="1"/>
      <c r="F2425" s="15"/>
      <c r="G2425" s="37"/>
      <c r="H2425" s="5"/>
      <c r="I2425" s="22"/>
      <c r="J2425" s="22"/>
      <c r="K2425" s="22"/>
      <c r="L2425" s="60"/>
      <c r="M2425" s="60"/>
      <c r="N2425" s="60"/>
      <c r="O2425" s="60"/>
      <c r="P2425" s="60"/>
      <c r="Q2425" s="60"/>
      <c r="R2425" s="60"/>
      <c r="S2425" s="60"/>
      <c r="T2425" s="60"/>
      <c r="U2425" s="60"/>
      <c r="V2425" s="60"/>
      <c r="W2425" s="60"/>
      <c r="X2425" s="60"/>
      <c r="Y2425" s="59"/>
      <c r="Z2425" s="20"/>
      <c r="AA2425" s="60"/>
      <c r="AB2425" s="60"/>
      <c r="AC2425" s="60"/>
      <c r="AD2425" s="60"/>
      <c r="AE2425" s="22"/>
      <c r="AF2425" s="22"/>
      <c r="AG2425" s="22"/>
      <c r="AH2425" s="22"/>
      <c r="AI2425" s="22"/>
      <c r="AJ2425" s="22"/>
      <c r="AK2425" s="39"/>
      <c r="AL2425" s="39"/>
      <c r="AM2425" s="39"/>
      <c r="AN2425" s="39"/>
      <c r="AO2425" s="39"/>
      <c r="AP2425" s="39"/>
      <c r="AQ2425" s="39"/>
      <c r="AR2425" s="40"/>
      <c r="AS2425" s="39"/>
      <c r="AT2425" s="40"/>
      <c r="AU2425" s="39"/>
      <c r="AV2425" s="39"/>
      <c r="AW2425" s="39"/>
      <c r="AX2425" s="39"/>
      <c r="AY2425" s="39"/>
      <c r="AZ2425" s="40"/>
      <c r="BA2425" s="39"/>
      <c r="BB2425" s="40"/>
      <c r="BC2425" s="39"/>
      <c r="BD2425" s="40"/>
      <c r="BE2425" s="39"/>
      <c r="BF2425" s="39"/>
      <c r="BG2425" s="39"/>
      <c r="BH2425" s="56"/>
      <c r="BI2425" s="56"/>
      <c r="BJ2425" s="133"/>
    </row>
    <row r="2426" spans="1:62" ht="13.5" customHeight="1" x14ac:dyDescent="0.35">
      <c r="A2426" s="120"/>
      <c r="B2426" s="19"/>
      <c r="C2426" s="1"/>
      <c r="D2426" s="9"/>
      <c r="E2426" s="1"/>
      <c r="F2426" s="15"/>
      <c r="G2426" s="37"/>
      <c r="H2426" s="5"/>
      <c r="I2426" s="22"/>
      <c r="J2426" s="22"/>
      <c r="K2426" s="22"/>
      <c r="L2426" s="60"/>
      <c r="M2426" s="60"/>
      <c r="N2426" s="60"/>
      <c r="O2426" s="60"/>
      <c r="P2426" s="60"/>
      <c r="Q2426" s="60"/>
      <c r="R2426" s="60"/>
      <c r="S2426" s="60"/>
      <c r="T2426" s="60"/>
      <c r="U2426" s="60"/>
      <c r="V2426" s="60"/>
      <c r="W2426" s="60"/>
      <c r="X2426" s="60"/>
      <c r="Y2426" s="59"/>
      <c r="Z2426" s="20"/>
      <c r="AA2426" s="60"/>
      <c r="AB2426" s="60"/>
      <c r="AC2426" s="60"/>
      <c r="AD2426" s="60"/>
      <c r="AE2426" s="22"/>
      <c r="AF2426" s="22"/>
      <c r="AG2426" s="22"/>
      <c r="AH2426" s="22"/>
      <c r="AI2426" s="22"/>
      <c r="AJ2426" s="22"/>
      <c r="AK2426" s="39"/>
      <c r="AL2426" s="39"/>
      <c r="AM2426" s="39"/>
      <c r="AN2426" s="39"/>
      <c r="AO2426" s="39"/>
      <c r="AP2426" s="39"/>
      <c r="AQ2426" s="39"/>
      <c r="AR2426" s="40"/>
      <c r="AS2426" s="39"/>
      <c r="AT2426" s="40"/>
      <c r="AU2426" s="39"/>
      <c r="AV2426" s="39"/>
      <c r="AW2426" s="39"/>
      <c r="AX2426" s="39"/>
      <c r="AY2426" s="39"/>
      <c r="AZ2426" s="40"/>
      <c r="BA2426" s="39"/>
      <c r="BB2426" s="40"/>
      <c r="BC2426" s="39"/>
      <c r="BD2426" s="40"/>
      <c r="BE2426" s="39"/>
      <c r="BF2426" s="39"/>
      <c r="BG2426" s="39"/>
      <c r="BH2426" s="56"/>
      <c r="BI2426" s="56"/>
      <c r="BJ2426" s="133"/>
    </row>
    <row r="2427" spans="1:62" x14ac:dyDescent="0.3">
      <c r="A2427" s="135"/>
      <c r="B2427" s="76"/>
      <c r="C2427" s="9"/>
      <c r="D2427" s="9"/>
      <c r="E2427" s="9"/>
      <c r="F2427" s="15"/>
      <c r="G2427" s="5"/>
      <c r="H2427" s="5"/>
      <c r="I2427" s="9"/>
      <c r="J2427" s="9"/>
      <c r="K2427" s="9"/>
      <c r="L2427" s="9"/>
      <c r="M2427" s="9"/>
      <c r="N2427" s="9"/>
      <c r="O2427" s="9"/>
      <c r="P2427" s="9"/>
      <c r="Q2427" s="9"/>
      <c r="R2427" s="9"/>
      <c r="S2427" s="9"/>
      <c r="T2427" s="9"/>
      <c r="U2427" s="9"/>
      <c r="V2427" s="8"/>
      <c r="W2427" s="8"/>
      <c r="X2427" s="7"/>
      <c r="Y2427" s="18"/>
      <c r="Z2427" s="7"/>
      <c r="AA2427" s="7"/>
      <c r="AB2427" s="7"/>
      <c r="AC2427" s="9"/>
      <c r="AD2427" s="8"/>
      <c r="AE2427" s="14"/>
      <c r="AF2427" s="14"/>
      <c r="AG2427" s="14"/>
      <c r="AH2427" s="14"/>
      <c r="AI2427" s="14"/>
      <c r="AJ2427" s="14"/>
      <c r="AK2427" s="136"/>
      <c r="AL2427" s="6"/>
      <c r="AM2427" s="5"/>
      <c r="AN2427" s="5"/>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row>
    <row r="2428" spans="1:62" x14ac:dyDescent="0.3">
      <c r="A2428" s="9"/>
      <c r="B2428" s="76"/>
      <c r="C2428" s="9"/>
      <c r="D2428" s="9"/>
      <c r="E2428" s="9"/>
      <c r="F2428" s="15"/>
      <c r="G2428" s="5"/>
      <c r="H2428" s="5"/>
      <c r="I2428" s="9"/>
      <c r="J2428" s="9"/>
      <c r="K2428" s="9"/>
      <c r="L2428" s="9"/>
      <c r="M2428" s="9"/>
      <c r="N2428" s="9"/>
      <c r="O2428" s="9"/>
      <c r="P2428" s="9"/>
      <c r="Q2428" s="9"/>
      <c r="R2428" s="9"/>
      <c r="S2428" s="9"/>
      <c r="T2428" s="9"/>
      <c r="U2428" s="9"/>
      <c r="V2428" s="9"/>
      <c r="W2428" s="9"/>
      <c r="Y2428" s="17"/>
      <c r="AA2428" s="9"/>
      <c r="AB2428" s="9"/>
      <c r="AC2428" s="9"/>
      <c r="AD2428" s="9"/>
      <c r="AE2428" s="14"/>
      <c r="AF2428" s="14"/>
      <c r="AG2428" s="14"/>
      <c r="AH2428" s="14"/>
      <c r="AI2428" s="14"/>
      <c r="AJ2428" s="14"/>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row>
    <row r="2429" spans="1:62" ht="13.5" customHeight="1" x14ac:dyDescent="0.35">
      <c r="A2429" s="120"/>
      <c r="B2429" s="19"/>
      <c r="C2429" s="1"/>
      <c r="D2429" s="9"/>
      <c r="E2429" s="1"/>
      <c r="F2429" s="15"/>
      <c r="G2429" s="37"/>
      <c r="H2429" s="5"/>
      <c r="I2429" s="22"/>
      <c r="J2429" s="22"/>
      <c r="K2429" s="22"/>
      <c r="L2429" s="60"/>
      <c r="M2429" s="60"/>
      <c r="N2429" s="60"/>
      <c r="O2429" s="60"/>
      <c r="P2429" s="60"/>
      <c r="Q2429" s="60"/>
      <c r="R2429" s="60"/>
      <c r="S2429" s="60"/>
      <c r="T2429" s="60"/>
      <c r="U2429" s="60"/>
      <c r="V2429" s="60"/>
      <c r="W2429" s="60"/>
      <c r="X2429" s="60"/>
      <c r="Y2429" s="59"/>
      <c r="Z2429" s="20"/>
      <c r="AA2429" s="60"/>
      <c r="AB2429" s="60"/>
      <c r="AC2429" s="60"/>
      <c r="AD2429" s="60"/>
      <c r="AE2429" s="22"/>
      <c r="AF2429" s="22"/>
      <c r="AG2429" s="22"/>
      <c r="AH2429" s="22"/>
      <c r="AI2429" s="22"/>
      <c r="AJ2429" s="22"/>
      <c r="AK2429" s="39"/>
      <c r="AL2429" s="39"/>
      <c r="AM2429" s="39"/>
      <c r="AN2429" s="39"/>
      <c r="AO2429" s="39"/>
      <c r="AP2429" s="39"/>
      <c r="AQ2429" s="39"/>
      <c r="AR2429" s="40"/>
      <c r="AS2429" s="39"/>
      <c r="AT2429" s="40"/>
      <c r="AU2429" s="39"/>
      <c r="AV2429" s="39"/>
      <c r="AW2429" s="39"/>
      <c r="AX2429" s="39"/>
      <c r="AY2429" s="39"/>
      <c r="AZ2429" s="40"/>
      <c r="BA2429" s="39"/>
      <c r="BB2429" s="40"/>
      <c r="BC2429" s="39"/>
      <c r="BD2429" s="40"/>
      <c r="BE2429" s="39"/>
      <c r="BF2429" s="39"/>
      <c r="BG2429" s="39"/>
      <c r="BH2429" s="56"/>
      <c r="BI2429" s="56"/>
      <c r="BJ2429" s="133"/>
    </row>
    <row r="2430" spans="1:62" x14ac:dyDescent="0.3">
      <c r="A2430" s="9"/>
      <c r="B2430" s="76"/>
      <c r="C2430" s="9"/>
      <c r="D2430" s="9"/>
      <c r="E2430" s="9"/>
      <c r="F2430" s="15"/>
      <c r="G2430" s="5"/>
      <c r="H2430" s="5"/>
      <c r="I2430" s="9"/>
      <c r="J2430" s="9"/>
      <c r="K2430" s="9"/>
      <c r="L2430" s="9"/>
      <c r="M2430" s="9"/>
      <c r="N2430" s="9"/>
      <c r="O2430" s="9"/>
      <c r="P2430" s="9"/>
      <c r="Q2430" s="9"/>
      <c r="R2430" s="9"/>
      <c r="S2430" s="9"/>
      <c r="T2430" s="9"/>
      <c r="U2430" s="9"/>
      <c r="V2430" s="8"/>
      <c r="W2430" s="8"/>
      <c r="X2430" s="7"/>
      <c r="Y2430" s="18"/>
      <c r="Z2430" s="7"/>
      <c r="AA2430" s="7"/>
      <c r="AB2430" s="7"/>
      <c r="AC2430" s="9"/>
      <c r="AD2430" s="8"/>
      <c r="AE2430" s="14"/>
      <c r="AF2430" s="14"/>
      <c r="AG2430" s="14"/>
      <c r="AH2430" s="14"/>
      <c r="AI2430" s="14"/>
      <c r="AJ2430" s="14"/>
      <c r="AK2430" s="5"/>
      <c r="AL2430" s="6"/>
      <c r="AM2430" s="5"/>
      <c r="AN2430" s="5"/>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row>
    <row r="2431" spans="1:62" ht="13.5" customHeight="1" x14ac:dyDescent="0.35">
      <c r="A2431" s="120"/>
      <c r="B2431" s="19"/>
      <c r="C2431" s="1"/>
      <c r="D2431" s="9"/>
      <c r="E2431" s="1"/>
      <c r="F2431" s="15"/>
      <c r="G2431" s="37"/>
      <c r="H2431" s="5"/>
      <c r="I2431" s="22"/>
      <c r="J2431" s="22"/>
      <c r="K2431" s="22"/>
      <c r="L2431" s="60"/>
      <c r="M2431" s="60"/>
      <c r="N2431" s="60"/>
      <c r="O2431" s="60"/>
      <c r="P2431" s="60"/>
      <c r="Q2431" s="60"/>
      <c r="R2431" s="60"/>
      <c r="S2431" s="60"/>
      <c r="T2431" s="60"/>
      <c r="U2431" s="60"/>
      <c r="V2431" s="60"/>
      <c r="W2431" s="60"/>
      <c r="X2431" s="60"/>
      <c r="Y2431" s="59"/>
      <c r="Z2431" s="20"/>
      <c r="AA2431" s="60"/>
      <c r="AB2431" s="60"/>
      <c r="AC2431" s="60"/>
      <c r="AD2431" s="60"/>
      <c r="AE2431" s="22"/>
      <c r="AF2431" s="22"/>
      <c r="AG2431" s="22"/>
      <c r="AH2431" s="22"/>
      <c r="AI2431" s="22"/>
      <c r="AJ2431" s="22"/>
      <c r="AK2431" s="39"/>
      <c r="AL2431" s="39"/>
      <c r="AM2431" s="39"/>
      <c r="AN2431" s="39"/>
      <c r="AO2431" s="39"/>
      <c r="AP2431" s="39"/>
      <c r="AQ2431" s="39"/>
      <c r="AR2431" s="40"/>
      <c r="AS2431" s="39"/>
      <c r="AT2431" s="40"/>
      <c r="AU2431" s="39"/>
      <c r="AV2431" s="39"/>
      <c r="AW2431" s="39"/>
      <c r="AX2431" s="39"/>
      <c r="AY2431" s="39"/>
      <c r="AZ2431" s="40"/>
      <c r="BA2431" s="39"/>
      <c r="BB2431" s="40"/>
      <c r="BC2431" s="39"/>
      <c r="BD2431" s="40"/>
      <c r="BE2431" s="39"/>
      <c r="BF2431" s="39"/>
      <c r="BG2431" s="39"/>
      <c r="BH2431" s="56"/>
      <c r="BI2431" s="56"/>
      <c r="BJ2431" s="133"/>
    </row>
    <row r="2432" spans="1:62" x14ac:dyDescent="0.3">
      <c r="A2432" s="135"/>
      <c r="B2432" s="76"/>
      <c r="C2432" s="9"/>
      <c r="D2432" s="9"/>
      <c r="E2432" s="9"/>
      <c r="F2432" s="15"/>
      <c r="G2432" s="5"/>
      <c r="H2432" s="5"/>
      <c r="I2432" s="9"/>
      <c r="J2432" s="9"/>
      <c r="K2432" s="9"/>
      <c r="L2432" s="9"/>
      <c r="M2432" s="9"/>
      <c r="N2432" s="9"/>
      <c r="O2432" s="9"/>
      <c r="P2432" s="9"/>
      <c r="Q2432" s="9"/>
      <c r="R2432" s="9"/>
      <c r="S2432" s="9"/>
      <c r="T2432" s="9"/>
      <c r="U2432" s="9"/>
      <c r="V2432" s="8"/>
      <c r="W2432" s="8"/>
      <c r="X2432" s="7"/>
      <c r="Y2432" s="18"/>
      <c r="Z2432" s="7"/>
      <c r="AA2432" s="7"/>
      <c r="AB2432" s="7"/>
      <c r="AC2432" s="9"/>
      <c r="AD2432" s="8"/>
      <c r="AE2432" s="14"/>
      <c r="AF2432" s="14"/>
      <c r="AG2432" s="14"/>
      <c r="AH2432" s="14"/>
      <c r="AI2432" s="14"/>
      <c r="AJ2432" s="14"/>
      <c r="AK2432" s="136"/>
      <c r="AL2432" s="6"/>
      <c r="AM2432" s="5"/>
      <c r="AN2432" s="5"/>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row>
    <row r="2433" spans="1:62" x14ac:dyDescent="0.3">
      <c r="A2433" s="9"/>
      <c r="B2433" s="76"/>
      <c r="C2433" s="9"/>
      <c r="D2433" s="9"/>
      <c r="E2433" s="9"/>
      <c r="F2433" s="15"/>
      <c r="G2433" s="5"/>
      <c r="H2433" s="5"/>
      <c r="I2433" s="9"/>
      <c r="J2433" s="9"/>
      <c r="K2433" s="9"/>
      <c r="L2433" s="9"/>
      <c r="M2433" s="9"/>
      <c r="N2433" s="9"/>
      <c r="O2433" s="9"/>
      <c r="P2433" s="9"/>
      <c r="Q2433" s="9"/>
      <c r="R2433" s="9"/>
      <c r="S2433" s="9"/>
      <c r="T2433" s="9"/>
      <c r="U2433" s="9"/>
      <c r="V2433" s="9"/>
      <c r="W2433" s="9"/>
      <c r="Y2433" s="17"/>
      <c r="AA2433" s="9"/>
      <c r="AB2433" s="9"/>
      <c r="AC2433" s="9"/>
      <c r="AD2433" s="9"/>
      <c r="AE2433" s="14"/>
      <c r="AF2433" s="14"/>
      <c r="AG2433" s="14"/>
      <c r="AH2433" s="14"/>
      <c r="AI2433" s="14"/>
      <c r="AJ2433" s="14"/>
      <c r="AK2433" s="6"/>
      <c r="AL2433" s="6"/>
      <c r="AM2433" s="6"/>
      <c r="AN2433" s="6"/>
      <c r="AO2433" s="6"/>
      <c r="AP2433" s="6"/>
      <c r="AQ2433" s="6"/>
      <c r="AR2433" s="6"/>
      <c r="AS2433" s="6"/>
      <c r="AT2433" s="6"/>
      <c r="AU2433" s="39"/>
      <c r="AV2433" s="39"/>
      <c r="AW2433" s="6"/>
      <c r="AX2433" s="6"/>
      <c r="AY2433" s="6"/>
      <c r="AZ2433" s="6"/>
      <c r="BA2433" s="6"/>
      <c r="BB2433" s="6"/>
      <c r="BC2433" s="6"/>
      <c r="BD2433" s="6"/>
      <c r="BE2433" s="6"/>
      <c r="BF2433" s="6"/>
      <c r="BG2433" s="6"/>
      <c r="BH2433" s="6"/>
      <c r="BI2433" s="6"/>
      <c r="BJ2433" s="6"/>
    </row>
    <row r="2434" spans="1:62" x14ac:dyDescent="0.3">
      <c r="A2434" s="135"/>
      <c r="B2434" s="76"/>
      <c r="C2434" s="9"/>
      <c r="D2434" s="9"/>
      <c r="E2434" s="9"/>
      <c r="F2434" s="15"/>
      <c r="G2434" s="5"/>
      <c r="H2434" s="5"/>
      <c r="I2434" s="9"/>
      <c r="J2434" s="9"/>
      <c r="K2434" s="9"/>
      <c r="L2434" s="9"/>
      <c r="M2434" s="9"/>
      <c r="N2434" s="9"/>
      <c r="O2434" s="9"/>
      <c r="P2434" s="9"/>
      <c r="Q2434" s="9"/>
      <c r="R2434" s="9"/>
      <c r="S2434" s="9"/>
      <c r="T2434" s="9"/>
      <c r="U2434" s="9"/>
      <c r="V2434" s="8"/>
      <c r="W2434" s="8"/>
      <c r="X2434" s="7"/>
      <c r="Y2434" s="18"/>
      <c r="Z2434" s="7"/>
      <c r="AA2434" s="7"/>
      <c r="AB2434" s="7"/>
      <c r="AC2434" s="9"/>
      <c r="AD2434" s="8"/>
      <c r="AE2434" s="14"/>
      <c r="AF2434" s="14"/>
      <c r="AG2434" s="14"/>
      <c r="AH2434" s="14"/>
      <c r="AI2434" s="14"/>
      <c r="AJ2434" s="14"/>
      <c r="AK2434" s="136"/>
      <c r="AL2434" s="6"/>
      <c r="AM2434" s="5"/>
      <c r="AN2434" s="5"/>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row>
    <row r="2435" spans="1:62" ht="13.5" customHeight="1" x14ac:dyDescent="0.35">
      <c r="A2435" s="120"/>
      <c r="B2435" s="19"/>
      <c r="C2435" s="1"/>
      <c r="D2435" s="9"/>
      <c r="E2435" s="1"/>
      <c r="F2435" s="15"/>
      <c r="G2435" s="37"/>
      <c r="H2435" s="5"/>
      <c r="I2435" s="22"/>
      <c r="J2435" s="22"/>
      <c r="K2435" s="22"/>
      <c r="L2435" s="60"/>
      <c r="M2435" s="60"/>
      <c r="N2435" s="60"/>
      <c r="O2435" s="60"/>
      <c r="P2435" s="60"/>
      <c r="Q2435" s="60"/>
      <c r="R2435" s="60"/>
      <c r="S2435" s="60"/>
      <c r="T2435" s="60"/>
      <c r="U2435" s="60"/>
      <c r="V2435" s="60"/>
      <c r="W2435" s="60"/>
      <c r="X2435" s="60"/>
      <c r="Y2435" s="59"/>
      <c r="Z2435" s="20"/>
      <c r="AA2435" s="60"/>
      <c r="AB2435" s="60"/>
      <c r="AC2435" s="60"/>
      <c r="AD2435" s="60"/>
      <c r="AE2435" s="22"/>
      <c r="AF2435" s="22"/>
      <c r="AG2435" s="22"/>
      <c r="AH2435" s="22"/>
      <c r="AI2435" s="22"/>
      <c r="AJ2435" s="22"/>
      <c r="AK2435" s="39"/>
      <c r="AL2435" s="39"/>
      <c r="AM2435" s="39"/>
      <c r="AN2435" s="39"/>
      <c r="AO2435" s="39"/>
      <c r="AP2435" s="39"/>
      <c r="AQ2435" s="39"/>
      <c r="AR2435" s="40"/>
      <c r="AS2435" s="39"/>
      <c r="AT2435" s="40"/>
      <c r="AU2435" s="39"/>
      <c r="AV2435" s="39"/>
      <c r="AW2435" s="39"/>
      <c r="AX2435" s="39"/>
      <c r="AY2435" s="39"/>
      <c r="AZ2435" s="40"/>
      <c r="BA2435" s="39"/>
      <c r="BB2435" s="40"/>
      <c r="BC2435" s="39"/>
      <c r="BD2435" s="40"/>
      <c r="BE2435" s="39"/>
      <c r="BF2435" s="39"/>
      <c r="BG2435" s="39"/>
      <c r="BH2435" s="56"/>
      <c r="BI2435" s="56"/>
      <c r="BJ2435" s="133"/>
    </row>
    <row r="2436" spans="1:62" ht="13.5" customHeight="1" x14ac:dyDescent="0.35">
      <c r="A2436" s="120"/>
      <c r="B2436" s="76"/>
      <c r="C2436" s="1"/>
      <c r="D2436" s="9"/>
      <c r="E2436" s="1"/>
      <c r="F2436" s="15"/>
      <c r="G2436" s="5"/>
      <c r="H2436" s="5"/>
      <c r="I2436" s="22"/>
      <c r="J2436" s="22"/>
      <c r="K2436" s="22"/>
      <c r="L2436" s="60"/>
      <c r="M2436" s="60"/>
      <c r="N2436" s="60"/>
      <c r="O2436" s="60"/>
      <c r="P2436" s="60"/>
      <c r="Q2436" s="60"/>
      <c r="R2436" s="60"/>
      <c r="S2436" s="60"/>
      <c r="T2436" s="60"/>
      <c r="U2436" s="60"/>
      <c r="V2436" s="60"/>
      <c r="W2436" s="60"/>
      <c r="X2436" s="60"/>
      <c r="Y2436" s="59"/>
      <c r="Z2436" s="20"/>
      <c r="AA2436" s="60"/>
      <c r="AB2436" s="60"/>
      <c r="AC2436" s="60"/>
      <c r="AD2436" s="60"/>
      <c r="AE2436" s="22"/>
      <c r="AF2436" s="22"/>
      <c r="AG2436" s="22"/>
      <c r="AH2436" s="22"/>
      <c r="AI2436" s="22"/>
      <c r="AJ2436" s="22"/>
      <c r="AK2436" s="39"/>
      <c r="AL2436" s="39"/>
      <c r="AM2436" s="39"/>
      <c r="AN2436" s="39"/>
      <c r="AO2436" s="39"/>
      <c r="AP2436" s="39"/>
      <c r="AQ2436" s="39"/>
      <c r="AR2436" s="40"/>
      <c r="AS2436" s="39"/>
      <c r="AT2436" s="40"/>
      <c r="AU2436" s="39"/>
      <c r="AV2436" s="39"/>
      <c r="AW2436" s="39"/>
      <c r="AX2436" s="39"/>
      <c r="AY2436" s="39"/>
      <c r="AZ2436" s="40"/>
      <c r="BA2436" s="39"/>
      <c r="BB2436" s="40"/>
      <c r="BC2436" s="39"/>
      <c r="BD2436" s="40"/>
      <c r="BE2436" s="39"/>
      <c r="BF2436" s="39"/>
      <c r="BG2436" s="39"/>
      <c r="BH2436" s="56"/>
      <c r="BI2436" s="56"/>
      <c r="BJ2436" s="133"/>
    </row>
    <row r="2437" spans="1:62" x14ac:dyDescent="0.3">
      <c r="A2437" s="9"/>
      <c r="B2437" s="76"/>
      <c r="C2437" s="9"/>
      <c r="D2437" s="9"/>
      <c r="E2437" s="9"/>
      <c r="F2437" s="15"/>
      <c r="G2437" s="5"/>
      <c r="H2437" s="5"/>
      <c r="I2437" s="9"/>
      <c r="J2437" s="9"/>
      <c r="K2437" s="9"/>
      <c r="L2437" s="9"/>
      <c r="M2437" s="9"/>
      <c r="N2437" s="9"/>
      <c r="O2437" s="9"/>
      <c r="P2437" s="9"/>
      <c r="Q2437" s="9"/>
      <c r="R2437" s="9"/>
      <c r="S2437" s="9"/>
      <c r="T2437" s="9"/>
      <c r="U2437" s="9"/>
      <c r="V2437" s="9"/>
      <c r="W2437" s="9"/>
      <c r="Y2437" s="17"/>
      <c r="AA2437" s="9"/>
      <c r="AB2437" s="9"/>
      <c r="AC2437" s="9"/>
      <c r="AD2437" s="9"/>
      <c r="AE2437" s="14"/>
      <c r="AF2437" s="14"/>
      <c r="AG2437" s="14"/>
      <c r="AH2437" s="14"/>
      <c r="AI2437" s="14"/>
      <c r="AJ2437" s="14"/>
      <c r="AK2437" s="6"/>
      <c r="AL2437" s="6"/>
      <c r="AM2437" s="6"/>
      <c r="AN2437" s="6"/>
      <c r="AO2437" s="6"/>
      <c r="AP2437" s="6"/>
      <c r="AQ2437" s="6"/>
      <c r="AR2437" s="6"/>
      <c r="AS2437" s="6"/>
      <c r="AT2437" s="6"/>
      <c r="AU2437" s="39"/>
      <c r="AV2437" s="39"/>
      <c r="AW2437" s="6"/>
      <c r="AX2437" s="6"/>
      <c r="AY2437" s="6"/>
      <c r="AZ2437" s="6"/>
      <c r="BA2437" s="6"/>
      <c r="BB2437" s="6"/>
      <c r="BC2437" s="6"/>
      <c r="BD2437" s="6"/>
      <c r="BE2437" s="6"/>
      <c r="BF2437" s="6"/>
      <c r="BG2437" s="6"/>
      <c r="BH2437" s="6"/>
      <c r="BI2437" s="6"/>
      <c r="BJ2437" s="6"/>
    </row>
    <row r="2438" spans="1:62" x14ac:dyDescent="0.3">
      <c r="A2438" s="9"/>
      <c r="B2438" s="76"/>
      <c r="C2438" s="9"/>
      <c r="D2438" s="9"/>
      <c r="E2438" s="9"/>
      <c r="F2438" s="15"/>
      <c r="G2438" s="5"/>
      <c r="H2438" s="5"/>
      <c r="I2438" s="9"/>
      <c r="J2438" s="9"/>
      <c r="K2438" s="9"/>
      <c r="L2438" s="9"/>
      <c r="M2438" s="9"/>
      <c r="N2438" s="9"/>
      <c r="O2438" s="9"/>
      <c r="P2438" s="9"/>
      <c r="Q2438" s="9"/>
      <c r="R2438" s="9"/>
      <c r="S2438" s="9"/>
      <c r="T2438" s="9"/>
      <c r="U2438" s="9"/>
      <c r="V2438" s="9"/>
      <c r="W2438" s="9"/>
      <c r="Y2438" s="17"/>
      <c r="AA2438" s="9"/>
      <c r="AB2438" s="9"/>
      <c r="AC2438" s="9"/>
      <c r="AD2438" s="9"/>
      <c r="AE2438" s="14"/>
      <c r="AF2438" s="14"/>
      <c r="AG2438" s="14"/>
      <c r="AH2438" s="14"/>
      <c r="AI2438" s="14"/>
      <c r="AJ2438" s="14"/>
      <c r="AK2438" s="6"/>
      <c r="AL2438" s="6"/>
      <c r="AM2438" s="6"/>
      <c r="AN2438" s="6"/>
      <c r="AO2438" s="6"/>
      <c r="AP2438" s="6"/>
      <c r="AQ2438" s="6"/>
      <c r="AR2438" s="6"/>
      <c r="AS2438" s="6"/>
      <c r="AT2438" s="6"/>
      <c r="AU2438" s="39"/>
      <c r="AV2438" s="39"/>
      <c r="AW2438" s="6"/>
      <c r="AX2438" s="6"/>
      <c r="AY2438" s="6"/>
      <c r="AZ2438" s="6"/>
      <c r="BA2438" s="6"/>
      <c r="BB2438" s="6"/>
      <c r="BC2438" s="6"/>
      <c r="BD2438" s="6"/>
      <c r="BE2438" s="6"/>
      <c r="BF2438" s="6"/>
      <c r="BG2438" s="6"/>
      <c r="BH2438" s="6"/>
      <c r="BI2438" s="6"/>
      <c r="BJ2438" s="6"/>
    </row>
    <row r="2439" spans="1:62" x14ac:dyDescent="0.3">
      <c r="A2439" s="9"/>
      <c r="B2439" s="76"/>
      <c r="C2439" s="9"/>
      <c r="D2439" s="9"/>
      <c r="E2439" s="9"/>
      <c r="F2439" s="15"/>
      <c r="G2439" s="5"/>
      <c r="H2439" s="5"/>
      <c r="I2439" s="9"/>
      <c r="J2439" s="9"/>
      <c r="K2439" s="9"/>
      <c r="L2439" s="9"/>
      <c r="M2439" s="9"/>
      <c r="N2439" s="9"/>
      <c r="O2439" s="9"/>
      <c r="P2439" s="9"/>
      <c r="Q2439" s="9"/>
      <c r="R2439" s="9"/>
      <c r="S2439" s="9"/>
      <c r="T2439" s="9"/>
      <c r="U2439" s="9"/>
      <c r="V2439" s="8"/>
      <c r="W2439" s="8"/>
      <c r="X2439" s="7"/>
      <c r="Y2439" s="18"/>
      <c r="Z2439" s="7"/>
      <c r="AA2439" s="7"/>
      <c r="AB2439" s="7"/>
      <c r="AC2439" s="9"/>
      <c r="AD2439" s="8"/>
      <c r="AE2439" s="14"/>
      <c r="AF2439" s="14"/>
      <c r="AG2439" s="14"/>
      <c r="AH2439" s="14"/>
      <c r="AI2439" s="14"/>
      <c r="AJ2439" s="14"/>
      <c r="AK2439" s="5"/>
      <c r="AL2439" s="6"/>
      <c r="AM2439" s="5"/>
      <c r="AN2439" s="5"/>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row>
    <row r="2440" spans="1:62" ht="13.5" customHeight="1" x14ac:dyDescent="0.35">
      <c r="A2440" s="120"/>
      <c r="B2440" s="76"/>
      <c r="C2440" s="1"/>
      <c r="D2440" s="9"/>
      <c r="E2440" s="1"/>
      <c r="F2440" s="15"/>
      <c r="G2440" s="5"/>
      <c r="H2440" s="5"/>
      <c r="I2440" s="22"/>
      <c r="J2440" s="22"/>
      <c r="K2440" s="22"/>
      <c r="L2440" s="60"/>
      <c r="M2440" s="60"/>
      <c r="N2440" s="60"/>
      <c r="O2440" s="60"/>
      <c r="P2440" s="60"/>
      <c r="Q2440" s="60"/>
      <c r="R2440" s="60"/>
      <c r="S2440" s="60"/>
      <c r="T2440" s="60"/>
      <c r="U2440" s="60"/>
      <c r="V2440" s="60"/>
      <c r="W2440" s="60"/>
      <c r="X2440" s="60"/>
      <c r="Y2440" s="59"/>
      <c r="Z2440" s="20"/>
      <c r="AA2440" s="60"/>
      <c r="AB2440" s="60"/>
      <c r="AC2440" s="60"/>
      <c r="AD2440" s="60"/>
      <c r="AE2440" s="22"/>
      <c r="AF2440" s="22"/>
      <c r="AG2440" s="22"/>
      <c r="AH2440" s="22"/>
      <c r="AI2440" s="22"/>
      <c r="AJ2440" s="22"/>
      <c r="AK2440" s="39"/>
      <c r="AL2440" s="39"/>
      <c r="AM2440" s="39"/>
      <c r="AN2440" s="39"/>
      <c r="AO2440" s="39"/>
      <c r="AP2440" s="39"/>
      <c r="AQ2440" s="39"/>
      <c r="AR2440" s="40"/>
      <c r="AS2440" s="39"/>
      <c r="AT2440" s="40"/>
      <c r="AU2440" s="39"/>
      <c r="AV2440" s="39"/>
      <c r="AW2440" s="39"/>
      <c r="AX2440" s="39"/>
      <c r="AY2440" s="39"/>
      <c r="AZ2440" s="40"/>
      <c r="BA2440" s="39"/>
      <c r="BB2440" s="40"/>
      <c r="BC2440" s="39"/>
      <c r="BD2440" s="40"/>
      <c r="BE2440" s="39"/>
      <c r="BF2440" s="39"/>
      <c r="BG2440" s="39"/>
      <c r="BH2440" s="56"/>
      <c r="BI2440" s="56"/>
      <c r="BJ2440" s="133"/>
    </row>
    <row r="2441" spans="1:62" ht="13.5" customHeight="1" x14ac:dyDescent="0.35">
      <c r="A2441" s="120"/>
      <c r="B2441" s="19"/>
      <c r="C2441" s="1"/>
      <c r="D2441" s="9"/>
      <c r="E2441" s="1"/>
      <c r="F2441" s="15"/>
      <c r="G2441" s="37"/>
      <c r="H2441" s="5"/>
      <c r="I2441" s="22"/>
      <c r="J2441" s="22"/>
      <c r="K2441" s="22"/>
      <c r="L2441" s="60"/>
      <c r="M2441" s="60"/>
      <c r="N2441" s="60"/>
      <c r="O2441" s="60"/>
      <c r="P2441" s="60"/>
      <c r="Q2441" s="60"/>
      <c r="R2441" s="60"/>
      <c r="S2441" s="60"/>
      <c r="T2441" s="60"/>
      <c r="U2441" s="60"/>
      <c r="V2441" s="60"/>
      <c r="W2441" s="60"/>
      <c r="X2441" s="60"/>
      <c r="Y2441" s="59"/>
      <c r="Z2441" s="20"/>
      <c r="AA2441" s="60"/>
      <c r="AB2441" s="60"/>
      <c r="AC2441" s="60"/>
      <c r="AD2441" s="60"/>
      <c r="AE2441" s="22"/>
      <c r="AF2441" s="22"/>
      <c r="AG2441" s="22"/>
      <c r="AH2441" s="22"/>
      <c r="AI2441" s="22"/>
      <c r="AJ2441" s="22"/>
      <c r="AK2441" s="39"/>
      <c r="AL2441" s="39"/>
      <c r="AM2441" s="39"/>
      <c r="AN2441" s="39"/>
      <c r="AO2441" s="39"/>
      <c r="AP2441" s="39"/>
      <c r="AQ2441" s="39"/>
      <c r="AR2441" s="40"/>
      <c r="AS2441" s="39"/>
      <c r="AT2441" s="40"/>
      <c r="AU2441" s="39"/>
      <c r="AV2441" s="39"/>
      <c r="AW2441" s="39"/>
      <c r="AX2441" s="39"/>
      <c r="AY2441" s="39"/>
      <c r="AZ2441" s="40"/>
      <c r="BA2441" s="39"/>
      <c r="BB2441" s="40"/>
      <c r="BC2441" s="39"/>
      <c r="BD2441" s="40"/>
      <c r="BE2441" s="39"/>
      <c r="BF2441" s="39"/>
      <c r="BG2441" s="39"/>
      <c r="BH2441" s="56"/>
      <c r="BI2441" s="56"/>
      <c r="BJ2441" s="133"/>
    </row>
    <row r="2442" spans="1:62" x14ac:dyDescent="0.3">
      <c r="A2442" s="9"/>
      <c r="B2442" s="76"/>
      <c r="C2442" s="9"/>
      <c r="D2442" s="9"/>
      <c r="E2442" s="9"/>
      <c r="F2442" s="15"/>
      <c r="G2442" s="5"/>
      <c r="H2442" s="5"/>
      <c r="I2442" s="9"/>
      <c r="J2442" s="9"/>
      <c r="K2442" s="9"/>
      <c r="L2442" s="9"/>
      <c r="M2442" s="9"/>
      <c r="N2442" s="9"/>
      <c r="O2442" s="9"/>
      <c r="P2442" s="9"/>
      <c r="Q2442" s="9"/>
      <c r="R2442" s="9"/>
      <c r="S2442" s="9"/>
      <c r="T2442" s="9"/>
      <c r="U2442" s="9"/>
      <c r="V2442" s="8"/>
      <c r="W2442" s="8"/>
      <c r="X2442" s="7"/>
      <c r="Y2442" s="18"/>
      <c r="Z2442" s="7"/>
      <c r="AA2442" s="7"/>
      <c r="AB2442" s="7"/>
      <c r="AC2442" s="9"/>
      <c r="AD2442" s="8"/>
      <c r="AE2442" s="14"/>
      <c r="AF2442" s="14"/>
      <c r="AG2442" s="14"/>
      <c r="AH2442" s="14"/>
      <c r="AI2442" s="14"/>
      <c r="AJ2442" s="14"/>
      <c r="AK2442" s="5"/>
      <c r="AL2442" s="6"/>
      <c r="AM2442" s="5"/>
      <c r="AN2442" s="5"/>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row>
    <row r="2443" spans="1:62" x14ac:dyDescent="0.3">
      <c r="A2443" s="135"/>
      <c r="B2443" s="76"/>
      <c r="C2443" s="9"/>
      <c r="D2443" s="9"/>
      <c r="E2443" s="9"/>
      <c r="F2443" s="15"/>
      <c r="G2443" s="5"/>
      <c r="H2443" s="5"/>
      <c r="I2443" s="9"/>
      <c r="J2443" s="9"/>
      <c r="K2443" s="9"/>
      <c r="L2443" s="9"/>
      <c r="M2443" s="9"/>
      <c r="N2443" s="9"/>
      <c r="O2443" s="9"/>
      <c r="P2443" s="9"/>
      <c r="Q2443" s="9"/>
      <c r="R2443" s="9"/>
      <c r="S2443" s="9"/>
      <c r="T2443" s="9"/>
      <c r="U2443" s="9"/>
      <c r="V2443" s="8"/>
      <c r="W2443" s="8"/>
      <c r="X2443" s="7"/>
      <c r="Y2443" s="18"/>
      <c r="Z2443" s="7"/>
      <c r="AA2443" s="7"/>
      <c r="AB2443" s="7"/>
      <c r="AC2443" s="9"/>
      <c r="AD2443" s="8"/>
      <c r="AE2443" s="14"/>
      <c r="AF2443" s="14"/>
      <c r="AG2443" s="14"/>
      <c r="AH2443" s="14"/>
      <c r="AI2443" s="14"/>
      <c r="AJ2443" s="14"/>
      <c r="AK2443" s="136"/>
      <c r="AL2443" s="6"/>
      <c r="AM2443" s="5"/>
      <c r="AN2443" s="5"/>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row>
    <row r="2444" spans="1:62" ht="13.5" customHeight="1" x14ac:dyDescent="0.35">
      <c r="A2444" s="120"/>
      <c r="B2444" s="76"/>
      <c r="C2444" s="1"/>
      <c r="D2444" s="9"/>
      <c r="E2444" s="1"/>
      <c r="F2444" s="15"/>
      <c r="G2444" s="5"/>
      <c r="H2444" s="5"/>
      <c r="I2444" s="22"/>
      <c r="J2444" s="22"/>
      <c r="K2444" s="22"/>
      <c r="L2444" s="60"/>
      <c r="M2444" s="60"/>
      <c r="N2444" s="60"/>
      <c r="O2444" s="60"/>
      <c r="P2444" s="60"/>
      <c r="Q2444" s="60"/>
      <c r="R2444" s="60"/>
      <c r="S2444" s="60"/>
      <c r="T2444" s="60"/>
      <c r="U2444" s="60"/>
      <c r="V2444" s="60"/>
      <c r="W2444" s="60"/>
      <c r="X2444" s="60"/>
      <c r="Y2444" s="59"/>
      <c r="Z2444" s="20"/>
      <c r="AA2444" s="60"/>
      <c r="AB2444" s="60"/>
      <c r="AC2444" s="60"/>
      <c r="AD2444" s="60"/>
      <c r="AE2444" s="22"/>
      <c r="AF2444" s="22"/>
      <c r="AG2444" s="22"/>
      <c r="AH2444" s="22"/>
      <c r="AI2444" s="22"/>
      <c r="AJ2444" s="22"/>
      <c r="AK2444" s="39"/>
      <c r="AL2444" s="39"/>
      <c r="AM2444" s="39"/>
      <c r="AN2444" s="39"/>
      <c r="AO2444" s="39"/>
      <c r="AP2444" s="39"/>
      <c r="AQ2444" s="39"/>
      <c r="AR2444" s="40"/>
      <c r="AS2444" s="39"/>
      <c r="AT2444" s="40"/>
      <c r="AU2444" s="39"/>
      <c r="AV2444" s="39"/>
      <c r="AW2444" s="39"/>
      <c r="AX2444" s="39"/>
      <c r="AY2444" s="39"/>
      <c r="AZ2444" s="40"/>
      <c r="BA2444" s="39"/>
      <c r="BB2444" s="40"/>
      <c r="BC2444" s="39"/>
      <c r="BD2444" s="40"/>
      <c r="BE2444" s="39"/>
      <c r="BF2444" s="39"/>
      <c r="BG2444" s="39"/>
      <c r="BH2444" s="56"/>
      <c r="BI2444" s="56"/>
      <c r="BJ2444" s="133"/>
    </row>
    <row r="2445" spans="1:62" x14ac:dyDescent="0.3">
      <c r="A2445" s="9"/>
      <c r="B2445" s="76"/>
      <c r="C2445" s="9"/>
      <c r="D2445" s="9"/>
      <c r="E2445" s="9"/>
      <c r="F2445" s="15"/>
      <c r="G2445" s="5"/>
      <c r="H2445" s="5"/>
      <c r="I2445" s="9"/>
      <c r="J2445" s="9"/>
      <c r="K2445" s="9"/>
      <c r="L2445" s="9"/>
      <c r="M2445" s="9"/>
      <c r="N2445" s="9"/>
      <c r="O2445" s="9"/>
      <c r="P2445" s="9"/>
      <c r="Q2445" s="9"/>
      <c r="R2445" s="9"/>
      <c r="S2445" s="9"/>
      <c r="T2445" s="9"/>
      <c r="U2445" s="9"/>
      <c r="V2445" s="8"/>
      <c r="W2445" s="8"/>
      <c r="X2445" s="7"/>
      <c r="Y2445" s="18"/>
      <c r="Z2445" s="7"/>
      <c r="AA2445" s="7"/>
      <c r="AB2445" s="7"/>
      <c r="AC2445" s="9"/>
      <c r="AD2445" s="8"/>
      <c r="AE2445" s="14"/>
      <c r="AF2445" s="14"/>
      <c r="AG2445" s="14"/>
      <c r="AH2445" s="14"/>
      <c r="AI2445" s="14"/>
      <c r="AJ2445" s="14"/>
      <c r="AK2445" s="5"/>
      <c r="AL2445" s="6"/>
      <c r="AM2445" s="5"/>
      <c r="AN2445" s="5"/>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row>
    <row r="2446" spans="1:62" x14ac:dyDescent="0.3">
      <c r="A2446" s="9"/>
      <c r="B2446" s="76"/>
      <c r="C2446" s="9"/>
      <c r="D2446" s="9"/>
      <c r="E2446" s="9"/>
      <c r="F2446" s="15"/>
      <c r="G2446" s="5"/>
      <c r="H2446" s="5"/>
      <c r="I2446" s="9"/>
      <c r="J2446" s="9"/>
      <c r="K2446" s="9"/>
      <c r="L2446" s="9"/>
      <c r="M2446" s="9"/>
      <c r="N2446" s="9"/>
      <c r="O2446" s="9"/>
      <c r="P2446" s="9"/>
      <c r="Q2446" s="9"/>
      <c r="R2446" s="9"/>
      <c r="S2446" s="9"/>
      <c r="T2446" s="9"/>
      <c r="U2446" s="9"/>
      <c r="V2446" s="9"/>
      <c r="W2446" s="9"/>
      <c r="Y2446" s="17"/>
      <c r="AA2446" s="9"/>
      <c r="AB2446" s="9"/>
      <c r="AC2446" s="9"/>
      <c r="AD2446" s="9"/>
      <c r="AE2446" s="14"/>
      <c r="AF2446" s="14"/>
      <c r="AG2446" s="14"/>
      <c r="AH2446" s="14"/>
      <c r="AI2446" s="14"/>
      <c r="AJ2446" s="14"/>
      <c r="AK2446" s="6"/>
      <c r="AL2446" s="6"/>
      <c r="AM2446" s="6"/>
      <c r="AN2446" s="6"/>
      <c r="AO2446" s="6"/>
      <c r="AP2446" s="6"/>
      <c r="AQ2446" s="6"/>
      <c r="AR2446" s="6"/>
      <c r="AS2446" s="6"/>
      <c r="AT2446" s="6"/>
      <c r="AU2446" s="39"/>
      <c r="AV2446" s="39"/>
      <c r="AW2446" s="6"/>
      <c r="AX2446" s="6"/>
      <c r="AY2446" s="6"/>
      <c r="AZ2446" s="6"/>
      <c r="BA2446" s="6"/>
      <c r="BB2446" s="6"/>
      <c r="BC2446" s="6"/>
      <c r="BD2446" s="6"/>
      <c r="BE2446" s="6"/>
      <c r="BF2446" s="6"/>
      <c r="BG2446" s="6"/>
      <c r="BH2446" s="6"/>
      <c r="BI2446" s="6"/>
      <c r="BJ2446" s="6"/>
    </row>
    <row r="2447" spans="1:62" x14ac:dyDescent="0.3">
      <c r="A2447" s="9"/>
      <c r="B2447" s="76"/>
      <c r="C2447" s="9"/>
      <c r="D2447" s="9"/>
      <c r="E2447" s="9"/>
      <c r="F2447" s="15"/>
      <c r="G2447" s="5"/>
      <c r="H2447" s="5"/>
      <c r="I2447" s="9"/>
      <c r="J2447" s="9"/>
      <c r="K2447" s="9"/>
      <c r="L2447" s="9"/>
      <c r="M2447" s="9"/>
      <c r="N2447" s="9"/>
      <c r="O2447" s="9"/>
      <c r="P2447" s="9"/>
      <c r="Q2447" s="9"/>
      <c r="R2447" s="9"/>
      <c r="S2447" s="9"/>
      <c r="T2447" s="9"/>
      <c r="U2447" s="9"/>
      <c r="V2447" s="9"/>
      <c r="W2447" s="9"/>
      <c r="Y2447" s="17"/>
      <c r="AA2447" s="9"/>
      <c r="AB2447" s="9"/>
      <c r="AC2447" s="9"/>
      <c r="AD2447" s="9"/>
      <c r="AE2447" s="14"/>
      <c r="AF2447" s="14"/>
      <c r="AG2447" s="14"/>
      <c r="AH2447" s="14"/>
      <c r="AI2447" s="14"/>
      <c r="AJ2447" s="14"/>
      <c r="AK2447" s="6"/>
      <c r="AL2447" s="6"/>
      <c r="AM2447" s="6"/>
      <c r="AN2447" s="6"/>
      <c r="AO2447" s="6"/>
      <c r="AP2447" s="6"/>
      <c r="AQ2447" s="6"/>
      <c r="AR2447" s="6"/>
      <c r="AS2447" s="6"/>
      <c r="AT2447" s="6"/>
      <c r="AU2447" s="39"/>
      <c r="AV2447" s="39"/>
      <c r="AW2447" s="6"/>
      <c r="AX2447" s="6"/>
      <c r="AY2447" s="6"/>
      <c r="AZ2447" s="6"/>
      <c r="BA2447" s="6"/>
      <c r="BB2447" s="6"/>
      <c r="BC2447" s="6"/>
      <c r="BD2447" s="6"/>
      <c r="BE2447" s="6"/>
      <c r="BF2447" s="6"/>
      <c r="BG2447" s="6"/>
      <c r="BH2447" s="6"/>
      <c r="BI2447" s="6"/>
      <c r="BJ2447" s="6"/>
    </row>
    <row r="2448" spans="1:62" x14ac:dyDescent="0.3">
      <c r="A2448" s="9"/>
      <c r="B2448" s="76"/>
      <c r="C2448" s="9"/>
      <c r="D2448" s="9"/>
      <c r="E2448" s="9"/>
      <c r="F2448" s="15"/>
      <c r="G2448" s="5"/>
      <c r="H2448" s="5"/>
      <c r="I2448" s="9"/>
      <c r="J2448" s="9"/>
      <c r="K2448" s="9"/>
      <c r="L2448" s="9"/>
      <c r="M2448" s="9"/>
      <c r="N2448" s="9"/>
      <c r="O2448" s="9"/>
      <c r="P2448" s="9"/>
      <c r="Q2448" s="9"/>
      <c r="R2448" s="9"/>
      <c r="S2448" s="9"/>
      <c r="T2448" s="9"/>
      <c r="U2448" s="9"/>
      <c r="V2448" s="9"/>
      <c r="W2448" s="9"/>
      <c r="Y2448" s="17"/>
      <c r="AA2448" s="9"/>
      <c r="AB2448" s="9"/>
      <c r="AC2448" s="9"/>
      <c r="AD2448" s="9"/>
      <c r="AE2448" s="14"/>
      <c r="AF2448" s="14"/>
      <c r="AG2448" s="14"/>
      <c r="AH2448" s="14"/>
      <c r="AI2448" s="14"/>
      <c r="AJ2448" s="14"/>
      <c r="AK2448" s="6"/>
      <c r="AL2448" s="6"/>
      <c r="AM2448" s="6"/>
      <c r="AN2448" s="6"/>
      <c r="AO2448" s="6"/>
      <c r="AP2448" s="6"/>
      <c r="AQ2448" s="6"/>
      <c r="AR2448" s="6"/>
      <c r="AS2448" s="6"/>
      <c r="AT2448" s="6"/>
      <c r="AU2448" s="39"/>
      <c r="AV2448" s="39"/>
      <c r="AW2448" s="6"/>
      <c r="AX2448" s="6"/>
      <c r="AY2448" s="6"/>
      <c r="AZ2448" s="6"/>
      <c r="BA2448" s="6"/>
      <c r="BB2448" s="6"/>
      <c r="BC2448" s="6"/>
      <c r="BD2448" s="6"/>
      <c r="BE2448" s="6"/>
      <c r="BF2448" s="6"/>
      <c r="BG2448" s="6"/>
      <c r="BH2448" s="6"/>
      <c r="BI2448" s="6"/>
      <c r="BJ2448" s="6"/>
    </row>
    <row r="2449" spans="1:62" ht="13.5" customHeight="1" x14ac:dyDescent="0.35">
      <c r="A2449" s="120"/>
      <c r="B2449" s="76"/>
      <c r="C2449" s="1"/>
      <c r="D2449" s="9"/>
      <c r="E2449" s="1"/>
      <c r="F2449" s="15"/>
      <c r="G2449" s="5"/>
      <c r="H2449" s="5"/>
      <c r="I2449" s="22"/>
      <c r="J2449" s="22"/>
      <c r="K2449" s="22"/>
      <c r="L2449" s="60"/>
      <c r="M2449" s="60"/>
      <c r="N2449" s="60"/>
      <c r="O2449" s="60"/>
      <c r="P2449" s="60"/>
      <c r="Q2449" s="60"/>
      <c r="R2449" s="60"/>
      <c r="S2449" s="60"/>
      <c r="T2449" s="60"/>
      <c r="U2449" s="60"/>
      <c r="V2449" s="60"/>
      <c r="W2449" s="60"/>
      <c r="X2449" s="60"/>
      <c r="Y2449" s="59"/>
      <c r="Z2449" s="20"/>
      <c r="AA2449" s="60"/>
      <c r="AB2449" s="60"/>
      <c r="AC2449" s="60"/>
      <c r="AD2449" s="60"/>
      <c r="AE2449" s="22"/>
      <c r="AF2449" s="22"/>
      <c r="AG2449" s="22"/>
      <c r="AH2449" s="22"/>
      <c r="AI2449" s="22"/>
      <c r="AJ2449" s="22"/>
      <c r="AK2449" s="39"/>
      <c r="AL2449" s="39"/>
      <c r="AM2449" s="39"/>
      <c r="AN2449" s="39"/>
      <c r="AO2449" s="39"/>
      <c r="AP2449" s="39"/>
      <c r="AQ2449" s="39"/>
      <c r="AR2449" s="40"/>
      <c r="AS2449" s="39"/>
      <c r="AT2449" s="40"/>
      <c r="AU2449" s="39"/>
      <c r="AV2449" s="39"/>
      <c r="AW2449" s="39"/>
      <c r="AX2449" s="39"/>
      <c r="AY2449" s="39"/>
      <c r="AZ2449" s="40"/>
      <c r="BA2449" s="39"/>
      <c r="BB2449" s="40"/>
      <c r="BC2449" s="39"/>
      <c r="BD2449" s="40"/>
      <c r="BE2449" s="39"/>
      <c r="BF2449" s="39"/>
      <c r="BG2449" s="39"/>
      <c r="BH2449" s="56"/>
      <c r="BI2449" s="56"/>
      <c r="BJ2449" s="133"/>
    </row>
    <row r="2450" spans="1:62" x14ac:dyDescent="0.3">
      <c r="A2450" s="135"/>
      <c r="B2450" s="76"/>
      <c r="C2450" s="9"/>
      <c r="D2450" s="9"/>
      <c r="E2450" s="9"/>
      <c r="F2450" s="15"/>
      <c r="G2450" s="5"/>
      <c r="H2450" s="5"/>
      <c r="I2450" s="9"/>
      <c r="J2450" s="9"/>
      <c r="K2450" s="9"/>
      <c r="L2450" s="9"/>
      <c r="M2450" s="9"/>
      <c r="N2450" s="9"/>
      <c r="O2450" s="9"/>
      <c r="P2450" s="9"/>
      <c r="Q2450" s="9"/>
      <c r="R2450" s="9"/>
      <c r="S2450" s="9"/>
      <c r="T2450" s="9"/>
      <c r="U2450" s="9"/>
      <c r="V2450" s="8"/>
      <c r="W2450" s="8"/>
      <c r="X2450" s="7"/>
      <c r="Y2450" s="18"/>
      <c r="Z2450" s="7"/>
      <c r="AA2450" s="7"/>
      <c r="AB2450" s="7"/>
      <c r="AC2450" s="9"/>
      <c r="AD2450" s="8"/>
      <c r="AE2450" s="14"/>
      <c r="AF2450" s="14"/>
      <c r="AG2450" s="14"/>
      <c r="AH2450" s="14"/>
      <c r="AI2450" s="14"/>
      <c r="AJ2450" s="14"/>
      <c r="AK2450" s="136"/>
      <c r="AL2450" s="6"/>
      <c r="AM2450" s="5"/>
      <c r="AN2450" s="5"/>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row>
    <row r="2451" spans="1:62" x14ac:dyDescent="0.3">
      <c r="A2451" s="9"/>
      <c r="B2451" s="76"/>
      <c r="C2451" s="9"/>
      <c r="D2451" s="9"/>
      <c r="E2451" s="9"/>
      <c r="F2451" s="15"/>
      <c r="G2451" s="5"/>
      <c r="H2451" s="5"/>
      <c r="I2451" s="9"/>
      <c r="J2451" s="9"/>
      <c r="K2451" s="9"/>
      <c r="L2451" s="9"/>
      <c r="M2451" s="9"/>
      <c r="N2451" s="9"/>
      <c r="O2451" s="9"/>
      <c r="P2451" s="9"/>
      <c r="Q2451" s="9"/>
      <c r="R2451" s="9"/>
      <c r="S2451" s="9"/>
      <c r="T2451" s="9"/>
      <c r="U2451" s="9"/>
      <c r="V2451" s="9"/>
      <c r="W2451" s="9"/>
      <c r="Y2451" s="17"/>
      <c r="AA2451" s="9"/>
      <c r="AB2451" s="9"/>
      <c r="AC2451" s="9"/>
      <c r="AD2451" s="9"/>
      <c r="AE2451" s="14"/>
      <c r="AF2451" s="14"/>
      <c r="AG2451" s="14"/>
      <c r="AH2451" s="14"/>
      <c r="AI2451" s="14"/>
      <c r="AJ2451" s="14"/>
      <c r="AK2451" s="6"/>
      <c r="AL2451" s="6"/>
      <c r="AM2451" s="6"/>
      <c r="AN2451" s="6"/>
      <c r="AO2451" s="6"/>
      <c r="AP2451" s="6"/>
      <c r="AQ2451" s="6"/>
      <c r="AR2451" s="6"/>
      <c r="AS2451" s="6"/>
      <c r="AT2451" s="6"/>
      <c r="AU2451" s="39"/>
      <c r="AV2451" s="39"/>
      <c r="AW2451" s="6"/>
      <c r="AX2451" s="6"/>
      <c r="AY2451" s="6"/>
      <c r="AZ2451" s="6"/>
      <c r="BA2451" s="6"/>
      <c r="BB2451" s="6"/>
      <c r="BC2451" s="6"/>
      <c r="BD2451" s="6"/>
      <c r="BE2451" s="6"/>
      <c r="BF2451" s="6"/>
      <c r="BG2451" s="6"/>
      <c r="BH2451" s="6"/>
      <c r="BI2451" s="6"/>
      <c r="BJ2451" s="6"/>
    </row>
    <row r="2452" spans="1:62" ht="13.5" customHeight="1" x14ac:dyDescent="0.35">
      <c r="A2452" s="120"/>
      <c r="B2452" s="76"/>
      <c r="C2452" s="1"/>
      <c r="D2452" s="9"/>
      <c r="E2452" s="1"/>
      <c r="F2452" s="15"/>
      <c r="G2452" s="5"/>
      <c r="H2452" s="5"/>
      <c r="I2452" s="22"/>
      <c r="J2452" s="22"/>
      <c r="K2452" s="22"/>
      <c r="L2452" s="60"/>
      <c r="M2452" s="60"/>
      <c r="N2452" s="60"/>
      <c r="O2452" s="60"/>
      <c r="P2452" s="60"/>
      <c r="Q2452" s="60"/>
      <c r="R2452" s="60"/>
      <c r="S2452" s="60"/>
      <c r="T2452" s="60"/>
      <c r="U2452" s="60"/>
      <c r="V2452" s="60"/>
      <c r="W2452" s="60"/>
      <c r="X2452" s="60"/>
      <c r="Y2452" s="59"/>
      <c r="Z2452" s="20"/>
      <c r="AA2452" s="60"/>
      <c r="AB2452" s="60"/>
      <c r="AC2452" s="60"/>
      <c r="AD2452" s="60"/>
      <c r="AE2452" s="22"/>
      <c r="AF2452" s="22"/>
      <c r="AG2452" s="22"/>
      <c r="AH2452" s="22"/>
      <c r="AI2452" s="22"/>
      <c r="AJ2452" s="22"/>
      <c r="AK2452" s="39"/>
      <c r="AL2452" s="39"/>
      <c r="AM2452" s="39"/>
      <c r="AN2452" s="39"/>
      <c r="AO2452" s="39"/>
      <c r="AP2452" s="39"/>
      <c r="AQ2452" s="39"/>
      <c r="AR2452" s="40"/>
      <c r="AS2452" s="39"/>
      <c r="AT2452" s="40"/>
      <c r="AU2452" s="39"/>
      <c r="AV2452" s="39"/>
      <c r="AW2452" s="39"/>
      <c r="AX2452" s="39"/>
      <c r="AY2452" s="39"/>
      <c r="AZ2452" s="40"/>
      <c r="BA2452" s="39"/>
      <c r="BB2452" s="40"/>
      <c r="BC2452" s="39"/>
      <c r="BD2452" s="40"/>
      <c r="BE2452" s="39"/>
      <c r="BF2452" s="39"/>
      <c r="BG2452" s="39"/>
      <c r="BH2452" s="56"/>
      <c r="BI2452" s="56"/>
      <c r="BJ2452" s="133"/>
    </row>
    <row r="2453" spans="1:62" x14ac:dyDescent="0.3">
      <c r="A2453" s="9"/>
      <c r="B2453" s="76"/>
      <c r="C2453" s="9"/>
      <c r="D2453" s="9"/>
      <c r="E2453" s="9"/>
      <c r="F2453" s="15"/>
      <c r="G2453" s="5"/>
      <c r="H2453" s="5"/>
      <c r="I2453" s="9"/>
      <c r="J2453" s="9"/>
      <c r="K2453" s="9"/>
      <c r="L2453" s="9"/>
      <c r="M2453" s="9"/>
      <c r="N2453" s="9"/>
      <c r="O2453" s="9"/>
      <c r="P2453" s="9"/>
      <c r="Q2453" s="9"/>
      <c r="R2453" s="9"/>
      <c r="S2453" s="9"/>
      <c r="T2453" s="9"/>
      <c r="U2453" s="9"/>
      <c r="V2453" s="8"/>
      <c r="W2453" s="8"/>
      <c r="X2453" s="7"/>
      <c r="Y2453" s="18"/>
      <c r="Z2453" s="7"/>
      <c r="AA2453" s="7"/>
      <c r="AB2453" s="7"/>
      <c r="AC2453" s="9"/>
      <c r="AD2453" s="8"/>
      <c r="AE2453" s="14"/>
      <c r="AF2453" s="14"/>
      <c r="AG2453" s="14"/>
      <c r="AH2453" s="14"/>
      <c r="AI2453" s="14"/>
      <c r="AJ2453" s="14"/>
      <c r="AK2453" s="5"/>
      <c r="AL2453" s="6"/>
      <c r="AM2453" s="5"/>
      <c r="AN2453" s="5"/>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row>
    <row r="2454" spans="1:62" ht="13.5" customHeight="1" x14ac:dyDescent="0.35">
      <c r="A2454" s="120"/>
      <c r="B2454" s="76"/>
      <c r="C2454" s="1"/>
      <c r="D2454" s="9"/>
      <c r="E2454" s="1"/>
      <c r="F2454" s="15"/>
      <c r="G2454" s="5"/>
      <c r="H2454" s="5"/>
      <c r="I2454" s="22"/>
      <c r="J2454" s="22"/>
      <c r="K2454" s="22"/>
      <c r="L2454" s="60"/>
      <c r="M2454" s="60"/>
      <c r="N2454" s="60"/>
      <c r="O2454" s="60"/>
      <c r="P2454" s="60"/>
      <c r="Q2454" s="60"/>
      <c r="R2454" s="60"/>
      <c r="S2454" s="60"/>
      <c r="T2454" s="60"/>
      <c r="U2454" s="60"/>
      <c r="V2454" s="60"/>
      <c r="W2454" s="60"/>
      <c r="X2454" s="60"/>
      <c r="Y2454" s="59"/>
      <c r="Z2454" s="20"/>
      <c r="AA2454" s="60"/>
      <c r="AB2454" s="60"/>
      <c r="AC2454" s="60"/>
      <c r="AD2454" s="60"/>
      <c r="AE2454" s="22"/>
      <c r="AF2454" s="22"/>
      <c r="AG2454" s="22"/>
      <c r="AH2454" s="22"/>
      <c r="AI2454" s="22"/>
      <c r="AJ2454" s="22"/>
      <c r="AK2454" s="39"/>
      <c r="AL2454" s="39"/>
      <c r="AM2454" s="39"/>
      <c r="AN2454" s="39"/>
      <c r="AO2454" s="39"/>
      <c r="AP2454" s="39"/>
      <c r="AQ2454" s="39"/>
      <c r="AR2454" s="40"/>
      <c r="AS2454" s="39"/>
      <c r="AT2454" s="40"/>
      <c r="AU2454" s="39"/>
      <c r="AV2454" s="39"/>
      <c r="AW2454" s="39"/>
      <c r="AX2454" s="39"/>
      <c r="AY2454" s="39"/>
      <c r="AZ2454" s="40"/>
      <c r="BA2454" s="39"/>
      <c r="BB2454" s="40"/>
      <c r="BC2454" s="39"/>
      <c r="BD2454" s="40"/>
      <c r="BE2454" s="39"/>
      <c r="BF2454" s="39"/>
      <c r="BG2454" s="39"/>
      <c r="BH2454" s="56"/>
      <c r="BI2454" s="56"/>
      <c r="BJ2454" s="133"/>
    </row>
    <row r="2455" spans="1:62" ht="13.5" customHeight="1" x14ac:dyDescent="0.35">
      <c r="A2455" s="120"/>
      <c r="B2455" s="76"/>
      <c r="C2455" s="1"/>
      <c r="D2455" s="9"/>
      <c r="E2455" s="1"/>
      <c r="F2455" s="15"/>
      <c r="G2455" s="5"/>
      <c r="H2455" s="5"/>
      <c r="I2455" s="22"/>
      <c r="J2455" s="22"/>
      <c r="K2455" s="22"/>
      <c r="L2455" s="60"/>
      <c r="M2455" s="60"/>
      <c r="N2455" s="60"/>
      <c r="O2455" s="60"/>
      <c r="P2455" s="60"/>
      <c r="Q2455" s="60"/>
      <c r="R2455" s="60"/>
      <c r="S2455" s="60"/>
      <c r="T2455" s="60"/>
      <c r="U2455" s="60"/>
      <c r="V2455" s="60"/>
      <c r="W2455" s="60"/>
      <c r="X2455" s="60"/>
      <c r="Y2455" s="59"/>
      <c r="Z2455" s="20"/>
      <c r="AA2455" s="60"/>
      <c r="AB2455" s="60"/>
      <c r="AC2455" s="60"/>
      <c r="AD2455" s="60"/>
      <c r="AE2455" s="22"/>
      <c r="AF2455" s="22"/>
      <c r="AG2455" s="22"/>
      <c r="AH2455" s="22"/>
      <c r="AI2455" s="22"/>
      <c r="AJ2455" s="22"/>
      <c r="AK2455" s="39"/>
      <c r="AL2455" s="39"/>
      <c r="AM2455" s="39"/>
      <c r="AN2455" s="39"/>
      <c r="AO2455" s="39"/>
      <c r="AP2455" s="39"/>
      <c r="AQ2455" s="39"/>
      <c r="AR2455" s="40"/>
      <c r="AS2455" s="39"/>
      <c r="AT2455" s="40"/>
      <c r="AU2455" s="39"/>
      <c r="AV2455" s="39"/>
      <c r="AW2455" s="39"/>
      <c r="AX2455" s="39"/>
      <c r="AY2455" s="39"/>
      <c r="AZ2455" s="40"/>
      <c r="BA2455" s="39"/>
      <c r="BB2455" s="40"/>
      <c r="BC2455" s="39"/>
      <c r="BD2455" s="40"/>
      <c r="BE2455" s="39"/>
      <c r="BF2455" s="39"/>
      <c r="BG2455" s="39"/>
      <c r="BH2455" s="56"/>
      <c r="BI2455" s="56"/>
      <c r="BJ2455" s="133"/>
    </row>
    <row r="2456" spans="1:62" ht="13.5" customHeight="1" x14ac:dyDescent="0.35">
      <c r="A2456" s="120"/>
      <c r="B2456" s="19"/>
      <c r="C2456" s="1"/>
      <c r="D2456" s="9"/>
      <c r="E2456" s="1"/>
      <c r="F2456" s="15"/>
      <c r="G2456" s="37"/>
      <c r="H2456" s="5"/>
      <c r="I2456" s="22"/>
      <c r="J2456" s="22"/>
      <c r="K2456" s="22"/>
      <c r="L2456" s="60"/>
      <c r="M2456" s="60"/>
      <c r="N2456" s="60"/>
      <c r="O2456" s="60"/>
      <c r="P2456" s="60"/>
      <c r="Q2456" s="60"/>
      <c r="R2456" s="60"/>
      <c r="S2456" s="60"/>
      <c r="T2456" s="60"/>
      <c r="U2456" s="60"/>
      <c r="V2456" s="60"/>
      <c r="W2456" s="60"/>
      <c r="X2456" s="60"/>
      <c r="Y2456" s="59"/>
      <c r="Z2456" s="20"/>
      <c r="AA2456" s="60"/>
      <c r="AB2456" s="60"/>
      <c r="AC2456" s="60"/>
      <c r="AD2456" s="60"/>
      <c r="AE2456" s="22"/>
      <c r="AF2456" s="22"/>
      <c r="AG2456" s="22"/>
      <c r="AH2456" s="22"/>
      <c r="AI2456" s="22"/>
      <c r="AJ2456" s="22"/>
      <c r="AK2456" s="39"/>
      <c r="AL2456" s="39"/>
      <c r="AM2456" s="39"/>
      <c r="AN2456" s="39"/>
      <c r="AO2456" s="39"/>
      <c r="AP2456" s="39"/>
      <c r="AQ2456" s="39"/>
      <c r="AR2456" s="40"/>
      <c r="AS2456" s="39"/>
      <c r="AT2456" s="40"/>
      <c r="AU2456" s="39"/>
      <c r="AV2456" s="39"/>
      <c r="AW2456" s="39"/>
      <c r="AX2456" s="39"/>
      <c r="AY2456" s="39"/>
      <c r="AZ2456" s="40"/>
      <c r="BA2456" s="39"/>
      <c r="BB2456" s="40"/>
      <c r="BC2456" s="39"/>
      <c r="BD2456" s="40"/>
      <c r="BE2456" s="39"/>
      <c r="BF2456" s="39"/>
      <c r="BG2456" s="39"/>
      <c r="BH2456" s="56"/>
      <c r="BI2456" s="56"/>
      <c r="BJ2456" s="133"/>
    </row>
    <row r="2457" spans="1:62" ht="13.5" customHeight="1" x14ac:dyDescent="0.35">
      <c r="A2457" s="120"/>
      <c r="B2457" s="76"/>
      <c r="C2457" s="1"/>
      <c r="D2457" s="9"/>
      <c r="E2457" s="1"/>
      <c r="F2457" s="15"/>
      <c r="G2457" s="5"/>
      <c r="H2457" s="5"/>
      <c r="I2457" s="22"/>
      <c r="J2457" s="22"/>
      <c r="K2457" s="22"/>
      <c r="L2457" s="60"/>
      <c r="M2457" s="60"/>
      <c r="N2457" s="60"/>
      <c r="O2457" s="60"/>
      <c r="P2457" s="60"/>
      <c r="Q2457" s="60"/>
      <c r="R2457" s="60"/>
      <c r="S2457" s="60"/>
      <c r="T2457" s="60"/>
      <c r="U2457" s="60"/>
      <c r="V2457" s="60"/>
      <c r="W2457" s="60"/>
      <c r="X2457" s="60"/>
      <c r="Y2457" s="59"/>
      <c r="Z2457" s="20"/>
      <c r="AA2457" s="60"/>
      <c r="AB2457" s="60"/>
      <c r="AC2457" s="60"/>
      <c r="AD2457" s="60"/>
      <c r="AE2457" s="22"/>
      <c r="AF2457" s="22"/>
      <c r="AG2457" s="22"/>
      <c r="AH2457" s="22"/>
      <c r="AI2457" s="22"/>
      <c r="AJ2457" s="22"/>
      <c r="AK2457" s="39"/>
      <c r="AL2457" s="39"/>
      <c r="AM2457" s="39"/>
      <c r="AN2457" s="39"/>
      <c r="AO2457" s="39"/>
      <c r="AP2457" s="39"/>
      <c r="AQ2457" s="39"/>
      <c r="AR2457" s="40"/>
      <c r="AS2457" s="39"/>
      <c r="AT2457" s="40"/>
      <c r="AU2457" s="39"/>
      <c r="AV2457" s="39"/>
      <c r="AW2457" s="39"/>
      <c r="AX2457" s="39"/>
      <c r="AY2457" s="39"/>
      <c r="AZ2457" s="40"/>
      <c r="BA2457" s="39"/>
      <c r="BB2457" s="40"/>
      <c r="BC2457" s="39"/>
      <c r="BD2457" s="40"/>
      <c r="BE2457" s="39"/>
      <c r="BF2457" s="39"/>
      <c r="BG2457" s="39"/>
      <c r="BH2457" s="56"/>
      <c r="BI2457" s="56"/>
      <c r="BJ2457" s="133"/>
    </row>
    <row r="2458" spans="1:62" ht="13.5" customHeight="1" x14ac:dyDescent="0.35">
      <c r="A2458" s="120"/>
      <c r="B2458" s="19"/>
      <c r="C2458" s="9"/>
      <c r="D2458" s="9"/>
      <c r="E2458" s="1"/>
      <c r="F2458" s="15"/>
      <c r="G2458" s="37"/>
      <c r="H2458" s="5"/>
      <c r="I2458" s="22"/>
      <c r="J2458" s="22"/>
      <c r="K2458" s="22"/>
      <c r="L2458" s="60"/>
      <c r="M2458" s="60"/>
      <c r="N2458" s="60"/>
      <c r="O2458" s="60"/>
      <c r="P2458" s="60"/>
      <c r="Q2458" s="60"/>
      <c r="R2458" s="60"/>
      <c r="S2458" s="60"/>
      <c r="T2458" s="60"/>
      <c r="U2458" s="60"/>
      <c r="V2458" s="60"/>
      <c r="W2458" s="60"/>
      <c r="X2458" s="60"/>
      <c r="Y2458" s="59"/>
      <c r="Z2458" s="20"/>
      <c r="AA2458" s="60"/>
      <c r="AB2458" s="60"/>
      <c r="AC2458" s="60"/>
      <c r="AD2458" s="60"/>
      <c r="AE2458" s="22"/>
      <c r="AF2458" s="22"/>
      <c r="AG2458" s="22"/>
      <c r="AH2458" s="22"/>
      <c r="AI2458" s="22"/>
      <c r="AJ2458" s="22"/>
      <c r="AK2458" s="39"/>
      <c r="AL2458" s="39"/>
      <c r="AM2458" s="39"/>
      <c r="AN2458" s="39"/>
      <c r="AO2458" s="39"/>
      <c r="AP2458" s="39"/>
      <c r="AQ2458" s="39"/>
      <c r="AR2458" s="40"/>
      <c r="AS2458" s="39"/>
      <c r="AT2458" s="40"/>
      <c r="AU2458" s="39"/>
      <c r="AV2458" s="39"/>
      <c r="AW2458" s="39"/>
      <c r="AX2458" s="39"/>
      <c r="AY2458" s="39"/>
      <c r="AZ2458" s="40"/>
      <c r="BA2458" s="39"/>
      <c r="BB2458" s="40"/>
      <c r="BC2458" s="39"/>
      <c r="BD2458" s="40"/>
      <c r="BE2458" s="39"/>
      <c r="BF2458" s="39"/>
      <c r="BG2458" s="39"/>
      <c r="BH2458" s="56"/>
      <c r="BI2458" s="56"/>
      <c r="BJ2458" s="133"/>
    </row>
    <row r="2459" spans="1:62" ht="13.5" customHeight="1" x14ac:dyDescent="0.35">
      <c r="A2459" s="120"/>
      <c r="B2459" s="76"/>
      <c r="C2459" s="1"/>
      <c r="D2459" s="9"/>
      <c r="E2459" s="1"/>
      <c r="F2459" s="15"/>
      <c r="G2459" s="5"/>
      <c r="H2459" s="5"/>
      <c r="I2459" s="22"/>
      <c r="J2459" s="22"/>
      <c r="K2459" s="22"/>
      <c r="L2459" s="60"/>
      <c r="M2459" s="60"/>
      <c r="N2459" s="60"/>
      <c r="O2459" s="60"/>
      <c r="P2459" s="60"/>
      <c r="Q2459" s="60"/>
      <c r="R2459" s="60"/>
      <c r="S2459" s="60"/>
      <c r="T2459" s="60"/>
      <c r="U2459" s="60"/>
      <c r="V2459" s="60"/>
      <c r="W2459" s="60"/>
      <c r="X2459" s="60"/>
      <c r="Y2459" s="59"/>
      <c r="Z2459" s="20"/>
      <c r="AA2459" s="60"/>
      <c r="AB2459" s="60"/>
      <c r="AC2459" s="60"/>
      <c r="AD2459" s="60"/>
      <c r="AE2459" s="22"/>
      <c r="AF2459" s="22"/>
      <c r="AG2459" s="22"/>
      <c r="AH2459" s="22"/>
      <c r="AI2459" s="22"/>
      <c r="AJ2459" s="22"/>
      <c r="AK2459" s="39"/>
      <c r="AL2459" s="39"/>
      <c r="AM2459" s="39"/>
      <c r="AN2459" s="39"/>
      <c r="AO2459" s="39"/>
      <c r="AP2459" s="39"/>
      <c r="AQ2459" s="39"/>
      <c r="AR2459" s="40"/>
      <c r="AS2459" s="39"/>
      <c r="AT2459" s="40"/>
      <c r="AU2459" s="39"/>
      <c r="AV2459" s="39"/>
      <c r="AW2459" s="39"/>
      <c r="AX2459" s="39"/>
      <c r="AY2459" s="39"/>
      <c r="AZ2459" s="40"/>
      <c r="BA2459" s="39"/>
      <c r="BB2459" s="40"/>
      <c r="BC2459" s="39"/>
      <c r="BD2459" s="40"/>
      <c r="BE2459" s="39"/>
      <c r="BF2459" s="39"/>
      <c r="BG2459" s="39"/>
      <c r="BH2459" s="56"/>
      <c r="BI2459" s="56"/>
      <c r="BJ2459" s="133"/>
    </row>
    <row r="2460" spans="1:62" ht="13.5" customHeight="1" x14ac:dyDescent="0.35">
      <c r="A2460" s="120"/>
      <c r="B2460" s="19"/>
      <c r="C2460" s="1"/>
      <c r="D2460" s="9"/>
      <c r="E2460" s="1"/>
      <c r="F2460" s="15"/>
      <c r="G2460" s="37"/>
      <c r="H2460" s="5"/>
      <c r="I2460" s="22"/>
      <c r="J2460" s="22"/>
      <c r="K2460" s="22"/>
      <c r="L2460" s="60"/>
      <c r="M2460" s="60"/>
      <c r="N2460" s="60"/>
      <c r="O2460" s="60"/>
      <c r="P2460" s="60"/>
      <c r="Q2460" s="60"/>
      <c r="R2460" s="60"/>
      <c r="S2460" s="60"/>
      <c r="T2460" s="60"/>
      <c r="U2460" s="60"/>
      <c r="V2460" s="60"/>
      <c r="W2460" s="60"/>
      <c r="X2460" s="60"/>
      <c r="Y2460" s="59"/>
      <c r="Z2460" s="20"/>
      <c r="AA2460" s="60"/>
      <c r="AB2460" s="60"/>
      <c r="AC2460" s="60"/>
      <c r="AD2460" s="60"/>
      <c r="AE2460" s="22"/>
      <c r="AF2460" s="22"/>
      <c r="AG2460" s="22"/>
      <c r="AH2460" s="22"/>
      <c r="AI2460" s="22"/>
      <c r="AJ2460" s="22"/>
      <c r="AK2460" s="39"/>
      <c r="AL2460" s="39"/>
      <c r="AM2460" s="39"/>
      <c r="AN2460" s="39"/>
      <c r="AO2460" s="39"/>
      <c r="AP2460" s="39"/>
      <c r="AQ2460" s="39"/>
      <c r="AR2460" s="40"/>
      <c r="AS2460" s="39"/>
      <c r="AT2460" s="40"/>
      <c r="AU2460" s="39"/>
      <c r="AV2460" s="39"/>
      <c r="AW2460" s="39"/>
      <c r="AX2460" s="39"/>
      <c r="AY2460" s="39"/>
      <c r="AZ2460" s="40"/>
      <c r="BA2460" s="39"/>
      <c r="BB2460" s="40"/>
      <c r="BC2460" s="39"/>
      <c r="BD2460" s="40"/>
      <c r="BE2460" s="39"/>
      <c r="BF2460" s="39"/>
      <c r="BG2460" s="39"/>
      <c r="BH2460" s="56"/>
      <c r="BI2460" s="56"/>
      <c r="BJ2460" s="133"/>
    </row>
    <row r="2461" spans="1:62" x14ac:dyDescent="0.3">
      <c r="A2461" s="9"/>
      <c r="B2461" s="76"/>
      <c r="C2461" s="9"/>
      <c r="D2461" s="9"/>
      <c r="E2461" s="9"/>
      <c r="F2461" s="15"/>
      <c r="G2461" s="5"/>
      <c r="H2461" s="5"/>
      <c r="I2461" s="9"/>
      <c r="J2461" s="9"/>
      <c r="K2461" s="9"/>
      <c r="L2461" s="9"/>
      <c r="M2461" s="9"/>
      <c r="N2461" s="9"/>
      <c r="O2461" s="9"/>
      <c r="P2461" s="9"/>
      <c r="Q2461" s="9"/>
      <c r="R2461" s="9"/>
      <c r="S2461" s="9"/>
      <c r="T2461" s="9"/>
      <c r="U2461" s="9"/>
      <c r="V2461" s="8"/>
      <c r="W2461" s="8"/>
      <c r="X2461" s="7"/>
      <c r="Y2461" s="18"/>
      <c r="Z2461" s="7"/>
      <c r="AA2461" s="7"/>
      <c r="AB2461" s="7"/>
      <c r="AC2461" s="9"/>
      <c r="AD2461" s="8"/>
      <c r="AE2461" s="14"/>
      <c r="AF2461" s="14"/>
      <c r="AG2461" s="14"/>
      <c r="AH2461" s="14"/>
      <c r="AI2461" s="14"/>
      <c r="AJ2461" s="14"/>
      <c r="AK2461" s="5"/>
      <c r="AL2461" s="6"/>
      <c r="AM2461" s="5"/>
      <c r="AN2461" s="5"/>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row>
    <row r="2462" spans="1:62" x14ac:dyDescent="0.3">
      <c r="A2462" s="9"/>
      <c r="B2462" s="76"/>
      <c r="C2462" s="9"/>
      <c r="D2462" s="9"/>
      <c r="E2462" s="9"/>
      <c r="F2462" s="15"/>
      <c r="G2462" s="5"/>
      <c r="H2462" s="5"/>
      <c r="I2462" s="9"/>
      <c r="J2462" s="9"/>
      <c r="K2462" s="9"/>
      <c r="L2462" s="9"/>
      <c r="M2462" s="9"/>
      <c r="N2462" s="9"/>
      <c r="O2462" s="9"/>
      <c r="P2462" s="9"/>
      <c r="Q2462" s="9"/>
      <c r="R2462" s="9"/>
      <c r="S2462" s="9"/>
      <c r="T2462" s="9"/>
      <c r="U2462" s="9"/>
      <c r="V2462" s="9"/>
      <c r="W2462" s="9"/>
      <c r="Y2462" s="17"/>
      <c r="AA2462" s="9"/>
      <c r="AB2462" s="9"/>
      <c r="AC2462" s="9"/>
      <c r="AD2462" s="9"/>
      <c r="AE2462" s="14"/>
      <c r="AF2462" s="14"/>
      <c r="AG2462" s="14"/>
      <c r="AH2462" s="14"/>
      <c r="AI2462" s="14"/>
      <c r="AJ2462" s="14"/>
      <c r="AK2462" s="6"/>
      <c r="AL2462" s="6"/>
      <c r="AM2462" s="6"/>
      <c r="AN2462" s="6"/>
      <c r="AO2462" s="6"/>
      <c r="AP2462" s="6"/>
      <c r="AQ2462" s="6"/>
      <c r="AR2462" s="6"/>
      <c r="AS2462" s="6"/>
      <c r="AT2462" s="6"/>
      <c r="AU2462" s="39"/>
      <c r="AV2462" s="39"/>
      <c r="AW2462" s="6"/>
      <c r="AX2462" s="6"/>
      <c r="AY2462" s="6"/>
      <c r="AZ2462" s="6"/>
      <c r="BA2462" s="6"/>
      <c r="BB2462" s="6"/>
      <c r="BC2462" s="6"/>
      <c r="BD2462" s="6"/>
      <c r="BE2462" s="6"/>
      <c r="BF2462" s="6"/>
      <c r="BG2462" s="6"/>
      <c r="BH2462" s="6"/>
      <c r="BI2462" s="6"/>
      <c r="BJ2462" s="6"/>
    </row>
    <row r="2463" spans="1:62" x14ac:dyDescent="0.3">
      <c r="A2463" s="135"/>
      <c r="B2463" s="76"/>
      <c r="C2463" s="9"/>
      <c r="D2463" s="9"/>
      <c r="E2463" s="9"/>
      <c r="F2463" s="15"/>
      <c r="G2463" s="5"/>
      <c r="H2463" s="5"/>
      <c r="I2463" s="9"/>
      <c r="J2463" s="9"/>
      <c r="K2463" s="9"/>
      <c r="L2463" s="9"/>
      <c r="M2463" s="9"/>
      <c r="N2463" s="9"/>
      <c r="O2463" s="9"/>
      <c r="P2463" s="9"/>
      <c r="Q2463" s="9"/>
      <c r="R2463" s="9"/>
      <c r="S2463" s="9"/>
      <c r="T2463" s="9"/>
      <c r="U2463" s="9"/>
      <c r="V2463" s="8"/>
      <c r="W2463" s="8"/>
      <c r="X2463" s="7"/>
      <c r="Y2463" s="18"/>
      <c r="Z2463" s="7"/>
      <c r="AA2463" s="7"/>
      <c r="AB2463" s="7"/>
      <c r="AC2463" s="9"/>
      <c r="AD2463" s="8"/>
      <c r="AE2463" s="14"/>
      <c r="AF2463" s="14"/>
      <c r="AG2463" s="14"/>
      <c r="AH2463" s="14"/>
      <c r="AI2463" s="14"/>
      <c r="AJ2463" s="14"/>
      <c r="AK2463" s="136"/>
      <c r="AL2463" s="6"/>
      <c r="AM2463" s="5"/>
      <c r="AN2463" s="5"/>
      <c r="AO2463" s="6"/>
      <c r="AP2463" s="6"/>
      <c r="AQ2463" s="6"/>
      <c r="AR2463" s="6"/>
      <c r="AS2463" s="6"/>
      <c r="AT2463" s="6"/>
      <c r="AU2463" s="39"/>
      <c r="AV2463" s="39"/>
      <c r="AW2463" s="6"/>
      <c r="AX2463" s="6"/>
      <c r="AY2463" s="6"/>
      <c r="AZ2463" s="6"/>
      <c r="BA2463" s="6"/>
      <c r="BB2463" s="6"/>
      <c r="BC2463" s="6"/>
      <c r="BD2463" s="6"/>
      <c r="BE2463" s="6"/>
      <c r="BF2463" s="6"/>
      <c r="BG2463" s="6"/>
      <c r="BH2463" s="6"/>
      <c r="BI2463" s="6"/>
      <c r="BJ2463" s="6"/>
    </row>
    <row r="2464" spans="1:62" ht="13.5" customHeight="1" x14ac:dyDescent="0.35">
      <c r="A2464" s="120"/>
      <c r="B2464" s="76"/>
      <c r="C2464" s="1"/>
      <c r="D2464" s="9"/>
      <c r="E2464" s="1"/>
      <c r="F2464" s="15"/>
      <c r="G2464" s="5"/>
      <c r="H2464" s="5"/>
      <c r="I2464" s="22"/>
      <c r="J2464" s="22"/>
      <c r="K2464" s="22"/>
      <c r="L2464" s="60"/>
      <c r="M2464" s="60"/>
      <c r="N2464" s="60"/>
      <c r="O2464" s="60"/>
      <c r="P2464" s="60"/>
      <c r="Q2464" s="60"/>
      <c r="R2464" s="60"/>
      <c r="S2464" s="60"/>
      <c r="T2464" s="60"/>
      <c r="U2464" s="60"/>
      <c r="V2464" s="60"/>
      <c r="W2464" s="60"/>
      <c r="X2464" s="60"/>
      <c r="Y2464" s="59"/>
      <c r="Z2464" s="20"/>
      <c r="AA2464" s="60"/>
      <c r="AB2464" s="60"/>
      <c r="AC2464" s="60"/>
      <c r="AD2464" s="60"/>
      <c r="AE2464" s="22"/>
      <c r="AF2464" s="22"/>
      <c r="AG2464" s="22"/>
      <c r="AH2464" s="22"/>
      <c r="AI2464" s="22"/>
      <c r="AJ2464" s="22"/>
      <c r="AK2464" s="39"/>
      <c r="AL2464" s="39"/>
      <c r="AM2464" s="39"/>
      <c r="AN2464" s="39"/>
      <c r="AO2464" s="39"/>
      <c r="AP2464" s="39"/>
      <c r="AQ2464" s="39"/>
      <c r="AR2464" s="40"/>
      <c r="AS2464" s="39"/>
      <c r="AT2464" s="40"/>
      <c r="AU2464" s="39"/>
      <c r="AV2464" s="39"/>
      <c r="AW2464" s="39"/>
      <c r="AX2464" s="39"/>
      <c r="AY2464" s="39"/>
      <c r="AZ2464" s="40"/>
      <c r="BA2464" s="39"/>
      <c r="BB2464" s="40"/>
      <c r="BC2464" s="39"/>
      <c r="BD2464" s="40"/>
      <c r="BE2464" s="39"/>
      <c r="BF2464" s="39"/>
      <c r="BG2464" s="39"/>
      <c r="BH2464" s="56"/>
      <c r="BI2464" s="56"/>
      <c r="BJ2464" s="133"/>
    </row>
    <row r="2465" spans="1:62" x14ac:dyDescent="0.3">
      <c r="A2465" s="9"/>
      <c r="B2465" s="76"/>
      <c r="C2465" s="9"/>
      <c r="D2465" s="9"/>
      <c r="E2465" s="9"/>
      <c r="F2465" s="15"/>
      <c r="G2465" s="5"/>
      <c r="H2465" s="5"/>
      <c r="I2465" s="9"/>
      <c r="J2465" s="9"/>
      <c r="K2465" s="9"/>
      <c r="L2465" s="9"/>
      <c r="M2465" s="9"/>
      <c r="N2465" s="9"/>
      <c r="O2465" s="9"/>
      <c r="P2465" s="9"/>
      <c r="Q2465" s="9"/>
      <c r="R2465" s="9"/>
      <c r="S2465" s="9"/>
      <c r="T2465" s="9"/>
      <c r="U2465" s="9"/>
      <c r="V2465" s="8"/>
      <c r="W2465" s="8"/>
      <c r="X2465" s="7"/>
      <c r="Y2465" s="18"/>
      <c r="Z2465" s="7"/>
      <c r="AA2465" s="7"/>
      <c r="AB2465" s="7"/>
      <c r="AC2465" s="9"/>
      <c r="AD2465" s="8"/>
      <c r="AE2465" s="14"/>
      <c r="AF2465" s="14"/>
      <c r="AG2465" s="14"/>
      <c r="AH2465" s="14"/>
      <c r="AI2465" s="14"/>
      <c r="AJ2465" s="14"/>
      <c r="AK2465" s="5"/>
      <c r="AL2465" s="6"/>
      <c r="AM2465" s="5"/>
      <c r="AN2465" s="5"/>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row>
    <row r="2466" spans="1:62" x14ac:dyDescent="0.3">
      <c r="A2466" s="135"/>
      <c r="B2466" s="76"/>
      <c r="C2466" s="9"/>
      <c r="D2466" s="9"/>
      <c r="E2466" s="9"/>
      <c r="F2466" s="15"/>
      <c r="G2466" s="5"/>
      <c r="H2466" s="5"/>
      <c r="I2466" s="9"/>
      <c r="J2466" s="9"/>
      <c r="K2466" s="9"/>
      <c r="L2466" s="9"/>
      <c r="M2466" s="9"/>
      <c r="N2466" s="9"/>
      <c r="O2466" s="9"/>
      <c r="P2466" s="9"/>
      <c r="Q2466" s="9"/>
      <c r="R2466" s="9"/>
      <c r="S2466" s="9"/>
      <c r="T2466" s="9"/>
      <c r="U2466" s="9"/>
      <c r="V2466" s="8"/>
      <c r="W2466" s="8"/>
      <c r="X2466" s="7"/>
      <c r="Y2466" s="18"/>
      <c r="Z2466" s="7"/>
      <c r="AA2466" s="7"/>
      <c r="AB2466" s="7"/>
      <c r="AC2466" s="9"/>
      <c r="AD2466" s="8"/>
      <c r="AE2466" s="14"/>
      <c r="AF2466" s="14"/>
      <c r="AG2466" s="14"/>
      <c r="AH2466" s="14"/>
      <c r="AI2466" s="14"/>
      <c r="AJ2466" s="14"/>
      <c r="AK2466" s="136"/>
      <c r="AL2466" s="6"/>
      <c r="AM2466" s="5"/>
      <c r="AN2466" s="5"/>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row>
    <row r="2467" spans="1:62" x14ac:dyDescent="0.3">
      <c r="A2467" s="9"/>
      <c r="B2467" s="76"/>
      <c r="C2467" s="9"/>
      <c r="D2467" s="9"/>
      <c r="E2467" s="9"/>
      <c r="F2467" s="15"/>
      <c r="G2467" s="5"/>
      <c r="H2467" s="5"/>
      <c r="I2467" s="9"/>
      <c r="J2467" s="9"/>
      <c r="K2467" s="9"/>
      <c r="L2467" s="9"/>
      <c r="M2467" s="9"/>
      <c r="N2467" s="9"/>
      <c r="O2467" s="9"/>
      <c r="P2467" s="9"/>
      <c r="Q2467" s="9"/>
      <c r="R2467" s="9"/>
      <c r="S2467" s="9"/>
      <c r="T2467" s="9"/>
      <c r="U2467" s="9"/>
      <c r="V2467" s="9"/>
      <c r="W2467" s="9"/>
      <c r="Y2467" s="17"/>
      <c r="AA2467" s="9"/>
      <c r="AB2467" s="9"/>
      <c r="AC2467" s="9"/>
      <c r="AD2467" s="9"/>
      <c r="AE2467" s="14"/>
      <c r="AF2467" s="14"/>
      <c r="AG2467" s="14"/>
      <c r="AH2467" s="14"/>
      <c r="AI2467" s="14"/>
      <c r="AJ2467" s="14"/>
      <c r="AK2467" s="6"/>
      <c r="AL2467" s="6"/>
      <c r="AM2467" s="6"/>
      <c r="AN2467" s="6"/>
      <c r="AO2467" s="6"/>
      <c r="AP2467" s="6"/>
      <c r="AQ2467" s="6"/>
      <c r="AR2467" s="6"/>
      <c r="AS2467" s="6"/>
      <c r="AT2467" s="6"/>
      <c r="AU2467" s="39"/>
      <c r="AV2467" s="39"/>
      <c r="AW2467" s="6"/>
      <c r="AX2467" s="6"/>
      <c r="AY2467" s="6"/>
      <c r="AZ2467" s="6"/>
      <c r="BA2467" s="6"/>
      <c r="BB2467" s="6"/>
      <c r="BC2467" s="6"/>
      <c r="BD2467" s="6"/>
      <c r="BE2467" s="6"/>
      <c r="BF2467" s="6"/>
      <c r="BG2467" s="6"/>
      <c r="BH2467" s="6"/>
      <c r="BI2467" s="6"/>
      <c r="BJ2467" s="6"/>
    </row>
    <row r="2468" spans="1:62" x14ac:dyDescent="0.3">
      <c r="A2468" s="135"/>
      <c r="B2468" s="76"/>
      <c r="C2468" s="9"/>
      <c r="D2468" s="9"/>
      <c r="E2468" s="9"/>
      <c r="F2468" s="15"/>
      <c r="G2468" s="5"/>
      <c r="H2468" s="5"/>
      <c r="I2468" s="9"/>
      <c r="J2468" s="9"/>
      <c r="K2468" s="9"/>
      <c r="L2468" s="9"/>
      <c r="M2468" s="9"/>
      <c r="N2468" s="9"/>
      <c r="O2468" s="9"/>
      <c r="P2468" s="9"/>
      <c r="Q2468" s="9"/>
      <c r="R2468" s="9"/>
      <c r="S2468" s="9"/>
      <c r="T2468" s="9"/>
      <c r="U2468" s="9"/>
      <c r="V2468" s="8"/>
      <c r="W2468" s="8"/>
      <c r="X2468" s="7"/>
      <c r="Y2468" s="18"/>
      <c r="Z2468" s="7"/>
      <c r="AA2468" s="7"/>
      <c r="AB2468" s="7"/>
      <c r="AC2468" s="9"/>
      <c r="AD2468" s="8"/>
      <c r="AE2468" s="14"/>
      <c r="AF2468" s="14"/>
      <c r="AG2468" s="14"/>
      <c r="AH2468" s="14"/>
      <c r="AI2468" s="14"/>
      <c r="AJ2468" s="14"/>
      <c r="AK2468" s="136"/>
      <c r="AL2468" s="6"/>
      <c r="AM2468" s="5"/>
      <c r="AN2468" s="5"/>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row>
    <row r="2469" spans="1:62" x14ac:dyDescent="0.3">
      <c r="A2469" s="9"/>
      <c r="B2469" s="76"/>
      <c r="C2469" s="9"/>
      <c r="D2469" s="9"/>
      <c r="E2469" s="9"/>
      <c r="F2469" s="15"/>
      <c r="G2469" s="5"/>
      <c r="H2469" s="5"/>
      <c r="I2469" s="9"/>
      <c r="J2469" s="9"/>
      <c r="K2469" s="9"/>
      <c r="L2469" s="9"/>
      <c r="M2469" s="9"/>
      <c r="N2469" s="9"/>
      <c r="O2469" s="9"/>
      <c r="P2469" s="9"/>
      <c r="Q2469" s="9"/>
      <c r="R2469" s="9"/>
      <c r="S2469" s="9"/>
      <c r="T2469" s="9"/>
      <c r="U2469" s="9"/>
      <c r="V2469" s="9"/>
      <c r="W2469" s="9"/>
      <c r="Y2469" s="17"/>
      <c r="AA2469" s="9"/>
      <c r="AB2469" s="9"/>
      <c r="AC2469" s="9"/>
      <c r="AD2469" s="9"/>
      <c r="AE2469" s="14"/>
      <c r="AF2469" s="14"/>
      <c r="AG2469" s="14"/>
      <c r="AH2469" s="14"/>
      <c r="AI2469" s="14"/>
      <c r="AJ2469" s="14"/>
      <c r="AK2469" s="6"/>
      <c r="AL2469" s="6"/>
      <c r="AM2469" s="6"/>
      <c r="AN2469" s="6"/>
      <c r="AO2469" s="6"/>
      <c r="AP2469" s="6"/>
      <c r="AQ2469" s="6"/>
      <c r="AR2469" s="6"/>
      <c r="AS2469" s="6"/>
      <c r="AT2469" s="6"/>
      <c r="AU2469" s="39"/>
      <c r="AV2469" s="39"/>
      <c r="AW2469" s="6"/>
      <c r="AX2469" s="6"/>
      <c r="AY2469" s="6"/>
      <c r="AZ2469" s="6"/>
      <c r="BA2469" s="6"/>
      <c r="BB2469" s="6"/>
      <c r="BC2469" s="6"/>
      <c r="BD2469" s="6"/>
      <c r="BE2469" s="6"/>
      <c r="BF2469" s="6"/>
      <c r="BG2469" s="6"/>
      <c r="BH2469" s="6"/>
      <c r="BI2469" s="6"/>
      <c r="BJ2469" s="6"/>
    </row>
    <row r="2470" spans="1:62" ht="13.5" customHeight="1" x14ac:dyDescent="0.35">
      <c r="A2470" s="120"/>
      <c r="B2470" s="76"/>
      <c r="C2470" s="1"/>
      <c r="D2470" s="9"/>
      <c r="E2470" s="1"/>
      <c r="F2470" s="15"/>
      <c r="G2470" s="5"/>
      <c r="H2470" s="5"/>
      <c r="I2470" s="22"/>
      <c r="J2470" s="22"/>
      <c r="K2470" s="22"/>
      <c r="L2470" s="60"/>
      <c r="M2470" s="60"/>
      <c r="N2470" s="60"/>
      <c r="O2470" s="60"/>
      <c r="P2470" s="60"/>
      <c r="Q2470" s="60"/>
      <c r="R2470" s="60"/>
      <c r="S2470" s="60"/>
      <c r="T2470" s="60"/>
      <c r="U2470" s="60"/>
      <c r="V2470" s="60"/>
      <c r="W2470" s="60"/>
      <c r="X2470" s="60"/>
      <c r="Y2470" s="59"/>
      <c r="Z2470" s="20"/>
      <c r="AA2470" s="60"/>
      <c r="AB2470" s="60"/>
      <c r="AC2470" s="60"/>
      <c r="AD2470" s="60"/>
      <c r="AE2470" s="22"/>
      <c r="AF2470" s="22"/>
      <c r="AG2470" s="22"/>
      <c r="AH2470" s="22"/>
      <c r="AI2470" s="22"/>
      <c r="AJ2470" s="22"/>
      <c r="AK2470" s="39"/>
      <c r="AL2470" s="39"/>
      <c r="AM2470" s="39"/>
      <c r="AN2470" s="39"/>
      <c r="AO2470" s="39"/>
      <c r="AP2470" s="39"/>
      <c r="AQ2470" s="39"/>
      <c r="AR2470" s="40"/>
      <c r="AS2470" s="39"/>
      <c r="AT2470" s="40"/>
      <c r="AU2470" s="39"/>
      <c r="AV2470" s="39"/>
      <c r="AW2470" s="39"/>
      <c r="AX2470" s="39"/>
      <c r="AY2470" s="39"/>
      <c r="AZ2470" s="40"/>
      <c r="BA2470" s="39"/>
      <c r="BB2470" s="40"/>
      <c r="BC2470" s="39"/>
      <c r="BD2470" s="40"/>
      <c r="BE2470" s="39"/>
      <c r="BF2470" s="39"/>
      <c r="BG2470" s="39"/>
      <c r="BH2470" s="56"/>
      <c r="BI2470" s="56"/>
      <c r="BJ2470" s="133"/>
    </row>
    <row r="2471" spans="1:62" x14ac:dyDescent="0.3">
      <c r="A2471" s="135"/>
      <c r="B2471" s="76"/>
      <c r="C2471" s="9"/>
      <c r="D2471" s="9"/>
      <c r="E2471" s="9"/>
      <c r="F2471" s="15"/>
      <c r="G2471" s="5"/>
      <c r="H2471" s="5"/>
      <c r="I2471" s="9"/>
      <c r="J2471" s="9"/>
      <c r="K2471" s="9"/>
      <c r="L2471" s="9"/>
      <c r="M2471" s="9"/>
      <c r="N2471" s="9"/>
      <c r="O2471" s="9"/>
      <c r="P2471" s="9"/>
      <c r="Q2471" s="9"/>
      <c r="R2471" s="9"/>
      <c r="S2471" s="9"/>
      <c r="T2471" s="9"/>
      <c r="U2471" s="9"/>
      <c r="V2471" s="8"/>
      <c r="W2471" s="8"/>
      <c r="X2471" s="7"/>
      <c r="Y2471" s="18"/>
      <c r="Z2471" s="7"/>
      <c r="AA2471" s="7"/>
      <c r="AB2471" s="7"/>
      <c r="AC2471" s="9"/>
      <c r="AD2471" s="8"/>
      <c r="AE2471" s="14"/>
      <c r="AF2471" s="14"/>
      <c r="AG2471" s="14"/>
      <c r="AH2471" s="14"/>
      <c r="AI2471" s="14"/>
      <c r="AJ2471" s="14"/>
      <c r="AK2471" s="136"/>
      <c r="AL2471" s="6"/>
      <c r="AM2471" s="5"/>
      <c r="AN2471" s="5"/>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row>
    <row r="2472" spans="1:62" x14ac:dyDescent="0.3">
      <c r="A2472" s="9"/>
      <c r="B2472" s="76"/>
      <c r="C2472" s="9"/>
      <c r="D2472" s="9"/>
      <c r="E2472" s="9"/>
      <c r="F2472" s="15"/>
      <c r="G2472" s="5"/>
      <c r="H2472" s="5"/>
      <c r="I2472" s="9"/>
      <c r="J2472" s="9"/>
      <c r="K2472" s="9"/>
      <c r="L2472" s="9"/>
      <c r="M2472" s="9"/>
      <c r="N2472" s="9"/>
      <c r="O2472" s="9"/>
      <c r="P2472" s="9"/>
      <c r="Q2472" s="9"/>
      <c r="R2472" s="9"/>
      <c r="S2472" s="9"/>
      <c r="T2472" s="9"/>
      <c r="U2472" s="9"/>
      <c r="V2472" s="9"/>
      <c r="W2472" s="9"/>
      <c r="Y2472" s="17"/>
      <c r="AA2472" s="9"/>
      <c r="AB2472" s="9"/>
      <c r="AC2472" s="9"/>
      <c r="AD2472" s="9"/>
      <c r="AE2472" s="14"/>
      <c r="AF2472" s="14"/>
      <c r="AG2472" s="14"/>
      <c r="AH2472" s="14"/>
      <c r="AI2472" s="14"/>
      <c r="AJ2472" s="14"/>
      <c r="AK2472" s="6"/>
      <c r="AL2472" s="6"/>
      <c r="AM2472" s="6"/>
      <c r="AN2472" s="6"/>
      <c r="AO2472" s="6"/>
      <c r="AP2472" s="6"/>
      <c r="AQ2472" s="6"/>
      <c r="AR2472" s="6"/>
      <c r="AS2472" s="6"/>
      <c r="AT2472" s="6"/>
      <c r="AU2472" s="39"/>
      <c r="AV2472" s="39"/>
      <c r="AW2472" s="6"/>
      <c r="AX2472" s="6"/>
      <c r="AY2472" s="6"/>
      <c r="AZ2472" s="6"/>
      <c r="BA2472" s="6"/>
      <c r="BB2472" s="6"/>
      <c r="BC2472" s="6"/>
      <c r="BD2472" s="6"/>
      <c r="BE2472" s="6"/>
      <c r="BF2472" s="6"/>
      <c r="BG2472" s="6"/>
      <c r="BH2472" s="6"/>
      <c r="BI2472" s="6"/>
      <c r="BJ2472" s="6"/>
    </row>
    <row r="2473" spans="1:62" x14ac:dyDescent="0.3">
      <c r="A2473" s="9"/>
      <c r="B2473" s="76"/>
      <c r="C2473" s="9"/>
      <c r="D2473" s="9"/>
      <c r="E2473" s="9"/>
      <c r="F2473" s="15"/>
      <c r="G2473" s="5"/>
      <c r="H2473" s="5"/>
      <c r="I2473" s="9"/>
      <c r="J2473" s="9"/>
      <c r="K2473" s="9"/>
      <c r="L2473" s="9"/>
      <c r="M2473" s="9"/>
      <c r="N2473" s="9"/>
      <c r="O2473" s="9"/>
      <c r="P2473" s="9"/>
      <c r="Q2473" s="9"/>
      <c r="R2473" s="9"/>
      <c r="S2473" s="9"/>
      <c r="T2473" s="9"/>
      <c r="U2473" s="9"/>
      <c r="V2473" s="9"/>
      <c r="W2473" s="9"/>
      <c r="Y2473" s="17"/>
      <c r="AA2473" s="9"/>
      <c r="AB2473" s="9"/>
      <c r="AC2473" s="9"/>
      <c r="AD2473" s="9"/>
      <c r="AE2473" s="14"/>
      <c r="AF2473" s="14"/>
      <c r="AG2473" s="14"/>
      <c r="AH2473" s="14"/>
      <c r="AI2473" s="14"/>
      <c r="AJ2473" s="14"/>
      <c r="AK2473" s="6"/>
      <c r="AL2473" s="6"/>
      <c r="AM2473" s="6"/>
      <c r="AN2473" s="6"/>
      <c r="AO2473" s="6"/>
      <c r="AP2473" s="6"/>
      <c r="AQ2473" s="6"/>
      <c r="AR2473" s="6"/>
      <c r="AS2473" s="6"/>
      <c r="AT2473" s="6"/>
      <c r="AU2473" s="39"/>
      <c r="AV2473" s="39"/>
      <c r="AW2473" s="6"/>
      <c r="AX2473" s="6"/>
      <c r="AY2473" s="6"/>
      <c r="AZ2473" s="6"/>
      <c r="BA2473" s="6"/>
      <c r="BB2473" s="6"/>
      <c r="BC2473" s="6"/>
      <c r="BD2473" s="6"/>
      <c r="BE2473" s="6"/>
      <c r="BF2473" s="6"/>
      <c r="BG2473" s="6"/>
      <c r="BH2473" s="6"/>
      <c r="BI2473" s="6"/>
      <c r="BJ2473" s="6"/>
    </row>
    <row r="2474" spans="1:62" x14ac:dyDescent="0.3">
      <c r="A2474" s="9"/>
      <c r="B2474" s="76"/>
      <c r="C2474" s="9"/>
      <c r="D2474" s="9"/>
      <c r="E2474" s="9"/>
      <c r="F2474" s="15"/>
      <c r="G2474" s="5"/>
      <c r="H2474" s="5"/>
      <c r="I2474" s="9"/>
      <c r="J2474" s="9"/>
      <c r="K2474" s="9"/>
      <c r="L2474" s="9"/>
      <c r="M2474" s="9"/>
      <c r="N2474" s="9"/>
      <c r="O2474" s="9"/>
      <c r="P2474" s="9"/>
      <c r="Q2474" s="9"/>
      <c r="R2474" s="9"/>
      <c r="S2474" s="9"/>
      <c r="T2474" s="9"/>
      <c r="U2474" s="9"/>
      <c r="V2474" s="9"/>
      <c r="W2474" s="9"/>
      <c r="Y2474" s="17"/>
      <c r="AA2474" s="9"/>
      <c r="AB2474" s="9"/>
      <c r="AC2474" s="9"/>
      <c r="AD2474" s="9"/>
      <c r="AE2474" s="14"/>
      <c r="AF2474" s="14"/>
      <c r="AG2474" s="14"/>
      <c r="AH2474" s="14"/>
      <c r="AI2474" s="14"/>
      <c r="AJ2474" s="14"/>
      <c r="AK2474" s="6"/>
      <c r="AL2474" s="6"/>
      <c r="AM2474" s="6"/>
      <c r="AN2474" s="6"/>
      <c r="AO2474" s="6"/>
      <c r="AP2474" s="6"/>
      <c r="AQ2474" s="6"/>
      <c r="AR2474" s="6"/>
      <c r="AS2474" s="6"/>
      <c r="AT2474" s="6"/>
      <c r="AU2474" s="39"/>
      <c r="AV2474" s="39"/>
      <c r="AW2474" s="6"/>
      <c r="AX2474" s="6"/>
      <c r="AY2474" s="6"/>
      <c r="AZ2474" s="6"/>
      <c r="BA2474" s="6"/>
      <c r="BB2474" s="6"/>
      <c r="BC2474" s="6"/>
      <c r="BD2474" s="6"/>
      <c r="BE2474" s="6"/>
      <c r="BF2474" s="6"/>
      <c r="BG2474" s="6"/>
      <c r="BH2474" s="6"/>
      <c r="BI2474" s="6"/>
      <c r="BJ2474" s="6"/>
    </row>
    <row r="2475" spans="1:62" ht="13.5" customHeight="1" x14ac:dyDescent="0.35">
      <c r="A2475" s="120"/>
      <c r="B2475" s="19"/>
      <c r="C2475" s="1"/>
      <c r="D2475" s="9"/>
      <c r="E2475" s="1"/>
      <c r="F2475" s="15"/>
      <c r="G2475" s="37"/>
      <c r="H2475" s="5"/>
      <c r="I2475" s="22"/>
      <c r="J2475" s="22"/>
      <c r="K2475" s="22"/>
      <c r="L2475" s="60"/>
      <c r="M2475" s="60"/>
      <c r="N2475" s="60"/>
      <c r="O2475" s="60"/>
      <c r="P2475" s="60"/>
      <c r="Q2475" s="60"/>
      <c r="R2475" s="60"/>
      <c r="S2475" s="60"/>
      <c r="T2475" s="60"/>
      <c r="U2475" s="60"/>
      <c r="V2475" s="60"/>
      <c r="W2475" s="60"/>
      <c r="X2475" s="60"/>
      <c r="Y2475" s="59"/>
      <c r="Z2475" s="20"/>
      <c r="AA2475" s="60"/>
      <c r="AB2475" s="60"/>
      <c r="AC2475" s="60"/>
      <c r="AD2475" s="60"/>
      <c r="AE2475" s="22"/>
      <c r="AF2475" s="22"/>
      <c r="AG2475" s="22"/>
      <c r="AH2475" s="22"/>
      <c r="AI2475" s="22"/>
      <c r="AJ2475" s="22"/>
      <c r="AK2475" s="39"/>
      <c r="AL2475" s="39"/>
      <c r="AM2475" s="39"/>
      <c r="AN2475" s="39"/>
      <c r="AO2475" s="39"/>
      <c r="AP2475" s="39"/>
      <c r="AQ2475" s="39"/>
      <c r="AR2475" s="40"/>
      <c r="AS2475" s="39"/>
      <c r="AT2475" s="40"/>
      <c r="AU2475" s="39"/>
      <c r="AV2475" s="39"/>
      <c r="AW2475" s="39"/>
      <c r="AX2475" s="39"/>
      <c r="AY2475" s="39"/>
      <c r="AZ2475" s="40"/>
      <c r="BA2475" s="39"/>
      <c r="BB2475" s="40"/>
      <c r="BC2475" s="39"/>
      <c r="BD2475" s="40"/>
      <c r="BE2475" s="39"/>
      <c r="BF2475" s="39"/>
      <c r="BG2475" s="39"/>
      <c r="BH2475" s="56"/>
      <c r="BI2475" s="56"/>
      <c r="BJ2475" s="133"/>
    </row>
    <row r="2476" spans="1:62" x14ac:dyDescent="0.3">
      <c r="A2476" s="9"/>
      <c r="B2476" s="76"/>
      <c r="C2476" s="9"/>
      <c r="D2476" s="9"/>
      <c r="E2476" s="9"/>
      <c r="F2476" s="15"/>
      <c r="G2476" s="5"/>
      <c r="H2476" s="5"/>
      <c r="I2476" s="9"/>
      <c r="J2476" s="9"/>
      <c r="K2476" s="9"/>
      <c r="L2476" s="9"/>
      <c r="M2476" s="9"/>
      <c r="N2476" s="9"/>
      <c r="O2476" s="9"/>
      <c r="P2476" s="9"/>
      <c r="Q2476" s="9"/>
      <c r="R2476" s="9"/>
      <c r="S2476" s="9"/>
      <c r="T2476" s="9"/>
      <c r="U2476" s="9"/>
      <c r="V2476" s="9"/>
      <c r="W2476" s="9"/>
      <c r="Y2476" s="17"/>
      <c r="AA2476" s="9"/>
      <c r="AB2476" s="9"/>
      <c r="AC2476" s="9"/>
      <c r="AD2476" s="9"/>
      <c r="AE2476" s="14"/>
      <c r="AF2476" s="14"/>
      <c r="AG2476" s="14"/>
      <c r="AH2476" s="14"/>
      <c r="AI2476" s="14"/>
      <c r="AJ2476" s="14"/>
      <c r="AK2476" s="6"/>
      <c r="AL2476" s="6"/>
      <c r="AM2476" s="6"/>
      <c r="AN2476" s="6"/>
      <c r="AO2476" s="6"/>
      <c r="AP2476" s="6"/>
      <c r="AQ2476" s="6"/>
      <c r="AR2476" s="6"/>
      <c r="AS2476" s="6"/>
      <c r="AT2476" s="6"/>
      <c r="AU2476" s="39"/>
      <c r="AV2476" s="39"/>
      <c r="AW2476" s="6"/>
      <c r="AX2476" s="6"/>
      <c r="AY2476" s="6"/>
      <c r="AZ2476" s="6"/>
      <c r="BA2476" s="6"/>
      <c r="BB2476" s="6"/>
      <c r="BC2476" s="6"/>
      <c r="BD2476" s="6"/>
      <c r="BE2476" s="6"/>
      <c r="BF2476" s="6"/>
      <c r="BG2476" s="6"/>
      <c r="BH2476" s="6"/>
      <c r="BI2476" s="6"/>
      <c r="BJ2476" s="6"/>
    </row>
    <row r="2477" spans="1:62" ht="13.5" customHeight="1" x14ac:dyDescent="0.35">
      <c r="A2477" s="120"/>
      <c r="B2477" s="19"/>
      <c r="C2477" s="1"/>
      <c r="D2477" s="9"/>
      <c r="E2477" s="1"/>
      <c r="F2477" s="15"/>
      <c r="G2477" s="37"/>
      <c r="H2477" s="5"/>
      <c r="I2477" s="22"/>
      <c r="J2477" s="22"/>
      <c r="K2477" s="22"/>
      <c r="L2477" s="60"/>
      <c r="M2477" s="60"/>
      <c r="N2477" s="60"/>
      <c r="O2477" s="60"/>
      <c r="P2477" s="60"/>
      <c r="Q2477" s="60"/>
      <c r="R2477" s="60"/>
      <c r="S2477" s="60"/>
      <c r="T2477" s="60"/>
      <c r="U2477" s="60"/>
      <c r="V2477" s="60"/>
      <c r="W2477" s="60"/>
      <c r="X2477" s="60"/>
      <c r="Y2477" s="59"/>
      <c r="Z2477" s="20"/>
      <c r="AA2477" s="60"/>
      <c r="AB2477" s="60"/>
      <c r="AC2477" s="60"/>
      <c r="AD2477" s="60"/>
      <c r="AE2477" s="22"/>
      <c r="AF2477" s="22"/>
      <c r="AG2477" s="22"/>
      <c r="AH2477" s="22"/>
      <c r="AI2477" s="22"/>
      <c r="AJ2477" s="22"/>
      <c r="AK2477" s="39"/>
      <c r="AL2477" s="39"/>
      <c r="AM2477" s="39"/>
      <c r="AN2477" s="39"/>
      <c r="AO2477" s="39"/>
      <c r="AP2477" s="39"/>
      <c r="AQ2477" s="39"/>
      <c r="AR2477" s="40"/>
      <c r="AS2477" s="39"/>
      <c r="AT2477" s="40"/>
      <c r="AU2477" s="39"/>
      <c r="AV2477" s="39"/>
      <c r="AW2477" s="39"/>
      <c r="AX2477" s="39"/>
      <c r="AY2477" s="39"/>
      <c r="AZ2477" s="40"/>
      <c r="BA2477" s="39"/>
      <c r="BB2477" s="40"/>
      <c r="BC2477" s="39"/>
      <c r="BD2477" s="40"/>
      <c r="BE2477" s="39"/>
      <c r="BF2477" s="39"/>
      <c r="BG2477" s="39"/>
      <c r="BH2477" s="56"/>
      <c r="BI2477" s="56"/>
      <c r="BJ2477" s="133"/>
    </row>
    <row r="2478" spans="1:62" x14ac:dyDescent="0.3">
      <c r="A2478" s="9"/>
      <c r="B2478" s="76"/>
      <c r="C2478" s="9"/>
      <c r="D2478" s="9"/>
      <c r="E2478" s="9"/>
      <c r="F2478" s="15"/>
      <c r="G2478" s="5"/>
      <c r="H2478" s="5"/>
      <c r="I2478" s="9"/>
      <c r="J2478" s="9"/>
      <c r="K2478" s="9"/>
      <c r="L2478" s="9"/>
      <c r="M2478" s="9"/>
      <c r="N2478" s="9"/>
      <c r="O2478" s="9"/>
      <c r="P2478" s="9"/>
      <c r="Q2478" s="9"/>
      <c r="R2478" s="9"/>
      <c r="S2478" s="9"/>
      <c r="T2478" s="9"/>
      <c r="U2478" s="9"/>
      <c r="V2478" s="9"/>
      <c r="W2478" s="9"/>
      <c r="Y2478" s="17"/>
      <c r="AA2478" s="9"/>
      <c r="AB2478" s="9"/>
      <c r="AC2478" s="9"/>
      <c r="AD2478" s="9"/>
      <c r="AE2478" s="14"/>
      <c r="AF2478" s="14"/>
      <c r="AG2478" s="14"/>
      <c r="AH2478" s="14"/>
      <c r="AI2478" s="14"/>
      <c r="AJ2478" s="14"/>
      <c r="AK2478" s="6"/>
      <c r="AL2478" s="6"/>
      <c r="AM2478" s="6"/>
      <c r="AN2478" s="6"/>
      <c r="AO2478" s="6"/>
      <c r="AP2478" s="6"/>
      <c r="AQ2478" s="6"/>
      <c r="AR2478" s="6"/>
      <c r="AS2478" s="6"/>
      <c r="AT2478" s="6"/>
      <c r="AU2478" s="39"/>
      <c r="AV2478" s="39"/>
      <c r="AW2478" s="6"/>
      <c r="AX2478" s="6"/>
      <c r="AY2478" s="6"/>
      <c r="AZ2478" s="6"/>
      <c r="BA2478" s="6"/>
      <c r="BB2478" s="6"/>
      <c r="BC2478" s="6"/>
      <c r="BD2478" s="6"/>
      <c r="BE2478" s="6"/>
      <c r="BF2478" s="6"/>
      <c r="BG2478" s="6"/>
      <c r="BH2478" s="6"/>
      <c r="BI2478" s="6"/>
      <c r="BJ2478" s="6"/>
    </row>
    <row r="2479" spans="1:62" x14ac:dyDescent="0.3">
      <c r="A2479" s="9"/>
      <c r="B2479" s="76"/>
      <c r="C2479" s="9"/>
      <c r="D2479" s="9"/>
      <c r="E2479" s="9"/>
      <c r="F2479" s="15"/>
      <c r="G2479" s="5"/>
      <c r="H2479" s="5"/>
      <c r="I2479" s="9"/>
      <c r="J2479" s="9"/>
      <c r="K2479" s="9"/>
      <c r="L2479" s="9"/>
      <c r="M2479" s="9"/>
      <c r="N2479" s="9"/>
      <c r="O2479" s="9"/>
      <c r="P2479" s="9"/>
      <c r="Q2479" s="9"/>
      <c r="R2479" s="9"/>
      <c r="S2479" s="9"/>
      <c r="T2479" s="9"/>
      <c r="U2479" s="9"/>
      <c r="V2479" s="9"/>
      <c r="W2479" s="9"/>
      <c r="Y2479" s="17"/>
      <c r="AA2479" s="9"/>
      <c r="AB2479" s="9"/>
      <c r="AC2479" s="9"/>
      <c r="AD2479" s="9"/>
      <c r="AE2479" s="14"/>
      <c r="AF2479" s="14"/>
      <c r="AG2479" s="14"/>
      <c r="AH2479" s="14"/>
      <c r="AI2479" s="14"/>
      <c r="AJ2479" s="14"/>
      <c r="AK2479" s="6"/>
      <c r="AL2479" s="6"/>
      <c r="AM2479" s="6"/>
      <c r="AN2479" s="6"/>
      <c r="AO2479" s="6"/>
      <c r="AP2479" s="6"/>
      <c r="AQ2479" s="6"/>
      <c r="AR2479" s="6"/>
      <c r="AS2479" s="6"/>
      <c r="AT2479" s="6"/>
      <c r="AU2479" s="39"/>
      <c r="AV2479" s="39"/>
      <c r="AW2479" s="6"/>
      <c r="AX2479" s="6"/>
      <c r="AY2479" s="6"/>
      <c r="AZ2479" s="6"/>
      <c r="BA2479" s="6"/>
      <c r="BB2479" s="6"/>
      <c r="BC2479" s="6"/>
      <c r="BD2479" s="6"/>
      <c r="BE2479" s="6"/>
      <c r="BF2479" s="6"/>
      <c r="BG2479" s="6"/>
      <c r="BH2479" s="6"/>
      <c r="BI2479" s="6"/>
      <c r="BJ2479" s="6"/>
    </row>
    <row r="2480" spans="1:62" x14ac:dyDescent="0.3">
      <c r="A2480" s="9"/>
      <c r="B2480" s="76"/>
      <c r="C2480" s="9"/>
      <c r="D2480" s="9"/>
      <c r="E2480" s="9"/>
      <c r="F2480" s="15"/>
      <c r="G2480" s="5"/>
      <c r="H2480" s="5"/>
      <c r="I2480" s="9"/>
      <c r="J2480" s="9"/>
      <c r="K2480" s="9"/>
      <c r="L2480" s="9"/>
      <c r="M2480" s="9"/>
      <c r="N2480" s="9"/>
      <c r="O2480" s="9"/>
      <c r="P2480" s="9"/>
      <c r="Q2480" s="9"/>
      <c r="R2480" s="9"/>
      <c r="S2480" s="9"/>
      <c r="T2480" s="9"/>
      <c r="U2480" s="9"/>
      <c r="V2480" s="9"/>
      <c r="W2480" s="9"/>
      <c r="Y2480" s="17"/>
      <c r="AA2480" s="9"/>
      <c r="AB2480" s="9"/>
      <c r="AC2480" s="9"/>
      <c r="AD2480" s="9"/>
      <c r="AE2480" s="14"/>
      <c r="AF2480" s="14"/>
      <c r="AG2480" s="14"/>
      <c r="AH2480" s="14"/>
      <c r="AI2480" s="14"/>
      <c r="AJ2480" s="14"/>
      <c r="AK2480" s="6"/>
      <c r="AL2480" s="6"/>
      <c r="AM2480" s="6"/>
      <c r="AN2480" s="6"/>
      <c r="AO2480" s="6"/>
      <c r="AP2480" s="6"/>
      <c r="AQ2480" s="6"/>
      <c r="AR2480" s="6"/>
      <c r="AS2480" s="6"/>
      <c r="AT2480" s="6"/>
      <c r="AU2480" s="39"/>
      <c r="AV2480" s="39"/>
      <c r="AW2480" s="6"/>
      <c r="AX2480" s="6"/>
      <c r="AY2480" s="6"/>
      <c r="AZ2480" s="6"/>
      <c r="BA2480" s="6"/>
      <c r="BB2480" s="6"/>
      <c r="BC2480" s="6"/>
      <c r="BD2480" s="6"/>
      <c r="BE2480" s="6"/>
      <c r="BF2480" s="6"/>
      <c r="BG2480" s="6"/>
      <c r="BH2480" s="6"/>
      <c r="BI2480" s="6"/>
      <c r="BJ2480" s="6"/>
    </row>
    <row r="2481" spans="1:62" x14ac:dyDescent="0.3">
      <c r="A2481" s="9"/>
      <c r="B2481" s="76"/>
      <c r="C2481" s="9"/>
      <c r="D2481" s="9"/>
      <c r="E2481" s="9"/>
      <c r="F2481" s="15"/>
      <c r="G2481" s="5"/>
      <c r="H2481" s="5"/>
      <c r="I2481" s="9"/>
      <c r="J2481" s="9"/>
      <c r="K2481" s="9"/>
      <c r="L2481" s="9"/>
      <c r="M2481" s="9"/>
      <c r="N2481" s="9"/>
      <c r="O2481" s="9"/>
      <c r="P2481" s="9"/>
      <c r="Q2481" s="9"/>
      <c r="R2481" s="9"/>
      <c r="S2481" s="9"/>
      <c r="T2481" s="9"/>
      <c r="U2481" s="9"/>
      <c r="V2481" s="9"/>
      <c r="W2481" s="9"/>
      <c r="Y2481" s="17"/>
      <c r="AA2481" s="9"/>
      <c r="AB2481" s="9"/>
      <c r="AC2481" s="9"/>
      <c r="AD2481" s="9"/>
      <c r="AE2481" s="14"/>
      <c r="AF2481" s="14"/>
      <c r="AG2481" s="14"/>
      <c r="AH2481" s="14"/>
      <c r="AI2481" s="14"/>
      <c r="AJ2481" s="14"/>
      <c r="AK2481" s="6"/>
      <c r="AL2481" s="6"/>
      <c r="AM2481" s="6"/>
      <c r="AN2481" s="6"/>
      <c r="AO2481" s="6"/>
      <c r="AP2481" s="6"/>
      <c r="AQ2481" s="6"/>
      <c r="AR2481" s="6"/>
      <c r="AS2481" s="6"/>
      <c r="AT2481" s="6"/>
      <c r="AU2481" s="39"/>
      <c r="AV2481" s="39"/>
      <c r="AW2481" s="6"/>
      <c r="AX2481" s="6"/>
      <c r="AY2481" s="6"/>
      <c r="AZ2481" s="6"/>
      <c r="BA2481" s="6"/>
      <c r="BB2481" s="6"/>
      <c r="BC2481" s="6"/>
      <c r="BD2481" s="6"/>
      <c r="BE2481" s="6"/>
      <c r="BF2481" s="6"/>
      <c r="BG2481" s="6"/>
      <c r="BH2481" s="6"/>
      <c r="BI2481" s="6"/>
      <c r="BJ2481" s="6"/>
    </row>
    <row r="2482" spans="1:62" x14ac:dyDescent="0.3">
      <c r="A2482" s="9"/>
      <c r="B2482" s="76"/>
      <c r="C2482" s="9"/>
      <c r="D2482" s="9"/>
      <c r="E2482" s="9"/>
      <c r="F2482" s="15"/>
      <c r="G2482" s="5"/>
      <c r="H2482" s="5"/>
      <c r="I2482" s="9"/>
      <c r="J2482" s="9"/>
      <c r="K2482" s="9"/>
      <c r="L2482" s="9"/>
      <c r="M2482" s="9"/>
      <c r="N2482" s="9"/>
      <c r="O2482" s="9"/>
      <c r="P2482" s="9"/>
      <c r="Q2482" s="9"/>
      <c r="R2482" s="9"/>
      <c r="S2482" s="9"/>
      <c r="T2482" s="9"/>
      <c r="U2482" s="9"/>
      <c r="V2482" s="9"/>
      <c r="W2482" s="9"/>
      <c r="Y2482" s="17"/>
      <c r="AA2482" s="9"/>
      <c r="AB2482" s="9"/>
      <c r="AC2482" s="9"/>
      <c r="AD2482" s="9"/>
      <c r="AE2482" s="14"/>
      <c r="AF2482" s="14"/>
      <c r="AG2482" s="14"/>
      <c r="AH2482" s="14"/>
      <c r="AI2482" s="14"/>
      <c r="AJ2482" s="14"/>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row>
    <row r="2483" spans="1:62" x14ac:dyDescent="0.3">
      <c r="A2483" s="9"/>
      <c r="B2483" s="76"/>
      <c r="C2483" s="9"/>
      <c r="D2483" s="9"/>
      <c r="E2483" s="9"/>
      <c r="F2483" s="15"/>
      <c r="G2483" s="5"/>
      <c r="H2483" s="5"/>
      <c r="I2483" s="9"/>
      <c r="J2483" s="9"/>
      <c r="K2483" s="9"/>
      <c r="L2483" s="9"/>
      <c r="M2483" s="9"/>
      <c r="N2483" s="9"/>
      <c r="O2483" s="9"/>
      <c r="P2483" s="9"/>
      <c r="Q2483" s="9"/>
      <c r="R2483" s="9"/>
      <c r="S2483" s="9"/>
      <c r="T2483" s="9"/>
      <c r="U2483" s="9"/>
      <c r="V2483" s="9"/>
      <c r="W2483" s="9"/>
      <c r="Y2483" s="17"/>
      <c r="AA2483" s="9"/>
      <c r="AB2483" s="9"/>
      <c r="AC2483" s="9"/>
      <c r="AD2483" s="9"/>
      <c r="AE2483" s="14"/>
      <c r="AF2483" s="14"/>
      <c r="AG2483" s="14"/>
      <c r="AH2483" s="14"/>
      <c r="AI2483" s="14"/>
      <c r="AJ2483" s="14"/>
      <c r="AK2483" s="6"/>
      <c r="AL2483" s="6"/>
      <c r="AM2483" s="6"/>
      <c r="AN2483" s="6"/>
      <c r="AO2483" s="6"/>
      <c r="AP2483" s="6"/>
      <c r="AQ2483" s="6"/>
      <c r="AR2483" s="6"/>
      <c r="AS2483" s="6"/>
      <c r="AT2483" s="6"/>
      <c r="AU2483" s="39"/>
      <c r="AV2483" s="39"/>
      <c r="AW2483" s="6"/>
      <c r="AX2483" s="6"/>
      <c r="AY2483" s="6"/>
      <c r="AZ2483" s="6"/>
      <c r="BA2483" s="6"/>
      <c r="BB2483" s="6"/>
      <c r="BC2483" s="6"/>
      <c r="BD2483" s="6"/>
      <c r="BE2483" s="6"/>
      <c r="BF2483" s="6"/>
      <c r="BG2483" s="6"/>
      <c r="BH2483" s="6"/>
      <c r="BI2483" s="6"/>
      <c r="BJ2483" s="6"/>
    </row>
    <row r="2484" spans="1:62" ht="13.5" customHeight="1" x14ac:dyDescent="0.35">
      <c r="A2484" s="120"/>
      <c r="B2484" s="19"/>
      <c r="C2484" s="1"/>
      <c r="D2484" s="9"/>
      <c r="E2484" s="1"/>
      <c r="F2484" s="15"/>
      <c r="G2484" s="37"/>
      <c r="H2484" s="5"/>
      <c r="I2484" s="22"/>
      <c r="J2484" s="22"/>
      <c r="K2484" s="22"/>
      <c r="L2484" s="60"/>
      <c r="M2484" s="60"/>
      <c r="N2484" s="60"/>
      <c r="O2484" s="60"/>
      <c r="P2484" s="60"/>
      <c r="Q2484" s="60"/>
      <c r="R2484" s="60"/>
      <c r="S2484" s="60"/>
      <c r="T2484" s="60"/>
      <c r="U2484" s="60"/>
      <c r="V2484" s="60"/>
      <c r="W2484" s="60"/>
      <c r="X2484" s="60"/>
      <c r="Y2484" s="59"/>
      <c r="Z2484" s="20"/>
      <c r="AA2484" s="60"/>
      <c r="AB2484" s="60"/>
      <c r="AC2484" s="60"/>
      <c r="AD2484" s="60"/>
      <c r="AE2484" s="22"/>
      <c r="AF2484" s="22"/>
      <c r="AG2484" s="22"/>
      <c r="AH2484" s="22"/>
      <c r="AI2484" s="22"/>
      <c r="AJ2484" s="22"/>
      <c r="AK2484" s="39"/>
      <c r="AL2484" s="39"/>
      <c r="AM2484" s="39"/>
      <c r="AN2484" s="39"/>
      <c r="AO2484" s="39"/>
      <c r="AP2484" s="39"/>
      <c r="AQ2484" s="39"/>
      <c r="AR2484" s="40"/>
      <c r="AS2484" s="39"/>
      <c r="AT2484" s="40"/>
      <c r="AU2484" s="39"/>
      <c r="AV2484" s="39"/>
      <c r="AW2484" s="39"/>
      <c r="AX2484" s="39"/>
      <c r="AY2484" s="39"/>
      <c r="AZ2484" s="40"/>
      <c r="BA2484" s="39"/>
      <c r="BB2484" s="40"/>
      <c r="BC2484" s="39"/>
      <c r="BD2484" s="40"/>
      <c r="BE2484" s="39"/>
      <c r="BF2484" s="39"/>
      <c r="BG2484" s="39"/>
      <c r="BH2484" s="56"/>
      <c r="BI2484" s="56"/>
      <c r="BJ2484" s="133"/>
    </row>
    <row r="2485" spans="1:62" x14ac:dyDescent="0.3">
      <c r="A2485" s="9"/>
      <c r="B2485" s="76"/>
      <c r="C2485" s="9"/>
      <c r="D2485" s="9"/>
      <c r="E2485" s="9"/>
      <c r="F2485" s="15"/>
      <c r="G2485" s="5"/>
      <c r="H2485" s="5"/>
      <c r="I2485" s="9"/>
      <c r="J2485" s="9"/>
      <c r="K2485" s="9"/>
      <c r="L2485" s="9"/>
      <c r="M2485" s="9"/>
      <c r="N2485" s="9"/>
      <c r="O2485" s="9"/>
      <c r="P2485" s="9"/>
      <c r="Q2485" s="9"/>
      <c r="R2485" s="9"/>
      <c r="S2485" s="9"/>
      <c r="T2485" s="9"/>
      <c r="U2485" s="9"/>
      <c r="V2485" s="9"/>
      <c r="W2485" s="9"/>
      <c r="Y2485" s="17"/>
      <c r="AA2485" s="9"/>
      <c r="AB2485" s="9"/>
      <c r="AC2485" s="9"/>
      <c r="AD2485" s="9"/>
      <c r="AE2485" s="14"/>
      <c r="AF2485" s="14"/>
      <c r="AG2485" s="14"/>
      <c r="AH2485" s="14"/>
      <c r="AI2485" s="14"/>
      <c r="AJ2485" s="14"/>
      <c r="AK2485" s="6"/>
      <c r="AL2485" s="6"/>
      <c r="AM2485" s="6"/>
      <c r="AN2485" s="6"/>
      <c r="AO2485" s="6"/>
      <c r="AP2485" s="6"/>
      <c r="AQ2485" s="6"/>
      <c r="AR2485" s="6"/>
      <c r="AS2485" s="6"/>
      <c r="AT2485" s="6"/>
      <c r="AU2485" s="39"/>
      <c r="AV2485" s="39"/>
      <c r="AW2485" s="6"/>
      <c r="AX2485" s="6"/>
      <c r="AY2485" s="6"/>
      <c r="AZ2485" s="6"/>
      <c r="BA2485" s="6"/>
      <c r="BB2485" s="6"/>
      <c r="BC2485" s="6"/>
      <c r="BD2485" s="6"/>
      <c r="BE2485" s="6"/>
      <c r="BF2485" s="6"/>
      <c r="BG2485" s="6"/>
      <c r="BH2485" s="6"/>
      <c r="BI2485" s="6"/>
      <c r="BJ2485" s="6"/>
    </row>
    <row r="2486" spans="1:62" x14ac:dyDescent="0.3">
      <c r="A2486" s="9"/>
      <c r="B2486" s="76"/>
      <c r="C2486" s="9"/>
      <c r="D2486" s="9"/>
      <c r="E2486" s="9"/>
      <c r="F2486" s="15"/>
      <c r="G2486" s="5"/>
      <c r="H2486" s="5"/>
      <c r="I2486" s="9"/>
      <c r="J2486" s="9"/>
      <c r="K2486" s="9"/>
      <c r="L2486" s="9"/>
      <c r="M2486" s="9"/>
      <c r="N2486" s="9"/>
      <c r="O2486" s="9"/>
      <c r="P2486" s="9"/>
      <c r="Q2486" s="9"/>
      <c r="R2486" s="9"/>
      <c r="S2486" s="9"/>
      <c r="T2486" s="9"/>
      <c r="U2486" s="9"/>
      <c r="V2486" s="9"/>
      <c r="W2486" s="9"/>
      <c r="Y2486" s="17"/>
      <c r="AA2486" s="9"/>
      <c r="AB2486" s="9"/>
      <c r="AC2486" s="9"/>
      <c r="AD2486" s="9"/>
      <c r="AE2486" s="14"/>
      <c r="AF2486" s="14"/>
      <c r="AG2486" s="14"/>
      <c r="AH2486" s="14"/>
      <c r="AI2486" s="14"/>
      <c r="AJ2486" s="14"/>
      <c r="AK2486" s="6"/>
      <c r="AL2486" s="6"/>
      <c r="AM2486" s="6"/>
      <c r="AN2486" s="6"/>
      <c r="AO2486" s="6"/>
      <c r="AP2486" s="6"/>
      <c r="AQ2486" s="6"/>
      <c r="AR2486" s="6"/>
      <c r="AS2486" s="6"/>
      <c r="AT2486" s="6"/>
      <c r="AU2486" s="39"/>
      <c r="AV2486" s="39"/>
      <c r="AW2486" s="6"/>
      <c r="AX2486" s="6"/>
      <c r="AY2486" s="6"/>
      <c r="AZ2486" s="6"/>
      <c r="BA2486" s="6"/>
      <c r="BB2486" s="6"/>
      <c r="BC2486" s="6"/>
      <c r="BD2486" s="6"/>
      <c r="BE2486" s="6"/>
      <c r="BF2486" s="6"/>
      <c r="BG2486" s="6"/>
      <c r="BH2486" s="6"/>
      <c r="BI2486" s="6"/>
      <c r="BJ2486" s="6"/>
    </row>
    <row r="2487" spans="1:62" x14ac:dyDescent="0.3">
      <c r="A2487" s="9"/>
      <c r="B2487" s="76"/>
      <c r="C2487" s="9"/>
      <c r="D2487" s="9"/>
      <c r="E2487" s="9"/>
      <c r="F2487" s="15"/>
      <c r="G2487" s="5"/>
      <c r="H2487" s="5"/>
      <c r="I2487" s="9"/>
      <c r="J2487" s="9"/>
      <c r="K2487" s="9"/>
      <c r="L2487" s="9"/>
      <c r="M2487" s="9"/>
      <c r="N2487" s="9"/>
      <c r="O2487" s="9"/>
      <c r="P2487" s="9"/>
      <c r="Q2487" s="9"/>
      <c r="R2487" s="9"/>
      <c r="S2487" s="9"/>
      <c r="T2487" s="9"/>
      <c r="U2487" s="9"/>
      <c r="V2487" s="9"/>
      <c r="W2487" s="9"/>
      <c r="Y2487" s="17"/>
      <c r="AA2487" s="9"/>
      <c r="AB2487" s="9"/>
      <c r="AC2487" s="9"/>
      <c r="AD2487" s="9"/>
      <c r="AE2487" s="14"/>
      <c r="AF2487" s="14"/>
      <c r="AG2487" s="14"/>
      <c r="AH2487" s="14"/>
      <c r="AI2487" s="14"/>
      <c r="AJ2487" s="14"/>
      <c r="AK2487" s="6"/>
      <c r="AL2487" s="6"/>
      <c r="AM2487" s="6"/>
      <c r="AN2487" s="6"/>
      <c r="AO2487" s="6"/>
      <c r="AP2487" s="6"/>
      <c r="AQ2487" s="6"/>
      <c r="AR2487" s="6"/>
      <c r="AS2487" s="6"/>
      <c r="AT2487" s="6"/>
      <c r="AU2487" s="39"/>
      <c r="AV2487" s="39"/>
      <c r="AW2487" s="6"/>
      <c r="AX2487" s="6"/>
      <c r="AY2487" s="6"/>
      <c r="AZ2487" s="6"/>
      <c r="BA2487" s="6"/>
      <c r="BB2487" s="6"/>
      <c r="BC2487" s="6"/>
      <c r="BD2487" s="6"/>
      <c r="BE2487" s="6"/>
      <c r="BF2487" s="6"/>
      <c r="BG2487" s="6"/>
      <c r="BH2487" s="6"/>
      <c r="BI2487" s="6"/>
      <c r="BJ2487" s="6"/>
    </row>
    <row r="2488" spans="1:62" x14ac:dyDescent="0.3">
      <c r="A2488" s="9"/>
      <c r="B2488" s="76"/>
      <c r="C2488" s="9"/>
      <c r="D2488" s="9"/>
      <c r="E2488" s="9"/>
      <c r="F2488" s="15"/>
      <c r="G2488" s="5"/>
      <c r="H2488" s="5"/>
      <c r="I2488" s="9"/>
      <c r="J2488" s="9"/>
      <c r="K2488" s="9"/>
      <c r="L2488" s="9"/>
      <c r="M2488" s="9"/>
      <c r="N2488" s="9"/>
      <c r="O2488" s="9"/>
      <c r="P2488" s="9"/>
      <c r="Q2488" s="9"/>
      <c r="R2488" s="9"/>
      <c r="S2488" s="9"/>
      <c r="T2488" s="9"/>
      <c r="U2488" s="9"/>
      <c r="V2488" s="8"/>
      <c r="W2488" s="8"/>
      <c r="X2488" s="7"/>
      <c r="Y2488" s="18"/>
      <c r="Z2488" s="7"/>
      <c r="AA2488" s="7"/>
      <c r="AB2488" s="7"/>
      <c r="AC2488" s="9"/>
      <c r="AD2488" s="8"/>
      <c r="AE2488" s="14"/>
      <c r="AF2488" s="14"/>
      <c r="AG2488" s="14"/>
      <c r="AH2488" s="14"/>
      <c r="AI2488" s="14"/>
      <c r="AJ2488" s="14"/>
      <c r="AK2488" s="5"/>
      <c r="AL2488" s="6"/>
      <c r="AM2488" s="5"/>
      <c r="AN2488" s="5"/>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row>
    <row r="2489" spans="1:62" x14ac:dyDescent="0.3">
      <c r="A2489" s="9"/>
      <c r="B2489" s="76"/>
      <c r="C2489" s="9"/>
      <c r="D2489" s="9"/>
      <c r="E2489" s="9"/>
      <c r="F2489" s="15"/>
      <c r="G2489" s="5"/>
      <c r="H2489" s="5"/>
      <c r="I2489" s="9"/>
      <c r="J2489" s="9"/>
      <c r="K2489" s="9"/>
      <c r="L2489" s="9"/>
      <c r="M2489" s="9"/>
      <c r="N2489" s="9"/>
      <c r="O2489" s="9"/>
      <c r="P2489" s="9"/>
      <c r="Q2489" s="9"/>
      <c r="R2489" s="9"/>
      <c r="S2489" s="9"/>
      <c r="T2489" s="9"/>
      <c r="U2489" s="9"/>
      <c r="V2489" s="8"/>
      <c r="W2489" s="8"/>
      <c r="X2489" s="7"/>
      <c r="Y2489" s="18"/>
      <c r="Z2489" s="7"/>
      <c r="AA2489" s="7"/>
      <c r="AB2489" s="7"/>
      <c r="AC2489" s="9"/>
      <c r="AD2489" s="8"/>
      <c r="AE2489" s="14"/>
      <c r="AF2489" s="14"/>
      <c r="AG2489" s="14"/>
      <c r="AH2489" s="14"/>
      <c r="AI2489" s="14"/>
      <c r="AJ2489" s="14"/>
      <c r="AK2489" s="5"/>
      <c r="AL2489" s="6"/>
      <c r="AM2489" s="5"/>
      <c r="AN2489" s="5"/>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row>
    <row r="2490" spans="1:62" x14ac:dyDescent="0.3">
      <c r="A2490" s="9"/>
      <c r="B2490" s="76"/>
      <c r="C2490" s="9"/>
      <c r="D2490" s="9"/>
      <c r="E2490" s="9"/>
      <c r="F2490" s="15"/>
      <c r="G2490" s="5"/>
      <c r="H2490" s="5"/>
      <c r="I2490" s="9"/>
      <c r="J2490" s="9"/>
      <c r="K2490" s="9"/>
      <c r="L2490" s="9"/>
      <c r="M2490" s="9"/>
      <c r="N2490" s="9"/>
      <c r="O2490" s="9"/>
      <c r="P2490" s="9"/>
      <c r="Q2490" s="9"/>
      <c r="R2490" s="9"/>
      <c r="S2490" s="9"/>
      <c r="T2490" s="9"/>
      <c r="U2490" s="9"/>
      <c r="V2490" s="9"/>
      <c r="W2490" s="9"/>
      <c r="Y2490" s="17"/>
      <c r="AA2490" s="9"/>
      <c r="AB2490" s="9"/>
      <c r="AC2490" s="9"/>
      <c r="AD2490" s="9"/>
      <c r="AE2490" s="14"/>
      <c r="AF2490" s="14"/>
      <c r="AG2490" s="14"/>
      <c r="AH2490" s="14"/>
      <c r="AI2490" s="14"/>
      <c r="AJ2490" s="14"/>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row>
    <row r="2491" spans="1:62" x14ac:dyDescent="0.3">
      <c r="A2491" s="135"/>
      <c r="B2491" s="76"/>
      <c r="C2491" s="9"/>
      <c r="D2491" s="9"/>
      <c r="E2491" s="9"/>
      <c r="F2491" s="15"/>
      <c r="G2491" s="5"/>
      <c r="H2491" s="5"/>
      <c r="I2491" s="9"/>
      <c r="J2491" s="9"/>
      <c r="K2491" s="9"/>
      <c r="L2491" s="9"/>
      <c r="M2491" s="9"/>
      <c r="N2491" s="9"/>
      <c r="O2491" s="9"/>
      <c r="P2491" s="9"/>
      <c r="Q2491" s="9"/>
      <c r="R2491" s="9"/>
      <c r="S2491" s="9"/>
      <c r="T2491" s="9"/>
      <c r="U2491" s="9"/>
      <c r="V2491" s="8"/>
      <c r="W2491" s="8"/>
      <c r="X2491" s="7"/>
      <c r="Y2491" s="18"/>
      <c r="Z2491" s="7"/>
      <c r="AA2491" s="7"/>
      <c r="AB2491" s="7"/>
      <c r="AC2491" s="9"/>
      <c r="AD2491" s="8"/>
      <c r="AE2491" s="14"/>
      <c r="AF2491" s="14"/>
      <c r="AG2491" s="14"/>
      <c r="AH2491" s="14"/>
      <c r="AI2491" s="14"/>
      <c r="AJ2491" s="14"/>
      <c r="AK2491" s="136"/>
      <c r="AL2491" s="6"/>
      <c r="AM2491" s="5"/>
      <c r="AN2491" s="5"/>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row>
    <row r="2492" spans="1:62" x14ac:dyDescent="0.3">
      <c r="A2492" s="9"/>
      <c r="B2492" s="76"/>
      <c r="C2492" s="9"/>
      <c r="D2492" s="9"/>
      <c r="E2492" s="9"/>
      <c r="F2492" s="15"/>
      <c r="G2492" s="5"/>
      <c r="H2492" s="5"/>
      <c r="I2492" s="9"/>
      <c r="J2492" s="9"/>
      <c r="K2492" s="9"/>
      <c r="L2492" s="9"/>
      <c r="M2492" s="9"/>
      <c r="N2492" s="9"/>
      <c r="O2492" s="9"/>
      <c r="P2492" s="9"/>
      <c r="Q2492" s="9"/>
      <c r="R2492" s="9"/>
      <c r="S2492" s="9"/>
      <c r="T2492" s="9"/>
      <c r="U2492" s="9"/>
      <c r="V2492" s="8"/>
      <c r="W2492" s="8"/>
      <c r="X2492" s="7"/>
      <c r="Y2492" s="18"/>
      <c r="Z2492" s="7"/>
      <c r="AA2492" s="7"/>
      <c r="AB2492" s="7"/>
      <c r="AC2492" s="9"/>
      <c r="AD2492" s="8"/>
      <c r="AE2492" s="14"/>
      <c r="AF2492" s="14"/>
      <c r="AG2492" s="14"/>
      <c r="AH2492" s="14"/>
      <c r="AI2492" s="14"/>
      <c r="AJ2492" s="14"/>
      <c r="AK2492" s="5"/>
      <c r="AL2492" s="6"/>
      <c r="AM2492" s="5"/>
      <c r="AN2492" s="5"/>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row>
    <row r="2493" spans="1:62" x14ac:dyDescent="0.3">
      <c r="A2493" s="9"/>
      <c r="B2493" s="76"/>
      <c r="C2493" s="9"/>
      <c r="D2493" s="9"/>
      <c r="E2493" s="9"/>
      <c r="F2493" s="15"/>
      <c r="G2493" s="5"/>
      <c r="H2493" s="5"/>
      <c r="I2493" s="9"/>
      <c r="J2493" s="9"/>
      <c r="K2493" s="9"/>
      <c r="L2493" s="9"/>
      <c r="M2493" s="9"/>
      <c r="N2493" s="9"/>
      <c r="O2493" s="9"/>
      <c r="P2493" s="9"/>
      <c r="Q2493" s="9"/>
      <c r="R2493" s="9"/>
      <c r="S2493" s="9"/>
      <c r="T2493" s="9"/>
      <c r="U2493" s="9"/>
      <c r="V2493" s="9"/>
      <c r="W2493" s="9"/>
      <c r="Y2493" s="17"/>
      <c r="AA2493" s="9"/>
      <c r="AB2493" s="9"/>
      <c r="AC2493" s="9"/>
      <c r="AD2493" s="9"/>
      <c r="AE2493" s="14"/>
      <c r="AF2493" s="14"/>
      <c r="AG2493" s="14"/>
      <c r="AH2493" s="14"/>
      <c r="AI2493" s="14"/>
      <c r="AJ2493" s="14"/>
      <c r="AK2493" s="6"/>
      <c r="AL2493" s="6"/>
      <c r="AM2493" s="6"/>
      <c r="AN2493" s="6"/>
      <c r="AO2493" s="6"/>
      <c r="AP2493" s="6"/>
      <c r="AQ2493" s="6"/>
      <c r="AR2493" s="6"/>
      <c r="AS2493" s="6"/>
      <c r="AT2493" s="6"/>
      <c r="AU2493" s="39"/>
      <c r="AV2493" s="39"/>
      <c r="AW2493" s="6"/>
      <c r="AX2493" s="6"/>
      <c r="AY2493" s="6"/>
      <c r="AZ2493" s="6"/>
      <c r="BA2493" s="6"/>
      <c r="BB2493" s="6"/>
      <c r="BC2493" s="6"/>
      <c r="BD2493" s="6"/>
      <c r="BE2493" s="6"/>
      <c r="BF2493" s="6"/>
      <c r="BG2493" s="6"/>
      <c r="BH2493" s="6"/>
      <c r="BI2493" s="6"/>
      <c r="BJ2493" s="6"/>
    </row>
    <row r="2494" spans="1:62" x14ac:dyDescent="0.3">
      <c r="A2494" s="9"/>
      <c r="B2494" s="76"/>
      <c r="C2494" s="9"/>
      <c r="D2494" s="9"/>
      <c r="E2494" s="9"/>
      <c r="F2494" s="15"/>
      <c r="G2494" s="5"/>
      <c r="H2494" s="5"/>
      <c r="I2494" s="9"/>
      <c r="J2494" s="9"/>
      <c r="K2494" s="9"/>
      <c r="L2494" s="9"/>
      <c r="M2494" s="9"/>
      <c r="N2494" s="9"/>
      <c r="O2494" s="9"/>
      <c r="P2494" s="9"/>
      <c r="Q2494" s="9"/>
      <c r="R2494" s="9"/>
      <c r="S2494" s="9"/>
      <c r="T2494" s="9"/>
      <c r="U2494" s="9"/>
      <c r="V2494" s="8"/>
      <c r="W2494" s="8"/>
      <c r="X2494" s="7"/>
      <c r="Y2494" s="18"/>
      <c r="Z2494" s="7"/>
      <c r="AA2494" s="7"/>
      <c r="AB2494" s="7"/>
      <c r="AC2494" s="9"/>
      <c r="AD2494" s="8"/>
      <c r="AE2494" s="14"/>
      <c r="AF2494" s="14"/>
      <c r="AG2494" s="14"/>
      <c r="AH2494" s="14"/>
      <c r="AI2494" s="14"/>
      <c r="AJ2494" s="14"/>
      <c r="AK2494" s="5"/>
      <c r="AL2494" s="6"/>
      <c r="AM2494" s="5"/>
      <c r="AN2494" s="5"/>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row>
    <row r="2495" spans="1:62" ht="13.5" customHeight="1" x14ac:dyDescent="0.35">
      <c r="A2495" s="120"/>
      <c r="B2495" s="76"/>
      <c r="C2495" s="1"/>
      <c r="D2495" s="9"/>
      <c r="E2495" s="1"/>
      <c r="F2495" s="15"/>
      <c r="G2495" s="5"/>
      <c r="H2495" s="5"/>
      <c r="I2495" s="22"/>
      <c r="J2495" s="22"/>
      <c r="K2495" s="22"/>
      <c r="L2495" s="60"/>
      <c r="M2495" s="60"/>
      <c r="N2495" s="60"/>
      <c r="O2495" s="60"/>
      <c r="P2495" s="60"/>
      <c r="Q2495" s="60"/>
      <c r="R2495" s="60"/>
      <c r="S2495" s="60"/>
      <c r="T2495" s="60"/>
      <c r="U2495" s="60"/>
      <c r="V2495" s="60"/>
      <c r="W2495" s="60"/>
      <c r="X2495" s="60"/>
      <c r="Y2495" s="59"/>
      <c r="Z2495" s="20"/>
      <c r="AA2495" s="60"/>
      <c r="AB2495" s="60"/>
      <c r="AC2495" s="60"/>
      <c r="AD2495" s="60"/>
      <c r="AE2495" s="22"/>
      <c r="AF2495" s="22"/>
      <c r="AG2495" s="22"/>
      <c r="AH2495" s="22"/>
      <c r="AI2495" s="22"/>
      <c r="AJ2495" s="22"/>
      <c r="AK2495" s="39"/>
      <c r="AL2495" s="39"/>
      <c r="AM2495" s="39"/>
      <c r="AN2495" s="39"/>
      <c r="AO2495" s="39"/>
      <c r="AP2495" s="39"/>
      <c r="AQ2495" s="39"/>
      <c r="AR2495" s="40"/>
      <c r="AS2495" s="39"/>
      <c r="AT2495" s="40"/>
      <c r="AU2495" s="39"/>
      <c r="AV2495" s="39"/>
      <c r="AW2495" s="39"/>
      <c r="AX2495" s="39"/>
      <c r="AY2495" s="39"/>
      <c r="AZ2495" s="40"/>
      <c r="BA2495" s="39"/>
      <c r="BB2495" s="40"/>
      <c r="BC2495" s="39"/>
      <c r="BD2495" s="40"/>
      <c r="BE2495" s="39"/>
      <c r="BF2495" s="39"/>
      <c r="BG2495" s="39"/>
      <c r="BH2495" s="56"/>
      <c r="BI2495" s="56"/>
      <c r="BJ2495" s="133"/>
    </row>
    <row r="2496" spans="1:62" x14ac:dyDescent="0.3">
      <c r="A2496" s="9"/>
      <c r="B2496" s="76"/>
      <c r="C2496" s="9"/>
      <c r="D2496" s="9"/>
      <c r="E2496" s="9"/>
      <c r="F2496" s="15"/>
      <c r="G2496" s="5"/>
      <c r="H2496" s="5"/>
      <c r="I2496" s="9"/>
      <c r="J2496" s="9"/>
      <c r="K2496" s="9"/>
      <c r="L2496" s="9"/>
      <c r="M2496" s="9"/>
      <c r="N2496" s="9"/>
      <c r="O2496" s="9"/>
      <c r="P2496" s="9"/>
      <c r="Q2496" s="9"/>
      <c r="R2496" s="9"/>
      <c r="S2496" s="9"/>
      <c r="T2496" s="9"/>
      <c r="U2496" s="9"/>
      <c r="V2496" s="9"/>
      <c r="W2496" s="9"/>
      <c r="Y2496" s="17"/>
      <c r="AA2496" s="9"/>
      <c r="AB2496" s="9"/>
      <c r="AC2496" s="9"/>
      <c r="AD2496" s="9"/>
      <c r="AE2496" s="14"/>
      <c r="AF2496" s="14"/>
      <c r="AG2496" s="14"/>
      <c r="AH2496" s="14"/>
      <c r="AI2496" s="14"/>
      <c r="AJ2496" s="14"/>
      <c r="AK2496" s="6"/>
      <c r="AL2496" s="6"/>
      <c r="AM2496" s="6"/>
      <c r="AN2496" s="6"/>
      <c r="AO2496" s="6"/>
      <c r="AP2496" s="6"/>
      <c r="AQ2496" s="6"/>
      <c r="AR2496" s="6"/>
      <c r="AS2496" s="6"/>
      <c r="AT2496" s="6"/>
      <c r="AU2496" s="39"/>
      <c r="AV2496" s="39"/>
      <c r="AW2496" s="6"/>
      <c r="AX2496" s="6"/>
      <c r="AY2496" s="6"/>
      <c r="AZ2496" s="6"/>
      <c r="BA2496" s="6"/>
      <c r="BB2496" s="6"/>
      <c r="BC2496" s="6"/>
      <c r="BD2496" s="6"/>
      <c r="BE2496" s="6"/>
      <c r="BF2496" s="6"/>
      <c r="BG2496" s="6"/>
      <c r="BH2496" s="6"/>
      <c r="BI2496" s="6"/>
      <c r="BJ2496" s="6"/>
    </row>
    <row r="2497" spans="1:62" x14ac:dyDescent="0.3">
      <c r="A2497" s="9"/>
      <c r="B2497" s="76"/>
      <c r="C2497" s="9"/>
      <c r="D2497" s="9"/>
      <c r="E2497" s="9"/>
      <c r="F2497" s="15"/>
      <c r="G2497" s="5"/>
      <c r="H2497" s="5"/>
      <c r="I2497" s="9"/>
      <c r="J2497" s="9"/>
      <c r="K2497" s="9"/>
      <c r="L2497" s="9"/>
      <c r="M2497" s="9"/>
      <c r="N2497" s="9"/>
      <c r="O2497" s="9"/>
      <c r="P2497" s="9"/>
      <c r="Q2497" s="9"/>
      <c r="R2497" s="9"/>
      <c r="S2497" s="9"/>
      <c r="T2497" s="9"/>
      <c r="U2497" s="9"/>
      <c r="V2497" s="9"/>
      <c r="W2497" s="9"/>
      <c r="Y2497" s="17"/>
      <c r="AA2497" s="9"/>
      <c r="AB2497" s="9"/>
      <c r="AC2497" s="9"/>
      <c r="AD2497" s="9"/>
      <c r="AE2497" s="14"/>
      <c r="AF2497" s="14"/>
      <c r="AG2497" s="14"/>
      <c r="AH2497" s="14"/>
      <c r="AI2497" s="14"/>
      <c r="AJ2497" s="14"/>
      <c r="AK2497" s="6"/>
      <c r="AL2497" s="6"/>
      <c r="AM2497" s="6"/>
      <c r="AN2497" s="6"/>
      <c r="AO2497" s="6"/>
      <c r="AP2497" s="6"/>
      <c r="AQ2497" s="6"/>
      <c r="AR2497" s="6"/>
      <c r="AS2497" s="6"/>
      <c r="AT2497" s="6"/>
      <c r="AU2497" s="39"/>
      <c r="AV2497" s="39"/>
      <c r="AW2497" s="6"/>
      <c r="AX2497" s="6"/>
      <c r="AY2497" s="6"/>
      <c r="AZ2497" s="6"/>
      <c r="BA2497" s="6"/>
      <c r="BB2497" s="6"/>
      <c r="BC2497" s="6"/>
      <c r="BD2497" s="6"/>
      <c r="BE2497" s="6"/>
      <c r="BF2497" s="6"/>
      <c r="BG2497" s="6"/>
      <c r="BH2497" s="6"/>
      <c r="BI2497" s="6"/>
      <c r="BJ2497" s="6"/>
    </row>
    <row r="2498" spans="1:62" x14ac:dyDescent="0.3">
      <c r="A2498" s="9"/>
      <c r="B2498" s="76"/>
      <c r="C2498" s="9"/>
      <c r="D2498" s="9"/>
      <c r="E2498" s="9"/>
      <c r="F2498" s="15"/>
      <c r="G2498" s="5"/>
      <c r="H2498" s="5"/>
      <c r="I2498" s="9"/>
      <c r="J2498" s="9"/>
      <c r="K2498" s="9"/>
      <c r="L2498" s="9"/>
      <c r="M2498" s="9"/>
      <c r="N2498" s="9"/>
      <c r="O2498" s="9"/>
      <c r="P2498" s="9"/>
      <c r="Q2498" s="9"/>
      <c r="R2498" s="9"/>
      <c r="S2498" s="9"/>
      <c r="T2498" s="9"/>
      <c r="U2498" s="9"/>
      <c r="V2498" s="9"/>
      <c r="W2498" s="9"/>
      <c r="Y2498" s="17"/>
      <c r="AA2498" s="9"/>
      <c r="AB2498" s="9"/>
      <c r="AC2498" s="9"/>
      <c r="AD2498" s="9"/>
      <c r="AE2498" s="14"/>
      <c r="AF2498" s="14"/>
      <c r="AG2498" s="14"/>
      <c r="AH2498" s="14"/>
      <c r="AI2498" s="14"/>
      <c r="AJ2498" s="14"/>
      <c r="AK2498" s="6"/>
      <c r="AL2498" s="6"/>
      <c r="AM2498" s="6"/>
      <c r="AN2498" s="6"/>
      <c r="AO2498" s="6"/>
      <c r="AP2498" s="6"/>
      <c r="AQ2498" s="6"/>
      <c r="AR2498" s="6"/>
      <c r="AS2498" s="6"/>
      <c r="AT2498" s="6"/>
      <c r="AU2498" s="39"/>
      <c r="AV2498" s="39"/>
      <c r="AW2498" s="6"/>
      <c r="AX2498" s="6"/>
      <c r="AY2498" s="6"/>
      <c r="AZ2498" s="6"/>
      <c r="BA2498" s="6"/>
      <c r="BB2498" s="6"/>
      <c r="BC2498" s="6"/>
      <c r="BD2498" s="6"/>
      <c r="BE2498" s="6"/>
      <c r="BF2498" s="6"/>
      <c r="BG2498" s="6"/>
      <c r="BH2498" s="6"/>
      <c r="BI2498" s="6"/>
      <c r="BJ2498" s="6"/>
    </row>
    <row r="2499" spans="1:62" x14ac:dyDescent="0.3">
      <c r="A2499" s="9"/>
      <c r="B2499" s="76"/>
      <c r="C2499" s="9"/>
      <c r="D2499" s="9"/>
      <c r="E2499" s="9"/>
      <c r="F2499" s="15"/>
      <c r="G2499" s="5"/>
      <c r="H2499" s="5"/>
      <c r="I2499" s="9"/>
      <c r="J2499" s="9"/>
      <c r="K2499" s="9"/>
      <c r="L2499" s="9"/>
      <c r="M2499" s="9"/>
      <c r="N2499" s="9"/>
      <c r="O2499" s="9"/>
      <c r="P2499" s="9"/>
      <c r="Q2499" s="9"/>
      <c r="R2499" s="9"/>
      <c r="S2499" s="9"/>
      <c r="T2499" s="9"/>
      <c r="U2499" s="9"/>
      <c r="V2499" s="9"/>
      <c r="W2499" s="9"/>
      <c r="Y2499" s="17"/>
      <c r="AA2499" s="9"/>
      <c r="AB2499" s="9"/>
      <c r="AC2499" s="9"/>
      <c r="AD2499" s="9"/>
      <c r="AE2499" s="14"/>
      <c r="AF2499" s="14"/>
      <c r="AG2499" s="14"/>
      <c r="AH2499" s="14"/>
      <c r="AI2499" s="14"/>
      <c r="AJ2499" s="14"/>
      <c r="AK2499" s="6"/>
      <c r="AL2499" s="6"/>
      <c r="AM2499" s="6"/>
      <c r="AN2499" s="6"/>
      <c r="AO2499" s="6"/>
      <c r="AP2499" s="6"/>
      <c r="AQ2499" s="6"/>
      <c r="AR2499" s="6"/>
      <c r="AS2499" s="6"/>
      <c r="AT2499" s="6"/>
      <c r="AU2499" s="39"/>
      <c r="AV2499" s="39"/>
      <c r="AW2499" s="6"/>
      <c r="AX2499" s="6"/>
      <c r="AY2499" s="6"/>
      <c r="AZ2499" s="6"/>
      <c r="BA2499" s="6"/>
      <c r="BB2499" s="6"/>
      <c r="BC2499" s="6"/>
      <c r="BD2499" s="6"/>
      <c r="BE2499" s="6"/>
      <c r="BF2499" s="6"/>
      <c r="BG2499" s="6"/>
      <c r="BH2499" s="6"/>
      <c r="BI2499" s="6"/>
      <c r="BJ2499" s="6"/>
    </row>
    <row r="2500" spans="1:62" x14ac:dyDescent="0.3">
      <c r="A2500" s="9"/>
      <c r="B2500" s="76"/>
      <c r="C2500" s="9"/>
      <c r="D2500" s="9"/>
      <c r="E2500" s="9"/>
      <c r="F2500" s="15"/>
      <c r="G2500" s="5"/>
      <c r="H2500" s="5"/>
      <c r="I2500" s="9"/>
      <c r="J2500" s="9"/>
      <c r="K2500" s="9"/>
      <c r="L2500" s="9"/>
      <c r="M2500" s="9"/>
      <c r="N2500" s="9"/>
      <c r="O2500" s="9"/>
      <c r="P2500" s="9"/>
      <c r="Q2500" s="9"/>
      <c r="R2500" s="9"/>
      <c r="S2500" s="9"/>
      <c r="T2500" s="9"/>
      <c r="U2500" s="9"/>
      <c r="V2500" s="9"/>
      <c r="W2500" s="9"/>
      <c r="Y2500" s="17"/>
      <c r="AA2500" s="9"/>
      <c r="AB2500" s="9"/>
      <c r="AC2500" s="9"/>
      <c r="AD2500" s="9"/>
      <c r="AE2500" s="14"/>
      <c r="AF2500" s="14"/>
      <c r="AG2500" s="14"/>
      <c r="AH2500" s="14"/>
      <c r="AI2500" s="14"/>
      <c r="AJ2500" s="14"/>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row>
    <row r="2501" spans="1:62" ht="13.5" customHeight="1" x14ac:dyDescent="0.35">
      <c r="A2501" s="120"/>
      <c r="B2501" s="19"/>
      <c r="C2501" s="1"/>
      <c r="D2501" s="9"/>
      <c r="E2501" s="1"/>
      <c r="F2501" s="15"/>
      <c r="G2501" s="37"/>
      <c r="H2501" s="5"/>
      <c r="I2501" s="22"/>
      <c r="J2501" s="22"/>
      <c r="K2501" s="22"/>
      <c r="L2501" s="60"/>
      <c r="M2501" s="60"/>
      <c r="N2501" s="60"/>
      <c r="O2501" s="60"/>
      <c r="P2501" s="60"/>
      <c r="Q2501" s="60"/>
      <c r="R2501" s="60"/>
      <c r="S2501" s="60"/>
      <c r="T2501" s="60"/>
      <c r="U2501" s="60"/>
      <c r="V2501" s="60"/>
      <c r="W2501" s="60"/>
      <c r="X2501" s="60"/>
      <c r="Y2501" s="59"/>
      <c r="Z2501" s="20"/>
      <c r="AA2501" s="60"/>
      <c r="AB2501" s="60"/>
      <c r="AC2501" s="60"/>
      <c r="AD2501" s="60"/>
      <c r="AE2501" s="22"/>
      <c r="AF2501" s="22"/>
      <c r="AG2501" s="22"/>
      <c r="AH2501" s="22"/>
      <c r="AI2501" s="22"/>
      <c r="AJ2501" s="22"/>
      <c r="AK2501" s="39"/>
      <c r="AL2501" s="39"/>
      <c r="AM2501" s="39"/>
      <c r="AN2501" s="39"/>
      <c r="AO2501" s="39"/>
      <c r="AP2501" s="39"/>
      <c r="AQ2501" s="39"/>
      <c r="AR2501" s="40"/>
      <c r="AS2501" s="39"/>
      <c r="AT2501" s="40"/>
      <c r="AU2501" s="39"/>
      <c r="AV2501" s="39"/>
      <c r="AW2501" s="39"/>
      <c r="AX2501" s="39"/>
      <c r="AY2501" s="39"/>
      <c r="AZ2501" s="40"/>
      <c r="BA2501" s="39"/>
      <c r="BB2501" s="40"/>
      <c r="BC2501" s="39"/>
      <c r="BD2501" s="40"/>
      <c r="BE2501" s="39"/>
      <c r="BF2501" s="39"/>
      <c r="BG2501" s="39"/>
      <c r="BH2501" s="56"/>
      <c r="BI2501" s="56"/>
      <c r="BJ2501" s="133"/>
    </row>
    <row r="2502" spans="1:62" x14ac:dyDescent="0.3">
      <c r="A2502" s="9"/>
      <c r="B2502" s="76"/>
      <c r="C2502" s="9"/>
      <c r="D2502" s="9"/>
      <c r="E2502" s="9"/>
      <c r="F2502" s="15"/>
      <c r="G2502" s="5"/>
      <c r="H2502" s="5"/>
      <c r="I2502" s="9"/>
      <c r="J2502" s="9"/>
      <c r="K2502" s="9"/>
      <c r="L2502" s="9"/>
      <c r="M2502" s="9"/>
      <c r="N2502" s="9"/>
      <c r="O2502" s="9"/>
      <c r="P2502" s="9"/>
      <c r="Q2502" s="9"/>
      <c r="R2502" s="9"/>
      <c r="S2502" s="9"/>
      <c r="T2502" s="9"/>
      <c r="U2502" s="9"/>
      <c r="V2502" s="9"/>
      <c r="W2502" s="9"/>
      <c r="Y2502" s="17"/>
      <c r="AA2502" s="9"/>
      <c r="AB2502" s="9"/>
      <c r="AC2502" s="9"/>
      <c r="AD2502" s="9"/>
      <c r="AE2502" s="14"/>
      <c r="AF2502" s="14"/>
      <c r="AG2502" s="14"/>
      <c r="AH2502" s="14"/>
      <c r="AI2502" s="14"/>
      <c r="AJ2502" s="14"/>
      <c r="AK2502" s="6"/>
      <c r="AL2502" s="6"/>
      <c r="AM2502" s="6"/>
      <c r="AN2502" s="6"/>
      <c r="AO2502" s="6"/>
      <c r="AP2502" s="6"/>
      <c r="AQ2502" s="6"/>
      <c r="AR2502" s="6"/>
      <c r="AS2502" s="6"/>
      <c r="AT2502" s="6"/>
      <c r="AU2502" s="39"/>
      <c r="AV2502" s="39"/>
      <c r="AW2502" s="6"/>
      <c r="AX2502" s="6"/>
      <c r="AY2502" s="6"/>
      <c r="AZ2502" s="6"/>
      <c r="BA2502" s="6"/>
      <c r="BB2502" s="6"/>
      <c r="BC2502" s="6"/>
      <c r="BD2502" s="6"/>
      <c r="BE2502" s="6"/>
      <c r="BF2502" s="6"/>
      <c r="BG2502" s="6"/>
      <c r="BH2502" s="6"/>
      <c r="BI2502" s="6"/>
      <c r="BJ2502" s="6"/>
    </row>
    <row r="2503" spans="1:62" x14ac:dyDescent="0.3">
      <c r="A2503" s="9"/>
      <c r="B2503" s="76"/>
      <c r="C2503" s="9"/>
      <c r="D2503" s="9"/>
      <c r="E2503" s="9"/>
      <c r="F2503" s="15"/>
      <c r="G2503" s="5"/>
      <c r="H2503" s="5"/>
      <c r="I2503" s="9"/>
      <c r="J2503" s="9"/>
      <c r="K2503" s="9"/>
      <c r="L2503" s="9"/>
      <c r="M2503" s="9"/>
      <c r="N2503" s="9"/>
      <c r="O2503" s="9"/>
      <c r="P2503" s="9"/>
      <c r="Q2503" s="9"/>
      <c r="R2503" s="9"/>
      <c r="S2503" s="9"/>
      <c r="T2503" s="9"/>
      <c r="U2503" s="9"/>
      <c r="V2503" s="9"/>
      <c r="W2503" s="9"/>
      <c r="Y2503" s="17"/>
      <c r="AA2503" s="9"/>
      <c r="AB2503" s="9"/>
      <c r="AC2503" s="9"/>
      <c r="AD2503" s="9"/>
      <c r="AE2503" s="14"/>
      <c r="AF2503" s="14"/>
      <c r="AG2503" s="14"/>
      <c r="AH2503" s="14"/>
      <c r="AI2503" s="14"/>
      <c r="AJ2503" s="14"/>
      <c r="AK2503" s="6"/>
      <c r="AL2503" s="6"/>
      <c r="AM2503" s="6"/>
      <c r="AN2503" s="6"/>
      <c r="AO2503" s="6"/>
      <c r="AP2503" s="6"/>
      <c r="AQ2503" s="6"/>
      <c r="AR2503" s="6"/>
      <c r="AS2503" s="6"/>
      <c r="AT2503" s="6"/>
      <c r="AU2503" s="39"/>
      <c r="AV2503" s="39"/>
      <c r="AW2503" s="6"/>
      <c r="AX2503" s="6"/>
      <c r="AY2503" s="6"/>
      <c r="AZ2503" s="6"/>
      <c r="BA2503" s="6"/>
      <c r="BB2503" s="6"/>
      <c r="BC2503" s="6"/>
      <c r="BD2503" s="6"/>
      <c r="BE2503" s="6"/>
      <c r="BF2503" s="6"/>
      <c r="BG2503" s="6"/>
      <c r="BH2503" s="6"/>
      <c r="BI2503" s="6"/>
      <c r="BJ2503" s="6"/>
    </row>
    <row r="2504" spans="1:62" x14ac:dyDescent="0.3">
      <c r="A2504" s="9"/>
      <c r="B2504" s="76"/>
      <c r="C2504" s="9"/>
      <c r="D2504" s="9"/>
      <c r="E2504" s="9"/>
      <c r="F2504" s="15"/>
      <c r="G2504" s="5"/>
      <c r="H2504" s="5"/>
      <c r="I2504" s="9"/>
      <c r="J2504" s="9"/>
      <c r="K2504" s="9"/>
      <c r="L2504" s="9"/>
      <c r="M2504" s="9"/>
      <c r="N2504" s="9"/>
      <c r="O2504" s="9"/>
      <c r="P2504" s="9"/>
      <c r="Q2504" s="9"/>
      <c r="R2504" s="9"/>
      <c r="S2504" s="9"/>
      <c r="T2504" s="9"/>
      <c r="U2504" s="9"/>
      <c r="V2504" s="8"/>
      <c r="W2504" s="8"/>
      <c r="X2504" s="7"/>
      <c r="Y2504" s="18"/>
      <c r="Z2504" s="7"/>
      <c r="AA2504" s="7"/>
      <c r="AB2504" s="7"/>
      <c r="AC2504" s="9"/>
      <c r="AD2504" s="8"/>
      <c r="AE2504" s="14"/>
      <c r="AF2504" s="14"/>
      <c r="AG2504" s="14"/>
      <c r="AH2504" s="14"/>
      <c r="AI2504" s="14"/>
      <c r="AJ2504" s="14"/>
      <c r="AK2504" s="5"/>
      <c r="AL2504" s="6"/>
      <c r="AM2504" s="5"/>
      <c r="AN2504" s="5"/>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row>
    <row r="2505" spans="1:62" ht="13.5" customHeight="1" x14ac:dyDescent="0.35">
      <c r="A2505" s="120"/>
      <c r="B2505" s="19"/>
      <c r="C2505" s="1"/>
      <c r="D2505" s="9"/>
      <c r="E2505" s="1"/>
      <c r="F2505" s="15"/>
      <c r="G2505" s="37"/>
      <c r="H2505" s="5"/>
      <c r="I2505" s="22"/>
      <c r="J2505" s="22"/>
      <c r="K2505" s="22"/>
      <c r="L2505" s="60"/>
      <c r="M2505" s="60"/>
      <c r="N2505" s="60"/>
      <c r="O2505" s="60"/>
      <c r="P2505" s="60"/>
      <c r="Q2505" s="60"/>
      <c r="R2505" s="60"/>
      <c r="S2505" s="60"/>
      <c r="T2505" s="60"/>
      <c r="U2505" s="60"/>
      <c r="V2505" s="60"/>
      <c r="W2505" s="60"/>
      <c r="X2505" s="60"/>
      <c r="Y2505" s="59"/>
      <c r="Z2505" s="20"/>
      <c r="AA2505" s="60"/>
      <c r="AB2505" s="60"/>
      <c r="AC2505" s="60"/>
      <c r="AD2505" s="60"/>
      <c r="AE2505" s="22"/>
      <c r="AF2505" s="22"/>
      <c r="AG2505" s="22"/>
      <c r="AH2505" s="22"/>
      <c r="AI2505" s="22"/>
      <c r="AJ2505" s="22"/>
      <c r="AK2505" s="39"/>
      <c r="AL2505" s="39"/>
      <c r="AM2505" s="39"/>
      <c r="AN2505" s="39"/>
      <c r="AO2505" s="39"/>
      <c r="AP2505" s="39"/>
      <c r="AQ2505" s="39"/>
      <c r="AR2505" s="40"/>
      <c r="AS2505" s="39"/>
      <c r="AT2505" s="40"/>
      <c r="AU2505" s="39"/>
      <c r="AV2505" s="39"/>
      <c r="AW2505" s="39"/>
      <c r="AX2505" s="39"/>
      <c r="AY2505" s="39"/>
      <c r="AZ2505" s="40"/>
      <c r="BA2505" s="39"/>
      <c r="BB2505" s="40"/>
      <c r="BC2505" s="39"/>
      <c r="BD2505" s="40"/>
      <c r="BE2505" s="39"/>
      <c r="BF2505" s="39"/>
      <c r="BG2505" s="39"/>
      <c r="BH2505" s="56"/>
      <c r="BI2505" s="56"/>
      <c r="BJ2505" s="133"/>
    </row>
    <row r="2506" spans="1:62" ht="13.5" customHeight="1" x14ac:dyDescent="0.35">
      <c r="A2506" s="120"/>
      <c r="B2506" s="76"/>
      <c r="C2506" s="1"/>
      <c r="D2506" s="9"/>
      <c r="E2506" s="1"/>
      <c r="F2506" s="15"/>
      <c r="G2506" s="5"/>
      <c r="H2506" s="5"/>
      <c r="I2506" s="22"/>
      <c r="J2506" s="22"/>
      <c r="K2506" s="22"/>
      <c r="L2506" s="60"/>
      <c r="M2506" s="60"/>
      <c r="N2506" s="60"/>
      <c r="O2506" s="60"/>
      <c r="P2506" s="60"/>
      <c r="Q2506" s="60"/>
      <c r="R2506" s="60"/>
      <c r="S2506" s="60"/>
      <c r="T2506" s="60"/>
      <c r="U2506" s="60"/>
      <c r="V2506" s="60"/>
      <c r="W2506" s="60"/>
      <c r="X2506" s="60"/>
      <c r="Y2506" s="59"/>
      <c r="Z2506" s="20"/>
      <c r="AA2506" s="60"/>
      <c r="AB2506" s="60"/>
      <c r="AC2506" s="60"/>
      <c r="AD2506" s="60"/>
      <c r="AE2506" s="22"/>
      <c r="AF2506" s="22"/>
      <c r="AG2506" s="22"/>
      <c r="AH2506" s="22"/>
      <c r="AI2506" s="22"/>
      <c r="AJ2506" s="22"/>
      <c r="AK2506" s="39"/>
      <c r="AL2506" s="39"/>
      <c r="AM2506" s="39"/>
      <c r="AN2506" s="39"/>
      <c r="AO2506" s="39"/>
      <c r="AP2506" s="39"/>
      <c r="AQ2506" s="39"/>
      <c r="AR2506" s="40"/>
      <c r="AS2506" s="39"/>
      <c r="AT2506" s="40"/>
      <c r="AU2506" s="39"/>
      <c r="AV2506" s="39"/>
      <c r="AW2506" s="39"/>
      <c r="AX2506" s="39"/>
      <c r="AY2506" s="39"/>
      <c r="AZ2506" s="40"/>
      <c r="BA2506" s="39"/>
      <c r="BB2506" s="40"/>
      <c r="BC2506" s="39"/>
      <c r="BD2506" s="40"/>
      <c r="BE2506" s="39"/>
      <c r="BF2506" s="39"/>
      <c r="BG2506" s="39"/>
      <c r="BH2506" s="56"/>
      <c r="BI2506" s="56"/>
      <c r="BJ2506" s="133"/>
    </row>
    <row r="2507" spans="1:62" ht="13.5" customHeight="1" x14ac:dyDescent="0.35">
      <c r="A2507" s="120"/>
      <c r="B2507" s="76"/>
      <c r="C2507" s="1"/>
      <c r="D2507" s="9"/>
      <c r="E2507" s="1"/>
      <c r="F2507" s="15"/>
      <c r="G2507" s="5"/>
      <c r="H2507" s="5"/>
      <c r="I2507" s="22"/>
      <c r="J2507" s="22"/>
      <c r="K2507" s="22"/>
      <c r="L2507" s="60"/>
      <c r="M2507" s="60"/>
      <c r="N2507" s="60"/>
      <c r="O2507" s="60"/>
      <c r="P2507" s="60"/>
      <c r="Q2507" s="60"/>
      <c r="R2507" s="60"/>
      <c r="S2507" s="60"/>
      <c r="T2507" s="60"/>
      <c r="U2507" s="60"/>
      <c r="V2507" s="60"/>
      <c r="W2507" s="60"/>
      <c r="X2507" s="60"/>
      <c r="Y2507" s="59"/>
      <c r="Z2507" s="20"/>
      <c r="AA2507" s="60"/>
      <c r="AB2507" s="60"/>
      <c r="AC2507" s="60"/>
      <c r="AD2507" s="60"/>
      <c r="AE2507" s="22"/>
      <c r="AF2507" s="22"/>
      <c r="AG2507" s="22"/>
      <c r="AH2507" s="22"/>
      <c r="AI2507" s="22"/>
      <c r="AJ2507" s="22"/>
      <c r="AK2507" s="39"/>
      <c r="AL2507" s="39"/>
      <c r="AM2507" s="39"/>
      <c r="AN2507" s="39"/>
      <c r="AO2507" s="39"/>
      <c r="AP2507" s="39"/>
      <c r="AQ2507" s="39"/>
      <c r="AR2507" s="40"/>
      <c r="AS2507" s="39"/>
      <c r="AT2507" s="40"/>
      <c r="AU2507" s="39"/>
      <c r="AV2507" s="39"/>
      <c r="AW2507" s="39"/>
      <c r="AX2507" s="39"/>
      <c r="AY2507" s="39"/>
      <c r="AZ2507" s="40"/>
      <c r="BA2507" s="39"/>
      <c r="BB2507" s="40"/>
      <c r="BC2507" s="39"/>
      <c r="BD2507" s="40"/>
      <c r="BE2507" s="39"/>
      <c r="BF2507" s="39"/>
      <c r="BG2507" s="39"/>
      <c r="BH2507" s="56"/>
      <c r="BI2507" s="56"/>
      <c r="BJ2507" s="133"/>
    </row>
    <row r="2508" spans="1:62" x14ac:dyDescent="0.3">
      <c r="A2508" s="135"/>
      <c r="B2508" s="76"/>
      <c r="C2508" s="9"/>
      <c r="D2508" s="9"/>
      <c r="E2508" s="9"/>
      <c r="F2508" s="15"/>
      <c r="G2508" s="5"/>
      <c r="H2508" s="5"/>
      <c r="I2508" s="9"/>
      <c r="J2508" s="9"/>
      <c r="K2508" s="9"/>
      <c r="L2508" s="9"/>
      <c r="M2508" s="9"/>
      <c r="N2508" s="9"/>
      <c r="O2508" s="9"/>
      <c r="P2508" s="9"/>
      <c r="Q2508" s="9"/>
      <c r="R2508" s="9"/>
      <c r="S2508" s="9"/>
      <c r="T2508" s="9"/>
      <c r="U2508" s="9"/>
      <c r="V2508" s="8"/>
      <c r="W2508" s="8"/>
      <c r="X2508" s="7"/>
      <c r="Y2508" s="18"/>
      <c r="Z2508" s="7"/>
      <c r="AA2508" s="7"/>
      <c r="AB2508" s="7"/>
      <c r="AC2508" s="9"/>
      <c r="AD2508" s="8"/>
      <c r="AE2508" s="14"/>
      <c r="AF2508" s="14"/>
      <c r="AG2508" s="14"/>
      <c r="AH2508" s="14"/>
      <c r="AI2508" s="14"/>
      <c r="AJ2508" s="14"/>
      <c r="AK2508" s="136"/>
      <c r="AL2508" s="6"/>
      <c r="AM2508" s="5"/>
      <c r="AN2508" s="5"/>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row>
    <row r="2509" spans="1:62" x14ac:dyDescent="0.3">
      <c r="A2509" s="135"/>
      <c r="B2509" s="76"/>
      <c r="C2509" s="9"/>
      <c r="D2509" s="9"/>
      <c r="E2509" s="9"/>
      <c r="F2509" s="15"/>
      <c r="G2509" s="5"/>
      <c r="H2509" s="5"/>
      <c r="I2509" s="9"/>
      <c r="J2509" s="9"/>
      <c r="K2509" s="9"/>
      <c r="L2509" s="9"/>
      <c r="M2509" s="9"/>
      <c r="N2509" s="9"/>
      <c r="O2509" s="9"/>
      <c r="P2509" s="9"/>
      <c r="Q2509" s="9"/>
      <c r="R2509" s="9"/>
      <c r="S2509" s="9"/>
      <c r="T2509" s="9"/>
      <c r="U2509" s="9"/>
      <c r="V2509" s="8"/>
      <c r="W2509" s="8"/>
      <c r="X2509" s="7"/>
      <c r="Y2509" s="18"/>
      <c r="Z2509" s="7"/>
      <c r="AA2509" s="7"/>
      <c r="AB2509" s="7"/>
      <c r="AC2509" s="9"/>
      <c r="AD2509" s="8"/>
      <c r="AE2509" s="14"/>
      <c r="AF2509" s="14"/>
      <c r="AG2509" s="14"/>
      <c r="AH2509" s="14"/>
      <c r="AI2509" s="14"/>
      <c r="AJ2509" s="14"/>
      <c r="AK2509" s="136"/>
      <c r="AL2509" s="6"/>
      <c r="AM2509" s="5"/>
      <c r="AN2509" s="5"/>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row>
    <row r="2510" spans="1:62" x14ac:dyDescent="0.3">
      <c r="A2510" s="135"/>
      <c r="B2510" s="76"/>
      <c r="C2510" s="9"/>
      <c r="D2510" s="9"/>
      <c r="E2510" s="9"/>
      <c r="F2510" s="15"/>
      <c r="G2510" s="5"/>
      <c r="H2510" s="5"/>
      <c r="I2510" s="9"/>
      <c r="J2510" s="9"/>
      <c r="K2510" s="9"/>
      <c r="L2510" s="9"/>
      <c r="M2510" s="9"/>
      <c r="N2510" s="9"/>
      <c r="O2510" s="9"/>
      <c r="P2510" s="9"/>
      <c r="Q2510" s="9"/>
      <c r="R2510" s="9"/>
      <c r="S2510" s="9"/>
      <c r="T2510" s="9"/>
      <c r="U2510" s="9"/>
      <c r="V2510" s="8"/>
      <c r="W2510" s="8"/>
      <c r="X2510" s="7"/>
      <c r="Y2510" s="18"/>
      <c r="Z2510" s="7"/>
      <c r="AA2510" s="7"/>
      <c r="AB2510" s="7"/>
      <c r="AC2510" s="9"/>
      <c r="AD2510" s="8"/>
      <c r="AE2510" s="14"/>
      <c r="AF2510" s="14"/>
      <c r="AG2510" s="14"/>
      <c r="AH2510" s="14"/>
      <c r="AI2510" s="14"/>
      <c r="AJ2510" s="14"/>
      <c r="AK2510" s="136"/>
      <c r="AL2510" s="6"/>
      <c r="AM2510" s="5"/>
      <c r="AN2510" s="5"/>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row>
    <row r="2511" spans="1:62" x14ac:dyDescent="0.3">
      <c r="A2511" s="9"/>
      <c r="B2511" s="76"/>
      <c r="C2511" s="9"/>
      <c r="D2511" s="9"/>
      <c r="E2511" s="9"/>
      <c r="F2511" s="15"/>
      <c r="G2511" s="5"/>
      <c r="H2511" s="5"/>
      <c r="I2511" s="9"/>
      <c r="J2511" s="9"/>
      <c r="K2511" s="9"/>
      <c r="L2511" s="9"/>
      <c r="M2511" s="9"/>
      <c r="N2511" s="9"/>
      <c r="O2511" s="9"/>
      <c r="P2511" s="9"/>
      <c r="Q2511" s="9"/>
      <c r="R2511" s="9"/>
      <c r="S2511" s="9"/>
      <c r="T2511" s="9"/>
      <c r="U2511" s="9"/>
      <c r="V2511" s="9"/>
      <c r="W2511" s="9"/>
      <c r="Y2511" s="17"/>
      <c r="AA2511" s="9"/>
      <c r="AB2511" s="9"/>
      <c r="AC2511" s="9"/>
      <c r="AD2511" s="9"/>
      <c r="AE2511" s="14"/>
      <c r="AF2511" s="14"/>
      <c r="AG2511" s="14"/>
      <c r="AH2511" s="14"/>
      <c r="AI2511" s="14"/>
      <c r="AJ2511" s="14"/>
      <c r="AK2511" s="6"/>
      <c r="AL2511" s="6"/>
      <c r="AM2511" s="6"/>
      <c r="AN2511" s="6"/>
      <c r="AO2511" s="6"/>
      <c r="AP2511" s="6"/>
      <c r="AQ2511" s="6"/>
      <c r="AR2511" s="6"/>
      <c r="AS2511" s="6"/>
      <c r="AT2511" s="6"/>
      <c r="AU2511" s="39"/>
      <c r="AV2511" s="39"/>
      <c r="AW2511" s="6"/>
      <c r="AX2511" s="6"/>
      <c r="AY2511" s="6"/>
      <c r="AZ2511" s="6"/>
      <c r="BA2511" s="6"/>
      <c r="BB2511" s="6"/>
      <c r="BC2511" s="6"/>
      <c r="BD2511" s="6"/>
      <c r="BE2511" s="6"/>
      <c r="BF2511" s="6"/>
      <c r="BG2511" s="6"/>
      <c r="BH2511" s="6"/>
      <c r="BI2511" s="6"/>
      <c r="BJ2511" s="6"/>
    </row>
    <row r="2512" spans="1:62" x14ac:dyDescent="0.3">
      <c r="A2512" s="9"/>
      <c r="B2512" s="76"/>
      <c r="C2512" s="9"/>
      <c r="D2512" s="9"/>
      <c r="E2512" s="9"/>
      <c r="F2512" s="15"/>
      <c r="G2512" s="5"/>
      <c r="H2512" s="5"/>
      <c r="I2512" s="9"/>
      <c r="J2512" s="9"/>
      <c r="K2512" s="9"/>
      <c r="L2512" s="9"/>
      <c r="M2512" s="9"/>
      <c r="N2512" s="9"/>
      <c r="O2512" s="9"/>
      <c r="P2512" s="9"/>
      <c r="Q2512" s="9"/>
      <c r="R2512" s="9"/>
      <c r="S2512" s="9"/>
      <c r="T2512" s="9"/>
      <c r="U2512" s="9"/>
      <c r="V2512" s="8"/>
      <c r="W2512" s="8"/>
      <c r="X2512" s="7"/>
      <c r="Y2512" s="18"/>
      <c r="Z2512" s="7"/>
      <c r="AA2512" s="7"/>
      <c r="AB2512" s="7"/>
      <c r="AC2512" s="9"/>
      <c r="AD2512" s="8"/>
      <c r="AE2512" s="14"/>
      <c r="AF2512" s="14"/>
      <c r="AG2512" s="14"/>
      <c r="AH2512" s="14"/>
      <c r="AI2512" s="14"/>
      <c r="AJ2512" s="14"/>
      <c r="AK2512" s="5"/>
      <c r="AL2512" s="6"/>
      <c r="AM2512" s="5"/>
      <c r="AN2512" s="5"/>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row>
    <row r="2513" spans="1:62" x14ac:dyDescent="0.3">
      <c r="A2513" s="9"/>
      <c r="B2513" s="76"/>
      <c r="C2513" s="9"/>
      <c r="D2513" s="9"/>
      <c r="E2513" s="9"/>
      <c r="F2513" s="15"/>
      <c r="G2513" s="5"/>
      <c r="H2513" s="5"/>
      <c r="I2513" s="9"/>
      <c r="J2513" s="9"/>
      <c r="K2513" s="9"/>
      <c r="L2513" s="9"/>
      <c r="M2513" s="9"/>
      <c r="N2513" s="9"/>
      <c r="O2513" s="9"/>
      <c r="P2513" s="9"/>
      <c r="Q2513" s="9"/>
      <c r="R2513" s="9"/>
      <c r="S2513" s="9"/>
      <c r="T2513" s="9"/>
      <c r="U2513" s="9"/>
      <c r="V2513" s="9"/>
      <c r="W2513" s="9"/>
      <c r="Y2513" s="17"/>
      <c r="AA2513" s="9"/>
      <c r="AB2513" s="9"/>
      <c r="AC2513" s="9"/>
      <c r="AD2513" s="9"/>
      <c r="AE2513" s="14"/>
      <c r="AF2513" s="14"/>
      <c r="AG2513" s="14"/>
      <c r="AH2513" s="14"/>
      <c r="AI2513" s="14"/>
      <c r="AJ2513" s="14"/>
      <c r="AK2513" s="6"/>
      <c r="AL2513" s="6"/>
      <c r="AM2513" s="6"/>
      <c r="AN2513" s="6"/>
      <c r="AO2513" s="6"/>
      <c r="AP2513" s="6"/>
      <c r="AQ2513" s="6"/>
      <c r="AR2513" s="6"/>
      <c r="AS2513" s="6"/>
      <c r="AT2513" s="6"/>
      <c r="AU2513" s="39"/>
      <c r="AV2513" s="39"/>
      <c r="AW2513" s="6"/>
      <c r="AX2513" s="6"/>
      <c r="AY2513" s="6"/>
      <c r="AZ2513" s="6"/>
      <c r="BA2513" s="6"/>
      <c r="BB2513" s="6"/>
      <c r="BC2513" s="6"/>
      <c r="BD2513" s="6"/>
      <c r="BE2513" s="6"/>
      <c r="BF2513" s="6"/>
      <c r="BG2513" s="6"/>
      <c r="BH2513" s="6"/>
      <c r="BI2513" s="6"/>
      <c r="BJ2513" s="6"/>
    </row>
    <row r="2514" spans="1:62" x14ac:dyDescent="0.3">
      <c r="A2514" s="9"/>
      <c r="B2514" s="76"/>
      <c r="C2514" s="9"/>
      <c r="D2514" s="9"/>
      <c r="E2514" s="9"/>
      <c r="F2514" s="15"/>
      <c r="G2514" s="5"/>
      <c r="H2514" s="5"/>
      <c r="I2514" s="9"/>
      <c r="J2514" s="9"/>
      <c r="K2514" s="9"/>
      <c r="L2514" s="9"/>
      <c r="M2514" s="9"/>
      <c r="N2514" s="9"/>
      <c r="O2514" s="9"/>
      <c r="P2514" s="9"/>
      <c r="Q2514" s="9"/>
      <c r="R2514" s="9"/>
      <c r="S2514" s="9"/>
      <c r="T2514" s="9"/>
      <c r="U2514" s="9"/>
      <c r="V2514" s="9"/>
      <c r="W2514" s="9"/>
      <c r="Y2514" s="17"/>
      <c r="AA2514" s="9"/>
      <c r="AB2514" s="9"/>
      <c r="AC2514" s="9"/>
      <c r="AD2514" s="9"/>
      <c r="AE2514" s="14"/>
      <c r="AF2514" s="14"/>
      <c r="AG2514" s="14"/>
      <c r="AH2514" s="14"/>
      <c r="AI2514" s="14"/>
      <c r="AJ2514" s="14"/>
      <c r="AK2514" s="6"/>
      <c r="AL2514" s="6"/>
      <c r="AM2514" s="6"/>
      <c r="AN2514" s="6"/>
      <c r="AO2514" s="6"/>
      <c r="AP2514" s="6"/>
      <c r="AQ2514" s="6"/>
      <c r="AR2514" s="6"/>
      <c r="AS2514" s="6"/>
      <c r="AT2514" s="6"/>
      <c r="AU2514" s="39"/>
      <c r="AV2514" s="39"/>
      <c r="AW2514" s="6"/>
      <c r="AX2514" s="6"/>
      <c r="AY2514" s="6"/>
      <c r="AZ2514" s="6"/>
      <c r="BA2514" s="6"/>
      <c r="BB2514" s="6"/>
      <c r="BC2514" s="6"/>
      <c r="BD2514" s="6"/>
      <c r="BE2514" s="6"/>
      <c r="BF2514" s="6"/>
      <c r="BG2514" s="6"/>
      <c r="BH2514" s="6"/>
      <c r="BI2514" s="6"/>
      <c r="BJ2514" s="6"/>
    </row>
    <row r="2515" spans="1:62" x14ac:dyDescent="0.3">
      <c r="A2515" s="9"/>
      <c r="B2515" s="76"/>
      <c r="C2515" s="9"/>
      <c r="D2515" s="9"/>
      <c r="E2515" s="9"/>
      <c r="F2515" s="15"/>
      <c r="G2515" s="5"/>
      <c r="H2515" s="5"/>
      <c r="I2515" s="9"/>
      <c r="J2515" s="9"/>
      <c r="K2515" s="9"/>
      <c r="L2515" s="9"/>
      <c r="M2515" s="9"/>
      <c r="N2515" s="9"/>
      <c r="O2515" s="9"/>
      <c r="P2515" s="9"/>
      <c r="Q2515" s="9"/>
      <c r="R2515" s="9"/>
      <c r="S2515" s="9"/>
      <c r="T2515" s="9"/>
      <c r="U2515" s="9"/>
      <c r="V2515" s="9"/>
      <c r="W2515" s="9"/>
      <c r="Y2515" s="17"/>
      <c r="AA2515" s="9"/>
      <c r="AB2515" s="9"/>
      <c r="AC2515" s="9"/>
      <c r="AD2515" s="9"/>
      <c r="AE2515" s="14"/>
      <c r="AF2515" s="14"/>
      <c r="AG2515" s="14"/>
      <c r="AH2515" s="14"/>
      <c r="AI2515" s="14"/>
      <c r="AJ2515" s="14"/>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row>
    <row r="2516" spans="1:62" x14ac:dyDescent="0.3">
      <c r="A2516" s="9"/>
      <c r="B2516" s="76"/>
      <c r="C2516" s="9"/>
      <c r="D2516" s="9"/>
      <c r="E2516" s="9"/>
      <c r="F2516" s="15"/>
      <c r="G2516" s="5"/>
      <c r="H2516" s="5"/>
      <c r="I2516" s="9"/>
      <c r="J2516" s="9"/>
      <c r="K2516" s="9"/>
      <c r="L2516" s="9"/>
      <c r="M2516" s="9"/>
      <c r="N2516" s="9"/>
      <c r="O2516" s="9"/>
      <c r="P2516" s="9"/>
      <c r="Q2516" s="9"/>
      <c r="R2516" s="9"/>
      <c r="S2516" s="9"/>
      <c r="T2516" s="9"/>
      <c r="U2516" s="9"/>
      <c r="V2516" s="9"/>
      <c r="W2516" s="9"/>
      <c r="Y2516" s="17"/>
      <c r="AA2516" s="9"/>
      <c r="AB2516" s="9"/>
      <c r="AC2516" s="9"/>
      <c r="AD2516" s="9"/>
      <c r="AE2516" s="14"/>
      <c r="AF2516" s="14"/>
      <c r="AG2516" s="14"/>
      <c r="AH2516" s="14"/>
      <c r="AI2516" s="14"/>
      <c r="AJ2516" s="14"/>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row>
    <row r="2517" spans="1:62" x14ac:dyDescent="0.3">
      <c r="A2517" s="135"/>
      <c r="B2517" s="76"/>
      <c r="C2517" s="9"/>
      <c r="D2517" s="9"/>
      <c r="E2517" s="9"/>
      <c r="F2517" s="15"/>
      <c r="G2517" s="5"/>
      <c r="H2517" s="5"/>
      <c r="I2517" s="9"/>
      <c r="J2517" s="9"/>
      <c r="K2517" s="9"/>
      <c r="L2517" s="9"/>
      <c r="M2517" s="9"/>
      <c r="N2517" s="9"/>
      <c r="O2517" s="9"/>
      <c r="P2517" s="9"/>
      <c r="Q2517" s="9"/>
      <c r="R2517" s="9"/>
      <c r="S2517" s="9"/>
      <c r="T2517" s="9"/>
      <c r="U2517" s="9"/>
      <c r="V2517" s="8"/>
      <c r="W2517" s="8"/>
      <c r="X2517" s="7"/>
      <c r="Y2517" s="18"/>
      <c r="Z2517" s="7"/>
      <c r="AA2517" s="7"/>
      <c r="AB2517" s="7"/>
      <c r="AC2517" s="9"/>
      <c r="AD2517" s="8"/>
      <c r="AE2517" s="14"/>
      <c r="AF2517" s="14"/>
      <c r="AG2517" s="14"/>
      <c r="AH2517" s="14"/>
      <c r="AI2517" s="14"/>
      <c r="AJ2517" s="14"/>
      <c r="AK2517" s="136"/>
      <c r="AL2517" s="6"/>
      <c r="AM2517" s="5"/>
      <c r="AN2517" s="5"/>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row>
    <row r="2518" spans="1:62" x14ac:dyDescent="0.3">
      <c r="A2518" s="9"/>
      <c r="B2518" s="76"/>
      <c r="C2518" s="9"/>
      <c r="D2518" s="9"/>
      <c r="E2518" s="9"/>
      <c r="F2518" s="15"/>
      <c r="G2518" s="5"/>
      <c r="H2518" s="5"/>
      <c r="I2518" s="9"/>
      <c r="J2518" s="9"/>
      <c r="K2518" s="9"/>
      <c r="L2518" s="9"/>
      <c r="M2518" s="9"/>
      <c r="N2518" s="9"/>
      <c r="O2518" s="9"/>
      <c r="P2518" s="9"/>
      <c r="Q2518" s="9"/>
      <c r="R2518" s="9"/>
      <c r="S2518" s="9"/>
      <c r="T2518" s="9"/>
      <c r="U2518" s="9"/>
      <c r="V2518" s="9"/>
      <c r="W2518" s="9"/>
      <c r="Y2518" s="17"/>
      <c r="AA2518" s="9"/>
      <c r="AB2518" s="9"/>
      <c r="AC2518" s="9"/>
      <c r="AD2518" s="9"/>
      <c r="AE2518" s="14"/>
      <c r="AF2518" s="14"/>
      <c r="AG2518" s="14"/>
      <c r="AH2518" s="14"/>
      <c r="AI2518" s="14"/>
      <c r="AJ2518" s="14"/>
      <c r="AK2518" s="6"/>
      <c r="AL2518" s="6"/>
      <c r="AM2518" s="6"/>
      <c r="AN2518" s="6"/>
      <c r="AO2518" s="6"/>
      <c r="AP2518" s="6"/>
      <c r="AQ2518" s="6"/>
      <c r="AR2518" s="6"/>
      <c r="AS2518" s="6"/>
      <c r="AT2518" s="6"/>
      <c r="AU2518" s="39"/>
      <c r="AV2518" s="39"/>
      <c r="AW2518" s="6"/>
      <c r="AX2518" s="6"/>
      <c r="AY2518" s="6"/>
      <c r="AZ2518" s="6"/>
      <c r="BA2518" s="6"/>
      <c r="BB2518" s="6"/>
      <c r="BC2518" s="6"/>
      <c r="BD2518" s="6"/>
      <c r="BE2518" s="6"/>
      <c r="BF2518" s="6"/>
      <c r="BG2518" s="6"/>
      <c r="BH2518" s="6"/>
      <c r="BI2518" s="6"/>
      <c r="BJ2518" s="6"/>
    </row>
    <row r="2519" spans="1:62" x14ac:dyDescent="0.3">
      <c r="A2519" s="9"/>
      <c r="B2519" s="76"/>
      <c r="C2519" s="9"/>
      <c r="D2519" s="9"/>
      <c r="E2519" s="9"/>
      <c r="F2519" s="15"/>
      <c r="G2519" s="5"/>
      <c r="H2519" s="5"/>
      <c r="I2519" s="9"/>
      <c r="J2519" s="9"/>
      <c r="K2519" s="9"/>
      <c r="L2519" s="9"/>
      <c r="M2519" s="9"/>
      <c r="N2519" s="9"/>
      <c r="O2519" s="9"/>
      <c r="P2519" s="9"/>
      <c r="Q2519" s="9"/>
      <c r="R2519" s="9"/>
      <c r="S2519" s="9"/>
      <c r="T2519" s="9"/>
      <c r="U2519" s="9"/>
      <c r="V2519" s="9"/>
      <c r="W2519" s="9"/>
      <c r="Y2519" s="17"/>
      <c r="AA2519" s="9"/>
      <c r="AB2519" s="9"/>
      <c r="AC2519" s="9"/>
      <c r="AD2519" s="9"/>
      <c r="AE2519" s="14"/>
      <c r="AF2519" s="14"/>
      <c r="AG2519" s="14"/>
      <c r="AH2519" s="14"/>
      <c r="AI2519" s="14"/>
      <c r="AJ2519" s="14"/>
      <c r="AK2519" s="6"/>
      <c r="AL2519" s="6"/>
      <c r="AM2519" s="6"/>
      <c r="AN2519" s="6"/>
      <c r="AO2519" s="6"/>
      <c r="AP2519" s="6"/>
      <c r="AQ2519" s="6"/>
      <c r="AR2519" s="6"/>
      <c r="AS2519" s="6"/>
      <c r="AT2519" s="6"/>
      <c r="AU2519" s="39"/>
      <c r="AV2519" s="39"/>
      <c r="AW2519" s="6"/>
      <c r="AX2519" s="6"/>
      <c r="AY2519" s="6"/>
      <c r="AZ2519" s="6"/>
      <c r="BA2519" s="6"/>
      <c r="BB2519" s="6"/>
      <c r="BC2519" s="6"/>
      <c r="BD2519" s="6"/>
      <c r="BE2519" s="6"/>
      <c r="BF2519" s="6"/>
      <c r="BG2519" s="6"/>
      <c r="BH2519" s="6"/>
      <c r="BI2519" s="6"/>
      <c r="BJ2519" s="6"/>
    </row>
    <row r="2520" spans="1:62" ht="13.5" customHeight="1" x14ac:dyDescent="0.35">
      <c r="A2520" s="120"/>
      <c r="B2520" s="76"/>
      <c r="C2520" s="1"/>
      <c r="D2520" s="9"/>
      <c r="E2520" s="1"/>
      <c r="F2520" s="15"/>
      <c r="G2520" s="5"/>
      <c r="H2520" s="5"/>
      <c r="I2520" s="22"/>
      <c r="J2520" s="22"/>
      <c r="K2520" s="22"/>
      <c r="L2520" s="60"/>
      <c r="M2520" s="60"/>
      <c r="N2520" s="60"/>
      <c r="O2520" s="60"/>
      <c r="P2520" s="60"/>
      <c r="Q2520" s="60"/>
      <c r="R2520" s="60"/>
      <c r="S2520" s="60"/>
      <c r="T2520" s="60"/>
      <c r="U2520" s="60"/>
      <c r="V2520" s="60"/>
      <c r="W2520" s="60"/>
      <c r="X2520" s="60"/>
      <c r="Y2520" s="59"/>
      <c r="Z2520" s="20"/>
      <c r="AA2520" s="60"/>
      <c r="AB2520" s="60"/>
      <c r="AC2520" s="60"/>
      <c r="AD2520" s="60"/>
      <c r="AE2520" s="22"/>
      <c r="AF2520" s="22"/>
      <c r="AG2520" s="22"/>
      <c r="AH2520" s="22"/>
      <c r="AI2520" s="22"/>
      <c r="AJ2520" s="22"/>
      <c r="AK2520" s="39"/>
      <c r="AL2520" s="39"/>
      <c r="AM2520" s="39"/>
      <c r="AN2520" s="39"/>
      <c r="AO2520" s="39"/>
      <c r="AP2520" s="39"/>
      <c r="AQ2520" s="39"/>
      <c r="AR2520" s="40"/>
      <c r="AS2520" s="39"/>
      <c r="AT2520" s="40"/>
      <c r="AU2520" s="39"/>
      <c r="AV2520" s="39"/>
      <c r="AW2520" s="39"/>
      <c r="AX2520" s="39"/>
      <c r="AY2520" s="39"/>
      <c r="AZ2520" s="40"/>
      <c r="BA2520" s="39"/>
      <c r="BB2520" s="40"/>
      <c r="BC2520" s="39"/>
      <c r="BD2520" s="40"/>
      <c r="BE2520" s="39"/>
      <c r="BF2520" s="39"/>
      <c r="BG2520" s="39"/>
      <c r="BH2520" s="56"/>
      <c r="BI2520" s="56"/>
      <c r="BJ2520" s="133"/>
    </row>
    <row r="2521" spans="1:62" ht="13.5" customHeight="1" x14ac:dyDescent="0.35">
      <c r="A2521" s="120"/>
      <c r="B2521" s="19"/>
      <c r="C2521" s="1"/>
      <c r="D2521" s="9"/>
      <c r="E2521" s="1"/>
      <c r="F2521" s="15"/>
      <c r="G2521" s="37"/>
      <c r="H2521" s="5"/>
      <c r="I2521" s="22"/>
      <c r="J2521" s="22"/>
      <c r="K2521" s="22"/>
      <c r="L2521" s="60"/>
      <c r="M2521" s="60"/>
      <c r="N2521" s="60"/>
      <c r="O2521" s="60"/>
      <c r="P2521" s="60"/>
      <c r="Q2521" s="60"/>
      <c r="R2521" s="60"/>
      <c r="S2521" s="60"/>
      <c r="T2521" s="60"/>
      <c r="U2521" s="60"/>
      <c r="V2521" s="60"/>
      <c r="W2521" s="60"/>
      <c r="X2521" s="60"/>
      <c r="Y2521" s="59"/>
      <c r="Z2521" s="20"/>
      <c r="AA2521" s="60"/>
      <c r="AB2521" s="60"/>
      <c r="AC2521" s="60"/>
      <c r="AD2521" s="60"/>
      <c r="AE2521" s="22"/>
      <c r="AF2521" s="22"/>
      <c r="AG2521" s="22"/>
      <c r="AH2521" s="22"/>
      <c r="AI2521" s="22"/>
      <c r="AJ2521" s="22"/>
      <c r="AK2521" s="39"/>
      <c r="AL2521" s="39"/>
      <c r="AM2521" s="39"/>
      <c r="AN2521" s="39"/>
      <c r="AO2521" s="39"/>
      <c r="AP2521" s="39"/>
      <c r="AQ2521" s="39"/>
      <c r="AR2521" s="40"/>
      <c r="AS2521" s="39"/>
      <c r="AT2521" s="40"/>
      <c r="AU2521" s="39"/>
      <c r="AV2521" s="39"/>
      <c r="AW2521" s="39"/>
      <c r="AX2521" s="39"/>
      <c r="AY2521" s="39"/>
      <c r="AZ2521" s="40"/>
      <c r="BA2521" s="39"/>
      <c r="BB2521" s="40"/>
      <c r="BC2521" s="39"/>
      <c r="BD2521" s="40"/>
      <c r="BE2521" s="39"/>
      <c r="BF2521" s="39"/>
      <c r="BG2521" s="39"/>
      <c r="BH2521" s="56"/>
      <c r="BI2521" s="56"/>
      <c r="BJ2521" s="133"/>
    </row>
    <row r="2522" spans="1:62" x14ac:dyDescent="0.3">
      <c r="A2522" s="9"/>
      <c r="B2522" s="76"/>
      <c r="C2522" s="9"/>
      <c r="D2522" s="9"/>
      <c r="E2522" s="9"/>
      <c r="F2522" s="15"/>
      <c r="G2522" s="5"/>
      <c r="H2522" s="5"/>
      <c r="I2522" s="9"/>
      <c r="J2522" s="9"/>
      <c r="K2522" s="9"/>
      <c r="L2522" s="9"/>
      <c r="M2522" s="9"/>
      <c r="N2522" s="9"/>
      <c r="O2522" s="9"/>
      <c r="P2522" s="9"/>
      <c r="Q2522" s="9"/>
      <c r="R2522" s="9"/>
      <c r="S2522" s="9"/>
      <c r="T2522" s="9"/>
      <c r="U2522" s="9"/>
      <c r="V2522" s="9"/>
      <c r="W2522" s="9"/>
      <c r="Y2522" s="17"/>
      <c r="AA2522" s="9"/>
      <c r="AB2522" s="9"/>
      <c r="AC2522" s="9"/>
      <c r="AD2522" s="9"/>
      <c r="AE2522" s="14"/>
      <c r="AF2522" s="14"/>
      <c r="AG2522" s="14"/>
      <c r="AH2522" s="14"/>
      <c r="AI2522" s="14"/>
      <c r="AJ2522" s="14"/>
      <c r="AK2522" s="6"/>
      <c r="AL2522" s="6"/>
      <c r="AM2522" s="6"/>
      <c r="AN2522" s="6"/>
      <c r="AO2522" s="6"/>
      <c r="AP2522" s="6"/>
      <c r="AQ2522" s="6"/>
      <c r="AR2522" s="6"/>
      <c r="AS2522" s="6"/>
      <c r="AT2522" s="6"/>
      <c r="AU2522" s="39"/>
      <c r="AV2522" s="39"/>
      <c r="AW2522" s="6"/>
      <c r="AX2522" s="6"/>
      <c r="AY2522" s="6"/>
      <c r="AZ2522" s="6"/>
      <c r="BA2522" s="6"/>
      <c r="BB2522" s="6"/>
      <c r="BC2522" s="6"/>
      <c r="BD2522" s="6"/>
      <c r="BE2522" s="6"/>
      <c r="BF2522" s="6"/>
      <c r="BG2522" s="6"/>
      <c r="BH2522" s="6"/>
      <c r="BI2522" s="6"/>
      <c r="BJ2522" s="6"/>
    </row>
    <row r="2523" spans="1:62" x14ac:dyDescent="0.3">
      <c r="A2523" s="9"/>
      <c r="B2523" s="76"/>
      <c r="C2523" s="9"/>
      <c r="D2523" s="9"/>
      <c r="E2523" s="9"/>
      <c r="F2523" s="15"/>
      <c r="G2523" s="5"/>
      <c r="H2523" s="5"/>
      <c r="I2523" s="9"/>
      <c r="J2523" s="9"/>
      <c r="K2523" s="9"/>
      <c r="L2523" s="9"/>
      <c r="M2523" s="9"/>
      <c r="N2523" s="9"/>
      <c r="O2523" s="9"/>
      <c r="P2523" s="9"/>
      <c r="Q2523" s="9"/>
      <c r="R2523" s="9"/>
      <c r="S2523" s="9"/>
      <c r="T2523" s="9"/>
      <c r="U2523" s="9"/>
      <c r="V2523" s="9"/>
      <c r="W2523" s="9"/>
      <c r="Y2523" s="17"/>
      <c r="AA2523" s="9"/>
      <c r="AB2523" s="9"/>
      <c r="AC2523" s="9"/>
      <c r="AD2523" s="9"/>
      <c r="AE2523" s="14"/>
      <c r="AF2523" s="14"/>
      <c r="AG2523" s="14"/>
      <c r="AH2523" s="14"/>
      <c r="AI2523" s="14"/>
      <c r="AJ2523" s="14"/>
      <c r="AK2523" s="6"/>
      <c r="AL2523" s="6"/>
      <c r="AM2523" s="6"/>
      <c r="AN2523" s="6"/>
      <c r="AO2523" s="6"/>
      <c r="AP2523" s="6"/>
      <c r="AQ2523" s="6"/>
      <c r="AR2523" s="6"/>
      <c r="AS2523" s="6"/>
      <c r="AT2523" s="6"/>
      <c r="AU2523" s="39"/>
      <c r="AV2523" s="39"/>
      <c r="AW2523" s="6"/>
      <c r="AX2523" s="6"/>
      <c r="AY2523" s="6"/>
      <c r="AZ2523" s="6"/>
      <c r="BA2523" s="6"/>
      <c r="BB2523" s="6"/>
      <c r="BC2523" s="6"/>
      <c r="BD2523" s="6"/>
      <c r="BE2523" s="6"/>
      <c r="BF2523" s="6"/>
      <c r="BG2523" s="6"/>
      <c r="BH2523" s="6"/>
      <c r="BI2523" s="6"/>
      <c r="BJ2523" s="6"/>
    </row>
    <row r="2524" spans="1:62" x14ac:dyDescent="0.3">
      <c r="A2524" s="9"/>
      <c r="B2524" s="76"/>
      <c r="C2524" s="9"/>
      <c r="D2524" s="9"/>
      <c r="E2524" s="9"/>
      <c r="F2524" s="15"/>
      <c r="G2524" s="5"/>
      <c r="H2524" s="5"/>
      <c r="I2524" s="9"/>
      <c r="J2524" s="9"/>
      <c r="K2524" s="9"/>
      <c r="L2524" s="9"/>
      <c r="M2524" s="9"/>
      <c r="N2524" s="9"/>
      <c r="O2524" s="9"/>
      <c r="P2524" s="9"/>
      <c r="Q2524" s="9"/>
      <c r="R2524" s="9"/>
      <c r="S2524" s="9"/>
      <c r="T2524" s="9"/>
      <c r="U2524" s="9"/>
      <c r="V2524" s="8"/>
      <c r="W2524" s="8"/>
      <c r="X2524" s="7"/>
      <c r="Y2524" s="18"/>
      <c r="Z2524" s="7"/>
      <c r="AA2524" s="7"/>
      <c r="AB2524" s="7"/>
      <c r="AC2524" s="9"/>
      <c r="AD2524" s="8"/>
      <c r="AE2524" s="14"/>
      <c r="AF2524" s="14"/>
      <c r="AG2524" s="14"/>
      <c r="AH2524" s="14"/>
      <c r="AI2524" s="14"/>
      <c r="AJ2524" s="14"/>
      <c r="AK2524" s="5"/>
      <c r="AL2524" s="6"/>
      <c r="AM2524" s="5"/>
      <c r="AN2524" s="5"/>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row>
    <row r="2525" spans="1:62" ht="13.5" customHeight="1" x14ac:dyDescent="0.35">
      <c r="A2525" s="120"/>
      <c r="B2525" s="76"/>
      <c r="C2525" s="1"/>
      <c r="D2525" s="9"/>
      <c r="E2525" s="1"/>
      <c r="F2525" s="15"/>
      <c r="G2525" s="5"/>
      <c r="H2525" s="5"/>
      <c r="I2525" s="22"/>
      <c r="J2525" s="22"/>
      <c r="K2525" s="22"/>
      <c r="L2525" s="60"/>
      <c r="M2525" s="60"/>
      <c r="N2525" s="60"/>
      <c r="O2525" s="60"/>
      <c r="P2525" s="60"/>
      <c r="Q2525" s="60"/>
      <c r="R2525" s="60"/>
      <c r="S2525" s="60"/>
      <c r="T2525" s="60"/>
      <c r="U2525" s="60"/>
      <c r="V2525" s="60"/>
      <c r="W2525" s="60"/>
      <c r="X2525" s="60"/>
      <c r="Y2525" s="59"/>
      <c r="Z2525" s="20"/>
      <c r="AA2525" s="60"/>
      <c r="AB2525" s="60"/>
      <c r="AC2525" s="60"/>
      <c r="AD2525" s="60"/>
      <c r="AE2525" s="22"/>
      <c r="AF2525" s="22"/>
      <c r="AG2525" s="22"/>
      <c r="AH2525" s="22"/>
      <c r="AI2525" s="22"/>
      <c r="AJ2525" s="22"/>
      <c r="AK2525" s="39"/>
      <c r="AL2525" s="39"/>
      <c r="AM2525" s="39"/>
      <c r="AN2525" s="39"/>
      <c r="AO2525" s="39"/>
      <c r="AP2525" s="39"/>
      <c r="AQ2525" s="39"/>
      <c r="AR2525" s="40"/>
      <c r="AS2525" s="39"/>
      <c r="AT2525" s="40"/>
      <c r="AU2525" s="39"/>
      <c r="AV2525" s="39"/>
      <c r="AW2525" s="39"/>
      <c r="AX2525" s="39"/>
      <c r="AY2525" s="39"/>
      <c r="AZ2525" s="40"/>
      <c r="BA2525" s="39"/>
      <c r="BB2525" s="40"/>
      <c r="BC2525" s="39"/>
      <c r="BD2525" s="40"/>
      <c r="BE2525" s="39"/>
      <c r="BF2525" s="39"/>
      <c r="BG2525" s="39"/>
      <c r="BH2525" s="56"/>
      <c r="BI2525" s="56"/>
      <c r="BJ2525" s="133"/>
    </row>
    <row r="2526" spans="1:62" ht="13.5" customHeight="1" x14ac:dyDescent="0.35">
      <c r="A2526" s="120"/>
      <c r="B2526" s="19"/>
      <c r="C2526" s="1"/>
      <c r="D2526" s="9"/>
      <c r="E2526" s="1"/>
      <c r="F2526" s="15"/>
      <c r="G2526" s="37"/>
      <c r="H2526" s="5"/>
      <c r="I2526" s="22"/>
      <c r="J2526" s="22"/>
      <c r="K2526" s="22"/>
      <c r="L2526" s="60"/>
      <c r="M2526" s="60"/>
      <c r="N2526" s="60"/>
      <c r="O2526" s="60"/>
      <c r="P2526" s="60"/>
      <c r="Q2526" s="60"/>
      <c r="R2526" s="60"/>
      <c r="S2526" s="60"/>
      <c r="T2526" s="60"/>
      <c r="U2526" s="60"/>
      <c r="V2526" s="60"/>
      <c r="W2526" s="60"/>
      <c r="X2526" s="60"/>
      <c r="Y2526" s="59"/>
      <c r="Z2526" s="20"/>
      <c r="AA2526" s="60"/>
      <c r="AB2526" s="60"/>
      <c r="AC2526" s="60"/>
      <c r="AD2526" s="60"/>
      <c r="AE2526" s="22"/>
      <c r="AF2526" s="22"/>
      <c r="AG2526" s="22"/>
      <c r="AH2526" s="22"/>
      <c r="AI2526" s="22"/>
      <c r="AJ2526" s="22"/>
      <c r="AK2526" s="39"/>
      <c r="AL2526" s="39"/>
      <c r="AM2526" s="39"/>
      <c r="AN2526" s="39"/>
      <c r="AO2526" s="39"/>
      <c r="AP2526" s="39"/>
      <c r="AQ2526" s="39"/>
      <c r="AR2526" s="40"/>
      <c r="AS2526" s="39"/>
      <c r="AT2526" s="40"/>
      <c r="AU2526" s="39"/>
      <c r="AV2526" s="39"/>
      <c r="AW2526" s="39"/>
      <c r="AX2526" s="39"/>
      <c r="AY2526" s="39"/>
      <c r="AZ2526" s="40"/>
      <c r="BA2526" s="39"/>
      <c r="BB2526" s="40"/>
      <c r="BC2526" s="39"/>
      <c r="BD2526" s="40"/>
      <c r="BE2526" s="39"/>
      <c r="BF2526" s="39"/>
      <c r="BG2526" s="39"/>
      <c r="BH2526" s="56"/>
      <c r="BI2526" s="56"/>
      <c r="BJ2526" s="133"/>
    </row>
    <row r="2527" spans="1:62" x14ac:dyDescent="0.3">
      <c r="A2527" s="9"/>
      <c r="B2527" s="76"/>
      <c r="C2527" s="9"/>
      <c r="D2527" s="9"/>
      <c r="E2527" s="9"/>
      <c r="F2527" s="15"/>
      <c r="G2527" s="5"/>
      <c r="H2527" s="5"/>
      <c r="I2527" s="9"/>
      <c r="J2527" s="9"/>
      <c r="K2527" s="9"/>
      <c r="L2527" s="9"/>
      <c r="M2527" s="9"/>
      <c r="N2527" s="9"/>
      <c r="O2527" s="9"/>
      <c r="P2527" s="9"/>
      <c r="Q2527" s="9"/>
      <c r="R2527" s="9"/>
      <c r="S2527" s="9"/>
      <c r="T2527" s="9"/>
      <c r="U2527" s="9"/>
      <c r="V2527" s="9"/>
      <c r="W2527" s="9"/>
      <c r="Y2527" s="17"/>
      <c r="AA2527" s="9"/>
      <c r="AB2527" s="9"/>
      <c r="AC2527" s="9"/>
      <c r="AD2527" s="9"/>
      <c r="AE2527" s="14"/>
      <c r="AF2527" s="14"/>
      <c r="AG2527" s="14"/>
      <c r="AH2527" s="14"/>
      <c r="AI2527" s="14"/>
      <c r="AJ2527" s="14"/>
      <c r="AK2527" s="6"/>
      <c r="AL2527" s="6"/>
      <c r="AM2527" s="6"/>
      <c r="AN2527" s="6"/>
      <c r="AO2527" s="6"/>
      <c r="AP2527" s="6"/>
      <c r="AQ2527" s="6"/>
      <c r="AR2527" s="6"/>
      <c r="AS2527" s="6"/>
      <c r="AT2527" s="6"/>
      <c r="AU2527" s="39"/>
      <c r="AV2527" s="39"/>
      <c r="AW2527" s="6"/>
      <c r="AX2527" s="6"/>
      <c r="AY2527" s="6"/>
      <c r="AZ2527" s="6"/>
      <c r="BA2527" s="6"/>
      <c r="BB2527" s="6"/>
      <c r="BC2527" s="6"/>
      <c r="BD2527" s="6"/>
      <c r="BE2527" s="6"/>
      <c r="BF2527" s="6"/>
      <c r="BG2527" s="6"/>
      <c r="BH2527" s="6"/>
      <c r="BI2527" s="6"/>
      <c r="BJ2527" s="6"/>
    </row>
    <row r="2528" spans="1:62" x14ac:dyDescent="0.3">
      <c r="A2528" s="135"/>
      <c r="B2528" s="76"/>
      <c r="C2528" s="9"/>
      <c r="D2528" s="9"/>
      <c r="E2528" s="9"/>
      <c r="F2528" s="15"/>
      <c r="G2528" s="5"/>
      <c r="H2528" s="5"/>
      <c r="I2528" s="9"/>
      <c r="J2528" s="9"/>
      <c r="K2528" s="9"/>
      <c r="L2528" s="9"/>
      <c r="M2528" s="9"/>
      <c r="N2528" s="9"/>
      <c r="O2528" s="9"/>
      <c r="P2528" s="9"/>
      <c r="Q2528" s="9"/>
      <c r="R2528" s="9"/>
      <c r="S2528" s="9"/>
      <c r="T2528" s="9"/>
      <c r="U2528" s="9"/>
      <c r="V2528" s="8"/>
      <c r="W2528" s="8"/>
      <c r="X2528" s="7"/>
      <c r="Y2528" s="18"/>
      <c r="Z2528" s="7"/>
      <c r="AA2528" s="7"/>
      <c r="AB2528" s="7"/>
      <c r="AC2528" s="9"/>
      <c r="AD2528" s="8"/>
      <c r="AE2528" s="14"/>
      <c r="AF2528" s="14"/>
      <c r="AG2528" s="14"/>
      <c r="AH2528" s="14"/>
      <c r="AI2528" s="14"/>
      <c r="AJ2528" s="14"/>
      <c r="AK2528" s="136"/>
      <c r="AL2528" s="6"/>
      <c r="AM2528" s="5"/>
      <c r="AN2528" s="5"/>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row>
    <row r="2529" spans="1:62" x14ac:dyDescent="0.3">
      <c r="A2529" s="9"/>
      <c r="B2529" s="76"/>
      <c r="C2529" s="9"/>
      <c r="D2529" s="9"/>
      <c r="E2529" s="9"/>
      <c r="F2529" s="15"/>
      <c r="G2529" s="5"/>
      <c r="H2529" s="5"/>
      <c r="I2529" s="9"/>
      <c r="J2529" s="9"/>
      <c r="K2529" s="9"/>
      <c r="L2529" s="9"/>
      <c r="M2529" s="9"/>
      <c r="N2529" s="9"/>
      <c r="O2529" s="9"/>
      <c r="P2529" s="9"/>
      <c r="Q2529" s="9"/>
      <c r="R2529" s="9"/>
      <c r="S2529" s="9"/>
      <c r="T2529" s="9"/>
      <c r="U2529" s="9"/>
      <c r="V2529" s="9"/>
      <c r="W2529" s="9"/>
      <c r="Y2529" s="17"/>
      <c r="AA2529" s="9"/>
      <c r="AB2529" s="9"/>
      <c r="AC2529" s="9"/>
      <c r="AD2529" s="9"/>
      <c r="AE2529" s="14"/>
      <c r="AF2529" s="14"/>
      <c r="AG2529" s="14"/>
      <c r="AH2529" s="14"/>
      <c r="AI2529" s="14"/>
      <c r="AJ2529" s="14"/>
      <c r="AK2529" s="6"/>
      <c r="AL2529" s="6"/>
      <c r="AM2529" s="6"/>
      <c r="AN2529" s="6"/>
      <c r="AO2529" s="6"/>
      <c r="AP2529" s="6"/>
      <c r="AQ2529" s="6"/>
      <c r="AR2529" s="6"/>
      <c r="AS2529" s="6"/>
      <c r="AT2529" s="6"/>
      <c r="AU2529" s="39"/>
      <c r="AV2529" s="39"/>
      <c r="AW2529" s="6"/>
      <c r="AX2529" s="6"/>
      <c r="AY2529" s="6"/>
      <c r="AZ2529" s="6"/>
      <c r="BA2529" s="6"/>
      <c r="BB2529" s="6"/>
      <c r="BC2529" s="6"/>
      <c r="BD2529" s="6"/>
      <c r="BE2529" s="6"/>
      <c r="BF2529" s="6"/>
      <c r="BG2529" s="6"/>
      <c r="BH2529" s="6"/>
      <c r="BI2529" s="6"/>
      <c r="BJ2529" s="6"/>
    </row>
    <row r="2530" spans="1:62" x14ac:dyDescent="0.3">
      <c r="A2530" s="9"/>
      <c r="B2530" s="76"/>
      <c r="C2530" s="9"/>
      <c r="D2530" s="9"/>
      <c r="E2530" s="9"/>
      <c r="F2530" s="15"/>
      <c r="G2530" s="5"/>
      <c r="H2530" s="5"/>
      <c r="I2530" s="9"/>
      <c r="J2530" s="9"/>
      <c r="K2530" s="9"/>
      <c r="L2530" s="9"/>
      <c r="M2530" s="9"/>
      <c r="N2530" s="9"/>
      <c r="O2530" s="9"/>
      <c r="P2530" s="9"/>
      <c r="Q2530" s="9"/>
      <c r="R2530" s="9"/>
      <c r="S2530" s="9"/>
      <c r="T2530" s="9"/>
      <c r="U2530" s="9"/>
      <c r="V2530" s="8"/>
      <c r="W2530" s="8"/>
      <c r="X2530" s="7"/>
      <c r="Y2530" s="18"/>
      <c r="Z2530" s="7"/>
      <c r="AA2530" s="7"/>
      <c r="AB2530" s="7"/>
      <c r="AC2530" s="9"/>
      <c r="AD2530" s="8"/>
      <c r="AE2530" s="14"/>
      <c r="AF2530" s="14"/>
      <c r="AG2530" s="14"/>
      <c r="AH2530" s="14"/>
      <c r="AI2530" s="14"/>
      <c r="AJ2530" s="14"/>
      <c r="AK2530" s="5"/>
      <c r="AL2530" s="6"/>
      <c r="AM2530" s="5"/>
      <c r="AN2530" s="5"/>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row>
    <row r="2531" spans="1:62" x14ac:dyDescent="0.3">
      <c r="A2531" s="135"/>
      <c r="B2531" s="76"/>
      <c r="C2531" s="9"/>
      <c r="D2531" s="9"/>
      <c r="E2531" s="9"/>
      <c r="F2531" s="15"/>
      <c r="G2531" s="5"/>
      <c r="H2531" s="5"/>
      <c r="I2531" s="9"/>
      <c r="J2531" s="9"/>
      <c r="K2531" s="9"/>
      <c r="L2531" s="9"/>
      <c r="M2531" s="9"/>
      <c r="N2531" s="9"/>
      <c r="O2531" s="9"/>
      <c r="P2531" s="9"/>
      <c r="Q2531" s="9"/>
      <c r="R2531" s="9"/>
      <c r="S2531" s="9"/>
      <c r="T2531" s="9"/>
      <c r="U2531" s="9"/>
      <c r="V2531" s="8"/>
      <c r="W2531" s="8"/>
      <c r="X2531" s="7"/>
      <c r="Y2531" s="18"/>
      <c r="Z2531" s="7"/>
      <c r="AA2531" s="7"/>
      <c r="AB2531" s="7"/>
      <c r="AC2531" s="9"/>
      <c r="AD2531" s="8"/>
      <c r="AE2531" s="14"/>
      <c r="AF2531" s="14"/>
      <c r="AG2531" s="14"/>
      <c r="AH2531" s="14"/>
      <c r="AI2531" s="14"/>
      <c r="AJ2531" s="14"/>
      <c r="AK2531" s="136"/>
      <c r="AL2531" s="6"/>
      <c r="AM2531" s="5"/>
      <c r="AN2531" s="5"/>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row>
    <row r="2532" spans="1:62" ht="13.5" customHeight="1" x14ac:dyDescent="0.35">
      <c r="A2532" s="120"/>
      <c r="B2532" s="19"/>
      <c r="C2532" s="1"/>
      <c r="D2532" s="9"/>
      <c r="E2532" s="1"/>
      <c r="F2532" s="15"/>
      <c r="G2532" s="37"/>
      <c r="H2532" s="5"/>
      <c r="I2532" s="22"/>
      <c r="J2532" s="22"/>
      <c r="K2532" s="22"/>
      <c r="L2532" s="60"/>
      <c r="M2532" s="60"/>
      <c r="N2532" s="60"/>
      <c r="O2532" s="60"/>
      <c r="P2532" s="60"/>
      <c r="Q2532" s="60"/>
      <c r="R2532" s="60"/>
      <c r="S2532" s="60"/>
      <c r="T2532" s="60"/>
      <c r="U2532" s="60"/>
      <c r="V2532" s="60"/>
      <c r="W2532" s="60"/>
      <c r="X2532" s="60"/>
      <c r="Y2532" s="59"/>
      <c r="Z2532" s="20"/>
      <c r="AA2532" s="60"/>
      <c r="AB2532" s="60"/>
      <c r="AC2532" s="60"/>
      <c r="AD2532" s="60"/>
      <c r="AE2532" s="22"/>
      <c r="AF2532" s="22"/>
      <c r="AG2532" s="22"/>
      <c r="AH2532" s="22"/>
      <c r="AI2532" s="22"/>
      <c r="AJ2532" s="22"/>
      <c r="AK2532" s="39"/>
      <c r="AL2532" s="39"/>
      <c r="AM2532" s="39"/>
      <c r="AN2532" s="39"/>
      <c r="AO2532" s="39"/>
      <c r="AP2532" s="39"/>
      <c r="AQ2532" s="39"/>
      <c r="AR2532" s="40"/>
      <c r="AS2532" s="39"/>
      <c r="AT2532" s="40"/>
      <c r="AU2532" s="39"/>
      <c r="AV2532" s="39"/>
      <c r="AW2532" s="39"/>
      <c r="AX2532" s="39"/>
      <c r="AY2532" s="39"/>
      <c r="AZ2532" s="40"/>
      <c r="BA2532" s="39"/>
      <c r="BB2532" s="40"/>
      <c r="BC2532" s="39"/>
      <c r="BD2532" s="40"/>
      <c r="BE2532" s="39"/>
      <c r="BF2532" s="39"/>
      <c r="BG2532" s="39"/>
      <c r="BH2532" s="56"/>
      <c r="BI2532" s="56"/>
      <c r="BJ2532" s="133"/>
    </row>
    <row r="2533" spans="1:62" ht="13.5" customHeight="1" x14ac:dyDescent="0.35">
      <c r="A2533" s="120"/>
      <c r="B2533" s="19"/>
      <c r="C2533" s="1"/>
      <c r="D2533" s="9"/>
      <c r="E2533" s="1"/>
      <c r="F2533" s="15"/>
      <c r="G2533" s="37"/>
      <c r="H2533" s="5"/>
      <c r="I2533" s="22"/>
      <c r="J2533" s="22"/>
      <c r="K2533" s="22"/>
      <c r="L2533" s="60"/>
      <c r="M2533" s="60"/>
      <c r="N2533" s="60"/>
      <c r="O2533" s="60"/>
      <c r="P2533" s="60"/>
      <c r="Q2533" s="60"/>
      <c r="R2533" s="60"/>
      <c r="S2533" s="60"/>
      <c r="T2533" s="60"/>
      <c r="U2533" s="60"/>
      <c r="V2533" s="60"/>
      <c r="W2533" s="60"/>
      <c r="X2533" s="60"/>
      <c r="Y2533" s="59"/>
      <c r="Z2533" s="20"/>
      <c r="AA2533" s="60"/>
      <c r="AB2533" s="60"/>
      <c r="AC2533" s="60"/>
      <c r="AD2533" s="60"/>
      <c r="AE2533" s="22"/>
      <c r="AF2533" s="22"/>
      <c r="AG2533" s="22"/>
      <c r="AH2533" s="22"/>
      <c r="AI2533" s="22"/>
      <c r="AJ2533" s="22"/>
      <c r="AK2533" s="39"/>
      <c r="AL2533" s="39"/>
      <c r="AM2533" s="39"/>
      <c r="AN2533" s="39"/>
      <c r="AO2533" s="39"/>
      <c r="AP2533" s="39"/>
      <c r="AQ2533" s="39"/>
      <c r="AR2533" s="40"/>
      <c r="AS2533" s="39"/>
      <c r="AT2533" s="40"/>
      <c r="AU2533" s="39"/>
      <c r="AV2533" s="39"/>
      <c r="AW2533" s="39"/>
      <c r="AX2533" s="39"/>
      <c r="AY2533" s="39"/>
      <c r="AZ2533" s="40"/>
      <c r="BA2533" s="39"/>
      <c r="BB2533" s="40"/>
      <c r="BC2533" s="39"/>
      <c r="BD2533" s="40"/>
      <c r="BE2533" s="39"/>
      <c r="BF2533" s="39"/>
      <c r="BG2533" s="39"/>
      <c r="BH2533" s="56"/>
      <c r="BI2533" s="56"/>
      <c r="BJ2533" s="133"/>
    </row>
    <row r="2534" spans="1:62" x14ac:dyDescent="0.3">
      <c r="A2534" s="9"/>
      <c r="B2534" s="76"/>
      <c r="C2534" s="9"/>
      <c r="D2534" s="9"/>
      <c r="E2534" s="9"/>
      <c r="F2534" s="15"/>
      <c r="G2534" s="5"/>
      <c r="H2534" s="5"/>
      <c r="I2534" s="9"/>
      <c r="J2534" s="9"/>
      <c r="K2534" s="9"/>
      <c r="L2534" s="9"/>
      <c r="M2534" s="9"/>
      <c r="N2534" s="9"/>
      <c r="O2534" s="9"/>
      <c r="P2534" s="9"/>
      <c r="Q2534" s="9"/>
      <c r="R2534" s="9"/>
      <c r="S2534" s="9"/>
      <c r="T2534" s="9"/>
      <c r="U2534" s="9"/>
      <c r="V2534" s="8"/>
      <c r="W2534" s="8"/>
      <c r="X2534" s="7"/>
      <c r="Y2534" s="18"/>
      <c r="Z2534" s="7"/>
      <c r="AA2534" s="7"/>
      <c r="AB2534" s="7"/>
      <c r="AC2534" s="9"/>
      <c r="AD2534" s="8"/>
      <c r="AE2534" s="14"/>
      <c r="AF2534" s="14"/>
      <c r="AG2534" s="14"/>
      <c r="AH2534" s="14"/>
      <c r="AI2534" s="14"/>
      <c r="AJ2534" s="14"/>
      <c r="AK2534" s="5"/>
      <c r="AL2534" s="6"/>
      <c r="AM2534" s="5"/>
      <c r="AN2534" s="5"/>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row>
    <row r="2535" spans="1:62" x14ac:dyDescent="0.3">
      <c r="A2535" s="135"/>
      <c r="B2535" s="76"/>
      <c r="C2535" s="9"/>
      <c r="D2535" s="9"/>
      <c r="E2535" s="9"/>
      <c r="F2535" s="15"/>
      <c r="G2535" s="5"/>
      <c r="H2535" s="5"/>
      <c r="I2535" s="9"/>
      <c r="J2535" s="9"/>
      <c r="K2535" s="9"/>
      <c r="L2535" s="9"/>
      <c r="M2535" s="9"/>
      <c r="N2535" s="9"/>
      <c r="O2535" s="9"/>
      <c r="P2535" s="9"/>
      <c r="Q2535" s="9"/>
      <c r="R2535" s="9"/>
      <c r="S2535" s="9"/>
      <c r="T2535" s="9"/>
      <c r="U2535" s="9"/>
      <c r="V2535" s="8"/>
      <c r="W2535" s="8"/>
      <c r="X2535" s="7"/>
      <c r="Y2535" s="18"/>
      <c r="Z2535" s="7"/>
      <c r="AA2535" s="7"/>
      <c r="AB2535" s="7"/>
      <c r="AC2535" s="9"/>
      <c r="AD2535" s="8"/>
      <c r="AE2535" s="14"/>
      <c r="AF2535" s="14"/>
      <c r="AG2535" s="14"/>
      <c r="AH2535" s="14"/>
      <c r="AI2535" s="14"/>
      <c r="AJ2535" s="14"/>
      <c r="AK2535" s="136"/>
      <c r="AL2535" s="6"/>
      <c r="AM2535" s="5"/>
      <c r="AN2535" s="5"/>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row>
    <row r="2536" spans="1:62" ht="15" x14ac:dyDescent="0.35">
      <c r="A2536" s="9"/>
      <c r="B2536" s="76"/>
      <c r="C2536" s="9"/>
      <c r="D2536" s="9"/>
      <c r="E2536" s="9"/>
      <c r="F2536" s="15"/>
      <c r="G2536" s="5"/>
      <c r="H2536" s="5"/>
      <c r="I2536" s="9"/>
      <c r="J2536" s="9"/>
      <c r="K2536" s="9"/>
      <c r="L2536" s="9"/>
      <c r="M2536" s="9"/>
      <c r="N2536" s="9"/>
      <c r="O2536" s="9"/>
      <c r="P2536" s="9"/>
      <c r="Q2536" s="9"/>
      <c r="R2536" s="9"/>
      <c r="S2536" s="9"/>
      <c r="T2536" s="9"/>
      <c r="U2536" s="9"/>
      <c r="V2536" s="9"/>
      <c r="W2536" s="9"/>
      <c r="Y2536" s="17"/>
      <c r="AA2536" s="9"/>
      <c r="AB2536" s="9"/>
      <c r="AC2536" s="9"/>
      <c r="AD2536" s="9"/>
      <c r="AE2536" s="14"/>
      <c r="AF2536" s="14"/>
      <c r="AG2536" s="14"/>
      <c r="AH2536" s="14"/>
      <c r="AI2536" s="14"/>
      <c r="AJ2536" s="14"/>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137"/>
    </row>
    <row r="2537" spans="1:62" x14ac:dyDescent="0.3">
      <c r="A2537" s="9"/>
      <c r="B2537" s="76"/>
      <c r="C2537" s="9"/>
      <c r="D2537" s="9"/>
      <c r="E2537" s="9"/>
      <c r="F2537" s="15"/>
      <c r="G2537" s="5"/>
      <c r="H2537" s="5"/>
      <c r="I2537" s="9"/>
      <c r="J2537" s="9"/>
      <c r="K2537" s="9"/>
      <c r="L2537" s="9"/>
      <c r="M2537" s="9"/>
      <c r="N2537" s="9"/>
      <c r="O2537" s="9"/>
      <c r="P2537" s="9"/>
      <c r="Q2537" s="9"/>
      <c r="R2537" s="9"/>
      <c r="S2537" s="9"/>
      <c r="T2537" s="9"/>
      <c r="U2537" s="9"/>
      <c r="V2537" s="9"/>
      <c r="W2537" s="9"/>
      <c r="Y2537" s="17"/>
      <c r="AA2537" s="9"/>
      <c r="AB2537" s="9"/>
      <c r="AC2537" s="9"/>
      <c r="AD2537" s="9"/>
      <c r="AE2537" s="14"/>
      <c r="AF2537" s="14"/>
      <c r="AG2537" s="14"/>
      <c r="AH2537" s="14"/>
      <c r="AI2537" s="14"/>
      <c r="AJ2537" s="14"/>
      <c r="AK2537" s="6"/>
      <c r="AL2537" s="6"/>
      <c r="AM2537" s="6"/>
      <c r="AN2537" s="6"/>
      <c r="AO2537" s="6"/>
      <c r="AP2537" s="6"/>
      <c r="AQ2537" s="6"/>
      <c r="AR2537" s="6"/>
      <c r="AS2537" s="6"/>
      <c r="AT2537" s="6"/>
      <c r="AU2537" s="39"/>
      <c r="AV2537" s="39"/>
      <c r="AW2537" s="6"/>
      <c r="AX2537" s="6"/>
      <c r="AY2537" s="6"/>
      <c r="AZ2537" s="6"/>
      <c r="BA2537" s="6"/>
      <c r="BB2537" s="6"/>
      <c r="BC2537" s="6"/>
      <c r="BD2537" s="6"/>
      <c r="BE2537" s="6"/>
      <c r="BF2537" s="6"/>
      <c r="BG2537" s="6"/>
      <c r="BH2537" s="6"/>
      <c r="BI2537" s="6"/>
      <c r="BJ2537" s="6"/>
    </row>
    <row r="2538" spans="1:62" x14ac:dyDescent="0.3">
      <c r="A2538" s="9"/>
      <c r="B2538" s="76"/>
      <c r="C2538" s="9"/>
      <c r="D2538" s="9"/>
      <c r="E2538" s="9"/>
      <c r="F2538" s="15"/>
      <c r="G2538" s="5"/>
      <c r="H2538" s="5"/>
      <c r="I2538" s="9"/>
      <c r="J2538" s="9"/>
      <c r="K2538" s="9"/>
      <c r="L2538" s="9"/>
      <c r="M2538" s="9"/>
      <c r="N2538" s="9"/>
      <c r="O2538" s="9"/>
      <c r="P2538" s="9"/>
      <c r="Q2538" s="9"/>
      <c r="R2538" s="9"/>
      <c r="S2538" s="9"/>
      <c r="T2538" s="9"/>
      <c r="U2538" s="9"/>
      <c r="V2538" s="9"/>
      <c r="W2538" s="9"/>
      <c r="Y2538" s="17"/>
      <c r="AA2538" s="9"/>
      <c r="AB2538" s="9"/>
      <c r="AC2538" s="9"/>
      <c r="AD2538" s="9"/>
      <c r="AE2538" s="14"/>
      <c r="AF2538" s="14"/>
      <c r="AG2538" s="14"/>
      <c r="AH2538" s="14"/>
      <c r="AI2538" s="14"/>
      <c r="AJ2538" s="14"/>
      <c r="AK2538" s="6"/>
      <c r="AL2538" s="6"/>
      <c r="AM2538" s="6"/>
      <c r="AN2538" s="6"/>
      <c r="AO2538" s="6"/>
      <c r="AP2538" s="6"/>
      <c r="AQ2538" s="6"/>
      <c r="AR2538" s="6"/>
      <c r="AS2538" s="6"/>
      <c r="AT2538" s="6"/>
      <c r="AU2538" s="39"/>
      <c r="AV2538" s="39"/>
      <c r="AW2538" s="6"/>
      <c r="AX2538" s="6"/>
      <c r="AY2538" s="6"/>
      <c r="AZ2538" s="6"/>
      <c r="BA2538" s="6"/>
      <c r="BB2538" s="6"/>
      <c r="BC2538" s="6"/>
      <c r="BD2538" s="6"/>
      <c r="BE2538" s="6"/>
      <c r="BF2538" s="6"/>
      <c r="BG2538" s="6"/>
      <c r="BH2538" s="6"/>
      <c r="BI2538" s="6"/>
      <c r="BJ2538" s="6"/>
    </row>
    <row r="2539" spans="1:62" ht="13.5" customHeight="1" x14ac:dyDescent="0.35">
      <c r="A2539" s="120"/>
      <c r="B2539" s="76"/>
      <c r="C2539" s="1"/>
      <c r="D2539" s="9"/>
      <c r="E2539" s="1"/>
      <c r="F2539" s="15"/>
      <c r="G2539" s="5"/>
      <c r="H2539" s="5"/>
      <c r="I2539" s="22"/>
      <c r="J2539" s="22"/>
      <c r="K2539" s="22"/>
      <c r="L2539" s="60"/>
      <c r="M2539" s="60"/>
      <c r="N2539" s="60"/>
      <c r="O2539" s="60"/>
      <c r="P2539" s="60"/>
      <c r="Q2539" s="60"/>
      <c r="R2539" s="60"/>
      <c r="S2539" s="60"/>
      <c r="T2539" s="60"/>
      <c r="U2539" s="60"/>
      <c r="V2539" s="60"/>
      <c r="W2539" s="60"/>
      <c r="X2539" s="60"/>
      <c r="Y2539" s="59"/>
      <c r="Z2539" s="20"/>
      <c r="AA2539" s="60"/>
      <c r="AB2539" s="60"/>
      <c r="AC2539" s="60"/>
      <c r="AD2539" s="60"/>
      <c r="AE2539" s="22"/>
      <c r="AF2539" s="22"/>
      <c r="AG2539" s="22"/>
      <c r="AH2539" s="22"/>
      <c r="AI2539" s="22"/>
      <c r="AJ2539" s="22"/>
      <c r="AK2539" s="39"/>
      <c r="AL2539" s="39"/>
      <c r="AM2539" s="39"/>
      <c r="AN2539" s="39"/>
      <c r="AO2539" s="39"/>
      <c r="AP2539" s="39"/>
      <c r="AQ2539" s="39"/>
      <c r="AR2539" s="40"/>
      <c r="AS2539" s="39"/>
      <c r="AT2539" s="40"/>
      <c r="AU2539" s="39"/>
      <c r="AV2539" s="39"/>
      <c r="AW2539" s="39"/>
      <c r="AX2539" s="39"/>
      <c r="AY2539" s="39"/>
      <c r="AZ2539" s="40"/>
      <c r="BA2539" s="39"/>
      <c r="BB2539" s="40"/>
      <c r="BC2539" s="39"/>
      <c r="BD2539" s="40"/>
      <c r="BE2539" s="39"/>
      <c r="BF2539" s="39"/>
      <c r="BG2539" s="39"/>
      <c r="BH2539" s="56"/>
      <c r="BI2539" s="56"/>
      <c r="BJ2539" s="133"/>
    </row>
    <row r="2540" spans="1:62" x14ac:dyDescent="0.3">
      <c r="A2540" s="9"/>
      <c r="B2540" s="76"/>
      <c r="C2540" s="9"/>
      <c r="D2540" s="9"/>
      <c r="E2540" s="9"/>
      <c r="F2540" s="15"/>
      <c r="G2540" s="5"/>
      <c r="H2540" s="5"/>
      <c r="I2540" s="9"/>
      <c r="J2540" s="9"/>
      <c r="K2540" s="9"/>
      <c r="L2540" s="9"/>
      <c r="M2540" s="9"/>
      <c r="N2540" s="9"/>
      <c r="O2540" s="9"/>
      <c r="P2540" s="9"/>
      <c r="Q2540" s="9"/>
      <c r="R2540" s="9"/>
      <c r="S2540" s="9"/>
      <c r="T2540" s="9"/>
      <c r="U2540" s="9"/>
      <c r="V2540" s="9"/>
      <c r="W2540" s="9"/>
      <c r="Y2540" s="17"/>
      <c r="AA2540" s="9"/>
      <c r="AB2540" s="9"/>
      <c r="AC2540" s="9"/>
      <c r="AD2540" s="9"/>
      <c r="AE2540" s="14"/>
      <c r="AF2540" s="14"/>
      <c r="AG2540" s="14"/>
      <c r="AH2540" s="14"/>
      <c r="AI2540" s="14"/>
      <c r="AJ2540" s="14"/>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row>
    <row r="2541" spans="1:62" x14ac:dyDescent="0.3">
      <c r="A2541" s="9"/>
      <c r="B2541" s="76"/>
      <c r="C2541" s="9"/>
      <c r="D2541" s="9"/>
      <c r="E2541" s="9"/>
      <c r="F2541" s="15"/>
      <c r="G2541" s="5"/>
      <c r="H2541" s="5"/>
      <c r="I2541" s="9"/>
      <c r="J2541" s="9"/>
      <c r="K2541" s="9"/>
      <c r="L2541" s="9"/>
      <c r="M2541" s="9"/>
      <c r="N2541" s="9"/>
      <c r="O2541" s="9"/>
      <c r="P2541" s="9"/>
      <c r="Q2541" s="9"/>
      <c r="R2541" s="9"/>
      <c r="S2541" s="9"/>
      <c r="T2541" s="9"/>
      <c r="U2541" s="9"/>
      <c r="V2541" s="9"/>
      <c r="W2541" s="9"/>
      <c r="Y2541" s="17"/>
      <c r="AA2541" s="9"/>
      <c r="AB2541" s="9"/>
      <c r="AC2541" s="9"/>
      <c r="AD2541" s="9"/>
      <c r="AE2541" s="14"/>
      <c r="AF2541" s="14"/>
      <c r="AG2541" s="14"/>
      <c r="AH2541" s="14"/>
      <c r="AI2541" s="14"/>
      <c r="AJ2541" s="14"/>
      <c r="AK2541" s="6"/>
      <c r="AL2541" s="6"/>
      <c r="AM2541" s="6"/>
      <c r="AN2541" s="6"/>
      <c r="AO2541" s="6"/>
      <c r="AP2541" s="6"/>
      <c r="AQ2541" s="6"/>
      <c r="AR2541" s="6"/>
      <c r="AS2541" s="6"/>
      <c r="AT2541" s="6"/>
      <c r="AU2541" s="39"/>
      <c r="AV2541" s="39"/>
      <c r="AW2541" s="6"/>
      <c r="AX2541" s="6"/>
      <c r="AY2541" s="6"/>
      <c r="AZ2541" s="6"/>
      <c r="BA2541" s="6"/>
      <c r="BB2541" s="6"/>
      <c r="BC2541" s="6"/>
      <c r="BD2541" s="6"/>
      <c r="BE2541" s="6"/>
      <c r="BF2541" s="6"/>
      <c r="BG2541" s="6"/>
      <c r="BH2541" s="6"/>
      <c r="BI2541" s="6"/>
      <c r="BJ2541" s="6"/>
    </row>
    <row r="2542" spans="1:62" x14ac:dyDescent="0.3">
      <c r="A2542" s="9"/>
      <c r="B2542" s="76"/>
      <c r="C2542" s="9"/>
      <c r="D2542" s="9"/>
      <c r="E2542" s="9"/>
      <c r="F2542" s="15"/>
      <c r="G2542" s="5"/>
      <c r="H2542" s="5"/>
      <c r="I2542" s="9"/>
      <c r="J2542" s="9"/>
      <c r="K2542" s="9"/>
      <c r="L2542" s="9"/>
      <c r="M2542" s="9"/>
      <c r="N2542" s="9"/>
      <c r="O2542" s="9"/>
      <c r="P2542" s="9"/>
      <c r="Q2542" s="9"/>
      <c r="R2542" s="9"/>
      <c r="S2542" s="9"/>
      <c r="T2542" s="9"/>
      <c r="U2542" s="9"/>
      <c r="V2542" s="9"/>
      <c r="W2542" s="9"/>
      <c r="Y2542" s="17"/>
      <c r="AA2542" s="9"/>
      <c r="AB2542" s="9"/>
      <c r="AC2542" s="9"/>
      <c r="AD2542" s="9"/>
      <c r="AE2542" s="14"/>
      <c r="AF2542" s="14"/>
      <c r="AG2542" s="14"/>
      <c r="AH2542" s="14"/>
      <c r="AI2542" s="14"/>
      <c r="AJ2542" s="14"/>
      <c r="AK2542" s="6"/>
      <c r="AL2542" s="6"/>
      <c r="AM2542" s="6"/>
      <c r="AN2542" s="6"/>
      <c r="AO2542" s="6"/>
      <c r="AP2542" s="6"/>
      <c r="AQ2542" s="6"/>
      <c r="AR2542" s="6"/>
      <c r="AS2542" s="6"/>
      <c r="AT2542" s="6"/>
      <c r="AU2542" s="39"/>
      <c r="AV2542" s="39"/>
      <c r="AW2542" s="6"/>
      <c r="AX2542" s="6"/>
      <c r="AY2542" s="6"/>
      <c r="AZ2542" s="6"/>
      <c r="BA2542" s="6"/>
      <c r="BB2542" s="6"/>
      <c r="BC2542" s="6"/>
      <c r="BD2542" s="6"/>
      <c r="BE2542" s="6"/>
      <c r="BF2542" s="6"/>
      <c r="BG2542" s="6"/>
      <c r="BH2542" s="6"/>
      <c r="BI2542" s="6"/>
      <c r="BJ2542" s="6"/>
    </row>
    <row r="2543" spans="1:62" x14ac:dyDescent="0.3">
      <c r="A2543" s="9"/>
      <c r="B2543" s="76"/>
      <c r="C2543" s="9"/>
      <c r="D2543" s="9"/>
      <c r="E2543" s="9"/>
      <c r="F2543" s="15"/>
      <c r="G2543" s="5"/>
      <c r="H2543" s="5"/>
      <c r="I2543" s="9"/>
      <c r="J2543" s="9"/>
      <c r="K2543" s="9"/>
      <c r="L2543" s="9"/>
      <c r="M2543" s="9"/>
      <c r="N2543" s="9"/>
      <c r="O2543" s="9"/>
      <c r="P2543" s="9"/>
      <c r="Q2543" s="9"/>
      <c r="R2543" s="9"/>
      <c r="S2543" s="9"/>
      <c r="T2543" s="9"/>
      <c r="U2543" s="9"/>
      <c r="V2543" s="9"/>
      <c r="W2543" s="9"/>
      <c r="Y2543" s="17"/>
      <c r="AA2543" s="9"/>
      <c r="AB2543" s="9"/>
      <c r="AC2543" s="9"/>
      <c r="AD2543" s="9"/>
      <c r="AE2543" s="14"/>
      <c r="AF2543" s="14"/>
      <c r="AG2543" s="14"/>
      <c r="AH2543" s="14"/>
      <c r="AI2543" s="14"/>
      <c r="AJ2543" s="14"/>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row>
    <row r="2544" spans="1:62" x14ac:dyDescent="0.3">
      <c r="A2544" s="135"/>
      <c r="B2544" s="76"/>
      <c r="C2544" s="9"/>
      <c r="D2544" s="9"/>
      <c r="E2544" s="9"/>
      <c r="F2544" s="15"/>
      <c r="G2544" s="5"/>
      <c r="H2544" s="5"/>
      <c r="I2544" s="9"/>
      <c r="J2544" s="9"/>
      <c r="K2544" s="9"/>
      <c r="L2544" s="9"/>
      <c r="M2544" s="9"/>
      <c r="N2544" s="9"/>
      <c r="O2544" s="9"/>
      <c r="P2544" s="9"/>
      <c r="Q2544" s="9"/>
      <c r="R2544" s="9"/>
      <c r="S2544" s="9"/>
      <c r="T2544" s="9"/>
      <c r="U2544" s="9"/>
      <c r="V2544" s="8"/>
      <c r="W2544" s="8"/>
      <c r="X2544" s="7"/>
      <c r="Y2544" s="18"/>
      <c r="Z2544" s="7"/>
      <c r="AA2544" s="7"/>
      <c r="AB2544" s="7"/>
      <c r="AC2544" s="9"/>
      <c r="AD2544" s="8"/>
      <c r="AE2544" s="14"/>
      <c r="AF2544" s="14"/>
      <c r="AG2544" s="14"/>
      <c r="AH2544" s="14"/>
      <c r="AI2544" s="14"/>
      <c r="AJ2544" s="14"/>
      <c r="AK2544" s="136"/>
      <c r="AL2544" s="6"/>
      <c r="AM2544" s="5"/>
      <c r="AN2544" s="5"/>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row>
    <row r="2545" spans="1:62" ht="13.5" customHeight="1" x14ac:dyDescent="0.3">
      <c r="A2545" s="135"/>
      <c r="B2545" s="76"/>
      <c r="C2545" s="9"/>
      <c r="D2545" s="9"/>
      <c r="E2545" s="9"/>
      <c r="F2545" s="15"/>
      <c r="G2545" s="5"/>
      <c r="H2545" s="5"/>
      <c r="I2545" s="9"/>
      <c r="J2545" s="9"/>
      <c r="K2545" s="9"/>
      <c r="L2545" s="9"/>
      <c r="M2545" s="9"/>
      <c r="N2545" s="9"/>
      <c r="O2545" s="9"/>
      <c r="P2545" s="9"/>
      <c r="Q2545" s="9"/>
      <c r="R2545" s="9"/>
      <c r="S2545" s="9"/>
      <c r="T2545" s="9"/>
      <c r="U2545" s="9"/>
      <c r="V2545" s="8"/>
      <c r="W2545" s="8"/>
      <c r="X2545" s="7"/>
      <c r="Y2545" s="18"/>
      <c r="Z2545" s="7"/>
      <c r="AA2545" s="7"/>
      <c r="AB2545" s="7"/>
      <c r="AC2545" s="9"/>
      <c r="AD2545" s="8"/>
      <c r="AE2545" s="14"/>
      <c r="AF2545" s="14"/>
      <c r="AG2545" s="14"/>
      <c r="AH2545" s="14"/>
      <c r="AI2545" s="14"/>
      <c r="AJ2545" s="14"/>
      <c r="AK2545" s="136"/>
      <c r="AL2545" s="6"/>
      <c r="AM2545" s="5"/>
      <c r="AN2545" s="5"/>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row>
    <row r="2546" spans="1:62" x14ac:dyDescent="0.3">
      <c r="A2546" s="135"/>
      <c r="B2546" s="76"/>
      <c r="C2546" s="9"/>
      <c r="D2546" s="9"/>
      <c r="E2546" s="9"/>
      <c r="F2546" s="15"/>
      <c r="G2546" s="5"/>
      <c r="H2546" s="5"/>
      <c r="I2546" s="9"/>
      <c r="J2546" s="9"/>
      <c r="K2546" s="9"/>
      <c r="L2546" s="9"/>
      <c r="M2546" s="9"/>
      <c r="N2546" s="9"/>
      <c r="O2546" s="9"/>
      <c r="P2546" s="9"/>
      <c r="Q2546" s="9"/>
      <c r="R2546" s="9"/>
      <c r="S2546" s="9"/>
      <c r="T2546" s="9"/>
      <c r="U2546" s="9"/>
      <c r="V2546" s="8"/>
      <c r="W2546" s="8"/>
      <c r="X2546" s="7"/>
      <c r="Y2546" s="18"/>
      <c r="Z2546" s="7"/>
      <c r="AA2546" s="7"/>
      <c r="AB2546" s="7"/>
      <c r="AC2546" s="9"/>
      <c r="AD2546" s="8"/>
      <c r="AE2546" s="14"/>
      <c r="AF2546" s="14"/>
      <c r="AG2546" s="14"/>
      <c r="AH2546" s="14"/>
      <c r="AI2546" s="14"/>
      <c r="AJ2546" s="14"/>
      <c r="AK2546" s="136"/>
      <c r="AL2546" s="6"/>
      <c r="AM2546" s="5"/>
      <c r="AN2546" s="5"/>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row>
    <row r="2547" spans="1:62" ht="15" x14ac:dyDescent="0.35">
      <c r="A2547" s="9"/>
      <c r="B2547" s="76"/>
      <c r="C2547" s="9"/>
      <c r="D2547" s="9"/>
      <c r="E2547" s="9"/>
      <c r="F2547" s="15"/>
      <c r="G2547" s="5"/>
      <c r="H2547" s="5"/>
      <c r="I2547" s="9"/>
      <c r="J2547" s="9"/>
      <c r="K2547" s="9"/>
      <c r="L2547" s="9"/>
      <c r="M2547" s="9"/>
      <c r="N2547" s="9"/>
      <c r="O2547" s="9"/>
      <c r="P2547" s="9"/>
      <c r="Q2547" s="9"/>
      <c r="R2547" s="9"/>
      <c r="S2547" s="9"/>
      <c r="T2547" s="9"/>
      <c r="U2547" s="9"/>
      <c r="V2547" s="8"/>
      <c r="W2547" s="8"/>
      <c r="X2547" s="7"/>
      <c r="Y2547" s="18"/>
      <c r="Z2547" s="7"/>
      <c r="AA2547" s="7"/>
      <c r="AB2547" s="7"/>
      <c r="AC2547" s="9"/>
      <c r="AD2547" s="8"/>
      <c r="AE2547" s="14"/>
      <c r="AF2547" s="14"/>
      <c r="AG2547" s="14"/>
      <c r="AH2547" s="14"/>
      <c r="AI2547" s="14"/>
      <c r="AJ2547" s="14"/>
      <c r="AK2547" s="5"/>
      <c r="AL2547" s="6"/>
      <c r="AM2547" s="5"/>
      <c r="AN2547" s="5"/>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137"/>
    </row>
    <row r="2548" spans="1:62" x14ac:dyDescent="0.3">
      <c r="A2548" s="9"/>
      <c r="B2548" s="76"/>
      <c r="C2548" s="9"/>
      <c r="D2548" s="9"/>
      <c r="E2548" s="9"/>
      <c r="F2548" s="15"/>
      <c r="G2548" s="5"/>
      <c r="H2548" s="5"/>
      <c r="I2548" s="9"/>
      <c r="J2548" s="9"/>
      <c r="K2548" s="9"/>
      <c r="L2548" s="9"/>
      <c r="M2548" s="9"/>
      <c r="N2548" s="9"/>
      <c r="O2548" s="9"/>
      <c r="P2548" s="9"/>
      <c r="Q2548" s="9"/>
      <c r="R2548" s="9"/>
      <c r="S2548" s="9"/>
      <c r="T2548" s="9"/>
      <c r="U2548" s="9"/>
      <c r="V2548" s="9"/>
      <c r="W2548" s="9"/>
      <c r="Y2548" s="17"/>
      <c r="AA2548" s="9"/>
      <c r="AB2548" s="9"/>
      <c r="AC2548" s="9"/>
      <c r="AD2548" s="9"/>
      <c r="AE2548" s="14"/>
      <c r="AF2548" s="14"/>
      <c r="AG2548" s="14"/>
      <c r="AH2548" s="14"/>
      <c r="AI2548" s="14"/>
      <c r="AJ2548" s="14"/>
      <c r="AK2548" s="6"/>
      <c r="AL2548" s="6"/>
      <c r="AM2548" s="6"/>
      <c r="AN2548" s="6"/>
      <c r="AO2548" s="6"/>
      <c r="AP2548" s="6"/>
      <c r="AQ2548" s="6"/>
      <c r="AR2548" s="6"/>
      <c r="AS2548" s="6"/>
      <c r="AT2548" s="6"/>
      <c r="AU2548" s="39"/>
      <c r="AV2548" s="39"/>
      <c r="AW2548" s="6"/>
      <c r="AX2548" s="6"/>
      <c r="AY2548" s="6"/>
      <c r="AZ2548" s="6"/>
      <c r="BA2548" s="6"/>
      <c r="BB2548" s="6"/>
      <c r="BC2548" s="6"/>
      <c r="BD2548" s="6"/>
      <c r="BE2548" s="6"/>
      <c r="BF2548" s="6"/>
      <c r="BG2548" s="6"/>
      <c r="BH2548" s="6"/>
      <c r="BI2548" s="6"/>
      <c r="BJ2548" s="6"/>
    </row>
    <row r="2549" spans="1:62" x14ac:dyDescent="0.3">
      <c r="A2549" s="9"/>
      <c r="B2549" s="76"/>
      <c r="C2549" s="9"/>
      <c r="D2549" s="9"/>
      <c r="E2549" s="9"/>
      <c r="F2549" s="15"/>
      <c r="G2549" s="5"/>
      <c r="H2549" s="5"/>
      <c r="I2549" s="9"/>
      <c r="J2549" s="9"/>
      <c r="K2549" s="9"/>
      <c r="L2549" s="9"/>
      <c r="M2549" s="9"/>
      <c r="N2549" s="9"/>
      <c r="O2549" s="9"/>
      <c r="P2549" s="9"/>
      <c r="Q2549" s="9"/>
      <c r="R2549" s="9"/>
      <c r="S2549" s="9"/>
      <c r="T2549" s="9"/>
      <c r="U2549" s="9"/>
      <c r="V2549" s="9"/>
      <c r="W2549" s="9"/>
      <c r="Y2549" s="17"/>
      <c r="AA2549" s="9"/>
      <c r="AB2549" s="9"/>
      <c r="AC2549" s="9"/>
      <c r="AD2549" s="9"/>
      <c r="AE2549" s="14"/>
      <c r="AF2549" s="14"/>
      <c r="AG2549" s="14"/>
      <c r="AH2549" s="14"/>
      <c r="AI2549" s="14"/>
      <c r="AJ2549" s="14"/>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row>
    <row r="2550" spans="1:62" x14ac:dyDescent="0.3">
      <c r="A2550" s="9"/>
      <c r="B2550" s="76"/>
      <c r="C2550" s="9"/>
      <c r="D2550" s="9"/>
      <c r="E2550" s="9"/>
      <c r="F2550" s="15"/>
      <c r="G2550" s="5"/>
      <c r="H2550" s="5"/>
      <c r="I2550" s="9"/>
      <c r="J2550" s="9"/>
      <c r="K2550" s="9"/>
      <c r="L2550" s="9"/>
      <c r="M2550" s="9"/>
      <c r="N2550" s="9"/>
      <c r="O2550" s="9"/>
      <c r="P2550" s="9"/>
      <c r="Q2550" s="9"/>
      <c r="R2550" s="9"/>
      <c r="S2550" s="9"/>
      <c r="T2550" s="9"/>
      <c r="U2550" s="9"/>
      <c r="V2550" s="9"/>
      <c r="W2550" s="9"/>
      <c r="Y2550" s="17"/>
      <c r="AA2550" s="9"/>
      <c r="AB2550" s="9"/>
      <c r="AC2550" s="9"/>
      <c r="AD2550" s="9"/>
      <c r="AE2550" s="14"/>
      <c r="AF2550" s="14"/>
      <c r="AG2550" s="14"/>
      <c r="AH2550" s="14"/>
      <c r="AI2550" s="14"/>
      <c r="AJ2550" s="14"/>
      <c r="AK2550" s="6"/>
      <c r="AL2550" s="6"/>
      <c r="AM2550" s="6"/>
      <c r="AN2550" s="6"/>
      <c r="AO2550" s="6"/>
      <c r="AP2550" s="6"/>
      <c r="AQ2550" s="6"/>
      <c r="AR2550" s="6"/>
      <c r="AS2550" s="6"/>
      <c r="AT2550" s="6"/>
      <c r="AU2550" s="39"/>
      <c r="AV2550" s="39"/>
      <c r="AW2550" s="6"/>
      <c r="AX2550" s="6"/>
      <c r="AY2550" s="6"/>
      <c r="AZ2550" s="6"/>
      <c r="BA2550" s="6"/>
      <c r="BB2550" s="6"/>
      <c r="BC2550" s="6"/>
      <c r="BD2550" s="6"/>
      <c r="BE2550" s="6"/>
      <c r="BF2550" s="6"/>
      <c r="BG2550" s="6"/>
      <c r="BH2550" s="6"/>
      <c r="BI2550" s="6"/>
      <c r="BJ2550" s="6"/>
    </row>
    <row r="2551" spans="1:62" x14ac:dyDescent="0.3">
      <c r="A2551" s="9"/>
      <c r="B2551" s="76"/>
      <c r="C2551" s="9"/>
      <c r="D2551" s="9"/>
      <c r="E2551" s="9"/>
      <c r="F2551" s="15"/>
      <c r="G2551" s="5"/>
      <c r="H2551" s="5"/>
      <c r="I2551" s="9"/>
      <c r="J2551" s="9"/>
      <c r="K2551" s="9"/>
      <c r="L2551" s="9"/>
      <c r="M2551" s="9"/>
      <c r="N2551" s="9"/>
      <c r="O2551" s="9"/>
      <c r="P2551" s="9"/>
      <c r="Q2551" s="9"/>
      <c r="R2551" s="9"/>
      <c r="S2551" s="9"/>
      <c r="T2551" s="9"/>
      <c r="U2551" s="9"/>
      <c r="V2551" s="9"/>
      <c r="W2551" s="9"/>
      <c r="Y2551" s="17"/>
      <c r="AA2551" s="9"/>
      <c r="AB2551" s="9"/>
      <c r="AC2551" s="9"/>
      <c r="AD2551" s="9"/>
      <c r="AE2551" s="14"/>
      <c r="AF2551" s="14"/>
      <c r="AG2551" s="14"/>
      <c r="AH2551" s="14"/>
      <c r="AI2551" s="14"/>
      <c r="AJ2551" s="14"/>
      <c r="AK2551" s="6"/>
      <c r="AL2551" s="6"/>
      <c r="AM2551" s="6"/>
      <c r="AN2551" s="6"/>
      <c r="AO2551" s="6"/>
      <c r="AP2551" s="6"/>
      <c r="AQ2551" s="6"/>
      <c r="AR2551" s="6"/>
      <c r="AS2551" s="6"/>
      <c r="AT2551" s="6"/>
      <c r="AU2551" s="39"/>
      <c r="AV2551" s="39"/>
      <c r="AW2551" s="6"/>
      <c r="AX2551" s="6"/>
      <c r="AY2551" s="6"/>
      <c r="AZ2551" s="6"/>
      <c r="BA2551" s="6"/>
      <c r="BB2551" s="6"/>
      <c r="BC2551" s="6"/>
      <c r="BD2551" s="6"/>
      <c r="BE2551" s="6"/>
      <c r="BF2551" s="6"/>
      <c r="BG2551" s="6"/>
      <c r="BH2551" s="6"/>
      <c r="BI2551" s="6"/>
      <c r="BJ2551" s="6"/>
    </row>
    <row r="2552" spans="1:62" ht="13.5" customHeight="1" x14ac:dyDescent="0.35">
      <c r="A2552" s="120"/>
      <c r="B2552" s="76"/>
      <c r="C2552" s="1"/>
      <c r="D2552" s="9"/>
      <c r="E2552" s="1"/>
      <c r="F2552" s="15"/>
      <c r="G2552" s="5"/>
      <c r="H2552" s="5"/>
      <c r="I2552" s="22"/>
      <c r="J2552" s="22"/>
      <c r="K2552" s="22"/>
      <c r="L2552" s="60"/>
      <c r="M2552" s="60"/>
      <c r="N2552" s="60"/>
      <c r="O2552" s="60"/>
      <c r="P2552" s="60"/>
      <c r="Q2552" s="60"/>
      <c r="R2552" s="60"/>
      <c r="S2552" s="60"/>
      <c r="T2552" s="60"/>
      <c r="U2552" s="60"/>
      <c r="V2552" s="60"/>
      <c r="W2552" s="60"/>
      <c r="X2552" s="60"/>
      <c r="Y2552" s="59"/>
      <c r="Z2552" s="20"/>
      <c r="AA2552" s="60"/>
      <c r="AB2552" s="60"/>
      <c r="AC2552" s="60"/>
      <c r="AD2552" s="60"/>
      <c r="AE2552" s="22"/>
      <c r="AF2552" s="22"/>
      <c r="AG2552" s="22"/>
      <c r="AH2552" s="22"/>
      <c r="AI2552" s="22"/>
      <c r="AJ2552" s="22"/>
      <c r="AK2552" s="39"/>
      <c r="AL2552" s="39"/>
      <c r="AM2552" s="39"/>
      <c r="AN2552" s="39"/>
      <c r="AO2552" s="39"/>
      <c r="AP2552" s="39"/>
      <c r="AQ2552" s="39"/>
      <c r="AR2552" s="40"/>
      <c r="AS2552" s="39"/>
      <c r="AT2552" s="40"/>
      <c r="AU2552" s="39"/>
      <c r="AV2552" s="39"/>
      <c r="AW2552" s="39"/>
      <c r="AX2552" s="39"/>
      <c r="AY2552" s="39"/>
      <c r="AZ2552" s="40"/>
      <c r="BA2552" s="39"/>
      <c r="BB2552" s="40"/>
      <c r="BC2552" s="39"/>
      <c r="BD2552" s="40"/>
      <c r="BE2552" s="39"/>
      <c r="BF2552" s="39"/>
      <c r="BG2552" s="39"/>
      <c r="BH2552" s="56"/>
      <c r="BI2552" s="56"/>
      <c r="BJ2552" s="133"/>
    </row>
    <row r="2553" spans="1:62" ht="13.5" customHeight="1" x14ac:dyDescent="0.35">
      <c r="A2553" s="120"/>
      <c r="B2553" s="19"/>
      <c r="C2553" s="1"/>
      <c r="D2553" s="9"/>
      <c r="E2553" s="1"/>
      <c r="F2553" s="15"/>
      <c r="G2553" s="37"/>
      <c r="H2553" s="5"/>
      <c r="I2553" s="22"/>
      <c r="J2553" s="22"/>
      <c r="K2553" s="22"/>
      <c r="L2553" s="60"/>
      <c r="M2553" s="60"/>
      <c r="N2553" s="60"/>
      <c r="O2553" s="60"/>
      <c r="P2553" s="60"/>
      <c r="Q2553" s="60"/>
      <c r="R2553" s="60"/>
      <c r="S2553" s="60"/>
      <c r="T2553" s="60"/>
      <c r="U2553" s="60"/>
      <c r="V2553" s="60"/>
      <c r="W2553" s="60"/>
      <c r="X2553" s="60"/>
      <c r="Y2553" s="59"/>
      <c r="Z2553" s="20"/>
      <c r="AA2553" s="60"/>
      <c r="AB2553" s="60"/>
      <c r="AC2553" s="60"/>
      <c r="AD2553" s="60"/>
      <c r="AE2553" s="22"/>
      <c r="AF2553" s="22"/>
      <c r="AG2553" s="22"/>
      <c r="AH2553" s="22"/>
      <c r="AI2553" s="22"/>
      <c r="AJ2553" s="22"/>
      <c r="AK2553" s="39"/>
      <c r="AL2553" s="39"/>
      <c r="AM2553" s="39"/>
      <c r="AN2553" s="39"/>
      <c r="AO2553" s="39"/>
      <c r="AP2553" s="39"/>
      <c r="AQ2553" s="39"/>
      <c r="AR2553" s="40"/>
      <c r="AS2553" s="39"/>
      <c r="AT2553" s="40"/>
      <c r="AU2553" s="39"/>
      <c r="AV2553" s="39"/>
      <c r="AW2553" s="39"/>
      <c r="AX2553" s="39"/>
      <c r="AY2553" s="39"/>
      <c r="AZ2553" s="40"/>
      <c r="BA2553" s="39"/>
      <c r="BB2553" s="40"/>
      <c r="BC2553" s="39"/>
      <c r="BD2553" s="40"/>
      <c r="BE2553" s="39"/>
      <c r="BF2553" s="39"/>
      <c r="BG2553" s="39"/>
      <c r="BH2553" s="56"/>
      <c r="BI2553" s="56"/>
      <c r="BJ2553" s="133"/>
    </row>
    <row r="2554" spans="1:62" x14ac:dyDescent="0.3">
      <c r="A2554" s="9"/>
      <c r="B2554" s="76"/>
      <c r="C2554" s="9"/>
      <c r="D2554" s="9"/>
      <c r="E2554" s="9"/>
      <c r="F2554" s="15"/>
      <c r="G2554" s="5"/>
      <c r="H2554" s="5"/>
      <c r="I2554" s="9"/>
      <c r="J2554" s="9"/>
      <c r="K2554" s="9"/>
      <c r="L2554" s="9"/>
      <c r="M2554" s="9"/>
      <c r="N2554" s="9"/>
      <c r="O2554" s="9"/>
      <c r="P2554" s="9"/>
      <c r="Q2554" s="9"/>
      <c r="R2554" s="9"/>
      <c r="S2554" s="9"/>
      <c r="T2554" s="9"/>
      <c r="U2554" s="9"/>
      <c r="V2554" s="9"/>
      <c r="W2554" s="9"/>
      <c r="Y2554" s="17"/>
      <c r="AA2554" s="9"/>
      <c r="AB2554" s="9"/>
      <c r="AC2554" s="9"/>
      <c r="AD2554" s="9"/>
      <c r="AE2554" s="14"/>
      <c r="AF2554" s="14"/>
      <c r="AG2554" s="14"/>
      <c r="AH2554" s="14"/>
      <c r="AI2554" s="14"/>
      <c r="AJ2554" s="14"/>
      <c r="AK2554" s="6"/>
      <c r="AL2554" s="6"/>
      <c r="AM2554" s="6"/>
      <c r="AN2554" s="6"/>
      <c r="AO2554" s="6"/>
      <c r="AP2554" s="6"/>
      <c r="AQ2554" s="6"/>
      <c r="AR2554" s="6"/>
      <c r="AS2554" s="6"/>
      <c r="AT2554" s="6"/>
      <c r="AU2554" s="39"/>
      <c r="AV2554" s="39"/>
      <c r="AW2554" s="6"/>
      <c r="AX2554" s="6"/>
      <c r="AY2554" s="6"/>
      <c r="AZ2554" s="6"/>
      <c r="BA2554" s="6"/>
      <c r="BB2554" s="6"/>
      <c r="BC2554" s="6"/>
      <c r="BD2554" s="6"/>
      <c r="BE2554" s="6"/>
      <c r="BF2554" s="6"/>
      <c r="BG2554" s="6"/>
      <c r="BH2554" s="6"/>
      <c r="BI2554" s="6"/>
      <c r="BJ2554" s="6"/>
    </row>
    <row r="2555" spans="1:62" x14ac:dyDescent="0.3">
      <c r="A2555" s="9"/>
      <c r="B2555" s="76"/>
      <c r="C2555" s="9"/>
      <c r="D2555" s="9"/>
      <c r="E2555" s="9"/>
      <c r="F2555" s="15"/>
      <c r="G2555" s="5"/>
      <c r="H2555" s="5"/>
      <c r="I2555" s="9"/>
      <c r="J2555" s="9"/>
      <c r="K2555" s="9"/>
      <c r="L2555" s="9"/>
      <c r="M2555" s="9"/>
      <c r="N2555" s="9"/>
      <c r="O2555" s="9"/>
      <c r="P2555" s="9"/>
      <c r="Q2555" s="9"/>
      <c r="R2555" s="9"/>
      <c r="S2555" s="9"/>
      <c r="T2555" s="9"/>
      <c r="U2555" s="9"/>
      <c r="V2555" s="9"/>
      <c r="W2555" s="9"/>
      <c r="Y2555" s="17"/>
      <c r="AA2555" s="9"/>
      <c r="AB2555" s="9"/>
      <c r="AC2555" s="9"/>
      <c r="AD2555" s="9"/>
      <c r="AE2555" s="14"/>
      <c r="AF2555" s="14"/>
      <c r="AG2555" s="14"/>
      <c r="AH2555" s="14"/>
      <c r="AI2555" s="14"/>
      <c r="AJ2555" s="14"/>
      <c r="AK2555" s="6"/>
      <c r="AL2555" s="6"/>
      <c r="AM2555" s="6"/>
      <c r="AN2555" s="6"/>
      <c r="AO2555" s="6"/>
      <c r="AP2555" s="6"/>
      <c r="AQ2555" s="6"/>
      <c r="AR2555" s="6"/>
      <c r="AS2555" s="6"/>
      <c r="AT2555" s="6"/>
      <c r="AU2555" s="39"/>
      <c r="AV2555" s="39"/>
      <c r="AW2555" s="6"/>
      <c r="AX2555" s="6"/>
      <c r="AY2555" s="6"/>
      <c r="AZ2555" s="6"/>
      <c r="BA2555" s="6"/>
      <c r="BB2555" s="6"/>
      <c r="BC2555" s="6"/>
      <c r="BD2555" s="6"/>
      <c r="BE2555" s="6"/>
      <c r="BF2555" s="6"/>
      <c r="BG2555" s="6"/>
      <c r="BH2555" s="6"/>
      <c r="BI2555" s="6"/>
      <c r="BJ2555" s="6"/>
    </row>
    <row r="2556" spans="1:62" ht="13.5" customHeight="1" x14ac:dyDescent="0.35">
      <c r="A2556" s="120"/>
      <c r="B2556" s="19"/>
      <c r="C2556" s="1"/>
      <c r="D2556" s="9"/>
      <c r="E2556" s="1"/>
      <c r="F2556" s="15"/>
      <c r="G2556" s="37"/>
      <c r="H2556" s="5"/>
      <c r="I2556" s="22"/>
      <c r="J2556" s="22"/>
      <c r="K2556" s="22"/>
      <c r="L2556" s="60"/>
      <c r="M2556" s="60"/>
      <c r="N2556" s="60"/>
      <c r="O2556" s="60"/>
      <c r="P2556" s="60"/>
      <c r="Q2556" s="60"/>
      <c r="R2556" s="60"/>
      <c r="S2556" s="60"/>
      <c r="T2556" s="60"/>
      <c r="U2556" s="60"/>
      <c r="V2556" s="60"/>
      <c r="W2556" s="60"/>
      <c r="X2556" s="60"/>
      <c r="Y2556" s="59"/>
      <c r="Z2556" s="20"/>
      <c r="AA2556" s="60"/>
      <c r="AB2556" s="60"/>
      <c r="AC2556" s="60"/>
      <c r="AD2556" s="60"/>
      <c r="AE2556" s="22"/>
      <c r="AF2556" s="22"/>
      <c r="AG2556" s="22"/>
      <c r="AH2556" s="22"/>
      <c r="AI2556" s="22"/>
      <c r="AJ2556" s="22"/>
      <c r="AK2556" s="39"/>
      <c r="AL2556" s="39"/>
      <c r="AM2556" s="39"/>
      <c r="AN2556" s="39"/>
      <c r="AO2556" s="39"/>
      <c r="AP2556" s="39"/>
      <c r="AQ2556" s="39"/>
      <c r="AR2556" s="40"/>
      <c r="AS2556" s="39"/>
      <c r="AT2556" s="40"/>
      <c r="AU2556" s="39"/>
      <c r="AV2556" s="39"/>
      <c r="AW2556" s="39"/>
      <c r="AX2556" s="39"/>
      <c r="AY2556" s="39"/>
      <c r="AZ2556" s="40"/>
      <c r="BA2556" s="39"/>
      <c r="BB2556" s="40"/>
      <c r="BC2556" s="39"/>
      <c r="BD2556" s="40"/>
      <c r="BE2556" s="39"/>
      <c r="BF2556" s="39"/>
      <c r="BG2556" s="39"/>
      <c r="BH2556" s="56"/>
      <c r="BI2556" s="56"/>
      <c r="BJ2556" s="133"/>
    </row>
    <row r="2557" spans="1:62" ht="13.5" customHeight="1" x14ac:dyDescent="0.35">
      <c r="A2557" s="120"/>
      <c r="B2557" s="19"/>
      <c r="C2557" s="1"/>
      <c r="D2557" s="9"/>
      <c r="E2557" s="1"/>
      <c r="F2557" s="15"/>
      <c r="G2557" s="37"/>
      <c r="H2557" s="5"/>
      <c r="I2557" s="22"/>
      <c r="J2557" s="22"/>
      <c r="K2557" s="22"/>
      <c r="L2557" s="60"/>
      <c r="M2557" s="60"/>
      <c r="N2557" s="60"/>
      <c r="O2557" s="60"/>
      <c r="P2557" s="60"/>
      <c r="Q2557" s="60"/>
      <c r="R2557" s="60"/>
      <c r="S2557" s="60"/>
      <c r="T2557" s="60"/>
      <c r="U2557" s="60"/>
      <c r="V2557" s="60"/>
      <c r="W2557" s="60"/>
      <c r="X2557" s="60"/>
      <c r="Y2557" s="59"/>
      <c r="Z2557" s="20"/>
      <c r="AA2557" s="60"/>
      <c r="AB2557" s="60"/>
      <c r="AC2557" s="60"/>
      <c r="AD2557" s="60"/>
      <c r="AE2557" s="22"/>
      <c r="AF2557" s="22"/>
      <c r="AG2557" s="22"/>
      <c r="AH2557" s="22"/>
      <c r="AI2557" s="22"/>
      <c r="AJ2557" s="22"/>
      <c r="AK2557" s="39"/>
      <c r="AL2557" s="39"/>
      <c r="AM2557" s="39"/>
      <c r="AN2557" s="39"/>
      <c r="AO2557" s="39"/>
      <c r="AP2557" s="39"/>
      <c r="AQ2557" s="39"/>
      <c r="AR2557" s="40"/>
      <c r="AS2557" s="39"/>
      <c r="AT2557" s="40"/>
      <c r="AU2557" s="39"/>
      <c r="AV2557" s="39"/>
      <c r="AW2557" s="39"/>
      <c r="AX2557" s="39"/>
      <c r="AY2557" s="39"/>
      <c r="AZ2557" s="40"/>
      <c r="BA2557" s="39"/>
      <c r="BB2557" s="40"/>
      <c r="BC2557" s="39"/>
      <c r="BD2557" s="40"/>
      <c r="BE2557" s="39"/>
      <c r="BF2557" s="39"/>
      <c r="BG2557" s="39"/>
      <c r="BH2557" s="56"/>
      <c r="BI2557" s="56"/>
      <c r="BJ2557" s="133"/>
    </row>
    <row r="2558" spans="1:62" ht="13.5" customHeight="1" x14ac:dyDescent="0.35">
      <c r="A2558" s="120"/>
      <c r="B2558" s="19"/>
      <c r="C2558" s="1"/>
      <c r="D2558" s="9"/>
      <c r="E2558" s="1"/>
      <c r="F2558" s="15"/>
      <c r="G2558" s="37"/>
      <c r="H2558" s="5"/>
      <c r="I2558" s="22"/>
      <c r="J2558" s="22"/>
      <c r="K2558" s="22"/>
      <c r="L2558" s="60"/>
      <c r="M2558" s="60"/>
      <c r="N2558" s="60"/>
      <c r="O2558" s="60"/>
      <c r="P2558" s="60"/>
      <c r="Q2558" s="60"/>
      <c r="R2558" s="60"/>
      <c r="S2558" s="60"/>
      <c r="T2558" s="60"/>
      <c r="U2558" s="60"/>
      <c r="V2558" s="60"/>
      <c r="W2558" s="60"/>
      <c r="X2558" s="60"/>
      <c r="Y2558" s="59"/>
      <c r="Z2558" s="20"/>
      <c r="AA2558" s="60"/>
      <c r="AB2558" s="60"/>
      <c r="AC2558" s="60"/>
      <c r="AD2558" s="60"/>
      <c r="AE2558" s="22"/>
      <c r="AF2558" s="22"/>
      <c r="AG2558" s="22"/>
      <c r="AH2558" s="22"/>
      <c r="AI2558" s="22"/>
      <c r="AJ2558" s="22"/>
      <c r="AK2558" s="39"/>
      <c r="AL2558" s="39"/>
      <c r="AM2558" s="39"/>
      <c r="AN2558" s="39"/>
      <c r="AO2558" s="39"/>
      <c r="AP2558" s="39"/>
      <c r="AQ2558" s="39"/>
      <c r="AR2558" s="40"/>
      <c r="AS2558" s="39"/>
      <c r="AT2558" s="40"/>
      <c r="AU2558" s="39"/>
      <c r="AV2558" s="39"/>
      <c r="AW2558" s="39"/>
      <c r="AX2558" s="39"/>
      <c r="AY2558" s="39"/>
      <c r="AZ2558" s="40"/>
      <c r="BA2558" s="39"/>
      <c r="BB2558" s="40"/>
      <c r="BC2558" s="39"/>
      <c r="BD2558" s="40"/>
      <c r="BE2558" s="39"/>
      <c r="BF2558" s="39"/>
      <c r="BG2558" s="39"/>
      <c r="BH2558" s="56"/>
      <c r="BI2558" s="56"/>
      <c r="BJ2558" s="133"/>
    </row>
    <row r="2559" spans="1:62" x14ac:dyDescent="0.3">
      <c r="A2559" s="9"/>
      <c r="B2559" s="76"/>
      <c r="C2559" s="9"/>
      <c r="D2559" s="9"/>
      <c r="E2559" s="9"/>
      <c r="F2559" s="15"/>
      <c r="G2559" s="5"/>
      <c r="H2559" s="5"/>
      <c r="I2559" s="9"/>
      <c r="J2559" s="9"/>
      <c r="K2559" s="9"/>
      <c r="L2559" s="9"/>
      <c r="M2559" s="9"/>
      <c r="N2559" s="9"/>
      <c r="O2559" s="9"/>
      <c r="P2559" s="9"/>
      <c r="Q2559" s="9"/>
      <c r="R2559" s="9"/>
      <c r="S2559" s="9"/>
      <c r="T2559" s="9"/>
      <c r="U2559" s="9"/>
      <c r="V2559" s="9"/>
      <c r="W2559" s="9"/>
      <c r="Y2559" s="17"/>
      <c r="AA2559" s="9"/>
      <c r="AB2559" s="9"/>
      <c r="AC2559" s="9"/>
      <c r="AD2559" s="9"/>
      <c r="AE2559" s="14"/>
      <c r="AF2559" s="14"/>
      <c r="AG2559" s="14"/>
      <c r="AH2559" s="14"/>
      <c r="AI2559" s="14"/>
      <c r="AJ2559" s="14"/>
      <c r="AK2559" s="6"/>
      <c r="AL2559" s="6"/>
      <c r="AM2559" s="6"/>
      <c r="AN2559" s="6"/>
      <c r="AO2559" s="6"/>
      <c r="AP2559" s="6"/>
      <c r="AQ2559" s="6"/>
      <c r="AR2559" s="6"/>
      <c r="AS2559" s="6"/>
      <c r="AT2559" s="6"/>
      <c r="AU2559" s="39"/>
      <c r="AV2559" s="39"/>
      <c r="AW2559" s="6"/>
      <c r="AX2559" s="6"/>
      <c r="AY2559" s="6"/>
      <c r="AZ2559" s="6"/>
      <c r="BA2559" s="6"/>
      <c r="BB2559" s="6"/>
      <c r="BC2559" s="6"/>
      <c r="BD2559" s="6"/>
      <c r="BE2559" s="6"/>
      <c r="BF2559" s="6"/>
      <c r="BG2559" s="6"/>
      <c r="BH2559" s="6"/>
      <c r="BI2559" s="6"/>
      <c r="BJ2559" s="6"/>
    </row>
    <row r="2560" spans="1:62" ht="13.5" customHeight="1" x14ac:dyDescent="0.35">
      <c r="A2560" s="120"/>
      <c r="B2560" s="76"/>
      <c r="C2560" s="1"/>
      <c r="D2560" s="9"/>
      <c r="E2560" s="1"/>
      <c r="F2560" s="15"/>
      <c r="G2560" s="5"/>
      <c r="H2560" s="5"/>
      <c r="I2560" s="22"/>
      <c r="J2560" s="22"/>
      <c r="K2560" s="22"/>
      <c r="L2560" s="60"/>
      <c r="M2560" s="60"/>
      <c r="N2560" s="60"/>
      <c r="O2560" s="60"/>
      <c r="P2560" s="60"/>
      <c r="Q2560" s="60"/>
      <c r="R2560" s="60"/>
      <c r="S2560" s="60"/>
      <c r="T2560" s="60"/>
      <c r="U2560" s="60"/>
      <c r="V2560" s="60"/>
      <c r="W2560" s="60"/>
      <c r="X2560" s="60"/>
      <c r="Y2560" s="59"/>
      <c r="Z2560" s="20"/>
      <c r="AA2560" s="60"/>
      <c r="AB2560" s="60"/>
      <c r="AC2560" s="60"/>
      <c r="AD2560" s="60"/>
      <c r="AE2560" s="22"/>
      <c r="AF2560" s="22"/>
      <c r="AG2560" s="22"/>
      <c r="AH2560" s="22"/>
      <c r="AI2560" s="22"/>
      <c r="AJ2560" s="22"/>
      <c r="AK2560" s="39"/>
      <c r="AL2560" s="39"/>
      <c r="AM2560" s="39"/>
      <c r="AN2560" s="39"/>
      <c r="AO2560" s="39"/>
      <c r="AP2560" s="39"/>
      <c r="AQ2560" s="39"/>
      <c r="AR2560" s="40"/>
      <c r="AS2560" s="39"/>
      <c r="AT2560" s="40"/>
      <c r="AU2560" s="39"/>
      <c r="AV2560" s="39"/>
      <c r="AW2560" s="39"/>
      <c r="AX2560" s="39"/>
      <c r="AY2560" s="39"/>
      <c r="AZ2560" s="40"/>
      <c r="BA2560" s="39"/>
      <c r="BB2560" s="40"/>
      <c r="BC2560" s="39"/>
      <c r="BD2560" s="40"/>
      <c r="BE2560" s="39"/>
      <c r="BF2560" s="39"/>
      <c r="BG2560" s="39"/>
      <c r="BH2560" s="56"/>
      <c r="BI2560" s="56"/>
      <c r="BJ2560" s="133"/>
    </row>
    <row r="2561" spans="1:62" x14ac:dyDescent="0.3">
      <c r="A2561" s="9"/>
      <c r="B2561" s="76"/>
      <c r="C2561" s="9"/>
      <c r="D2561" s="9"/>
      <c r="E2561" s="9"/>
      <c r="F2561" s="15"/>
      <c r="G2561" s="5"/>
      <c r="H2561" s="5"/>
      <c r="I2561" s="9"/>
      <c r="J2561" s="9"/>
      <c r="K2561" s="9"/>
      <c r="L2561" s="9"/>
      <c r="M2561" s="9"/>
      <c r="N2561" s="9"/>
      <c r="O2561" s="9"/>
      <c r="P2561" s="9"/>
      <c r="Q2561" s="9"/>
      <c r="R2561" s="9"/>
      <c r="S2561" s="9"/>
      <c r="T2561" s="9"/>
      <c r="U2561" s="9"/>
      <c r="V2561" s="9"/>
      <c r="W2561" s="9"/>
      <c r="Y2561" s="17"/>
      <c r="AA2561" s="9"/>
      <c r="AB2561" s="9"/>
      <c r="AC2561" s="9"/>
      <c r="AD2561" s="9"/>
      <c r="AE2561" s="14"/>
      <c r="AF2561" s="14"/>
      <c r="AG2561" s="14"/>
      <c r="AH2561" s="14"/>
      <c r="AI2561" s="14"/>
      <c r="AJ2561" s="14"/>
      <c r="AK2561" s="6"/>
      <c r="AL2561" s="6"/>
      <c r="AM2561" s="6"/>
      <c r="AN2561" s="6"/>
      <c r="AO2561" s="6"/>
      <c r="AP2561" s="6"/>
      <c r="AQ2561" s="6"/>
      <c r="AR2561" s="6"/>
      <c r="AS2561" s="6"/>
      <c r="AT2561" s="6"/>
      <c r="AU2561" s="39"/>
      <c r="AV2561" s="39"/>
      <c r="AW2561" s="6"/>
      <c r="AX2561" s="6"/>
      <c r="AY2561" s="6"/>
      <c r="AZ2561" s="6"/>
      <c r="BA2561" s="6"/>
      <c r="BB2561" s="6"/>
      <c r="BC2561" s="6"/>
      <c r="BD2561" s="6"/>
      <c r="BE2561" s="6"/>
      <c r="BF2561" s="6"/>
      <c r="BG2561" s="6"/>
      <c r="BH2561" s="6"/>
      <c r="BI2561" s="6"/>
      <c r="BJ2561" s="6"/>
    </row>
    <row r="2562" spans="1:62" x14ac:dyDescent="0.3">
      <c r="A2562" s="9"/>
      <c r="B2562" s="76"/>
      <c r="C2562" s="9"/>
      <c r="D2562" s="9"/>
      <c r="E2562" s="9"/>
      <c r="F2562" s="15"/>
      <c r="G2562" s="5"/>
      <c r="H2562" s="5"/>
      <c r="I2562" s="9"/>
      <c r="J2562" s="9"/>
      <c r="K2562" s="9"/>
      <c r="L2562" s="9"/>
      <c r="M2562" s="9"/>
      <c r="N2562" s="9"/>
      <c r="O2562" s="9"/>
      <c r="P2562" s="9"/>
      <c r="Q2562" s="9"/>
      <c r="R2562" s="9"/>
      <c r="S2562" s="9"/>
      <c r="T2562" s="9"/>
      <c r="U2562" s="9"/>
      <c r="V2562" s="9"/>
      <c r="W2562" s="9"/>
      <c r="Y2562" s="17"/>
      <c r="AA2562" s="9"/>
      <c r="AB2562" s="9"/>
      <c r="AC2562" s="9"/>
      <c r="AD2562" s="9"/>
      <c r="AE2562" s="14"/>
      <c r="AF2562" s="14"/>
      <c r="AG2562" s="14"/>
      <c r="AH2562" s="14"/>
      <c r="AI2562" s="14"/>
      <c r="AJ2562" s="14"/>
      <c r="AK2562" s="6"/>
      <c r="AL2562" s="6"/>
      <c r="AM2562" s="6"/>
      <c r="AN2562" s="6"/>
      <c r="AO2562" s="6"/>
      <c r="AP2562" s="6"/>
      <c r="AQ2562" s="6"/>
      <c r="AR2562" s="6"/>
      <c r="AS2562" s="6"/>
      <c r="AT2562" s="6"/>
      <c r="AU2562" s="39"/>
      <c r="AV2562" s="39"/>
      <c r="AW2562" s="6"/>
      <c r="AX2562" s="6"/>
      <c r="AY2562" s="6"/>
      <c r="AZ2562" s="6"/>
      <c r="BA2562" s="6"/>
      <c r="BB2562" s="6"/>
      <c r="BC2562" s="6"/>
      <c r="BD2562" s="6"/>
      <c r="BE2562" s="6"/>
      <c r="BF2562" s="6"/>
      <c r="BG2562" s="6"/>
      <c r="BH2562" s="6"/>
      <c r="BI2562" s="6"/>
      <c r="BJ2562" s="6"/>
    </row>
    <row r="2563" spans="1:62" x14ac:dyDescent="0.3">
      <c r="A2563" s="135"/>
      <c r="B2563" s="76"/>
      <c r="C2563" s="9"/>
      <c r="D2563" s="9"/>
      <c r="E2563" s="9"/>
      <c r="F2563" s="15"/>
      <c r="G2563" s="5"/>
      <c r="H2563" s="5"/>
      <c r="I2563" s="9"/>
      <c r="J2563" s="9"/>
      <c r="K2563" s="9"/>
      <c r="L2563" s="9"/>
      <c r="M2563" s="9"/>
      <c r="N2563" s="9"/>
      <c r="O2563" s="9"/>
      <c r="P2563" s="9"/>
      <c r="Q2563" s="9"/>
      <c r="R2563" s="9"/>
      <c r="S2563" s="9"/>
      <c r="T2563" s="9"/>
      <c r="U2563" s="9"/>
      <c r="V2563" s="8"/>
      <c r="W2563" s="8"/>
      <c r="X2563" s="7"/>
      <c r="Y2563" s="18"/>
      <c r="Z2563" s="7"/>
      <c r="AA2563" s="7"/>
      <c r="AB2563" s="7"/>
      <c r="AC2563" s="9"/>
      <c r="AD2563" s="8"/>
      <c r="AE2563" s="14"/>
      <c r="AF2563" s="14"/>
      <c r="AG2563" s="14"/>
      <c r="AH2563" s="14"/>
      <c r="AI2563" s="14"/>
      <c r="AJ2563" s="14"/>
      <c r="AK2563" s="136"/>
      <c r="AL2563" s="6"/>
      <c r="AM2563" s="5"/>
      <c r="AN2563" s="5"/>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row>
    <row r="2564" spans="1:62" ht="13.5" customHeight="1" x14ac:dyDescent="0.35">
      <c r="A2564" s="120"/>
      <c r="B2564" s="19"/>
      <c r="C2564" s="1"/>
      <c r="D2564" s="9"/>
      <c r="E2564" s="1"/>
      <c r="F2564" s="15"/>
      <c r="G2564" s="37"/>
      <c r="H2564" s="5"/>
      <c r="I2564" s="22"/>
      <c r="J2564" s="22"/>
      <c r="K2564" s="22"/>
      <c r="L2564" s="60"/>
      <c r="M2564" s="60"/>
      <c r="N2564" s="60"/>
      <c r="O2564" s="60"/>
      <c r="P2564" s="60"/>
      <c r="Q2564" s="60"/>
      <c r="R2564" s="60"/>
      <c r="S2564" s="60"/>
      <c r="T2564" s="60"/>
      <c r="U2564" s="60"/>
      <c r="V2564" s="60"/>
      <c r="W2564" s="60"/>
      <c r="X2564" s="60"/>
      <c r="Y2564" s="59"/>
      <c r="Z2564" s="20"/>
      <c r="AA2564" s="60"/>
      <c r="AB2564" s="60"/>
      <c r="AC2564" s="60"/>
      <c r="AD2564" s="60"/>
      <c r="AE2564" s="22"/>
      <c r="AF2564" s="22"/>
      <c r="AG2564" s="22"/>
      <c r="AH2564" s="22"/>
      <c r="AI2564" s="22"/>
      <c r="AJ2564" s="22"/>
      <c r="AK2564" s="39"/>
      <c r="AL2564" s="39"/>
      <c r="AM2564" s="39"/>
      <c r="AN2564" s="39"/>
      <c r="AO2564" s="39"/>
      <c r="AP2564" s="39"/>
      <c r="AQ2564" s="39"/>
      <c r="AR2564" s="40"/>
      <c r="AS2564" s="39"/>
      <c r="AT2564" s="40"/>
      <c r="AU2564" s="39"/>
      <c r="AV2564" s="39"/>
      <c r="AW2564" s="39"/>
      <c r="AX2564" s="39"/>
      <c r="AY2564" s="39"/>
      <c r="AZ2564" s="40"/>
      <c r="BA2564" s="39"/>
      <c r="BB2564" s="40"/>
      <c r="BC2564" s="39"/>
      <c r="BD2564" s="40"/>
      <c r="BE2564" s="39"/>
      <c r="BF2564" s="39"/>
      <c r="BG2564" s="39"/>
      <c r="BH2564" s="56"/>
      <c r="BI2564" s="56"/>
      <c r="BJ2564" s="133"/>
    </row>
    <row r="2565" spans="1:62" x14ac:dyDescent="0.3">
      <c r="A2565" s="9"/>
      <c r="B2565" s="76"/>
      <c r="C2565" s="9"/>
      <c r="D2565" s="9"/>
      <c r="E2565" s="9"/>
      <c r="F2565" s="15"/>
      <c r="G2565" s="5"/>
      <c r="H2565" s="5"/>
      <c r="I2565" s="9"/>
      <c r="J2565" s="9"/>
      <c r="K2565" s="9"/>
      <c r="L2565" s="9"/>
      <c r="M2565" s="9"/>
      <c r="N2565" s="9"/>
      <c r="O2565" s="9"/>
      <c r="P2565" s="9"/>
      <c r="Q2565" s="9"/>
      <c r="R2565" s="9"/>
      <c r="S2565" s="9"/>
      <c r="T2565" s="9"/>
      <c r="U2565" s="9"/>
      <c r="V2565" s="8"/>
      <c r="W2565" s="8"/>
      <c r="X2565" s="7"/>
      <c r="Y2565" s="18"/>
      <c r="Z2565" s="7"/>
      <c r="AA2565" s="7"/>
      <c r="AB2565" s="7"/>
      <c r="AC2565" s="9"/>
      <c r="AD2565" s="8"/>
      <c r="AE2565" s="14"/>
      <c r="AF2565" s="14"/>
      <c r="AG2565" s="14"/>
      <c r="AH2565" s="14"/>
      <c r="AI2565" s="14"/>
      <c r="AJ2565" s="14"/>
      <c r="AK2565" s="5"/>
      <c r="AL2565" s="6"/>
      <c r="AM2565" s="5"/>
      <c r="AN2565" s="5"/>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row>
    <row r="2566" spans="1:62" ht="13.5" customHeight="1" x14ac:dyDescent="0.35">
      <c r="A2566" s="120"/>
      <c r="B2566" s="76"/>
      <c r="C2566" s="1"/>
      <c r="D2566" s="9"/>
      <c r="E2566" s="1"/>
      <c r="F2566" s="15"/>
      <c r="G2566" s="5"/>
      <c r="H2566" s="5"/>
      <c r="I2566" s="22"/>
      <c r="J2566" s="22"/>
      <c r="K2566" s="22"/>
      <c r="L2566" s="60"/>
      <c r="M2566" s="60"/>
      <c r="N2566" s="60"/>
      <c r="O2566" s="60"/>
      <c r="P2566" s="60"/>
      <c r="Q2566" s="60"/>
      <c r="R2566" s="60"/>
      <c r="S2566" s="60"/>
      <c r="T2566" s="60"/>
      <c r="U2566" s="60"/>
      <c r="V2566" s="60"/>
      <c r="W2566" s="60"/>
      <c r="X2566" s="60"/>
      <c r="Y2566" s="59"/>
      <c r="Z2566" s="20"/>
      <c r="AA2566" s="60"/>
      <c r="AB2566" s="60"/>
      <c r="AC2566" s="60"/>
      <c r="AD2566" s="60"/>
      <c r="AE2566" s="22"/>
      <c r="AF2566" s="22"/>
      <c r="AG2566" s="22"/>
      <c r="AH2566" s="22"/>
      <c r="AI2566" s="22"/>
      <c r="AJ2566" s="22"/>
      <c r="AK2566" s="39"/>
      <c r="AL2566" s="39"/>
      <c r="AM2566" s="39"/>
      <c r="AN2566" s="39"/>
      <c r="AO2566" s="39"/>
      <c r="AP2566" s="39"/>
      <c r="AQ2566" s="39"/>
      <c r="AR2566" s="40"/>
      <c r="AS2566" s="39"/>
      <c r="AT2566" s="40"/>
      <c r="AU2566" s="39"/>
      <c r="AV2566" s="39"/>
      <c r="AW2566" s="39"/>
      <c r="AX2566" s="39"/>
      <c r="AY2566" s="39"/>
      <c r="AZ2566" s="40"/>
      <c r="BA2566" s="39"/>
      <c r="BB2566" s="40"/>
      <c r="BC2566" s="39"/>
      <c r="BD2566" s="40"/>
      <c r="BE2566" s="39"/>
      <c r="BF2566" s="39"/>
      <c r="BG2566" s="39"/>
      <c r="BH2566" s="56"/>
      <c r="BI2566" s="56"/>
      <c r="BJ2566" s="133"/>
    </row>
    <row r="2567" spans="1:62" x14ac:dyDescent="0.3">
      <c r="A2567" s="9"/>
      <c r="B2567" s="76"/>
      <c r="C2567" s="9"/>
      <c r="D2567" s="9"/>
      <c r="E2567" s="9"/>
      <c r="F2567" s="15"/>
      <c r="G2567" s="5"/>
      <c r="H2567" s="5"/>
      <c r="I2567" s="9"/>
      <c r="J2567" s="9"/>
      <c r="K2567" s="9"/>
      <c r="L2567" s="9"/>
      <c r="M2567" s="9"/>
      <c r="N2567" s="9"/>
      <c r="O2567" s="9"/>
      <c r="P2567" s="9"/>
      <c r="Q2567" s="9"/>
      <c r="R2567" s="9"/>
      <c r="S2567" s="9"/>
      <c r="T2567" s="9"/>
      <c r="U2567" s="9"/>
      <c r="V2567" s="9"/>
      <c r="W2567" s="9"/>
      <c r="Y2567" s="17"/>
      <c r="AA2567" s="9"/>
      <c r="AB2567" s="9"/>
      <c r="AC2567" s="9"/>
      <c r="AD2567" s="9"/>
      <c r="AE2567" s="14"/>
      <c r="AF2567" s="14"/>
      <c r="AG2567" s="14"/>
      <c r="AH2567" s="14"/>
      <c r="AI2567" s="14"/>
      <c r="AJ2567" s="14"/>
      <c r="AK2567" s="6"/>
      <c r="AL2567" s="6"/>
      <c r="AM2567" s="6"/>
      <c r="AN2567" s="6"/>
      <c r="AO2567" s="6"/>
      <c r="AP2567" s="6"/>
      <c r="AQ2567" s="6"/>
      <c r="AR2567" s="6"/>
      <c r="AS2567" s="6"/>
      <c r="AT2567" s="6"/>
      <c r="AU2567" s="39"/>
      <c r="AV2567" s="39"/>
      <c r="AW2567" s="6"/>
      <c r="AX2567" s="6"/>
      <c r="AY2567" s="6"/>
      <c r="AZ2567" s="6"/>
      <c r="BA2567" s="6"/>
      <c r="BB2567" s="6"/>
      <c r="BC2567" s="6"/>
      <c r="BD2567" s="6"/>
      <c r="BE2567" s="6"/>
      <c r="BF2567" s="6"/>
      <c r="BG2567" s="6"/>
      <c r="BH2567" s="6"/>
      <c r="BI2567" s="6"/>
      <c r="BJ2567" s="6"/>
    </row>
    <row r="2568" spans="1:62" x14ac:dyDescent="0.3">
      <c r="A2568" s="9"/>
      <c r="B2568" s="76"/>
      <c r="C2568" s="9"/>
      <c r="D2568" s="9"/>
      <c r="E2568" s="9"/>
      <c r="F2568" s="15"/>
      <c r="G2568" s="5"/>
      <c r="H2568" s="5"/>
      <c r="I2568" s="9"/>
      <c r="J2568" s="9"/>
      <c r="K2568" s="9"/>
      <c r="L2568" s="9"/>
      <c r="M2568" s="9"/>
      <c r="N2568" s="9"/>
      <c r="O2568" s="9"/>
      <c r="P2568" s="9"/>
      <c r="Q2568" s="9"/>
      <c r="R2568" s="9"/>
      <c r="S2568" s="9"/>
      <c r="T2568" s="9"/>
      <c r="U2568" s="9"/>
      <c r="V2568" s="9"/>
      <c r="W2568" s="9"/>
      <c r="Y2568" s="17"/>
      <c r="AA2568" s="9"/>
      <c r="AB2568" s="9"/>
      <c r="AC2568" s="9"/>
      <c r="AD2568" s="9"/>
      <c r="AE2568" s="14"/>
      <c r="AF2568" s="14"/>
      <c r="AG2568" s="14"/>
      <c r="AH2568" s="14"/>
      <c r="AI2568" s="14"/>
      <c r="AJ2568" s="14"/>
      <c r="AK2568" s="6"/>
      <c r="AL2568" s="6"/>
      <c r="AM2568" s="6"/>
      <c r="AN2568" s="6"/>
      <c r="AO2568" s="6"/>
      <c r="AP2568" s="6"/>
      <c r="AQ2568" s="6"/>
      <c r="AR2568" s="6"/>
      <c r="AS2568" s="6"/>
      <c r="AT2568" s="6"/>
      <c r="AU2568" s="39"/>
      <c r="AV2568" s="39"/>
      <c r="AW2568" s="6"/>
      <c r="AX2568" s="6"/>
      <c r="AY2568" s="6"/>
      <c r="AZ2568" s="6"/>
      <c r="BA2568" s="6"/>
      <c r="BB2568" s="6"/>
      <c r="BC2568" s="6"/>
      <c r="BD2568" s="6"/>
      <c r="BE2568" s="6"/>
      <c r="BF2568" s="6"/>
      <c r="BG2568" s="6"/>
      <c r="BH2568" s="6"/>
      <c r="BI2568" s="6"/>
      <c r="BJ2568" s="6"/>
    </row>
    <row r="2569" spans="1:62" ht="13.5" customHeight="1" x14ac:dyDescent="0.35">
      <c r="A2569" s="120"/>
      <c r="B2569" s="19"/>
      <c r="C2569" s="1"/>
      <c r="D2569" s="9"/>
      <c r="E2569" s="1"/>
      <c r="F2569" s="15"/>
      <c r="G2569" s="37"/>
      <c r="H2569" s="5"/>
      <c r="I2569" s="22"/>
      <c r="J2569" s="22"/>
      <c r="K2569" s="22"/>
      <c r="L2569" s="60"/>
      <c r="M2569" s="60"/>
      <c r="N2569" s="60"/>
      <c r="O2569" s="60"/>
      <c r="P2569" s="60"/>
      <c r="Q2569" s="60"/>
      <c r="R2569" s="60"/>
      <c r="S2569" s="60"/>
      <c r="T2569" s="60"/>
      <c r="U2569" s="60"/>
      <c r="V2569" s="60"/>
      <c r="W2569" s="60"/>
      <c r="X2569" s="60"/>
      <c r="Y2569" s="59"/>
      <c r="Z2569" s="20"/>
      <c r="AA2569" s="60"/>
      <c r="AB2569" s="60"/>
      <c r="AC2569" s="60"/>
      <c r="AD2569" s="60"/>
      <c r="AE2569" s="22"/>
      <c r="AF2569" s="22"/>
      <c r="AG2569" s="22"/>
      <c r="AH2569" s="22"/>
      <c r="AI2569" s="22"/>
      <c r="AJ2569" s="22"/>
      <c r="AK2569" s="39"/>
      <c r="AL2569" s="39"/>
      <c r="AM2569" s="39"/>
      <c r="AN2569" s="39"/>
      <c r="AO2569" s="39"/>
      <c r="AP2569" s="39"/>
      <c r="AQ2569" s="39"/>
      <c r="AR2569" s="40"/>
      <c r="AS2569" s="39"/>
      <c r="AT2569" s="40"/>
      <c r="AU2569" s="39"/>
      <c r="AV2569" s="39"/>
      <c r="AW2569" s="39"/>
      <c r="AX2569" s="39"/>
      <c r="AY2569" s="39"/>
      <c r="AZ2569" s="40"/>
      <c r="BA2569" s="39"/>
      <c r="BB2569" s="40"/>
      <c r="BC2569" s="39"/>
      <c r="BD2569" s="40"/>
      <c r="BE2569" s="39"/>
      <c r="BF2569" s="39"/>
      <c r="BG2569" s="39"/>
      <c r="BH2569" s="56"/>
      <c r="BI2569" s="56"/>
      <c r="BJ2569" s="133"/>
    </row>
    <row r="2570" spans="1:62" x14ac:dyDescent="0.3">
      <c r="A2570" s="135"/>
      <c r="B2570" s="76"/>
      <c r="C2570" s="9"/>
      <c r="D2570" s="9"/>
      <c r="E2570" s="9"/>
      <c r="F2570" s="15"/>
      <c r="G2570" s="5"/>
      <c r="H2570" s="5"/>
      <c r="I2570" s="9"/>
      <c r="J2570" s="9"/>
      <c r="K2570" s="9"/>
      <c r="L2570" s="9"/>
      <c r="M2570" s="9"/>
      <c r="N2570" s="9"/>
      <c r="O2570" s="9"/>
      <c r="P2570" s="9"/>
      <c r="Q2570" s="9"/>
      <c r="R2570" s="9"/>
      <c r="S2570" s="9"/>
      <c r="T2570" s="9"/>
      <c r="U2570" s="9"/>
      <c r="V2570" s="8"/>
      <c r="W2570" s="8"/>
      <c r="X2570" s="7"/>
      <c r="Y2570" s="18"/>
      <c r="Z2570" s="7"/>
      <c r="AA2570" s="7"/>
      <c r="AB2570" s="7"/>
      <c r="AC2570" s="9"/>
      <c r="AD2570" s="8"/>
      <c r="AE2570" s="14"/>
      <c r="AF2570" s="14"/>
      <c r="AG2570" s="14"/>
      <c r="AH2570" s="14"/>
      <c r="AI2570" s="14"/>
      <c r="AJ2570" s="14"/>
      <c r="AK2570" s="136"/>
      <c r="AL2570" s="6"/>
      <c r="AM2570" s="5"/>
      <c r="AN2570" s="5"/>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row>
    <row r="2571" spans="1:62" x14ac:dyDescent="0.3">
      <c r="A2571" s="135"/>
      <c r="B2571" s="76"/>
      <c r="C2571" s="9"/>
      <c r="D2571" s="9"/>
      <c r="E2571" s="9"/>
      <c r="F2571" s="15"/>
      <c r="G2571" s="5"/>
      <c r="H2571" s="5"/>
      <c r="I2571" s="9"/>
      <c r="J2571" s="9"/>
      <c r="K2571" s="9"/>
      <c r="L2571" s="9"/>
      <c r="M2571" s="9"/>
      <c r="N2571" s="9"/>
      <c r="O2571" s="9"/>
      <c r="P2571" s="9"/>
      <c r="Q2571" s="9"/>
      <c r="R2571" s="9"/>
      <c r="S2571" s="9"/>
      <c r="T2571" s="9"/>
      <c r="U2571" s="9"/>
      <c r="V2571" s="8"/>
      <c r="W2571" s="8"/>
      <c r="X2571" s="7"/>
      <c r="Y2571" s="18"/>
      <c r="Z2571" s="7"/>
      <c r="AA2571" s="7"/>
      <c r="AB2571" s="7"/>
      <c r="AC2571" s="9"/>
      <c r="AD2571" s="8"/>
      <c r="AE2571" s="14"/>
      <c r="AF2571" s="14"/>
      <c r="AG2571" s="14"/>
      <c r="AH2571" s="14"/>
      <c r="AI2571" s="14"/>
      <c r="AJ2571" s="14"/>
      <c r="AK2571" s="136"/>
      <c r="AL2571" s="6"/>
      <c r="AM2571" s="5"/>
      <c r="AN2571" s="5"/>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row>
    <row r="2572" spans="1:62" ht="15" x14ac:dyDescent="0.35">
      <c r="A2572" s="9"/>
      <c r="B2572" s="76"/>
      <c r="C2572" s="9"/>
      <c r="D2572" s="9"/>
      <c r="E2572" s="9"/>
      <c r="F2572" s="15"/>
      <c r="G2572" s="5"/>
      <c r="H2572" s="5"/>
      <c r="I2572" s="9"/>
      <c r="J2572" s="9"/>
      <c r="K2572" s="9"/>
      <c r="L2572" s="9"/>
      <c r="M2572" s="9"/>
      <c r="N2572" s="9"/>
      <c r="O2572" s="9"/>
      <c r="P2572" s="9"/>
      <c r="Q2572" s="9"/>
      <c r="R2572" s="9"/>
      <c r="S2572" s="9"/>
      <c r="T2572" s="9"/>
      <c r="U2572" s="9"/>
      <c r="V2572" s="8"/>
      <c r="W2572" s="8"/>
      <c r="X2572" s="7"/>
      <c r="Y2572" s="18"/>
      <c r="Z2572" s="7"/>
      <c r="AA2572" s="7"/>
      <c r="AB2572" s="7"/>
      <c r="AC2572" s="9"/>
      <c r="AD2572" s="8"/>
      <c r="AE2572" s="14"/>
      <c r="AF2572" s="14"/>
      <c r="AG2572" s="14"/>
      <c r="AH2572" s="14"/>
      <c r="AI2572" s="14"/>
      <c r="AJ2572" s="14"/>
      <c r="AK2572" s="5"/>
      <c r="AL2572" s="6"/>
      <c r="AM2572" s="5"/>
      <c r="AN2572" s="5"/>
      <c r="AO2572" s="6"/>
      <c r="AP2572" s="6"/>
      <c r="AQ2572" s="6"/>
      <c r="AR2572" s="6"/>
      <c r="AS2572" s="6"/>
      <c r="AT2572" s="6"/>
      <c r="AU2572" s="39"/>
      <c r="AV2572" s="39"/>
      <c r="AW2572" s="6"/>
      <c r="AX2572" s="6"/>
      <c r="AY2572" s="6"/>
      <c r="AZ2572" s="6"/>
      <c r="BA2572" s="6"/>
      <c r="BB2572" s="6"/>
      <c r="BC2572" s="6"/>
      <c r="BD2572" s="6"/>
      <c r="BE2572" s="6"/>
      <c r="BF2572" s="6"/>
      <c r="BG2572" s="6"/>
      <c r="BH2572" s="6"/>
      <c r="BI2572" s="6"/>
      <c r="BJ2572" s="137"/>
    </row>
    <row r="2573" spans="1:62" x14ac:dyDescent="0.3">
      <c r="A2573" s="9"/>
      <c r="B2573" s="76"/>
      <c r="C2573" s="9"/>
      <c r="D2573" s="9"/>
      <c r="E2573" s="9"/>
      <c r="F2573" s="15"/>
      <c r="G2573" s="5"/>
      <c r="H2573" s="5"/>
      <c r="I2573" s="9"/>
      <c r="J2573" s="9"/>
      <c r="K2573" s="9"/>
      <c r="L2573" s="9"/>
      <c r="M2573" s="9"/>
      <c r="N2573" s="9"/>
      <c r="O2573" s="9"/>
      <c r="P2573" s="9"/>
      <c r="Q2573" s="9"/>
      <c r="R2573" s="9"/>
      <c r="S2573" s="9"/>
      <c r="T2573" s="9"/>
      <c r="U2573" s="9"/>
      <c r="V2573" s="9"/>
      <c r="W2573" s="9"/>
      <c r="Y2573" s="17"/>
      <c r="AA2573" s="9"/>
      <c r="AB2573" s="9"/>
      <c r="AC2573" s="9"/>
      <c r="AD2573" s="9"/>
      <c r="AE2573" s="14"/>
      <c r="AF2573" s="14"/>
      <c r="AG2573" s="14"/>
      <c r="AH2573" s="14"/>
      <c r="AI2573" s="14"/>
      <c r="AJ2573" s="14"/>
      <c r="AK2573" s="6"/>
      <c r="AL2573" s="6"/>
      <c r="AM2573" s="6"/>
      <c r="AN2573" s="6"/>
      <c r="AO2573" s="6"/>
      <c r="AP2573" s="6"/>
      <c r="AQ2573" s="6"/>
      <c r="AR2573" s="6"/>
      <c r="AS2573" s="6"/>
      <c r="AT2573" s="6"/>
      <c r="AU2573" s="39"/>
      <c r="AV2573" s="39"/>
      <c r="AW2573" s="6"/>
      <c r="AX2573" s="6"/>
      <c r="AY2573" s="6"/>
      <c r="AZ2573" s="6"/>
      <c r="BA2573" s="6"/>
      <c r="BB2573" s="6"/>
      <c r="BC2573" s="6"/>
      <c r="BD2573" s="6"/>
      <c r="BE2573" s="6"/>
      <c r="BF2573" s="6"/>
      <c r="BG2573" s="6"/>
      <c r="BH2573" s="6"/>
      <c r="BI2573" s="6"/>
      <c r="BJ2573" s="6"/>
    </row>
    <row r="2574" spans="1:62" x14ac:dyDescent="0.3">
      <c r="A2574" s="135"/>
      <c r="B2574" s="76"/>
      <c r="C2574" s="9"/>
      <c r="D2574" s="9"/>
      <c r="E2574" s="9"/>
      <c r="F2574" s="15"/>
      <c r="G2574" s="5"/>
      <c r="H2574" s="5"/>
      <c r="I2574" s="9"/>
      <c r="J2574" s="9"/>
      <c r="K2574" s="9"/>
      <c r="L2574" s="9"/>
      <c r="M2574" s="9"/>
      <c r="N2574" s="9"/>
      <c r="O2574" s="9"/>
      <c r="P2574" s="9"/>
      <c r="Q2574" s="9"/>
      <c r="R2574" s="9"/>
      <c r="S2574" s="9"/>
      <c r="T2574" s="9"/>
      <c r="U2574" s="9"/>
      <c r="V2574" s="8"/>
      <c r="W2574" s="8"/>
      <c r="X2574" s="7"/>
      <c r="Y2574" s="18"/>
      <c r="Z2574" s="7"/>
      <c r="AA2574" s="7"/>
      <c r="AB2574" s="7"/>
      <c r="AC2574" s="9"/>
      <c r="AD2574" s="8"/>
      <c r="AE2574" s="14"/>
      <c r="AF2574" s="14"/>
      <c r="AG2574" s="14"/>
      <c r="AH2574" s="14"/>
      <c r="AI2574" s="14"/>
      <c r="AJ2574" s="14"/>
      <c r="AK2574" s="136"/>
      <c r="AL2574" s="6"/>
      <c r="AM2574" s="5"/>
      <c r="AN2574" s="5"/>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row>
    <row r="2575" spans="1:62" ht="13.5" customHeight="1" x14ac:dyDescent="0.35">
      <c r="A2575" s="120"/>
      <c r="B2575" s="76"/>
      <c r="C2575" s="1"/>
      <c r="D2575" s="9"/>
      <c r="E2575" s="1"/>
      <c r="F2575" s="15"/>
      <c r="G2575" s="5"/>
      <c r="H2575" s="5"/>
      <c r="I2575" s="22"/>
      <c r="J2575" s="22"/>
      <c r="K2575" s="22"/>
      <c r="L2575" s="60"/>
      <c r="M2575" s="60"/>
      <c r="N2575" s="60"/>
      <c r="O2575" s="60"/>
      <c r="P2575" s="60"/>
      <c r="Q2575" s="60"/>
      <c r="R2575" s="60"/>
      <c r="S2575" s="60"/>
      <c r="T2575" s="60"/>
      <c r="U2575" s="60"/>
      <c r="V2575" s="60"/>
      <c r="W2575" s="60"/>
      <c r="X2575" s="60"/>
      <c r="Y2575" s="59"/>
      <c r="Z2575" s="20"/>
      <c r="AA2575" s="60"/>
      <c r="AB2575" s="60"/>
      <c r="AC2575" s="60"/>
      <c r="AD2575" s="60"/>
      <c r="AE2575" s="22"/>
      <c r="AF2575" s="22"/>
      <c r="AG2575" s="22"/>
      <c r="AH2575" s="22"/>
      <c r="AI2575" s="22"/>
      <c r="AJ2575" s="22"/>
      <c r="AK2575" s="39"/>
      <c r="AL2575" s="39"/>
      <c r="AM2575" s="39"/>
      <c r="AN2575" s="39"/>
      <c r="AO2575" s="39"/>
      <c r="AP2575" s="39"/>
      <c r="AQ2575" s="39"/>
      <c r="AR2575" s="40"/>
      <c r="AS2575" s="39"/>
      <c r="AT2575" s="40"/>
      <c r="AU2575" s="39"/>
      <c r="AV2575" s="39"/>
      <c r="AW2575" s="39"/>
      <c r="AX2575" s="39"/>
      <c r="AY2575" s="39"/>
      <c r="AZ2575" s="40"/>
      <c r="BA2575" s="39"/>
      <c r="BB2575" s="40"/>
      <c r="BC2575" s="39"/>
      <c r="BD2575" s="40"/>
      <c r="BE2575" s="39"/>
      <c r="BF2575" s="39"/>
      <c r="BG2575" s="39"/>
      <c r="BH2575" s="56"/>
      <c r="BI2575" s="56"/>
      <c r="BJ2575" s="133"/>
    </row>
    <row r="2576" spans="1:62" ht="13.5" customHeight="1" x14ac:dyDescent="0.35">
      <c r="A2576" s="120"/>
      <c r="B2576" s="76"/>
      <c r="C2576" s="1"/>
      <c r="D2576" s="9"/>
      <c r="E2576" s="1"/>
      <c r="F2576" s="15"/>
      <c r="G2576" s="5"/>
      <c r="H2576" s="5"/>
      <c r="I2576" s="22"/>
      <c r="J2576" s="22"/>
      <c r="K2576" s="22"/>
      <c r="L2576" s="60"/>
      <c r="M2576" s="60"/>
      <c r="N2576" s="60"/>
      <c r="O2576" s="60"/>
      <c r="P2576" s="60"/>
      <c r="Q2576" s="60"/>
      <c r="R2576" s="60"/>
      <c r="S2576" s="60"/>
      <c r="T2576" s="60"/>
      <c r="U2576" s="60"/>
      <c r="V2576" s="60"/>
      <c r="W2576" s="60"/>
      <c r="X2576" s="60"/>
      <c r="Y2576" s="59"/>
      <c r="Z2576" s="20"/>
      <c r="AA2576" s="60"/>
      <c r="AB2576" s="60"/>
      <c r="AC2576" s="60"/>
      <c r="AD2576" s="60"/>
      <c r="AE2576" s="22"/>
      <c r="AF2576" s="22"/>
      <c r="AG2576" s="22"/>
      <c r="AH2576" s="22"/>
      <c r="AI2576" s="22"/>
      <c r="AJ2576" s="22"/>
      <c r="AK2576" s="39"/>
      <c r="AL2576" s="39"/>
      <c r="AM2576" s="39"/>
      <c r="AN2576" s="39"/>
      <c r="AO2576" s="39"/>
      <c r="AP2576" s="39"/>
      <c r="AQ2576" s="39"/>
      <c r="AR2576" s="40"/>
      <c r="AS2576" s="39"/>
      <c r="AT2576" s="40"/>
      <c r="AU2576" s="39"/>
      <c r="AV2576" s="39"/>
      <c r="AW2576" s="39"/>
      <c r="AX2576" s="39"/>
      <c r="AY2576" s="39"/>
      <c r="AZ2576" s="40"/>
      <c r="BA2576" s="39"/>
      <c r="BB2576" s="40"/>
      <c r="BC2576" s="39"/>
      <c r="BD2576" s="40"/>
      <c r="BE2576" s="39"/>
      <c r="BF2576" s="39"/>
      <c r="BG2576" s="39"/>
      <c r="BH2576" s="56"/>
      <c r="BI2576" s="56"/>
      <c r="BJ2576" s="133"/>
    </row>
    <row r="2577" spans="1:62" x14ac:dyDescent="0.3">
      <c r="A2577" s="9"/>
      <c r="B2577" s="76"/>
      <c r="C2577" s="9"/>
      <c r="D2577" s="9"/>
      <c r="E2577" s="9"/>
      <c r="F2577" s="15"/>
      <c r="G2577" s="5"/>
      <c r="H2577" s="5"/>
      <c r="I2577" s="9"/>
      <c r="J2577" s="9"/>
      <c r="K2577" s="9"/>
      <c r="L2577" s="9"/>
      <c r="M2577" s="9"/>
      <c r="N2577" s="9"/>
      <c r="O2577" s="9"/>
      <c r="P2577" s="9"/>
      <c r="Q2577" s="9"/>
      <c r="R2577" s="9"/>
      <c r="S2577" s="9"/>
      <c r="T2577" s="9"/>
      <c r="U2577" s="9"/>
      <c r="V2577" s="9"/>
      <c r="W2577" s="9"/>
      <c r="Y2577" s="17"/>
      <c r="AA2577" s="9"/>
      <c r="AB2577" s="9"/>
      <c r="AC2577" s="9"/>
      <c r="AD2577" s="9"/>
      <c r="AE2577" s="14"/>
      <c r="AF2577" s="14"/>
      <c r="AG2577" s="14"/>
      <c r="AH2577" s="14"/>
      <c r="AI2577" s="14"/>
      <c r="AJ2577" s="14"/>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row>
    <row r="2578" spans="1:62" ht="13.5" customHeight="1" x14ac:dyDescent="0.35">
      <c r="A2578" s="120"/>
      <c r="B2578" s="19"/>
      <c r="C2578" s="1"/>
      <c r="D2578" s="9"/>
      <c r="E2578" s="1"/>
      <c r="F2578" s="15"/>
      <c r="G2578" s="37"/>
      <c r="H2578" s="5"/>
      <c r="I2578" s="22"/>
      <c r="J2578" s="22"/>
      <c r="K2578" s="22"/>
      <c r="L2578" s="60"/>
      <c r="M2578" s="60"/>
      <c r="N2578" s="60"/>
      <c r="O2578" s="60"/>
      <c r="P2578" s="60"/>
      <c r="Q2578" s="60"/>
      <c r="R2578" s="60"/>
      <c r="S2578" s="60"/>
      <c r="T2578" s="60"/>
      <c r="U2578" s="60"/>
      <c r="V2578" s="60"/>
      <c r="W2578" s="60"/>
      <c r="X2578" s="60"/>
      <c r="Y2578" s="59"/>
      <c r="Z2578" s="20"/>
      <c r="AA2578" s="60"/>
      <c r="AB2578" s="60"/>
      <c r="AC2578" s="60"/>
      <c r="AD2578" s="60"/>
      <c r="AE2578" s="22"/>
      <c r="AF2578" s="22"/>
      <c r="AG2578" s="22"/>
      <c r="AH2578" s="22"/>
      <c r="AI2578" s="22"/>
      <c r="AJ2578" s="22"/>
      <c r="AK2578" s="39"/>
      <c r="AL2578" s="39"/>
      <c r="AM2578" s="39"/>
      <c r="AN2578" s="39"/>
      <c r="AO2578" s="39"/>
      <c r="AP2578" s="39"/>
      <c r="AQ2578" s="39"/>
      <c r="AR2578" s="40"/>
      <c r="AS2578" s="39"/>
      <c r="AT2578" s="40"/>
      <c r="AU2578" s="39"/>
      <c r="AV2578" s="39"/>
      <c r="AW2578" s="39"/>
      <c r="AX2578" s="39"/>
      <c r="AY2578" s="39"/>
      <c r="AZ2578" s="40"/>
      <c r="BA2578" s="39"/>
      <c r="BB2578" s="40"/>
      <c r="BC2578" s="39"/>
      <c r="BD2578" s="40"/>
      <c r="BE2578" s="39"/>
      <c r="BF2578" s="39"/>
      <c r="BG2578" s="39"/>
      <c r="BH2578" s="56"/>
      <c r="BI2578" s="56"/>
      <c r="BJ2578" s="133"/>
    </row>
    <row r="2579" spans="1:62" ht="13.5" customHeight="1" x14ac:dyDescent="0.35">
      <c r="A2579" s="120"/>
      <c r="B2579" s="19"/>
      <c r="C2579" s="1"/>
      <c r="D2579" s="9"/>
      <c r="E2579" s="1"/>
      <c r="F2579" s="15"/>
      <c r="G2579" s="37"/>
      <c r="H2579" s="5"/>
      <c r="I2579" s="22"/>
      <c r="J2579" s="22"/>
      <c r="K2579" s="22"/>
      <c r="L2579" s="60"/>
      <c r="M2579" s="60"/>
      <c r="N2579" s="60"/>
      <c r="O2579" s="60"/>
      <c r="P2579" s="60"/>
      <c r="Q2579" s="60"/>
      <c r="R2579" s="60"/>
      <c r="S2579" s="60"/>
      <c r="T2579" s="60"/>
      <c r="U2579" s="60"/>
      <c r="V2579" s="60"/>
      <c r="W2579" s="60"/>
      <c r="X2579" s="60"/>
      <c r="Y2579" s="59"/>
      <c r="Z2579" s="20"/>
      <c r="AA2579" s="60"/>
      <c r="AB2579" s="60"/>
      <c r="AC2579" s="60"/>
      <c r="AD2579" s="60"/>
      <c r="AE2579" s="22"/>
      <c r="AF2579" s="22"/>
      <c r="AG2579" s="22"/>
      <c r="AH2579" s="22"/>
      <c r="AI2579" s="22"/>
      <c r="AJ2579" s="22"/>
      <c r="AK2579" s="39"/>
      <c r="AL2579" s="39"/>
      <c r="AM2579" s="39"/>
      <c r="AN2579" s="39"/>
      <c r="AO2579" s="39"/>
      <c r="AP2579" s="39"/>
      <c r="AQ2579" s="39"/>
      <c r="AR2579" s="40"/>
      <c r="AS2579" s="39"/>
      <c r="AT2579" s="40"/>
      <c r="AU2579" s="39"/>
      <c r="AV2579" s="39"/>
      <c r="AW2579" s="39"/>
      <c r="AX2579" s="39"/>
      <c r="AY2579" s="39"/>
      <c r="AZ2579" s="40"/>
      <c r="BA2579" s="39"/>
      <c r="BB2579" s="40"/>
      <c r="BC2579" s="39"/>
      <c r="BD2579" s="40"/>
      <c r="BE2579" s="39"/>
      <c r="BF2579" s="39"/>
      <c r="BG2579" s="39"/>
      <c r="BH2579" s="56"/>
      <c r="BI2579" s="56"/>
      <c r="BJ2579" s="133"/>
    </row>
    <row r="2580" spans="1:62" x14ac:dyDescent="0.3">
      <c r="A2580" s="9"/>
      <c r="B2580" s="76"/>
      <c r="C2580" s="9"/>
      <c r="D2580" s="9"/>
      <c r="E2580" s="9"/>
      <c r="F2580" s="15"/>
      <c r="G2580" s="5"/>
      <c r="H2580" s="5"/>
      <c r="I2580" s="9"/>
      <c r="J2580" s="9"/>
      <c r="K2580" s="9"/>
      <c r="L2580" s="9"/>
      <c r="M2580" s="9"/>
      <c r="N2580" s="9"/>
      <c r="O2580" s="9"/>
      <c r="P2580" s="9"/>
      <c r="Q2580" s="9"/>
      <c r="R2580" s="9"/>
      <c r="S2580" s="9"/>
      <c r="T2580" s="9"/>
      <c r="U2580" s="9"/>
      <c r="V2580" s="8"/>
      <c r="W2580" s="8"/>
      <c r="X2580" s="7"/>
      <c r="Y2580" s="18"/>
      <c r="Z2580" s="7"/>
      <c r="AA2580" s="7"/>
      <c r="AB2580" s="7"/>
      <c r="AC2580" s="9"/>
      <c r="AD2580" s="8"/>
      <c r="AE2580" s="14"/>
      <c r="AF2580" s="14"/>
      <c r="AG2580" s="14"/>
      <c r="AH2580" s="14"/>
      <c r="AI2580" s="14"/>
      <c r="AJ2580" s="14"/>
      <c r="AK2580" s="5"/>
      <c r="AL2580" s="6"/>
      <c r="AM2580" s="5"/>
      <c r="AN2580" s="5"/>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row>
    <row r="2581" spans="1:62" x14ac:dyDescent="0.3">
      <c r="A2581" s="9"/>
      <c r="B2581" s="76"/>
      <c r="C2581" s="9"/>
      <c r="D2581" s="9"/>
      <c r="E2581" s="9"/>
      <c r="F2581" s="15"/>
      <c r="G2581" s="5"/>
      <c r="H2581" s="5"/>
      <c r="I2581" s="9"/>
      <c r="J2581" s="9"/>
      <c r="K2581" s="9"/>
      <c r="L2581" s="9"/>
      <c r="M2581" s="9"/>
      <c r="N2581" s="9"/>
      <c r="O2581" s="9"/>
      <c r="P2581" s="9"/>
      <c r="Q2581" s="9"/>
      <c r="R2581" s="9"/>
      <c r="S2581" s="9"/>
      <c r="T2581" s="9"/>
      <c r="U2581" s="9"/>
      <c r="V2581" s="8"/>
      <c r="W2581" s="8"/>
      <c r="X2581" s="7"/>
      <c r="Y2581" s="18"/>
      <c r="Z2581" s="7"/>
      <c r="AA2581" s="7"/>
      <c r="AB2581" s="7"/>
      <c r="AC2581" s="9"/>
      <c r="AD2581" s="8"/>
      <c r="AE2581" s="14"/>
      <c r="AF2581" s="14"/>
      <c r="AG2581" s="14"/>
      <c r="AH2581" s="14"/>
      <c r="AI2581" s="14"/>
      <c r="AJ2581" s="14"/>
      <c r="AK2581" s="5"/>
      <c r="AL2581" s="6"/>
      <c r="AM2581" s="5"/>
      <c r="AN2581" s="5"/>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row>
    <row r="2582" spans="1:62" x14ac:dyDescent="0.3">
      <c r="A2582" s="135"/>
      <c r="B2582" s="76"/>
      <c r="C2582" s="9"/>
      <c r="D2582" s="9"/>
      <c r="E2582" s="9"/>
      <c r="F2582" s="15"/>
      <c r="G2582" s="5"/>
      <c r="H2582" s="5"/>
      <c r="I2582" s="9"/>
      <c r="J2582" s="9"/>
      <c r="K2582" s="9"/>
      <c r="L2582" s="9"/>
      <c r="M2582" s="9"/>
      <c r="N2582" s="9"/>
      <c r="O2582" s="9"/>
      <c r="P2582" s="9"/>
      <c r="Q2582" s="9"/>
      <c r="R2582" s="9"/>
      <c r="S2582" s="9"/>
      <c r="T2582" s="9"/>
      <c r="U2582" s="9"/>
      <c r="V2582" s="8"/>
      <c r="W2582" s="8"/>
      <c r="X2582" s="7"/>
      <c r="Y2582" s="18"/>
      <c r="Z2582" s="7"/>
      <c r="AA2582" s="7"/>
      <c r="AB2582" s="7"/>
      <c r="AC2582" s="9"/>
      <c r="AD2582" s="8"/>
      <c r="AE2582" s="14"/>
      <c r="AF2582" s="14"/>
      <c r="AG2582" s="14"/>
      <c r="AH2582" s="14"/>
      <c r="AI2582" s="14"/>
      <c r="AJ2582" s="14"/>
      <c r="AK2582" s="136"/>
      <c r="AL2582" s="6"/>
      <c r="AM2582" s="5"/>
      <c r="AN2582" s="5"/>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row>
    <row r="2583" spans="1:62" ht="13.5" customHeight="1" x14ac:dyDescent="0.35">
      <c r="A2583" s="120"/>
      <c r="B2583" s="19"/>
      <c r="C2583" s="1"/>
      <c r="D2583" s="9"/>
      <c r="E2583" s="1"/>
      <c r="F2583" s="15"/>
      <c r="G2583" s="37"/>
      <c r="H2583" s="5"/>
      <c r="I2583" s="22"/>
      <c r="J2583" s="22"/>
      <c r="K2583" s="22"/>
      <c r="L2583" s="60"/>
      <c r="M2583" s="60"/>
      <c r="N2583" s="60"/>
      <c r="O2583" s="60"/>
      <c r="P2583" s="60"/>
      <c r="Q2583" s="60"/>
      <c r="R2583" s="60"/>
      <c r="S2583" s="60"/>
      <c r="T2583" s="60"/>
      <c r="U2583" s="60"/>
      <c r="V2583" s="60"/>
      <c r="W2583" s="60"/>
      <c r="X2583" s="60"/>
      <c r="Y2583" s="59"/>
      <c r="Z2583" s="20"/>
      <c r="AA2583" s="60"/>
      <c r="AB2583" s="60"/>
      <c r="AC2583" s="60"/>
      <c r="AD2583" s="60"/>
      <c r="AE2583" s="22"/>
      <c r="AF2583" s="22"/>
      <c r="AG2583" s="22"/>
      <c r="AH2583" s="22"/>
      <c r="AI2583" s="22"/>
      <c r="AJ2583" s="22"/>
      <c r="AK2583" s="39"/>
      <c r="AL2583" s="39"/>
      <c r="AM2583" s="39"/>
      <c r="AN2583" s="39"/>
      <c r="AO2583" s="39"/>
      <c r="AP2583" s="39"/>
      <c r="AQ2583" s="39"/>
      <c r="AR2583" s="40"/>
      <c r="AS2583" s="39"/>
      <c r="AT2583" s="40"/>
      <c r="AU2583" s="39"/>
      <c r="AV2583" s="39"/>
      <c r="AW2583" s="39"/>
      <c r="AX2583" s="39"/>
      <c r="AY2583" s="39"/>
      <c r="AZ2583" s="40"/>
      <c r="BA2583" s="39"/>
      <c r="BB2583" s="40"/>
      <c r="BC2583" s="39"/>
      <c r="BD2583" s="40"/>
      <c r="BE2583" s="39"/>
      <c r="BF2583" s="39"/>
      <c r="BG2583" s="39"/>
      <c r="BH2583" s="56"/>
      <c r="BI2583" s="56"/>
      <c r="BJ2583" s="133"/>
    </row>
    <row r="2584" spans="1:62" x14ac:dyDescent="0.3">
      <c r="A2584" s="9"/>
      <c r="B2584" s="76"/>
      <c r="C2584" s="9"/>
      <c r="D2584" s="9"/>
      <c r="E2584" s="9"/>
      <c r="F2584" s="15"/>
      <c r="G2584" s="5"/>
      <c r="H2584" s="5"/>
      <c r="I2584" s="9"/>
      <c r="J2584" s="9"/>
      <c r="K2584" s="9"/>
      <c r="L2584" s="9"/>
      <c r="M2584" s="9"/>
      <c r="N2584" s="9"/>
      <c r="O2584" s="9"/>
      <c r="P2584" s="9"/>
      <c r="Q2584" s="9"/>
      <c r="R2584" s="9"/>
      <c r="S2584" s="9"/>
      <c r="T2584" s="9"/>
      <c r="U2584" s="9"/>
      <c r="V2584" s="9"/>
      <c r="W2584" s="9"/>
      <c r="Y2584" s="17"/>
      <c r="AA2584" s="9"/>
      <c r="AB2584" s="9"/>
      <c r="AC2584" s="9"/>
      <c r="AD2584" s="9"/>
      <c r="AE2584" s="14"/>
      <c r="AF2584" s="14"/>
      <c r="AG2584" s="14"/>
      <c r="AH2584" s="14"/>
      <c r="AI2584" s="14"/>
      <c r="AJ2584" s="14"/>
      <c r="AK2584" s="6"/>
      <c r="AL2584" s="6"/>
      <c r="AM2584" s="6"/>
      <c r="AN2584" s="6"/>
      <c r="AO2584" s="6"/>
      <c r="AP2584" s="6"/>
      <c r="AQ2584" s="6"/>
      <c r="AR2584" s="6"/>
      <c r="AS2584" s="6"/>
      <c r="AT2584" s="6"/>
      <c r="AU2584" s="39"/>
      <c r="AV2584" s="39"/>
      <c r="AW2584" s="6"/>
      <c r="AX2584" s="6"/>
      <c r="AY2584" s="6"/>
      <c r="AZ2584" s="6"/>
      <c r="BA2584" s="6"/>
      <c r="BB2584" s="6"/>
      <c r="BC2584" s="6"/>
      <c r="BD2584" s="6"/>
      <c r="BE2584" s="6"/>
      <c r="BF2584" s="6"/>
      <c r="BG2584" s="6"/>
      <c r="BH2584" s="6"/>
      <c r="BI2584" s="6"/>
      <c r="BJ2584" s="6"/>
    </row>
    <row r="2585" spans="1:62" x14ac:dyDescent="0.3">
      <c r="A2585" s="135"/>
      <c r="B2585" s="76"/>
      <c r="C2585" s="9"/>
      <c r="D2585" s="9"/>
      <c r="E2585" s="9"/>
      <c r="F2585" s="15"/>
      <c r="G2585" s="5"/>
      <c r="H2585" s="5"/>
      <c r="I2585" s="9"/>
      <c r="J2585" s="9"/>
      <c r="K2585" s="9"/>
      <c r="L2585" s="9"/>
      <c r="M2585" s="9"/>
      <c r="N2585" s="9"/>
      <c r="O2585" s="9"/>
      <c r="P2585" s="9"/>
      <c r="Q2585" s="9"/>
      <c r="R2585" s="9"/>
      <c r="S2585" s="9"/>
      <c r="T2585" s="9"/>
      <c r="U2585" s="9"/>
      <c r="V2585" s="8"/>
      <c r="W2585" s="8"/>
      <c r="X2585" s="7"/>
      <c r="Y2585" s="18"/>
      <c r="Z2585" s="7"/>
      <c r="AA2585" s="7"/>
      <c r="AB2585" s="7"/>
      <c r="AC2585" s="9"/>
      <c r="AD2585" s="8"/>
      <c r="AE2585" s="14"/>
      <c r="AF2585" s="14"/>
      <c r="AG2585" s="14"/>
      <c r="AH2585" s="14"/>
      <c r="AI2585" s="14"/>
      <c r="AJ2585" s="14"/>
      <c r="AK2585" s="136"/>
      <c r="AL2585" s="6"/>
      <c r="AM2585" s="5"/>
      <c r="AN2585" s="5"/>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row>
    <row r="2586" spans="1:62" ht="13.5" customHeight="1" x14ac:dyDescent="0.35">
      <c r="A2586" s="120"/>
      <c r="B2586" s="19"/>
      <c r="C2586" s="1"/>
      <c r="D2586" s="9"/>
      <c r="E2586" s="1"/>
      <c r="F2586" s="15"/>
      <c r="G2586" s="37"/>
      <c r="H2586" s="5"/>
      <c r="I2586" s="22"/>
      <c r="J2586" s="22"/>
      <c r="K2586" s="22"/>
      <c r="L2586" s="60"/>
      <c r="M2586" s="60"/>
      <c r="N2586" s="60"/>
      <c r="O2586" s="60"/>
      <c r="P2586" s="60"/>
      <c r="Q2586" s="60"/>
      <c r="R2586" s="60"/>
      <c r="S2586" s="60"/>
      <c r="T2586" s="60"/>
      <c r="U2586" s="60"/>
      <c r="V2586" s="60"/>
      <c r="W2586" s="60"/>
      <c r="X2586" s="60"/>
      <c r="Y2586" s="59"/>
      <c r="Z2586" s="20"/>
      <c r="AA2586" s="60"/>
      <c r="AB2586" s="60"/>
      <c r="AC2586" s="60"/>
      <c r="AD2586" s="60"/>
      <c r="AE2586" s="22"/>
      <c r="AF2586" s="22"/>
      <c r="AG2586" s="22"/>
      <c r="AH2586" s="22"/>
      <c r="AI2586" s="22"/>
      <c r="AJ2586" s="22"/>
      <c r="AK2586" s="39"/>
      <c r="AL2586" s="39"/>
      <c r="AM2586" s="39"/>
      <c r="AN2586" s="39"/>
      <c r="AO2586" s="39"/>
      <c r="AP2586" s="39"/>
      <c r="AQ2586" s="39"/>
      <c r="AR2586" s="40"/>
      <c r="AS2586" s="39"/>
      <c r="AT2586" s="40"/>
      <c r="AU2586" s="39"/>
      <c r="AV2586" s="39"/>
      <c r="AW2586" s="39"/>
      <c r="AX2586" s="39"/>
      <c r="AY2586" s="39"/>
      <c r="AZ2586" s="40"/>
      <c r="BA2586" s="39"/>
      <c r="BB2586" s="40"/>
      <c r="BC2586" s="39"/>
      <c r="BD2586" s="40"/>
      <c r="BE2586" s="39"/>
      <c r="BF2586" s="39"/>
      <c r="BG2586" s="39"/>
      <c r="BH2586" s="56"/>
      <c r="BI2586" s="56"/>
      <c r="BJ2586" s="133"/>
    </row>
    <row r="2587" spans="1:62" x14ac:dyDescent="0.3">
      <c r="A2587" s="135"/>
      <c r="B2587" s="76"/>
      <c r="C2587" s="9"/>
      <c r="D2587" s="9"/>
      <c r="E2587" s="9"/>
      <c r="F2587" s="15"/>
      <c r="G2587" s="5"/>
      <c r="H2587" s="5"/>
      <c r="I2587" s="9"/>
      <c r="J2587" s="9"/>
      <c r="K2587" s="9"/>
      <c r="L2587" s="9"/>
      <c r="M2587" s="9"/>
      <c r="N2587" s="9"/>
      <c r="O2587" s="9"/>
      <c r="P2587" s="9"/>
      <c r="Q2587" s="9"/>
      <c r="R2587" s="9"/>
      <c r="S2587" s="9"/>
      <c r="T2587" s="9"/>
      <c r="U2587" s="9"/>
      <c r="V2587" s="8"/>
      <c r="W2587" s="8"/>
      <c r="X2587" s="7"/>
      <c r="Y2587" s="18"/>
      <c r="Z2587" s="7"/>
      <c r="AA2587" s="7"/>
      <c r="AB2587" s="7"/>
      <c r="AC2587" s="9"/>
      <c r="AD2587" s="8"/>
      <c r="AE2587" s="14"/>
      <c r="AF2587" s="14"/>
      <c r="AG2587" s="14"/>
      <c r="AH2587" s="14"/>
      <c r="AI2587" s="14"/>
      <c r="AJ2587" s="14"/>
      <c r="AK2587" s="136"/>
      <c r="AL2587" s="6"/>
      <c r="AM2587" s="5"/>
      <c r="AN2587" s="5"/>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row>
    <row r="2588" spans="1:62" x14ac:dyDescent="0.3">
      <c r="A2588" s="135"/>
      <c r="B2588" s="76"/>
      <c r="C2588" s="9"/>
      <c r="D2588" s="9"/>
      <c r="E2588" s="9"/>
      <c r="F2588" s="15"/>
      <c r="G2588" s="5"/>
      <c r="H2588" s="5"/>
      <c r="I2588" s="9"/>
      <c r="J2588" s="9"/>
      <c r="K2588" s="9"/>
      <c r="L2588" s="9"/>
      <c r="M2588" s="9"/>
      <c r="N2588" s="9"/>
      <c r="O2588" s="9"/>
      <c r="P2588" s="9"/>
      <c r="Q2588" s="9"/>
      <c r="R2588" s="9"/>
      <c r="S2588" s="9"/>
      <c r="T2588" s="9"/>
      <c r="U2588" s="9"/>
      <c r="V2588" s="8"/>
      <c r="W2588" s="8"/>
      <c r="X2588" s="7"/>
      <c r="Y2588" s="18"/>
      <c r="Z2588" s="7"/>
      <c r="AA2588" s="7"/>
      <c r="AB2588" s="7"/>
      <c r="AC2588" s="9"/>
      <c r="AD2588" s="8"/>
      <c r="AE2588" s="14"/>
      <c r="AF2588" s="14"/>
      <c r="AG2588" s="14"/>
      <c r="AH2588" s="14"/>
      <c r="AI2588" s="14"/>
      <c r="AJ2588" s="14"/>
      <c r="AK2588" s="136"/>
      <c r="AL2588" s="6"/>
      <c r="AM2588" s="5"/>
      <c r="AN2588" s="5"/>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row>
    <row r="2589" spans="1:62" ht="13.5" customHeight="1" x14ac:dyDescent="0.35">
      <c r="A2589" s="120"/>
      <c r="B2589" s="76"/>
      <c r="C2589" s="1"/>
      <c r="D2589" s="9"/>
      <c r="E2589" s="1"/>
      <c r="F2589" s="15"/>
      <c r="G2589" s="5"/>
      <c r="H2589" s="5"/>
      <c r="I2589" s="22"/>
      <c r="J2589" s="22"/>
      <c r="K2589" s="22"/>
      <c r="L2589" s="60"/>
      <c r="M2589" s="60"/>
      <c r="N2589" s="60"/>
      <c r="O2589" s="60"/>
      <c r="P2589" s="60"/>
      <c r="Q2589" s="60"/>
      <c r="R2589" s="60"/>
      <c r="S2589" s="60"/>
      <c r="T2589" s="60"/>
      <c r="U2589" s="60"/>
      <c r="V2589" s="60"/>
      <c r="W2589" s="60"/>
      <c r="X2589" s="60"/>
      <c r="Y2589" s="59"/>
      <c r="Z2589" s="20"/>
      <c r="AA2589" s="60"/>
      <c r="AB2589" s="60"/>
      <c r="AC2589" s="60"/>
      <c r="AD2589" s="60"/>
      <c r="AE2589" s="22"/>
      <c r="AF2589" s="22"/>
      <c r="AG2589" s="22"/>
      <c r="AH2589" s="22"/>
      <c r="AI2589" s="22"/>
      <c r="AJ2589" s="22"/>
      <c r="AK2589" s="39"/>
      <c r="AL2589" s="39"/>
      <c r="AM2589" s="39"/>
      <c r="AN2589" s="39"/>
      <c r="AO2589" s="39"/>
      <c r="AP2589" s="39"/>
      <c r="AQ2589" s="39"/>
      <c r="AR2589" s="40"/>
      <c r="AS2589" s="39"/>
      <c r="AT2589" s="40"/>
      <c r="AU2589" s="39"/>
      <c r="AV2589" s="39"/>
      <c r="AW2589" s="39"/>
      <c r="AX2589" s="39"/>
      <c r="AY2589" s="39"/>
      <c r="AZ2589" s="40"/>
      <c r="BA2589" s="39"/>
      <c r="BB2589" s="40"/>
      <c r="BC2589" s="39"/>
      <c r="BD2589" s="40"/>
      <c r="BE2589" s="39"/>
      <c r="BF2589" s="39"/>
      <c r="BG2589" s="39"/>
      <c r="BH2589" s="56"/>
      <c r="BI2589" s="56"/>
      <c r="BJ2589" s="133"/>
    </row>
    <row r="2590" spans="1:62" x14ac:dyDescent="0.3">
      <c r="A2590" s="9"/>
      <c r="B2590" s="76"/>
      <c r="C2590" s="9"/>
      <c r="D2590" s="9"/>
      <c r="E2590" s="9"/>
      <c r="F2590" s="15"/>
      <c r="G2590" s="5"/>
      <c r="H2590" s="5"/>
      <c r="I2590" s="9"/>
      <c r="J2590" s="9"/>
      <c r="K2590" s="9"/>
      <c r="L2590" s="9"/>
      <c r="M2590" s="9"/>
      <c r="N2590" s="9"/>
      <c r="O2590" s="9"/>
      <c r="P2590" s="9"/>
      <c r="Q2590" s="9"/>
      <c r="R2590" s="9"/>
      <c r="S2590" s="9"/>
      <c r="T2590" s="9"/>
      <c r="U2590" s="9"/>
      <c r="V2590" s="9"/>
      <c r="W2590" s="9"/>
      <c r="Y2590" s="17"/>
      <c r="AA2590" s="9"/>
      <c r="AB2590" s="9"/>
      <c r="AC2590" s="9"/>
      <c r="AD2590" s="9"/>
      <c r="AE2590" s="14"/>
      <c r="AF2590" s="14"/>
      <c r="AG2590" s="14"/>
      <c r="AH2590" s="14"/>
      <c r="AI2590" s="14"/>
      <c r="AJ2590" s="14"/>
      <c r="AK2590" s="6"/>
      <c r="AL2590" s="6"/>
      <c r="AM2590" s="6"/>
      <c r="AN2590" s="6"/>
      <c r="AO2590" s="6"/>
      <c r="AP2590" s="6"/>
      <c r="AQ2590" s="6"/>
      <c r="AR2590" s="6"/>
      <c r="AS2590" s="6"/>
      <c r="AT2590" s="6"/>
      <c r="AU2590" s="39"/>
      <c r="AV2590" s="39"/>
      <c r="AW2590" s="6"/>
      <c r="AX2590" s="6"/>
      <c r="AY2590" s="6"/>
      <c r="AZ2590" s="6"/>
      <c r="BA2590" s="6"/>
      <c r="BB2590" s="6"/>
      <c r="BC2590" s="6"/>
      <c r="BD2590" s="6"/>
      <c r="BE2590" s="6"/>
      <c r="BF2590" s="6"/>
      <c r="BG2590" s="6"/>
      <c r="BH2590" s="6"/>
      <c r="BI2590" s="6"/>
      <c r="BJ2590" s="6"/>
    </row>
    <row r="2591" spans="1:62" x14ac:dyDescent="0.3">
      <c r="A2591" s="135"/>
      <c r="B2591" s="76"/>
      <c r="C2591" s="9"/>
      <c r="D2591" s="9"/>
      <c r="E2591" s="9"/>
      <c r="F2591" s="15"/>
      <c r="G2591" s="5"/>
      <c r="H2591" s="5"/>
      <c r="I2591" s="9"/>
      <c r="J2591" s="9"/>
      <c r="K2591" s="9"/>
      <c r="L2591" s="9"/>
      <c r="M2591" s="9"/>
      <c r="N2591" s="9"/>
      <c r="O2591" s="9"/>
      <c r="P2591" s="9"/>
      <c r="Q2591" s="9"/>
      <c r="R2591" s="9"/>
      <c r="S2591" s="9"/>
      <c r="T2591" s="9"/>
      <c r="U2591" s="9"/>
      <c r="V2591" s="8"/>
      <c r="W2591" s="8"/>
      <c r="X2591" s="7"/>
      <c r="Y2591" s="18"/>
      <c r="Z2591" s="7"/>
      <c r="AA2591" s="7"/>
      <c r="AB2591" s="7"/>
      <c r="AC2591" s="9"/>
      <c r="AD2591" s="8"/>
      <c r="AE2591" s="14"/>
      <c r="AF2591" s="14"/>
      <c r="AG2591" s="14"/>
      <c r="AH2591" s="14"/>
      <c r="AI2591" s="14"/>
      <c r="AJ2591" s="14"/>
      <c r="AK2591" s="136"/>
      <c r="AL2591" s="6"/>
      <c r="AM2591" s="5"/>
      <c r="AN2591" s="5"/>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row>
    <row r="2592" spans="1:62" ht="13.5" customHeight="1" x14ac:dyDescent="0.35">
      <c r="A2592" s="120"/>
      <c r="B2592" s="76"/>
      <c r="C2592" s="1"/>
      <c r="D2592" s="9"/>
      <c r="E2592" s="1"/>
      <c r="F2592" s="15"/>
      <c r="G2592" s="5"/>
      <c r="H2592" s="5"/>
      <c r="I2592" s="22"/>
      <c r="J2592" s="22"/>
      <c r="K2592" s="22"/>
      <c r="L2592" s="60"/>
      <c r="M2592" s="60"/>
      <c r="N2592" s="60"/>
      <c r="O2592" s="60"/>
      <c r="P2592" s="60"/>
      <c r="Q2592" s="60"/>
      <c r="R2592" s="60"/>
      <c r="S2592" s="60"/>
      <c r="T2592" s="60"/>
      <c r="U2592" s="60"/>
      <c r="V2592" s="60"/>
      <c r="W2592" s="60"/>
      <c r="X2592" s="60"/>
      <c r="Y2592" s="59"/>
      <c r="Z2592" s="20"/>
      <c r="AA2592" s="60"/>
      <c r="AB2592" s="60"/>
      <c r="AC2592" s="60"/>
      <c r="AD2592" s="60"/>
      <c r="AE2592" s="22"/>
      <c r="AF2592" s="22"/>
      <c r="AG2592" s="22"/>
      <c r="AH2592" s="22"/>
      <c r="AI2592" s="22"/>
      <c r="AJ2592" s="22"/>
      <c r="AK2592" s="39"/>
      <c r="AL2592" s="39"/>
      <c r="AM2592" s="39"/>
      <c r="AN2592" s="39"/>
      <c r="AO2592" s="39"/>
      <c r="AP2592" s="39"/>
      <c r="AQ2592" s="39"/>
      <c r="AR2592" s="40"/>
      <c r="AS2592" s="39"/>
      <c r="AT2592" s="40"/>
      <c r="AU2592" s="39"/>
      <c r="AV2592" s="39"/>
      <c r="AW2592" s="39"/>
      <c r="AX2592" s="39"/>
      <c r="AY2592" s="39"/>
      <c r="AZ2592" s="40"/>
      <c r="BA2592" s="39"/>
      <c r="BB2592" s="40"/>
      <c r="BC2592" s="39"/>
      <c r="BD2592" s="40"/>
      <c r="BE2592" s="39"/>
      <c r="BF2592" s="39"/>
      <c r="BG2592" s="39"/>
      <c r="BH2592" s="56"/>
      <c r="BI2592" s="56"/>
      <c r="BJ2592" s="133"/>
    </row>
    <row r="2593" spans="1:62" x14ac:dyDescent="0.3">
      <c r="A2593" s="9"/>
      <c r="B2593" s="76"/>
      <c r="C2593" s="9"/>
      <c r="D2593" s="9"/>
      <c r="E2593" s="9"/>
      <c r="F2593" s="15"/>
      <c r="G2593" s="5"/>
      <c r="H2593" s="5"/>
      <c r="I2593" s="9"/>
      <c r="J2593" s="9"/>
      <c r="K2593" s="9"/>
      <c r="L2593" s="9"/>
      <c r="M2593" s="9"/>
      <c r="N2593" s="9"/>
      <c r="O2593" s="9"/>
      <c r="P2593" s="9"/>
      <c r="Q2593" s="9"/>
      <c r="R2593" s="9"/>
      <c r="S2593" s="9"/>
      <c r="T2593" s="9"/>
      <c r="U2593" s="9"/>
      <c r="V2593" s="8"/>
      <c r="W2593" s="8"/>
      <c r="X2593" s="7"/>
      <c r="Y2593" s="18"/>
      <c r="Z2593" s="7"/>
      <c r="AA2593" s="7"/>
      <c r="AB2593" s="7"/>
      <c r="AC2593" s="9"/>
      <c r="AD2593" s="8"/>
      <c r="AE2593" s="14"/>
      <c r="AF2593" s="14"/>
      <c r="AG2593" s="14"/>
      <c r="AH2593" s="14"/>
      <c r="AI2593" s="14"/>
      <c r="AJ2593" s="14"/>
      <c r="AK2593" s="5"/>
      <c r="AL2593" s="6"/>
      <c r="AM2593" s="5"/>
      <c r="AN2593" s="5"/>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row>
    <row r="2594" spans="1:62" x14ac:dyDescent="0.3">
      <c r="A2594" s="135"/>
      <c r="B2594" s="76"/>
      <c r="C2594" s="9"/>
      <c r="D2594" s="9"/>
      <c r="E2594" s="9"/>
      <c r="F2594" s="15"/>
      <c r="G2594" s="5"/>
      <c r="H2594" s="5"/>
      <c r="I2594" s="9"/>
      <c r="J2594" s="9"/>
      <c r="K2594" s="9"/>
      <c r="L2594" s="9"/>
      <c r="M2594" s="9"/>
      <c r="N2594" s="9"/>
      <c r="O2594" s="9"/>
      <c r="P2594" s="9"/>
      <c r="Q2594" s="9"/>
      <c r="R2594" s="9"/>
      <c r="S2594" s="9"/>
      <c r="T2594" s="9"/>
      <c r="U2594" s="9"/>
      <c r="V2594" s="8"/>
      <c r="W2594" s="8"/>
      <c r="X2594" s="7"/>
      <c r="Y2594" s="18"/>
      <c r="Z2594" s="7"/>
      <c r="AA2594" s="7"/>
      <c r="AB2594" s="7"/>
      <c r="AC2594" s="9"/>
      <c r="AD2594" s="8"/>
      <c r="AE2594" s="14"/>
      <c r="AF2594" s="14"/>
      <c r="AG2594" s="14"/>
      <c r="AH2594" s="14"/>
      <c r="AI2594" s="14"/>
      <c r="AJ2594" s="14"/>
      <c r="AK2594" s="136"/>
      <c r="AL2594" s="6"/>
      <c r="AM2594" s="5"/>
      <c r="AN2594" s="5"/>
      <c r="AO2594" s="6"/>
      <c r="AP2594" s="6"/>
      <c r="AQ2594" s="6"/>
      <c r="AR2594" s="6"/>
      <c r="AS2594" s="6"/>
      <c r="AT2594" s="6"/>
      <c r="AU2594" s="39"/>
      <c r="AV2594" s="39"/>
      <c r="AW2594" s="6"/>
      <c r="AX2594" s="6"/>
      <c r="AY2594" s="6"/>
      <c r="AZ2594" s="6"/>
      <c r="BA2594" s="6"/>
      <c r="BB2594" s="6"/>
      <c r="BC2594" s="6"/>
      <c r="BD2594" s="6"/>
      <c r="BE2594" s="6"/>
      <c r="BF2594" s="6"/>
      <c r="BG2594" s="6"/>
      <c r="BH2594" s="6"/>
      <c r="BI2594" s="6"/>
      <c r="BJ2594" s="6"/>
    </row>
    <row r="2595" spans="1:62" ht="13.5" customHeight="1" x14ac:dyDescent="0.35">
      <c r="A2595" s="120"/>
      <c r="B2595" s="19"/>
      <c r="C2595" s="1"/>
      <c r="D2595" s="9"/>
      <c r="E2595" s="1"/>
      <c r="F2595" s="15"/>
      <c r="G2595" s="37"/>
      <c r="H2595" s="5"/>
      <c r="I2595" s="22"/>
      <c r="J2595" s="22"/>
      <c r="K2595" s="22"/>
      <c r="L2595" s="60"/>
      <c r="M2595" s="60"/>
      <c r="N2595" s="60"/>
      <c r="O2595" s="60"/>
      <c r="P2595" s="60"/>
      <c r="Q2595" s="60"/>
      <c r="R2595" s="60"/>
      <c r="S2595" s="60"/>
      <c r="T2595" s="60"/>
      <c r="U2595" s="60"/>
      <c r="V2595" s="60"/>
      <c r="W2595" s="60"/>
      <c r="X2595" s="60"/>
      <c r="Y2595" s="59"/>
      <c r="Z2595" s="20"/>
      <c r="AA2595" s="60"/>
      <c r="AB2595" s="60"/>
      <c r="AC2595" s="60"/>
      <c r="AD2595" s="60"/>
      <c r="AE2595" s="22"/>
      <c r="AF2595" s="22"/>
      <c r="AG2595" s="22"/>
      <c r="AH2595" s="22"/>
      <c r="AI2595" s="22"/>
      <c r="AJ2595" s="22"/>
      <c r="AK2595" s="39"/>
      <c r="AL2595" s="39"/>
      <c r="AM2595" s="39"/>
      <c r="AN2595" s="39"/>
      <c r="AO2595" s="39"/>
      <c r="AP2595" s="39"/>
      <c r="AQ2595" s="39"/>
      <c r="AR2595" s="40"/>
      <c r="AS2595" s="39"/>
      <c r="AT2595" s="40"/>
      <c r="AU2595" s="39"/>
      <c r="AV2595" s="39"/>
      <c r="AW2595" s="39"/>
      <c r="AX2595" s="39"/>
      <c r="AY2595" s="39"/>
      <c r="AZ2595" s="40"/>
      <c r="BA2595" s="39"/>
      <c r="BB2595" s="40"/>
      <c r="BC2595" s="39"/>
      <c r="BD2595" s="40"/>
      <c r="BE2595" s="39"/>
      <c r="BF2595" s="39"/>
      <c r="BG2595" s="39"/>
      <c r="BH2595" s="56"/>
      <c r="BI2595" s="56"/>
      <c r="BJ2595" s="133"/>
    </row>
    <row r="2596" spans="1:62" x14ac:dyDescent="0.3">
      <c r="A2596" s="9"/>
      <c r="B2596" s="76"/>
      <c r="C2596" s="9"/>
      <c r="D2596" s="9"/>
      <c r="E2596" s="9"/>
      <c r="F2596" s="15"/>
      <c r="G2596" s="5"/>
      <c r="H2596" s="5"/>
      <c r="I2596" s="9"/>
      <c r="J2596" s="9"/>
      <c r="K2596" s="9"/>
      <c r="L2596" s="9"/>
      <c r="M2596" s="9"/>
      <c r="N2596" s="9"/>
      <c r="O2596" s="9"/>
      <c r="P2596" s="9"/>
      <c r="Q2596" s="9"/>
      <c r="R2596" s="9"/>
      <c r="S2596" s="9"/>
      <c r="T2596" s="9"/>
      <c r="U2596" s="9"/>
      <c r="V2596" s="9"/>
      <c r="W2596" s="9"/>
      <c r="Y2596" s="17"/>
      <c r="AA2596" s="9"/>
      <c r="AB2596" s="9"/>
      <c r="AC2596" s="9"/>
      <c r="AD2596" s="9"/>
      <c r="AE2596" s="14"/>
      <c r="AF2596" s="14"/>
      <c r="AG2596" s="14"/>
      <c r="AH2596" s="14"/>
      <c r="AI2596" s="14"/>
      <c r="AJ2596" s="14"/>
      <c r="AK2596" s="6"/>
      <c r="AL2596" s="6"/>
      <c r="AM2596" s="6"/>
      <c r="AN2596" s="6"/>
      <c r="AO2596" s="6"/>
      <c r="AP2596" s="6"/>
      <c r="AQ2596" s="6"/>
      <c r="AR2596" s="6"/>
      <c r="AS2596" s="6"/>
      <c r="AT2596" s="6"/>
      <c r="AU2596" s="39"/>
      <c r="AV2596" s="39"/>
      <c r="AW2596" s="6"/>
      <c r="AX2596" s="6"/>
      <c r="AY2596" s="6"/>
      <c r="AZ2596" s="6"/>
      <c r="BA2596" s="6"/>
      <c r="BB2596" s="6"/>
      <c r="BC2596" s="6"/>
      <c r="BD2596" s="6"/>
      <c r="BE2596" s="6"/>
      <c r="BF2596" s="6"/>
      <c r="BG2596" s="6"/>
      <c r="BH2596" s="6"/>
      <c r="BI2596" s="6"/>
      <c r="BJ2596" s="6"/>
    </row>
    <row r="2597" spans="1:62" x14ac:dyDescent="0.3">
      <c r="A2597" s="9"/>
      <c r="B2597" s="76"/>
      <c r="C2597" s="9"/>
      <c r="D2597" s="9"/>
      <c r="E2597" s="9"/>
      <c r="F2597" s="15"/>
      <c r="G2597" s="5"/>
      <c r="H2597" s="5"/>
      <c r="I2597" s="9"/>
      <c r="J2597" s="9"/>
      <c r="K2597" s="9"/>
      <c r="L2597" s="9"/>
      <c r="M2597" s="9"/>
      <c r="N2597" s="9"/>
      <c r="O2597" s="9"/>
      <c r="P2597" s="9"/>
      <c r="Q2597" s="9"/>
      <c r="R2597" s="9"/>
      <c r="S2597" s="9"/>
      <c r="T2597" s="9"/>
      <c r="U2597" s="9"/>
      <c r="V2597" s="9"/>
      <c r="W2597" s="9"/>
      <c r="Y2597" s="17"/>
      <c r="AA2597" s="9"/>
      <c r="AB2597" s="9"/>
      <c r="AC2597" s="9"/>
      <c r="AD2597" s="9"/>
      <c r="AE2597" s="14"/>
      <c r="AF2597" s="14"/>
      <c r="AG2597" s="14"/>
      <c r="AH2597" s="14"/>
      <c r="AI2597" s="14"/>
      <c r="AJ2597" s="14"/>
      <c r="AK2597" s="6"/>
      <c r="AL2597" s="6"/>
      <c r="AM2597" s="6"/>
      <c r="AN2597" s="6"/>
      <c r="AO2597" s="6"/>
      <c r="AP2597" s="6"/>
      <c r="AQ2597" s="6"/>
      <c r="AR2597" s="6"/>
      <c r="AS2597" s="6"/>
      <c r="AT2597" s="6"/>
      <c r="AU2597" s="39"/>
      <c r="AV2597" s="39"/>
      <c r="AW2597" s="6"/>
      <c r="AX2597" s="6"/>
      <c r="AY2597" s="6"/>
      <c r="AZ2597" s="6"/>
      <c r="BA2597" s="6"/>
      <c r="BB2597" s="6"/>
      <c r="BC2597" s="6"/>
      <c r="BD2597" s="6"/>
      <c r="BE2597" s="6"/>
      <c r="BF2597" s="6"/>
      <c r="BG2597" s="6"/>
      <c r="BH2597" s="6"/>
      <c r="BI2597" s="6"/>
      <c r="BJ2597" s="6"/>
    </row>
    <row r="2598" spans="1:62" x14ac:dyDescent="0.3">
      <c r="A2598" s="9"/>
      <c r="B2598" s="76"/>
      <c r="C2598" s="9"/>
      <c r="D2598" s="9"/>
      <c r="E2598" s="9"/>
      <c r="F2598" s="15"/>
      <c r="G2598" s="5"/>
      <c r="H2598" s="5"/>
      <c r="I2598" s="9"/>
      <c r="J2598" s="9"/>
      <c r="K2598" s="9"/>
      <c r="L2598" s="9"/>
      <c r="M2598" s="9"/>
      <c r="N2598" s="9"/>
      <c r="O2598" s="9"/>
      <c r="P2598" s="9"/>
      <c r="Q2598" s="9"/>
      <c r="R2598" s="9"/>
      <c r="S2598" s="9"/>
      <c r="T2598" s="9"/>
      <c r="U2598" s="9"/>
      <c r="V2598" s="9"/>
      <c r="W2598" s="9"/>
      <c r="Y2598" s="17"/>
      <c r="AA2598" s="9"/>
      <c r="AB2598" s="9"/>
      <c r="AC2598" s="9"/>
      <c r="AD2598" s="9"/>
      <c r="AE2598" s="14"/>
      <c r="AF2598" s="14"/>
      <c r="AG2598" s="14"/>
      <c r="AH2598" s="14"/>
      <c r="AI2598" s="14"/>
      <c r="AJ2598" s="14"/>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row>
    <row r="2599" spans="1:62" ht="13.5" customHeight="1" x14ac:dyDescent="0.35">
      <c r="A2599" s="120"/>
      <c r="B2599" s="19"/>
      <c r="C2599" s="1"/>
      <c r="D2599" s="9"/>
      <c r="E2599" s="1"/>
      <c r="F2599" s="15"/>
      <c r="G2599" s="37"/>
      <c r="H2599" s="5"/>
      <c r="I2599" s="22"/>
      <c r="J2599" s="22"/>
      <c r="K2599" s="22"/>
      <c r="L2599" s="60"/>
      <c r="M2599" s="60"/>
      <c r="N2599" s="60"/>
      <c r="O2599" s="60"/>
      <c r="P2599" s="60"/>
      <c r="Q2599" s="60"/>
      <c r="R2599" s="60"/>
      <c r="S2599" s="60"/>
      <c r="T2599" s="60"/>
      <c r="U2599" s="60"/>
      <c r="V2599" s="60"/>
      <c r="W2599" s="60"/>
      <c r="X2599" s="60"/>
      <c r="Y2599" s="59"/>
      <c r="Z2599" s="20"/>
      <c r="AA2599" s="60"/>
      <c r="AB2599" s="60"/>
      <c r="AC2599" s="60"/>
      <c r="AD2599" s="60"/>
      <c r="AE2599" s="22"/>
      <c r="AF2599" s="22"/>
      <c r="AG2599" s="22"/>
      <c r="AH2599" s="22"/>
      <c r="AI2599" s="22"/>
      <c r="AJ2599" s="22"/>
      <c r="AK2599" s="39"/>
      <c r="AL2599" s="39"/>
      <c r="AM2599" s="39"/>
      <c r="AN2599" s="39"/>
      <c r="AO2599" s="39"/>
      <c r="AP2599" s="39"/>
      <c r="AQ2599" s="39"/>
      <c r="AR2599" s="40"/>
      <c r="AS2599" s="39"/>
      <c r="AT2599" s="40"/>
      <c r="AU2599" s="39"/>
      <c r="AV2599" s="39"/>
      <c r="AW2599" s="39"/>
      <c r="AX2599" s="39"/>
      <c r="AY2599" s="39"/>
      <c r="AZ2599" s="40"/>
      <c r="BA2599" s="39"/>
      <c r="BB2599" s="40"/>
      <c r="BC2599" s="39"/>
      <c r="BD2599" s="40"/>
      <c r="BE2599" s="39"/>
      <c r="BF2599" s="39"/>
      <c r="BG2599" s="39"/>
      <c r="BH2599" s="56"/>
      <c r="BI2599" s="56"/>
      <c r="BJ2599" s="133"/>
    </row>
    <row r="2600" spans="1:62" ht="13.5" customHeight="1" x14ac:dyDescent="0.35">
      <c r="A2600" s="120"/>
      <c r="B2600" s="19"/>
      <c r="C2600" s="1"/>
      <c r="D2600" s="9"/>
      <c r="E2600" s="1"/>
      <c r="F2600" s="15"/>
      <c r="G2600" s="37"/>
      <c r="H2600" s="5"/>
      <c r="I2600" s="22"/>
      <c r="J2600" s="22"/>
      <c r="K2600" s="22"/>
      <c r="L2600" s="60"/>
      <c r="M2600" s="60"/>
      <c r="N2600" s="60"/>
      <c r="O2600" s="60"/>
      <c r="P2600" s="60"/>
      <c r="Q2600" s="60"/>
      <c r="R2600" s="60"/>
      <c r="S2600" s="60"/>
      <c r="T2600" s="60"/>
      <c r="U2600" s="60"/>
      <c r="V2600" s="60"/>
      <c r="W2600" s="60"/>
      <c r="X2600" s="60"/>
      <c r="Y2600" s="59"/>
      <c r="Z2600" s="20"/>
      <c r="AA2600" s="60"/>
      <c r="AB2600" s="60"/>
      <c r="AC2600" s="60"/>
      <c r="AD2600" s="60"/>
      <c r="AE2600" s="22"/>
      <c r="AF2600" s="22"/>
      <c r="AG2600" s="22"/>
      <c r="AH2600" s="22"/>
      <c r="AI2600" s="22"/>
      <c r="AJ2600" s="22"/>
      <c r="AK2600" s="39"/>
      <c r="AL2600" s="39"/>
      <c r="AM2600" s="39"/>
      <c r="AN2600" s="39"/>
      <c r="AO2600" s="39"/>
      <c r="AP2600" s="39"/>
      <c r="AQ2600" s="39"/>
      <c r="AR2600" s="40"/>
      <c r="AS2600" s="39"/>
      <c r="AT2600" s="40"/>
      <c r="AU2600" s="39"/>
      <c r="AV2600" s="39"/>
      <c r="AW2600" s="39"/>
      <c r="AX2600" s="39"/>
      <c r="AY2600" s="39"/>
      <c r="AZ2600" s="40"/>
      <c r="BA2600" s="39"/>
      <c r="BB2600" s="40"/>
      <c r="BC2600" s="39"/>
      <c r="BD2600" s="40"/>
      <c r="BE2600" s="39"/>
      <c r="BF2600" s="39"/>
      <c r="BG2600" s="39"/>
      <c r="BH2600" s="56"/>
      <c r="BI2600" s="56"/>
      <c r="BJ2600" s="137"/>
    </row>
    <row r="2601" spans="1:62" x14ac:dyDescent="0.3">
      <c r="A2601" s="9"/>
      <c r="B2601" s="76"/>
      <c r="C2601" s="9"/>
      <c r="D2601" s="9"/>
      <c r="E2601" s="9"/>
      <c r="F2601" s="15"/>
      <c r="G2601" s="5"/>
      <c r="H2601" s="5"/>
      <c r="I2601" s="9"/>
      <c r="J2601" s="9"/>
      <c r="K2601" s="9"/>
      <c r="L2601" s="9"/>
      <c r="M2601" s="9"/>
      <c r="N2601" s="9"/>
      <c r="O2601" s="9"/>
      <c r="P2601" s="9"/>
      <c r="Q2601" s="9"/>
      <c r="R2601" s="9"/>
      <c r="S2601" s="9"/>
      <c r="T2601" s="9"/>
      <c r="U2601" s="9"/>
      <c r="V2601" s="9"/>
      <c r="W2601" s="9"/>
      <c r="Y2601" s="17"/>
      <c r="AA2601" s="9"/>
      <c r="AB2601" s="9"/>
      <c r="AC2601" s="9"/>
      <c r="AD2601" s="9"/>
      <c r="AE2601" s="14"/>
      <c r="AF2601" s="14"/>
      <c r="AG2601" s="14"/>
      <c r="AH2601" s="14"/>
      <c r="AI2601" s="14"/>
      <c r="AJ2601" s="14"/>
      <c r="AK2601" s="6"/>
      <c r="AL2601" s="6"/>
      <c r="AM2601" s="6"/>
      <c r="AN2601" s="6"/>
      <c r="AO2601" s="6"/>
      <c r="AP2601" s="6"/>
      <c r="AQ2601" s="6"/>
      <c r="AR2601" s="6"/>
      <c r="AS2601" s="6"/>
      <c r="AT2601" s="6"/>
      <c r="AU2601" s="39"/>
      <c r="AV2601" s="39"/>
      <c r="AW2601" s="6"/>
      <c r="AX2601" s="6"/>
      <c r="AY2601" s="6"/>
      <c r="AZ2601" s="6"/>
      <c r="BA2601" s="6"/>
      <c r="BB2601" s="6"/>
      <c r="BC2601" s="6"/>
      <c r="BD2601" s="6"/>
      <c r="BE2601" s="6"/>
      <c r="BF2601" s="6"/>
      <c r="BG2601" s="6"/>
      <c r="BH2601" s="6"/>
      <c r="BI2601" s="6"/>
      <c r="BJ2601" s="6"/>
    </row>
    <row r="2602" spans="1:62" x14ac:dyDescent="0.3">
      <c r="A2602" s="9"/>
      <c r="B2602" s="76"/>
      <c r="C2602" s="9"/>
      <c r="D2602" s="9"/>
      <c r="E2602" s="9"/>
      <c r="F2602" s="15"/>
      <c r="G2602" s="5"/>
      <c r="H2602" s="5"/>
      <c r="I2602" s="9"/>
      <c r="J2602" s="9"/>
      <c r="K2602" s="9"/>
      <c r="L2602" s="9"/>
      <c r="M2602" s="9"/>
      <c r="N2602" s="9"/>
      <c r="O2602" s="9"/>
      <c r="P2602" s="9"/>
      <c r="Q2602" s="9"/>
      <c r="R2602" s="9"/>
      <c r="S2602" s="9"/>
      <c r="T2602" s="9"/>
      <c r="U2602" s="9"/>
      <c r="V2602" s="9"/>
      <c r="W2602" s="9"/>
      <c r="Y2602" s="17"/>
      <c r="AA2602" s="9"/>
      <c r="AB2602" s="9"/>
      <c r="AC2602" s="9"/>
      <c r="AD2602" s="9"/>
      <c r="AE2602" s="14"/>
      <c r="AF2602" s="14"/>
      <c r="AG2602" s="14"/>
      <c r="AH2602" s="14"/>
      <c r="AI2602" s="14"/>
      <c r="AJ2602" s="14"/>
      <c r="AK2602" s="6"/>
      <c r="AL2602" s="6"/>
      <c r="AM2602" s="6"/>
      <c r="AN2602" s="6"/>
      <c r="AO2602" s="6"/>
      <c r="AP2602" s="6"/>
      <c r="AQ2602" s="6"/>
      <c r="AR2602" s="6"/>
      <c r="AS2602" s="6"/>
      <c r="AT2602" s="6"/>
      <c r="AU2602" s="39"/>
      <c r="AV2602" s="39"/>
      <c r="AW2602" s="6"/>
      <c r="AX2602" s="6"/>
      <c r="AY2602" s="6"/>
      <c r="AZ2602" s="6"/>
      <c r="BA2602" s="6"/>
      <c r="BB2602" s="6"/>
      <c r="BC2602" s="6"/>
      <c r="BD2602" s="6"/>
      <c r="BE2602" s="6"/>
      <c r="BF2602" s="6"/>
      <c r="BG2602" s="6"/>
      <c r="BH2602" s="6"/>
      <c r="BI2602" s="6"/>
      <c r="BJ2602" s="6"/>
    </row>
    <row r="2603" spans="1:62" x14ac:dyDescent="0.3">
      <c r="A2603" s="135"/>
      <c r="B2603" s="76"/>
      <c r="C2603" s="9"/>
      <c r="D2603" s="9"/>
      <c r="E2603" s="9"/>
      <c r="F2603" s="15"/>
      <c r="G2603" s="5"/>
      <c r="H2603" s="5"/>
      <c r="I2603" s="9"/>
      <c r="J2603" s="9"/>
      <c r="K2603" s="9"/>
      <c r="L2603" s="9"/>
      <c r="M2603" s="9"/>
      <c r="N2603" s="9"/>
      <c r="O2603" s="9"/>
      <c r="P2603" s="9"/>
      <c r="Q2603" s="9"/>
      <c r="R2603" s="9"/>
      <c r="S2603" s="9"/>
      <c r="T2603" s="9"/>
      <c r="U2603" s="9"/>
      <c r="V2603" s="8"/>
      <c r="W2603" s="8"/>
      <c r="X2603" s="7"/>
      <c r="Y2603" s="18"/>
      <c r="Z2603" s="7"/>
      <c r="AA2603" s="7"/>
      <c r="AB2603" s="7"/>
      <c r="AC2603" s="9"/>
      <c r="AD2603" s="8"/>
      <c r="AE2603" s="14"/>
      <c r="AF2603" s="14"/>
      <c r="AG2603" s="14"/>
      <c r="AH2603" s="14"/>
      <c r="AI2603" s="14"/>
      <c r="AJ2603" s="14"/>
      <c r="AK2603" s="136"/>
      <c r="AL2603" s="6"/>
      <c r="AM2603" s="5"/>
      <c r="AN2603" s="5"/>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row>
    <row r="2604" spans="1:62" x14ac:dyDescent="0.3">
      <c r="A2604" s="135"/>
      <c r="B2604" s="76"/>
      <c r="C2604" s="9"/>
      <c r="D2604" s="9"/>
      <c r="E2604" s="9"/>
      <c r="F2604" s="15"/>
      <c r="G2604" s="5"/>
      <c r="H2604" s="5"/>
      <c r="I2604" s="9"/>
      <c r="J2604" s="9"/>
      <c r="K2604" s="9"/>
      <c r="L2604" s="9"/>
      <c r="M2604" s="9"/>
      <c r="N2604" s="9"/>
      <c r="O2604" s="9"/>
      <c r="P2604" s="9"/>
      <c r="Q2604" s="9"/>
      <c r="R2604" s="9"/>
      <c r="S2604" s="9"/>
      <c r="T2604" s="9"/>
      <c r="U2604" s="9"/>
      <c r="V2604" s="8"/>
      <c r="W2604" s="8"/>
      <c r="X2604" s="7"/>
      <c r="Y2604" s="18"/>
      <c r="Z2604" s="7"/>
      <c r="AA2604" s="7"/>
      <c r="AB2604" s="7"/>
      <c r="AC2604" s="9"/>
      <c r="AD2604" s="8"/>
      <c r="AE2604" s="14"/>
      <c r="AF2604" s="14"/>
      <c r="AG2604" s="14"/>
      <c r="AH2604" s="14"/>
      <c r="AI2604" s="14"/>
      <c r="AJ2604" s="14"/>
      <c r="AK2604" s="136"/>
      <c r="AL2604" s="6"/>
      <c r="AM2604" s="5"/>
      <c r="AN2604" s="5"/>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row>
    <row r="2605" spans="1:62" x14ac:dyDescent="0.3">
      <c r="A2605" s="135"/>
      <c r="B2605" s="76"/>
      <c r="C2605" s="9"/>
      <c r="D2605" s="9"/>
      <c r="E2605" s="9"/>
      <c r="F2605" s="15"/>
      <c r="G2605" s="5"/>
      <c r="H2605" s="5"/>
      <c r="I2605" s="9"/>
      <c r="J2605" s="9"/>
      <c r="K2605" s="9"/>
      <c r="L2605" s="9"/>
      <c r="M2605" s="9"/>
      <c r="N2605" s="9"/>
      <c r="O2605" s="9"/>
      <c r="P2605" s="9"/>
      <c r="Q2605" s="9"/>
      <c r="R2605" s="9"/>
      <c r="S2605" s="9"/>
      <c r="T2605" s="9"/>
      <c r="U2605" s="9"/>
      <c r="V2605" s="8"/>
      <c r="W2605" s="8"/>
      <c r="X2605" s="7"/>
      <c r="Y2605" s="18"/>
      <c r="Z2605" s="7"/>
      <c r="AA2605" s="7"/>
      <c r="AB2605" s="7"/>
      <c r="AC2605" s="9"/>
      <c r="AD2605" s="8"/>
      <c r="AE2605" s="14"/>
      <c r="AF2605" s="14"/>
      <c r="AG2605" s="14"/>
      <c r="AH2605" s="14"/>
      <c r="AI2605" s="14"/>
      <c r="AJ2605" s="14"/>
      <c r="AK2605" s="136"/>
      <c r="AL2605" s="6"/>
      <c r="AM2605" s="5"/>
      <c r="AN2605" s="5"/>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row>
    <row r="2606" spans="1:62" x14ac:dyDescent="0.3">
      <c r="A2606" s="9"/>
      <c r="B2606" s="76"/>
      <c r="C2606" s="9"/>
      <c r="D2606" s="9"/>
      <c r="E2606" s="9"/>
      <c r="F2606" s="15"/>
      <c r="G2606" s="5"/>
      <c r="H2606" s="5"/>
      <c r="I2606" s="9"/>
      <c r="J2606" s="9"/>
      <c r="K2606" s="9"/>
      <c r="L2606" s="9"/>
      <c r="M2606" s="9"/>
      <c r="N2606" s="9"/>
      <c r="O2606" s="9"/>
      <c r="P2606" s="9"/>
      <c r="Q2606" s="9"/>
      <c r="R2606" s="9"/>
      <c r="S2606" s="9"/>
      <c r="T2606" s="9"/>
      <c r="U2606" s="9"/>
      <c r="V2606" s="8"/>
      <c r="W2606" s="8"/>
      <c r="X2606" s="7"/>
      <c r="Y2606" s="18"/>
      <c r="Z2606" s="7"/>
      <c r="AA2606" s="7"/>
      <c r="AB2606" s="7"/>
      <c r="AC2606" s="9"/>
      <c r="AD2606" s="8"/>
      <c r="AE2606" s="14"/>
      <c r="AF2606" s="14"/>
      <c r="AG2606" s="14"/>
      <c r="AH2606" s="14"/>
      <c r="AI2606" s="14"/>
      <c r="AJ2606" s="14"/>
      <c r="AK2606" s="5"/>
      <c r="AL2606" s="6"/>
      <c r="AM2606" s="5"/>
      <c r="AN2606" s="5"/>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row>
    <row r="2607" spans="1:62" x14ac:dyDescent="0.3">
      <c r="A2607" s="9"/>
      <c r="B2607" s="76"/>
      <c r="C2607" s="9"/>
      <c r="D2607" s="9"/>
      <c r="E2607" s="9"/>
      <c r="F2607" s="15"/>
      <c r="G2607" s="5"/>
      <c r="H2607" s="5"/>
      <c r="I2607" s="9"/>
      <c r="J2607" s="9"/>
      <c r="K2607" s="9"/>
      <c r="L2607" s="9"/>
      <c r="M2607" s="9"/>
      <c r="N2607" s="9"/>
      <c r="O2607" s="9"/>
      <c r="P2607" s="9"/>
      <c r="Q2607" s="9"/>
      <c r="R2607" s="9"/>
      <c r="S2607" s="9"/>
      <c r="T2607" s="9"/>
      <c r="U2607" s="9"/>
      <c r="V2607" s="9"/>
      <c r="W2607" s="9"/>
      <c r="Y2607" s="17"/>
      <c r="AA2607" s="9"/>
      <c r="AB2607" s="9"/>
      <c r="AC2607" s="9"/>
      <c r="AD2607" s="9"/>
      <c r="AE2607" s="14"/>
      <c r="AF2607" s="14"/>
      <c r="AG2607" s="14"/>
      <c r="AH2607" s="14"/>
      <c r="AI2607" s="14"/>
      <c r="AJ2607" s="14"/>
      <c r="AK2607" s="6"/>
      <c r="AL2607" s="6"/>
      <c r="AM2607" s="6"/>
      <c r="AN2607" s="6"/>
      <c r="AO2607" s="6"/>
      <c r="AP2607" s="6"/>
      <c r="AQ2607" s="6"/>
      <c r="AR2607" s="6"/>
      <c r="AS2607" s="6"/>
      <c r="AT2607" s="6"/>
      <c r="AU2607" s="39"/>
      <c r="AV2607" s="39"/>
      <c r="AW2607" s="6"/>
      <c r="AX2607" s="6"/>
      <c r="AY2607" s="6"/>
      <c r="AZ2607" s="6"/>
      <c r="BA2607" s="6"/>
      <c r="BB2607" s="6"/>
      <c r="BC2607" s="6"/>
      <c r="BD2607" s="6"/>
      <c r="BE2607" s="6"/>
      <c r="BF2607" s="6"/>
      <c r="BG2607" s="6"/>
      <c r="BH2607" s="6"/>
      <c r="BI2607" s="6"/>
      <c r="BJ2607" s="6"/>
    </row>
    <row r="2608" spans="1:62" ht="13.5" customHeight="1" x14ac:dyDescent="0.35">
      <c r="A2608" s="120"/>
      <c r="B2608" s="19"/>
      <c r="C2608" s="1"/>
      <c r="D2608" s="9"/>
      <c r="E2608" s="1"/>
      <c r="F2608" s="15"/>
      <c r="G2608" s="37"/>
      <c r="H2608" s="5"/>
      <c r="I2608" s="22"/>
      <c r="J2608" s="22"/>
      <c r="K2608" s="22"/>
      <c r="L2608" s="60"/>
      <c r="M2608" s="60"/>
      <c r="N2608" s="60"/>
      <c r="O2608" s="60"/>
      <c r="P2608" s="60"/>
      <c r="Q2608" s="60"/>
      <c r="R2608" s="60"/>
      <c r="S2608" s="60"/>
      <c r="T2608" s="60"/>
      <c r="U2608" s="60"/>
      <c r="V2608" s="60"/>
      <c r="W2608" s="60"/>
      <c r="X2608" s="60"/>
      <c r="Y2608" s="59"/>
      <c r="Z2608" s="20"/>
      <c r="AA2608" s="60"/>
      <c r="AB2608" s="60"/>
      <c r="AC2608" s="60"/>
      <c r="AD2608" s="60"/>
      <c r="AE2608" s="22"/>
      <c r="AF2608" s="22"/>
      <c r="AG2608" s="22"/>
      <c r="AH2608" s="22"/>
      <c r="AI2608" s="22"/>
      <c r="AJ2608" s="22"/>
      <c r="AK2608" s="39"/>
      <c r="AL2608" s="39"/>
      <c r="AM2608" s="39"/>
      <c r="AN2608" s="39"/>
      <c r="AO2608" s="39"/>
      <c r="AP2608" s="39"/>
      <c r="AQ2608" s="39"/>
      <c r="AR2608" s="40"/>
      <c r="AS2608" s="39"/>
      <c r="AT2608" s="40"/>
      <c r="AU2608" s="39"/>
      <c r="AV2608" s="39"/>
      <c r="AW2608" s="39"/>
      <c r="AX2608" s="39"/>
      <c r="AY2608" s="39"/>
      <c r="AZ2608" s="40"/>
      <c r="BA2608" s="39"/>
      <c r="BB2608" s="40"/>
      <c r="BC2608" s="39"/>
      <c r="BD2608" s="40"/>
      <c r="BE2608" s="39"/>
      <c r="BF2608" s="39"/>
      <c r="BG2608" s="39"/>
      <c r="BH2608" s="56"/>
      <c r="BI2608" s="56"/>
      <c r="BJ2608" s="133"/>
    </row>
    <row r="2609" spans="1:62" x14ac:dyDescent="0.3">
      <c r="A2609" s="9"/>
      <c r="B2609" s="76"/>
      <c r="C2609" s="9"/>
      <c r="D2609" s="9"/>
      <c r="E2609" s="9"/>
      <c r="F2609" s="15"/>
      <c r="G2609" s="5"/>
      <c r="H2609" s="5"/>
      <c r="I2609" s="9"/>
      <c r="J2609" s="9"/>
      <c r="K2609" s="9"/>
      <c r="L2609" s="9"/>
      <c r="M2609" s="9"/>
      <c r="N2609" s="9"/>
      <c r="O2609" s="9"/>
      <c r="P2609" s="9"/>
      <c r="Q2609" s="9"/>
      <c r="R2609" s="9"/>
      <c r="S2609" s="9"/>
      <c r="T2609" s="9"/>
      <c r="U2609" s="9"/>
      <c r="V2609" s="9"/>
      <c r="W2609" s="9"/>
      <c r="Y2609" s="17"/>
      <c r="AA2609" s="9"/>
      <c r="AB2609" s="9"/>
      <c r="AC2609" s="9"/>
      <c r="AD2609" s="9"/>
      <c r="AE2609" s="14"/>
      <c r="AF2609" s="14"/>
      <c r="AG2609" s="14"/>
      <c r="AH2609" s="14"/>
      <c r="AI2609" s="14"/>
      <c r="AJ2609" s="14"/>
      <c r="AK2609" s="6"/>
      <c r="AL2609" s="6"/>
      <c r="AM2609" s="6"/>
      <c r="AN2609" s="6"/>
      <c r="AO2609" s="6"/>
      <c r="AP2609" s="6"/>
      <c r="AQ2609" s="6"/>
      <c r="AR2609" s="6"/>
      <c r="AS2609" s="6"/>
      <c r="AT2609" s="6"/>
      <c r="AU2609" s="39"/>
      <c r="AV2609" s="39"/>
      <c r="AW2609" s="6"/>
      <c r="AX2609" s="6"/>
      <c r="AY2609" s="6"/>
      <c r="AZ2609" s="6"/>
      <c r="BA2609" s="6"/>
      <c r="BB2609" s="6"/>
      <c r="BC2609" s="6"/>
      <c r="BD2609" s="6"/>
      <c r="BE2609" s="6"/>
      <c r="BF2609" s="6"/>
      <c r="BG2609" s="6"/>
      <c r="BH2609" s="6"/>
      <c r="BI2609" s="6"/>
      <c r="BJ2609" s="6"/>
    </row>
    <row r="2610" spans="1:62" x14ac:dyDescent="0.3">
      <c r="A2610" s="9"/>
      <c r="B2610" s="76"/>
      <c r="C2610" s="9"/>
      <c r="D2610" s="9"/>
      <c r="E2610" s="9"/>
      <c r="F2610" s="15"/>
      <c r="G2610" s="5"/>
      <c r="H2610" s="5"/>
      <c r="I2610" s="9"/>
      <c r="J2610" s="9"/>
      <c r="K2610" s="9"/>
      <c r="L2610" s="9"/>
      <c r="M2610" s="9"/>
      <c r="N2610" s="9"/>
      <c r="O2610" s="9"/>
      <c r="P2610" s="9"/>
      <c r="Q2610" s="9"/>
      <c r="R2610" s="9"/>
      <c r="S2610" s="9"/>
      <c r="T2610" s="9"/>
      <c r="U2610" s="9"/>
      <c r="V2610" s="8"/>
      <c r="W2610" s="8"/>
      <c r="X2610" s="7"/>
      <c r="Y2610" s="18"/>
      <c r="Z2610" s="7"/>
      <c r="AA2610" s="7"/>
      <c r="AB2610" s="7"/>
      <c r="AC2610" s="9"/>
      <c r="AD2610" s="8"/>
      <c r="AE2610" s="14"/>
      <c r="AF2610" s="14"/>
      <c r="AG2610" s="14"/>
      <c r="AH2610" s="14"/>
      <c r="AI2610" s="14"/>
      <c r="AJ2610" s="14"/>
      <c r="AK2610" s="5"/>
      <c r="AL2610" s="6"/>
      <c r="AM2610" s="5"/>
      <c r="AN2610" s="5"/>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row>
    <row r="2611" spans="1:62" x14ac:dyDescent="0.3">
      <c r="A2611" s="9"/>
      <c r="B2611" s="76"/>
      <c r="C2611" s="9"/>
      <c r="D2611" s="9"/>
      <c r="E2611" s="9"/>
      <c r="F2611" s="15"/>
      <c r="G2611" s="5"/>
      <c r="H2611" s="5"/>
      <c r="I2611" s="9"/>
      <c r="J2611" s="9"/>
      <c r="K2611" s="9"/>
      <c r="L2611" s="9"/>
      <c r="M2611" s="9"/>
      <c r="N2611" s="9"/>
      <c r="O2611" s="9"/>
      <c r="P2611" s="9"/>
      <c r="Q2611" s="9"/>
      <c r="R2611" s="9"/>
      <c r="S2611" s="9"/>
      <c r="T2611" s="9"/>
      <c r="U2611" s="9"/>
      <c r="V2611" s="9"/>
      <c r="W2611" s="9"/>
      <c r="Y2611" s="17"/>
      <c r="AA2611" s="9"/>
      <c r="AB2611" s="9"/>
      <c r="AC2611" s="9"/>
      <c r="AD2611" s="9"/>
      <c r="AE2611" s="14"/>
      <c r="AF2611" s="14"/>
      <c r="AG2611" s="14"/>
      <c r="AH2611" s="14"/>
      <c r="AI2611" s="14"/>
      <c r="AJ2611" s="14"/>
      <c r="AK2611" s="6"/>
      <c r="AL2611" s="6"/>
      <c r="AM2611" s="6"/>
      <c r="AN2611" s="6"/>
      <c r="AO2611" s="6"/>
      <c r="AP2611" s="6"/>
      <c r="AQ2611" s="6"/>
      <c r="AR2611" s="6"/>
      <c r="AS2611" s="6"/>
      <c r="AT2611" s="6"/>
      <c r="AU2611" s="39"/>
      <c r="AV2611" s="39"/>
      <c r="AW2611" s="6"/>
      <c r="AX2611" s="6"/>
      <c r="AY2611" s="6"/>
      <c r="AZ2611" s="6"/>
      <c r="BA2611" s="6"/>
      <c r="BB2611" s="6"/>
      <c r="BC2611" s="6"/>
      <c r="BD2611" s="6"/>
      <c r="BE2611" s="6"/>
      <c r="BF2611" s="6"/>
      <c r="BG2611" s="6"/>
      <c r="BH2611" s="6"/>
      <c r="BI2611" s="6"/>
      <c r="BJ2611" s="6"/>
    </row>
    <row r="2612" spans="1:62" ht="13.5" customHeight="1" x14ac:dyDescent="0.35">
      <c r="A2612" s="120"/>
      <c r="B2612" s="76"/>
      <c r="C2612" s="1"/>
      <c r="D2612" s="9"/>
      <c r="E2612" s="1"/>
      <c r="F2612" s="15"/>
      <c r="G2612" s="5"/>
      <c r="H2612" s="5"/>
      <c r="I2612" s="22"/>
      <c r="J2612" s="22"/>
      <c r="K2612" s="22"/>
      <c r="L2612" s="60"/>
      <c r="M2612" s="60"/>
      <c r="N2612" s="60"/>
      <c r="O2612" s="60"/>
      <c r="P2612" s="60"/>
      <c r="Q2612" s="60"/>
      <c r="R2612" s="60"/>
      <c r="S2612" s="60"/>
      <c r="T2612" s="60"/>
      <c r="U2612" s="60"/>
      <c r="V2612" s="60"/>
      <c r="W2612" s="60"/>
      <c r="X2612" s="60"/>
      <c r="Y2612" s="59"/>
      <c r="Z2612" s="20"/>
      <c r="AA2612" s="60"/>
      <c r="AB2612" s="60"/>
      <c r="AC2612" s="60"/>
      <c r="AD2612" s="60"/>
      <c r="AE2612" s="22"/>
      <c r="AF2612" s="22"/>
      <c r="AG2612" s="22"/>
      <c r="AH2612" s="22"/>
      <c r="AI2612" s="22"/>
      <c r="AJ2612" s="22"/>
      <c r="AK2612" s="39"/>
      <c r="AL2612" s="39"/>
      <c r="AM2612" s="39"/>
      <c r="AN2612" s="39"/>
      <c r="AO2612" s="39"/>
      <c r="AP2612" s="39"/>
      <c r="AQ2612" s="39"/>
      <c r="AR2612" s="40"/>
      <c r="AS2612" s="39"/>
      <c r="AT2612" s="40"/>
      <c r="AU2612" s="39"/>
      <c r="AV2612" s="39"/>
      <c r="AW2612" s="39"/>
      <c r="AX2612" s="39"/>
      <c r="AY2612" s="39"/>
      <c r="AZ2612" s="40"/>
      <c r="BA2612" s="39"/>
      <c r="BB2612" s="40"/>
      <c r="BC2612" s="39"/>
      <c r="BD2612" s="40"/>
      <c r="BE2612" s="39"/>
      <c r="BF2612" s="39"/>
      <c r="BG2612" s="39"/>
      <c r="BH2612" s="56"/>
      <c r="BI2612" s="56"/>
      <c r="BJ2612" s="133"/>
    </row>
    <row r="2613" spans="1:62" ht="13.5" customHeight="1" x14ac:dyDescent="0.35">
      <c r="A2613" s="123"/>
      <c r="B2613" s="76"/>
      <c r="C2613" s="1"/>
      <c r="D2613" s="9"/>
      <c r="E2613" s="1"/>
      <c r="F2613" s="15"/>
      <c r="G2613" s="5"/>
      <c r="H2613" s="5"/>
      <c r="I2613" s="22"/>
      <c r="J2613" s="22"/>
      <c r="K2613" s="22"/>
      <c r="L2613" s="60"/>
      <c r="M2613" s="60"/>
      <c r="N2613" s="60"/>
      <c r="O2613" s="60"/>
      <c r="P2613" s="60"/>
      <c r="Q2613" s="60"/>
      <c r="R2613" s="60"/>
      <c r="S2613" s="60"/>
      <c r="T2613" s="60"/>
      <c r="U2613" s="60"/>
      <c r="V2613" s="60"/>
      <c r="W2613" s="60"/>
      <c r="X2613" s="60"/>
      <c r="Y2613" s="59"/>
      <c r="Z2613" s="20"/>
      <c r="AA2613" s="60"/>
      <c r="AB2613" s="60"/>
      <c r="AC2613" s="60"/>
      <c r="AD2613" s="60"/>
      <c r="AE2613" s="22"/>
      <c r="AF2613" s="22"/>
      <c r="AG2613" s="22"/>
      <c r="AH2613" s="22"/>
      <c r="AI2613" s="22"/>
      <c r="AJ2613" s="22"/>
      <c r="AK2613" s="39"/>
      <c r="AL2613" s="39"/>
      <c r="AM2613" s="39"/>
      <c r="AN2613" s="39"/>
      <c r="AO2613" s="39"/>
      <c r="AP2613" s="39"/>
      <c r="AQ2613" s="39"/>
      <c r="AR2613" s="40"/>
      <c r="AS2613" s="39"/>
      <c r="AT2613" s="40"/>
      <c r="AU2613" s="39"/>
      <c r="AV2613" s="39"/>
      <c r="AW2613" s="39"/>
      <c r="AX2613" s="39"/>
      <c r="AY2613" s="39"/>
      <c r="AZ2613" s="40"/>
      <c r="BA2613" s="39"/>
      <c r="BB2613" s="40"/>
      <c r="BC2613" s="39"/>
      <c r="BD2613" s="40"/>
      <c r="BE2613" s="39"/>
      <c r="BF2613" s="39"/>
      <c r="BG2613" s="39"/>
      <c r="BH2613" s="56"/>
      <c r="BI2613" s="56"/>
      <c r="BJ2613" s="133"/>
    </row>
    <row r="2614" spans="1:62" x14ac:dyDescent="0.3">
      <c r="A2614" s="9"/>
      <c r="B2614" s="76"/>
      <c r="C2614" s="9"/>
      <c r="D2614" s="9"/>
      <c r="E2614" s="9"/>
      <c r="F2614" s="15"/>
      <c r="G2614" s="5"/>
      <c r="H2614" s="5"/>
      <c r="I2614" s="9"/>
      <c r="J2614" s="9"/>
      <c r="K2614" s="9"/>
      <c r="L2614" s="9"/>
      <c r="M2614" s="9"/>
      <c r="N2614" s="9"/>
      <c r="O2614" s="9"/>
      <c r="P2614" s="9"/>
      <c r="Q2614" s="9"/>
      <c r="R2614" s="9"/>
      <c r="S2614" s="9"/>
      <c r="T2614" s="9"/>
      <c r="U2614" s="9"/>
      <c r="V2614" s="8"/>
      <c r="W2614" s="8"/>
      <c r="X2614" s="7"/>
      <c r="Y2614" s="18"/>
      <c r="Z2614" s="7"/>
      <c r="AA2614" s="7"/>
      <c r="AB2614" s="7"/>
      <c r="AC2614" s="9"/>
      <c r="AD2614" s="8"/>
      <c r="AE2614" s="14"/>
      <c r="AF2614" s="14"/>
      <c r="AG2614" s="14"/>
      <c r="AH2614" s="14"/>
      <c r="AI2614" s="14"/>
      <c r="AJ2614" s="14"/>
      <c r="AK2614" s="5"/>
      <c r="AL2614" s="6"/>
      <c r="AM2614" s="5"/>
      <c r="AN2614" s="5"/>
      <c r="AO2614" s="6"/>
      <c r="AP2614" s="6"/>
      <c r="AQ2614" s="6"/>
      <c r="AR2614" s="6"/>
      <c r="AS2614" s="6"/>
      <c r="AT2614" s="6"/>
      <c r="AU2614" s="39"/>
      <c r="AV2614" s="39"/>
      <c r="AW2614" s="6"/>
      <c r="AX2614" s="6"/>
      <c r="AY2614" s="6"/>
      <c r="AZ2614" s="6"/>
      <c r="BA2614" s="6"/>
      <c r="BB2614" s="6"/>
      <c r="BC2614" s="6"/>
      <c r="BD2614" s="6"/>
      <c r="BE2614" s="6"/>
      <c r="BF2614" s="6"/>
      <c r="BG2614" s="6"/>
      <c r="BH2614" s="6"/>
      <c r="BI2614" s="6"/>
      <c r="BJ2614" s="6"/>
    </row>
    <row r="2615" spans="1:62" x14ac:dyDescent="0.3">
      <c r="A2615" s="9"/>
      <c r="B2615" s="76"/>
      <c r="C2615" s="9"/>
      <c r="D2615" s="9"/>
      <c r="E2615" s="9"/>
      <c r="F2615" s="15"/>
      <c r="G2615" s="5"/>
      <c r="H2615" s="5"/>
      <c r="I2615" s="9"/>
      <c r="J2615" s="9"/>
      <c r="K2615" s="9"/>
      <c r="L2615" s="9"/>
      <c r="M2615" s="9"/>
      <c r="N2615" s="9"/>
      <c r="O2615" s="9"/>
      <c r="P2615" s="9"/>
      <c r="Q2615" s="9"/>
      <c r="R2615" s="9"/>
      <c r="S2615" s="9"/>
      <c r="T2615" s="9"/>
      <c r="U2615" s="9"/>
      <c r="V2615" s="9"/>
      <c r="W2615" s="9"/>
      <c r="Y2615" s="17"/>
      <c r="AA2615" s="9"/>
      <c r="AB2615" s="9"/>
      <c r="AC2615" s="9"/>
      <c r="AD2615" s="9"/>
      <c r="AE2615" s="14"/>
      <c r="AF2615" s="14"/>
      <c r="AG2615" s="14"/>
      <c r="AH2615" s="14"/>
      <c r="AI2615" s="14"/>
      <c r="AJ2615" s="14"/>
      <c r="AK2615" s="6"/>
      <c r="AL2615" s="6"/>
      <c r="AM2615" s="6"/>
      <c r="AN2615" s="6"/>
      <c r="AO2615" s="6"/>
      <c r="AP2615" s="6"/>
      <c r="AQ2615" s="6"/>
      <c r="AR2615" s="6"/>
      <c r="AS2615" s="6"/>
      <c r="AT2615" s="6"/>
      <c r="AU2615" s="39"/>
      <c r="AV2615" s="39"/>
      <c r="AW2615" s="6"/>
      <c r="AX2615" s="6"/>
      <c r="AY2615" s="6"/>
      <c r="AZ2615" s="6"/>
      <c r="BA2615" s="6"/>
      <c r="BB2615" s="6"/>
      <c r="BC2615" s="6"/>
      <c r="BD2615" s="6"/>
      <c r="BE2615" s="6"/>
      <c r="BF2615" s="6"/>
      <c r="BG2615" s="6"/>
      <c r="BH2615" s="6"/>
      <c r="BI2615" s="6"/>
      <c r="BJ2615" s="6"/>
    </row>
    <row r="2616" spans="1:62" ht="13.5" customHeight="1" x14ac:dyDescent="0.35">
      <c r="A2616" s="120"/>
      <c r="B2616" s="19"/>
      <c r="C2616" s="9"/>
      <c r="D2616" s="9"/>
      <c r="E2616" s="1"/>
      <c r="F2616" s="15"/>
      <c r="G2616" s="37"/>
      <c r="H2616" s="5"/>
      <c r="I2616" s="22"/>
      <c r="J2616" s="22"/>
      <c r="K2616" s="22"/>
      <c r="L2616" s="60"/>
      <c r="M2616" s="60"/>
      <c r="N2616" s="60"/>
      <c r="O2616" s="60"/>
      <c r="P2616" s="60"/>
      <c r="Q2616" s="60"/>
      <c r="R2616" s="60"/>
      <c r="S2616" s="60"/>
      <c r="T2616" s="60"/>
      <c r="U2616" s="60"/>
      <c r="V2616" s="60"/>
      <c r="W2616" s="60"/>
      <c r="X2616" s="60"/>
      <c r="Y2616" s="59"/>
      <c r="Z2616" s="20"/>
      <c r="AA2616" s="60"/>
      <c r="AB2616" s="60"/>
      <c r="AC2616" s="60"/>
      <c r="AD2616" s="60"/>
      <c r="AE2616" s="22"/>
      <c r="AF2616" s="22"/>
      <c r="AG2616" s="22"/>
      <c r="AH2616" s="22"/>
      <c r="AI2616" s="22"/>
      <c r="AJ2616" s="22"/>
      <c r="AK2616" s="39"/>
      <c r="AL2616" s="39"/>
      <c r="AM2616" s="39"/>
      <c r="AN2616" s="39"/>
      <c r="AO2616" s="39"/>
      <c r="AP2616" s="39"/>
      <c r="AQ2616" s="39"/>
      <c r="AR2616" s="40"/>
      <c r="AS2616" s="39"/>
      <c r="AT2616" s="40"/>
      <c r="AU2616" s="39"/>
      <c r="AV2616" s="39"/>
      <c r="AW2616" s="39"/>
      <c r="AX2616" s="39"/>
      <c r="AY2616" s="39"/>
      <c r="AZ2616" s="40"/>
      <c r="BA2616" s="39"/>
      <c r="BB2616" s="40"/>
      <c r="BC2616" s="39"/>
      <c r="BD2616" s="40"/>
      <c r="BE2616" s="39"/>
      <c r="BF2616" s="39"/>
      <c r="BG2616" s="39"/>
      <c r="BH2616" s="56"/>
      <c r="BI2616" s="56"/>
      <c r="BJ2616" s="133"/>
    </row>
    <row r="2617" spans="1:62" ht="13.5" customHeight="1" x14ac:dyDescent="0.35">
      <c r="A2617" s="120"/>
      <c r="B2617" s="19"/>
      <c r="C2617" s="1"/>
      <c r="D2617" s="9"/>
      <c r="E2617" s="1"/>
      <c r="F2617" s="15"/>
      <c r="G2617" s="37"/>
      <c r="H2617" s="5"/>
      <c r="I2617" s="22"/>
      <c r="J2617" s="22"/>
      <c r="K2617" s="22"/>
      <c r="L2617" s="60"/>
      <c r="M2617" s="60"/>
      <c r="N2617" s="60"/>
      <c r="O2617" s="60"/>
      <c r="P2617" s="60"/>
      <c r="Q2617" s="60"/>
      <c r="R2617" s="60"/>
      <c r="S2617" s="60"/>
      <c r="T2617" s="60"/>
      <c r="U2617" s="60"/>
      <c r="V2617" s="60"/>
      <c r="W2617" s="60"/>
      <c r="X2617" s="60"/>
      <c r="Y2617" s="59"/>
      <c r="Z2617" s="20"/>
      <c r="AA2617" s="60"/>
      <c r="AB2617" s="60"/>
      <c r="AC2617" s="60"/>
      <c r="AD2617" s="60"/>
      <c r="AE2617" s="22"/>
      <c r="AF2617" s="22"/>
      <c r="AG2617" s="22"/>
      <c r="AH2617" s="22"/>
      <c r="AI2617" s="22"/>
      <c r="AJ2617" s="22"/>
      <c r="AK2617" s="39"/>
      <c r="AL2617" s="39"/>
      <c r="AM2617" s="39"/>
      <c r="AN2617" s="39"/>
      <c r="AO2617" s="39"/>
      <c r="AP2617" s="39"/>
      <c r="AQ2617" s="39"/>
      <c r="AR2617" s="40"/>
      <c r="AS2617" s="39"/>
      <c r="AT2617" s="40"/>
      <c r="AU2617" s="39"/>
      <c r="AV2617" s="39"/>
      <c r="AW2617" s="39"/>
      <c r="AX2617" s="39"/>
      <c r="AY2617" s="39"/>
      <c r="AZ2617" s="40"/>
      <c r="BA2617" s="39"/>
      <c r="BB2617" s="40"/>
      <c r="BC2617" s="39"/>
      <c r="BD2617" s="40"/>
      <c r="BE2617" s="39"/>
      <c r="BF2617" s="39"/>
      <c r="BG2617" s="39"/>
      <c r="BH2617" s="56"/>
      <c r="BI2617" s="56"/>
      <c r="BJ2617" s="133"/>
    </row>
    <row r="2618" spans="1:62" x14ac:dyDescent="0.3">
      <c r="A2618" s="9"/>
      <c r="B2618" s="76"/>
      <c r="C2618" s="9"/>
      <c r="D2618" s="9"/>
      <c r="E2618" s="9"/>
      <c r="F2618" s="15"/>
      <c r="G2618" s="5"/>
      <c r="H2618" s="5"/>
      <c r="I2618" s="9"/>
      <c r="J2618" s="9"/>
      <c r="K2618" s="9"/>
      <c r="L2618" s="9"/>
      <c r="M2618" s="9"/>
      <c r="N2618" s="9"/>
      <c r="O2618" s="9"/>
      <c r="P2618" s="9"/>
      <c r="Q2618" s="9"/>
      <c r="R2618" s="9"/>
      <c r="S2618" s="9"/>
      <c r="T2618" s="9"/>
      <c r="U2618" s="9"/>
      <c r="V2618" s="9"/>
      <c r="W2618" s="9"/>
      <c r="Y2618" s="17"/>
      <c r="AA2618" s="9"/>
      <c r="AB2618" s="9"/>
      <c r="AC2618" s="9"/>
      <c r="AD2618" s="9"/>
      <c r="AE2618" s="14"/>
      <c r="AF2618" s="14"/>
      <c r="AG2618" s="14"/>
      <c r="AH2618" s="14"/>
      <c r="AI2618" s="14"/>
      <c r="AJ2618" s="14"/>
      <c r="AK2618" s="6"/>
      <c r="AL2618" s="6"/>
      <c r="AM2618" s="6"/>
      <c r="AN2618" s="6"/>
      <c r="AO2618" s="6"/>
      <c r="AP2618" s="6"/>
      <c r="AQ2618" s="6"/>
      <c r="AR2618" s="6"/>
      <c r="AS2618" s="6"/>
      <c r="AT2618" s="6"/>
      <c r="AU2618" s="39"/>
      <c r="AV2618" s="39"/>
      <c r="AW2618" s="6"/>
      <c r="AX2618" s="6"/>
      <c r="AY2618" s="6"/>
      <c r="AZ2618" s="6"/>
      <c r="BA2618" s="6"/>
      <c r="BB2618" s="6"/>
      <c r="BC2618" s="6"/>
      <c r="BD2618" s="6"/>
      <c r="BE2618" s="6"/>
      <c r="BF2618" s="6"/>
      <c r="BG2618" s="6"/>
      <c r="BH2618" s="6"/>
      <c r="BI2618" s="6"/>
      <c r="BJ2618" s="6"/>
    </row>
    <row r="2619" spans="1:62" x14ac:dyDescent="0.3">
      <c r="A2619" s="9"/>
      <c r="B2619" s="76"/>
      <c r="C2619" s="9"/>
      <c r="D2619" s="9"/>
      <c r="E2619" s="9"/>
      <c r="F2619" s="15"/>
      <c r="G2619" s="5"/>
      <c r="H2619" s="5"/>
      <c r="I2619" s="9"/>
      <c r="J2619" s="9"/>
      <c r="K2619" s="9"/>
      <c r="L2619" s="9"/>
      <c r="M2619" s="9"/>
      <c r="N2619" s="9"/>
      <c r="O2619" s="9"/>
      <c r="P2619" s="9"/>
      <c r="Q2619" s="9"/>
      <c r="R2619" s="9"/>
      <c r="S2619" s="9"/>
      <c r="T2619" s="9"/>
      <c r="U2619" s="9"/>
      <c r="V2619" s="9"/>
      <c r="W2619" s="9"/>
      <c r="Y2619" s="17"/>
      <c r="AA2619" s="9"/>
      <c r="AB2619" s="9"/>
      <c r="AC2619" s="9"/>
      <c r="AD2619" s="9"/>
      <c r="AE2619" s="14"/>
      <c r="AF2619" s="14"/>
      <c r="AG2619" s="14"/>
      <c r="AH2619" s="14"/>
      <c r="AI2619" s="14"/>
      <c r="AJ2619" s="14"/>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row>
    <row r="2620" spans="1:62" ht="13.5" customHeight="1" x14ac:dyDescent="0.35">
      <c r="A2620" s="120"/>
      <c r="B2620" s="19"/>
      <c r="C2620" s="1"/>
      <c r="D2620" s="9"/>
      <c r="E2620" s="1"/>
      <c r="F2620" s="15"/>
      <c r="G2620" s="37"/>
      <c r="H2620" s="5"/>
      <c r="I2620" s="22"/>
      <c r="J2620" s="22"/>
      <c r="K2620" s="22"/>
      <c r="L2620" s="60"/>
      <c r="M2620" s="60"/>
      <c r="N2620" s="60"/>
      <c r="O2620" s="60"/>
      <c r="P2620" s="60"/>
      <c r="Q2620" s="60"/>
      <c r="R2620" s="60"/>
      <c r="S2620" s="60"/>
      <c r="T2620" s="60"/>
      <c r="U2620" s="60"/>
      <c r="V2620" s="60"/>
      <c r="W2620" s="60"/>
      <c r="X2620" s="60"/>
      <c r="Y2620" s="59"/>
      <c r="Z2620" s="20"/>
      <c r="AA2620" s="60"/>
      <c r="AB2620" s="60"/>
      <c r="AC2620" s="60"/>
      <c r="AD2620" s="60"/>
      <c r="AE2620" s="22"/>
      <c r="AF2620" s="22"/>
      <c r="AG2620" s="22"/>
      <c r="AH2620" s="22"/>
      <c r="AI2620" s="22"/>
      <c r="AJ2620" s="22"/>
      <c r="AK2620" s="39"/>
      <c r="AL2620" s="39"/>
      <c r="AM2620" s="39"/>
      <c r="AN2620" s="39"/>
      <c r="AO2620" s="39"/>
      <c r="AP2620" s="39"/>
      <c r="AQ2620" s="39"/>
      <c r="AR2620" s="40"/>
      <c r="AS2620" s="39"/>
      <c r="AT2620" s="40"/>
      <c r="AU2620" s="39"/>
      <c r="AV2620" s="39"/>
      <c r="AW2620" s="39"/>
      <c r="AX2620" s="39"/>
      <c r="AY2620" s="39"/>
      <c r="AZ2620" s="40"/>
      <c r="BA2620" s="39"/>
      <c r="BB2620" s="40"/>
      <c r="BC2620" s="39"/>
      <c r="BD2620" s="40"/>
      <c r="BE2620" s="39"/>
      <c r="BF2620" s="39"/>
      <c r="BG2620" s="39"/>
      <c r="BH2620" s="56"/>
      <c r="BI2620" s="56"/>
      <c r="BJ2620" s="133"/>
    </row>
    <row r="2621" spans="1:62" ht="13.5" customHeight="1" x14ac:dyDescent="0.35">
      <c r="A2621" s="120"/>
      <c r="B2621" s="19"/>
      <c r="C2621" s="1"/>
      <c r="D2621" s="9"/>
      <c r="E2621" s="1"/>
      <c r="F2621" s="15"/>
      <c r="G2621" s="37"/>
      <c r="H2621" s="5"/>
      <c r="I2621" s="22"/>
      <c r="J2621" s="22"/>
      <c r="K2621" s="22"/>
      <c r="L2621" s="60"/>
      <c r="M2621" s="60"/>
      <c r="N2621" s="60"/>
      <c r="O2621" s="60"/>
      <c r="P2621" s="60"/>
      <c r="Q2621" s="60"/>
      <c r="R2621" s="60"/>
      <c r="S2621" s="60"/>
      <c r="T2621" s="60"/>
      <c r="U2621" s="60"/>
      <c r="V2621" s="60"/>
      <c r="W2621" s="60"/>
      <c r="X2621" s="60"/>
      <c r="Y2621" s="59"/>
      <c r="Z2621" s="20"/>
      <c r="AA2621" s="60"/>
      <c r="AB2621" s="60"/>
      <c r="AC2621" s="60"/>
      <c r="AD2621" s="60"/>
      <c r="AE2621" s="22"/>
      <c r="AF2621" s="22"/>
      <c r="AG2621" s="22"/>
      <c r="AH2621" s="22"/>
      <c r="AI2621" s="22"/>
      <c r="AJ2621" s="22"/>
      <c r="AK2621" s="39"/>
      <c r="AL2621" s="39"/>
      <c r="AM2621" s="39"/>
      <c r="AN2621" s="39"/>
      <c r="AO2621" s="39"/>
      <c r="AP2621" s="39"/>
      <c r="AQ2621" s="39"/>
      <c r="AR2621" s="40"/>
      <c r="AS2621" s="39"/>
      <c r="AT2621" s="40"/>
      <c r="AU2621" s="39"/>
      <c r="AV2621" s="39"/>
      <c r="AW2621" s="39"/>
      <c r="AX2621" s="39"/>
      <c r="AY2621" s="39"/>
      <c r="AZ2621" s="40"/>
      <c r="BA2621" s="39"/>
      <c r="BB2621" s="40"/>
      <c r="BC2621" s="39"/>
      <c r="BD2621" s="40"/>
      <c r="BE2621" s="39"/>
      <c r="BF2621" s="39"/>
      <c r="BG2621" s="39"/>
      <c r="BH2621" s="56"/>
      <c r="BI2621" s="56"/>
      <c r="BJ2621" s="133"/>
    </row>
    <row r="2622" spans="1:62" ht="13.5" customHeight="1" x14ac:dyDescent="0.35">
      <c r="A2622" s="120"/>
      <c r="B2622" s="19"/>
      <c r="C2622" s="1"/>
      <c r="D2622" s="9"/>
      <c r="E2622" s="1"/>
      <c r="F2622" s="15"/>
      <c r="G2622" s="37"/>
      <c r="H2622" s="5"/>
      <c r="I2622" s="22"/>
      <c r="J2622" s="22"/>
      <c r="K2622" s="22"/>
      <c r="L2622" s="60"/>
      <c r="M2622" s="60"/>
      <c r="N2622" s="60"/>
      <c r="O2622" s="60"/>
      <c r="P2622" s="60"/>
      <c r="Q2622" s="60"/>
      <c r="R2622" s="60"/>
      <c r="S2622" s="60"/>
      <c r="T2622" s="60"/>
      <c r="U2622" s="60"/>
      <c r="V2622" s="60"/>
      <c r="W2622" s="60"/>
      <c r="X2622" s="60"/>
      <c r="Y2622" s="59"/>
      <c r="Z2622" s="20"/>
      <c r="AA2622" s="60"/>
      <c r="AB2622" s="60"/>
      <c r="AC2622" s="60"/>
      <c r="AD2622" s="60"/>
      <c r="AE2622" s="22"/>
      <c r="AF2622" s="22"/>
      <c r="AG2622" s="22"/>
      <c r="AH2622" s="22"/>
      <c r="AI2622" s="22"/>
      <c r="AJ2622" s="22"/>
      <c r="AK2622" s="39"/>
      <c r="AL2622" s="39"/>
      <c r="AM2622" s="39"/>
      <c r="AN2622" s="39"/>
      <c r="AO2622" s="39"/>
      <c r="AP2622" s="39"/>
      <c r="AQ2622" s="39"/>
      <c r="AR2622" s="40"/>
      <c r="AS2622" s="39"/>
      <c r="AT2622" s="40"/>
      <c r="AU2622" s="39"/>
      <c r="AV2622" s="39"/>
      <c r="AW2622" s="39"/>
      <c r="AX2622" s="39"/>
      <c r="AY2622" s="39"/>
      <c r="AZ2622" s="40"/>
      <c r="BA2622" s="39"/>
      <c r="BB2622" s="40"/>
      <c r="BC2622" s="39"/>
      <c r="BD2622" s="40"/>
      <c r="BE2622" s="39"/>
      <c r="BF2622" s="39"/>
      <c r="BG2622" s="39"/>
      <c r="BH2622" s="56"/>
      <c r="BI2622" s="56"/>
      <c r="BJ2622" s="133"/>
    </row>
    <row r="2623" spans="1:62" ht="13.5" customHeight="1" x14ac:dyDescent="0.35">
      <c r="A2623" s="120"/>
      <c r="B2623" s="19"/>
      <c r="C2623" s="1"/>
      <c r="D2623" s="9"/>
      <c r="E2623" s="1"/>
      <c r="F2623" s="15"/>
      <c r="G2623" s="37"/>
      <c r="H2623" s="5"/>
      <c r="I2623" s="22"/>
      <c r="J2623" s="22"/>
      <c r="K2623" s="22"/>
      <c r="L2623" s="60"/>
      <c r="M2623" s="60"/>
      <c r="N2623" s="60"/>
      <c r="O2623" s="60"/>
      <c r="P2623" s="60"/>
      <c r="Q2623" s="60"/>
      <c r="R2623" s="60"/>
      <c r="S2623" s="60"/>
      <c r="T2623" s="60"/>
      <c r="U2623" s="60"/>
      <c r="V2623" s="60"/>
      <c r="W2623" s="60"/>
      <c r="X2623" s="60"/>
      <c r="Y2623" s="59"/>
      <c r="Z2623" s="20"/>
      <c r="AA2623" s="60"/>
      <c r="AB2623" s="60"/>
      <c r="AC2623" s="60"/>
      <c r="AD2623" s="60"/>
      <c r="AE2623" s="22"/>
      <c r="AF2623" s="22"/>
      <c r="AG2623" s="22"/>
      <c r="AH2623" s="22"/>
      <c r="AI2623" s="22"/>
      <c r="AJ2623" s="22"/>
      <c r="AK2623" s="39"/>
      <c r="AL2623" s="39"/>
      <c r="AM2623" s="39"/>
      <c r="AN2623" s="39"/>
      <c r="AO2623" s="39"/>
      <c r="AP2623" s="39"/>
      <c r="AQ2623" s="39"/>
      <c r="AR2623" s="40"/>
      <c r="AS2623" s="39"/>
      <c r="AT2623" s="40"/>
      <c r="AU2623" s="39"/>
      <c r="AV2623" s="39"/>
      <c r="AW2623" s="39"/>
      <c r="AX2623" s="39"/>
      <c r="AY2623" s="39"/>
      <c r="AZ2623" s="40"/>
      <c r="BA2623" s="39"/>
      <c r="BB2623" s="40"/>
      <c r="BC2623" s="39"/>
      <c r="BD2623" s="40"/>
      <c r="BE2623" s="39"/>
      <c r="BF2623" s="39"/>
      <c r="BG2623" s="39"/>
      <c r="BH2623" s="56"/>
      <c r="BI2623" s="56"/>
      <c r="BJ2623" s="133"/>
    </row>
    <row r="2624" spans="1:62" x14ac:dyDescent="0.3">
      <c r="A2624" s="135"/>
      <c r="B2624" s="76"/>
      <c r="C2624" s="9"/>
      <c r="D2624" s="9"/>
      <c r="E2624" s="9"/>
      <c r="F2624" s="15"/>
      <c r="G2624" s="5"/>
      <c r="H2624" s="5"/>
      <c r="I2624" s="9"/>
      <c r="J2624" s="9"/>
      <c r="K2624" s="9"/>
      <c r="L2624" s="9"/>
      <c r="M2624" s="9"/>
      <c r="N2624" s="9"/>
      <c r="O2624" s="9"/>
      <c r="P2624" s="9"/>
      <c r="Q2624" s="9"/>
      <c r="R2624" s="9"/>
      <c r="S2624" s="9"/>
      <c r="T2624" s="9"/>
      <c r="U2624" s="9"/>
      <c r="V2624" s="8"/>
      <c r="W2624" s="8"/>
      <c r="X2624" s="7"/>
      <c r="Y2624" s="18"/>
      <c r="Z2624" s="7"/>
      <c r="AA2624" s="7"/>
      <c r="AB2624" s="7"/>
      <c r="AC2624" s="9"/>
      <c r="AD2624" s="8"/>
      <c r="AE2624" s="14"/>
      <c r="AF2624" s="14"/>
      <c r="AG2624" s="14"/>
      <c r="AH2624" s="14"/>
      <c r="AI2624" s="14"/>
      <c r="AJ2624" s="14"/>
      <c r="AK2624" s="136"/>
      <c r="AL2624" s="6"/>
      <c r="AM2624" s="5"/>
      <c r="AN2624" s="5"/>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row>
    <row r="2625" spans="1:62" ht="15" x14ac:dyDescent="0.35">
      <c r="A2625" s="9"/>
      <c r="B2625" s="76"/>
      <c r="C2625" s="9"/>
      <c r="D2625" s="9"/>
      <c r="E2625" s="9"/>
      <c r="F2625" s="15"/>
      <c r="G2625" s="5"/>
      <c r="H2625" s="5"/>
      <c r="I2625" s="9"/>
      <c r="J2625" s="9"/>
      <c r="K2625" s="9"/>
      <c r="L2625" s="9"/>
      <c r="M2625" s="9"/>
      <c r="N2625" s="9"/>
      <c r="O2625" s="9"/>
      <c r="P2625" s="9"/>
      <c r="Q2625" s="9"/>
      <c r="R2625" s="9"/>
      <c r="S2625" s="9"/>
      <c r="T2625" s="9"/>
      <c r="U2625" s="9"/>
      <c r="V2625" s="9"/>
      <c r="W2625" s="9"/>
      <c r="Y2625" s="17"/>
      <c r="AA2625" s="9"/>
      <c r="AB2625" s="9"/>
      <c r="AC2625" s="9"/>
      <c r="AD2625" s="9"/>
      <c r="AE2625" s="14"/>
      <c r="AF2625" s="14"/>
      <c r="AG2625" s="14"/>
      <c r="AH2625" s="14"/>
      <c r="AI2625" s="14"/>
      <c r="AJ2625" s="14"/>
      <c r="AK2625" s="6"/>
      <c r="AL2625" s="6"/>
      <c r="AM2625" s="6"/>
      <c r="AN2625" s="6"/>
      <c r="AO2625" s="6"/>
      <c r="AP2625" s="6"/>
      <c r="AQ2625" s="6"/>
      <c r="AR2625" s="6"/>
      <c r="AS2625" s="6"/>
      <c r="AT2625" s="6"/>
      <c r="AU2625" s="39"/>
      <c r="AV2625" s="39"/>
      <c r="AW2625" s="6"/>
      <c r="AX2625" s="6"/>
      <c r="AY2625" s="6"/>
      <c r="AZ2625" s="6"/>
      <c r="BA2625" s="6"/>
      <c r="BB2625" s="6"/>
      <c r="BC2625" s="6"/>
      <c r="BD2625" s="6"/>
      <c r="BE2625" s="6"/>
      <c r="BF2625" s="6"/>
      <c r="BG2625" s="6"/>
      <c r="BH2625" s="6"/>
      <c r="BI2625" s="6"/>
      <c r="BJ2625" s="137"/>
    </row>
    <row r="2626" spans="1:62" x14ac:dyDescent="0.3">
      <c r="A2626" s="9"/>
      <c r="B2626" s="76"/>
      <c r="C2626" s="9"/>
      <c r="D2626" s="9"/>
      <c r="E2626" s="9"/>
      <c r="F2626" s="15"/>
      <c r="G2626" s="5"/>
      <c r="H2626" s="5"/>
      <c r="I2626" s="9"/>
      <c r="J2626" s="9"/>
      <c r="K2626" s="9"/>
      <c r="L2626" s="9"/>
      <c r="M2626" s="9"/>
      <c r="N2626" s="9"/>
      <c r="O2626" s="9"/>
      <c r="P2626" s="9"/>
      <c r="Q2626" s="9"/>
      <c r="R2626" s="9"/>
      <c r="S2626" s="9"/>
      <c r="T2626" s="9"/>
      <c r="U2626" s="9"/>
      <c r="V2626" s="9"/>
      <c r="W2626" s="9"/>
      <c r="Y2626" s="17"/>
      <c r="AA2626" s="9"/>
      <c r="AB2626" s="9"/>
      <c r="AC2626" s="9"/>
      <c r="AD2626" s="9"/>
      <c r="AE2626" s="14"/>
      <c r="AF2626" s="14"/>
      <c r="AG2626" s="14"/>
      <c r="AH2626" s="14"/>
      <c r="AI2626" s="14"/>
      <c r="AJ2626" s="14"/>
      <c r="AK2626" s="6"/>
      <c r="AL2626" s="6"/>
      <c r="AM2626" s="6"/>
      <c r="AN2626" s="6"/>
      <c r="AO2626" s="6"/>
      <c r="AP2626" s="6"/>
      <c r="AQ2626" s="6"/>
      <c r="AR2626" s="6"/>
      <c r="AS2626" s="6"/>
      <c r="AT2626" s="6"/>
      <c r="AU2626" s="39"/>
      <c r="AV2626" s="39"/>
      <c r="AW2626" s="6"/>
      <c r="AX2626" s="6"/>
      <c r="AY2626" s="6"/>
      <c r="AZ2626" s="6"/>
      <c r="BA2626" s="6"/>
      <c r="BB2626" s="6"/>
      <c r="BC2626" s="6"/>
      <c r="BD2626" s="6"/>
      <c r="BE2626" s="6"/>
      <c r="BF2626" s="6"/>
      <c r="BG2626" s="6"/>
      <c r="BH2626" s="6"/>
      <c r="BI2626" s="6"/>
      <c r="BJ2626" s="6"/>
    </row>
    <row r="2627" spans="1:62" x14ac:dyDescent="0.3">
      <c r="A2627" s="9"/>
      <c r="B2627" s="76"/>
      <c r="C2627" s="9"/>
      <c r="D2627" s="9"/>
      <c r="E2627" s="9"/>
      <c r="F2627" s="15"/>
      <c r="G2627" s="5"/>
      <c r="H2627" s="5"/>
      <c r="I2627" s="9"/>
      <c r="J2627" s="9"/>
      <c r="K2627" s="9"/>
      <c r="L2627" s="9"/>
      <c r="M2627" s="9"/>
      <c r="N2627" s="9"/>
      <c r="O2627" s="9"/>
      <c r="P2627" s="9"/>
      <c r="Q2627" s="9"/>
      <c r="R2627" s="9"/>
      <c r="S2627" s="9"/>
      <c r="T2627" s="9"/>
      <c r="U2627" s="9"/>
      <c r="V2627" s="8"/>
      <c r="W2627" s="8"/>
      <c r="X2627" s="7"/>
      <c r="Y2627" s="18"/>
      <c r="Z2627" s="7"/>
      <c r="AA2627" s="7"/>
      <c r="AB2627" s="7"/>
      <c r="AC2627" s="9"/>
      <c r="AD2627" s="8"/>
      <c r="AE2627" s="14"/>
      <c r="AF2627" s="14"/>
      <c r="AG2627" s="14"/>
      <c r="AH2627" s="14"/>
      <c r="AI2627" s="14"/>
      <c r="AJ2627" s="14"/>
      <c r="AK2627" s="5"/>
      <c r="AL2627" s="6"/>
      <c r="AM2627" s="5"/>
      <c r="AN2627" s="5"/>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row>
    <row r="2628" spans="1:62" x14ac:dyDescent="0.3">
      <c r="A2628" s="9"/>
      <c r="B2628" s="76"/>
      <c r="C2628" s="9"/>
      <c r="D2628" s="9"/>
      <c r="E2628" s="9"/>
      <c r="F2628" s="15"/>
      <c r="G2628" s="5"/>
      <c r="H2628" s="5"/>
      <c r="I2628" s="9"/>
      <c r="J2628" s="9"/>
      <c r="K2628" s="9"/>
      <c r="L2628" s="9"/>
      <c r="M2628" s="9"/>
      <c r="N2628" s="9"/>
      <c r="O2628" s="9"/>
      <c r="P2628" s="9"/>
      <c r="Q2628" s="9"/>
      <c r="R2628" s="9"/>
      <c r="S2628" s="9"/>
      <c r="T2628" s="9"/>
      <c r="U2628" s="9"/>
      <c r="V2628" s="9"/>
      <c r="W2628" s="9"/>
      <c r="Y2628" s="17"/>
      <c r="AA2628" s="9"/>
      <c r="AB2628" s="9"/>
      <c r="AC2628" s="9"/>
      <c r="AD2628" s="9"/>
      <c r="AE2628" s="14"/>
      <c r="AF2628" s="14"/>
      <c r="AG2628" s="14"/>
      <c r="AH2628" s="14"/>
      <c r="AI2628" s="14"/>
      <c r="AJ2628" s="14"/>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row>
    <row r="2629" spans="1:62" x14ac:dyDescent="0.3">
      <c r="A2629" s="135"/>
      <c r="B2629" s="76"/>
      <c r="C2629" s="9"/>
      <c r="D2629" s="9"/>
      <c r="E2629" s="9"/>
      <c r="F2629" s="15"/>
      <c r="G2629" s="5"/>
      <c r="H2629" s="5"/>
      <c r="I2629" s="9"/>
      <c r="J2629" s="9"/>
      <c r="K2629" s="9"/>
      <c r="L2629" s="9"/>
      <c r="M2629" s="9"/>
      <c r="N2629" s="9"/>
      <c r="O2629" s="9"/>
      <c r="P2629" s="9"/>
      <c r="Q2629" s="9"/>
      <c r="R2629" s="9"/>
      <c r="S2629" s="9"/>
      <c r="T2629" s="9"/>
      <c r="U2629" s="9"/>
      <c r="V2629" s="8"/>
      <c r="W2629" s="8"/>
      <c r="X2629" s="7"/>
      <c r="Y2629" s="18"/>
      <c r="Z2629" s="7"/>
      <c r="AA2629" s="7"/>
      <c r="AB2629" s="7"/>
      <c r="AC2629" s="9"/>
      <c r="AD2629" s="8"/>
      <c r="AE2629" s="14"/>
      <c r="AF2629" s="14"/>
      <c r="AG2629" s="14"/>
      <c r="AH2629" s="14"/>
      <c r="AI2629" s="14"/>
      <c r="AJ2629" s="14"/>
      <c r="AK2629" s="136"/>
      <c r="AL2629" s="6"/>
      <c r="AM2629" s="5"/>
      <c r="AN2629" s="5"/>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row>
    <row r="2630" spans="1:62" x14ac:dyDescent="0.3">
      <c r="A2630" s="135"/>
      <c r="B2630" s="76"/>
      <c r="C2630" s="9"/>
      <c r="D2630" s="9"/>
      <c r="E2630" s="9"/>
      <c r="F2630" s="15"/>
      <c r="G2630" s="5"/>
      <c r="H2630" s="5"/>
      <c r="I2630" s="9"/>
      <c r="J2630" s="9"/>
      <c r="K2630" s="9"/>
      <c r="L2630" s="9"/>
      <c r="M2630" s="9"/>
      <c r="N2630" s="9"/>
      <c r="O2630" s="9"/>
      <c r="P2630" s="9"/>
      <c r="Q2630" s="9"/>
      <c r="R2630" s="9"/>
      <c r="S2630" s="9"/>
      <c r="T2630" s="9"/>
      <c r="U2630" s="9"/>
      <c r="V2630" s="8"/>
      <c r="W2630" s="8"/>
      <c r="X2630" s="7"/>
      <c r="Y2630" s="18"/>
      <c r="Z2630" s="7"/>
      <c r="AA2630" s="7"/>
      <c r="AB2630" s="7"/>
      <c r="AC2630" s="9"/>
      <c r="AD2630" s="8"/>
      <c r="AE2630" s="14"/>
      <c r="AF2630" s="14"/>
      <c r="AG2630" s="14"/>
      <c r="AH2630" s="14"/>
      <c r="AI2630" s="14"/>
      <c r="AJ2630" s="14"/>
      <c r="AK2630" s="136"/>
      <c r="AL2630" s="6"/>
      <c r="AM2630" s="5"/>
      <c r="AN2630" s="5"/>
      <c r="AO2630" s="6"/>
      <c r="AP2630" s="6"/>
      <c r="AQ2630" s="6"/>
      <c r="AR2630" s="6"/>
      <c r="AS2630" s="6"/>
      <c r="AT2630" s="6"/>
      <c r="AU2630" s="39"/>
      <c r="AV2630" s="39"/>
      <c r="AW2630" s="6"/>
      <c r="AX2630" s="6"/>
      <c r="AY2630" s="6"/>
      <c r="AZ2630" s="6"/>
      <c r="BA2630" s="6"/>
      <c r="BB2630" s="6"/>
      <c r="BC2630" s="6"/>
      <c r="BD2630" s="6"/>
      <c r="BE2630" s="6"/>
      <c r="BF2630" s="6"/>
      <c r="BG2630" s="6"/>
      <c r="BH2630" s="6"/>
      <c r="BI2630" s="6"/>
      <c r="BJ2630" s="6"/>
    </row>
    <row r="2631" spans="1:62" x14ac:dyDescent="0.3">
      <c r="A2631" s="9"/>
      <c r="B2631" s="76"/>
      <c r="C2631" s="9"/>
      <c r="D2631" s="9"/>
      <c r="E2631" s="9"/>
      <c r="F2631" s="15"/>
      <c r="G2631" s="5"/>
      <c r="H2631" s="5"/>
      <c r="I2631" s="9"/>
      <c r="J2631" s="9"/>
      <c r="K2631" s="9"/>
      <c r="L2631" s="9"/>
      <c r="M2631" s="9"/>
      <c r="N2631" s="9"/>
      <c r="O2631" s="9"/>
      <c r="P2631" s="9"/>
      <c r="Q2631" s="9"/>
      <c r="R2631" s="9"/>
      <c r="S2631" s="9"/>
      <c r="T2631" s="9"/>
      <c r="U2631" s="9"/>
      <c r="V2631" s="8"/>
      <c r="W2631" s="8"/>
      <c r="X2631" s="7"/>
      <c r="Y2631" s="18"/>
      <c r="Z2631" s="7"/>
      <c r="AA2631" s="7"/>
      <c r="AB2631" s="7"/>
      <c r="AC2631" s="9"/>
      <c r="AD2631" s="8"/>
      <c r="AE2631" s="14"/>
      <c r="AF2631" s="14"/>
      <c r="AG2631" s="14"/>
      <c r="AH2631" s="14"/>
      <c r="AI2631" s="14"/>
      <c r="AJ2631" s="14"/>
      <c r="AK2631" s="5"/>
      <c r="AL2631" s="6"/>
      <c r="AM2631" s="5"/>
      <c r="AN2631" s="5"/>
      <c r="AO2631" s="6"/>
      <c r="AP2631" s="6"/>
      <c r="AQ2631" s="6"/>
      <c r="AR2631" s="6"/>
      <c r="AS2631" s="6"/>
      <c r="AT2631" s="6"/>
      <c r="AU2631" s="39"/>
      <c r="AV2631" s="39"/>
      <c r="AW2631" s="6"/>
      <c r="AX2631" s="6"/>
      <c r="AY2631" s="6"/>
      <c r="AZ2631" s="6"/>
      <c r="BA2631" s="6"/>
      <c r="BB2631" s="6"/>
      <c r="BC2631" s="6"/>
      <c r="BD2631" s="6"/>
      <c r="BE2631" s="6"/>
      <c r="BF2631" s="6"/>
      <c r="BG2631" s="6"/>
      <c r="BH2631" s="6"/>
      <c r="BI2631" s="6"/>
      <c r="BJ2631" s="6"/>
    </row>
    <row r="2632" spans="1:62" x14ac:dyDescent="0.3">
      <c r="A2632" s="9"/>
      <c r="B2632" s="76"/>
      <c r="C2632" s="9"/>
      <c r="D2632" s="9"/>
      <c r="E2632" s="9"/>
      <c r="F2632" s="15"/>
      <c r="G2632" s="5"/>
      <c r="H2632" s="5"/>
      <c r="I2632" s="9"/>
      <c r="J2632" s="9"/>
      <c r="K2632" s="9"/>
      <c r="L2632" s="9"/>
      <c r="M2632" s="9"/>
      <c r="N2632" s="9"/>
      <c r="O2632" s="9"/>
      <c r="P2632" s="9"/>
      <c r="Q2632" s="9"/>
      <c r="R2632" s="9"/>
      <c r="S2632" s="9"/>
      <c r="T2632" s="9"/>
      <c r="U2632" s="9"/>
      <c r="V2632" s="8"/>
      <c r="W2632" s="8"/>
      <c r="X2632" s="7"/>
      <c r="Y2632" s="18"/>
      <c r="Z2632" s="7"/>
      <c r="AA2632" s="7"/>
      <c r="AB2632" s="7"/>
      <c r="AC2632" s="9"/>
      <c r="AD2632" s="8"/>
      <c r="AE2632" s="14"/>
      <c r="AF2632" s="14"/>
      <c r="AG2632" s="14"/>
      <c r="AH2632" s="14"/>
      <c r="AI2632" s="14"/>
      <c r="AJ2632" s="14"/>
      <c r="AK2632" s="5"/>
      <c r="AL2632" s="6"/>
      <c r="AM2632" s="5"/>
      <c r="AN2632" s="5"/>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row>
    <row r="2633" spans="1:62" x14ac:dyDescent="0.3">
      <c r="A2633" s="9"/>
      <c r="B2633" s="76"/>
      <c r="C2633" s="9"/>
      <c r="D2633" s="9"/>
      <c r="E2633" s="9"/>
      <c r="F2633" s="15"/>
      <c r="G2633" s="5"/>
      <c r="H2633" s="5"/>
      <c r="I2633" s="9"/>
      <c r="J2633" s="9"/>
      <c r="K2633" s="9"/>
      <c r="L2633" s="9"/>
      <c r="M2633" s="9"/>
      <c r="N2633" s="9"/>
      <c r="O2633" s="9"/>
      <c r="P2633" s="9"/>
      <c r="Q2633" s="9"/>
      <c r="R2633" s="9"/>
      <c r="S2633" s="9"/>
      <c r="T2633" s="9"/>
      <c r="U2633" s="9"/>
      <c r="V2633" s="9"/>
      <c r="W2633" s="9"/>
      <c r="Y2633" s="17"/>
      <c r="AA2633" s="9"/>
      <c r="AB2633" s="9"/>
      <c r="AC2633" s="9"/>
      <c r="AD2633" s="9"/>
      <c r="AE2633" s="14"/>
      <c r="AF2633" s="14"/>
      <c r="AG2633" s="14"/>
      <c r="AH2633" s="14"/>
      <c r="AI2633" s="14"/>
      <c r="AJ2633" s="14"/>
      <c r="AK2633" s="6"/>
      <c r="AL2633" s="6"/>
      <c r="AM2633" s="6"/>
      <c r="AN2633" s="6"/>
      <c r="AO2633" s="6"/>
      <c r="AP2633" s="6"/>
      <c r="AQ2633" s="6"/>
      <c r="AR2633" s="6"/>
      <c r="AS2633" s="6"/>
      <c r="AT2633" s="6"/>
      <c r="AU2633" s="39"/>
      <c r="AV2633" s="39"/>
      <c r="AW2633" s="6"/>
      <c r="AX2633" s="6"/>
      <c r="AY2633" s="6"/>
      <c r="AZ2633" s="6"/>
      <c r="BA2633" s="6"/>
      <c r="BB2633" s="6"/>
      <c r="BC2633" s="6"/>
      <c r="BD2633" s="6"/>
      <c r="BE2633" s="6"/>
      <c r="BF2633" s="6"/>
      <c r="BG2633" s="6"/>
      <c r="BH2633" s="6"/>
      <c r="BI2633" s="6"/>
      <c r="BJ2633" s="6"/>
    </row>
    <row r="2634" spans="1:62" x14ac:dyDescent="0.3">
      <c r="A2634" s="9"/>
      <c r="B2634" s="76"/>
      <c r="C2634" s="9"/>
      <c r="D2634" s="9"/>
      <c r="E2634" s="9"/>
      <c r="F2634" s="15"/>
      <c r="G2634" s="5"/>
      <c r="H2634" s="5"/>
      <c r="I2634" s="9"/>
      <c r="J2634" s="9"/>
      <c r="K2634" s="9"/>
      <c r="L2634" s="9"/>
      <c r="M2634" s="9"/>
      <c r="N2634" s="9"/>
      <c r="O2634" s="9"/>
      <c r="P2634" s="9"/>
      <c r="Q2634" s="9"/>
      <c r="R2634" s="9"/>
      <c r="S2634" s="9"/>
      <c r="T2634" s="9"/>
      <c r="U2634" s="9"/>
      <c r="V2634" s="9"/>
      <c r="W2634" s="9"/>
      <c r="Y2634" s="17"/>
      <c r="AA2634" s="9"/>
      <c r="AB2634" s="9"/>
      <c r="AC2634" s="9"/>
      <c r="AD2634" s="9"/>
      <c r="AE2634" s="14"/>
      <c r="AF2634" s="14"/>
      <c r="AG2634" s="14"/>
      <c r="AH2634" s="14"/>
      <c r="AI2634" s="14"/>
      <c r="AJ2634" s="14"/>
      <c r="AK2634" s="6"/>
      <c r="AL2634" s="6"/>
      <c r="AM2634" s="6"/>
      <c r="AN2634" s="6"/>
      <c r="AO2634" s="6"/>
      <c r="AP2634" s="6"/>
      <c r="AQ2634" s="6"/>
      <c r="AR2634" s="6"/>
      <c r="AS2634" s="6"/>
      <c r="AT2634" s="6"/>
      <c r="AU2634" s="39"/>
      <c r="AV2634" s="39"/>
      <c r="AW2634" s="6"/>
      <c r="AX2634" s="6"/>
      <c r="AY2634" s="6"/>
      <c r="AZ2634" s="6"/>
      <c r="BA2634" s="6"/>
      <c r="BB2634" s="6"/>
      <c r="BC2634" s="6"/>
      <c r="BD2634" s="6"/>
      <c r="BE2634" s="6"/>
      <c r="BF2634" s="6"/>
      <c r="BG2634" s="6"/>
      <c r="BH2634" s="6"/>
      <c r="BI2634" s="6"/>
      <c r="BJ2634" s="6"/>
    </row>
    <row r="2635" spans="1:62" x14ac:dyDescent="0.3">
      <c r="A2635" s="9"/>
      <c r="B2635" s="76"/>
      <c r="C2635" s="9"/>
      <c r="D2635" s="9"/>
      <c r="E2635" s="9"/>
      <c r="F2635" s="15"/>
      <c r="G2635" s="5"/>
      <c r="H2635" s="5"/>
      <c r="I2635" s="9"/>
      <c r="J2635" s="9"/>
      <c r="K2635" s="9"/>
      <c r="L2635" s="9"/>
      <c r="M2635" s="9"/>
      <c r="N2635" s="9"/>
      <c r="O2635" s="9"/>
      <c r="P2635" s="9"/>
      <c r="Q2635" s="9"/>
      <c r="R2635" s="9"/>
      <c r="S2635" s="9"/>
      <c r="T2635" s="9"/>
      <c r="U2635" s="9"/>
      <c r="V2635" s="8"/>
      <c r="W2635" s="8"/>
      <c r="X2635" s="7"/>
      <c r="Y2635" s="18"/>
      <c r="Z2635" s="7"/>
      <c r="AA2635" s="7"/>
      <c r="AB2635" s="7"/>
      <c r="AC2635" s="9"/>
      <c r="AD2635" s="8"/>
      <c r="AE2635" s="14"/>
      <c r="AF2635" s="14"/>
      <c r="AG2635" s="14"/>
      <c r="AH2635" s="14"/>
      <c r="AI2635" s="14"/>
      <c r="AJ2635" s="14"/>
      <c r="AK2635" s="5"/>
      <c r="AL2635" s="6"/>
      <c r="AM2635" s="5"/>
      <c r="AN2635" s="5"/>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row>
    <row r="2636" spans="1:62" x14ac:dyDescent="0.3">
      <c r="A2636" s="9"/>
      <c r="B2636" s="76"/>
      <c r="C2636" s="9"/>
      <c r="D2636" s="9"/>
      <c r="E2636" s="9"/>
      <c r="F2636" s="15"/>
      <c r="G2636" s="5"/>
      <c r="H2636" s="5"/>
      <c r="I2636" s="9"/>
      <c r="J2636" s="9"/>
      <c r="K2636" s="9"/>
      <c r="L2636" s="9"/>
      <c r="M2636" s="9"/>
      <c r="N2636" s="9"/>
      <c r="O2636" s="9"/>
      <c r="P2636" s="9"/>
      <c r="Q2636" s="9"/>
      <c r="R2636" s="9"/>
      <c r="S2636" s="9"/>
      <c r="T2636" s="9"/>
      <c r="U2636" s="9"/>
      <c r="V2636" s="8"/>
      <c r="W2636" s="8"/>
      <c r="X2636" s="7"/>
      <c r="Y2636" s="18"/>
      <c r="Z2636" s="7"/>
      <c r="AA2636" s="7"/>
      <c r="AB2636" s="7"/>
      <c r="AC2636" s="9"/>
      <c r="AD2636" s="8"/>
      <c r="AE2636" s="14"/>
      <c r="AF2636" s="14"/>
      <c r="AG2636" s="14"/>
      <c r="AH2636" s="14"/>
      <c r="AI2636" s="14"/>
      <c r="AJ2636" s="14"/>
      <c r="AK2636" s="5"/>
      <c r="AL2636" s="6"/>
      <c r="AM2636" s="5"/>
      <c r="AN2636" s="5"/>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row>
    <row r="2637" spans="1:62" ht="13.5" customHeight="1" x14ac:dyDescent="0.35">
      <c r="A2637" s="120"/>
      <c r="B2637" s="76"/>
      <c r="C2637" s="1"/>
      <c r="D2637" s="9"/>
      <c r="E2637" s="1"/>
      <c r="F2637" s="15"/>
      <c r="G2637" s="5"/>
      <c r="H2637" s="5"/>
      <c r="I2637" s="22"/>
      <c r="J2637" s="22"/>
      <c r="K2637" s="22"/>
      <c r="L2637" s="60"/>
      <c r="M2637" s="60"/>
      <c r="N2637" s="60"/>
      <c r="O2637" s="60"/>
      <c r="P2637" s="60"/>
      <c r="Q2637" s="60"/>
      <c r="R2637" s="60"/>
      <c r="S2637" s="60"/>
      <c r="T2637" s="60"/>
      <c r="U2637" s="60"/>
      <c r="V2637" s="60"/>
      <c r="W2637" s="60"/>
      <c r="X2637" s="60"/>
      <c r="Y2637" s="59"/>
      <c r="Z2637" s="20"/>
      <c r="AA2637" s="60"/>
      <c r="AB2637" s="60"/>
      <c r="AC2637" s="60"/>
      <c r="AD2637" s="60"/>
      <c r="AE2637" s="22"/>
      <c r="AF2637" s="22"/>
      <c r="AG2637" s="22"/>
      <c r="AH2637" s="22"/>
      <c r="AI2637" s="22"/>
      <c r="AJ2637" s="22"/>
      <c r="AK2637" s="39"/>
      <c r="AL2637" s="39"/>
      <c r="AM2637" s="39"/>
      <c r="AN2637" s="39"/>
      <c r="AO2637" s="39"/>
      <c r="AP2637" s="39"/>
      <c r="AQ2637" s="39"/>
      <c r="AR2637" s="40"/>
      <c r="AS2637" s="39"/>
      <c r="AT2637" s="40"/>
      <c r="AU2637" s="39"/>
      <c r="AV2637" s="39"/>
      <c r="AW2637" s="39"/>
      <c r="AX2637" s="39"/>
      <c r="AY2637" s="39"/>
      <c r="AZ2637" s="40"/>
      <c r="BA2637" s="39"/>
      <c r="BB2637" s="40"/>
      <c r="BC2637" s="39"/>
      <c r="BD2637" s="40"/>
      <c r="BE2637" s="39"/>
      <c r="BF2637" s="39"/>
      <c r="BG2637" s="39"/>
      <c r="BH2637" s="56"/>
      <c r="BI2637" s="56"/>
      <c r="BJ2637" s="133"/>
    </row>
    <row r="2638" spans="1:62" ht="13.5" customHeight="1" x14ac:dyDescent="0.35">
      <c r="A2638" s="120"/>
      <c r="B2638" s="19"/>
      <c r="C2638" s="1"/>
      <c r="D2638" s="9"/>
      <c r="E2638" s="1"/>
      <c r="F2638" s="15"/>
      <c r="G2638" s="37"/>
      <c r="H2638" s="5"/>
      <c r="I2638" s="22"/>
      <c r="J2638" s="22"/>
      <c r="K2638" s="22"/>
      <c r="L2638" s="60"/>
      <c r="M2638" s="60"/>
      <c r="N2638" s="60"/>
      <c r="O2638" s="60"/>
      <c r="P2638" s="60"/>
      <c r="Q2638" s="60"/>
      <c r="R2638" s="60"/>
      <c r="S2638" s="60"/>
      <c r="T2638" s="60"/>
      <c r="U2638" s="60"/>
      <c r="V2638" s="60"/>
      <c r="W2638" s="60"/>
      <c r="X2638" s="60"/>
      <c r="Y2638" s="59"/>
      <c r="Z2638" s="20"/>
      <c r="AA2638" s="60"/>
      <c r="AB2638" s="60"/>
      <c r="AC2638" s="60"/>
      <c r="AD2638" s="60"/>
      <c r="AE2638" s="22"/>
      <c r="AF2638" s="22"/>
      <c r="AG2638" s="22"/>
      <c r="AH2638" s="22"/>
      <c r="AI2638" s="22"/>
      <c r="AJ2638" s="22"/>
      <c r="AK2638" s="39"/>
      <c r="AL2638" s="39"/>
      <c r="AM2638" s="39"/>
      <c r="AN2638" s="39"/>
      <c r="AO2638" s="39"/>
      <c r="AP2638" s="39"/>
      <c r="AQ2638" s="39"/>
      <c r="AR2638" s="40"/>
      <c r="AS2638" s="39"/>
      <c r="AT2638" s="40"/>
      <c r="AU2638" s="39"/>
      <c r="AV2638" s="39"/>
      <c r="AW2638" s="39"/>
      <c r="AX2638" s="39"/>
      <c r="AY2638" s="39"/>
      <c r="AZ2638" s="40"/>
      <c r="BA2638" s="39"/>
      <c r="BB2638" s="40"/>
      <c r="BC2638" s="39"/>
      <c r="BD2638" s="40"/>
      <c r="BE2638" s="39"/>
      <c r="BF2638" s="39"/>
      <c r="BG2638" s="39"/>
      <c r="BH2638" s="56"/>
      <c r="BI2638" s="56"/>
      <c r="BJ2638" s="133"/>
    </row>
    <row r="2639" spans="1:62" x14ac:dyDescent="0.3">
      <c r="A2639" s="9"/>
      <c r="B2639" s="76"/>
      <c r="C2639" s="9"/>
      <c r="D2639" s="9"/>
      <c r="E2639" s="9"/>
      <c r="F2639" s="15"/>
      <c r="G2639" s="5"/>
      <c r="H2639" s="5"/>
      <c r="I2639" s="9"/>
      <c r="J2639" s="9"/>
      <c r="K2639" s="9"/>
      <c r="L2639" s="9"/>
      <c r="M2639" s="9"/>
      <c r="N2639" s="9"/>
      <c r="O2639" s="9"/>
      <c r="P2639" s="9"/>
      <c r="Q2639" s="9"/>
      <c r="R2639" s="9"/>
      <c r="S2639" s="9"/>
      <c r="T2639" s="9"/>
      <c r="U2639" s="9"/>
      <c r="V2639" s="9"/>
      <c r="W2639" s="9"/>
      <c r="Y2639" s="17"/>
      <c r="AA2639" s="9"/>
      <c r="AB2639" s="9"/>
      <c r="AC2639" s="9"/>
      <c r="AD2639" s="9"/>
      <c r="AE2639" s="14"/>
      <c r="AF2639" s="14"/>
      <c r="AG2639" s="14"/>
      <c r="AH2639" s="14"/>
      <c r="AI2639" s="14"/>
      <c r="AJ2639" s="14"/>
      <c r="AK2639" s="6"/>
      <c r="AL2639" s="6"/>
      <c r="AM2639" s="6"/>
      <c r="AN2639" s="6"/>
      <c r="AO2639" s="6"/>
      <c r="AP2639" s="6"/>
      <c r="AQ2639" s="6"/>
      <c r="AR2639" s="6"/>
      <c r="AS2639" s="6"/>
      <c r="AT2639" s="6"/>
      <c r="AU2639" s="39"/>
      <c r="AV2639" s="39"/>
      <c r="AW2639" s="6"/>
      <c r="AX2639" s="6"/>
      <c r="AY2639" s="6"/>
      <c r="AZ2639" s="6"/>
      <c r="BA2639" s="6"/>
      <c r="BB2639" s="6"/>
      <c r="BC2639" s="6"/>
      <c r="BD2639" s="6"/>
      <c r="BE2639" s="6"/>
      <c r="BF2639" s="6"/>
      <c r="BG2639" s="6"/>
      <c r="BH2639" s="6"/>
      <c r="BI2639" s="6"/>
      <c r="BJ2639" s="6"/>
    </row>
    <row r="2640" spans="1:62" ht="13.5" customHeight="1" x14ac:dyDescent="0.35">
      <c r="A2640" s="120"/>
      <c r="B2640" s="76"/>
      <c r="C2640" s="1"/>
      <c r="D2640" s="9"/>
      <c r="E2640" s="1"/>
      <c r="F2640" s="15"/>
      <c r="G2640" s="5"/>
      <c r="H2640" s="5"/>
      <c r="I2640" s="22"/>
      <c r="J2640" s="22"/>
      <c r="K2640" s="22"/>
      <c r="L2640" s="60"/>
      <c r="M2640" s="60"/>
      <c r="N2640" s="60"/>
      <c r="O2640" s="60"/>
      <c r="P2640" s="60"/>
      <c r="Q2640" s="60"/>
      <c r="R2640" s="60"/>
      <c r="S2640" s="60"/>
      <c r="T2640" s="60"/>
      <c r="U2640" s="60"/>
      <c r="V2640" s="60"/>
      <c r="W2640" s="60"/>
      <c r="X2640" s="60"/>
      <c r="Y2640" s="59"/>
      <c r="Z2640" s="20"/>
      <c r="AA2640" s="60"/>
      <c r="AB2640" s="60"/>
      <c r="AC2640" s="60"/>
      <c r="AD2640" s="60"/>
      <c r="AE2640" s="22"/>
      <c r="AF2640" s="22"/>
      <c r="AG2640" s="22"/>
      <c r="AH2640" s="22"/>
      <c r="AI2640" s="22"/>
      <c r="AJ2640" s="22"/>
      <c r="AK2640" s="39"/>
      <c r="AL2640" s="39"/>
      <c r="AM2640" s="39"/>
      <c r="AN2640" s="39"/>
      <c r="AO2640" s="39"/>
      <c r="AP2640" s="39"/>
      <c r="AQ2640" s="39"/>
      <c r="AR2640" s="40"/>
      <c r="AS2640" s="39"/>
      <c r="AT2640" s="40"/>
      <c r="AU2640" s="39"/>
      <c r="AV2640" s="39"/>
      <c r="AW2640" s="39"/>
      <c r="AX2640" s="39"/>
      <c r="AY2640" s="39"/>
      <c r="AZ2640" s="40"/>
      <c r="BA2640" s="39"/>
      <c r="BB2640" s="40"/>
      <c r="BC2640" s="39"/>
      <c r="BD2640" s="40"/>
      <c r="BE2640" s="39"/>
      <c r="BF2640" s="39"/>
      <c r="BG2640" s="39"/>
      <c r="BH2640" s="56"/>
      <c r="BI2640" s="56"/>
      <c r="BJ2640" s="133"/>
    </row>
    <row r="2641" spans="1:62" x14ac:dyDescent="0.3">
      <c r="A2641" s="9"/>
      <c r="B2641" s="76"/>
      <c r="C2641" s="9"/>
      <c r="D2641" s="9"/>
      <c r="E2641" s="9"/>
      <c r="F2641" s="15"/>
      <c r="G2641" s="5"/>
      <c r="H2641" s="5"/>
      <c r="I2641" s="9"/>
      <c r="J2641" s="9"/>
      <c r="K2641" s="9"/>
      <c r="L2641" s="9"/>
      <c r="M2641" s="9"/>
      <c r="N2641" s="9"/>
      <c r="O2641" s="9"/>
      <c r="P2641" s="9"/>
      <c r="Q2641" s="9"/>
      <c r="R2641" s="9"/>
      <c r="S2641" s="9"/>
      <c r="T2641" s="9"/>
      <c r="U2641" s="9"/>
      <c r="V2641" s="8"/>
      <c r="W2641" s="8"/>
      <c r="X2641" s="7"/>
      <c r="Y2641" s="18"/>
      <c r="Z2641" s="7"/>
      <c r="AA2641" s="7"/>
      <c r="AB2641" s="7"/>
      <c r="AC2641" s="9"/>
      <c r="AD2641" s="8"/>
      <c r="AE2641" s="14"/>
      <c r="AF2641" s="14"/>
      <c r="AG2641" s="14"/>
      <c r="AH2641" s="14"/>
      <c r="AI2641" s="14"/>
      <c r="AJ2641" s="14"/>
      <c r="AK2641" s="5"/>
      <c r="AL2641" s="6"/>
      <c r="AM2641" s="5"/>
      <c r="AN2641" s="5"/>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row>
    <row r="2642" spans="1:62" x14ac:dyDescent="0.3">
      <c r="A2642" s="9"/>
      <c r="B2642" s="76"/>
      <c r="C2642" s="9"/>
      <c r="D2642" s="9"/>
      <c r="E2642" s="9"/>
      <c r="F2642" s="15"/>
      <c r="G2642" s="5"/>
      <c r="H2642" s="5"/>
      <c r="I2642" s="9"/>
      <c r="J2642" s="9"/>
      <c r="K2642" s="9"/>
      <c r="L2642" s="9"/>
      <c r="M2642" s="9"/>
      <c r="N2642" s="9"/>
      <c r="O2642" s="9"/>
      <c r="P2642" s="9"/>
      <c r="Q2642" s="9"/>
      <c r="R2642" s="9"/>
      <c r="S2642" s="9"/>
      <c r="T2642" s="9"/>
      <c r="U2642" s="9"/>
      <c r="V2642" s="9"/>
      <c r="W2642" s="9"/>
      <c r="Y2642" s="17"/>
      <c r="AA2642" s="9"/>
      <c r="AB2642" s="9"/>
      <c r="AC2642" s="9"/>
      <c r="AD2642" s="9"/>
      <c r="AE2642" s="14"/>
      <c r="AF2642" s="14"/>
      <c r="AG2642" s="14"/>
      <c r="AH2642" s="14"/>
      <c r="AI2642" s="14"/>
      <c r="AJ2642" s="14"/>
      <c r="AK2642" s="6"/>
      <c r="AL2642" s="6"/>
      <c r="AM2642" s="6"/>
      <c r="AN2642" s="6"/>
      <c r="AO2642" s="6"/>
      <c r="AP2642" s="6"/>
      <c r="AQ2642" s="6"/>
      <c r="AR2642" s="6"/>
      <c r="AS2642" s="6"/>
      <c r="AT2642" s="6"/>
      <c r="AU2642" s="39"/>
      <c r="AV2642" s="39"/>
      <c r="AW2642" s="6"/>
      <c r="AX2642" s="6"/>
      <c r="AY2642" s="6"/>
      <c r="AZ2642" s="6"/>
      <c r="BA2642" s="6"/>
      <c r="BB2642" s="6"/>
      <c r="BC2642" s="6"/>
      <c r="BD2642" s="6"/>
      <c r="BE2642" s="6"/>
      <c r="BF2642" s="6"/>
      <c r="BG2642" s="6"/>
      <c r="BH2642" s="6"/>
      <c r="BI2642" s="6"/>
      <c r="BJ2642" s="6"/>
    </row>
    <row r="2643" spans="1:62" x14ac:dyDescent="0.3">
      <c r="A2643" s="9"/>
      <c r="B2643" s="76"/>
      <c r="C2643" s="9"/>
      <c r="D2643" s="9"/>
      <c r="E2643" s="9"/>
      <c r="F2643" s="15"/>
      <c r="G2643" s="5"/>
      <c r="H2643" s="5"/>
      <c r="I2643" s="9"/>
      <c r="J2643" s="9"/>
      <c r="K2643" s="9"/>
      <c r="L2643" s="9"/>
      <c r="M2643" s="9"/>
      <c r="N2643" s="9"/>
      <c r="O2643" s="9"/>
      <c r="P2643" s="9"/>
      <c r="Q2643" s="9"/>
      <c r="R2643" s="9"/>
      <c r="S2643" s="9"/>
      <c r="T2643" s="9"/>
      <c r="U2643" s="9"/>
      <c r="V2643" s="9"/>
      <c r="W2643" s="9"/>
      <c r="Y2643" s="17"/>
      <c r="AA2643" s="9"/>
      <c r="AB2643" s="9"/>
      <c r="AC2643" s="9"/>
      <c r="AD2643" s="9"/>
      <c r="AE2643" s="14"/>
      <c r="AF2643" s="14"/>
      <c r="AG2643" s="14"/>
      <c r="AH2643" s="14"/>
      <c r="AI2643" s="14"/>
      <c r="AJ2643" s="14"/>
      <c r="AK2643" s="6"/>
      <c r="AL2643" s="6"/>
      <c r="AM2643" s="6"/>
      <c r="AN2643" s="6"/>
      <c r="AO2643" s="6"/>
      <c r="AP2643" s="6"/>
      <c r="AQ2643" s="6"/>
      <c r="AR2643" s="6"/>
      <c r="AS2643" s="6"/>
      <c r="AT2643" s="6"/>
      <c r="AU2643" s="39"/>
      <c r="AV2643" s="39"/>
      <c r="AW2643" s="6"/>
      <c r="AX2643" s="6"/>
      <c r="AY2643" s="6"/>
      <c r="AZ2643" s="6"/>
      <c r="BA2643" s="6"/>
      <c r="BB2643" s="6"/>
      <c r="BC2643" s="6"/>
      <c r="BD2643" s="6"/>
      <c r="BE2643" s="6"/>
      <c r="BF2643" s="6"/>
      <c r="BG2643" s="6"/>
      <c r="BH2643" s="6"/>
      <c r="BI2643" s="6"/>
      <c r="BJ2643" s="6"/>
    </row>
    <row r="2644" spans="1:62" ht="13.5" customHeight="1" x14ac:dyDescent="0.35">
      <c r="A2644" s="120"/>
      <c r="B2644" s="19"/>
      <c r="C2644" s="1"/>
      <c r="D2644" s="9"/>
      <c r="E2644" s="1"/>
      <c r="F2644" s="15"/>
      <c r="G2644" s="37"/>
      <c r="H2644" s="5"/>
      <c r="I2644" s="22"/>
      <c r="J2644" s="22"/>
      <c r="K2644" s="22"/>
      <c r="L2644" s="60"/>
      <c r="M2644" s="60"/>
      <c r="N2644" s="60"/>
      <c r="O2644" s="60"/>
      <c r="P2644" s="60"/>
      <c r="Q2644" s="60"/>
      <c r="R2644" s="60"/>
      <c r="S2644" s="60"/>
      <c r="T2644" s="60"/>
      <c r="U2644" s="60"/>
      <c r="V2644" s="60"/>
      <c r="W2644" s="60"/>
      <c r="X2644" s="60"/>
      <c r="Y2644" s="59"/>
      <c r="Z2644" s="20"/>
      <c r="AA2644" s="60"/>
      <c r="AB2644" s="60"/>
      <c r="AC2644" s="60"/>
      <c r="AD2644" s="60"/>
      <c r="AE2644" s="22"/>
      <c r="AF2644" s="22"/>
      <c r="AG2644" s="22"/>
      <c r="AH2644" s="22"/>
      <c r="AI2644" s="22"/>
      <c r="AJ2644" s="22"/>
      <c r="AK2644" s="39"/>
      <c r="AL2644" s="39"/>
      <c r="AM2644" s="39"/>
      <c r="AN2644" s="39"/>
      <c r="AO2644" s="39"/>
      <c r="AP2644" s="39"/>
      <c r="AQ2644" s="39"/>
      <c r="AR2644" s="40"/>
      <c r="AS2644" s="39"/>
      <c r="AT2644" s="40"/>
      <c r="AU2644" s="39"/>
      <c r="AV2644" s="39"/>
      <c r="AW2644" s="39"/>
      <c r="AX2644" s="39"/>
      <c r="AY2644" s="39"/>
      <c r="AZ2644" s="40"/>
      <c r="BA2644" s="39"/>
      <c r="BB2644" s="40"/>
      <c r="BC2644" s="39"/>
      <c r="BD2644" s="40"/>
      <c r="BE2644" s="39"/>
      <c r="BF2644" s="39"/>
      <c r="BG2644" s="39"/>
      <c r="BH2644" s="56"/>
      <c r="BI2644" s="56"/>
      <c r="BJ2644" s="133"/>
    </row>
    <row r="2645" spans="1:62" x14ac:dyDescent="0.3">
      <c r="A2645" s="9"/>
      <c r="B2645" s="76"/>
      <c r="C2645" s="9"/>
      <c r="D2645" s="9"/>
      <c r="E2645" s="9"/>
      <c r="F2645" s="15"/>
      <c r="G2645" s="5"/>
      <c r="H2645" s="5"/>
      <c r="I2645" s="9"/>
      <c r="J2645" s="9"/>
      <c r="K2645" s="9"/>
      <c r="L2645" s="9"/>
      <c r="M2645" s="9"/>
      <c r="N2645" s="9"/>
      <c r="O2645" s="9"/>
      <c r="P2645" s="9"/>
      <c r="Q2645" s="9"/>
      <c r="R2645" s="9"/>
      <c r="S2645" s="9"/>
      <c r="T2645" s="9"/>
      <c r="U2645" s="9"/>
      <c r="V2645" s="8"/>
      <c r="W2645" s="8"/>
      <c r="X2645" s="7"/>
      <c r="Y2645" s="18"/>
      <c r="Z2645" s="7"/>
      <c r="AA2645" s="7"/>
      <c r="AB2645" s="7"/>
      <c r="AC2645" s="9"/>
      <c r="AD2645" s="8"/>
      <c r="AE2645" s="14"/>
      <c r="AF2645" s="14"/>
      <c r="AG2645" s="14"/>
      <c r="AH2645" s="14"/>
      <c r="AI2645" s="14"/>
      <c r="AJ2645" s="14"/>
      <c r="AK2645" s="5"/>
      <c r="AL2645" s="6"/>
      <c r="AM2645" s="5"/>
      <c r="AN2645" s="5"/>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row>
    <row r="2646" spans="1:62" ht="13.5" customHeight="1" x14ac:dyDescent="0.35">
      <c r="A2646" s="120"/>
      <c r="B2646" s="19"/>
      <c r="C2646" s="1"/>
      <c r="D2646" s="9"/>
      <c r="E2646" s="1"/>
      <c r="F2646" s="15"/>
      <c r="G2646" s="37"/>
      <c r="H2646" s="5"/>
      <c r="I2646" s="22"/>
      <c r="J2646" s="22"/>
      <c r="K2646" s="22"/>
      <c r="L2646" s="60"/>
      <c r="M2646" s="60"/>
      <c r="N2646" s="60"/>
      <c r="O2646" s="60"/>
      <c r="P2646" s="60"/>
      <c r="Q2646" s="60"/>
      <c r="R2646" s="60"/>
      <c r="S2646" s="60"/>
      <c r="T2646" s="60"/>
      <c r="U2646" s="60"/>
      <c r="V2646" s="60"/>
      <c r="W2646" s="60"/>
      <c r="X2646" s="60"/>
      <c r="Y2646" s="59"/>
      <c r="Z2646" s="20"/>
      <c r="AA2646" s="60"/>
      <c r="AB2646" s="60"/>
      <c r="AC2646" s="60"/>
      <c r="AD2646" s="60"/>
      <c r="AE2646" s="22"/>
      <c r="AF2646" s="22"/>
      <c r="AG2646" s="22"/>
      <c r="AH2646" s="22"/>
      <c r="AI2646" s="22"/>
      <c r="AJ2646" s="22"/>
      <c r="AK2646" s="39"/>
      <c r="AL2646" s="39"/>
      <c r="AM2646" s="39"/>
      <c r="AN2646" s="39"/>
      <c r="AO2646" s="39"/>
      <c r="AP2646" s="39"/>
      <c r="AQ2646" s="39"/>
      <c r="AR2646" s="40"/>
      <c r="AS2646" s="39"/>
      <c r="AT2646" s="40"/>
      <c r="AU2646" s="39"/>
      <c r="AV2646" s="39"/>
      <c r="AW2646" s="39"/>
      <c r="AX2646" s="39"/>
      <c r="AY2646" s="39"/>
      <c r="AZ2646" s="40"/>
      <c r="BA2646" s="39"/>
      <c r="BB2646" s="40"/>
      <c r="BC2646" s="39"/>
      <c r="BD2646" s="40"/>
      <c r="BE2646" s="39"/>
      <c r="BF2646" s="39"/>
      <c r="BG2646" s="39"/>
      <c r="BH2646" s="56"/>
      <c r="BI2646" s="56"/>
      <c r="BJ2646" s="133"/>
    </row>
    <row r="2647" spans="1:62" x14ac:dyDescent="0.3">
      <c r="A2647" s="135"/>
      <c r="B2647" s="76"/>
      <c r="C2647" s="9"/>
      <c r="D2647" s="9"/>
      <c r="E2647" s="9"/>
      <c r="F2647" s="15"/>
      <c r="G2647" s="5"/>
      <c r="H2647" s="5"/>
      <c r="I2647" s="9"/>
      <c r="J2647" s="9"/>
      <c r="K2647" s="9"/>
      <c r="L2647" s="9"/>
      <c r="M2647" s="9"/>
      <c r="N2647" s="9"/>
      <c r="O2647" s="9"/>
      <c r="P2647" s="9"/>
      <c r="Q2647" s="9"/>
      <c r="R2647" s="9"/>
      <c r="S2647" s="9"/>
      <c r="T2647" s="9"/>
      <c r="U2647" s="9"/>
      <c r="V2647" s="8"/>
      <c r="W2647" s="8"/>
      <c r="X2647" s="7"/>
      <c r="Y2647" s="18"/>
      <c r="Z2647" s="7"/>
      <c r="AA2647" s="7"/>
      <c r="AB2647" s="7"/>
      <c r="AC2647" s="9"/>
      <c r="AD2647" s="8"/>
      <c r="AE2647" s="14"/>
      <c r="AF2647" s="14"/>
      <c r="AG2647" s="14"/>
      <c r="AH2647" s="14"/>
      <c r="AI2647" s="14"/>
      <c r="AJ2647" s="14"/>
      <c r="AK2647" s="136"/>
      <c r="AL2647" s="6"/>
      <c r="AM2647" s="5"/>
      <c r="AN2647" s="5"/>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row>
    <row r="2648" spans="1:62" ht="13.5" customHeight="1" x14ac:dyDescent="0.35">
      <c r="A2648" s="120"/>
      <c r="B2648" s="76"/>
      <c r="C2648" s="1"/>
      <c r="D2648" s="9"/>
      <c r="E2648" s="1"/>
      <c r="F2648" s="15"/>
      <c r="G2648" s="5"/>
      <c r="H2648" s="5"/>
      <c r="I2648" s="22"/>
      <c r="J2648" s="22"/>
      <c r="K2648" s="22"/>
      <c r="L2648" s="60"/>
      <c r="M2648" s="60"/>
      <c r="N2648" s="60"/>
      <c r="O2648" s="60"/>
      <c r="P2648" s="60"/>
      <c r="Q2648" s="60"/>
      <c r="R2648" s="60"/>
      <c r="S2648" s="60"/>
      <c r="T2648" s="60"/>
      <c r="U2648" s="60"/>
      <c r="V2648" s="60"/>
      <c r="W2648" s="60"/>
      <c r="X2648" s="60"/>
      <c r="Y2648" s="59"/>
      <c r="Z2648" s="20"/>
      <c r="AA2648" s="60"/>
      <c r="AB2648" s="60"/>
      <c r="AC2648" s="60"/>
      <c r="AD2648" s="60"/>
      <c r="AE2648" s="22"/>
      <c r="AF2648" s="22"/>
      <c r="AG2648" s="22"/>
      <c r="AH2648" s="22"/>
      <c r="AI2648" s="22"/>
      <c r="AJ2648" s="22"/>
      <c r="AK2648" s="39"/>
      <c r="AL2648" s="39"/>
      <c r="AM2648" s="39"/>
      <c r="AN2648" s="39"/>
      <c r="AO2648" s="39"/>
      <c r="AP2648" s="39"/>
      <c r="AQ2648" s="39"/>
      <c r="AR2648" s="40"/>
      <c r="AS2648" s="39"/>
      <c r="AT2648" s="40"/>
      <c r="AU2648" s="39"/>
      <c r="AV2648" s="39"/>
      <c r="AW2648" s="39"/>
      <c r="AX2648" s="39"/>
      <c r="AY2648" s="39"/>
      <c r="AZ2648" s="40"/>
      <c r="BA2648" s="39"/>
      <c r="BB2648" s="40"/>
      <c r="BC2648" s="39"/>
      <c r="BD2648" s="40"/>
      <c r="BE2648" s="39"/>
      <c r="BF2648" s="39"/>
      <c r="BG2648" s="39"/>
      <c r="BH2648" s="56"/>
      <c r="BI2648" s="56"/>
      <c r="BJ2648" s="133"/>
    </row>
    <row r="2649" spans="1:62" x14ac:dyDescent="0.3">
      <c r="A2649" s="9"/>
      <c r="B2649" s="76"/>
      <c r="C2649" s="9"/>
      <c r="D2649" s="9"/>
      <c r="E2649" s="9"/>
      <c r="F2649" s="15"/>
      <c r="G2649" s="5"/>
      <c r="H2649" s="5"/>
      <c r="I2649" s="9"/>
      <c r="J2649" s="9"/>
      <c r="K2649" s="9"/>
      <c r="L2649" s="9"/>
      <c r="M2649" s="9"/>
      <c r="N2649" s="9"/>
      <c r="O2649" s="9"/>
      <c r="P2649" s="9"/>
      <c r="Q2649" s="9"/>
      <c r="R2649" s="9"/>
      <c r="S2649" s="9"/>
      <c r="T2649" s="9"/>
      <c r="U2649" s="9"/>
      <c r="V2649" s="9"/>
      <c r="W2649" s="9"/>
      <c r="Y2649" s="17"/>
      <c r="AA2649" s="9"/>
      <c r="AB2649" s="9"/>
      <c r="AC2649" s="9"/>
      <c r="AD2649" s="9"/>
      <c r="AE2649" s="14"/>
      <c r="AF2649" s="14"/>
      <c r="AG2649" s="14"/>
      <c r="AH2649" s="14"/>
      <c r="AI2649" s="14"/>
      <c r="AJ2649" s="14"/>
      <c r="AK2649" s="6"/>
      <c r="AL2649" s="6"/>
      <c r="AM2649" s="6"/>
      <c r="AN2649" s="6"/>
      <c r="AO2649" s="6"/>
      <c r="AP2649" s="6"/>
      <c r="AQ2649" s="6"/>
      <c r="AR2649" s="6"/>
      <c r="AS2649" s="6"/>
      <c r="AT2649" s="6"/>
      <c r="AU2649" s="39"/>
      <c r="AV2649" s="39"/>
      <c r="AW2649" s="6"/>
      <c r="AX2649" s="6"/>
      <c r="AY2649" s="6"/>
      <c r="AZ2649" s="6"/>
      <c r="BA2649" s="6"/>
      <c r="BB2649" s="6"/>
      <c r="BC2649" s="6"/>
      <c r="BD2649" s="6"/>
      <c r="BE2649" s="6"/>
      <c r="BF2649" s="6"/>
      <c r="BG2649" s="6"/>
      <c r="BH2649" s="6"/>
      <c r="BI2649" s="6"/>
      <c r="BJ2649" s="6"/>
    </row>
    <row r="2650" spans="1:62" ht="13.5" customHeight="1" x14ac:dyDescent="0.35">
      <c r="A2650" s="120"/>
      <c r="B2650" s="19"/>
      <c r="C2650" s="1"/>
      <c r="D2650" s="9"/>
      <c r="E2650" s="1"/>
      <c r="F2650" s="15"/>
      <c r="G2650" s="37"/>
      <c r="H2650" s="5"/>
      <c r="I2650" s="22"/>
      <c r="J2650" s="22"/>
      <c r="K2650" s="22"/>
      <c r="L2650" s="60"/>
      <c r="M2650" s="60"/>
      <c r="N2650" s="60"/>
      <c r="O2650" s="60"/>
      <c r="P2650" s="60"/>
      <c r="Q2650" s="60"/>
      <c r="R2650" s="60"/>
      <c r="S2650" s="60"/>
      <c r="T2650" s="60"/>
      <c r="U2650" s="60"/>
      <c r="V2650" s="60"/>
      <c r="W2650" s="60"/>
      <c r="X2650" s="60"/>
      <c r="Y2650" s="59"/>
      <c r="Z2650" s="20"/>
      <c r="AA2650" s="60"/>
      <c r="AB2650" s="60"/>
      <c r="AC2650" s="60"/>
      <c r="AD2650" s="60"/>
      <c r="AE2650" s="22"/>
      <c r="AF2650" s="22"/>
      <c r="AG2650" s="22"/>
      <c r="AH2650" s="22"/>
      <c r="AI2650" s="22"/>
      <c r="AJ2650" s="22"/>
      <c r="AK2650" s="39"/>
      <c r="AL2650" s="39"/>
      <c r="AM2650" s="39"/>
      <c r="AN2650" s="39"/>
      <c r="AO2650" s="39"/>
      <c r="AP2650" s="39"/>
      <c r="AQ2650" s="39"/>
      <c r="AR2650" s="40"/>
      <c r="AS2650" s="39"/>
      <c r="AT2650" s="40"/>
      <c r="AU2650" s="39"/>
      <c r="AV2650" s="39"/>
      <c r="AW2650" s="39"/>
      <c r="AX2650" s="39"/>
      <c r="AY2650" s="39"/>
      <c r="AZ2650" s="40"/>
      <c r="BA2650" s="39"/>
      <c r="BB2650" s="40"/>
      <c r="BC2650" s="39"/>
      <c r="BD2650" s="40"/>
      <c r="BE2650" s="39"/>
      <c r="BF2650" s="39"/>
      <c r="BG2650" s="39"/>
      <c r="BH2650" s="56"/>
      <c r="BI2650" s="56"/>
      <c r="BJ2650" s="133"/>
    </row>
    <row r="2651" spans="1:62" x14ac:dyDescent="0.3">
      <c r="A2651" s="9"/>
      <c r="B2651" s="76"/>
      <c r="C2651" s="9"/>
      <c r="D2651" s="9"/>
      <c r="E2651" s="9"/>
      <c r="F2651" s="15"/>
      <c r="G2651" s="5"/>
      <c r="H2651" s="5"/>
      <c r="I2651" s="9"/>
      <c r="J2651" s="9"/>
      <c r="K2651" s="9"/>
      <c r="L2651" s="9"/>
      <c r="M2651" s="9"/>
      <c r="N2651" s="9"/>
      <c r="O2651" s="9"/>
      <c r="P2651" s="9"/>
      <c r="Q2651" s="9"/>
      <c r="R2651" s="9"/>
      <c r="S2651" s="9"/>
      <c r="T2651" s="9"/>
      <c r="U2651" s="9"/>
      <c r="V2651" s="8"/>
      <c r="W2651" s="8"/>
      <c r="X2651" s="7"/>
      <c r="Y2651" s="18"/>
      <c r="Z2651" s="7"/>
      <c r="AA2651" s="7"/>
      <c r="AB2651" s="7"/>
      <c r="AC2651" s="9"/>
      <c r="AD2651" s="8"/>
      <c r="AE2651" s="14"/>
      <c r="AF2651" s="14"/>
      <c r="AG2651" s="14"/>
      <c r="AH2651" s="14"/>
      <c r="AI2651" s="14"/>
      <c r="AJ2651" s="14"/>
      <c r="AK2651" s="5"/>
      <c r="AL2651" s="6"/>
      <c r="AM2651" s="5"/>
      <c r="AN2651" s="5"/>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row>
    <row r="2652" spans="1:62" x14ac:dyDescent="0.3">
      <c r="A2652" s="9"/>
      <c r="B2652" s="76"/>
      <c r="C2652" s="9"/>
      <c r="D2652" s="9"/>
      <c r="E2652" s="9"/>
      <c r="F2652" s="15"/>
      <c r="G2652" s="5"/>
      <c r="H2652" s="5"/>
      <c r="I2652" s="9"/>
      <c r="J2652" s="9"/>
      <c r="K2652" s="9"/>
      <c r="L2652" s="9"/>
      <c r="M2652" s="9"/>
      <c r="N2652" s="9"/>
      <c r="O2652" s="9"/>
      <c r="P2652" s="9"/>
      <c r="Q2652" s="9"/>
      <c r="R2652" s="9"/>
      <c r="S2652" s="9"/>
      <c r="T2652" s="9"/>
      <c r="U2652" s="9"/>
      <c r="V2652" s="9"/>
      <c r="W2652" s="9"/>
      <c r="Y2652" s="17"/>
      <c r="AA2652" s="9"/>
      <c r="AB2652" s="9"/>
      <c r="AC2652" s="9"/>
      <c r="AD2652" s="9"/>
      <c r="AE2652" s="14"/>
      <c r="AF2652" s="14"/>
      <c r="AG2652" s="14"/>
      <c r="AH2652" s="14"/>
      <c r="AI2652" s="14"/>
      <c r="AJ2652" s="14"/>
      <c r="AK2652" s="6"/>
      <c r="AL2652" s="6"/>
      <c r="AM2652" s="6"/>
      <c r="AN2652" s="6"/>
      <c r="AO2652" s="6"/>
      <c r="AP2652" s="6"/>
      <c r="AQ2652" s="6"/>
      <c r="AR2652" s="6"/>
      <c r="AS2652" s="6"/>
      <c r="AT2652" s="6"/>
      <c r="AU2652" s="39"/>
      <c r="AV2652" s="39"/>
      <c r="AW2652" s="6"/>
      <c r="AX2652" s="6"/>
      <c r="AY2652" s="6"/>
      <c r="AZ2652" s="6"/>
      <c r="BA2652" s="6"/>
      <c r="BB2652" s="6"/>
      <c r="BC2652" s="6"/>
      <c r="BD2652" s="6"/>
      <c r="BE2652" s="6"/>
      <c r="BF2652" s="6"/>
      <c r="BG2652" s="6"/>
      <c r="BH2652" s="6"/>
      <c r="BI2652" s="6"/>
      <c r="BJ2652" s="6"/>
    </row>
    <row r="2653" spans="1:62" x14ac:dyDescent="0.3">
      <c r="A2653" s="9"/>
      <c r="B2653" s="76"/>
      <c r="C2653" s="9"/>
      <c r="D2653" s="9"/>
      <c r="E2653" s="9"/>
      <c r="F2653" s="15"/>
      <c r="G2653" s="5"/>
      <c r="H2653" s="5"/>
      <c r="I2653" s="9"/>
      <c r="J2653" s="9"/>
      <c r="K2653" s="9"/>
      <c r="L2653" s="9"/>
      <c r="M2653" s="9"/>
      <c r="N2653" s="9"/>
      <c r="O2653" s="9"/>
      <c r="P2653" s="9"/>
      <c r="Q2653" s="9"/>
      <c r="R2653" s="9"/>
      <c r="S2653" s="9"/>
      <c r="T2653" s="9"/>
      <c r="U2653" s="9"/>
      <c r="V2653" s="9"/>
      <c r="W2653" s="9"/>
      <c r="Y2653" s="17"/>
      <c r="AA2653" s="9"/>
      <c r="AB2653" s="9"/>
      <c r="AC2653" s="9"/>
      <c r="AD2653" s="9"/>
      <c r="AE2653" s="14"/>
      <c r="AF2653" s="14"/>
      <c r="AG2653" s="14"/>
      <c r="AH2653" s="14"/>
      <c r="AI2653" s="14"/>
      <c r="AJ2653" s="14"/>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row>
    <row r="2654" spans="1:62" ht="13.5" customHeight="1" x14ac:dyDescent="0.35">
      <c r="A2654" s="120"/>
      <c r="B2654" s="19"/>
      <c r="C2654" s="1"/>
      <c r="D2654" s="9"/>
      <c r="E2654" s="1"/>
      <c r="F2654" s="15"/>
      <c r="G2654" s="37"/>
      <c r="H2654" s="5"/>
      <c r="I2654" s="22"/>
      <c r="J2654" s="22"/>
      <c r="K2654" s="22"/>
      <c r="L2654" s="60"/>
      <c r="M2654" s="60"/>
      <c r="N2654" s="60"/>
      <c r="O2654" s="60"/>
      <c r="P2654" s="60"/>
      <c r="Q2654" s="60"/>
      <c r="R2654" s="60"/>
      <c r="S2654" s="60"/>
      <c r="T2654" s="60"/>
      <c r="U2654" s="60"/>
      <c r="V2654" s="60"/>
      <c r="W2654" s="60"/>
      <c r="X2654" s="60"/>
      <c r="Y2654" s="59"/>
      <c r="Z2654" s="20"/>
      <c r="AA2654" s="60"/>
      <c r="AB2654" s="60"/>
      <c r="AC2654" s="60"/>
      <c r="AD2654" s="60"/>
      <c r="AE2654" s="22"/>
      <c r="AF2654" s="22"/>
      <c r="AG2654" s="22"/>
      <c r="AH2654" s="22"/>
      <c r="AI2654" s="22"/>
      <c r="AJ2654" s="22"/>
      <c r="AK2654" s="39"/>
      <c r="AL2654" s="39"/>
      <c r="AM2654" s="39"/>
      <c r="AN2654" s="39"/>
      <c r="AO2654" s="39"/>
      <c r="AP2654" s="39"/>
      <c r="AQ2654" s="39"/>
      <c r="AR2654" s="40"/>
      <c r="AS2654" s="39"/>
      <c r="AT2654" s="40"/>
      <c r="AU2654" s="39"/>
      <c r="AV2654" s="39"/>
      <c r="AW2654" s="39"/>
      <c r="AX2654" s="39"/>
      <c r="AY2654" s="39"/>
      <c r="AZ2654" s="40"/>
      <c r="BA2654" s="39"/>
      <c r="BB2654" s="40"/>
      <c r="BC2654" s="39"/>
      <c r="BD2654" s="40"/>
      <c r="BE2654" s="39"/>
      <c r="BF2654" s="39"/>
      <c r="BG2654" s="39"/>
      <c r="BH2654" s="56"/>
      <c r="BI2654" s="56"/>
      <c r="BJ2654" s="133"/>
    </row>
    <row r="2655" spans="1:62" ht="13.5" customHeight="1" x14ac:dyDescent="0.35">
      <c r="A2655" s="120"/>
      <c r="B2655" s="76"/>
      <c r="C2655" s="1"/>
      <c r="D2655" s="9"/>
      <c r="E2655" s="1"/>
      <c r="F2655" s="15"/>
      <c r="G2655" s="5"/>
      <c r="H2655" s="5"/>
      <c r="I2655" s="22"/>
      <c r="J2655" s="22"/>
      <c r="K2655" s="22"/>
      <c r="L2655" s="60"/>
      <c r="M2655" s="60"/>
      <c r="N2655" s="60"/>
      <c r="O2655" s="60"/>
      <c r="P2655" s="60"/>
      <c r="Q2655" s="60"/>
      <c r="R2655" s="60"/>
      <c r="S2655" s="60"/>
      <c r="T2655" s="60"/>
      <c r="U2655" s="60"/>
      <c r="V2655" s="60"/>
      <c r="W2655" s="60"/>
      <c r="X2655" s="60"/>
      <c r="Y2655" s="59"/>
      <c r="Z2655" s="20"/>
      <c r="AA2655" s="60"/>
      <c r="AB2655" s="60"/>
      <c r="AC2655" s="60"/>
      <c r="AD2655" s="60"/>
      <c r="AE2655" s="22"/>
      <c r="AF2655" s="22"/>
      <c r="AG2655" s="22"/>
      <c r="AH2655" s="22"/>
      <c r="AI2655" s="22"/>
      <c r="AJ2655" s="22"/>
      <c r="AK2655" s="39"/>
      <c r="AL2655" s="39"/>
      <c r="AM2655" s="39"/>
      <c r="AN2655" s="39"/>
      <c r="AO2655" s="39"/>
      <c r="AP2655" s="39"/>
      <c r="AQ2655" s="39"/>
      <c r="AR2655" s="40"/>
      <c r="AS2655" s="39"/>
      <c r="AT2655" s="40"/>
      <c r="AU2655" s="39"/>
      <c r="AV2655" s="39"/>
      <c r="AW2655" s="39"/>
      <c r="AX2655" s="39"/>
      <c r="AY2655" s="39"/>
      <c r="AZ2655" s="40"/>
      <c r="BA2655" s="39"/>
      <c r="BB2655" s="40"/>
      <c r="BC2655" s="39"/>
      <c r="BD2655" s="40"/>
      <c r="BE2655" s="39"/>
      <c r="BF2655" s="39"/>
      <c r="BG2655" s="39"/>
      <c r="BH2655" s="56"/>
      <c r="BI2655" s="56"/>
      <c r="BJ2655" s="133"/>
    </row>
    <row r="2656" spans="1:62" x14ac:dyDescent="0.3">
      <c r="A2656" s="135"/>
      <c r="B2656" s="76"/>
      <c r="C2656" s="9"/>
      <c r="D2656" s="9"/>
      <c r="E2656" s="9"/>
      <c r="F2656" s="15"/>
      <c r="G2656" s="5"/>
      <c r="H2656" s="5"/>
      <c r="I2656" s="9"/>
      <c r="J2656" s="9"/>
      <c r="K2656" s="9"/>
      <c r="L2656" s="9"/>
      <c r="M2656" s="9"/>
      <c r="N2656" s="9"/>
      <c r="O2656" s="9"/>
      <c r="P2656" s="9"/>
      <c r="Q2656" s="9"/>
      <c r="R2656" s="9"/>
      <c r="S2656" s="9"/>
      <c r="T2656" s="9"/>
      <c r="U2656" s="9"/>
      <c r="V2656" s="8"/>
      <c r="W2656" s="8"/>
      <c r="X2656" s="7"/>
      <c r="Y2656" s="18"/>
      <c r="Z2656" s="7"/>
      <c r="AA2656" s="7"/>
      <c r="AB2656" s="7"/>
      <c r="AC2656" s="9"/>
      <c r="AD2656" s="8"/>
      <c r="AE2656" s="14"/>
      <c r="AF2656" s="14"/>
      <c r="AG2656" s="14"/>
      <c r="AH2656" s="14"/>
      <c r="AI2656" s="14"/>
      <c r="AJ2656" s="14"/>
      <c r="AK2656" s="136"/>
      <c r="AL2656" s="6"/>
      <c r="AM2656" s="5"/>
      <c r="AN2656" s="5"/>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row>
    <row r="2657" spans="1:62" x14ac:dyDescent="0.3">
      <c r="A2657" s="9"/>
      <c r="B2657" s="76"/>
      <c r="C2657" s="9"/>
      <c r="D2657" s="9"/>
      <c r="E2657" s="9"/>
      <c r="F2657" s="15"/>
      <c r="G2657" s="5"/>
      <c r="H2657" s="5"/>
      <c r="I2657" s="9"/>
      <c r="J2657" s="9"/>
      <c r="K2657" s="9"/>
      <c r="L2657" s="9"/>
      <c r="M2657" s="9"/>
      <c r="N2657" s="9"/>
      <c r="O2657" s="9"/>
      <c r="P2657" s="9"/>
      <c r="Q2657" s="9"/>
      <c r="R2657" s="9"/>
      <c r="S2657" s="9"/>
      <c r="T2657" s="9"/>
      <c r="U2657" s="9"/>
      <c r="V2657" s="9"/>
      <c r="W2657" s="9"/>
      <c r="Y2657" s="17"/>
      <c r="AA2657" s="9"/>
      <c r="AB2657" s="9"/>
      <c r="AC2657" s="9"/>
      <c r="AD2657" s="9"/>
      <c r="AE2657" s="14"/>
      <c r="AF2657" s="14"/>
      <c r="AG2657" s="14"/>
      <c r="AH2657" s="14"/>
      <c r="AI2657" s="14"/>
      <c r="AJ2657" s="14"/>
      <c r="AK2657" s="6"/>
      <c r="AL2657" s="6"/>
      <c r="AM2657" s="6"/>
      <c r="AN2657" s="6"/>
      <c r="AO2657" s="6"/>
      <c r="AP2657" s="6"/>
      <c r="AQ2657" s="6"/>
      <c r="AR2657" s="6"/>
      <c r="AS2657" s="6"/>
      <c r="AT2657" s="6"/>
      <c r="AU2657" s="39"/>
      <c r="AV2657" s="39"/>
      <c r="AW2657" s="6"/>
      <c r="AX2657" s="6"/>
      <c r="AY2657" s="6"/>
      <c r="AZ2657" s="6"/>
      <c r="BA2657" s="6"/>
      <c r="BB2657" s="6"/>
      <c r="BC2657" s="6"/>
      <c r="BD2657" s="6"/>
      <c r="BE2657" s="6"/>
      <c r="BF2657" s="6"/>
      <c r="BG2657" s="6"/>
      <c r="BH2657" s="6"/>
      <c r="BI2657" s="6"/>
      <c r="BJ2657" s="6"/>
    </row>
    <row r="2658" spans="1:62" x14ac:dyDescent="0.3">
      <c r="A2658" s="9"/>
      <c r="B2658" s="76"/>
      <c r="C2658" s="9"/>
      <c r="D2658" s="9"/>
      <c r="E2658" s="9"/>
      <c r="F2658" s="15"/>
      <c r="G2658" s="5"/>
      <c r="H2658" s="5"/>
      <c r="I2658" s="9"/>
      <c r="J2658" s="9"/>
      <c r="K2658" s="9"/>
      <c r="L2658" s="9"/>
      <c r="M2658" s="9"/>
      <c r="N2658" s="9"/>
      <c r="O2658" s="9"/>
      <c r="P2658" s="9"/>
      <c r="Q2658" s="9"/>
      <c r="R2658" s="9"/>
      <c r="S2658" s="9"/>
      <c r="T2658" s="9"/>
      <c r="U2658" s="9"/>
      <c r="V2658" s="8"/>
      <c r="W2658" s="8"/>
      <c r="X2658" s="7"/>
      <c r="Y2658" s="18"/>
      <c r="Z2658" s="7"/>
      <c r="AA2658" s="7"/>
      <c r="AB2658" s="7"/>
      <c r="AC2658" s="9"/>
      <c r="AD2658" s="8"/>
      <c r="AE2658" s="14"/>
      <c r="AF2658" s="14"/>
      <c r="AG2658" s="14"/>
      <c r="AH2658" s="14"/>
      <c r="AI2658" s="14"/>
      <c r="AJ2658" s="14"/>
      <c r="AK2658" s="5"/>
      <c r="AL2658" s="6"/>
      <c r="AM2658" s="5"/>
      <c r="AN2658" s="5"/>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row>
    <row r="2659" spans="1:62" x14ac:dyDescent="0.3">
      <c r="A2659" s="135"/>
      <c r="B2659" s="76"/>
      <c r="C2659" s="9"/>
      <c r="D2659" s="9"/>
      <c r="E2659" s="9"/>
      <c r="F2659" s="15"/>
      <c r="G2659" s="5"/>
      <c r="H2659" s="5"/>
      <c r="I2659" s="9"/>
      <c r="J2659" s="9"/>
      <c r="K2659" s="9"/>
      <c r="L2659" s="9"/>
      <c r="M2659" s="9"/>
      <c r="N2659" s="9"/>
      <c r="O2659" s="9"/>
      <c r="P2659" s="9"/>
      <c r="Q2659" s="9"/>
      <c r="R2659" s="9"/>
      <c r="S2659" s="9"/>
      <c r="T2659" s="9"/>
      <c r="U2659" s="9"/>
      <c r="V2659" s="8"/>
      <c r="W2659" s="8"/>
      <c r="X2659" s="7"/>
      <c r="Y2659" s="18"/>
      <c r="Z2659" s="7"/>
      <c r="AA2659" s="7"/>
      <c r="AB2659" s="7"/>
      <c r="AC2659" s="9"/>
      <c r="AD2659" s="8"/>
      <c r="AE2659" s="14"/>
      <c r="AF2659" s="14"/>
      <c r="AG2659" s="14"/>
      <c r="AH2659" s="14"/>
      <c r="AI2659" s="14"/>
      <c r="AJ2659" s="14"/>
      <c r="AK2659" s="136"/>
      <c r="AL2659" s="6"/>
      <c r="AM2659" s="5"/>
      <c r="AN2659" s="5"/>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row>
    <row r="2660" spans="1:62" x14ac:dyDescent="0.3">
      <c r="A2660" s="135"/>
      <c r="B2660" s="76"/>
      <c r="C2660" s="9"/>
      <c r="D2660" s="9"/>
      <c r="E2660" s="9"/>
      <c r="F2660" s="15"/>
      <c r="G2660" s="5"/>
      <c r="H2660" s="5"/>
      <c r="I2660" s="9"/>
      <c r="J2660" s="9"/>
      <c r="K2660" s="9"/>
      <c r="L2660" s="9"/>
      <c r="M2660" s="9"/>
      <c r="N2660" s="9"/>
      <c r="O2660" s="9"/>
      <c r="P2660" s="9"/>
      <c r="Q2660" s="9"/>
      <c r="R2660" s="9"/>
      <c r="S2660" s="9"/>
      <c r="T2660" s="9"/>
      <c r="U2660" s="9"/>
      <c r="V2660" s="8"/>
      <c r="W2660" s="8"/>
      <c r="X2660" s="7"/>
      <c r="Y2660" s="18"/>
      <c r="Z2660" s="7"/>
      <c r="AA2660" s="7"/>
      <c r="AB2660" s="7"/>
      <c r="AC2660" s="9"/>
      <c r="AD2660" s="8"/>
      <c r="AE2660" s="14"/>
      <c r="AF2660" s="14"/>
      <c r="AG2660" s="14"/>
      <c r="AH2660" s="14"/>
      <c r="AI2660" s="14"/>
      <c r="AJ2660" s="14"/>
      <c r="AK2660" s="136"/>
      <c r="AL2660" s="6"/>
      <c r="AM2660" s="5"/>
      <c r="AN2660" s="5"/>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row>
    <row r="2661" spans="1:62" ht="13.5" customHeight="1" x14ac:dyDescent="0.35">
      <c r="A2661" s="120"/>
      <c r="B2661" s="76"/>
      <c r="C2661" s="1"/>
      <c r="D2661" s="9"/>
      <c r="E2661" s="1"/>
      <c r="F2661" s="15"/>
      <c r="G2661" s="5"/>
      <c r="H2661" s="5"/>
      <c r="I2661" s="22"/>
      <c r="J2661" s="22"/>
      <c r="K2661" s="22"/>
      <c r="L2661" s="60"/>
      <c r="M2661" s="60"/>
      <c r="N2661" s="60"/>
      <c r="O2661" s="60"/>
      <c r="P2661" s="60"/>
      <c r="Q2661" s="60"/>
      <c r="R2661" s="60"/>
      <c r="S2661" s="60"/>
      <c r="T2661" s="60"/>
      <c r="U2661" s="60"/>
      <c r="V2661" s="60"/>
      <c r="W2661" s="60"/>
      <c r="X2661" s="60"/>
      <c r="Y2661" s="59"/>
      <c r="Z2661" s="20"/>
      <c r="AA2661" s="60"/>
      <c r="AB2661" s="60"/>
      <c r="AC2661" s="60"/>
      <c r="AD2661" s="60"/>
      <c r="AE2661" s="22"/>
      <c r="AF2661" s="22"/>
      <c r="AG2661" s="22"/>
      <c r="AH2661" s="22"/>
      <c r="AI2661" s="22"/>
      <c r="AJ2661" s="22"/>
      <c r="AK2661" s="39"/>
      <c r="AL2661" s="39"/>
      <c r="AM2661" s="39"/>
      <c r="AN2661" s="39"/>
      <c r="AO2661" s="39"/>
      <c r="AP2661" s="39"/>
      <c r="AQ2661" s="39"/>
      <c r="AR2661" s="40"/>
      <c r="AS2661" s="39"/>
      <c r="AT2661" s="40"/>
      <c r="AU2661" s="39"/>
      <c r="AV2661" s="39"/>
      <c r="AW2661" s="39"/>
      <c r="AX2661" s="39"/>
      <c r="AY2661" s="39"/>
      <c r="AZ2661" s="40"/>
      <c r="BA2661" s="39"/>
      <c r="BB2661" s="40"/>
      <c r="BC2661" s="39"/>
      <c r="BD2661" s="40"/>
      <c r="BE2661" s="39"/>
      <c r="BF2661" s="39"/>
      <c r="BG2661" s="39"/>
      <c r="BH2661" s="56"/>
      <c r="BI2661" s="56"/>
      <c r="BJ2661" s="133"/>
    </row>
    <row r="2662" spans="1:62" ht="13.5" customHeight="1" x14ac:dyDescent="0.3">
      <c r="A2662" s="9"/>
      <c r="B2662" s="76"/>
      <c r="C2662" s="9"/>
      <c r="D2662" s="9"/>
      <c r="E2662" s="9"/>
      <c r="F2662" s="15"/>
      <c r="G2662" s="5"/>
      <c r="H2662" s="5"/>
      <c r="I2662" s="9"/>
      <c r="J2662" s="9"/>
      <c r="K2662" s="9"/>
      <c r="L2662" s="9"/>
      <c r="M2662" s="9"/>
      <c r="N2662" s="9"/>
      <c r="O2662" s="9"/>
      <c r="P2662" s="9"/>
      <c r="Q2662" s="9"/>
      <c r="R2662" s="9"/>
      <c r="S2662" s="9"/>
      <c r="T2662" s="9"/>
      <c r="U2662" s="9"/>
      <c r="V2662" s="9"/>
      <c r="W2662" s="9"/>
      <c r="Y2662" s="17"/>
      <c r="AA2662" s="9"/>
      <c r="AB2662" s="9"/>
      <c r="AC2662" s="9"/>
      <c r="AD2662" s="9"/>
      <c r="AE2662" s="14"/>
      <c r="AF2662" s="14"/>
      <c r="AG2662" s="14"/>
      <c r="AH2662" s="14"/>
      <c r="AI2662" s="14"/>
      <c r="AJ2662" s="14"/>
      <c r="AK2662" s="6"/>
      <c r="AL2662" s="6"/>
      <c r="AM2662" s="6"/>
      <c r="AN2662" s="6"/>
      <c r="AO2662" s="6"/>
      <c r="AP2662" s="6"/>
      <c r="AQ2662" s="6"/>
      <c r="AR2662" s="6"/>
      <c r="AS2662" s="6"/>
      <c r="AT2662" s="6"/>
      <c r="AU2662" s="39"/>
      <c r="AV2662" s="39"/>
      <c r="AW2662" s="6"/>
      <c r="AX2662" s="6"/>
      <c r="AY2662" s="6"/>
      <c r="AZ2662" s="6"/>
      <c r="BA2662" s="6"/>
      <c r="BB2662" s="6"/>
      <c r="BC2662" s="6"/>
      <c r="BD2662" s="6"/>
      <c r="BE2662" s="6"/>
      <c r="BF2662" s="6"/>
      <c r="BG2662" s="6"/>
      <c r="BH2662" s="6"/>
      <c r="BI2662" s="6"/>
      <c r="BJ2662" s="6"/>
    </row>
    <row r="2663" spans="1:62" ht="13.5" customHeight="1" x14ac:dyDescent="0.35">
      <c r="A2663" s="120"/>
      <c r="B2663" s="19"/>
      <c r="C2663" s="1"/>
      <c r="D2663" s="9"/>
      <c r="E2663" s="1"/>
      <c r="F2663" s="15"/>
      <c r="G2663" s="37"/>
      <c r="H2663" s="5"/>
      <c r="I2663" s="22"/>
      <c r="J2663" s="22"/>
      <c r="K2663" s="22"/>
      <c r="L2663" s="60"/>
      <c r="M2663" s="60"/>
      <c r="N2663" s="60"/>
      <c r="O2663" s="60"/>
      <c r="P2663" s="60"/>
      <c r="Q2663" s="60"/>
      <c r="R2663" s="60"/>
      <c r="S2663" s="60"/>
      <c r="T2663" s="60"/>
      <c r="U2663" s="60"/>
      <c r="V2663" s="60"/>
      <c r="W2663" s="60"/>
      <c r="X2663" s="60"/>
      <c r="Y2663" s="59"/>
      <c r="Z2663" s="20"/>
      <c r="AA2663" s="60"/>
      <c r="AB2663" s="60"/>
      <c r="AC2663" s="60"/>
      <c r="AD2663" s="60"/>
      <c r="AE2663" s="22"/>
      <c r="AF2663" s="22"/>
      <c r="AG2663" s="22"/>
      <c r="AH2663" s="22"/>
      <c r="AI2663" s="22"/>
      <c r="AJ2663" s="22"/>
      <c r="AK2663" s="39"/>
      <c r="AL2663" s="39"/>
      <c r="AM2663" s="39"/>
      <c r="AN2663" s="39"/>
      <c r="AO2663" s="39"/>
      <c r="AP2663" s="39"/>
      <c r="AQ2663" s="39"/>
      <c r="AR2663" s="40"/>
      <c r="AS2663" s="39"/>
      <c r="AT2663" s="40"/>
      <c r="AU2663" s="39"/>
      <c r="AV2663" s="39"/>
      <c r="AW2663" s="39"/>
      <c r="AX2663" s="39"/>
      <c r="AY2663" s="39"/>
      <c r="AZ2663" s="40"/>
      <c r="BA2663" s="39"/>
      <c r="BB2663" s="40"/>
      <c r="BC2663" s="39"/>
      <c r="BD2663" s="40"/>
      <c r="BE2663" s="39"/>
      <c r="BF2663" s="39"/>
      <c r="BG2663" s="39"/>
      <c r="BH2663" s="56"/>
      <c r="BI2663" s="56"/>
      <c r="BJ2663" s="133"/>
    </row>
    <row r="2664" spans="1:62" x14ac:dyDescent="0.3">
      <c r="A2664" s="9"/>
      <c r="B2664" s="76"/>
      <c r="C2664" s="9"/>
      <c r="D2664" s="9"/>
      <c r="E2664" s="9"/>
      <c r="F2664" s="15"/>
      <c r="G2664" s="5"/>
      <c r="H2664" s="5"/>
      <c r="I2664" s="9"/>
      <c r="J2664" s="9"/>
      <c r="K2664" s="9"/>
      <c r="L2664" s="9"/>
      <c r="M2664" s="9"/>
      <c r="N2664" s="9"/>
      <c r="O2664" s="9"/>
      <c r="P2664" s="9"/>
      <c r="Q2664" s="9"/>
      <c r="R2664" s="9"/>
      <c r="S2664" s="9"/>
      <c r="T2664" s="9"/>
      <c r="U2664" s="9"/>
      <c r="V2664" s="9"/>
      <c r="W2664" s="9"/>
      <c r="Y2664" s="17"/>
      <c r="AA2664" s="9"/>
      <c r="AB2664" s="9"/>
      <c r="AC2664" s="9"/>
      <c r="AD2664" s="9"/>
      <c r="AE2664" s="14"/>
      <c r="AF2664" s="14"/>
      <c r="AG2664" s="14"/>
      <c r="AH2664" s="14"/>
      <c r="AI2664" s="14"/>
      <c r="AJ2664" s="14"/>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row>
    <row r="2665" spans="1:62" ht="13.5" customHeight="1" x14ac:dyDescent="0.35">
      <c r="A2665" s="135"/>
      <c r="B2665" s="76"/>
      <c r="C2665" s="9"/>
      <c r="D2665" s="9"/>
      <c r="E2665" s="9"/>
      <c r="F2665" s="15"/>
      <c r="G2665" s="5"/>
      <c r="H2665" s="5"/>
      <c r="I2665" s="9"/>
      <c r="J2665" s="9"/>
      <c r="K2665" s="9"/>
      <c r="L2665" s="9"/>
      <c r="M2665" s="9"/>
      <c r="N2665" s="9"/>
      <c r="O2665" s="9"/>
      <c r="P2665" s="9"/>
      <c r="Q2665" s="9"/>
      <c r="R2665" s="9"/>
      <c r="S2665" s="9"/>
      <c r="T2665" s="9"/>
      <c r="U2665" s="9"/>
      <c r="V2665" s="8"/>
      <c r="W2665" s="8"/>
      <c r="X2665" s="7"/>
      <c r="Y2665" s="18"/>
      <c r="Z2665" s="7"/>
      <c r="AA2665" s="7"/>
      <c r="AB2665" s="7"/>
      <c r="AC2665" s="9"/>
      <c r="AD2665" s="8"/>
      <c r="AE2665" s="14"/>
      <c r="AF2665" s="14"/>
      <c r="AG2665" s="14"/>
      <c r="AH2665" s="14"/>
      <c r="AI2665" s="14"/>
      <c r="AJ2665" s="14"/>
      <c r="AK2665" s="136"/>
      <c r="AL2665" s="6"/>
      <c r="AM2665" s="5"/>
      <c r="AN2665" s="5"/>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137"/>
    </row>
    <row r="2666" spans="1:62" ht="13.5" customHeight="1" x14ac:dyDescent="0.35">
      <c r="A2666" s="120"/>
      <c r="B2666" s="76"/>
      <c r="C2666" s="1"/>
      <c r="D2666" s="9"/>
      <c r="E2666" s="1"/>
      <c r="F2666" s="15"/>
      <c r="G2666" s="5"/>
      <c r="H2666" s="5"/>
      <c r="I2666" s="22"/>
      <c r="J2666" s="22"/>
      <c r="K2666" s="22"/>
      <c r="L2666" s="60"/>
      <c r="M2666" s="60"/>
      <c r="N2666" s="60"/>
      <c r="O2666" s="60"/>
      <c r="P2666" s="60"/>
      <c r="Q2666" s="60"/>
      <c r="R2666" s="60"/>
      <c r="S2666" s="60"/>
      <c r="T2666" s="60"/>
      <c r="U2666" s="60"/>
      <c r="V2666" s="60"/>
      <c r="W2666" s="60"/>
      <c r="X2666" s="60"/>
      <c r="Y2666" s="59"/>
      <c r="Z2666" s="20"/>
      <c r="AA2666" s="60"/>
      <c r="AB2666" s="60"/>
      <c r="AC2666" s="60"/>
      <c r="AD2666" s="60"/>
      <c r="AE2666" s="22"/>
      <c r="AF2666" s="22"/>
      <c r="AG2666" s="22"/>
      <c r="AH2666" s="22"/>
      <c r="AI2666" s="22"/>
      <c r="AJ2666" s="22"/>
      <c r="AK2666" s="39"/>
      <c r="AL2666" s="39"/>
      <c r="AM2666" s="39"/>
      <c r="AN2666" s="39"/>
      <c r="AO2666" s="39"/>
      <c r="AP2666" s="39"/>
      <c r="AQ2666" s="39"/>
      <c r="AR2666" s="40"/>
      <c r="AS2666" s="39"/>
      <c r="AT2666" s="40"/>
      <c r="AU2666" s="39"/>
      <c r="AV2666" s="39"/>
      <c r="AW2666" s="39"/>
      <c r="AX2666" s="39"/>
      <c r="AY2666" s="39"/>
      <c r="AZ2666" s="40"/>
      <c r="BA2666" s="39"/>
      <c r="BB2666" s="40"/>
      <c r="BC2666" s="39"/>
      <c r="BD2666" s="40"/>
      <c r="BE2666" s="39"/>
      <c r="BF2666" s="39"/>
      <c r="BG2666" s="39"/>
      <c r="BH2666" s="56"/>
      <c r="BI2666" s="56"/>
      <c r="BJ2666" s="133"/>
    </row>
    <row r="2667" spans="1:62" ht="13.5" customHeight="1" x14ac:dyDescent="0.35">
      <c r="A2667" s="120"/>
      <c r="B2667" s="19"/>
      <c r="C2667" s="1"/>
      <c r="D2667" s="9"/>
      <c r="E2667" s="1"/>
      <c r="F2667" s="15"/>
      <c r="G2667" s="37"/>
      <c r="H2667" s="5"/>
      <c r="I2667" s="22"/>
      <c r="J2667" s="22"/>
      <c r="K2667" s="22"/>
      <c r="L2667" s="60"/>
      <c r="M2667" s="60"/>
      <c r="N2667" s="60"/>
      <c r="O2667" s="60"/>
      <c r="P2667" s="60"/>
      <c r="Q2667" s="60"/>
      <c r="R2667" s="60"/>
      <c r="S2667" s="60"/>
      <c r="T2667" s="60"/>
      <c r="U2667" s="60"/>
      <c r="V2667" s="60"/>
      <c r="W2667" s="60"/>
      <c r="X2667" s="60"/>
      <c r="Y2667" s="59"/>
      <c r="Z2667" s="20"/>
      <c r="AA2667" s="60"/>
      <c r="AB2667" s="60"/>
      <c r="AC2667" s="60"/>
      <c r="AD2667" s="60"/>
      <c r="AE2667" s="22"/>
      <c r="AF2667" s="22"/>
      <c r="AG2667" s="22"/>
      <c r="AH2667" s="22"/>
      <c r="AI2667" s="22"/>
      <c r="AJ2667" s="22"/>
      <c r="AK2667" s="39"/>
      <c r="AL2667" s="39"/>
      <c r="AM2667" s="39"/>
      <c r="AN2667" s="39"/>
      <c r="AO2667" s="39"/>
      <c r="AP2667" s="39"/>
      <c r="AQ2667" s="39"/>
      <c r="AR2667" s="40"/>
      <c r="AS2667" s="39"/>
      <c r="AT2667" s="40"/>
      <c r="AU2667" s="39"/>
      <c r="AV2667" s="39"/>
      <c r="AW2667" s="39"/>
      <c r="AX2667" s="39"/>
      <c r="AY2667" s="39"/>
      <c r="AZ2667" s="40"/>
      <c r="BA2667" s="39"/>
      <c r="BB2667" s="40"/>
      <c r="BC2667" s="39"/>
      <c r="BD2667" s="40"/>
      <c r="BE2667" s="39"/>
      <c r="BF2667" s="39"/>
      <c r="BG2667" s="39"/>
      <c r="BH2667" s="56"/>
      <c r="BI2667" s="56"/>
      <c r="BJ2667" s="133"/>
    </row>
    <row r="2668" spans="1:62" ht="13.5" customHeight="1" x14ac:dyDescent="0.35">
      <c r="A2668" s="120"/>
      <c r="B2668" s="76"/>
      <c r="C2668" s="1"/>
      <c r="D2668" s="9"/>
      <c r="E2668" s="1"/>
      <c r="F2668" s="15"/>
      <c r="G2668" s="5"/>
      <c r="H2668" s="5"/>
      <c r="I2668" s="22"/>
      <c r="J2668" s="22"/>
      <c r="K2668" s="22"/>
      <c r="L2668" s="60"/>
      <c r="M2668" s="60"/>
      <c r="N2668" s="60"/>
      <c r="O2668" s="60"/>
      <c r="P2668" s="60"/>
      <c r="Q2668" s="60"/>
      <c r="R2668" s="60"/>
      <c r="S2668" s="60"/>
      <c r="T2668" s="60"/>
      <c r="U2668" s="60"/>
      <c r="V2668" s="60"/>
      <c r="W2668" s="60"/>
      <c r="X2668" s="60"/>
      <c r="Y2668" s="59"/>
      <c r="Z2668" s="20"/>
      <c r="AA2668" s="60"/>
      <c r="AB2668" s="60"/>
      <c r="AC2668" s="60"/>
      <c r="AD2668" s="60"/>
      <c r="AE2668" s="22"/>
      <c r="AF2668" s="22"/>
      <c r="AG2668" s="22"/>
      <c r="AH2668" s="22"/>
      <c r="AI2668" s="22"/>
      <c r="AJ2668" s="22"/>
      <c r="AK2668" s="39"/>
      <c r="AL2668" s="39"/>
      <c r="AM2668" s="39"/>
      <c r="AN2668" s="39"/>
      <c r="AO2668" s="39"/>
      <c r="AP2668" s="39"/>
      <c r="AQ2668" s="39"/>
      <c r="AR2668" s="40"/>
      <c r="AS2668" s="39"/>
      <c r="AT2668" s="40"/>
      <c r="AU2668" s="39"/>
      <c r="AV2668" s="39"/>
      <c r="AW2668" s="39"/>
      <c r="AX2668" s="39"/>
      <c r="AY2668" s="39"/>
      <c r="AZ2668" s="40"/>
      <c r="BA2668" s="39"/>
      <c r="BB2668" s="40"/>
      <c r="BC2668" s="39"/>
      <c r="BD2668" s="40"/>
      <c r="BE2668" s="39"/>
      <c r="BF2668" s="39"/>
      <c r="BG2668" s="39"/>
      <c r="BH2668" s="56"/>
      <c r="BI2668" s="56"/>
      <c r="BJ2668" s="133"/>
    </row>
    <row r="2669" spans="1:62" ht="13.5" customHeight="1" x14ac:dyDescent="0.35">
      <c r="A2669" s="120"/>
      <c r="B2669" s="76"/>
      <c r="C2669" s="1"/>
      <c r="D2669" s="9"/>
      <c r="E2669" s="1"/>
      <c r="F2669" s="15"/>
      <c r="G2669" s="5"/>
      <c r="H2669" s="5"/>
      <c r="I2669" s="22"/>
      <c r="J2669" s="22"/>
      <c r="K2669" s="22"/>
      <c r="L2669" s="60"/>
      <c r="M2669" s="60"/>
      <c r="N2669" s="60"/>
      <c r="O2669" s="60"/>
      <c r="P2669" s="60"/>
      <c r="Q2669" s="60"/>
      <c r="R2669" s="60"/>
      <c r="S2669" s="60"/>
      <c r="T2669" s="60"/>
      <c r="U2669" s="60"/>
      <c r="V2669" s="60"/>
      <c r="W2669" s="60"/>
      <c r="X2669" s="60"/>
      <c r="Y2669" s="59"/>
      <c r="Z2669" s="20"/>
      <c r="AA2669" s="60"/>
      <c r="AB2669" s="60"/>
      <c r="AC2669" s="60"/>
      <c r="AD2669" s="60"/>
      <c r="AE2669" s="22"/>
      <c r="AF2669" s="22"/>
      <c r="AG2669" s="22"/>
      <c r="AH2669" s="22"/>
      <c r="AI2669" s="22"/>
      <c r="AJ2669" s="22"/>
      <c r="AK2669" s="39"/>
      <c r="AL2669" s="39"/>
      <c r="AM2669" s="39"/>
      <c r="AN2669" s="39"/>
      <c r="AO2669" s="39"/>
      <c r="AP2669" s="39"/>
      <c r="AQ2669" s="39"/>
      <c r="AR2669" s="40"/>
      <c r="AS2669" s="39"/>
      <c r="AT2669" s="40"/>
      <c r="AU2669" s="39"/>
      <c r="AV2669" s="39"/>
      <c r="AW2669" s="39"/>
      <c r="AX2669" s="39"/>
      <c r="AY2669" s="39"/>
      <c r="AZ2669" s="40"/>
      <c r="BA2669" s="39"/>
      <c r="BB2669" s="40"/>
      <c r="BC2669" s="39"/>
      <c r="BD2669" s="40"/>
      <c r="BE2669" s="39"/>
      <c r="BF2669" s="39"/>
      <c r="BG2669" s="39"/>
      <c r="BH2669" s="56"/>
      <c r="BI2669" s="56"/>
      <c r="BJ2669" s="133"/>
    </row>
    <row r="2670" spans="1:62" ht="15" x14ac:dyDescent="0.35">
      <c r="A2670" s="9"/>
      <c r="B2670" s="76"/>
      <c r="C2670" s="9"/>
      <c r="D2670" s="9"/>
      <c r="E2670" s="9"/>
      <c r="F2670" s="15"/>
      <c r="G2670" s="5"/>
      <c r="H2670" s="5"/>
      <c r="I2670" s="9"/>
      <c r="J2670" s="9"/>
      <c r="K2670" s="9"/>
      <c r="L2670" s="9"/>
      <c r="M2670" s="9"/>
      <c r="N2670" s="9"/>
      <c r="O2670" s="9"/>
      <c r="P2670" s="9"/>
      <c r="Q2670" s="9"/>
      <c r="R2670" s="9"/>
      <c r="S2670" s="9"/>
      <c r="T2670" s="9"/>
      <c r="U2670" s="9"/>
      <c r="V2670" s="8"/>
      <c r="W2670" s="8"/>
      <c r="X2670" s="7"/>
      <c r="Y2670" s="18"/>
      <c r="Z2670" s="7"/>
      <c r="AA2670" s="7"/>
      <c r="AB2670" s="7"/>
      <c r="AC2670" s="9"/>
      <c r="AD2670" s="8"/>
      <c r="AE2670" s="14"/>
      <c r="AF2670" s="14"/>
      <c r="AG2670" s="14"/>
      <c r="AH2670" s="14"/>
      <c r="AI2670" s="14"/>
      <c r="AJ2670" s="14"/>
      <c r="AK2670" s="5"/>
      <c r="AL2670" s="6"/>
      <c r="AM2670" s="5"/>
      <c r="AN2670" s="5"/>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137"/>
    </row>
    <row r="2671" spans="1:62" x14ac:dyDescent="0.3">
      <c r="A2671" s="9"/>
      <c r="B2671" s="76"/>
      <c r="C2671" s="9"/>
      <c r="D2671" s="9"/>
      <c r="E2671" s="9"/>
      <c r="F2671" s="15"/>
      <c r="G2671" s="5"/>
      <c r="H2671" s="5"/>
      <c r="I2671" s="9"/>
      <c r="J2671" s="9"/>
      <c r="K2671" s="9"/>
      <c r="L2671" s="9"/>
      <c r="M2671" s="9"/>
      <c r="N2671" s="9"/>
      <c r="O2671" s="9"/>
      <c r="P2671" s="9"/>
      <c r="Q2671" s="9"/>
      <c r="R2671" s="9"/>
      <c r="S2671" s="9"/>
      <c r="T2671" s="9"/>
      <c r="U2671" s="9"/>
      <c r="V2671" s="9"/>
      <c r="W2671" s="9"/>
      <c r="Y2671" s="17"/>
      <c r="AA2671" s="9"/>
      <c r="AB2671" s="9"/>
      <c r="AC2671" s="9"/>
      <c r="AD2671" s="9"/>
      <c r="AE2671" s="14"/>
      <c r="AF2671" s="14"/>
      <c r="AG2671" s="14"/>
      <c r="AH2671" s="14"/>
      <c r="AI2671" s="14"/>
      <c r="AJ2671" s="14"/>
      <c r="AK2671" s="6"/>
      <c r="AL2671" s="6"/>
      <c r="AM2671" s="6"/>
      <c r="AN2671" s="6"/>
      <c r="AO2671" s="6"/>
      <c r="AP2671" s="6"/>
      <c r="AQ2671" s="6"/>
      <c r="AR2671" s="6"/>
      <c r="AS2671" s="6"/>
      <c r="AT2671" s="6"/>
      <c r="AU2671" s="39"/>
      <c r="AV2671" s="39"/>
      <c r="AW2671" s="6"/>
      <c r="AX2671" s="6"/>
      <c r="AY2671" s="6"/>
      <c r="AZ2671" s="6"/>
      <c r="BA2671" s="6"/>
      <c r="BB2671" s="6"/>
      <c r="BC2671" s="6"/>
      <c r="BD2671" s="6"/>
      <c r="BE2671" s="6"/>
      <c r="BF2671" s="6"/>
      <c r="BG2671" s="6"/>
      <c r="BH2671" s="6"/>
      <c r="BI2671" s="6"/>
      <c r="BJ2671" s="6"/>
    </row>
    <row r="2672" spans="1:62" x14ac:dyDescent="0.3">
      <c r="A2672" s="135"/>
      <c r="B2672" s="76"/>
      <c r="C2672" s="9"/>
      <c r="D2672" s="9"/>
      <c r="E2672" s="9"/>
      <c r="F2672" s="15"/>
      <c r="G2672" s="5"/>
      <c r="H2672" s="5"/>
      <c r="I2672" s="9"/>
      <c r="J2672" s="9"/>
      <c r="K2672" s="9"/>
      <c r="L2672" s="9"/>
      <c r="M2672" s="9"/>
      <c r="N2672" s="9"/>
      <c r="O2672" s="9"/>
      <c r="P2672" s="9"/>
      <c r="Q2672" s="9"/>
      <c r="R2672" s="9"/>
      <c r="S2672" s="9"/>
      <c r="T2672" s="9"/>
      <c r="U2672" s="9"/>
      <c r="V2672" s="8"/>
      <c r="W2672" s="8"/>
      <c r="X2672" s="7"/>
      <c r="Y2672" s="18"/>
      <c r="Z2672" s="7"/>
      <c r="AA2672" s="7"/>
      <c r="AB2672" s="7"/>
      <c r="AC2672" s="9"/>
      <c r="AD2672" s="8"/>
      <c r="AE2672" s="14"/>
      <c r="AF2672" s="14"/>
      <c r="AG2672" s="14"/>
      <c r="AH2672" s="14"/>
      <c r="AI2672" s="14"/>
      <c r="AJ2672" s="14"/>
      <c r="AK2672" s="136"/>
      <c r="AL2672" s="6"/>
      <c r="AM2672" s="5"/>
      <c r="AN2672" s="5"/>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row>
    <row r="2673" spans="1:62" x14ac:dyDescent="0.3">
      <c r="A2673" s="9"/>
      <c r="B2673" s="76"/>
      <c r="C2673" s="9"/>
      <c r="D2673" s="9"/>
      <c r="E2673" s="9"/>
      <c r="F2673" s="15"/>
      <c r="G2673" s="5"/>
      <c r="H2673" s="5"/>
      <c r="I2673" s="9"/>
      <c r="J2673" s="9"/>
      <c r="K2673" s="9"/>
      <c r="L2673" s="9"/>
      <c r="M2673" s="9"/>
      <c r="N2673" s="9"/>
      <c r="O2673" s="9"/>
      <c r="P2673" s="9"/>
      <c r="Q2673" s="9"/>
      <c r="R2673" s="9"/>
      <c r="S2673" s="9"/>
      <c r="T2673" s="9"/>
      <c r="U2673" s="9"/>
      <c r="V2673" s="9"/>
      <c r="W2673" s="9"/>
      <c r="Y2673" s="17"/>
      <c r="AA2673" s="9"/>
      <c r="AB2673" s="9"/>
      <c r="AC2673" s="9"/>
      <c r="AD2673" s="9"/>
      <c r="AE2673" s="14"/>
      <c r="AF2673" s="14"/>
      <c r="AG2673" s="14"/>
      <c r="AH2673" s="14"/>
      <c r="AI2673" s="14"/>
      <c r="AJ2673" s="14"/>
      <c r="AK2673" s="6"/>
      <c r="AL2673" s="6"/>
      <c r="AM2673" s="6"/>
      <c r="AN2673" s="6"/>
      <c r="AO2673" s="6"/>
      <c r="AP2673" s="6"/>
      <c r="AQ2673" s="6"/>
      <c r="AR2673" s="6"/>
      <c r="AS2673" s="6"/>
      <c r="AT2673" s="6"/>
      <c r="AU2673" s="39"/>
      <c r="AV2673" s="39"/>
      <c r="AW2673" s="6"/>
      <c r="AX2673" s="6"/>
      <c r="AY2673" s="6"/>
      <c r="AZ2673" s="6"/>
      <c r="BA2673" s="6"/>
      <c r="BB2673" s="6"/>
      <c r="BC2673" s="6"/>
      <c r="BD2673" s="6"/>
      <c r="BE2673" s="6"/>
      <c r="BF2673" s="6"/>
      <c r="BG2673" s="6"/>
      <c r="BH2673" s="6"/>
      <c r="BI2673" s="6"/>
      <c r="BJ2673" s="6"/>
    </row>
    <row r="2674" spans="1:62" x14ac:dyDescent="0.3">
      <c r="A2674" s="9"/>
      <c r="B2674" s="76"/>
      <c r="C2674" s="9"/>
      <c r="D2674" s="9"/>
      <c r="E2674" s="9"/>
      <c r="F2674" s="15"/>
      <c r="G2674" s="5"/>
      <c r="H2674" s="5"/>
      <c r="I2674" s="9"/>
      <c r="J2674" s="9"/>
      <c r="K2674" s="9"/>
      <c r="L2674" s="9"/>
      <c r="M2674" s="9"/>
      <c r="N2674" s="9"/>
      <c r="O2674" s="9"/>
      <c r="P2674" s="9"/>
      <c r="Q2674" s="9"/>
      <c r="R2674" s="9"/>
      <c r="S2674" s="9"/>
      <c r="T2674" s="9"/>
      <c r="U2674" s="9"/>
      <c r="V2674" s="9"/>
      <c r="W2674" s="9"/>
      <c r="Y2674" s="17"/>
      <c r="AA2674" s="9"/>
      <c r="AB2674" s="9"/>
      <c r="AC2674" s="9"/>
      <c r="AD2674" s="9"/>
      <c r="AE2674" s="14"/>
      <c r="AF2674" s="14"/>
      <c r="AG2674" s="14"/>
      <c r="AH2674" s="14"/>
      <c r="AI2674" s="14"/>
      <c r="AJ2674" s="14"/>
      <c r="AK2674" s="6"/>
      <c r="AL2674" s="6"/>
      <c r="AM2674" s="6"/>
      <c r="AN2674" s="6"/>
      <c r="AO2674" s="6"/>
      <c r="AP2674" s="6"/>
      <c r="AQ2674" s="6"/>
      <c r="AR2674" s="6"/>
      <c r="AS2674" s="6"/>
      <c r="AT2674" s="6"/>
      <c r="AU2674" s="39"/>
      <c r="AV2674" s="39"/>
      <c r="AW2674" s="6"/>
      <c r="AX2674" s="6"/>
      <c r="AY2674" s="6"/>
      <c r="AZ2674" s="6"/>
      <c r="BA2674" s="6"/>
      <c r="BB2674" s="6"/>
      <c r="BC2674" s="6"/>
      <c r="BD2674" s="6"/>
      <c r="BE2674" s="6"/>
      <c r="BF2674" s="6"/>
      <c r="BG2674" s="6"/>
      <c r="BH2674" s="6"/>
      <c r="BI2674" s="6"/>
      <c r="BJ2674" s="6"/>
    </row>
    <row r="2675" spans="1:62" x14ac:dyDescent="0.3">
      <c r="A2675" s="9"/>
      <c r="B2675" s="76"/>
      <c r="C2675" s="9"/>
      <c r="D2675" s="9"/>
      <c r="E2675" s="9"/>
      <c r="F2675" s="15"/>
      <c r="G2675" s="5"/>
      <c r="H2675" s="5"/>
      <c r="I2675" s="9"/>
      <c r="J2675" s="9"/>
      <c r="K2675" s="9"/>
      <c r="L2675" s="9"/>
      <c r="M2675" s="9"/>
      <c r="N2675" s="9"/>
      <c r="O2675" s="9"/>
      <c r="P2675" s="9"/>
      <c r="Q2675" s="9"/>
      <c r="R2675" s="9"/>
      <c r="S2675" s="9"/>
      <c r="T2675" s="9"/>
      <c r="U2675" s="9"/>
      <c r="V2675" s="9"/>
      <c r="W2675" s="9"/>
      <c r="Y2675" s="17"/>
      <c r="AA2675" s="9"/>
      <c r="AB2675" s="9"/>
      <c r="AC2675" s="9"/>
      <c r="AD2675" s="9"/>
      <c r="AE2675" s="14"/>
      <c r="AF2675" s="14"/>
      <c r="AG2675" s="14"/>
      <c r="AH2675" s="14"/>
      <c r="AI2675" s="14"/>
      <c r="AJ2675" s="14"/>
      <c r="AK2675" s="6"/>
      <c r="AL2675" s="6"/>
      <c r="AM2675" s="6"/>
      <c r="AN2675" s="6"/>
      <c r="AO2675" s="6"/>
      <c r="AP2675" s="6"/>
      <c r="AQ2675" s="6"/>
      <c r="AR2675" s="6"/>
      <c r="AS2675" s="6"/>
      <c r="AT2675" s="6"/>
      <c r="AU2675" s="39"/>
      <c r="AV2675" s="39"/>
      <c r="AW2675" s="6"/>
      <c r="AX2675" s="6"/>
      <c r="AY2675" s="6"/>
      <c r="AZ2675" s="6"/>
      <c r="BA2675" s="6"/>
      <c r="BB2675" s="6"/>
      <c r="BC2675" s="6"/>
      <c r="BD2675" s="6"/>
      <c r="BE2675" s="6"/>
      <c r="BF2675" s="6"/>
      <c r="BG2675" s="6"/>
      <c r="BH2675" s="6"/>
      <c r="BI2675" s="6"/>
      <c r="BJ2675" s="6"/>
    </row>
    <row r="2676" spans="1:62" x14ac:dyDescent="0.3">
      <c r="A2676" s="9"/>
      <c r="B2676" s="76"/>
      <c r="C2676" s="9"/>
      <c r="D2676" s="9"/>
      <c r="E2676" s="9"/>
      <c r="F2676" s="15"/>
      <c r="G2676" s="5"/>
      <c r="H2676" s="5"/>
      <c r="I2676" s="9"/>
      <c r="J2676" s="9"/>
      <c r="K2676" s="9"/>
      <c r="L2676" s="9"/>
      <c r="M2676" s="9"/>
      <c r="N2676" s="9"/>
      <c r="O2676" s="9"/>
      <c r="P2676" s="9"/>
      <c r="Q2676" s="9"/>
      <c r="R2676" s="9"/>
      <c r="S2676" s="9"/>
      <c r="T2676" s="9"/>
      <c r="U2676" s="9"/>
      <c r="V2676" s="9"/>
      <c r="W2676" s="9"/>
      <c r="Y2676" s="17"/>
      <c r="AA2676" s="9"/>
      <c r="AB2676" s="9"/>
      <c r="AC2676" s="9"/>
      <c r="AD2676" s="9"/>
      <c r="AE2676" s="14"/>
      <c r="AF2676" s="14"/>
      <c r="AG2676" s="14"/>
      <c r="AH2676" s="14"/>
      <c r="AI2676" s="14"/>
      <c r="AJ2676" s="14"/>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row>
    <row r="2677" spans="1:62" x14ac:dyDescent="0.3">
      <c r="A2677" s="135"/>
      <c r="B2677" s="76"/>
      <c r="C2677" s="9"/>
      <c r="D2677" s="9"/>
      <c r="E2677" s="9"/>
      <c r="F2677" s="15"/>
      <c r="G2677" s="5"/>
      <c r="H2677" s="5"/>
      <c r="I2677" s="9"/>
      <c r="J2677" s="9"/>
      <c r="K2677" s="9"/>
      <c r="L2677" s="9"/>
      <c r="M2677" s="9"/>
      <c r="N2677" s="9"/>
      <c r="O2677" s="9"/>
      <c r="P2677" s="9"/>
      <c r="Q2677" s="9"/>
      <c r="R2677" s="9"/>
      <c r="S2677" s="9"/>
      <c r="T2677" s="9"/>
      <c r="U2677" s="9"/>
      <c r="V2677" s="8"/>
      <c r="W2677" s="8"/>
      <c r="X2677" s="7"/>
      <c r="Y2677" s="18"/>
      <c r="Z2677" s="7"/>
      <c r="AA2677" s="7"/>
      <c r="AB2677" s="7"/>
      <c r="AC2677" s="9"/>
      <c r="AD2677" s="8"/>
      <c r="AE2677" s="14"/>
      <c r="AF2677" s="14"/>
      <c r="AG2677" s="14"/>
      <c r="AH2677" s="14"/>
      <c r="AI2677" s="14"/>
      <c r="AJ2677" s="14"/>
      <c r="AK2677" s="136"/>
      <c r="AL2677" s="6"/>
      <c r="AM2677" s="5"/>
      <c r="AN2677" s="5"/>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row>
    <row r="2678" spans="1:62" ht="13.5" customHeight="1" x14ac:dyDescent="0.35">
      <c r="A2678" s="120"/>
      <c r="B2678" s="76"/>
      <c r="C2678" s="1"/>
      <c r="D2678" s="9"/>
      <c r="E2678" s="1"/>
      <c r="F2678" s="15"/>
      <c r="G2678" s="5"/>
      <c r="H2678" s="5"/>
      <c r="I2678" s="22"/>
      <c r="J2678" s="22"/>
      <c r="K2678" s="22"/>
      <c r="L2678" s="60"/>
      <c r="M2678" s="60"/>
      <c r="N2678" s="60"/>
      <c r="O2678" s="60"/>
      <c r="P2678" s="60"/>
      <c r="Q2678" s="60"/>
      <c r="R2678" s="60"/>
      <c r="S2678" s="60"/>
      <c r="T2678" s="60"/>
      <c r="U2678" s="60"/>
      <c r="V2678" s="60"/>
      <c r="W2678" s="60"/>
      <c r="X2678" s="60"/>
      <c r="Y2678" s="59"/>
      <c r="Z2678" s="20"/>
      <c r="AA2678" s="60"/>
      <c r="AB2678" s="60"/>
      <c r="AC2678" s="60"/>
      <c r="AD2678" s="60"/>
      <c r="AE2678" s="22"/>
      <c r="AF2678" s="22"/>
      <c r="AG2678" s="22"/>
      <c r="AH2678" s="22"/>
      <c r="AI2678" s="22"/>
      <c r="AJ2678" s="22"/>
      <c r="AK2678" s="39"/>
      <c r="AL2678" s="39"/>
      <c r="AM2678" s="39"/>
      <c r="AN2678" s="39"/>
      <c r="AO2678" s="39"/>
      <c r="AP2678" s="39"/>
      <c r="AQ2678" s="39"/>
      <c r="AR2678" s="40"/>
      <c r="AS2678" s="39"/>
      <c r="AT2678" s="40"/>
      <c r="AU2678" s="39"/>
      <c r="AV2678" s="39"/>
      <c r="AW2678" s="39"/>
      <c r="AX2678" s="39"/>
      <c r="AY2678" s="39"/>
      <c r="AZ2678" s="40"/>
      <c r="BA2678" s="39"/>
      <c r="BB2678" s="40"/>
      <c r="BC2678" s="39"/>
      <c r="BD2678" s="40"/>
      <c r="BE2678" s="39"/>
      <c r="BF2678" s="39"/>
      <c r="BG2678" s="39"/>
      <c r="BH2678" s="56"/>
      <c r="BI2678" s="56"/>
      <c r="BJ2678" s="133"/>
    </row>
    <row r="2679" spans="1:62" x14ac:dyDescent="0.3">
      <c r="A2679" s="135"/>
      <c r="B2679" s="76"/>
      <c r="C2679" s="9"/>
      <c r="D2679" s="9"/>
      <c r="E2679" s="9"/>
      <c r="F2679" s="15"/>
      <c r="G2679" s="5"/>
      <c r="H2679" s="5"/>
      <c r="I2679" s="9"/>
      <c r="J2679" s="9"/>
      <c r="K2679" s="9"/>
      <c r="L2679" s="9"/>
      <c r="M2679" s="9"/>
      <c r="N2679" s="9"/>
      <c r="O2679" s="9"/>
      <c r="P2679" s="9"/>
      <c r="Q2679" s="9"/>
      <c r="R2679" s="9"/>
      <c r="S2679" s="9"/>
      <c r="T2679" s="9"/>
      <c r="U2679" s="9"/>
      <c r="V2679" s="8"/>
      <c r="W2679" s="8"/>
      <c r="X2679" s="7"/>
      <c r="Y2679" s="18"/>
      <c r="Z2679" s="7"/>
      <c r="AA2679" s="7"/>
      <c r="AB2679" s="7"/>
      <c r="AC2679" s="9"/>
      <c r="AD2679" s="8"/>
      <c r="AE2679" s="14"/>
      <c r="AF2679" s="14"/>
      <c r="AG2679" s="14"/>
      <c r="AH2679" s="14"/>
      <c r="AI2679" s="14"/>
      <c r="AJ2679" s="14"/>
      <c r="AK2679" s="136"/>
      <c r="AL2679" s="6"/>
      <c r="AM2679" s="5"/>
      <c r="AN2679" s="5"/>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row>
    <row r="2680" spans="1:62" x14ac:dyDescent="0.3">
      <c r="A2680" s="9"/>
      <c r="B2680" s="76"/>
      <c r="C2680" s="9"/>
      <c r="D2680" s="9"/>
      <c r="E2680" s="9"/>
      <c r="F2680" s="15"/>
      <c r="G2680" s="5"/>
      <c r="H2680" s="5"/>
      <c r="I2680" s="9"/>
      <c r="J2680" s="9"/>
      <c r="K2680" s="9"/>
      <c r="L2680" s="9"/>
      <c r="M2680" s="9"/>
      <c r="N2680" s="9"/>
      <c r="O2680" s="9"/>
      <c r="P2680" s="9"/>
      <c r="Q2680" s="9"/>
      <c r="R2680" s="9"/>
      <c r="S2680" s="9"/>
      <c r="T2680" s="9"/>
      <c r="U2680" s="9"/>
      <c r="V2680" s="9"/>
      <c r="W2680" s="9"/>
      <c r="Y2680" s="17"/>
      <c r="AA2680" s="9"/>
      <c r="AB2680" s="9"/>
      <c r="AC2680" s="9"/>
      <c r="AD2680" s="9"/>
      <c r="AE2680" s="14"/>
      <c r="AF2680" s="14"/>
      <c r="AG2680" s="14"/>
      <c r="AH2680" s="14"/>
      <c r="AI2680" s="14"/>
      <c r="AJ2680" s="14"/>
      <c r="AK2680" s="6"/>
      <c r="AL2680" s="6"/>
      <c r="AM2680" s="6"/>
      <c r="AN2680" s="6"/>
      <c r="AO2680" s="6"/>
      <c r="AP2680" s="6"/>
      <c r="AQ2680" s="6"/>
      <c r="AR2680" s="6"/>
      <c r="AS2680" s="6"/>
      <c r="AT2680" s="6"/>
      <c r="AU2680" s="39"/>
      <c r="AV2680" s="39"/>
      <c r="AW2680" s="6"/>
      <c r="AX2680" s="6"/>
      <c r="AY2680" s="6"/>
      <c r="AZ2680" s="6"/>
      <c r="BA2680" s="6"/>
      <c r="BB2680" s="6"/>
      <c r="BC2680" s="6"/>
      <c r="BD2680" s="6"/>
      <c r="BE2680" s="6"/>
      <c r="BF2680" s="6"/>
      <c r="BG2680" s="6"/>
      <c r="BH2680" s="6"/>
      <c r="BI2680" s="6"/>
      <c r="BJ2680" s="6"/>
    </row>
    <row r="2681" spans="1:62" x14ac:dyDescent="0.3">
      <c r="A2681" s="9"/>
      <c r="B2681" s="76"/>
      <c r="C2681" s="9"/>
      <c r="D2681" s="9"/>
      <c r="E2681" s="9"/>
      <c r="F2681" s="15"/>
      <c r="G2681" s="5"/>
      <c r="H2681" s="5"/>
      <c r="I2681" s="9"/>
      <c r="J2681" s="9"/>
      <c r="K2681" s="9"/>
      <c r="L2681" s="9"/>
      <c r="M2681" s="9"/>
      <c r="N2681" s="9"/>
      <c r="O2681" s="9"/>
      <c r="P2681" s="9"/>
      <c r="Q2681" s="9"/>
      <c r="R2681" s="9"/>
      <c r="S2681" s="9"/>
      <c r="T2681" s="9"/>
      <c r="U2681" s="9"/>
      <c r="V2681" s="9"/>
      <c r="W2681" s="9"/>
      <c r="Y2681" s="17"/>
      <c r="AA2681" s="9"/>
      <c r="AB2681" s="9"/>
      <c r="AC2681" s="9"/>
      <c r="AD2681" s="9"/>
      <c r="AE2681" s="14"/>
      <c r="AF2681" s="14"/>
      <c r="AG2681" s="14"/>
      <c r="AH2681" s="14"/>
      <c r="AI2681" s="14"/>
      <c r="AJ2681" s="14"/>
      <c r="AK2681" s="6"/>
      <c r="AL2681" s="6"/>
      <c r="AM2681" s="6"/>
      <c r="AN2681" s="6"/>
      <c r="AO2681" s="6"/>
      <c r="AP2681" s="6"/>
      <c r="AQ2681" s="6"/>
      <c r="AR2681" s="6"/>
      <c r="AS2681" s="6"/>
      <c r="AT2681" s="6"/>
      <c r="AU2681" s="39"/>
      <c r="AV2681" s="39"/>
      <c r="AW2681" s="6"/>
      <c r="AX2681" s="6"/>
      <c r="AY2681" s="6"/>
      <c r="AZ2681" s="6"/>
      <c r="BA2681" s="6"/>
      <c r="BB2681" s="6"/>
      <c r="BC2681" s="6"/>
      <c r="BD2681" s="6"/>
      <c r="BE2681" s="6"/>
      <c r="BF2681" s="6"/>
      <c r="BG2681" s="6"/>
      <c r="BH2681" s="6"/>
      <c r="BI2681" s="6"/>
      <c r="BJ2681" s="6"/>
    </row>
    <row r="2682" spans="1:62" x14ac:dyDescent="0.3">
      <c r="A2682" s="135"/>
      <c r="B2682" s="76"/>
      <c r="C2682" s="9"/>
      <c r="D2682" s="9"/>
      <c r="E2682" s="9"/>
      <c r="F2682" s="15"/>
      <c r="G2682" s="5"/>
      <c r="H2682" s="5"/>
      <c r="I2682" s="9"/>
      <c r="J2682" s="9"/>
      <c r="K2682" s="9"/>
      <c r="L2682" s="9"/>
      <c r="M2682" s="9"/>
      <c r="N2682" s="9"/>
      <c r="O2682" s="9"/>
      <c r="P2682" s="9"/>
      <c r="Q2682" s="9"/>
      <c r="R2682" s="9"/>
      <c r="S2682" s="9"/>
      <c r="T2682" s="9"/>
      <c r="U2682" s="9"/>
      <c r="V2682" s="8"/>
      <c r="W2682" s="8"/>
      <c r="X2682" s="7"/>
      <c r="Y2682" s="18"/>
      <c r="Z2682" s="7"/>
      <c r="AA2682" s="7"/>
      <c r="AB2682" s="7"/>
      <c r="AC2682" s="9"/>
      <c r="AD2682" s="8"/>
      <c r="AE2682" s="14"/>
      <c r="AF2682" s="14"/>
      <c r="AG2682" s="14"/>
      <c r="AH2682" s="14"/>
      <c r="AI2682" s="14"/>
      <c r="AJ2682" s="14"/>
      <c r="AK2682" s="136"/>
      <c r="AL2682" s="6"/>
      <c r="AM2682" s="5"/>
      <c r="AN2682" s="5"/>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row>
    <row r="2683" spans="1:62" x14ac:dyDescent="0.3">
      <c r="A2683" s="9"/>
      <c r="B2683" s="76"/>
      <c r="C2683" s="9"/>
      <c r="D2683" s="9"/>
      <c r="E2683" s="9"/>
      <c r="F2683" s="15"/>
      <c r="G2683" s="5"/>
      <c r="H2683" s="5"/>
      <c r="I2683" s="9"/>
      <c r="J2683" s="9"/>
      <c r="K2683" s="9"/>
      <c r="L2683" s="9"/>
      <c r="M2683" s="9"/>
      <c r="N2683" s="9"/>
      <c r="O2683" s="9"/>
      <c r="P2683" s="9"/>
      <c r="Q2683" s="9"/>
      <c r="R2683" s="9"/>
      <c r="S2683" s="9"/>
      <c r="T2683" s="9"/>
      <c r="U2683" s="9"/>
      <c r="V2683" s="8"/>
      <c r="W2683" s="8"/>
      <c r="X2683" s="7"/>
      <c r="Y2683" s="18"/>
      <c r="Z2683" s="7"/>
      <c r="AA2683" s="7"/>
      <c r="AB2683" s="7"/>
      <c r="AC2683" s="9"/>
      <c r="AD2683" s="8"/>
      <c r="AE2683" s="14"/>
      <c r="AF2683" s="14"/>
      <c r="AG2683" s="14"/>
      <c r="AH2683" s="14"/>
      <c r="AI2683" s="14"/>
      <c r="AJ2683" s="14"/>
      <c r="AK2683" s="5"/>
      <c r="AL2683" s="6"/>
      <c r="AM2683" s="5"/>
      <c r="AN2683" s="5"/>
      <c r="AO2683" s="6"/>
      <c r="AP2683" s="6"/>
      <c r="AQ2683" s="6"/>
      <c r="AR2683" s="6"/>
      <c r="AS2683" s="6"/>
      <c r="AT2683" s="6"/>
      <c r="AU2683" s="39"/>
      <c r="AV2683" s="39"/>
      <c r="AW2683" s="6"/>
      <c r="AX2683" s="6"/>
      <c r="AY2683" s="6"/>
      <c r="AZ2683" s="6"/>
      <c r="BA2683" s="6"/>
      <c r="BB2683" s="6"/>
      <c r="BC2683" s="6"/>
      <c r="BD2683" s="6"/>
      <c r="BE2683" s="6"/>
      <c r="BF2683" s="6"/>
      <c r="BG2683" s="6"/>
      <c r="BH2683" s="6"/>
      <c r="BI2683" s="6"/>
      <c r="BJ2683" s="6"/>
    </row>
    <row r="2684" spans="1:62" x14ac:dyDescent="0.3">
      <c r="A2684" s="135"/>
      <c r="B2684" s="76"/>
      <c r="C2684" s="9"/>
      <c r="D2684" s="9"/>
      <c r="E2684" s="9"/>
      <c r="F2684" s="15"/>
      <c r="G2684" s="5"/>
      <c r="H2684" s="5"/>
      <c r="I2684" s="9"/>
      <c r="J2684" s="9"/>
      <c r="K2684" s="9"/>
      <c r="L2684" s="9"/>
      <c r="M2684" s="9"/>
      <c r="N2684" s="9"/>
      <c r="O2684" s="9"/>
      <c r="P2684" s="9"/>
      <c r="Q2684" s="9"/>
      <c r="R2684" s="9"/>
      <c r="S2684" s="9"/>
      <c r="T2684" s="9"/>
      <c r="U2684" s="9"/>
      <c r="V2684" s="8"/>
      <c r="W2684" s="8"/>
      <c r="X2684" s="7"/>
      <c r="Y2684" s="18"/>
      <c r="Z2684" s="7"/>
      <c r="AA2684" s="7"/>
      <c r="AB2684" s="7"/>
      <c r="AC2684" s="9"/>
      <c r="AD2684" s="8"/>
      <c r="AE2684" s="14"/>
      <c r="AF2684" s="14"/>
      <c r="AG2684" s="14"/>
      <c r="AH2684" s="14"/>
      <c r="AI2684" s="14"/>
      <c r="AJ2684" s="14"/>
      <c r="AK2684" s="136"/>
      <c r="AL2684" s="6"/>
      <c r="AM2684" s="5"/>
      <c r="AN2684" s="5"/>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row>
    <row r="2685" spans="1:62" x14ac:dyDescent="0.3">
      <c r="A2685" s="135"/>
      <c r="B2685" s="76"/>
      <c r="C2685" s="9"/>
      <c r="D2685" s="9"/>
      <c r="E2685" s="9"/>
      <c r="F2685" s="15"/>
      <c r="G2685" s="5"/>
      <c r="H2685" s="5"/>
      <c r="I2685" s="9"/>
      <c r="J2685" s="9"/>
      <c r="K2685" s="9"/>
      <c r="L2685" s="9"/>
      <c r="M2685" s="9"/>
      <c r="N2685" s="9"/>
      <c r="O2685" s="9"/>
      <c r="P2685" s="9"/>
      <c r="Q2685" s="9"/>
      <c r="R2685" s="9"/>
      <c r="S2685" s="9"/>
      <c r="T2685" s="9"/>
      <c r="U2685" s="9"/>
      <c r="V2685" s="8"/>
      <c r="W2685" s="8"/>
      <c r="X2685" s="7"/>
      <c r="Y2685" s="18"/>
      <c r="Z2685" s="7"/>
      <c r="AA2685" s="7"/>
      <c r="AB2685" s="7"/>
      <c r="AC2685" s="9"/>
      <c r="AD2685" s="8"/>
      <c r="AE2685" s="14"/>
      <c r="AF2685" s="14"/>
      <c r="AG2685" s="14"/>
      <c r="AH2685" s="14"/>
      <c r="AI2685" s="14"/>
      <c r="AJ2685" s="14"/>
      <c r="AK2685" s="136"/>
      <c r="AL2685" s="6"/>
      <c r="AM2685" s="5"/>
      <c r="AN2685" s="5"/>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row>
    <row r="2686" spans="1:62" x14ac:dyDescent="0.3">
      <c r="A2686" s="9"/>
      <c r="B2686" s="76"/>
      <c r="C2686" s="9"/>
      <c r="D2686" s="9"/>
      <c r="E2686" s="9"/>
      <c r="F2686" s="15"/>
      <c r="G2686" s="5"/>
      <c r="H2686" s="5"/>
      <c r="I2686" s="9"/>
      <c r="J2686" s="9"/>
      <c r="K2686" s="9"/>
      <c r="L2686" s="9"/>
      <c r="M2686" s="9"/>
      <c r="N2686" s="9"/>
      <c r="O2686" s="9"/>
      <c r="P2686" s="9"/>
      <c r="Q2686" s="9"/>
      <c r="R2686" s="9"/>
      <c r="S2686" s="9"/>
      <c r="T2686" s="9"/>
      <c r="U2686" s="9"/>
      <c r="V2686" s="9"/>
      <c r="W2686" s="9"/>
      <c r="Y2686" s="17"/>
      <c r="AA2686" s="9"/>
      <c r="AB2686" s="9"/>
      <c r="AC2686" s="9"/>
      <c r="AD2686" s="9"/>
      <c r="AE2686" s="14"/>
      <c r="AF2686" s="14"/>
      <c r="AG2686" s="14"/>
      <c r="AH2686" s="14"/>
      <c r="AI2686" s="14"/>
      <c r="AJ2686" s="14"/>
      <c r="AK2686" s="6"/>
      <c r="AL2686" s="6"/>
      <c r="AM2686" s="6"/>
      <c r="AN2686" s="6"/>
      <c r="AO2686" s="6"/>
      <c r="AP2686" s="6"/>
      <c r="AQ2686" s="6"/>
      <c r="AR2686" s="6"/>
      <c r="AS2686" s="6"/>
      <c r="AT2686" s="6"/>
      <c r="AU2686" s="39"/>
      <c r="AV2686" s="39"/>
      <c r="AW2686" s="6"/>
      <c r="AX2686" s="6"/>
      <c r="AY2686" s="6"/>
      <c r="AZ2686" s="6"/>
      <c r="BA2686" s="6"/>
      <c r="BB2686" s="6"/>
      <c r="BC2686" s="6"/>
      <c r="BD2686" s="6"/>
      <c r="BE2686" s="6"/>
      <c r="BF2686" s="6"/>
      <c r="BG2686" s="6"/>
      <c r="BH2686" s="6"/>
      <c r="BI2686" s="6"/>
      <c r="BJ2686" s="6"/>
    </row>
    <row r="2687" spans="1:62" x14ac:dyDescent="0.3">
      <c r="A2687" s="9"/>
      <c r="B2687" s="76"/>
      <c r="C2687" s="9"/>
      <c r="D2687" s="9"/>
      <c r="E2687" s="9"/>
      <c r="F2687" s="15"/>
      <c r="G2687" s="5"/>
      <c r="H2687" s="5"/>
      <c r="I2687" s="9"/>
      <c r="J2687" s="9"/>
      <c r="K2687" s="9"/>
      <c r="L2687" s="9"/>
      <c r="M2687" s="9"/>
      <c r="N2687" s="9"/>
      <c r="O2687" s="9"/>
      <c r="P2687" s="9"/>
      <c r="Q2687" s="9"/>
      <c r="R2687" s="9"/>
      <c r="S2687" s="9"/>
      <c r="T2687" s="9"/>
      <c r="U2687" s="9"/>
      <c r="V2687" s="9"/>
      <c r="W2687" s="9"/>
      <c r="Y2687" s="17"/>
      <c r="AA2687" s="9"/>
      <c r="AB2687" s="9"/>
      <c r="AC2687" s="9"/>
      <c r="AD2687" s="9"/>
      <c r="AE2687" s="14"/>
      <c r="AF2687" s="14"/>
      <c r="AG2687" s="14"/>
      <c r="AH2687" s="14"/>
      <c r="AI2687" s="14"/>
      <c r="AJ2687" s="14"/>
      <c r="AK2687" s="6"/>
      <c r="AL2687" s="6"/>
      <c r="AM2687" s="6"/>
      <c r="AN2687" s="6"/>
      <c r="AO2687" s="6"/>
      <c r="AP2687" s="6"/>
      <c r="AQ2687" s="6"/>
      <c r="AR2687" s="6"/>
      <c r="AS2687" s="6"/>
      <c r="AT2687" s="6"/>
      <c r="AU2687" s="39"/>
      <c r="AV2687" s="39"/>
      <c r="AW2687" s="6"/>
      <c r="AX2687" s="6"/>
      <c r="AY2687" s="6"/>
      <c r="AZ2687" s="6"/>
      <c r="BA2687" s="6"/>
      <c r="BB2687" s="6"/>
      <c r="BC2687" s="6"/>
      <c r="BD2687" s="6"/>
      <c r="BE2687" s="6"/>
      <c r="BF2687" s="6"/>
      <c r="BG2687" s="6"/>
      <c r="BH2687" s="6"/>
      <c r="BI2687" s="6"/>
      <c r="BJ2687" s="6"/>
    </row>
    <row r="2688" spans="1:62" x14ac:dyDescent="0.3">
      <c r="A2688" s="135"/>
      <c r="B2688" s="76"/>
      <c r="C2688" s="9"/>
      <c r="D2688" s="9"/>
      <c r="E2688" s="9"/>
      <c r="F2688" s="15"/>
      <c r="G2688" s="5"/>
      <c r="H2688" s="5"/>
      <c r="I2688" s="9"/>
      <c r="J2688" s="9"/>
      <c r="K2688" s="9"/>
      <c r="L2688" s="9"/>
      <c r="M2688" s="9"/>
      <c r="N2688" s="9"/>
      <c r="O2688" s="9"/>
      <c r="P2688" s="9"/>
      <c r="Q2688" s="9"/>
      <c r="R2688" s="9"/>
      <c r="S2688" s="9"/>
      <c r="T2688" s="9"/>
      <c r="U2688" s="9"/>
      <c r="V2688" s="8"/>
      <c r="W2688" s="8"/>
      <c r="X2688" s="7"/>
      <c r="Y2688" s="18"/>
      <c r="Z2688" s="7"/>
      <c r="AA2688" s="7"/>
      <c r="AB2688" s="7"/>
      <c r="AC2688" s="9"/>
      <c r="AD2688" s="8"/>
      <c r="AE2688" s="14"/>
      <c r="AF2688" s="14"/>
      <c r="AG2688" s="14"/>
      <c r="AH2688" s="14"/>
      <c r="AI2688" s="14"/>
      <c r="AJ2688" s="14"/>
      <c r="AK2688" s="136"/>
      <c r="AL2688" s="6"/>
      <c r="AM2688" s="5"/>
      <c r="AN2688" s="5"/>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row>
    <row r="2689" spans="1:62" x14ac:dyDescent="0.3">
      <c r="A2689" s="9"/>
      <c r="B2689" s="76"/>
      <c r="C2689" s="9"/>
      <c r="D2689" s="9"/>
      <c r="E2689" s="9"/>
      <c r="F2689" s="15"/>
      <c r="G2689" s="5"/>
      <c r="H2689" s="5"/>
      <c r="I2689" s="9"/>
      <c r="J2689" s="9"/>
      <c r="K2689" s="9"/>
      <c r="L2689" s="9"/>
      <c r="M2689" s="9"/>
      <c r="N2689" s="9"/>
      <c r="O2689" s="9"/>
      <c r="P2689" s="9"/>
      <c r="Q2689" s="9"/>
      <c r="R2689" s="9"/>
      <c r="S2689" s="9"/>
      <c r="T2689" s="9"/>
      <c r="U2689" s="9"/>
      <c r="V2689" s="9"/>
      <c r="W2689" s="9"/>
      <c r="Y2689" s="17"/>
      <c r="AA2689" s="9"/>
      <c r="AB2689" s="9"/>
      <c r="AC2689" s="9"/>
      <c r="AD2689" s="9"/>
      <c r="AE2689" s="14"/>
      <c r="AF2689" s="14"/>
      <c r="AG2689" s="14"/>
      <c r="AH2689" s="14"/>
      <c r="AI2689" s="14"/>
      <c r="AJ2689" s="14"/>
      <c r="AK2689" s="6"/>
      <c r="AL2689" s="6"/>
      <c r="AM2689" s="6"/>
      <c r="AN2689" s="6"/>
      <c r="AO2689" s="6"/>
      <c r="AP2689" s="6"/>
      <c r="AQ2689" s="6"/>
      <c r="AR2689" s="6"/>
      <c r="AS2689" s="6"/>
      <c r="AT2689" s="6"/>
      <c r="AU2689" s="39"/>
      <c r="AV2689" s="39"/>
      <c r="AW2689" s="6"/>
      <c r="AX2689" s="6"/>
      <c r="AY2689" s="6"/>
      <c r="AZ2689" s="6"/>
      <c r="BA2689" s="6"/>
      <c r="BB2689" s="6"/>
      <c r="BC2689" s="6"/>
      <c r="BD2689" s="6"/>
      <c r="BE2689" s="6"/>
      <c r="BF2689" s="6"/>
      <c r="BG2689" s="6"/>
      <c r="BH2689" s="6"/>
      <c r="BI2689" s="6"/>
      <c r="BJ2689" s="6"/>
    </row>
    <row r="2690" spans="1:62" x14ac:dyDescent="0.3">
      <c r="A2690" s="135"/>
      <c r="B2690" s="76"/>
      <c r="C2690" s="9"/>
      <c r="D2690" s="9"/>
      <c r="E2690" s="9"/>
      <c r="F2690" s="15"/>
      <c r="G2690" s="5"/>
      <c r="H2690" s="5"/>
      <c r="I2690" s="9"/>
      <c r="J2690" s="9"/>
      <c r="K2690" s="9"/>
      <c r="L2690" s="9"/>
      <c r="M2690" s="9"/>
      <c r="N2690" s="9"/>
      <c r="O2690" s="9"/>
      <c r="P2690" s="9"/>
      <c r="Q2690" s="9"/>
      <c r="R2690" s="9"/>
      <c r="S2690" s="9"/>
      <c r="T2690" s="9"/>
      <c r="U2690" s="9"/>
      <c r="V2690" s="8"/>
      <c r="W2690" s="8"/>
      <c r="X2690" s="7"/>
      <c r="Y2690" s="18"/>
      <c r="Z2690" s="7"/>
      <c r="AA2690" s="7"/>
      <c r="AB2690" s="7"/>
      <c r="AC2690" s="9"/>
      <c r="AD2690" s="8"/>
      <c r="AE2690" s="14"/>
      <c r="AF2690" s="14"/>
      <c r="AG2690" s="14"/>
      <c r="AH2690" s="14"/>
      <c r="AI2690" s="14"/>
      <c r="AJ2690" s="14"/>
      <c r="AK2690" s="136"/>
      <c r="AL2690" s="6"/>
      <c r="AM2690" s="5"/>
      <c r="AN2690" s="5"/>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row>
    <row r="2691" spans="1:62" ht="13.5" customHeight="1" x14ac:dyDescent="0.35">
      <c r="A2691" s="120"/>
      <c r="B2691" s="76"/>
      <c r="C2691" s="1"/>
      <c r="D2691" s="9"/>
      <c r="E2691" s="1"/>
      <c r="F2691" s="15"/>
      <c r="G2691" s="5"/>
      <c r="H2691" s="5"/>
      <c r="I2691" s="22"/>
      <c r="J2691" s="22"/>
      <c r="K2691" s="22"/>
      <c r="L2691" s="60"/>
      <c r="M2691" s="60"/>
      <c r="N2691" s="60"/>
      <c r="O2691" s="60"/>
      <c r="P2691" s="60"/>
      <c r="Q2691" s="60"/>
      <c r="R2691" s="60"/>
      <c r="S2691" s="60"/>
      <c r="T2691" s="60"/>
      <c r="U2691" s="60"/>
      <c r="V2691" s="60"/>
      <c r="W2691" s="60"/>
      <c r="X2691" s="60"/>
      <c r="Y2691" s="59"/>
      <c r="Z2691" s="20"/>
      <c r="AA2691" s="60"/>
      <c r="AB2691" s="60"/>
      <c r="AC2691" s="60"/>
      <c r="AD2691" s="60"/>
      <c r="AE2691" s="22"/>
      <c r="AF2691" s="22"/>
      <c r="AG2691" s="22"/>
      <c r="AH2691" s="22"/>
      <c r="AI2691" s="22"/>
      <c r="AJ2691" s="22"/>
      <c r="AK2691" s="39"/>
      <c r="AL2691" s="39"/>
      <c r="AM2691" s="39"/>
      <c r="AN2691" s="39"/>
      <c r="AO2691" s="39"/>
      <c r="AP2691" s="39"/>
      <c r="AQ2691" s="39"/>
      <c r="AR2691" s="40"/>
      <c r="AS2691" s="39"/>
      <c r="AT2691" s="40"/>
      <c r="AU2691" s="39"/>
      <c r="AV2691" s="39"/>
      <c r="AW2691" s="39"/>
      <c r="AX2691" s="39"/>
      <c r="AY2691" s="39"/>
      <c r="AZ2691" s="40"/>
      <c r="BA2691" s="39"/>
      <c r="BB2691" s="40"/>
      <c r="BC2691" s="39"/>
      <c r="BD2691" s="40"/>
      <c r="BE2691" s="39"/>
      <c r="BF2691" s="39"/>
      <c r="BG2691" s="39"/>
      <c r="BH2691" s="56"/>
      <c r="BI2691" s="56"/>
      <c r="BJ2691" s="133"/>
    </row>
    <row r="2692" spans="1:62" ht="13.5" customHeight="1" x14ac:dyDescent="0.35">
      <c r="A2692" s="120"/>
      <c r="B2692" s="76"/>
      <c r="C2692" s="1"/>
      <c r="D2692" s="9"/>
      <c r="E2692" s="1"/>
      <c r="F2692" s="15"/>
      <c r="G2692" s="5"/>
      <c r="H2692" s="5"/>
      <c r="I2692" s="22"/>
      <c r="J2692" s="22"/>
      <c r="K2692" s="22"/>
      <c r="L2692" s="60"/>
      <c r="M2692" s="60"/>
      <c r="N2692" s="60"/>
      <c r="O2692" s="60"/>
      <c r="P2692" s="60"/>
      <c r="Q2692" s="60"/>
      <c r="R2692" s="60"/>
      <c r="S2692" s="60"/>
      <c r="T2692" s="60"/>
      <c r="U2692" s="60"/>
      <c r="V2692" s="60"/>
      <c r="W2692" s="60"/>
      <c r="X2692" s="60"/>
      <c r="Y2692" s="59"/>
      <c r="Z2692" s="20"/>
      <c r="AA2692" s="60"/>
      <c r="AB2692" s="60"/>
      <c r="AC2692" s="60"/>
      <c r="AD2692" s="60"/>
      <c r="AE2692" s="22"/>
      <c r="AF2692" s="22"/>
      <c r="AG2692" s="22"/>
      <c r="AH2692" s="22"/>
      <c r="AI2692" s="22"/>
      <c r="AJ2692" s="22"/>
      <c r="AK2692" s="39"/>
      <c r="AL2692" s="39"/>
      <c r="AM2692" s="39"/>
      <c r="AN2692" s="39"/>
      <c r="AO2692" s="39"/>
      <c r="AP2692" s="39"/>
      <c r="AQ2692" s="39"/>
      <c r="AR2692" s="40"/>
      <c r="AS2692" s="39"/>
      <c r="AT2692" s="40"/>
      <c r="AU2692" s="39"/>
      <c r="AV2692" s="39"/>
      <c r="AW2692" s="39"/>
      <c r="AX2692" s="39"/>
      <c r="AY2692" s="39"/>
      <c r="AZ2692" s="40"/>
      <c r="BA2692" s="39"/>
      <c r="BB2692" s="40"/>
      <c r="BC2692" s="39"/>
      <c r="BD2692" s="40"/>
      <c r="BE2692" s="39"/>
      <c r="BF2692" s="39"/>
      <c r="BG2692" s="39"/>
      <c r="BH2692" s="56"/>
      <c r="BI2692" s="56"/>
      <c r="BJ2692" s="133"/>
    </row>
    <row r="2693" spans="1:62" x14ac:dyDescent="0.3">
      <c r="A2693" s="9"/>
      <c r="B2693" s="76"/>
      <c r="C2693" s="9"/>
      <c r="D2693" s="9"/>
      <c r="E2693" s="9"/>
      <c r="F2693" s="15"/>
      <c r="G2693" s="5"/>
      <c r="H2693" s="5"/>
      <c r="I2693" s="9"/>
      <c r="J2693" s="9"/>
      <c r="K2693" s="9"/>
      <c r="L2693" s="9"/>
      <c r="M2693" s="9"/>
      <c r="N2693" s="9"/>
      <c r="O2693" s="9"/>
      <c r="P2693" s="9"/>
      <c r="Q2693" s="9"/>
      <c r="R2693" s="9"/>
      <c r="S2693" s="9"/>
      <c r="T2693" s="9"/>
      <c r="U2693" s="9"/>
      <c r="V2693" s="8"/>
      <c r="W2693" s="8"/>
      <c r="X2693" s="7"/>
      <c r="Y2693" s="18"/>
      <c r="Z2693" s="7"/>
      <c r="AA2693" s="7"/>
      <c r="AB2693" s="7"/>
      <c r="AC2693" s="9"/>
      <c r="AD2693" s="8"/>
      <c r="AE2693" s="14"/>
      <c r="AF2693" s="14"/>
      <c r="AG2693" s="14"/>
      <c r="AH2693" s="14"/>
      <c r="AI2693" s="14"/>
      <c r="AJ2693" s="14"/>
      <c r="AK2693" s="5"/>
      <c r="AL2693" s="6"/>
      <c r="AM2693" s="5"/>
      <c r="AN2693" s="5"/>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row>
    <row r="2694" spans="1:62" ht="13.5" customHeight="1" x14ac:dyDescent="0.35">
      <c r="A2694" s="120"/>
      <c r="B2694" s="19"/>
      <c r="C2694" s="1"/>
      <c r="D2694" s="9"/>
      <c r="E2694" s="1"/>
      <c r="F2694" s="15"/>
      <c r="G2694" s="37"/>
      <c r="H2694" s="5"/>
      <c r="I2694" s="22"/>
      <c r="J2694" s="22"/>
      <c r="K2694" s="22"/>
      <c r="L2694" s="60"/>
      <c r="M2694" s="60"/>
      <c r="N2694" s="60"/>
      <c r="O2694" s="60"/>
      <c r="P2694" s="60"/>
      <c r="Q2694" s="60"/>
      <c r="R2694" s="60"/>
      <c r="S2694" s="60"/>
      <c r="T2694" s="60"/>
      <c r="U2694" s="60"/>
      <c r="V2694" s="60"/>
      <c r="W2694" s="60"/>
      <c r="X2694" s="60"/>
      <c r="Y2694" s="59"/>
      <c r="Z2694" s="20"/>
      <c r="AA2694" s="60"/>
      <c r="AB2694" s="60"/>
      <c r="AC2694" s="60"/>
      <c r="AD2694" s="60"/>
      <c r="AE2694" s="22"/>
      <c r="AF2694" s="22"/>
      <c r="AG2694" s="22"/>
      <c r="AH2694" s="22"/>
      <c r="AI2694" s="22"/>
      <c r="AJ2694" s="22"/>
      <c r="AK2694" s="39"/>
      <c r="AL2694" s="39"/>
      <c r="AM2694" s="39"/>
      <c r="AN2694" s="39"/>
      <c r="AO2694" s="39"/>
      <c r="AP2694" s="39"/>
      <c r="AQ2694" s="39"/>
      <c r="AR2694" s="40"/>
      <c r="AS2694" s="39"/>
      <c r="AT2694" s="40"/>
      <c r="AU2694" s="39"/>
      <c r="AV2694" s="39"/>
      <c r="AW2694" s="39"/>
      <c r="AX2694" s="39"/>
      <c r="AY2694" s="39"/>
      <c r="AZ2694" s="40"/>
      <c r="BA2694" s="39"/>
      <c r="BB2694" s="40"/>
      <c r="BC2694" s="39"/>
      <c r="BD2694" s="40"/>
      <c r="BE2694" s="39"/>
      <c r="BF2694" s="39"/>
      <c r="BG2694" s="39"/>
      <c r="BH2694" s="56"/>
      <c r="BI2694" s="56"/>
      <c r="BJ2694" s="133"/>
    </row>
    <row r="2695" spans="1:62" x14ac:dyDescent="0.3">
      <c r="A2695" s="135"/>
      <c r="B2695" s="76"/>
      <c r="C2695" s="9"/>
      <c r="D2695" s="9"/>
      <c r="E2695" s="9"/>
      <c r="F2695" s="15"/>
      <c r="G2695" s="5"/>
      <c r="H2695" s="5"/>
      <c r="I2695" s="9"/>
      <c r="J2695" s="9"/>
      <c r="K2695" s="9"/>
      <c r="L2695" s="9"/>
      <c r="M2695" s="9"/>
      <c r="N2695" s="9"/>
      <c r="O2695" s="9"/>
      <c r="P2695" s="9"/>
      <c r="Q2695" s="9"/>
      <c r="R2695" s="9"/>
      <c r="S2695" s="9"/>
      <c r="T2695" s="9"/>
      <c r="U2695" s="9"/>
      <c r="V2695" s="8"/>
      <c r="W2695" s="8"/>
      <c r="X2695" s="7"/>
      <c r="Y2695" s="18"/>
      <c r="Z2695" s="7"/>
      <c r="AA2695" s="7"/>
      <c r="AB2695" s="7"/>
      <c r="AC2695" s="9"/>
      <c r="AD2695" s="8"/>
      <c r="AE2695" s="14"/>
      <c r="AF2695" s="14"/>
      <c r="AG2695" s="14"/>
      <c r="AH2695" s="14"/>
      <c r="AI2695" s="14"/>
      <c r="AJ2695" s="14"/>
      <c r="AK2695" s="136"/>
      <c r="AL2695" s="6"/>
      <c r="AM2695" s="5"/>
      <c r="AN2695" s="5"/>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row>
    <row r="2696" spans="1:62" x14ac:dyDescent="0.3">
      <c r="A2696" s="9"/>
      <c r="B2696" s="76"/>
      <c r="C2696" s="9"/>
      <c r="D2696" s="9"/>
      <c r="E2696" s="9"/>
      <c r="F2696" s="15"/>
      <c r="G2696" s="5"/>
      <c r="H2696" s="5"/>
      <c r="I2696" s="9"/>
      <c r="J2696" s="9"/>
      <c r="K2696" s="9"/>
      <c r="L2696" s="9"/>
      <c r="M2696" s="9"/>
      <c r="N2696" s="9"/>
      <c r="O2696" s="9"/>
      <c r="P2696" s="9"/>
      <c r="Q2696" s="9"/>
      <c r="R2696" s="9"/>
      <c r="S2696" s="9"/>
      <c r="T2696" s="9"/>
      <c r="U2696" s="9"/>
      <c r="V2696" s="9"/>
      <c r="W2696" s="9"/>
      <c r="Y2696" s="17"/>
      <c r="AA2696" s="9"/>
      <c r="AB2696" s="9"/>
      <c r="AC2696" s="9"/>
      <c r="AD2696" s="9"/>
      <c r="AE2696" s="14"/>
      <c r="AF2696" s="14"/>
      <c r="AG2696" s="14"/>
      <c r="AH2696" s="14"/>
      <c r="AI2696" s="14"/>
      <c r="AJ2696" s="14"/>
      <c r="AK2696" s="6"/>
      <c r="AL2696" s="6"/>
      <c r="AM2696" s="6"/>
      <c r="AN2696" s="6"/>
      <c r="AO2696" s="6"/>
      <c r="AP2696" s="6"/>
      <c r="AQ2696" s="6"/>
      <c r="AR2696" s="6"/>
      <c r="AS2696" s="6"/>
      <c r="AT2696" s="6"/>
      <c r="AU2696" s="39"/>
      <c r="AV2696" s="39"/>
      <c r="AW2696" s="6"/>
      <c r="AX2696" s="6"/>
      <c r="AY2696" s="6"/>
      <c r="AZ2696" s="6"/>
      <c r="BA2696" s="6"/>
      <c r="BB2696" s="6"/>
      <c r="BC2696" s="6"/>
      <c r="BD2696" s="6"/>
      <c r="BE2696" s="6"/>
      <c r="BF2696" s="6"/>
      <c r="BG2696" s="6"/>
      <c r="BH2696" s="6"/>
      <c r="BI2696" s="6"/>
      <c r="BJ2696" s="6"/>
    </row>
    <row r="2697" spans="1:62" ht="13.5" customHeight="1" x14ac:dyDescent="0.35">
      <c r="A2697" s="120"/>
      <c r="B2697" s="76"/>
      <c r="C2697" s="1"/>
      <c r="D2697" s="9"/>
      <c r="E2697" s="1"/>
      <c r="F2697" s="15"/>
      <c r="G2697" s="5"/>
      <c r="H2697" s="5"/>
      <c r="I2697" s="22"/>
      <c r="J2697" s="22"/>
      <c r="K2697" s="22"/>
      <c r="L2697" s="60"/>
      <c r="M2697" s="60"/>
      <c r="N2697" s="60"/>
      <c r="O2697" s="60"/>
      <c r="P2697" s="60"/>
      <c r="Q2697" s="60"/>
      <c r="R2697" s="60"/>
      <c r="S2697" s="60"/>
      <c r="T2697" s="60"/>
      <c r="U2697" s="60"/>
      <c r="V2697" s="60"/>
      <c r="W2697" s="60"/>
      <c r="X2697" s="60"/>
      <c r="Y2697" s="59"/>
      <c r="Z2697" s="20"/>
      <c r="AA2697" s="60"/>
      <c r="AB2697" s="60"/>
      <c r="AC2697" s="60"/>
      <c r="AD2697" s="60"/>
      <c r="AE2697" s="22"/>
      <c r="AF2697" s="22"/>
      <c r="AG2697" s="22"/>
      <c r="AH2697" s="22"/>
      <c r="AI2697" s="22"/>
      <c r="AJ2697" s="22"/>
      <c r="AK2697" s="39"/>
      <c r="AL2697" s="39"/>
      <c r="AM2697" s="39"/>
      <c r="AN2697" s="39"/>
      <c r="AO2697" s="39"/>
      <c r="AP2697" s="39"/>
      <c r="AQ2697" s="39"/>
      <c r="AR2697" s="40"/>
      <c r="AS2697" s="39"/>
      <c r="AT2697" s="40"/>
      <c r="AU2697" s="39"/>
      <c r="AV2697" s="39"/>
      <c r="AW2697" s="39"/>
      <c r="AX2697" s="39"/>
      <c r="AY2697" s="39"/>
      <c r="AZ2697" s="40"/>
      <c r="BA2697" s="39"/>
      <c r="BB2697" s="40"/>
      <c r="BC2697" s="39"/>
      <c r="BD2697" s="40"/>
      <c r="BE2697" s="39"/>
      <c r="BF2697" s="39"/>
      <c r="BG2697" s="39"/>
      <c r="BH2697" s="56"/>
      <c r="BI2697" s="56"/>
      <c r="BJ2697" s="133"/>
    </row>
    <row r="2698" spans="1:62" ht="13.5" customHeight="1" x14ac:dyDescent="0.35">
      <c r="A2698" s="120"/>
      <c r="B2698" s="76"/>
      <c r="C2698" s="1"/>
      <c r="D2698" s="9"/>
      <c r="E2698" s="1"/>
      <c r="F2698" s="15"/>
      <c r="G2698" s="5"/>
      <c r="H2698" s="5"/>
      <c r="I2698" s="22"/>
      <c r="J2698" s="22"/>
      <c r="K2698" s="22"/>
      <c r="L2698" s="60"/>
      <c r="M2698" s="60"/>
      <c r="N2698" s="60"/>
      <c r="O2698" s="60"/>
      <c r="P2698" s="60"/>
      <c r="Q2698" s="60"/>
      <c r="R2698" s="60"/>
      <c r="S2698" s="60"/>
      <c r="T2698" s="60"/>
      <c r="U2698" s="60"/>
      <c r="V2698" s="60"/>
      <c r="W2698" s="60"/>
      <c r="X2698" s="60"/>
      <c r="Y2698" s="59"/>
      <c r="Z2698" s="20"/>
      <c r="AA2698" s="60"/>
      <c r="AB2698" s="60"/>
      <c r="AC2698" s="60"/>
      <c r="AD2698" s="60"/>
      <c r="AE2698" s="22"/>
      <c r="AF2698" s="22"/>
      <c r="AG2698" s="22"/>
      <c r="AH2698" s="22"/>
      <c r="AI2698" s="22"/>
      <c r="AJ2698" s="22"/>
      <c r="AK2698" s="39"/>
      <c r="AL2698" s="39"/>
      <c r="AM2698" s="39"/>
      <c r="AN2698" s="39"/>
      <c r="AO2698" s="39"/>
      <c r="AP2698" s="39"/>
      <c r="AQ2698" s="39"/>
      <c r="AR2698" s="40"/>
      <c r="AS2698" s="39"/>
      <c r="AT2698" s="40"/>
      <c r="AU2698" s="39"/>
      <c r="AV2698" s="39"/>
      <c r="AW2698" s="39"/>
      <c r="AX2698" s="39"/>
      <c r="AY2698" s="39"/>
      <c r="AZ2698" s="40"/>
      <c r="BA2698" s="39"/>
      <c r="BB2698" s="40"/>
      <c r="BC2698" s="39"/>
      <c r="BD2698" s="40"/>
      <c r="BE2698" s="39"/>
      <c r="BF2698" s="39"/>
      <c r="BG2698" s="39"/>
      <c r="BH2698" s="56"/>
      <c r="BI2698" s="56"/>
      <c r="BJ2698" s="133"/>
    </row>
    <row r="2699" spans="1:62" x14ac:dyDescent="0.3">
      <c r="A2699" s="9"/>
      <c r="B2699" s="76"/>
      <c r="C2699" s="9"/>
      <c r="D2699" s="9"/>
      <c r="E2699" s="9"/>
      <c r="F2699" s="15"/>
      <c r="G2699" s="5"/>
      <c r="H2699" s="5"/>
      <c r="I2699" s="9"/>
      <c r="J2699" s="9"/>
      <c r="K2699" s="9"/>
      <c r="L2699" s="9"/>
      <c r="M2699" s="9"/>
      <c r="N2699" s="9"/>
      <c r="O2699" s="9"/>
      <c r="P2699" s="9"/>
      <c r="Q2699" s="9"/>
      <c r="R2699" s="9"/>
      <c r="S2699" s="9"/>
      <c r="T2699" s="9"/>
      <c r="U2699" s="9"/>
      <c r="V2699" s="8"/>
      <c r="W2699" s="8"/>
      <c r="X2699" s="7"/>
      <c r="Y2699" s="18"/>
      <c r="Z2699" s="7"/>
      <c r="AA2699" s="7"/>
      <c r="AB2699" s="7"/>
      <c r="AC2699" s="9"/>
      <c r="AD2699" s="8"/>
      <c r="AE2699" s="14"/>
      <c r="AF2699" s="14"/>
      <c r="AG2699" s="14"/>
      <c r="AH2699" s="14"/>
      <c r="AI2699" s="14"/>
      <c r="AJ2699" s="14"/>
      <c r="AK2699" s="5"/>
      <c r="AL2699" s="6"/>
      <c r="AM2699" s="5"/>
      <c r="AN2699" s="5"/>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row>
    <row r="2700" spans="1:62" x14ac:dyDescent="0.3">
      <c r="A2700" s="9"/>
      <c r="B2700" s="76"/>
      <c r="C2700" s="9"/>
      <c r="D2700" s="9"/>
      <c r="E2700" s="9"/>
      <c r="F2700" s="15"/>
      <c r="G2700" s="5"/>
      <c r="H2700" s="5"/>
      <c r="I2700" s="9"/>
      <c r="J2700" s="9"/>
      <c r="K2700" s="9"/>
      <c r="L2700" s="9"/>
      <c r="M2700" s="9"/>
      <c r="N2700" s="9"/>
      <c r="O2700" s="9"/>
      <c r="P2700" s="9"/>
      <c r="Q2700" s="9"/>
      <c r="R2700" s="9"/>
      <c r="S2700" s="9"/>
      <c r="T2700" s="9"/>
      <c r="U2700" s="9"/>
      <c r="V2700" s="9"/>
      <c r="W2700" s="9"/>
      <c r="Y2700" s="17"/>
      <c r="AA2700" s="9"/>
      <c r="AB2700" s="9"/>
      <c r="AC2700" s="9"/>
      <c r="AD2700" s="9"/>
      <c r="AE2700" s="14"/>
      <c r="AF2700" s="14"/>
      <c r="AG2700" s="14"/>
      <c r="AH2700" s="14"/>
      <c r="AI2700" s="14"/>
      <c r="AJ2700" s="14"/>
      <c r="AK2700" s="6"/>
      <c r="AL2700" s="6"/>
      <c r="AM2700" s="6"/>
      <c r="AN2700" s="6"/>
      <c r="AO2700" s="6"/>
      <c r="AP2700" s="6"/>
      <c r="AQ2700" s="6"/>
      <c r="AR2700" s="6"/>
      <c r="AS2700" s="6"/>
      <c r="AT2700" s="6"/>
      <c r="AU2700" s="39"/>
      <c r="AV2700" s="39"/>
      <c r="AW2700" s="6"/>
      <c r="AX2700" s="6"/>
      <c r="AY2700" s="6"/>
      <c r="AZ2700" s="6"/>
      <c r="BA2700" s="6"/>
      <c r="BB2700" s="6"/>
      <c r="BC2700" s="6"/>
      <c r="BD2700" s="6"/>
      <c r="BE2700" s="6"/>
      <c r="BF2700" s="6"/>
      <c r="BG2700" s="6"/>
      <c r="BH2700" s="6"/>
      <c r="BI2700" s="6"/>
      <c r="BJ2700" s="6"/>
    </row>
    <row r="2701" spans="1:62" x14ac:dyDescent="0.3">
      <c r="A2701" s="9"/>
      <c r="B2701" s="76"/>
      <c r="C2701" s="9"/>
      <c r="D2701" s="9"/>
      <c r="E2701" s="9"/>
      <c r="F2701" s="15"/>
      <c r="G2701" s="5"/>
      <c r="H2701" s="5"/>
      <c r="I2701" s="9"/>
      <c r="J2701" s="9"/>
      <c r="K2701" s="9"/>
      <c r="L2701" s="9"/>
      <c r="M2701" s="9"/>
      <c r="N2701" s="9"/>
      <c r="O2701" s="9"/>
      <c r="P2701" s="9"/>
      <c r="Q2701" s="9"/>
      <c r="R2701" s="9"/>
      <c r="S2701" s="9"/>
      <c r="T2701" s="9"/>
      <c r="U2701" s="9"/>
      <c r="V2701" s="8"/>
      <c r="W2701" s="8"/>
      <c r="X2701" s="7"/>
      <c r="Y2701" s="18"/>
      <c r="Z2701" s="7"/>
      <c r="AA2701" s="7"/>
      <c r="AB2701" s="7"/>
      <c r="AC2701" s="9"/>
      <c r="AD2701" s="8"/>
      <c r="AE2701" s="14"/>
      <c r="AF2701" s="14"/>
      <c r="AG2701" s="14"/>
      <c r="AH2701" s="14"/>
      <c r="AI2701" s="14"/>
      <c r="AJ2701" s="14"/>
      <c r="AK2701" s="5"/>
      <c r="AL2701" s="6"/>
      <c r="AM2701" s="5"/>
      <c r="AN2701" s="5"/>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row>
    <row r="2702" spans="1:62" x14ac:dyDescent="0.3">
      <c r="A2702" s="135"/>
      <c r="B2702" s="76"/>
      <c r="C2702" s="9"/>
      <c r="D2702" s="9"/>
      <c r="E2702" s="9"/>
      <c r="F2702" s="15"/>
      <c r="G2702" s="5"/>
      <c r="H2702" s="5"/>
      <c r="I2702" s="9"/>
      <c r="J2702" s="9"/>
      <c r="K2702" s="9"/>
      <c r="L2702" s="9"/>
      <c r="M2702" s="9"/>
      <c r="N2702" s="9"/>
      <c r="O2702" s="9"/>
      <c r="P2702" s="9"/>
      <c r="Q2702" s="9"/>
      <c r="R2702" s="9"/>
      <c r="S2702" s="9"/>
      <c r="T2702" s="9"/>
      <c r="U2702" s="9"/>
      <c r="V2702" s="8"/>
      <c r="W2702" s="8"/>
      <c r="X2702" s="7"/>
      <c r="Y2702" s="18"/>
      <c r="Z2702" s="7"/>
      <c r="AA2702" s="7"/>
      <c r="AB2702" s="7"/>
      <c r="AC2702" s="9"/>
      <c r="AD2702" s="8"/>
      <c r="AE2702" s="14"/>
      <c r="AF2702" s="14"/>
      <c r="AG2702" s="14"/>
      <c r="AH2702" s="14"/>
      <c r="AI2702" s="14"/>
      <c r="AJ2702" s="14"/>
      <c r="AK2702" s="136"/>
      <c r="AL2702" s="6"/>
      <c r="AM2702" s="5"/>
      <c r="AN2702" s="5"/>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row>
    <row r="2703" spans="1:62" ht="13.5" customHeight="1" x14ac:dyDescent="0.35">
      <c r="A2703" s="120"/>
      <c r="B2703" s="76"/>
      <c r="C2703" s="1"/>
      <c r="D2703" s="9"/>
      <c r="E2703" s="1"/>
      <c r="F2703" s="15"/>
      <c r="G2703" s="5"/>
      <c r="H2703" s="5"/>
      <c r="I2703" s="22"/>
      <c r="J2703" s="22"/>
      <c r="K2703" s="22"/>
      <c r="L2703" s="60"/>
      <c r="M2703" s="60"/>
      <c r="N2703" s="60"/>
      <c r="O2703" s="60"/>
      <c r="P2703" s="60"/>
      <c r="Q2703" s="60"/>
      <c r="R2703" s="60"/>
      <c r="S2703" s="60"/>
      <c r="T2703" s="60"/>
      <c r="U2703" s="60"/>
      <c r="V2703" s="60"/>
      <c r="W2703" s="60"/>
      <c r="X2703" s="60"/>
      <c r="Y2703" s="59"/>
      <c r="Z2703" s="20"/>
      <c r="AA2703" s="60"/>
      <c r="AB2703" s="60"/>
      <c r="AC2703" s="60"/>
      <c r="AD2703" s="60"/>
      <c r="AE2703" s="22"/>
      <c r="AF2703" s="22"/>
      <c r="AG2703" s="22"/>
      <c r="AH2703" s="22"/>
      <c r="AI2703" s="22"/>
      <c r="AJ2703" s="22"/>
      <c r="AK2703" s="39"/>
      <c r="AL2703" s="39"/>
      <c r="AM2703" s="39"/>
      <c r="AN2703" s="39"/>
      <c r="AO2703" s="39"/>
      <c r="AP2703" s="39"/>
      <c r="AQ2703" s="39"/>
      <c r="AR2703" s="40"/>
      <c r="AS2703" s="39"/>
      <c r="AT2703" s="40"/>
      <c r="AU2703" s="39"/>
      <c r="AV2703" s="39"/>
      <c r="AW2703" s="39"/>
      <c r="AX2703" s="39"/>
      <c r="AY2703" s="39"/>
      <c r="AZ2703" s="40"/>
      <c r="BA2703" s="39"/>
      <c r="BB2703" s="40"/>
      <c r="BC2703" s="39"/>
      <c r="BD2703" s="40"/>
      <c r="BE2703" s="39"/>
      <c r="BF2703" s="39"/>
      <c r="BG2703" s="39"/>
      <c r="BH2703" s="56"/>
      <c r="BI2703" s="56"/>
      <c r="BJ2703" s="137"/>
    </row>
    <row r="2704" spans="1:62" x14ac:dyDescent="0.3">
      <c r="A2704" s="9"/>
      <c r="B2704" s="76"/>
      <c r="C2704" s="9"/>
      <c r="D2704" s="9"/>
      <c r="E2704" s="9"/>
      <c r="F2704" s="15"/>
      <c r="G2704" s="5"/>
      <c r="H2704" s="5"/>
      <c r="I2704" s="9"/>
      <c r="J2704" s="9"/>
      <c r="K2704" s="9"/>
      <c r="L2704" s="9"/>
      <c r="M2704" s="9"/>
      <c r="N2704" s="9"/>
      <c r="O2704" s="9"/>
      <c r="P2704" s="9"/>
      <c r="Q2704" s="9"/>
      <c r="R2704" s="9"/>
      <c r="S2704" s="9"/>
      <c r="T2704" s="9"/>
      <c r="U2704" s="9"/>
      <c r="V2704" s="9"/>
      <c r="W2704" s="9"/>
      <c r="Y2704" s="17"/>
      <c r="AA2704" s="9"/>
      <c r="AB2704" s="9"/>
      <c r="AC2704" s="9"/>
      <c r="AD2704" s="9"/>
      <c r="AE2704" s="14"/>
      <c r="AF2704" s="14"/>
      <c r="AG2704" s="14"/>
      <c r="AH2704" s="14"/>
      <c r="AI2704" s="14"/>
      <c r="AJ2704" s="14"/>
      <c r="AK2704" s="6"/>
      <c r="AL2704" s="6"/>
      <c r="AM2704" s="6"/>
      <c r="AN2704" s="6"/>
      <c r="AO2704" s="6"/>
      <c r="AP2704" s="6"/>
      <c r="AQ2704" s="6"/>
      <c r="AR2704" s="6"/>
      <c r="AS2704" s="6"/>
      <c r="AT2704" s="6"/>
      <c r="AU2704" s="39"/>
      <c r="AV2704" s="39"/>
      <c r="AW2704" s="6"/>
      <c r="AX2704" s="6"/>
      <c r="AY2704" s="6"/>
      <c r="AZ2704" s="6"/>
      <c r="BA2704" s="6"/>
      <c r="BB2704" s="6"/>
      <c r="BC2704" s="6"/>
      <c r="BD2704" s="6"/>
      <c r="BE2704" s="6"/>
      <c r="BF2704" s="6"/>
      <c r="BG2704" s="6"/>
      <c r="BH2704" s="6"/>
      <c r="BI2704" s="6"/>
      <c r="BJ2704" s="6"/>
    </row>
    <row r="2705" spans="1:62" ht="13.5" customHeight="1" x14ac:dyDescent="0.35">
      <c r="A2705" s="120"/>
      <c r="B2705" s="19"/>
      <c r="C2705" s="1"/>
      <c r="D2705" s="9"/>
      <c r="E2705" s="1"/>
      <c r="F2705" s="15"/>
      <c r="G2705" s="37"/>
      <c r="H2705" s="5"/>
      <c r="I2705" s="22"/>
      <c r="J2705" s="22"/>
      <c r="K2705" s="22"/>
      <c r="L2705" s="60"/>
      <c r="M2705" s="60"/>
      <c r="N2705" s="60"/>
      <c r="O2705" s="60"/>
      <c r="P2705" s="60"/>
      <c r="Q2705" s="60"/>
      <c r="R2705" s="60"/>
      <c r="S2705" s="60"/>
      <c r="T2705" s="60"/>
      <c r="U2705" s="60"/>
      <c r="V2705" s="60"/>
      <c r="W2705" s="60"/>
      <c r="X2705" s="60"/>
      <c r="Y2705" s="59"/>
      <c r="Z2705" s="20"/>
      <c r="AA2705" s="60"/>
      <c r="AB2705" s="60"/>
      <c r="AC2705" s="60"/>
      <c r="AD2705" s="60"/>
      <c r="AE2705" s="22"/>
      <c r="AF2705" s="22"/>
      <c r="AG2705" s="22"/>
      <c r="AH2705" s="22"/>
      <c r="AI2705" s="22"/>
      <c r="AJ2705" s="22"/>
      <c r="AK2705" s="39"/>
      <c r="AL2705" s="39"/>
      <c r="AM2705" s="39"/>
      <c r="AN2705" s="39"/>
      <c r="AO2705" s="39"/>
      <c r="AP2705" s="39"/>
      <c r="AQ2705" s="39"/>
      <c r="AR2705" s="40"/>
      <c r="AS2705" s="39"/>
      <c r="AT2705" s="40"/>
      <c r="AU2705" s="39"/>
      <c r="AV2705" s="39"/>
      <c r="AW2705" s="39"/>
      <c r="AX2705" s="39"/>
      <c r="AY2705" s="39"/>
      <c r="AZ2705" s="40"/>
      <c r="BA2705" s="39"/>
      <c r="BB2705" s="40"/>
      <c r="BC2705" s="39"/>
      <c r="BD2705" s="40"/>
      <c r="BE2705" s="39"/>
      <c r="BF2705" s="39"/>
      <c r="BG2705" s="39"/>
      <c r="BH2705" s="56"/>
      <c r="BI2705" s="56"/>
      <c r="BJ2705" s="133"/>
    </row>
    <row r="2706" spans="1:62" x14ac:dyDescent="0.3">
      <c r="A2706" s="9"/>
      <c r="B2706" s="76"/>
      <c r="C2706" s="9"/>
      <c r="D2706" s="9"/>
      <c r="E2706" s="9"/>
      <c r="F2706" s="15"/>
      <c r="G2706" s="5"/>
      <c r="H2706" s="5"/>
      <c r="I2706" s="9"/>
      <c r="J2706" s="9"/>
      <c r="K2706" s="9"/>
      <c r="L2706" s="9"/>
      <c r="M2706" s="9"/>
      <c r="N2706" s="9"/>
      <c r="O2706" s="9"/>
      <c r="P2706" s="9"/>
      <c r="Q2706" s="9"/>
      <c r="R2706" s="9"/>
      <c r="S2706" s="9"/>
      <c r="T2706" s="9"/>
      <c r="U2706" s="9"/>
      <c r="V2706" s="8"/>
      <c r="W2706" s="8"/>
      <c r="X2706" s="7"/>
      <c r="Y2706" s="18"/>
      <c r="Z2706" s="7"/>
      <c r="AA2706" s="7"/>
      <c r="AB2706" s="7"/>
      <c r="AC2706" s="9"/>
      <c r="AD2706" s="8"/>
      <c r="AE2706" s="14"/>
      <c r="AF2706" s="14"/>
      <c r="AG2706" s="14"/>
      <c r="AH2706" s="14"/>
      <c r="AI2706" s="14"/>
      <c r="AJ2706" s="14"/>
      <c r="AK2706" s="5"/>
      <c r="AL2706" s="6"/>
      <c r="AM2706" s="5"/>
      <c r="AN2706" s="5"/>
      <c r="AO2706" s="6"/>
      <c r="AP2706" s="6"/>
      <c r="AQ2706" s="6"/>
      <c r="AR2706" s="6"/>
      <c r="AS2706" s="6"/>
      <c r="AT2706" s="6"/>
      <c r="AU2706" s="39"/>
      <c r="AV2706" s="39"/>
      <c r="AW2706" s="6"/>
      <c r="AX2706" s="6"/>
      <c r="AY2706" s="6"/>
      <c r="AZ2706" s="6"/>
      <c r="BA2706" s="6"/>
      <c r="BB2706" s="6"/>
      <c r="BC2706" s="6"/>
      <c r="BD2706" s="6"/>
      <c r="BE2706" s="6"/>
      <c r="BF2706" s="6"/>
      <c r="BG2706" s="6"/>
      <c r="BH2706" s="6"/>
      <c r="BI2706" s="6"/>
      <c r="BJ2706" s="6"/>
    </row>
    <row r="2707" spans="1:62" ht="13.5" customHeight="1" x14ac:dyDescent="0.35">
      <c r="A2707" s="120"/>
      <c r="B2707" s="19"/>
      <c r="C2707" s="1"/>
      <c r="D2707" s="9"/>
      <c r="E2707" s="1"/>
      <c r="F2707" s="15"/>
      <c r="G2707" s="37"/>
      <c r="H2707" s="5"/>
      <c r="I2707" s="22"/>
      <c r="J2707" s="22"/>
      <c r="K2707" s="22"/>
      <c r="L2707" s="60"/>
      <c r="M2707" s="60"/>
      <c r="N2707" s="60"/>
      <c r="O2707" s="60"/>
      <c r="P2707" s="60"/>
      <c r="Q2707" s="60"/>
      <c r="R2707" s="60"/>
      <c r="S2707" s="60"/>
      <c r="T2707" s="60"/>
      <c r="U2707" s="60"/>
      <c r="V2707" s="60"/>
      <c r="W2707" s="60"/>
      <c r="X2707" s="60"/>
      <c r="Y2707" s="59"/>
      <c r="Z2707" s="20"/>
      <c r="AA2707" s="60"/>
      <c r="AB2707" s="60"/>
      <c r="AC2707" s="60"/>
      <c r="AD2707" s="60"/>
      <c r="AE2707" s="22"/>
      <c r="AF2707" s="22"/>
      <c r="AG2707" s="22"/>
      <c r="AH2707" s="22"/>
      <c r="AI2707" s="22"/>
      <c r="AJ2707" s="22"/>
      <c r="AK2707" s="39"/>
      <c r="AL2707" s="39"/>
      <c r="AM2707" s="39"/>
      <c r="AN2707" s="39"/>
      <c r="AO2707" s="39"/>
      <c r="AP2707" s="39"/>
      <c r="AQ2707" s="39"/>
      <c r="AR2707" s="40"/>
      <c r="AS2707" s="39"/>
      <c r="AT2707" s="40"/>
      <c r="AU2707" s="39"/>
      <c r="AV2707" s="39"/>
      <c r="AW2707" s="39"/>
      <c r="AX2707" s="39"/>
      <c r="AY2707" s="39"/>
      <c r="AZ2707" s="40"/>
      <c r="BA2707" s="39"/>
      <c r="BB2707" s="40"/>
      <c r="BC2707" s="39"/>
      <c r="BD2707" s="40"/>
      <c r="BE2707" s="39"/>
      <c r="BF2707" s="39"/>
      <c r="BG2707" s="39"/>
      <c r="BH2707" s="56"/>
      <c r="BI2707" s="56"/>
      <c r="BJ2707" s="133"/>
    </row>
    <row r="2708" spans="1:62" x14ac:dyDescent="0.3">
      <c r="A2708" s="9"/>
      <c r="B2708" s="76"/>
      <c r="C2708" s="9"/>
      <c r="D2708" s="9"/>
      <c r="E2708" s="9"/>
      <c r="F2708" s="15"/>
      <c r="G2708" s="5"/>
      <c r="H2708" s="5"/>
      <c r="I2708" s="9"/>
      <c r="J2708" s="9"/>
      <c r="K2708" s="9"/>
      <c r="L2708" s="9"/>
      <c r="M2708" s="9"/>
      <c r="N2708" s="9"/>
      <c r="O2708" s="9"/>
      <c r="P2708" s="9"/>
      <c r="Q2708" s="9"/>
      <c r="R2708" s="9"/>
      <c r="S2708" s="9"/>
      <c r="T2708" s="9"/>
      <c r="U2708" s="9"/>
      <c r="V2708" s="8"/>
      <c r="W2708" s="8"/>
      <c r="X2708" s="7"/>
      <c r="Y2708" s="18"/>
      <c r="Z2708" s="7"/>
      <c r="AA2708" s="7"/>
      <c r="AB2708" s="7"/>
      <c r="AC2708" s="9"/>
      <c r="AD2708" s="8"/>
      <c r="AE2708" s="14"/>
      <c r="AF2708" s="14"/>
      <c r="AG2708" s="14"/>
      <c r="AH2708" s="14"/>
      <c r="AI2708" s="14"/>
      <c r="AJ2708" s="14"/>
      <c r="AK2708" s="5"/>
      <c r="AL2708" s="6"/>
      <c r="AM2708" s="5"/>
      <c r="AN2708" s="5"/>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row>
    <row r="2709" spans="1:62" x14ac:dyDescent="0.3">
      <c r="A2709" s="135"/>
      <c r="B2709" s="76"/>
      <c r="C2709" s="9"/>
      <c r="D2709" s="9"/>
      <c r="E2709" s="9"/>
      <c r="F2709" s="15"/>
      <c r="G2709" s="5"/>
      <c r="H2709" s="5"/>
      <c r="I2709" s="9"/>
      <c r="J2709" s="9"/>
      <c r="K2709" s="9"/>
      <c r="L2709" s="9"/>
      <c r="M2709" s="9"/>
      <c r="N2709" s="9"/>
      <c r="O2709" s="9"/>
      <c r="P2709" s="9"/>
      <c r="Q2709" s="9"/>
      <c r="R2709" s="9"/>
      <c r="S2709" s="9"/>
      <c r="T2709" s="9"/>
      <c r="U2709" s="9"/>
      <c r="V2709" s="8"/>
      <c r="W2709" s="8"/>
      <c r="X2709" s="7"/>
      <c r="Y2709" s="18"/>
      <c r="Z2709" s="7"/>
      <c r="AA2709" s="7"/>
      <c r="AB2709" s="7"/>
      <c r="AC2709" s="9"/>
      <c r="AD2709" s="8"/>
      <c r="AE2709" s="14"/>
      <c r="AF2709" s="14"/>
      <c r="AG2709" s="14"/>
      <c r="AH2709" s="14"/>
      <c r="AI2709" s="14"/>
      <c r="AJ2709" s="14"/>
      <c r="AK2709" s="136"/>
      <c r="AL2709" s="6"/>
      <c r="AM2709" s="5"/>
      <c r="AN2709" s="5"/>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row>
    <row r="2710" spans="1:62" ht="13.5" customHeight="1" x14ac:dyDescent="0.3">
      <c r="A2710" s="9"/>
      <c r="B2710" s="76"/>
      <c r="C2710" s="9"/>
      <c r="D2710" s="9"/>
      <c r="E2710" s="9"/>
      <c r="F2710" s="15"/>
      <c r="G2710" s="5"/>
      <c r="H2710" s="5"/>
      <c r="I2710" s="9"/>
      <c r="J2710" s="9"/>
      <c r="K2710" s="9"/>
      <c r="L2710" s="9"/>
      <c r="M2710" s="9"/>
      <c r="N2710" s="9"/>
      <c r="O2710" s="9"/>
      <c r="P2710" s="9"/>
      <c r="Q2710" s="9"/>
      <c r="R2710" s="9"/>
      <c r="S2710" s="9"/>
      <c r="T2710" s="9"/>
      <c r="U2710" s="9"/>
      <c r="V2710" s="9"/>
      <c r="W2710" s="9"/>
      <c r="Y2710" s="17"/>
      <c r="AA2710" s="9"/>
      <c r="AB2710" s="9"/>
      <c r="AC2710" s="9"/>
      <c r="AD2710" s="9"/>
      <c r="AE2710" s="14"/>
      <c r="AF2710" s="14"/>
      <c r="AG2710" s="14"/>
      <c r="AH2710" s="14"/>
      <c r="AI2710" s="14"/>
      <c r="AJ2710" s="14"/>
      <c r="AK2710" s="6"/>
      <c r="AL2710" s="6"/>
      <c r="AM2710" s="6"/>
      <c r="AN2710" s="6"/>
      <c r="AO2710" s="6"/>
      <c r="AP2710" s="6"/>
      <c r="AQ2710" s="6"/>
      <c r="AR2710" s="6"/>
      <c r="AS2710" s="6"/>
      <c r="AT2710" s="6"/>
      <c r="AU2710" s="39"/>
      <c r="AV2710" s="39"/>
      <c r="AW2710" s="6"/>
      <c r="AX2710" s="6"/>
      <c r="AY2710" s="6"/>
      <c r="AZ2710" s="6"/>
      <c r="BA2710" s="6"/>
      <c r="BB2710" s="6"/>
      <c r="BC2710" s="6"/>
      <c r="BD2710" s="6"/>
      <c r="BE2710" s="6"/>
      <c r="BF2710" s="6"/>
      <c r="BG2710" s="6"/>
      <c r="BH2710" s="6"/>
      <c r="BI2710" s="6"/>
      <c r="BJ2710" s="6"/>
    </row>
    <row r="2711" spans="1:62" x14ac:dyDescent="0.3">
      <c r="A2711" s="9"/>
      <c r="B2711" s="76"/>
      <c r="C2711" s="9"/>
      <c r="D2711" s="9"/>
      <c r="E2711" s="9"/>
      <c r="F2711" s="15"/>
      <c r="G2711" s="5"/>
      <c r="H2711" s="5"/>
      <c r="I2711" s="9"/>
      <c r="J2711" s="9"/>
      <c r="K2711" s="9"/>
      <c r="L2711" s="9"/>
      <c r="M2711" s="9"/>
      <c r="N2711" s="9"/>
      <c r="O2711" s="9"/>
      <c r="P2711" s="9"/>
      <c r="Q2711" s="9"/>
      <c r="R2711" s="9"/>
      <c r="S2711" s="9"/>
      <c r="T2711" s="9"/>
      <c r="U2711" s="9"/>
      <c r="V2711" s="9"/>
      <c r="W2711" s="9"/>
      <c r="Y2711" s="17"/>
      <c r="AA2711" s="9"/>
      <c r="AB2711" s="9"/>
      <c r="AC2711" s="9"/>
      <c r="AD2711" s="9"/>
      <c r="AE2711" s="14"/>
      <c r="AF2711" s="14"/>
      <c r="AG2711" s="14"/>
      <c r="AH2711" s="14"/>
      <c r="AI2711" s="14"/>
      <c r="AJ2711" s="14"/>
      <c r="AK2711" s="6"/>
      <c r="AL2711" s="6"/>
      <c r="AM2711" s="6"/>
      <c r="AN2711" s="6"/>
      <c r="AO2711" s="6"/>
      <c r="AP2711" s="6"/>
      <c r="AQ2711" s="6"/>
      <c r="AR2711" s="6"/>
      <c r="AS2711" s="6"/>
      <c r="AT2711" s="6"/>
      <c r="AU2711" s="39"/>
      <c r="AV2711" s="39"/>
      <c r="AW2711" s="6"/>
      <c r="AX2711" s="6"/>
      <c r="AY2711" s="6"/>
      <c r="AZ2711" s="6"/>
      <c r="BA2711" s="6"/>
      <c r="BB2711" s="6"/>
      <c r="BC2711" s="6"/>
      <c r="BD2711" s="6"/>
      <c r="BE2711" s="6"/>
      <c r="BF2711" s="6"/>
      <c r="BG2711" s="6"/>
      <c r="BH2711" s="6"/>
      <c r="BI2711" s="6"/>
      <c r="BJ2711" s="6"/>
    </row>
    <row r="2712" spans="1:62" x14ac:dyDescent="0.3">
      <c r="A2712" s="9"/>
      <c r="B2712" s="76"/>
      <c r="C2712" s="9"/>
      <c r="D2712" s="9"/>
      <c r="E2712" s="9"/>
      <c r="F2712" s="15"/>
      <c r="G2712" s="5"/>
      <c r="H2712" s="5"/>
      <c r="I2712" s="9"/>
      <c r="J2712" s="9"/>
      <c r="K2712" s="9"/>
      <c r="L2712" s="9"/>
      <c r="M2712" s="9"/>
      <c r="N2712" s="9"/>
      <c r="O2712" s="9"/>
      <c r="P2712" s="9"/>
      <c r="Q2712" s="9"/>
      <c r="R2712" s="9"/>
      <c r="S2712" s="9"/>
      <c r="T2712" s="9"/>
      <c r="U2712" s="9"/>
      <c r="V2712" s="8"/>
      <c r="W2712" s="8"/>
      <c r="X2712" s="7"/>
      <c r="Y2712" s="18"/>
      <c r="Z2712" s="7"/>
      <c r="AA2712" s="7"/>
      <c r="AB2712" s="7"/>
      <c r="AC2712" s="9"/>
      <c r="AD2712" s="8"/>
      <c r="AE2712" s="14"/>
      <c r="AF2712" s="14"/>
      <c r="AG2712" s="14"/>
      <c r="AH2712" s="14"/>
      <c r="AI2712" s="14"/>
      <c r="AJ2712" s="14"/>
      <c r="AK2712" s="5"/>
      <c r="AL2712" s="6"/>
      <c r="AM2712" s="5"/>
      <c r="AN2712" s="5"/>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row>
    <row r="2713" spans="1:62" x14ac:dyDescent="0.3">
      <c r="A2713" s="9"/>
      <c r="B2713" s="76"/>
      <c r="C2713" s="9"/>
      <c r="D2713" s="9"/>
      <c r="E2713" s="9"/>
      <c r="F2713" s="15"/>
      <c r="G2713" s="5"/>
      <c r="H2713" s="5"/>
      <c r="I2713" s="9"/>
      <c r="J2713" s="9"/>
      <c r="K2713" s="9"/>
      <c r="L2713" s="9"/>
      <c r="M2713" s="9"/>
      <c r="N2713" s="9"/>
      <c r="O2713" s="9"/>
      <c r="P2713" s="9"/>
      <c r="Q2713" s="9"/>
      <c r="R2713" s="9"/>
      <c r="S2713" s="9"/>
      <c r="T2713" s="9"/>
      <c r="U2713" s="9"/>
      <c r="V2713" s="8"/>
      <c r="W2713" s="8"/>
      <c r="X2713" s="7"/>
      <c r="Y2713" s="18"/>
      <c r="Z2713" s="7"/>
      <c r="AA2713" s="7"/>
      <c r="AB2713" s="7"/>
      <c r="AC2713" s="9"/>
      <c r="AD2713" s="8"/>
      <c r="AE2713" s="14"/>
      <c r="AF2713" s="14"/>
      <c r="AG2713" s="14"/>
      <c r="AH2713" s="14"/>
      <c r="AI2713" s="14"/>
      <c r="AJ2713" s="14"/>
      <c r="AK2713" s="5"/>
      <c r="AL2713" s="6"/>
      <c r="AM2713" s="5"/>
      <c r="AN2713" s="5"/>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row>
    <row r="2714" spans="1:62" ht="13.5" customHeight="1" x14ac:dyDescent="0.35">
      <c r="A2714" s="120"/>
      <c r="B2714" s="76"/>
      <c r="C2714" s="1"/>
      <c r="D2714" s="9"/>
      <c r="E2714" s="1"/>
      <c r="F2714" s="15"/>
      <c r="G2714" s="5"/>
      <c r="H2714" s="5"/>
      <c r="I2714" s="22"/>
      <c r="J2714" s="22"/>
      <c r="K2714" s="22"/>
      <c r="L2714" s="60"/>
      <c r="M2714" s="60"/>
      <c r="N2714" s="60"/>
      <c r="O2714" s="60"/>
      <c r="P2714" s="60"/>
      <c r="Q2714" s="60"/>
      <c r="R2714" s="60"/>
      <c r="S2714" s="60"/>
      <c r="T2714" s="60"/>
      <c r="U2714" s="60"/>
      <c r="V2714" s="60"/>
      <c r="W2714" s="60"/>
      <c r="X2714" s="60"/>
      <c r="Y2714" s="59"/>
      <c r="Z2714" s="20"/>
      <c r="AA2714" s="60"/>
      <c r="AB2714" s="60"/>
      <c r="AC2714" s="60"/>
      <c r="AD2714" s="60"/>
      <c r="AE2714" s="22"/>
      <c r="AF2714" s="22"/>
      <c r="AG2714" s="22"/>
      <c r="AH2714" s="22"/>
      <c r="AI2714" s="22"/>
      <c r="AJ2714" s="22"/>
      <c r="AK2714" s="39"/>
      <c r="AL2714" s="39"/>
      <c r="AM2714" s="39"/>
      <c r="AN2714" s="39"/>
      <c r="AO2714" s="39"/>
      <c r="AP2714" s="39"/>
      <c r="AQ2714" s="39"/>
      <c r="AR2714" s="40"/>
      <c r="AS2714" s="39"/>
      <c r="AT2714" s="40"/>
      <c r="AU2714" s="39"/>
      <c r="AV2714" s="39"/>
      <c r="AW2714" s="39"/>
      <c r="AX2714" s="39"/>
      <c r="AY2714" s="39"/>
      <c r="AZ2714" s="40"/>
      <c r="BA2714" s="39"/>
      <c r="BB2714" s="40"/>
      <c r="BC2714" s="39"/>
      <c r="BD2714" s="40"/>
      <c r="BE2714" s="39"/>
      <c r="BF2714" s="39"/>
      <c r="BG2714" s="39"/>
      <c r="BH2714" s="56"/>
      <c r="BI2714" s="56"/>
      <c r="BJ2714" s="133"/>
    </row>
    <row r="2715" spans="1:62" ht="15" x14ac:dyDescent="0.35">
      <c r="A2715" s="9"/>
      <c r="B2715" s="76"/>
      <c r="C2715" s="9"/>
      <c r="D2715" s="9"/>
      <c r="E2715" s="9"/>
      <c r="F2715" s="15"/>
      <c r="G2715" s="5"/>
      <c r="H2715" s="5"/>
      <c r="I2715" s="9"/>
      <c r="J2715" s="9"/>
      <c r="K2715" s="9"/>
      <c r="L2715" s="9"/>
      <c r="M2715" s="9"/>
      <c r="N2715" s="9"/>
      <c r="O2715" s="9"/>
      <c r="P2715" s="9"/>
      <c r="Q2715" s="9"/>
      <c r="R2715" s="9"/>
      <c r="S2715" s="9"/>
      <c r="T2715" s="9"/>
      <c r="U2715" s="9"/>
      <c r="V2715" s="8"/>
      <c r="W2715" s="8"/>
      <c r="X2715" s="7"/>
      <c r="Y2715" s="18"/>
      <c r="Z2715" s="7"/>
      <c r="AA2715" s="7"/>
      <c r="AB2715" s="7"/>
      <c r="AC2715" s="9"/>
      <c r="AD2715" s="8"/>
      <c r="AE2715" s="14"/>
      <c r="AF2715" s="14"/>
      <c r="AG2715" s="14"/>
      <c r="AH2715" s="14"/>
      <c r="AI2715" s="14"/>
      <c r="AJ2715" s="14"/>
      <c r="AK2715" s="5"/>
      <c r="AL2715" s="6"/>
      <c r="AM2715" s="5"/>
      <c r="AN2715" s="5"/>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137"/>
    </row>
    <row r="2716" spans="1:62" ht="13.5" customHeight="1" x14ac:dyDescent="0.35">
      <c r="A2716" s="120"/>
      <c r="B2716" s="76"/>
      <c r="C2716" s="1"/>
      <c r="D2716" s="9"/>
      <c r="E2716" s="1"/>
      <c r="F2716" s="15"/>
      <c r="G2716" s="5"/>
      <c r="H2716" s="5"/>
      <c r="I2716" s="22"/>
      <c r="J2716" s="22"/>
      <c r="K2716" s="22"/>
      <c r="L2716" s="60"/>
      <c r="M2716" s="60"/>
      <c r="N2716" s="60"/>
      <c r="O2716" s="60"/>
      <c r="P2716" s="60"/>
      <c r="Q2716" s="60"/>
      <c r="R2716" s="60"/>
      <c r="S2716" s="60"/>
      <c r="T2716" s="60"/>
      <c r="U2716" s="60"/>
      <c r="V2716" s="60"/>
      <c r="W2716" s="60"/>
      <c r="X2716" s="60"/>
      <c r="Y2716" s="59"/>
      <c r="Z2716" s="20"/>
      <c r="AA2716" s="60"/>
      <c r="AB2716" s="60"/>
      <c r="AC2716" s="60"/>
      <c r="AD2716" s="60"/>
      <c r="AE2716" s="22"/>
      <c r="AF2716" s="22"/>
      <c r="AG2716" s="22"/>
      <c r="AH2716" s="22"/>
      <c r="AI2716" s="22"/>
      <c r="AJ2716" s="22"/>
      <c r="AK2716" s="39"/>
      <c r="AL2716" s="39"/>
      <c r="AM2716" s="39"/>
      <c r="AN2716" s="39"/>
      <c r="AO2716" s="39"/>
      <c r="AP2716" s="39"/>
      <c r="AQ2716" s="39"/>
      <c r="AR2716" s="40"/>
      <c r="AS2716" s="39"/>
      <c r="AT2716" s="40"/>
      <c r="AU2716" s="39"/>
      <c r="AV2716" s="39"/>
      <c r="AW2716" s="39"/>
      <c r="AX2716" s="39"/>
      <c r="AY2716" s="39"/>
      <c r="AZ2716" s="40"/>
      <c r="BA2716" s="39"/>
      <c r="BB2716" s="40"/>
      <c r="BC2716" s="39"/>
      <c r="BD2716" s="40"/>
      <c r="BE2716" s="39"/>
      <c r="BF2716" s="39"/>
      <c r="BG2716" s="39"/>
      <c r="BH2716" s="56"/>
      <c r="BI2716" s="56"/>
      <c r="BJ2716" s="133"/>
    </row>
    <row r="2717" spans="1:62" x14ac:dyDescent="0.3">
      <c r="A2717" s="9"/>
      <c r="B2717" s="76"/>
      <c r="C2717" s="9"/>
      <c r="D2717" s="9"/>
      <c r="E2717" s="9"/>
      <c r="F2717" s="15"/>
      <c r="G2717" s="5"/>
      <c r="H2717" s="5"/>
      <c r="I2717" s="9"/>
      <c r="J2717" s="9"/>
      <c r="K2717" s="9"/>
      <c r="L2717" s="9"/>
      <c r="M2717" s="9"/>
      <c r="N2717" s="9"/>
      <c r="O2717" s="9"/>
      <c r="P2717" s="9"/>
      <c r="Q2717" s="9"/>
      <c r="R2717" s="9"/>
      <c r="S2717" s="9"/>
      <c r="T2717" s="9"/>
      <c r="U2717" s="9"/>
      <c r="V2717" s="8"/>
      <c r="W2717" s="8"/>
      <c r="X2717" s="7"/>
      <c r="Y2717" s="18"/>
      <c r="Z2717" s="7"/>
      <c r="AA2717" s="7"/>
      <c r="AB2717" s="7"/>
      <c r="AC2717" s="9"/>
      <c r="AD2717" s="8"/>
      <c r="AE2717" s="14"/>
      <c r="AF2717" s="14"/>
      <c r="AG2717" s="14"/>
      <c r="AH2717" s="14"/>
      <c r="AI2717" s="14"/>
      <c r="AJ2717" s="14"/>
      <c r="AK2717" s="5"/>
      <c r="AL2717" s="6"/>
      <c r="AM2717" s="5"/>
      <c r="AN2717" s="5"/>
      <c r="AO2717" s="6"/>
      <c r="AP2717" s="6"/>
      <c r="AQ2717" s="6"/>
      <c r="AR2717" s="6"/>
      <c r="AS2717" s="6"/>
      <c r="AT2717" s="6"/>
      <c r="AU2717" s="39"/>
      <c r="AV2717" s="39"/>
      <c r="AW2717" s="6"/>
      <c r="AX2717" s="6"/>
      <c r="AY2717" s="6"/>
      <c r="AZ2717" s="6"/>
      <c r="BA2717" s="6"/>
      <c r="BB2717" s="6"/>
      <c r="BC2717" s="6"/>
      <c r="BD2717" s="6"/>
      <c r="BE2717" s="6"/>
      <c r="BF2717" s="6"/>
      <c r="BG2717" s="6"/>
      <c r="BH2717" s="6"/>
      <c r="BI2717" s="6"/>
      <c r="BJ2717" s="6"/>
    </row>
    <row r="2718" spans="1:62" x14ac:dyDescent="0.3">
      <c r="A2718" s="135"/>
      <c r="B2718" s="76"/>
      <c r="C2718" s="9"/>
      <c r="D2718" s="9"/>
      <c r="E2718" s="9"/>
      <c r="F2718" s="15"/>
      <c r="G2718" s="5"/>
      <c r="H2718" s="5"/>
      <c r="I2718" s="9"/>
      <c r="J2718" s="9"/>
      <c r="K2718" s="9"/>
      <c r="L2718" s="9"/>
      <c r="M2718" s="9"/>
      <c r="N2718" s="9"/>
      <c r="O2718" s="9"/>
      <c r="P2718" s="9"/>
      <c r="Q2718" s="9"/>
      <c r="R2718" s="9"/>
      <c r="S2718" s="9"/>
      <c r="T2718" s="9"/>
      <c r="U2718" s="9"/>
      <c r="V2718" s="8"/>
      <c r="W2718" s="8"/>
      <c r="X2718" s="7"/>
      <c r="Y2718" s="18"/>
      <c r="Z2718" s="7"/>
      <c r="AA2718" s="7"/>
      <c r="AB2718" s="7"/>
      <c r="AC2718" s="9"/>
      <c r="AD2718" s="8"/>
      <c r="AE2718" s="14"/>
      <c r="AF2718" s="14"/>
      <c r="AG2718" s="14"/>
      <c r="AH2718" s="14"/>
      <c r="AI2718" s="14"/>
      <c r="AJ2718" s="14"/>
      <c r="AK2718" s="136"/>
      <c r="AL2718" s="6"/>
      <c r="AM2718" s="5"/>
      <c r="AN2718" s="5"/>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row>
    <row r="2719" spans="1:62" x14ac:dyDescent="0.3">
      <c r="A2719" s="9"/>
      <c r="B2719" s="76"/>
      <c r="C2719" s="9"/>
      <c r="D2719" s="9"/>
      <c r="E2719" s="9"/>
      <c r="F2719" s="15"/>
      <c r="G2719" s="5"/>
      <c r="H2719" s="5"/>
      <c r="I2719" s="9"/>
      <c r="J2719" s="9"/>
      <c r="K2719" s="9"/>
      <c r="L2719" s="9"/>
      <c r="M2719" s="9"/>
      <c r="N2719" s="9"/>
      <c r="O2719" s="9"/>
      <c r="P2719" s="9"/>
      <c r="Q2719" s="9"/>
      <c r="R2719" s="9"/>
      <c r="S2719" s="9"/>
      <c r="T2719" s="9"/>
      <c r="U2719" s="9"/>
      <c r="V2719" s="8"/>
      <c r="W2719" s="8"/>
      <c r="X2719" s="7"/>
      <c r="Y2719" s="18"/>
      <c r="Z2719" s="7"/>
      <c r="AA2719" s="7"/>
      <c r="AB2719" s="7"/>
      <c r="AC2719" s="9"/>
      <c r="AD2719" s="8"/>
      <c r="AE2719" s="14"/>
      <c r="AF2719" s="14"/>
      <c r="AG2719" s="14"/>
      <c r="AH2719" s="14"/>
      <c r="AI2719" s="14"/>
      <c r="AJ2719" s="14"/>
      <c r="AK2719" s="5"/>
      <c r="AL2719" s="6"/>
      <c r="AM2719" s="5"/>
      <c r="AN2719" s="5"/>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row>
    <row r="2720" spans="1:62" ht="13.5" customHeight="1" x14ac:dyDescent="0.35">
      <c r="A2720" s="120"/>
      <c r="B2720" s="19"/>
      <c r="C2720" s="1"/>
      <c r="D2720" s="9"/>
      <c r="E2720" s="1"/>
      <c r="F2720" s="15"/>
      <c r="G2720" s="37"/>
      <c r="H2720" s="5"/>
      <c r="I2720" s="22"/>
      <c r="J2720" s="22"/>
      <c r="K2720" s="22"/>
      <c r="L2720" s="60"/>
      <c r="M2720" s="60"/>
      <c r="N2720" s="60"/>
      <c r="O2720" s="60"/>
      <c r="P2720" s="60"/>
      <c r="Q2720" s="60"/>
      <c r="R2720" s="60"/>
      <c r="S2720" s="60"/>
      <c r="T2720" s="60"/>
      <c r="U2720" s="60"/>
      <c r="V2720" s="60"/>
      <c r="W2720" s="60"/>
      <c r="X2720" s="60"/>
      <c r="Y2720" s="59"/>
      <c r="Z2720" s="20"/>
      <c r="AA2720" s="60"/>
      <c r="AB2720" s="60"/>
      <c r="AC2720" s="60"/>
      <c r="AD2720" s="60"/>
      <c r="AE2720" s="22"/>
      <c r="AF2720" s="22"/>
      <c r="AG2720" s="22"/>
      <c r="AH2720" s="22"/>
      <c r="AI2720" s="22"/>
      <c r="AJ2720" s="22"/>
      <c r="AK2720" s="39"/>
      <c r="AL2720" s="39"/>
      <c r="AM2720" s="39"/>
      <c r="AN2720" s="39"/>
      <c r="AO2720" s="39"/>
      <c r="AP2720" s="39"/>
      <c r="AQ2720" s="39"/>
      <c r="AR2720" s="40"/>
      <c r="AS2720" s="39"/>
      <c r="AT2720" s="40"/>
      <c r="AU2720" s="39"/>
      <c r="AV2720" s="39"/>
      <c r="AW2720" s="39"/>
      <c r="AX2720" s="39"/>
      <c r="AY2720" s="39"/>
      <c r="AZ2720" s="40"/>
      <c r="BA2720" s="39"/>
      <c r="BB2720" s="40"/>
      <c r="BC2720" s="39"/>
      <c r="BD2720" s="40"/>
      <c r="BE2720" s="39"/>
      <c r="BF2720" s="39"/>
      <c r="BG2720" s="39"/>
      <c r="BH2720" s="56"/>
      <c r="BI2720" s="56"/>
      <c r="BJ2720" s="133"/>
    </row>
    <row r="2721" spans="1:62" ht="13.5" customHeight="1" x14ac:dyDescent="0.35">
      <c r="A2721" s="120"/>
      <c r="B2721" s="19"/>
      <c r="C2721" s="1"/>
      <c r="D2721" s="9"/>
      <c r="E2721" s="1"/>
      <c r="F2721" s="15"/>
      <c r="G2721" s="37"/>
      <c r="H2721" s="5"/>
      <c r="I2721" s="22"/>
      <c r="J2721" s="22"/>
      <c r="K2721" s="22"/>
      <c r="L2721" s="60"/>
      <c r="M2721" s="60"/>
      <c r="N2721" s="60"/>
      <c r="O2721" s="60"/>
      <c r="P2721" s="60"/>
      <c r="Q2721" s="60"/>
      <c r="R2721" s="60"/>
      <c r="S2721" s="60"/>
      <c r="T2721" s="60"/>
      <c r="U2721" s="60"/>
      <c r="V2721" s="60"/>
      <c r="W2721" s="60"/>
      <c r="X2721" s="60"/>
      <c r="Y2721" s="59"/>
      <c r="Z2721" s="20"/>
      <c r="AA2721" s="60"/>
      <c r="AB2721" s="60"/>
      <c r="AC2721" s="60"/>
      <c r="AD2721" s="60"/>
      <c r="AE2721" s="22"/>
      <c r="AF2721" s="22"/>
      <c r="AG2721" s="22"/>
      <c r="AH2721" s="22"/>
      <c r="AI2721" s="22"/>
      <c r="AJ2721" s="22"/>
      <c r="AK2721" s="39"/>
      <c r="AL2721" s="39"/>
      <c r="AM2721" s="39"/>
      <c r="AN2721" s="39"/>
      <c r="AO2721" s="39"/>
      <c r="AP2721" s="39"/>
      <c r="AQ2721" s="39"/>
      <c r="AR2721" s="40"/>
      <c r="AS2721" s="39"/>
      <c r="AT2721" s="40"/>
      <c r="AU2721" s="39"/>
      <c r="AV2721" s="39"/>
      <c r="AW2721" s="39"/>
      <c r="AX2721" s="39"/>
      <c r="AY2721" s="39"/>
      <c r="AZ2721" s="40"/>
      <c r="BA2721" s="39"/>
      <c r="BB2721" s="40"/>
      <c r="BC2721" s="39"/>
      <c r="BD2721" s="40"/>
      <c r="BE2721" s="39"/>
      <c r="BF2721" s="39"/>
      <c r="BG2721" s="39"/>
      <c r="BH2721" s="56"/>
      <c r="BI2721" s="56"/>
      <c r="BJ2721" s="137"/>
    </row>
    <row r="2722" spans="1:62" x14ac:dyDescent="0.3">
      <c r="A2722" s="9"/>
      <c r="B2722" s="76"/>
      <c r="C2722" s="9"/>
      <c r="D2722" s="9"/>
      <c r="E2722" s="9"/>
      <c r="F2722" s="15"/>
      <c r="G2722" s="5"/>
      <c r="H2722" s="5"/>
      <c r="I2722" s="9"/>
      <c r="J2722" s="9"/>
      <c r="K2722" s="9"/>
      <c r="L2722" s="9"/>
      <c r="M2722" s="9"/>
      <c r="N2722" s="9"/>
      <c r="O2722" s="9"/>
      <c r="P2722" s="9"/>
      <c r="Q2722" s="9"/>
      <c r="R2722" s="9"/>
      <c r="S2722" s="9"/>
      <c r="T2722" s="9"/>
      <c r="U2722" s="9"/>
      <c r="V2722" s="9"/>
      <c r="W2722" s="9"/>
      <c r="Y2722" s="17"/>
      <c r="AA2722" s="9"/>
      <c r="AB2722" s="9"/>
      <c r="AC2722" s="9"/>
      <c r="AD2722" s="9"/>
      <c r="AE2722" s="14"/>
      <c r="AF2722" s="14"/>
      <c r="AG2722" s="14"/>
      <c r="AH2722" s="14"/>
      <c r="AI2722" s="14"/>
      <c r="AJ2722" s="14"/>
      <c r="AK2722" s="6"/>
      <c r="AL2722" s="6"/>
      <c r="AM2722" s="6"/>
      <c r="AN2722" s="6"/>
      <c r="AO2722" s="6"/>
      <c r="AP2722" s="6"/>
      <c r="AQ2722" s="6"/>
      <c r="AR2722" s="6"/>
      <c r="AS2722" s="6"/>
      <c r="AT2722" s="6"/>
      <c r="AU2722" s="39"/>
      <c r="AV2722" s="39"/>
      <c r="AW2722" s="6"/>
      <c r="AX2722" s="6"/>
      <c r="AY2722" s="6"/>
      <c r="AZ2722" s="6"/>
      <c r="BA2722" s="6"/>
      <c r="BB2722" s="6"/>
      <c r="BC2722" s="6"/>
      <c r="BD2722" s="6"/>
      <c r="BE2722" s="6"/>
      <c r="BF2722" s="6"/>
      <c r="BG2722" s="6"/>
      <c r="BH2722" s="6"/>
      <c r="BI2722" s="6"/>
      <c r="BJ2722" s="6"/>
    </row>
    <row r="2723" spans="1:62" x14ac:dyDescent="0.3">
      <c r="A2723" s="9"/>
      <c r="B2723" s="76"/>
      <c r="C2723" s="9"/>
      <c r="D2723" s="9"/>
      <c r="E2723" s="9"/>
      <c r="F2723" s="15"/>
      <c r="G2723" s="5"/>
      <c r="H2723" s="5"/>
      <c r="I2723" s="9"/>
      <c r="J2723" s="9"/>
      <c r="K2723" s="9"/>
      <c r="L2723" s="9"/>
      <c r="M2723" s="9"/>
      <c r="N2723" s="9"/>
      <c r="O2723" s="9"/>
      <c r="P2723" s="9"/>
      <c r="Q2723" s="9"/>
      <c r="R2723" s="9"/>
      <c r="S2723" s="9"/>
      <c r="T2723" s="9"/>
      <c r="U2723" s="9"/>
      <c r="V2723" s="9"/>
      <c r="W2723" s="9"/>
      <c r="Y2723" s="17"/>
      <c r="AA2723" s="9"/>
      <c r="AB2723" s="9"/>
      <c r="AC2723" s="9"/>
      <c r="AD2723" s="9"/>
      <c r="AE2723" s="14"/>
      <c r="AF2723" s="14"/>
      <c r="AG2723" s="14"/>
      <c r="AH2723" s="14"/>
      <c r="AI2723" s="14"/>
      <c r="AJ2723" s="14"/>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row>
    <row r="2724" spans="1:62" ht="13.5" customHeight="1" x14ac:dyDescent="0.35">
      <c r="A2724" s="120"/>
      <c r="B2724" s="19"/>
      <c r="C2724" s="1"/>
      <c r="D2724" s="9"/>
      <c r="E2724" s="1"/>
      <c r="F2724" s="15"/>
      <c r="G2724" s="37"/>
      <c r="H2724" s="5"/>
      <c r="I2724" s="22"/>
      <c r="J2724" s="22"/>
      <c r="K2724" s="22"/>
      <c r="L2724" s="60"/>
      <c r="M2724" s="60"/>
      <c r="N2724" s="60"/>
      <c r="O2724" s="60"/>
      <c r="P2724" s="60"/>
      <c r="Q2724" s="60"/>
      <c r="R2724" s="60"/>
      <c r="S2724" s="60"/>
      <c r="T2724" s="60"/>
      <c r="U2724" s="60"/>
      <c r="V2724" s="60"/>
      <c r="W2724" s="60"/>
      <c r="X2724" s="60"/>
      <c r="Y2724" s="59"/>
      <c r="Z2724" s="20"/>
      <c r="AA2724" s="60"/>
      <c r="AB2724" s="60"/>
      <c r="AC2724" s="60"/>
      <c r="AD2724" s="60"/>
      <c r="AE2724" s="22"/>
      <c r="AF2724" s="22"/>
      <c r="AG2724" s="22"/>
      <c r="AH2724" s="22"/>
      <c r="AI2724" s="22"/>
      <c r="AJ2724" s="22"/>
      <c r="AK2724" s="39"/>
      <c r="AL2724" s="39"/>
      <c r="AM2724" s="39"/>
      <c r="AN2724" s="39"/>
      <c r="AO2724" s="39"/>
      <c r="AP2724" s="39"/>
      <c r="AQ2724" s="39"/>
      <c r="AR2724" s="40"/>
      <c r="AS2724" s="39"/>
      <c r="AT2724" s="40"/>
      <c r="AU2724" s="39"/>
      <c r="AV2724" s="39"/>
      <c r="AW2724" s="39"/>
      <c r="AX2724" s="39"/>
      <c r="AY2724" s="39"/>
      <c r="AZ2724" s="40"/>
      <c r="BA2724" s="39"/>
      <c r="BB2724" s="40"/>
      <c r="BC2724" s="39"/>
      <c r="BD2724" s="40"/>
      <c r="BE2724" s="39"/>
      <c r="BF2724" s="39"/>
      <c r="BG2724" s="39"/>
      <c r="BH2724" s="56"/>
      <c r="BI2724" s="56"/>
      <c r="BJ2724" s="137"/>
    </row>
    <row r="2725" spans="1:62" ht="13.5" customHeight="1" x14ac:dyDescent="0.35">
      <c r="A2725" s="120"/>
      <c r="B2725" s="76"/>
      <c r="C2725" s="1"/>
      <c r="D2725" s="9"/>
      <c r="E2725" s="1"/>
      <c r="F2725" s="15"/>
      <c r="G2725" s="5"/>
      <c r="H2725" s="5"/>
      <c r="I2725" s="22"/>
      <c r="J2725" s="22"/>
      <c r="K2725" s="22"/>
      <c r="L2725" s="60"/>
      <c r="M2725" s="60"/>
      <c r="N2725" s="60"/>
      <c r="O2725" s="60"/>
      <c r="P2725" s="60"/>
      <c r="Q2725" s="60"/>
      <c r="R2725" s="60"/>
      <c r="S2725" s="60"/>
      <c r="T2725" s="60"/>
      <c r="U2725" s="60"/>
      <c r="V2725" s="60"/>
      <c r="W2725" s="60"/>
      <c r="X2725" s="60"/>
      <c r="Y2725" s="59"/>
      <c r="Z2725" s="20"/>
      <c r="AA2725" s="60"/>
      <c r="AB2725" s="60"/>
      <c r="AC2725" s="60"/>
      <c r="AD2725" s="60"/>
      <c r="AE2725" s="22"/>
      <c r="AF2725" s="22"/>
      <c r="AG2725" s="22"/>
      <c r="AH2725" s="22"/>
      <c r="AI2725" s="22"/>
      <c r="AJ2725" s="22"/>
      <c r="AK2725" s="39"/>
      <c r="AL2725" s="39"/>
      <c r="AM2725" s="39"/>
      <c r="AN2725" s="39"/>
      <c r="AO2725" s="39"/>
      <c r="AP2725" s="39"/>
      <c r="AQ2725" s="39"/>
      <c r="AR2725" s="40"/>
      <c r="AS2725" s="39"/>
      <c r="AT2725" s="40"/>
      <c r="AU2725" s="39"/>
      <c r="AV2725" s="39"/>
      <c r="AW2725" s="39"/>
      <c r="AX2725" s="39"/>
      <c r="AY2725" s="39"/>
      <c r="AZ2725" s="40"/>
      <c r="BA2725" s="39"/>
      <c r="BB2725" s="40"/>
      <c r="BC2725" s="39"/>
      <c r="BD2725" s="40"/>
      <c r="BE2725" s="39"/>
      <c r="BF2725" s="39"/>
      <c r="BG2725" s="39"/>
      <c r="BH2725" s="56"/>
      <c r="BI2725" s="56"/>
      <c r="BJ2725" s="133"/>
    </row>
    <row r="2726" spans="1:62" x14ac:dyDescent="0.3">
      <c r="A2726" s="135"/>
      <c r="B2726" s="76"/>
      <c r="C2726" s="9"/>
      <c r="D2726" s="9"/>
      <c r="E2726" s="9"/>
      <c r="F2726" s="15"/>
      <c r="G2726" s="5"/>
      <c r="H2726" s="5"/>
      <c r="I2726" s="9"/>
      <c r="J2726" s="9"/>
      <c r="K2726" s="9"/>
      <c r="L2726" s="9"/>
      <c r="M2726" s="9"/>
      <c r="N2726" s="9"/>
      <c r="O2726" s="9"/>
      <c r="P2726" s="9"/>
      <c r="Q2726" s="9"/>
      <c r="R2726" s="9"/>
      <c r="S2726" s="9"/>
      <c r="T2726" s="9"/>
      <c r="U2726" s="9"/>
      <c r="V2726" s="8"/>
      <c r="W2726" s="8"/>
      <c r="X2726" s="7"/>
      <c r="Y2726" s="18"/>
      <c r="Z2726" s="7"/>
      <c r="AA2726" s="7"/>
      <c r="AB2726" s="7"/>
      <c r="AC2726" s="9"/>
      <c r="AD2726" s="8"/>
      <c r="AE2726" s="14"/>
      <c r="AF2726" s="14"/>
      <c r="AG2726" s="14"/>
      <c r="AH2726" s="14"/>
      <c r="AI2726" s="14"/>
      <c r="AJ2726" s="14"/>
      <c r="AK2726" s="136"/>
      <c r="AL2726" s="6"/>
      <c r="AM2726" s="5"/>
      <c r="AN2726" s="5"/>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row>
    <row r="2727" spans="1:62" ht="13.5" customHeight="1" x14ac:dyDescent="0.35">
      <c r="A2727" s="120"/>
      <c r="B2727" s="19"/>
      <c r="C2727" s="1"/>
      <c r="D2727" s="9"/>
      <c r="E2727" s="1"/>
      <c r="F2727" s="15"/>
      <c r="G2727" s="37"/>
      <c r="H2727" s="5"/>
      <c r="I2727" s="22"/>
      <c r="J2727" s="22"/>
      <c r="K2727" s="22"/>
      <c r="L2727" s="60"/>
      <c r="M2727" s="60"/>
      <c r="N2727" s="60"/>
      <c r="O2727" s="60"/>
      <c r="P2727" s="60"/>
      <c r="Q2727" s="60"/>
      <c r="R2727" s="60"/>
      <c r="S2727" s="60"/>
      <c r="T2727" s="60"/>
      <c r="U2727" s="60"/>
      <c r="V2727" s="60"/>
      <c r="W2727" s="60"/>
      <c r="X2727" s="60"/>
      <c r="Y2727" s="59"/>
      <c r="Z2727" s="20"/>
      <c r="AA2727" s="60"/>
      <c r="AB2727" s="60"/>
      <c r="AC2727" s="60"/>
      <c r="AD2727" s="60"/>
      <c r="AE2727" s="22"/>
      <c r="AF2727" s="22"/>
      <c r="AG2727" s="22"/>
      <c r="AH2727" s="22"/>
      <c r="AI2727" s="22"/>
      <c r="AJ2727" s="22"/>
      <c r="AK2727" s="39"/>
      <c r="AL2727" s="39"/>
      <c r="AM2727" s="39"/>
      <c r="AN2727" s="39"/>
      <c r="AO2727" s="39"/>
      <c r="AP2727" s="39"/>
      <c r="AQ2727" s="39"/>
      <c r="AR2727" s="40"/>
      <c r="AS2727" s="39"/>
      <c r="AT2727" s="40"/>
      <c r="AU2727" s="39"/>
      <c r="AV2727" s="39"/>
      <c r="AW2727" s="39"/>
      <c r="AX2727" s="39"/>
      <c r="AY2727" s="39"/>
      <c r="AZ2727" s="40"/>
      <c r="BA2727" s="39"/>
      <c r="BB2727" s="40"/>
      <c r="BC2727" s="39"/>
      <c r="BD2727" s="40"/>
      <c r="BE2727" s="39"/>
      <c r="BF2727" s="39"/>
      <c r="BG2727" s="39"/>
      <c r="BH2727" s="56"/>
      <c r="BI2727" s="56"/>
      <c r="BJ2727" s="133"/>
    </row>
    <row r="2728" spans="1:62" ht="15" x14ac:dyDescent="0.35">
      <c r="A2728" s="9"/>
      <c r="B2728" s="76"/>
      <c r="C2728" s="9"/>
      <c r="D2728" s="9"/>
      <c r="E2728" s="9"/>
      <c r="F2728" s="15"/>
      <c r="G2728" s="5"/>
      <c r="H2728" s="5"/>
      <c r="I2728" s="9"/>
      <c r="J2728" s="9"/>
      <c r="K2728" s="9"/>
      <c r="L2728" s="9"/>
      <c r="M2728" s="9"/>
      <c r="N2728" s="9"/>
      <c r="O2728" s="9"/>
      <c r="P2728" s="9"/>
      <c r="Q2728" s="9"/>
      <c r="R2728" s="9"/>
      <c r="S2728" s="9"/>
      <c r="T2728" s="9"/>
      <c r="U2728" s="9"/>
      <c r="V2728" s="9"/>
      <c r="W2728" s="9"/>
      <c r="Y2728" s="17"/>
      <c r="AA2728" s="9"/>
      <c r="AB2728" s="9"/>
      <c r="AC2728" s="9"/>
      <c r="AD2728" s="9"/>
      <c r="AE2728" s="14"/>
      <c r="AF2728" s="14"/>
      <c r="AG2728" s="14"/>
      <c r="AH2728" s="14"/>
      <c r="AI2728" s="14"/>
      <c r="AJ2728" s="14"/>
      <c r="AK2728" s="6"/>
      <c r="AL2728" s="6"/>
      <c r="AM2728" s="6"/>
      <c r="AN2728" s="6"/>
      <c r="AO2728" s="6"/>
      <c r="AP2728" s="6"/>
      <c r="AQ2728" s="6"/>
      <c r="AR2728" s="6"/>
      <c r="AS2728" s="6"/>
      <c r="AT2728" s="6"/>
      <c r="AU2728" s="39"/>
      <c r="AV2728" s="39"/>
      <c r="AW2728" s="6"/>
      <c r="AX2728" s="6"/>
      <c r="AY2728" s="6"/>
      <c r="AZ2728" s="6"/>
      <c r="BA2728" s="6"/>
      <c r="BB2728" s="6"/>
      <c r="BC2728" s="6"/>
      <c r="BD2728" s="6"/>
      <c r="BE2728" s="6"/>
      <c r="BF2728" s="6"/>
      <c r="BG2728" s="6"/>
      <c r="BH2728" s="6"/>
      <c r="BI2728" s="6"/>
      <c r="BJ2728" s="137"/>
    </row>
    <row r="2729" spans="1:62" ht="13.5" customHeight="1" x14ac:dyDescent="0.35">
      <c r="A2729" s="120"/>
      <c r="B2729" s="76"/>
      <c r="C2729" s="1"/>
      <c r="D2729" s="9"/>
      <c r="E2729" s="1"/>
      <c r="F2729" s="15"/>
      <c r="G2729" s="5"/>
      <c r="H2729" s="5"/>
      <c r="I2729" s="22"/>
      <c r="J2729" s="22"/>
      <c r="K2729" s="22"/>
      <c r="L2729" s="60"/>
      <c r="M2729" s="60"/>
      <c r="N2729" s="60"/>
      <c r="O2729" s="60"/>
      <c r="P2729" s="60"/>
      <c r="Q2729" s="60"/>
      <c r="R2729" s="60"/>
      <c r="S2729" s="60"/>
      <c r="T2729" s="60"/>
      <c r="U2729" s="60"/>
      <c r="V2729" s="60"/>
      <c r="W2729" s="60"/>
      <c r="X2729" s="60"/>
      <c r="Y2729" s="59"/>
      <c r="Z2729" s="20"/>
      <c r="AA2729" s="60"/>
      <c r="AB2729" s="60"/>
      <c r="AC2729" s="60"/>
      <c r="AD2729" s="60"/>
      <c r="AE2729" s="22"/>
      <c r="AF2729" s="22"/>
      <c r="AG2729" s="22"/>
      <c r="AH2729" s="22"/>
      <c r="AI2729" s="22"/>
      <c r="AJ2729" s="22"/>
      <c r="AK2729" s="39"/>
      <c r="AL2729" s="39"/>
      <c r="AM2729" s="39"/>
      <c r="AN2729" s="39"/>
      <c r="AO2729" s="39"/>
      <c r="AP2729" s="39"/>
      <c r="AQ2729" s="39"/>
      <c r="AR2729" s="40"/>
      <c r="AS2729" s="39"/>
      <c r="AT2729" s="40"/>
      <c r="AU2729" s="39"/>
      <c r="AV2729" s="39"/>
      <c r="AW2729" s="39"/>
      <c r="AX2729" s="39"/>
      <c r="AY2729" s="39"/>
      <c r="AZ2729" s="40"/>
      <c r="BA2729" s="39"/>
      <c r="BB2729" s="40"/>
      <c r="BC2729" s="39"/>
      <c r="BD2729" s="40"/>
      <c r="BE2729" s="39"/>
      <c r="BF2729" s="39"/>
      <c r="BG2729" s="39"/>
      <c r="BH2729" s="56"/>
      <c r="BI2729" s="56"/>
      <c r="BJ2729" s="133"/>
    </row>
    <row r="2730" spans="1:62" x14ac:dyDescent="0.3">
      <c r="A2730" s="9"/>
      <c r="B2730" s="76"/>
      <c r="C2730" s="9"/>
      <c r="D2730" s="9"/>
      <c r="E2730" s="9"/>
      <c r="F2730" s="15"/>
      <c r="G2730" s="5"/>
      <c r="H2730" s="5"/>
      <c r="I2730" s="9"/>
      <c r="J2730" s="9"/>
      <c r="K2730" s="9"/>
      <c r="L2730" s="9"/>
      <c r="M2730" s="9"/>
      <c r="N2730" s="9"/>
      <c r="O2730" s="9"/>
      <c r="P2730" s="9"/>
      <c r="Q2730" s="9"/>
      <c r="R2730" s="9"/>
      <c r="S2730" s="9"/>
      <c r="T2730" s="9"/>
      <c r="U2730" s="9"/>
      <c r="V2730" s="9"/>
      <c r="W2730" s="9"/>
      <c r="Y2730" s="17"/>
      <c r="AA2730" s="9"/>
      <c r="AB2730" s="9"/>
      <c r="AC2730" s="9"/>
      <c r="AD2730" s="9"/>
      <c r="AE2730" s="14"/>
      <c r="AF2730" s="14"/>
      <c r="AG2730" s="14"/>
      <c r="AH2730" s="14"/>
      <c r="AI2730" s="14"/>
      <c r="AJ2730" s="14"/>
      <c r="AK2730" s="6"/>
      <c r="AL2730" s="6"/>
      <c r="AM2730" s="6"/>
      <c r="AN2730" s="6"/>
      <c r="AO2730" s="6"/>
      <c r="AP2730" s="6"/>
      <c r="AQ2730" s="6"/>
      <c r="AR2730" s="6"/>
      <c r="AS2730" s="6"/>
      <c r="AT2730" s="6"/>
      <c r="AU2730" s="39"/>
      <c r="AV2730" s="39"/>
      <c r="AW2730" s="6"/>
      <c r="AX2730" s="6"/>
      <c r="AY2730" s="6"/>
      <c r="AZ2730" s="6"/>
      <c r="BA2730" s="6"/>
      <c r="BB2730" s="6"/>
      <c r="BC2730" s="6"/>
      <c r="BD2730" s="6"/>
      <c r="BE2730" s="6"/>
      <c r="BF2730" s="6"/>
      <c r="BG2730" s="6"/>
      <c r="BH2730" s="6"/>
      <c r="BI2730" s="6"/>
      <c r="BJ2730" s="6"/>
    </row>
    <row r="2731" spans="1:62" ht="13.5" customHeight="1" x14ac:dyDescent="0.35">
      <c r="A2731" s="120"/>
      <c r="B2731" s="19"/>
      <c r="C2731" s="1"/>
      <c r="D2731" s="9"/>
      <c r="E2731" s="1"/>
      <c r="F2731" s="15"/>
      <c r="G2731" s="37"/>
      <c r="H2731" s="5"/>
      <c r="I2731" s="22"/>
      <c r="J2731" s="22"/>
      <c r="K2731" s="22"/>
      <c r="L2731" s="60"/>
      <c r="M2731" s="60"/>
      <c r="N2731" s="60"/>
      <c r="O2731" s="60"/>
      <c r="P2731" s="60"/>
      <c r="Q2731" s="60"/>
      <c r="R2731" s="60"/>
      <c r="S2731" s="60"/>
      <c r="T2731" s="60"/>
      <c r="U2731" s="60"/>
      <c r="V2731" s="60"/>
      <c r="W2731" s="60"/>
      <c r="X2731" s="60"/>
      <c r="Y2731" s="59"/>
      <c r="Z2731" s="20"/>
      <c r="AA2731" s="60"/>
      <c r="AB2731" s="60"/>
      <c r="AC2731" s="60"/>
      <c r="AD2731" s="60"/>
      <c r="AE2731" s="22"/>
      <c r="AF2731" s="22"/>
      <c r="AG2731" s="22"/>
      <c r="AH2731" s="22"/>
      <c r="AI2731" s="22"/>
      <c r="AJ2731" s="22"/>
      <c r="AK2731" s="39"/>
      <c r="AL2731" s="39"/>
      <c r="AM2731" s="39"/>
      <c r="AN2731" s="39"/>
      <c r="AO2731" s="39"/>
      <c r="AP2731" s="39"/>
      <c r="AQ2731" s="39"/>
      <c r="AR2731" s="40"/>
      <c r="AS2731" s="39"/>
      <c r="AT2731" s="40"/>
      <c r="AU2731" s="39"/>
      <c r="AV2731" s="39"/>
      <c r="AW2731" s="39"/>
      <c r="AX2731" s="39"/>
      <c r="AY2731" s="39"/>
      <c r="AZ2731" s="40"/>
      <c r="BA2731" s="39"/>
      <c r="BB2731" s="40"/>
      <c r="BC2731" s="39"/>
      <c r="BD2731" s="40"/>
      <c r="BE2731" s="39"/>
      <c r="BF2731" s="39"/>
      <c r="BG2731" s="39"/>
      <c r="BH2731" s="56"/>
      <c r="BI2731" s="56"/>
      <c r="BJ2731" s="133"/>
    </row>
    <row r="2732" spans="1:62" x14ac:dyDescent="0.3">
      <c r="A2732" s="9"/>
      <c r="B2732" s="76"/>
      <c r="C2732" s="9"/>
      <c r="D2732" s="9"/>
      <c r="E2732" s="9"/>
      <c r="F2732" s="15"/>
      <c r="G2732" s="5"/>
      <c r="H2732" s="5"/>
      <c r="I2732" s="9"/>
      <c r="J2732" s="9"/>
      <c r="K2732" s="9"/>
      <c r="L2732" s="9"/>
      <c r="M2732" s="9"/>
      <c r="N2732" s="9"/>
      <c r="O2732" s="9"/>
      <c r="P2732" s="9"/>
      <c r="Q2732" s="9"/>
      <c r="R2732" s="9"/>
      <c r="S2732" s="9"/>
      <c r="T2732" s="9"/>
      <c r="U2732" s="9"/>
      <c r="V2732" s="9"/>
      <c r="W2732" s="9"/>
      <c r="Y2732" s="17"/>
      <c r="AA2732" s="9"/>
      <c r="AB2732" s="9"/>
      <c r="AC2732" s="9"/>
      <c r="AD2732" s="9"/>
      <c r="AE2732" s="14"/>
      <c r="AF2732" s="14"/>
      <c r="AG2732" s="14"/>
      <c r="AH2732" s="14"/>
      <c r="AI2732" s="14"/>
      <c r="AJ2732" s="14"/>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row>
    <row r="2733" spans="1:62" x14ac:dyDescent="0.3">
      <c r="A2733" s="135"/>
      <c r="B2733" s="76"/>
      <c r="C2733" s="9"/>
      <c r="D2733" s="9"/>
      <c r="E2733" s="9"/>
      <c r="F2733" s="15"/>
      <c r="G2733" s="5"/>
      <c r="H2733" s="5"/>
      <c r="I2733" s="9"/>
      <c r="J2733" s="9"/>
      <c r="K2733" s="9"/>
      <c r="L2733" s="9"/>
      <c r="M2733" s="9"/>
      <c r="N2733" s="9"/>
      <c r="O2733" s="9"/>
      <c r="P2733" s="9"/>
      <c r="Q2733" s="9"/>
      <c r="R2733" s="9"/>
      <c r="S2733" s="9"/>
      <c r="T2733" s="9"/>
      <c r="U2733" s="9"/>
      <c r="V2733" s="8"/>
      <c r="W2733" s="8"/>
      <c r="X2733" s="7"/>
      <c r="Y2733" s="18"/>
      <c r="Z2733" s="7"/>
      <c r="AA2733" s="7"/>
      <c r="AB2733" s="7"/>
      <c r="AC2733" s="9"/>
      <c r="AD2733" s="8"/>
      <c r="AE2733" s="14"/>
      <c r="AF2733" s="14"/>
      <c r="AG2733" s="14"/>
      <c r="AH2733" s="14"/>
      <c r="AI2733" s="14"/>
      <c r="AJ2733" s="14"/>
      <c r="AK2733" s="136"/>
      <c r="AL2733" s="6"/>
      <c r="AM2733" s="5"/>
      <c r="AN2733" s="5"/>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row>
    <row r="2734" spans="1:62" x14ac:dyDescent="0.3">
      <c r="A2734" s="9"/>
      <c r="B2734" s="76"/>
      <c r="C2734" s="9"/>
      <c r="D2734" s="9"/>
      <c r="E2734" s="9"/>
      <c r="F2734" s="15"/>
      <c r="G2734" s="5"/>
      <c r="H2734" s="5"/>
      <c r="I2734" s="9"/>
      <c r="J2734" s="9"/>
      <c r="K2734" s="9"/>
      <c r="L2734" s="9"/>
      <c r="M2734" s="9"/>
      <c r="N2734" s="9"/>
      <c r="O2734" s="9"/>
      <c r="P2734" s="9"/>
      <c r="Q2734" s="9"/>
      <c r="R2734" s="9"/>
      <c r="S2734" s="9"/>
      <c r="T2734" s="9"/>
      <c r="U2734" s="9"/>
      <c r="V2734" s="8"/>
      <c r="W2734" s="8"/>
      <c r="X2734" s="7"/>
      <c r="Y2734" s="18"/>
      <c r="Z2734" s="7"/>
      <c r="AA2734" s="7"/>
      <c r="AB2734" s="7"/>
      <c r="AC2734" s="9"/>
      <c r="AD2734" s="8"/>
      <c r="AE2734" s="14"/>
      <c r="AF2734" s="14"/>
      <c r="AG2734" s="14"/>
      <c r="AH2734" s="14"/>
      <c r="AI2734" s="14"/>
      <c r="AJ2734" s="14"/>
      <c r="AK2734" s="5"/>
      <c r="AL2734" s="6"/>
      <c r="AM2734" s="5"/>
      <c r="AN2734" s="5"/>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row>
    <row r="2735" spans="1:62" ht="13.5" customHeight="1" x14ac:dyDescent="0.35">
      <c r="A2735" s="120"/>
      <c r="B2735" s="76"/>
      <c r="C2735" s="1"/>
      <c r="D2735" s="9"/>
      <c r="E2735" s="1"/>
      <c r="F2735" s="15"/>
      <c r="G2735" s="5"/>
      <c r="H2735" s="5"/>
      <c r="I2735" s="22"/>
      <c r="J2735" s="22"/>
      <c r="K2735" s="22"/>
      <c r="L2735" s="60"/>
      <c r="M2735" s="60"/>
      <c r="N2735" s="60"/>
      <c r="O2735" s="60"/>
      <c r="P2735" s="60"/>
      <c r="Q2735" s="60"/>
      <c r="R2735" s="60"/>
      <c r="S2735" s="60"/>
      <c r="T2735" s="60"/>
      <c r="U2735" s="60"/>
      <c r="V2735" s="60"/>
      <c r="W2735" s="60"/>
      <c r="X2735" s="60"/>
      <c r="Y2735" s="59"/>
      <c r="Z2735" s="20"/>
      <c r="AA2735" s="60"/>
      <c r="AB2735" s="60"/>
      <c r="AC2735" s="60"/>
      <c r="AD2735" s="60"/>
      <c r="AE2735" s="22"/>
      <c r="AF2735" s="22"/>
      <c r="AG2735" s="22"/>
      <c r="AH2735" s="22"/>
      <c r="AI2735" s="22"/>
      <c r="AJ2735" s="22"/>
      <c r="AK2735" s="39"/>
      <c r="AL2735" s="39"/>
      <c r="AM2735" s="39"/>
      <c r="AN2735" s="39"/>
      <c r="AO2735" s="39"/>
      <c r="AP2735" s="39"/>
      <c r="AQ2735" s="39"/>
      <c r="AR2735" s="40"/>
      <c r="AS2735" s="39"/>
      <c r="AT2735" s="40"/>
      <c r="AU2735" s="39"/>
      <c r="AV2735" s="39"/>
      <c r="AW2735" s="39"/>
      <c r="AX2735" s="39"/>
      <c r="AY2735" s="39"/>
      <c r="AZ2735" s="40"/>
      <c r="BA2735" s="39"/>
      <c r="BB2735" s="40"/>
      <c r="BC2735" s="39"/>
      <c r="BD2735" s="40"/>
      <c r="BE2735" s="39"/>
      <c r="BF2735" s="39"/>
      <c r="BG2735" s="39"/>
      <c r="BH2735" s="56"/>
      <c r="BI2735" s="56"/>
      <c r="BJ2735" s="133"/>
    </row>
    <row r="2736" spans="1:62" ht="13.5" customHeight="1" x14ac:dyDescent="0.35">
      <c r="A2736" s="120"/>
      <c r="B2736" s="76"/>
      <c r="C2736" s="1"/>
      <c r="D2736" s="9"/>
      <c r="E2736" s="1"/>
      <c r="F2736" s="15"/>
      <c r="G2736" s="5"/>
      <c r="H2736" s="5"/>
      <c r="I2736" s="22"/>
      <c r="J2736" s="22"/>
      <c r="K2736" s="22"/>
      <c r="L2736" s="60"/>
      <c r="M2736" s="60"/>
      <c r="N2736" s="60"/>
      <c r="O2736" s="60"/>
      <c r="P2736" s="60"/>
      <c r="Q2736" s="60"/>
      <c r="R2736" s="60"/>
      <c r="S2736" s="60"/>
      <c r="T2736" s="60"/>
      <c r="U2736" s="60"/>
      <c r="V2736" s="60"/>
      <c r="W2736" s="60"/>
      <c r="X2736" s="60"/>
      <c r="Y2736" s="59"/>
      <c r="Z2736" s="20"/>
      <c r="AA2736" s="60"/>
      <c r="AB2736" s="60"/>
      <c r="AC2736" s="60"/>
      <c r="AD2736" s="60"/>
      <c r="AE2736" s="22"/>
      <c r="AF2736" s="22"/>
      <c r="AG2736" s="22"/>
      <c r="AH2736" s="22"/>
      <c r="AI2736" s="22"/>
      <c r="AJ2736" s="22"/>
      <c r="AK2736" s="39"/>
      <c r="AL2736" s="39"/>
      <c r="AM2736" s="39"/>
      <c r="AN2736" s="39"/>
      <c r="AO2736" s="39"/>
      <c r="AP2736" s="39"/>
      <c r="AQ2736" s="39"/>
      <c r="AR2736" s="40"/>
      <c r="AS2736" s="39"/>
      <c r="AT2736" s="40"/>
      <c r="AU2736" s="39"/>
      <c r="AV2736" s="39"/>
      <c r="AW2736" s="39"/>
      <c r="AX2736" s="39"/>
      <c r="AY2736" s="39"/>
      <c r="AZ2736" s="40"/>
      <c r="BA2736" s="39"/>
      <c r="BB2736" s="40"/>
      <c r="BC2736" s="39"/>
      <c r="BD2736" s="40"/>
      <c r="BE2736" s="39"/>
      <c r="BF2736" s="39"/>
      <c r="BG2736" s="39"/>
      <c r="BH2736" s="56"/>
      <c r="BI2736" s="56"/>
      <c r="BJ2736" s="133"/>
    </row>
    <row r="2737" spans="1:62" ht="13.5" customHeight="1" x14ac:dyDescent="0.35">
      <c r="A2737" s="120"/>
      <c r="B2737" s="76"/>
      <c r="C2737" s="1"/>
      <c r="D2737" s="9"/>
      <c r="E2737" s="1"/>
      <c r="F2737" s="15"/>
      <c r="G2737" s="5"/>
      <c r="H2737" s="5"/>
      <c r="I2737" s="22"/>
      <c r="J2737" s="22"/>
      <c r="K2737" s="22"/>
      <c r="L2737" s="60"/>
      <c r="M2737" s="60"/>
      <c r="N2737" s="60"/>
      <c r="O2737" s="60"/>
      <c r="P2737" s="60"/>
      <c r="Q2737" s="60"/>
      <c r="R2737" s="60"/>
      <c r="S2737" s="60"/>
      <c r="T2737" s="60"/>
      <c r="U2737" s="60"/>
      <c r="V2737" s="60"/>
      <c r="W2737" s="60"/>
      <c r="X2737" s="60"/>
      <c r="Y2737" s="59"/>
      <c r="Z2737" s="20"/>
      <c r="AA2737" s="60"/>
      <c r="AB2737" s="60"/>
      <c r="AC2737" s="60"/>
      <c r="AD2737" s="60"/>
      <c r="AE2737" s="22"/>
      <c r="AF2737" s="22"/>
      <c r="AG2737" s="22"/>
      <c r="AH2737" s="22"/>
      <c r="AI2737" s="22"/>
      <c r="AJ2737" s="22"/>
      <c r="AK2737" s="39"/>
      <c r="AL2737" s="39"/>
      <c r="AM2737" s="39"/>
      <c r="AN2737" s="39"/>
      <c r="AO2737" s="39"/>
      <c r="AP2737" s="39"/>
      <c r="AQ2737" s="39"/>
      <c r="AR2737" s="40"/>
      <c r="AS2737" s="39"/>
      <c r="AT2737" s="40"/>
      <c r="AU2737" s="39"/>
      <c r="AV2737" s="39"/>
      <c r="AW2737" s="39"/>
      <c r="AX2737" s="39"/>
      <c r="AY2737" s="39"/>
      <c r="AZ2737" s="40"/>
      <c r="BA2737" s="39"/>
      <c r="BB2737" s="40"/>
      <c r="BC2737" s="39"/>
      <c r="BD2737" s="40"/>
      <c r="BE2737" s="39"/>
      <c r="BF2737" s="39"/>
      <c r="BG2737" s="39"/>
      <c r="BH2737" s="56"/>
      <c r="BI2737" s="56"/>
      <c r="BJ2737" s="133"/>
    </row>
    <row r="2738" spans="1:62" x14ac:dyDescent="0.3">
      <c r="A2738" s="135"/>
      <c r="B2738" s="76"/>
      <c r="C2738" s="9"/>
      <c r="D2738" s="9"/>
      <c r="E2738" s="9"/>
      <c r="F2738" s="15"/>
      <c r="G2738" s="5"/>
      <c r="H2738" s="5"/>
      <c r="I2738" s="9"/>
      <c r="J2738" s="9"/>
      <c r="K2738" s="9"/>
      <c r="L2738" s="9"/>
      <c r="M2738" s="9"/>
      <c r="N2738" s="9"/>
      <c r="O2738" s="9"/>
      <c r="P2738" s="9"/>
      <c r="Q2738" s="9"/>
      <c r="R2738" s="9"/>
      <c r="S2738" s="9"/>
      <c r="T2738" s="9"/>
      <c r="U2738" s="9"/>
      <c r="V2738" s="9"/>
      <c r="W2738" s="9"/>
      <c r="Y2738" s="17"/>
      <c r="AA2738" s="9"/>
      <c r="AB2738" s="9"/>
      <c r="AC2738" s="9"/>
      <c r="AD2738" s="9"/>
      <c r="AE2738" s="14"/>
      <c r="AF2738" s="14"/>
      <c r="AG2738" s="14"/>
      <c r="AH2738" s="14"/>
      <c r="AI2738" s="14"/>
      <c r="AJ2738" s="14"/>
      <c r="AK2738" s="6"/>
      <c r="AL2738" s="6"/>
      <c r="AM2738" s="6"/>
      <c r="AN2738" s="6"/>
      <c r="AO2738" s="6"/>
      <c r="AP2738" s="6"/>
      <c r="AQ2738" s="6"/>
      <c r="AR2738" s="6"/>
      <c r="AS2738" s="6"/>
      <c r="AT2738" s="6"/>
      <c r="AU2738" s="39"/>
      <c r="AV2738" s="39"/>
      <c r="AW2738" s="6"/>
      <c r="AX2738" s="6"/>
      <c r="AY2738" s="6"/>
      <c r="AZ2738" s="6"/>
      <c r="BA2738" s="6"/>
      <c r="BB2738" s="6"/>
      <c r="BC2738" s="6"/>
      <c r="BD2738" s="6"/>
      <c r="BE2738" s="6"/>
      <c r="BF2738" s="6"/>
      <c r="BG2738" s="6"/>
      <c r="BH2738" s="6"/>
      <c r="BI2738" s="6"/>
      <c r="BJ2738" s="6"/>
    </row>
    <row r="2739" spans="1:62" x14ac:dyDescent="0.3">
      <c r="A2739" s="9"/>
      <c r="B2739" s="76"/>
      <c r="C2739" s="9"/>
      <c r="D2739" s="9"/>
      <c r="E2739" s="9"/>
      <c r="F2739" s="15"/>
      <c r="G2739" s="5"/>
      <c r="H2739" s="5"/>
      <c r="I2739" s="9"/>
      <c r="J2739" s="9"/>
      <c r="K2739" s="9"/>
      <c r="L2739" s="9"/>
      <c r="M2739" s="9"/>
      <c r="N2739" s="9"/>
      <c r="O2739" s="9"/>
      <c r="P2739" s="9"/>
      <c r="Q2739" s="9"/>
      <c r="R2739" s="9"/>
      <c r="S2739" s="9"/>
      <c r="T2739" s="9"/>
      <c r="U2739" s="9"/>
      <c r="V2739" s="9"/>
      <c r="W2739" s="9"/>
      <c r="Y2739" s="17"/>
      <c r="AA2739" s="9"/>
      <c r="AB2739" s="9"/>
      <c r="AC2739" s="9"/>
      <c r="AD2739" s="9"/>
      <c r="AE2739" s="14"/>
      <c r="AF2739" s="14"/>
      <c r="AG2739" s="14"/>
      <c r="AH2739" s="14"/>
      <c r="AI2739" s="14"/>
      <c r="AJ2739" s="14"/>
      <c r="AK2739" s="6"/>
      <c r="AL2739" s="6"/>
      <c r="AM2739" s="6"/>
      <c r="AN2739" s="6"/>
      <c r="AO2739" s="6"/>
      <c r="AP2739" s="6"/>
      <c r="AQ2739" s="6"/>
      <c r="AR2739" s="6"/>
      <c r="AS2739" s="6"/>
      <c r="AT2739" s="6"/>
      <c r="AU2739" s="39"/>
      <c r="AV2739" s="39"/>
      <c r="AW2739" s="6"/>
      <c r="AX2739" s="6"/>
      <c r="AY2739" s="6"/>
      <c r="AZ2739" s="6"/>
      <c r="BA2739" s="6"/>
      <c r="BB2739" s="6"/>
      <c r="BC2739" s="6"/>
      <c r="BD2739" s="6"/>
      <c r="BE2739" s="6"/>
      <c r="BF2739" s="6"/>
      <c r="BG2739" s="6"/>
      <c r="BH2739" s="6"/>
      <c r="BI2739" s="6"/>
      <c r="BJ2739" s="6"/>
    </row>
    <row r="2740" spans="1:62" ht="13.5" customHeight="1" x14ac:dyDescent="0.35">
      <c r="A2740" s="120"/>
      <c r="B2740" s="19"/>
      <c r="C2740" s="1"/>
      <c r="D2740" s="9"/>
      <c r="E2740" s="1"/>
      <c r="F2740" s="15"/>
      <c r="G2740" s="37"/>
      <c r="H2740" s="5"/>
      <c r="I2740" s="22"/>
      <c r="J2740" s="22"/>
      <c r="K2740" s="22"/>
      <c r="L2740" s="60"/>
      <c r="M2740" s="60"/>
      <c r="N2740" s="60"/>
      <c r="O2740" s="60"/>
      <c r="P2740" s="60"/>
      <c r="Q2740" s="60"/>
      <c r="R2740" s="60"/>
      <c r="S2740" s="60"/>
      <c r="T2740" s="60"/>
      <c r="U2740" s="60"/>
      <c r="V2740" s="60"/>
      <c r="W2740" s="60"/>
      <c r="X2740" s="60"/>
      <c r="Y2740" s="59"/>
      <c r="Z2740" s="20"/>
      <c r="AA2740" s="60"/>
      <c r="AB2740" s="60"/>
      <c r="AC2740" s="60"/>
      <c r="AD2740" s="60"/>
      <c r="AE2740" s="22"/>
      <c r="AF2740" s="22"/>
      <c r="AG2740" s="22"/>
      <c r="AH2740" s="22"/>
      <c r="AI2740" s="22"/>
      <c r="AJ2740" s="22"/>
      <c r="AK2740" s="39"/>
      <c r="AL2740" s="39"/>
      <c r="AM2740" s="39"/>
      <c r="AN2740" s="39"/>
      <c r="AO2740" s="39"/>
      <c r="AP2740" s="39"/>
      <c r="AQ2740" s="39"/>
      <c r="AR2740" s="40"/>
      <c r="AS2740" s="39"/>
      <c r="AT2740" s="40"/>
      <c r="AU2740" s="39"/>
      <c r="AV2740" s="39"/>
      <c r="AW2740" s="39"/>
      <c r="AX2740" s="39"/>
      <c r="AY2740" s="39"/>
      <c r="AZ2740" s="40"/>
      <c r="BA2740" s="39"/>
      <c r="BB2740" s="40"/>
      <c r="BC2740" s="39"/>
      <c r="BD2740" s="40"/>
      <c r="BE2740" s="39"/>
      <c r="BF2740" s="39"/>
      <c r="BG2740" s="39"/>
      <c r="BH2740" s="56"/>
      <c r="BI2740" s="56"/>
      <c r="BJ2740" s="133"/>
    </row>
    <row r="2741" spans="1:62" x14ac:dyDescent="0.3">
      <c r="A2741" s="9"/>
      <c r="B2741" s="76"/>
      <c r="C2741" s="9"/>
      <c r="D2741" s="9"/>
      <c r="E2741" s="9"/>
      <c r="F2741" s="15"/>
      <c r="G2741" s="5"/>
      <c r="H2741" s="5"/>
      <c r="I2741" s="9"/>
      <c r="J2741" s="9"/>
      <c r="K2741" s="9"/>
      <c r="L2741" s="9"/>
      <c r="M2741" s="9"/>
      <c r="N2741" s="9"/>
      <c r="O2741" s="9"/>
      <c r="P2741" s="9"/>
      <c r="Q2741" s="9"/>
      <c r="R2741" s="9"/>
      <c r="S2741" s="9"/>
      <c r="T2741" s="9"/>
      <c r="U2741" s="9"/>
      <c r="V2741" s="9"/>
      <c r="W2741" s="9"/>
      <c r="Y2741" s="17"/>
      <c r="AA2741" s="9"/>
      <c r="AB2741" s="9"/>
      <c r="AC2741" s="9"/>
      <c r="AD2741" s="9"/>
      <c r="AE2741" s="14"/>
      <c r="AF2741" s="14"/>
      <c r="AG2741" s="14"/>
      <c r="AH2741" s="14"/>
      <c r="AI2741" s="14"/>
      <c r="AJ2741" s="14"/>
      <c r="AK2741" s="6"/>
      <c r="AL2741" s="6"/>
      <c r="AM2741" s="6"/>
      <c r="AN2741" s="6"/>
      <c r="AO2741" s="6"/>
      <c r="AP2741" s="6"/>
      <c r="AQ2741" s="6"/>
      <c r="AR2741" s="6"/>
      <c r="AS2741" s="6"/>
      <c r="AT2741" s="6"/>
      <c r="AU2741" s="39"/>
      <c r="AV2741" s="39"/>
      <c r="AW2741" s="6"/>
      <c r="AX2741" s="6"/>
      <c r="AY2741" s="6"/>
      <c r="AZ2741" s="6"/>
      <c r="BA2741" s="6"/>
      <c r="BB2741" s="6"/>
      <c r="BC2741" s="6"/>
      <c r="BD2741" s="6"/>
      <c r="BE2741" s="6"/>
      <c r="BF2741" s="6"/>
      <c r="BG2741" s="6"/>
      <c r="BH2741" s="6"/>
      <c r="BI2741" s="6"/>
      <c r="BJ2741" s="6"/>
    </row>
    <row r="2742" spans="1:62" ht="13.5" customHeight="1" x14ac:dyDescent="0.3">
      <c r="A2742" s="9"/>
      <c r="B2742" s="76"/>
      <c r="C2742" s="9"/>
      <c r="D2742" s="9"/>
      <c r="E2742" s="9"/>
      <c r="F2742" s="15"/>
      <c r="G2742" s="5"/>
      <c r="H2742" s="5"/>
      <c r="I2742" s="9"/>
      <c r="J2742" s="9"/>
      <c r="K2742" s="9"/>
      <c r="L2742" s="9"/>
      <c r="M2742" s="9"/>
      <c r="N2742" s="9"/>
      <c r="O2742" s="9"/>
      <c r="P2742" s="9"/>
      <c r="Q2742" s="9"/>
      <c r="R2742" s="9"/>
      <c r="S2742" s="9"/>
      <c r="T2742" s="9"/>
      <c r="U2742" s="9"/>
      <c r="V2742" s="8"/>
      <c r="W2742" s="8"/>
      <c r="X2742" s="7"/>
      <c r="Y2742" s="18"/>
      <c r="Z2742" s="7"/>
      <c r="AA2742" s="7"/>
      <c r="AB2742" s="7"/>
      <c r="AC2742" s="9"/>
      <c r="AD2742" s="8"/>
      <c r="AE2742" s="14"/>
      <c r="AF2742" s="14"/>
      <c r="AG2742" s="14"/>
      <c r="AH2742" s="14"/>
      <c r="AI2742" s="14"/>
      <c r="AJ2742" s="14"/>
      <c r="AK2742" s="5"/>
      <c r="AL2742" s="6"/>
      <c r="AM2742" s="5"/>
      <c r="AN2742" s="5"/>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row>
    <row r="2743" spans="1:62" ht="13.5" customHeight="1" x14ac:dyDescent="0.35">
      <c r="A2743" s="120"/>
      <c r="B2743" s="19"/>
      <c r="C2743" s="1"/>
      <c r="D2743" s="9"/>
      <c r="E2743" s="1"/>
      <c r="F2743" s="15"/>
      <c r="G2743" s="37"/>
      <c r="H2743" s="5"/>
      <c r="I2743" s="22"/>
      <c r="J2743" s="22"/>
      <c r="K2743" s="22"/>
      <c r="L2743" s="60"/>
      <c r="M2743" s="60"/>
      <c r="N2743" s="60"/>
      <c r="O2743" s="60"/>
      <c r="P2743" s="60"/>
      <c r="Q2743" s="60"/>
      <c r="R2743" s="60"/>
      <c r="S2743" s="60"/>
      <c r="T2743" s="60"/>
      <c r="U2743" s="60"/>
      <c r="V2743" s="60"/>
      <c r="W2743" s="60"/>
      <c r="X2743" s="60"/>
      <c r="Y2743" s="59"/>
      <c r="Z2743" s="20"/>
      <c r="AA2743" s="60"/>
      <c r="AB2743" s="60"/>
      <c r="AC2743" s="60"/>
      <c r="AD2743" s="60"/>
      <c r="AE2743" s="22"/>
      <c r="AF2743" s="22"/>
      <c r="AG2743" s="22"/>
      <c r="AH2743" s="22"/>
      <c r="AI2743" s="22"/>
      <c r="AJ2743" s="22"/>
      <c r="AK2743" s="39"/>
      <c r="AL2743" s="39"/>
      <c r="AM2743" s="39"/>
      <c r="AN2743" s="39"/>
      <c r="AO2743" s="39"/>
      <c r="AP2743" s="39"/>
      <c r="AQ2743" s="39"/>
      <c r="AR2743" s="40"/>
      <c r="AS2743" s="39"/>
      <c r="AT2743" s="40"/>
      <c r="AU2743" s="39"/>
      <c r="AV2743" s="39"/>
      <c r="AW2743" s="39"/>
      <c r="AX2743" s="39"/>
      <c r="AY2743" s="39"/>
      <c r="AZ2743" s="40"/>
      <c r="BA2743" s="39"/>
      <c r="BB2743" s="40"/>
      <c r="BC2743" s="39"/>
      <c r="BD2743" s="40"/>
      <c r="BE2743" s="39"/>
      <c r="BF2743" s="39"/>
      <c r="BG2743" s="39"/>
      <c r="BH2743" s="56"/>
      <c r="BI2743" s="56"/>
      <c r="BJ2743" s="133"/>
    </row>
    <row r="2744" spans="1:62" x14ac:dyDescent="0.3">
      <c r="A2744" s="135"/>
      <c r="B2744" s="76"/>
      <c r="C2744" s="9"/>
      <c r="D2744" s="9"/>
      <c r="E2744" s="9"/>
      <c r="F2744" s="15"/>
      <c r="G2744" s="5"/>
      <c r="H2744" s="5"/>
      <c r="I2744" s="9"/>
      <c r="J2744" s="9"/>
      <c r="K2744" s="9"/>
      <c r="L2744" s="9"/>
      <c r="M2744" s="9"/>
      <c r="N2744" s="9"/>
      <c r="O2744" s="9"/>
      <c r="P2744" s="9"/>
      <c r="Q2744" s="9"/>
      <c r="R2744" s="9"/>
      <c r="S2744" s="9"/>
      <c r="T2744" s="9"/>
      <c r="U2744" s="9"/>
      <c r="V2744" s="8"/>
      <c r="W2744" s="8"/>
      <c r="X2744" s="7"/>
      <c r="Y2744" s="18"/>
      <c r="Z2744" s="7"/>
      <c r="AA2744" s="7"/>
      <c r="AB2744" s="7"/>
      <c r="AC2744" s="9"/>
      <c r="AD2744" s="8"/>
      <c r="AE2744" s="14"/>
      <c r="AF2744" s="14"/>
      <c r="AG2744" s="14"/>
      <c r="AH2744" s="14"/>
      <c r="AI2744" s="14"/>
      <c r="AJ2744" s="14"/>
      <c r="AK2744" s="136"/>
      <c r="AL2744" s="6"/>
      <c r="AM2744" s="5"/>
      <c r="AN2744" s="5"/>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row>
    <row r="2745" spans="1:62" ht="13.5" customHeight="1" x14ac:dyDescent="0.35">
      <c r="A2745" s="120"/>
      <c r="B2745" s="19"/>
      <c r="C2745" s="1"/>
      <c r="D2745" s="9"/>
      <c r="E2745" s="1"/>
      <c r="F2745" s="15"/>
      <c r="G2745" s="37"/>
      <c r="H2745" s="5"/>
      <c r="I2745" s="22"/>
      <c r="J2745" s="22"/>
      <c r="K2745" s="22"/>
      <c r="L2745" s="60"/>
      <c r="M2745" s="60"/>
      <c r="N2745" s="60"/>
      <c r="O2745" s="60"/>
      <c r="P2745" s="60"/>
      <c r="Q2745" s="60"/>
      <c r="R2745" s="60"/>
      <c r="S2745" s="60"/>
      <c r="T2745" s="60"/>
      <c r="U2745" s="60"/>
      <c r="V2745" s="60"/>
      <c r="W2745" s="60"/>
      <c r="X2745" s="60"/>
      <c r="Y2745" s="59"/>
      <c r="Z2745" s="20"/>
      <c r="AA2745" s="60"/>
      <c r="AB2745" s="60"/>
      <c r="AC2745" s="60"/>
      <c r="AD2745" s="60"/>
      <c r="AE2745" s="22"/>
      <c r="AF2745" s="22"/>
      <c r="AG2745" s="22"/>
      <c r="AH2745" s="22"/>
      <c r="AI2745" s="22"/>
      <c r="AJ2745" s="22"/>
      <c r="AK2745" s="39"/>
      <c r="AL2745" s="39"/>
      <c r="AM2745" s="39"/>
      <c r="AN2745" s="39"/>
      <c r="AO2745" s="39"/>
      <c r="AP2745" s="39"/>
      <c r="AQ2745" s="39"/>
      <c r="AR2745" s="40"/>
      <c r="AS2745" s="39"/>
      <c r="AT2745" s="40"/>
      <c r="AU2745" s="39"/>
      <c r="AV2745" s="39"/>
      <c r="AW2745" s="39"/>
      <c r="AX2745" s="39"/>
      <c r="AY2745" s="39"/>
      <c r="AZ2745" s="40"/>
      <c r="BA2745" s="39"/>
      <c r="BB2745" s="40"/>
      <c r="BC2745" s="39"/>
      <c r="BD2745" s="40"/>
      <c r="BE2745" s="39"/>
      <c r="BF2745" s="39"/>
      <c r="BG2745" s="39"/>
      <c r="BH2745" s="56"/>
      <c r="BI2745" s="56"/>
      <c r="BJ2745" s="133"/>
    </row>
    <row r="2746" spans="1:62" x14ac:dyDescent="0.3">
      <c r="A2746" s="9"/>
      <c r="B2746" s="76"/>
      <c r="C2746" s="9"/>
      <c r="D2746" s="9"/>
      <c r="E2746" s="9"/>
      <c r="F2746" s="15"/>
      <c r="G2746" s="5"/>
      <c r="H2746" s="5"/>
      <c r="I2746" s="9"/>
      <c r="J2746" s="9"/>
      <c r="K2746" s="9"/>
      <c r="L2746" s="9"/>
      <c r="M2746" s="9"/>
      <c r="N2746" s="9"/>
      <c r="O2746" s="9"/>
      <c r="P2746" s="9"/>
      <c r="Q2746" s="9"/>
      <c r="R2746" s="9"/>
      <c r="S2746" s="9"/>
      <c r="T2746" s="9"/>
      <c r="U2746" s="9"/>
      <c r="V2746" s="9"/>
      <c r="W2746" s="9"/>
      <c r="Y2746" s="17"/>
      <c r="AA2746" s="9"/>
      <c r="AB2746" s="9"/>
      <c r="AC2746" s="9"/>
      <c r="AD2746" s="9"/>
      <c r="AE2746" s="14"/>
      <c r="AF2746" s="14"/>
      <c r="AG2746" s="14"/>
      <c r="AH2746" s="14"/>
      <c r="AI2746" s="14"/>
      <c r="AJ2746" s="14"/>
      <c r="AK2746" s="6"/>
      <c r="AL2746" s="6"/>
      <c r="AM2746" s="6"/>
      <c r="AN2746" s="6"/>
      <c r="AO2746" s="6"/>
      <c r="AP2746" s="6"/>
      <c r="AQ2746" s="6"/>
      <c r="AR2746" s="6"/>
      <c r="AS2746" s="6"/>
      <c r="AT2746" s="6"/>
      <c r="AU2746" s="39"/>
      <c r="AV2746" s="39"/>
      <c r="AW2746" s="6"/>
      <c r="AX2746" s="6"/>
      <c r="AY2746" s="6"/>
      <c r="AZ2746" s="6"/>
      <c r="BA2746" s="6"/>
      <c r="BB2746" s="6"/>
      <c r="BC2746" s="6"/>
      <c r="BD2746" s="6"/>
      <c r="BE2746" s="6"/>
      <c r="BF2746" s="6"/>
      <c r="BG2746" s="6"/>
      <c r="BH2746" s="6"/>
      <c r="BI2746" s="6"/>
      <c r="BJ2746" s="6"/>
    </row>
    <row r="2747" spans="1:62" ht="13.5" customHeight="1" x14ac:dyDescent="0.35">
      <c r="A2747" s="120"/>
      <c r="B2747" s="19"/>
      <c r="C2747" s="1"/>
      <c r="D2747" s="9"/>
      <c r="E2747" s="1"/>
      <c r="F2747" s="15"/>
      <c r="G2747" s="37"/>
      <c r="H2747" s="5"/>
      <c r="I2747" s="22"/>
      <c r="J2747" s="22"/>
      <c r="K2747" s="22"/>
      <c r="L2747" s="60"/>
      <c r="M2747" s="60"/>
      <c r="N2747" s="60"/>
      <c r="O2747" s="60"/>
      <c r="P2747" s="60"/>
      <c r="Q2747" s="60"/>
      <c r="R2747" s="60"/>
      <c r="S2747" s="60"/>
      <c r="T2747" s="60"/>
      <c r="U2747" s="60"/>
      <c r="V2747" s="60"/>
      <c r="W2747" s="60"/>
      <c r="X2747" s="60"/>
      <c r="Y2747" s="59"/>
      <c r="Z2747" s="20"/>
      <c r="AA2747" s="60"/>
      <c r="AB2747" s="60"/>
      <c r="AC2747" s="60"/>
      <c r="AD2747" s="60"/>
      <c r="AE2747" s="22"/>
      <c r="AF2747" s="22"/>
      <c r="AG2747" s="22"/>
      <c r="AH2747" s="22"/>
      <c r="AI2747" s="22"/>
      <c r="AJ2747" s="22"/>
      <c r="AK2747" s="39"/>
      <c r="AL2747" s="39"/>
      <c r="AM2747" s="39"/>
      <c r="AN2747" s="39"/>
      <c r="AO2747" s="39"/>
      <c r="AP2747" s="39"/>
      <c r="AQ2747" s="39"/>
      <c r="AR2747" s="40"/>
      <c r="AS2747" s="39"/>
      <c r="AT2747" s="40"/>
      <c r="AU2747" s="39"/>
      <c r="AV2747" s="39"/>
      <c r="AW2747" s="39"/>
      <c r="AX2747" s="39"/>
      <c r="AY2747" s="39"/>
      <c r="AZ2747" s="40"/>
      <c r="BA2747" s="39"/>
      <c r="BB2747" s="40"/>
      <c r="BC2747" s="39"/>
      <c r="BD2747" s="40"/>
      <c r="BE2747" s="39"/>
      <c r="BF2747" s="39"/>
      <c r="BG2747" s="39"/>
      <c r="BH2747" s="56"/>
      <c r="BI2747" s="56"/>
      <c r="BJ2747" s="133"/>
    </row>
    <row r="2748" spans="1:62" x14ac:dyDescent="0.3">
      <c r="A2748" s="135"/>
      <c r="B2748" s="76"/>
      <c r="C2748" s="9"/>
      <c r="D2748" s="9"/>
      <c r="E2748" s="9"/>
      <c r="F2748" s="15"/>
      <c r="G2748" s="5"/>
      <c r="H2748" s="5"/>
      <c r="I2748" s="9"/>
      <c r="J2748" s="9"/>
      <c r="K2748" s="9"/>
      <c r="L2748" s="9"/>
      <c r="M2748" s="9"/>
      <c r="N2748" s="9"/>
      <c r="O2748" s="9"/>
      <c r="P2748" s="9"/>
      <c r="Q2748" s="9"/>
      <c r="R2748" s="9"/>
      <c r="S2748" s="9"/>
      <c r="T2748" s="9"/>
      <c r="U2748" s="9"/>
      <c r="V2748" s="9"/>
      <c r="W2748" s="9"/>
      <c r="Y2748" s="17"/>
      <c r="AA2748" s="9"/>
      <c r="AB2748" s="9"/>
      <c r="AC2748" s="9"/>
      <c r="AD2748" s="9"/>
      <c r="AE2748" s="14"/>
      <c r="AF2748" s="14"/>
      <c r="AG2748" s="14"/>
      <c r="AH2748" s="14"/>
      <c r="AI2748" s="14"/>
      <c r="AJ2748" s="14"/>
      <c r="AK2748" s="6"/>
      <c r="AL2748" s="6"/>
      <c r="AM2748" s="6"/>
      <c r="AN2748" s="6"/>
      <c r="AO2748" s="6"/>
      <c r="AP2748" s="6"/>
      <c r="AQ2748" s="6"/>
      <c r="AR2748" s="6"/>
      <c r="AS2748" s="6"/>
      <c r="AT2748" s="6"/>
      <c r="AU2748" s="39"/>
      <c r="AV2748" s="39"/>
      <c r="AW2748" s="6"/>
      <c r="AX2748" s="6"/>
      <c r="AY2748" s="6"/>
      <c r="AZ2748" s="6"/>
      <c r="BA2748" s="6"/>
      <c r="BB2748" s="6"/>
      <c r="BC2748" s="6"/>
      <c r="BD2748" s="6"/>
      <c r="BE2748" s="6"/>
      <c r="BF2748" s="6"/>
      <c r="BG2748" s="6"/>
      <c r="BH2748" s="6"/>
      <c r="BI2748" s="6"/>
      <c r="BJ2748" s="6"/>
    </row>
    <row r="2749" spans="1:62" x14ac:dyDescent="0.3">
      <c r="A2749" s="9"/>
      <c r="B2749" s="76"/>
      <c r="C2749" s="9"/>
      <c r="D2749" s="9"/>
      <c r="E2749" s="9"/>
      <c r="F2749" s="15"/>
      <c r="G2749" s="5"/>
      <c r="H2749" s="5"/>
      <c r="I2749" s="9"/>
      <c r="J2749" s="9"/>
      <c r="K2749" s="9"/>
      <c r="L2749" s="9"/>
      <c r="M2749" s="9"/>
      <c r="N2749" s="9"/>
      <c r="O2749" s="9"/>
      <c r="P2749" s="9"/>
      <c r="Q2749" s="9"/>
      <c r="R2749" s="9"/>
      <c r="S2749" s="9"/>
      <c r="T2749" s="9"/>
      <c r="U2749" s="9"/>
      <c r="V2749" s="9"/>
      <c r="W2749" s="9"/>
      <c r="Y2749" s="17"/>
      <c r="AA2749" s="9"/>
      <c r="AB2749" s="9"/>
      <c r="AC2749" s="9"/>
      <c r="AD2749" s="9"/>
      <c r="AE2749" s="14"/>
      <c r="AF2749" s="14"/>
      <c r="AG2749" s="14"/>
      <c r="AH2749" s="14"/>
      <c r="AI2749" s="14"/>
      <c r="AJ2749" s="14"/>
      <c r="AK2749" s="6"/>
      <c r="AL2749" s="6"/>
      <c r="AM2749" s="6"/>
      <c r="AN2749" s="6"/>
      <c r="AO2749" s="6"/>
      <c r="AP2749" s="6"/>
      <c r="AQ2749" s="6"/>
      <c r="AR2749" s="6"/>
      <c r="AS2749" s="6"/>
      <c r="AT2749" s="6"/>
      <c r="AU2749" s="39"/>
      <c r="AV2749" s="39"/>
      <c r="AW2749" s="6"/>
      <c r="AX2749" s="6"/>
      <c r="AY2749" s="6"/>
      <c r="AZ2749" s="6"/>
      <c r="BA2749" s="6"/>
      <c r="BB2749" s="6"/>
      <c r="BC2749" s="6"/>
      <c r="BD2749" s="6"/>
      <c r="BE2749" s="6"/>
      <c r="BF2749" s="6"/>
      <c r="BG2749" s="6"/>
      <c r="BH2749" s="6"/>
      <c r="BI2749" s="6"/>
      <c r="BJ2749" s="6"/>
    </row>
    <row r="2750" spans="1:62" x14ac:dyDescent="0.3">
      <c r="A2750" s="9"/>
      <c r="B2750" s="76"/>
      <c r="C2750" s="9"/>
      <c r="D2750" s="9"/>
      <c r="E2750" s="9"/>
      <c r="F2750" s="15"/>
      <c r="G2750" s="5"/>
      <c r="H2750" s="5"/>
      <c r="I2750" s="9"/>
      <c r="J2750" s="9"/>
      <c r="K2750" s="9"/>
      <c r="L2750" s="9"/>
      <c r="M2750" s="9"/>
      <c r="N2750" s="9"/>
      <c r="O2750" s="9"/>
      <c r="P2750" s="9"/>
      <c r="Q2750" s="9"/>
      <c r="R2750" s="9"/>
      <c r="S2750" s="9"/>
      <c r="T2750" s="9"/>
      <c r="U2750" s="9"/>
      <c r="V2750" s="9"/>
      <c r="W2750" s="9"/>
      <c r="Y2750" s="17"/>
      <c r="AA2750" s="9"/>
      <c r="AB2750" s="9"/>
      <c r="AC2750" s="9"/>
      <c r="AD2750" s="9"/>
      <c r="AE2750" s="14"/>
      <c r="AF2750" s="14"/>
      <c r="AG2750" s="14"/>
      <c r="AH2750" s="14"/>
      <c r="AI2750" s="14"/>
      <c r="AJ2750" s="14"/>
      <c r="AK2750" s="6"/>
      <c r="AL2750" s="6"/>
      <c r="AM2750" s="6"/>
      <c r="AN2750" s="6"/>
      <c r="AO2750" s="6"/>
      <c r="AP2750" s="6"/>
      <c r="AQ2750" s="6"/>
      <c r="AR2750" s="6"/>
      <c r="AS2750" s="6"/>
      <c r="AT2750" s="6"/>
      <c r="AU2750" s="39"/>
      <c r="AV2750" s="39"/>
      <c r="AW2750" s="6"/>
      <c r="AX2750" s="6"/>
      <c r="AY2750" s="6"/>
      <c r="AZ2750" s="6"/>
      <c r="BA2750" s="6"/>
      <c r="BB2750" s="6"/>
      <c r="BC2750" s="6"/>
      <c r="BD2750" s="6"/>
      <c r="BE2750" s="6"/>
      <c r="BF2750" s="6"/>
      <c r="BG2750" s="6"/>
      <c r="BH2750" s="6"/>
      <c r="BI2750" s="6"/>
      <c r="BJ2750" s="6"/>
    </row>
    <row r="2751" spans="1:62" ht="13.5" customHeight="1" x14ac:dyDescent="0.35">
      <c r="A2751" s="120"/>
      <c r="B2751" s="19"/>
      <c r="C2751" s="1"/>
      <c r="D2751" s="9"/>
      <c r="E2751" s="1"/>
      <c r="F2751" s="15"/>
      <c r="G2751" s="37"/>
      <c r="H2751" s="5"/>
      <c r="I2751" s="22"/>
      <c r="J2751" s="22"/>
      <c r="K2751" s="22"/>
      <c r="L2751" s="60"/>
      <c r="M2751" s="60"/>
      <c r="N2751" s="60"/>
      <c r="O2751" s="60"/>
      <c r="P2751" s="60"/>
      <c r="Q2751" s="60"/>
      <c r="R2751" s="60"/>
      <c r="S2751" s="60"/>
      <c r="T2751" s="60"/>
      <c r="U2751" s="60"/>
      <c r="V2751" s="60"/>
      <c r="W2751" s="60"/>
      <c r="X2751" s="60"/>
      <c r="Y2751" s="59"/>
      <c r="Z2751" s="20"/>
      <c r="AA2751" s="60"/>
      <c r="AB2751" s="60"/>
      <c r="AC2751" s="60"/>
      <c r="AD2751" s="60"/>
      <c r="AE2751" s="22"/>
      <c r="AF2751" s="22"/>
      <c r="AG2751" s="22"/>
      <c r="AH2751" s="22"/>
      <c r="AI2751" s="22"/>
      <c r="AJ2751" s="22"/>
      <c r="AK2751" s="39"/>
      <c r="AL2751" s="39"/>
      <c r="AM2751" s="39"/>
      <c r="AN2751" s="39"/>
      <c r="AO2751" s="39"/>
      <c r="AP2751" s="39"/>
      <c r="AQ2751" s="39"/>
      <c r="AR2751" s="40"/>
      <c r="AS2751" s="39"/>
      <c r="AT2751" s="40"/>
      <c r="AU2751" s="39"/>
      <c r="AV2751" s="39"/>
      <c r="AW2751" s="39"/>
      <c r="AX2751" s="39"/>
      <c r="AY2751" s="39"/>
      <c r="AZ2751" s="40"/>
      <c r="BA2751" s="39"/>
      <c r="BB2751" s="40"/>
      <c r="BC2751" s="39"/>
      <c r="BD2751" s="40"/>
      <c r="BE2751" s="39"/>
      <c r="BF2751" s="39"/>
      <c r="BG2751" s="39"/>
      <c r="BH2751" s="56"/>
      <c r="BI2751" s="56"/>
      <c r="BJ2751" s="133"/>
    </row>
    <row r="2752" spans="1:62" x14ac:dyDescent="0.3">
      <c r="A2752" s="9"/>
      <c r="B2752" s="76"/>
      <c r="C2752" s="9"/>
      <c r="D2752" s="9"/>
      <c r="E2752" s="9"/>
      <c r="F2752" s="15"/>
      <c r="G2752" s="5"/>
      <c r="H2752" s="5"/>
      <c r="I2752" s="9"/>
      <c r="J2752" s="9"/>
      <c r="K2752" s="9"/>
      <c r="L2752" s="9"/>
      <c r="M2752" s="9"/>
      <c r="N2752" s="9"/>
      <c r="O2752" s="9"/>
      <c r="P2752" s="9"/>
      <c r="Q2752" s="9"/>
      <c r="R2752" s="9"/>
      <c r="S2752" s="9"/>
      <c r="T2752" s="9"/>
      <c r="U2752" s="9"/>
      <c r="V2752" s="8"/>
      <c r="W2752" s="8"/>
      <c r="X2752" s="7"/>
      <c r="Y2752" s="18"/>
      <c r="Z2752" s="7"/>
      <c r="AA2752" s="7"/>
      <c r="AB2752" s="7"/>
      <c r="AC2752" s="9"/>
      <c r="AD2752" s="8"/>
      <c r="AE2752" s="14"/>
      <c r="AF2752" s="14"/>
      <c r="AG2752" s="14"/>
      <c r="AH2752" s="14"/>
      <c r="AI2752" s="14"/>
      <c r="AJ2752" s="14"/>
      <c r="AK2752" s="5"/>
      <c r="AL2752" s="6"/>
      <c r="AM2752" s="5"/>
      <c r="AN2752" s="5"/>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row>
    <row r="2753" spans="1:62" x14ac:dyDescent="0.3">
      <c r="A2753" s="9"/>
      <c r="B2753" s="76"/>
      <c r="C2753" s="9"/>
      <c r="D2753" s="9"/>
      <c r="E2753" s="9"/>
      <c r="F2753" s="15"/>
      <c r="G2753" s="5"/>
      <c r="H2753" s="5"/>
      <c r="I2753" s="9"/>
      <c r="J2753" s="9"/>
      <c r="K2753" s="9"/>
      <c r="L2753" s="9"/>
      <c r="M2753" s="9"/>
      <c r="N2753" s="9"/>
      <c r="O2753" s="9"/>
      <c r="P2753" s="9"/>
      <c r="Q2753" s="9"/>
      <c r="R2753" s="9"/>
      <c r="S2753" s="9"/>
      <c r="T2753" s="9"/>
      <c r="U2753" s="9"/>
      <c r="V2753" s="8"/>
      <c r="W2753" s="8"/>
      <c r="X2753" s="7"/>
      <c r="Y2753" s="18"/>
      <c r="Z2753" s="7"/>
      <c r="AA2753" s="7"/>
      <c r="AB2753" s="7"/>
      <c r="AC2753" s="9"/>
      <c r="AD2753" s="8"/>
      <c r="AE2753" s="14"/>
      <c r="AF2753" s="14"/>
      <c r="AG2753" s="14"/>
      <c r="AH2753" s="14"/>
      <c r="AI2753" s="14"/>
      <c r="AJ2753" s="14"/>
      <c r="AK2753" s="5"/>
      <c r="AL2753" s="6"/>
      <c r="AM2753" s="5"/>
      <c r="AN2753" s="5"/>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row>
    <row r="2754" spans="1:62" x14ac:dyDescent="0.3">
      <c r="A2754" s="9"/>
      <c r="B2754" s="76"/>
      <c r="C2754" s="9"/>
      <c r="D2754" s="9"/>
      <c r="E2754" s="9"/>
      <c r="F2754" s="15"/>
      <c r="G2754" s="5"/>
      <c r="H2754" s="5"/>
      <c r="I2754" s="9"/>
      <c r="J2754" s="9"/>
      <c r="K2754" s="9"/>
      <c r="L2754" s="9"/>
      <c r="M2754" s="9"/>
      <c r="N2754" s="9"/>
      <c r="O2754" s="9"/>
      <c r="P2754" s="9"/>
      <c r="Q2754" s="9"/>
      <c r="R2754" s="9"/>
      <c r="S2754" s="9"/>
      <c r="T2754" s="9"/>
      <c r="U2754" s="9"/>
      <c r="V2754" s="9"/>
      <c r="W2754" s="9"/>
      <c r="Y2754" s="17"/>
      <c r="AA2754" s="9"/>
      <c r="AB2754" s="9"/>
      <c r="AC2754" s="9"/>
      <c r="AD2754" s="9"/>
      <c r="AE2754" s="14"/>
      <c r="AF2754" s="14"/>
      <c r="AG2754" s="14"/>
      <c r="AH2754" s="14"/>
      <c r="AI2754" s="14"/>
      <c r="AJ2754" s="14"/>
      <c r="AK2754" s="6"/>
      <c r="AL2754" s="6"/>
      <c r="AM2754" s="6"/>
      <c r="AN2754" s="6"/>
      <c r="AO2754" s="6"/>
      <c r="AP2754" s="6"/>
      <c r="AQ2754" s="6"/>
      <c r="AR2754" s="6"/>
      <c r="AS2754" s="6"/>
      <c r="AT2754" s="6"/>
      <c r="AU2754" s="39"/>
      <c r="AV2754" s="39"/>
      <c r="AW2754" s="6"/>
      <c r="AX2754" s="6"/>
      <c r="AY2754" s="6"/>
      <c r="AZ2754" s="6"/>
      <c r="BA2754" s="6"/>
      <c r="BB2754" s="6"/>
      <c r="BC2754" s="6"/>
      <c r="BD2754" s="6"/>
      <c r="BE2754" s="6"/>
      <c r="BF2754" s="6"/>
      <c r="BG2754" s="6"/>
      <c r="BH2754" s="6"/>
      <c r="BI2754" s="6"/>
      <c r="BJ2754" s="6"/>
    </row>
    <row r="2755" spans="1:62" ht="13.5" customHeight="1" x14ac:dyDescent="0.35">
      <c r="A2755" s="120"/>
      <c r="B2755" s="19"/>
      <c r="C2755" s="1"/>
      <c r="D2755" s="9"/>
      <c r="E2755" s="1"/>
      <c r="F2755" s="15"/>
      <c r="G2755" s="37"/>
      <c r="H2755" s="5"/>
      <c r="I2755" s="22"/>
      <c r="J2755" s="22"/>
      <c r="K2755" s="22"/>
      <c r="L2755" s="60"/>
      <c r="M2755" s="60"/>
      <c r="N2755" s="60"/>
      <c r="O2755" s="60"/>
      <c r="P2755" s="60"/>
      <c r="Q2755" s="60"/>
      <c r="R2755" s="60"/>
      <c r="S2755" s="60"/>
      <c r="T2755" s="60"/>
      <c r="U2755" s="60"/>
      <c r="V2755" s="60"/>
      <c r="W2755" s="60"/>
      <c r="X2755" s="60"/>
      <c r="Y2755" s="59"/>
      <c r="Z2755" s="20"/>
      <c r="AA2755" s="60"/>
      <c r="AB2755" s="60"/>
      <c r="AC2755" s="60"/>
      <c r="AD2755" s="60"/>
      <c r="AE2755" s="22"/>
      <c r="AF2755" s="22"/>
      <c r="AG2755" s="22"/>
      <c r="AH2755" s="22"/>
      <c r="AI2755" s="22"/>
      <c r="AJ2755" s="22"/>
      <c r="AK2755" s="39"/>
      <c r="AL2755" s="39"/>
      <c r="AM2755" s="39"/>
      <c r="AN2755" s="39"/>
      <c r="AO2755" s="39"/>
      <c r="AP2755" s="39"/>
      <c r="AQ2755" s="39"/>
      <c r="AR2755" s="40"/>
      <c r="AS2755" s="39"/>
      <c r="AT2755" s="40"/>
      <c r="AU2755" s="39"/>
      <c r="AV2755" s="39"/>
      <c r="AW2755" s="39"/>
      <c r="AX2755" s="39"/>
      <c r="AY2755" s="39"/>
      <c r="AZ2755" s="40"/>
      <c r="BA2755" s="39"/>
      <c r="BB2755" s="40"/>
      <c r="BC2755" s="39"/>
      <c r="BD2755" s="40"/>
      <c r="BE2755" s="39"/>
      <c r="BF2755" s="39"/>
      <c r="BG2755" s="39"/>
      <c r="BH2755" s="56"/>
      <c r="BI2755" s="56"/>
      <c r="BJ2755" s="133"/>
    </row>
    <row r="2756" spans="1:62" ht="13.5" customHeight="1" x14ac:dyDescent="0.35">
      <c r="A2756" s="120"/>
      <c r="B2756" s="19"/>
      <c r="C2756" s="1"/>
      <c r="D2756" s="9"/>
      <c r="E2756" s="1"/>
      <c r="F2756" s="15"/>
      <c r="G2756" s="37"/>
      <c r="H2756" s="5"/>
      <c r="I2756" s="22"/>
      <c r="J2756" s="22"/>
      <c r="K2756" s="22"/>
      <c r="L2756" s="60"/>
      <c r="M2756" s="60"/>
      <c r="N2756" s="60"/>
      <c r="O2756" s="60"/>
      <c r="P2756" s="60"/>
      <c r="Q2756" s="60"/>
      <c r="R2756" s="60"/>
      <c r="S2756" s="60"/>
      <c r="T2756" s="60"/>
      <c r="U2756" s="60"/>
      <c r="V2756" s="60"/>
      <c r="W2756" s="60"/>
      <c r="X2756" s="60"/>
      <c r="Y2756" s="59"/>
      <c r="Z2756" s="20"/>
      <c r="AA2756" s="60"/>
      <c r="AB2756" s="60"/>
      <c r="AC2756" s="60"/>
      <c r="AD2756" s="60"/>
      <c r="AE2756" s="22"/>
      <c r="AF2756" s="22"/>
      <c r="AG2756" s="22"/>
      <c r="AH2756" s="22"/>
      <c r="AI2756" s="22"/>
      <c r="AJ2756" s="22"/>
      <c r="AK2756" s="39"/>
      <c r="AL2756" s="39"/>
      <c r="AM2756" s="39"/>
      <c r="AN2756" s="39"/>
      <c r="AO2756" s="39"/>
      <c r="AP2756" s="39"/>
      <c r="AQ2756" s="39"/>
      <c r="AR2756" s="40"/>
      <c r="AS2756" s="39"/>
      <c r="AT2756" s="40"/>
      <c r="AU2756" s="39"/>
      <c r="AV2756" s="39"/>
      <c r="AW2756" s="39"/>
      <c r="AX2756" s="39"/>
      <c r="AY2756" s="39"/>
      <c r="AZ2756" s="40"/>
      <c r="BA2756" s="39"/>
      <c r="BB2756" s="40"/>
      <c r="BC2756" s="39"/>
      <c r="BD2756" s="40"/>
      <c r="BE2756" s="39"/>
      <c r="BF2756" s="39"/>
      <c r="BG2756" s="39"/>
      <c r="BH2756" s="56"/>
      <c r="BI2756" s="56"/>
      <c r="BJ2756" s="133"/>
    </row>
    <row r="2757" spans="1:62" x14ac:dyDescent="0.3">
      <c r="A2757" s="9"/>
      <c r="B2757" s="76"/>
      <c r="C2757" s="9"/>
      <c r="D2757" s="9"/>
      <c r="E2757" s="9"/>
      <c r="F2757" s="15"/>
      <c r="G2757" s="5"/>
      <c r="H2757" s="5"/>
      <c r="I2757" s="9"/>
      <c r="J2757" s="9"/>
      <c r="K2757" s="9"/>
      <c r="L2757" s="9"/>
      <c r="M2757" s="9"/>
      <c r="N2757" s="9"/>
      <c r="O2757" s="9"/>
      <c r="P2757" s="9"/>
      <c r="Q2757" s="9"/>
      <c r="R2757" s="9"/>
      <c r="S2757" s="9"/>
      <c r="T2757" s="9"/>
      <c r="U2757" s="9"/>
      <c r="V2757" s="9"/>
      <c r="W2757" s="9"/>
      <c r="Y2757" s="17"/>
      <c r="AA2757" s="9"/>
      <c r="AB2757" s="9"/>
      <c r="AC2757" s="9"/>
      <c r="AD2757" s="9"/>
      <c r="AE2757" s="14"/>
      <c r="AF2757" s="14"/>
      <c r="AG2757" s="14"/>
      <c r="AH2757" s="14"/>
      <c r="AI2757" s="14"/>
      <c r="AJ2757" s="14"/>
      <c r="AK2757" s="6"/>
      <c r="AL2757" s="6"/>
      <c r="AM2757" s="6"/>
      <c r="AN2757" s="6"/>
      <c r="AO2757" s="6"/>
      <c r="AP2757" s="6"/>
      <c r="AQ2757" s="6"/>
      <c r="AR2757" s="6"/>
      <c r="AS2757" s="6"/>
      <c r="AT2757" s="6"/>
      <c r="AU2757" s="39"/>
      <c r="AV2757" s="39"/>
      <c r="AW2757" s="6"/>
      <c r="AX2757" s="6"/>
      <c r="AY2757" s="6"/>
      <c r="AZ2757" s="6"/>
      <c r="BA2757" s="6"/>
      <c r="BB2757" s="6"/>
      <c r="BC2757" s="6"/>
      <c r="BD2757" s="6"/>
      <c r="BE2757" s="6"/>
      <c r="BF2757" s="6"/>
      <c r="BG2757" s="6"/>
      <c r="BH2757" s="6"/>
      <c r="BI2757" s="6"/>
      <c r="BJ2757" s="6"/>
    </row>
    <row r="2758" spans="1:62" ht="15" x14ac:dyDescent="0.35">
      <c r="A2758" s="9"/>
      <c r="B2758" s="76"/>
      <c r="C2758" s="9"/>
      <c r="D2758" s="9"/>
      <c r="E2758" s="9"/>
      <c r="F2758" s="15"/>
      <c r="G2758" s="5"/>
      <c r="H2758" s="5"/>
      <c r="I2758" s="9"/>
      <c r="J2758" s="9"/>
      <c r="K2758" s="9"/>
      <c r="L2758" s="9"/>
      <c r="M2758" s="9"/>
      <c r="N2758" s="9"/>
      <c r="O2758" s="9"/>
      <c r="P2758" s="9"/>
      <c r="Q2758" s="9"/>
      <c r="R2758" s="9"/>
      <c r="S2758" s="9"/>
      <c r="T2758" s="9"/>
      <c r="U2758" s="9"/>
      <c r="V2758" s="9"/>
      <c r="W2758" s="9"/>
      <c r="Y2758" s="17"/>
      <c r="AA2758" s="9"/>
      <c r="AB2758" s="9"/>
      <c r="AC2758" s="9"/>
      <c r="AD2758" s="9"/>
      <c r="AE2758" s="14"/>
      <c r="AF2758" s="14"/>
      <c r="AG2758" s="14"/>
      <c r="AH2758" s="14"/>
      <c r="AI2758" s="14"/>
      <c r="AJ2758" s="14"/>
      <c r="AK2758" s="6"/>
      <c r="AL2758" s="6"/>
      <c r="AM2758" s="6"/>
      <c r="AN2758" s="6"/>
      <c r="AO2758" s="6"/>
      <c r="AP2758" s="6"/>
      <c r="AQ2758" s="6"/>
      <c r="AR2758" s="6"/>
      <c r="AS2758" s="6"/>
      <c r="AT2758" s="6"/>
      <c r="AU2758" s="39"/>
      <c r="AV2758" s="39"/>
      <c r="AW2758" s="6"/>
      <c r="AX2758" s="6"/>
      <c r="AY2758" s="6"/>
      <c r="AZ2758" s="6"/>
      <c r="BA2758" s="6"/>
      <c r="BB2758" s="6"/>
      <c r="BC2758" s="6"/>
      <c r="BD2758" s="6"/>
      <c r="BE2758" s="6"/>
      <c r="BF2758" s="6"/>
      <c r="BG2758" s="6"/>
      <c r="BH2758" s="6"/>
      <c r="BI2758" s="6"/>
      <c r="BJ2758" s="137"/>
    </row>
    <row r="2759" spans="1:62" x14ac:dyDescent="0.3">
      <c r="A2759" s="9"/>
      <c r="B2759" s="76"/>
      <c r="C2759" s="9"/>
      <c r="D2759" s="9"/>
      <c r="E2759" s="9"/>
      <c r="F2759" s="15"/>
      <c r="G2759" s="5"/>
      <c r="H2759" s="5"/>
      <c r="I2759" s="9"/>
      <c r="J2759" s="9"/>
      <c r="K2759" s="9"/>
      <c r="L2759" s="9"/>
      <c r="M2759" s="9"/>
      <c r="N2759" s="9"/>
      <c r="O2759" s="9"/>
      <c r="P2759" s="9"/>
      <c r="Q2759" s="9"/>
      <c r="R2759" s="9"/>
      <c r="S2759" s="9"/>
      <c r="T2759" s="9"/>
      <c r="U2759" s="9"/>
      <c r="V2759" s="9"/>
      <c r="W2759" s="9"/>
      <c r="Y2759" s="17"/>
      <c r="AA2759" s="9"/>
      <c r="AB2759" s="9"/>
      <c r="AC2759" s="9"/>
      <c r="AD2759" s="9"/>
      <c r="AE2759" s="14"/>
      <c r="AF2759" s="14"/>
      <c r="AG2759" s="14"/>
      <c r="AH2759" s="14"/>
      <c r="AI2759" s="14"/>
      <c r="AJ2759" s="14"/>
      <c r="AK2759" s="6"/>
      <c r="AL2759" s="6"/>
      <c r="AM2759" s="6"/>
      <c r="AN2759" s="6"/>
      <c r="AO2759" s="6"/>
      <c r="AP2759" s="6"/>
      <c r="AQ2759" s="6"/>
      <c r="AR2759" s="6"/>
      <c r="AS2759" s="6"/>
      <c r="AT2759" s="6"/>
      <c r="AU2759" s="39"/>
      <c r="AV2759" s="39"/>
      <c r="AW2759" s="6"/>
      <c r="AX2759" s="6"/>
      <c r="AY2759" s="6"/>
      <c r="AZ2759" s="6"/>
      <c r="BA2759" s="6"/>
      <c r="BB2759" s="6"/>
      <c r="BC2759" s="6"/>
      <c r="BD2759" s="6"/>
      <c r="BE2759" s="6"/>
      <c r="BF2759" s="6"/>
      <c r="BG2759" s="6"/>
      <c r="BH2759" s="6"/>
      <c r="BI2759" s="6"/>
      <c r="BJ2759" s="6"/>
    </row>
    <row r="2760" spans="1:62" x14ac:dyDescent="0.3">
      <c r="A2760" s="9"/>
      <c r="B2760" s="76"/>
      <c r="C2760" s="9"/>
      <c r="D2760" s="9"/>
      <c r="E2760" s="9"/>
      <c r="F2760" s="15"/>
      <c r="G2760" s="5"/>
      <c r="H2760" s="5"/>
      <c r="I2760" s="9"/>
      <c r="J2760" s="9"/>
      <c r="K2760" s="9"/>
      <c r="L2760" s="9"/>
      <c r="M2760" s="9"/>
      <c r="N2760" s="9"/>
      <c r="O2760" s="9"/>
      <c r="P2760" s="9"/>
      <c r="Q2760" s="9"/>
      <c r="R2760" s="9"/>
      <c r="S2760" s="9"/>
      <c r="T2760" s="9"/>
      <c r="U2760" s="9"/>
      <c r="V2760" s="9"/>
      <c r="W2760" s="9"/>
      <c r="Y2760" s="17"/>
      <c r="AA2760" s="9"/>
      <c r="AB2760" s="9"/>
      <c r="AC2760" s="9"/>
      <c r="AD2760" s="9"/>
      <c r="AE2760" s="14"/>
      <c r="AF2760" s="14"/>
      <c r="AG2760" s="14"/>
      <c r="AH2760" s="14"/>
      <c r="AI2760" s="14"/>
      <c r="AJ2760" s="14"/>
      <c r="AK2760" s="6"/>
      <c r="AL2760" s="6"/>
      <c r="AM2760" s="6"/>
      <c r="AN2760" s="6"/>
      <c r="AO2760" s="6"/>
      <c r="AP2760" s="6"/>
      <c r="AQ2760" s="6"/>
      <c r="AR2760" s="6"/>
      <c r="AS2760" s="6"/>
      <c r="AT2760" s="6"/>
      <c r="AU2760" s="39"/>
      <c r="AV2760" s="39"/>
      <c r="AW2760" s="6"/>
      <c r="AX2760" s="6"/>
      <c r="AY2760" s="6"/>
      <c r="AZ2760" s="6"/>
      <c r="BA2760" s="6"/>
      <c r="BB2760" s="6"/>
      <c r="BC2760" s="6"/>
      <c r="BD2760" s="6"/>
      <c r="BE2760" s="6"/>
      <c r="BF2760" s="6"/>
      <c r="BG2760" s="6"/>
      <c r="BH2760" s="6"/>
      <c r="BI2760" s="6"/>
      <c r="BJ2760" s="6"/>
    </row>
    <row r="2761" spans="1:62" x14ac:dyDescent="0.3">
      <c r="A2761" s="9"/>
      <c r="B2761" s="76"/>
      <c r="C2761" s="9"/>
      <c r="D2761" s="9"/>
      <c r="E2761" s="9"/>
      <c r="F2761" s="15"/>
      <c r="G2761" s="5"/>
      <c r="H2761" s="5"/>
      <c r="I2761" s="9"/>
      <c r="J2761" s="9"/>
      <c r="K2761" s="9"/>
      <c r="L2761" s="9"/>
      <c r="M2761" s="9"/>
      <c r="N2761" s="9"/>
      <c r="O2761" s="9"/>
      <c r="P2761" s="9"/>
      <c r="Q2761" s="9"/>
      <c r="R2761" s="9"/>
      <c r="S2761" s="9"/>
      <c r="T2761" s="9"/>
      <c r="U2761" s="9"/>
      <c r="V2761" s="8"/>
      <c r="W2761" s="8"/>
      <c r="X2761" s="7"/>
      <c r="Y2761" s="18"/>
      <c r="Z2761" s="7"/>
      <c r="AA2761" s="7"/>
      <c r="AB2761" s="7"/>
      <c r="AC2761" s="9"/>
      <c r="AD2761" s="8"/>
      <c r="AE2761" s="14"/>
      <c r="AF2761" s="14"/>
      <c r="AG2761" s="14"/>
      <c r="AH2761" s="14"/>
      <c r="AI2761" s="14"/>
      <c r="AJ2761" s="14"/>
      <c r="AK2761" s="5"/>
      <c r="AL2761" s="6"/>
      <c r="AM2761" s="5"/>
      <c r="AN2761" s="5"/>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row>
    <row r="2762" spans="1:62" x14ac:dyDescent="0.3">
      <c r="A2762" s="9"/>
      <c r="B2762" s="76"/>
      <c r="C2762" s="9"/>
      <c r="D2762" s="9"/>
      <c r="E2762" s="9"/>
      <c r="F2762" s="15"/>
      <c r="G2762" s="5"/>
      <c r="H2762" s="5"/>
      <c r="I2762" s="9"/>
      <c r="J2762" s="9"/>
      <c r="K2762" s="9"/>
      <c r="L2762" s="9"/>
      <c r="M2762" s="9"/>
      <c r="N2762" s="9"/>
      <c r="O2762" s="9"/>
      <c r="P2762" s="9"/>
      <c r="Q2762" s="9"/>
      <c r="R2762" s="9"/>
      <c r="S2762" s="9"/>
      <c r="T2762" s="9"/>
      <c r="U2762" s="9"/>
      <c r="V2762" s="9"/>
      <c r="W2762" s="9"/>
      <c r="Y2762" s="17"/>
      <c r="AA2762" s="9"/>
      <c r="AB2762" s="9"/>
      <c r="AC2762" s="9"/>
      <c r="AD2762" s="9"/>
      <c r="AE2762" s="14"/>
      <c r="AF2762" s="14"/>
      <c r="AG2762" s="14"/>
      <c r="AH2762" s="14"/>
      <c r="AI2762" s="14"/>
      <c r="AJ2762" s="14"/>
      <c r="AK2762" s="6"/>
      <c r="AL2762" s="6"/>
      <c r="AM2762" s="6"/>
      <c r="AN2762" s="6"/>
      <c r="AO2762" s="6"/>
      <c r="AP2762" s="6"/>
      <c r="AQ2762" s="6"/>
      <c r="AR2762" s="6"/>
      <c r="AS2762" s="6"/>
      <c r="AT2762" s="6"/>
      <c r="AU2762" s="39"/>
      <c r="AV2762" s="39"/>
      <c r="AW2762" s="6"/>
      <c r="AX2762" s="6"/>
      <c r="AY2762" s="6"/>
      <c r="AZ2762" s="6"/>
      <c r="BA2762" s="6"/>
      <c r="BB2762" s="6"/>
      <c r="BC2762" s="6"/>
      <c r="BD2762" s="6"/>
      <c r="BE2762" s="6"/>
      <c r="BF2762" s="6"/>
      <c r="BG2762" s="6"/>
      <c r="BH2762" s="6"/>
      <c r="BI2762" s="6"/>
      <c r="BJ2762" s="6"/>
    </row>
    <row r="2763" spans="1:62" x14ac:dyDescent="0.3">
      <c r="A2763" s="9"/>
      <c r="B2763" s="76"/>
      <c r="C2763" s="9"/>
      <c r="D2763" s="9"/>
      <c r="E2763" s="9"/>
      <c r="F2763" s="15"/>
      <c r="G2763" s="5"/>
      <c r="H2763" s="5"/>
      <c r="I2763" s="9"/>
      <c r="J2763" s="9"/>
      <c r="K2763" s="9"/>
      <c r="L2763" s="9"/>
      <c r="M2763" s="9"/>
      <c r="N2763" s="9"/>
      <c r="O2763" s="9"/>
      <c r="P2763" s="9"/>
      <c r="Q2763" s="9"/>
      <c r="R2763" s="9"/>
      <c r="S2763" s="9"/>
      <c r="T2763" s="9"/>
      <c r="U2763" s="9"/>
      <c r="V2763" s="9"/>
      <c r="W2763" s="9"/>
      <c r="Y2763" s="17"/>
      <c r="AA2763" s="9"/>
      <c r="AB2763" s="9"/>
      <c r="AC2763" s="9"/>
      <c r="AD2763" s="9"/>
      <c r="AE2763" s="14"/>
      <c r="AF2763" s="14"/>
      <c r="AG2763" s="14"/>
      <c r="AH2763" s="14"/>
      <c r="AI2763" s="14"/>
      <c r="AJ2763" s="14"/>
      <c r="AK2763" s="6"/>
      <c r="AL2763" s="6"/>
      <c r="AM2763" s="6"/>
      <c r="AN2763" s="6"/>
      <c r="AO2763" s="6"/>
      <c r="AP2763" s="6"/>
      <c r="AQ2763" s="6"/>
      <c r="AR2763" s="6"/>
      <c r="AS2763" s="6"/>
      <c r="AT2763" s="6"/>
      <c r="AU2763" s="39"/>
      <c r="AV2763" s="39"/>
      <c r="AW2763" s="6"/>
      <c r="AX2763" s="6"/>
      <c r="AY2763" s="6"/>
      <c r="AZ2763" s="6"/>
      <c r="BA2763" s="6"/>
      <c r="BB2763" s="6"/>
      <c r="BC2763" s="6"/>
      <c r="BD2763" s="6"/>
      <c r="BE2763" s="6"/>
      <c r="BF2763" s="6"/>
      <c r="BG2763" s="6"/>
      <c r="BH2763" s="6"/>
      <c r="BI2763" s="6"/>
      <c r="BJ2763" s="6"/>
    </row>
    <row r="2764" spans="1:62" x14ac:dyDescent="0.3">
      <c r="A2764" s="135"/>
      <c r="B2764" s="76"/>
      <c r="C2764" s="9"/>
      <c r="D2764" s="9"/>
      <c r="E2764" s="9"/>
      <c r="F2764" s="15"/>
      <c r="G2764" s="5"/>
      <c r="H2764" s="5"/>
      <c r="I2764" s="9"/>
      <c r="J2764" s="9"/>
      <c r="K2764" s="9"/>
      <c r="L2764" s="9"/>
      <c r="M2764" s="9"/>
      <c r="N2764" s="9"/>
      <c r="O2764" s="9"/>
      <c r="P2764" s="9"/>
      <c r="Q2764" s="9"/>
      <c r="R2764" s="9"/>
      <c r="S2764" s="9"/>
      <c r="T2764" s="9"/>
      <c r="U2764" s="9"/>
      <c r="V2764" s="8"/>
      <c r="W2764" s="8"/>
      <c r="X2764" s="7"/>
      <c r="Y2764" s="18"/>
      <c r="Z2764" s="7"/>
      <c r="AA2764" s="7"/>
      <c r="AB2764" s="7"/>
      <c r="AC2764" s="9"/>
      <c r="AD2764" s="8"/>
      <c r="AE2764" s="14"/>
      <c r="AF2764" s="14"/>
      <c r="AG2764" s="14"/>
      <c r="AH2764" s="14"/>
      <c r="AI2764" s="14"/>
      <c r="AJ2764" s="14"/>
      <c r="AK2764" s="136"/>
      <c r="AL2764" s="6"/>
      <c r="AM2764" s="5"/>
      <c r="AN2764" s="5"/>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row>
    <row r="2765" spans="1:62" x14ac:dyDescent="0.3">
      <c r="A2765" s="135"/>
      <c r="B2765" s="76"/>
      <c r="C2765" s="9"/>
      <c r="D2765" s="9"/>
      <c r="E2765" s="9"/>
      <c r="F2765" s="15"/>
      <c r="G2765" s="5"/>
      <c r="H2765" s="5"/>
      <c r="I2765" s="9"/>
      <c r="J2765" s="9"/>
      <c r="K2765" s="9"/>
      <c r="L2765" s="9"/>
      <c r="M2765" s="9"/>
      <c r="N2765" s="9"/>
      <c r="O2765" s="9"/>
      <c r="P2765" s="9"/>
      <c r="Q2765" s="9"/>
      <c r="R2765" s="9"/>
      <c r="S2765" s="9"/>
      <c r="T2765" s="9"/>
      <c r="U2765" s="9"/>
      <c r="V2765" s="8"/>
      <c r="W2765" s="8"/>
      <c r="X2765" s="7"/>
      <c r="Y2765" s="18"/>
      <c r="Z2765" s="7"/>
      <c r="AA2765" s="7"/>
      <c r="AB2765" s="7"/>
      <c r="AC2765" s="9"/>
      <c r="AD2765" s="8"/>
      <c r="AE2765" s="14"/>
      <c r="AF2765" s="14"/>
      <c r="AG2765" s="14"/>
      <c r="AH2765" s="14"/>
      <c r="AI2765" s="14"/>
      <c r="AJ2765" s="14"/>
      <c r="AK2765" s="136"/>
      <c r="AL2765" s="6"/>
      <c r="AM2765" s="5"/>
      <c r="AN2765" s="5"/>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row>
    <row r="2766" spans="1:62" x14ac:dyDescent="0.3">
      <c r="A2766" s="9"/>
      <c r="B2766" s="76"/>
      <c r="C2766" s="9"/>
      <c r="D2766" s="9"/>
      <c r="E2766" s="9"/>
      <c r="F2766" s="15"/>
      <c r="G2766" s="5"/>
      <c r="H2766" s="5"/>
      <c r="I2766" s="9"/>
      <c r="J2766" s="9"/>
      <c r="K2766" s="9"/>
      <c r="L2766" s="9"/>
      <c r="M2766" s="9"/>
      <c r="N2766" s="9"/>
      <c r="O2766" s="9"/>
      <c r="P2766" s="9"/>
      <c r="Q2766" s="9"/>
      <c r="R2766" s="9"/>
      <c r="S2766" s="9"/>
      <c r="T2766" s="9"/>
      <c r="U2766" s="9"/>
      <c r="V2766" s="8"/>
      <c r="W2766" s="8"/>
      <c r="X2766" s="7"/>
      <c r="Y2766" s="18"/>
      <c r="Z2766" s="7"/>
      <c r="AA2766" s="7"/>
      <c r="AB2766" s="7"/>
      <c r="AC2766" s="9"/>
      <c r="AD2766" s="8"/>
      <c r="AE2766" s="14"/>
      <c r="AF2766" s="14"/>
      <c r="AG2766" s="14"/>
      <c r="AH2766" s="14"/>
      <c r="AI2766" s="14"/>
      <c r="AJ2766" s="14"/>
      <c r="AK2766" s="5"/>
      <c r="AL2766" s="6"/>
      <c r="AM2766" s="5"/>
      <c r="AN2766" s="5"/>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row>
    <row r="2767" spans="1:62" x14ac:dyDescent="0.3">
      <c r="A2767" s="9"/>
      <c r="B2767" s="76"/>
      <c r="C2767" s="9"/>
      <c r="D2767" s="9"/>
      <c r="E2767" s="9"/>
      <c r="F2767" s="15"/>
      <c r="G2767" s="5"/>
      <c r="H2767" s="5"/>
      <c r="I2767" s="9"/>
      <c r="J2767" s="9"/>
      <c r="K2767" s="9"/>
      <c r="L2767" s="9"/>
      <c r="M2767" s="9"/>
      <c r="N2767" s="9"/>
      <c r="O2767" s="9"/>
      <c r="P2767" s="9"/>
      <c r="Q2767" s="9"/>
      <c r="R2767" s="9"/>
      <c r="S2767" s="9"/>
      <c r="T2767" s="9"/>
      <c r="U2767" s="9"/>
      <c r="V2767" s="9"/>
      <c r="W2767" s="9"/>
      <c r="Y2767" s="17"/>
      <c r="AA2767" s="9"/>
      <c r="AB2767" s="9"/>
      <c r="AC2767" s="9"/>
      <c r="AD2767" s="9"/>
      <c r="AE2767" s="14"/>
      <c r="AF2767" s="14"/>
      <c r="AG2767" s="14"/>
      <c r="AH2767" s="14"/>
      <c r="AI2767" s="14"/>
      <c r="AJ2767" s="14"/>
      <c r="AK2767" s="6"/>
      <c r="AL2767" s="6"/>
      <c r="AM2767" s="6"/>
      <c r="AN2767" s="6"/>
      <c r="AO2767" s="6"/>
      <c r="AP2767" s="6"/>
      <c r="AQ2767" s="6"/>
      <c r="AR2767" s="6"/>
      <c r="AS2767" s="6"/>
      <c r="AT2767" s="6"/>
      <c r="AU2767" s="39"/>
      <c r="AV2767" s="39"/>
      <c r="AW2767" s="6"/>
      <c r="AX2767" s="6"/>
      <c r="AY2767" s="6"/>
      <c r="AZ2767" s="6"/>
      <c r="BA2767" s="6"/>
      <c r="BB2767" s="6"/>
      <c r="BC2767" s="6"/>
      <c r="BD2767" s="6"/>
      <c r="BE2767" s="6"/>
      <c r="BF2767" s="6"/>
      <c r="BG2767" s="6"/>
      <c r="BH2767" s="6"/>
      <c r="BI2767" s="6"/>
      <c r="BJ2767" s="6"/>
    </row>
    <row r="2768" spans="1:62" x14ac:dyDescent="0.3">
      <c r="A2768" s="9"/>
      <c r="B2768" s="76"/>
      <c r="C2768" s="9"/>
      <c r="D2768" s="9"/>
      <c r="E2768" s="9"/>
      <c r="F2768" s="15"/>
      <c r="G2768" s="5"/>
      <c r="H2768" s="5"/>
      <c r="I2768" s="9"/>
      <c r="J2768" s="9"/>
      <c r="K2768" s="9"/>
      <c r="L2768" s="9"/>
      <c r="M2768" s="9"/>
      <c r="N2768" s="9"/>
      <c r="O2768" s="9"/>
      <c r="P2768" s="9"/>
      <c r="Q2768" s="9"/>
      <c r="R2768" s="9"/>
      <c r="S2768" s="9"/>
      <c r="T2768" s="9"/>
      <c r="U2768" s="9"/>
      <c r="V2768" s="8"/>
      <c r="W2768" s="8"/>
      <c r="X2768" s="7"/>
      <c r="Y2768" s="18"/>
      <c r="Z2768" s="7"/>
      <c r="AA2768" s="7"/>
      <c r="AB2768" s="7"/>
      <c r="AC2768" s="9"/>
      <c r="AD2768" s="8"/>
      <c r="AE2768" s="14"/>
      <c r="AF2768" s="14"/>
      <c r="AG2768" s="14"/>
      <c r="AH2768" s="14"/>
      <c r="AI2768" s="14"/>
      <c r="AJ2768" s="14"/>
      <c r="AK2768" s="5"/>
      <c r="AL2768" s="6"/>
      <c r="AM2768" s="5"/>
      <c r="AN2768" s="5"/>
      <c r="AO2768" s="6"/>
      <c r="AP2768" s="6"/>
      <c r="AQ2768" s="6"/>
      <c r="AR2768" s="6"/>
      <c r="AS2768" s="6"/>
      <c r="AT2768" s="6"/>
      <c r="AU2768" s="39"/>
      <c r="AV2768" s="39"/>
      <c r="AW2768" s="6"/>
      <c r="AX2768" s="6"/>
      <c r="AY2768" s="6"/>
      <c r="AZ2768" s="6"/>
      <c r="BA2768" s="6"/>
      <c r="BB2768" s="6"/>
      <c r="BC2768" s="6"/>
      <c r="BD2768" s="6"/>
      <c r="BE2768" s="6"/>
      <c r="BF2768" s="6"/>
      <c r="BG2768" s="6"/>
      <c r="BH2768" s="6"/>
      <c r="BI2768" s="6"/>
      <c r="BJ2768" s="6"/>
    </row>
    <row r="2769" spans="1:62" x14ac:dyDescent="0.3">
      <c r="A2769" s="9"/>
      <c r="B2769" s="76"/>
      <c r="C2769" s="9"/>
      <c r="D2769" s="9"/>
      <c r="E2769" s="9"/>
      <c r="F2769" s="15"/>
      <c r="G2769" s="5"/>
      <c r="H2769" s="5"/>
      <c r="I2769" s="9"/>
      <c r="J2769" s="9"/>
      <c r="K2769" s="9"/>
      <c r="L2769" s="9"/>
      <c r="M2769" s="9"/>
      <c r="N2769" s="9"/>
      <c r="O2769" s="9"/>
      <c r="P2769" s="9"/>
      <c r="Q2769" s="9"/>
      <c r="R2769" s="9"/>
      <c r="S2769" s="9"/>
      <c r="T2769" s="9"/>
      <c r="U2769" s="9"/>
      <c r="V2769" s="8"/>
      <c r="W2769" s="8"/>
      <c r="X2769" s="7"/>
      <c r="Y2769" s="18"/>
      <c r="Z2769" s="7"/>
      <c r="AA2769" s="7"/>
      <c r="AB2769" s="7"/>
      <c r="AC2769" s="9"/>
      <c r="AD2769" s="8"/>
      <c r="AE2769" s="14"/>
      <c r="AF2769" s="14"/>
      <c r="AG2769" s="14"/>
      <c r="AH2769" s="14"/>
      <c r="AI2769" s="14"/>
      <c r="AJ2769" s="14"/>
      <c r="AK2769" s="5"/>
      <c r="AL2769" s="6"/>
      <c r="AM2769" s="5"/>
      <c r="AN2769" s="5"/>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row>
    <row r="2770" spans="1:62" x14ac:dyDescent="0.3">
      <c r="A2770" s="9"/>
      <c r="B2770" s="76"/>
      <c r="C2770" s="9"/>
      <c r="D2770" s="9"/>
      <c r="E2770" s="9"/>
      <c r="F2770" s="15"/>
      <c r="G2770" s="5"/>
      <c r="H2770" s="5"/>
      <c r="I2770" s="9"/>
      <c r="J2770" s="9"/>
      <c r="K2770" s="9"/>
      <c r="L2770" s="9"/>
      <c r="M2770" s="9"/>
      <c r="N2770" s="9"/>
      <c r="O2770" s="9"/>
      <c r="P2770" s="9"/>
      <c r="Q2770" s="9"/>
      <c r="R2770" s="9"/>
      <c r="S2770" s="9"/>
      <c r="T2770" s="9"/>
      <c r="U2770" s="9"/>
      <c r="V2770" s="9"/>
      <c r="W2770" s="9"/>
      <c r="Y2770" s="17"/>
      <c r="AA2770" s="9"/>
      <c r="AB2770" s="9"/>
      <c r="AC2770" s="9"/>
      <c r="AD2770" s="9"/>
      <c r="AE2770" s="14"/>
      <c r="AF2770" s="14"/>
      <c r="AG2770" s="14"/>
      <c r="AH2770" s="14"/>
      <c r="AI2770" s="14"/>
      <c r="AJ2770" s="14"/>
      <c r="AK2770" s="6"/>
      <c r="AL2770" s="6"/>
      <c r="AM2770" s="6"/>
      <c r="AN2770" s="6"/>
      <c r="AO2770" s="6"/>
      <c r="AP2770" s="6"/>
      <c r="AQ2770" s="6"/>
      <c r="AR2770" s="6"/>
      <c r="AS2770" s="6"/>
      <c r="AT2770" s="6"/>
      <c r="AU2770" s="39"/>
      <c r="AV2770" s="39"/>
      <c r="AW2770" s="6"/>
      <c r="AX2770" s="6"/>
      <c r="AY2770" s="6"/>
      <c r="AZ2770" s="6"/>
      <c r="BA2770" s="6"/>
      <c r="BB2770" s="6"/>
      <c r="BC2770" s="6"/>
      <c r="BD2770" s="6"/>
      <c r="BE2770" s="6"/>
      <c r="BF2770" s="6"/>
      <c r="BG2770" s="6"/>
      <c r="BH2770" s="6"/>
      <c r="BI2770" s="6"/>
      <c r="BJ2770" s="6"/>
    </row>
    <row r="2771" spans="1:62" ht="13.5" customHeight="1" x14ac:dyDescent="0.35">
      <c r="A2771" s="120"/>
      <c r="B2771" s="19"/>
      <c r="C2771" s="1"/>
      <c r="D2771" s="9"/>
      <c r="E2771" s="1"/>
      <c r="F2771" s="15"/>
      <c r="G2771" s="37"/>
      <c r="H2771" s="5"/>
      <c r="I2771" s="22"/>
      <c r="J2771" s="22"/>
      <c r="K2771" s="22"/>
      <c r="L2771" s="60"/>
      <c r="M2771" s="60"/>
      <c r="N2771" s="60"/>
      <c r="O2771" s="60"/>
      <c r="P2771" s="60"/>
      <c r="Q2771" s="60"/>
      <c r="R2771" s="60"/>
      <c r="S2771" s="60"/>
      <c r="T2771" s="60"/>
      <c r="U2771" s="60"/>
      <c r="V2771" s="60"/>
      <c r="W2771" s="60"/>
      <c r="X2771" s="60"/>
      <c r="Y2771" s="59"/>
      <c r="Z2771" s="20"/>
      <c r="AA2771" s="60"/>
      <c r="AB2771" s="60"/>
      <c r="AC2771" s="60"/>
      <c r="AD2771" s="60"/>
      <c r="AE2771" s="22"/>
      <c r="AF2771" s="22"/>
      <c r="AG2771" s="22"/>
      <c r="AH2771" s="22"/>
      <c r="AI2771" s="22"/>
      <c r="AJ2771" s="22"/>
      <c r="AK2771" s="39"/>
      <c r="AL2771" s="39"/>
      <c r="AM2771" s="39"/>
      <c r="AN2771" s="39"/>
      <c r="AO2771" s="39"/>
      <c r="AP2771" s="39"/>
      <c r="AQ2771" s="39"/>
      <c r="AR2771" s="40"/>
      <c r="AS2771" s="39"/>
      <c r="AT2771" s="40"/>
      <c r="AU2771" s="39"/>
      <c r="AV2771" s="39"/>
      <c r="AW2771" s="39"/>
      <c r="AX2771" s="39"/>
      <c r="AY2771" s="39"/>
      <c r="AZ2771" s="40"/>
      <c r="BA2771" s="39"/>
      <c r="BB2771" s="40"/>
      <c r="BC2771" s="39"/>
      <c r="BD2771" s="40"/>
      <c r="BE2771" s="39"/>
      <c r="BF2771" s="39"/>
      <c r="BG2771" s="39"/>
      <c r="BH2771" s="56"/>
      <c r="BI2771" s="56"/>
      <c r="BJ2771" s="133"/>
    </row>
    <row r="2772" spans="1:62" x14ac:dyDescent="0.3">
      <c r="A2772" s="9"/>
      <c r="B2772" s="76"/>
      <c r="C2772" s="9"/>
      <c r="D2772" s="9"/>
      <c r="E2772" s="9"/>
      <c r="F2772" s="15"/>
      <c r="G2772" s="5"/>
      <c r="H2772" s="5"/>
      <c r="I2772" s="9"/>
      <c r="J2772" s="9"/>
      <c r="K2772" s="9"/>
      <c r="L2772" s="9"/>
      <c r="M2772" s="9"/>
      <c r="N2772" s="9"/>
      <c r="O2772" s="9"/>
      <c r="P2772" s="9"/>
      <c r="Q2772" s="9"/>
      <c r="R2772" s="9"/>
      <c r="S2772" s="9"/>
      <c r="T2772" s="9"/>
      <c r="U2772" s="9"/>
      <c r="V2772" s="8"/>
      <c r="W2772" s="8"/>
      <c r="X2772" s="7"/>
      <c r="Y2772" s="18"/>
      <c r="Z2772" s="7"/>
      <c r="AA2772" s="7"/>
      <c r="AB2772" s="7"/>
      <c r="AC2772" s="9"/>
      <c r="AD2772" s="8"/>
      <c r="AE2772" s="14"/>
      <c r="AF2772" s="14"/>
      <c r="AG2772" s="14"/>
      <c r="AH2772" s="14"/>
      <c r="AI2772" s="14"/>
      <c r="AJ2772" s="14"/>
      <c r="AK2772" s="5"/>
      <c r="AL2772" s="6"/>
      <c r="AM2772" s="5"/>
      <c r="AN2772" s="5"/>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row>
    <row r="2773" spans="1:62" x14ac:dyDescent="0.3">
      <c r="A2773" s="9"/>
      <c r="B2773" s="76"/>
      <c r="C2773" s="9"/>
      <c r="D2773" s="9"/>
      <c r="E2773" s="9"/>
      <c r="F2773" s="15"/>
      <c r="G2773" s="5"/>
      <c r="H2773" s="5"/>
      <c r="I2773" s="9"/>
      <c r="J2773" s="9"/>
      <c r="K2773" s="9"/>
      <c r="L2773" s="9"/>
      <c r="M2773" s="9"/>
      <c r="N2773" s="9"/>
      <c r="O2773" s="9"/>
      <c r="P2773" s="9"/>
      <c r="Q2773" s="9"/>
      <c r="R2773" s="9"/>
      <c r="S2773" s="9"/>
      <c r="T2773" s="9"/>
      <c r="U2773" s="9"/>
      <c r="V2773" s="9"/>
      <c r="W2773" s="9"/>
      <c r="Y2773" s="17"/>
      <c r="AA2773" s="9"/>
      <c r="AB2773" s="9"/>
      <c r="AC2773" s="9"/>
      <c r="AD2773" s="9"/>
      <c r="AE2773" s="14"/>
      <c r="AF2773" s="14"/>
      <c r="AG2773" s="14"/>
      <c r="AH2773" s="14"/>
      <c r="AI2773" s="14"/>
      <c r="AJ2773" s="14"/>
      <c r="AK2773" s="6"/>
      <c r="AL2773" s="6"/>
      <c r="AM2773" s="6"/>
      <c r="AN2773" s="6"/>
      <c r="AO2773" s="6"/>
      <c r="AP2773" s="6"/>
      <c r="AQ2773" s="6"/>
      <c r="AR2773" s="6"/>
      <c r="AS2773" s="6"/>
      <c r="AT2773" s="6"/>
      <c r="AU2773" s="39"/>
      <c r="AV2773" s="39"/>
      <c r="AW2773" s="6"/>
      <c r="AX2773" s="6"/>
      <c r="AY2773" s="6"/>
      <c r="AZ2773" s="6"/>
      <c r="BA2773" s="6"/>
      <c r="BB2773" s="6"/>
      <c r="BC2773" s="6"/>
      <c r="BD2773" s="6"/>
      <c r="BE2773" s="6"/>
      <c r="BF2773" s="6"/>
      <c r="BG2773" s="6"/>
      <c r="BH2773" s="6"/>
      <c r="BI2773" s="6"/>
      <c r="BJ2773" s="6"/>
    </row>
    <row r="2774" spans="1:62" ht="13.5" customHeight="1" x14ac:dyDescent="0.35">
      <c r="A2774" s="120"/>
      <c r="B2774" s="76"/>
      <c r="C2774" s="1"/>
      <c r="D2774" s="9"/>
      <c r="E2774" s="1"/>
      <c r="F2774" s="15"/>
      <c r="G2774" s="5"/>
      <c r="H2774" s="5"/>
      <c r="I2774" s="22"/>
      <c r="J2774" s="22"/>
      <c r="K2774" s="22"/>
      <c r="L2774" s="60"/>
      <c r="M2774" s="60"/>
      <c r="N2774" s="60"/>
      <c r="O2774" s="60"/>
      <c r="P2774" s="60"/>
      <c r="Q2774" s="60"/>
      <c r="R2774" s="60"/>
      <c r="S2774" s="60"/>
      <c r="T2774" s="60"/>
      <c r="U2774" s="60"/>
      <c r="V2774" s="60"/>
      <c r="W2774" s="60"/>
      <c r="X2774" s="60"/>
      <c r="Y2774" s="59"/>
      <c r="Z2774" s="20"/>
      <c r="AA2774" s="60"/>
      <c r="AB2774" s="60"/>
      <c r="AC2774" s="60"/>
      <c r="AD2774" s="60"/>
      <c r="AE2774" s="22"/>
      <c r="AF2774" s="22"/>
      <c r="AG2774" s="22"/>
      <c r="AH2774" s="22"/>
      <c r="AI2774" s="22"/>
      <c r="AJ2774" s="22"/>
      <c r="AK2774" s="39"/>
      <c r="AL2774" s="39"/>
      <c r="AM2774" s="39"/>
      <c r="AN2774" s="39"/>
      <c r="AO2774" s="39"/>
      <c r="AP2774" s="39"/>
      <c r="AQ2774" s="39"/>
      <c r="AR2774" s="40"/>
      <c r="AS2774" s="39"/>
      <c r="AT2774" s="40"/>
      <c r="AU2774" s="39"/>
      <c r="AV2774" s="39"/>
      <c r="AW2774" s="39"/>
      <c r="AX2774" s="39"/>
      <c r="AY2774" s="39"/>
      <c r="AZ2774" s="40"/>
      <c r="BA2774" s="39"/>
      <c r="BB2774" s="40"/>
      <c r="BC2774" s="39"/>
      <c r="BD2774" s="40"/>
      <c r="BE2774" s="39"/>
      <c r="BF2774" s="39"/>
      <c r="BG2774" s="39"/>
      <c r="BH2774" s="56"/>
      <c r="BI2774" s="56"/>
      <c r="BJ2774" s="133"/>
    </row>
    <row r="2775" spans="1:62" ht="13.5" customHeight="1" x14ac:dyDescent="0.35">
      <c r="A2775" s="120"/>
      <c r="B2775" s="76"/>
      <c r="C2775" s="1"/>
      <c r="D2775" s="9"/>
      <c r="E2775" s="1"/>
      <c r="F2775" s="15"/>
      <c r="G2775" s="5"/>
      <c r="H2775" s="5"/>
      <c r="I2775" s="22"/>
      <c r="J2775" s="22"/>
      <c r="K2775" s="22"/>
      <c r="L2775" s="60"/>
      <c r="M2775" s="60"/>
      <c r="N2775" s="60"/>
      <c r="O2775" s="60"/>
      <c r="P2775" s="60"/>
      <c r="Q2775" s="60"/>
      <c r="R2775" s="60"/>
      <c r="S2775" s="60"/>
      <c r="T2775" s="60"/>
      <c r="U2775" s="60"/>
      <c r="V2775" s="60"/>
      <c r="W2775" s="60"/>
      <c r="X2775" s="60"/>
      <c r="Y2775" s="59"/>
      <c r="Z2775" s="20"/>
      <c r="AA2775" s="60"/>
      <c r="AB2775" s="60"/>
      <c r="AC2775" s="60"/>
      <c r="AD2775" s="60"/>
      <c r="AE2775" s="22"/>
      <c r="AF2775" s="22"/>
      <c r="AG2775" s="22"/>
      <c r="AH2775" s="22"/>
      <c r="AI2775" s="22"/>
      <c r="AJ2775" s="22"/>
      <c r="AK2775" s="39"/>
      <c r="AL2775" s="39"/>
      <c r="AM2775" s="39"/>
      <c r="AN2775" s="39"/>
      <c r="AO2775" s="39"/>
      <c r="AP2775" s="39"/>
      <c r="AQ2775" s="39"/>
      <c r="AR2775" s="40"/>
      <c r="AS2775" s="39"/>
      <c r="AT2775" s="40"/>
      <c r="AU2775" s="39"/>
      <c r="AV2775" s="39"/>
      <c r="AW2775" s="39"/>
      <c r="AX2775" s="39"/>
      <c r="AY2775" s="39"/>
      <c r="AZ2775" s="40"/>
      <c r="BA2775" s="39"/>
      <c r="BB2775" s="40"/>
      <c r="BC2775" s="39"/>
      <c r="BD2775" s="40"/>
      <c r="BE2775" s="39"/>
      <c r="BF2775" s="39"/>
      <c r="BG2775" s="39"/>
      <c r="BH2775" s="56"/>
      <c r="BI2775" s="56"/>
      <c r="BJ2775" s="133"/>
    </row>
    <row r="2776" spans="1:62" ht="13.5" customHeight="1" x14ac:dyDescent="0.35">
      <c r="A2776" s="120"/>
      <c r="B2776" s="76"/>
      <c r="C2776" s="1"/>
      <c r="D2776" s="9"/>
      <c r="E2776" s="1"/>
      <c r="F2776" s="15"/>
      <c r="G2776" s="5"/>
      <c r="H2776" s="5"/>
      <c r="I2776" s="22"/>
      <c r="J2776" s="22"/>
      <c r="K2776" s="22"/>
      <c r="L2776" s="60"/>
      <c r="M2776" s="60"/>
      <c r="N2776" s="60"/>
      <c r="O2776" s="60"/>
      <c r="P2776" s="60"/>
      <c r="Q2776" s="60"/>
      <c r="R2776" s="60"/>
      <c r="S2776" s="60"/>
      <c r="T2776" s="60"/>
      <c r="U2776" s="60"/>
      <c r="V2776" s="60"/>
      <c r="W2776" s="60"/>
      <c r="X2776" s="60"/>
      <c r="Y2776" s="59"/>
      <c r="Z2776" s="20"/>
      <c r="AA2776" s="60"/>
      <c r="AB2776" s="60"/>
      <c r="AC2776" s="60"/>
      <c r="AD2776" s="60"/>
      <c r="AE2776" s="22"/>
      <c r="AF2776" s="22"/>
      <c r="AG2776" s="22"/>
      <c r="AH2776" s="22"/>
      <c r="AI2776" s="22"/>
      <c r="AJ2776" s="22"/>
      <c r="AK2776" s="39"/>
      <c r="AL2776" s="39"/>
      <c r="AM2776" s="39"/>
      <c r="AN2776" s="39"/>
      <c r="AO2776" s="39"/>
      <c r="AP2776" s="39"/>
      <c r="AQ2776" s="39"/>
      <c r="AR2776" s="40"/>
      <c r="AS2776" s="39"/>
      <c r="AT2776" s="40"/>
      <c r="AU2776" s="39"/>
      <c r="AV2776" s="39"/>
      <c r="AW2776" s="39"/>
      <c r="AX2776" s="39"/>
      <c r="AY2776" s="39"/>
      <c r="AZ2776" s="40"/>
      <c r="BA2776" s="39"/>
      <c r="BB2776" s="40"/>
      <c r="BC2776" s="39"/>
      <c r="BD2776" s="40"/>
      <c r="BE2776" s="39"/>
      <c r="BF2776" s="39"/>
      <c r="BG2776" s="39"/>
      <c r="BH2776" s="56"/>
      <c r="BI2776" s="56"/>
      <c r="BJ2776" s="133"/>
    </row>
    <row r="2777" spans="1:62" x14ac:dyDescent="0.3">
      <c r="A2777" s="9"/>
      <c r="B2777" s="76"/>
      <c r="C2777" s="9"/>
      <c r="D2777" s="9"/>
      <c r="E2777" s="9"/>
      <c r="F2777" s="15"/>
      <c r="G2777" s="5"/>
      <c r="H2777" s="5"/>
      <c r="I2777" s="9"/>
      <c r="J2777" s="9"/>
      <c r="K2777" s="9"/>
      <c r="L2777" s="9"/>
      <c r="M2777" s="9"/>
      <c r="N2777" s="9"/>
      <c r="O2777" s="9"/>
      <c r="P2777" s="9"/>
      <c r="Q2777" s="9"/>
      <c r="R2777" s="9"/>
      <c r="S2777" s="9"/>
      <c r="T2777" s="9"/>
      <c r="U2777" s="9"/>
      <c r="V2777" s="8"/>
      <c r="W2777" s="8"/>
      <c r="X2777" s="7"/>
      <c r="Y2777" s="18"/>
      <c r="Z2777" s="7"/>
      <c r="AA2777" s="7"/>
      <c r="AB2777" s="7"/>
      <c r="AC2777" s="9"/>
      <c r="AD2777" s="8"/>
      <c r="AE2777" s="14"/>
      <c r="AF2777" s="14"/>
      <c r="AG2777" s="14"/>
      <c r="AH2777" s="14"/>
      <c r="AI2777" s="14"/>
      <c r="AJ2777" s="14"/>
      <c r="AK2777" s="5"/>
      <c r="AL2777" s="6"/>
      <c r="AM2777" s="5"/>
      <c r="AN2777" s="5"/>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row>
    <row r="2778" spans="1:62" x14ac:dyDescent="0.3">
      <c r="A2778" s="9"/>
      <c r="B2778" s="76"/>
      <c r="C2778" s="9"/>
      <c r="D2778" s="9"/>
      <c r="E2778" s="9"/>
      <c r="F2778" s="15"/>
      <c r="G2778" s="5"/>
      <c r="H2778" s="5"/>
      <c r="I2778" s="9"/>
      <c r="J2778" s="9"/>
      <c r="K2778" s="9"/>
      <c r="L2778" s="9"/>
      <c r="M2778" s="9"/>
      <c r="N2778" s="9"/>
      <c r="O2778" s="9"/>
      <c r="P2778" s="9"/>
      <c r="Q2778" s="9"/>
      <c r="R2778" s="9"/>
      <c r="S2778" s="9"/>
      <c r="T2778" s="9"/>
      <c r="U2778" s="9"/>
      <c r="V2778" s="9"/>
      <c r="W2778" s="9"/>
      <c r="Y2778" s="17"/>
      <c r="AA2778" s="9"/>
      <c r="AB2778" s="9"/>
      <c r="AC2778" s="9"/>
      <c r="AD2778" s="9"/>
      <c r="AE2778" s="14"/>
      <c r="AF2778" s="14"/>
      <c r="AG2778" s="14"/>
      <c r="AH2778" s="14"/>
      <c r="AI2778" s="14"/>
      <c r="AJ2778" s="14"/>
      <c r="AK2778" s="6"/>
      <c r="AL2778" s="6"/>
      <c r="AM2778" s="6"/>
      <c r="AN2778" s="6"/>
      <c r="AO2778" s="6"/>
      <c r="AP2778" s="6"/>
      <c r="AQ2778" s="6"/>
      <c r="AR2778" s="6"/>
      <c r="AS2778" s="6"/>
      <c r="AT2778" s="6"/>
      <c r="AU2778" s="39"/>
      <c r="AV2778" s="39"/>
      <c r="AW2778" s="6"/>
      <c r="AX2778" s="6"/>
      <c r="AY2778" s="6"/>
      <c r="AZ2778" s="6"/>
      <c r="BA2778" s="6"/>
      <c r="BB2778" s="6"/>
      <c r="BC2778" s="6"/>
      <c r="BD2778" s="6"/>
      <c r="BE2778" s="6"/>
      <c r="BF2778" s="6"/>
      <c r="BG2778" s="6"/>
      <c r="BH2778" s="6"/>
      <c r="BI2778" s="6"/>
      <c r="BJ2778" s="6"/>
    </row>
    <row r="2779" spans="1:62" x14ac:dyDescent="0.3">
      <c r="A2779" s="9"/>
      <c r="B2779" s="76"/>
      <c r="C2779" s="9"/>
      <c r="D2779" s="9"/>
      <c r="E2779" s="9"/>
      <c r="F2779" s="15"/>
      <c r="G2779" s="5"/>
      <c r="H2779" s="5"/>
      <c r="I2779" s="9"/>
      <c r="J2779" s="9"/>
      <c r="K2779" s="9"/>
      <c r="L2779" s="9"/>
      <c r="M2779" s="9"/>
      <c r="N2779" s="9"/>
      <c r="O2779" s="9"/>
      <c r="P2779" s="9"/>
      <c r="Q2779" s="9"/>
      <c r="R2779" s="9"/>
      <c r="S2779" s="9"/>
      <c r="T2779" s="9"/>
      <c r="U2779" s="9"/>
      <c r="V2779" s="9"/>
      <c r="W2779" s="9"/>
      <c r="Y2779" s="17"/>
      <c r="AA2779" s="9"/>
      <c r="AB2779" s="9"/>
      <c r="AC2779" s="9"/>
      <c r="AD2779" s="9"/>
      <c r="AE2779" s="14"/>
      <c r="AF2779" s="14"/>
      <c r="AG2779" s="14"/>
      <c r="AH2779" s="14"/>
      <c r="AI2779" s="14"/>
      <c r="AJ2779" s="14"/>
      <c r="AK2779" s="6"/>
      <c r="AL2779" s="6"/>
      <c r="AM2779" s="6"/>
      <c r="AN2779" s="6"/>
      <c r="AO2779" s="6"/>
      <c r="AP2779" s="6"/>
      <c r="AQ2779" s="6"/>
      <c r="AR2779" s="6"/>
      <c r="AS2779" s="6"/>
      <c r="AT2779" s="6"/>
      <c r="AU2779" s="39"/>
      <c r="AV2779" s="39"/>
      <c r="AW2779" s="6"/>
      <c r="AX2779" s="6"/>
      <c r="AY2779" s="6"/>
      <c r="AZ2779" s="6"/>
      <c r="BA2779" s="6"/>
      <c r="BB2779" s="6"/>
      <c r="BC2779" s="6"/>
      <c r="BD2779" s="6"/>
      <c r="BE2779" s="6"/>
      <c r="BF2779" s="6"/>
      <c r="BG2779" s="6"/>
      <c r="BH2779" s="6"/>
      <c r="BI2779" s="6"/>
      <c r="BJ2779" s="6"/>
    </row>
    <row r="2780" spans="1:62" x14ac:dyDescent="0.3">
      <c r="A2780" s="9"/>
      <c r="B2780" s="76"/>
      <c r="C2780" s="9"/>
      <c r="D2780" s="9"/>
      <c r="E2780" s="9"/>
      <c r="F2780" s="15"/>
      <c r="G2780" s="5"/>
      <c r="H2780" s="5"/>
      <c r="I2780" s="9"/>
      <c r="J2780" s="9"/>
      <c r="K2780" s="9"/>
      <c r="L2780" s="9"/>
      <c r="M2780" s="9"/>
      <c r="N2780" s="9"/>
      <c r="O2780" s="9"/>
      <c r="P2780" s="9"/>
      <c r="Q2780" s="9"/>
      <c r="R2780" s="9"/>
      <c r="S2780" s="9"/>
      <c r="T2780" s="9"/>
      <c r="U2780" s="9"/>
      <c r="V2780" s="8"/>
      <c r="W2780" s="8"/>
      <c r="X2780" s="7"/>
      <c r="Y2780" s="18"/>
      <c r="Z2780" s="7"/>
      <c r="AA2780" s="7"/>
      <c r="AB2780" s="7"/>
      <c r="AC2780" s="9"/>
      <c r="AD2780" s="8"/>
      <c r="AE2780" s="14"/>
      <c r="AF2780" s="14"/>
      <c r="AG2780" s="14"/>
      <c r="AH2780" s="14"/>
      <c r="AI2780" s="14"/>
      <c r="AJ2780" s="14"/>
      <c r="AK2780" s="5"/>
      <c r="AL2780" s="6"/>
      <c r="AM2780" s="5"/>
      <c r="AN2780" s="5"/>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row>
    <row r="2781" spans="1:62" x14ac:dyDescent="0.3">
      <c r="A2781" s="9"/>
      <c r="B2781" s="76"/>
      <c r="C2781" s="9"/>
      <c r="D2781" s="9"/>
      <c r="E2781" s="9"/>
      <c r="F2781" s="15"/>
      <c r="G2781" s="5"/>
      <c r="H2781" s="5"/>
      <c r="I2781" s="9"/>
      <c r="J2781" s="9"/>
      <c r="K2781" s="9"/>
      <c r="L2781" s="9"/>
      <c r="M2781" s="9"/>
      <c r="N2781" s="9"/>
      <c r="O2781" s="9"/>
      <c r="P2781" s="9"/>
      <c r="Q2781" s="9"/>
      <c r="R2781" s="9"/>
      <c r="S2781" s="9"/>
      <c r="T2781" s="9"/>
      <c r="U2781" s="9"/>
      <c r="V2781" s="8"/>
      <c r="W2781" s="8"/>
      <c r="X2781" s="7"/>
      <c r="Y2781" s="18"/>
      <c r="Z2781" s="7"/>
      <c r="AA2781" s="7"/>
      <c r="AB2781" s="7"/>
      <c r="AC2781" s="9"/>
      <c r="AD2781" s="8"/>
      <c r="AE2781" s="14"/>
      <c r="AF2781" s="14"/>
      <c r="AG2781" s="14"/>
      <c r="AH2781" s="14"/>
      <c r="AI2781" s="14"/>
      <c r="AJ2781" s="14"/>
      <c r="AK2781" s="5"/>
      <c r="AL2781" s="6"/>
      <c r="AM2781" s="5"/>
      <c r="AN2781" s="5"/>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row>
    <row r="2782" spans="1:62" ht="13.5" customHeight="1" x14ac:dyDescent="0.35">
      <c r="A2782" s="120"/>
      <c r="B2782" s="76"/>
      <c r="C2782" s="1"/>
      <c r="D2782" s="9"/>
      <c r="E2782" s="1"/>
      <c r="F2782" s="15"/>
      <c r="G2782" s="5"/>
      <c r="H2782" s="5"/>
      <c r="I2782" s="22"/>
      <c r="J2782" s="22"/>
      <c r="K2782" s="22"/>
      <c r="L2782" s="60"/>
      <c r="M2782" s="60"/>
      <c r="N2782" s="60"/>
      <c r="O2782" s="60"/>
      <c r="P2782" s="60"/>
      <c r="Q2782" s="60"/>
      <c r="R2782" s="60"/>
      <c r="S2782" s="60"/>
      <c r="T2782" s="60"/>
      <c r="U2782" s="60"/>
      <c r="V2782" s="60"/>
      <c r="W2782" s="60"/>
      <c r="X2782" s="60"/>
      <c r="Y2782" s="59"/>
      <c r="Z2782" s="20"/>
      <c r="AA2782" s="60"/>
      <c r="AB2782" s="60"/>
      <c r="AC2782" s="60"/>
      <c r="AD2782" s="60"/>
      <c r="AE2782" s="22"/>
      <c r="AF2782" s="22"/>
      <c r="AG2782" s="22"/>
      <c r="AH2782" s="22"/>
      <c r="AI2782" s="22"/>
      <c r="AJ2782" s="22"/>
      <c r="AK2782" s="39"/>
      <c r="AL2782" s="39"/>
      <c r="AM2782" s="39"/>
      <c r="AN2782" s="39"/>
      <c r="AO2782" s="39"/>
      <c r="AP2782" s="39"/>
      <c r="AQ2782" s="39"/>
      <c r="AR2782" s="40"/>
      <c r="AS2782" s="39"/>
      <c r="AT2782" s="40"/>
      <c r="AU2782" s="39"/>
      <c r="AV2782" s="39"/>
      <c r="AW2782" s="39"/>
      <c r="AX2782" s="39"/>
      <c r="AY2782" s="39"/>
      <c r="AZ2782" s="40"/>
      <c r="BA2782" s="39"/>
      <c r="BB2782" s="40"/>
      <c r="BC2782" s="39"/>
      <c r="BD2782" s="40"/>
      <c r="BE2782" s="39"/>
      <c r="BF2782" s="39"/>
      <c r="BG2782" s="39"/>
      <c r="BH2782" s="56"/>
      <c r="BI2782" s="56"/>
      <c r="BJ2782" s="133"/>
    </row>
    <row r="2783" spans="1:62" x14ac:dyDescent="0.3">
      <c r="A2783" s="135"/>
      <c r="B2783" s="76"/>
      <c r="C2783" s="9"/>
      <c r="D2783" s="9"/>
      <c r="E2783" s="9"/>
      <c r="F2783" s="15"/>
      <c r="G2783" s="5"/>
      <c r="H2783" s="5"/>
      <c r="I2783" s="9"/>
      <c r="J2783" s="9"/>
      <c r="K2783" s="9"/>
      <c r="L2783" s="9"/>
      <c r="M2783" s="9"/>
      <c r="N2783" s="9"/>
      <c r="O2783" s="9"/>
      <c r="P2783" s="9"/>
      <c r="Q2783" s="9"/>
      <c r="R2783" s="9"/>
      <c r="S2783" s="9"/>
      <c r="T2783" s="9"/>
      <c r="U2783" s="9"/>
      <c r="V2783" s="8"/>
      <c r="W2783" s="8"/>
      <c r="X2783" s="7"/>
      <c r="Y2783" s="18"/>
      <c r="Z2783" s="7"/>
      <c r="AA2783" s="7"/>
      <c r="AB2783" s="7"/>
      <c r="AC2783" s="9"/>
      <c r="AD2783" s="8"/>
      <c r="AE2783" s="14"/>
      <c r="AF2783" s="14"/>
      <c r="AG2783" s="14"/>
      <c r="AH2783" s="14"/>
      <c r="AI2783" s="14"/>
      <c r="AJ2783" s="14"/>
      <c r="AK2783" s="136"/>
      <c r="AL2783" s="6"/>
      <c r="AM2783" s="5"/>
      <c r="AN2783" s="5"/>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row>
    <row r="2784" spans="1:62" x14ac:dyDescent="0.3">
      <c r="A2784" s="135"/>
      <c r="B2784" s="76"/>
      <c r="C2784" s="9"/>
      <c r="D2784" s="9"/>
      <c r="E2784" s="9"/>
      <c r="F2784" s="15"/>
      <c r="G2784" s="5"/>
      <c r="H2784" s="5"/>
      <c r="I2784" s="9"/>
      <c r="J2784" s="9"/>
      <c r="K2784" s="9"/>
      <c r="L2784" s="9"/>
      <c r="M2784" s="9"/>
      <c r="N2784" s="9"/>
      <c r="O2784" s="9"/>
      <c r="P2784" s="9"/>
      <c r="Q2784" s="9"/>
      <c r="R2784" s="9"/>
      <c r="S2784" s="9"/>
      <c r="T2784" s="9"/>
      <c r="U2784" s="9"/>
      <c r="V2784" s="8"/>
      <c r="W2784" s="8"/>
      <c r="X2784" s="7"/>
      <c r="Y2784" s="18"/>
      <c r="Z2784" s="7"/>
      <c r="AA2784" s="7"/>
      <c r="AB2784" s="7"/>
      <c r="AC2784" s="9"/>
      <c r="AD2784" s="8"/>
      <c r="AE2784" s="14"/>
      <c r="AF2784" s="14"/>
      <c r="AG2784" s="14"/>
      <c r="AH2784" s="14"/>
      <c r="AI2784" s="14"/>
      <c r="AJ2784" s="14"/>
      <c r="AK2784" s="136"/>
      <c r="AL2784" s="6"/>
      <c r="AM2784" s="5"/>
      <c r="AN2784" s="5"/>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row>
    <row r="2785" spans="1:62" x14ac:dyDescent="0.3">
      <c r="A2785" s="9"/>
      <c r="B2785" s="76"/>
      <c r="C2785" s="9"/>
      <c r="D2785" s="9"/>
      <c r="E2785" s="9"/>
      <c r="F2785" s="15"/>
      <c r="G2785" s="5"/>
      <c r="H2785" s="5"/>
      <c r="I2785" s="9"/>
      <c r="J2785" s="9"/>
      <c r="K2785" s="9"/>
      <c r="L2785" s="9"/>
      <c r="M2785" s="9"/>
      <c r="N2785" s="9"/>
      <c r="O2785" s="9"/>
      <c r="P2785" s="9"/>
      <c r="Q2785" s="9"/>
      <c r="R2785" s="9"/>
      <c r="S2785" s="9"/>
      <c r="T2785" s="9"/>
      <c r="U2785" s="9"/>
      <c r="V2785" s="8"/>
      <c r="W2785" s="8"/>
      <c r="X2785" s="7"/>
      <c r="Y2785" s="18"/>
      <c r="Z2785" s="7"/>
      <c r="AA2785" s="7"/>
      <c r="AB2785" s="7"/>
      <c r="AC2785" s="9"/>
      <c r="AD2785" s="8"/>
      <c r="AE2785" s="14"/>
      <c r="AF2785" s="14"/>
      <c r="AG2785" s="14"/>
      <c r="AH2785" s="14"/>
      <c r="AI2785" s="14"/>
      <c r="AJ2785" s="14"/>
      <c r="AK2785" s="5"/>
      <c r="AL2785" s="6"/>
      <c r="AM2785" s="5"/>
      <c r="AN2785" s="5"/>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row>
    <row r="2786" spans="1:62" ht="13.5" customHeight="1" x14ac:dyDescent="0.35">
      <c r="A2786" s="120"/>
      <c r="B2786" s="19"/>
      <c r="C2786" s="1"/>
      <c r="D2786" s="9"/>
      <c r="E2786" s="1"/>
      <c r="F2786" s="15"/>
      <c r="G2786" s="37"/>
      <c r="H2786" s="5"/>
      <c r="I2786" s="22"/>
      <c r="J2786" s="22"/>
      <c r="K2786" s="22"/>
      <c r="L2786" s="60"/>
      <c r="M2786" s="60"/>
      <c r="N2786" s="60"/>
      <c r="O2786" s="60"/>
      <c r="P2786" s="60"/>
      <c r="Q2786" s="60"/>
      <c r="R2786" s="60"/>
      <c r="S2786" s="60"/>
      <c r="T2786" s="60"/>
      <c r="U2786" s="60"/>
      <c r="V2786" s="60"/>
      <c r="W2786" s="60"/>
      <c r="X2786" s="60"/>
      <c r="Y2786" s="59"/>
      <c r="Z2786" s="20"/>
      <c r="AA2786" s="60"/>
      <c r="AB2786" s="60"/>
      <c r="AC2786" s="60"/>
      <c r="AD2786" s="60"/>
      <c r="AE2786" s="22"/>
      <c r="AF2786" s="22"/>
      <c r="AG2786" s="22"/>
      <c r="AH2786" s="22"/>
      <c r="AI2786" s="22"/>
      <c r="AJ2786" s="22"/>
      <c r="AK2786" s="39"/>
      <c r="AL2786" s="39"/>
      <c r="AM2786" s="39"/>
      <c r="AN2786" s="39"/>
      <c r="AO2786" s="39"/>
      <c r="AP2786" s="39"/>
      <c r="AQ2786" s="39"/>
      <c r="AR2786" s="40"/>
      <c r="AS2786" s="39"/>
      <c r="AT2786" s="40"/>
      <c r="AU2786" s="39"/>
      <c r="AV2786" s="39"/>
      <c r="AW2786" s="39"/>
      <c r="AX2786" s="39"/>
      <c r="AY2786" s="39"/>
      <c r="AZ2786" s="40"/>
      <c r="BA2786" s="39"/>
      <c r="BB2786" s="40"/>
      <c r="BC2786" s="39"/>
      <c r="BD2786" s="40"/>
      <c r="BE2786" s="39"/>
      <c r="BF2786" s="39"/>
      <c r="BG2786" s="39"/>
      <c r="BH2786" s="56"/>
      <c r="BI2786" s="56"/>
      <c r="BJ2786" s="133"/>
    </row>
    <row r="2787" spans="1:62" ht="13.5" customHeight="1" x14ac:dyDescent="0.35">
      <c r="A2787" s="120"/>
      <c r="B2787" s="19"/>
      <c r="C2787" s="1"/>
      <c r="D2787" s="9"/>
      <c r="E2787" s="1"/>
      <c r="F2787" s="15"/>
      <c r="G2787" s="37"/>
      <c r="H2787" s="5"/>
      <c r="I2787" s="22"/>
      <c r="J2787" s="22"/>
      <c r="K2787" s="22"/>
      <c r="L2787" s="60"/>
      <c r="M2787" s="60"/>
      <c r="N2787" s="60"/>
      <c r="O2787" s="60"/>
      <c r="P2787" s="60"/>
      <c r="Q2787" s="60"/>
      <c r="R2787" s="60"/>
      <c r="S2787" s="60"/>
      <c r="T2787" s="60"/>
      <c r="U2787" s="60"/>
      <c r="V2787" s="60"/>
      <c r="W2787" s="60"/>
      <c r="X2787" s="60"/>
      <c r="Y2787" s="59"/>
      <c r="Z2787" s="20"/>
      <c r="AA2787" s="60"/>
      <c r="AB2787" s="60"/>
      <c r="AC2787" s="60"/>
      <c r="AD2787" s="60"/>
      <c r="AE2787" s="22"/>
      <c r="AF2787" s="22"/>
      <c r="AG2787" s="22"/>
      <c r="AH2787" s="22"/>
      <c r="AI2787" s="22"/>
      <c r="AJ2787" s="22"/>
      <c r="AK2787" s="39"/>
      <c r="AL2787" s="39"/>
      <c r="AM2787" s="39"/>
      <c r="AN2787" s="39"/>
      <c r="AO2787" s="39"/>
      <c r="AP2787" s="39"/>
      <c r="AQ2787" s="39"/>
      <c r="AR2787" s="40"/>
      <c r="AS2787" s="39"/>
      <c r="AT2787" s="40"/>
      <c r="AU2787" s="39"/>
      <c r="AV2787" s="39"/>
      <c r="AW2787" s="39"/>
      <c r="AX2787" s="39"/>
      <c r="AY2787" s="39"/>
      <c r="AZ2787" s="40"/>
      <c r="BA2787" s="39"/>
      <c r="BB2787" s="40"/>
      <c r="BC2787" s="39"/>
      <c r="BD2787" s="40"/>
      <c r="BE2787" s="39"/>
      <c r="BF2787" s="39"/>
      <c r="BG2787" s="39"/>
      <c r="BH2787" s="56"/>
      <c r="BI2787" s="56"/>
      <c r="BJ2787" s="133"/>
    </row>
    <row r="2788" spans="1:62" x14ac:dyDescent="0.3">
      <c r="A2788" s="135"/>
      <c r="B2788" s="76"/>
      <c r="C2788" s="9"/>
      <c r="D2788" s="9"/>
      <c r="E2788" s="9"/>
      <c r="F2788" s="15"/>
      <c r="G2788" s="5"/>
      <c r="H2788" s="5"/>
      <c r="I2788" s="9"/>
      <c r="J2788" s="9"/>
      <c r="K2788" s="9"/>
      <c r="L2788" s="9"/>
      <c r="M2788" s="9"/>
      <c r="N2788" s="9"/>
      <c r="O2788" s="9"/>
      <c r="P2788" s="9"/>
      <c r="Q2788" s="9"/>
      <c r="R2788" s="9"/>
      <c r="S2788" s="9"/>
      <c r="T2788" s="9"/>
      <c r="U2788" s="9"/>
      <c r="V2788" s="8"/>
      <c r="W2788" s="8"/>
      <c r="X2788" s="7"/>
      <c r="Y2788" s="18"/>
      <c r="Z2788" s="7"/>
      <c r="AA2788" s="7"/>
      <c r="AB2788" s="7"/>
      <c r="AC2788" s="9"/>
      <c r="AD2788" s="8"/>
      <c r="AE2788" s="14"/>
      <c r="AF2788" s="14"/>
      <c r="AG2788" s="14"/>
      <c r="AH2788" s="14"/>
      <c r="AI2788" s="14"/>
      <c r="AJ2788" s="14"/>
      <c r="AK2788" s="136"/>
      <c r="AL2788" s="6"/>
      <c r="AM2788" s="5"/>
      <c r="AN2788" s="5"/>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row>
    <row r="2789" spans="1:62" x14ac:dyDescent="0.3">
      <c r="A2789" s="135"/>
      <c r="B2789" s="76"/>
      <c r="C2789" s="9"/>
      <c r="D2789" s="9"/>
      <c r="E2789" s="9"/>
      <c r="F2789" s="15"/>
      <c r="G2789" s="5"/>
      <c r="H2789" s="5"/>
      <c r="I2789" s="9"/>
      <c r="J2789" s="9"/>
      <c r="K2789" s="9"/>
      <c r="L2789" s="9"/>
      <c r="M2789" s="9"/>
      <c r="N2789" s="9"/>
      <c r="O2789" s="9"/>
      <c r="P2789" s="9"/>
      <c r="Q2789" s="9"/>
      <c r="R2789" s="9"/>
      <c r="S2789" s="9"/>
      <c r="T2789" s="9"/>
      <c r="U2789" s="9"/>
      <c r="V2789" s="8"/>
      <c r="W2789" s="8"/>
      <c r="X2789" s="7"/>
      <c r="Y2789" s="18"/>
      <c r="Z2789" s="7"/>
      <c r="AA2789" s="7"/>
      <c r="AB2789" s="7"/>
      <c r="AC2789" s="9"/>
      <c r="AD2789" s="8"/>
      <c r="AE2789" s="14"/>
      <c r="AF2789" s="14"/>
      <c r="AG2789" s="14"/>
      <c r="AH2789" s="14"/>
      <c r="AI2789" s="14"/>
      <c r="AJ2789" s="14"/>
      <c r="AK2789" s="136"/>
      <c r="AL2789" s="6"/>
      <c r="AM2789" s="5"/>
      <c r="AN2789" s="5"/>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row>
    <row r="2790" spans="1:62" ht="13.5" customHeight="1" x14ac:dyDescent="0.3">
      <c r="A2790" s="9"/>
      <c r="B2790" s="76"/>
      <c r="C2790" s="9"/>
      <c r="D2790" s="9"/>
      <c r="E2790" s="9"/>
      <c r="F2790" s="15"/>
      <c r="G2790" s="5"/>
      <c r="H2790" s="5"/>
      <c r="I2790" s="9"/>
      <c r="J2790" s="9"/>
      <c r="K2790" s="9"/>
      <c r="L2790" s="9"/>
      <c r="M2790" s="9"/>
      <c r="N2790" s="9"/>
      <c r="O2790" s="9"/>
      <c r="P2790" s="9"/>
      <c r="Q2790" s="9"/>
      <c r="R2790" s="9"/>
      <c r="S2790" s="9"/>
      <c r="T2790" s="9"/>
      <c r="U2790" s="9"/>
      <c r="V2790" s="8"/>
      <c r="W2790" s="8"/>
      <c r="X2790" s="7"/>
      <c r="Y2790" s="18"/>
      <c r="Z2790" s="7"/>
      <c r="AA2790" s="7"/>
      <c r="AB2790" s="7"/>
      <c r="AC2790" s="9"/>
      <c r="AD2790" s="8"/>
      <c r="AE2790" s="14"/>
      <c r="AF2790" s="14"/>
      <c r="AG2790" s="14"/>
      <c r="AH2790" s="14"/>
      <c r="AI2790" s="14"/>
      <c r="AJ2790" s="14"/>
      <c r="AK2790" s="5"/>
      <c r="AL2790" s="6"/>
      <c r="AM2790" s="5"/>
      <c r="AN2790" s="5"/>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row>
    <row r="2791" spans="1:62" ht="13.5" customHeight="1" x14ac:dyDescent="0.35">
      <c r="A2791" s="120"/>
      <c r="B2791" s="76"/>
      <c r="C2791" s="1"/>
      <c r="D2791" s="9"/>
      <c r="E2791" s="1"/>
      <c r="F2791" s="15"/>
      <c r="G2791" s="5"/>
      <c r="H2791" s="5"/>
      <c r="I2791" s="22"/>
      <c r="J2791" s="22"/>
      <c r="K2791" s="22"/>
      <c r="L2791" s="60"/>
      <c r="M2791" s="60"/>
      <c r="N2791" s="60"/>
      <c r="O2791" s="60"/>
      <c r="P2791" s="60"/>
      <c r="Q2791" s="60"/>
      <c r="R2791" s="60"/>
      <c r="S2791" s="60"/>
      <c r="T2791" s="60"/>
      <c r="U2791" s="60"/>
      <c r="V2791" s="60"/>
      <c r="W2791" s="60"/>
      <c r="X2791" s="60"/>
      <c r="Y2791" s="59"/>
      <c r="Z2791" s="20"/>
      <c r="AA2791" s="60"/>
      <c r="AB2791" s="60"/>
      <c r="AC2791" s="60"/>
      <c r="AD2791" s="60"/>
      <c r="AE2791" s="22"/>
      <c r="AF2791" s="22"/>
      <c r="AG2791" s="22"/>
      <c r="AH2791" s="22"/>
      <c r="AI2791" s="22"/>
      <c r="AJ2791" s="22"/>
      <c r="AK2791" s="39"/>
      <c r="AL2791" s="39"/>
      <c r="AM2791" s="39"/>
      <c r="AN2791" s="39"/>
      <c r="AO2791" s="39"/>
      <c r="AP2791" s="39"/>
      <c r="AQ2791" s="39"/>
      <c r="AR2791" s="40"/>
      <c r="AS2791" s="39"/>
      <c r="AT2791" s="40"/>
      <c r="AU2791" s="39"/>
      <c r="AV2791" s="39"/>
      <c r="AW2791" s="39"/>
      <c r="AX2791" s="39"/>
      <c r="AY2791" s="39"/>
      <c r="AZ2791" s="40"/>
      <c r="BA2791" s="39"/>
      <c r="BB2791" s="40"/>
      <c r="BC2791" s="39"/>
      <c r="BD2791" s="40"/>
      <c r="BE2791" s="39"/>
      <c r="BF2791" s="39"/>
      <c r="BG2791" s="39"/>
      <c r="BH2791" s="56"/>
      <c r="BI2791" s="56"/>
      <c r="BJ2791" s="133"/>
    </row>
    <row r="2792" spans="1:62" ht="13.5" customHeight="1" x14ac:dyDescent="0.35">
      <c r="A2792" s="120"/>
      <c r="B2792" s="19"/>
      <c r="C2792" s="1"/>
      <c r="D2792" s="9"/>
      <c r="E2792" s="1"/>
      <c r="F2792" s="15"/>
      <c r="G2792" s="37"/>
      <c r="H2792" s="5"/>
      <c r="I2792" s="22"/>
      <c r="J2792" s="22"/>
      <c r="K2792" s="22"/>
      <c r="L2792" s="60"/>
      <c r="M2792" s="60"/>
      <c r="N2792" s="60"/>
      <c r="O2792" s="60"/>
      <c r="P2792" s="60"/>
      <c r="Q2792" s="60"/>
      <c r="R2792" s="60"/>
      <c r="S2792" s="60"/>
      <c r="T2792" s="60"/>
      <c r="U2792" s="60"/>
      <c r="V2792" s="60"/>
      <c r="W2792" s="60"/>
      <c r="X2792" s="60"/>
      <c r="Y2792" s="59"/>
      <c r="Z2792" s="20"/>
      <c r="AA2792" s="60"/>
      <c r="AB2792" s="60"/>
      <c r="AC2792" s="60"/>
      <c r="AD2792" s="60"/>
      <c r="AE2792" s="22"/>
      <c r="AF2792" s="22"/>
      <c r="AG2792" s="22"/>
      <c r="AH2792" s="22"/>
      <c r="AI2792" s="22"/>
      <c r="AJ2792" s="22"/>
      <c r="AK2792" s="39"/>
      <c r="AL2792" s="39"/>
      <c r="AM2792" s="39"/>
      <c r="AN2792" s="39"/>
      <c r="AO2792" s="39"/>
      <c r="AP2792" s="39"/>
      <c r="AQ2792" s="39"/>
      <c r="AR2792" s="40"/>
      <c r="AS2792" s="39"/>
      <c r="AT2792" s="40"/>
      <c r="AU2792" s="39"/>
      <c r="AV2792" s="39"/>
      <c r="AW2792" s="39"/>
      <c r="AX2792" s="39"/>
      <c r="AY2792" s="39"/>
      <c r="AZ2792" s="40"/>
      <c r="BA2792" s="39"/>
      <c r="BB2792" s="40"/>
      <c r="BC2792" s="39"/>
      <c r="BD2792" s="40"/>
      <c r="BE2792" s="39"/>
      <c r="BF2792" s="39"/>
      <c r="BG2792" s="39"/>
      <c r="BH2792" s="56"/>
      <c r="BI2792" s="56"/>
      <c r="BJ2792" s="133"/>
    </row>
    <row r="2793" spans="1:62" ht="13.5" customHeight="1" x14ac:dyDescent="0.35">
      <c r="A2793" s="120"/>
      <c r="B2793" s="76"/>
      <c r="C2793" s="1"/>
      <c r="D2793" s="9"/>
      <c r="E2793" s="1"/>
      <c r="F2793" s="15"/>
      <c r="G2793" s="5"/>
      <c r="H2793" s="5"/>
      <c r="I2793" s="22"/>
      <c r="J2793" s="22"/>
      <c r="K2793" s="22"/>
      <c r="L2793" s="60"/>
      <c r="M2793" s="60"/>
      <c r="N2793" s="60"/>
      <c r="O2793" s="60"/>
      <c r="P2793" s="60"/>
      <c r="Q2793" s="60"/>
      <c r="R2793" s="60"/>
      <c r="S2793" s="60"/>
      <c r="T2793" s="60"/>
      <c r="U2793" s="60"/>
      <c r="V2793" s="60"/>
      <c r="W2793" s="60"/>
      <c r="X2793" s="60"/>
      <c r="Y2793" s="59"/>
      <c r="Z2793" s="20"/>
      <c r="AA2793" s="60"/>
      <c r="AB2793" s="60"/>
      <c r="AC2793" s="60"/>
      <c r="AD2793" s="60"/>
      <c r="AE2793" s="22"/>
      <c r="AF2793" s="22"/>
      <c r="AG2793" s="22"/>
      <c r="AH2793" s="22"/>
      <c r="AI2793" s="22"/>
      <c r="AJ2793" s="22"/>
      <c r="AK2793" s="39"/>
      <c r="AL2793" s="39"/>
      <c r="AM2793" s="39"/>
      <c r="AN2793" s="39"/>
      <c r="AO2793" s="39"/>
      <c r="AP2793" s="39"/>
      <c r="AQ2793" s="39"/>
      <c r="AR2793" s="40"/>
      <c r="AS2793" s="39"/>
      <c r="AT2793" s="40"/>
      <c r="AU2793" s="39"/>
      <c r="AV2793" s="39"/>
      <c r="AW2793" s="39"/>
      <c r="AX2793" s="39"/>
      <c r="AY2793" s="39"/>
      <c r="AZ2793" s="40"/>
      <c r="BA2793" s="39"/>
      <c r="BB2793" s="40"/>
      <c r="BC2793" s="39"/>
      <c r="BD2793" s="40"/>
      <c r="BE2793" s="39"/>
      <c r="BF2793" s="39"/>
      <c r="BG2793" s="39"/>
      <c r="BH2793" s="56"/>
      <c r="BI2793" s="56"/>
      <c r="BJ2793" s="133"/>
    </row>
    <row r="2794" spans="1:62" x14ac:dyDescent="0.3">
      <c r="A2794" s="135"/>
      <c r="B2794" s="76"/>
      <c r="C2794" s="9"/>
      <c r="D2794" s="9"/>
      <c r="E2794" s="9"/>
      <c r="F2794" s="15"/>
      <c r="G2794" s="5"/>
      <c r="H2794" s="5"/>
      <c r="I2794" s="9"/>
      <c r="J2794" s="9"/>
      <c r="K2794" s="9"/>
      <c r="L2794" s="9"/>
      <c r="M2794" s="9"/>
      <c r="N2794" s="9"/>
      <c r="O2794" s="9"/>
      <c r="P2794" s="9"/>
      <c r="Q2794" s="9"/>
      <c r="R2794" s="9"/>
      <c r="S2794" s="9"/>
      <c r="T2794" s="9"/>
      <c r="U2794" s="9"/>
      <c r="V2794" s="8"/>
      <c r="W2794" s="8"/>
      <c r="X2794" s="7"/>
      <c r="Y2794" s="18"/>
      <c r="Z2794" s="7"/>
      <c r="AA2794" s="7"/>
      <c r="AB2794" s="7"/>
      <c r="AC2794" s="9"/>
      <c r="AD2794" s="8"/>
      <c r="AE2794" s="14"/>
      <c r="AF2794" s="14"/>
      <c r="AG2794" s="14"/>
      <c r="AH2794" s="14"/>
      <c r="AI2794" s="14"/>
      <c r="AJ2794" s="14"/>
      <c r="AK2794" s="136"/>
      <c r="AL2794" s="6"/>
      <c r="AM2794" s="5"/>
      <c r="AN2794" s="5"/>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row>
    <row r="2795" spans="1:62" x14ac:dyDescent="0.3">
      <c r="A2795" s="9"/>
      <c r="B2795" s="76"/>
      <c r="C2795" s="9"/>
      <c r="D2795" s="9"/>
      <c r="E2795" s="9"/>
      <c r="F2795" s="15"/>
      <c r="G2795" s="5"/>
      <c r="H2795" s="5"/>
      <c r="I2795" s="9"/>
      <c r="J2795" s="9"/>
      <c r="K2795" s="9"/>
      <c r="L2795" s="9"/>
      <c r="M2795" s="9"/>
      <c r="N2795" s="9"/>
      <c r="O2795" s="9"/>
      <c r="P2795" s="9"/>
      <c r="Q2795" s="9"/>
      <c r="R2795" s="9"/>
      <c r="S2795" s="9"/>
      <c r="T2795" s="9"/>
      <c r="U2795" s="9"/>
      <c r="V2795" s="9"/>
      <c r="W2795" s="9"/>
      <c r="Y2795" s="17"/>
      <c r="AA2795" s="9"/>
      <c r="AB2795" s="9"/>
      <c r="AC2795" s="9"/>
      <c r="AD2795" s="9"/>
      <c r="AE2795" s="14"/>
      <c r="AF2795" s="14"/>
      <c r="AG2795" s="14"/>
      <c r="AH2795" s="14"/>
      <c r="AI2795" s="14"/>
      <c r="AJ2795" s="14"/>
      <c r="AK2795" s="6"/>
      <c r="AL2795" s="6"/>
      <c r="AM2795" s="6"/>
      <c r="AN2795" s="6"/>
      <c r="AO2795" s="6"/>
      <c r="AP2795" s="6"/>
      <c r="AQ2795" s="6"/>
      <c r="AR2795" s="6"/>
      <c r="AS2795" s="6"/>
      <c r="AT2795" s="6"/>
      <c r="AU2795" s="39"/>
      <c r="AV2795" s="39"/>
      <c r="AW2795" s="6"/>
      <c r="AX2795" s="6"/>
      <c r="AY2795" s="6"/>
      <c r="AZ2795" s="6"/>
      <c r="BA2795" s="6"/>
      <c r="BB2795" s="6"/>
      <c r="BC2795" s="6"/>
      <c r="BD2795" s="6"/>
      <c r="BE2795" s="6"/>
      <c r="BF2795" s="6"/>
      <c r="BG2795" s="6"/>
      <c r="BH2795" s="6"/>
      <c r="BI2795" s="6"/>
      <c r="BJ2795" s="6"/>
    </row>
    <row r="2796" spans="1:62" x14ac:dyDescent="0.3">
      <c r="A2796" s="9"/>
      <c r="B2796" s="76"/>
      <c r="C2796" s="9"/>
      <c r="D2796" s="9"/>
      <c r="E2796" s="9"/>
      <c r="F2796" s="15"/>
      <c r="G2796" s="5"/>
      <c r="H2796" s="5"/>
      <c r="I2796" s="9"/>
      <c r="J2796" s="9"/>
      <c r="K2796" s="9"/>
      <c r="L2796" s="9"/>
      <c r="M2796" s="9"/>
      <c r="N2796" s="9"/>
      <c r="O2796" s="9"/>
      <c r="P2796" s="9"/>
      <c r="Q2796" s="9"/>
      <c r="R2796" s="9"/>
      <c r="S2796" s="9"/>
      <c r="T2796" s="9"/>
      <c r="U2796" s="9"/>
      <c r="V2796" s="9"/>
      <c r="W2796" s="9"/>
      <c r="Y2796" s="17"/>
      <c r="AA2796" s="9"/>
      <c r="AB2796" s="9"/>
      <c r="AC2796" s="9"/>
      <c r="AD2796" s="9"/>
      <c r="AE2796" s="14"/>
      <c r="AF2796" s="14"/>
      <c r="AG2796" s="14"/>
      <c r="AH2796" s="14"/>
      <c r="AI2796" s="14"/>
      <c r="AJ2796" s="14"/>
      <c r="AK2796" s="6"/>
      <c r="AL2796" s="6"/>
      <c r="AM2796" s="6"/>
      <c r="AN2796" s="6"/>
      <c r="AO2796" s="6"/>
      <c r="AP2796" s="6"/>
      <c r="AQ2796" s="6"/>
      <c r="AR2796" s="6"/>
      <c r="AS2796" s="6"/>
      <c r="AT2796" s="6"/>
      <c r="AU2796" s="39"/>
      <c r="AV2796" s="39"/>
      <c r="AW2796" s="6"/>
      <c r="AX2796" s="6"/>
      <c r="AY2796" s="6"/>
      <c r="AZ2796" s="6"/>
      <c r="BA2796" s="6"/>
      <c r="BB2796" s="6"/>
      <c r="BC2796" s="6"/>
      <c r="BD2796" s="6"/>
      <c r="BE2796" s="6"/>
      <c r="BF2796" s="6"/>
      <c r="BG2796" s="6"/>
      <c r="BH2796" s="6"/>
      <c r="BI2796" s="6"/>
      <c r="BJ2796" s="6"/>
    </row>
    <row r="2797" spans="1:62" x14ac:dyDescent="0.3">
      <c r="A2797" s="9"/>
      <c r="B2797" s="76"/>
      <c r="C2797" s="9"/>
      <c r="D2797" s="9"/>
      <c r="E2797" s="9"/>
      <c r="F2797" s="15"/>
      <c r="G2797" s="5"/>
      <c r="H2797" s="5"/>
      <c r="I2797" s="9"/>
      <c r="J2797" s="9"/>
      <c r="K2797" s="9"/>
      <c r="L2797" s="9"/>
      <c r="M2797" s="9"/>
      <c r="N2797" s="9"/>
      <c r="O2797" s="9"/>
      <c r="P2797" s="9"/>
      <c r="Q2797" s="9"/>
      <c r="R2797" s="9"/>
      <c r="S2797" s="9"/>
      <c r="T2797" s="9"/>
      <c r="U2797" s="9"/>
      <c r="V2797" s="8"/>
      <c r="W2797" s="8"/>
      <c r="X2797" s="7"/>
      <c r="Y2797" s="18"/>
      <c r="Z2797" s="7"/>
      <c r="AA2797" s="7"/>
      <c r="AB2797" s="7"/>
      <c r="AC2797" s="9"/>
      <c r="AD2797" s="8"/>
      <c r="AE2797" s="14"/>
      <c r="AF2797" s="14"/>
      <c r="AG2797" s="14"/>
      <c r="AH2797" s="14"/>
      <c r="AI2797" s="14"/>
      <c r="AJ2797" s="14"/>
      <c r="AK2797" s="5"/>
      <c r="AL2797" s="6"/>
      <c r="AM2797" s="5"/>
      <c r="AN2797" s="5"/>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row>
    <row r="2798" spans="1:62" ht="13.5" customHeight="1" x14ac:dyDescent="0.35">
      <c r="A2798" s="120"/>
      <c r="B2798" s="19"/>
      <c r="C2798" s="1"/>
      <c r="D2798" s="9"/>
      <c r="E2798" s="1"/>
      <c r="F2798" s="15"/>
      <c r="G2798" s="37"/>
      <c r="H2798" s="5"/>
      <c r="I2798" s="22"/>
      <c r="J2798" s="22"/>
      <c r="K2798" s="22"/>
      <c r="L2798" s="60"/>
      <c r="M2798" s="60"/>
      <c r="N2798" s="60"/>
      <c r="O2798" s="60"/>
      <c r="P2798" s="60"/>
      <c r="Q2798" s="60"/>
      <c r="R2798" s="60"/>
      <c r="S2798" s="60"/>
      <c r="T2798" s="60"/>
      <c r="U2798" s="60"/>
      <c r="V2798" s="60"/>
      <c r="W2798" s="60"/>
      <c r="X2798" s="60"/>
      <c r="Y2798" s="59"/>
      <c r="Z2798" s="20"/>
      <c r="AA2798" s="60"/>
      <c r="AB2798" s="60"/>
      <c r="AC2798" s="60"/>
      <c r="AD2798" s="60"/>
      <c r="AE2798" s="22"/>
      <c r="AF2798" s="22"/>
      <c r="AG2798" s="22"/>
      <c r="AH2798" s="22"/>
      <c r="AI2798" s="22"/>
      <c r="AJ2798" s="22"/>
      <c r="AK2798" s="39"/>
      <c r="AL2798" s="39"/>
      <c r="AM2798" s="39"/>
      <c r="AN2798" s="39"/>
      <c r="AO2798" s="39"/>
      <c r="AP2798" s="39"/>
      <c r="AQ2798" s="39"/>
      <c r="AR2798" s="40"/>
      <c r="AS2798" s="39"/>
      <c r="AT2798" s="40"/>
      <c r="AU2798" s="39"/>
      <c r="AV2798" s="39"/>
      <c r="AW2798" s="39"/>
      <c r="AX2798" s="39"/>
      <c r="AY2798" s="39"/>
      <c r="AZ2798" s="40"/>
      <c r="BA2798" s="39"/>
      <c r="BB2798" s="40"/>
      <c r="BC2798" s="39"/>
      <c r="BD2798" s="40"/>
      <c r="BE2798" s="39"/>
      <c r="BF2798" s="39"/>
      <c r="BG2798" s="39"/>
      <c r="BH2798" s="56"/>
      <c r="BI2798" s="56"/>
      <c r="BJ2798" s="133"/>
    </row>
    <row r="2799" spans="1:62" x14ac:dyDescent="0.3">
      <c r="A2799" s="9"/>
      <c r="B2799" s="76"/>
      <c r="C2799" s="9"/>
      <c r="D2799" s="9"/>
      <c r="E2799" s="9"/>
      <c r="F2799" s="15"/>
      <c r="G2799" s="5"/>
      <c r="H2799" s="5"/>
      <c r="I2799" s="9"/>
      <c r="J2799" s="9"/>
      <c r="K2799" s="9"/>
      <c r="L2799" s="9"/>
      <c r="M2799" s="9"/>
      <c r="N2799" s="9"/>
      <c r="O2799" s="9"/>
      <c r="P2799" s="9"/>
      <c r="Q2799" s="9"/>
      <c r="R2799" s="9"/>
      <c r="S2799" s="9"/>
      <c r="T2799" s="9"/>
      <c r="U2799" s="9"/>
      <c r="V2799" s="9"/>
      <c r="W2799" s="9"/>
      <c r="Y2799" s="17"/>
      <c r="AA2799" s="9"/>
      <c r="AB2799" s="9"/>
      <c r="AC2799" s="9"/>
      <c r="AD2799" s="9"/>
      <c r="AE2799" s="14"/>
      <c r="AF2799" s="14"/>
      <c r="AG2799" s="14"/>
      <c r="AH2799" s="14"/>
      <c r="AI2799" s="14"/>
      <c r="AJ2799" s="14"/>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row>
    <row r="2800" spans="1:62" ht="13.5" customHeight="1" x14ac:dyDescent="0.35">
      <c r="A2800" s="120"/>
      <c r="B2800" s="19"/>
      <c r="C2800" s="1"/>
      <c r="D2800" s="9"/>
      <c r="E2800" s="1"/>
      <c r="F2800" s="15"/>
      <c r="G2800" s="37"/>
      <c r="H2800" s="5"/>
      <c r="I2800" s="22"/>
      <c r="J2800" s="22"/>
      <c r="K2800" s="22"/>
      <c r="L2800" s="60"/>
      <c r="M2800" s="60"/>
      <c r="N2800" s="60"/>
      <c r="O2800" s="60"/>
      <c r="P2800" s="60"/>
      <c r="Q2800" s="60"/>
      <c r="R2800" s="60"/>
      <c r="S2800" s="60"/>
      <c r="T2800" s="60"/>
      <c r="U2800" s="60"/>
      <c r="V2800" s="60"/>
      <c r="W2800" s="60"/>
      <c r="X2800" s="60"/>
      <c r="Y2800" s="59"/>
      <c r="Z2800" s="20"/>
      <c r="AA2800" s="60"/>
      <c r="AB2800" s="60"/>
      <c r="AC2800" s="60"/>
      <c r="AD2800" s="60"/>
      <c r="AE2800" s="22"/>
      <c r="AF2800" s="22"/>
      <c r="AG2800" s="22"/>
      <c r="AH2800" s="22"/>
      <c r="AI2800" s="22"/>
      <c r="AJ2800" s="22"/>
      <c r="AK2800" s="39"/>
      <c r="AL2800" s="39"/>
      <c r="AM2800" s="39"/>
      <c r="AN2800" s="39"/>
      <c r="AO2800" s="39"/>
      <c r="AP2800" s="39"/>
      <c r="AQ2800" s="39"/>
      <c r="AR2800" s="40"/>
      <c r="AS2800" s="39"/>
      <c r="AT2800" s="40"/>
      <c r="AU2800" s="39"/>
      <c r="AV2800" s="39"/>
      <c r="AW2800" s="39"/>
      <c r="AX2800" s="39"/>
      <c r="AY2800" s="39"/>
      <c r="AZ2800" s="40"/>
      <c r="BA2800" s="39"/>
      <c r="BB2800" s="40"/>
      <c r="BC2800" s="39"/>
      <c r="BD2800" s="40"/>
      <c r="BE2800" s="39"/>
      <c r="BF2800" s="39"/>
      <c r="BG2800" s="39"/>
      <c r="BH2800" s="56"/>
      <c r="BI2800" s="56"/>
      <c r="BJ2800" s="133"/>
    </row>
    <row r="2801" spans="1:62" ht="13.5" customHeight="1" x14ac:dyDescent="0.35">
      <c r="A2801" s="120"/>
      <c r="B2801" s="19"/>
      <c r="C2801" s="1"/>
      <c r="D2801" s="9"/>
      <c r="E2801" s="1"/>
      <c r="F2801" s="15"/>
      <c r="G2801" s="37"/>
      <c r="H2801" s="5"/>
      <c r="I2801" s="22"/>
      <c r="J2801" s="22"/>
      <c r="K2801" s="22"/>
      <c r="L2801" s="60"/>
      <c r="M2801" s="60"/>
      <c r="N2801" s="60"/>
      <c r="O2801" s="60"/>
      <c r="P2801" s="60"/>
      <c r="Q2801" s="60"/>
      <c r="R2801" s="60"/>
      <c r="S2801" s="60"/>
      <c r="T2801" s="60"/>
      <c r="U2801" s="60"/>
      <c r="V2801" s="60"/>
      <c r="W2801" s="60"/>
      <c r="X2801" s="60"/>
      <c r="Y2801" s="59"/>
      <c r="Z2801" s="20"/>
      <c r="AA2801" s="60"/>
      <c r="AB2801" s="60"/>
      <c r="AC2801" s="60"/>
      <c r="AD2801" s="60"/>
      <c r="AE2801" s="22"/>
      <c r="AF2801" s="22"/>
      <c r="AG2801" s="22"/>
      <c r="AH2801" s="22"/>
      <c r="AI2801" s="22"/>
      <c r="AJ2801" s="22"/>
      <c r="AK2801" s="39"/>
      <c r="AL2801" s="39"/>
      <c r="AM2801" s="39"/>
      <c r="AN2801" s="39"/>
      <c r="AO2801" s="39"/>
      <c r="AP2801" s="39"/>
      <c r="AQ2801" s="39"/>
      <c r="AR2801" s="40"/>
      <c r="AS2801" s="39"/>
      <c r="AT2801" s="40"/>
      <c r="AU2801" s="39"/>
      <c r="AV2801" s="39"/>
      <c r="AW2801" s="39"/>
      <c r="AX2801" s="39"/>
      <c r="AY2801" s="39"/>
      <c r="AZ2801" s="40"/>
      <c r="BA2801" s="39"/>
      <c r="BB2801" s="40"/>
      <c r="BC2801" s="39"/>
      <c r="BD2801" s="40"/>
      <c r="BE2801" s="39"/>
      <c r="BF2801" s="39"/>
      <c r="BG2801" s="39"/>
      <c r="BH2801" s="56"/>
      <c r="BI2801" s="56"/>
      <c r="BJ2801" s="133"/>
    </row>
    <row r="2802" spans="1:62" x14ac:dyDescent="0.3">
      <c r="A2802" s="9"/>
      <c r="B2802" s="76"/>
      <c r="C2802" s="9"/>
      <c r="D2802" s="9"/>
      <c r="E2802" s="9"/>
      <c r="F2802" s="15"/>
      <c r="G2802" s="5"/>
      <c r="H2802" s="5"/>
      <c r="I2802" s="9"/>
      <c r="J2802" s="9"/>
      <c r="K2802" s="9"/>
      <c r="L2802" s="9"/>
      <c r="M2802" s="9"/>
      <c r="N2802" s="9"/>
      <c r="O2802" s="9"/>
      <c r="P2802" s="9"/>
      <c r="Q2802" s="9"/>
      <c r="R2802" s="9"/>
      <c r="S2802" s="9"/>
      <c r="T2802" s="9"/>
      <c r="U2802" s="9"/>
      <c r="V2802" s="9"/>
      <c r="W2802" s="9"/>
      <c r="Y2802" s="17"/>
      <c r="AA2802" s="9"/>
      <c r="AB2802" s="9"/>
      <c r="AC2802" s="9"/>
      <c r="AD2802" s="9"/>
      <c r="AE2802" s="14"/>
      <c r="AF2802" s="14"/>
      <c r="AG2802" s="14"/>
      <c r="AH2802" s="14"/>
      <c r="AI2802" s="14"/>
      <c r="AJ2802" s="14"/>
      <c r="AK2802" s="6"/>
      <c r="AL2802" s="6"/>
      <c r="AM2802" s="6"/>
      <c r="AN2802" s="6"/>
      <c r="AO2802" s="6"/>
      <c r="AP2802" s="6"/>
      <c r="AQ2802" s="6"/>
      <c r="AR2802" s="6"/>
      <c r="AS2802" s="6"/>
      <c r="AT2802" s="6"/>
      <c r="AU2802" s="39"/>
      <c r="AV2802" s="39"/>
      <c r="AW2802" s="6"/>
      <c r="AX2802" s="6"/>
      <c r="AY2802" s="6"/>
      <c r="AZ2802" s="6"/>
      <c r="BA2802" s="6"/>
      <c r="BB2802" s="6"/>
      <c r="BC2802" s="6"/>
      <c r="BD2802" s="6"/>
      <c r="BE2802" s="6"/>
      <c r="BF2802" s="6"/>
      <c r="BG2802" s="6"/>
      <c r="BH2802" s="6"/>
      <c r="BI2802" s="6"/>
      <c r="BJ2802" s="6"/>
    </row>
    <row r="2803" spans="1:62" ht="15" x14ac:dyDescent="0.35">
      <c r="A2803" s="135"/>
      <c r="B2803" s="76"/>
      <c r="C2803" s="9"/>
      <c r="D2803" s="9"/>
      <c r="E2803" s="9"/>
      <c r="F2803" s="15"/>
      <c r="G2803" s="5"/>
      <c r="H2803" s="5"/>
      <c r="I2803" s="9"/>
      <c r="J2803" s="9"/>
      <c r="K2803" s="9"/>
      <c r="L2803" s="9"/>
      <c r="M2803" s="9"/>
      <c r="N2803" s="9"/>
      <c r="O2803" s="9"/>
      <c r="P2803" s="9"/>
      <c r="Q2803" s="9"/>
      <c r="R2803" s="9"/>
      <c r="S2803" s="9"/>
      <c r="T2803" s="9"/>
      <c r="U2803" s="9"/>
      <c r="V2803" s="8"/>
      <c r="W2803" s="8"/>
      <c r="X2803" s="7"/>
      <c r="Y2803" s="18"/>
      <c r="Z2803" s="7"/>
      <c r="AA2803" s="7"/>
      <c r="AB2803" s="7"/>
      <c r="AC2803" s="9"/>
      <c r="AD2803" s="8"/>
      <c r="AE2803" s="14"/>
      <c r="AF2803" s="14"/>
      <c r="AG2803" s="14"/>
      <c r="AH2803" s="14"/>
      <c r="AI2803" s="14"/>
      <c r="AJ2803" s="14"/>
      <c r="AK2803" s="136"/>
      <c r="AL2803" s="6"/>
      <c r="AM2803" s="5"/>
      <c r="AN2803" s="5"/>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137"/>
    </row>
    <row r="2804" spans="1:62" x14ac:dyDescent="0.3">
      <c r="A2804" s="9"/>
      <c r="B2804" s="76"/>
      <c r="C2804" s="9"/>
      <c r="D2804" s="9"/>
      <c r="E2804" s="9"/>
      <c r="F2804" s="15"/>
      <c r="G2804" s="5"/>
      <c r="H2804" s="5"/>
      <c r="I2804" s="9"/>
      <c r="J2804" s="9"/>
      <c r="K2804" s="9"/>
      <c r="L2804" s="9"/>
      <c r="M2804" s="9"/>
      <c r="N2804" s="9"/>
      <c r="O2804" s="9"/>
      <c r="P2804" s="9"/>
      <c r="Q2804" s="9"/>
      <c r="R2804" s="9"/>
      <c r="S2804" s="9"/>
      <c r="T2804" s="9"/>
      <c r="U2804" s="9"/>
      <c r="V2804" s="9"/>
      <c r="W2804" s="9"/>
      <c r="Y2804" s="17"/>
      <c r="AA2804" s="9"/>
      <c r="AB2804" s="9"/>
      <c r="AC2804" s="9"/>
      <c r="AD2804" s="9"/>
      <c r="AE2804" s="14"/>
      <c r="AF2804" s="14"/>
      <c r="AG2804" s="14"/>
      <c r="AH2804" s="14"/>
      <c r="AI2804" s="14"/>
      <c r="AJ2804" s="14"/>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row>
    <row r="2805" spans="1:62" ht="13.5" customHeight="1" x14ac:dyDescent="0.35">
      <c r="A2805" s="120"/>
      <c r="B2805" s="19"/>
      <c r="C2805" s="1"/>
      <c r="D2805" s="9"/>
      <c r="E2805" s="1"/>
      <c r="F2805" s="15"/>
      <c r="G2805" s="37"/>
      <c r="H2805" s="5"/>
      <c r="I2805" s="22"/>
      <c r="J2805" s="22"/>
      <c r="K2805" s="22"/>
      <c r="L2805" s="60"/>
      <c r="M2805" s="60"/>
      <c r="N2805" s="60"/>
      <c r="O2805" s="60"/>
      <c r="P2805" s="60"/>
      <c r="Q2805" s="60"/>
      <c r="R2805" s="60"/>
      <c r="S2805" s="60"/>
      <c r="T2805" s="60"/>
      <c r="U2805" s="60"/>
      <c r="V2805" s="60"/>
      <c r="W2805" s="60"/>
      <c r="X2805" s="60"/>
      <c r="Y2805" s="59"/>
      <c r="Z2805" s="20"/>
      <c r="AA2805" s="60"/>
      <c r="AB2805" s="60"/>
      <c r="AC2805" s="60"/>
      <c r="AD2805" s="60"/>
      <c r="AE2805" s="22"/>
      <c r="AF2805" s="22"/>
      <c r="AG2805" s="22"/>
      <c r="AH2805" s="22"/>
      <c r="AI2805" s="22"/>
      <c r="AJ2805" s="22"/>
      <c r="AK2805" s="39"/>
      <c r="AL2805" s="39"/>
      <c r="AM2805" s="39"/>
      <c r="AN2805" s="39"/>
      <c r="AO2805" s="39"/>
      <c r="AP2805" s="39"/>
      <c r="AQ2805" s="39"/>
      <c r="AR2805" s="40"/>
      <c r="AS2805" s="39"/>
      <c r="AT2805" s="40"/>
      <c r="AU2805" s="39"/>
      <c r="AV2805" s="39"/>
      <c r="AW2805" s="39"/>
      <c r="AX2805" s="39"/>
      <c r="AY2805" s="39"/>
      <c r="AZ2805" s="40"/>
      <c r="BA2805" s="39"/>
      <c r="BB2805" s="40"/>
      <c r="BC2805" s="39"/>
      <c r="BD2805" s="40"/>
      <c r="BE2805" s="39"/>
      <c r="BF2805" s="39"/>
      <c r="BG2805" s="39"/>
      <c r="BH2805" s="56"/>
      <c r="BI2805" s="56"/>
      <c r="BJ2805" s="133"/>
    </row>
    <row r="2806" spans="1:62" ht="13.5" customHeight="1" x14ac:dyDescent="0.35">
      <c r="A2806" s="120"/>
      <c r="B2806" s="19"/>
      <c r="C2806" s="1"/>
      <c r="D2806" s="9"/>
      <c r="E2806" s="1"/>
      <c r="F2806" s="15"/>
      <c r="G2806" s="37"/>
      <c r="H2806" s="5"/>
      <c r="I2806" s="22"/>
      <c r="J2806" s="22"/>
      <c r="K2806" s="22"/>
      <c r="L2806" s="60"/>
      <c r="M2806" s="60"/>
      <c r="N2806" s="60"/>
      <c r="O2806" s="60"/>
      <c r="P2806" s="60"/>
      <c r="Q2806" s="60"/>
      <c r="R2806" s="60"/>
      <c r="S2806" s="60"/>
      <c r="T2806" s="60"/>
      <c r="U2806" s="60"/>
      <c r="V2806" s="60"/>
      <c r="W2806" s="60"/>
      <c r="X2806" s="60"/>
      <c r="Y2806" s="59"/>
      <c r="Z2806" s="20"/>
      <c r="AA2806" s="60"/>
      <c r="AB2806" s="60"/>
      <c r="AC2806" s="60"/>
      <c r="AD2806" s="60"/>
      <c r="AE2806" s="22"/>
      <c r="AF2806" s="22"/>
      <c r="AG2806" s="22"/>
      <c r="AH2806" s="22"/>
      <c r="AI2806" s="22"/>
      <c r="AJ2806" s="22"/>
      <c r="AK2806" s="39"/>
      <c r="AL2806" s="39"/>
      <c r="AM2806" s="39"/>
      <c r="AN2806" s="39"/>
      <c r="AO2806" s="39"/>
      <c r="AP2806" s="39"/>
      <c r="AQ2806" s="39"/>
      <c r="AR2806" s="40"/>
      <c r="AS2806" s="39"/>
      <c r="AT2806" s="40"/>
      <c r="AU2806" s="39"/>
      <c r="AV2806" s="39"/>
      <c r="AW2806" s="39"/>
      <c r="AX2806" s="39"/>
      <c r="AY2806" s="39"/>
      <c r="AZ2806" s="40"/>
      <c r="BA2806" s="39"/>
      <c r="BB2806" s="40"/>
      <c r="BC2806" s="39"/>
      <c r="BD2806" s="40"/>
      <c r="BE2806" s="39"/>
      <c r="BF2806" s="39"/>
      <c r="BG2806" s="39"/>
      <c r="BH2806" s="56"/>
      <c r="BI2806" s="56"/>
      <c r="BJ2806" s="133"/>
    </row>
    <row r="2807" spans="1:62" ht="13.5" customHeight="1" x14ac:dyDescent="0.35">
      <c r="A2807" s="120"/>
      <c r="B2807" s="19"/>
      <c r="C2807" s="1"/>
      <c r="D2807" s="9"/>
      <c r="E2807" s="1"/>
      <c r="F2807" s="15"/>
      <c r="G2807" s="37"/>
      <c r="H2807" s="5"/>
      <c r="I2807" s="22"/>
      <c r="J2807" s="22"/>
      <c r="K2807" s="22"/>
      <c r="L2807" s="60"/>
      <c r="M2807" s="60"/>
      <c r="N2807" s="60"/>
      <c r="O2807" s="60"/>
      <c r="P2807" s="60"/>
      <c r="Q2807" s="60"/>
      <c r="R2807" s="60"/>
      <c r="S2807" s="60"/>
      <c r="T2807" s="60"/>
      <c r="U2807" s="60"/>
      <c r="V2807" s="60"/>
      <c r="W2807" s="60"/>
      <c r="X2807" s="60"/>
      <c r="Y2807" s="59"/>
      <c r="Z2807" s="20"/>
      <c r="AA2807" s="60"/>
      <c r="AB2807" s="60"/>
      <c r="AC2807" s="60"/>
      <c r="AD2807" s="60"/>
      <c r="AE2807" s="22"/>
      <c r="AF2807" s="22"/>
      <c r="AG2807" s="22"/>
      <c r="AH2807" s="22"/>
      <c r="AI2807" s="22"/>
      <c r="AJ2807" s="22"/>
      <c r="AK2807" s="39"/>
      <c r="AL2807" s="39"/>
      <c r="AM2807" s="39"/>
      <c r="AN2807" s="39"/>
      <c r="AO2807" s="39"/>
      <c r="AP2807" s="39"/>
      <c r="AQ2807" s="39"/>
      <c r="AR2807" s="40"/>
      <c r="AS2807" s="39"/>
      <c r="AT2807" s="40"/>
      <c r="AU2807" s="39"/>
      <c r="AV2807" s="39"/>
      <c r="AW2807" s="39"/>
      <c r="AX2807" s="39"/>
      <c r="AY2807" s="39"/>
      <c r="AZ2807" s="40"/>
      <c r="BA2807" s="39"/>
      <c r="BB2807" s="40"/>
      <c r="BC2807" s="39"/>
      <c r="BD2807" s="40"/>
      <c r="BE2807" s="39"/>
      <c r="BF2807" s="39"/>
      <c r="BG2807" s="39"/>
      <c r="BH2807" s="56"/>
      <c r="BI2807" s="56"/>
      <c r="BJ2807" s="133"/>
    </row>
    <row r="2808" spans="1:62" x14ac:dyDescent="0.3">
      <c r="A2808" s="135"/>
      <c r="B2808" s="76"/>
      <c r="C2808" s="9"/>
      <c r="D2808" s="9"/>
      <c r="E2808" s="9"/>
      <c r="F2808" s="15"/>
      <c r="G2808" s="5"/>
      <c r="H2808" s="5"/>
      <c r="I2808" s="9"/>
      <c r="J2808" s="9"/>
      <c r="K2808" s="9"/>
      <c r="L2808" s="9"/>
      <c r="M2808" s="9"/>
      <c r="N2808" s="9"/>
      <c r="O2808" s="9"/>
      <c r="P2808" s="9"/>
      <c r="Q2808" s="9"/>
      <c r="R2808" s="9"/>
      <c r="S2808" s="9"/>
      <c r="T2808" s="9"/>
      <c r="U2808" s="9"/>
      <c r="V2808" s="8"/>
      <c r="W2808" s="8"/>
      <c r="X2808" s="7"/>
      <c r="Y2808" s="18"/>
      <c r="Z2808" s="7"/>
      <c r="AA2808" s="7"/>
      <c r="AB2808" s="7"/>
      <c r="AC2808" s="9"/>
      <c r="AD2808" s="8"/>
      <c r="AE2808" s="14"/>
      <c r="AF2808" s="14"/>
      <c r="AG2808" s="14"/>
      <c r="AH2808" s="14"/>
      <c r="AI2808" s="14"/>
      <c r="AJ2808" s="14"/>
      <c r="AK2808" s="136"/>
      <c r="AL2808" s="6"/>
      <c r="AM2808" s="5"/>
      <c r="AN2808" s="5"/>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row>
    <row r="2809" spans="1:62" ht="13.5" customHeight="1" x14ac:dyDescent="0.35">
      <c r="A2809" s="120"/>
      <c r="B2809" s="19"/>
      <c r="C2809" s="1"/>
      <c r="D2809" s="9"/>
      <c r="E2809" s="1"/>
      <c r="F2809" s="15"/>
      <c r="G2809" s="37"/>
      <c r="H2809" s="5"/>
      <c r="I2809" s="22"/>
      <c r="J2809" s="22"/>
      <c r="K2809" s="22"/>
      <c r="L2809" s="60"/>
      <c r="M2809" s="60"/>
      <c r="N2809" s="60"/>
      <c r="O2809" s="60"/>
      <c r="P2809" s="60"/>
      <c r="Q2809" s="60"/>
      <c r="R2809" s="60"/>
      <c r="S2809" s="60"/>
      <c r="T2809" s="60"/>
      <c r="U2809" s="60"/>
      <c r="V2809" s="60"/>
      <c r="W2809" s="60"/>
      <c r="X2809" s="60"/>
      <c r="Y2809" s="59"/>
      <c r="Z2809" s="20"/>
      <c r="AA2809" s="60"/>
      <c r="AB2809" s="60"/>
      <c r="AC2809" s="60"/>
      <c r="AD2809" s="60"/>
      <c r="AE2809" s="22"/>
      <c r="AF2809" s="22"/>
      <c r="AG2809" s="22"/>
      <c r="AH2809" s="22"/>
      <c r="AI2809" s="22"/>
      <c r="AJ2809" s="22"/>
      <c r="AK2809" s="39"/>
      <c r="AL2809" s="39"/>
      <c r="AM2809" s="39"/>
      <c r="AN2809" s="39"/>
      <c r="AO2809" s="39"/>
      <c r="AP2809" s="39"/>
      <c r="AQ2809" s="39"/>
      <c r="AR2809" s="40"/>
      <c r="AS2809" s="39"/>
      <c r="AT2809" s="40"/>
      <c r="AU2809" s="39"/>
      <c r="AV2809" s="39"/>
      <c r="AW2809" s="39"/>
      <c r="AX2809" s="39"/>
      <c r="AY2809" s="39"/>
      <c r="AZ2809" s="40"/>
      <c r="BA2809" s="39"/>
      <c r="BB2809" s="40"/>
      <c r="BC2809" s="39"/>
      <c r="BD2809" s="40"/>
      <c r="BE2809" s="39"/>
      <c r="BF2809" s="39"/>
      <c r="BG2809" s="39"/>
      <c r="BH2809" s="56"/>
      <c r="BI2809" s="56"/>
      <c r="BJ2809" s="133"/>
    </row>
    <row r="2810" spans="1:62" ht="13.5" customHeight="1" x14ac:dyDescent="0.35">
      <c r="A2810" s="120"/>
      <c r="B2810" s="19"/>
      <c r="C2810" s="1"/>
      <c r="D2810" s="9"/>
      <c r="E2810" s="1"/>
      <c r="F2810" s="15"/>
      <c r="G2810" s="37"/>
      <c r="H2810" s="5"/>
      <c r="I2810" s="22"/>
      <c r="J2810" s="22"/>
      <c r="K2810" s="22"/>
      <c r="L2810" s="60"/>
      <c r="M2810" s="60"/>
      <c r="N2810" s="60"/>
      <c r="O2810" s="60"/>
      <c r="P2810" s="60"/>
      <c r="Q2810" s="60"/>
      <c r="R2810" s="60"/>
      <c r="S2810" s="60"/>
      <c r="T2810" s="60"/>
      <c r="U2810" s="60"/>
      <c r="V2810" s="60"/>
      <c r="W2810" s="60"/>
      <c r="X2810" s="60"/>
      <c r="Y2810" s="59"/>
      <c r="Z2810" s="20"/>
      <c r="AA2810" s="60"/>
      <c r="AB2810" s="60"/>
      <c r="AC2810" s="60"/>
      <c r="AD2810" s="60"/>
      <c r="AE2810" s="22"/>
      <c r="AF2810" s="22"/>
      <c r="AG2810" s="22"/>
      <c r="AH2810" s="22"/>
      <c r="AI2810" s="22"/>
      <c r="AJ2810" s="22"/>
      <c r="AK2810" s="39"/>
      <c r="AL2810" s="39"/>
      <c r="AM2810" s="39"/>
      <c r="AN2810" s="39"/>
      <c r="AO2810" s="39"/>
      <c r="AP2810" s="39"/>
      <c r="AQ2810" s="39"/>
      <c r="AR2810" s="40"/>
      <c r="AS2810" s="39"/>
      <c r="AT2810" s="40"/>
      <c r="AU2810" s="39"/>
      <c r="AV2810" s="39"/>
      <c r="AW2810" s="39"/>
      <c r="AX2810" s="39"/>
      <c r="AY2810" s="39"/>
      <c r="AZ2810" s="40"/>
      <c r="BA2810" s="39"/>
      <c r="BB2810" s="40"/>
      <c r="BC2810" s="39"/>
      <c r="BD2810" s="40"/>
      <c r="BE2810" s="39"/>
      <c r="BF2810" s="39"/>
      <c r="BG2810" s="39"/>
      <c r="BH2810" s="56"/>
      <c r="BI2810" s="56"/>
      <c r="BJ2810" s="133"/>
    </row>
    <row r="2811" spans="1:62" x14ac:dyDescent="0.3">
      <c r="A2811" s="9"/>
      <c r="B2811" s="76"/>
      <c r="C2811" s="9"/>
      <c r="D2811" s="9"/>
      <c r="E2811" s="9"/>
      <c r="F2811" s="15"/>
      <c r="G2811" s="5"/>
      <c r="H2811" s="5"/>
      <c r="I2811" s="9"/>
      <c r="J2811" s="9"/>
      <c r="K2811" s="9"/>
      <c r="L2811" s="9"/>
      <c r="M2811" s="9"/>
      <c r="N2811" s="9"/>
      <c r="O2811" s="9"/>
      <c r="P2811" s="9"/>
      <c r="Q2811" s="9"/>
      <c r="R2811" s="9"/>
      <c r="S2811" s="9"/>
      <c r="T2811" s="9"/>
      <c r="U2811" s="9"/>
      <c r="V2811" s="9"/>
      <c r="W2811" s="9"/>
      <c r="Y2811" s="17"/>
      <c r="AA2811" s="9"/>
      <c r="AB2811" s="9"/>
      <c r="AC2811" s="9"/>
      <c r="AD2811" s="9"/>
      <c r="AE2811" s="14"/>
      <c r="AF2811" s="14"/>
      <c r="AG2811" s="14"/>
      <c r="AH2811" s="14"/>
      <c r="AI2811" s="14"/>
      <c r="AJ2811" s="14"/>
      <c r="AK2811" s="6"/>
      <c r="AL2811" s="6"/>
      <c r="AM2811" s="6"/>
      <c r="AN2811" s="6"/>
      <c r="AO2811" s="6"/>
      <c r="AP2811" s="6"/>
      <c r="AQ2811" s="6"/>
      <c r="AR2811" s="6"/>
      <c r="AS2811" s="6"/>
      <c r="AT2811" s="6"/>
      <c r="AU2811" s="39"/>
      <c r="AV2811" s="39"/>
      <c r="AW2811" s="6"/>
      <c r="AX2811" s="6"/>
      <c r="AY2811" s="6"/>
      <c r="AZ2811" s="6"/>
      <c r="BA2811" s="6"/>
      <c r="BB2811" s="6"/>
      <c r="BC2811" s="6"/>
      <c r="BD2811" s="6"/>
      <c r="BE2811" s="6"/>
      <c r="BF2811" s="6"/>
      <c r="BG2811" s="6"/>
      <c r="BH2811" s="6"/>
      <c r="BI2811" s="6"/>
      <c r="BJ2811" s="6"/>
    </row>
    <row r="2812" spans="1:62" ht="13.5" customHeight="1" x14ac:dyDescent="0.35">
      <c r="A2812" s="120"/>
      <c r="B2812" s="76"/>
      <c r="C2812" s="1"/>
      <c r="D2812" s="9"/>
      <c r="E2812" s="1"/>
      <c r="F2812" s="15"/>
      <c r="G2812" s="5"/>
      <c r="H2812" s="5"/>
      <c r="I2812" s="22"/>
      <c r="J2812" s="22"/>
      <c r="K2812" s="22"/>
      <c r="L2812" s="60"/>
      <c r="M2812" s="60"/>
      <c r="N2812" s="60"/>
      <c r="O2812" s="60"/>
      <c r="P2812" s="60"/>
      <c r="Q2812" s="60"/>
      <c r="R2812" s="60"/>
      <c r="S2812" s="60"/>
      <c r="T2812" s="60"/>
      <c r="U2812" s="60"/>
      <c r="V2812" s="60"/>
      <c r="W2812" s="60"/>
      <c r="X2812" s="60"/>
      <c r="Y2812" s="59"/>
      <c r="Z2812" s="20"/>
      <c r="AA2812" s="60"/>
      <c r="AB2812" s="60"/>
      <c r="AC2812" s="60"/>
      <c r="AD2812" s="60"/>
      <c r="AE2812" s="22"/>
      <c r="AF2812" s="22"/>
      <c r="AG2812" s="22"/>
      <c r="AH2812" s="22"/>
      <c r="AI2812" s="22"/>
      <c r="AJ2812" s="22"/>
      <c r="AK2812" s="39"/>
      <c r="AL2812" s="39"/>
      <c r="AM2812" s="39"/>
      <c r="AN2812" s="39"/>
      <c r="AO2812" s="39"/>
      <c r="AP2812" s="39"/>
      <c r="AQ2812" s="39"/>
      <c r="AR2812" s="40"/>
      <c r="AS2812" s="39"/>
      <c r="AT2812" s="40"/>
      <c r="AU2812" s="39"/>
      <c r="AV2812" s="39"/>
      <c r="AW2812" s="39"/>
      <c r="AX2812" s="39"/>
      <c r="AY2812" s="39"/>
      <c r="AZ2812" s="40"/>
      <c r="BA2812" s="39"/>
      <c r="BB2812" s="40"/>
      <c r="BC2812" s="39"/>
      <c r="BD2812" s="40"/>
      <c r="BE2812" s="39"/>
      <c r="BF2812" s="39"/>
      <c r="BG2812" s="39"/>
      <c r="BH2812" s="56"/>
      <c r="BI2812" s="56"/>
      <c r="BJ2812" s="133"/>
    </row>
    <row r="2813" spans="1:62" x14ac:dyDescent="0.3">
      <c r="A2813" s="135"/>
      <c r="B2813" s="76"/>
      <c r="C2813" s="9"/>
      <c r="D2813" s="9"/>
      <c r="E2813" s="9"/>
      <c r="F2813" s="15"/>
      <c r="G2813" s="5"/>
      <c r="H2813" s="5"/>
      <c r="I2813" s="9"/>
      <c r="J2813" s="9"/>
      <c r="K2813" s="9"/>
      <c r="L2813" s="9"/>
      <c r="M2813" s="9"/>
      <c r="N2813" s="9"/>
      <c r="O2813" s="9"/>
      <c r="P2813" s="9"/>
      <c r="Q2813" s="9"/>
      <c r="R2813" s="9"/>
      <c r="S2813" s="9"/>
      <c r="T2813" s="9"/>
      <c r="U2813" s="9"/>
      <c r="V2813" s="8"/>
      <c r="W2813" s="8"/>
      <c r="X2813" s="7"/>
      <c r="Y2813" s="18"/>
      <c r="Z2813" s="7"/>
      <c r="AA2813" s="7"/>
      <c r="AB2813" s="7"/>
      <c r="AC2813" s="9"/>
      <c r="AD2813" s="8"/>
      <c r="AE2813" s="14"/>
      <c r="AF2813" s="14"/>
      <c r="AG2813" s="14"/>
      <c r="AH2813" s="14"/>
      <c r="AI2813" s="14"/>
      <c r="AJ2813" s="14"/>
      <c r="AK2813" s="136"/>
      <c r="AL2813" s="6"/>
      <c r="AM2813" s="5"/>
      <c r="AN2813" s="5"/>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row>
    <row r="2814" spans="1:62" x14ac:dyDescent="0.3">
      <c r="A2814" s="9"/>
      <c r="B2814" s="76"/>
      <c r="C2814" s="9"/>
      <c r="D2814" s="9"/>
      <c r="E2814" s="9"/>
      <c r="F2814" s="15"/>
      <c r="G2814" s="5"/>
      <c r="H2814" s="5"/>
      <c r="I2814" s="9"/>
      <c r="J2814" s="9"/>
      <c r="K2814" s="9"/>
      <c r="L2814" s="9"/>
      <c r="M2814" s="9"/>
      <c r="N2814" s="9"/>
      <c r="O2814" s="9"/>
      <c r="P2814" s="9"/>
      <c r="Q2814" s="9"/>
      <c r="R2814" s="9"/>
      <c r="S2814" s="9"/>
      <c r="T2814" s="9"/>
      <c r="U2814" s="9"/>
      <c r="V2814" s="9"/>
      <c r="W2814" s="9"/>
      <c r="Y2814" s="17"/>
      <c r="AA2814" s="9"/>
      <c r="AB2814" s="9"/>
      <c r="AC2814" s="9"/>
      <c r="AD2814" s="9"/>
      <c r="AE2814" s="14"/>
      <c r="AF2814" s="14"/>
      <c r="AG2814" s="14"/>
      <c r="AH2814" s="14"/>
      <c r="AI2814" s="14"/>
      <c r="AJ2814" s="14"/>
      <c r="AK2814" s="6"/>
      <c r="AL2814" s="6"/>
      <c r="AM2814" s="6"/>
      <c r="AN2814" s="6"/>
      <c r="AO2814" s="6"/>
      <c r="AP2814" s="6"/>
      <c r="AQ2814" s="6"/>
      <c r="AR2814" s="6"/>
      <c r="AS2814" s="6"/>
      <c r="AT2814" s="6"/>
      <c r="AU2814" s="39"/>
      <c r="AV2814" s="39"/>
      <c r="AW2814" s="6"/>
      <c r="AX2814" s="6"/>
      <c r="AY2814" s="6"/>
      <c r="AZ2814" s="6"/>
      <c r="BA2814" s="6"/>
      <c r="BB2814" s="6"/>
      <c r="BC2814" s="6"/>
      <c r="BD2814" s="6"/>
      <c r="BE2814" s="6"/>
      <c r="BF2814" s="6"/>
      <c r="BG2814" s="6"/>
      <c r="BH2814" s="6"/>
      <c r="BI2814" s="6"/>
      <c r="BJ2814" s="6"/>
    </row>
    <row r="2815" spans="1:62" ht="13.5" customHeight="1" x14ac:dyDescent="0.35">
      <c r="A2815" s="120"/>
      <c r="B2815" s="76"/>
      <c r="C2815" s="1"/>
      <c r="D2815" s="9"/>
      <c r="E2815" s="1"/>
      <c r="F2815" s="15"/>
      <c r="G2815" s="5"/>
      <c r="H2815" s="5"/>
      <c r="I2815" s="22"/>
      <c r="J2815" s="22"/>
      <c r="K2815" s="22"/>
      <c r="L2815" s="60"/>
      <c r="M2815" s="60"/>
      <c r="N2815" s="60"/>
      <c r="O2815" s="60"/>
      <c r="P2815" s="60"/>
      <c r="Q2815" s="60"/>
      <c r="R2815" s="60"/>
      <c r="S2815" s="60"/>
      <c r="T2815" s="60"/>
      <c r="U2815" s="60"/>
      <c r="V2815" s="60"/>
      <c r="W2815" s="60"/>
      <c r="X2815" s="60"/>
      <c r="Y2815" s="59"/>
      <c r="Z2815" s="20"/>
      <c r="AA2815" s="60"/>
      <c r="AB2815" s="60"/>
      <c r="AC2815" s="60"/>
      <c r="AD2815" s="60"/>
      <c r="AE2815" s="22"/>
      <c r="AF2815" s="22"/>
      <c r="AG2815" s="22"/>
      <c r="AH2815" s="22"/>
      <c r="AI2815" s="22"/>
      <c r="AJ2815" s="22"/>
      <c r="AK2815" s="39"/>
      <c r="AL2815" s="39"/>
      <c r="AM2815" s="39"/>
      <c r="AN2815" s="39"/>
      <c r="AO2815" s="39"/>
      <c r="AP2815" s="39"/>
      <c r="AQ2815" s="39"/>
      <c r="AR2815" s="40"/>
      <c r="AS2815" s="39"/>
      <c r="AT2815" s="40"/>
      <c r="AU2815" s="39"/>
      <c r="AV2815" s="39"/>
      <c r="AW2815" s="39"/>
      <c r="AX2815" s="39"/>
      <c r="AY2815" s="39"/>
      <c r="AZ2815" s="40"/>
      <c r="BA2815" s="39"/>
      <c r="BB2815" s="40"/>
      <c r="BC2815" s="39"/>
      <c r="BD2815" s="40"/>
      <c r="BE2815" s="39"/>
      <c r="BF2815" s="39"/>
      <c r="BG2815" s="39"/>
      <c r="BH2815" s="56"/>
      <c r="BI2815" s="56"/>
      <c r="BJ2815" s="133"/>
    </row>
    <row r="2816" spans="1:62" x14ac:dyDescent="0.3">
      <c r="A2816" s="9"/>
      <c r="B2816" s="76"/>
      <c r="C2816" s="9"/>
      <c r="D2816" s="9"/>
      <c r="E2816" s="9"/>
      <c r="F2816" s="15"/>
      <c r="G2816" s="5"/>
      <c r="H2816" s="5"/>
      <c r="I2816" s="9"/>
      <c r="J2816" s="9"/>
      <c r="K2816" s="9"/>
      <c r="L2816" s="9"/>
      <c r="M2816" s="9"/>
      <c r="N2816" s="9"/>
      <c r="O2816" s="9"/>
      <c r="P2816" s="9"/>
      <c r="Q2816" s="9"/>
      <c r="R2816" s="9"/>
      <c r="S2816" s="9"/>
      <c r="T2816" s="9"/>
      <c r="U2816" s="9"/>
      <c r="V2816" s="9"/>
      <c r="W2816" s="9"/>
      <c r="Y2816" s="17"/>
      <c r="AA2816" s="9"/>
      <c r="AB2816" s="9"/>
      <c r="AC2816" s="9"/>
      <c r="AD2816" s="9"/>
      <c r="AE2816" s="14"/>
      <c r="AF2816" s="14"/>
      <c r="AG2816" s="14"/>
      <c r="AH2816" s="14"/>
      <c r="AI2816" s="14"/>
      <c r="AJ2816" s="14"/>
      <c r="AK2816" s="6"/>
      <c r="AL2816" s="6"/>
      <c r="AM2816" s="6"/>
      <c r="AN2816" s="6"/>
      <c r="AO2816" s="6"/>
      <c r="AP2816" s="6"/>
      <c r="AQ2816" s="6"/>
      <c r="AR2816" s="6"/>
      <c r="AS2816" s="6"/>
      <c r="AT2816" s="6"/>
      <c r="AU2816" s="39"/>
      <c r="AV2816" s="39"/>
      <c r="AW2816" s="6"/>
      <c r="AX2816" s="6"/>
      <c r="AY2816" s="6"/>
      <c r="AZ2816" s="6"/>
      <c r="BA2816" s="6"/>
      <c r="BB2816" s="6"/>
      <c r="BC2816" s="6"/>
      <c r="BD2816" s="6"/>
      <c r="BE2816" s="6"/>
      <c r="BF2816" s="6"/>
      <c r="BG2816" s="6"/>
      <c r="BH2816" s="6"/>
      <c r="BI2816" s="6"/>
      <c r="BJ2816" s="6"/>
    </row>
    <row r="2817" spans="1:62" ht="13.5" customHeight="1" x14ac:dyDescent="0.35">
      <c r="A2817" s="120"/>
      <c r="B2817" s="19"/>
      <c r="C2817" s="1"/>
      <c r="D2817" s="9"/>
      <c r="E2817" s="1"/>
      <c r="F2817" s="15"/>
      <c r="G2817" s="37"/>
      <c r="H2817" s="5"/>
      <c r="I2817" s="22"/>
      <c r="J2817" s="22"/>
      <c r="K2817" s="22"/>
      <c r="L2817" s="60"/>
      <c r="M2817" s="60"/>
      <c r="N2817" s="60"/>
      <c r="O2817" s="60"/>
      <c r="P2817" s="60"/>
      <c r="Q2817" s="60"/>
      <c r="R2817" s="60"/>
      <c r="S2817" s="60"/>
      <c r="T2817" s="60"/>
      <c r="U2817" s="60"/>
      <c r="V2817" s="60"/>
      <c r="W2817" s="60"/>
      <c r="X2817" s="60"/>
      <c r="Y2817" s="59"/>
      <c r="Z2817" s="20"/>
      <c r="AA2817" s="60"/>
      <c r="AB2817" s="60"/>
      <c r="AC2817" s="60"/>
      <c r="AD2817" s="60"/>
      <c r="AE2817" s="22"/>
      <c r="AF2817" s="22"/>
      <c r="AG2817" s="22"/>
      <c r="AH2817" s="22"/>
      <c r="AI2817" s="22"/>
      <c r="AJ2817" s="22"/>
      <c r="AK2817" s="39"/>
      <c r="AL2817" s="39"/>
      <c r="AM2817" s="39"/>
      <c r="AN2817" s="39"/>
      <c r="AO2817" s="39"/>
      <c r="AP2817" s="39"/>
      <c r="AQ2817" s="39"/>
      <c r="AR2817" s="40"/>
      <c r="AS2817" s="39"/>
      <c r="AT2817" s="40"/>
      <c r="AU2817" s="39"/>
      <c r="AV2817" s="39"/>
      <c r="AW2817" s="39"/>
      <c r="AX2817" s="39"/>
      <c r="AY2817" s="39"/>
      <c r="AZ2817" s="40"/>
      <c r="BA2817" s="39"/>
      <c r="BB2817" s="40"/>
      <c r="BC2817" s="39"/>
      <c r="BD2817" s="40"/>
      <c r="BE2817" s="39"/>
      <c r="BF2817" s="39"/>
      <c r="BG2817" s="39"/>
      <c r="BH2817" s="56"/>
      <c r="BI2817" s="56"/>
      <c r="BJ2817" s="133"/>
    </row>
    <row r="2818" spans="1:62" x14ac:dyDescent="0.3">
      <c r="A2818" s="9"/>
      <c r="B2818" s="76"/>
      <c r="C2818" s="9"/>
      <c r="D2818" s="9"/>
      <c r="E2818" s="9"/>
      <c r="F2818" s="15"/>
      <c r="G2818" s="5"/>
      <c r="H2818" s="5"/>
      <c r="I2818" s="9"/>
      <c r="J2818" s="9"/>
      <c r="K2818" s="9"/>
      <c r="L2818" s="9"/>
      <c r="M2818" s="9"/>
      <c r="N2818" s="9"/>
      <c r="O2818" s="9"/>
      <c r="P2818" s="9"/>
      <c r="Q2818" s="9"/>
      <c r="R2818" s="9"/>
      <c r="S2818" s="9"/>
      <c r="T2818" s="9"/>
      <c r="U2818" s="9"/>
      <c r="V2818" s="9"/>
      <c r="W2818" s="9"/>
      <c r="Y2818" s="17"/>
      <c r="AA2818" s="9"/>
      <c r="AB2818" s="9"/>
      <c r="AC2818" s="9"/>
      <c r="AD2818" s="9"/>
      <c r="AE2818" s="14"/>
      <c r="AF2818" s="14"/>
      <c r="AG2818" s="14"/>
      <c r="AH2818" s="14"/>
      <c r="AI2818" s="14"/>
      <c r="AJ2818" s="14"/>
      <c r="AK2818" s="6"/>
      <c r="AL2818" s="6"/>
      <c r="AM2818" s="6"/>
      <c r="AN2818" s="6"/>
      <c r="AO2818" s="6"/>
      <c r="AP2818" s="6"/>
      <c r="AQ2818" s="6"/>
      <c r="AR2818" s="6"/>
      <c r="AS2818" s="6"/>
      <c r="AT2818" s="6"/>
      <c r="AU2818" s="39"/>
      <c r="AV2818" s="39"/>
      <c r="AW2818" s="6"/>
      <c r="AX2818" s="6"/>
      <c r="AY2818" s="6"/>
      <c r="AZ2818" s="6"/>
      <c r="BA2818" s="6"/>
      <c r="BB2818" s="6"/>
      <c r="BC2818" s="6"/>
      <c r="BD2818" s="6"/>
      <c r="BE2818" s="6"/>
      <c r="BF2818" s="6"/>
      <c r="BG2818" s="6"/>
      <c r="BH2818" s="6"/>
      <c r="BI2818" s="6"/>
      <c r="BJ2818" s="6"/>
    </row>
    <row r="2819" spans="1:62" ht="13.5" customHeight="1" x14ac:dyDescent="0.35">
      <c r="A2819" s="120"/>
      <c r="B2819" s="19"/>
      <c r="C2819" s="1"/>
      <c r="D2819" s="9"/>
      <c r="E2819" s="1"/>
      <c r="F2819" s="15"/>
      <c r="G2819" s="37"/>
      <c r="H2819" s="5"/>
      <c r="I2819" s="22"/>
      <c r="J2819" s="22"/>
      <c r="K2819" s="22"/>
      <c r="L2819" s="60"/>
      <c r="M2819" s="60"/>
      <c r="N2819" s="60"/>
      <c r="O2819" s="60"/>
      <c r="P2819" s="60"/>
      <c r="Q2819" s="60"/>
      <c r="R2819" s="60"/>
      <c r="S2819" s="60"/>
      <c r="T2819" s="60"/>
      <c r="U2819" s="60"/>
      <c r="V2819" s="60"/>
      <c r="W2819" s="60"/>
      <c r="X2819" s="60"/>
      <c r="Y2819" s="59"/>
      <c r="Z2819" s="20"/>
      <c r="AA2819" s="60"/>
      <c r="AB2819" s="60"/>
      <c r="AC2819" s="60"/>
      <c r="AD2819" s="60"/>
      <c r="AE2819" s="22"/>
      <c r="AF2819" s="22"/>
      <c r="AG2819" s="22"/>
      <c r="AH2819" s="22"/>
      <c r="AI2819" s="22"/>
      <c r="AJ2819" s="22"/>
      <c r="AK2819" s="39"/>
      <c r="AL2819" s="39"/>
      <c r="AM2819" s="39"/>
      <c r="AN2819" s="39"/>
      <c r="AO2819" s="39"/>
      <c r="AP2819" s="39"/>
      <c r="AQ2819" s="39"/>
      <c r="AR2819" s="40"/>
      <c r="AS2819" s="39"/>
      <c r="AT2819" s="40"/>
      <c r="AU2819" s="39"/>
      <c r="AV2819" s="39"/>
      <c r="AW2819" s="39"/>
      <c r="AX2819" s="39"/>
      <c r="AY2819" s="39"/>
      <c r="AZ2819" s="40"/>
      <c r="BA2819" s="39"/>
      <c r="BB2819" s="40"/>
      <c r="BC2819" s="39"/>
      <c r="BD2819" s="40"/>
      <c r="BE2819" s="39"/>
      <c r="BF2819" s="39"/>
      <c r="BG2819" s="39"/>
      <c r="BH2819" s="56"/>
      <c r="BI2819" s="56"/>
      <c r="BJ2819" s="133"/>
    </row>
    <row r="2820" spans="1:62" ht="13.5" customHeight="1" x14ac:dyDescent="0.3">
      <c r="A2820" s="9"/>
      <c r="B2820" s="76"/>
      <c r="C2820" s="9"/>
      <c r="D2820" s="9"/>
      <c r="E2820" s="9"/>
      <c r="F2820" s="15"/>
      <c r="G2820" s="5"/>
      <c r="H2820" s="5"/>
      <c r="I2820" s="9"/>
      <c r="J2820" s="9"/>
      <c r="K2820" s="9"/>
      <c r="L2820" s="9"/>
      <c r="M2820" s="9"/>
      <c r="N2820" s="9"/>
      <c r="O2820" s="9"/>
      <c r="P2820" s="9"/>
      <c r="Q2820" s="9"/>
      <c r="R2820" s="9"/>
      <c r="S2820" s="9"/>
      <c r="T2820" s="9"/>
      <c r="U2820" s="9"/>
      <c r="V2820" s="9"/>
      <c r="W2820" s="9"/>
      <c r="Y2820" s="17"/>
      <c r="AA2820" s="9"/>
      <c r="AB2820" s="9"/>
      <c r="AC2820" s="9"/>
      <c r="AD2820" s="9"/>
      <c r="AE2820" s="14"/>
      <c r="AF2820" s="14"/>
      <c r="AG2820" s="14"/>
      <c r="AH2820" s="14"/>
      <c r="AI2820" s="14"/>
      <c r="AJ2820" s="14"/>
      <c r="AK2820" s="6"/>
      <c r="AL2820" s="6"/>
      <c r="AM2820" s="6"/>
      <c r="AN2820" s="6"/>
      <c r="AO2820" s="6"/>
      <c r="AP2820" s="6"/>
      <c r="AQ2820" s="6"/>
      <c r="AR2820" s="6"/>
      <c r="AS2820" s="6"/>
      <c r="AT2820" s="6"/>
      <c r="AU2820" s="39"/>
      <c r="AV2820" s="39"/>
      <c r="AW2820" s="6"/>
      <c r="AX2820" s="6"/>
      <c r="AY2820" s="6"/>
      <c r="AZ2820" s="6"/>
      <c r="BA2820" s="6"/>
      <c r="BB2820" s="6"/>
      <c r="BC2820" s="6"/>
      <c r="BD2820" s="6"/>
      <c r="BE2820" s="6"/>
      <c r="BF2820" s="6"/>
      <c r="BG2820" s="6"/>
      <c r="BH2820" s="6"/>
      <c r="BI2820" s="6"/>
      <c r="BJ2820" s="6"/>
    </row>
    <row r="2821" spans="1:62" x14ac:dyDescent="0.3">
      <c r="A2821" s="9"/>
      <c r="B2821" s="76"/>
      <c r="C2821" s="9"/>
      <c r="D2821" s="9"/>
      <c r="E2821" s="9"/>
      <c r="F2821" s="15"/>
      <c r="G2821" s="5"/>
      <c r="H2821" s="5"/>
      <c r="I2821" s="9"/>
      <c r="J2821" s="9"/>
      <c r="K2821" s="9"/>
      <c r="L2821" s="9"/>
      <c r="M2821" s="9"/>
      <c r="N2821" s="9"/>
      <c r="O2821" s="9"/>
      <c r="P2821" s="9"/>
      <c r="Q2821" s="9"/>
      <c r="R2821" s="9"/>
      <c r="S2821" s="9"/>
      <c r="T2821" s="9"/>
      <c r="U2821" s="9"/>
      <c r="V2821" s="8"/>
      <c r="W2821" s="8"/>
      <c r="X2821" s="7"/>
      <c r="Y2821" s="18"/>
      <c r="Z2821" s="7"/>
      <c r="AA2821" s="7"/>
      <c r="AB2821" s="7"/>
      <c r="AC2821" s="9"/>
      <c r="AD2821" s="8"/>
      <c r="AE2821" s="14"/>
      <c r="AF2821" s="14"/>
      <c r="AG2821" s="14"/>
      <c r="AH2821" s="14"/>
      <c r="AI2821" s="14"/>
      <c r="AJ2821" s="14"/>
      <c r="AK2821" s="5"/>
      <c r="AL2821" s="6"/>
      <c r="AM2821" s="5"/>
      <c r="AN2821" s="5"/>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row>
    <row r="2822" spans="1:62" x14ac:dyDescent="0.3">
      <c r="A2822" s="9"/>
      <c r="B2822" s="76"/>
      <c r="C2822" s="9"/>
      <c r="D2822" s="9"/>
      <c r="E2822" s="9"/>
      <c r="F2822" s="15"/>
      <c r="G2822" s="5"/>
      <c r="H2822" s="5"/>
      <c r="I2822" s="9"/>
      <c r="J2822" s="9"/>
      <c r="K2822" s="9"/>
      <c r="L2822" s="9"/>
      <c r="M2822" s="9"/>
      <c r="N2822" s="9"/>
      <c r="O2822" s="9"/>
      <c r="P2822" s="9"/>
      <c r="Q2822" s="9"/>
      <c r="R2822" s="9"/>
      <c r="S2822" s="9"/>
      <c r="T2822" s="9"/>
      <c r="U2822" s="9"/>
      <c r="V2822" s="9"/>
      <c r="W2822" s="9"/>
      <c r="Y2822" s="17"/>
      <c r="AA2822" s="9"/>
      <c r="AB2822" s="9"/>
      <c r="AC2822" s="9"/>
      <c r="AD2822" s="9"/>
      <c r="AE2822" s="14"/>
      <c r="AF2822" s="14"/>
      <c r="AG2822" s="14"/>
      <c r="AH2822" s="14"/>
      <c r="AI2822" s="14"/>
      <c r="AJ2822" s="14"/>
      <c r="AK2822" s="6"/>
      <c r="AL2822" s="6"/>
      <c r="AM2822" s="6"/>
      <c r="AN2822" s="6"/>
      <c r="AO2822" s="6"/>
      <c r="AP2822" s="6"/>
      <c r="AQ2822" s="6"/>
      <c r="AR2822" s="6"/>
      <c r="AS2822" s="6"/>
      <c r="AT2822" s="6"/>
      <c r="AU2822" s="39"/>
      <c r="AV2822" s="39"/>
      <c r="AW2822" s="6"/>
      <c r="AX2822" s="6"/>
      <c r="AY2822" s="6"/>
      <c r="AZ2822" s="6"/>
      <c r="BA2822" s="6"/>
      <c r="BB2822" s="6"/>
      <c r="BC2822" s="6"/>
      <c r="BD2822" s="6"/>
      <c r="BE2822" s="6"/>
      <c r="BF2822" s="6"/>
      <c r="BG2822" s="6"/>
      <c r="BH2822" s="6"/>
      <c r="BI2822" s="6"/>
      <c r="BJ2822" s="6"/>
    </row>
    <row r="2823" spans="1:62" x14ac:dyDescent="0.3">
      <c r="A2823" s="135"/>
      <c r="B2823" s="76"/>
      <c r="C2823" s="9"/>
      <c r="D2823" s="9"/>
      <c r="E2823" s="9"/>
      <c r="F2823" s="15"/>
      <c r="G2823" s="5"/>
      <c r="H2823" s="5"/>
      <c r="I2823" s="9"/>
      <c r="J2823" s="9"/>
      <c r="K2823" s="9"/>
      <c r="L2823" s="9"/>
      <c r="M2823" s="9"/>
      <c r="N2823" s="9"/>
      <c r="O2823" s="9"/>
      <c r="P2823" s="9"/>
      <c r="Q2823" s="9"/>
      <c r="R2823" s="9"/>
      <c r="S2823" s="9"/>
      <c r="T2823" s="9"/>
      <c r="U2823" s="9"/>
      <c r="V2823" s="8"/>
      <c r="W2823" s="8"/>
      <c r="X2823" s="7"/>
      <c r="Y2823" s="18"/>
      <c r="Z2823" s="7"/>
      <c r="AA2823" s="7"/>
      <c r="AB2823" s="7"/>
      <c r="AC2823" s="9"/>
      <c r="AD2823" s="8"/>
      <c r="AE2823" s="14"/>
      <c r="AF2823" s="14"/>
      <c r="AG2823" s="14"/>
      <c r="AH2823" s="14"/>
      <c r="AI2823" s="14"/>
      <c r="AJ2823" s="14"/>
      <c r="AK2823" s="136"/>
      <c r="AL2823" s="6"/>
      <c r="AM2823" s="5"/>
      <c r="AN2823" s="5"/>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row>
    <row r="2824" spans="1:62" x14ac:dyDescent="0.3">
      <c r="A2824" s="9"/>
      <c r="B2824" s="76"/>
      <c r="C2824" s="9"/>
      <c r="D2824" s="9"/>
      <c r="E2824" s="9"/>
      <c r="F2824" s="15"/>
      <c r="G2824" s="5"/>
      <c r="H2824" s="5"/>
      <c r="I2824" s="9"/>
      <c r="J2824" s="9"/>
      <c r="K2824" s="9"/>
      <c r="L2824" s="9"/>
      <c r="M2824" s="9"/>
      <c r="N2824" s="9"/>
      <c r="O2824" s="9"/>
      <c r="P2824" s="9"/>
      <c r="Q2824" s="9"/>
      <c r="R2824" s="9"/>
      <c r="S2824" s="9"/>
      <c r="T2824" s="9"/>
      <c r="U2824" s="9"/>
      <c r="V2824" s="8"/>
      <c r="W2824" s="8"/>
      <c r="X2824" s="7"/>
      <c r="Y2824" s="18"/>
      <c r="Z2824" s="7"/>
      <c r="AA2824" s="7"/>
      <c r="AB2824" s="7"/>
      <c r="AC2824" s="9"/>
      <c r="AD2824" s="8"/>
      <c r="AE2824" s="14"/>
      <c r="AF2824" s="14"/>
      <c r="AG2824" s="14"/>
      <c r="AH2824" s="14"/>
      <c r="AI2824" s="14"/>
      <c r="AJ2824" s="14"/>
      <c r="AK2824" s="5"/>
      <c r="AL2824" s="6"/>
      <c r="AM2824" s="5"/>
      <c r="AN2824" s="5"/>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row>
    <row r="2825" spans="1:62" x14ac:dyDescent="0.3">
      <c r="A2825" s="9"/>
      <c r="B2825" s="76"/>
      <c r="C2825" s="9"/>
      <c r="D2825" s="9"/>
      <c r="E2825" s="9"/>
      <c r="F2825" s="15"/>
      <c r="G2825" s="5"/>
      <c r="H2825" s="5"/>
      <c r="I2825" s="9"/>
      <c r="J2825" s="9"/>
      <c r="K2825" s="9"/>
      <c r="L2825" s="9"/>
      <c r="M2825" s="9"/>
      <c r="N2825" s="9"/>
      <c r="O2825" s="9"/>
      <c r="P2825" s="9"/>
      <c r="Q2825" s="9"/>
      <c r="R2825" s="9"/>
      <c r="S2825" s="9"/>
      <c r="T2825" s="9"/>
      <c r="U2825" s="9"/>
      <c r="V2825" s="9"/>
      <c r="W2825" s="9"/>
      <c r="Y2825" s="17"/>
      <c r="AA2825" s="9"/>
      <c r="AB2825" s="9"/>
      <c r="AC2825" s="9"/>
      <c r="AD2825" s="9"/>
      <c r="AE2825" s="14"/>
      <c r="AF2825" s="14"/>
      <c r="AG2825" s="14"/>
      <c r="AH2825" s="14"/>
      <c r="AI2825" s="14"/>
      <c r="AJ2825" s="14"/>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row>
    <row r="2826" spans="1:62" x14ac:dyDescent="0.3">
      <c r="A2826" s="135"/>
      <c r="B2826" s="76"/>
      <c r="C2826" s="9"/>
      <c r="D2826" s="9"/>
      <c r="E2826" s="9"/>
      <c r="F2826" s="15"/>
      <c r="G2826" s="5"/>
      <c r="H2826" s="5"/>
      <c r="I2826" s="9"/>
      <c r="J2826" s="9"/>
      <c r="K2826" s="9"/>
      <c r="L2826" s="9"/>
      <c r="M2826" s="9"/>
      <c r="N2826" s="9"/>
      <c r="O2826" s="9"/>
      <c r="P2826" s="9"/>
      <c r="Q2826" s="9"/>
      <c r="R2826" s="9"/>
      <c r="S2826" s="9"/>
      <c r="T2826" s="9"/>
      <c r="U2826" s="9"/>
      <c r="V2826" s="8"/>
      <c r="W2826" s="8"/>
      <c r="X2826" s="7"/>
      <c r="Y2826" s="18"/>
      <c r="Z2826" s="7"/>
      <c r="AA2826" s="7"/>
      <c r="AB2826" s="7"/>
      <c r="AC2826" s="9"/>
      <c r="AD2826" s="8"/>
      <c r="AE2826" s="14"/>
      <c r="AF2826" s="14"/>
      <c r="AG2826" s="14"/>
      <c r="AH2826" s="14"/>
      <c r="AI2826" s="14"/>
      <c r="AJ2826" s="14"/>
      <c r="AK2826" s="136"/>
      <c r="AL2826" s="6"/>
      <c r="AM2826" s="5"/>
      <c r="AN2826" s="5"/>
      <c r="AO2826" s="6"/>
      <c r="AP2826" s="6"/>
      <c r="AQ2826" s="6"/>
      <c r="AR2826" s="6"/>
      <c r="AS2826" s="6"/>
      <c r="AT2826" s="6"/>
      <c r="AU2826" s="39"/>
      <c r="AV2826" s="39"/>
      <c r="AW2826" s="6"/>
      <c r="AX2826" s="6"/>
      <c r="AY2826" s="6"/>
      <c r="AZ2826" s="6"/>
      <c r="BA2826" s="6"/>
      <c r="BB2826" s="6"/>
      <c r="BC2826" s="6"/>
      <c r="BD2826" s="6"/>
      <c r="BE2826" s="6"/>
      <c r="BF2826" s="6"/>
      <c r="BG2826" s="6"/>
      <c r="BH2826" s="6"/>
      <c r="BI2826" s="6"/>
      <c r="BJ2826" s="6"/>
    </row>
    <row r="2827" spans="1:62" ht="13.5" customHeight="1" x14ac:dyDescent="0.35">
      <c r="A2827" s="120"/>
      <c r="B2827" s="76"/>
      <c r="C2827" s="1"/>
      <c r="D2827" s="9"/>
      <c r="E2827" s="1"/>
      <c r="F2827" s="15"/>
      <c r="G2827" s="5"/>
      <c r="H2827" s="5"/>
      <c r="I2827" s="22"/>
      <c r="J2827" s="22"/>
      <c r="K2827" s="22"/>
      <c r="L2827" s="60"/>
      <c r="M2827" s="60"/>
      <c r="N2827" s="60"/>
      <c r="O2827" s="60"/>
      <c r="P2827" s="60"/>
      <c r="Q2827" s="60"/>
      <c r="R2827" s="60"/>
      <c r="S2827" s="60"/>
      <c r="T2827" s="60"/>
      <c r="U2827" s="60"/>
      <c r="V2827" s="60"/>
      <c r="W2827" s="60"/>
      <c r="X2827" s="60"/>
      <c r="Y2827" s="59"/>
      <c r="Z2827" s="20"/>
      <c r="AA2827" s="60"/>
      <c r="AB2827" s="60"/>
      <c r="AC2827" s="60"/>
      <c r="AD2827" s="60"/>
      <c r="AE2827" s="22"/>
      <c r="AF2827" s="22"/>
      <c r="AG2827" s="22"/>
      <c r="AH2827" s="22"/>
      <c r="AI2827" s="22"/>
      <c r="AJ2827" s="22"/>
      <c r="AK2827" s="39"/>
      <c r="AL2827" s="39"/>
      <c r="AM2827" s="39"/>
      <c r="AN2827" s="39"/>
      <c r="AO2827" s="39"/>
      <c r="AP2827" s="39"/>
      <c r="AQ2827" s="39"/>
      <c r="AR2827" s="40"/>
      <c r="AS2827" s="39"/>
      <c r="AT2827" s="40"/>
      <c r="AU2827" s="39"/>
      <c r="AV2827" s="39"/>
      <c r="AW2827" s="39"/>
      <c r="AX2827" s="39"/>
      <c r="AY2827" s="39"/>
      <c r="AZ2827" s="40"/>
      <c r="BA2827" s="39"/>
      <c r="BB2827" s="40"/>
      <c r="BC2827" s="39"/>
      <c r="BD2827" s="40"/>
      <c r="BE2827" s="39"/>
      <c r="BF2827" s="39"/>
      <c r="BG2827" s="39"/>
      <c r="BH2827" s="56"/>
      <c r="BI2827" s="56"/>
      <c r="BJ2827" s="133"/>
    </row>
    <row r="2828" spans="1:62" x14ac:dyDescent="0.3">
      <c r="A2828" s="135"/>
      <c r="B2828" s="76"/>
      <c r="C2828" s="9"/>
      <c r="D2828" s="9"/>
      <c r="E2828" s="9"/>
      <c r="F2828" s="15"/>
      <c r="G2828" s="5"/>
      <c r="H2828" s="5"/>
      <c r="I2828" s="9"/>
      <c r="J2828" s="9"/>
      <c r="K2828" s="9"/>
      <c r="L2828" s="9"/>
      <c r="M2828" s="9"/>
      <c r="N2828" s="9"/>
      <c r="O2828" s="9"/>
      <c r="P2828" s="9"/>
      <c r="Q2828" s="9"/>
      <c r="R2828" s="9"/>
      <c r="S2828" s="9"/>
      <c r="T2828" s="9"/>
      <c r="U2828" s="9"/>
      <c r="V2828" s="8"/>
      <c r="W2828" s="8"/>
      <c r="X2828" s="7"/>
      <c r="Y2828" s="18"/>
      <c r="Z2828" s="7"/>
      <c r="AA2828" s="7"/>
      <c r="AB2828" s="7"/>
      <c r="AC2828" s="9"/>
      <c r="AD2828" s="8"/>
      <c r="AE2828" s="14"/>
      <c r="AF2828" s="14"/>
      <c r="AG2828" s="14"/>
      <c r="AH2828" s="14"/>
      <c r="AI2828" s="14"/>
      <c r="AJ2828" s="14"/>
      <c r="AK2828" s="136"/>
      <c r="AL2828" s="6"/>
      <c r="AM2828" s="5"/>
      <c r="AN2828" s="5"/>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row>
    <row r="2829" spans="1:62" ht="13.5" customHeight="1" x14ac:dyDescent="0.35">
      <c r="A2829" s="120"/>
      <c r="B2829" s="19"/>
      <c r="C2829" s="9"/>
      <c r="D2829" s="9"/>
      <c r="E2829" s="1"/>
      <c r="F2829" s="15"/>
      <c r="G2829" s="37"/>
      <c r="H2829" s="5"/>
      <c r="I2829" s="22"/>
      <c r="J2829" s="22"/>
      <c r="K2829" s="22"/>
      <c r="L2829" s="60"/>
      <c r="M2829" s="60"/>
      <c r="N2829" s="60"/>
      <c r="O2829" s="60"/>
      <c r="P2829" s="60"/>
      <c r="Q2829" s="60"/>
      <c r="R2829" s="60"/>
      <c r="S2829" s="60"/>
      <c r="T2829" s="60"/>
      <c r="U2829" s="60"/>
      <c r="V2829" s="60"/>
      <c r="W2829" s="60"/>
      <c r="X2829" s="60"/>
      <c r="Y2829" s="59"/>
      <c r="Z2829" s="20"/>
      <c r="AA2829" s="60"/>
      <c r="AB2829" s="60"/>
      <c r="AC2829" s="60"/>
      <c r="AD2829" s="60"/>
      <c r="AE2829" s="22"/>
      <c r="AF2829" s="22"/>
      <c r="AG2829" s="22"/>
      <c r="AH2829" s="22"/>
      <c r="AI2829" s="22"/>
      <c r="AJ2829" s="22"/>
      <c r="AK2829" s="39"/>
      <c r="AL2829" s="39"/>
      <c r="AM2829" s="39"/>
      <c r="AN2829" s="39"/>
      <c r="AO2829" s="39"/>
      <c r="AP2829" s="39"/>
      <c r="AQ2829" s="39"/>
      <c r="AR2829" s="40"/>
      <c r="AS2829" s="39"/>
      <c r="AT2829" s="40"/>
      <c r="AU2829" s="39"/>
      <c r="AV2829" s="39"/>
      <c r="AW2829" s="39"/>
      <c r="AX2829" s="39"/>
      <c r="AY2829" s="39"/>
      <c r="AZ2829" s="40"/>
      <c r="BA2829" s="39"/>
      <c r="BB2829" s="40"/>
      <c r="BC2829" s="39"/>
      <c r="BD2829" s="40"/>
      <c r="BE2829" s="39"/>
      <c r="BF2829" s="39"/>
      <c r="BG2829" s="39"/>
      <c r="BH2829" s="56"/>
      <c r="BI2829" s="56"/>
      <c r="BJ2829" s="133"/>
    </row>
    <row r="2830" spans="1:62" ht="13.5" customHeight="1" x14ac:dyDescent="0.35">
      <c r="A2830" s="120"/>
      <c r="B2830" s="19"/>
      <c r="C2830" s="1"/>
      <c r="D2830" s="9"/>
      <c r="E2830" s="1"/>
      <c r="F2830" s="15"/>
      <c r="G2830" s="37"/>
      <c r="H2830" s="5"/>
      <c r="I2830" s="22"/>
      <c r="J2830" s="22"/>
      <c r="K2830" s="22"/>
      <c r="L2830" s="60"/>
      <c r="M2830" s="60"/>
      <c r="N2830" s="60"/>
      <c r="O2830" s="60"/>
      <c r="P2830" s="60"/>
      <c r="Q2830" s="60"/>
      <c r="R2830" s="60"/>
      <c r="S2830" s="60"/>
      <c r="T2830" s="60"/>
      <c r="U2830" s="60"/>
      <c r="V2830" s="60"/>
      <c r="W2830" s="60"/>
      <c r="X2830" s="60"/>
      <c r="Y2830" s="59"/>
      <c r="Z2830" s="20"/>
      <c r="AA2830" s="60"/>
      <c r="AB2830" s="60"/>
      <c r="AC2830" s="60"/>
      <c r="AD2830" s="60"/>
      <c r="AE2830" s="22"/>
      <c r="AF2830" s="22"/>
      <c r="AG2830" s="22"/>
      <c r="AH2830" s="22"/>
      <c r="AI2830" s="22"/>
      <c r="AJ2830" s="22"/>
      <c r="AK2830" s="39"/>
      <c r="AL2830" s="39"/>
      <c r="AM2830" s="39"/>
      <c r="AN2830" s="39"/>
      <c r="AO2830" s="39"/>
      <c r="AP2830" s="39"/>
      <c r="AQ2830" s="39"/>
      <c r="AR2830" s="40"/>
      <c r="AS2830" s="39"/>
      <c r="AT2830" s="40"/>
      <c r="AU2830" s="39"/>
      <c r="AV2830" s="39"/>
      <c r="AW2830" s="39"/>
      <c r="AX2830" s="39"/>
      <c r="AY2830" s="39"/>
      <c r="AZ2830" s="40"/>
      <c r="BA2830" s="39"/>
      <c r="BB2830" s="40"/>
      <c r="BC2830" s="39"/>
      <c r="BD2830" s="40"/>
      <c r="BE2830" s="39"/>
      <c r="BF2830" s="39"/>
      <c r="BG2830" s="39"/>
      <c r="BH2830" s="56"/>
      <c r="BI2830" s="56"/>
      <c r="BJ2830" s="133"/>
    </row>
    <row r="2831" spans="1:62" x14ac:dyDescent="0.3">
      <c r="A2831" s="135"/>
      <c r="B2831" s="76"/>
      <c r="C2831" s="9"/>
      <c r="D2831" s="9"/>
      <c r="E2831" s="9"/>
      <c r="F2831" s="15"/>
      <c r="G2831" s="5"/>
      <c r="H2831" s="5"/>
      <c r="I2831" s="9"/>
      <c r="J2831" s="9"/>
      <c r="K2831" s="9"/>
      <c r="L2831" s="9"/>
      <c r="M2831" s="9"/>
      <c r="N2831" s="9"/>
      <c r="O2831" s="9"/>
      <c r="P2831" s="9"/>
      <c r="Q2831" s="9"/>
      <c r="R2831" s="9"/>
      <c r="S2831" s="9"/>
      <c r="T2831" s="9"/>
      <c r="U2831" s="9"/>
      <c r="V2831" s="8"/>
      <c r="W2831" s="8"/>
      <c r="X2831" s="7"/>
      <c r="Y2831" s="18"/>
      <c r="Z2831" s="7"/>
      <c r="AA2831" s="7"/>
      <c r="AB2831" s="7"/>
      <c r="AC2831" s="9"/>
      <c r="AD2831" s="16"/>
      <c r="AE2831" s="14"/>
      <c r="AF2831" s="14"/>
      <c r="AG2831" s="14"/>
      <c r="AH2831" s="14"/>
      <c r="AI2831" s="14"/>
      <c r="AJ2831" s="14"/>
      <c r="AK2831" s="136"/>
      <c r="AL2831" s="6"/>
      <c r="AM2831" s="5"/>
      <c r="AN2831" s="5"/>
      <c r="AO2831" s="6"/>
      <c r="AP2831" s="6"/>
      <c r="AQ2831" s="6"/>
      <c r="AR2831" s="6"/>
      <c r="AS2831" s="6"/>
      <c r="AT2831" s="6"/>
      <c r="AU2831" s="6"/>
      <c r="AV2831" s="6"/>
      <c r="AW2831" s="6"/>
      <c r="AX2831" s="6"/>
      <c r="AY2831" s="6"/>
      <c r="AZ2831" s="17"/>
      <c r="BA2831" s="6"/>
      <c r="BB2831" s="6"/>
      <c r="BC2831" s="6"/>
      <c r="BD2831" s="6"/>
      <c r="BE2831" s="6"/>
      <c r="BF2831" s="6"/>
      <c r="BG2831" s="6"/>
      <c r="BH2831" s="6"/>
      <c r="BI2831" s="6"/>
      <c r="BJ2831" s="6"/>
    </row>
    <row r="2832" spans="1:62" ht="13.5" customHeight="1" x14ac:dyDescent="0.35">
      <c r="A2832" s="120"/>
      <c r="B2832" s="76"/>
      <c r="C2832" s="1"/>
      <c r="D2832" s="9"/>
      <c r="E2832" s="1"/>
      <c r="F2832" s="15"/>
      <c r="G2832" s="5"/>
      <c r="H2832" s="5"/>
      <c r="I2832" s="22"/>
      <c r="J2832" s="22"/>
      <c r="K2832" s="22"/>
      <c r="L2832" s="60"/>
      <c r="M2832" s="60"/>
      <c r="N2832" s="60"/>
      <c r="O2832" s="60"/>
      <c r="P2832" s="60"/>
      <c r="Q2832" s="60"/>
      <c r="R2832" s="60"/>
      <c r="S2832" s="60"/>
      <c r="T2832" s="60"/>
      <c r="U2832" s="60"/>
      <c r="V2832" s="60"/>
      <c r="W2832" s="60"/>
      <c r="X2832" s="60"/>
      <c r="Y2832" s="59"/>
      <c r="Z2832" s="20"/>
      <c r="AA2832" s="60"/>
      <c r="AB2832" s="60"/>
      <c r="AC2832" s="60"/>
      <c r="AD2832" s="60"/>
      <c r="AE2832" s="22"/>
      <c r="AF2832" s="22"/>
      <c r="AG2832" s="22"/>
      <c r="AH2832" s="22"/>
      <c r="AI2832" s="22"/>
      <c r="AJ2832" s="22"/>
      <c r="AK2832" s="39"/>
      <c r="AL2832" s="39"/>
      <c r="AM2832" s="39"/>
      <c r="AN2832" s="39"/>
      <c r="AO2832" s="39"/>
      <c r="AP2832" s="39"/>
      <c r="AQ2832" s="39"/>
      <c r="AR2832" s="40"/>
      <c r="AS2832" s="39"/>
      <c r="AT2832" s="40"/>
      <c r="AU2832" s="39"/>
      <c r="AV2832" s="39"/>
      <c r="AW2832" s="39"/>
      <c r="AX2832" s="39"/>
      <c r="AY2832" s="39"/>
      <c r="AZ2832" s="40"/>
      <c r="BA2832" s="39"/>
      <c r="BB2832" s="40"/>
      <c r="BC2832" s="39"/>
      <c r="BD2832" s="40"/>
      <c r="BE2832" s="39"/>
      <c r="BF2832" s="39"/>
      <c r="BG2832" s="39"/>
      <c r="BH2832" s="56"/>
      <c r="BI2832" s="56"/>
      <c r="BJ2832" s="133"/>
    </row>
    <row r="2833" spans="1:62" ht="13.5" customHeight="1" x14ac:dyDescent="0.35">
      <c r="A2833" s="120"/>
      <c r="B2833" s="76"/>
      <c r="C2833" s="1"/>
      <c r="D2833" s="9"/>
      <c r="E2833" s="1"/>
      <c r="F2833" s="15"/>
      <c r="G2833" s="5"/>
      <c r="H2833" s="5"/>
      <c r="I2833" s="22"/>
      <c r="J2833" s="22"/>
      <c r="K2833" s="22"/>
      <c r="L2833" s="60"/>
      <c r="M2833" s="60"/>
      <c r="N2833" s="60"/>
      <c r="O2833" s="60"/>
      <c r="P2833" s="60"/>
      <c r="Q2833" s="60"/>
      <c r="R2833" s="60"/>
      <c r="S2833" s="60"/>
      <c r="T2833" s="60"/>
      <c r="U2833" s="60"/>
      <c r="V2833" s="60"/>
      <c r="W2833" s="60"/>
      <c r="X2833" s="60"/>
      <c r="Y2833" s="59"/>
      <c r="Z2833" s="20"/>
      <c r="AA2833" s="60"/>
      <c r="AB2833" s="60"/>
      <c r="AC2833" s="60"/>
      <c r="AD2833" s="60"/>
      <c r="AE2833" s="22"/>
      <c r="AF2833" s="22"/>
      <c r="AG2833" s="22"/>
      <c r="AH2833" s="22"/>
      <c r="AI2833" s="22"/>
      <c r="AJ2833" s="22"/>
      <c r="AK2833" s="39"/>
      <c r="AL2833" s="39"/>
      <c r="AM2833" s="39"/>
      <c r="AN2833" s="39"/>
      <c r="AO2833" s="39"/>
      <c r="AP2833" s="39"/>
      <c r="AQ2833" s="39"/>
      <c r="AR2833" s="40"/>
      <c r="AS2833" s="39"/>
      <c r="AT2833" s="40"/>
      <c r="AU2833" s="39"/>
      <c r="AV2833" s="39"/>
      <c r="AW2833" s="39"/>
      <c r="AX2833" s="39"/>
      <c r="AY2833" s="39"/>
      <c r="AZ2833" s="40"/>
      <c r="BA2833" s="39"/>
      <c r="BB2833" s="40"/>
      <c r="BC2833" s="39"/>
      <c r="BD2833" s="40"/>
      <c r="BE2833" s="39"/>
      <c r="BF2833" s="39"/>
      <c r="BG2833" s="39"/>
      <c r="BH2833" s="56"/>
      <c r="BI2833" s="56"/>
      <c r="BJ2833" s="133"/>
    </row>
    <row r="2834" spans="1:62" x14ac:dyDescent="0.3">
      <c r="A2834" s="9"/>
      <c r="B2834" s="76"/>
      <c r="C2834" s="9"/>
      <c r="D2834" s="9"/>
      <c r="E2834" s="9"/>
      <c r="F2834" s="15"/>
      <c r="G2834" s="5"/>
      <c r="H2834" s="5"/>
      <c r="I2834" s="9"/>
      <c r="J2834" s="9"/>
      <c r="K2834" s="9"/>
      <c r="L2834" s="9"/>
      <c r="M2834" s="9"/>
      <c r="N2834" s="9"/>
      <c r="O2834" s="9"/>
      <c r="P2834" s="9"/>
      <c r="Q2834" s="9"/>
      <c r="R2834" s="9"/>
      <c r="S2834" s="9"/>
      <c r="T2834" s="9"/>
      <c r="U2834" s="9"/>
      <c r="V2834" s="9"/>
      <c r="W2834" s="9"/>
      <c r="Y2834" s="17"/>
      <c r="AA2834" s="9"/>
      <c r="AB2834" s="9"/>
      <c r="AC2834" s="9"/>
      <c r="AD2834" s="9"/>
      <c r="AE2834" s="14"/>
      <c r="AF2834" s="14"/>
      <c r="AG2834" s="14"/>
      <c r="AH2834" s="14"/>
      <c r="AI2834" s="14"/>
      <c r="AJ2834" s="14"/>
      <c r="AK2834" s="6"/>
      <c r="AL2834" s="6"/>
      <c r="AM2834" s="6"/>
      <c r="AN2834" s="6"/>
      <c r="AO2834" s="6"/>
      <c r="AP2834" s="6"/>
      <c r="AQ2834" s="6"/>
      <c r="AR2834" s="6"/>
      <c r="AS2834" s="6"/>
      <c r="AT2834" s="6"/>
      <c r="AU2834" s="39"/>
      <c r="AV2834" s="39"/>
      <c r="AW2834" s="6"/>
      <c r="AX2834" s="6"/>
      <c r="AY2834" s="6"/>
      <c r="AZ2834" s="6"/>
      <c r="BA2834" s="6"/>
      <c r="BB2834" s="6"/>
      <c r="BC2834" s="6"/>
      <c r="BD2834" s="6"/>
      <c r="BE2834" s="6"/>
      <c r="BF2834" s="6"/>
      <c r="BG2834" s="6"/>
      <c r="BH2834" s="6"/>
      <c r="BI2834" s="6"/>
      <c r="BJ2834" s="6"/>
    </row>
    <row r="2835" spans="1:62" x14ac:dyDescent="0.3">
      <c r="A2835" s="135"/>
      <c r="B2835" s="76"/>
      <c r="C2835" s="9"/>
      <c r="D2835" s="9"/>
      <c r="E2835" s="9"/>
      <c r="F2835" s="15"/>
      <c r="G2835" s="5"/>
      <c r="H2835" s="5"/>
      <c r="I2835" s="9"/>
      <c r="J2835" s="9"/>
      <c r="K2835" s="9"/>
      <c r="L2835" s="9"/>
      <c r="M2835" s="9"/>
      <c r="N2835" s="9"/>
      <c r="O2835" s="9"/>
      <c r="P2835" s="9"/>
      <c r="Q2835" s="9"/>
      <c r="R2835" s="9"/>
      <c r="S2835" s="9"/>
      <c r="T2835" s="9"/>
      <c r="U2835" s="9"/>
      <c r="V2835" s="8"/>
      <c r="W2835" s="8"/>
      <c r="X2835" s="7"/>
      <c r="Y2835" s="18"/>
      <c r="Z2835" s="7"/>
      <c r="AA2835" s="7"/>
      <c r="AB2835" s="7"/>
      <c r="AC2835" s="9"/>
      <c r="AD2835" s="8"/>
      <c r="AE2835" s="14"/>
      <c r="AF2835" s="14"/>
      <c r="AG2835" s="14"/>
      <c r="AH2835" s="14"/>
      <c r="AI2835" s="14"/>
      <c r="AJ2835" s="14"/>
      <c r="AK2835" s="136"/>
      <c r="AL2835" s="6"/>
      <c r="AM2835" s="5"/>
      <c r="AN2835" s="5"/>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row>
    <row r="2836" spans="1:62" ht="15" x14ac:dyDescent="0.35">
      <c r="A2836" s="9"/>
      <c r="B2836" s="76"/>
      <c r="C2836" s="9"/>
      <c r="D2836" s="9"/>
      <c r="E2836" s="9"/>
      <c r="F2836" s="15"/>
      <c r="G2836" s="5"/>
      <c r="H2836" s="5"/>
      <c r="I2836" s="9"/>
      <c r="J2836" s="9"/>
      <c r="K2836" s="9"/>
      <c r="L2836" s="9"/>
      <c r="M2836" s="9"/>
      <c r="N2836" s="9"/>
      <c r="O2836" s="9"/>
      <c r="P2836" s="9"/>
      <c r="Q2836" s="9"/>
      <c r="R2836" s="9"/>
      <c r="S2836" s="9"/>
      <c r="T2836" s="9"/>
      <c r="U2836" s="9"/>
      <c r="V2836" s="9"/>
      <c r="W2836" s="9"/>
      <c r="Y2836" s="17"/>
      <c r="AA2836" s="9"/>
      <c r="AB2836" s="9"/>
      <c r="AC2836" s="9"/>
      <c r="AD2836" s="9"/>
      <c r="AE2836" s="14"/>
      <c r="AF2836" s="14"/>
      <c r="AG2836" s="14"/>
      <c r="AH2836" s="14"/>
      <c r="AI2836" s="14"/>
      <c r="AJ2836" s="14"/>
      <c r="AK2836" s="6"/>
      <c r="AL2836" s="6"/>
      <c r="AM2836" s="6"/>
      <c r="AN2836" s="6"/>
      <c r="AO2836" s="6"/>
      <c r="AP2836" s="6"/>
      <c r="AQ2836" s="6"/>
      <c r="AR2836" s="6"/>
      <c r="AS2836" s="6"/>
      <c r="AT2836" s="6"/>
      <c r="AU2836" s="39"/>
      <c r="AV2836" s="39"/>
      <c r="AW2836" s="6"/>
      <c r="AX2836" s="6"/>
      <c r="AY2836" s="6"/>
      <c r="AZ2836" s="6"/>
      <c r="BA2836" s="6"/>
      <c r="BB2836" s="6"/>
      <c r="BC2836" s="6"/>
      <c r="BD2836" s="6"/>
      <c r="BE2836" s="6"/>
      <c r="BF2836" s="6"/>
      <c r="BG2836" s="6"/>
      <c r="BH2836" s="6"/>
      <c r="BI2836" s="6"/>
      <c r="BJ2836" s="137"/>
    </row>
    <row r="2837" spans="1:62" x14ac:dyDescent="0.3">
      <c r="A2837" s="9"/>
      <c r="B2837" s="76"/>
      <c r="C2837" s="9"/>
      <c r="D2837" s="9"/>
      <c r="E2837" s="9"/>
      <c r="F2837" s="15"/>
      <c r="G2837" s="5"/>
      <c r="H2837" s="5"/>
      <c r="I2837" s="9"/>
      <c r="J2837" s="9"/>
      <c r="K2837" s="9"/>
      <c r="L2837" s="9"/>
      <c r="M2837" s="9"/>
      <c r="N2837" s="9"/>
      <c r="O2837" s="9"/>
      <c r="P2837" s="9"/>
      <c r="Q2837" s="9"/>
      <c r="R2837" s="9"/>
      <c r="S2837" s="9"/>
      <c r="T2837" s="9"/>
      <c r="U2837" s="9"/>
      <c r="V2837" s="8"/>
      <c r="W2837" s="8"/>
      <c r="X2837" s="7"/>
      <c r="Y2837" s="18"/>
      <c r="Z2837" s="7"/>
      <c r="AA2837" s="7"/>
      <c r="AB2837" s="7"/>
      <c r="AC2837" s="9"/>
      <c r="AD2837" s="8"/>
      <c r="AE2837" s="14"/>
      <c r="AF2837" s="14"/>
      <c r="AG2837" s="14"/>
      <c r="AH2837" s="14"/>
      <c r="AI2837" s="14"/>
      <c r="AJ2837" s="14"/>
      <c r="AK2837" s="5"/>
      <c r="AL2837" s="6"/>
      <c r="AM2837" s="5"/>
      <c r="AN2837" s="5"/>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row>
    <row r="2838" spans="1:62" ht="13.5" customHeight="1" x14ac:dyDescent="0.35">
      <c r="A2838" s="120"/>
      <c r="B2838" s="19"/>
      <c r="C2838" s="1"/>
      <c r="D2838" s="9"/>
      <c r="E2838" s="1"/>
      <c r="F2838" s="15"/>
      <c r="G2838" s="37"/>
      <c r="H2838" s="5"/>
      <c r="I2838" s="22"/>
      <c r="J2838" s="22"/>
      <c r="K2838" s="22"/>
      <c r="L2838" s="60"/>
      <c r="M2838" s="60"/>
      <c r="N2838" s="60"/>
      <c r="O2838" s="60"/>
      <c r="P2838" s="60"/>
      <c r="Q2838" s="60"/>
      <c r="R2838" s="60"/>
      <c r="S2838" s="60"/>
      <c r="T2838" s="60"/>
      <c r="U2838" s="60"/>
      <c r="V2838" s="60"/>
      <c r="W2838" s="60"/>
      <c r="X2838" s="60"/>
      <c r="Y2838" s="59"/>
      <c r="Z2838" s="20"/>
      <c r="AA2838" s="60"/>
      <c r="AB2838" s="60"/>
      <c r="AC2838" s="60"/>
      <c r="AD2838" s="60"/>
      <c r="AE2838" s="22"/>
      <c r="AF2838" s="22"/>
      <c r="AG2838" s="22"/>
      <c r="AH2838" s="22"/>
      <c r="AI2838" s="22"/>
      <c r="AJ2838" s="22"/>
      <c r="AK2838" s="39"/>
      <c r="AL2838" s="39"/>
      <c r="AM2838" s="39"/>
      <c r="AN2838" s="39"/>
      <c r="AO2838" s="39"/>
      <c r="AP2838" s="39"/>
      <c r="AQ2838" s="39"/>
      <c r="AR2838" s="40"/>
      <c r="AS2838" s="39"/>
      <c r="AT2838" s="40"/>
      <c r="AU2838" s="39"/>
      <c r="AV2838" s="39"/>
      <c r="AW2838" s="39"/>
      <c r="AX2838" s="39"/>
      <c r="AY2838" s="39"/>
      <c r="AZ2838" s="40"/>
      <c r="BA2838" s="39"/>
      <c r="BB2838" s="40"/>
      <c r="BC2838" s="39"/>
      <c r="BD2838" s="40"/>
      <c r="BE2838" s="39"/>
      <c r="BF2838" s="39"/>
      <c r="BG2838" s="39"/>
      <c r="BH2838" s="56"/>
      <c r="BI2838" s="56"/>
      <c r="BJ2838" s="133"/>
    </row>
    <row r="2839" spans="1:62" ht="13.5" customHeight="1" x14ac:dyDescent="0.35">
      <c r="A2839" s="120"/>
      <c r="B2839" s="19"/>
      <c r="C2839" s="1"/>
      <c r="D2839" s="9"/>
      <c r="E2839" s="1"/>
      <c r="F2839" s="15"/>
      <c r="G2839" s="37"/>
      <c r="H2839" s="5"/>
      <c r="I2839" s="22"/>
      <c r="J2839" s="22"/>
      <c r="K2839" s="22"/>
      <c r="L2839" s="60"/>
      <c r="M2839" s="60"/>
      <c r="N2839" s="60"/>
      <c r="O2839" s="60"/>
      <c r="P2839" s="60"/>
      <c r="Q2839" s="60"/>
      <c r="R2839" s="60"/>
      <c r="S2839" s="60"/>
      <c r="T2839" s="60"/>
      <c r="U2839" s="60"/>
      <c r="V2839" s="60"/>
      <c r="W2839" s="60"/>
      <c r="X2839" s="60"/>
      <c r="Y2839" s="59"/>
      <c r="Z2839" s="20"/>
      <c r="AA2839" s="60"/>
      <c r="AB2839" s="60"/>
      <c r="AC2839" s="60"/>
      <c r="AD2839" s="60"/>
      <c r="AE2839" s="22"/>
      <c r="AF2839" s="22"/>
      <c r="AG2839" s="22"/>
      <c r="AH2839" s="22"/>
      <c r="AI2839" s="22"/>
      <c r="AJ2839" s="22"/>
      <c r="AK2839" s="39"/>
      <c r="AL2839" s="39"/>
      <c r="AM2839" s="39"/>
      <c r="AN2839" s="39"/>
      <c r="AO2839" s="39"/>
      <c r="AP2839" s="39"/>
      <c r="AQ2839" s="39"/>
      <c r="AR2839" s="40"/>
      <c r="AS2839" s="39"/>
      <c r="AT2839" s="40"/>
      <c r="AU2839" s="39"/>
      <c r="AV2839" s="39"/>
      <c r="AW2839" s="39"/>
      <c r="AX2839" s="39"/>
      <c r="AY2839" s="39"/>
      <c r="AZ2839" s="40"/>
      <c r="BA2839" s="39"/>
      <c r="BB2839" s="40"/>
      <c r="BC2839" s="39"/>
      <c r="BD2839" s="40"/>
      <c r="BE2839" s="39"/>
      <c r="BF2839" s="39"/>
      <c r="BG2839" s="39"/>
      <c r="BH2839" s="56"/>
      <c r="BI2839" s="56"/>
      <c r="BJ2839" s="133"/>
    </row>
    <row r="2840" spans="1:62" ht="13.5" customHeight="1" x14ac:dyDescent="0.35">
      <c r="A2840" s="120"/>
      <c r="B2840" s="76"/>
      <c r="C2840" s="1"/>
      <c r="D2840" s="9"/>
      <c r="E2840" s="1"/>
      <c r="F2840" s="15"/>
      <c r="G2840" s="5"/>
      <c r="H2840" s="5"/>
      <c r="I2840" s="22"/>
      <c r="J2840" s="22"/>
      <c r="K2840" s="22"/>
      <c r="L2840" s="60"/>
      <c r="M2840" s="60"/>
      <c r="N2840" s="60"/>
      <c r="O2840" s="60"/>
      <c r="P2840" s="60"/>
      <c r="Q2840" s="60"/>
      <c r="R2840" s="60"/>
      <c r="S2840" s="60"/>
      <c r="T2840" s="60"/>
      <c r="U2840" s="60"/>
      <c r="V2840" s="60"/>
      <c r="W2840" s="60"/>
      <c r="X2840" s="60"/>
      <c r="Y2840" s="59"/>
      <c r="Z2840" s="20"/>
      <c r="AA2840" s="60"/>
      <c r="AB2840" s="60"/>
      <c r="AC2840" s="60"/>
      <c r="AD2840" s="60"/>
      <c r="AE2840" s="22"/>
      <c r="AF2840" s="22"/>
      <c r="AG2840" s="22"/>
      <c r="AH2840" s="22"/>
      <c r="AI2840" s="22"/>
      <c r="AJ2840" s="22"/>
      <c r="AK2840" s="39"/>
      <c r="AL2840" s="39"/>
      <c r="AM2840" s="39"/>
      <c r="AN2840" s="39"/>
      <c r="AO2840" s="39"/>
      <c r="AP2840" s="39"/>
      <c r="AQ2840" s="39"/>
      <c r="AR2840" s="40"/>
      <c r="AS2840" s="39"/>
      <c r="AT2840" s="40"/>
      <c r="AU2840" s="39"/>
      <c r="AV2840" s="39"/>
      <c r="AW2840" s="39"/>
      <c r="AX2840" s="39"/>
      <c r="AY2840" s="39"/>
      <c r="AZ2840" s="40"/>
      <c r="BA2840" s="39"/>
      <c r="BB2840" s="40"/>
      <c r="BC2840" s="39"/>
      <c r="BD2840" s="40"/>
      <c r="BE2840" s="39"/>
      <c r="BF2840" s="39"/>
      <c r="BG2840" s="39"/>
      <c r="BH2840" s="56"/>
      <c r="BI2840" s="56"/>
      <c r="BJ2840" s="133"/>
    </row>
    <row r="2841" spans="1:62" x14ac:dyDescent="0.3">
      <c r="A2841" s="9"/>
      <c r="B2841" s="76"/>
      <c r="C2841" s="9"/>
      <c r="D2841" s="9"/>
      <c r="E2841" s="9"/>
      <c r="F2841" s="15"/>
      <c r="G2841" s="5"/>
      <c r="H2841" s="5"/>
      <c r="I2841" s="9"/>
      <c r="J2841" s="9"/>
      <c r="K2841" s="9"/>
      <c r="L2841" s="9"/>
      <c r="M2841" s="9"/>
      <c r="N2841" s="9"/>
      <c r="O2841" s="9"/>
      <c r="P2841" s="9"/>
      <c r="Q2841" s="9"/>
      <c r="R2841" s="9"/>
      <c r="S2841" s="9"/>
      <c r="T2841" s="9"/>
      <c r="U2841" s="9"/>
      <c r="V2841" s="8"/>
      <c r="W2841" s="8"/>
      <c r="X2841" s="7"/>
      <c r="Y2841" s="18"/>
      <c r="Z2841" s="7"/>
      <c r="AA2841" s="7"/>
      <c r="AB2841" s="7"/>
      <c r="AC2841" s="9"/>
      <c r="AD2841" s="8"/>
      <c r="AE2841" s="14"/>
      <c r="AF2841" s="14"/>
      <c r="AG2841" s="14"/>
      <c r="AH2841" s="14"/>
      <c r="AI2841" s="14"/>
      <c r="AJ2841" s="14"/>
      <c r="AK2841" s="5"/>
      <c r="AL2841" s="6"/>
      <c r="AM2841" s="5"/>
      <c r="AN2841" s="5"/>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row>
    <row r="2842" spans="1:62" ht="13.5" customHeight="1" x14ac:dyDescent="0.35">
      <c r="A2842" s="120"/>
      <c r="B2842" s="19"/>
      <c r="C2842" s="1"/>
      <c r="D2842" s="9"/>
      <c r="E2842" s="1"/>
      <c r="F2842" s="15"/>
      <c r="G2842" s="37"/>
      <c r="H2842" s="5"/>
      <c r="I2842" s="22"/>
      <c r="J2842" s="22"/>
      <c r="K2842" s="22"/>
      <c r="L2842" s="60"/>
      <c r="M2842" s="60"/>
      <c r="N2842" s="60"/>
      <c r="O2842" s="60"/>
      <c r="P2842" s="60"/>
      <c r="Q2842" s="60"/>
      <c r="R2842" s="60"/>
      <c r="S2842" s="60"/>
      <c r="T2842" s="60"/>
      <c r="U2842" s="60"/>
      <c r="V2842" s="60"/>
      <c r="W2842" s="60"/>
      <c r="X2842" s="60"/>
      <c r="Y2842" s="59"/>
      <c r="Z2842" s="20"/>
      <c r="AA2842" s="60"/>
      <c r="AB2842" s="60"/>
      <c r="AC2842" s="60"/>
      <c r="AD2842" s="60"/>
      <c r="AE2842" s="22"/>
      <c r="AF2842" s="22"/>
      <c r="AG2842" s="22"/>
      <c r="AH2842" s="22"/>
      <c r="AI2842" s="22"/>
      <c r="AJ2842" s="22"/>
      <c r="AK2842" s="39"/>
      <c r="AL2842" s="39"/>
      <c r="AM2842" s="39"/>
      <c r="AN2842" s="39"/>
      <c r="AO2842" s="39"/>
      <c r="AP2842" s="39"/>
      <c r="AQ2842" s="39"/>
      <c r="AR2842" s="40"/>
      <c r="AS2842" s="39"/>
      <c r="AT2842" s="40"/>
      <c r="AU2842" s="39"/>
      <c r="AV2842" s="39"/>
      <c r="AW2842" s="39"/>
      <c r="AX2842" s="39"/>
      <c r="AY2842" s="39"/>
      <c r="AZ2842" s="40"/>
      <c r="BA2842" s="39"/>
      <c r="BB2842" s="40"/>
      <c r="BC2842" s="39"/>
      <c r="BD2842" s="40"/>
      <c r="BE2842" s="39"/>
      <c r="BF2842" s="39"/>
      <c r="BG2842" s="39"/>
      <c r="BH2842" s="56"/>
      <c r="BI2842" s="56"/>
      <c r="BJ2842" s="133"/>
    </row>
    <row r="2843" spans="1:62" ht="13.5" customHeight="1" x14ac:dyDescent="0.35">
      <c r="A2843" s="120"/>
      <c r="B2843" s="76"/>
      <c r="C2843" s="1"/>
      <c r="D2843" s="9"/>
      <c r="E2843" s="1"/>
      <c r="F2843" s="15"/>
      <c r="G2843" s="5"/>
      <c r="H2843" s="5"/>
      <c r="I2843" s="22"/>
      <c r="J2843" s="22"/>
      <c r="K2843" s="22"/>
      <c r="L2843" s="60"/>
      <c r="M2843" s="60"/>
      <c r="N2843" s="60"/>
      <c r="O2843" s="60"/>
      <c r="P2843" s="60"/>
      <c r="Q2843" s="60"/>
      <c r="R2843" s="60"/>
      <c r="S2843" s="60"/>
      <c r="T2843" s="60"/>
      <c r="U2843" s="60"/>
      <c r="V2843" s="60"/>
      <c r="W2843" s="60"/>
      <c r="X2843" s="60"/>
      <c r="Y2843" s="59"/>
      <c r="Z2843" s="20"/>
      <c r="AA2843" s="60"/>
      <c r="AB2843" s="60"/>
      <c r="AC2843" s="60"/>
      <c r="AD2843" s="60"/>
      <c r="AE2843" s="22"/>
      <c r="AF2843" s="22"/>
      <c r="AG2843" s="22"/>
      <c r="AH2843" s="22"/>
      <c r="AI2843" s="22"/>
      <c r="AJ2843" s="22"/>
      <c r="AK2843" s="39"/>
      <c r="AL2843" s="39"/>
      <c r="AM2843" s="39"/>
      <c r="AN2843" s="39"/>
      <c r="AO2843" s="39"/>
      <c r="AP2843" s="39"/>
      <c r="AQ2843" s="39"/>
      <c r="AR2843" s="40"/>
      <c r="AS2843" s="39"/>
      <c r="AT2843" s="40"/>
      <c r="AU2843" s="39"/>
      <c r="AV2843" s="39"/>
      <c r="AW2843" s="39"/>
      <c r="AX2843" s="39"/>
      <c r="AY2843" s="39"/>
      <c r="AZ2843" s="40"/>
      <c r="BA2843" s="39"/>
      <c r="BB2843" s="40"/>
      <c r="BC2843" s="39"/>
      <c r="BD2843" s="40"/>
      <c r="BE2843" s="39"/>
      <c r="BF2843" s="39"/>
      <c r="BG2843" s="39"/>
      <c r="BH2843" s="56"/>
      <c r="BI2843" s="56"/>
      <c r="BJ2843" s="133"/>
    </row>
    <row r="2844" spans="1:62" x14ac:dyDescent="0.3">
      <c r="A2844" s="9"/>
      <c r="B2844" s="76"/>
      <c r="C2844" s="9"/>
      <c r="D2844" s="9"/>
      <c r="E2844" s="9"/>
      <c r="F2844" s="15"/>
      <c r="G2844" s="5"/>
      <c r="H2844" s="5"/>
      <c r="I2844" s="9"/>
      <c r="J2844" s="9"/>
      <c r="K2844" s="9"/>
      <c r="L2844" s="9"/>
      <c r="M2844" s="9"/>
      <c r="N2844" s="9"/>
      <c r="O2844" s="9"/>
      <c r="P2844" s="9"/>
      <c r="Q2844" s="9"/>
      <c r="R2844" s="9"/>
      <c r="S2844" s="9"/>
      <c r="T2844" s="9"/>
      <c r="U2844" s="9"/>
      <c r="V2844" s="8"/>
      <c r="W2844" s="8"/>
      <c r="X2844" s="7"/>
      <c r="Y2844" s="18"/>
      <c r="Z2844" s="7"/>
      <c r="AA2844" s="7"/>
      <c r="AB2844" s="7"/>
      <c r="AC2844" s="9"/>
      <c r="AD2844" s="8"/>
      <c r="AE2844" s="14"/>
      <c r="AF2844" s="14"/>
      <c r="AG2844" s="14"/>
      <c r="AH2844" s="14"/>
      <c r="AI2844" s="14"/>
      <c r="AJ2844" s="14"/>
      <c r="AK2844" s="5"/>
      <c r="AL2844" s="6"/>
      <c r="AM2844" s="5"/>
      <c r="AN2844" s="5"/>
      <c r="AO2844" s="6"/>
      <c r="AP2844" s="6"/>
      <c r="AQ2844" s="6"/>
      <c r="AR2844" s="6"/>
      <c r="AS2844" s="6"/>
      <c r="AT2844" s="6"/>
      <c r="AU2844" s="39"/>
      <c r="AV2844" s="39"/>
      <c r="AW2844" s="6"/>
      <c r="AX2844" s="6"/>
      <c r="AY2844" s="6"/>
      <c r="AZ2844" s="6"/>
      <c r="BA2844" s="6"/>
      <c r="BB2844" s="6"/>
      <c r="BC2844" s="6"/>
      <c r="BD2844" s="6"/>
      <c r="BE2844" s="6"/>
      <c r="BF2844" s="6"/>
      <c r="BG2844" s="6"/>
      <c r="BH2844" s="6"/>
      <c r="BI2844" s="6"/>
      <c r="BJ2844" s="6"/>
    </row>
    <row r="2845" spans="1:62" ht="13.5" customHeight="1" x14ac:dyDescent="0.35">
      <c r="A2845" s="120"/>
      <c r="B2845" s="76"/>
      <c r="C2845" s="1"/>
      <c r="D2845" s="9"/>
      <c r="E2845" s="1"/>
      <c r="F2845" s="15"/>
      <c r="G2845" s="5"/>
      <c r="H2845" s="5"/>
      <c r="I2845" s="22"/>
      <c r="J2845" s="22"/>
      <c r="K2845" s="22"/>
      <c r="L2845" s="60"/>
      <c r="M2845" s="60"/>
      <c r="N2845" s="60"/>
      <c r="O2845" s="60"/>
      <c r="P2845" s="60"/>
      <c r="Q2845" s="60"/>
      <c r="R2845" s="60"/>
      <c r="S2845" s="60"/>
      <c r="T2845" s="60"/>
      <c r="U2845" s="60"/>
      <c r="V2845" s="60"/>
      <c r="W2845" s="60"/>
      <c r="X2845" s="60"/>
      <c r="Y2845" s="59"/>
      <c r="Z2845" s="20"/>
      <c r="AA2845" s="60"/>
      <c r="AB2845" s="60"/>
      <c r="AC2845" s="60"/>
      <c r="AD2845" s="60"/>
      <c r="AE2845" s="22"/>
      <c r="AF2845" s="22"/>
      <c r="AG2845" s="22"/>
      <c r="AH2845" s="22"/>
      <c r="AI2845" s="22"/>
      <c r="AJ2845" s="22"/>
      <c r="AK2845" s="39"/>
      <c r="AL2845" s="39"/>
      <c r="AM2845" s="39"/>
      <c r="AN2845" s="39"/>
      <c r="AO2845" s="39"/>
      <c r="AP2845" s="39"/>
      <c r="AQ2845" s="39"/>
      <c r="AR2845" s="40"/>
      <c r="AS2845" s="39"/>
      <c r="AT2845" s="40"/>
      <c r="AU2845" s="39"/>
      <c r="AV2845" s="39"/>
      <c r="AW2845" s="39"/>
      <c r="AX2845" s="39"/>
      <c r="AY2845" s="39"/>
      <c r="AZ2845" s="40"/>
      <c r="BA2845" s="39"/>
      <c r="BB2845" s="40"/>
      <c r="BC2845" s="39"/>
      <c r="BD2845" s="40"/>
      <c r="BE2845" s="39"/>
      <c r="BF2845" s="39"/>
      <c r="BG2845" s="39"/>
      <c r="BH2845" s="56"/>
      <c r="BI2845" s="56"/>
      <c r="BJ2845" s="133"/>
    </row>
    <row r="2846" spans="1:62" x14ac:dyDescent="0.3">
      <c r="A2846" s="9"/>
      <c r="B2846" s="76"/>
      <c r="C2846" s="9"/>
      <c r="D2846" s="9"/>
      <c r="E2846" s="9"/>
      <c r="F2846" s="15"/>
      <c r="G2846" s="5"/>
      <c r="H2846" s="5"/>
      <c r="I2846" s="9"/>
      <c r="J2846" s="9"/>
      <c r="K2846" s="9"/>
      <c r="L2846" s="9"/>
      <c r="M2846" s="9"/>
      <c r="N2846" s="9"/>
      <c r="O2846" s="9"/>
      <c r="P2846" s="9"/>
      <c r="Q2846" s="9"/>
      <c r="R2846" s="9"/>
      <c r="S2846" s="9"/>
      <c r="T2846" s="9"/>
      <c r="U2846" s="9"/>
      <c r="V2846" s="9"/>
      <c r="W2846" s="9"/>
      <c r="Y2846" s="17"/>
      <c r="AA2846" s="9"/>
      <c r="AB2846" s="9"/>
      <c r="AC2846" s="9"/>
      <c r="AD2846" s="9"/>
      <c r="AE2846" s="14"/>
      <c r="AF2846" s="14"/>
      <c r="AG2846" s="14"/>
      <c r="AH2846" s="14"/>
      <c r="AI2846" s="14"/>
      <c r="AJ2846" s="14"/>
      <c r="AK2846" s="6"/>
      <c r="AL2846" s="6"/>
      <c r="AM2846" s="6"/>
      <c r="AN2846" s="6"/>
      <c r="AO2846" s="6"/>
      <c r="AP2846" s="6"/>
      <c r="AQ2846" s="6"/>
      <c r="AR2846" s="6"/>
      <c r="AS2846" s="6"/>
      <c r="AT2846" s="6"/>
      <c r="AU2846" s="39"/>
      <c r="AV2846" s="39"/>
      <c r="AW2846" s="6"/>
      <c r="AX2846" s="6"/>
      <c r="AY2846" s="6"/>
      <c r="AZ2846" s="6"/>
      <c r="BA2846" s="6"/>
      <c r="BB2846" s="6"/>
      <c r="BC2846" s="6"/>
      <c r="BD2846" s="6"/>
      <c r="BE2846" s="6"/>
      <c r="BF2846" s="6"/>
      <c r="BG2846" s="6"/>
      <c r="BH2846" s="6"/>
      <c r="BI2846" s="6"/>
      <c r="BJ2846" s="6"/>
    </row>
    <row r="2847" spans="1:62" x14ac:dyDescent="0.3">
      <c r="A2847" s="9"/>
      <c r="B2847" s="76"/>
      <c r="C2847" s="9"/>
      <c r="D2847" s="9"/>
      <c r="E2847" s="9"/>
      <c r="F2847" s="15"/>
      <c r="G2847" s="5"/>
      <c r="H2847" s="5"/>
      <c r="I2847" s="9"/>
      <c r="J2847" s="9"/>
      <c r="K2847" s="9"/>
      <c r="L2847" s="9"/>
      <c r="M2847" s="9"/>
      <c r="N2847" s="9"/>
      <c r="O2847" s="9"/>
      <c r="P2847" s="9"/>
      <c r="Q2847" s="9"/>
      <c r="R2847" s="9"/>
      <c r="S2847" s="9"/>
      <c r="T2847" s="9"/>
      <c r="U2847" s="9"/>
      <c r="V2847" s="9"/>
      <c r="W2847" s="9"/>
      <c r="Y2847" s="17"/>
      <c r="AA2847" s="9"/>
      <c r="AB2847" s="9"/>
      <c r="AC2847" s="9"/>
      <c r="AD2847" s="9"/>
      <c r="AE2847" s="14"/>
      <c r="AF2847" s="14"/>
      <c r="AG2847" s="14"/>
      <c r="AH2847" s="14"/>
      <c r="AI2847" s="14"/>
      <c r="AJ2847" s="14"/>
      <c r="AK2847" s="6"/>
      <c r="AL2847" s="6"/>
      <c r="AM2847" s="6"/>
      <c r="AN2847" s="6"/>
      <c r="AO2847" s="6"/>
      <c r="AP2847" s="6"/>
      <c r="AQ2847" s="6"/>
      <c r="AR2847" s="6"/>
      <c r="AS2847" s="6"/>
      <c r="AT2847" s="6"/>
      <c r="AU2847" s="39"/>
      <c r="AV2847" s="39"/>
      <c r="AW2847" s="6"/>
      <c r="AX2847" s="6"/>
      <c r="AY2847" s="6"/>
      <c r="AZ2847" s="6"/>
      <c r="BA2847" s="6"/>
      <c r="BB2847" s="6"/>
      <c r="BC2847" s="6"/>
      <c r="BD2847" s="6"/>
      <c r="BE2847" s="6"/>
      <c r="BF2847" s="6"/>
      <c r="BG2847" s="6"/>
      <c r="BH2847" s="6"/>
      <c r="BI2847" s="6"/>
      <c r="BJ2847" s="6"/>
    </row>
    <row r="2848" spans="1:62" x14ac:dyDescent="0.3">
      <c r="A2848" s="9"/>
      <c r="B2848" s="76"/>
      <c r="C2848" s="9"/>
      <c r="D2848" s="9"/>
      <c r="E2848" s="9"/>
      <c r="F2848" s="15"/>
      <c r="G2848" s="5"/>
      <c r="H2848" s="5"/>
      <c r="I2848" s="9"/>
      <c r="J2848" s="9"/>
      <c r="K2848" s="9"/>
      <c r="L2848" s="9"/>
      <c r="M2848" s="9"/>
      <c r="N2848" s="9"/>
      <c r="O2848" s="9"/>
      <c r="P2848" s="9"/>
      <c r="Q2848" s="9"/>
      <c r="R2848" s="9"/>
      <c r="S2848" s="9"/>
      <c r="T2848" s="9"/>
      <c r="U2848" s="9"/>
      <c r="V2848" s="9"/>
      <c r="W2848" s="9"/>
      <c r="Y2848" s="17"/>
      <c r="AA2848" s="9"/>
      <c r="AB2848" s="9"/>
      <c r="AC2848" s="9"/>
      <c r="AD2848" s="9"/>
      <c r="AE2848" s="14"/>
      <c r="AF2848" s="14"/>
      <c r="AG2848" s="14"/>
      <c r="AH2848" s="14"/>
      <c r="AI2848" s="14"/>
      <c r="AJ2848" s="14"/>
      <c r="AK2848" s="6"/>
      <c r="AL2848" s="6"/>
      <c r="AM2848" s="6"/>
      <c r="AN2848" s="6"/>
      <c r="AO2848" s="6"/>
      <c r="AP2848" s="6"/>
      <c r="AQ2848" s="6"/>
      <c r="AR2848" s="6"/>
      <c r="AS2848" s="6"/>
      <c r="AT2848" s="6"/>
      <c r="AU2848" s="39"/>
      <c r="AV2848" s="39"/>
      <c r="AW2848" s="6"/>
      <c r="AX2848" s="6"/>
      <c r="AY2848" s="6"/>
      <c r="AZ2848" s="6"/>
      <c r="BA2848" s="6"/>
      <c r="BB2848" s="6"/>
      <c r="BC2848" s="6"/>
      <c r="BD2848" s="6"/>
      <c r="BE2848" s="6"/>
      <c r="BF2848" s="6"/>
      <c r="BG2848" s="6"/>
      <c r="BH2848" s="6"/>
      <c r="BI2848" s="6"/>
      <c r="BJ2848" s="6"/>
    </row>
    <row r="2849" spans="1:62" x14ac:dyDescent="0.3">
      <c r="A2849" s="9"/>
      <c r="B2849" s="76"/>
      <c r="C2849" s="9"/>
      <c r="D2849" s="9"/>
      <c r="E2849" s="9"/>
      <c r="F2849" s="15"/>
      <c r="G2849" s="5"/>
      <c r="H2849" s="5"/>
      <c r="I2849" s="9"/>
      <c r="J2849" s="9"/>
      <c r="K2849" s="9"/>
      <c r="L2849" s="9"/>
      <c r="M2849" s="9"/>
      <c r="N2849" s="9"/>
      <c r="O2849" s="9"/>
      <c r="P2849" s="9"/>
      <c r="Q2849" s="9"/>
      <c r="R2849" s="9"/>
      <c r="S2849" s="9"/>
      <c r="T2849" s="9"/>
      <c r="U2849" s="9"/>
      <c r="V2849" s="9"/>
      <c r="W2849" s="9"/>
      <c r="Y2849" s="17"/>
      <c r="AA2849" s="9"/>
      <c r="AB2849" s="9"/>
      <c r="AC2849" s="9"/>
      <c r="AD2849" s="9"/>
      <c r="AE2849" s="14"/>
      <c r="AF2849" s="14"/>
      <c r="AG2849" s="14"/>
      <c r="AH2849" s="14"/>
      <c r="AI2849" s="14"/>
      <c r="AJ2849" s="14"/>
      <c r="AK2849" s="6"/>
      <c r="AL2849" s="6"/>
      <c r="AM2849" s="6"/>
      <c r="AN2849" s="6"/>
      <c r="AO2849" s="6"/>
      <c r="AP2849" s="6"/>
      <c r="AQ2849" s="6"/>
      <c r="AR2849" s="6"/>
      <c r="AS2849" s="6"/>
      <c r="AT2849" s="6"/>
      <c r="AU2849" s="39"/>
      <c r="AV2849" s="39"/>
      <c r="AW2849" s="6"/>
      <c r="AX2849" s="6"/>
      <c r="AY2849" s="6"/>
      <c r="AZ2849" s="6"/>
      <c r="BA2849" s="6"/>
      <c r="BB2849" s="6"/>
      <c r="BC2849" s="6"/>
      <c r="BD2849" s="6"/>
      <c r="BE2849" s="6"/>
      <c r="BF2849" s="6"/>
      <c r="BG2849" s="6"/>
      <c r="BH2849" s="6"/>
      <c r="BI2849" s="6"/>
      <c r="BJ2849" s="6"/>
    </row>
    <row r="2850" spans="1:62" ht="13.5" customHeight="1" x14ac:dyDescent="0.35">
      <c r="A2850" s="120"/>
      <c r="B2850" s="76"/>
      <c r="C2850" s="1"/>
      <c r="D2850" s="9"/>
      <c r="E2850" s="1"/>
      <c r="F2850" s="15"/>
      <c r="G2850" s="5"/>
      <c r="H2850" s="5"/>
      <c r="I2850" s="22"/>
      <c r="J2850" s="22"/>
      <c r="K2850" s="22"/>
      <c r="L2850" s="60"/>
      <c r="M2850" s="60"/>
      <c r="N2850" s="60"/>
      <c r="O2850" s="60"/>
      <c r="P2850" s="60"/>
      <c r="Q2850" s="60"/>
      <c r="R2850" s="60"/>
      <c r="S2850" s="60"/>
      <c r="T2850" s="60"/>
      <c r="U2850" s="60"/>
      <c r="V2850" s="60"/>
      <c r="W2850" s="60"/>
      <c r="X2850" s="60"/>
      <c r="Y2850" s="59"/>
      <c r="Z2850" s="20"/>
      <c r="AA2850" s="60"/>
      <c r="AB2850" s="60"/>
      <c r="AC2850" s="60"/>
      <c r="AD2850" s="60"/>
      <c r="AE2850" s="22"/>
      <c r="AF2850" s="22"/>
      <c r="AG2850" s="22"/>
      <c r="AH2850" s="22"/>
      <c r="AI2850" s="22"/>
      <c r="AJ2850" s="22"/>
      <c r="AK2850" s="39"/>
      <c r="AL2850" s="39"/>
      <c r="AM2850" s="39"/>
      <c r="AN2850" s="39"/>
      <c r="AO2850" s="39"/>
      <c r="AP2850" s="39"/>
      <c r="AQ2850" s="39"/>
      <c r="AR2850" s="40"/>
      <c r="AS2850" s="39"/>
      <c r="AT2850" s="40"/>
      <c r="AU2850" s="39"/>
      <c r="AV2850" s="39"/>
      <c r="AW2850" s="39"/>
      <c r="AX2850" s="39"/>
      <c r="AY2850" s="39"/>
      <c r="AZ2850" s="40"/>
      <c r="BA2850" s="39"/>
      <c r="BB2850" s="40"/>
      <c r="BC2850" s="39"/>
      <c r="BD2850" s="40"/>
      <c r="BE2850" s="39"/>
      <c r="BF2850" s="39"/>
      <c r="BG2850" s="39"/>
      <c r="BH2850" s="56"/>
      <c r="BI2850" s="56"/>
      <c r="BJ2850" s="133"/>
    </row>
    <row r="2851" spans="1:62" ht="13.5" customHeight="1" x14ac:dyDescent="0.35">
      <c r="A2851" s="120"/>
      <c r="B2851" s="19"/>
      <c r="C2851" s="1"/>
      <c r="D2851" s="9"/>
      <c r="E2851" s="1"/>
      <c r="F2851" s="15"/>
      <c r="G2851" s="37"/>
      <c r="H2851" s="5"/>
      <c r="I2851" s="22"/>
      <c r="J2851" s="22"/>
      <c r="K2851" s="22"/>
      <c r="L2851" s="60"/>
      <c r="M2851" s="60"/>
      <c r="N2851" s="60"/>
      <c r="O2851" s="60"/>
      <c r="P2851" s="60"/>
      <c r="Q2851" s="60"/>
      <c r="R2851" s="60"/>
      <c r="S2851" s="60"/>
      <c r="T2851" s="60"/>
      <c r="U2851" s="60"/>
      <c r="V2851" s="60"/>
      <c r="W2851" s="60"/>
      <c r="X2851" s="60"/>
      <c r="Y2851" s="59"/>
      <c r="Z2851" s="20"/>
      <c r="AA2851" s="60"/>
      <c r="AB2851" s="60"/>
      <c r="AC2851" s="60"/>
      <c r="AD2851" s="60"/>
      <c r="AE2851" s="22"/>
      <c r="AF2851" s="22"/>
      <c r="AG2851" s="22"/>
      <c r="AH2851" s="22"/>
      <c r="AI2851" s="22"/>
      <c r="AJ2851" s="22"/>
      <c r="AK2851" s="39"/>
      <c r="AL2851" s="39"/>
      <c r="AM2851" s="39"/>
      <c r="AN2851" s="39"/>
      <c r="AO2851" s="39"/>
      <c r="AP2851" s="39"/>
      <c r="AQ2851" s="39"/>
      <c r="AR2851" s="40"/>
      <c r="AS2851" s="39"/>
      <c r="AT2851" s="40"/>
      <c r="AU2851" s="39"/>
      <c r="AV2851" s="39"/>
      <c r="AW2851" s="39"/>
      <c r="AX2851" s="39"/>
      <c r="AY2851" s="39"/>
      <c r="AZ2851" s="40"/>
      <c r="BA2851" s="39"/>
      <c r="BB2851" s="40"/>
      <c r="BC2851" s="39"/>
      <c r="BD2851" s="40"/>
      <c r="BE2851" s="39"/>
      <c r="BF2851" s="39"/>
      <c r="BG2851" s="39"/>
      <c r="BH2851" s="56"/>
      <c r="BI2851" s="56"/>
      <c r="BJ2851" s="133"/>
    </row>
    <row r="2852" spans="1:62" x14ac:dyDescent="0.3">
      <c r="A2852" s="9"/>
      <c r="B2852" s="76"/>
      <c r="C2852" s="9"/>
      <c r="D2852" s="9"/>
      <c r="E2852" s="9"/>
      <c r="F2852" s="15"/>
      <c r="G2852" s="5"/>
      <c r="H2852" s="5"/>
      <c r="I2852" s="9"/>
      <c r="J2852" s="9"/>
      <c r="K2852" s="9"/>
      <c r="L2852" s="9"/>
      <c r="M2852" s="9"/>
      <c r="N2852" s="9"/>
      <c r="O2852" s="9"/>
      <c r="P2852" s="9"/>
      <c r="Q2852" s="9"/>
      <c r="R2852" s="9"/>
      <c r="S2852" s="9"/>
      <c r="T2852" s="9"/>
      <c r="U2852" s="9"/>
      <c r="V2852" s="8"/>
      <c r="W2852" s="8"/>
      <c r="X2852" s="7"/>
      <c r="Y2852" s="18"/>
      <c r="Z2852" s="7"/>
      <c r="AA2852" s="7"/>
      <c r="AB2852" s="7"/>
      <c r="AC2852" s="9"/>
      <c r="AD2852" s="8"/>
      <c r="AE2852" s="14"/>
      <c r="AF2852" s="14"/>
      <c r="AG2852" s="14"/>
      <c r="AH2852" s="14"/>
      <c r="AI2852" s="14"/>
      <c r="AJ2852" s="14"/>
      <c r="AK2852" s="5"/>
      <c r="AL2852" s="6"/>
      <c r="AM2852" s="5"/>
      <c r="AN2852" s="5"/>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row>
    <row r="2853" spans="1:62" x14ac:dyDescent="0.3">
      <c r="A2853" s="9"/>
      <c r="B2853" s="76"/>
      <c r="C2853" s="9"/>
      <c r="D2853" s="9"/>
      <c r="E2853" s="9"/>
      <c r="F2853" s="15"/>
      <c r="G2853" s="5"/>
      <c r="H2853" s="5"/>
      <c r="I2853" s="9"/>
      <c r="J2853" s="9"/>
      <c r="K2853" s="9"/>
      <c r="L2853" s="9"/>
      <c r="M2853" s="9"/>
      <c r="N2853" s="9"/>
      <c r="O2853" s="9"/>
      <c r="P2853" s="9"/>
      <c r="Q2853" s="9"/>
      <c r="R2853" s="9"/>
      <c r="S2853" s="9"/>
      <c r="T2853" s="9"/>
      <c r="U2853" s="9"/>
      <c r="V2853" s="8"/>
      <c r="W2853" s="8"/>
      <c r="X2853" s="7"/>
      <c r="Y2853" s="18"/>
      <c r="Z2853" s="7"/>
      <c r="AA2853" s="7"/>
      <c r="AB2853" s="7"/>
      <c r="AC2853" s="9"/>
      <c r="AD2853" s="8"/>
      <c r="AE2853" s="14"/>
      <c r="AF2853" s="14"/>
      <c r="AG2853" s="14"/>
      <c r="AH2853" s="14"/>
      <c r="AI2853" s="14"/>
      <c r="AJ2853" s="14"/>
      <c r="AK2853" s="5"/>
      <c r="AL2853" s="6"/>
      <c r="AM2853" s="5"/>
      <c r="AN2853" s="5"/>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row>
    <row r="2854" spans="1:62" x14ac:dyDescent="0.3">
      <c r="A2854" s="135"/>
      <c r="B2854" s="76"/>
      <c r="C2854" s="9"/>
      <c r="D2854" s="9"/>
      <c r="E2854" s="9"/>
      <c r="F2854" s="15"/>
      <c r="G2854" s="5"/>
      <c r="H2854" s="5"/>
      <c r="I2854" s="9"/>
      <c r="J2854" s="9"/>
      <c r="K2854" s="9"/>
      <c r="L2854" s="9"/>
      <c r="M2854" s="9"/>
      <c r="N2854" s="9"/>
      <c r="O2854" s="9"/>
      <c r="P2854" s="9"/>
      <c r="Q2854" s="9"/>
      <c r="R2854" s="9"/>
      <c r="S2854" s="9"/>
      <c r="T2854" s="9"/>
      <c r="U2854" s="9"/>
      <c r="V2854" s="9"/>
      <c r="W2854" s="9"/>
      <c r="Y2854" s="17"/>
      <c r="AA2854" s="9"/>
      <c r="AB2854" s="9"/>
      <c r="AC2854" s="9"/>
      <c r="AD2854" s="9"/>
      <c r="AE2854" s="14"/>
      <c r="AF2854" s="14"/>
      <c r="AG2854" s="14"/>
      <c r="AH2854" s="14"/>
      <c r="AI2854" s="14"/>
      <c r="AJ2854" s="14"/>
      <c r="AK2854" s="6"/>
      <c r="AL2854" s="6"/>
      <c r="AM2854" s="6"/>
      <c r="AN2854" s="6"/>
      <c r="AO2854" s="6"/>
      <c r="AP2854" s="6"/>
      <c r="AQ2854" s="6"/>
      <c r="AR2854" s="6"/>
      <c r="AS2854" s="6"/>
      <c r="AT2854" s="6"/>
      <c r="AU2854" s="39"/>
      <c r="AV2854" s="39"/>
      <c r="AW2854" s="6"/>
      <c r="AX2854" s="6"/>
      <c r="AY2854" s="6"/>
      <c r="AZ2854" s="6"/>
      <c r="BA2854" s="6"/>
      <c r="BB2854" s="6"/>
      <c r="BC2854" s="6"/>
      <c r="BD2854" s="6"/>
      <c r="BE2854" s="6"/>
      <c r="BF2854" s="6"/>
      <c r="BG2854" s="6"/>
      <c r="BH2854" s="6"/>
      <c r="BI2854" s="6"/>
      <c r="BJ2854" s="6"/>
    </row>
    <row r="2855" spans="1:62" x14ac:dyDescent="0.3">
      <c r="A2855" s="135"/>
      <c r="B2855" s="76"/>
      <c r="C2855" s="9"/>
      <c r="D2855" s="9"/>
      <c r="E2855" s="9"/>
      <c r="F2855" s="15"/>
      <c r="G2855" s="5"/>
      <c r="H2855" s="5"/>
      <c r="I2855" s="9"/>
      <c r="J2855" s="9"/>
      <c r="K2855" s="9"/>
      <c r="L2855" s="9"/>
      <c r="M2855" s="9"/>
      <c r="N2855" s="9"/>
      <c r="O2855" s="9"/>
      <c r="P2855" s="9"/>
      <c r="Q2855" s="9"/>
      <c r="R2855" s="9"/>
      <c r="S2855" s="9"/>
      <c r="T2855" s="9"/>
      <c r="U2855" s="9"/>
      <c r="V2855" s="8"/>
      <c r="W2855" s="8"/>
      <c r="X2855" s="7"/>
      <c r="Y2855" s="18"/>
      <c r="Z2855" s="7"/>
      <c r="AA2855" s="7"/>
      <c r="AB2855" s="7"/>
      <c r="AC2855" s="9"/>
      <c r="AD2855" s="8"/>
      <c r="AE2855" s="14"/>
      <c r="AF2855" s="14"/>
      <c r="AG2855" s="14"/>
      <c r="AH2855" s="14"/>
      <c r="AI2855" s="14"/>
      <c r="AJ2855" s="14"/>
      <c r="AK2855" s="136"/>
      <c r="AL2855" s="6"/>
      <c r="AM2855" s="5"/>
      <c r="AN2855" s="5"/>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row>
    <row r="2856" spans="1:62" x14ac:dyDescent="0.3">
      <c r="A2856" s="9"/>
      <c r="B2856" s="76"/>
      <c r="C2856" s="9"/>
      <c r="D2856" s="9"/>
      <c r="E2856" s="9"/>
      <c r="F2856" s="15"/>
      <c r="G2856" s="5"/>
      <c r="H2856" s="5"/>
      <c r="I2856" s="9"/>
      <c r="J2856" s="9"/>
      <c r="K2856" s="9"/>
      <c r="L2856" s="9"/>
      <c r="M2856" s="9"/>
      <c r="N2856" s="9"/>
      <c r="O2856" s="9"/>
      <c r="P2856" s="9"/>
      <c r="Q2856" s="9"/>
      <c r="R2856" s="9"/>
      <c r="S2856" s="9"/>
      <c r="T2856" s="9"/>
      <c r="U2856" s="9"/>
      <c r="V2856" s="8"/>
      <c r="W2856" s="8"/>
      <c r="X2856" s="7"/>
      <c r="Y2856" s="18"/>
      <c r="Z2856" s="7"/>
      <c r="AA2856" s="7"/>
      <c r="AB2856" s="7"/>
      <c r="AC2856" s="9"/>
      <c r="AD2856" s="8"/>
      <c r="AE2856" s="14"/>
      <c r="AF2856" s="14"/>
      <c r="AG2856" s="14"/>
      <c r="AH2856" s="14"/>
      <c r="AI2856" s="14"/>
      <c r="AJ2856" s="14"/>
      <c r="AK2856" s="5"/>
      <c r="AL2856" s="6"/>
      <c r="AM2856" s="5"/>
      <c r="AN2856" s="5"/>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row>
    <row r="2857" spans="1:62" ht="13.5" customHeight="1" x14ac:dyDescent="0.35">
      <c r="A2857" s="120"/>
      <c r="B2857" s="76"/>
      <c r="C2857" s="1"/>
      <c r="D2857" s="9"/>
      <c r="E2857" s="1"/>
      <c r="F2857" s="15"/>
      <c r="G2857" s="5"/>
      <c r="H2857" s="5"/>
      <c r="I2857" s="22"/>
      <c r="J2857" s="22"/>
      <c r="K2857" s="22"/>
      <c r="L2857" s="60"/>
      <c r="M2857" s="60"/>
      <c r="N2857" s="60"/>
      <c r="O2857" s="60"/>
      <c r="P2857" s="60"/>
      <c r="Q2857" s="60"/>
      <c r="R2857" s="60"/>
      <c r="S2857" s="60"/>
      <c r="T2857" s="60"/>
      <c r="U2857" s="60"/>
      <c r="V2857" s="60"/>
      <c r="W2857" s="60"/>
      <c r="X2857" s="60"/>
      <c r="Y2857" s="59"/>
      <c r="Z2857" s="20"/>
      <c r="AA2857" s="60"/>
      <c r="AB2857" s="60"/>
      <c r="AC2857" s="60"/>
      <c r="AD2857" s="60"/>
      <c r="AE2857" s="22"/>
      <c r="AF2857" s="22"/>
      <c r="AG2857" s="22"/>
      <c r="AH2857" s="22"/>
      <c r="AI2857" s="22"/>
      <c r="AJ2857" s="22"/>
      <c r="AK2857" s="39"/>
      <c r="AL2857" s="39"/>
      <c r="AM2857" s="39"/>
      <c r="AN2857" s="39"/>
      <c r="AO2857" s="39"/>
      <c r="AP2857" s="39"/>
      <c r="AQ2857" s="39"/>
      <c r="AR2857" s="40"/>
      <c r="AS2857" s="39"/>
      <c r="AT2857" s="40"/>
      <c r="AU2857" s="39"/>
      <c r="AV2857" s="39"/>
      <c r="AW2857" s="39"/>
      <c r="AX2857" s="39"/>
      <c r="AY2857" s="39"/>
      <c r="AZ2857" s="40"/>
      <c r="BA2857" s="39"/>
      <c r="BB2857" s="40"/>
      <c r="BC2857" s="39"/>
      <c r="BD2857" s="40"/>
      <c r="BE2857" s="39"/>
      <c r="BF2857" s="39"/>
      <c r="BG2857" s="39"/>
      <c r="BH2857" s="56"/>
      <c r="BI2857" s="56"/>
      <c r="BJ2857" s="133"/>
    </row>
    <row r="2858" spans="1:62" x14ac:dyDescent="0.3">
      <c r="A2858" s="9"/>
      <c r="B2858" s="76"/>
      <c r="C2858" s="9"/>
      <c r="D2858" s="9"/>
      <c r="E2858" s="9"/>
      <c r="F2858" s="15"/>
      <c r="G2858" s="5"/>
      <c r="H2858" s="5"/>
      <c r="I2858" s="9"/>
      <c r="J2858" s="9"/>
      <c r="K2858" s="9"/>
      <c r="L2858" s="9"/>
      <c r="M2858" s="9"/>
      <c r="N2858" s="9"/>
      <c r="O2858" s="9"/>
      <c r="P2858" s="9"/>
      <c r="Q2858" s="9"/>
      <c r="R2858" s="9"/>
      <c r="S2858" s="9"/>
      <c r="T2858" s="9"/>
      <c r="U2858" s="9"/>
      <c r="V2858" s="9"/>
      <c r="W2858" s="9"/>
      <c r="Y2858" s="17"/>
      <c r="AA2858" s="9"/>
      <c r="AB2858" s="9"/>
      <c r="AC2858" s="9"/>
      <c r="AD2858" s="9"/>
      <c r="AE2858" s="14"/>
      <c r="AF2858" s="14"/>
      <c r="AG2858" s="14"/>
      <c r="AH2858" s="14"/>
      <c r="AI2858" s="14"/>
      <c r="AJ2858" s="14"/>
      <c r="AK2858" s="6"/>
      <c r="AL2858" s="6"/>
      <c r="AM2858" s="6"/>
      <c r="AN2858" s="6"/>
      <c r="AO2858" s="6"/>
      <c r="AP2858" s="6"/>
      <c r="AQ2858" s="6"/>
      <c r="AR2858" s="6"/>
      <c r="AS2858" s="6"/>
      <c r="AT2858" s="6"/>
      <c r="AU2858" s="39"/>
      <c r="AV2858" s="39"/>
      <c r="AW2858" s="6"/>
      <c r="AX2858" s="6"/>
      <c r="AY2858" s="6"/>
      <c r="AZ2858" s="6"/>
      <c r="BA2858" s="6"/>
      <c r="BB2858" s="6"/>
      <c r="BC2858" s="6"/>
      <c r="BD2858" s="6"/>
      <c r="BE2858" s="6"/>
      <c r="BF2858" s="6"/>
      <c r="BG2858" s="6"/>
      <c r="BH2858" s="6"/>
      <c r="BI2858" s="6"/>
      <c r="BJ2858" s="6"/>
    </row>
    <row r="2859" spans="1:62" x14ac:dyDescent="0.3">
      <c r="A2859" s="9"/>
      <c r="B2859" s="76"/>
      <c r="C2859" s="9"/>
      <c r="D2859" s="9"/>
      <c r="E2859" s="9"/>
      <c r="F2859" s="15"/>
      <c r="G2859" s="5"/>
      <c r="H2859" s="5"/>
      <c r="I2859" s="9"/>
      <c r="J2859" s="9"/>
      <c r="K2859" s="9"/>
      <c r="L2859" s="9"/>
      <c r="M2859" s="9"/>
      <c r="N2859" s="9"/>
      <c r="O2859" s="9"/>
      <c r="P2859" s="9"/>
      <c r="Q2859" s="9"/>
      <c r="R2859" s="9"/>
      <c r="S2859" s="9"/>
      <c r="T2859" s="9"/>
      <c r="U2859" s="9"/>
      <c r="V2859" s="8"/>
      <c r="W2859" s="8"/>
      <c r="X2859" s="7"/>
      <c r="Y2859" s="18"/>
      <c r="Z2859" s="7"/>
      <c r="AA2859" s="7"/>
      <c r="AB2859" s="7"/>
      <c r="AC2859" s="9"/>
      <c r="AD2859" s="8"/>
      <c r="AE2859" s="14"/>
      <c r="AF2859" s="14"/>
      <c r="AG2859" s="14"/>
      <c r="AH2859" s="14"/>
      <c r="AI2859" s="14"/>
      <c r="AJ2859" s="14"/>
      <c r="AK2859" s="5"/>
      <c r="AL2859" s="6"/>
      <c r="AM2859" s="5"/>
      <c r="AN2859" s="5"/>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row>
    <row r="2860" spans="1:62" ht="13.5" customHeight="1" x14ac:dyDescent="0.35">
      <c r="A2860" s="120"/>
      <c r="B2860" s="19"/>
      <c r="C2860" s="9"/>
      <c r="D2860" s="9"/>
      <c r="E2860" s="1"/>
      <c r="F2860" s="15"/>
      <c r="G2860" s="37"/>
      <c r="H2860" s="5"/>
      <c r="I2860" s="22"/>
      <c r="J2860" s="22"/>
      <c r="K2860" s="22"/>
      <c r="L2860" s="60"/>
      <c r="M2860" s="60"/>
      <c r="N2860" s="60"/>
      <c r="O2860" s="60"/>
      <c r="P2860" s="60"/>
      <c r="Q2860" s="60"/>
      <c r="R2860" s="60"/>
      <c r="S2860" s="60"/>
      <c r="T2860" s="60"/>
      <c r="U2860" s="60"/>
      <c r="V2860" s="60"/>
      <c r="W2860" s="60"/>
      <c r="X2860" s="60"/>
      <c r="Y2860" s="59"/>
      <c r="Z2860" s="20"/>
      <c r="AA2860" s="60"/>
      <c r="AB2860" s="60"/>
      <c r="AC2860" s="60"/>
      <c r="AD2860" s="60"/>
      <c r="AE2860" s="22"/>
      <c r="AF2860" s="22"/>
      <c r="AG2860" s="22"/>
      <c r="AH2860" s="22"/>
      <c r="AI2860" s="22"/>
      <c r="AJ2860" s="22"/>
      <c r="AK2860" s="39"/>
      <c r="AL2860" s="39"/>
      <c r="AM2860" s="39"/>
      <c r="AN2860" s="39"/>
      <c r="AO2860" s="39"/>
      <c r="AP2860" s="39"/>
      <c r="AQ2860" s="39"/>
      <c r="AR2860" s="40"/>
      <c r="AS2860" s="39"/>
      <c r="AT2860" s="40"/>
      <c r="AU2860" s="39"/>
      <c r="AV2860" s="39"/>
      <c r="AW2860" s="39"/>
      <c r="AX2860" s="39"/>
      <c r="AY2860" s="39"/>
      <c r="AZ2860" s="40"/>
      <c r="BA2860" s="39"/>
      <c r="BB2860" s="40"/>
      <c r="BC2860" s="39"/>
      <c r="BD2860" s="40"/>
      <c r="BE2860" s="39"/>
      <c r="BF2860" s="39"/>
      <c r="BG2860" s="39"/>
      <c r="BH2860" s="56"/>
      <c r="BI2860" s="56"/>
      <c r="BJ2860" s="133"/>
    </row>
    <row r="2861" spans="1:62" ht="13.5" customHeight="1" x14ac:dyDescent="0.35">
      <c r="A2861" s="120"/>
      <c r="B2861" s="76"/>
      <c r="C2861" s="1"/>
      <c r="D2861" s="9"/>
      <c r="E2861" s="1"/>
      <c r="F2861" s="15"/>
      <c r="G2861" s="5"/>
      <c r="H2861" s="5"/>
      <c r="I2861" s="22"/>
      <c r="J2861" s="22"/>
      <c r="K2861" s="22"/>
      <c r="L2861" s="60"/>
      <c r="M2861" s="60"/>
      <c r="N2861" s="60"/>
      <c r="O2861" s="60"/>
      <c r="P2861" s="60"/>
      <c r="Q2861" s="60"/>
      <c r="R2861" s="60"/>
      <c r="S2861" s="60"/>
      <c r="T2861" s="60"/>
      <c r="U2861" s="60"/>
      <c r="V2861" s="60"/>
      <c r="W2861" s="60"/>
      <c r="X2861" s="60"/>
      <c r="Y2861" s="59"/>
      <c r="Z2861" s="20"/>
      <c r="AA2861" s="60"/>
      <c r="AB2861" s="60"/>
      <c r="AC2861" s="60"/>
      <c r="AD2861" s="60"/>
      <c r="AE2861" s="22"/>
      <c r="AF2861" s="22"/>
      <c r="AG2861" s="22"/>
      <c r="AH2861" s="22"/>
      <c r="AI2861" s="22"/>
      <c r="AJ2861" s="22"/>
      <c r="AK2861" s="39"/>
      <c r="AL2861" s="39"/>
      <c r="AM2861" s="39"/>
      <c r="AN2861" s="39"/>
      <c r="AO2861" s="39"/>
      <c r="AP2861" s="39"/>
      <c r="AQ2861" s="39"/>
      <c r="AR2861" s="40"/>
      <c r="AS2861" s="39"/>
      <c r="AT2861" s="40"/>
      <c r="AU2861" s="39"/>
      <c r="AV2861" s="39"/>
      <c r="AW2861" s="39"/>
      <c r="AX2861" s="39"/>
      <c r="AY2861" s="39"/>
      <c r="AZ2861" s="40"/>
      <c r="BA2861" s="39"/>
      <c r="BB2861" s="40"/>
      <c r="BC2861" s="39"/>
      <c r="BD2861" s="40"/>
      <c r="BE2861" s="39"/>
      <c r="BF2861" s="39"/>
      <c r="BG2861" s="39"/>
      <c r="BH2861" s="56"/>
      <c r="BI2861" s="56"/>
      <c r="BJ2861" s="133"/>
    </row>
    <row r="2862" spans="1:62" x14ac:dyDescent="0.3">
      <c r="A2862" s="135"/>
      <c r="B2862" s="76"/>
      <c r="C2862" s="9"/>
      <c r="D2862" s="9"/>
      <c r="E2862" s="9"/>
      <c r="F2862" s="15"/>
      <c r="G2862" s="5"/>
      <c r="H2862" s="5"/>
      <c r="I2862" s="9"/>
      <c r="J2862" s="9"/>
      <c r="K2862" s="9"/>
      <c r="L2862" s="9"/>
      <c r="M2862" s="9"/>
      <c r="N2862" s="9"/>
      <c r="O2862" s="9"/>
      <c r="P2862" s="9"/>
      <c r="Q2862" s="9"/>
      <c r="R2862" s="9"/>
      <c r="S2862" s="9"/>
      <c r="T2862" s="9"/>
      <c r="U2862" s="9"/>
      <c r="V2862" s="8"/>
      <c r="W2862" s="8"/>
      <c r="X2862" s="7"/>
      <c r="Y2862" s="18"/>
      <c r="Z2862" s="7"/>
      <c r="AA2862" s="7"/>
      <c r="AB2862" s="7"/>
      <c r="AC2862" s="9"/>
      <c r="AD2862" s="8"/>
      <c r="AE2862" s="14"/>
      <c r="AF2862" s="14"/>
      <c r="AG2862" s="14"/>
      <c r="AH2862" s="14"/>
      <c r="AI2862" s="14"/>
      <c r="AJ2862" s="14"/>
      <c r="AK2862" s="136"/>
      <c r="AL2862" s="6"/>
      <c r="AM2862" s="5"/>
      <c r="AN2862" s="5"/>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row>
    <row r="2863" spans="1:62" ht="13.5" customHeight="1" x14ac:dyDescent="0.35">
      <c r="A2863" s="120"/>
      <c r="B2863" s="19"/>
      <c r="C2863" s="1"/>
      <c r="D2863" s="9"/>
      <c r="E2863" s="1"/>
      <c r="F2863" s="15"/>
      <c r="G2863" s="37"/>
      <c r="H2863" s="5"/>
      <c r="I2863" s="22"/>
      <c r="J2863" s="22"/>
      <c r="K2863" s="22"/>
      <c r="L2863" s="60"/>
      <c r="M2863" s="60"/>
      <c r="N2863" s="60"/>
      <c r="O2863" s="60"/>
      <c r="P2863" s="60"/>
      <c r="Q2863" s="60"/>
      <c r="R2863" s="60"/>
      <c r="S2863" s="60"/>
      <c r="T2863" s="60"/>
      <c r="U2863" s="60"/>
      <c r="V2863" s="60"/>
      <c r="W2863" s="60"/>
      <c r="X2863" s="60"/>
      <c r="Y2863" s="59"/>
      <c r="Z2863" s="20"/>
      <c r="AA2863" s="60"/>
      <c r="AB2863" s="60"/>
      <c r="AC2863" s="60"/>
      <c r="AD2863" s="60"/>
      <c r="AE2863" s="22"/>
      <c r="AF2863" s="22"/>
      <c r="AG2863" s="22"/>
      <c r="AH2863" s="22"/>
      <c r="AI2863" s="22"/>
      <c r="AJ2863" s="22"/>
      <c r="AK2863" s="39"/>
      <c r="AL2863" s="39"/>
      <c r="AM2863" s="39"/>
      <c r="AN2863" s="39"/>
      <c r="AO2863" s="39"/>
      <c r="AP2863" s="39"/>
      <c r="AQ2863" s="39"/>
      <c r="AR2863" s="40"/>
      <c r="AS2863" s="39"/>
      <c r="AT2863" s="40"/>
      <c r="AU2863" s="39"/>
      <c r="AV2863" s="39"/>
      <c r="AW2863" s="39"/>
      <c r="AX2863" s="39"/>
      <c r="AY2863" s="39"/>
      <c r="AZ2863" s="40"/>
      <c r="BA2863" s="39"/>
      <c r="BB2863" s="40"/>
      <c r="BC2863" s="39"/>
      <c r="BD2863" s="40"/>
      <c r="BE2863" s="39"/>
      <c r="BF2863" s="39"/>
      <c r="BG2863" s="39"/>
      <c r="BH2863" s="56"/>
      <c r="BI2863" s="56"/>
      <c r="BJ2863" s="133"/>
    </row>
    <row r="2864" spans="1:62" ht="13.5" customHeight="1" x14ac:dyDescent="0.35">
      <c r="A2864" s="120"/>
      <c r="B2864" s="19"/>
      <c r="C2864" s="1"/>
      <c r="D2864" s="9"/>
      <c r="E2864" s="1"/>
      <c r="F2864" s="15"/>
      <c r="G2864" s="37"/>
      <c r="H2864" s="5"/>
      <c r="I2864" s="22"/>
      <c r="J2864" s="22"/>
      <c r="K2864" s="22"/>
      <c r="L2864" s="60"/>
      <c r="M2864" s="60"/>
      <c r="N2864" s="60"/>
      <c r="O2864" s="60"/>
      <c r="P2864" s="60"/>
      <c r="Q2864" s="60"/>
      <c r="R2864" s="60"/>
      <c r="S2864" s="60"/>
      <c r="T2864" s="60"/>
      <c r="U2864" s="60"/>
      <c r="V2864" s="60"/>
      <c r="W2864" s="60"/>
      <c r="X2864" s="60"/>
      <c r="Y2864" s="59"/>
      <c r="Z2864" s="20"/>
      <c r="AA2864" s="60"/>
      <c r="AB2864" s="60"/>
      <c r="AC2864" s="60"/>
      <c r="AD2864" s="60"/>
      <c r="AE2864" s="22"/>
      <c r="AF2864" s="22"/>
      <c r="AG2864" s="22"/>
      <c r="AH2864" s="22"/>
      <c r="AI2864" s="22"/>
      <c r="AJ2864" s="22"/>
      <c r="AK2864" s="39"/>
      <c r="AL2864" s="39"/>
      <c r="AM2864" s="39"/>
      <c r="AN2864" s="39"/>
      <c r="AO2864" s="39"/>
      <c r="AP2864" s="39"/>
      <c r="AQ2864" s="39"/>
      <c r="AR2864" s="40"/>
      <c r="AS2864" s="39"/>
      <c r="AT2864" s="40"/>
      <c r="AU2864" s="39"/>
      <c r="AV2864" s="39"/>
      <c r="AW2864" s="39"/>
      <c r="AX2864" s="39"/>
      <c r="AY2864" s="39"/>
      <c r="AZ2864" s="40"/>
      <c r="BA2864" s="39"/>
      <c r="BB2864" s="40"/>
      <c r="BC2864" s="39"/>
      <c r="BD2864" s="40"/>
      <c r="BE2864" s="39"/>
      <c r="BF2864" s="39"/>
      <c r="BG2864" s="39"/>
      <c r="BH2864" s="56"/>
      <c r="BI2864" s="56"/>
      <c r="BJ2864" s="133"/>
    </row>
    <row r="2865" spans="1:62" x14ac:dyDescent="0.3">
      <c r="A2865" s="9"/>
      <c r="B2865" s="76"/>
      <c r="C2865" s="9"/>
      <c r="D2865" s="9"/>
      <c r="E2865" s="9"/>
      <c r="F2865" s="15"/>
      <c r="G2865" s="5"/>
      <c r="H2865" s="5"/>
      <c r="I2865" s="9"/>
      <c r="J2865" s="9"/>
      <c r="K2865" s="9"/>
      <c r="L2865" s="9"/>
      <c r="M2865" s="9"/>
      <c r="N2865" s="9"/>
      <c r="O2865" s="9"/>
      <c r="P2865" s="9"/>
      <c r="Q2865" s="9"/>
      <c r="R2865" s="9"/>
      <c r="S2865" s="9"/>
      <c r="T2865" s="9"/>
      <c r="U2865" s="9"/>
      <c r="V2865" s="8"/>
      <c r="W2865" s="8"/>
      <c r="X2865" s="7"/>
      <c r="Y2865" s="18"/>
      <c r="Z2865" s="7"/>
      <c r="AA2865" s="7"/>
      <c r="AB2865" s="7"/>
      <c r="AC2865" s="9"/>
      <c r="AD2865" s="8"/>
      <c r="AE2865" s="14"/>
      <c r="AF2865" s="14"/>
      <c r="AG2865" s="14"/>
      <c r="AH2865" s="14"/>
      <c r="AI2865" s="14"/>
      <c r="AJ2865" s="14"/>
      <c r="AK2865" s="5"/>
      <c r="AL2865" s="6"/>
      <c r="AM2865" s="5"/>
      <c r="AN2865" s="5"/>
      <c r="AO2865" s="6"/>
      <c r="AP2865" s="6"/>
      <c r="AQ2865" s="6"/>
      <c r="AR2865" s="6"/>
      <c r="AS2865" s="6"/>
      <c r="AT2865" s="6"/>
      <c r="AU2865" s="39"/>
      <c r="AV2865" s="39"/>
      <c r="AW2865" s="6"/>
      <c r="AX2865" s="6"/>
      <c r="AY2865" s="6"/>
      <c r="AZ2865" s="6"/>
      <c r="BA2865" s="6"/>
      <c r="BB2865" s="6"/>
      <c r="BC2865" s="6"/>
      <c r="BD2865" s="6"/>
      <c r="BE2865" s="6"/>
      <c r="BF2865" s="6"/>
      <c r="BG2865" s="6"/>
      <c r="BH2865" s="6"/>
      <c r="BI2865" s="6"/>
      <c r="BJ2865" s="6"/>
    </row>
    <row r="2866" spans="1:62" x14ac:dyDescent="0.3">
      <c r="A2866" s="135"/>
      <c r="B2866" s="76"/>
      <c r="C2866" s="9"/>
      <c r="D2866" s="9"/>
      <c r="E2866" s="9"/>
      <c r="F2866" s="15"/>
      <c r="G2866" s="5"/>
      <c r="H2866" s="5"/>
      <c r="I2866" s="9"/>
      <c r="J2866" s="9"/>
      <c r="K2866" s="9"/>
      <c r="L2866" s="9"/>
      <c r="M2866" s="9"/>
      <c r="N2866" s="9"/>
      <c r="O2866" s="9"/>
      <c r="P2866" s="9"/>
      <c r="Q2866" s="9"/>
      <c r="R2866" s="9"/>
      <c r="S2866" s="9"/>
      <c r="T2866" s="9"/>
      <c r="U2866" s="9"/>
      <c r="V2866" s="8"/>
      <c r="W2866" s="8"/>
      <c r="X2866" s="7"/>
      <c r="Y2866" s="18"/>
      <c r="Z2866" s="7"/>
      <c r="AA2866" s="7"/>
      <c r="AB2866" s="7"/>
      <c r="AC2866" s="9"/>
      <c r="AD2866" s="8"/>
      <c r="AE2866" s="14"/>
      <c r="AF2866" s="14"/>
      <c r="AG2866" s="14"/>
      <c r="AH2866" s="14"/>
      <c r="AI2866" s="14"/>
      <c r="AJ2866" s="14"/>
      <c r="AK2866" s="136"/>
      <c r="AL2866" s="6"/>
      <c r="AM2866" s="5"/>
      <c r="AN2866" s="5"/>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row>
    <row r="2867" spans="1:62" ht="13.5" customHeight="1" x14ac:dyDescent="0.35">
      <c r="A2867" s="120"/>
      <c r="B2867" s="76"/>
      <c r="C2867" s="1"/>
      <c r="D2867" s="9"/>
      <c r="E2867" s="1"/>
      <c r="F2867" s="15"/>
      <c r="G2867" s="5"/>
      <c r="H2867" s="5"/>
      <c r="I2867" s="22"/>
      <c r="J2867" s="22"/>
      <c r="K2867" s="22"/>
      <c r="L2867" s="60"/>
      <c r="M2867" s="60"/>
      <c r="N2867" s="60"/>
      <c r="O2867" s="60"/>
      <c r="P2867" s="60"/>
      <c r="Q2867" s="60"/>
      <c r="R2867" s="60"/>
      <c r="S2867" s="60"/>
      <c r="T2867" s="60"/>
      <c r="U2867" s="60"/>
      <c r="V2867" s="60"/>
      <c r="W2867" s="60"/>
      <c r="X2867" s="60"/>
      <c r="Y2867" s="59"/>
      <c r="Z2867" s="20"/>
      <c r="AA2867" s="60"/>
      <c r="AB2867" s="60"/>
      <c r="AC2867" s="60"/>
      <c r="AD2867" s="60"/>
      <c r="AE2867" s="22"/>
      <c r="AF2867" s="22"/>
      <c r="AG2867" s="22"/>
      <c r="AH2867" s="22"/>
      <c r="AI2867" s="22"/>
      <c r="AJ2867" s="22"/>
      <c r="AK2867" s="39"/>
      <c r="AL2867" s="39"/>
      <c r="AM2867" s="39"/>
      <c r="AN2867" s="39"/>
      <c r="AO2867" s="39"/>
      <c r="AP2867" s="39"/>
      <c r="AQ2867" s="39"/>
      <c r="AR2867" s="40"/>
      <c r="AS2867" s="39"/>
      <c r="AT2867" s="40"/>
      <c r="AU2867" s="39"/>
      <c r="AV2867" s="39"/>
      <c r="AW2867" s="39"/>
      <c r="AX2867" s="39"/>
      <c r="AY2867" s="39"/>
      <c r="AZ2867" s="40"/>
      <c r="BA2867" s="39"/>
      <c r="BB2867" s="40"/>
      <c r="BC2867" s="39"/>
      <c r="BD2867" s="40"/>
      <c r="BE2867" s="39"/>
      <c r="BF2867" s="39"/>
      <c r="BG2867" s="39"/>
      <c r="BH2867" s="56"/>
      <c r="BI2867" s="56"/>
      <c r="BJ2867" s="133"/>
    </row>
    <row r="2868" spans="1:62" ht="13.5" customHeight="1" x14ac:dyDescent="0.35">
      <c r="A2868" s="120"/>
      <c r="B2868" s="76"/>
      <c r="C2868" s="1"/>
      <c r="D2868" s="9"/>
      <c r="E2868" s="1"/>
      <c r="F2868" s="15"/>
      <c r="G2868" s="5"/>
      <c r="H2868" s="5"/>
      <c r="I2868" s="22"/>
      <c r="J2868" s="22"/>
      <c r="K2868" s="22"/>
      <c r="L2868" s="60"/>
      <c r="M2868" s="60"/>
      <c r="N2868" s="60"/>
      <c r="O2868" s="60"/>
      <c r="P2868" s="60"/>
      <c r="Q2868" s="60"/>
      <c r="R2868" s="60"/>
      <c r="S2868" s="60"/>
      <c r="T2868" s="60"/>
      <c r="U2868" s="60"/>
      <c r="V2868" s="60"/>
      <c r="W2868" s="60"/>
      <c r="X2868" s="60"/>
      <c r="Y2868" s="59"/>
      <c r="Z2868" s="20"/>
      <c r="AA2868" s="60"/>
      <c r="AB2868" s="60"/>
      <c r="AC2868" s="60"/>
      <c r="AD2868" s="60"/>
      <c r="AE2868" s="22"/>
      <c r="AF2868" s="22"/>
      <c r="AG2868" s="22"/>
      <c r="AH2868" s="22"/>
      <c r="AI2868" s="22"/>
      <c r="AJ2868" s="22"/>
      <c r="AK2868" s="39"/>
      <c r="AL2868" s="39"/>
      <c r="AM2868" s="39"/>
      <c r="AN2868" s="39"/>
      <c r="AO2868" s="39"/>
      <c r="AP2868" s="39"/>
      <c r="AQ2868" s="39"/>
      <c r="AR2868" s="40"/>
      <c r="AS2868" s="39"/>
      <c r="AT2868" s="40"/>
      <c r="AU2868" s="39"/>
      <c r="AV2868" s="39"/>
      <c r="AW2868" s="39"/>
      <c r="AX2868" s="39"/>
      <c r="AY2868" s="39"/>
      <c r="AZ2868" s="40"/>
      <c r="BA2868" s="39"/>
      <c r="BB2868" s="40"/>
      <c r="BC2868" s="39"/>
      <c r="BD2868" s="40"/>
      <c r="BE2868" s="39"/>
      <c r="BF2868" s="39"/>
      <c r="BG2868" s="39"/>
      <c r="BH2868" s="56"/>
      <c r="BI2868" s="56"/>
      <c r="BJ2868" s="133"/>
    </row>
    <row r="2869" spans="1:62" x14ac:dyDescent="0.3">
      <c r="A2869" s="9"/>
      <c r="B2869" s="76"/>
      <c r="C2869" s="9"/>
      <c r="D2869" s="9"/>
      <c r="E2869" s="9"/>
      <c r="F2869" s="15"/>
      <c r="G2869" s="5"/>
      <c r="H2869" s="5"/>
      <c r="I2869" s="9"/>
      <c r="J2869" s="9"/>
      <c r="K2869" s="9"/>
      <c r="L2869" s="9"/>
      <c r="M2869" s="9"/>
      <c r="N2869" s="9"/>
      <c r="O2869" s="9"/>
      <c r="P2869" s="9"/>
      <c r="Q2869" s="9"/>
      <c r="R2869" s="9"/>
      <c r="S2869" s="9"/>
      <c r="T2869" s="9"/>
      <c r="U2869" s="9"/>
      <c r="V2869" s="8"/>
      <c r="W2869" s="8"/>
      <c r="X2869" s="7"/>
      <c r="Y2869" s="18"/>
      <c r="Z2869" s="7"/>
      <c r="AA2869" s="7"/>
      <c r="AB2869" s="7"/>
      <c r="AC2869" s="9"/>
      <c r="AD2869" s="8"/>
      <c r="AE2869" s="14"/>
      <c r="AF2869" s="14"/>
      <c r="AG2869" s="14"/>
      <c r="AH2869" s="14"/>
      <c r="AI2869" s="14"/>
      <c r="AJ2869" s="14"/>
      <c r="AK2869" s="5"/>
      <c r="AL2869" s="6"/>
      <c r="AM2869" s="5"/>
      <c r="AN2869" s="5"/>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row>
    <row r="2870" spans="1:62" ht="13.5" customHeight="1" x14ac:dyDescent="0.35">
      <c r="A2870" s="120"/>
      <c r="B2870" s="19"/>
      <c r="C2870" s="1"/>
      <c r="D2870" s="9"/>
      <c r="E2870" s="1"/>
      <c r="F2870" s="15"/>
      <c r="G2870" s="37"/>
      <c r="H2870" s="5"/>
      <c r="I2870" s="22"/>
      <c r="J2870" s="22"/>
      <c r="K2870" s="22"/>
      <c r="L2870" s="60"/>
      <c r="M2870" s="60"/>
      <c r="N2870" s="60"/>
      <c r="O2870" s="60"/>
      <c r="P2870" s="60"/>
      <c r="Q2870" s="60"/>
      <c r="R2870" s="60"/>
      <c r="S2870" s="60"/>
      <c r="T2870" s="60"/>
      <c r="U2870" s="60"/>
      <c r="V2870" s="60"/>
      <c r="W2870" s="60"/>
      <c r="X2870" s="60"/>
      <c r="Y2870" s="59"/>
      <c r="Z2870" s="20"/>
      <c r="AA2870" s="60"/>
      <c r="AB2870" s="60"/>
      <c r="AC2870" s="60"/>
      <c r="AD2870" s="60"/>
      <c r="AE2870" s="22"/>
      <c r="AF2870" s="22"/>
      <c r="AG2870" s="22"/>
      <c r="AH2870" s="22"/>
      <c r="AI2870" s="22"/>
      <c r="AJ2870" s="22"/>
      <c r="AK2870" s="39"/>
      <c r="AL2870" s="39"/>
      <c r="AM2870" s="39"/>
      <c r="AN2870" s="39"/>
      <c r="AO2870" s="39"/>
      <c r="AP2870" s="39"/>
      <c r="AQ2870" s="39"/>
      <c r="AR2870" s="40"/>
      <c r="AS2870" s="39"/>
      <c r="AT2870" s="40"/>
      <c r="AU2870" s="39"/>
      <c r="AV2870" s="39"/>
      <c r="AW2870" s="39"/>
      <c r="AX2870" s="39"/>
      <c r="AY2870" s="39"/>
      <c r="AZ2870" s="40"/>
      <c r="BA2870" s="39"/>
      <c r="BB2870" s="40"/>
      <c r="BC2870" s="39"/>
      <c r="BD2870" s="40"/>
      <c r="BE2870" s="39"/>
      <c r="BF2870" s="39"/>
      <c r="BG2870" s="39"/>
      <c r="BH2870" s="56"/>
      <c r="BI2870" s="56"/>
      <c r="BJ2870" s="133"/>
    </row>
    <row r="2871" spans="1:62" x14ac:dyDescent="0.3">
      <c r="A2871" s="9"/>
      <c r="B2871" s="76"/>
      <c r="C2871" s="9"/>
      <c r="D2871" s="9"/>
      <c r="E2871" s="9"/>
      <c r="F2871" s="15"/>
      <c r="G2871" s="5"/>
      <c r="H2871" s="5"/>
      <c r="I2871" s="9"/>
      <c r="J2871" s="9"/>
      <c r="K2871" s="9"/>
      <c r="L2871" s="9"/>
      <c r="M2871" s="9"/>
      <c r="N2871" s="9"/>
      <c r="O2871" s="9"/>
      <c r="P2871" s="9"/>
      <c r="Q2871" s="9"/>
      <c r="R2871" s="9"/>
      <c r="S2871" s="9"/>
      <c r="T2871" s="9"/>
      <c r="U2871" s="9"/>
      <c r="V2871" s="9"/>
      <c r="W2871" s="9"/>
      <c r="Y2871" s="17"/>
      <c r="AA2871" s="9"/>
      <c r="AB2871" s="9"/>
      <c r="AC2871" s="9"/>
      <c r="AD2871" s="9"/>
      <c r="AE2871" s="14"/>
      <c r="AF2871" s="14"/>
      <c r="AG2871" s="14"/>
      <c r="AH2871" s="14"/>
      <c r="AI2871" s="14"/>
      <c r="AJ2871" s="14"/>
      <c r="AK2871" s="6"/>
      <c r="AL2871" s="6"/>
      <c r="AM2871" s="6"/>
      <c r="AN2871" s="6"/>
      <c r="AO2871" s="6"/>
      <c r="AP2871" s="6"/>
      <c r="AQ2871" s="6"/>
      <c r="AR2871" s="6"/>
      <c r="AS2871" s="6"/>
      <c r="AT2871" s="6"/>
      <c r="AU2871" s="39"/>
      <c r="AV2871" s="39"/>
      <c r="AW2871" s="6"/>
      <c r="AX2871" s="6"/>
      <c r="AY2871" s="6"/>
      <c r="AZ2871" s="6"/>
      <c r="BA2871" s="6"/>
      <c r="BB2871" s="6"/>
      <c r="BC2871" s="6"/>
      <c r="BD2871" s="6"/>
      <c r="BE2871" s="6"/>
      <c r="BF2871" s="6"/>
      <c r="BG2871" s="6"/>
      <c r="BH2871" s="6"/>
      <c r="BI2871" s="6"/>
      <c r="BJ2871" s="6"/>
    </row>
    <row r="2872" spans="1:62" x14ac:dyDescent="0.3">
      <c r="A2872" s="9"/>
      <c r="B2872" s="76"/>
      <c r="C2872" s="9"/>
      <c r="D2872" s="9"/>
      <c r="E2872" s="9"/>
      <c r="F2872" s="15"/>
      <c r="G2872" s="5"/>
      <c r="H2872" s="5"/>
      <c r="I2872" s="9"/>
      <c r="J2872" s="9"/>
      <c r="K2872" s="9"/>
      <c r="L2872" s="9"/>
      <c r="M2872" s="9"/>
      <c r="N2872" s="9"/>
      <c r="O2872" s="9"/>
      <c r="P2872" s="9"/>
      <c r="Q2872" s="9"/>
      <c r="R2872" s="9"/>
      <c r="S2872" s="9"/>
      <c r="T2872" s="9"/>
      <c r="U2872" s="9"/>
      <c r="V2872" s="8"/>
      <c r="W2872" s="8"/>
      <c r="X2872" s="7"/>
      <c r="Y2872" s="18"/>
      <c r="Z2872" s="7"/>
      <c r="AA2872" s="7"/>
      <c r="AB2872" s="7"/>
      <c r="AC2872" s="9"/>
      <c r="AD2872" s="8"/>
      <c r="AE2872" s="14"/>
      <c r="AF2872" s="14"/>
      <c r="AG2872" s="14"/>
      <c r="AH2872" s="14"/>
      <c r="AI2872" s="14"/>
      <c r="AJ2872" s="14"/>
      <c r="AK2872" s="5"/>
      <c r="AL2872" s="6"/>
      <c r="AM2872" s="5"/>
      <c r="AN2872" s="5"/>
      <c r="AO2872" s="6"/>
      <c r="AP2872" s="6"/>
      <c r="AQ2872" s="6"/>
      <c r="AR2872" s="6"/>
      <c r="AS2872" s="6"/>
      <c r="AT2872" s="6"/>
      <c r="AU2872" s="39"/>
      <c r="AV2872" s="39"/>
      <c r="AW2872" s="6"/>
      <c r="AX2872" s="6"/>
      <c r="AY2872" s="6"/>
      <c r="AZ2872" s="6"/>
      <c r="BA2872" s="6"/>
      <c r="BB2872" s="6"/>
      <c r="BC2872" s="6"/>
      <c r="BD2872" s="6"/>
      <c r="BE2872" s="6"/>
      <c r="BF2872" s="6"/>
      <c r="BG2872" s="6"/>
      <c r="BH2872" s="6"/>
      <c r="BI2872" s="6"/>
      <c r="BJ2872" s="6"/>
    </row>
    <row r="2873" spans="1:62" x14ac:dyDescent="0.3">
      <c r="A2873" s="9"/>
      <c r="B2873" s="76"/>
      <c r="C2873" s="9"/>
      <c r="D2873" s="9"/>
      <c r="E2873" s="9"/>
      <c r="F2873" s="15"/>
      <c r="G2873" s="5"/>
      <c r="H2873" s="5"/>
      <c r="I2873" s="9"/>
      <c r="J2873" s="9"/>
      <c r="K2873" s="9"/>
      <c r="L2873" s="9"/>
      <c r="M2873" s="9"/>
      <c r="N2873" s="9"/>
      <c r="O2873" s="9"/>
      <c r="P2873" s="9"/>
      <c r="Q2873" s="9"/>
      <c r="R2873" s="9"/>
      <c r="S2873" s="9"/>
      <c r="T2873" s="9"/>
      <c r="U2873" s="9"/>
      <c r="V2873" s="9"/>
      <c r="W2873" s="9"/>
      <c r="Y2873" s="17"/>
      <c r="AA2873" s="9"/>
      <c r="AB2873" s="9"/>
      <c r="AC2873" s="9"/>
      <c r="AD2873" s="9"/>
      <c r="AE2873" s="14"/>
      <c r="AF2873" s="14"/>
      <c r="AG2873" s="14"/>
      <c r="AH2873" s="14"/>
      <c r="AI2873" s="14"/>
      <c r="AJ2873" s="14"/>
      <c r="AK2873" s="6"/>
      <c r="AL2873" s="6"/>
      <c r="AM2873" s="6"/>
      <c r="AN2873" s="6"/>
      <c r="AO2873" s="6"/>
      <c r="AP2873" s="6"/>
      <c r="AQ2873" s="6"/>
      <c r="AR2873" s="6"/>
      <c r="AS2873" s="6"/>
      <c r="AT2873" s="6"/>
      <c r="AU2873" s="39"/>
      <c r="AV2873" s="39"/>
      <c r="AW2873" s="6"/>
      <c r="AX2873" s="6"/>
      <c r="AY2873" s="6"/>
      <c r="AZ2873" s="6"/>
      <c r="BA2873" s="6"/>
      <c r="BB2873" s="6"/>
      <c r="BC2873" s="6"/>
      <c r="BD2873" s="6"/>
      <c r="BE2873" s="6"/>
      <c r="BF2873" s="6"/>
      <c r="BG2873" s="6"/>
      <c r="BH2873" s="6"/>
      <c r="BI2873" s="6"/>
      <c r="BJ2873" s="6"/>
    </row>
    <row r="2874" spans="1:62" x14ac:dyDescent="0.3">
      <c r="A2874" s="9"/>
      <c r="B2874" s="76"/>
      <c r="C2874" s="9"/>
      <c r="D2874" s="9"/>
      <c r="E2874" s="9"/>
      <c r="F2874" s="15"/>
      <c r="G2874" s="5"/>
      <c r="H2874" s="5"/>
      <c r="I2874" s="9"/>
      <c r="J2874" s="9"/>
      <c r="K2874" s="9"/>
      <c r="L2874" s="9"/>
      <c r="M2874" s="9"/>
      <c r="N2874" s="9"/>
      <c r="O2874" s="9"/>
      <c r="P2874" s="9"/>
      <c r="Q2874" s="9"/>
      <c r="R2874" s="9"/>
      <c r="S2874" s="9"/>
      <c r="T2874" s="9"/>
      <c r="U2874" s="9"/>
      <c r="V2874" s="9"/>
      <c r="W2874" s="9"/>
      <c r="Y2874" s="17"/>
      <c r="AA2874" s="9"/>
      <c r="AB2874" s="9"/>
      <c r="AC2874" s="9"/>
      <c r="AD2874" s="9"/>
      <c r="AE2874" s="14"/>
      <c r="AF2874" s="14"/>
      <c r="AG2874" s="14"/>
      <c r="AH2874" s="14"/>
      <c r="AI2874" s="14"/>
      <c r="AJ2874" s="14"/>
      <c r="AK2874" s="6"/>
      <c r="AL2874" s="6"/>
      <c r="AM2874" s="6"/>
      <c r="AN2874" s="6"/>
      <c r="AO2874" s="6"/>
      <c r="AP2874" s="6"/>
      <c r="AQ2874" s="6"/>
      <c r="AR2874" s="6"/>
      <c r="AS2874" s="6"/>
      <c r="AT2874" s="6"/>
      <c r="AU2874" s="39"/>
      <c r="AV2874" s="39"/>
      <c r="AW2874" s="6"/>
      <c r="AX2874" s="6"/>
      <c r="AY2874" s="6"/>
      <c r="AZ2874" s="6"/>
      <c r="BA2874" s="6"/>
      <c r="BB2874" s="6"/>
      <c r="BC2874" s="6"/>
      <c r="BD2874" s="6"/>
      <c r="BE2874" s="6"/>
      <c r="BF2874" s="6"/>
      <c r="BG2874" s="6"/>
      <c r="BH2874" s="6"/>
      <c r="BI2874" s="6"/>
      <c r="BJ2874" s="6"/>
    </row>
    <row r="2875" spans="1:62" x14ac:dyDescent="0.3">
      <c r="A2875" s="135"/>
      <c r="B2875" s="76"/>
      <c r="C2875" s="9"/>
      <c r="D2875" s="9"/>
      <c r="E2875" s="9"/>
      <c r="F2875" s="15"/>
      <c r="G2875" s="5"/>
      <c r="H2875" s="5"/>
      <c r="I2875" s="9"/>
      <c r="J2875" s="9"/>
      <c r="K2875" s="9"/>
      <c r="L2875" s="9"/>
      <c r="M2875" s="9"/>
      <c r="N2875" s="9"/>
      <c r="O2875" s="9"/>
      <c r="P2875" s="9"/>
      <c r="Q2875" s="9"/>
      <c r="R2875" s="9"/>
      <c r="S2875" s="9"/>
      <c r="T2875" s="9"/>
      <c r="U2875" s="9"/>
      <c r="V2875" s="8"/>
      <c r="W2875" s="8"/>
      <c r="X2875" s="7"/>
      <c r="Y2875" s="18"/>
      <c r="Z2875" s="7"/>
      <c r="AA2875" s="7"/>
      <c r="AB2875" s="7"/>
      <c r="AC2875" s="9"/>
      <c r="AD2875" s="8"/>
      <c r="AE2875" s="14"/>
      <c r="AF2875" s="14"/>
      <c r="AG2875" s="14"/>
      <c r="AH2875" s="14"/>
      <c r="AI2875" s="14"/>
      <c r="AJ2875" s="14"/>
      <c r="AK2875" s="136"/>
      <c r="AL2875" s="6"/>
      <c r="AM2875" s="5"/>
      <c r="AN2875" s="5"/>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row>
    <row r="2876" spans="1:62" x14ac:dyDescent="0.3">
      <c r="A2876" s="9"/>
      <c r="B2876" s="76"/>
      <c r="C2876" s="9"/>
      <c r="D2876" s="9"/>
      <c r="E2876" s="9"/>
      <c r="F2876" s="15"/>
      <c r="G2876" s="5"/>
      <c r="H2876" s="5"/>
      <c r="I2876" s="9"/>
      <c r="J2876" s="9"/>
      <c r="K2876" s="9"/>
      <c r="L2876" s="9"/>
      <c r="M2876" s="9"/>
      <c r="N2876" s="9"/>
      <c r="O2876" s="9"/>
      <c r="P2876" s="9"/>
      <c r="Q2876" s="9"/>
      <c r="R2876" s="9"/>
      <c r="S2876" s="9"/>
      <c r="T2876" s="9"/>
      <c r="U2876" s="9"/>
      <c r="V2876" s="9"/>
      <c r="W2876" s="9"/>
      <c r="Y2876" s="17"/>
      <c r="AA2876" s="9"/>
      <c r="AB2876" s="9"/>
      <c r="AC2876" s="9"/>
      <c r="AD2876" s="9"/>
      <c r="AE2876" s="14"/>
      <c r="AF2876" s="14"/>
      <c r="AG2876" s="14"/>
      <c r="AH2876" s="14"/>
      <c r="AI2876" s="14"/>
      <c r="AJ2876" s="14"/>
      <c r="AK2876" s="6"/>
      <c r="AL2876" s="6"/>
      <c r="AM2876" s="6"/>
      <c r="AN2876" s="6"/>
      <c r="AO2876" s="6"/>
      <c r="AP2876" s="6"/>
      <c r="AQ2876" s="6"/>
      <c r="AR2876" s="6"/>
      <c r="AS2876" s="6"/>
      <c r="AT2876" s="6"/>
      <c r="AU2876" s="39"/>
      <c r="AV2876" s="39"/>
      <c r="AW2876" s="6"/>
      <c r="AX2876" s="6"/>
      <c r="AY2876" s="6"/>
      <c r="AZ2876" s="6"/>
      <c r="BA2876" s="6"/>
      <c r="BB2876" s="6"/>
      <c r="BC2876" s="6"/>
      <c r="BD2876" s="6"/>
      <c r="BE2876" s="6"/>
      <c r="BF2876" s="6"/>
      <c r="BG2876" s="6"/>
      <c r="BH2876" s="6"/>
      <c r="BI2876" s="6"/>
      <c r="BJ2876" s="6"/>
    </row>
    <row r="2877" spans="1:62" x14ac:dyDescent="0.3">
      <c r="A2877" s="9"/>
      <c r="B2877" s="76"/>
      <c r="C2877" s="9"/>
      <c r="D2877" s="9"/>
      <c r="E2877" s="9"/>
      <c r="F2877" s="15"/>
      <c r="G2877" s="5"/>
      <c r="H2877" s="5"/>
      <c r="I2877" s="9"/>
      <c r="J2877" s="9"/>
      <c r="K2877" s="9"/>
      <c r="L2877" s="9"/>
      <c r="M2877" s="9"/>
      <c r="N2877" s="9"/>
      <c r="O2877" s="9"/>
      <c r="P2877" s="9"/>
      <c r="Q2877" s="9"/>
      <c r="R2877" s="9"/>
      <c r="S2877" s="9"/>
      <c r="T2877" s="9"/>
      <c r="U2877" s="9"/>
      <c r="V2877" s="9"/>
      <c r="W2877" s="9"/>
      <c r="Y2877" s="17"/>
      <c r="AA2877" s="9"/>
      <c r="AB2877" s="9"/>
      <c r="AC2877" s="9"/>
      <c r="AD2877" s="9"/>
      <c r="AE2877" s="14"/>
      <c r="AF2877" s="14"/>
      <c r="AG2877" s="14"/>
      <c r="AH2877" s="14"/>
      <c r="AI2877" s="14"/>
      <c r="AJ2877" s="14"/>
      <c r="AK2877" s="6"/>
      <c r="AL2877" s="6"/>
      <c r="AM2877" s="6"/>
      <c r="AN2877" s="6"/>
      <c r="AO2877" s="6"/>
      <c r="AP2877" s="6"/>
      <c r="AQ2877" s="6"/>
      <c r="AR2877" s="6"/>
      <c r="AS2877" s="6"/>
      <c r="AT2877" s="6"/>
      <c r="AU2877" s="39"/>
      <c r="AV2877" s="39"/>
      <c r="AW2877" s="6"/>
      <c r="AX2877" s="6"/>
      <c r="AY2877" s="6"/>
      <c r="AZ2877" s="6"/>
      <c r="BA2877" s="6"/>
      <c r="BB2877" s="6"/>
      <c r="BC2877" s="6"/>
      <c r="BD2877" s="6"/>
      <c r="BE2877" s="6"/>
      <c r="BF2877" s="6"/>
      <c r="BG2877" s="6"/>
      <c r="BH2877" s="6"/>
      <c r="BI2877" s="6"/>
      <c r="BJ2877" s="6"/>
    </row>
    <row r="2878" spans="1:62" ht="15" x14ac:dyDescent="0.35">
      <c r="A2878" s="9"/>
      <c r="B2878" s="76"/>
      <c r="C2878" s="9"/>
      <c r="D2878" s="9"/>
      <c r="E2878" s="9"/>
      <c r="F2878" s="15"/>
      <c r="G2878" s="5"/>
      <c r="H2878" s="5"/>
      <c r="I2878" s="9"/>
      <c r="J2878" s="9"/>
      <c r="K2878" s="9"/>
      <c r="L2878" s="9"/>
      <c r="M2878" s="9"/>
      <c r="N2878" s="9"/>
      <c r="O2878" s="9"/>
      <c r="P2878" s="9"/>
      <c r="Q2878" s="9"/>
      <c r="R2878" s="9"/>
      <c r="S2878" s="9"/>
      <c r="T2878" s="9"/>
      <c r="U2878" s="9"/>
      <c r="V2878" s="9"/>
      <c r="W2878" s="9"/>
      <c r="Y2878" s="17"/>
      <c r="AA2878" s="9"/>
      <c r="AB2878" s="9"/>
      <c r="AC2878" s="9"/>
      <c r="AD2878" s="9"/>
      <c r="AE2878" s="14"/>
      <c r="AF2878" s="14"/>
      <c r="AG2878" s="14"/>
      <c r="AH2878" s="14"/>
      <c r="AI2878" s="14"/>
      <c r="AJ2878" s="14"/>
      <c r="AK2878" s="6"/>
      <c r="AL2878" s="6"/>
      <c r="AM2878" s="6"/>
      <c r="AN2878" s="6"/>
      <c r="AO2878" s="6"/>
      <c r="AP2878" s="6"/>
      <c r="AQ2878" s="6"/>
      <c r="AR2878" s="6"/>
      <c r="AS2878" s="6"/>
      <c r="AT2878" s="6"/>
      <c r="AU2878" s="39"/>
      <c r="AV2878" s="39"/>
      <c r="AW2878" s="6"/>
      <c r="AX2878" s="6"/>
      <c r="AY2878" s="6"/>
      <c r="AZ2878" s="6"/>
      <c r="BA2878" s="6"/>
      <c r="BB2878" s="6"/>
      <c r="BC2878" s="6"/>
      <c r="BD2878" s="6"/>
      <c r="BE2878" s="6"/>
      <c r="BF2878" s="6"/>
      <c r="BG2878" s="6"/>
      <c r="BH2878" s="6"/>
      <c r="BI2878" s="6"/>
      <c r="BJ2878" s="137"/>
    </row>
    <row r="2879" spans="1:62" ht="13.5" customHeight="1" x14ac:dyDescent="0.35">
      <c r="A2879" s="120"/>
      <c r="B2879" s="19"/>
      <c r="C2879" s="1"/>
      <c r="D2879" s="9"/>
      <c r="E2879" s="1"/>
      <c r="F2879" s="15"/>
      <c r="G2879" s="37"/>
      <c r="H2879" s="5"/>
      <c r="I2879" s="22"/>
      <c r="J2879" s="22"/>
      <c r="K2879" s="22"/>
      <c r="L2879" s="60"/>
      <c r="M2879" s="60"/>
      <c r="N2879" s="60"/>
      <c r="O2879" s="60"/>
      <c r="P2879" s="60"/>
      <c r="Q2879" s="60"/>
      <c r="R2879" s="60"/>
      <c r="S2879" s="60"/>
      <c r="T2879" s="60"/>
      <c r="U2879" s="60"/>
      <c r="V2879" s="60"/>
      <c r="W2879" s="60"/>
      <c r="X2879" s="60"/>
      <c r="Y2879" s="59"/>
      <c r="Z2879" s="20"/>
      <c r="AA2879" s="60"/>
      <c r="AB2879" s="60"/>
      <c r="AC2879" s="60"/>
      <c r="AD2879" s="60"/>
      <c r="AE2879" s="22"/>
      <c r="AF2879" s="22"/>
      <c r="AG2879" s="22"/>
      <c r="AH2879" s="22"/>
      <c r="AI2879" s="22"/>
      <c r="AJ2879" s="22"/>
      <c r="AK2879" s="39"/>
      <c r="AL2879" s="39"/>
      <c r="AM2879" s="39"/>
      <c r="AN2879" s="39"/>
      <c r="AO2879" s="39"/>
      <c r="AP2879" s="39"/>
      <c r="AQ2879" s="39"/>
      <c r="AR2879" s="40"/>
      <c r="AS2879" s="39"/>
      <c r="AT2879" s="40"/>
      <c r="AU2879" s="39"/>
      <c r="AV2879" s="39"/>
      <c r="AW2879" s="39"/>
      <c r="AX2879" s="39"/>
      <c r="AY2879" s="39"/>
      <c r="AZ2879" s="40"/>
      <c r="BA2879" s="39"/>
      <c r="BB2879" s="40"/>
      <c r="BC2879" s="39"/>
      <c r="BD2879" s="40"/>
      <c r="BE2879" s="39"/>
      <c r="BF2879" s="39"/>
      <c r="BG2879" s="39"/>
      <c r="BH2879" s="56"/>
      <c r="BI2879" s="56"/>
      <c r="BJ2879" s="133"/>
    </row>
    <row r="2880" spans="1:62" x14ac:dyDescent="0.3">
      <c r="A2880" s="9"/>
      <c r="B2880" s="76"/>
      <c r="C2880" s="9"/>
      <c r="D2880" s="9"/>
      <c r="E2880" s="9"/>
      <c r="F2880" s="15"/>
      <c r="G2880" s="5"/>
      <c r="H2880" s="5"/>
      <c r="I2880" s="9"/>
      <c r="J2880" s="9"/>
      <c r="K2880" s="9"/>
      <c r="L2880" s="9"/>
      <c r="M2880" s="9"/>
      <c r="N2880" s="9"/>
      <c r="O2880" s="9"/>
      <c r="P2880" s="9"/>
      <c r="Q2880" s="9"/>
      <c r="R2880" s="9"/>
      <c r="S2880" s="9"/>
      <c r="T2880" s="9"/>
      <c r="U2880" s="9"/>
      <c r="V2880" s="8"/>
      <c r="W2880" s="8"/>
      <c r="X2880" s="7"/>
      <c r="Y2880" s="18"/>
      <c r="Z2880" s="7"/>
      <c r="AA2880" s="7"/>
      <c r="AB2880" s="7"/>
      <c r="AC2880" s="9"/>
      <c r="AD2880" s="8"/>
      <c r="AE2880" s="14"/>
      <c r="AF2880" s="14"/>
      <c r="AG2880" s="14"/>
      <c r="AH2880" s="14"/>
      <c r="AI2880" s="14"/>
      <c r="AJ2880" s="14"/>
      <c r="AK2880" s="5"/>
      <c r="AL2880" s="6"/>
      <c r="AM2880" s="5"/>
      <c r="AN2880" s="5"/>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row>
    <row r="2881" spans="1:62" ht="15" x14ac:dyDescent="0.35">
      <c r="A2881" s="9"/>
      <c r="B2881" s="76"/>
      <c r="C2881" s="9"/>
      <c r="D2881" s="9"/>
      <c r="E2881" s="9"/>
      <c r="F2881" s="15"/>
      <c r="G2881" s="5"/>
      <c r="H2881" s="5"/>
      <c r="I2881" s="9"/>
      <c r="J2881" s="9"/>
      <c r="K2881" s="9"/>
      <c r="L2881" s="9"/>
      <c r="M2881" s="9"/>
      <c r="N2881" s="9"/>
      <c r="O2881" s="9"/>
      <c r="P2881" s="9"/>
      <c r="Q2881" s="9"/>
      <c r="R2881" s="9"/>
      <c r="S2881" s="9"/>
      <c r="T2881" s="9"/>
      <c r="U2881" s="9"/>
      <c r="V2881" s="8"/>
      <c r="W2881" s="8"/>
      <c r="X2881" s="7"/>
      <c r="Y2881" s="18"/>
      <c r="Z2881" s="7"/>
      <c r="AA2881" s="7"/>
      <c r="AB2881" s="7"/>
      <c r="AC2881" s="9"/>
      <c r="AD2881" s="8"/>
      <c r="AE2881" s="14"/>
      <c r="AF2881" s="14"/>
      <c r="AG2881" s="14"/>
      <c r="AH2881" s="14"/>
      <c r="AI2881" s="14"/>
      <c r="AJ2881" s="14"/>
      <c r="AK2881" s="5"/>
      <c r="AL2881" s="6"/>
      <c r="AM2881" s="5"/>
      <c r="AN2881" s="5"/>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137"/>
    </row>
    <row r="2882" spans="1:62" ht="13.5" customHeight="1" x14ac:dyDescent="0.35">
      <c r="A2882" s="120"/>
      <c r="B2882" s="19"/>
      <c r="C2882" s="1"/>
      <c r="D2882" s="9"/>
      <c r="E2882" s="1"/>
      <c r="F2882" s="15"/>
      <c r="G2882" s="37"/>
      <c r="H2882" s="5"/>
      <c r="I2882" s="22"/>
      <c r="J2882" s="22"/>
      <c r="K2882" s="22"/>
      <c r="L2882" s="60"/>
      <c r="M2882" s="60"/>
      <c r="N2882" s="60"/>
      <c r="O2882" s="60"/>
      <c r="P2882" s="60"/>
      <c r="Q2882" s="60"/>
      <c r="R2882" s="60"/>
      <c r="S2882" s="60"/>
      <c r="T2882" s="60"/>
      <c r="U2882" s="60"/>
      <c r="V2882" s="60"/>
      <c r="W2882" s="60"/>
      <c r="X2882" s="60"/>
      <c r="Y2882" s="59"/>
      <c r="Z2882" s="20"/>
      <c r="AA2882" s="60"/>
      <c r="AB2882" s="60"/>
      <c r="AC2882" s="60"/>
      <c r="AD2882" s="60"/>
      <c r="AE2882" s="22"/>
      <c r="AF2882" s="22"/>
      <c r="AG2882" s="22"/>
      <c r="AH2882" s="22"/>
      <c r="AI2882" s="22"/>
      <c r="AJ2882" s="22"/>
      <c r="AK2882" s="39"/>
      <c r="AL2882" s="39"/>
      <c r="AM2882" s="39"/>
      <c r="AN2882" s="39"/>
      <c r="AO2882" s="39"/>
      <c r="AP2882" s="39"/>
      <c r="AQ2882" s="39"/>
      <c r="AR2882" s="40"/>
      <c r="AS2882" s="39"/>
      <c r="AT2882" s="40"/>
      <c r="AU2882" s="39"/>
      <c r="AV2882" s="39"/>
      <c r="AW2882" s="39"/>
      <c r="AX2882" s="39"/>
      <c r="AY2882" s="39"/>
      <c r="AZ2882" s="40"/>
      <c r="BA2882" s="39"/>
      <c r="BB2882" s="40"/>
      <c r="BC2882" s="39"/>
      <c r="BD2882" s="40"/>
      <c r="BE2882" s="39"/>
      <c r="BF2882" s="39"/>
      <c r="BG2882" s="39"/>
      <c r="BH2882" s="56"/>
      <c r="BI2882" s="56"/>
      <c r="BJ2882" s="133"/>
    </row>
    <row r="2883" spans="1:62" x14ac:dyDescent="0.3">
      <c r="A2883" s="135"/>
      <c r="B2883" s="76"/>
      <c r="C2883" s="9"/>
      <c r="D2883" s="9"/>
      <c r="E2883" s="9"/>
      <c r="F2883" s="15"/>
      <c r="G2883" s="5"/>
      <c r="H2883" s="5"/>
      <c r="I2883" s="9"/>
      <c r="J2883" s="9"/>
      <c r="K2883" s="9"/>
      <c r="L2883" s="9"/>
      <c r="M2883" s="9"/>
      <c r="N2883" s="9"/>
      <c r="O2883" s="9"/>
      <c r="P2883" s="9"/>
      <c r="Q2883" s="9"/>
      <c r="R2883" s="9"/>
      <c r="S2883" s="9"/>
      <c r="T2883" s="9"/>
      <c r="U2883" s="9"/>
      <c r="V2883" s="8"/>
      <c r="W2883" s="8"/>
      <c r="X2883" s="7"/>
      <c r="Y2883" s="18"/>
      <c r="Z2883" s="7"/>
      <c r="AA2883" s="7"/>
      <c r="AB2883" s="7"/>
      <c r="AC2883" s="9"/>
      <c r="AD2883" s="8"/>
      <c r="AE2883" s="14"/>
      <c r="AF2883" s="14"/>
      <c r="AG2883" s="14"/>
      <c r="AH2883" s="14"/>
      <c r="AI2883" s="14"/>
      <c r="AJ2883" s="14"/>
      <c r="AK2883" s="136"/>
      <c r="AL2883" s="6"/>
      <c r="AM2883" s="5"/>
      <c r="AN2883" s="5"/>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row>
    <row r="2884" spans="1:62" ht="13.5" customHeight="1" x14ac:dyDescent="0.35">
      <c r="A2884" s="120"/>
      <c r="B2884" s="19"/>
      <c r="C2884" s="1"/>
      <c r="D2884" s="9"/>
      <c r="E2884" s="1"/>
      <c r="F2884" s="15"/>
      <c r="G2884" s="37"/>
      <c r="H2884" s="5"/>
      <c r="I2884" s="22"/>
      <c r="J2884" s="22"/>
      <c r="K2884" s="22"/>
      <c r="L2884" s="60"/>
      <c r="M2884" s="60"/>
      <c r="N2884" s="60"/>
      <c r="O2884" s="60"/>
      <c r="P2884" s="60"/>
      <c r="Q2884" s="60"/>
      <c r="R2884" s="60"/>
      <c r="S2884" s="60"/>
      <c r="T2884" s="60"/>
      <c r="U2884" s="60"/>
      <c r="V2884" s="60"/>
      <c r="W2884" s="60"/>
      <c r="X2884" s="60"/>
      <c r="Y2884" s="59"/>
      <c r="Z2884" s="20"/>
      <c r="AA2884" s="60"/>
      <c r="AB2884" s="60"/>
      <c r="AC2884" s="60"/>
      <c r="AD2884" s="60"/>
      <c r="AE2884" s="22"/>
      <c r="AF2884" s="22"/>
      <c r="AG2884" s="22"/>
      <c r="AH2884" s="22"/>
      <c r="AI2884" s="22"/>
      <c r="AJ2884" s="22"/>
      <c r="AK2884" s="39"/>
      <c r="AL2884" s="39"/>
      <c r="AM2884" s="39"/>
      <c r="AN2884" s="39"/>
      <c r="AO2884" s="39"/>
      <c r="AP2884" s="39"/>
      <c r="AQ2884" s="39"/>
      <c r="AR2884" s="40"/>
      <c r="AS2884" s="39"/>
      <c r="AT2884" s="40"/>
      <c r="AU2884" s="39"/>
      <c r="AV2884" s="39"/>
      <c r="AW2884" s="39"/>
      <c r="AX2884" s="39"/>
      <c r="AY2884" s="39"/>
      <c r="AZ2884" s="40"/>
      <c r="BA2884" s="39"/>
      <c r="BB2884" s="40"/>
      <c r="BC2884" s="39"/>
      <c r="BD2884" s="40"/>
      <c r="BE2884" s="39"/>
      <c r="BF2884" s="39"/>
      <c r="BG2884" s="39"/>
      <c r="BH2884" s="56"/>
      <c r="BI2884" s="56"/>
      <c r="BJ2884" s="137"/>
    </row>
    <row r="2885" spans="1:62" x14ac:dyDescent="0.3">
      <c r="A2885" s="135"/>
      <c r="B2885" s="76"/>
      <c r="C2885" s="9"/>
      <c r="D2885" s="9"/>
      <c r="E2885" s="9"/>
      <c r="F2885" s="15"/>
      <c r="G2885" s="5"/>
      <c r="H2885" s="5"/>
      <c r="I2885" s="9"/>
      <c r="J2885" s="9"/>
      <c r="K2885" s="9"/>
      <c r="L2885" s="9"/>
      <c r="M2885" s="9"/>
      <c r="N2885" s="9"/>
      <c r="O2885" s="9"/>
      <c r="P2885" s="9"/>
      <c r="Q2885" s="9"/>
      <c r="R2885" s="9"/>
      <c r="S2885" s="9"/>
      <c r="T2885" s="9"/>
      <c r="U2885" s="9"/>
      <c r="V2885" s="8"/>
      <c r="W2885" s="8"/>
      <c r="X2885" s="7"/>
      <c r="Y2885" s="18"/>
      <c r="Z2885" s="7"/>
      <c r="AA2885" s="7"/>
      <c r="AB2885" s="7"/>
      <c r="AC2885" s="9"/>
      <c r="AD2885" s="8"/>
      <c r="AE2885" s="14"/>
      <c r="AF2885" s="14"/>
      <c r="AG2885" s="14"/>
      <c r="AH2885" s="14"/>
      <c r="AI2885" s="14"/>
      <c r="AJ2885" s="14"/>
      <c r="AK2885" s="136"/>
      <c r="AL2885" s="6"/>
      <c r="AM2885" s="5"/>
      <c r="AN2885" s="5"/>
      <c r="AO2885" s="6"/>
      <c r="AP2885" s="6"/>
      <c r="AQ2885" s="6"/>
      <c r="AR2885" s="6"/>
      <c r="AS2885" s="6"/>
      <c r="AT2885" s="6"/>
      <c r="AU2885" s="39"/>
      <c r="AV2885" s="39"/>
      <c r="AW2885" s="6"/>
      <c r="AX2885" s="6"/>
      <c r="AY2885" s="6"/>
      <c r="AZ2885" s="6"/>
      <c r="BA2885" s="6"/>
      <c r="BB2885" s="6"/>
      <c r="BC2885" s="6"/>
      <c r="BD2885" s="6"/>
      <c r="BE2885" s="6"/>
      <c r="BF2885" s="6"/>
      <c r="BG2885" s="6"/>
      <c r="BH2885" s="6"/>
      <c r="BI2885" s="6"/>
      <c r="BJ2885" s="6"/>
    </row>
    <row r="2886" spans="1:62" x14ac:dyDescent="0.3">
      <c r="A2886" s="9"/>
      <c r="B2886" s="76"/>
      <c r="C2886" s="9"/>
      <c r="D2886" s="9"/>
      <c r="E2886" s="9"/>
      <c r="F2886" s="15"/>
      <c r="G2886" s="5"/>
      <c r="H2886" s="5"/>
      <c r="I2886" s="9"/>
      <c r="J2886" s="9"/>
      <c r="K2886" s="9"/>
      <c r="L2886" s="9"/>
      <c r="M2886" s="9"/>
      <c r="N2886" s="9"/>
      <c r="O2886" s="9"/>
      <c r="P2886" s="9"/>
      <c r="Q2886" s="9"/>
      <c r="R2886" s="9"/>
      <c r="S2886" s="9"/>
      <c r="T2886" s="9"/>
      <c r="U2886" s="9"/>
      <c r="V2886" s="9"/>
      <c r="W2886" s="9"/>
      <c r="Y2886" s="17"/>
      <c r="AA2886" s="9"/>
      <c r="AB2886" s="9"/>
      <c r="AC2886" s="9"/>
      <c r="AD2886" s="9"/>
      <c r="AE2886" s="14"/>
      <c r="AF2886" s="14"/>
      <c r="AG2886" s="14"/>
      <c r="AH2886" s="14"/>
      <c r="AI2886" s="14"/>
      <c r="AJ2886" s="14"/>
      <c r="AK2886" s="6"/>
      <c r="AL2886" s="6"/>
      <c r="AM2886" s="6"/>
      <c r="AN2886" s="6"/>
      <c r="AO2886" s="6"/>
      <c r="AP2886" s="6"/>
      <c r="AQ2886" s="6"/>
      <c r="AR2886" s="6"/>
      <c r="AS2886" s="6"/>
      <c r="AT2886" s="6"/>
      <c r="AU2886" s="39"/>
      <c r="AV2886" s="39"/>
      <c r="AW2886" s="6"/>
      <c r="AX2886" s="6"/>
      <c r="AY2886" s="6"/>
      <c r="AZ2886" s="6"/>
      <c r="BA2886" s="6"/>
      <c r="BB2886" s="6"/>
      <c r="BC2886" s="6"/>
      <c r="BD2886" s="6"/>
      <c r="BE2886" s="6"/>
      <c r="BF2886" s="6"/>
      <c r="BG2886" s="6"/>
      <c r="BH2886" s="6"/>
      <c r="BI2886" s="6"/>
      <c r="BJ2886" s="6"/>
    </row>
    <row r="2887" spans="1:62" ht="13.5" customHeight="1" x14ac:dyDescent="0.35">
      <c r="A2887" s="120"/>
      <c r="B2887" s="76"/>
      <c r="C2887" s="1"/>
      <c r="D2887" s="9"/>
      <c r="E2887" s="1"/>
      <c r="F2887" s="15"/>
      <c r="G2887" s="5"/>
      <c r="H2887" s="5"/>
      <c r="I2887" s="22"/>
      <c r="J2887" s="22"/>
      <c r="K2887" s="22"/>
      <c r="L2887" s="60"/>
      <c r="M2887" s="60"/>
      <c r="N2887" s="60"/>
      <c r="O2887" s="60"/>
      <c r="P2887" s="60"/>
      <c r="Q2887" s="60"/>
      <c r="R2887" s="60"/>
      <c r="S2887" s="60"/>
      <c r="T2887" s="60"/>
      <c r="U2887" s="60"/>
      <c r="V2887" s="60"/>
      <c r="W2887" s="60"/>
      <c r="X2887" s="60"/>
      <c r="Y2887" s="59"/>
      <c r="Z2887" s="20"/>
      <c r="AA2887" s="60"/>
      <c r="AB2887" s="60"/>
      <c r="AC2887" s="60"/>
      <c r="AD2887" s="60"/>
      <c r="AE2887" s="22"/>
      <c r="AF2887" s="22"/>
      <c r="AG2887" s="22"/>
      <c r="AH2887" s="22"/>
      <c r="AI2887" s="22"/>
      <c r="AJ2887" s="22"/>
      <c r="AK2887" s="39"/>
      <c r="AL2887" s="39"/>
      <c r="AM2887" s="39"/>
      <c r="AN2887" s="39"/>
      <c r="AO2887" s="39"/>
      <c r="AP2887" s="39"/>
      <c r="AQ2887" s="39"/>
      <c r="AR2887" s="40"/>
      <c r="AS2887" s="39"/>
      <c r="AT2887" s="40"/>
      <c r="AU2887" s="39"/>
      <c r="AV2887" s="39"/>
      <c r="AW2887" s="39"/>
      <c r="AX2887" s="39"/>
      <c r="AY2887" s="39"/>
      <c r="AZ2887" s="40"/>
      <c r="BA2887" s="39"/>
      <c r="BB2887" s="40"/>
      <c r="BC2887" s="39"/>
      <c r="BD2887" s="40"/>
      <c r="BE2887" s="39"/>
      <c r="BF2887" s="39"/>
      <c r="BG2887" s="39"/>
      <c r="BH2887" s="56"/>
      <c r="BI2887" s="56"/>
      <c r="BJ2887" s="137"/>
    </row>
    <row r="2888" spans="1:62" ht="13.5" customHeight="1" x14ac:dyDescent="0.35">
      <c r="A2888" s="120"/>
      <c r="B2888" s="76"/>
      <c r="C2888" s="1"/>
      <c r="D2888" s="9"/>
      <c r="E2888" s="1"/>
      <c r="F2888" s="15"/>
      <c r="G2888" s="5"/>
      <c r="H2888" s="5"/>
      <c r="I2888" s="22"/>
      <c r="J2888" s="22"/>
      <c r="K2888" s="22"/>
      <c r="L2888" s="60"/>
      <c r="M2888" s="60"/>
      <c r="N2888" s="60"/>
      <c r="O2888" s="60"/>
      <c r="P2888" s="60"/>
      <c r="Q2888" s="60"/>
      <c r="R2888" s="60"/>
      <c r="S2888" s="60"/>
      <c r="T2888" s="60"/>
      <c r="U2888" s="60"/>
      <c r="V2888" s="60"/>
      <c r="W2888" s="60"/>
      <c r="X2888" s="60"/>
      <c r="Y2888" s="59"/>
      <c r="Z2888" s="20"/>
      <c r="AA2888" s="60"/>
      <c r="AB2888" s="60"/>
      <c r="AC2888" s="60"/>
      <c r="AD2888" s="60"/>
      <c r="AE2888" s="22"/>
      <c r="AF2888" s="22"/>
      <c r="AG2888" s="22"/>
      <c r="AH2888" s="22"/>
      <c r="AI2888" s="22"/>
      <c r="AJ2888" s="22"/>
      <c r="AK2888" s="39"/>
      <c r="AL2888" s="39"/>
      <c r="AM2888" s="39"/>
      <c r="AN2888" s="39"/>
      <c r="AO2888" s="39"/>
      <c r="AP2888" s="39"/>
      <c r="AQ2888" s="39"/>
      <c r="AR2888" s="40"/>
      <c r="AS2888" s="39"/>
      <c r="AT2888" s="40"/>
      <c r="AU2888" s="39"/>
      <c r="AV2888" s="39"/>
      <c r="AW2888" s="39"/>
      <c r="AX2888" s="39"/>
      <c r="AY2888" s="39"/>
      <c r="AZ2888" s="40"/>
      <c r="BA2888" s="39"/>
      <c r="BB2888" s="40"/>
      <c r="BC2888" s="39"/>
      <c r="BD2888" s="40"/>
      <c r="BE2888" s="39"/>
      <c r="BF2888" s="39"/>
      <c r="BG2888" s="39"/>
      <c r="BH2888" s="56"/>
      <c r="BI2888" s="56"/>
      <c r="BJ2888" s="133"/>
    </row>
    <row r="2889" spans="1:62" ht="13.5" customHeight="1" x14ac:dyDescent="0.35">
      <c r="A2889" s="120"/>
      <c r="B2889" s="19"/>
      <c r="C2889" s="1"/>
      <c r="D2889" s="9"/>
      <c r="E2889" s="1"/>
      <c r="F2889" s="15"/>
      <c r="G2889" s="37"/>
      <c r="H2889" s="5"/>
      <c r="I2889" s="22"/>
      <c r="J2889" s="22"/>
      <c r="K2889" s="22"/>
      <c r="L2889" s="60"/>
      <c r="M2889" s="60"/>
      <c r="N2889" s="60"/>
      <c r="O2889" s="60"/>
      <c r="P2889" s="60"/>
      <c r="Q2889" s="60"/>
      <c r="R2889" s="60"/>
      <c r="S2889" s="60"/>
      <c r="T2889" s="60"/>
      <c r="U2889" s="60"/>
      <c r="V2889" s="60"/>
      <c r="W2889" s="60"/>
      <c r="X2889" s="60"/>
      <c r="Y2889" s="59"/>
      <c r="Z2889" s="20"/>
      <c r="AA2889" s="60"/>
      <c r="AB2889" s="60"/>
      <c r="AC2889" s="60"/>
      <c r="AD2889" s="60"/>
      <c r="AE2889" s="22"/>
      <c r="AF2889" s="22"/>
      <c r="AG2889" s="22"/>
      <c r="AH2889" s="22"/>
      <c r="AI2889" s="22"/>
      <c r="AJ2889" s="22"/>
      <c r="AK2889" s="39"/>
      <c r="AL2889" s="39"/>
      <c r="AM2889" s="39"/>
      <c r="AN2889" s="39"/>
      <c r="AO2889" s="39"/>
      <c r="AP2889" s="39"/>
      <c r="AQ2889" s="39"/>
      <c r="AR2889" s="40"/>
      <c r="AS2889" s="39"/>
      <c r="AT2889" s="40"/>
      <c r="AU2889" s="39"/>
      <c r="AV2889" s="39"/>
      <c r="AW2889" s="39"/>
      <c r="AX2889" s="39"/>
      <c r="AY2889" s="39"/>
      <c r="AZ2889" s="40"/>
      <c r="BA2889" s="39"/>
      <c r="BB2889" s="40"/>
      <c r="BC2889" s="39"/>
      <c r="BD2889" s="40"/>
      <c r="BE2889" s="39"/>
      <c r="BF2889" s="39"/>
      <c r="BG2889" s="39"/>
      <c r="BH2889" s="56"/>
      <c r="BI2889" s="56"/>
      <c r="BJ2889" s="133"/>
    </row>
    <row r="2890" spans="1:62" ht="13.5" customHeight="1" x14ac:dyDescent="0.3">
      <c r="A2890" s="9"/>
      <c r="B2890" s="76"/>
      <c r="C2890" s="9"/>
      <c r="D2890" s="9"/>
      <c r="E2890" s="9"/>
      <c r="F2890" s="15"/>
      <c r="G2890" s="5"/>
      <c r="H2890" s="5"/>
      <c r="I2890" s="9"/>
      <c r="J2890" s="9"/>
      <c r="K2890" s="9"/>
      <c r="L2890" s="9"/>
      <c r="M2890" s="9"/>
      <c r="N2890" s="9"/>
      <c r="O2890" s="9"/>
      <c r="P2890" s="9"/>
      <c r="Q2890" s="9"/>
      <c r="R2890" s="9"/>
      <c r="S2890" s="9"/>
      <c r="T2890" s="9"/>
      <c r="U2890" s="9"/>
      <c r="V2890" s="9"/>
      <c r="W2890" s="9"/>
      <c r="Y2890" s="17"/>
      <c r="AA2890" s="9"/>
      <c r="AB2890" s="9"/>
      <c r="AC2890" s="9"/>
      <c r="AD2890" s="9"/>
      <c r="AE2890" s="14"/>
      <c r="AF2890" s="14"/>
      <c r="AG2890" s="14"/>
      <c r="AH2890" s="14"/>
      <c r="AI2890" s="14"/>
      <c r="AJ2890" s="14"/>
      <c r="AK2890" s="6"/>
      <c r="AL2890" s="6"/>
      <c r="AM2890" s="6"/>
      <c r="AN2890" s="6"/>
      <c r="AO2890" s="6"/>
      <c r="AP2890" s="6"/>
      <c r="AQ2890" s="6"/>
      <c r="AR2890" s="6"/>
      <c r="AS2890" s="6"/>
      <c r="AT2890" s="6"/>
      <c r="AU2890" s="39"/>
      <c r="AV2890" s="39"/>
      <c r="AW2890" s="6"/>
      <c r="AX2890" s="6"/>
      <c r="AY2890" s="6"/>
      <c r="AZ2890" s="6"/>
      <c r="BA2890" s="6"/>
      <c r="BB2890" s="6"/>
      <c r="BC2890" s="6"/>
      <c r="BD2890" s="6"/>
      <c r="BE2890" s="6"/>
      <c r="BF2890" s="6"/>
      <c r="BG2890" s="6"/>
      <c r="BH2890" s="6"/>
      <c r="BI2890" s="6"/>
      <c r="BJ2890" s="6"/>
    </row>
    <row r="2891" spans="1:62" x14ac:dyDescent="0.3">
      <c r="A2891" s="9"/>
      <c r="B2891" s="76"/>
      <c r="C2891" s="9"/>
      <c r="D2891" s="9"/>
      <c r="E2891" s="9"/>
      <c r="F2891" s="15"/>
      <c r="G2891" s="5"/>
      <c r="H2891" s="5"/>
      <c r="I2891" s="9"/>
      <c r="J2891" s="9"/>
      <c r="K2891" s="9"/>
      <c r="L2891" s="9"/>
      <c r="M2891" s="9"/>
      <c r="N2891" s="9"/>
      <c r="O2891" s="9"/>
      <c r="P2891" s="9"/>
      <c r="Q2891" s="9"/>
      <c r="R2891" s="9"/>
      <c r="S2891" s="9"/>
      <c r="T2891" s="9"/>
      <c r="U2891" s="9"/>
      <c r="V2891" s="9"/>
      <c r="W2891" s="9"/>
      <c r="Y2891" s="17"/>
      <c r="AA2891" s="9"/>
      <c r="AB2891" s="9"/>
      <c r="AC2891" s="9"/>
      <c r="AD2891" s="9"/>
      <c r="AE2891" s="14"/>
      <c r="AF2891" s="14"/>
      <c r="AG2891" s="14"/>
      <c r="AH2891" s="14"/>
      <c r="AI2891" s="14"/>
      <c r="AJ2891" s="14"/>
      <c r="AK2891" s="6"/>
      <c r="AL2891" s="6"/>
      <c r="AM2891" s="6"/>
      <c r="AN2891" s="6"/>
      <c r="AO2891" s="6"/>
      <c r="AP2891" s="6"/>
      <c r="AQ2891" s="6"/>
      <c r="AR2891" s="6"/>
      <c r="AS2891" s="6"/>
      <c r="AT2891" s="6"/>
      <c r="AU2891" s="39"/>
      <c r="AV2891" s="39"/>
      <c r="AW2891" s="6"/>
      <c r="AX2891" s="6"/>
      <c r="AY2891" s="6"/>
      <c r="AZ2891" s="6"/>
      <c r="BA2891" s="6"/>
      <c r="BB2891" s="6"/>
      <c r="BC2891" s="6"/>
      <c r="BD2891" s="6"/>
      <c r="BE2891" s="6"/>
      <c r="BF2891" s="6"/>
      <c r="BG2891" s="6"/>
      <c r="BH2891" s="6"/>
      <c r="BI2891" s="6"/>
      <c r="BJ2891" s="6"/>
    </row>
    <row r="2892" spans="1:62" x14ac:dyDescent="0.3">
      <c r="A2892" s="9"/>
      <c r="B2892" s="76"/>
      <c r="C2892" s="9"/>
      <c r="D2892" s="9"/>
      <c r="E2892" s="9"/>
      <c r="F2892" s="15"/>
      <c r="G2892" s="5"/>
      <c r="H2892" s="5"/>
      <c r="I2892" s="9"/>
      <c r="J2892" s="9"/>
      <c r="K2892" s="9"/>
      <c r="L2892" s="9"/>
      <c r="M2892" s="9"/>
      <c r="N2892" s="9"/>
      <c r="O2892" s="9"/>
      <c r="P2892" s="9"/>
      <c r="Q2892" s="9"/>
      <c r="R2892" s="9"/>
      <c r="S2892" s="9"/>
      <c r="T2892" s="9"/>
      <c r="U2892" s="9"/>
      <c r="V2892" s="9"/>
      <c r="W2892" s="9"/>
      <c r="Y2892" s="17"/>
      <c r="AA2892" s="9"/>
      <c r="AB2892" s="9"/>
      <c r="AC2892" s="9"/>
      <c r="AD2892" s="9"/>
      <c r="AE2892" s="14"/>
      <c r="AF2892" s="14"/>
      <c r="AG2892" s="14"/>
      <c r="AH2892" s="14"/>
      <c r="AI2892" s="14"/>
      <c r="AJ2892" s="14"/>
      <c r="AK2892" s="6"/>
      <c r="AL2892" s="6"/>
      <c r="AM2892" s="6"/>
      <c r="AN2892" s="6"/>
      <c r="AO2892" s="6"/>
      <c r="AP2892" s="6"/>
      <c r="AQ2892" s="6"/>
      <c r="AR2892" s="6"/>
      <c r="AS2892" s="6"/>
      <c r="AT2892" s="6"/>
      <c r="AU2892" s="39"/>
      <c r="AV2892" s="39"/>
      <c r="AW2892" s="6"/>
      <c r="AX2892" s="6"/>
      <c r="AY2892" s="6"/>
      <c r="AZ2892" s="6"/>
      <c r="BA2892" s="6"/>
      <c r="BB2892" s="6"/>
      <c r="BC2892" s="6"/>
      <c r="BD2892" s="6"/>
      <c r="BE2892" s="6"/>
      <c r="BF2892" s="6"/>
      <c r="BG2892" s="6"/>
      <c r="BH2892" s="6"/>
      <c r="BI2892" s="6"/>
      <c r="BJ2892" s="6"/>
    </row>
    <row r="2893" spans="1:62" ht="13.5" customHeight="1" x14ac:dyDescent="0.3">
      <c r="A2893" s="135"/>
      <c r="B2893" s="76"/>
      <c r="C2893" s="9"/>
      <c r="D2893" s="9"/>
      <c r="E2893" s="9"/>
      <c r="F2893" s="15"/>
      <c r="G2893" s="5"/>
      <c r="H2893" s="5"/>
      <c r="I2893" s="9"/>
      <c r="J2893" s="9"/>
      <c r="K2893" s="9"/>
      <c r="L2893" s="9"/>
      <c r="M2893" s="9"/>
      <c r="N2893" s="9"/>
      <c r="O2893" s="9"/>
      <c r="P2893" s="9"/>
      <c r="Q2893" s="9"/>
      <c r="R2893" s="9"/>
      <c r="S2893" s="9"/>
      <c r="T2893" s="9"/>
      <c r="U2893" s="9"/>
      <c r="V2893" s="9"/>
      <c r="W2893" s="9"/>
      <c r="Y2893" s="17"/>
      <c r="AA2893" s="9"/>
      <c r="AB2893" s="9"/>
      <c r="AC2893" s="9"/>
      <c r="AD2893" s="9"/>
      <c r="AE2893" s="14"/>
      <c r="AF2893" s="14"/>
      <c r="AG2893" s="14"/>
      <c r="AH2893" s="14"/>
      <c r="AI2893" s="14"/>
      <c r="AJ2893" s="14"/>
      <c r="AK2893" s="6"/>
      <c r="AL2893" s="6"/>
      <c r="AM2893" s="6"/>
      <c r="AN2893" s="6"/>
      <c r="AO2893" s="6"/>
      <c r="AP2893" s="6"/>
      <c r="AQ2893" s="6"/>
      <c r="AR2893" s="6"/>
      <c r="AS2893" s="6"/>
      <c r="AT2893" s="6"/>
      <c r="AU2893" s="39"/>
      <c r="AV2893" s="39"/>
      <c r="AW2893" s="6"/>
      <c r="AX2893" s="6"/>
      <c r="AY2893" s="6"/>
      <c r="AZ2893" s="6"/>
      <c r="BA2893" s="6"/>
      <c r="BB2893" s="6"/>
      <c r="BC2893" s="6"/>
      <c r="BD2893" s="6"/>
      <c r="BE2893" s="6"/>
      <c r="BF2893" s="6"/>
      <c r="BG2893" s="6"/>
      <c r="BH2893" s="6"/>
      <c r="BI2893" s="6"/>
      <c r="BJ2893" s="6"/>
    </row>
    <row r="2894" spans="1:62" x14ac:dyDescent="0.3">
      <c r="A2894" s="9"/>
      <c r="B2894" s="76"/>
      <c r="C2894" s="9"/>
      <c r="D2894" s="9"/>
      <c r="E2894" s="9"/>
      <c r="F2894" s="15"/>
      <c r="G2894" s="5"/>
      <c r="H2894" s="5"/>
      <c r="I2894" s="9"/>
      <c r="J2894" s="9"/>
      <c r="K2894" s="9"/>
      <c r="L2894" s="9"/>
      <c r="M2894" s="9"/>
      <c r="N2894" s="9"/>
      <c r="O2894" s="9"/>
      <c r="P2894" s="9"/>
      <c r="Q2894" s="9"/>
      <c r="R2894" s="9"/>
      <c r="S2894" s="9"/>
      <c r="T2894" s="9"/>
      <c r="U2894" s="9"/>
      <c r="V2894" s="9"/>
      <c r="W2894" s="9"/>
      <c r="Y2894" s="17"/>
      <c r="AA2894" s="9"/>
      <c r="AB2894" s="9"/>
      <c r="AC2894" s="9"/>
      <c r="AD2894" s="9"/>
      <c r="AE2894" s="14"/>
      <c r="AF2894" s="14"/>
      <c r="AG2894" s="14"/>
      <c r="AH2894" s="14"/>
      <c r="AI2894" s="14"/>
      <c r="AJ2894" s="14"/>
      <c r="AK2894" s="6"/>
      <c r="AL2894" s="6"/>
      <c r="AM2894" s="6"/>
      <c r="AN2894" s="6"/>
      <c r="AO2894" s="6"/>
      <c r="AP2894" s="6"/>
      <c r="AQ2894" s="6"/>
      <c r="AR2894" s="6"/>
      <c r="AS2894" s="6"/>
      <c r="AT2894" s="6"/>
      <c r="AU2894" s="39"/>
      <c r="AV2894" s="39"/>
      <c r="AW2894" s="6"/>
      <c r="AX2894" s="6"/>
      <c r="AY2894" s="6"/>
      <c r="AZ2894" s="6"/>
      <c r="BA2894" s="6"/>
      <c r="BB2894" s="6"/>
      <c r="BC2894" s="6"/>
      <c r="BD2894" s="6"/>
      <c r="BE2894" s="6"/>
      <c r="BF2894" s="6"/>
      <c r="BG2894" s="6"/>
      <c r="BH2894" s="6"/>
      <c r="BI2894" s="6"/>
      <c r="BJ2894" s="6"/>
    </row>
    <row r="2895" spans="1:62" ht="13.5" customHeight="1" x14ac:dyDescent="0.35">
      <c r="A2895" s="120"/>
      <c r="B2895" s="76"/>
      <c r="C2895" s="1"/>
      <c r="D2895" s="9"/>
      <c r="E2895" s="1"/>
      <c r="F2895" s="15"/>
      <c r="G2895" s="5"/>
      <c r="H2895" s="5"/>
      <c r="I2895" s="22"/>
      <c r="J2895" s="22"/>
      <c r="K2895" s="22"/>
      <c r="L2895" s="60"/>
      <c r="M2895" s="60"/>
      <c r="N2895" s="60"/>
      <c r="O2895" s="60"/>
      <c r="P2895" s="60"/>
      <c r="Q2895" s="60"/>
      <c r="R2895" s="60"/>
      <c r="S2895" s="60"/>
      <c r="T2895" s="60"/>
      <c r="U2895" s="60"/>
      <c r="V2895" s="60"/>
      <c r="W2895" s="60"/>
      <c r="X2895" s="60"/>
      <c r="Y2895" s="59"/>
      <c r="Z2895" s="20"/>
      <c r="AA2895" s="60"/>
      <c r="AB2895" s="60"/>
      <c r="AC2895" s="60"/>
      <c r="AD2895" s="60"/>
      <c r="AE2895" s="22"/>
      <c r="AF2895" s="22"/>
      <c r="AG2895" s="22"/>
      <c r="AH2895" s="22"/>
      <c r="AI2895" s="22"/>
      <c r="AJ2895" s="22"/>
      <c r="AK2895" s="39"/>
      <c r="AL2895" s="39"/>
      <c r="AM2895" s="39"/>
      <c r="AN2895" s="39"/>
      <c r="AO2895" s="39"/>
      <c r="AP2895" s="39"/>
      <c r="AQ2895" s="39"/>
      <c r="AR2895" s="40"/>
      <c r="AS2895" s="39"/>
      <c r="AT2895" s="40"/>
      <c r="AU2895" s="39"/>
      <c r="AV2895" s="39"/>
      <c r="AW2895" s="39"/>
      <c r="AX2895" s="39"/>
      <c r="AY2895" s="39"/>
      <c r="AZ2895" s="40"/>
      <c r="BA2895" s="39"/>
      <c r="BB2895" s="40"/>
      <c r="BC2895" s="39"/>
      <c r="BD2895" s="40"/>
      <c r="BE2895" s="39"/>
      <c r="BF2895" s="39"/>
      <c r="BG2895" s="39"/>
      <c r="BH2895" s="56"/>
      <c r="BI2895" s="56"/>
      <c r="BJ2895" s="133"/>
    </row>
    <row r="2896" spans="1:62" ht="13.5" customHeight="1" x14ac:dyDescent="0.3">
      <c r="A2896" s="9"/>
      <c r="B2896" s="76"/>
      <c r="C2896" s="9"/>
      <c r="D2896" s="9"/>
      <c r="E2896" s="9"/>
      <c r="F2896" s="15"/>
      <c r="G2896" s="5"/>
      <c r="H2896" s="5"/>
      <c r="I2896" s="9"/>
      <c r="J2896" s="9"/>
      <c r="K2896" s="9"/>
      <c r="L2896" s="9"/>
      <c r="M2896" s="9"/>
      <c r="N2896" s="9"/>
      <c r="O2896" s="9"/>
      <c r="P2896" s="9"/>
      <c r="Q2896" s="9"/>
      <c r="R2896" s="9"/>
      <c r="S2896" s="9"/>
      <c r="T2896" s="9"/>
      <c r="U2896" s="9"/>
      <c r="V2896" s="8"/>
      <c r="W2896" s="8"/>
      <c r="X2896" s="7"/>
      <c r="Y2896" s="18"/>
      <c r="Z2896" s="7"/>
      <c r="AA2896" s="7"/>
      <c r="AB2896" s="7"/>
      <c r="AC2896" s="9"/>
      <c r="AD2896" s="8"/>
      <c r="AE2896" s="14"/>
      <c r="AF2896" s="14"/>
      <c r="AG2896" s="14"/>
      <c r="AH2896" s="14"/>
      <c r="AI2896" s="14"/>
      <c r="AJ2896" s="14"/>
      <c r="AK2896" s="5"/>
      <c r="AL2896" s="6"/>
      <c r="AM2896" s="5"/>
      <c r="AN2896" s="5"/>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row>
    <row r="2897" spans="1:62" ht="13.5" customHeight="1" x14ac:dyDescent="0.35">
      <c r="A2897" s="120"/>
      <c r="B2897" s="76"/>
      <c r="C2897" s="1"/>
      <c r="D2897" s="9"/>
      <c r="E2897" s="1"/>
      <c r="F2897" s="15"/>
      <c r="G2897" s="5"/>
      <c r="H2897" s="5"/>
      <c r="I2897" s="22"/>
      <c r="J2897" s="22"/>
      <c r="K2897" s="22"/>
      <c r="L2897" s="60"/>
      <c r="M2897" s="60"/>
      <c r="N2897" s="60"/>
      <c r="O2897" s="60"/>
      <c r="P2897" s="60"/>
      <c r="Q2897" s="60"/>
      <c r="R2897" s="60"/>
      <c r="S2897" s="60"/>
      <c r="T2897" s="60"/>
      <c r="U2897" s="60"/>
      <c r="V2897" s="60"/>
      <c r="W2897" s="60"/>
      <c r="X2897" s="60"/>
      <c r="Y2897" s="59"/>
      <c r="Z2897" s="20"/>
      <c r="AA2897" s="60"/>
      <c r="AB2897" s="60"/>
      <c r="AC2897" s="60"/>
      <c r="AD2897" s="60"/>
      <c r="AE2897" s="22"/>
      <c r="AF2897" s="22"/>
      <c r="AG2897" s="22"/>
      <c r="AH2897" s="22"/>
      <c r="AI2897" s="22"/>
      <c r="AJ2897" s="22"/>
      <c r="AK2897" s="39"/>
      <c r="AL2897" s="39"/>
      <c r="AM2897" s="39"/>
      <c r="AN2897" s="39"/>
      <c r="AO2897" s="39"/>
      <c r="AP2897" s="39"/>
      <c r="AQ2897" s="39"/>
      <c r="AR2897" s="40"/>
      <c r="AS2897" s="39"/>
      <c r="AT2897" s="40"/>
      <c r="AU2897" s="39"/>
      <c r="AV2897" s="39"/>
      <c r="AW2897" s="39"/>
      <c r="AX2897" s="39"/>
      <c r="AY2897" s="39"/>
      <c r="AZ2897" s="40"/>
      <c r="BA2897" s="39"/>
      <c r="BB2897" s="40"/>
      <c r="BC2897" s="39"/>
      <c r="BD2897" s="40"/>
      <c r="BE2897" s="39"/>
      <c r="BF2897" s="39"/>
      <c r="BG2897" s="39"/>
      <c r="BH2897" s="56"/>
      <c r="BI2897" s="56"/>
      <c r="BJ2897" s="133"/>
    </row>
    <row r="2898" spans="1:62" x14ac:dyDescent="0.3">
      <c r="A2898" s="135"/>
      <c r="B2898" s="76"/>
      <c r="C2898" s="9"/>
      <c r="D2898" s="9"/>
      <c r="E2898" s="9"/>
      <c r="F2898" s="15"/>
      <c r="G2898" s="5"/>
      <c r="H2898" s="5"/>
      <c r="I2898" s="9"/>
      <c r="J2898" s="9"/>
      <c r="K2898" s="9"/>
      <c r="L2898" s="9"/>
      <c r="M2898" s="9"/>
      <c r="N2898" s="9"/>
      <c r="O2898" s="9"/>
      <c r="P2898" s="9"/>
      <c r="Q2898" s="9"/>
      <c r="R2898" s="9"/>
      <c r="S2898" s="9"/>
      <c r="T2898" s="9"/>
      <c r="U2898" s="9"/>
      <c r="V2898" s="8"/>
      <c r="W2898" s="8"/>
      <c r="X2898" s="7"/>
      <c r="Y2898" s="18"/>
      <c r="Z2898" s="7"/>
      <c r="AA2898" s="7"/>
      <c r="AB2898" s="7"/>
      <c r="AC2898" s="9"/>
      <c r="AD2898" s="8"/>
      <c r="AE2898" s="14"/>
      <c r="AF2898" s="14"/>
      <c r="AG2898" s="14"/>
      <c r="AH2898" s="14"/>
      <c r="AI2898" s="14"/>
      <c r="AJ2898" s="14"/>
      <c r="AK2898" s="136"/>
      <c r="AL2898" s="6"/>
      <c r="AM2898" s="5"/>
      <c r="AN2898" s="5"/>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row>
    <row r="2899" spans="1:62" ht="13.5" customHeight="1" x14ac:dyDescent="0.35">
      <c r="A2899" s="120"/>
      <c r="B2899" s="76"/>
      <c r="C2899" s="1"/>
      <c r="D2899" s="9"/>
      <c r="E2899" s="1"/>
      <c r="F2899" s="15"/>
      <c r="G2899" s="5"/>
      <c r="H2899" s="5"/>
      <c r="I2899" s="22"/>
      <c r="J2899" s="22"/>
      <c r="K2899" s="22"/>
      <c r="L2899" s="60"/>
      <c r="M2899" s="60"/>
      <c r="N2899" s="60"/>
      <c r="O2899" s="60"/>
      <c r="P2899" s="60"/>
      <c r="Q2899" s="60"/>
      <c r="R2899" s="60"/>
      <c r="S2899" s="60"/>
      <c r="T2899" s="60"/>
      <c r="U2899" s="60"/>
      <c r="V2899" s="60"/>
      <c r="W2899" s="60"/>
      <c r="X2899" s="60"/>
      <c r="Y2899" s="59"/>
      <c r="Z2899" s="20"/>
      <c r="AA2899" s="60"/>
      <c r="AB2899" s="60"/>
      <c r="AC2899" s="60"/>
      <c r="AD2899" s="60"/>
      <c r="AE2899" s="22"/>
      <c r="AF2899" s="22"/>
      <c r="AG2899" s="22"/>
      <c r="AH2899" s="22"/>
      <c r="AI2899" s="22"/>
      <c r="AJ2899" s="22"/>
      <c r="AK2899" s="39"/>
      <c r="AL2899" s="39"/>
      <c r="AM2899" s="39"/>
      <c r="AN2899" s="39"/>
      <c r="AO2899" s="39"/>
      <c r="AP2899" s="39"/>
      <c r="AQ2899" s="39"/>
      <c r="AR2899" s="40"/>
      <c r="AS2899" s="39"/>
      <c r="AT2899" s="40"/>
      <c r="AU2899" s="39"/>
      <c r="AV2899" s="39"/>
      <c r="AW2899" s="39"/>
      <c r="AX2899" s="39"/>
      <c r="AY2899" s="39"/>
      <c r="AZ2899" s="40"/>
      <c r="BA2899" s="39"/>
      <c r="BB2899" s="40"/>
      <c r="BC2899" s="39"/>
      <c r="BD2899" s="40"/>
      <c r="BE2899" s="39"/>
      <c r="BF2899" s="39"/>
      <c r="BG2899" s="39"/>
      <c r="BH2899" s="56"/>
      <c r="BI2899" s="56"/>
      <c r="BJ2899" s="133"/>
    </row>
    <row r="2900" spans="1:62" x14ac:dyDescent="0.3">
      <c r="A2900" s="9"/>
      <c r="B2900" s="76"/>
      <c r="C2900" s="9"/>
      <c r="D2900" s="9"/>
      <c r="E2900" s="9"/>
      <c r="F2900" s="15"/>
      <c r="G2900" s="5"/>
      <c r="H2900" s="5"/>
      <c r="I2900" s="9"/>
      <c r="J2900" s="9"/>
      <c r="K2900" s="9"/>
      <c r="L2900" s="9"/>
      <c r="M2900" s="9"/>
      <c r="N2900" s="9"/>
      <c r="O2900" s="9"/>
      <c r="P2900" s="9"/>
      <c r="Q2900" s="9"/>
      <c r="R2900" s="9"/>
      <c r="S2900" s="9"/>
      <c r="T2900" s="9"/>
      <c r="U2900" s="9"/>
      <c r="V2900" s="9"/>
      <c r="W2900" s="9"/>
      <c r="Y2900" s="17"/>
      <c r="AA2900" s="9"/>
      <c r="AB2900" s="9"/>
      <c r="AC2900" s="9"/>
      <c r="AD2900" s="9"/>
      <c r="AE2900" s="14"/>
      <c r="AF2900" s="14"/>
      <c r="AG2900" s="14"/>
      <c r="AH2900" s="14"/>
      <c r="AI2900" s="14"/>
      <c r="AJ2900" s="14"/>
      <c r="AK2900" s="6"/>
      <c r="AL2900" s="6"/>
      <c r="AM2900" s="6"/>
      <c r="AN2900" s="6"/>
      <c r="AO2900" s="6"/>
      <c r="AP2900" s="6"/>
      <c r="AQ2900" s="6"/>
      <c r="AR2900" s="6"/>
      <c r="AS2900" s="6"/>
      <c r="AT2900" s="6"/>
      <c r="AU2900" s="39"/>
      <c r="AV2900" s="39"/>
      <c r="AW2900" s="6"/>
      <c r="AX2900" s="6"/>
      <c r="AY2900" s="6"/>
      <c r="AZ2900" s="6"/>
      <c r="BA2900" s="6"/>
      <c r="BB2900" s="6"/>
      <c r="BC2900" s="6"/>
      <c r="BD2900" s="6"/>
      <c r="BE2900" s="6"/>
      <c r="BF2900" s="6"/>
      <c r="BG2900" s="6"/>
      <c r="BH2900" s="6"/>
      <c r="BI2900" s="6"/>
      <c r="BJ2900" s="6"/>
    </row>
    <row r="2901" spans="1:62" ht="15" x14ac:dyDescent="0.35">
      <c r="A2901" s="135"/>
      <c r="B2901" s="76"/>
      <c r="C2901" s="9"/>
      <c r="D2901" s="9"/>
      <c r="E2901" s="9"/>
      <c r="F2901" s="15"/>
      <c r="G2901" s="5"/>
      <c r="H2901" s="5"/>
      <c r="I2901" s="9"/>
      <c r="J2901" s="9"/>
      <c r="K2901" s="9"/>
      <c r="L2901" s="9"/>
      <c r="M2901" s="9"/>
      <c r="N2901" s="9"/>
      <c r="O2901" s="9"/>
      <c r="P2901" s="9"/>
      <c r="Q2901" s="9"/>
      <c r="R2901" s="9"/>
      <c r="S2901" s="9"/>
      <c r="T2901" s="9"/>
      <c r="U2901" s="9"/>
      <c r="V2901" s="8"/>
      <c r="W2901" s="8"/>
      <c r="X2901" s="7"/>
      <c r="Y2901" s="18"/>
      <c r="Z2901" s="7"/>
      <c r="AA2901" s="7"/>
      <c r="AB2901" s="7"/>
      <c r="AC2901" s="9"/>
      <c r="AD2901" s="8"/>
      <c r="AE2901" s="14"/>
      <c r="AF2901" s="14"/>
      <c r="AG2901" s="14"/>
      <c r="AH2901" s="14"/>
      <c r="AI2901" s="14"/>
      <c r="AJ2901" s="14"/>
      <c r="AK2901" s="136"/>
      <c r="AL2901" s="6"/>
      <c r="AM2901" s="5"/>
      <c r="AN2901" s="5"/>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137"/>
    </row>
    <row r="2902" spans="1:62" x14ac:dyDescent="0.3">
      <c r="A2902" s="9"/>
      <c r="B2902" s="76"/>
      <c r="C2902" s="9"/>
      <c r="D2902" s="9"/>
      <c r="E2902" s="9"/>
      <c r="F2902" s="15"/>
      <c r="G2902" s="5"/>
      <c r="H2902" s="5"/>
      <c r="I2902" s="9"/>
      <c r="J2902" s="9"/>
      <c r="K2902" s="9"/>
      <c r="L2902" s="9"/>
      <c r="M2902" s="9"/>
      <c r="N2902" s="9"/>
      <c r="O2902" s="9"/>
      <c r="P2902" s="9"/>
      <c r="Q2902" s="9"/>
      <c r="R2902" s="9"/>
      <c r="S2902" s="9"/>
      <c r="T2902" s="9"/>
      <c r="U2902" s="9"/>
      <c r="V2902" s="8"/>
      <c r="W2902" s="8"/>
      <c r="X2902" s="7"/>
      <c r="Y2902" s="18"/>
      <c r="Z2902" s="7"/>
      <c r="AA2902" s="7"/>
      <c r="AB2902" s="7"/>
      <c r="AC2902" s="9"/>
      <c r="AD2902" s="8"/>
      <c r="AE2902" s="14"/>
      <c r="AF2902" s="14"/>
      <c r="AG2902" s="14"/>
      <c r="AH2902" s="14"/>
      <c r="AI2902" s="14"/>
      <c r="AJ2902" s="14"/>
      <c r="AK2902" s="5"/>
      <c r="AL2902" s="6"/>
      <c r="AM2902" s="5"/>
      <c r="AN2902" s="5"/>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row>
    <row r="2903" spans="1:62" ht="13.5" customHeight="1" x14ac:dyDescent="0.35">
      <c r="A2903" s="120"/>
      <c r="B2903" s="19"/>
      <c r="C2903" s="1"/>
      <c r="D2903" s="9"/>
      <c r="E2903" s="1"/>
      <c r="F2903" s="15"/>
      <c r="G2903" s="37"/>
      <c r="H2903" s="5"/>
      <c r="I2903" s="22"/>
      <c r="J2903" s="22"/>
      <c r="K2903" s="22"/>
      <c r="L2903" s="60"/>
      <c r="M2903" s="60"/>
      <c r="N2903" s="60"/>
      <c r="O2903" s="60"/>
      <c r="P2903" s="60"/>
      <c r="Q2903" s="60"/>
      <c r="R2903" s="60"/>
      <c r="S2903" s="60"/>
      <c r="T2903" s="60"/>
      <c r="U2903" s="60"/>
      <c r="V2903" s="60"/>
      <c r="W2903" s="60"/>
      <c r="X2903" s="60"/>
      <c r="Y2903" s="59"/>
      <c r="Z2903" s="20"/>
      <c r="AA2903" s="60"/>
      <c r="AB2903" s="60"/>
      <c r="AC2903" s="60"/>
      <c r="AD2903" s="60"/>
      <c r="AE2903" s="22"/>
      <c r="AF2903" s="22"/>
      <c r="AG2903" s="22"/>
      <c r="AH2903" s="22"/>
      <c r="AI2903" s="22"/>
      <c r="AJ2903" s="22"/>
      <c r="AK2903" s="39"/>
      <c r="AL2903" s="39"/>
      <c r="AM2903" s="39"/>
      <c r="AN2903" s="39"/>
      <c r="AO2903" s="39"/>
      <c r="AP2903" s="39"/>
      <c r="AQ2903" s="39"/>
      <c r="AR2903" s="40"/>
      <c r="AS2903" s="39"/>
      <c r="AT2903" s="40"/>
      <c r="AU2903" s="39"/>
      <c r="AV2903" s="39"/>
      <c r="AW2903" s="39"/>
      <c r="AX2903" s="39"/>
      <c r="AY2903" s="39"/>
      <c r="AZ2903" s="40"/>
      <c r="BA2903" s="39"/>
      <c r="BB2903" s="40"/>
      <c r="BC2903" s="39"/>
      <c r="BD2903" s="40"/>
      <c r="BE2903" s="39"/>
      <c r="BF2903" s="39"/>
      <c r="BG2903" s="39"/>
      <c r="BH2903" s="56"/>
      <c r="BI2903" s="56"/>
      <c r="BJ2903" s="133"/>
    </row>
    <row r="2904" spans="1:62" x14ac:dyDescent="0.3">
      <c r="A2904" s="9"/>
      <c r="B2904" s="76"/>
      <c r="C2904" s="9"/>
      <c r="D2904" s="9"/>
      <c r="E2904" s="9"/>
      <c r="F2904" s="15"/>
      <c r="G2904" s="5"/>
      <c r="H2904" s="5"/>
      <c r="I2904" s="9"/>
      <c r="J2904" s="9"/>
      <c r="K2904" s="9"/>
      <c r="L2904" s="9"/>
      <c r="M2904" s="9"/>
      <c r="N2904" s="9"/>
      <c r="O2904" s="9"/>
      <c r="P2904" s="9"/>
      <c r="Q2904" s="9"/>
      <c r="R2904" s="9"/>
      <c r="S2904" s="9"/>
      <c r="T2904" s="9"/>
      <c r="U2904" s="9"/>
      <c r="V2904" s="9"/>
      <c r="W2904" s="9"/>
      <c r="Y2904" s="17"/>
      <c r="AA2904" s="9"/>
      <c r="AB2904" s="9"/>
      <c r="AC2904" s="9"/>
      <c r="AD2904" s="9"/>
      <c r="AE2904" s="14"/>
      <c r="AF2904" s="14"/>
      <c r="AG2904" s="14"/>
      <c r="AH2904" s="14"/>
      <c r="AI2904" s="14"/>
      <c r="AJ2904" s="14"/>
      <c r="AK2904" s="6"/>
      <c r="AL2904" s="6"/>
      <c r="AM2904" s="6"/>
      <c r="AN2904" s="6"/>
      <c r="AO2904" s="6"/>
      <c r="AP2904" s="6"/>
      <c r="AQ2904" s="6"/>
      <c r="AR2904" s="6"/>
      <c r="AS2904" s="6"/>
      <c r="AT2904" s="6"/>
      <c r="AU2904" s="39"/>
      <c r="AV2904" s="39"/>
      <c r="AW2904" s="6"/>
      <c r="AX2904" s="6"/>
      <c r="AY2904" s="6"/>
      <c r="AZ2904" s="6"/>
      <c r="BA2904" s="6"/>
      <c r="BB2904" s="6"/>
      <c r="BC2904" s="6"/>
      <c r="BD2904" s="6"/>
      <c r="BE2904" s="6"/>
      <c r="BF2904" s="6"/>
      <c r="BG2904" s="6"/>
      <c r="BH2904" s="6"/>
      <c r="BI2904" s="6"/>
      <c r="BJ2904" s="6"/>
    </row>
    <row r="2905" spans="1:62" x14ac:dyDescent="0.3">
      <c r="A2905" s="9"/>
      <c r="B2905" s="76"/>
      <c r="C2905" s="9"/>
      <c r="D2905" s="9"/>
      <c r="E2905" s="9"/>
      <c r="F2905" s="15"/>
      <c r="G2905" s="5"/>
      <c r="H2905" s="5"/>
      <c r="I2905" s="9"/>
      <c r="J2905" s="9"/>
      <c r="K2905" s="9"/>
      <c r="L2905" s="9"/>
      <c r="M2905" s="9"/>
      <c r="N2905" s="9"/>
      <c r="O2905" s="9"/>
      <c r="P2905" s="9"/>
      <c r="Q2905" s="9"/>
      <c r="R2905" s="9"/>
      <c r="S2905" s="9"/>
      <c r="T2905" s="9"/>
      <c r="U2905" s="9"/>
      <c r="V2905" s="8"/>
      <c r="W2905" s="8"/>
      <c r="X2905" s="7"/>
      <c r="Y2905" s="18"/>
      <c r="Z2905" s="7"/>
      <c r="AA2905" s="7"/>
      <c r="AB2905" s="7"/>
      <c r="AC2905" s="9"/>
      <c r="AD2905" s="8"/>
      <c r="AE2905" s="14"/>
      <c r="AF2905" s="14"/>
      <c r="AG2905" s="14"/>
      <c r="AH2905" s="14"/>
      <c r="AI2905" s="14"/>
      <c r="AJ2905" s="14"/>
      <c r="AK2905" s="5"/>
      <c r="AL2905" s="6"/>
      <c r="AM2905" s="5"/>
      <c r="AN2905" s="5"/>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row>
    <row r="2906" spans="1:62" x14ac:dyDescent="0.3">
      <c r="A2906" s="135"/>
      <c r="B2906" s="76"/>
      <c r="C2906" s="9"/>
      <c r="D2906" s="9"/>
      <c r="E2906" s="9"/>
      <c r="F2906" s="15"/>
      <c r="G2906" s="5"/>
      <c r="H2906" s="5"/>
      <c r="I2906" s="9"/>
      <c r="J2906" s="9"/>
      <c r="K2906" s="9"/>
      <c r="L2906" s="9"/>
      <c r="M2906" s="9"/>
      <c r="N2906" s="9"/>
      <c r="O2906" s="9"/>
      <c r="P2906" s="9"/>
      <c r="Q2906" s="9"/>
      <c r="R2906" s="9"/>
      <c r="S2906" s="9"/>
      <c r="T2906" s="9"/>
      <c r="U2906" s="9"/>
      <c r="V2906" s="8"/>
      <c r="W2906" s="8"/>
      <c r="X2906" s="7"/>
      <c r="Y2906" s="18"/>
      <c r="Z2906" s="7"/>
      <c r="AA2906" s="7"/>
      <c r="AB2906" s="7"/>
      <c r="AC2906" s="9"/>
      <c r="AD2906" s="8"/>
      <c r="AE2906" s="14"/>
      <c r="AF2906" s="14"/>
      <c r="AG2906" s="14"/>
      <c r="AH2906" s="14"/>
      <c r="AI2906" s="14"/>
      <c r="AJ2906" s="14"/>
      <c r="AK2906" s="136"/>
      <c r="AL2906" s="6"/>
      <c r="AM2906" s="5"/>
      <c r="AN2906" s="5"/>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row>
    <row r="2907" spans="1:62" x14ac:dyDescent="0.3">
      <c r="A2907" s="9"/>
      <c r="B2907" s="76"/>
      <c r="C2907" s="9"/>
      <c r="D2907" s="9"/>
      <c r="E2907" s="9"/>
      <c r="F2907" s="15"/>
      <c r="G2907" s="5"/>
      <c r="H2907" s="5"/>
      <c r="I2907" s="9"/>
      <c r="J2907" s="9"/>
      <c r="K2907" s="9"/>
      <c r="L2907" s="9"/>
      <c r="M2907" s="9"/>
      <c r="N2907" s="9"/>
      <c r="O2907" s="9"/>
      <c r="P2907" s="9"/>
      <c r="Q2907" s="9"/>
      <c r="R2907" s="9"/>
      <c r="S2907" s="9"/>
      <c r="T2907" s="9"/>
      <c r="U2907" s="9"/>
      <c r="V2907" s="9"/>
      <c r="W2907" s="9"/>
      <c r="Y2907" s="17"/>
      <c r="AA2907" s="9"/>
      <c r="AB2907" s="9"/>
      <c r="AC2907" s="9"/>
      <c r="AD2907" s="9"/>
      <c r="AE2907" s="14"/>
      <c r="AF2907" s="14"/>
      <c r="AG2907" s="14"/>
      <c r="AH2907" s="14"/>
      <c r="AI2907" s="14"/>
      <c r="AJ2907" s="14"/>
      <c r="AK2907" s="6"/>
      <c r="AL2907" s="6"/>
      <c r="AM2907" s="6"/>
      <c r="AN2907" s="6"/>
      <c r="AO2907" s="6"/>
      <c r="AP2907" s="6"/>
      <c r="AQ2907" s="6"/>
      <c r="AR2907" s="6"/>
      <c r="AS2907" s="6"/>
      <c r="AT2907" s="6"/>
      <c r="AU2907" s="39"/>
      <c r="AV2907" s="39"/>
      <c r="AW2907" s="6"/>
      <c r="AX2907" s="6"/>
      <c r="AY2907" s="6"/>
      <c r="AZ2907" s="6"/>
      <c r="BA2907" s="6"/>
      <c r="BB2907" s="6"/>
      <c r="BC2907" s="6"/>
      <c r="BD2907" s="6"/>
      <c r="BE2907" s="6"/>
      <c r="BF2907" s="6"/>
      <c r="BG2907" s="6"/>
      <c r="BH2907" s="6"/>
      <c r="BI2907" s="6"/>
      <c r="BJ2907" s="6"/>
    </row>
    <row r="2908" spans="1:62" x14ac:dyDescent="0.3">
      <c r="A2908" s="9"/>
      <c r="B2908" s="76"/>
      <c r="C2908" s="9"/>
      <c r="D2908" s="9"/>
      <c r="E2908" s="9"/>
      <c r="F2908" s="15"/>
      <c r="G2908" s="5"/>
      <c r="H2908" s="5"/>
      <c r="I2908" s="9"/>
      <c r="J2908" s="9"/>
      <c r="K2908" s="9"/>
      <c r="L2908" s="9"/>
      <c r="M2908" s="9"/>
      <c r="N2908" s="9"/>
      <c r="O2908" s="9"/>
      <c r="P2908" s="9"/>
      <c r="Q2908" s="9"/>
      <c r="R2908" s="9"/>
      <c r="S2908" s="9"/>
      <c r="T2908" s="9"/>
      <c r="U2908" s="9"/>
      <c r="V2908" s="8"/>
      <c r="W2908" s="8"/>
      <c r="X2908" s="7"/>
      <c r="Y2908" s="18"/>
      <c r="Z2908" s="7"/>
      <c r="AA2908" s="7"/>
      <c r="AB2908" s="7"/>
      <c r="AC2908" s="9"/>
      <c r="AD2908" s="8"/>
      <c r="AE2908" s="14"/>
      <c r="AF2908" s="14"/>
      <c r="AG2908" s="14"/>
      <c r="AH2908" s="14"/>
      <c r="AI2908" s="14"/>
      <c r="AJ2908" s="14"/>
      <c r="AK2908" s="5"/>
      <c r="AL2908" s="6"/>
      <c r="AM2908" s="5"/>
      <c r="AN2908" s="5"/>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row>
    <row r="2909" spans="1:62" ht="13.5" customHeight="1" x14ac:dyDescent="0.35">
      <c r="A2909" s="120"/>
      <c r="B2909" s="76"/>
      <c r="C2909" s="1"/>
      <c r="D2909" s="9"/>
      <c r="E2909" s="1"/>
      <c r="F2909" s="15"/>
      <c r="G2909" s="5"/>
      <c r="H2909" s="5"/>
      <c r="I2909" s="22"/>
      <c r="J2909" s="22"/>
      <c r="K2909" s="22"/>
      <c r="L2909" s="60"/>
      <c r="M2909" s="60"/>
      <c r="N2909" s="60"/>
      <c r="O2909" s="60"/>
      <c r="P2909" s="60"/>
      <c r="Q2909" s="60"/>
      <c r="R2909" s="60"/>
      <c r="S2909" s="60"/>
      <c r="T2909" s="60"/>
      <c r="U2909" s="60"/>
      <c r="V2909" s="60"/>
      <c r="W2909" s="60"/>
      <c r="X2909" s="60"/>
      <c r="Y2909" s="59"/>
      <c r="Z2909" s="20"/>
      <c r="AA2909" s="60"/>
      <c r="AB2909" s="60"/>
      <c r="AC2909" s="60"/>
      <c r="AD2909" s="60"/>
      <c r="AE2909" s="22"/>
      <c r="AF2909" s="22"/>
      <c r="AG2909" s="22"/>
      <c r="AH2909" s="22"/>
      <c r="AI2909" s="22"/>
      <c r="AJ2909" s="22"/>
      <c r="AK2909" s="39"/>
      <c r="AL2909" s="39"/>
      <c r="AM2909" s="39"/>
      <c r="AN2909" s="39"/>
      <c r="AO2909" s="39"/>
      <c r="AP2909" s="39"/>
      <c r="AQ2909" s="39"/>
      <c r="AR2909" s="40"/>
      <c r="AS2909" s="39"/>
      <c r="AT2909" s="40"/>
      <c r="AU2909" s="39"/>
      <c r="AV2909" s="39"/>
      <c r="AW2909" s="39"/>
      <c r="AX2909" s="39"/>
      <c r="AY2909" s="39"/>
      <c r="AZ2909" s="40"/>
      <c r="BA2909" s="39"/>
      <c r="BB2909" s="40"/>
      <c r="BC2909" s="39"/>
      <c r="BD2909" s="40"/>
      <c r="BE2909" s="39"/>
      <c r="BF2909" s="39"/>
      <c r="BG2909" s="39"/>
      <c r="BH2909" s="56"/>
      <c r="BI2909" s="56"/>
      <c r="BJ2909" s="133"/>
    </row>
    <row r="2910" spans="1:62" ht="15" x14ac:dyDescent="0.35">
      <c r="A2910" s="9"/>
      <c r="B2910" s="76"/>
      <c r="C2910" s="9"/>
      <c r="D2910" s="9"/>
      <c r="E2910" s="9"/>
      <c r="F2910" s="15"/>
      <c r="G2910" s="5"/>
      <c r="H2910" s="5"/>
      <c r="I2910" s="9"/>
      <c r="J2910" s="9"/>
      <c r="K2910" s="9"/>
      <c r="L2910" s="9"/>
      <c r="M2910" s="9"/>
      <c r="N2910" s="9"/>
      <c r="O2910" s="9"/>
      <c r="P2910" s="9"/>
      <c r="Q2910" s="9"/>
      <c r="R2910" s="9"/>
      <c r="S2910" s="9"/>
      <c r="T2910" s="9"/>
      <c r="U2910" s="9"/>
      <c r="V2910" s="9"/>
      <c r="W2910" s="9"/>
      <c r="Y2910" s="17"/>
      <c r="AA2910" s="9"/>
      <c r="AB2910" s="9"/>
      <c r="AC2910" s="9"/>
      <c r="AD2910" s="9"/>
      <c r="AE2910" s="14"/>
      <c r="AF2910" s="14"/>
      <c r="AG2910" s="14"/>
      <c r="AH2910" s="14"/>
      <c r="AI2910" s="14"/>
      <c r="AJ2910" s="14"/>
      <c r="AK2910" s="6"/>
      <c r="AL2910" s="6"/>
      <c r="AM2910" s="6"/>
      <c r="AN2910" s="6"/>
      <c r="AO2910" s="6"/>
      <c r="AP2910" s="6"/>
      <c r="AQ2910" s="6"/>
      <c r="AR2910" s="6"/>
      <c r="AS2910" s="6"/>
      <c r="AT2910" s="6"/>
      <c r="AU2910" s="39"/>
      <c r="AV2910" s="39"/>
      <c r="AW2910" s="6"/>
      <c r="AX2910" s="6"/>
      <c r="AY2910" s="6"/>
      <c r="AZ2910" s="6"/>
      <c r="BA2910" s="6"/>
      <c r="BB2910" s="6"/>
      <c r="BC2910" s="6"/>
      <c r="BD2910" s="6"/>
      <c r="BE2910" s="6"/>
      <c r="BF2910" s="6"/>
      <c r="BG2910" s="6"/>
      <c r="BH2910" s="6"/>
      <c r="BI2910" s="6"/>
      <c r="BJ2910" s="137"/>
    </row>
    <row r="2911" spans="1:62" ht="13.5" customHeight="1" x14ac:dyDescent="0.35">
      <c r="A2911" s="120"/>
      <c r="B2911" s="19"/>
      <c r="C2911" s="1"/>
      <c r="D2911" s="9"/>
      <c r="E2911" s="1"/>
      <c r="F2911" s="15"/>
      <c r="G2911" s="37"/>
      <c r="H2911" s="5"/>
      <c r="I2911" s="22"/>
      <c r="J2911" s="22"/>
      <c r="K2911" s="22"/>
      <c r="L2911" s="60"/>
      <c r="M2911" s="60"/>
      <c r="N2911" s="60"/>
      <c r="O2911" s="60"/>
      <c r="P2911" s="60"/>
      <c r="Q2911" s="60"/>
      <c r="R2911" s="60"/>
      <c r="S2911" s="60"/>
      <c r="T2911" s="60"/>
      <c r="U2911" s="60"/>
      <c r="V2911" s="60"/>
      <c r="W2911" s="60"/>
      <c r="X2911" s="60"/>
      <c r="Y2911" s="59"/>
      <c r="Z2911" s="20"/>
      <c r="AA2911" s="60"/>
      <c r="AB2911" s="60"/>
      <c r="AC2911" s="60"/>
      <c r="AD2911" s="60"/>
      <c r="AE2911" s="22"/>
      <c r="AF2911" s="22"/>
      <c r="AG2911" s="22"/>
      <c r="AH2911" s="22"/>
      <c r="AI2911" s="22"/>
      <c r="AJ2911" s="22"/>
      <c r="AK2911" s="39"/>
      <c r="AL2911" s="39"/>
      <c r="AM2911" s="39"/>
      <c r="AN2911" s="39"/>
      <c r="AO2911" s="39"/>
      <c r="AP2911" s="39"/>
      <c r="AQ2911" s="39"/>
      <c r="AR2911" s="40"/>
      <c r="AS2911" s="39"/>
      <c r="AT2911" s="40"/>
      <c r="AU2911" s="39"/>
      <c r="AV2911" s="39"/>
      <c r="AW2911" s="39"/>
      <c r="AX2911" s="39"/>
      <c r="AY2911" s="39"/>
      <c r="AZ2911" s="40"/>
      <c r="BA2911" s="39"/>
      <c r="BB2911" s="40"/>
      <c r="BC2911" s="39"/>
      <c r="BD2911" s="40"/>
      <c r="BE2911" s="39"/>
      <c r="BF2911" s="39"/>
      <c r="BG2911" s="39"/>
      <c r="BH2911" s="56"/>
      <c r="BI2911" s="56"/>
      <c r="BJ2911" s="137"/>
    </row>
    <row r="2912" spans="1:62" x14ac:dyDescent="0.3">
      <c r="A2912" s="135"/>
      <c r="B2912" s="76"/>
      <c r="C2912" s="9"/>
      <c r="D2912" s="9"/>
      <c r="E2912" s="9"/>
      <c r="F2912" s="15"/>
      <c r="G2912" s="5"/>
      <c r="H2912" s="5"/>
      <c r="I2912" s="9"/>
      <c r="J2912" s="9"/>
      <c r="K2912" s="9"/>
      <c r="L2912" s="9"/>
      <c r="M2912" s="9"/>
      <c r="N2912" s="9"/>
      <c r="O2912" s="9"/>
      <c r="P2912" s="9"/>
      <c r="Q2912" s="9"/>
      <c r="R2912" s="9"/>
      <c r="S2912" s="9"/>
      <c r="T2912" s="9"/>
      <c r="U2912" s="9"/>
      <c r="V2912" s="8"/>
      <c r="W2912" s="8"/>
      <c r="X2912" s="7"/>
      <c r="Y2912" s="18"/>
      <c r="Z2912" s="7"/>
      <c r="AA2912" s="7"/>
      <c r="AB2912" s="7"/>
      <c r="AC2912" s="9"/>
      <c r="AD2912" s="8"/>
      <c r="AE2912" s="14"/>
      <c r="AF2912" s="14"/>
      <c r="AG2912" s="14"/>
      <c r="AH2912" s="14"/>
      <c r="AI2912" s="14"/>
      <c r="AJ2912" s="14"/>
      <c r="AK2912" s="136"/>
      <c r="AL2912" s="6"/>
      <c r="AM2912" s="5"/>
      <c r="AN2912" s="5"/>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row>
    <row r="2913" spans="1:62" x14ac:dyDescent="0.3">
      <c r="A2913" s="9"/>
      <c r="B2913" s="76"/>
      <c r="C2913" s="9"/>
      <c r="D2913" s="9"/>
      <c r="E2913" s="9"/>
      <c r="F2913" s="15"/>
      <c r="G2913" s="5"/>
      <c r="H2913" s="5"/>
      <c r="I2913" s="9"/>
      <c r="J2913" s="9"/>
      <c r="K2913" s="9"/>
      <c r="L2913" s="9"/>
      <c r="M2913" s="9"/>
      <c r="N2913" s="9"/>
      <c r="O2913" s="9"/>
      <c r="P2913" s="9"/>
      <c r="Q2913" s="9"/>
      <c r="R2913" s="9"/>
      <c r="S2913" s="9"/>
      <c r="T2913" s="9"/>
      <c r="U2913" s="9"/>
      <c r="V2913" s="9"/>
      <c r="W2913" s="9"/>
      <c r="Y2913" s="17"/>
      <c r="AA2913" s="9"/>
      <c r="AB2913" s="9"/>
      <c r="AC2913" s="9"/>
      <c r="AD2913" s="9"/>
      <c r="AE2913" s="14"/>
      <c r="AF2913" s="14"/>
      <c r="AG2913" s="14"/>
      <c r="AH2913" s="14"/>
      <c r="AI2913" s="14"/>
      <c r="AJ2913" s="14"/>
      <c r="AK2913" s="6"/>
      <c r="AL2913" s="6"/>
      <c r="AM2913" s="6"/>
      <c r="AN2913" s="6"/>
      <c r="AO2913" s="6"/>
      <c r="AP2913" s="6"/>
      <c r="AQ2913" s="6"/>
      <c r="AR2913" s="6"/>
      <c r="AS2913" s="6"/>
      <c r="AT2913" s="6"/>
      <c r="AU2913" s="39"/>
      <c r="AV2913" s="39"/>
      <c r="AW2913" s="6"/>
      <c r="AX2913" s="6"/>
      <c r="AY2913" s="6"/>
      <c r="AZ2913" s="6"/>
      <c r="BA2913" s="6"/>
      <c r="BB2913" s="6"/>
      <c r="BC2913" s="6"/>
      <c r="BD2913" s="6"/>
      <c r="BE2913" s="6"/>
      <c r="BF2913" s="6"/>
      <c r="BG2913" s="6"/>
      <c r="BH2913" s="6"/>
      <c r="BI2913" s="6"/>
      <c r="BJ2913" s="6"/>
    </row>
    <row r="2914" spans="1:62" x14ac:dyDescent="0.3">
      <c r="A2914" s="9"/>
      <c r="B2914" s="76"/>
      <c r="C2914" s="9"/>
      <c r="D2914" s="9"/>
      <c r="E2914" s="9"/>
      <c r="F2914" s="15"/>
      <c r="G2914" s="5"/>
      <c r="H2914" s="5"/>
      <c r="I2914" s="9"/>
      <c r="J2914" s="9"/>
      <c r="K2914" s="9"/>
      <c r="L2914" s="9"/>
      <c r="M2914" s="9"/>
      <c r="N2914" s="9"/>
      <c r="O2914" s="9"/>
      <c r="P2914" s="9"/>
      <c r="Q2914" s="9"/>
      <c r="R2914" s="9"/>
      <c r="S2914" s="9"/>
      <c r="T2914" s="9"/>
      <c r="U2914" s="9"/>
      <c r="V2914" s="9"/>
      <c r="W2914" s="9"/>
      <c r="Y2914" s="17"/>
      <c r="AA2914" s="9"/>
      <c r="AB2914" s="9"/>
      <c r="AC2914" s="9"/>
      <c r="AD2914" s="9"/>
      <c r="AE2914" s="14"/>
      <c r="AF2914" s="14"/>
      <c r="AG2914" s="14"/>
      <c r="AH2914" s="14"/>
      <c r="AI2914" s="14"/>
      <c r="AJ2914" s="14"/>
      <c r="AK2914" s="6"/>
      <c r="AL2914" s="6"/>
      <c r="AM2914" s="6"/>
      <c r="AN2914" s="6"/>
      <c r="AO2914" s="6"/>
      <c r="AP2914" s="6"/>
      <c r="AQ2914" s="6"/>
      <c r="AR2914" s="6"/>
      <c r="AS2914" s="6"/>
      <c r="AT2914" s="6"/>
      <c r="AU2914" s="39"/>
      <c r="AV2914" s="39"/>
      <c r="AW2914" s="6"/>
      <c r="AX2914" s="6"/>
      <c r="AY2914" s="6"/>
      <c r="AZ2914" s="6"/>
      <c r="BA2914" s="6"/>
      <c r="BB2914" s="6"/>
      <c r="BC2914" s="6"/>
      <c r="BD2914" s="6"/>
      <c r="BE2914" s="6"/>
      <c r="BF2914" s="6"/>
      <c r="BG2914" s="6"/>
      <c r="BH2914" s="6"/>
      <c r="BI2914" s="6"/>
      <c r="BJ2914" s="6"/>
    </row>
    <row r="2915" spans="1:62" ht="13.5" customHeight="1" x14ac:dyDescent="0.35">
      <c r="A2915" s="120"/>
      <c r="B2915" s="19"/>
      <c r="C2915" s="9"/>
      <c r="D2915" s="9"/>
      <c r="E2915" s="1"/>
      <c r="F2915" s="15"/>
      <c r="G2915" s="37"/>
      <c r="H2915" s="5"/>
      <c r="I2915" s="22"/>
      <c r="J2915" s="22"/>
      <c r="K2915" s="22"/>
      <c r="L2915" s="60"/>
      <c r="M2915" s="60"/>
      <c r="N2915" s="60"/>
      <c r="O2915" s="60"/>
      <c r="P2915" s="60"/>
      <c r="Q2915" s="60"/>
      <c r="R2915" s="60"/>
      <c r="S2915" s="60"/>
      <c r="T2915" s="60"/>
      <c r="U2915" s="60"/>
      <c r="V2915" s="60"/>
      <c r="W2915" s="60"/>
      <c r="X2915" s="60"/>
      <c r="Y2915" s="59"/>
      <c r="Z2915" s="20"/>
      <c r="AA2915" s="60"/>
      <c r="AB2915" s="60"/>
      <c r="AC2915" s="60"/>
      <c r="AD2915" s="60"/>
      <c r="AE2915" s="22"/>
      <c r="AF2915" s="22"/>
      <c r="AG2915" s="22"/>
      <c r="AH2915" s="22"/>
      <c r="AI2915" s="22"/>
      <c r="AJ2915" s="22"/>
      <c r="AK2915" s="39"/>
      <c r="AL2915" s="39"/>
      <c r="AM2915" s="39"/>
      <c r="AN2915" s="39"/>
      <c r="AO2915" s="39"/>
      <c r="AP2915" s="39"/>
      <c r="AQ2915" s="39"/>
      <c r="AR2915" s="40"/>
      <c r="AS2915" s="39"/>
      <c r="AT2915" s="40"/>
      <c r="AU2915" s="39"/>
      <c r="AV2915" s="39"/>
      <c r="AW2915" s="39"/>
      <c r="AX2915" s="39"/>
      <c r="AY2915" s="39"/>
      <c r="AZ2915" s="40"/>
      <c r="BA2915" s="39"/>
      <c r="BB2915" s="40"/>
      <c r="BC2915" s="39"/>
      <c r="BD2915" s="40"/>
      <c r="BE2915" s="39"/>
      <c r="BF2915" s="39"/>
      <c r="BG2915" s="39"/>
      <c r="BH2915" s="56"/>
      <c r="BI2915" s="56"/>
      <c r="BJ2915" s="133"/>
    </row>
    <row r="2916" spans="1:62" x14ac:dyDescent="0.3">
      <c r="A2916" s="135"/>
      <c r="B2916" s="76"/>
      <c r="C2916" s="9"/>
      <c r="D2916" s="9"/>
      <c r="E2916" s="9"/>
      <c r="F2916" s="15"/>
      <c r="G2916" s="5"/>
      <c r="H2916" s="5"/>
      <c r="I2916" s="9"/>
      <c r="J2916" s="9"/>
      <c r="K2916" s="9"/>
      <c r="L2916" s="9"/>
      <c r="M2916" s="9"/>
      <c r="N2916" s="9"/>
      <c r="O2916" s="9"/>
      <c r="P2916" s="9"/>
      <c r="Q2916" s="9"/>
      <c r="R2916" s="9"/>
      <c r="S2916" s="9"/>
      <c r="T2916" s="9"/>
      <c r="U2916" s="9"/>
      <c r="V2916" s="8"/>
      <c r="W2916" s="8"/>
      <c r="X2916" s="7"/>
      <c r="Y2916" s="18"/>
      <c r="Z2916" s="7"/>
      <c r="AA2916" s="7"/>
      <c r="AB2916" s="7"/>
      <c r="AC2916" s="9"/>
      <c r="AD2916" s="8"/>
      <c r="AE2916" s="14"/>
      <c r="AF2916" s="14"/>
      <c r="AG2916" s="14"/>
      <c r="AH2916" s="14"/>
      <c r="AI2916" s="14"/>
      <c r="AJ2916" s="14"/>
      <c r="AK2916" s="136"/>
      <c r="AL2916" s="6"/>
      <c r="AM2916" s="5"/>
      <c r="AN2916" s="5"/>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row>
    <row r="2917" spans="1:62" ht="13.5" customHeight="1" x14ac:dyDescent="0.35">
      <c r="A2917" s="120"/>
      <c r="B2917" s="19"/>
      <c r="C2917" s="1"/>
      <c r="D2917" s="9"/>
      <c r="E2917" s="1"/>
      <c r="F2917" s="15"/>
      <c r="G2917" s="37"/>
      <c r="H2917" s="5"/>
      <c r="I2917" s="22"/>
      <c r="J2917" s="22"/>
      <c r="K2917" s="22"/>
      <c r="L2917" s="60"/>
      <c r="M2917" s="60"/>
      <c r="N2917" s="60"/>
      <c r="O2917" s="60"/>
      <c r="P2917" s="60"/>
      <c r="Q2917" s="60"/>
      <c r="R2917" s="60"/>
      <c r="S2917" s="60"/>
      <c r="T2917" s="60"/>
      <c r="U2917" s="60"/>
      <c r="V2917" s="60"/>
      <c r="W2917" s="60"/>
      <c r="X2917" s="60"/>
      <c r="Y2917" s="59"/>
      <c r="Z2917" s="20"/>
      <c r="AA2917" s="60"/>
      <c r="AB2917" s="60"/>
      <c r="AC2917" s="60"/>
      <c r="AD2917" s="60"/>
      <c r="AE2917" s="22"/>
      <c r="AF2917" s="22"/>
      <c r="AG2917" s="22"/>
      <c r="AH2917" s="22"/>
      <c r="AI2917" s="22"/>
      <c r="AJ2917" s="22"/>
      <c r="AK2917" s="39"/>
      <c r="AL2917" s="39"/>
      <c r="AM2917" s="39"/>
      <c r="AN2917" s="39"/>
      <c r="AO2917" s="39"/>
      <c r="AP2917" s="39"/>
      <c r="AQ2917" s="39"/>
      <c r="AR2917" s="40"/>
      <c r="AS2917" s="39"/>
      <c r="AT2917" s="40"/>
      <c r="AU2917" s="39"/>
      <c r="AV2917" s="39"/>
      <c r="AW2917" s="39"/>
      <c r="AX2917" s="39"/>
      <c r="AY2917" s="39"/>
      <c r="AZ2917" s="40"/>
      <c r="BA2917" s="39"/>
      <c r="BB2917" s="40"/>
      <c r="BC2917" s="39"/>
      <c r="BD2917" s="40"/>
      <c r="BE2917" s="39"/>
      <c r="BF2917" s="39"/>
      <c r="BG2917" s="39"/>
      <c r="BH2917" s="56"/>
      <c r="BI2917" s="56"/>
      <c r="BJ2917" s="133"/>
    </row>
    <row r="2918" spans="1:62" ht="13.5" customHeight="1" x14ac:dyDescent="0.35">
      <c r="A2918" s="120"/>
      <c r="B2918" s="19"/>
      <c r="C2918" s="1"/>
      <c r="D2918" s="9"/>
      <c r="E2918" s="1"/>
      <c r="F2918" s="15"/>
      <c r="G2918" s="37"/>
      <c r="H2918" s="5"/>
      <c r="I2918" s="22"/>
      <c r="J2918" s="22"/>
      <c r="K2918" s="22"/>
      <c r="L2918" s="60"/>
      <c r="M2918" s="60"/>
      <c r="N2918" s="60"/>
      <c r="O2918" s="60"/>
      <c r="P2918" s="60"/>
      <c r="Q2918" s="60"/>
      <c r="R2918" s="60"/>
      <c r="S2918" s="60"/>
      <c r="T2918" s="60"/>
      <c r="U2918" s="60"/>
      <c r="V2918" s="60"/>
      <c r="W2918" s="60"/>
      <c r="X2918" s="60"/>
      <c r="Y2918" s="59"/>
      <c r="Z2918" s="20"/>
      <c r="AA2918" s="60"/>
      <c r="AB2918" s="60"/>
      <c r="AC2918" s="60"/>
      <c r="AD2918" s="60"/>
      <c r="AE2918" s="22"/>
      <c r="AF2918" s="22"/>
      <c r="AG2918" s="22"/>
      <c r="AH2918" s="22"/>
      <c r="AI2918" s="22"/>
      <c r="AJ2918" s="22"/>
      <c r="AK2918" s="39"/>
      <c r="AL2918" s="39"/>
      <c r="AM2918" s="39"/>
      <c r="AN2918" s="39"/>
      <c r="AO2918" s="39"/>
      <c r="AP2918" s="39"/>
      <c r="AQ2918" s="39"/>
      <c r="AR2918" s="40"/>
      <c r="AS2918" s="39"/>
      <c r="AT2918" s="40"/>
      <c r="AU2918" s="39"/>
      <c r="AV2918" s="39"/>
      <c r="AW2918" s="39"/>
      <c r="AX2918" s="39"/>
      <c r="AY2918" s="39"/>
      <c r="AZ2918" s="40"/>
      <c r="BA2918" s="39"/>
      <c r="BB2918" s="40"/>
      <c r="BC2918" s="39"/>
      <c r="BD2918" s="40"/>
      <c r="BE2918" s="39"/>
      <c r="BF2918" s="39"/>
      <c r="BG2918" s="39"/>
      <c r="BH2918" s="56"/>
      <c r="BI2918" s="56"/>
      <c r="BJ2918" s="133"/>
    </row>
    <row r="2919" spans="1:62" x14ac:dyDescent="0.3">
      <c r="A2919" s="9"/>
      <c r="B2919" s="76"/>
      <c r="C2919" s="9"/>
      <c r="D2919" s="9"/>
      <c r="E2919" s="9"/>
      <c r="F2919" s="15"/>
      <c r="G2919" s="5"/>
      <c r="H2919" s="5"/>
      <c r="I2919" s="9"/>
      <c r="J2919" s="9"/>
      <c r="K2919" s="9"/>
      <c r="L2919" s="9"/>
      <c r="M2919" s="9"/>
      <c r="N2919" s="9"/>
      <c r="O2919" s="9"/>
      <c r="P2919" s="9"/>
      <c r="Q2919" s="9"/>
      <c r="R2919" s="9"/>
      <c r="S2919" s="9"/>
      <c r="T2919" s="9"/>
      <c r="U2919" s="9"/>
      <c r="V2919" s="8"/>
      <c r="W2919" s="8"/>
      <c r="X2919" s="7"/>
      <c r="Y2919" s="18"/>
      <c r="Z2919" s="7"/>
      <c r="AA2919" s="7"/>
      <c r="AB2919" s="7"/>
      <c r="AC2919" s="9"/>
      <c r="AD2919" s="8"/>
      <c r="AE2919" s="14"/>
      <c r="AF2919" s="14"/>
      <c r="AG2919" s="14"/>
      <c r="AH2919" s="14"/>
      <c r="AI2919" s="14"/>
      <c r="AJ2919" s="14"/>
      <c r="AK2919" s="5"/>
      <c r="AL2919" s="6"/>
      <c r="AM2919" s="5"/>
      <c r="AN2919" s="5"/>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row>
    <row r="2920" spans="1:62" ht="13.5" customHeight="1" x14ac:dyDescent="0.35">
      <c r="A2920" s="120"/>
      <c r="B2920" s="19"/>
      <c r="C2920" s="1"/>
      <c r="D2920" s="9"/>
      <c r="E2920" s="1"/>
      <c r="F2920" s="15"/>
      <c r="G2920" s="37"/>
      <c r="H2920" s="5"/>
      <c r="I2920" s="22"/>
      <c r="J2920" s="22"/>
      <c r="K2920" s="22"/>
      <c r="L2920" s="60"/>
      <c r="M2920" s="60"/>
      <c r="N2920" s="60"/>
      <c r="O2920" s="60"/>
      <c r="P2920" s="60"/>
      <c r="Q2920" s="60"/>
      <c r="R2920" s="60"/>
      <c r="S2920" s="60"/>
      <c r="T2920" s="60"/>
      <c r="U2920" s="60"/>
      <c r="V2920" s="60"/>
      <c r="W2920" s="60"/>
      <c r="X2920" s="60"/>
      <c r="Y2920" s="59"/>
      <c r="Z2920" s="20"/>
      <c r="AA2920" s="60"/>
      <c r="AB2920" s="60"/>
      <c r="AC2920" s="60"/>
      <c r="AD2920" s="60"/>
      <c r="AE2920" s="22"/>
      <c r="AF2920" s="22"/>
      <c r="AG2920" s="22"/>
      <c r="AH2920" s="22"/>
      <c r="AI2920" s="22"/>
      <c r="AJ2920" s="22"/>
      <c r="AK2920" s="39"/>
      <c r="AL2920" s="39"/>
      <c r="AM2920" s="39"/>
      <c r="AN2920" s="39"/>
      <c r="AO2920" s="39"/>
      <c r="AP2920" s="39"/>
      <c r="AQ2920" s="39"/>
      <c r="AR2920" s="40"/>
      <c r="AS2920" s="39"/>
      <c r="AT2920" s="40"/>
      <c r="AU2920" s="39"/>
      <c r="AV2920" s="39"/>
      <c r="AW2920" s="39"/>
      <c r="AX2920" s="39"/>
      <c r="AY2920" s="39"/>
      <c r="AZ2920" s="40"/>
      <c r="BA2920" s="39"/>
      <c r="BB2920" s="40"/>
      <c r="BC2920" s="39"/>
      <c r="BD2920" s="40"/>
      <c r="BE2920" s="39"/>
      <c r="BF2920" s="39"/>
      <c r="BG2920" s="39"/>
      <c r="BH2920" s="56"/>
      <c r="BI2920" s="56"/>
      <c r="BJ2920" s="133"/>
    </row>
    <row r="2921" spans="1:62" ht="13.5" customHeight="1" x14ac:dyDescent="0.35">
      <c r="A2921" s="120"/>
      <c r="B2921" s="19"/>
      <c r="C2921" s="1"/>
      <c r="D2921" s="9"/>
      <c r="E2921" s="1"/>
      <c r="F2921" s="15"/>
      <c r="G2921" s="37"/>
      <c r="H2921" s="5"/>
      <c r="I2921" s="22"/>
      <c r="J2921" s="22"/>
      <c r="K2921" s="22"/>
      <c r="L2921" s="60"/>
      <c r="M2921" s="60"/>
      <c r="N2921" s="60"/>
      <c r="O2921" s="60"/>
      <c r="P2921" s="60"/>
      <c r="Q2921" s="60"/>
      <c r="R2921" s="60"/>
      <c r="S2921" s="60"/>
      <c r="T2921" s="60"/>
      <c r="U2921" s="60"/>
      <c r="V2921" s="60"/>
      <c r="W2921" s="60"/>
      <c r="X2921" s="60"/>
      <c r="Y2921" s="59"/>
      <c r="Z2921" s="20"/>
      <c r="AA2921" s="60"/>
      <c r="AB2921" s="60"/>
      <c r="AC2921" s="60"/>
      <c r="AD2921" s="60"/>
      <c r="AE2921" s="22"/>
      <c r="AF2921" s="22"/>
      <c r="AG2921" s="22"/>
      <c r="AH2921" s="22"/>
      <c r="AI2921" s="22"/>
      <c r="AJ2921" s="22"/>
      <c r="AK2921" s="39"/>
      <c r="AL2921" s="39"/>
      <c r="AM2921" s="39"/>
      <c r="AN2921" s="39"/>
      <c r="AO2921" s="39"/>
      <c r="AP2921" s="39"/>
      <c r="AQ2921" s="39"/>
      <c r="AR2921" s="40"/>
      <c r="AS2921" s="39"/>
      <c r="AT2921" s="40"/>
      <c r="AU2921" s="39"/>
      <c r="AV2921" s="39"/>
      <c r="AW2921" s="39"/>
      <c r="AX2921" s="39"/>
      <c r="AY2921" s="39"/>
      <c r="AZ2921" s="40"/>
      <c r="BA2921" s="39"/>
      <c r="BB2921" s="40"/>
      <c r="BC2921" s="39"/>
      <c r="BD2921" s="40"/>
      <c r="BE2921" s="39"/>
      <c r="BF2921" s="39"/>
      <c r="BG2921" s="39"/>
      <c r="BH2921" s="56"/>
      <c r="BI2921" s="56"/>
      <c r="BJ2921" s="133"/>
    </row>
    <row r="2922" spans="1:62" ht="13.5" customHeight="1" x14ac:dyDescent="0.35">
      <c r="A2922" s="120"/>
      <c r="B2922" s="19"/>
      <c r="C2922" s="1"/>
      <c r="D2922" s="9"/>
      <c r="E2922" s="1"/>
      <c r="F2922" s="15"/>
      <c r="G2922" s="37"/>
      <c r="H2922" s="5"/>
      <c r="I2922" s="22"/>
      <c r="J2922" s="22"/>
      <c r="K2922" s="22"/>
      <c r="L2922" s="60"/>
      <c r="M2922" s="60"/>
      <c r="N2922" s="60"/>
      <c r="O2922" s="60"/>
      <c r="P2922" s="60"/>
      <c r="Q2922" s="60"/>
      <c r="R2922" s="60"/>
      <c r="S2922" s="60"/>
      <c r="T2922" s="60"/>
      <c r="U2922" s="60"/>
      <c r="V2922" s="60"/>
      <c r="W2922" s="60"/>
      <c r="X2922" s="60"/>
      <c r="Y2922" s="59"/>
      <c r="Z2922" s="20"/>
      <c r="AA2922" s="60"/>
      <c r="AB2922" s="60"/>
      <c r="AC2922" s="60"/>
      <c r="AD2922" s="60"/>
      <c r="AE2922" s="22"/>
      <c r="AF2922" s="22"/>
      <c r="AG2922" s="22"/>
      <c r="AH2922" s="22"/>
      <c r="AI2922" s="22"/>
      <c r="AJ2922" s="22"/>
      <c r="AK2922" s="39"/>
      <c r="AL2922" s="39"/>
      <c r="AM2922" s="39"/>
      <c r="AN2922" s="39"/>
      <c r="AO2922" s="39"/>
      <c r="AP2922" s="39"/>
      <c r="AQ2922" s="39"/>
      <c r="AR2922" s="40"/>
      <c r="AS2922" s="39"/>
      <c r="AT2922" s="40"/>
      <c r="AU2922" s="39"/>
      <c r="AV2922" s="39"/>
      <c r="AW2922" s="39"/>
      <c r="AX2922" s="39"/>
      <c r="AY2922" s="39"/>
      <c r="AZ2922" s="40"/>
      <c r="BA2922" s="39"/>
      <c r="BB2922" s="40"/>
      <c r="BC2922" s="39"/>
      <c r="BD2922" s="40"/>
      <c r="BE2922" s="39"/>
      <c r="BF2922" s="39"/>
      <c r="BG2922" s="39"/>
      <c r="BH2922" s="56"/>
      <c r="BI2922" s="56"/>
      <c r="BJ2922" s="133"/>
    </row>
    <row r="2923" spans="1:62" ht="13.5" customHeight="1" x14ac:dyDescent="0.35">
      <c r="A2923" s="120"/>
      <c r="B2923" s="19"/>
      <c r="C2923" s="1"/>
      <c r="D2923" s="9"/>
      <c r="E2923" s="1"/>
      <c r="F2923" s="15"/>
      <c r="G2923" s="37"/>
      <c r="H2923" s="5"/>
      <c r="I2923" s="22"/>
      <c r="J2923" s="22"/>
      <c r="K2923" s="22"/>
      <c r="L2923" s="60"/>
      <c r="M2923" s="60"/>
      <c r="N2923" s="60"/>
      <c r="O2923" s="60"/>
      <c r="P2923" s="60"/>
      <c r="Q2923" s="60"/>
      <c r="R2923" s="60"/>
      <c r="S2923" s="60"/>
      <c r="T2923" s="60"/>
      <c r="U2923" s="60"/>
      <c r="V2923" s="60"/>
      <c r="W2923" s="60"/>
      <c r="X2923" s="60"/>
      <c r="Y2923" s="59"/>
      <c r="Z2923" s="20"/>
      <c r="AA2923" s="60"/>
      <c r="AB2923" s="60"/>
      <c r="AC2923" s="60"/>
      <c r="AD2923" s="60"/>
      <c r="AE2923" s="22"/>
      <c r="AF2923" s="22"/>
      <c r="AG2923" s="22"/>
      <c r="AH2923" s="22"/>
      <c r="AI2923" s="22"/>
      <c r="AJ2923" s="22"/>
      <c r="AK2923" s="39"/>
      <c r="AL2923" s="39"/>
      <c r="AM2923" s="39"/>
      <c r="AN2923" s="39"/>
      <c r="AO2923" s="39"/>
      <c r="AP2923" s="39"/>
      <c r="AQ2923" s="39"/>
      <c r="AR2923" s="40"/>
      <c r="AS2923" s="39"/>
      <c r="AT2923" s="40"/>
      <c r="AU2923" s="39"/>
      <c r="AV2923" s="39"/>
      <c r="AW2923" s="39"/>
      <c r="AX2923" s="39"/>
      <c r="AY2923" s="39"/>
      <c r="AZ2923" s="40"/>
      <c r="BA2923" s="39"/>
      <c r="BB2923" s="40"/>
      <c r="BC2923" s="39"/>
      <c r="BD2923" s="40"/>
      <c r="BE2923" s="39"/>
      <c r="BF2923" s="39"/>
      <c r="BG2923" s="39"/>
      <c r="BH2923" s="56"/>
      <c r="BI2923" s="56"/>
      <c r="BJ2923" s="133"/>
    </row>
    <row r="2924" spans="1:62" x14ac:dyDescent="0.3">
      <c r="A2924" s="9"/>
      <c r="B2924" s="76"/>
      <c r="C2924" s="9"/>
      <c r="D2924" s="9"/>
      <c r="E2924" s="9"/>
      <c r="F2924" s="15"/>
      <c r="G2924" s="5"/>
      <c r="H2924" s="5"/>
      <c r="I2924" s="9"/>
      <c r="J2924" s="9"/>
      <c r="K2924" s="9"/>
      <c r="L2924" s="9"/>
      <c r="M2924" s="9"/>
      <c r="N2924" s="9"/>
      <c r="O2924" s="9"/>
      <c r="P2924" s="9"/>
      <c r="Q2924" s="9"/>
      <c r="R2924" s="9"/>
      <c r="S2924" s="9"/>
      <c r="T2924" s="9"/>
      <c r="U2924" s="9"/>
      <c r="V2924" s="9"/>
      <c r="W2924" s="9"/>
      <c r="Y2924" s="17"/>
      <c r="AA2924" s="9"/>
      <c r="AB2924" s="9"/>
      <c r="AC2924" s="9"/>
      <c r="AD2924" s="9"/>
      <c r="AE2924" s="14"/>
      <c r="AF2924" s="14"/>
      <c r="AG2924" s="14"/>
      <c r="AH2924" s="14"/>
      <c r="AI2924" s="14"/>
      <c r="AJ2924" s="14"/>
      <c r="AK2924" s="6"/>
      <c r="AL2924" s="6"/>
      <c r="AM2924" s="6"/>
      <c r="AN2924" s="6"/>
      <c r="AO2924" s="6"/>
      <c r="AP2924" s="6"/>
      <c r="AQ2924" s="6"/>
      <c r="AR2924" s="6"/>
      <c r="AS2924" s="6"/>
      <c r="AT2924" s="6"/>
      <c r="AU2924" s="39"/>
      <c r="AV2924" s="39"/>
      <c r="AW2924" s="6"/>
      <c r="AX2924" s="6"/>
      <c r="AY2924" s="6"/>
      <c r="AZ2924" s="6"/>
      <c r="BA2924" s="6"/>
      <c r="BB2924" s="6"/>
      <c r="BC2924" s="6"/>
      <c r="BD2924" s="6"/>
      <c r="BE2924" s="6"/>
      <c r="BF2924" s="6"/>
      <c r="BG2924" s="6"/>
      <c r="BH2924" s="6"/>
      <c r="BI2924" s="6"/>
      <c r="BJ2924" s="6"/>
    </row>
    <row r="2925" spans="1:62" x14ac:dyDescent="0.3">
      <c r="A2925" s="9"/>
      <c r="B2925" s="76"/>
      <c r="C2925" s="9"/>
      <c r="D2925" s="9"/>
      <c r="E2925" s="9"/>
      <c r="F2925" s="15"/>
      <c r="G2925" s="5"/>
      <c r="H2925" s="5"/>
      <c r="I2925" s="9"/>
      <c r="J2925" s="9"/>
      <c r="K2925" s="9"/>
      <c r="L2925" s="9"/>
      <c r="M2925" s="9"/>
      <c r="N2925" s="9"/>
      <c r="O2925" s="9"/>
      <c r="P2925" s="9"/>
      <c r="Q2925" s="9"/>
      <c r="R2925" s="9"/>
      <c r="S2925" s="9"/>
      <c r="T2925" s="9"/>
      <c r="U2925" s="9"/>
      <c r="V2925" s="8"/>
      <c r="W2925" s="8"/>
      <c r="X2925" s="7"/>
      <c r="Y2925" s="18"/>
      <c r="Z2925" s="7"/>
      <c r="AA2925" s="7"/>
      <c r="AB2925" s="7"/>
      <c r="AC2925" s="9"/>
      <c r="AD2925" s="8"/>
      <c r="AE2925" s="14"/>
      <c r="AF2925" s="14"/>
      <c r="AG2925" s="14"/>
      <c r="AH2925" s="14"/>
      <c r="AI2925" s="14"/>
      <c r="AJ2925" s="14"/>
      <c r="AK2925" s="5"/>
      <c r="AL2925" s="6"/>
      <c r="AM2925" s="5"/>
      <c r="AN2925" s="5"/>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row>
    <row r="2926" spans="1:62" ht="15" x14ac:dyDescent="0.35">
      <c r="A2926" s="135"/>
      <c r="B2926" s="76"/>
      <c r="C2926" s="9"/>
      <c r="D2926" s="9"/>
      <c r="E2926" s="9"/>
      <c r="F2926" s="15"/>
      <c r="G2926" s="5"/>
      <c r="H2926" s="5"/>
      <c r="I2926" s="9"/>
      <c r="J2926" s="9"/>
      <c r="K2926" s="9"/>
      <c r="L2926" s="9"/>
      <c r="M2926" s="9"/>
      <c r="N2926" s="9"/>
      <c r="O2926" s="9"/>
      <c r="P2926" s="9"/>
      <c r="Q2926" s="9"/>
      <c r="R2926" s="9"/>
      <c r="S2926" s="9"/>
      <c r="T2926" s="9"/>
      <c r="U2926" s="9"/>
      <c r="V2926" s="8"/>
      <c r="W2926" s="8"/>
      <c r="X2926" s="7"/>
      <c r="Y2926" s="18"/>
      <c r="Z2926" s="7"/>
      <c r="AA2926" s="7"/>
      <c r="AB2926" s="7"/>
      <c r="AC2926" s="9"/>
      <c r="AD2926" s="8"/>
      <c r="AE2926" s="14"/>
      <c r="AF2926" s="14"/>
      <c r="AG2926" s="14"/>
      <c r="AH2926" s="14"/>
      <c r="AI2926" s="14"/>
      <c r="AJ2926" s="14"/>
      <c r="AK2926" s="136"/>
      <c r="AL2926" s="6"/>
      <c r="AM2926" s="5"/>
      <c r="AN2926" s="5"/>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137"/>
    </row>
    <row r="2927" spans="1:62" x14ac:dyDescent="0.3">
      <c r="A2927" s="9"/>
      <c r="B2927" s="76"/>
      <c r="C2927" s="9"/>
      <c r="D2927" s="9"/>
      <c r="E2927" s="9"/>
      <c r="F2927" s="15"/>
      <c r="G2927" s="5"/>
      <c r="H2927" s="5"/>
      <c r="I2927" s="9"/>
      <c r="J2927" s="9"/>
      <c r="K2927" s="9"/>
      <c r="L2927" s="9"/>
      <c r="M2927" s="9"/>
      <c r="N2927" s="9"/>
      <c r="O2927" s="9"/>
      <c r="P2927" s="9"/>
      <c r="Q2927" s="9"/>
      <c r="R2927" s="9"/>
      <c r="S2927" s="9"/>
      <c r="T2927" s="9"/>
      <c r="U2927" s="9"/>
      <c r="V2927" s="9"/>
      <c r="W2927" s="9"/>
      <c r="Y2927" s="17"/>
      <c r="AA2927" s="9"/>
      <c r="AB2927" s="9"/>
      <c r="AC2927" s="9"/>
      <c r="AD2927" s="9"/>
      <c r="AE2927" s="14"/>
      <c r="AF2927" s="14"/>
      <c r="AG2927" s="14"/>
      <c r="AH2927" s="14"/>
      <c r="AI2927" s="14"/>
      <c r="AJ2927" s="14"/>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row>
    <row r="2928" spans="1:62" x14ac:dyDescent="0.3">
      <c r="A2928" s="9"/>
      <c r="B2928" s="76"/>
      <c r="C2928" s="9"/>
      <c r="D2928" s="9"/>
      <c r="E2928" s="9"/>
      <c r="F2928" s="15"/>
      <c r="G2928" s="5"/>
      <c r="H2928" s="5"/>
      <c r="I2928" s="9"/>
      <c r="J2928" s="9"/>
      <c r="K2928" s="9"/>
      <c r="L2928" s="9"/>
      <c r="M2928" s="9"/>
      <c r="N2928" s="9"/>
      <c r="O2928" s="9"/>
      <c r="P2928" s="9"/>
      <c r="Q2928" s="9"/>
      <c r="R2928" s="9"/>
      <c r="S2928" s="9"/>
      <c r="T2928" s="9"/>
      <c r="U2928" s="9"/>
      <c r="V2928" s="8"/>
      <c r="W2928" s="8"/>
      <c r="X2928" s="7"/>
      <c r="Y2928" s="18"/>
      <c r="Z2928" s="7"/>
      <c r="AA2928" s="7"/>
      <c r="AB2928" s="7"/>
      <c r="AC2928" s="9"/>
      <c r="AD2928" s="8"/>
      <c r="AE2928" s="14"/>
      <c r="AF2928" s="14"/>
      <c r="AG2928" s="14"/>
      <c r="AH2928" s="14"/>
      <c r="AI2928" s="14"/>
      <c r="AJ2928" s="14"/>
      <c r="AK2928" s="5"/>
      <c r="AL2928" s="6"/>
      <c r="AM2928" s="5"/>
      <c r="AN2928" s="5"/>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row>
    <row r="2929" spans="1:62" x14ac:dyDescent="0.3">
      <c r="A2929" s="9"/>
      <c r="B2929" s="76"/>
      <c r="C2929" s="9"/>
      <c r="D2929" s="9"/>
      <c r="E2929" s="9"/>
      <c r="F2929" s="15"/>
      <c r="G2929" s="5"/>
      <c r="H2929" s="5"/>
      <c r="I2929" s="9"/>
      <c r="J2929" s="9"/>
      <c r="K2929" s="9"/>
      <c r="L2929" s="9"/>
      <c r="M2929" s="9"/>
      <c r="N2929" s="9"/>
      <c r="O2929" s="9"/>
      <c r="P2929" s="9"/>
      <c r="Q2929" s="9"/>
      <c r="R2929" s="9"/>
      <c r="S2929" s="9"/>
      <c r="T2929" s="9"/>
      <c r="U2929" s="9"/>
      <c r="V2929" s="8"/>
      <c r="W2929" s="8"/>
      <c r="X2929" s="7"/>
      <c r="Y2929" s="18"/>
      <c r="Z2929" s="7"/>
      <c r="AA2929" s="7"/>
      <c r="AB2929" s="7"/>
      <c r="AC2929" s="9"/>
      <c r="AD2929" s="8"/>
      <c r="AE2929" s="14"/>
      <c r="AF2929" s="14"/>
      <c r="AG2929" s="14"/>
      <c r="AH2929" s="14"/>
      <c r="AI2929" s="14"/>
      <c r="AJ2929" s="14"/>
      <c r="AK2929" s="5"/>
      <c r="AL2929" s="6"/>
      <c r="AM2929" s="5"/>
      <c r="AN2929" s="5"/>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row>
    <row r="2930" spans="1:62" x14ac:dyDescent="0.3">
      <c r="A2930" s="9"/>
      <c r="B2930" s="76"/>
      <c r="C2930" s="9"/>
      <c r="D2930" s="9"/>
      <c r="E2930" s="9"/>
      <c r="F2930" s="15"/>
      <c r="G2930" s="5"/>
      <c r="H2930" s="5"/>
      <c r="I2930" s="9"/>
      <c r="J2930" s="9"/>
      <c r="K2930" s="9"/>
      <c r="L2930" s="9"/>
      <c r="M2930" s="9"/>
      <c r="N2930" s="9"/>
      <c r="O2930" s="9"/>
      <c r="P2930" s="9"/>
      <c r="Q2930" s="9"/>
      <c r="R2930" s="9"/>
      <c r="S2930" s="9"/>
      <c r="T2930" s="9"/>
      <c r="U2930" s="9"/>
      <c r="V2930" s="9"/>
      <c r="W2930" s="9"/>
      <c r="Y2930" s="17"/>
      <c r="AA2930" s="9"/>
      <c r="AB2930" s="9"/>
      <c r="AC2930" s="9"/>
      <c r="AD2930" s="9"/>
      <c r="AE2930" s="14"/>
      <c r="AF2930" s="14"/>
      <c r="AG2930" s="14"/>
      <c r="AH2930" s="14"/>
      <c r="AI2930" s="14"/>
      <c r="AJ2930" s="14"/>
      <c r="AK2930" s="6"/>
      <c r="AL2930" s="6"/>
      <c r="AM2930" s="6"/>
      <c r="AN2930" s="6"/>
      <c r="AO2930" s="6"/>
      <c r="AP2930" s="6"/>
      <c r="AQ2930" s="6"/>
      <c r="AR2930" s="6"/>
      <c r="AS2930" s="6"/>
      <c r="AT2930" s="6"/>
      <c r="AU2930" s="39"/>
      <c r="AV2930" s="39"/>
      <c r="AW2930" s="6"/>
      <c r="AX2930" s="6"/>
      <c r="AY2930" s="6"/>
      <c r="AZ2930" s="6"/>
      <c r="BA2930" s="6"/>
      <c r="BB2930" s="6"/>
      <c r="BC2930" s="6"/>
      <c r="BD2930" s="6"/>
      <c r="BE2930" s="6"/>
      <c r="BF2930" s="6"/>
      <c r="BG2930" s="6"/>
      <c r="BH2930" s="6"/>
      <c r="BI2930" s="6"/>
      <c r="BJ2930" s="6"/>
    </row>
    <row r="2931" spans="1:62" x14ac:dyDescent="0.3">
      <c r="A2931" s="9"/>
      <c r="B2931" s="76"/>
      <c r="C2931" s="9"/>
      <c r="D2931" s="9"/>
      <c r="E2931" s="9"/>
      <c r="F2931" s="15"/>
      <c r="G2931" s="5"/>
      <c r="H2931" s="5"/>
      <c r="I2931" s="9"/>
      <c r="J2931" s="9"/>
      <c r="K2931" s="9"/>
      <c r="L2931" s="9"/>
      <c r="M2931" s="9"/>
      <c r="N2931" s="9"/>
      <c r="O2931" s="9"/>
      <c r="P2931" s="9"/>
      <c r="Q2931" s="9"/>
      <c r="R2931" s="9"/>
      <c r="S2931" s="9"/>
      <c r="T2931" s="9"/>
      <c r="U2931" s="9"/>
      <c r="V2931" s="9"/>
      <c r="W2931" s="9"/>
      <c r="Y2931" s="17"/>
      <c r="AA2931" s="9"/>
      <c r="AB2931" s="9"/>
      <c r="AC2931" s="9"/>
      <c r="AD2931" s="9"/>
      <c r="AE2931" s="14"/>
      <c r="AF2931" s="14"/>
      <c r="AG2931" s="14"/>
      <c r="AH2931" s="14"/>
      <c r="AI2931" s="14"/>
      <c r="AJ2931" s="14"/>
      <c r="AK2931" s="6"/>
      <c r="AL2931" s="6"/>
      <c r="AM2931" s="6"/>
      <c r="AN2931" s="6"/>
      <c r="AO2931" s="6"/>
      <c r="AP2931" s="6"/>
      <c r="AQ2931" s="6"/>
      <c r="AR2931" s="6"/>
      <c r="AS2931" s="6"/>
      <c r="AT2931" s="6"/>
      <c r="AU2931" s="39"/>
      <c r="AV2931" s="39"/>
      <c r="AW2931" s="6"/>
      <c r="AX2931" s="6"/>
      <c r="AY2931" s="6"/>
      <c r="AZ2931" s="6"/>
      <c r="BA2931" s="6"/>
      <c r="BB2931" s="6"/>
      <c r="BC2931" s="6"/>
      <c r="BD2931" s="6"/>
      <c r="BE2931" s="6"/>
      <c r="BF2931" s="6"/>
      <c r="BG2931" s="6"/>
      <c r="BH2931" s="6"/>
      <c r="BI2931" s="6"/>
      <c r="BJ2931" s="6"/>
    </row>
    <row r="2932" spans="1:62" ht="15" x14ac:dyDescent="0.35">
      <c r="A2932" s="9"/>
      <c r="B2932" s="76"/>
      <c r="C2932" s="9"/>
      <c r="D2932" s="9"/>
      <c r="E2932" s="9"/>
      <c r="F2932" s="15"/>
      <c r="G2932" s="5"/>
      <c r="H2932" s="5"/>
      <c r="I2932" s="9"/>
      <c r="J2932" s="9"/>
      <c r="K2932" s="9"/>
      <c r="L2932" s="9"/>
      <c r="M2932" s="9"/>
      <c r="N2932" s="9"/>
      <c r="O2932" s="9"/>
      <c r="P2932" s="9"/>
      <c r="Q2932" s="9"/>
      <c r="R2932" s="9"/>
      <c r="S2932" s="9"/>
      <c r="T2932" s="9"/>
      <c r="U2932" s="9"/>
      <c r="V2932" s="9"/>
      <c r="W2932" s="9"/>
      <c r="Y2932" s="17"/>
      <c r="AA2932" s="9"/>
      <c r="AB2932" s="9"/>
      <c r="AC2932" s="9"/>
      <c r="AD2932" s="9"/>
      <c r="AE2932" s="14"/>
      <c r="AF2932" s="14"/>
      <c r="AG2932" s="14"/>
      <c r="AH2932" s="14"/>
      <c r="AI2932" s="14"/>
      <c r="AJ2932" s="14"/>
      <c r="AK2932" s="6"/>
      <c r="AL2932" s="6"/>
      <c r="AM2932" s="6"/>
      <c r="AN2932" s="6"/>
      <c r="AO2932" s="6"/>
      <c r="AP2932" s="6"/>
      <c r="AQ2932" s="6"/>
      <c r="AR2932" s="6"/>
      <c r="AS2932" s="6"/>
      <c r="AT2932" s="6"/>
      <c r="AU2932" s="39"/>
      <c r="AV2932" s="39"/>
      <c r="AW2932" s="6"/>
      <c r="AX2932" s="6"/>
      <c r="AY2932" s="6"/>
      <c r="AZ2932" s="6"/>
      <c r="BA2932" s="6"/>
      <c r="BB2932" s="6"/>
      <c r="BC2932" s="6"/>
      <c r="BD2932" s="6"/>
      <c r="BE2932" s="6"/>
      <c r="BF2932" s="6"/>
      <c r="BG2932" s="6"/>
      <c r="BH2932" s="6"/>
      <c r="BI2932" s="6"/>
      <c r="BJ2932" s="137"/>
    </row>
    <row r="2933" spans="1:62" x14ac:dyDescent="0.3">
      <c r="A2933" s="9"/>
      <c r="B2933" s="76"/>
      <c r="C2933" s="9"/>
      <c r="D2933" s="9"/>
      <c r="E2933" s="9"/>
      <c r="F2933" s="15"/>
      <c r="G2933" s="5"/>
      <c r="H2933" s="5"/>
      <c r="I2933" s="9"/>
      <c r="J2933" s="9"/>
      <c r="K2933" s="9"/>
      <c r="L2933" s="9"/>
      <c r="M2933" s="9"/>
      <c r="N2933" s="9"/>
      <c r="O2933" s="9"/>
      <c r="P2933" s="9"/>
      <c r="Q2933" s="9"/>
      <c r="R2933" s="9"/>
      <c r="S2933" s="9"/>
      <c r="T2933" s="9"/>
      <c r="U2933" s="9"/>
      <c r="V2933" s="9"/>
      <c r="W2933" s="9"/>
      <c r="Y2933" s="17"/>
      <c r="AA2933" s="9"/>
      <c r="AB2933" s="9"/>
      <c r="AC2933" s="9"/>
      <c r="AD2933" s="9"/>
      <c r="AE2933" s="14"/>
      <c r="AF2933" s="14"/>
      <c r="AG2933" s="14"/>
      <c r="AH2933" s="14"/>
      <c r="AI2933" s="14"/>
      <c r="AJ2933" s="14"/>
      <c r="AK2933" s="6"/>
      <c r="AL2933" s="6"/>
      <c r="AM2933" s="6"/>
      <c r="AN2933" s="6"/>
      <c r="AO2933" s="6"/>
      <c r="AP2933" s="6"/>
      <c r="AQ2933" s="6"/>
      <c r="AR2933" s="6"/>
      <c r="AS2933" s="6"/>
      <c r="AT2933" s="6"/>
      <c r="AU2933" s="39"/>
      <c r="AV2933" s="39"/>
      <c r="AW2933" s="6"/>
      <c r="AX2933" s="6"/>
      <c r="AY2933" s="6"/>
      <c r="AZ2933" s="6"/>
      <c r="BA2933" s="6"/>
      <c r="BB2933" s="6"/>
      <c r="BC2933" s="6"/>
      <c r="BD2933" s="6"/>
      <c r="BE2933" s="6"/>
      <c r="BF2933" s="6"/>
      <c r="BG2933" s="6"/>
      <c r="BH2933" s="6"/>
      <c r="BI2933" s="6"/>
      <c r="BJ2933" s="6"/>
    </row>
    <row r="2934" spans="1:62" ht="13.5" customHeight="1" x14ac:dyDescent="0.35">
      <c r="A2934" s="120"/>
      <c r="B2934" s="19"/>
      <c r="C2934" s="1"/>
      <c r="D2934" s="9"/>
      <c r="E2934" s="1"/>
      <c r="F2934" s="15"/>
      <c r="G2934" s="37"/>
      <c r="H2934" s="5"/>
      <c r="I2934" s="22"/>
      <c r="J2934" s="22"/>
      <c r="K2934" s="22"/>
      <c r="L2934" s="60"/>
      <c r="M2934" s="60"/>
      <c r="N2934" s="60"/>
      <c r="O2934" s="60"/>
      <c r="P2934" s="60"/>
      <c r="Q2934" s="60"/>
      <c r="R2934" s="60"/>
      <c r="S2934" s="60"/>
      <c r="T2934" s="60"/>
      <c r="U2934" s="60"/>
      <c r="V2934" s="60"/>
      <c r="W2934" s="60"/>
      <c r="X2934" s="60"/>
      <c r="Y2934" s="59"/>
      <c r="Z2934" s="20"/>
      <c r="AA2934" s="60"/>
      <c r="AB2934" s="60"/>
      <c r="AC2934" s="60"/>
      <c r="AD2934" s="60"/>
      <c r="AE2934" s="22"/>
      <c r="AF2934" s="22"/>
      <c r="AG2934" s="22"/>
      <c r="AH2934" s="22"/>
      <c r="AI2934" s="22"/>
      <c r="AJ2934" s="22"/>
      <c r="AK2934" s="39"/>
      <c r="AL2934" s="39"/>
      <c r="AM2934" s="39"/>
      <c r="AN2934" s="39"/>
      <c r="AO2934" s="39"/>
      <c r="AP2934" s="39"/>
      <c r="AQ2934" s="39"/>
      <c r="AR2934" s="40"/>
      <c r="AS2934" s="39"/>
      <c r="AT2934" s="40"/>
      <c r="AU2934" s="39"/>
      <c r="AV2934" s="39"/>
      <c r="AW2934" s="39"/>
      <c r="AX2934" s="39"/>
      <c r="AY2934" s="39"/>
      <c r="AZ2934" s="40"/>
      <c r="BA2934" s="39"/>
      <c r="BB2934" s="40"/>
      <c r="BC2934" s="39"/>
      <c r="BD2934" s="40"/>
      <c r="BE2934" s="39"/>
      <c r="BF2934" s="39"/>
      <c r="BG2934" s="39"/>
      <c r="BH2934" s="56"/>
      <c r="BI2934" s="56"/>
      <c r="BJ2934" s="137"/>
    </row>
    <row r="2935" spans="1:62" x14ac:dyDescent="0.3">
      <c r="A2935" s="9"/>
      <c r="B2935" s="76"/>
      <c r="C2935" s="9"/>
      <c r="D2935" s="9"/>
      <c r="E2935" s="9"/>
      <c r="F2935" s="15"/>
      <c r="G2935" s="5"/>
      <c r="H2935" s="5"/>
      <c r="I2935" s="9"/>
      <c r="J2935" s="9"/>
      <c r="K2935" s="9"/>
      <c r="L2935" s="9"/>
      <c r="M2935" s="9"/>
      <c r="N2935" s="9"/>
      <c r="O2935" s="9"/>
      <c r="P2935" s="9"/>
      <c r="Q2935" s="9"/>
      <c r="R2935" s="9"/>
      <c r="S2935" s="9"/>
      <c r="T2935" s="9"/>
      <c r="U2935" s="9"/>
      <c r="V2935" s="9"/>
      <c r="W2935" s="9"/>
      <c r="Y2935" s="17"/>
      <c r="AA2935" s="9"/>
      <c r="AB2935" s="9"/>
      <c r="AC2935" s="9"/>
      <c r="AD2935" s="9"/>
      <c r="AE2935" s="14"/>
      <c r="AF2935" s="14"/>
      <c r="AG2935" s="14"/>
      <c r="AH2935" s="14"/>
      <c r="AI2935" s="14"/>
      <c r="AJ2935" s="14"/>
      <c r="AK2935" s="6"/>
      <c r="AL2935" s="6"/>
      <c r="AM2935" s="6"/>
      <c r="AN2935" s="6"/>
      <c r="AO2935" s="6"/>
      <c r="AP2935" s="6"/>
      <c r="AQ2935" s="6"/>
      <c r="AR2935" s="6"/>
      <c r="AS2935" s="6"/>
      <c r="AT2935" s="6"/>
      <c r="AU2935" s="39"/>
      <c r="AV2935" s="39"/>
      <c r="AW2935" s="6"/>
      <c r="AX2935" s="6"/>
      <c r="AY2935" s="6"/>
      <c r="AZ2935" s="6"/>
      <c r="BA2935" s="6"/>
      <c r="BB2935" s="6"/>
      <c r="BC2935" s="6"/>
      <c r="BD2935" s="6"/>
      <c r="BE2935" s="6"/>
      <c r="BF2935" s="6"/>
      <c r="BG2935" s="6"/>
      <c r="BH2935" s="6"/>
      <c r="BI2935" s="6"/>
      <c r="BJ2935" s="6"/>
    </row>
    <row r="2936" spans="1:62" x14ac:dyDescent="0.3">
      <c r="A2936" s="135"/>
      <c r="B2936" s="76"/>
      <c r="C2936" s="9"/>
      <c r="D2936" s="9"/>
      <c r="E2936" s="9"/>
      <c r="F2936" s="15"/>
      <c r="G2936" s="5"/>
      <c r="H2936" s="5"/>
      <c r="I2936" s="9"/>
      <c r="J2936" s="9"/>
      <c r="K2936" s="9"/>
      <c r="L2936" s="9"/>
      <c r="M2936" s="9"/>
      <c r="N2936" s="9"/>
      <c r="O2936" s="9"/>
      <c r="P2936" s="9"/>
      <c r="Q2936" s="9"/>
      <c r="R2936" s="9"/>
      <c r="S2936" s="9"/>
      <c r="T2936" s="9"/>
      <c r="U2936" s="9"/>
      <c r="V2936" s="8"/>
      <c r="W2936" s="8"/>
      <c r="X2936" s="7"/>
      <c r="Y2936" s="18"/>
      <c r="Z2936" s="7"/>
      <c r="AA2936" s="7"/>
      <c r="AB2936" s="7"/>
      <c r="AC2936" s="9"/>
      <c r="AD2936" s="8"/>
      <c r="AE2936" s="14"/>
      <c r="AF2936" s="14"/>
      <c r="AG2936" s="14"/>
      <c r="AH2936" s="14"/>
      <c r="AI2936" s="14"/>
      <c r="AJ2936" s="14"/>
      <c r="AK2936" s="136"/>
      <c r="AL2936" s="6"/>
      <c r="AM2936" s="5"/>
      <c r="AN2936" s="5"/>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row>
    <row r="2937" spans="1:62" x14ac:dyDescent="0.3">
      <c r="A2937" s="9"/>
      <c r="B2937" s="76"/>
      <c r="C2937" s="9"/>
      <c r="D2937" s="9"/>
      <c r="E2937" s="9"/>
      <c r="F2937" s="15"/>
      <c r="G2937" s="5"/>
      <c r="H2937" s="5"/>
      <c r="I2937" s="9"/>
      <c r="J2937" s="9"/>
      <c r="K2937" s="9"/>
      <c r="L2937" s="9"/>
      <c r="M2937" s="9"/>
      <c r="N2937" s="9"/>
      <c r="O2937" s="9"/>
      <c r="P2937" s="9"/>
      <c r="Q2937" s="9"/>
      <c r="R2937" s="9"/>
      <c r="S2937" s="9"/>
      <c r="T2937" s="9"/>
      <c r="U2937" s="9"/>
      <c r="V2937" s="8"/>
      <c r="W2937" s="8"/>
      <c r="X2937" s="7"/>
      <c r="Y2937" s="18"/>
      <c r="Z2937" s="7"/>
      <c r="AA2937" s="7"/>
      <c r="AB2937" s="7"/>
      <c r="AC2937" s="9"/>
      <c r="AD2937" s="8"/>
      <c r="AE2937" s="14"/>
      <c r="AF2937" s="14"/>
      <c r="AG2937" s="14"/>
      <c r="AH2937" s="14"/>
      <c r="AI2937" s="14"/>
      <c r="AJ2937" s="14"/>
      <c r="AK2937" s="5"/>
      <c r="AL2937" s="6"/>
      <c r="AM2937" s="5"/>
      <c r="AN2937" s="5"/>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row>
    <row r="2938" spans="1:62" ht="13.5" customHeight="1" x14ac:dyDescent="0.35">
      <c r="A2938" s="120"/>
      <c r="B2938" s="19"/>
      <c r="C2938" s="1"/>
      <c r="D2938" s="9"/>
      <c r="E2938" s="1"/>
      <c r="F2938" s="15"/>
      <c r="G2938" s="37"/>
      <c r="H2938" s="5"/>
      <c r="I2938" s="22"/>
      <c r="J2938" s="22"/>
      <c r="K2938" s="22"/>
      <c r="L2938" s="60"/>
      <c r="M2938" s="60"/>
      <c r="N2938" s="60"/>
      <c r="O2938" s="60"/>
      <c r="P2938" s="60"/>
      <c r="Q2938" s="60"/>
      <c r="R2938" s="60"/>
      <c r="S2938" s="60"/>
      <c r="T2938" s="60"/>
      <c r="U2938" s="60"/>
      <c r="V2938" s="60"/>
      <c r="W2938" s="60"/>
      <c r="X2938" s="60"/>
      <c r="Y2938" s="59"/>
      <c r="Z2938" s="20"/>
      <c r="AA2938" s="60"/>
      <c r="AB2938" s="60"/>
      <c r="AC2938" s="60"/>
      <c r="AD2938" s="60"/>
      <c r="AE2938" s="22"/>
      <c r="AF2938" s="22"/>
      <c r="AG2938" s="22"/>
      <c r="AH2938" s="22"/>
      <c r="AI2938" s="22"/>
      <c r="AJ2938" s="22"/>
      <c r="AK2938" s="39"/>
      <c r="AL2938" s="39"/>
      <c r="AM2938" s="39"/>
      <c r="AN2938" s="39"/>
      <c r="AO2938" s="39"/>
      <c r="AP2938" s="39"/>
      <c r="AQ2938" s="39"/>
      <c r="AR2938" s="40"/>
      <c r="AS2938" s="39"/>
      <c r="AT2938" s="40"/>
      <c r="AU2938" s="39"/>
      <c r="AV2938" s="39"/>
      <c r="AW2938" s="39"/>
      <c r="AX2938" s="39"/>
      <c r="AY2938" s="39"/>
      <c r="AZ2938" s="40"/>
      <c r="BA2938" s="39"/>
      <c r="BB2938" s="40"/>
      <c r="BC2938" s="39"/>
      <c r="BD2938" s="40"/>
      <c r="BE2938" s="39"/>
      <c r="BF2938" s="39"/>
      <c r="BG2938" s="39"/>
      <c r="BH2938" s="56"/>
      <c r="BI2938" s="56"/>
      <c r="BJ2938" s="133"/>
    </row>
    <row r="2939" spans="1:62" x14ac:dyDescent="0.3">
      <c r="A2939" s="135"/>
      <c r="B2939" s="76"/>
      <c r="C2939" s="9"/>
      <c r="D2939" s="9"/>
      <c r="E2939" s="9"/>
      <c r="F2939" s="15"/>
      <c r="G2939" s="5"/>
      <c r="H2939" s="5"/>
      <c r="I2939" s="9"/>
      <c r="J2939" s="9"/>
      <c r="K2939" s="9"/>
      <c r="L2939" s="9"/>
      <c r="M2939" s="9"/>
      <c r="N2939" s="9"/>
      <c r="O2939" s="9"/>
      <c r="P2939" s="9"/>
      <c r="Q2939" s="9"/>
      <c r="R2939" s="9"/>
      <c r="S2939" s="9"/>
      <c r="T2939" s="9"/>
      <c r="U2939" s="9"/>
      <c r="V2939" s="8"/>
      <c r="W2939" s="8"/>
      <c r="X2939" s="7"/>
      <c r="Y2939" s="18"/>
      <c r="Z2939" s="7"/>
      <c r="AA2939" s="7"/>
      <c r="AB2939" s="7"/>
      <c r="AC2939" s="9"/>
      <c r="AD2939" s="8"/>
      <c r="AE2939" s="14"/>
      <c r="AF2939" s="14"/>
      <c r="AG2939" s="14"/>
      <c r="AH2939" s="14"/>
      <c r="AI2939" s="14"/>
      <c r="AJ2939" s="14"/>
      <c r="AK2939" s="136"/>
      <c r="AL2939" s="6"/>
      <c r="AM2939" s="5"/>
      <c r="AN2939" s="5"/>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row>
    <row r="2940" spans="1:62" x14ac:dyDescent="0.3">
      <c r="A2940" s="9"/>
      <c r="B2940" s="76"/>
      <c r="C2940" s="9"/>
      <c r="D2940" s="9"/>
      <c r="E2940" s="9"/>
      <c r="F2940" s="15"/>
      <c r="G2940" s="5"/>
      <c r="H2940" s="5"/>
      <c r="I2940" s="9"/>
      <c r="J2940" s="9"/>
      <c r="K2940" s="9"/>
      <c r="L2940" s="9"/>
      <c r="M2940" s="9"/>
      <c r="N2940" s="9"/>
      <c r="O2940" s="9"/>
      <c r="P2940" s="9"/>
      <c r="Q2940" s="9"/>
      <c r="R2940" s="9"/>
      <c r="S2940" s="9"/>
      <c r="T2940" s="9"/>
      <c r="U2940" s="9"/>
      <c r="V2940" s="9"/>
      <c r="W2940" s="9"/>
      <c r="Y2940" s="17"/>
      <c r="AA2940" s="9"/>
      <c r="AB2940" s="9"/>
      <c r="AC2940" s="9"/>
      <c r="AD2940" s="9"/>
      <c r="AE2940" s="14"/>
      <c r="AF2940" s="14"/>
      <c r="AG2940" s="14"/>
      <c r="AH2940" s="14"/>
      <c r="AI2940" s="14"/>
      <c r="AJ2940" s="14"/>
      <c r="AK2940" s="6"/>
      <c r="AL2940" s="6"/>
      <c r="AM2940" s="6"/>
      <c r="AN2940" s="6"/>
      <c r="AO2940" s="6"/>
      <c r="AP2940" s="6"/>
      <c r="AQ2940" s="6"/>
      <c r="AR2940" s="6"/>
      <c r="AS2940" s="6"/>
      <c r="AT2940" s="6"/>
      <c r="AU2940" s="39"/>
      <c r="AV2940" s="39"/>
      <c r="AW2940" s="6"/>
      <c r="AX2940" s="6"/>
      <c r="AY2940" s="6"/>
      <c r="AZ2940" s="6"/>
      <c r="BA2940" s="6"/>
      <c r="BB2940" s="6"/>
      <c r="BC2940" s="6"/>
      <c r="BD2940" s="6"/>
      <c r="BE2940" s="6"/>
      <c r="BF2940" s="6"/>
      <c r="BG2940" s="6"/>
      <c r="BH2940" s="6"/>
      <c r="BI2940" s="6"/>
      <c r="BJ2940" s="6"/>
    </row>
    <row r="2941" spans="1:62" ht="13.5" customHeight="1" x14ac:dyDescent="0.35">
      <c r="A2941" s="120"/>
      <c r="B2941" s="19"/>
      <c r="C2941" s="1"/>
      <c r="D2941" s="9"/>
      <c r="E2941" s="1"/>
      <c r="F2941" s="15"/>
      <c r="G2941" s="37"/>
      <c r="H2941" s="5"/>
      <c r="I2941" s="22"/>
      <c r="J2941" s="22"/>
      <c r="K2941" s="22"/>
      <c r="L2941" s="60"/>
      <c r="M2941" s="60"/>
      <c r="N2941" s="60"/>
      <c r="O2941" s="60"/>
      <c r="P2941" s="60"/>
      <c r="Q2941" s="60"/>
      <c r="R2941" s="60"/>
      <c r="S2941" s="60"/>
      <c r="T2941" s="60"/>
      <c r="U2941" s="60"/>
      <c r="V2941" s="60"/>
      <c r="W2941" s="60"/>
      <c r="X2941" s="60"/>
      <c r="Y2941" s="59"/>
      <c r="Z2941" s="20"/>
      <c r="AA2941" s="60"/>
      <c r="AB2941" s="60"/>
      <c r="AC2941" s="60"/>
      <c r="AD2941" s="60"/>
      <c r="AE2941" s="22"/>
      <c r="AF2941" s="22"/>
      <c r="AG2941" s="22"/>
      <c r="AH2941" s="22"/>
      <c r="AI2941" s="22"/>
      <c r="AJ2941" s="22"/>
      <c r="AK2941" s="39"/>
      <c r="AL2941" s="39"/>
      <c r="AM2941" s="39"/>
      <c r="AN2941" s="39"/>
      <c r="AO2941" s="39"/>
      <c r="AP2941" s="39"/>
      <c r="AQ2941" s="39"/>
      <c r="AR2941" s="40"/>
      <c r="AS2941" s="39"/>
      <c r="AT2941" s="40"/>
      <c r="AU2941" s="39"/>
      <c r="AV2941" s="39"/>
      <c r="AW2941" s="39"/>
      <c r="AX2941" s="39"/>
      <c r="AY2941" s="39"/>
      <c r="AZ2941" s="40"/>
      <c r="BA2941" s="39"/>
      <c r="BB2941" s="40"/>
      <c r="BC2941" s="39"/>
      <c r="BD2941" s="40"/>
      <c r="BE2941" s="39"/>
      <c r="BF2941" s="39"/>
      <c r="BG2941" s="39"/>
      <c r="BH2941" s="56"/>
      <c r="BI2941" s="56"/>
      <c r="BJ2941" s="133"/>
    </row>
    <row r="2942" spans="1:62" ht="13.5" customHeight="1" x14ac:dyDescent="0.35">
      <c r="A2942" s="120"/>
      <c r="B2942" s="19"/>
      <c r="C2942" s="1"/>
      <c r="D2942" s="9"/>
      <c r="E2942" s="1"/>
      <c r="F2942" s="15"/>
      <c r="G2942" s="37"/>
      <c r="H2942" s="5"/>
      <c r="I2942" s="22"/>
      <c r="J2942" s="22"/>
      <c r="K2942" s="22"/>
      <c r="L2942" s="60"/>
      <c r="M2942" s="60"/>
      <c r="N2942" s="60"/>
      <c r="O2942" s="60"/>
      <c r="P2942" s="60"/>
      <c r="Q2942" s="60"/>
      <c r="R2942" s="60"/>
      <c r="S2942" s="60"/>
      <c r="T2942" s="60"/>
      <c r="U2942" s="60"/>
      <c r="V2942" s="60"/>
      <c r="W2942" s="60"/>
      <c r="X2942" s="60"/>
      <c r="Y2942" s="59"/>
      <c r="Z2942" s="20"/>
      <c r="AA2942" s="60"/>
      <c r="AB2942" s="60"/>
      <c r="AC2942" s="60"/>
      <c r="AD2942" s="60"/>
      <c r="AE2942" s="22"/>
      <c r="AF2942" s="22"/>
      <c r="AG2942" s="22"/>
      <c r="AH2942" s="22"/>
      <c r="AI2942" s="22"/>
      <c r="AJ2942" s="22"/>
      <c r="AK2942" s="39"/>
      <c r="AL2942" s="39"/>
      <c r="AM2942" s="39"/>
      <c r="AN2942" s="39"/>
      <c r="AO2942" s="39"/>
      <c r="AP2942" s="39"/>
      <c r="AQ2942" s="39"/>
      <c r="AR2942" s="40"/>
      <c r="AS2942" s="39"/>
      <c r="AT2942" s="40"/>
      <c r="AU2942" s="39"/>
      <c r="AV2942" s="39"/>
      <c r="AW2942" s="39"/>
      <c r="AX2942" s="39"/>
      <c r="AY2942" s="39"/>
      <c r="AZ2942" s="40"/>
      <c r="BA2942" s="39"/>
      <c r="BB2942" s="40"/>
      <c r="BC2942" s="39"/>
      <c r="BD2942" s="40"/>
      <c r="BE2942" s="39"/>
      <c r="BF2942" s="39"/>
      <c r="BG2942" s="39"/>
      <c r="BH2942" s="56"/>
      <c r="BI2942" s="56"/>
      <c r="BJ2942" s="133"/>
    </row>
    <row r="2943" spans="1:62" ht="13.5" customHeight="1" x14ac:dyDescent="0.35">
      <c r="A2943" s="9"/>
      <c r="B2943" s="76"/>
      <c r="C2943" s="9"/>
      <c r="D2943" s="9"/>
      <c r="E2943" s="9"/>
      <c r="F2943" s="15"/>
      <c r="G2943" s="5"/>
      <c r="H2943" s="5"/>
      <c r="I2943" s="9"/>
      <c r="J2943" s="9"/>
      <c r="K2943" s="9"/>
      <c r="L2943" s="9"/>
      <c r="M2943" s="9"/>
      <c r="N2943" s="9"/>
      <c r="O2943" s="9"/>
      <c r="P2943" s="9"/>
      <c r="Q2943" s="9"/>
      <c r="R2943" s="9"/>
      <c r="S2943" s="9"/>
      <c r="T2943" s="9"/>
      <c r="U2943" s="9"/>
      <c r="V2943" s="9"/>
      <c r="W2943" s="9"/>
      <c r="Y2943" s="17"/>
      <c r="AA2943" s="9"/>
      <c r="AB2943" s="9"/>
      <c r="AC2943" s="9"/>
      <c r="AD2943" s="9"/>
      <c r="AE2943" s="14"/>
      <c r="AF2943" s="14"/>
      <c r="AG2943" s="14"/>
      <c r="AH2943" s="14"/>
      <c r="AI2943" s="14"/>
      <c r="AJ2943" s="14"/>
      <c r="AK2943" s="6"/>
      <c r="AL2943" s="6"/>
      <c r="AM2943" s="6"/>
      <c r="AN2943" s="6"/>
      <c r="AO2943" s="6"/>
      <c r="AP2943" s="6"/>
      <c r="AQ2943" s="6"/>
      <c r="AR2943" s="6"/>
      <c r="AS2943" s="6"/>
      <c r="AT2943" s="6"/>
      <c r="AU2943" s="39"/>
      <c r="AV2943" s="39"/>
      <c r="AW2943" s="6"/>
      <c r="AX2943" s="6"/>
      <c r="AY2943" s="6"/>
      <c r="AZ2943" s="6"/>
      <c r="BA2943" s="6"/>
      <c r="BB2943" s="6"/>
      <c r="BC2943" s="6"/>
      <c r="BD2943" s="6"/>
      <c r="BE2943" s="6"/>
      <c r="BF2943" s="6"/>
      <c r="BG2943" s="6"/>
      <c r="BH2943" s="6"/>
      <c r="BI2943" s="6"/>
      <c r="BJ2943" s="137"/>
    </row>
    <row r="2944" spans="1:62" ht="13.5" customHeight="1" x14ac:dyDescent="0.35">
      <c r="A2944" s="120"/>
      <c r="B2944" s="76"/>
      <c r="C2944" s="1"/>
      <c r="D2944" s="9"/>
      <c r="E2944" s="1"/>
      <c r="F2944" s="15"/>
      <c r="G2944" s="5"/>
      <c r="H2944" s="5"/>
      <c r="I2944" s="22"/>
      <c r="J2944" s="22"/>
      <c r="K2944" s="22"/>
      <c r="L2944" s="60"/>
      <c r="M2944" s="60"/>
      <c r="N2944" s="60"/>
      <c r="O2944" s="60"/>
      <c r="P2944" s="60"/>
      <c r="Q2944" s="60"/>
      <c r="R2944" s="60"/>
      <c r="S2944" s="60"/>
      <c r="T2944" s="60"/>
      <c r="U2944" s="60"/>
      <c r="V2944" s="60"/>
      <c r="W2944" s="60"/>
      <c r="X2944" s="60"/>
      <c r="Y2944" s="59"/>
      <c r="Z2944" s="20"/>
      <c r="AA2944" s="60"/>
      <c r="AB2944" s="60"/>
      <c r="AC2944" s="60"/>
      <c r="AD2944" s="60"/>
      <c r="AE2944" s="22"/>
      <c r="AF2944" s="22"/>
      <c r="AG2944" s="22"/>
      <c r="AH2944" s="22"/>
      <c r="AI2944" s="22"/>
      <c r="AJ2944" s="22"/>
      <c r="AK2944" s="39"/>
      <c r="AL2944" s="39"/>
      <c r="AM2944" s="39"/>
      <c r="AN2944" s="39"/>
      <c r="AO2944" s="39"/>
      <c r="AP2944" s="39"/>
      <c r="AQ2944" s="39"/>
      <c r="AR2944" s="40"/>
      <c r="AS2944" s="39"/>
      <c r="AT2944" s="40"/>
      <c r="AU2944" s="39"/>
      <c r="AV2944" s="39"/>
      <c r="AW2944" s="39"/>
      <c r="AX2944" s="39"/>
      <c r="AY2944" s="39"/>
      <c r="AZ2944" s="40"/>
      <c r="BA2944" s="39"/>
      <c r="BB2944" s="40"/>
      <c r="BC2944" s="39"/>
      <c r="BD2944" s="40"/>
      <c r="BE2944" s="39"/>
      <c r="BF2944" s="39"/>
      <c r="BG2944" s="39"/>
      <c r="BH2944" s="56"/>
      <c r="BI2944" s="56"/>
      <c r="BJ2944" s="133"/>
    </row>
    <row r="2945" spans="1:62" s="19" customFormat="1" x14ac:dyDescent="0.3">
      <c r="A2945" s="135"/>
      <c r="B2945" s="76"/>
      <c r="C2945" s="9"/>
      <c r="D2945" s="9"/>
      <c r="E2945" s="9"/>
      <c r="F2945" s="15"/>
      <c r="G2945" s="5"/>
      <c r="H2945" s="5"/>
      <c r="I2945" s="9"/>
      <c r="J2945" s="9"/>
      <c r="K2945" s="9"/>
      <c r="L2945" s="9"/>
      <c r="M2945" s="9"/>
      <c r="N2945" s="9"/>
      <c r="O2945" s="9"/>
      <c r="P2945" s="9"/>
      <c r="Q2945" s="9"/>
      <c r="R2945" s="9"/>
      <c r="S2945" s="9"/>
      <c r="T2945" s="9"/>
      <c r="U2945" s="9"/>
      <c r="V2945" s="8"/>
      <c r="W2945" s="8"/>
      <c r="X2945" s="7"/>
      <c r="Y2945" s="18"/>
      <c r="Z2945" s="7"/>
      <c r="AA2945" s="7"/>
      <c r="AB2945" s="7"/>
      <c r="AC2945" s="9"/>
      <c r="AD2945" s="8"/>
      <c r="AE2945" s="14"/>
      <c r="AF2945" s="14"/>
      <c r="AG2945" s="14"/>
      <c r="AH2945" s="14"/>
      <c r="AI2945" s="14"/>
      <c r="AJ2945" s="14"/>
      <c r="AK2945" s="136"/>
      <c r="AL2945" s="6"/>
      <c r="AM2945" s="5"/>
      <c r="AN2945" s="5"/>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row>
    <row r="2946" spans="1:62" ht="13.5" customHeight="1" x14ac:dyDescent="0.35">
      <c r="A2946" s="120"/>
      <c r="B2946" s="76"/>
      <c r="C2946" s="1"/>
      <c r="D2946" s="9"/>
      <c r="E2946" s="1"/>
      <c r="F2946" s="15"/>
      <c r="G2946" s="5"/>
      <c r="H2946" s="5"/>
      <c r="I2946" s="22"/>
      <c r="J2946" s="22"/>
      <c r="K2946" s="22"/>
      <c r="L2946" s="60"/>
      <c r="M2946" s="60"/>
      <c r="N2946" s="60"/>
      <c r="O2946" s="60"/>
      <c r="P2946" s="60"/>
      <c r="Q2946" s="60"/>
      <c r="R2946" s="60"/>
      <c r="S2946" s="60"/>
      <c r="T2946" s="60"/>
      <c r="U2946" s="60"/>
      <c r="V2946" s="60"/>
      <c r="W2946" s="60"/>
      <c r="X2946" s="60"/>
      <c r="Y2946" s="59"/>
      <c r="Z2946" s="20"/>
      <c r="AA2946" s="60"/>
      <c r="AB2946" s="60"/>
      <c r="AC2946" s="60"/>
      <c r="AD2946" s="60"/>
      <c r="AE2946" s="22"/>
      <c r="AF2946" s="22"/>
      <c r="AG2946" s="22"/>
      <c r="AH2946" s="22"/>
      <c r="AI2946" s="22"/>
      <c r="AJ2946" s="22"/>
      <c r="AK2946" s="39"/>
      <c r="AL2946" s="39"/>
      <c r="AM2946" s="39"/>
      <c r="AN2946" s="39"/>
      <c r="AO2946" s="39"/>
      <c r="AP2946" s="39"/>
      <c r="AQ2946" s="39"/>
      <c r="AR2946" s="40"/>
      <c r="AS2946" s="39"/>
      <c r="AT2946" s="40"/>
      <c r="AU2946" s="39"/>
      <c r="AV2946" s="39"/>
      <c r="AW2946" s="39"/>
      <c r="AX2946" s="39"/>
      <c r="AY2946" s="39"/>
      <c r="AZ2946" s="40"/>
      <c r="BA2946" s="39"/>
      <c r="BB2946" s="40"/>
      <c r="BC2946" s="39"/>
      <c r="BD2946" s="40"/>
      <c r="BE2946" s="39"/>
      <c r="BF2946" s="39"/>
      <c r="BG2946" s="39"/>
      <c r="BH2946" s="56"/>
      <c r="BI2946" s="56"/>
      <c r="BJ2946" s="137"/>
    </row>
    <row r="2947" spans="1:62" x14ac:dyDescent="0.3">
      <c r="A2947" s="135"/>
      <c r="B2947" s="76"/>
      <c r="C2947" s="9"/>
      <c r="D2947" s="9"/>
      <c r="E2947" s="9"/>
      <c r="F2947" s="15"/>
      <c r="G2947" s="5"/>
      <c r="H2947" s="5"/>
      <c r="I2947" s="9"/>
      <c r="J2947" s="9"/>
      <c r="K2947" s="9"/>
      <c r="L2947" s="9"/>
      <c r="M2947" s="9"/>
      <c r="N2947" s="9"/>
      <c r="O2947" s="9"/>
      <c r="P2947" s="9"/>
      <c r="Q2947" s="9"/>
      <c r="R2947" s="9"/>
      <c r="S2947" s="9"/>
      <c r="T2947" s="9"/>
      <c r="U2947" s="9"/>
      <c r="V2947" s="8"/>
      <c r="W2947" s="8"/>
      <c r="X2947" s="7"/>
      <c r="Y2947" s="18"/>
      <c r="Z2947" s="7"/>
      <c r="AA2947" s="7"/>
      <c r="AB2947" s="7"/>
      <c r="AC2947" s="9"/>
      <c r="AD2947" s="8"/>
      <c r="AE2947" s="14"/>
      <c r="AF2947" s="14"/>
      <c r="AG2947" s="14"/>
      <c r="AH2947" s="14"/>
      <c r="AI2947" s="14"/>
      <c r="AJ2947" s="14"/>
      <c r="AK2947" s="136"/>
      <c r="AL2947" s="6"/>
      <c r="AM2947" s="5"/>
      <c r="AN2947" s="5"/>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row>
    <row r="2948" spans="1:62" ht="15" x14ac:dyDescent="0.35">
      <c r="A2948" s="9"/>
      <c r="B2948" s="76"/>
      <c r="C2948" s="9"/>
      <c r="D2948" s="9"/>
      <c r="E2948" s="9"/>
      <c r="F2948" s="15"/>
      <c r="G2948" s="5"/>
      <c r="H2948" s="5"/>
      <c r="I2948" s="9"/>
      <c r="J2948" s="9"/>
      <c r="K2948" s="9"/>
      <c r="L2948" s="9"/>
      <c r="M2948" s="9"/>
      <c r="N2948" s="9"/>
      <c r="O2948" s="9"/>
      <c r="P2948" s="9"/>
      <c r="Q2948" s="9"/>
      <c r="R2948" s="9"/>
      <c r="S2948" s="9"/>
      <c r="T2948" s="9"/>
      <c r="U2948" s="9"/>
      <c r="V2948" s="9"/>
      <c r="W2948" s="9"/>
      <c r="Y2948" s="17"/>
      <c r="AA2948" s="9"/>
      <c r="AB2948" s="9"/>
      <c r="AC2948" s="9"/>
      <c r="AD2948" s="9"/>
      <c r="AE2948" s="14"/>
      <c r="AF2948" s="14"/>
      <c r="AG2948" s="14"/>
      <c r="AH2948" s="14"/>
      <c r="AI2948" s="14"/>
      <c r="AJ2948" s="14"/>
      <c r="AK2948" s="6"/>
      <c r="AL2948" s="6"/>
      <c r="AM2948" s="6"/>
      <c r="AN2948" s="6"/>
      <c r="AO2948" s="6"/>
      <c r="AP2948" s="6"/>
      <c r="AQ2948" s="6"/>
      <c r="AR2948" s="6"/>
      <c r="AS2948" s="6"/>
      <c r="AT2948" s="6"/>
      <c r="AU2948" s="39"/>
      <c r="AV2948" s="39"/>
      <c r="AW2948" s="6"/>
      <c r="AX2948" s="6"/>
      <c r="AY2948" s="6"/>
      <c r="AZ2948" s="6"/>
      <c r="BA2948" s="6"/>
      <c r="BB2948" s="6"/>
      <c r="BC2948" s="6"/>
      <c r="BD2948" s="6"/>
      <c r="BE2948" s="6"/>
      <c r="BF2948" s="6"/>
      <c r="BG2948" s="6"/>
      <c r="BH2948" s="6"/>
      <c r="BI2948" s="6"/>
      <c r="BJ2948" s="137"/>
    </row>
    <row r="2949" spans="1:62" x14ac:dyDescent="0.3">
      <c r="A2949" s="9"/>
      <c r="B2949" s="76"/>
      <c r="C2949" s="9"/>
      <c r="D2949" s="9"/>
      <c r="E2949" s="9"/>
      <c r="F2949" s="15"/>
      <c r="G2949" s="5"/>
      <c r="H2949" s="5"/>
      <c r="I2949" s="9"/>
      <c r="J2949" s="9"/>
      <c r="K2949" s="9"/>
      <c r="L2949" s="9"/>
      <c r="M2949" s="9"/>
      <c r="N2949" s="9"/>
      <c r="O2949" s="9"/>
      <c r="P2949" s="9"/>
      <c r="Q2949" s="9"/>
      <c r="R2949" s="9"/>
      <c r="S2949" s="9"/>
      <c r="T2949" s="9"/>
      <c r="U2949" s="9"/>
      <c r="V2949" s="9"/>
      <c r="W2949" s="9"/>
      <c r="Y2949" s="17"/>
      <c r="AA2949" s="9"/>
      <c r="AB2949" s="9"/>
      <c r="AC2949" s="9"/>
      <c r="AD2949" s="9"/>
      <c r="AE2949" s="14"/>
      <c r="AF2949" s="14"/>
      <c r="AG2949" s="14"/>
      <c r="AH2949" s="14"/>
      <c r="AI2949" s="14"/>
      <c r="AJ2949" s="14"/>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row>
    <row r="2950" spans="1:62" ht="13.5" customHeight="1" x14ac:dyDescent="0.35">
      <c r="A2950" s="120"/>
      <c r="B2950" s="76"/>
      <c r="C2950" s="1"/>
      <c r="D2950" s="9"/>
      <c r="E2950" s="1"/>
      <c r="F2950" s="15"/>
      <c r="G2950" s="5"/>
      <c r="H2950" s="5"/>
      <c r="I2950" s="22"/>
      <c r="J2950" s="22"/>
      <c r="K2950" s="22"/>
      <c r="L2950" s="60"/>
      <c r="M2950" s="60"/>
      <c r="N2950" s="60"/>
      <c r="O2950" s="60"/>
      <c r="P2950" s="60"/>
      <c r="Q2950" s="60"/>
      <c r="R2950" s="60"/>
      <c r="S2950" s="60"/>
      <c r="T2950" s="60"/>
      <c r="U2950" s="60"/>
      <c r="V2950" s="60"/>
      <c r="W2950" s="60"/>
      <c r="X2950" s="60"/>
      <c r="Y2950" s="59"/>
      <c r="Z2950" s="20"/>
      <c r="AA2950" s="60"/>
      <c r="AB2950" s="60"/>
      <c r="AC2950" s="60"/>
      <c r="AD2950" s="60"/>
      <c r="AE2950" s="22"/>
      <c r="AF2950" s="22"/>
      <c r="AG2950" s="22"/>
      <c r="AH2950" s="22"/>
      <c r="AI2950" s="22"/>
      <c r="AJ2950" s="22"/>
      <c r="AK2950" s="39"/>
      <c r="AL2950" s="39"/>
      <c r="AM2950" s="39"/>
      <c r="AN2950" s="39"/>
      <c r="AO2950" s="39"/>
      <c r="AP2950" s="39"/>
      <c r="AQ2950" s="39"/>
      <c r="AR2950" s="40"/>
      <c r="AS2950" s="39"/>
      <c r="AT2950" s="40"/>
      <c r="AU2950" s="39"/>
      <c r="AV2950" s="39"/>
      <c r="AW2950" s="39"/>
      <c r="AX2950" s="39"/>
      <c r="AY2950" s="39"/>
      <c r="AZ2950" s="40"/>
      <c r="BA2950" s="39"/>
      <c r="BB2950" s="40"/>
      <c r="BC2950" s="39"/>
      <c r="BD2950" s="40"/>
      <c r="BE2950" s="39"/>
      <c r="BF2950" s="39"/>
      <c r="BG2950" s="39"/>
      <c r="BH2950" s="56"/>
      <c r="BI2950" s="56"/>
      <c r="BJ2950" s="133"/>
    </row>
    <row r="2951" spans="1:62" x14ac:dyDescent="0.3">
      <c r="A2951" s="9"/>
      <c r="B2951" s="76"/>
      <c r="C2951" s="9"/>
      <c r="D2951" s="9"/>
      <c r="E2951" s="9"/>
      <c r="F2951" s="15"/>
      <c r="G2951" s="5"/>
      <c r="H2951" s="5"/>
      <c r="I2951" s="9"/>
      <c r="J2951" s="9"/>
      <c r="K2951" s="9"/>
      <c r="L2951" s="9"/>
      <c r="M2951" s="9"/>
      <c r="N2951" s="9"/>
      <c r="O2951" s="9"/>
      <c r="P2951" s="9"/>
      <c r="Q2951" s="9"/>
      <c r="R2951" s="9"/>
      <c r="S2951" s="9"/>
      <c r="T2951" s="9"/>
      <c r="U2951" s="9"/>
      <c r="V2951" s="9"/>
      <c r="W2951" s="9"/>
      <c r="Y2951" s="17"/>
      <c r="AA2951" s="9"/>
      <c r="AB2951" s="9"/>
      <c r="AC2951" s="9"/>
      <c r="AD2951" s="9"/>
      <c r="AE2951" s="14"/>
      <c r="AF2951" s="14"/>
      <c r="AG2951" s="14"/>
      <c r="AH2951" s="14"/>
      <c r="AI2951" s="14"/>
      <c r="AJ2951" s="14"/>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row>
    <row r="2952" spans="1:62" ht="13.5" customHeight="1" x14ac:dyDescent="0.35">
      <c r="A2952" s="120"/>
      <c r="B2952" s="19"/>
      <c r="C2952" s="1"/>
      <c r="D2952" s="9"/>
      <c r="E2952" s="1"/>
      <c r="F2952" s="15"/>
      <c r="G2952" s="37"/>
      <c r="H2952" s="5"/>
      <c r="I2952" s="22"/>
      <c r="J2952" s="22"/>
      <c r="K2952" s="22"/>
      <c r="L2952" s="60"/>
      <c r="M2952" s="60"/>
      <c r="N2952" s="60"/>
      <c r="O2952" s="60"/>
      <c r="P2952" s="60"/>
      <c r="Q2952" s="60"/>
      <c r="R2952" s="60"/>
      <c r="S2952" s="60"/>
      <c r="T2952" s="60"/>
      <c r="U2952" s="60"/>
      <c r="V2952" s="60"/>
      <c r="W2952" s="60"/>
      <c r="X2952" s="60"/>
      <c r="Y2952" s="59"/>
      <c r="Z2952" s="20"/>
      <c r="AA2952" s="60"/>
      <c r="AB2952" s="60"/>
      <c r="AC2952" s="60"/>
      <c r="AD2952" s="60"/>
      <c r="AE2952" s="22"/>
      <c r="AF2952" s="22"/>
      <c r="AG2952" s="22"/>
      <c r="AH2952" s="22"/>
      <c r="AI2952" s="22"/>
      <c r="AJ2952" s="22"/>
      <c r="AK2952" s="39"/>
      <c r="AL2952" s="39"/>
      <c r="AM2952" s="39"/>
      <c r="AN2952" s="39"/>
      <c r="AO2952" s="39"/>
      <c r="AP2952" s="39"/>
      <c r="AQ2952" s="39"/>
      <c r="AR2952" s="40"/>
      <c r="AS2952" s="39"/>
      <c r="AT2952" s="40"/>
      <c r="AU2952" s="39"/>
      <c r="AV2952" s="39"/>
      <c r="AW2952" s="39"/>
      <c r="AX2952" s="39"/>
      <c r="AY2952" s="39"/>
      <c r="AZ2952" s="40"/>
      <c r="BA2952" s="39"/>
      <c r="BB2952" s="40"/>
      <c r="BC2952" s="39"/>
      <c r="BD2952" s="40"/>
      <c r="BE2952" s="39"/>
      <c r="BF2952" s="39"/>
      <c r="BG2952" s="39"/>
      <c r="BH2952" s="56"/>
      <c r="BI2952" s="56"/>
      <c r="BJ2952" s="133"/>
    </row>
    <row r="2953" spans="1:62" x14ac:dyDescent="0.3">
      <c r="A2953" s="135"/>
      <c r="B2953" s="76"/>
      <c r="C2953" s="9"/>
      <c r="D2953" s="9"/>
      <c r="E2953" s="9"/>
      <c r="F2953" s="15"/>
      <c r="G2953" s="5"/>
      <c r="H2953" s="5"/>
      <c r="I2953" s="9"/>
      <c r="J2953" s="9"/>
      <c r="K2953" s="9"/>
      <c r="L2953" s="9"/>
      <c r="M2953" s="9"/>
      <c r="N2953" s="9"/>
      <c r="O2953" s="9"/>
      <c r="P2953" s="9"/>
      <c r="Q2953" s="9"/>
      <c r="R2953" s="9"/>
      <c r="S2953" s="9"/>
      <c r="T2953" s="9"/>
      <c r="U2953" s="9"/>
      <c r="V2953" s="8"/>
      <c r="W2953" s="8"/>
      <c r="X2953" s="7"/>
      <c r="Y2953" s="18"/>
      <c r="Z2953" s="7"/>
      <c r="AA2953" s="7"/>
      <c r="AB2953" s="7"/>
      <c r="AC2953" s="9"/>
      <c r="AD2953" s="8"/>
      <c r="AE2953" s="14"/>
      <c r="AF2953" s="14"/>
      <c r="AG2953" s="14"/>
      <c r="AH2953" s="14"/>
      <c r="AI2953" s="14"/>
      <c r="AJ2953" s="14"/>
      <c r="AK2953" s="136"/>
      <c r="AL2953" s="6"/>
      <c r="AM2953" s="5"/>
      <c r="AN2953" s="5"/>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row>
    <row r="2954" spans="1:62" ht="13.5" customHeight="1" x14ac:dyDescent="0.35">
      <c r="A2954" s="120"/>
      <c r="B2954" s="19"/>
      <c r="C2954" s="1"/>
      <c r="D2954" s="9"/>
      <c r="E2954" s="1"/>
      <c r="F2954" s="15"/>
      <c r="G2954" s="37"/>
      <c r="H2954" s="5"/>
      <c r="I2954" s="22"/>
      <c r="J2954" s="22"/>
      <c r="K2954" s="22"/>
      <c r="L2954" s="60"/>
      <c r="M2954" s="60"/>
      <c r="N2954" s="60"/>
      <c r="O2954" s="60"/>
      <c r="P2954" s="60"/>
      <c r="Q2954" s="60"/>
      <c r="R2954" s="60"/>
      <c r="S2954" s="60"/>
      <c r="T2954" s="60"/>
      <c r="U2954" s="60"/>
      <c r="V2954" s="60"/>
      <c r="W2954" s="60"/>
      <c r="X2954" s="60"/>
      <c r="Y2954" s="59"/>
      <c r="Z2954" s="20"/>
      <c r="AA2954" s="60"/>
      <c r="AB2954" s="60"/>
      <c r="AC2954" s="60"/>
      <c r="AD2954" s="60"/>
      <c r="AE2954" s="22"/>
      <c r="AF2954" s="22"/>
      <c r="AG2954" s="22"/>
      <c r="AH2954" s="22"/>
      <c r="AI2954" s="22"/>
      <c r="AJ2954" s="22"/>
      <c r="AK2954" s="39"/>
      <c r="AL2954" s="39"/>
      <c r="AM2954" s="39"/>
      <c r="AN2954" s="39"/>
      <c r="AO2954" s="39"/>
      <c r="AP2954" s="39"/>
      <c r="AQ2954" s="39"/>
      <c r="AR2954" s="40"/>
      <c r="AS2954" s="39"/>
      <c r="AT2954" s="40"/>
      <c r="AU2954" s="39"/>
      <c r="AV2954" s="39"/>
      <c r="AW2954" s="39"/>
      <c r="AX2954" s="39"/>
      <c r="AY2954" s="39"/>
      <c r="AZ2954" s="40"/>
      <c r="BA2954" s="39"/>
      <c r="BB2954" s="40"/>
      <c r="BC2954" s="39"/>
      <c r="BD2954" s="40"/>
      <c r="BE2954" s="39"/>
      <c r="BF2954" s="39"/>
      <c r="BG2954" s="39"/>
      <c r="BH2954" s="56"/>
      <c r="BI2954" s="56"/>
      <c r="BJ2954" s="133"/>
    </row>
    <row r="2955" spans="1:62" x14ac:dyDescent="0.3">
      <c r="A2955" s="135"/>
      <c r="B2955" s="76"/>
      <c r="C2955" s="9"/>
      <c r="D2955" s="9"/>
      <c r="E2955" s="9"/>
      <c r="F2955" s="15"/>
      <c r="G2955" s="5"/>
      <c r="H2955" s="5"/>
      <c r="I2955" s="9"/>
      <c r="J2955" s="9"/>
      <c r="K2955" s="9"/>
      <c r="L2955" s="9"/>
      <c r="M2955" s="9"/>
      <c r="N2955" s="9"/>
      <c r="O2955" s="9"/>
      <c r="P2955" s="9"/>
      <c r="Q2955" s="9"/>
      <c r="R2955" s="9"/>
      <c r="S2955" s="9"/>
      <c r="T2955" s="9"/>
      <c r="U2955" s="9"/>
      <c r="V2955" s="8"/>
      <c r="W2955" s="8"/>
      <c r="X2955" s="7"/>
      <c r="Y2955" s="18"/>
      <c r="Z2955" s="7"/>
      <c r="AA2955" s="7"/>
      <c r="AB2955" s="7"/>
      <c r="AC2955" s="9"/>
      <c r="AD2955" s="8"/>
      <c r="AE2955" s="14"/>
      <c r="AF2955" s="14"/>
      <c r="AG2955" s="14"/>
      <c r="AH2955" s="14"/>
      <c r="AI2955" s="14"/>
      <c r="AJ2955" s="14"/>
      <c r="AK2955" s="136"/>
      <c r="AL2955" s="6"/>
      <c r="AM2955" s="5"/>
      <c r="AN2955" s="5"/>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row>
    <row r="2956" spans="1:62" x14ac:dyDescent="0.3">
      <c r="A2956" s="135"/>
      <c r="B2956" s="76"/>
      <c r="C2956" s="9"/>
      <c r="D2956" s="9"/>
      <c r="E2956" s="9"/>
      <c r="F2956" s="15"/>
      <c r="G2956" s="5"/>
      <c r="H2956" s="5"/>
      <c r="I2956" s="9"/>
      <c r="J2956" s="9"/>
      <c r="K2956" s="9"/>
      <c r="L2956" s="9"/>
      <c r="M2956" s="9"/>
      <c r="N2956" s="9"/>
      <c r="O2956" s="9"/>
      <c r="P2956" s="9"/>
      <c r="Q2956" s="9"/>
      <c r="R2956" s="9"/>
      <c r="S2956" s="9"/>
      <c r="T2956" s="9"/>
      <c r="U2956" s="9"/>
      <c r="V2956" s="8"/>
      <c r="W2956" s="8"/>
      <c r="X2956" s="7"/>
      <c r="Y2956" s="18"/>
      <c r="Z2956" s="7"/>
      <c r="AA2956" s="7"/>
      <c r="AB2956" s="7"/>
      <c r="AC2956" s="9"/>
      <c r="AD2956" s="8"/>
      <c r="AE2956" s="14"/>
      <c r="AF2956" s="14"/>
      <c r="AG2956" s="14"/>
      <c r="AH2956" s="14"/>
      <c r="AI2956" s="14"/>
      <c r="AJ2956" s="14"/>
      <c r="AK2956" s="136"/>
      <c r="AL2956" s="6"/>
      <c r="AM2956" s="5"/>
      <c r="AN2956" s="5"/>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row>
    <row r="2957" spans="1:62" x14ac:dyDescent="0.3">
      <c r="A2957" s="135"/>
      <c r="B2957" s="76"/>
      <c r="C2957" s="9"/>
      <c r="D2957" s="9"/>
      <c r="E2957" s="9"/>
      <c r="F2957" s="15"/>
      <c r="G2957" s="5"/>
      <c r="H2957" s="5"/>
      <c r="I2957" s="9"/>
      <c r="J2957" s="9"/>
      <c r="K2957" s="9"/>
      <c r="L2957" s="9"/>
      <c r="M2957" s="9"/>
      <c r="N2957" s="9"/>
      <c r="O2957" s="9"/>
      <c r="P2957" s="9"/>
      <c r="Q2957" s="9"/>
      <c r="R2957" s="9"/>
      <c r="S2957" s="9"/>
      <c r="T2957" s="9"/>
      <c r="U2957" s="9"/>
      <c r="V2957" s="8"/>
      <c r="W2957" s="8"/>
      <c r="X2957" s="7"/>
      <c r="Y2957" s="18"/>
      <c r="Z2957" s="7"/>
      <c r="AA2957" s="7"/>
      <c r="AB2957" s="7"/>
      <c r="AC2957" s="9"/>
      <c r="AD2957" s="8"/>
      <c r="AE2957" s="14"/>
      <c r="AF2957" s="14"/>
      <c r="AG2957" s="14"/>
      <c r="AH2957" s="14"/>
      <c r="AI2957" s="14"/>
      <c r="AJ2957" s="14"/>
      <c r="AK2957" s="136"/>
      <c r="AL2957" s="6"/>
      <c r="AM2957" s="5"/>
      <c r="AN2957" s="5"/>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row>
    <row r="2958" spans="1:62" ht="13.5" customHeight="1" x14ac:dyDescent="0.35">
      <c r="A2958" s="120"/>
      <c r="B2958" s="19"/>
      <c r="C2958" s="1"/>
      <c r="D2958" s="9"/>
      <c r="E2958" s="1"/>
      <c r="F2958" s="15"/>
      <c r="G2958" s="37"/>
      <c r="H2958" s="5"/>
      <c r="I2958" s="22"/>
      <c r="J2958" s="22"/>
      <c r="K2958" s="22"/>
      <c r="L2958" s="60"/>
      <c r="M2958" s="60"/>
      <c r="N2958" s="60"/>
      <c r="O2958" s="60"/>
      <c r="P2958" s="60"/>
      <c r="Q2958" s="60"/>
      <c r="R2958" s="60"/>
      <c r="S2958" s="60"/>
      <c r="T2958" s="60"/>
      <c r="U2958" s="60"/>
      <c r="V2958" s="60"/>
      <c r="W2958" s="60"/>
      <c r="X2958" s="60"/>
      <c r="Y2958" s="59"/>
      <c r="Z2958" s="20"/>
      <c r="AA2958" s="60"/>
      <c r="AB2958" s="60"/>
      <c r="AC2958" s="60"/>
      <c r="AD2958" s="60"/>
      <c r="AE2958" s="22"/>
      <c r="AF2958" s="22"/>
      <c r="AG2958" s="22"/>
      <c r="AH2958" s="22"/>
      <c r="AI2958" s="22"/>
      <c r="AJ2958" s="22"/>
      <c r="AK2958" s="39"/>
      <c r="AL2958" s="39"/>
      <c r="AM2958" s="39"/>
      <c r="AN2958" s="39"/>
      <c r="AO2958" s="39"/>
      <c r="AP2958" s="39"/>
      <c r="AQ2958" s="39"/>
      <c r="AR2958" s="40"/>
      <c r="AS2958" s="39"/>
      <c r="AT2958" s="40"/>
      <c r="AU2958" s="39"/>
      <c r="AV2958" s="39"/>
      <c r="AW2958" s="39"/>
      <c r="AX2958" s="39"/>
      <c r="AY2958" s="39"/>
      <c r="AZ2958" s="40"/>
      <c r="BA2958" s="39"/>
      <c r="BB2958" s="40"/>
      <c r="BC2958" s="39"/>
      <c r="BD2958" s="40"/>
      <c r="BE2958" s="39"/>
      <c r="BF2958" s="39"/>
      <c r="BG2958" s="39"/>
      <c r="BH2958" s="56"/>
      <c r="BI2958" s="56"/>
      <c r="BJ2958" s="133"/>
    </row>
    <row r="2959" spans="1:62" x14ac:dyDescent="0.3">
      <c r="A2959" s="9"/>
      <c r="B2959" s="76"/>
      <c r="C2959" s="9"/>
      <c r="D2959" s="9"/>
      <c r="E2959" s="9"/>
      <c r="F2959" s="15"/>
      <c r="G2959" s="5"/>
      <c r="H2959" s="5"/>
      <c r="I2959" s="9"/>
      <c r="J2959" s="9"/>
      <c r="K2959" s="9"/>
      <c r="L2959" s="9"/>
      <c r="M2959" s="9"/>
      <c r="N2959" s="9"/>
      <c r="O2959" s="9"/>
      <c r="P2959" s="9"/>
      <c r="Q2959" s="9"/>
      <c r="R2959" s="9"/>
      <c r="S2959" s="9"/>
      <c r="T2959" s="9"/>
      <c r="U2959" s="9"/>
      <c r="V2959" s="8"/>
      <c r="W2959" s="8"/>
      <c r="X2959" s="7"/>
      <c r="Y2959" s="18"/>
      <c r="Z2959" s="7"/>
      <c r="AA2959" s="7"/>
      <c r="AB2959" s="7"/>
      <c r="AC2959" s="9"/>
      <c r="AD2959" s="8"/>
      <c r="AE2959" s="14"/>
      <c r="AF2959" s="14"/>
      <c r="AG2959" s="14"/>
      <c r="AH2959" s="14"/>
      <c r="AI2959" s="14"/>
      <c r="AJ2959" s="14"/>
      <c r="AK2959" s="5"/>
      <c r="AL2959" s="6"/>
      <c r="AM2959" s="5"/>
      <c r="AN2959" s="5"/>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row>
    <row r="2960" spans="1:62" x14ac:dyDescent="0.3">
      <c r="A2960" s="9"/>
      <c r="B2960" s="76"/>
      <c r="C2960" s="9"/>
      <c r="D2960" s="9"/>
      <c r="E2960" s="9"/>
      <c r="F2960" s="15"/>
      <c r="G2960" s="5"/>
      <c r="H2960" s="5"/>
      <c r="I2960" s="9"/>
      <c r="J2960" s="9"/>
      <c r="K2960" s="9"/>
      <c r="L2960" s="9"/>
      <c r="M2960" s="9"/>
      <c r="N2960" s="9"/>
      <c r="O2960" s="9"/>
      <c r="P2960" s="9"/>
      <c r="Q2960" s="9"/>
      <c r="R2960" s="9"/>
      <c r="S2960" s="9"/>
      <c r="T2960" s="9"/>
      <c r="U2960" s="9"/>
      <c r="V2960" s="8"/>
      <c r="W2960" s="8"/>
      <c r="X2960" s="7"/>
      <c r="Y2960" s="18"/>
      <c r="Z2960" s="7"/>
      <c r="AA2960" s="7"/>
      <c r="AB2960" s="7"/>
      <c r="AC2960" s="9"/>
      <c r="AD2960" s="8"/>
      <c r="AE2960" s="14"/>
      <c r="AF2960" s="14"/>
      <c r="AG2960" s="14"/>
      <c r="AH2960" s="14"/>
      <c r="AI2960" s="14"/>
      <c r="AJ2960" s="14"/>
      <c r="AK2960" s="5"/>
      <c r="AL2960" s="6"/>
      <c r="AM2960" s="5"/>
      <c r="AN2960" s="5"/>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row>
    <row r="2961" spans="1:62" x14ac:dyDescent="0.3">
      <c r="A2961" s="135"/>
      <c r="B2961" s="76"/>
      <c r="C2961" s="9"/>
      <c r="D2961" s="9"/>
      <c r="E2961" s="9"/>
      <c r="F2961" s="15"/>
      <c r="G2961" s="5"/>
      <c r="H2961" s="5"/>
      <c r="I2961" s="9"/>
      <c r="J2961" s="9"/>
      <c r="K2961" s="9"/>
      <c r="L2961" s="9"/>
      <c r="M2961" s="9"/>
      <c r="N2961" s="9"/>
      <c r="O2961" s="9"/>
      <c r="P2961" s="9"/>
      <c r="Q2961" s="9"/>
      <c r="R2961" s="9"/>
      <c r="S2961" s="9"/>
      <c r="T2961" s="9"/>
      <c r="U2961" s="9"/>
      <c r="V2961" s="8"/>
      <c r="W2961" s="8"/>
      <c r="X2961" s="7"/>
      <c r="Y2961" s="18"/>
      <c r="Z2961" s="7"/>
      <c r="AA2961" s="7"/>
      <c r="AB2961" s="7"/>
      <c r="AC2961" s="9"/>
      <c r="AD2961" s="8"/>
      <c r="AE2961" s="14"/>
      <c r="AF2961" s="14"/>
      <c r="AG2961" s="14"/>
      <c r="AH2961" s="14"/>
      <c r="AI2961" s="14"/>
      <c r="AJ2961" s="14"/>
      <c r="AK2961" s="136"/>
      <c r="AL2961" s="6"/>
      <c r="AM2961" s="5"/>
      <c r="AN2961" s="5"/>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row>
    <row r="2962" spans="1:62" x14ac:dyDescent="0.3">
      <c r="A2962" s="135"/>
      <c r="B2962" s="76"/>
      <c r="C2962" s="9"/>
      <c r="D2962" s="9"/>
      <c r="E2962" s="9"/>
      <c r="F2962" s="15"/>
      <c r="G2962" s="5"/>
      <c r="H2962" s="5"/>
      <c r="I2962" s="9"/>
      <c r="J2962" s="9"/>
      <c r="K2962" s="9"/>
      <c r="L2962" s="9"/>
      <c r="M2962" s="9"/>
      <c r="N2962" s="9"/>
      <c r="O2962" s="9"/>
      <c r="P2962" s="9"/>
      <c r="Q2962" s="9"/>
      <c r="R2962" s="9"/>
      <c r="S2962" s="9"/>
      <c r="T2962" s="9"/>
      <c r="U2962" s="9"/>
      <c r="V2962" s="8"/>
      <c r="W2962" s="8"/>
      <c r="X2962" s="7"/>
      <c r="Y2962" s="18"/>
      <c r="Z2962" s="7"/>
      <c r="AA2962" s="7"/>
      <c r="AB2962" s="7"/>
      <c r="AC2962" s="9"/>
      <c r="AD2962" s="8"/>
      <c r="AE2962" s="14"/>
      <c r="AF2962" s="14"/>
      <c r="AG2962" s="14"/>
      <c r="AH2962" s="14"/>
      <c r="AI2962" s="14"/>
      <c r="AJ2962" s="14"/>
      <c r="AK2962" s="136"/>
      <c r="AL2962" s="6"/>
      <c r="AM2962" s="5"/>
      <c r="AN2962" s="5"/>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row>
    <row r="2963" spans="1:62" ht="13.5" customHeight="1" x14ac:dyDescent="0.35">
      <c r="A2963" s="120"/>
      <c r="B2963" s="76"/>
      <c r="C2963" s="1"/>
      <c r="D2963" s="9"/>
      <c r="E2963" s="1"/>
      <c r="F2963" s="15"/>
      <c r="G2963" s="5"/>
      <c r="H2963" s="5"/>
      <c r="I2963" s="22"/>
      <c r="J2963" s="22"/>
      <c r="K2963" s="22"/>
      <c r="L2963" s="60"/>
      <c r="M2963" s="60"/>
      <c r="N2963" s="60"/>
      <c r="O2963" s="60"/>
      <c r="P2963" s="60"/>
      <c r="Q2963" s="60"/>
      <c r="R2963" s="60"/>
      <c r="S2963" s="60"/>
      <c r="T2963" s="60"/>
      <c r="U2963" s="60"/>
      <c r="V2963" s="60"/>
      <c r="W2963" s="60"/>
      <c r="X2963" s="60"/>
      <c r="Y2963" s="59"/>
      <c r="Z2963" s="20"/>
      <c r="AA2963" s="60"/>
      <c r="AB2963" s="60"/>
      <c r="AC2963" s="60"/>
      <c r="AD2963" s="60"/>
      <c r="AE2963" s="22"/>
      <c r="AF2963" s="22"/>
      <c r="AG2963" s="22"/>
      <c r="AH2963" s="22"/>
      <c r="AI2963" s="22"/>
      <c r="AJ2963" s="22"/>
      <c r="AK2963" s="39"/>
      <c r="AL2963" s="39"/>
      <c r="AM2963" s="39"/>
      <c r="AN2963" s="39"/>
      <c r="AO2963" s="39"/>
      <c r="AP2963" s="39"/>
      <c r="AQ2963" s="39"/>
      <c r="AR2963" s="40"/>
      <c r="AS2963" s="39"/>
      <c r="AT2963" s="40"/>
      <c r="AU2963" s="39"/>
      <c r="AV2963" s="39"/>
      <c r="AW2963" s="39"/>
      <c r="AX2963" s="39"/>
      <c r="AY2963" s="39"/>
      <c r="AZ2963" s="40"/>
      <c r="BA2963" s="39"/>
      <c r="BB2963" s="40"/>
      <c r="BC2963" s="39"/>
      <c r="BD2963" s="40"/>
      <c r="BE2963" s="39"/>
      <c r="BF2963" s="39"/>
      <c r="BG2963" s="39"/>
      <c r="BH2963" s="56"/>
      <c r="BI2963" s="56"/>
      <c r="BJ2963" s="133"/>
    </row>
    <row r="2964" spans="1:62" x14ac:dyDescent="0.3">
      <c r="A2964" s="9"/>
      <c r="B2964" s="76"/>
      <c r="C2964" s="9"/>
      <c r="D2964" s="9"/>
      <c r="E2964" s="9"/>
      <c r="F2964" s="15"/>
      <c r="G2964" s="5"/>
      <c r="H2964" s="5"/>
      <c r="I2964" s="9"/>
      <c r="J2964" s="9"/>
      <c r="K2964" s="9"/>
      <c r="L2964" s="9"/>
      <c r="M2964" s="9"/>
      <c r="N2964" s="9"/>
      <c r="O2964" s="9"/>
      <c r="P2964" s="9"/>
      <c r="Q2964" s="9"/>
      <c r="R2964" s="9"/>
      <c r="S2964" s="9"/>
      <c r="T2964" s="9"/>
      <c r="U2964" s="9"/>
      <c r="V2964" s="9"/>
      <c r="W2964" s="9"/>
      <c r="Y2964" s="17"/>
      <c r="AA2964" s="9"/>
      <c r="AB2964" s="9"/>
      <c r="AC2964" s="9"/>
      <c r="AD2964" s="9"/>
      <c r="AE2964" s="14"/>
      <c r="AF2964" s="14"/>
      <c r="AG2964" s="14"/>
      <c r="AH2964" s="14"/>
      <c r="AI2964" s="14"/>
      <c r="AJ2964" s="14"/>
      <c r="AK2964" s="6"/>
      <c r="AL2964" s="6"/>
      <c r="AM2964" s="6"/>
      <c r="AN2964" s="6"/>
      <c r="AO2964" s="6"/>
      <c r="AP2964" s="6"/>
      <c r="AQ2964" s="6"/>
      <c r="AR2964" s="6"/>
      <c r="AS2964" s="6"/>
      <c r="AT2964" s="6"/>
      <c r="AU2964" s="39"/>
      <c r="AV2964" s="39"/>
      <c r="AW2964" s="6"/>
      <c r="AX2964" s="6"/>
      <c r="AY2964" s="6"/>
      <c r="AZ2964" s="6"/>
      <c r="BA2964" s="6"/>
      <c r="BB2964" s="6"/>
      <c r="BC2964" s="6"/>
      <c r="BD2964" s="6"/>
      <c r="BE2964" s="6"/>
      <c r="BF2964" s="6"/>
      <c r="BG2964" s="6"/>
      <c r="BH2964" s="6"/>
      <c r="BI2964" s="6"/>
      <c r="BJ2964" s="6"/>
    </row>
    <row r="2965" spans="1:62" ht="13.5" customHeight="1" x14ac:dyDescent="0.35">
      <c r="A2965" s="120"/>
      <c r="B2965" s="76"/>
      <c r="C2965" s="1"/>
      <c r="D2965" s="9"/>
      <c r="E2965" s="1"/>
      <c r="F2965" s="15"/>
      <c r="G2965" s="5"/>
      <c r="H2965" s="5"/>
      <c r="I2965" s="22"/>
      <c r="J2965" s="22"/>
      <c r="K2965" s="22"/>
      <c r="L2965" s="60"/>
      <c r="M2965" s="60"/>
      <c r="N2965" s="60"/>
      <c r="O2965" s="60"/>
      <c r="P2965" s="60"/>
      <c r="Q2965" s="60"/>
      <c r="R2965" s="60"/>
      <c r="S2965" s="60"/>
      <c r="T2965" s="60"/>
      <c r="U2965" s="60"/>
      <c r="V2965" s="60"/>
      <c r="W2965" s="60"/>
      <c r="X2965" s="60"/>
      <c r="Y2965" s="59"/>
      <c r="Z2965" s="20"/>
      <c r="AA2965" s="60"/>
      <c r="AB2965" s="60"/>
      <c r="AC2965" s="60"/>
      <c r="AD2965" s="60"/>
      <c r="AE2965" s="22"/>
      <c r="AF2965" s="22"/>
      <c r="AG2965" s="22"/>
      <c r="AH2965" s="22"/>
      <c r="AI2965" s="22"/>
      <c r="AJ2965" s="22"/>
      <c r="AK2965" s="39"/>
      <c r="AL2965" s="39"/>
      <c r="AM2965" s="39"/>
      <c r="AN2965" s="39"/>
      <c r="AO2965" s="39"/>
      <c r="AP2965" s="39"/>
      <c r="AQ2965" s="39"/>
      <c r="AR2965" s="40"/>
      <c r="AS2965" s="39"/>
      <c r="AT2965" s="40"/>
      <c r="AU2965" s="39"/>
      <c r="AV2965" s="39"/>
      <c r="AW2965" s="39"/>
      <c r="AX2965" s="39"/>
      <c r="AY2965" s="39"/>
      <c r="AZ2965" s="40"/>
      <c r="BA2965" s="39"/>
      <c r="BB2965" s="40"/>
      <c r="BC2965" s="39"/>
      <c r="BD2965" s="40"/>
      <c r="BE2965" s="39"/>
      <c r="BF2965" s="39"/>
      <c r="BG2965" s="39"/>
      <c r="BH2965" s="56"/>
      <c r="BI2965" s="56"/>
      <c r="BJ2965" s="133"/>
    </row>
    <row r="2966" spans="1:62" x14ac:dyDescent="0.3">
      <c r="A2966" s="135"/>
      <c r="B2966" s="76"/>
      <c r="C2966" s="9"/>
      <c r="D2966" s="9"/>
      <c r="E2966" s="9"/>
      <c r="F2966" s="15"/>
      <c r="G2966" s="5"/>
      <c r="H2966" s="5"/>
      <c r="I2966" s="9"/>
      <c r="J2966" s="9"/>
      <c r="K2966" s="9"/>
      <c r="L2966" s="9"/>
      <c r="M2966" s="9"/>
      <c r="N2966" s="9"/>
      <c r="O2966" s="9"/>
      <c r="P2966" s="9"/>
      <c r="Q2966" s="9"/>
      <c r="R2966" s="9"/>
      <c r="S2966" s="9"/>
      <c r="T2966" s="9"/>
      <c r="U2966" s="9"/>
      <c r="V2966" s="8"/>
      <c r="W2966" s="8"/>
      <c r="X2966" s="7"/>
      <c r="Y2966" s="18"/>
      <c r="Z2966" s="7"/>
      <c r="AA2966" s="7"/>
      <c r="AB2966" s="7"/>
      <c r="AC2966" s="9"/>
      <c r="AD2966" s="8"/>
      <c r="AE2966" s="14"/>
      <c r="AF2966" s="14"/>
      <c r="AG2966" s="14"/>
      <c r="AH2966" s="14"/>
      <c r="AI2966" s="14"/>
      <c r="AJ2966" s="14"/>
      <c r="AK2966" s="136"/>
      <c r="AL2966" s="6"/>
      <c r="AM2966" s="5"/>
      <c r="AN2966" s="5"/>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row>
    <row r="2967" spans="1:62" x14ac:dyDescent="0.3">
      <c r="A2967" s="9"/>
      <c r="B2967" s="76"/>
      <c r="C2967" s="9"/>
      <c r="D2967" s="9"/>
      <c r="E2967" s="9"/>
      <c r="F2967" s="15"/>
      <c r="G2967" s="5"/>
      <c r="H2967" s="5"/>
      <c r="I2967" s="9"/>
      <c r="J2967" s="9"/>
      <c r="K2967" s="9"/>
      <c r="L2967" s="9"/>
      <c r="M2967" s="9"/>
      <c r="N2967" s="9"/>
      <c r="O2967" s="9"/>
      <c r="P2967" s="9"/>
      <c r="Q2967" s="9"/>
      <c r="R2967" s="9"/>
      <c r="S2967" s="9"/>
      <c r="T2967" s="9"/>
      <c r="U2967" s="9"/>
      <c r="V2967" s="9"/>
      <c r="W2967" s="9"/>
      <c r="Y2967" s="17"/>
      <c r="AA2967" s="9"/>
      <c r="AB2967" s="9"/>
      <c r="AC2967" s="9"/>
      <c r="AD2967" s="9"/>
      <c r="AE2967" s="14"/>
      <c r="AF2967" s="14"/>
      <c r="AG2967" s="14"/>
      <c r="AH2967" s="14"/>
      <c r="AI2967" s="14"/>
      <c r="AJ2967" s="14"/>
      <c r="AK2967" s="6"/>
      <c r="AL2967" s="6"/>
      <c r="AM2967" s="6"/>
      <c r="AN2967" s="6"/>
      <c r="AO2967" s="6"/>
      <c r="AP2967" s="6"/>
      <c r="AQ2967" s="6"/>
      <c r="AR2967" s="6"/>
      <c r="AS2967" s="6"/>
      <c r="AT2967" s="6"/>
      <c r="AU2967" s="39"/>
      <c r="AV2967" s="39"/>
      <c r="AW2967" s="6"/>
      <c r="AX2967" s="6"/>
      <c r="AY2967" s="6"/>
      <c r="AZ2967" s="6"/>
      <c r="BA2967" s="6"/>
      <c r="BB2967" s="6"/>
      <c r="BC2967" s="6"/>
      <c r="BD2967" s="6"/>
      <c r="BE2967" s="6"/>
      <c r="BF2967" s="6"/>
      <c r="BG2967" s="6"/>
      <c r="BH2967" s="6"/>
      <c r="BI2967" s="6"/>
      <c r="BJ2967" s="6"/>
    </row>
    <row r="2968" spans="1:62" ht="13.5" customHeight="1" x14ac:dyDescent="0.35">
      <c r="A2968" s="120"/>
      <c r="B2968" s="76"/>
      <c r="C2968" s="1"/>
      <c r="D2968" s="9"/>
      <c r="E2968" s="1"/>
      <c r="F2968" s="15"/>
      <c r="G2968" s="5"/>
      <c r="H2968" s="5"/>
      <c r="I2968" s="22"/>
      <c r="J2968" s="22"/>
      <c r="K2968" s="22"/>
      <c r="L2968" s="60"/>
      <c r="M2968" s="60"/>
      <c r="N2968" s="60"/>
      <c r="O2968" s="60"/>
      <c r="P2968" s="60"/>
      <c r="Q2968" s="60"/>
      <c r="R2968" s="60"/>
      <c r="S2968" s="60"/>
      <c r="T2968" s="60"/>
      <c r="U2968" s="60"/>
      <c r="V2968" s="60"/>
      <c r="W2968" s="60"/>
      <c r="X2968" s="60"/>
      <c r="Y2968" s="59"/>
      <c r="Z2968" s="20"/>
      <c r="AA2968" s="60"/>
      <c r="AB2968" s="60"/>
      <c r="AC2968" s="60"/>
      <c r="AD2968" s="60"/>
      <c r="AE2968" s="22"/>
      <c r="AF2968" s="22"/>
      <c r="AG2968" s="22"/>
      <c r="AH2968" s="22"/>
      <c r="AI2968" s="22"/>
      <c r="AJ2968" s="22"/>
      <c r="AK2968" s="39"/>
      <c r="AL2968" s="39"/>
      <c r="AM2968" s="39"/>
      <c r="AN2968" s="39"/>
      <c r="AO2968" s="39"/>
      <c r="AP2968" s="39"/>
      <c r="AQ2968" s="39"/>
      <c r="AR2968" s="40"/>
      <c r="AS2968" s="39"/>
      <c r="AT2968" s="40"/>
      <c r="AU2968" s="39"/>
      <c r="AV2968" s="39"/>
      <c r="AW2968" s="39"/>
      <c r="AX2968" s="39"/>
      <c r="AY2968" s="39"/>
      <c r="AZ2968" s="40"/>
      <c r="BA2968" s="39"/>
      <c r="BB2968" s="40"/>
      <c r="BC2968" s="39"/>
      <c r="BD2968" s="40"/>
      <c r="BE2968" s="39"/>
      <c r="BF2968" s="39"/>
      <c r="BG2968" s="39"/>
      <c r="BH2968" s="56"/>
      <c r="BI2968" s="56"/>
      <c r="BJ2968" s="133"/>
    </row>
    <row r="2969" spans="1:62" ht="13.5" customHeight="1" x14ac:dyDescent="0.35">
      <c r="A2969" s="120"/>
      <c r="B2969" s="19"/>
      <c r="C2969" s="1"/>
      <c r="D2969" s="9"/>
      <c r="E2969" s="1"/>
      <c r="F2969" s="15"/>
      <c r="G2969" s="37"/>
      <c r="H2969" s="5"/>
      <c r="I2969" s="22"/>
      <c r="J2969" s="22"/>
      <c r="K2969" s="22"/>
      <c r="L2969" s="60"/>
      <c r="M2969" s="60"/>
      <c r="N2969" s="60"/>
      <c r="O2969" s="60"/>
      <c r="P2969" s="60"/>
      <c r="Q2969" s="60"/>
      <c r="R2969" s="60"/>
      <c r="S2969" s="60"/>
      <c r="T2969" s="60"/>
      <c r="U2969" s="60"/>
      <c r="V2969" s="60"/>
      <c r="W2969" s="60"/>
      <c r="X2969" s="60"/>
      <c r="Y2969" s="59"/>
      <c r="Z2969" s="20"/>
      <c r="AA2969" s="60"/>
      <c r="AB2969" s="60"/>
      <c r="AC2969" s="60"/>
      <c r="AD2969" s="60"/>
      <c r="AE2969" s="22"/>
      <c r="AF2969" s="22"/>
      <c r="AG2969" s="22"/>
      <c r="AH2969" s="22"/>
      <c r="AI2969" s="22"/>
      <c r="AJ2969" s="22"/>
      <c r="AK2969" s="39"/>
      <c r="AL2969" s="39"/>
      <c r="AM2969" s="39"/>
      <c r="AN2969" s="39"/>
      <c r="AO2969" s="39"/>
      <c r="AP2969" s="39"/>
      <c r="AQ2969" s="39"/>
      <c r="AR2969" s="40"/>
      <c r="AS2969" s="39"/>
      <c r="AT2969" s="40"/>
      <c r="AU2969" s="39"/>
      <c r="AV2969" s="39"/>
      <c r="AW2969" s="39"/>
      <c r="AX2969" s="39"/>
      <c r="AY2969" s="39"/>
      <c r="AZ2969" s="40"/>
      <c r="BA2969" s="39"/>
      <c r="BB2969" s="40"/>
      <c r="BC2969" s="39"/>
      <c r="BD2969" s="40"/>
      <c r="BE2969" s="39"/>
      <c r="BF2969" s="39"/>
      <c r="BG2969" s="39"/>
      <c r="BH2969" s="56"/>
      <c r="BI2969" s="56"/>
      <c r="BJ2969" s="137"/>
    </row>
    <row r="2970" spans="1:62" ht="13.5" customHeight="1" x14ac:dyDescent="0.35">
      <c r="A2970" s="120"/>
      <c r="B2970" s="19"/>
      <c r="C2970" s="1"/>
      <c r="D2970" s="9"/>
      <c r="E2970" s="1"/>
      <c r="F2970" s="15"/>
      <c r="G2970" s="37"/>
      <c r="H2970" s="5"/>
      <c r="I2970" s="22"/>
      <c r="J2970" s="22"/>
      <c r="K2970" s="22"/>
      <c r="L2970" s="60"/>
      <c r="M2970" s="60"/>
      <c r="N2970" s="60"/>
      <c r="O2970" s="60"/>
      <c r="P2970" s="60"/>
      <c r="Q2970" s="60"/>
      <c r="R2970" s="60"/>
      <c r="S2970" s="60"/>
      <c r="T2970" s="60"/>
      <c r="U2970" s="60"/>
      <c r="V2970" s="60"/>
      <c r="W2970" s="60"/>
      <c r="X2970" s="60"/>
      <c r="Y2970" s="59"/>
      <c r="Z2970" s="20"/>
      <c r="AA2970" s="60"/>
      <c r="AB2970" s="60"/>
      <c r="AC2970" s="60"/>
      <c r="AD2970" s="60"/>
      <c r="AE2970" s="22"/>
      <c r="AF2970" s="22"/>
      <c r="AG2970" s="22"/>
      <c r="AH2970" s="22"/>
      <c r="AI2970" s="22"/>
      <c r="AJ2970" s="22"/>
      <c r="AK2970" s="39"/>
      <c r="AL2970" s="39"/>
      <c r="AM2970" s="39"/>
      <c r="AN2970" s="39"/>
      <c r="AO2970" s="39"/>
      <c r="AP2970" s="39"/>
      <c r="AQ2970" s="39"/>
      <c r="AR2970" s="40"/>
      <c r="AS2970" s="39"/>
      <c r="AT2970" s="40"/>
      <c r="AU2970" s="39"/>
      <c r="AV2970" s="39"/>
      <c r="AW2970" s="39"/>
      <c r="AX2970" s="39"/>
      <c r="AY2970" s="39"/>
      <c r="AZ2970" s="40"/>
      <c r="BA2970" s="39"/>
      <c r="BB2970" s="40"/>
      <c r="BC2970" s="39"/>
      <c r="BD2970" s="40"/>
      <c r="BE2970" s="39"/>
      <c r="BF2970" s="39"/>
      <c r="BG2970" s="39"/>
      <c r="BH2970" s="56"/>
      <c r="BI2970" s="56"/>
      <c r="BJ2970" s="133"/>
    </row>
    <row r="2971" spans="1:62" ht="13.5" customHeight="1" x14ac:dyDescent="0.35">
      <c r="A2971" s="120"/>
      <c r="B2971" s="19"/>
      <c r="C2971" s="1"/>
      <c r="D2971" s="9"/>
      <c r="E2971" s="1"/>
      <c r="F2971" s="15"/>
      <c r="G2971" s="37"/>
      <c r="H2971" s="5"/>
      <c r="I2971" s="22"/>
      <c r="J2971" s="22"/>
      <c r="K2971" s="22"/>
      <c r="L2971" s="60"/>
      <c r="M2971" s="60"/>
      <c r="N2971" s="60"/>
      <c r="O2971" s="60"/>
      <c r="P2971" s="60"/>
      <c r="Q2971" s="60"/>
      <c r="R2971" s="60"/>
      <c r="S2971" s="60"/>
      <c r="T2971" s="60"/>
      <c r="U2971" s="60"/>
      <c r="V2971" s="60"/>
      <c r="W2971" s="60"/>
      <c r="X2971" s="60"/>
      <c r="Y2971" s="59"/>
      <c r="Z2971" s="20"/>
      <c r="AA2971" s="60"/>
      <c r="AB2971" s="60"/>
      <c r="AC2971" s="60"/>
      <c r="AD2971" s="60"/>
      <c r="AE2971" s="22"/>
      <c r="AF2971" s="22"/>
      <c r="AG2971" s="22"/>
      <c r="AH2971" s="22"/>
      <c r="AI2971" s="22"/>
      <c r="AJ2971" s="22"/>
      <c r="AK2971" s="39"/>
      <c r="AL2971" s="39"/>
      <c r="AM2971" s="39"/>
      <c r="AN2971" s="39"/>
      <c r="AO2971" s="39"/>
      <c r="AP2971" s="39"/>
      <c r="AQ2971" s="39"/>
      <c r="AR2971" s="40"/>
      <c r="AS2971" s="39"/>
      <c r="AT2971" s="40"/>
      <c r="AU2971" s="39"/>
      <c r="AV2971" s="39"/>
      <c r="AW2971" s="39"/>
      <c r="AX2971" s="39"/>
      <c r="AY2971" s="39"/>
      <c r="AZ2971" s="40"/>
      <c r="BA2971" s="39"/>
      <c r="BB2971" s="40"/>
      <c r="BC2971" s="39"/>
      <c r="BD2971" s="40"/>
      <c r="BE2971" s="39"/>
      <c r="BF2971" s="39"/>
      <c r="BG2971" s="39"/>
      <c r="BH2971" s="56"/>
      <c r="BI2971" s="56"/>
      <c r="BJ2971" s="133"/>
    </row>
    <row r="2972" spans="1:62" ht="13.5" customHeight="1" x14ac:dyDescent="0.35">
      <c r="A2972" s="120"/>
      <c r="B2972" s="19"/>
      <c r="C2972" s="1"/>
      <c r="D2972" s="9"/>
      <c r="E2972" s="1"/>
      <c r="F2972" s="15"/>
      <c r="G2972" s="37"/>
      <c r="H2972" s="5"/>
      <c r="I2972" s="22"/>
      <c r="J2972" s="22"/>
      <c r="K2972" s="22"/>
      <c r="L2972" s="60"/>
      <c r="M2972" s="60"/>
      <c r="N2972" s="60"/>
      <c r="O2972" s="60"/>
      <c r="P2972" s="60"/>
      <c r="Q2972" s="60"/>
      <c r="R2972" s="60"/>
      <c r="S2972" s="60"/>
      <c r="T2972" s="60"/>
      <c r="U2972" s="60"/>
      <c r="V2972" s="60"/>
      <c r="W2972" s="60"/>
      <c r="X2972" s="60"/>
      <c r="Y2972" s="59"/>
      <c r="Z2972" s="20"/>
      <c r="AA2972" s="60"/>
      <c r="AB2972" s="60"/>
      <c r="AC2972" s="60"/>
      <c r="AD2972" s="60"/>
      <c r="AE2972" s="22"/>
      <c r="AF2972" s="22"/>
      <c r="AG2972" s="22"/>
      <c r="AH2972" s="22"/>
      <c r="AI2972" s="22"/>
      <c r="AJ2972" s="22"/>
      <c r="AK2972" s="39"/>
      <c r="AL2972" s="39"/>
      <c r="AM2972" s="39"/>
      <c r="AN2972" s="39"/>
      <c r="AO2972" s="39"/>
      <c r="AP2972" s="39"/>
      <c r="AQ2972" s="39"/>
      <c r="AR2972" s="40"/>
      <c r="AS2972" s="39"/>
      <c r="AT2972" s="40"/>
      <c r="AU2972" s="39"/>
      <c r="AV2972" s="39"/>
      <c r="AW2972" s="39"/>
      <c r="AX2972" s="39"/>
      <c r="AY2972" s="39"/>
      <c r="AZ2972" s="40"/>
      <c r="BA2972" s="39"/>
      <c r="BB2972" s="40"/>
      <c r="BC2972" s="39"/>
      <c r="BD2972" s="40"/>
      <c r="BE2972" s="39"/>
      <c r="BF2972" s="39"/>
      <c r="BG2972" s="39"/>
      <c r="BH2972" s="56"/>
      <c r="BI2972" s="56"/>
      <c r="BJ2972" s="133"/>
    </row>
    <row r="2973" spans="1:62" x14ac:dyDescent="0.3">
      <c r="A2973" s="9"/>
      <c r="B2973" s="76"/>
      <c r="C2973" s="9"/>
      <c r="D2973" s="9"/>
      <c r="E2973" s="9"/>
      <c r="F2973" s="15"/>
      <c r="G2973" s="5"/>
      <c r="H2973" s="5"/>
      <c r="I2973" s="9"/>
      <c r="J2973" s="9"/>
      <c r="K2973" s="9"/>
      <c r="L2973" s="9"/>
      <c r="M2973" s="9"/>
      <c r="N2973" s="9"/>
      <c r="O2973" s="9"/>
      <c r="P2973" s="9"/>
      <c r="Q2973" s="9"/>
      <c r="R2973" s="9"/>
      <c r="S2973" s="9"/>
      <c r="T2973" s="9"/>
      <c r="U2973" s="9"/>
      <c r="V2973" s="8"/>
      <c r="W2973" s="8"/>
      <c r="X2973" s="7"/>
      <c r="Y2973" s="18"/>
      <c r="Z2973" s="7"/>
      <c r="AA2973" s="7"/>
      <c r="AB2973" s="7"/>
      <c r="AC2973" s="9"/>
      <c r="AD2973" s="8"/>
      <c r="AE2973" s="14"/>
      <c r="AF2973" s="14"/>
      <c r="AG2973" s="14"/>
      <c r="AH2973" s="14"/>
      <c r="AI2973" s="14"/>
      <c r="AJ2973" s="14"/>
      <c r="AK2973" s="5"/>
      <c r="AL2973" s="6"/>
      <c r="AM2973" s="5"/>
      <c r="AN2973" s="5"/>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row>
    <row r="2974" spans="1:62" x14ac:dyDescent="0.3">
      <c r="A2974" s="135"/>
      <c r="B2974" s="76"/>
      <c r="C2974" s="9"/>
      <c r="D2974" s="9"/>
      <c r="E2974" s="9"/>
      <c r="F2974" s="15"/>
      <c r="G2974" s="5"/>
      <c r="H2974" s="5"/>
      <c r="I2974" s="9"/>
      <c r="J2974" s="9"/>
      <c r="K2974" s="9"/>
      <c r="L2974" s="9"/>
      <c r="M2974" s="9"/>
      <c r="N2974" s="9"/>
      <c r="O2974" s="9"/>
      <c r="P2974" s="9"/>
      <c r="Q2974" s="9"/>
      <c r="R2974" s="9"/>
      <c r="S2974" s="9"/>
      <c r="T2974" s="9"/>
      <c r="U2974" s="9"/>
      <c r="V2974" s="8"/>
      <c r="W2974" s="8"/>
      <c r="X2974" s="7"/>
      <c r="Y2974" s="18"/>
      <c r="Z2974" s="7"/>
      <c r="AA2974" s="7"/>
      <c r="AB2974" s="7"/>
      <c r="AC2974" s="9"/>
      <c r="AD2974" s="8"/>
      <c r="AE2974" s="14"/>
      <c r="AF2974" s="14"/>
      <c r="AG2974" s="14"/>
      <c r="AH2974" s="14"/>
      <c r="AI2974" s="14"/>
      <c r="AJ2974" s="14"/>
      <c r="AK2974" s="136"/>
      <c r="AL2974" s="6"/>
      <c r="AM2974" s="5"/>
      <c r="AN2974" s="5"/>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row>
    <row r="2975" spans="1:62" x14ac:dyDescent="0.3">
      <c r="A2975" s="9"/>
      <c r="B2975" s="76"/>
      <c r="C2975" s="9"/>
      <c r="D2975" s="9"/>
      <c r="E2975" s="9"/>
      <c r="F2975" s="15"/>
      <c r="G2975" s="5"/>
      <c r="H2975" s="5"/>
      <c r="I2975" s="9"/>
      <c r="J2975" s="9"/>
      <c r="K2975" s="9"/>
      <c r="L2975" s="9"/>
      <c r="M2975" s="9"/>
      <c r="N2975" s="9"/>
      <c r="O2975" s="9"/>
      <c r="P2975" s="9"/>
      <c r="Q2975" s="9"/>
      <c r="R2975" s="9"/>
      <c r="S2975" s="9"/>
      <c r="T2975" s="9"/>
      <c r="U2975" s="9"/>
      <c r="V2975" s="9"/>
      <c r="W2975" s="9"/>
      <c r="Y2975" s="17"/>
      <c r="AA2975" s="9"/>
      <c r="AB2975" s="9"/>
      <c r="AC2975" s="9"/>
      <c r="AD2975" s="9"/>
      <c r="AE2975" s="14"/>
      <c r="AF2975" s="14"/>
      <c r="AG2975" s="14"/>
      <c r="AH2975" s="14"/>
      <c r="AI2975" s="14"/>
      <c r="AJ2975" s="14"/>
      <c r="AK2975" s="6"/>
      <c r="AL2975" s="6"/>
      <c r="AM2975" s="6"/>
      <c r="AN2975" s="6"/>
      <c r="AO2975" s="6"/>
      <c r="AP2975" s="6"/>
      <c r="AQ2975" s="6"/>
      <c r="AR2975" s="6"/>
      <c r="AS2975" s="6"/>
      <c r="AT2975" s="6"/>
      <c r="AU2975" s="39"/>
      <c r="AV2975" s="39"/>
      <c r="AW2975" s="6"/>
      <c r="AX2975" s="6"/>
      <c r="AY2975" s="6"/>
      <c r="AZ2975" s="6"/>
      <c r="BA2975" s="6"/>
      <c r="BB2975" s="6"/>
      <c r="BC2975" s="6"/>
      <c r="BD2975" s="6"/>
      <c r="BE2975" s="6"/>
      <c r="BF2975" s="6"/>
      <c r="BG2975" s="6"/>
      <c r="BH2975" s="6"/>
      <c r="BI2975" s="6"/>
      <c r="BJ2975" s="6"/>
    </row>
    <row r="2976" spans="1:62" ht="13.5" customHeight="1" x14ac:dyDescent="0.35">
      <c r="A2976" s="120"/>
      <c r="B2976" s="76"/>
      <c r="C2976" s="1"/>
      <c r="D2976" s="9"/>
      <c r="E2976" s="1"/>
      <c r="F2976" s="15"/>
      <c r="G2976" s="5"/>
      <c r="H2976" s="5"/>
      <c r="I2976" s="22"/>
      <c r="J2976" s="22"/>
      <c r="K2976" s="22"/>
      <c r="L2976" s="60"/>
      <c r="M2976" s="60"/>
      <c r="N2976" s="60"/>
      <c r="O2976" s="60"/>
      <c r="P2976" s="60"/>
      <c r="Q2976" s="60"/>
      <c r="R2976" s="60"/>
      <c r="S2976" s="60"/>
      <c r="T2976" s="60"/>
      <c r="U2976" s="60"/>
      <c r="V2976" s="60"/>
      <c r="W2976" s="60"/>
      <c r="X2976" s="60"/>
      <c r="Y2976" s="59"/>
      <c r="Z2976" s="20"/>
      <c r="AA2976" s="60"/>
      <c r="AB2976" s="60"/>
      <c r="AC2976" s="60"/>
      <c r="AD2976" s="60"/>
      <c r="AE2976" s="22"/>
      <c r="AF2976" s="22"/>
      <c r="AG2976" s="22"/>
      <c r="AH2976" s="22"/>
      <c r="AI2976" s="22"/>
      <c r="AJ2976" s="22"/>
      <c r="AK2976" s="39"/>
      <c r="AL2976" s="39"/>
      <c r="AM2976" s="39"/>
      <c r="AN2976" s="39"/>
      <c r="AO2976" s="39"/>
      <c r="AP2976" s="39"/>
      <c r="AQ2976" s="39"/>
      <c r="AR2976" s="40"/>
      <c r="AS2976" s="39"/>
      <c r="AT2976" s="40"/>
      <c r="AU2976" s="39"/>
      <c r="AV2976" s="39"/>
      <c r="AW2976" s="39"/>
      <c r="AX2976" s="39"/>
      <c r="AY2976" s="39"/>
      <c r="AZ2976" s="40"/>
      <c r="BA2976" s="39"/>
      <c r="BB2976" s="40"/>
      <c r="BC2976" s="39"/>
      <c r="BD2976" s="40"/>
      <c r="BE2976" s="39"/>
      <c r="BF2976" s="39"/>
      <c r="BG2976" s="39"/>
      <c r="BH2976" s="56"/>
      <c r="BI2976" s="56"/>
      <c r="BJ2976" s="133"/>
    </row>
    <row r="2977" spans="1:62" ht="13.5" customHeight="1" x14ac:dyDescent="0.35">
      <c r="A2977" s="120"/>
      <c r="B2977" s="76"/>
      <c r="C2977" s="1"/>
      <c r="D2977" s="9"/>
      <c r="E2977" s="1"/>
      <c r="F2977" s="15"/>
      <c r="G2977" s="5"/>
      <c r="H2977" s="5"/>
      <c r="I2977" s="22"/>
      <c r="J2977" s="22"/>
      <c r="K2977" s="22"/>
      <c r="L2977" s="60"/>
      <c r="M2977" s="60"/>
      <c r="N2977" s="60"/>
      <c r="O2977" s="60"/>
      <c r="P2977" s="60"/>
      <c r="Q2977" s="60"/>
      <c r="R2977" s="60"/>
      <c r="S2977" s="60"/>
      <c r="T2977" s="60"/>
      <c r="U2977" s="60"/>
      <c r="V2977" s="60"/>
      <c r="W2977" s="60"/>
      <c r="X2977" s="60"/>
      <c r="Y2977" s="59"/>
      <c r="Z2977" s="20"/>
      <c r="AA2977" s="60"/>
      <c r="AB2977" s="60"/>
      <c r="AC2977" s="60"/>
      <c r="AD2977" s="60"/>
      <c r="AE2977" s="22"/>
      <c r="AF2977" s="22"/>
      <c r="AG2977" s="22"/>
      <c r="AH2977" s="22"/>
      <c r="AI2977" s="22"/>
      <c r="AJ2977" s="22"/>
      <c r="AK2977" s="39"/>
      <c r="AL2977" s="39"/>
      <c r="AM2977" s="39"/>
      <c r="AN2977" s="39"/>
      <c r="AO2977" s="39"/>
      <c r="AP2977" s="39"/>
      <c r="AQ2977" s="39"/>
      <c r="AR2977" s="40"/>
      <c r="AS2977" s="39"/>
      <c r="AT2977" s="40"/>
      <c r="AU2977" s="39"/>
      <c r="AV2977" s="39"/>
      <c r="AW2977" s="39"/>
      <c r="AX2977" s="39"/>
      <c r="AY2977" s="39"/>
      <c r="AZ2977" s="40"/>
      <c r="BA2977" s="39"/>
      <c r="BB2977" s="40"/>
      <c r="BC2977" s="39"/>
      <c r="BD2977" s="40"/>
      <c r="BE2977" s="39"/>
      <c r="BF2977" s="39"/>
      <c r="BG2977" s="39"/>
      <c r="BH2977" s="56"/>
      <c r="BI2977" s="56"/>
      <c r="BJ2977" s="133"/>
    </row>
    <row r="2978" spans="1:62" x14ac:dyDescent="0.3">
      <c r="A2978" s="9"/>
      <c r="B2978" s="76"/>
      <c r="C2978" s="9"/>
      <c r="D2978" s="9"/>
      <c r="E2978" s="9"/>
      <c r="F2978" s="15"/>
      <c r="G2978" s="5"/>
      <c r="H2978" s="5"/>
      <c r="I2978" s="9"/>
      <c r="J2978" s="9"/>
      <c r="K2978" s="9"/>
      <c r="L2978" s="9"/>
      <c r="M2978" s="9"/>
      <c r="N2978" s="9"/>
      <c r="O2978" s="9"/>
      <c r="P2978" s="9"/>
      <c r="Q2978" s="9"/>
      <c r="R2978" s="9"/>
      <c r="S2978" s="9"/>
      <c r="T2978" s="9"/>
      <c r="U2978" s="9"/>
      <c r="V2978" s="8"/>
      <c r="W2978" s="8"/>
      <c r="X2978" s="7"/>
      <c r="Y2978" s="18"/>
      <c r="Z2978" s="7"/>
      <c r="AA2978" s="7"/>
      <c r="AB2978" s="7"/>
      <c r="AC2978" s="9"/>
      <c r="AD2978" s="8"/>
      <c r="AE2978" s="14"/>
      <c r="AF2978" s="14"/>
      <c r="AG2978" s="14"/>
      <c r="AH2978" s="14"/>
      <c r="AI2978" s="14"/>
      <c r="AJ2978" s="14"/>
      <c r="AK2978" s="5"/>
      <c r="AL2978" s="6"/>
      <c r="AM2978" s="5"/>
      <c r="AN2978" s="5"/>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row>
    <row r="2979" spans="1:62" ht="13.5" customHeight="1" x14ac:dyDescent="0.35">
      <c r="A2979" s="120"/>
      <c r="B2979" s="19"/>
      <c r="C2979" s="1"/>
      <c r="D2979" s="9"/>
      <c r="E2979" s="1"/>
      <c r="F2979" s="15"/>
      <c r="G2979" s="37"/>
      <c r="H2979" s="5"/>
      <c r="I2979" s="22"/>
      <c r="J2979" s="22"/>
      <c r="K2979" s="22"/>
      <c r="L2979" s="60"/>
      <c r="M2979" s="60"/>
      <c r="N2979" s="60"/>
      <c r="O2979" s="60"/>
      <c r="P2979" s="60"/>
      <c r="Q2979" s="60"/>
      <c r="R2979" s="60"/>
      <c r="S2979" s="60"/>
      <c r="T2979" s="60"/>
      <c r="U2979" s="60"/>
      <c r="V2979" s="60"/>
      <c r="W2979" s="60"/>
      <c r="X2979" s="60"/>
      <c r="Y2979" s="59"/>
      <c r="Z2979" s="20"/>
      <c r="AA2979" s="60"/>
      <c r="AB2979" s="60"/>
      <c r="AC2979" s="60"/>
      <c r="AD2979" s="60"/>
      <c r="AE2979" s="22"/>
      <c r="AF2979" s="22"/>
      <c r="AG2979" s="22"/>
      <c r="AH2979" s="22"/>
      <c r="AI2979" s="22"/>
      <c r="AJ2979" s="22"/>
      <c r="AK2979" s="39"/>
      <c r="AL2979" s="39"/>
      <c r="AM2979" s="39"/>
      <c r="AN2979" s="39"/>
      <c r="AO2979" s="39"/>
      <c r="AP2979" s="39"/>
      <c r="AQ2979" s="39"/>
      <c r="AR2979" s="40"/>
      <c r="AS2979" s="39"/>
      <c r="AT2979" s="40"/>
      <c r="AU2979" s="39"/>
      <c r="AV2979" s="39"/>
      <c r="AW2979" s="39"/>
      <c r="AX2979" s="39"/>
      <c r="AY2979" s="39"/>
      <c r="AZ2979" s="40"/>
      <c r="BA2979" s="39"/>
      <c r="BB2979" s="40"/>
      <c r="BC2979" s="39"/>
      <c r="BD2979" s="40"/>
      <c r="BE2979" s="39"/>
      <c r="BF2979" s="39"/>
      <c r="BG2979" s="39"/>
      <c r="BH2979" s="56"/>
      <c r="BI2979" s="56"/>
      <c r="BJ2979" s="137"/>
    </row>
    <row r="2980" spans="1:62" x14ac:dyDescent="0.3">
      <c r="A2980" s="9"/>
      <c r="B2980" s="76"/>
      <c r="C2980" s="9"/>
      <c r="D2980" s="9"/>
      <c r="E2980" s="9"/>
      <c r="F2980" s="15"/>
      <c r="G2980" s="5"/>
      <c r="H2980" s="5"/>
      <c r="I2980" s="9"/>
      <c r="J2980" s="9"/>
      <c r="K2980" s="9"/>
      <c r="L2980" s="9"/>
      <c r="M2980" s="9"/>
      <c r="N2980" s="9"/>
      <c r="O2980" s="9"/>
      <c r="P2980" s="9"/>
      <c r="Q2980" s="9"/>
      <c r="R2980" s="9"/>
      <c r="S2980" s="9"/>
      <c r="T2980" s="9"/>
      <c r="U2980" s="9"/>
      <c r="V2980" s="8"/>
      <c r="W2980" s="8"/>
      <c r="X2980" s="7"/>
      <c r="Y2980" s="18"/>
      <c r="Z2980" s="7"/>
      <c r="AA2980" s="7"/>
      <c r="AB2980" s="7"/>
      <c r="AC2980" s="9"/>
      <c r="AD2980" s="8"/>
      <c r="AE2980" s="14"/>
      <c r="AF2980" s="14"/>
      <c r="AG2980" s="14"/>
      <c r="AH2980" s="14"/>
      <c r="AI2980" s="14"/>
      <c r="AJ2980" s="14"/>
      <c r="AK2980" s="5"/>
      <c r="AL2980" s="6"/>
      <c r="AM2980" s="5"/>
      <c r="AN2980" s="5"/>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row>
    <row r="2981" spans="1:62" x14ac:dyDescent="0.3">
      <c r="A2981" s="135"/>
      <c r="B2981" s="76"/>
      <c r="C2981" s="9"/>
      <c r="D2981" s="9"/>
      <c r="E2981" s="9"/>
      <c r="F2981" s="15"/>
      <c r="G2981" s="5"/>
      <c r="H2981" s="5"/>
      <c r="I2981" s="9"/>
      <c r="J2981" s="9"/>
      <c r="K2981" s="9"/>
      <c r="L2981" s="9"/>
      <c r="M2981" s="9"/>
      <c r="N2981" s="9"/>
      <c r="O2981" s="9"/>
      <c r="P2981" s="9"/>
      <c r="Q2981" s="9"/>
      <c r="R2981" s="9"/>
      <c r="S2981" s="9"/>
      <c r="T2981" s="9"/>
      <c r="U2981" s="9"/>
      <c r="V2981" s="8"/>
      <c r="W2981" s="8"/>
      <c r="X2981" s="7"/>
      <c r="Y2981" s="18"/>
      <c r="Z2981" s="7"/>
      <c r="AA2981" s="7"/>
      <c r="AB2981" s="7"/>
      <c r="AC2981" s="9"/>
      <c r="AD2981" s="8"/>
      <c r="AE2981" s="14"/>
      <c r="AF2981" s="14"/>
      <c r="AG2981" s="14"/>
      <c r="AH2981" s="14"/>
      <c r="AI2981" s="14"/>
      <c r="AJ2981" s="14"/>
      <c r="AK2981" s="136"/>
      <c r="AL2981" s="6"/>
      <c r="AM2981" s="5"/>
      <c r="AN2981" s="5"/>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row>
    <row r="2982" spans="1:62" ht="13.5" customHeight="1" x14ac:dyDescent="0.35">
      <c r="A2982" s="120"/>
      <c r="B2982" s="76"/>
      <c r="C2982" s="1"/>
      <c r="D2982" s="9"/>
      <c r="E2982" s="1"/>
      <c r="F2982" s="15"/>
      <c r="G2982" s="5"/>
      <c r="H2982" s="5"/>
      <c r="I2982" s="22"/>
      <c r="J2982" s="22"/>
      <c r="K2982" s="22"/>
      <c r="L2982" s="60"/>
      <c r="M2982" s="60"/>
      <c r="N2982" s="60"/>
      <c r="O2982" s="60"/>
      <c r="P2982" s="60"/>
      <c r="Q2982" s="60"/>
      <c r="R2982" s="60"/>
      <c r="S2982" s="60"/>
      <c r="T2982" s="60"/>
      <c r="U2982" s="60"/>
      <c r="V2982" s="60"/>
      <c r="W2982" s="60"/>
      <c r="X2982" s="60"/>
      <c r="Y2982" s="59"/>
      <c r="Z2982" s="20"/>
      <c r="AA2982" s="60"/>
      <c r="AB2982" s="60"/>
      <c r="AC2982" s="60"/>
      <c r="AD2982" s="60"/>
      <c r="AE2982" s="22"/>
      <c r="AF2982" s="22"/>
      <c r="AG2982" s="22"/>
      <c r="AH2982" s="22"/>
      <c r="AI2982" s="22"/>
      <c r="AJ2982" s="22"/>
      <c r="AK2982" s="39"/>
      <c r="AL2982" s="39"/>
      <c r="AM2982" s="39"/>
      <c r="AN2982" s="39"/>
      <c r="AO2982" s="39"/>
      <c r="AP2982" s="39"/>
      <c r="AQ2982" s="39"/>
      <c r="AR2982" s="40"/>
      <c r="AS2982" s="39"/>
      <c r="AT2982" s="40"/>
      <c r="AU2982" s="39"/>
      <c r="AV2982" s="39"/>
      <c r="AW2982" s="39"/>
      <c r="AX2982" s="39"/>
      <c r="AY2982" s="39"/>
      <c r="AZ2982" s="40"/>
      <c r="BA2982" s="39"/>
      <c r="BB2982" s="40"/>
      <c r="BC2982" s="39"/>
      <c r="BD2982" s="40"/>
      <c r="BE2982" s="39"/>
      <c r="BF2982" s="39"/>
      <c r="BG2982" s="39"/>
      <c r="BH2982" s="56"/>
      <c r="BI2982" s="56"/>
      <c r="BJ2982" s="133"/>
    </row>
    <row r="2983" spans="1:62" ht="13.5" customHeight="1" x14ac:dyDescent="0.35">
      <c r="A2983" s="120"/>
      <c r="B2983" s="19"/>
      <c r="C2983" s="1"/>
      <c r="D2983" s="9"/>
      <c r="E2983" s="1"/>
      <c r="F2983" s="15"/>
      <c r="G2983" s="37"/>
      <c r="H2983" s="5"/>
      <c r="I2983" s="22"/>
      <c r="J2983" s="22"/>
      <c r="K2983" s="22"/>
      <c r="L2983" s="60"/>
      <c r="M2983" s="60"/>
      <c r="N2983" s="60"/>
      <c r="O2983" s="60"/>
      <c r="P2983" s="60"/>
      <c r="Q2983" s="60"/>
      <c r="R2983" s="60"/>
      <c r="S2983" s="60"/>
      <c r="T2983" s="60"/>
      <c r="U2983" s="60"/>
      <c r="V2983" s="60"/>
      <c r="W2983" s="60"/>
      <c r="X2983" s="60"/>
      <c r="Y2983" s="59"/>
      <c r="Z2983" s="20"/>
      <c r="AA2983" s="60"/>
      <c r="AB2983" s="60"/>
      <c r="AC2983" s="60"/>
      <c r="AD2983" s="60"/>
      <c r="AE2983" s="22"/>
      <c r="AF2983" s="22"/>
      <c r="AG2983" s="22"/>
      <c r="AH2983" s="22"/>
      <c r="AI2983" s="22"/>
      <c r="AJ2983" s="22"/>
      <c r="AK2983" s="39"/>
      <c r="AL2983" s="39"/>
      <c r="AM2983" s="39"/>
      <c r="AN2983" s="39"/>
      <c r="AO2983" s="39"/>
      <c r="AP2983" s="39"/>
      <c r="AQ2983" s="39"/>
      <c r="AR2983" s="40"/>
      <c r="AS2983" s="39"/>
      <c r="AT2983" s="40"/>
      <c r="AU2983" s="39"/>
      <c r="AV2983" s="39"/>
      <c r="AW2983" s="39"/>
      <c r="AX2983" s="39"/>
      <c r="AY2983" s="39"/>
      <c r="AZ2983" s="40"/>
      <c r="BA2983" s="39"/>
      <c r="BB2983" s="40"/>
      <c r="BC2983" s="39"/>
      <c r="BD2983" s="40"/>
      <c r="BE2983" s="39"/>
      <c r="BF2983" s="39"/>
      <c r="BG2983" s="39"/>
      <c r="BH2983" s="56"/>
      <c r="BI2983" s="56"/>
      <c r="BJ2983" s="133"/>
    </row>
    <row r="2984" spans="1:62" ht="13.5" customHeight="1" x14ac:dyDescent="0.35">
      <c r="A2984" s="120"/>
      <c r="B2984" s="19"/>
      <c r="C2984" s="1"/>
      <c r="D2984" s="9"/>
      <c r="E2984" s="1"/>
      <c r="F2984" s="15"/>
      <c r="G2984" s="37"/>
      <c r="H2984" s="5"/>
      <c r="I2984" s="22"/>
      <c r="J2984" s="22"/>
      <c r="K2984" s="22"/>
      <c r="L2984" s="60"/>
      <c r="M2984" s="60"/>
      <c r="N2984" s="60"/>
      <c r="O2984" s="60"/>
      <c r="P2984" s="60"/>
      <c r="Q2984" s="60"/>
      <c r="R2984" s="60"/>
      <c r="S2984" s="60"/>
      <c r="T2984" s="60"/>
      <c r="U2984" s="60"/>
      <c r="V2984" s="60"/>
      <c r="W2984" s="60"/>
      <c r="X2984" s="60"/>
      <c r="Y2984" s="59"/>
      <c r="Z2984" s="20"/>
      <c r="AA2984" s="60"/>
      <c r="AB2984" s="60"/>
      <c r="AC2984" s="60"/>
      <c r="AD2984" s="60"/>
      <c r="AE2984" s="22"/>
      <c r="AF2984" s="22"/>
      <c r="AG2984" s="22"/>
      <c r="AH2984" s="22"/>
      <c r="AI2984" s="22"/>
      <c r="AJ2984" s="22"/>
      <c r="AK2984" s="39"/>
      <c r="AL2984" s="39"/>
      <c r="AM2984" s="39"/>
      <c r="AN2984" s="39"/>
      <c r="AO2984" s="39"/>
      <c r="AP2984" s="39"/>
      <c r="AQ2984" s="39"/>
      <c r="AR2984" s="40"/>
      <c r="AS2984" s="39"/>
      <c r="AT2984" s="40"/>
      <c r="AU2984" s="39"/>
      <c r="AV2984" s="39"/>
      <c r="AW2984" s="39"/>
      <c r="AX2984" s="39"/>
      <c r="AY2984" s="39"/>
      <c r="AZ2984" s="40"/>
      <c r="BA2984" s="39"/>
      <c r="BB2984" s="40"/>
      <c r="BC2984" s="39"/>
      <c r="BD2984" s="40"/>
      <c r="BE2984" s="39"/>
      <c r="BF2984" s="39"/>
      <c r="BG2984" s="39"/>
      <c r="BH2984" s="56"/>
      <c r="BI2984" s="56"/>
      <c r="BJ2984" s="133"/>
    </row>
    <row r="2985" spans="1:62" ht="13.5" customHeight="1" x14ac:dyDescent="0.35">
      <c r="A2985" s="120"/>
      <c r="B2985" s="76"/>
      <c r="C2985" s="1"/>
      <c r="D2985" s="9"/>
      <c r="E2985" s="1"/>
      <c r="F2985" s="15"/>
      <c r="G2985" s="5"/>
      <c r="H2985" s="5"/>
      <c r="I2985" s="22"/>
      <c r="J2985" s="22"/>
      <c r="K2985" s="22"/>
      <c r="L2985" s="60"/>
      <c r="M2985" s="60"/>
      <c r="N2985" s="60"/>
      <c r="O2985" s="60"/>
      <c r="P2985" s="60"/>
      <c r="Q2985" s="60"/>
      <c r="R2985" s="60"/>
      <c r="S2985" s="60"/>
      <c r="T2985" s="60"/>
      <c r="U2985" s="60"/>
      <c r="V2985" s="60"/>
      <c r="W2985" s="60"/>
      <c r="X2985" s="60"/>
      <c r="Y2985" s="59"/>
      <c r="Z2985" s="20"/>
      <c r="AA2985" s="60"/>
      <c r="AB2985" s="60"/>
      <c r="AC2985" s="60"/>
      <c r="AD2985" s="60"/>
      <c r="AE2985" s="22"/>
      <c r="AF2985" s="22"/>
      <c r="AG2985" s="22"/>
      <c r="AH2985" s="22"/>
      <c r="AI2985" s="22"/>
      <c r="AJ2985" s="22"/>
      <c r="AK2985" s="39"/>
      <c r="AL2985" s="39"/>
      <c r="AM2985" s="39"/>
      <c r="AN2985" s="39"/>
      <c r="AO2985" s="39"/>
      <c r="AP2985" s="39"/>
      <c r="AQ2985" s="39"/>
      <c r="AR2985" s="40"/>
      <c r="AS2985" s="39"/>
      <c r="AT2985" s="40"/>
      <c r="AU2985" s="39"/>
      <c r="AV2985" s="39"/>
      <c r="AW2985" s="39"/>
      <c r="AX2985" s="39"/>
      <c r="AY2985" s="39"/>
      <c r="AZ2985" s="40"/>
      <c r="BA2985" s="39"/>
      <c r="BB2985" s="40"/>
      <c r="BC2985" s="39"/>
      <c r="BD2985" s="40"/>
      <c r="BE2985" s="39"/>
      <c r="BF2985" s="39"/>
      <c r="BG2985" s="39"/>
      <c r="BH2985" s="56"/>
      <c r="BI2985" s="56"/>
      <c r="BJ2985" s="133"/>
    </row>
    <row r="2986" spans="1:62" x14ac:dyDescent="0.3">
      <c r="A2986" s="135"/>
      <c r="B2986" s="76"/>
      <c r="C2986" s="9"/>
      <c r="D2986" s="9"/>
      <c r="E2986" s="9"/>
      <c r="F2986" s="15"/>
      <c r="G2986" s="5"/>
      <c r="H2986" s="5"/>
      <c r="I2986" s="9"/>
      <c r="J2986" s="9"/>
      <c r="K2986" s="9"/>
      <c r="L2986" s="9"/>
      <c r="M2986" s="9"/>
      <c r="N2986" s="9"/>
      <c r="O2986" s="9"/>
      <c r="P2986" s="9"/>
      <c r="Q2986" s="9"/>
      <c r="R2986" s="9"/>
      <c r="S2986" s="9"/>
      <c r="T2986" s="9"/>
      <c r="U2986" s="9"/>
      <c r="V2986" s="8"/>
      <c r="W2986" s="8"/>
      <c r="X2986" s="7"/>
      <c r="Y2986" s="18"/>
      <c r="Z2986" s="7"/>
      <c r="AA2986" s="7"/>
      <c r="AB2986" s="7"/>
      <c r="AC2986" s="9"/>
      <c r="AD2986" s="8"/>
      <c r="AE2986" s="14"/>
      <c r="AF2986" s="14"/>
      <c r="AG2986" s="14"/>
      <c r="AH2986" s="14"/>
      <c r="AI2986" s="14"/>
      <c r="AJ2986" s="14"/>
      <c r="AK2986" s="136"/>
      <c r="AL2986" s="6"/>
      <c r="AM2986" s="5"/>
      <c r="AN2986" s="5"/>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row>
    <row r="2987" spans="1:62" x14ac:dyDescent="0.3">
      <c r="A2987" s="9"/>
      <c r="B2987" s="76"/>
      <c r="C2987" s="9"/>
      <c r="D2987" s="9"/>
      <c r="E2987" s="9"/>
      <c r="F2987" s="15"/>
      <c r="G2987" s="5"/>
      <c r="H2987" s="5"/>
      <c r="I2987" s="9"/>
      <c r="J2987" s="9"/>
      <c r="K2987" s="9"/>
      <c r="L2987" s="9"/>
      <c r="M2987" s="9"/>
      <c r="N2987" s="9"/>
      <c r="O2987" s="9"/>
      <c r="P2987" s="9"/>
      <c r="Q2987" s="9"/>
      <c r="R2987" s="9"/>
      <c r="S2987" s="9"/>
      <c r="T2987" s="9"/>
      <c r="U2987" s="9"/>
      <c r="V2987" s="9"/>
      <c r="W2987" s="9"/>
      <c r="Y2987" s="17"/>
      <c r="AA2987" s="9"/>
      <c r="AB2987" s="9"/>
      <c r="AC2987" s="9"/>
      <c r="AD2987" s="9"/>
      <c r="AE2987" s="14"/>
      <c r="AF2987" s="14"/>
      <c r="AG2987" s="14"/>
      <c r="AH2987" s="14"/>
      <c r="AI2987" s="14"/>
      <c r="AJ2987" s="14"/>
      <c r="AK2987" s="6"/>
      <c r="AL2987" s="6"/>
      <c r="AM2987" s="6"/>
      <c r="AN2987" s="6"/>
      <c r="AO2987" s="6"/>
      <c r="AP2987" s="6"/>
      <c r="AQ2987" s="6"/>
      <c r="AR2987" s="6"/>
      <c r="AS2987" s="6"/>
      <c r="AT2987" s="6"/>
      <c r="AU2987" s="39"/>
      <c r="AV2987" s="39"/>
      <c r="AW2987" s="6"/>
      <c r="AX2987" s="6"/>
      <c r="AY2987" s="6"/>
      <c r="AZ2987" s="6"/>
      <c r="BA2987" s="6"/>
      <c r="BB2987" s="6"/>
      <c r="BC2987" s="6"/>
      <c r="BD2987" s="6"/>
      <c r="BE2987" s="6"/>
      <c r="BF2987" s="6"/>
      <c r="BG2987" s="6"/>
      <c r="BH2987" s="6"/>
      <c r="BI2987" s="6"/>
      <c r="BJ2987" s="6"/>
    </row>
    <row r="2988" spans="1:62" x14ac:dyDescent="0.3">
      <c r="A2988" s="135"/>
      <c r="B2988" s="76"/>
      <c r="C2988" s="9"/>
      <c r="D2988" s="9"/>
      <c r="E2988" s="9"/>
      <c r="F2988" s="15"/>
      <c r="G2988" s="5"/>
      <c r="H2988" s="5"/>
      <c r="I2988" s="9"/>
      <c r="J2988" s="9"/>
      <c r="K2988" s="9"/>
      <c r="L2988" s="9"/>
      <c r="M2988" s="9"/>
      <c r="N2988" s="9"/>
      <c r="O2988" s="9"/>
      <c r="P2988" s="9"/>
      <c r="Q2988" s="9"/>
      <c r="R2988" s="9"/>
      <c r="S2988" s="9"/>
      <c r="T2988" s="9"/>
      <c r="U2988" s="9"/>
      <c r="V2988" s="8"/>
      <c r="W2988" s="8"/>
      <c r="X2988" s="7"/>
      <c r="Y2988" s="18"/>
      <c r="Z2988" s="7"/>
      <c r="AA2988" s="7"/>
      <c r="AB2988" s="7"/>
      <c r="AC2988" s="9"/>
      <c r="AD2988" s="8"/>
      <c r="AE2988" s="14"/>
      <c r="AF2988" s="14"/>
      <c r="AG2988" s="14"/>
      <c r="AH2988" s="14"/>
      <c r="AI2988" s="14"/>
      <c r="AJ2988" s="14"/>
      <c r="AK2988" s="136"/>
      <c r="AL2988" s="6"/>
      <c r="AM2988" s="5"/>
      <c r="AN2988" s="5"/>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row>
    <row r="2989" spans="1:62" ht="15" x14ac:dyDescent="0.35">
      <c r="A2989" s="9"/>
      <c r="B2989" s="76"/>
      <c r="C2989" s="9"/>
      <c r="D2989" s="9"/>
      <c r="E2989" s="9"/>
      <c r="F2989" s="15"/>
      <c r="G2989" s="5"/>
      <c r="H2989" s="5"/>
      <c r="I2989" s="9"/>
      <c r="J2989" s="9"/>
      <c r="K2989" s="9"/>
      <c r="L2989" s="9"/>
      <c r="M2989" s="9"/>
      <c r="N2989" s="9"/>
      <c r="O2989" s="9"/>
      <c r="P2989" s="9"/>
      <c r="Q2989" s="9"/>
      <c r="R2989" s="9"/>
      <c r="S2989" s="9"/>
      <c r="T2989" s="9"/>
      <c r="U2989" s="9"/>
      <c r="V2989" s="9"/>
      <c r="W2989" s="9"/>
      <c r="Y2989" s="17"/>
      <c r="AA2989" s="9"/>
      <c r="AB2989" s="9"/>
      <c r="AC2989" s="9"/>
      <c r="AD2989" s="9"/>
      <c r="AE2989" s="14"/>
      <c r="AF2989" s="14"/>
      <c r="AG2989" s="14"/>
      <c r="AH2989" s="14"/>
      <c r="AI2989" s="14"/>
      <c r="AJ2989" s="14"/>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137"/>
    </row>
    <row r="2990" spans="1:62" x14ac:dyDescent="0.3">
      <c r="A2990" s="9"/>
      <c r="B2990" s="76"/>
      <c r="C2990" s="9"/>
      <c r="D2990" s="9"/>
      <c r="E2990" s="9"/>
      <c r="F2990" s="15"/>
      <c r="G2990" s="5"/>
      <c r="H2990" s="5"/>
      <c r="I2990" s="9"/>
      <c r="J2990" s="9"/>
      <c r="K2990" s="9"/>
      <c r="L2990" s="9"/>
      <c r="M2990" s="9"/>
      <c r="N2990" s="9"/>
      <c r="O2990" s="9"/>
      <c r="P2990" s="9"/>
      <c r="Q2990" s="9"/>
      <c r="R2990" s="9"/>
      <c r="S2990" s="9"/>
      <c r="T2990" s="9"/>
      <c r="U2990" s="9"/>
      <c r="V2990" s="8"/>
      <c r="W2990" s="8"/>
      <c r="X2990" s="7"/>
      <c r="Y2990" s="18"/>
      <c r="Z2990" s="7"/>
      <c r="AA2990" s="7"/>
      <c r="AB2990" s="7"/>
      <c r="AC2990" s="9"/>
      <c r="AD2990" s="8"/>
      <c r="AE2990" s="14"/>
      <c r="AF2990" s="14"/>
      <c r="AG2990" s="14"/>
      <c r="AH2990" s="14"/>
      <c r="AI2990" s="14"/>
      <c r="AJ2990" s="14"/>
      <c r="AK2990" s="5"/>
      <c r="AL2990" s="6"/>
      <c r="AM2990" s="5"/>
      <c r="AN2990" s="5"/>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row>
    <row r="2991" spans="1:62" ht="13.5" customHeight="1" x14ac:dyDescent="0.35">
      <c r="A2991" s="120"/>
      <c r="B2991" s="76"/>
      <c r="C2991" s="1"/>
      <c r="D2991" s="9"/>
      <c r="E2991" s="1"/>
      <c r="F2991" s="15"/>
      <c r="G2991" s="5"/>
      <c r="H2991" s="5"/>
      <c r="I2991" s="22"/>
      <c r="J2991" s="22"/>
      <c r="K2991" s="22"/>
      <c r="L2991" s="60"/>
      <c r="M2991" s="60"/>
      <c r="N2991" s="60"/>
      <c r="O2991" s="60"/>
      <c r="P2991" s="60"/>
      <c r="Q2991" s="60"/>
      <c r="R2991" s="60"/>
      <c r="S2991" s="60"/>
      <c r="T2991" s="60"/>
      <c r="U2991" s="60"/>
      <c r="V2991" s="60"/>
      <c r="W2991" s="60"/>
      <c r="X2991" s="60"/>
      <c r="Y2991" s="59"/>
      <c r="Z2991" s="20"/>
      <c r="AA2991" s="60"/>
      <c r="AB2991" s="60"/>
      <c r="AC2991" s="60"/>
      <c r="AD2991" s="60"/>
      <c r="AE2991" s="22"/>
      <c r="AF2991" s="22"/>
      <c r="AG2991" s="22"/>
      <c r="AH2991" s="22"/>
      <c r="AI2991" s="22"/>
      <c r="AJ2991" s="22"/>
      <c r="AK2991" s="39"/>
      <c r="AL2991" s="39"/>
      <c r="AM2991" s="39"/>
      <c r="AN2991" s="39"/>
      <c r="AO2991" s="39"/>
      <c r="AP2991" s="39"/>
      <c r="AQ2991" s="39"/>
      <c r="AR2991" s="40"/>
      <c r="AS2991" s="39"/>
      <c r="AT2991" s="40"/>
      <c r="AU2991" s="39"/>
      <c r="AV2991" s="39"/>
      <c r="AW2991" s="39"/>
      <c r="AX2991" s="39"/>
      <c r="AY2991" s="39"/>
      <c r="AZ2991" s="40"/>
      <c r="BA2991" s="39"/>
      <c r="BB2991" s="40"/>
      <c r="BC2991" s="39"/>
      <c r="BD2991" s="40"/>
      <c r="BE2991" s="39"/>
      <c r="BF2991" s="39"/>
      <c r="BG2991" s="39"/>
      <c r="BH2991" s="56"/>
      <c r="BI2991" s="56"/>
      <c r="BJ2991" s="133"/>
    </row>
    <row r="2992" spans="1:62" x14ac:dyDescent="0.3">
      <c r="A2992" s="135"/>
      <c r="B2992" s="76"/>
      <c r="C2992" s="9"/>
      <c r="D2992" s="9"/>
      <c r="E2992" s="9"/>
      <c r="F2992" s="15"/>
      <c r="G2992" s="5"/>
      <c r="H2992" s="5"/>
      <c r="I2992" s="9"/>
      <c r="J2992" s="9"/>
      <c r="K2992" s="9"/>
      <c r="L2992" s="9"/>
      <c r="M2992" s="9"/>
      <c r="N2992" s="9"/>
      <c r="O2992" s="9"/>
      <c r="P2992" s="9"/>
      <c r="Q2992" s="9"/>
      <c r="R2992" s="9"/>
      <c r="S2992" s="9"/>
      <c r="T2992" s="9"/>
      <c r="U2992" s="9"/>
      <c r="V2992" s="8"/>
      <c r="W2992" s="8"/>
      <c r="X2992" s="7"/>
      <c r="Y2992" s="18"/>
      <c r="Z2992" s="7"/>
      <c r="AA2992" s="7"/>
      <c r="AB2992" s="7"/>
      <c r="AC2992" s="9"/>
      <c r="AD2992" s="8"/>
      <c r="AE2992" s="14"/>
      <c r="AF2992" s="14"/>
      <c r="AG2992" s="14"/>
      <c r="AH2992" s="14"/>
      <c r="AI2992" s="14"/>
      <c r="AJ2992" s="14"/>
      <c r="AK2992" s="136"/>
      <c r="AL2992" s="6"/>
      <c r="AM2992" s="5"/>
      <c r="AN2992" s="5"/>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row>
    <row r="2993" spans="1:62" ht="13.5" customHeight="1" x14ac:dyDescent="0.35">
      <c r="A2993" s="120"/>
      <c r="B2993" s="19"/>
      <c r="C2993" s="1"/>
      <c r="D2993" s="9"/>
      <c r="E2993" s="1"/>
      <c r="F2993" s="15"/>
      <c r="G2993" s="37"/>
      <c r="H2993" s="5"/>
      <c r="I2993" s="22"/>
      <c r="J2993" s="22"/>
      <c r="K2993" s="22"/>
      <c r="L2993" s="60"/>
      <c r="M2993" s="60"/>
      <c r="N2993" s="60"/>
      <c r="O2993" s="60"/>
      <c r="P2993" s="60"/>
      <c r="Q2993" s="60"/>
      <c r="R2993" s="60"/>
      <c r="S2993" s="60"/>
      <c r="T2993" s="60"/>
      <c r="U2993" s="60"/>
      <c r="V2993" s="60"/>
      <c r="W2993" s="60"/>
      <c r="X2993" s="60"/>
      <c r="Y2993" s="59"/>
      <c r="Z2993" s="20"/>
      <c r="AA2993" s="60"/>
      <c r="AB2993" s="60"/>
      <c r="AC2993" s="60"/>
      <c r="AD2993" s="60"/>
      <c r="AE2993" s="22"/>
      <c r="AF2993" s="22"/>
      <c r="AG2993" s="22"/>
      <c r="AH2993" s="22"/>
      <c r="AI2993" s="22"/>
      <c r="AJ2993" s="22"/>
      <c r="AK2993" s="39"/>
      <c r="AL2993" s="39"/>
      <c r="AM2993" s="39"/>
      <c r="AN2993" s="39"/>
      <c r="AO2993" s="39"/>
      <c r="AP2993" s="39"/>
      <c r="AQ2993" s="39"/>
      <c r="AR2993" s="40"/>
      <c r="AS2993" s="39"/>
      <c r="AT2993" s="40"/>
      <c r="AU2993" s="39"/>
      <c r="AV2993" s="39"/>
      <c r="AW2993" s="39"/>
      <c r="AX2993" s="39"/>
      <c r="AY2993" s="39"/>
      <c r="AZ2993" s="40"/>
      <c r="BA2993" s="39"/>
      <c r="BB2993" s="40"/>
      <c r="BC2993" s="39"/>
      <c r="BD2993" s="40"/>
      <c r="BE2993" s="39"/>
      <c r="BF2993" s="39"/>
      <c r="BG2993" s="39"/>
      <c r="BH2993" s="56"/>
      <c r="BI2993" s="56"/>
      <c r="BJ2993" s="137"/>
    </row>
    <row r="2994" spans="1:62" ht="13.5" customHeight="1" x14ac:dyDescent="0.35">
      <c r="A2994" s="120"/>
      <c r="B2994" s="76"/>
      <c r="C2994" s="1"/>
      <c r="D2994" s="9"/>
      <c r="E2994" s="1"/>
      <c r="F2994" s="15"/>
      <c r="G2994" s="5"/>
      <c r="H2994" s="5"/>
      <c r="I2994" s="22"/>
      <c r="J2994" s="22"/>
      <c r="K2994" s="22"/>
      <c r="L2994" s="60"/>
      <c r="M2994" s="60"/>
      <c r="N2994" s="60"/>
      <c r="O2994" s="60"/>
      <c r="P2994" s="60"/>
      <c r="Q2994" s="60"/>
      <c r="R2994" s="60"/>
      <c r="S2994" s="60"/>
      <c r="T2994" s="60"/>
      <c r="U2994" s="60"/>
      <c r="V2994" s="60"/>
      <c r="W2994" s="60"/>
      <c r="X2994" s="60"/>
      <c r="Y2994" s="59"/>
      <c r="Z2994" s="20"/>
      <c r="AA2994" s="60"/>
      <c r="AB2994" s="60"/>
      <c r="AC2994" s="60"/>
      <c r="AD2994" s="60"/>
      <c r="AE2994" s="22"/>
      <c r="AF2994" s="22"/>
      <c r="AG2994" s="22"/>
      <c r="AH2994" s="22"/>
      <c r="AI2994" s="22"/>
      <c r="AJ2994" s="22"/>
      <c r="AK2994" s="39"/>
      <c r="AL2994" s="39"/>
      <c r="AM2994" s="39"/>
      <c r="AN2994" s="39"/>
      <c r="AO2994" s="39"/>
      <c r="AP2994" s="39"/>
      <c r="AQ2994" s="39"/>
      <c r="AR2994" s="40"/>
      <c r="AS2994" s="39"/>
      <c r="AT2994" s="40"/>
      <c r="AU2994" s="39"/>
      <c r="AV2994" s="39"/>
      <c r="AW2994" s="39"/>
      <c r="AX2994" s="39"/>
      <c r="AY2994" s="39"/>
      <c r="AZ2994" s="40"/>
      <c r="BA2994" s="39"/>
      <c r="BB2994" s="40"/>
      <c r="BC2994" s="39"/>
      <c r="BD2994" s="40"/>
      <c r="BE2994" s="39"/>
      <c r="BF2994" s="39"/>
      <c r="BG2994" s="39"/>
      <c r="BH2994" s="56"/>
      <c r="BI2994" s="56"/>
      <c r="BJ2994" s="133"/>
    </row>
    <row r="2995" spans="1:62" x14ac:dyDescent="0.3">
      <c r="A2995" s="9"/>
      <c r="B2995" s="76"/>
      <c r="C2995" s="9"/>
      <c r="D2995" s="9"/>
      <c r="E2995" s="9"/>
      <c r="F2995" s="15"/>
      <c r="G2995" s="5"/>
      <c r="H2995" s="5"/>
      <c r="I2995" s="9"/>
      <c r="J2995" s="9"/>
      <c r="K2995" s="9"/>
      <c r="L2995" s="9"/>
      <c r="M2995" s="9"/>
      <c r="N2995" s="9"/>
      <c r="O2995" s="9"/>
      <c r="P2995" s="9"/>
      <c r="Q2995" s="9"/>
      <c r="R2995" s="9"/>
      <c r="S2995" s="9"/>
      <c r="T2995" s="9"/>
      <c r="U2995" s="9"/>
      <c r="V2995" s="9"/>
      <c r="W2995" s="9"/>
      <c r="Y2995" s="17"/>
      <c r="AA2995" s="9"/>
      <c r="AB2995" s="9"/>
      <c r="AC2995" s="9"/>
      <c r="AD2995" s="9"/>
      <c r="AE2995" s="14"/>
      <c r="AF2995" s="14"/>
      <c r="AG2995" s="14"/>
      <c r="AH2995" s="14"/>
      <c r="AI2995" s="14"/>
      <c r="AJ2995" s="14"/>
      <c r="AK2995" s="6"/>
      <c r="AL2995" s="6"/>
      <c r="AM2995" s="6"/>
      <c r="AN2995" s="6"/>
      <c r="AO2995" s="6"/>
      <c r="AP2995" s="6"/>
      <c r="AQ2995" s="6"/>
      <c r="AR2995" s="6"/>
      <c r="AS2995" s="6"/>
      <c r="AT2995" s="6"/>
      <c r="AU2995" s="39"/>
      <c r="AV2995" s="39"/>
      <c r="AW2995" s="6"/>
      <c r="AX2995" s="6"/>
      <c r="AY2995" s="6"/>
      <c r="AZ2995" s="6"/>
      <c r="BA2995" s="6"/>
      <c r="BB2995" s="6"/>
      <c r="BC2995" s="6"/>
      <c r="BD2995" s="6"/>
      <c r="BE2995" s="6"/>
      <c r="BF2995" s="6"/>
      <c r="BG2995" s="6"/>
      <c r="BH2995" s="6"/>
      <c r="BI2995" s="6"/>
      <c r="BJ2995" s="6"/>
    </row>
    <row r="2996" spans="1:62" x14ac:dyDescent="0.3">
      <c r="A2996" s="9"/>
      <c r="B2996" s="76"/>
      <c r="C2996" s="9"/>
      <c r="D2996" s="9"/>
      <c r="E2996" s="9"/>
      <c r="F2996" s="15"/>
      <c r="G2996" s="5"/>
      <c r="H2996" s="5"/>
      <c r="I2996" s="9"/>
      <c r="J2996" s="9"/>
      <c r="K2996" s="9"/>
      <c r="L2996" s="9"/>
      <c r="M2996" s="9"/>
      <c r="N2996" s="9"/>
      <c r="O2996" s="9"/>
      <c r="P2996" s="9"/>
      <c r="Q2996" s="9"/>
      <c r="R2996" s="9"/>
      <c r="S2996" s="9"/>
      <c r="T2996" s="9"/>
      <c r="U2996" s="9"/>
      <c r="V2996" s="9"/>
      <c r="W2996" s="9"/>
      <c r="Y2996" s="17"/>
      <c r="AA2996" s="9"/>
      <c r="AB2996" s="9"/>
      <c r="AC2996" s="9"/>
      <c r="AD2996" s="9"/>
      <c r="AE2996" s="14"/>
      <c r="AF2996" s="14"/>
      <c r="AG2996" s="14"/>
      <c r="AH2996" s="14"/>
      <c r="AI2996" s="14"/>
      <c r="AJ2996" s="14"/>
      <c r="AK2996" s="6"/>
      <c r="AL2996" s="6"/>
      <c r="AM2996" s="6"/>
      <c r="AN2996" s="6"/>
      <c r="AO2996" s="6"/>
      <c r="AP2996" s="6"/>
      <c r="AQ2996" s="6"/>
      <c r="AR2996" s="6"/>
      <c r="AS2996" s="6"/>
      <c r="AT2996" s="6"/>
      <c r="AU2996" s="39"/>
      <c r="AV2996" s="39"/>
      <c r="AW2996" s="6"/>
      <c r="AX2996" s="6"/>
      <c r="AY2996" s="6"/>
      <c r="AZ2996" s="6"/>
      <c r="BA2996" s="6"/>
      <c r="BB2996" s="6"/>
      <c r="BC2996" s="6"/>
      <c r="BD2996" s="6"/>
      <c r="BE2996" s="6"/>
      <c r="BF2996" s="6"/>
      <c r="BG2996" s="6"/>
      <c r="BH2996" s="6"/>
      <c r="BI2996" s="6"/>
      <c r="BJ2996" s="6"/>
    </row>
    <row r="2997" spans="1:62" ht="13.5" customHeight="1" x14ac:dyDescent="0.35">
      <c r="A2997" s="120"/>
      <c r="B2997" s="19"/>
      <c r="C2997" s="1"/>
      <c r="D2997" s="9"/>
      <c r="E2997" s="1"/>
      <c r="F2997" s="15"/>
      <c r="G2997" s="37"/>
      <c r="H2997" s="5"/>
      <c r="I2997" s="22"/>
      <c r="J2997" s="22"/>
      <c r="K2997" s="22"/>
      <c r="L2997" s="60"/>
      <c r="M2997" s="60"/>
      <c r="N2997" s="60"/>
      <c r="O2997" s="60"/>
      <c r="P2997" s="60"/>
      <c r="Q2997" s="60"/>
      <c r="R2997" s="60"/>
      <c r="S2997" s="60"/>
      <c r="T2997" s="60"/>
      <c r="U2997" s="60"/>
      <c r="V2997" s="60"/>
      <c r="W2997" s="60"/>
      <c r="X2997" s="60"/>
      <c r="Y2997" s="59"/>
      <c r="Z2997" s="20"/>
      <c r="AA2997" s="60"/>
      <c r="AB2997" s="60"/>
      <c r="AC2997" s="60"/>
      <c r="AD2997" s="60"/>
      <c r="AE2997" s="22"/>
      <c r="AF2997" s="22"/>
      <c r="AG2997" s="22"/>
      <c r="AH2997" s="22"/>
      <c r="AI2997" s="22"/>
      <c r="AJ2997" s="22"/>
      <c r="AK2997" s="39"/>
      <c r="AL2997" s="39"/>
      <c r="AM2997" s="39"/>
      <c r="AN2997" s="39"/>
      <c r="AO2997" s="39"/>
      <c r="AP2997" s="39"/>
      <c r="AQ2997" s="39"/>
      <c r="AR2997" s="40"/>
      <c r="AS2997" s="39"/>
      <c r="AT2997" s="40"/>
      <c r="AU2997" s="39"/>
      <c r="AV2997" s="39"/>
      <c r="AW2997" s="39"/>
      <c r="AX2997" s="39"/>
      <c r="AY2997" s="39"/>
      <c r="AZ2997" s="40"/>
      <c r="BA2997" s="39"/>
      <c r="BB2997" s="40"/>
      <c r="BC2997" s="39"/>
      <c r="BD2997" s="40"/>
      <c r="BE2997" s="39"/>
      <c r="BF2997" s="39"/>
      <c r="BG2997" s="39"/>
      <c r="BH2997" s="56"/>
      <c r="BI2997" s="56"/>
      <c r="BJ2997" s="137"/>
    </row>
    <row r="2998" spans="1:62" x14ac:dyDescent="0.3">
      <c r="A2998" s="9"/>
      <c r="B2998" s="76"/>
      <c r="C2998" s="9"/>
      <c r="D2998" s="9"/>
      <c r="E2998" s="9"/>
      <c r="F2998" s="15"/>
      <c r="G2998" s="5"/>
      <c r="H2998" s="5"/>
      <c r="I2998" s="9"/>
      <c r="J2998" s="9"/>
      <c r="K2998" s="9"/>
      <c r="L2998" s="9"/>
      <c r="M2998" s="9"/>
      <c r="N2998" s="9"/>
      <c r="O2998" s="9"/>
      <c r="P2998" s="9"/>
      <c r="Q2998" s="9"/>
      <c r="R2998" s="9"/>
      <c r="S2998" s="9"/>
      <c r="T2998" s="9"/>
      <c r="U2998" s="9"/>
      <c r="V2998" s="8"/>
      <c r="W2998" s="8"/>
      <c r="X2998" s="7"/>
      <c r="Y2998" s="18"/>
      <c r="Z2998" s="7"/>
      <c r="AA2998" s="7"/>
      <c r="AB2998" s="7"/>
      <c r="AC2998" s="9"/>
      <c r="AD2998" s="8"/>
      <c r="AE2998" s="14"/>
      <c r="AF2998" s="14"/>
      <c r="AG2998" s="14"/>
      <c r="AH2998" s="14"/>
      <c r="AI2998" s="14"/>
      <c r="AJ2998" s="14"/>
      <c r="AK2998" s="5"/>
      <c r="AL2998" s="6"/>
      <c r="AM2998" s="5"/>
      <c r="AN2998" s="5"/>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row>
    <row r="2999" spans="1:62" ht="13.5" customHeight="1" x14ac:dyDescent="0.35">
      <c r="A2999" s="120"/>
      <c r="B2999" s="19"/>
      <c r="C2999" s="1"/>
      <c r="D2999" s="9"/>
      <c r="E2999" s="1"/>
      <c r="F2999" s="15"/>
      <c r="G2999" s="37"/>
      <c r="H2999" s="5"/>
      <c r="I2999" s="22"/>
      <c r="J2999" s="22"/>
      <c r="K2999" s="22"/>
      <c r="L2999" s="60"/>
      <c r="M2999" s="60"/>
      <c r="N2999" s="60"/>
      <c r="O2999" s="60"/>
      <c r="P2999" s="60"/>
      <c r="Q2999" s="60"/>
      <c r="R2999" s="60"/>
      <c r="S2999" s="60"/>
      <c r="T2999" s="60"/>
      <c r="U2999" s="60"/>
      <c r="V2999" s="60"/>
      <c r="W2999" s="60"/>
      <c r="X2999" s="60"/>
      <c r="Y2999" s="59"/>
      <c r="Z2999" s="20"/>
      <c r="AA2999" s="60"/>
      <c r="AB2999" s="60"/>
      <c r="AC2999" s="60"/>
      <c r="AD2999" s="60"/>
      <c r="AE2999" s="22"/>
      <c r="AF2999" s="22"/>
      <c r="AG2999" s="22"/>
      <c r="AH2999" s="22"/>
      <c r="AI2999" s="22"/>
      <c r="AJ2999" s="22"/>
      <c r="AK2999" s="39"/>
      <c r="AL2999" s="39"/>
      <c r="AM2999" s="39"/>
      <c r="AN2999" s="39"/>
      <c r="AO2999" s="39"/>
      <c r="AP2999" s="39"/>
      <c r="AQ2999" s="39"/>
      <c r="AR2999" s="40"/>
      <c r="AS2999" s="39"/>
      <c r="AT2999" s="40"/>
      <c r="AU2999" s="39"/>
      <c r="AV2999" s="39"/>
      <c r="AW2999" s="39"/>
      <c r="AX2999" s="39"/>
      <c r="AY2999" s="39"/>
      <c r="AZ2999" s="40"/>
      <c r="BA2999" s="39"/>
      <c r="BB2999" s="40"/>
      <c r="BC2999" s="39"/>
      <c r="BD2999" s="40"/>
      <c r="BE2999" s="39"/>
      <c r="BF2999" s="39"/>
      <c r="BG2999" s="39"/>
      <c r="BH2999" s="56"/>
      <c r="BI2999" s="56"/>
      <c r="BJ2999" s="133"/>
    </row>
    <row r="3000" spans="1:62" x14ac:dyDescent="0.3">
      <c r="A3000" s="9"/>
      <c r="B3000" s="76"/>
      <c r="C3000" s="9"/>
      <c r="D3000" s="9"/>
      <c r="E3000" s="9"/>
      <c r="F3000" s="15"/>
      <c r="G3000" s="5"/>
      <c r="H3000" s="5"/>
      <c r="I3000" s="9"/>
      <c r="J3000" s="9"/>
      <c r="K3000" s="9"/>
      <c r="L3000" s="9"/>
      <c r="M3000" s="9"/>
      <c r="N3000" s="9"/>
      <c r="O3000" s="9"/>
      <c r="P3000" s="9"/>
      <c r="Q3000" s="9"/>
      <c r="R3000" s="9"/>
      <c r="S3000" s="9"/>
      <c r="T3000" s="9"/>
      <c r="U3000" s="9"/>
      <c r="V3000" s="9"/>
      <c r="W3000" s="9"/>
      <c r="Y3000" s="17"/>
      <c r="AA3000" s="9"/>
      <c r="AB3000" s="9"/>
      <c r="AC3000" s="9"/>
      <c r="AD3000" s="9"/>
      <c r="AE3000" s="14"/>
      <c r="AF3000" s="14"/>
      <c r="AG3000" s="14"/>
      <c r="AH3000" s="14"/>
      <c r="AI3000" s="14"/>
      <c r="AJ3000" s="14"/>
      <c r="AK3000" s="6"/>
      <c r="AL3000" s="6"/>
      <c r="AM3000" s="6"/>
      <c r="AN3000" s="6"/>
      <c r="AO3000" s="6"/>
      <c r="AP3000" s="6"/>
      <c r="AQ3000" s="6"/>
      <c r="AR3000" s="6"/>
      <c r="AS3000" s="6"/>
      <c r="AT3000" s="6"/>
      <c r="AU3000" s="39"/>
      <c r="AV3000" s="39"/>
      <c r="AW3000" s="6"/>
      <c r="AX3000" s="6"/>
      <c r="AY3000" s="6"/>
      <c r="AZ3000" s="6"/>
      <c r="BA3000" s="6"/>
      <c r="BB3000" s="6"/>
      <c r="BC3000" s="6"/>
      <c r="BD3000" s="6"/>
      <c r="BE3000" s="6"/>
      <c r="BF3000" s="6"/>
      <c r="BG3000" s="6"/>
      <c r="BH3000" s="6"/>
      <c r="BI3000" s="6"/>
      <c r="BJ3000" s="6"/>
    </row>
    <row r="3001" spans="1:62" x14ac:dyDescent="0.3">
      <c r="A3001" s="9"/>
      <c r="B3001" s="76"/>
      <c r="C3001" s="9"/>
      <c r="D3001" s="9"/>
      <c r="E3001" s="9"/>
      <c r="F3001" s="15"/>
      <c r="G3001" s="5"/>
      <c r="H3001" s="5"/>
      <c r="I3001" s="9"/>
      <c r="J3001" s="9"/>
      <c r="K3001" s="9"/>
      <c r="L3001" s="9"/>
      <c r="M3001" s="9"/>
      <c r="N3001" s="9"/>
      <c r="O3001" s="9"/>
      <c r="P3001" s="9"/>
      <c r="Q3001" s="9"/>
      <c r="R3001" s="9"/>
      <c r="S3001" s="9"/>
      <c r="T3001" s="9"/>
      <c r="U3001" s="9"/>
      <c r="V3001" s="9"/>
      <c r="W3001" s="9"/>
      <c r="Y3001" s="17"/>
      <c r="AA3001" s="9"/>
      <c r="AB3001" s="9"/>
      <c r="AC3001" s="9"/>
      <c r="AD3001" s="9"/>
      <c r="AE3001" s="14"/>
      <c r="AF3001" s="14"/>
      <c r="AG3001" s="14"/>
      <c r="AH3001" s="14"/>
      <c r="AI3001" s="14"/>
      <c r="AJ3001" s="14"/>
      <c r="AK3001" s="6"/>
      <c r="AL3001" s="6"/>
      <c r="AM3001" s="6"/>
      <c r="AN3001" s="6"/>
      <c r="AO3001" s="6"/>
      <c r="AP3001" s="6"/>
      <c r="AQ3001" s="6"/>
      <c r="AR3001" s="6"/>
      <c r="AS3001" s="6"/>
      <c r="AT3001" s="6"/>
      <c r="AU3001" s="39"/>
      <c r="AV3001" s="39"/>
      <c r="AW3001" s="6"/>
      <c r="AX3001" s="6"/>
      <c r="AY3001" s="6"/>
      <c r="AZ3001" s="6"/>
      <c r="BA3001" s="6"/>
      <c r="BB3001" s="6"/>
      <c r="BC3001" s="6"/>
      <c r="BD3001" s="6"/>
      <c r="BE3001" s="6"/>
      <c r="BF3001" s="6"/>
      <c r="BG3001" s="6"/>
      <c r="BH3001" s="6"/>
      <c r="BI3001" s="6"/>
      <c r="BJ3001" s="6"/>
    </row>
    <row r="3002" spans="1:62" x14ac:dyDescent="0.3">
      <c r="A3002" s="9"/>
      <c r="B3002" s="76"/>
      <c r="C3002" s="9"/>
      <c r="D3002" s="9"/>
      <c r="E3002" s="9"/>
      <c r="F3002" s="15"/>
      <c r="G3002" s="5"/>
      <c r="H3002" s="5"/>
      <c r="I3002" s="9"/>
      <c r="J3002" s="9"/>
      <c r="K3002" s="9"/>
      <c r="L3002" s="9"/>
      <c r="M3002" s="9"/>
      <c r="N3002" s="9"/>
      <c r="O3002" s="9"/>
      <c r="P3002" s="9"/>
      <c r="Q3002" s="9"/>
      <c r="R3002" s="9"/>
      <c r="S3002" s="9"/>
      <c r="T3002" s="9"/>
      <c r="U3002" s="9"/>
      <c r="V3002" s="9"/>
      <c r="W3002" s="9"/>
      <c r="Y3002" s="17"/>
      <c r="AA3002" s="9"/>
      <c r="AB3002" s="9"/>
      <c r="AC3002" s="9"/>
      <c r="AD3002" s="9"/>
      <c r="AE3002" s="14"/>
      <c r="AF3002" s="14"/>
      <c r="AG3002" s="14"/>
      <c r="AH3002" s="14"/>
      <c r="AI3002" s="14"/>
      <c r="AJ3002" s="14"/>
      <c r="AK3002" s="6"/>
      <c r="AL3002" s="6"/>
      <c r="AM3002" s="6"/>
      <c r="AN3002" s="6"/>
      <c r="AO3002" s="6"/>
      <c r="AP3002" s="6"/>
      <c r="AQ3002" s="6"/>
      <c r="AR3002" s="6"/>
      <c r="AS3002" s="6"/>
      <c r="AT3002" s="6"/>
      <c r="AU3002" s="39"/>
      <c r="AV3002" s="39"/>
      <c r="AW3002" s="6"/>
      <c r="AX3002" s="6"/>
      <c r="AY3002" s="6"/>
      <c r="AZ3002" s="6"/>
      <c r="BA3002" s="6"/>
      <c r="BB3002" s="6"/>
      <c r="BC3002" s="6"/>
      <c r="BD3002" s="6"/>
      <c r="BE3002" s="6"/>
      <c r="BF3002" s="6"/>
      <c r="BG3002" s="6"/>
      <c r="BH3002" s="6"/>
      <c r="BI3002" s="6"/>
      <c r="BJ3002" s="6"/>
    </row>
    <row r="3003" spans="1:62" x14ac:dyDescent="0.3">
      <c r="A3003" s="135"/>
      <c r="B3003" s="76"/>
      <c r="C3003" s="9"/>
      <c r="D3003" s="9"/>
      <c r="E3003" s="9"/>
      <c r="F3003" s="15"/>
      <c r="G3003" s="5"/>
      <c r="H3003" s="5"/>
      <c r="I3003" s="9"/>
      <c r="J3003" s="9"/>
      <c r="K3003" s="9"/>
      <c r="L3003" s="9"/>
      <c r="M3003" s="9"/>
      <c r="N3003" s="9"/>
      <c r="O3003" s="9"/>
      <c r="P3003" s="9"/>
      <c r="Q3003" s="9"/>
      <c r="R3003" s="9"/>
      <c r="S3003" s="9"/>
      <c r="T3003" s="9"/>
      <c r="U3003" s="9"/>
      <c r="V3003" s="8"/>
      <c r="W3003" s="8"/>
      <c r="X3003" s="7"/>
      <c r="Y3003" s="18"/>
      <c r="Z3003" s="7"/>
      <c r="AA3003" s="7"/>
      <c r="AB3003" s="7"/>
      <c r="AC3003" s="9"/>
      <c r="AD3003" s="8"/>
      <c r="AE3003" s="14"/>
      <c r="AF3003" s="14"/>
      <c r="AG3003" s="14"/>
      <c r="AH3003" s="14"/>
      <c r="AI3003" s="14"/>
      <c r="AJ3003" s="14"/>
      <c r="AK3003" s="136"/>
      <c r="AL3003" s="6"/>
      <c r="AM3003" s="5"/>
      <c r="AN3003" s="5"/>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row>
    <row r="3004" spans="1:62" x14ac:dyDescent="0.3">
      <c r="A3004" s="9"/>
      <c r="B3004" s="76"/>
      <c r="C3004" s="9"/>
      <c r="D3004" s="9"/>
      <c r="E3004" s="9"/>
      <c r="F3004" s="15"/>
      <c r="G3004" s="5"/>
      <c r="H3004" s="5"/>
      <c r="I3004" s="9"/>
      <c r="J3004" s="9"/>
      <c r="K3004" s="9"/>
      <c r="L3004" s="9"/>
      <c r="M3004" s="9"/>
      <c r="N3004" s="9"/>
      <c r="O3004" s="9"/>
      <c r="P3004" s="9"/>
      <c r="Q3004" s="9"/>
      <c r="R3004" s="9"/>
      <c r="S3004" s="9"/>
      <c r="T3004" s="9"/>
      <c r="U3004" s="9"/>
      <c r="V3004" s="9"/>
      <c r="W3004" s="9"/>
      <c r="Y3004" s="17"/>
      <c r="AA3004" s="9"/>
      <c r="AB3004" s="9"/>
      <c r="AC3004" s="9"/>
      <c r="AD3004" s="9"/>
      <c r="AE3004" s="14"/>
      <c r="AF3004" s="14"/>
      <c r="AG3004" s="14"/>
      <c r="AH3004" s="14"/>
      <c r="AI3004" s="14"/>
      <c r="AJ3004" s="14"/>
      <c r="AK3004" s="6"/>
      <c r="AL3004" s="6"/>
      <c r="AM3004" s="6"/>
      <c r="AN3004" s="6"/>
      <c r="AO3004" s="6"/>
      <c r="AP3004" s="6"/>
      <c r="AQ3004" s="6"/>
      <c r="AR3004" s="6"/>
      <c r="AS3004" s="6"/>
      <c r="AT3004" s="6"/>
      <c r="AU3004" s="39"/>
      <c r="AV3004" s="39"/>
      <c r="AW3004" s="6"/>
      <c r="AX3004" s="6"/>
      <c r="AY3004" s="6"/>
      <c r="AZ3004" s="6"/>
      <c r="BA3004" s="6"/>
      <c r="BB3004" s="6"/>
      <c r="BC3004" s="6"/>
      <c r="BD3004" s="6"/>
      <c r="BE3004" s="6"/>
      <c r="BF3004" s="6"/>
      <c r="BG3004" s="6"/>
      <c r="BH3004" s="6"/>
      <c r="BI3004" s="6"/>
      <c r="BJ3004" s="6"/>
    </row>
    <row r="3005" spans="1:62" ht="13.5" customHeight="1" x14ac:dyDescent="0.35">
      <c r="A3005" s="120"/>
      <c r="B3005" s="76"/>
      <c r="C3005" s="1"/>
      <c r="D3005" s="9"/>
      <c r="E3005" s="1"/>
      <c r="F3005" s="15"/>
      <c r="G3005" s="5"/>
      <c r="H3005" s="5"/>
      <c r="I3005" s="22"/>
      <c r="J3005" s="22"/>
      <c r="K3005" s="22"/>
      <c r="L3005" s="60"/>
      <c r="M3005" s="60"/>
      <c r="N3005" s="60"/>
      <c r="O3005" s="60"/>
      <c r="P3005" s="60"/>
      <c r="Q3005" s="60"/>
      <c r="R3005" s="60"/>
      <c r="S3005" s="60"/>
      <c r="T3005" s="60"/>
      <c r="U3005" s="60"/>
      <c r="V3005" s="60"/>
      <c r="W3005" s="60"/>
      <c r="X3005" s="60"/>
      <c r="Y3005" s="59"/>
      <c r="Z3005" s="20"/>
      <c r="AA3005" s="60"/>
      <c r="AB3005" s="60"/>
      <c r="AC3005" s="60"/>
      <c r="AD3005" s="60"/>
      <c r="AE3005" s="22"/>
      <c r="AF3005" s="22"/>
      <c r="AG3005" s="22"/>
      <c r="AH3005" s="22"/>
      <c r="AI3005" s="22"/>
      <c r="AJ3005" s="22"/>
      <c r="AK3005" s="39"/>
      <c r="AL3005" s="39"/>
      <c r="AM3005" s="39"/>
      <c r="AN3005" s="39"/>
      <c r="AO3005" s="39"/>
      <c r="AP3005" s="39"/>
      <c r="AQ3005" s="39"/>
      <c r="AR3005" s="40"/>
      <c r="AS3005" s="39"/>
      <c r="AT3005" s="40"/>
      <c r="AU3005" s="39"/>
      <c r="AV3005" s="39"/>
      <c r="AW3005" s="39"/>
      <c r="AX3005" s="39"/>
      <c r="AY3005" s="39"/>
      <c r="AZ3005" s="40"/>
      <c r="BA3005" s="39"/>
      <c r="BB3005" s="40"/>
      <c r="BC3005" s="39"/>
      <c r="BD3005" s="40"/>
      <c r="BE3005" s="39"/>
      <c r="BF3005" s="39"/>
      <c r="BG3005" s="39"/>
      <c r="BH3005" s="56"/>
      <c r="BI3005" s="56"/>
      <c r="BJ3005" s="133"/>
    </row>
    <row r="3006" spans="1:62" x14ac:dyDescent="0.3">
      <c r="A3006" s="9"/>
      <c r="B3006" s="76"/>
      <c r="C3006" s="9"/>
      <c r="D3006" s="9"/>
      <c r="E3006" s="9"/>
      <c r="F3006" s="15"/>
      <c r="G3006" s="5"/>
      <c r="H3006" s="5"/>
      <c r="I3006" s="9"/>
      <c r="J3006" s="9"/>
      <c r="K3006" s="9"/>
      <c r="L3006" s="9"/>
      <c r="M3006" s="9"/>
      <c r="N3006" s="9"/>
      <c r="O3006" s="9"/>
      <c r="P3006" s="9"/>
      <c r="Q3006" s="9"/>
      <c r="R3006" s="9"/>
      <c r="S3006" s="9"/>
      <c r="T3006" s="9"/>
      <c r="U3006" s="9"/>
      <c r="V3006" s="8"/>
      <c r="W3006" s="8"/>
      <c r="X3006" s="7"/>
      <c r="Y3006" s="18"/>
      <c r="Z3006" s="7"/>
      <c r="AA3006" s="7"/>
      <c r="AB3006" s="7"/>
      <c r="AC3006" s="9"/>
      <c r="AD3006" s="8"/>
      <c r="AE3006" s="14"/>
      <c r="AF3006" s="14"/>
      <c r="AG3006" s="14"/>
      <c r="AH3006" s="14"/>
      <c r="AI3006" s="14"/>
      <c r="AJ3006" s="14"/>
      <c r="AK3006" s="5"/>
      <c r="AL3006" s="6"/>
      <c r="AM3006" s="5"/>
      <c r="AN3006" s="5"/>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row>
    <row r="3007" spans="1:62" ht="13.5" customHeight="1" x14ac:dyDescent="0.35">
      <c r="A3007" s="120"/>
      <c r="B3007" s="19"/>
      <c r="C3007" s="1"/>
      <c r="D3007" s="9"/>
      <c r="E3007" s="1"/>
      <c r="F3007" s="15"/>
      <c r="G3007" s="37"/>
      <c r="H3007" s="5"/>
      <c r="I3007" s="22"/>
      <c r="J3007" s="22"/>
      <c r="K3007" s="22"/>
      <c r="L3007" s="60"/>
      <c r="M3007" s="60"/>
      <c r="N3007" s="60"/>
      <c r="O3007" s="60"/>
      <c r="P3007" s="60"/>
      <c r="Q3007" s="60"/>
      <c r="R3007" s="60"/>
      <c r="S3007" s="60"/>
      <c r="T3007" s="60"/>
      <c r="U3007" s="60"/>
      <c r="V3007" s="60"/>
      <c r="W3007" s="60"/>
      <c r="X3007" s="60"/>
      <c r="Y3007" s="59"/>
      <c r="Z3007" s="20"/>
      <c r="AA3007" s="60"/>
      <c r="AB3007" s="60"/>
      <c r="AC3007" s="60"/>
      <c r="AD3007" s="60"/>
      <c r="AE3007" s="22"/>
      <c r="AF3007" s="22"/>
      <c r="AG3007" s="22"/>
      <c r="AH3007" s="22"/>
      <c r="AI3007" s="22"/>
      <c r="AJ3007" s="22"/>
      <c r="AK3007" s="39"/>
      <c r="AL3007" s="39"/>
      <c r="AM3007" s="39"/>
      <c r="AN3007" s="39"/>
      <c r="AO3007" s="39"/>
      <c r="AP3007" s="39"/>
      <c r="AQ3007" s="39"/>
      <c r="AR3007" s="40"/>
      <c r="AS3007" s="39"/>
      <c r="AT3007" s="40"/>
      <c r="AU3007" s="39"/>
      <c r="AV3007" s="39"/>
      <c r="AW3007" s="39"/>
      <c r="AX3007" s="39"/>
      <c r="AY3007" s="39"/>
      <c r="AZ3007" s="40"/>
      <c r="BA3007" s="39"/>
      <c r="BB3007" s="40"/>
      <c r="BC3007" s="39"/>
      <c r="BD3007" s="40"/>
      <c r="BE3007" s="39"/>
      <c r="BF3007" s="39"/>
      <c r="BG3007" s="39"/>
      <c r="BH3007" s="56"/>
      <c r="BI3007" s="56"/>
      <c r="BJ3007" s="133"/>
    </row>
    <row r="3008" spans="1:62" x14ac:dyDescent="0.3">
      <c r="A3008" s="9"/>
      <c r="B3008" s="76"/>
      <c r="C3008" s="9"/>
      <c r="D3008" s="9"/>
      <c r="E3008" s="9"/>
      <c r="F3008" s="15"/>
      <c r="G3008" s="5"/>
      <c r="H3008" s="5"/>
      <c r="I3008" s="9"/>
      <c r="J3008" s="9"/>
      <c r="K3008" s="9"/>
      <c r="L3008" s="9"/>
      <c r="M3008" s="9"/>
      <c r="N3008" s="9"/>
      <c r="O3008" s="9"/>
      <c r="P3008" s="9"/>
      <c r="Q3008" s="9"/>
      <c r="R3008" s="9"/>
      <c r="S3008" s="9"/>
      <c r="T3008" s="9"/>
      <c r="U3008" s="9"/>
      <c r="V3008" s="8"/>
      <c r="W3008" s="8"/>
      <c r="X3008" s="7"/>
      <c r="Y3008" s="18"/>
      <c r="Z3008" s="7"/>
      <c r="AA3008" s="7"/>
      <c r="AB3008" s="7"/>
      <c r="AC3008" s="9"/>
      <c r="AD3008" s="8"/>
      <c r="AE3008" s="14"/>
      <c r="AF3008" s="14"/>
      <c r="AG3008" s="14"/>
      <c r="AH3008" s="14"/>
      <c r="AI3008" s="14"/>
      <c r="AJ3008" s="14"/>
      <c r="AK3008" s="5"/>
      <c r="AL3008" s="6"/>
      <c r="AM3008" s="5"/>
      <c r="AN3008" s="5"/>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row>
    <row r="3009" spans="1:62" x14ac:dyDescent="0.3">
      <c r="A3009" s="9"/>
      <c r="B3009" s="76"/>
      <c r="C3009" s="9"/>
      <c r="D3009" s="9"/>
      <c r="E3009" s="9"/>
      <c r="F3009" s="15"/>
      <c r="G3009" s="5"/>
      <c r="H3009" s="5"/>
      <c r="I3009" s="9"/>
      <c r="J3009" s="9"/>
      <c r="K3009" s="9"/>
      <c r="L3009" s="9"/>
      <c r="M3009" s="9"/>
      <c r="N3009" s="9"/>
      <c r="O3009" s="9"/>
      <c r="P3009" s="9"/>
      <c r="Q3009" s="9"/>
      <c r="R3009" s="9"/>
      <c r="S3009" s="9"/>
      <c r="T3009" s="9"/>
      <c r="U3009" s="9"/>
      <c r="V3009" s="9"/>
      <c r="W3009" s="9"/>
      <c r="Y3009" s="17"/>
      <c r="AA3009" s="9"/>
      <c r="AB3009" s="9"/>
      <c r="AC3009" s="9"/>
      <c r="AD3009" s="9"/>
      <c r="AE3009" s="14"/>
      <c r="AF3009" s="14"/>
      <c r="AG3009" s="14"/>
      <c r="AH3009" s="14"/>
      <c r="AI3009" s="14"/>
      <c r="AJ3009" s="14"/>
      <c r="AK3009" s="6"/>
      <c r="AL3009" s="6"/>
      <c r="AM3009" s="6"/>
      <c r="AN3009" s="6"/>
      <c r="AO3009" s="6"/>
      <c r="AP3009" s="6"/>
      <c r="AQ3009" s="6"/>
      <c r="AR3009" s="6"/>
      <c r="AS3009" s="6"/>
      <c r="AT3009" s="6"/>
      <c r="AU3009" s="39"/>
      <c r="AV3009" s="39"/>
      <c r="AW3009" s="6"/>
      <c r="AX3009" s="6"/>
      <c r="AY3009" s="6"/>
      <c r="AZ3009" s="6"/>
      <c r="BA3009" s="6"/>
      <c r="BB3009" s="6"/>
      <c r="BC3009" s="6"/>
      <c r="BD3009" s="6"/>
      <c r="BE3009" s="6"/>
      <c r="BF3009" s="6"/>
      <c r="BG3009" s="6"/>
      <c r="BH3009" s="6"/>
      <c r="BI3009" s="6"/>
      <c r="BJ3009" s="6"/>
    </row>
    <row r="3010" spans="1:62" x14ac:dyDescent="0.3">
      <c r="A3010" s="9"/>
      <c r="B3010" s="76"/>
      <c r="C3010" s="9"/>
      <c r="D3010" s="9"/>
      <c r="E3010" s="9"/>
      <c r="F3010" s="15"/>
      <c r="G3010" s="5"/>
      <c r="H3010" s="5"/>
      <c r="I3010" s="9"/>
      <c r="J3010" s="9"/>
      <c r="K3010" s="9"/>
      <c r="L3010" s="9"/>
      <c r="M3010" s="9"/>
      <c r="N3010" s="9"/>
      <c r="O3010" s="9"/>
      <c r="P3010" s="9"/>
      <c r="Q3010" s="9"/>
      <c r="R3010" s="9"/>
      <c r="S3010" s="9"/>
      <c r="T3010" s="9"/>
      <c r="U3010" s="9"/>
      <c r="V3010" s="9"/>
      <c r="W3010" s="9"/>
      <c r="Y3010" s="17"/>
      <c r="AA3010" s="9"/>
      <c r="AB3010" s="9"/>
      <c r="AC3010" s="9"/>
      <c r="AD3010" s="9"/>
      <c r="AE3010" s="14"/>
      <c r="AF3010" s="14"/>
      <c r="AG3010" s="14"/>
      <c r="AH3010" s="14"/>
      <c r="AI3010" s="14"/>
      <c r="AJ3010" s="14"/>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row>
    <row r="3011" spans="1:62" x14ac:dyDescent="0.3">
      <c r="A3011" s="135"/>
      <c r="B3011" s="76"/>
      <c r="C3011" s="9"/>
      <c r="D3011" s="9"/>
      <c r="E3011" s="9"/>
      <c r="F3011" s="15"/>
      <c r="G3011" s="5"/>
      <c r="H3011" s="5"/>
      <c r="I3011" s="9"/>
      <c r="J3011" s="9"/>
      <c r="K3011" s="9"/>
      <c r="L3011" s="9"/>
      <c r="M3011" s="9"/>
      <c r="N3011" s="9"/>
      <c r="O3011" s="9"/>
      <c r="P3011" s="9"/>
      <c r="Q3011" s="9"/>
      <c r="R3011" s="9"/>
      <c r="S3011" s="9"/>
      <c r="T3011" s="9"/>
      <c r="U3011" s="9"/>
      <c r="V3011" s="8"/>
      <c r="W3011" s="8"/>
      <c r="X3011" s="7"/>
      <c r="Y3011" s="18"/>
      <c r="Z3011" s="7"/>
      <c r="AA3011" s="7"/>
      <c r="AB3011" s="7"/>
      <c r="AC3011" s="9"/>
      <c r="AD3011" s="8"/>
      <c r="AE3011" s="14"/>
      <c r="AF3011" s="14"/>
      <c r="AG3011" s="14"/>
      <c r="AH3011" s="14"/>
      <c r="AI3011" s="14"/>
      <c r="AJ3011" s="14"/>
      <c r="AK3011" s="136"/>
      <c r="AL3011" s="6"/>
      <c r="AM3011" s="5"/>
      <c r="AN3011" s="5"/>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row>
    <row r="3012" spans="1:62" ht="13.5" customHeight="1" x14ac:dyDescent="0.35">
      <c r="A3012" s="120"/>
      <c r="B3012" s="19"/>
      <c r="C3012" s="1"/>
      <c r="D3012" s="9"/>
      <c r="E3012" s="1"/>
      <c r="F3012" s="15"/>
      <c r="G3012" s="37"/>
      <c r="H3012" s="5"/>
      <c r="I3012" s="22"/>
      <c r="J3012" s="22"/>
      <c r="K3012" s="22"/>
      <c r="L3012" s="60"/>
      <c r="M3012" s="60"/>
      <c r="N3012" s="60"/>
      <c r="O3012" s="60"/>
      <c r="P3012" s="60"/>
      <c r="Q3012" s="60"/>
      <c r="R3012" s="60"/>
      <c r="S3012" s="60"/>
      <c r="T3012" s="60"/>
      <c r="U3012" s="60"/>
      <c r="V3012" s="60"/>
      <c r="W3012" s="60"/>
      <c r="X3012" s="60"/>
      <c r="Y3012" s="59"/>
      <c r="Z3012" s="20"/>
      <c r="AA3012" s="60"/>
      <c r="AB3012" s="60"/>
      <c r="AC3012" s="60"/>
      <c r="AD3012" s="60"/>
      <c r="AE3012" s="22"/>
      <c r="AF3012" s="22"/>
      <c r="AG3012" s="22"/>
      <c r="AH3012" s="22"/>
      <c r="AI3012" s="22"/>
      <c r="AJ3012" s="22"/>
      <c r="AK3012" s="39"/>
      <c r="AL3012" s="39"/>
      <c r="AM3012" s="39"/>
      <c r="AN3012" s="39"/>
      <c r="AO3012" s="39"/>
      <c r="AP3012" s="39"/>
      <c r="AQ3012" s="39"/>
      <c r="AR3012" s="40"/>
      <c r="AS3012" s="39"/>
      <c r="AT3012" s="40"/>
      <c r="AU3012" s="39"/>
      <c r="AV3012" s="39"/>
      <c r="AW3012" s="39"/>
      <c r="AX3012" s="39"/>
      <c r="AY3012" s="39"/>
      <c r="AZ3012" s="40"/>
      <c r="BA3012" s="39"/>
      <c r="BB3012" s="40"/>
      <c r="BC3012" s="39"/>
      <c r="BD3012" s="40"/>
      <c r="BE3012" s="39"/>
      <c r="BF3012" s="39"/>
      <c r="BG3012" s="39"/>
      <c r="BH3012" s="56"/>
      <c r="BI3012" s="56"/>
      <c r="BJ3012" s="133"/>
    </row>
    <row r="3013" spans="1:62" ht="13.5" customHeight="1" x14ac:dyDescent="0.35">
      <c r="A3013" s="120"/>
      <c r="B3013" s="19"/>
      <c r="C3013" s="1"/>
      <c r="D3013" s="9"/>
      <c r="E3013" s="1"/>
      <c r="F3013" s="15"/>
      <c r="G3013" s="37"/>
      <c r="H3013" s="5"/>
      <c r="I3013" s="22"/>
      <c r="J3013" s="22"/>
      <c r="K3013" s="22"/>
      <c r="L3013" s="60"/>
      <c r="M3013" s="60"/>
      <c r="N3013" s="60"/>
      <c r="O3013" s="60"/>
      <c r="P3013" s="60"/>
      <c r="Q3013" s="60"/>
      <c r="R3013" s="60"/>
      <c r="S3013" s="60"/>
      <c r="T3013" s="60"/>
      <c r="U3013" s="60"/>
      <c r="V3013" s="60"/>
      <c r="W3013" s="60"/>
      <c r="X3013" s="60"/>
      <c r="Y3013" s="59"/>
      <c r="Z3013" s="20"/>
      <c r="AA3013" s="60"/>
      <c r="AB3013" s="60"/>
      <c r="AC3013" s="60"/>
      <c r="AD3013" s="60"/>
      <c r="AE3013" s="22"/>
      <c r="AF3013" s="22"/>
      <c r="AG3013" s="22"/>
      <c r="AH3013" s="22"/>
      <c r="AI3013" s="22"/>
      <c r="AJ3013" s="22"/>
      <c r="AK3013" s="39"/>
      <c r="AL3013" s="39"/>
      <c r="AM3013" s="39"/>
      <c r="AN3013" s="39"/>
      <c r="AO3013" s="39"/>
      <c r="AP3013" s="39"/>
      <c r="AQ3013" s="39"/>
      <c r="AR3013" s="40"/>
      <c r="AS3013" s="39"/>
      <c r="AT3013" s="40"/>
      <c r="AU3013" s="39"/>
      <c r="AV3013" s="39"/>
      <c r="AW3013" s="39"/>
      <c r="AX3013" s="39"/>
      <c r="AY3013" s="39"/>
      <c r="AZ3013" s="40"/>
      <c r="BA3013" s="39"/>
      <c r="BB3013" s="40"/>
      <c r="BC3013" s="39"/>
      <c r="BD3013" s="40"/>
      <c r="BE3013" s="39"/>
      <c r="BF3013" s="39"/>
      <c r="BG3013" s="39"/>
      <c r="BH3013" s="56"/>
      <c r="BI3013" s="56"/>
      <c r="BJ3013" s="133"/>
    </row>
    <row r="3014" spans="1:62" x14ac:dyDescent="0.3">
      <c r="A3014" s="9"/>
      <c r="B3014" s="76"/>
      <c r="C3014" s="9"/>
      <c r="D3014" s="9"/>
      <c r="E3014" s="9"/>
      <c r="F3014" s="15"/>
      <c r="G3014" s="5"/>
      <c r="H3014" s="5"/>
      <c r="I3014" s="9"/>
      <c r="J3014" s="9"/>
      <c r="K3014" s="9"/>
      <c r="L3014" s="9"/>
      <c r="M3014" s="9"/>
      <c r="N3014" s="9"/>
      <c r="O3014" s="9"/>
      <c r="P3014" s="9"/>
      <c r="Q3014" s="9"/>
      <c r="R3014" s="9"/>
      <c r="S3014" s="9"/>
      <c r="T3014" s="9"/>
      <c r="U3014" s="9"/>
      <c r="V3014" s="8"/>
      <c r="W3014" s="8"/>
      <c r="X3014" s="7"/>
      <c r="Y3014" s="18"/>
      <c r="Z3014" s="7"/>
      <c r="AA3014" s="7"/>
      <c r="AB3014" s="7"/>
      <c r="AC3014" s="9"/>
      <c r="AD3014" s="8"/>
      <c r="AE3014" s="14"/>
      <c r="AF3014" s="14"/>
      <c r="AG3014" s="14"/>
      <c r="AH3014" s="14"/>
      <c r="AI3014" s="14"/>
      <c r="AJ3014" s="14"/>
      <c r="AK3014" s="5"/>
      <c r="AL3014" s="6"/>
      <c r="AM3014" s="5"/>
      <c r="AN3014" s="5"/>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row>
    <row r="3015" spans="1:62" ht="13.5" customHeight="1" x14ac:dyDescent="0.35">
      <c r="A3015" s="120"/>
      <c r="B3015" s="19"/>
      <c r="C3015" s="1"/>
      <c r="D3015" s="9"/>
      <c r="E3015" s="1"/>
      <c r="F3015" s="15"/>
      <c r="G3015" s="37"/>
      <c r="H3015" s="5"/>
      <c r="I3015" s="22"/>
      <c r="J3015" s="22"/>
      <c r="K3015" s="22"/>
      <c r="L3015" s="60"/>
      <c r="M3015" s="60"/>
      <c r="N3015" s="60"/>
      <c r="O3015" s="60"/>
      <c r="P3015" s="60"/>
      <c r="Q3015" s="60"/>
      <c r="R3015" s="60"/>
      <c r="S3015" s="60"/>
      <c r="T3015" s="60"/>
      <c r="U3015" s="60"/>
      <c r="V3015" s="60"/>
      <c r="W3015" s="60"/>
      <c r="X3015" s="60"/>
      <c r="Y3015" s="59"/>
      <c r="Z3015" s="20"/>
      <c r="AA3015" s="60"/>
      <c r="AB3015" s="60"/>
      <c r="AC3015" s="60"/>
      <c r="AD3015" s="60"/>
      <c r="AE3015" s="22"/>
      <c r="AF3015" s="22"/>
      <c r="AG3015" s="22"/>
      <c r="AH3015" s="22"/>
      <c r="AI3015" s="22"/>
      <c r="AJ3015" s="22"/>
      <c r="AK3015" s="39"/>
      <c r="AL3015" s="39"/>
      <c r="AM3015" s="39"/>
      <c r="AN3015" s="39"/>
      <c r="AO3015" s="39"/>
      <c r="AP3015" s="39"/>
      <c r="AQ3015" s="39"/>
      <c r="AR3015" s="40"/>
      <c r="AS3015" s="39"/>
      <c r="AT3015" s="40"/>
      <c r="AU3015" s="39"/>
      <c r="AV3015" s="39"/>
      <c r="AW3015" s="39"/>
      <c r="AX3015" s="39"/>
      <c r="AY3015" s="39"/>
      <c r="AZ3015" s="40"/>
      <c r="BA3015" s="39"/>
      <c r="BB3015" s="40"/>
      <c r="BC3015" s="39"/>
      <c r="BD3015" s="40"/>
      <c r="BE3015" s="39"/>
      <c r="BF3015" s="39"/>
      <c r="BG3015" s="39"/>
      <c r="BH3015" s="56"/>
      <c r="BI3015" s="56"/>
      <c r="BJ3015" s="133"/>
    </row>
    <row r="3016" spans="1:62" x14ac:dyDescent="0.3">
      <c r="A3016" s="135"/>
      <c r="B3016" s="76"/>
      <c r="C3016" s="9"/>
      <c r="D3016" s="9"/>
      <c r="E3016" s="9"/>
      <c r="F3016" s="15"/>
      <c r="G3016" s="5"/>
      <c r="H3016" s="5"/>
      <c r="I3016" s="9"/>
      <c r="J3016" s="9"/>
      <c r="K3016" s="9"/>
      <c r="L3016" s="9"/>
      <c r="M3016" s="9"/>
      <c r="N3016" s="9"/>
      <c r="O3016" s="9"/>
      <c r="P3016" s="9"/>
      <c r="Q3016" s="9"/>
      <c r="R3016" s="9"/>
      <c r="S3016" s="9"/>
      <c r="T3016" s="9"/>
      <c r="U3016" s="9"/>
      <c r="V3016" s="8"/>
      <c r="W3016" s="8"/>
      <c r="X3016" s="7"/>
      <c r="Y3016" s="18"/>
      <c r="Z3016" s="7"/>
      <c r="AA3016" s="7"/>
      <c r="AB3016" s="7"/>
      <c r="AC3016" s="9"/>
      <c r="AD3016" s="8"/>
      <c r="AE3016" s="14"/>
      <c r="AF3016" s="14"/>
      <c r="AG3016" s="14"/>
      <c r="AH3016" s="14"/>
      <c r="AI3016" s="14"/>
      <c r="AJ3016" s="14"/>
      <c r="AK3016" s="136"/>
      <c r="AL3016" s="6"/>
      <c r="AM3016" s="5"/>
      <c r="AN3016" s="5"/>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row>
    <row r="3017" spans="1:62" ht="13.5" customHeight="1" x14ac:dyDescent="0.35">
      <c r="A3017" s="120"/>
      <c r="B3017" s="19"/>
      <c r="C3017" s="1"/>
      <c r="D3017" s="9"/>
      <c r="E3017" s="1"/>
      <c r="F3017" s="15"/>
      <c r="G3017" s="37"/>
      <c r="H3017" s="5"/>
      <c r="I3017" s="22"/>
      <c r="J3017" s="22"/>
      <c r="K3017" s="22"/>
      <c r="L3017" s="60"/>
      <c r="M3017" s="60"/>
      <c r="N3017" s="60"/>
      <c r="O3017" s="60"/>
      <c r="P3017" s="60"/>
      <c r="Q3017" s="60"/>
      <c r="R3017" s="60"/>
      <c r="S3017" s="60"/>
      <c r="T3017" s="60"/>
      <c r="U3017" s="60"/>
      <c r="V3017" s="60"/>
      <c r="W3017" s="60"/>
      <c r="X3017" s="60"/>
      <c r="Y3017" s="59"/>
      <c r="Z3017" s="20"/>
      <c r="AA3017" s="60"/>
      <c r="AB3017" s="60"/>
      <c r="AC3017" s="60"/>
      <c r="AD3017" s="60"/>
      <c r="AE3017" s="22"/>
      <c r="AF3017" s="22"/>
      <c r="AG3017" s="22"/>
      <c r="AH3017" s="22"/>
      <c r="AI3017" s="22"/>
      <c r="AJ3017" s="22"/>
      <c r="AK3017" s="39"/>
      <c r="AL3017" s="39"/>
      <c r="AM3017" s="39"/>
      <c r="AN3017" s="39"/>
      <c r="AO3017" s="39"/>
      <c r="AP3017" s="39"/>
      <c r="AQ3017" s="39"/>
      <c r="AR3017" s="40"/>
      <c r="AS3017" s="39"/>
      <c r="AT3017" s="40"/>
      <c r="AU3017" s="39"/>
      <c r="AV3017" s="39"/>
      <c r="AW3017" s="39"/>
      <c r="AX3017" s="39"/>
      <c r="AY3017" s="39"/>
      <c r="AZ3017" s="40"/>
      <c r="BA3017" s="39"/>
      <c r="BB3017" s="40"/>
      <c r="BC3017" s="39"/>
      <c r="BD3017" s="40"/>
      <c r="BE3017" s="39"/>
      <c r="BF3017" s="39"/>
      <c r="BG3017" s="39"/>
      <c r="BH3017" s="56"/>
      <c r="BI3017" s="56"/>
      <c r="BJ3017" s="133"/>
    </row>
    <row r="3018" spans="1:62" ht="13.5" customHeight="1" x14ac:dyDescent="0.35">
      <c r="A3018" s="120"/>
      <c r="B3018" s="19"/>
      <c r="C3018" s="1"/>
      <c r="D3018" s="9"/>
      <c r="E3018" s="1"/>
      <c r="F3018" s="15"/>
      <c r="G3018" s="37"/>
      <c r="H3018" s="5"/>
      <c r="I3018" s="22"/>
      <c r="J3018" s="22"/>
      <c r="K3018" s="22"/>
      <c r="L3018" s="60"/>
      <c r="M3018" s="60"/>
      <c r="N3018" s="60"/>
      <c r="O3018" s="60"/>
      <c r="P3018" s="60"/>
      <c r="Q3018" s="60"/>
      <c r="R3018" s="60"/>
      <c r="S3018" s="60"/>
      <c r="T3018" s="60"/>
      <c r="U3018" s="60"/>
      <c r="V3018" s="60"/>
      <c r="W3018" s="60"/>
      <c r="X3018" s="60"/>
      <c r="Y3018" s="59"/>
      <c r="Z3018" s="20"/>
      <c r="AA3018" s="60"/>
      <c r="AB3018" s="60"/>
      <c r="AC3018" s="60"/>
      <c r="AD3018" s="60"/>
      <c r="AE3018" s="22"/>
      <c r="AF3018" s="22"/>
      <c r="AG3018" s="22"/>
      <c r="AH3018" s="22"/>
      <c r="AI3018" s="22"/>
      <c r="AJ3018" s="22"/>
      <c r="AK3018" s="39"/>
      <c r="AL3018" s="39"/>
      <c r="AM3018" s="39"/>
      <c r="AN3018" s="39"/>
      <c r="AO3018" s="39"/>
      <c r="AP3018" s="39"/>
      <c r="AQ3018" s="39"/>
      <c r="AR3018" s="40"/>
      <c r="AS3018" s="39"/>
      <c r="AT3018" s="40"/>
      <c r="AU3018" s="39"/>
      <c r="AV3018" s="39"/>
      <c r="AW3018" s="39"/>
      <c r="AX3018" s="39"/>
      <c r="AY3018" s="39"/>
      <c r="AZ3018" s="40"/>
      <c r="BA3018" s="39"/>
      <c r="BB3018" s="40"/>
      <c r="BC3018" s="39"/>
      <c r="BD3018" s="40"/>
      <c r="BE3018" s="39"/>
      <c r="BF3018" s="39"/>
      <c r="BG3018" s="39"/>
      <c r="BH3018" s="56"/>
      <c r="BI3018" s="56"/>
      <c r="BJ3018" s="133"/>
    </row>
    <row r="3019" spans="1:62" ht="13.5" customHeight="1" x14ac:dyDescent="0.35">
      <c r="A3019" s="120"/>
      <c r="B3019" s="76"/>
      <c r="C3019" s="1"/>
      <c r="D3019" s="9"/>
      <c r="E3019" s="1"/>
      <c r="F3019" s="15"/>
      <c r="G3019" s="5"/>
      <c r="H3019" s="5"/>
      <c r="I3019" s="22"/>
      <c r="J3019" s="22"/>
      <c r="K3019" s="22"/>
      <c r="L3019" s="60"/>
      <c r="M3019" s="60"/>
      <c r="N3019" s="60"/>
      <c r="O3019" s="60"/>
      <c r="P3019" s="60"/>
      <c r="Q3019" s="60"/>
      <c r="R3019" s="60"/>
      <c r="S3019" s="60"/>
      <c r="T3019" s="60"/>
      <c r="U3019" s="60"/>
      <c r="V3019" s="60"/>
      <c r="W3019" s="60"/>
      <c r="X3019" s="60"/>
      <c r="Y3019" s="59"/>
      <c r="Z3019" s="20"/>
      <c r="AA3019" s="60"/>
      <c r="AB3019" s="60"/>
      <c r="AC3019" s="60"/>
      <c r="AD3019" s="60"/>
      <c r="AE3019" s="22"/>
      <c r="AF3019" s="22"/>
      <c r="AG3019" s="22"/>
      <c r="AH3019" s="22"/>
      <c r="AI3019" s="22"/>
      <c r="AJ3019" s="22"/>
      <c r="AK3019" s="39"/>
      <c r="AL3019" s="39"/>
      <c r="AM3019" s="39"/>
      <c r="AN3019" s="39"/>
      <c r="AO3019" s="39"/>
      <c r="AP3019" s="39"/>
      <c r="AQ3019" s="39"/>
      <c r="AR3019" s="40"/>
      <c r="AS3019" s="39"/>
      <c r="AT3019" s="40"/>
      <c r="AU3019" s="39"/>
      <c r="AV3019" s="39"/>
      <c r="AW3019" s="39"/>
      <c r="AX3019" s="39"/>
      <c r="AY3019" s="39"/>
      <c r="AZ3019" s="40"/>
      <c r="BA3019" s="39"/>
      <c r="BB3019" s="40"/>
      <c r="BC3019" s="39"/>
      <c r="BD3019" s="40"/>
      <c r="BE3019" s="39"/>
      <c r="BF3019" s="39"/>
      <c r="BG3019" s="39"/>
      <c r="BH3019" s="56"/>
      <c r="BI3019" s="56"/>
      <c r="BJ3019" s="133"/>
    </row>
    <row r="3020" spans="1:62" ht="13.5" customHeight="1" x14ac:dyDescent="0.35">
      <c r="A3020" s="120"/>
      <c r="B3020" s="19"/>
      <c r="C3020" s="1"/>
      <c r="D3020" s="9"/>
      <c r="E3020" s="1"/>
      <c r="F3020" s="15"/>
      <c r="G3020" s="37"/>
      <c r="H3020" s="5"/>
      <c r="I3020" s="22"/>
      <c r="J3020" s="22"/>
      <c r="K3020" s="22"/>
      <c r="L3020" s="60"/>
      <c r="M3020" s="60"/>
      <c r="N3020" s="60"/>
      <c r="O3020" s="60"/>
      <c r="P3020" s="60"/>
      <c r="Q3020" s="60"/>
      <c r="R3020" s="60"/>
      <c r="S3020" s="60"/>
      <c r="T3020" s="60"/>
      <c r="U3020" s="60"/>
      <c r="V3020" s="60"/>
      <c r="W3020" s="60"/>
      <c r="X3020" s="60"/>
      <c r="Y3020" s="59"/>
      <c r="Z3020" s="20"/>
      <c r="AA3020" s="60"/>
      <c r="AB3020" s="60"/>
      <c r="AC3020" s="60"/>
      <c r="AD3020" s="60"/>
      <c r="AE3020" s="22"/>
      <c r="AF3020" s="22"/>
      <c r="AG3020" s="22"/>
      <c r="AH3020" s="22"/>
      <c r="AI3020" s="22"/>
      <c r="AJ3020" s="22"/>
      <c r="AK3020" s="39"/>
      <c r="AL3020" s="39"/>
      <c r="AM3020" s="39"/>
      <c r="AN3020" s="39"/>
      <c r="AO3020" s="39"/>
      <c r="AP3020" s="39"/>
      <c r="AQ3020" s="39"/>
      <c r="AR3020" s="40"/>
      <c r="AS3020" s="39"/>
      <c r="AT3020" s="40"/>
      <c r="AU3020" s="39"/>
      <c r="AV3020" s="39"/>
      <c r="AW3020" s="39"/>
      <c r="AX3020" s="39"/>
      <c r="AY3020" s="39"/>
      <c r="AZ3020" s="40"/>
      <c r="BA3020" s="39"/>
      <c r="BB3020" s="40"/>
      <c r="BC3020" s="39"/>
      <c r="BD3020" s="40"/>
      <c r="BE3020" s="39"/>
      <c r="BF3020" s="39"/>
      <c r="BG3020" s="39"/>
      <c r="BH3020" s="56"/>
      <c r="BI3020" s="56"/>
      <c r="BJ3020" s="133"/>
    </row>
    <row r="3021" spans="1:62" ht="13.5" customHeight="1" x14ac:dyDescent="0.35">
      <c r="A3021" s="120"/>
      <c r="B3021" s="76"/>
      <c r="C3021" s="1"/>
      <c r="D3021" s="9"/>
      <c r="E3021" s="1"/>
      <c r="F3021" s="15"/>
      <c r="G3021" s="5"/>
      <c r="H3021" s="5"/>
      <c r="I3021" s="22"/>
      <c r="J3021" s="22"/>
      <c r="K3021" s="22"/>
      <c r="L3021" s="60"/>
      <c r="M3021" s="60"/>
      <c r="N3021" s="60"/>
      <c r="O3021" s="60"/>
      <c r="P3021" s="60"/>
      <c r="Q3021" s="60"/>
      <c r="R3021" s="60"/>
      <c r="S3021" s="60"/>
      <c r="T3021" s="60"/>
      <c r="U3021" s="60"/>
      <c r="V3021" s="60"/>
      <c r="W3021" s="60"/>
      <c r="X3021" s="60"/>
      <c r="Y3021" s="59"/>
      <c r="Z3021" s="20"/>
      <c r="AA3021" s="60"/>
      <c r="AB3021" s="60"/>
      <c r="AC3021" s="60"/>
      <c r="AD3021" s="60"/>
      <c r="AE3021" s="22"/>
      <c r="AF3021" s="22"/>
      <c r="AG3021" s="22"/>
      <c r="AH3021" s="22"/>
      <c r="AI3021" s="22"/>
      <c r="AJ3021" s="22"/>
      <c r="AK3021" s="39"/>
      <c r="AL3021" s="39"/>
      <c r="AM3021" s="39"/>
      <c r="AN3021" s="39"/>
      <c r="AO3021" s="39"/>
      <c r="AP3021" s="39"/>
      <c r="AQ3021" s="39"/>
      <c r="AR3021" s="40"/>
      <c r="AS3021" s="39"/>
      <c r="AT3021" s="40"/>
      <c r="AU3021" s="39"/>
      <c r="AV3021" s="39"/>
      <c r="AW3021" s="39"/>
      <c r="AX3021" s="39"/>
      <c r="AY3021" s="39"/>
      <c r="AZ3021" s="40"/>
      <c r="BA3021" s="39"/>
      <c r="BB3021" s="40"/>
      <c r="BC3021" s="39"/>
      <c r="BD3021" s="40"/>
      <c r="BE3021" s="39"/>
      <c r="BF3021" s="39"/>
      <c r="BG3021" s="39"/>
      <c r="BH3021" s="56"/>
      <c r="BI3021" s="56"/>
      <c r="BJ3021" s="133"/>
    </row>
    <row r="3022" spans="1:62" x14ac:dyDescent="0.3">
      <c r="A3022" s="9"/>
      <c r="B3022" s="76"/>
      <c r="C3022" s="9"/>
      <c r="D3022" s="9"/>
      <c r="E3022" s="9"/>
      <c r="F3022" s="15"/>
      <c r="G3022" s="5"/>
      <c r="H3022" s="5"/>
      <c r="I3022" s="9"/>
      <c r="J3022" s="9"/>
      <c r="K3022" s="9"/>
      <c r="L3022" s="9"/>
      <c r="M3022" s="9"/>
      <c r="N3022" s="9"/>
      <c r="O3022" s="9"/>
      <c r="P3022" s="9"/>
      <c r="Q3022" s="9"/>
      <c r="R3022" s="9"/>
      <c r="S3022" s="9"/>
      <c r="T3022" s="9"/>
      <c r="U3022" s="9"/>
      <c r="V3022" s="8"/>
      <c r="W3022" s="8"/>
      <c r="X3022" s="7"/>
      <c r="Y3022" s="18"/>
      <c r="Z3022" s="7"/>
      <c r="AA3022" s="7"/>
      <c r="AB3022" s="7"/>
      <c r="AC3022" s="9"/>
      <c r="AD3022" s="8"/>
      <c r="AE3022" s="14"/>
      <c r="AF3022" s="14"/>
      <c r="AG3022" s="14"/>
      <c r="AH3022" s="14"/>
      <c r="AI3022" s="14"/>
      <c r="AJ3022" s="14"/>
      <c r="AK3022" s="5"/>
      <c r="AL3022" s="6"/>
      <c r="AM3022" s="5"/>
      <c r="AN3022" s="5"/>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row>
    <row r="3023" spans="1:62" ht="13.5" customHeight="1" x14ac:dyDescent="0.35">
      <c r="A3023" s="120"/>
      <c r="B3023" s="19"/>
      <c r="C3023" s="1"/>
      <c r="D3023" s="9"/>
      <c r="E3023" s="1"/>
      <c r="F3023" s="15"/>
      <c r="G3023" s="37"/>
      <c r="H3023" s="5"/>
      <c r="I3023" s="22"/>
      <c r="J3023" s="22"/>
      <c r="K3023" s="22"/>
      <c r="L3023" s="60"/>
      <c r="M3023" s="60"/>
      <c r="N3023" s="60"/>
      <c r="O3023" s="60"/>
      <c r="P3023" s="60"/>
      <c r="Q3023" s="60"/>
      <c r="R3023" s="60"/>
      <c r="S3023" s="60"/>
      <c r="T3023" s="60"/>
      <c r="U3023" s="60"/>
      <c r="V3023" s="60"/>
      <c r="W3023" s="60"/>
      <c r="X3023" s="60"/>
      <c r="Y3023" s="59"/>
      <c r="Z3023" s="20"/>
      <c r="AA3023" s="60"/>
      <c r="AB3023" s="60"/>
      <c r="AC3023" s="60"/>
      <c r="AD3023" s="60"/>
      <c r="AE3023" s="22"/>
      <c r="AF3023" s="22"/>
      <c r="AG3023" s="22"/>
      <c r="AH3023" s="22"/>
      <c r="AI3023" s="22"/>
      <c r="AJ3023" s="22"/>
      <c r="AK3023" s="39"/>
      <c r="AL3023" s="39"/>
      <c r="AM3023" s="39"/>
      <c r="AN3023" s="39"/>
      <c r="AO3023" s="39"/>
      <c r="AP3023" s="39"/>
      <c r="AQ3023" s="39"/>
      <c r="AR3023" s="40"/>
      <c r="AS3023" s="39"/>
      <c r="AT3023" s="40"/>
      <c r="AU3023" s="39"/>
      <c r="AV3023" s="39"/>
      <c r="AW3023" s="39"/>
      <c r="AX3023" s="39"/>
      <c r="AY3023" s="39"/>
      <c r="AZ3023" s="40"/>
      <c r="BA3023" s="39"/>
      <c r="BB3023" s="40"/>
      <c r="BC3023" s="39"/>
      <c r="BD3023" s="40"/>
      <c r="BE3023" s="39"/>
      <c r="BF3023" s="39"/>
      <c r="BG3023" s="39"/>
      <c r="BH3023" s="56"/>
      <c r="BI3023" s="56"/>
      <c r="BJ3023" s="133"/>
    </row>
    <row r="3024" spans="1:62" ht="13.5" customHeight="1" x14ac:dyDescent="0.35">
      <c r="A3024" s="120"/>
      <c r="B3024" s="76"/>
      <c r="C3024" s="1"/>
      <c r="D3024" s="9"/>
      <c r="E3024" s="1"/>
      <c r="F3024" s="15"/>
      <c r="G3024" s="5"/>
      <c r="H3024" s="5"/>
      <c r="I3024" s="22"/>
      <c r="J3024" s="22"/>
      <c r="K3024" s="22"/>
      <c r="L3024" s="60"/>
      <c r="M3024" s="60"/>
      <c r="N3024" s="60"/>
      <c r="O3024" s="60"/>
      <c r="P3024" s="60"/>
      <c r="Q3024" s="60"/>
      <c r="R3024" s="60"/>
      <c r="S3024" s="60"/>
      <c r="T3024" s="60"/>
      <c r="U3024" s="60"/>
      <c r="V3024" s="60"/>
      <c r="W3024" s="60"/>
      <c r="X3024" s="60"/>
      <c r="Y3024" s="59"/>
      <c r="Z3024" s="20"/>
      <c r="AA3024" s="60"/>
      <c r="AB3024" s="60"/>
      <c r="AC3024" s="60"/>
      <c r="AD3024" s="60"/>
      <c r="AE3024" s="22"/>
      <c r="AF3024" s="22"/>
      <c r="AG3024" s="22"/>
      <c r="AH3024" s="22"/>
      <c r="AI3024" s="22"/>
      <c r="AJ3024" s="22"/>
      <c r="AK3024" s="39"/>
      <c r="AL3024" s="39"/>
      <c r="AM3024" s="39"/>
      <c r="AN3024" s="39"/>
      <c r="AO3024" s="39"/>
      <c r="AP3024" s="39"/>
      <c r="AQ3024" s="39"/>
      <c r="AR3024" s="40"/>
      <c r="AS3024" s="39"/>
      <c r="AT3024" s="40"/>
      <c r="AU3024" s="39"/>
      <c r="AV3024" s="39"/>
      <c r="AW3024" s="39"/>
      <c r="AX3024" s="39"/>
      <c r="AY3024" s="39"/>
      <c r="AZ3024" s="40"/>
      <c r="BA3024" s="39"/>
      <c r="BB3024" s="40"/>
      <c r="BC3024" s="39"/>
      <c r="BD3024" s="40"/>
      <c r="BE3024" s="39"/>
      <c r="BF3024" s="39"/>
      <c r="BG3024" s="39"/>
      <c r="BH3024" s="56"/>
      <c r="BI3024" s="56"/>
      <c r="BJ3024" s="133"/>
    </row>
    <row r="3025" spans="1:62" x14ac:dyDescent="0.3">
      <c r="A3025" s="9"/>
      <c r="B3025" s="76"/>
      <c r="C3025" s="9"/>
      <c r="D3025" s="9"/>
      <c r="E3025" s="9"/>
      <c r="F3025" s="15"/>
      <c r="G3025" s="5"/>
      <c r="H3025" s="5"/>
      <c r="I3025" s="9"/>
      <c r="J3025" s="9"/>
      <c r="K3025" s="9"/>
      <c r="L3025" s="9"/>
      <c r="M3025" s="9"/>
      <c r="N3025" s="9"/>
      <c r="O3025" s="9"/>
      <c r="P3025" s="9"/>
      <c r="Q3025" s="9"/>
      <c r="R3025" s="9"/>
      <c r="S3025" s="9"/>
      <c r="T3025" s="9"/>
      <c r="U3025" s="9"/>
      <c r="V3025" s="9"/>
      <c r="W3025" s="9"/>
      <c r="Y3025" s="17"/>
      <c r="AA3025" s="9"/>
      <c r="AB3025" s="9"/>
      <c r="AC3025" s="9"/>
      <c r="AD3025" s="9"/>
      <c r="AE3025" s="14"/>
      <c r="AF3025" s="14"/>
      <c r="AG3025" s="14"/>
      <c r="AH3025" s="14"/>
      <c r="AI3025" s="14"/>
      <c r="AJ3025" s="14"/>
      <c r="AK3025" s="6"/>
      <c r="AL3025" s="6"/>
      <c r="AM3025" s="6"/>
      <c r="AN3025" s="6"/>
      <c r="AO3025" s="6"/>
      <c r="AP3025" s="6"/>
      <c r="AQ3025" s="6"/>
      <c r="AR3025" s="6"/>
      <c r="AS3025" s="6"/>
      <c r="AT3025" s="6"/>
      <c r="AU3025" s="39"/>
      <c r="AV3025" s="39"/>
      <c r="AW3025" s="6"/>
      <c r="AX3025" s="6"/>
      <c r="AY3025" s="6"/>
      <c r="AZ3025" s="6"/>
      <c r="BA3025" s="6"/>
      <c r="BB3025" s="6"/>
      <c r="BC3025" s="6"/>
      <c r="BD3025" s="6"/>
      <c r="BE3025" s="6"/>
      <c r="BF3025" s="6"/>
      <c r="BG3025" s="6"/>
      <c r="BH3025" s="6"/>
      <c r="BI3025" s="6"/>
      <c r="BJ3025" s="6"/>
    </row>
    <row r="3026" spans="1:62" ht="13.5" customHeight="1" x14ac:dyDescent="0.35">
      <c r="A3026" s="120"/>
      <c r="B3026" s="19"/>
      <c r="C3026" s="1"/>
      <c r="D3026" s="9"/>
      <c r="E3026" s="1"/>
      <c r="F3026" s="15"/>
      <c r="G3026" s="37"/>
      <c r="H3026" s="5"/>
      <c r="I3026" s="22"/>
      <c r="J3026" s="22"/>
      <c r="K3026" s="22"/>
      <c r="L3026" s="60"/>
      <c r="M3026" s="60"/>
      <c r="N3026" s="60"/>
      <c r="O3026" s="60"/>
      <c r="P3026" s="60"/>
      <c r="Q3026" s="60"/>
      <c r="R3026" s="60"/>
      <c r="S3026" s="60"/>
      <c r="T3026" s="60"/>
      <c r="U3026" s="60"/>
      <c r="V3026" s="60"/>
      <c r="W3026" s="60"/>
      <c r="X3026" s="60"/>
      <c r="Y3026" s="59"/>
      <c r="Z3026" s="20"/>
      <c r="AA3026" s="60"/>
      <c r="AB3026" s="60"/>
      <c r="AC3026" s="60"/>
      <c r="AD3026" s="60"/>
      <c r="AE3026" s="22"/>
      <c r="AF3026" s="22"/>
      <c r="AG3026" s="22"/>
      <c r="AH3026" s="22"/>
      <c r="AI3026" s="22"/>
      <c r="AJ3026" s="22"/>
      <c r="AK3026" s="39"/>
      <c r="AL3026" s="39"/>
      <c r="AM3026" s="39"/>
      <c r="AN3026" s="39"/>
      <c r="AO3026" s="39"/>
      <c r="AP3026" s="39"/>
      <c r="AQ3026" s="39"/>
      <c r="AR3026" s="40"/>
      <c r="AS3026" s="39"/>
      <c r="AT3026" s="40"/>
      <c r="AU3026" s="39"/>
      <c r="AV3026" s="39"/>
      <c r="AW3026" s="39"/>
      <c r="AX3026" s="39"/>
      <c r="AY3026" s="39"/>
      <c r="AZ3026" s="40"/>
      <c r="BA3026" s="39"/>
      <c r="BB3026" s="40"/>
      <c r="BC3026" s="39"/>
      <c r="BD3026" s="40"/>
      <c r="BE3026" s="39"/>
      <c r="BF3026" s="39"/>
      <c r="BG3026" s="39"/>
      <c r="BH3026" s="56"/>
      <c r="BI3026" s="56"/>
      <c r="BJ3026" s="133"/>
    </row>
    <row r="3027" spans="1:62" ht="13.5" customHeight="1" x14ac:dyDescent="0.35">
      <c r="A3027" s="120"/>
      <c r="B3027" s="76"/>
      <c r="C3027" s="1"/>
      <c r="D3027" s="9"/>
      <c r="E3027" s="1"/>
      <c r="F3027" s="15"/>
      <c r="G3027" s="5"/>
      <c r="H3027" s="5"/>
      <c r="I3027" s="22"/>
      <c r="J3027" s="22"/>
      <c r="K3027" s="22"/>
      <c r="L3027" s="60"/>
      <c r="M3027" s="60"/>
      <c r="N3027" s="60"/>
      <c r="O3027" s="60"/>
      <c r="P3027" s="60"/>
      <c r="Q3027" s="60"/>
      <c r="R3027" s="60"/>
      <c r="S3027" s="60"/>
      <c r="T3027" s="60"/>
      <c r="U3027" s="60"/>
      <c r="V3027" s="60"/>
      <c r="W3027" s="60"/>
      <c r="X3027" s="60"/>
      <c r="Y3027" s="59"/>
      <c r="Z3027" s="20"/>
      <c r="AA3027" s="60"/>
      <c r="AB3027" s="60"/>
      <c r="AC3027" s="60"/>
      <c r="AD3027" s="60"/>
      <c r="AE3027" s="22"/>
      <c r="AF3027" s="22"/>
      <c r="AG3027" s="22"/>
      <c r="AH3027" s="22"/>
      <c r="AI3027" s="22"/>
      <c r="AJ3027" s="22"/>
      <c r="AK3027" s="39"/>
      <c r="AL3027" s="39"/>
      <c r="AM3027" s="39"/>
      <c r="AN3027" s="39"/>
      <c r="AO3027" s="39"/>
      <c r="AP3027" s="39"/>
      <c r="AQ3027" s="39"/>
      <c r="AR3027" s="40"/>
      <c r="AS3027" s="39"/>
      <c r="AT3027" s="40"/>
      <c r="AU3027" s="39"/>
      <c r="AV3027" s="39"/>
      <c r="AW3027" s="39"/>
      <c r="AX3027" s="39"/>
      <c r="AY3027" s="39"/>
      <c r="AZ3027" s="40"/>
      <c r="BA3027" s="39"/>
      <c r="BB3027" s="40"/>
      <c r="BC3027" s="39"/>
      <c r="BD3027" s="40"/>
      <c r="BE3027" s="39"/>
      <c r="BF3027" s="39"/>
      <c r="BG3027" s="39"/>
      <c r="BH3027" s="56"/>
      <c r="BI3027" s="56"/>
      <c r="BJ3027" s="133"/>
    </row>
    <row r="3028" spans="1:62" x14ac:dyDescent="0.3">
      <c r="A3028" s="9"/>
      <c r="B3028" s="76"/>
      <c r="C3028" s="9"/>
      <c r="D3028" s="9"/>
      <c r="E3028" s="9"/>
      <c r="F3028" s="15"/>
      <c r="G3028" s="5"/>
      <c r="H3028" s="5"/>
      <c r="I3028" s="9"/>
      <c r="J3028" s="9"/>
      <c r="K3028" s="9"/>
      <c r="L3028" s="9"/>
      <c r="M3028" s="9"/>
      <c r="N3028" s="9"/>
      <c r="O3028" s="9"/>
      <c r="P3028" s="9"/>
      <c r="Q3028" s="9"/>
      <c r="R3028" s="9"/>
      <c r="S3028" s="9"/>
      <c r="T3028" s="9"/>
      <c r="U3028" s="9"/>
      <c r="V3028" s="9"/>
      <c r="W3028" s="9"/>
      <c r="Y3028" s="17"/>
      <c r="AA3028" s="9"/>
      <c r="AB3028" s="9"/>
      <c r="AC3028" s="9"/>
      <c r="AD3028" s="9"/>
      <c r="AE3028" s="14"/>
      <c r="AF3028" s="14"/>
      <c r="AG3028" s="14"/>
      <c r="AH3028" s="14"/>
      <c r="AI3028" s="14"/>
      <c r="AJ3028" s="14"/>
      <c r="AK3028" s="6"/>
      <c r="AL3028" s="6"/>
      <c r="AM3028" s="6"/>
      <c r="AN3028" s="6"/>
      <c r="AO3028" s="6"/>
      <c r="AP3028" s="6"/>
      <c r="AQ3028" s="6"/>
      <c r="AR3028" s="6"/>
      <c r="AS3028" s="6"/>
      <c r="AT3028" s="6"/>
      <c r="AU3028" s="39"/>
      <c r="AV3028" s="39"/>
      <c r="AW3028" s="6"/>
      <c r="AX3028" s="6"/>
      <c r="AY3028" s="6"/>
      <c r="AZ3028" s="6"/>
      <c r="BA3028" s="6"/>
      <c r="BB3028" s="6"/>
      <c r="BC3028" s="6"/>
      <c r="BD3028" s="6"/>
      <c r="BE3028" s="6"/>
      <c r="BF3028" s="6"/>
      <c r="BG3028" s="6"/>
      <c r="BH3028" s="6"/>
      <c r="BI3028" s="6"/>
      <c r="BJ3028" s="6"/>
    </row>
    <row r="3029" spans="1:62" x14ac:dyDescent="0.3">
      <c r="A3029" s="135"/>
      <c r="B3029" s="76"/>
      <c r="C3029" s="9"/>
      <c r="D3029" s="9"/>
      <c r="E3029" s="9"/>
      <c r="F3029" s="15"/>
      <c r="G3029" s="5"/>
      <c r="H3029" s="5"/>
      <c r="I3029" s="9"/>
      <c r="J3029" s="9"/>
      <c r="K3029" s="9"/>
      <c r="L3029" s="9"/>
      <c r="M3029" s="9"/>
      <c r="N3029" s="9"/>
      <c r="O3029" s="9"/>
      <c r="P3029" s="9"/>
      <c r="Q3029" s="9"/>
      <c r="R3029" s="9"/>
      <c r="S3029" s="9"/>
      <c r="T3029" s="9"/>
      <c r="U3029" s="9"/>
      <c r="V3029" s="8"/>
      <c r="W3029" s="8"/>
      <c r="X3029" s="7"/>
      <c r="Y3029" s="18"/>
      <c r="Z3029" s="7"/>
      <c r="AA3029" s="7"/>
      <c r="AB3029" s="7"/>
      <c r="AC3029" s="9"/>
      <c r="AD3029" s="8"/>
      <c r="AE3029" s="14"/>
      <c r="AF3029" s="14"/>
      <c r="AG3029" s="14"/>
      <c r="AH3029" s="14"/>
      <c r="AI3029" s="14"/>
      <c r="AJ3029" s="14"/>
      <c r="AK3029" s="136"/>
      <c r="AL3029" s="6"/>
      <c r="AM3029" s="5"/>
      <c r="AN3029" s="5"/>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row>
    <row r="3030" spans="1:62" x14ac:dyDescent="0.3">
      <c r="A3030" s="9"/>
      <c r="B3030" s="76"/>
      <c r="C3030" s="9"/>
      <c r="D3030" s="9"/>
      <c r="E3030" s="9"/>
      <c r="F3030" s="15"/>
      <c r="G3030" s="5"/>
      <c r="H3030" s="5"/>
      <c r="I3030" s="9"/>
      <c r="J3030" s="9"/>
      <c r="K3030" s="9"/>
      <c r="L3030" s="9"/>
      <c r="M3030" s="9"/>
      <c r="N3030" s="9"/>
      <c r="O3030" s="9"/>
      <c r="P3030" s="9"/>
      <c r="Q3030" s="9"/>
      <c r="R3030" s="9"/>
      <c r="S3030" s="9"/>
      <c r="T3030" s="9"/>
      <c r="U3030" s="9"/>
      <c r="V3030" s="9"/>
      <c r="W3030" s="9"/>
      <c r="Y3030" s="17"/>
      <c r="AA3030" s="9"/>
      <c r="AB3030" s="9"/>
      <c r="AC3030" s="9"/>
      <c r="AD3030" s="9"/>
      <c r="AE3030" s="14"/>
      <c r="AF3030" s="14"/>
      <c r="AG3030" s="14"/>
      <c r="AH3030" s="14"/>
      <c r="AI3030" s="14"/>
      <c r="AJ3030" s="14"/>
      <c r="AK3030" s="6"/>
      <c r="AL3030" s="6"/>
      <c r="AM3030" s="6"/>
      <c r="AN3030" s="6"/>
      <c r="AO3030" s="6"/>
      <c r="AP3030" s="6"/>
      <c r="AQ3030" s="6"/>
      <c r="AR3030" s="6"/>
      <c r="AS3030" s="6"/>
      <c r="AT3030" s="6"/>
      <c r="AU3030" s="39"/>
      <c r="AV3030" s="39"/>
      <c r="AW3030" s="6"/>
      <c r="AX3030" s="6"/>
      <c r="AY3030" s="6"/>
      <c r="AZ3030" s="6"/>
      <c r="BA3030" s="6"/>
      <c r="BB3030" s="6"/>
      <c r="BC3030" s="6"/>
      <c r="BD3030" s="6"/>
      <c r="BE3030" s="6"/>
      <c r="BF3030" s="6"/>
      <c r="BG3030" s="6"/>
      <c r="BH3030" s="6"/>
      <c r="BI3030" s="6"/>
      <c r="BJ3030" s="6"/>
    </row>
    <row r="3031" spans="1:62" ht="13.5" customHeight="1" x14ac:dyDescent="0.35">
      <c r="A3031" s="120"/>
      <c r="B3031" s="76"/>
      <c r="C3031" s="1"/>
      <c r="D3031" s="9"/>
      <c r="E3031" s="1"/>
      <c r="F3031" s="15"/>
      <c r="G3031" s="5"/>
      <c r="H3031" s="5"/>
      <c r="I3031" s="22"/>
      <c r="J3031" s="22"/>
      <c r="K3031" s="22"/>
      <c r="L3031" s="60"/>
      <c r="M3031" s="60"/>
      <c r="N3031" s="60"/>
      <c r="O3031" s="60"/>
      <c r="P3031" s="60"/>
      <c r="Q3031" s="60"/>
      <c r="R3031" s="60"/>
      <c r="S3031" s="60"/>
      <c r="T3031" s="60"/>
      <c r="U3031" s="60"/>
      <c r="V3031" s="60"/>
      <c r="W3031" s="60"/>
      <c r="X3031" s="60"/>
      <c r="Y3031" s="59"/>
      <c r="Z3031" s="20"/>
      <c r="AA3031" s="60"/>
      <c r="AB3031" s="60"/>
      <c r="AC3031" s="60"/>
      <c r="AD3031" s="60"/>
      <c r="AE3031" s="22"/>
      <c r="AF3031" s="22"/>
      <c r="AG3031" s="22"/>
      <c r="AH3031" s="22"/>
      <c r="AI3031" s="22"/>
      <c r="AJ3031" s="22"/>
      <c r="AK3031" s="39"/>
      <c r="AL3031" s="39"/>
      <c r="AM3031" s="39"/>
      <c r="AN3031" s="39"/>
      <c r="AO3031" s="39"/>
      <c r="AP3031" s="39"/>
      <c r="AQ3031" s="39"/>
      <c r="AR3031" s="40"/>
      <c r="AS3031" s="39"/>
      <c r="AT3031" s="40"/>
      <c r="AU3031" s="39"/>
      <c r="AV3031" s="39"/>
      <c r="AW3031" s="39"/>
      <c r="AX3031" s="39"/>
      <c r="AY3031" s="39"/>
      <c r="AZ3031" s="40"/>
      <c r="BA3031" s="39"/>
      <c r="BB3031" s="40"/>
      <c r="BC3031" s="39"/>
      <c r="BD3031" s="40"/>
      <c r="BE3031" s="39"/>
      <c r="BF3031" s="39"/>
      <c r="BG3031" s="39"/>
      <c r="BH3031" s="56"/>
      <c r="BI3031" s="56"/>
      <c r="BJ3031" s="137"/>
    </row>
    <row r="3032" spans="1:62" x14ac:dyDescent="0.3">
      <c r="A3032" s="9"/>
      <c r="B3032" s="76"/>
      <c r="C3032" s="9"/>
      <c r="D3032" s="9"/>
      <c r="E3032" s="9"/>
      <c r="F3032" s="15"/>
      <c r="G3032" s="5"/>
      <c r="H3032" s="5"/>
      <c r="I3032" s="9"/>
      <c r="J3032" s="9"/>
      <c r="K3032" s="9"/>
      <c r="L3032" s="9"/>
      <c r="M3032" s="9"/>
      <c r="N3032" s="9"/>
      <c r="O3032" s="9"/>
      <c r="P3032" s="9"/>
      <c r="Q3032" s="9"/>
      <c r="R3032" s="9"/>
      <c r="S3032" s="9"/>
      <c r="T3032" s="9"/>
      <c r="U3032" s="9"/>
      <c r="V3032" s="8"/>
      <c r="W3032" s="8"/>
      <c r="X3032" s="7"/>
      <c r="Y3032" s="18"/>
      <c r="Z3032" s="7"/>
      <c r="AA3032" s="7"/>
      <c r="AB3032" s="7"/>
      <c r="AC3032" s="9"/>
      <c r="AD3032" s="8"/>
      <c r="AE3032" s="14"/>
      <c r="AF3032" s="14"/>
      <c r="AG3032" s="14"/>
      <c r="AH3032" s="14"/>
      <c r="AI3032" s="14"/>
      <c r="AJ3032" s="14"/>
      <c r="AK3032" s="5"/>
      <c r="AL3032" s="6"/>
      <c r="AM3032" s="5"/>
      <c r="AN3032" s="5"/>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row>
    <row r="3033" spans="1:62" ht="13.5" customHeight="1" x14ac:dyDescent="0.35">
      <c r="A3033" s="120"/>
      <c r="B3033" s="76"/>
      <c r="C3033" s="1"/>
      <c r="D3033" s="9"/>
      <c r="E3033" s="1"/>
      <c r="F3033" s="15"/>
      <c r="G3033" s="5"/>
      <c r="H3033" s="5"/>
      <c r="I3033" s="22"/>
      <c r="J3033" s="22"/>
      <c r="K3033" s="22"/>
      <c r="L3033" s="60"/>
      <c r="M3033" s="60"/>
      <c r="N3033" s="60"/>
      <c r="O3033" s="60"/>
      <c r="P3033" s="60"/>
      <c r="Q3033" s="60"/>
      <c r="R3033" s="60"/>
      <c r="S3033" s="60"/>
      <c r="T3033" s="60"/>
      <c r="U3033" s="60"/>
      <c r="V3033" s="60"/>
      <c r="W3033" s="60"/>
      <c r="X3033" s="60"/>
      <c r="Y3033" s="59"/>
      <c r="Z3033" s="20"/>
      <c r="AA3033" s="60"/>
      <c r="AB3033" s="60"/>
      <c r="AC3033" s="60"/>
      <c r="AD3033" s="60"/>
      <c r="AE3033" s="22"/>
      <c r="AF3033" s="22"/>
      <c r="AG3033" s="22"/>
      <c r="AH3033" s="22"/>
      <c r="AI3033" s="22"/>
      <c r="AJ3033" s="22"/>
      <c r="AK3033" s="39"/>
      <c r="AL3033" s="39"/>
      <c r="AM3033" s="39"/>
      <c r="AN3033" s="39"/>
      <c r="AO3033" s="39"/>
      <c r="AP3033" s="39"/>
      <c r="AQ3033" s="39"/>
      <c r="AR3033" s="40"/>
      <c r="AS3033" s="39"/>
      <c r="AT3033" s="40"/>
      <c r="AU3033" s="39"/>
      <c r="AV3033" s="39"/>
      <c r="AW3033" s="39"/>
      <c r="AX3033" s="39"/>
      <c r="AY3033" s="39"/>
      <c r="AZ3033" s="40"/>
      <c r="BA3033" s="39"/>
      <c r="BB3033" s="40"/>
      <c r="BC3033" s="39"/>
      <c r="BD3033" s="40"/>
      <c r="BE3033" s="39"/>
      <c r="BF3033" s="39"/>
      <c r="BG3033" s="39"/>
      <c r="BH3033" s="56"/>
      <c r="BI3033" s="56"/>
      <c r="BJ3033" s="133"/>
    </row>
    <row r="3034" spans="1:62" ht="13.5" customHeight="1" x14ac:dyDescent="0.35">
      <c r="A3034" s="120"/>
      <c r="B3034" s="76"/>
      <c r="C3034" s="1"/>
      <c r="D3034" s="9"/>
      <c r="E3034" s="1"/>
      <c r="F3034" s="15"/>
      <c r="G3034" s="5"/>
      <c r="H3034" s="5"/>
      <c r="I3034" s="22"/>
      <c r="J3034" s="22"/>
      <c r="K3034" s="22"/>
      <c r="L3034" s="60"/>
      <c r="M3034" s="60"/>
      <c r="N3034" s="60"/>
      <c r="O3034" s="60"/>
      <c r="P3034" s="60"/>
      <c r="Q3034" s="60"/>
      <c r="R3034" s="60"/>
      <c r="S3034" s="60"/>
      <c r="T3034" s="60"/>
      <c r="U3034" s="60"/>
      <c r="V3034" s="60"/>
      <c r="W3034" s="60"/>
      <c r="X3034" s="60"/>
      <c r="Y3034" s="59"/>
      <c r="Z3034" s="20"/>
      <c r="AA3034" s="60"/>
      <c r="AB3034" s="60"/>
      <c r="AC3034" s="60"/>
      <c r="AD3034" s="60"/>
      <c r="AE3034" s="22"/>
      <c r="AF3034" s="22"/>
      <c r="AG3034" s="22"/>
      <c r="AH3034" s="22"/>
      <c r="AI3034" s="22"/>
      <c r="AJ3034" s="22"/>
      <c r="AK3034" s="39"/>
      <c r="AL3034" s="39"/>
      <c r="AM3034" s="39"/>
      <c r="AN3034" s="39"/>
      <c r="AO3034" s="39"/>
      <c r="AP3034" s="39"/>
      <c r="AQ3034" s="39"/>
      <c r="AR3034" s="40"/>
      <c r="AS3034" s="39"/>
      <c r="AT3034" s="40"/>
      <c r="AU3034" s="39"/>
      <c r="AV3034" s="39"/>
      <c r="AW3034" s="39"/>
      <c r="AX3034" s="39"/>
      <c r="AY3034" s="39"/>
      <c r="AZ3034" s="40"/>
      <c r="BA3034" s="39"/>
      <c r="BB3034" s="40"/>
      <c r="BC3034" s="39"/>
      <c r="BD3034" s="40"/>
      <c r="BE3034" s="39"/>
      <c r="BF3034" s="39"/>
      <c r="BG3034" s="39"/>
      <c r="BH3034" s="56"/>
      <c r="BI3034" s="56"/>
      <c r="BJ3034" s="133"/>
    </row>
    <row r="3035" spans="1:62" x14ac:dyDescent="0.3">
      <c r="A3035" s="9"/>
      <c r="B3035" s="76"/>
      <c r="C3035" s="9"/>
      <c r="D3035" s="9"/>
      <c r="E3035" s="9"/>
      <c r="F3035" s="15"/>
      <c r="G3035" s="5"/>
      <c r="H3035" s="5"/>
      <c r="I3035" s="9"/>
      <c r="J3035" s="9"/>
      <c r="K3035" s="9"/>
      <c r="L3035" s="9"/>
      <c r="M3035" s="9"/>
      <c r="N3035" s="9"/>
      <c r="O3035" s="9"/>
      <c r="P3035" s="9"/>
      <c r="Q3035" s="9"/>
      <c r="R3035" s="9"/>
      <c r="S3035" s="9"/>
      <c r="T3035" s="9"/>
      <c r="U3035" s="9"/>
      <c r="V3035" s="9"/>
      <c r="W3035" s="9"/>
      <c r="Y3035" s="17"/>
      <c r="AA3035" s="9"/>
      <c r="AB3035" s="9"/>
      <c r="AC3035" s="9"/>
      <c r="AD3035" s="9"/>
      <c r="AE3035" s="14"/>
      <c r="AF3035" s="14"/>
      <c r="AG3035" s="14"/>
      <c r="AH3035" s="14"/>
      <c r="AI3035" s="14"/>
      <c r="AJ3035" s="14"/>
      <c r="AK3035" s="6"/>
      <c r="AL3035" s="6"/>
      <c r="AM3035" s="6"/>
      <c r="AN3035" s="6"/>
      <c r="AO3035" s="6"/>
      <c r="AP3035" s="6"/>
      <c r="AQ3035" s="6"/>
      <c r="AR3035" s="6"/>
      <c r="AS3035" s="6"/>
      <c r="AT3035" s="6"/>
      <c r="AU3035" s="39"/>
      <c r="AV3035" s="39"/>
      <c r="AW3035" s="6"/>
      <c r="AX3035" s="6"/>
      <c r="AY3035" s="6"/>
      <c r="AZ3035" s="6"/>
      <c r="BA3035" s="6"/>
      <c r="BB3035" s="6"/>
      <c r="BC3035" s="6"/>
      <c r="BD3035" s="6"/>
      <c r="BE3035" s="6"/>
      <c r="BF3035" s="6"/>
      <c r="BG3035" s="6"/>
      <c r="BH3035" s="6"/>
      <c r="BI3035" s="6"/>
      <c r="BJ3035" s="6"/>
    </row>
    <row r="3036" spans="1:62" ht="13.5" customHeight="1" x14ac:dyDescent="0.35">
      <c r="A3036" s="120"/>
      <c r="B3036" s="19"/>
      <c r="C3036" s="1"/>
      <c r="D3036" s="9"/>
      <c r="E3036" s="1"/>
      <c r="F3036" s="15"/>
      <c r="G3036" s="37"/>
      <c r="H3036" s="5"/>
      <c r="I3036" s="22"/>
      <c r="J3036" s="22"/>
      <c r="K3036" s="22"/>
      <c r="L3036" s="60"/>
      <c r="M3036" s="60"/>
      <c r="N3036" s="60"/>
      <c r="O3036" s="60"/>
      <c r="P3036" s="60"/>
      <c r="Q3036" s="60"/>
      <c r="R3036" s="60"/>
      <c r="S3036" s="60"/>
      <c r="T3036" s="60"/>
      <c r="U3036" s="60"/>
      <c r="V3036" s="60"/>
      <c r="W3036" s="60"/>
      <c r="X3036" s="60"/>
      <c r="Y3036" s="59"/>
      <c r="Z3036" s="20"/>
      <c r="AA3036" s="60"/>
      <c r="AB3036" s="60"/>
      <c r="AC3036" s="60"/>
      <c r="AD3036" s="60"/>
      <c r="AE3036" s="22"/>
      <c r="AF3036" s="22"/>
      <c r="AG3036" s="22"/>
      <c r="AH3036" s="22"/>
      <c r="AI3036" s="22"/>
      <c r="AJ3036" s="22"/>
      <c r="AK3036" s="39"/>
      <c r="AL3036" s="39"/>
      <c r="AM3036" s="39"/>
      <c r="AN3036" s="39"/>
      <c r="AO3036" s="39"/>
      <c r="AP3036" s="39"/>
      <c r="AQ3036" s="39"/>
      <c r="AR3036" s="40"/>
      <c r="AS3036" s="39"/>
      <c r="AT3036" s="40"/>
      <c r="AU3036" s="39"/>
      <c r="AV3036" s="39"/>
      <c r="AW3036" s="39"/>
      <c r="AX3036" s="39"/>
      <c r="AY3036" s="39"/>
      <c r="AZ3036" s="40"/>
      <c r="BA3036" s="39"/>
      <c r="BB3036" s="40"/>
      <c r="BC3036" s="39"/>
      <c r="BD3036" s="40"/>
      <c r="BE3036" s="39"/>
      <c r="BF3036" s="39"/>
      <c r="BG3036" s="39"/>
      <c r="BH3036" s="56"/>
      <c r="BI3036" s="56"/>
      <c r="BJ3036" s="133"/>
    </row>
    <row r="3037" spans="1:62" ht="13.5" customHeight="1" x14ac:dyDescent="0.35">
      <c r="A3037" s="120"/>
      <c r="B3037" s="19"/>
      <c r="C3037" s="1"/>
      <c r="D3037" s="9"/>
      <c r="E3037" s="1"/>
      <c r="F3037" s="15"/>
      <c r="G3037" s="37"/>
      <c r="H3037" s="5"/>
      <c r="I3037" s="22"/>
      <c r="J3037" s="22"/>
      <c r="K3037" s="22"/>
      <c r="L3037" s="60"/>
      <c r="M3037" s="60"/>
      <c r="N3037" s="60"/>
      <c r="O3037" s="60"/>
      <c r="P3037" s="60"/>
      <c r="Q3037" s="60"/>
      <c r="R3037" s="60"/>
      <c r="S3037" s="60"/>
      <c r="T3037" s="60"/>
      <c r="U3037" s="60"/>
      <c r="V3037" s="60"/>
      <c r="W3037" s="60"/>
      <c r="X3037" s="60"/>
      <c r="Y3037" s="59"/>
      <c r="Z3037" s="20"/>
      <c r="AA3037" s="60"/>
      <c r="AB3037" s="60"/>
      <c r="AC3037" s="60"/>
      <c r="AD3037" s="60"/>
      <c r="AE3037" s="22"/>
      <c r="AF3037" s="22"/>
      <c r="AG3037" s="22"/>
      <c r="AH3037" s="22"/>
      <c r="AI3037" s="22"/>
      <c r="AJ3037" s="22"/>
      <c r="AK3037" s="39"/>
      <c r="AL3037" s="39"/>
      <c r="AM3037" s="39"/>
      <c r="AN3037" s="39"/>
      <c r="AO3037" s="39"/>
      <c r="AP3037" s="39"/>
      <c r="AQ3037" s="39"/>
      <c r="AR3037" s="40"/>
      <c r="AS3037" s="39"/>
      <c r="AT3037" s="40"/>
      <c r="AU3037" s="39"/>
      <c r="AV3037" s="39"/>
      <c r="AW3037" s="39"/>
      <c r="AX3037" s="39"/>
      <c r="AY3037" s="39"/>
      <c r="AZ3037" s="40"/>
      <c r="BA3037" s="39"/>
      <c r="BB3037" s="40"/>
      <c r="BC3037" s="39"/>
      <c r="BD3037" s="40"/>
      <c r="BE3037" s="39"/>
      <c r="BF3037" s="39"/>
      <c r="BG3037" s="39"/>
      <c r="BH3037" s="56"/>
      <c r="BI3037" s="56"/>
      <c r="BJ3037" s="133"/>
    </row>
    <row r="3038" spans="1:62" ht="13.5" customHeight="1" x14ac:dyDescent="0.35">
      <c r="A3038" s="120"/>
      <c r="B3038" s="19"/>
      <c r="C3038" s="1"/>
      <c r="D3038" s="9"/>
      <c r="E3038" s="1"/>
      <c r="F3038" s="15"/>
      <c r="G3038" s="37"/>
      <c r="H3038" s="5"/>
      <c r="I3038" s="22"/>
      <c r="J3038" s="22"/>
      <c r="K3038" s="22"/>
      <c r="L3038" s="60"/>
      <c r="M3038" s="60"/>
      <c r="N3038" s="60"/>
      <c r="O3038" s="60"/>
      <c r="P3038" s="60"/>
      <c r="Q3038" s="60"/>
      <c r="R3038" s="60"/>
      <c r="S3038" s="60"/>
      <c r="T3038" s="60"/>
      <c r="U3038" s="60"/>
      <c r="V3038" s="60"/>
      <c r="W3038" s="60"/>
      <c r="X3038" s="60"/>
      <c r="Y3038" s="59"/>
      <c r="Z3038" s="20"/>
      <c r="AA3038" s="60"/>
      <c r="AB3038" s="60"/>
      <c r="AC3038" s="60"/>
      <c r="AD3038" s="60"/>
      <c r="AE3038" s="22"/>
      <c r="AF3038" s="22"/>
      <c r="AG3038" s="22"/>
      <c r="AH3038" s="22"/>
      <c r="AI3038" s="22"/>
      <c r="AJ3038" s="22"/>
      <c r="AK3038" s="39"/>
      <c r="AL3038" s="39"/>
      <c r="AM3038" s="39"/>
      <c r="AN3038" s="39"/>
      <c r="AO3038" s="39"/>
      <c r="AP3038" s="39"/>
      <c r="AQ3038" s="39"/>
      <c r="AR3038" s="40"/>
      <c r="AS3038" s="39"/>
      <c r="AT3038" s="40"/>
      <c r="AU3038" s="39"/>
      <c r="AV3038" s="39"/>
      <c r="AW3038" s="39"/>
      <c r="AX3038" s="39"/>
      <c r="AY3038" s="39"/>
      <c r="AZ3038" s="40"/>
      <c r="BA3038" s="39"/>
      <c r="BB3038" s="40"/>
      <c r="BC3038" s="39"/>
      <c r="BD3038" s="40"/>
      <c r="BE3038" s="39"/>
      <c r="BF3038" s="39"/>
      <c r="BG3038" s="39"/>
      <c r="BH3038" s="56"/>
      <c r="BI3038" s="56"/>
      <c r="BJ3038" s="133"/>
    </row>
    <row r="3039" spans="1:62" x14ac:dyDescent="0.3">
      <c r="A3039" s="9"/>
      <c r="B3039" s="76"/>
      <c r="C3039" s="9"/>
      <c r="D3039" s="9"/>
      <c r="E3039" s="9"/>
      <c r="F3039" s="15"/>
      <c r="G3039" s="5"/>
      <c r="H3039" s="5"/>
      <c r="I3039" s="9"/>
      <c r="J3039" s="9"/>
      <c r="K3039" s="9"/>
      <c r="L3039" s="9"/>
      <c r="M3039" s="9"/>
      <c r="N3039" s="9"/>
      <c r="O3039" s="9"/>
      <c r="P3039" s="9"/>
      <c r="Q3039" s="9"/>
      <c r="R3039" s="9"/>
      <c r="S3039" s="9"/>
      <c r="T3039" s="9"/>
      <c r="U3039" s="9"/>
      <c r="V3039" s="8"/>
      <c r="W3039" s="8"/>
      <c r="X3039" s="7"/>
      <c r="Y3039" s="18"/>
      <c r="Z3039" s="7"/>
      <c r="AA3039" s="7"/>
      <c r="AB3039" s="7"/>
      <c r="AC3039" s="9"/>
      <c r="AD3039" s="8"/>
      <c r="AE3039" s="14"/>
      <c r="AF3039" s="14"/>
      <c r="AG3039" s="14"/>
      <c r="AH3039" s="14"/>
      <c r="AI3039" s="14"/>
      <c r="AJ3039" s="14"/>
      <c r="AK3039" s="5"/>
      <c r="AL3039" s="6"/>
      <c r="AM3039" s="5"/>
      <c r="AN3039" s="5"/>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row>
    <row r="3040" spans="1:62" ht="13.5" customHeight="1" x14ac:dyDescent="0.35">
      <c r="A3040" s="120"/>
      <c r="B3040" s="19"/>
      <c r="C3040" s="9"/>
      <c r="D3040" s="9"/>
      <c r="E3040" s="1"/>
      <c r="F3040" s="15"/>
      <c r="G3040" s="37"/>
      <c r="H3040" s="5"/>
      <c r="I3040" s="22"/>
      <c r="J3040" s="22"/>
      <c r="K3040" s="22"/>
      <c r="L3040" s="60"/>
      <c r="M3040" s="60"/>
      <c r="N3040" s="60"/>
      <c r="O3040" s="60"/>
      <c r="P3040" s="60"/>
      <c r="Q3040" s="60"/>
      <c r="R3040" s="60"/>
      <c r="S3040" s="60"/>
      <c r="T3040" s="60"/>
      <c r="U3040" s="60"/>
      <c r="V3040" s="60"/>
      <c r="W3040" s="60"/>
      <c r="X3040" s="60"/>
      <c r="Y3040" s="59"/>
      <c r="Z3040" s="20"/>
      <c r="AA3040" s="60"/>
      <c r="AB3040" s="60"/>
      <c r="AC3040" s="60"/>
      <c r="AD3040" s="60"/>
      <c r="AE3040" s="22"/>
      <c r="AF3040" s="22"/>
      <c r="AG3040" s="22"/>
      <c r="AH3040" s="22"/>
      <c r="AI3040" s="22"/>
      <c r="AJ3040" s="22"/>
      <c r="AK3040" s="39"/>
      <c r="AL3040" s="39"/>
      <c r="AM3040" s="39"/>
      <c r="AN3040" s="39"/>
      <c r="AO3040" s="39"/>
      <c r="AP3040" s="39"/>
      <c r="AQ3040" s="39"/>
      <c r="AR3040" s="40"/>
      <c r="AS3040" s="39"/>
      <c r="AT3040" s="40"/>
      <c r="AU3040" s="39"/>
      <c r="AV3040" s="39"/>
      <c r="AW3040" s="39"/>
      <c r="AX3040" s="39"/>
      <c r="AY3040" s="39"/>
      <c r="AZ3040" s="40"/>
      <c r="BA3040" s="39"/>
      <c r="BB3040" s="40"/>
      <c r="BC3040" s="39"/>
      <c r="BD3040" s="40"/>
      <c r="BE3040" s="39"/>
      <c r="BF3040" s="39"/>
      <c r="BG3040" s="39"/>
      <c r="BH3040" s="56"/>
      <c r="BI3040" s="56"/>
      <c r="BJ3040" s="133"/>
    </row>
    <row r="3041" spans="1:62" ht="13.5" customHeight="1" x14ac:dyDescent="0.35">
      <c r="A3041" s="120"/>
      <c r="B3041" s="19"/>
      <c r="C3041" s="9"/>
      <c r="D3041" s="9"/>
      <c r="E3041" s="1"/>
      <c r="F3041" s="15"/>
      <c r="G3041" s="37"/>
      <c r="H3041" s="5"/>
      <c r="I3041" s="22"/>
      <c r="J3041" s="22"/>
      <c r="K3041" s="22"/>
      <c r="L3041" s="60"/>
      <c r="M3041" s="60"/>
      <c r="N3041" s="60"/>
      <c r="O3041" s="60"/>
      <c r="P3041" s="60"/>
      <c r="Q3041" s="60"/>
      <c r="R3041" s="60"/>
      <c r="S3041" s="60"/>
      <c r="T3041" s="60"/>
      <c r="U3041" s="60"/>
      <c r="V3041" s="60"/>
      <c r="W3041" s="60"/>
      <c r="X3041" s="60"/>
      <c r="Y3041" s="59"/>
      <c r="Z3041" s="20"/>
      <c r="AA3041" s="60"/>
      <c r="AB3041" s="60"/>
      <c r="AC3041" s="60"/>
      <c r="AD3041" s="60"/>
      <c r="AE3041" s="22"/>
      <c r="AF3041" s="22"/>
      <c r="AG3041" s="22"/>
      <c r="AH3041" s="22"/>
      <c r="AI3041" s="22"/>
      <c r="AJ3041" s="22"/>
      <c r="AK3041" s="39"/>
      <c r="AL3041" s="39"/>
      <c r="AM3041" s="39"/>
      <c r="AN3041" s="39"/>
      <c r="AO3041" s="39"/>
      <c r="AP3041" s="39"/>
      <c r="AQ3041" s="39"/>
      <c r="AR3041" s="40"/>
      <c r="AS3041" s="39"/>
      <c r="AT3041" s="40"/>
      <c r="AU3041" s="39"/>
      <c r="AV3041" s="39"/>
      <c r="AW3041" s="39"/>
      <c r="AX3041" s="39"/>
      <c r="AY3041" s="39"/>
      <c r="AZ3041" s="40"/>
      <c r="BA3041" s="39"/>
      <c r="BB3041" s="40"/>
      <c r="BC3041" s="39"/>
      <c r="BD3041" s="40"/>
      <c r="BE3041" s="39"/>
      <c r="BF3041" s="39"/>
      <c r="BG3041" s="39"/>
      <c r="BH3041" s="56"/>
      <c r="BI3041" s="56"/>
      <c r="BJ3041" s="137"/>
    </row>
    <row r="3042" spans="1:62" ht="13.5" customHeight="1" x14ac:dyDescent="0.35">
      <c r="A3042" s="120"/>
      <c r="B3042" s="76"/>
      <c r="C3042" s="1"/>
      <c r="D3042" s="9"/>
      <c r="E3042" s="1"/>
      <c r="F3042" s="15"/>
      <c r="G3042" s="5"/>
      <c r="H3042" s="5"/>
      <c r="I3042" s="22"/>
      <c r="J3042" s="22"/>
      <c r="K3042" s="22"/>
      <c r="L3042" s="60"/>
      <c r="M3042" s="60"/>
      <c r="N3042" s="60"/>
      <c r="O3042" s="60"/>
      <c r="P3042" s="60"/>
      <c r="Q3042" s="60"/>
      <c r="R3042" s="60"/>
      <c r="S3042" s="60"/>
      <c r="T3042" s="60"/>
      <c r="U3042" s="60"/>
      <c r="V3042" s="60"/>
      <c r="W3042" s="60"/>
      <c r="X3042" s="60"/>
      <c r="Y3042" s="59"/>
      <c r="Z3042" s="20"/>
      <c r="AA3042" s="60"/>
      <c r="AB3042" s="60"/>
      <c r="AC3042" s="60"/>
      <c r="AD3042" s="60"/>
      <c r="AE3042" s="22"/>
      <c r="AF3042" s="22"/>
      <c r="AG3042" s="22"/>
      <c r="AH3042" s="22"/>
      <c r="AI3042" s="22"/>
      <c r="AJ3042" s="22"/>
      <c r="AK3042" s="39"/>
      <c r="AL3042" s="39"/>
      <c r="AM3042" s="39"/>
      <c r="AN3042" s="39"/>
      <c r="AO3042" s="39"/>
      <c r="AP3042" s="39"/>
      <c r="AQ3042" s="39"/>
      <c r="AR3042" s="40"/>
      <c r="AS3042" s="39"/>
      <c r="AT3042" s="40"/>
      <c r="AU3042" s="39"/>
      <c r="AV3042" s="39"/>
      <c r="AW3042" s="39"/>
      <c r="AX3042" s="39"/>
      <c r="AY3042" s="39"/>
      <c r="AZ3042" s="40"/>
      <c r="BA3042" s="39"/>
      <c r="BB3042" s="40"/>
      <c r="BC3042" s="39"/>
      <c r="BD3042" s="40"/>
      <c r="BE3042" s="39"/>
      <c r="BF3042" s="39"/>
      <c r="BG3042" s="39"/>
      <c r="BH3042" s="56"/>
      <c r="BI3042" s="56"/>
      <c r="BJ3042" s="133"/>
    </row>
    <row r="3043" spans="1:62" x14ac:dyDescent="0.3">
      <c r="A3043" s="9"/>
      <c r="B3043" s="76"/>
      <c r="C3043" s="9"/>
      <c r="D3043" s="9"/>
      <c r="E3043" s="9"/>
      <c r="F3043" s="15"/>
      <c r="G3043" s="5"/>
      <c r="H3043" s="5"/>
      <c r="I3043" s="9"/>
      <c r="J3043" s="9"/>
      <c r="K3043" s="9"/>
      <c r="L3043" s="9"/>
      <c r="M3043" s="9"/>
      <c r="N3043" s="9"/>
      <c r="O3043" s="9"/>
      <c r="P3043" s="9"/>
      <c r="Q3043" s="9"/>
      <c r="R3043" s="9"/>
      <c r="S3043" s="9"/>
      <c r="T3043" s="9"/>
      <c r="U3043" s="9"/>
      <c r="V3043" s="8"/>
      <c r="W3043" s="8"/>
      <c r="X3043" s="7"/>
      <c r="Y3043" s="18"/>
      <c r="Z3043" s="7"/>
      <c r="AA3043" s="7"/>
      <c r="AB3043" s="7"/>
      <c r="AC3043" s="9"/>
      <c r="AD3043" s="8"/>
      <c r="AE3043" s="14"/>
      <c r="AF3043" s="14"/>
      <c r="AG3043" s="14"/>
      <c r="AH3043" s="14"/>
      <c r="AI3043" s="14"/>
      <c r="AJ3043" s="14"/>
      <c r="AK3043" s="5"/>
      <c r="AL3043" s="6"/>
      <c r="AM3043" s="5"/>
      <c r="AN3043" s="5"/>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row>
    <row r="3044" spans="1:62" ht="13.5" customHeight="1" x14ac:dyDescent="0.35">
      <c r="A3044" s="120"/>
      <c r="B3044" s="19"/>
      <c r="C3044" s="1"/>
      <c r="D3044" s="9"/>
      <c r="E3044" s="1"/>
      <c r="F3044" s="15"/>
      <c r="G3044" s="37"/>
      <c r="H3044" s="5"/>
      <c r="I3044" s="22"/>
      <c r="J3044" s="22"/>
      <c r="K3044" s="22"/>
      <c r="L3044" s="60"/>
      <c r="M3044" s="60"/>
      <c r="N3044" s="60"/>
      <c r="O3044" s="60"/>
      <c r="P3044" s="60"/>
      <c r="Q3044" s="60"/>
      <c r="R3044" s="60"/>
      <c r="S3044" s="60"/>
      <c r="T3044" s="60"/>
      <c r="U3044" s="60"/>
      <c r="V3044" s="60"/>
      <c r="W3044" s="60"/>
      <c r="X3044" s="60"/>
      <c r="Y3044" s="59"/>
      <c r="Z3044" s="20"/>
      <c r="AA3044" s="60"/>
      <c r="AB3044" s="60"/>
      <c r="AC3044" s="60"/>
      <c r="AD3044" s="60"/>
      <c r="AE3044" s="22"/>
      <c r="AF3044" s="22"/>
      <c r="AG3044" s="22"/>
      <c r="AH3044" s="22"/>
      <c r="AI3044" s="22"/>
      <c r="AJ3044" s="22"/>
      <c r="AK3044" s="39"/>
      <c r="AL3044" s="39"/>
      <c r="AM3044" s="39"/>
      <c r="AN3044" s="39"/>
      <c r="AO3044" s="39"/>
      <c r="AP3044" s="39"/>
      <c r="AQ3044" s="39"/>
      <c r="AR3044" s="40"/>
      <c r="AS3044" s="39"/>
      <c r="AT3044" s="40"/>
      <c r="AU3044" s="39"/>
      <c r="AV3044" s="39"/>
      <c r="AW3044" s="39"/>
      <c r="AX3044" s="39"/>
      <c r="AY3044" s="39"/>
      <c r="AZ3044" s="40"/>
      <c r="BA3044" s="39"/>
      <c r="BB3044" s="40"/>
      <c r="BC3044" s="39"/>
      <c r="BD3044" s="40"/>
      <c r="BE3044" s="39"/>
      <c r="BF3044" s="39"/>
      <c r="BG3044" s="39"/>
      <c r="BH3044" s="56"/>
      <c r="BI3044" s="56"/>
      <c r="BJ3044" s="133"/>
    </row>
    <row r="3045" spans="1:62" x14ac:dyDescent="0.3">
      <c r="A3045" s="9"/>
      <c r="B3045" s="76"/>
      <c r="C3045" s="9"/>
      <c r="D3045" s="9"/>
      <c r="E3045" s="9"/>
      <c r="F3045" s="15"/>
      <c r="G3045" s="5"/>
      <c r="H3045" s="5"/>
      <c r="I3045" s="9"/>
      <c r="J3045" s="9"/>
      <c r="K3045" s="9"/>
      <c r="L3045" s="9"/>
      <c r="M3045" s="9"/>
      <c r="N3045" s="9"/>
      <c r="O3045" s="9"/>
      <c r="P3045" s="9"/>
      <c r="Q3045" s="9"/>
      <c r="R3045" s="9"/>
      <c r="S3045" s="9"/>
      <c r="T3045" s="9"/>
      <c r="U3045" s="9"/>
      <c r="V3045" s="9"/>
      <c r="W3045" s="9"/>
      <c r="Y3045" s="17"/>
      <c r="AA3045" s="9"/>
      <c r="AB3045" s="9"/>
      <c r="AC3045" s="9"/>
      <c r="AD3045" s="9"/>
      <c r="AE3045" s="14"/>
      <c r="AF3045" s="14"/>
      <c r="AG3045" s="14"/>
      <c r="AH3045" s="14"/>
      <c r="AI3045" s="14"/>
      <c r="AJ3045" s="14"/>
      <c r="AK3045" s="6"/>
      <c r="AL3045" s="6"/>
      <c r="AM3045" s="6"/>
      <c r="AN3045" s="6"/>
      <c r="AO3045" s="6"/>
      <c r="AP3045" s="6"/>
      <c r="AQ3045" s="6"/>
      <c r="AR3045" s="6"/>
      <c r="AS3045" s="6"/>
      <c r="AT3045" s="6"/>
      <c r="AU3045" s="39"/>
      <c r="AV3045" s="39"/>
      <c r="AW3045" s="6"/>
      <c r="AX3045" s="6"/>
      <c r="AY3045" s="6"/>
      <c r="AZ3045" s="6"/>
      <c r="BA3045" s="6"/>
      <c r="BB3045" s="6"/>
      <c r="BC3045" s="6"/>
      <c r="BD3045" s="6"/>
      <c r="BE3045" s="6"/>
      <c r="BF3045" s="6"/>
      <c r="BG3045" s="6"/>
      <c r="BH3045" s="6"/>
      <c r="BI3045" s="6"/>
      <c r="BJ3045" s="6"/>
    </row>
    <row r="3046" spans="1:62" x14ac:dyDescent="0.3">
      <c r="A3046" s="135"/>
      <c r="B3046" s="76"/>
      <c r="C3046" s="9"/>
      <c r="D3046" s="9"/>
      <c r="E3046" s="9"/>
      <c r="F3046" s="15"/>
      <c r="G3046" s="5"/>
      <c r="H3046" s="5"/>
      <c r="I3046" s="9"/>
      <c r="J3046" s="9"/>
      <c r="K3046" s="9"/>
      <c r="L3046" s="9"/>
      <c r="M3046" s="9"/>
      <c r="N3046" s="9"/>
      <c r="O3046" s="9"/>
      <c r="P3046" s="9"/>
      <c r="Q3046" s="9"/>
      <c r="R3046" s="9"/>
      <c r="S3046" s="9"/>
      <c r="T3046" s="9"/>
      <c r="U3046" s="9"/>
      <c r="V3046" s="8"/>
      <c r="W3046" s="8"/>
      <c r="X3046" s="7"/>
      <c r="Y3046" s="18"/>
      <c r="Z3046" s="7"/>
      <c r="AA3046" s="7"/>
      <c r="AB3046" s="7"/>
      <c r="AC3046" s="9"/>
      <c r="AD3046" s="8"/>
      <c r="AE3046" s="14"/>
      <c r="AF3046" s="14"/>
      <c r="AG3046" s="14"/>
      <c r="AH3046" s="14"/>
      <c r="AI3046" s="14"/>
      <c r="AJ3046" s="14"/>
      <c r="AK3046" s="136"/>
      <c r="AL3046" s="6"/>
      <c r="AM3046" s="5"/>
      <c r="AN3046" s="5"/>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row>
    <row r="3047" spans="1:62" x14ac:dyDescent="0.3">
      <c r="A3047" s="9"/>
      <c r="B3047" s="76"/>
      <c r="C3047" s="9"/>
      <c r="D3047" s="9"/>
      <c r="E3047" s="9"/>
      <c r="F3047" s="15"/>
      <c r="G3047" s="5"/>
      <c r="H3047" s="5"/>
      <c r="I3047" s="9"/>
      <c r="J3047" s="9"/>
      <c r="K3047" s="9"/>
      <c r="L3047" s="9"/>
      <c r="M3047" s="9"/>
      <c r="N3047" s="9"/>
      <c r="O3047" s="9"/>
      <c r="P3047" s="9"/>
      <c r="Q3047" s="9"/>
      <c r="R3047" s="9"/>
      <c r="S3047" s="9"/>
      <c r="T3047" s="9"/>
      <c r="U3047" s="9"/>
      <c r="V3047" s="9"/>
      <c r="W3047" s="9"/>
      <c r="Y3047" s="17"/>
      <c r="AA3047" s="9"/>
      <c r="AB3047" s="9"/>
      <c r="AC3047" s="9"/>
      <c r="AD3047" s="9"/>
      <c r="AE3047" s="14"/>
      <c r="AF3047" s="14"/>
      <c r="AG3047" s="14"/>
      <c r="AH3047" s="14"/>
      <c r="AI3047" s="14"/>
      <c r="AJ3047" s="14"/>
      <c r="AK3047" s="6"/>
      <c r="AL3047" s="6"/>
      <c r="AM3047" s="6"/>
      <c r="AN3047" s="6"/>
      <c r="AO3047" s="6"/>
      <c r="AP3047" s="6"/>
      <c r="AQ3047" s="6"/>
      <c r="AR3047" s="6"/>
      <c r="AS3047" s="6"/>
      <c r="AT3047" s="6"/>
      <c r="AU3047" s="39"/>
      <c r="AV3047" s="39"/>
      <c r="AW3047" s="6"/>
      <c r="AX3047" s="6"/>
      <c r="AY3047" s="6"/>
      <c r="AZ3047" s="6"/>
      <c r="BA3047" s="6"/>
      <c r="BB3047" s="6"/>
      <c r="BC3047" s="6"/>
      <c r="BD3047" s="6"/>
      <c r="BE3047" s="6"/>
      <c r="BF3047" s="6"/>
      <c r="BG3047" s="6"/>
      <c r="BH3047" s="6"/>
      <c r="BI3047" s="6"/>
      <c r="BJ3047" s="6"/>
    </row>
    <row r="3048" spans="1:62" ht="15" x14ac:dyDescent="0.35">
      <c r="A3048" s="135"/>
      <c r="B3048" s="76"/>
      <c r="C3048" s="9"/>
      <c r="D3048" s="9"/>
      <c r="E3048" s="9"/>
      <c r="F3048" s="15"/>
      <c r="G3048" s="5"/>
      <c r="H3048" s="5"/>
      <c r="I3048" s="9"/>
      <c r="J3048" s="9"/>
      <c r="K3048" s="9"/>
      <c r="L3048" s="9"/>
      <c r="M3048" s="9"/>
      <c r="N3048" s="9"/>
      <c r="O3048" s="9"/>
      <c r="P3048" s="9"/>
      <c r="Q3048" s="9"/>
      <c r="R3048" s="9"/>
      <c r="S3048" s="9"/>
      <c r="T3048" s="9"/>
      <c r="U3048" s="9"/>
      <c r="V3048" s="8"/>
      <c r="W3048" s="8"/>
      <c r="X3048" s="7"/>
      <c r="Y3048" s="18"/>
      <c r="Z3048" s="7"/>
      <c r="AA3048" s="7"/>
      <c r="AB3048" s="7"/>
      <c r="AC3048" s="9"/>
      <c r="AD3048" s="8"/>
      <c r="AE3048" s="14"/>
      <c r="AF3048" s="14"/>
      <c r="AG3048" s="14"/>
      <c r="AH3048" s="14"/>
      <c r="AI3048" s="14"/>
      <c r="AJ3048" s="14"/>
      <c r="AK3048" s="136"/>
      <c r="AL3048" s="6"/>
      <c r="AM3048" s="5"/>
      <c r="AN3048" s="5"/>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137"/>
    </row>
    <row r="3049" spans="1:62" x14ac:dyDescent="0.3">
      <c r="A3049" s="9"/>
      <c r="B3049" s="76"/>
      <c r="C3049" s="9"/>
      <c r="D3049" s="9"/>
      <c r="E3049" s="9"/>
      <c r="F3049" s="15"/>
      <c r="G3049" s="5"/>
      <c r="H3049" s="5"/>
      <c r="I3049" s="9"/>
      <c r="J3049" s="9"/>
      <c r="K3049" s="9"/>
      <c r="L3049" s="9"/>
      <c r="M3049" s="9"/>
      <c r="N3049" s="9"/>
      <c r="O3049" s="9"/>
      <c r="P3049" s="9"/>
      <c r="Q3049" s="9"/>
      <c r="R3049" s="9"/>
      <c r="S3049" s="9"/>
      <c r="T3049" s="9"/>
      <c r="U3049" s="9"/>
      <c r="V3049" s="8"/>
      <c r="W3049" s="8"/>
      <c r="X3049" s="7"/>
      <c r="Y3049" s="18"/>
      <c r="Z3049" s="7"/>
      <c r="AA3049" s="7"/>
      <c r="AB3049" s="7"/>
      <c r="AC3049" s="9"/>
      <c r="AD3049" s="8"/>
      <c r="AE3049" s="14"/>
      <c r="AF3049" s="14"/>
      <c r="AG3049" s="14"/>
      <c r="AH3049" s="14"/>
      <c r="AI3049" s="14"/>
      <c r="AJ3049" s="14"/>
      <c r="AK3049" s="5"/>
      <c r="AL3049" s="6"/>
      <c r="AM3049" s="5"/>
      <c r="AN3049" s="5"/>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row>
    <row r="3050" spans="1:62" x14ac:dyDescent="0.3">
      <c r="A3050" s="135"/>
      <c r="B3050" s="76"/>
      <c r="C3050" s="9"/>
      <c r="D3050" s="9"/>
      <c r="E3050" s="9"/>
      <c r="F3050" s="15"/>
      <c r="G3050" s="5"/>
      <c r="H3050" s="5"/>
      <c r="I3050" s="9"/>
      <c r="J3050" s="9"/>
      <c r="K3050" s="9"/>
      <c r="L3050" s="9"/>
      <c r="M3050" s="9"/>
      <c r="N3050" s="9"/>
      <c r="O3050" s="9"/>
      <c r="P3050" s="9"/>
      <c r="Q3050" s="9"/>
      <c r="R3050" s="9"/>
      <c r="S3050" s="9"/>
      <c r="T3050" s="9"/>
      <c r="U3050" s="9"/>
      <c r="V3050" s="8"/>
      <c r="W3050" s="8"/>
      <c r="X3050" s="7"/>
      <c r="Y3050" s="18"/>
      <c r="Z3050" s="7"/>
      <c r="AA3050" s="7"/>
      <c r="AB3050" s="7"/>
      <c r="AC3050" s="9"/>
      <c r="AD3050" s="8"/>
      <c r="AE3050" s="14"/>
      <c r="AF3050" s="14"/>
      <c r="AG3050" s="14"/>
      <c r="AH3050" s="14"/>
      <c r="AI3050" s="14"/>
      <c r="AJ3050" s="14"/>
      <c r="AK3050" s="136"/>
      <c r="AL3050" s="6"/>
      <c r="AM3050" s="5"/>
      <c r="AN3050" s="5"/>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row>
    <row r="3051" spans="1:62" ht="13.5" customHeight="1" x14ac:dyDescent="0.35">
      <c r="A3051" s="120"/>
      <c r="B3051" s="19"/>
      <c r="C3051" s="1"/>
      <c r="D3051" s="9"/>
      <c r="E3051" s="1"/>
      <c r="F3051" s="15"/>
      <c r="G3051" s="37"/>
      <c r="H3051" s="5"/>
      <c r="I3051" s="22"/>
      <c r="J3051" s="22"/>
      <c r="K3051" s="22"/>
      <c r="L3051" s="60"/>
      <c r="M3051" s="60"/>
      <c r="N3051" s="60"/>
      <c r="O3051" s="60"/>
      <c r="P3051" s="60"/>
      <c r="Q3051" s="60"/>
      <c r="R3051" s="60"/>
      <c r="S3051" s="60"/>
      <c r="T3051" s="60"/>
      <c r="U3051" s="60"/>
      <c r="V3051" s="60"/>
      <c r="W3051" s="60"/>
      <c r="X3051" s="60"/>
      <c r="Y3051" s="59"/>
      <c r="Z3051" s="20"/>
      <c r="AA3051" s="60"/>
      <c r="AB3051" s="60"/>
      <c r="AC3051" s="60"/>
      <c r="AD3051" s="60"/>
      <c r="AE3051" s="22"/>
      <c r="AF3051" s="22"/>
      <c r="AG3051" s="22"/>
      <c r="AH3051" s="22"/>
      <c r="AI3051" s="22"/>
      <c r="AJ3051" s="22"/>
      <c r="AK3051" s="39"/>
      <c r="AL3051" s="39"/>
      <c r="AM3051" s="39"/>
      <c r="AN3051" s="39"/>
      <c r="AO3051" s="39"/>
      <c r="AP3051" s="39"/>
      <c r="AQ3051" s="39"/>
      <c r="AR3051" s="40"/>
      <c r="AS3051" s="39"/>
      <c r="AT3051" s="40"/>
      <c r="AU3051" s="39"/>
      <c r="AV3051" s="39"/>
      <c r="AW3051" s="39"/>
      <c r="AX3051" s="39"/>
      <c r="AY3051" s="39"/>
      <c r="AZ3051" s="40"/>
      <c r="BA3051" s="39"/>
      <c r="BB3051" s="40"/>
      <c r="BC3051" s="39"/>
      <c r="BD3051" s="40"/>
      <c r="BE3051" s="39"/>
      <c r="BF3051" s="39"/>
      <c r="BG3051" s="39"/>
      <c r="BH3051" s="56"/>
      <c r="BI3051" s="56"/>
      <c r="BJ3051" s="133"/>
    </row>
    <row r="3052" spans="1:62" ht="13.5" customHeight="1" x14ac:dyDescent="0.35">
      <c r="A3052" s="120"/>
      <c r="B3052" s="76"/>
      <c r="C3052" s="1"/>
      <c r="D3052" s="9"/>
      <c r="E3052" s="1"/>
      <c r="F3052" s="15"/>
      <c r="G3052" s="5"/>
      <c r="H3052" s="5"/>
      <c r="I3052" s="22"/>
      <c r="J3052" s="22"/>
      <c r="K3052" s="22"/>
      <c r="L3052" s="60"/>
      <c r="M3052" s="60"/>
      <c r="N3052" s="60"/>
      <c r="O3052" s="60"/>
      <c r="P3052" s="60"/>
      <c r="Q3052" s="60"/>
      <c r="R3052" s="60"/>
      <c r="S3052" s="60"/>
      <c r="T3052" s="60"/>
      <c r="U3052" s="60"/>
      <c r="V3052" s="60"/>
      <c r="W3052" s="60"/>
      <c r="X3052" s="60"/>
      <c r="Y3052" s="59"/>
      <c r="Z3052" s="20"/>
      <c r="AA3052" s="60"/>
      <c r="AB3052" s="60"/>
      <c r="AC3052" s="60"/>
      <c r="AD3052" s="60"/>
      <c r="AE3052" s="22"/>
      <c r="AF3052" s="22"/>
      <c r="AG3052" s="22"/>
      <c r="AH3052" s="22"/>
      <c r="AI3052" s="22"/>
      <c r="AJ3052" s="22"/>
      <c r="AK3052" s="39"/>
      <c r="AL3052" s="39"/>
      <c r="AM3052" s="39"/>
      <c r="AN3052" s="39"/>
      <c r="AO3052" s="39"/>
      <c r="AP3052" s="39"/>
      <c r="AQ3052" s="39"/>
      <c r="AR3052" s="40"/>
      <c r="AS3052" s="39"/>
      <c r="AT3052" s="40"/>
      <c r="AU3052" s="39"/>
      <c r="AV3052" s="39"/>
      <c r="AW3052" s="39"/>
      <c r="AX3052" s="39"/>
      <c r="AY3052" s="39"/>
      <c r="AZ3052" s="40"/>
      <c r="BA3052" s="39"/>
      <c r="BB3052" s="40"/>
      <c r="BC3052" s="39"/>
      <c r="BD3052" s="40"/>
      <c r="BE3052" s="39"/>
      <c r="BF3052" s="39"/>
      <c r="BG3052" s="39"/>
      <c r="BH3052" s="56"/>
      <c r="BI3052" s="56"/>
      <c r="BJ3052" s="133"/>
    </row>
    <row r="3053" spans="1:62" ht="13.5" customHeight="1" x14ac:dyDescent="0.35">
      <c r="A3053" s="120"/>
      <c r="B3053" s="76"/>
      <c r="C3053" s="1"/>
      <c r="D3053" s="9"/>
      <c r="E3053" s="1"/>
      <c r="F3053" s="15"/>
      <c r="G3053" s="5"/>
      <c r="H3053" s="5"/>
      <c r="I3053" s="22"/>
      <c r="J3053" s="22"/>
      <c r="K3053" s="22"/>
      <c r="L3053" s="60"/>
      <c r="M3053" s="60"/>
      <c r="N3053" s="60"/>
      <c r="O3053" s="60"/>
      <c r="P3053" s="60"/>
      <c r="Q3053" s="60"/>
      <c r="R3053" s="60"/>
      <c r="S3053" s="60"/>
      <c r="T3053" s="60"/>
      <c r="U3053" s="60"/>
      <c r="V3053" s="60"/>
      <c r="W3053" s="60"/>
      <c r="X3053" s="60"/>
      <c r="Y3053" s="59"/>
      <c r="Z3053" s="20"/>
      <c r="AA3053" s="60"/>
      <c r="AB3053" s="60"/>
      <c r="AC3053" s="60"/>
      <c r="AD3053" s="60"/>
      <c r="AE3053" s="22"/>
      <c r="AF3053" s="22"/>
      <c r="AG3053" s="22"/>
      <c r="AH3053" s="22"/>
      <c r="AI3053" s="22"/>
      <c r="AJ3053" s="22"/>
      <c r="AK3053" s="39"/>
      <c r="AL3053" s="39"/>
      <c r="AM3053" s="39"/>
      <c r="AN3053" s="39"/>
      <c r="AO3053" s="39"/>
      <c r="AP3053" s="39"/>
      <c r="AQ3053" s="39"/>
      <c r="AR3053" s="40"/>
      <c r="AS3053" s="39"/>
      <c r="AT3053" s="40"/>
      <c r="AU3053" s="39"/>
      <c r="AV3053" s="39"/>
      <c r="AW3053" s="39"/>
      <c r="AX3053" s="39"/>
      <c r="AY3053" s="39"/>
      <c r="AZ3053" s="40"/>
      <c r="BA3053" s="39"/>
      <c r="BB3053" s="40"/>
      <c r="BC3053" s="39"/>
      <c r="BD3053" s="40"/>
      <c r="BE3053" s="39"/>
      <c r="BF3053" s="39"/>
      <c r="BG3053" s="39"/>
      <c r="BH3053" s="56"/>
      <c r="BI3053" s="56"/>
      <c r="BJ3053" s="133"/>
    </row>
    <row r="3054" spans="1:62" ht="13.5" customHeight="1" x14ac:dyDescent="0.35">
      <c r="A3054" s="120"/>
      <c r="B3054" s="76"/>
      <c r="C3054" s="1"/>
      <c r="D3054" s="9"/>
      <c r="E3054" s="1"/>
      <c r="F3054" s="15"/>
      <c r="G3054" s="5"/>
      <c r="H3054" s="5"/>
      <c r="I3054" s="22"/>
      <c r="J3054" s="22"/>
      <c r="K3054" s="22"/>
      <c r="L3054" s="60"/>
      <c r="M3054" s="60"/>
      <c r="N3054" s="60"/>
      <c r="O3054" s="60"/>
      <c r="P3054" s="60"/>
      <c r="Q3054" s="60"/>
      <c r="R3054" s="60"/>
      <c r="S3054" s="60"/>
      <c r="T3054" s="60"/>
      <c r="U3054" s="60"/>
      <c r="V3054" s="60"/>
      <c r="W3054" s="60"/>
      <c r="X3054" s="60"/>
      <c r="Y3054" s="59"/>
      <c r="Z3054" s="20"/>
      <c r="AA3054" s="60"/>
      <c r="AB3054" s="60"/>
      <c r="AC3054" s="60"/>
      <c r="AD3054" s="60"/>
      <c r="AE3054" s="22"/>
      <c r="AF3054" s="22"/>
      <c r="AG3054" s="22"/>
      <c r="AH3054" s="22"/>
      <c r="AI3054" s="22"/>
      <c r="AJ3054" s="22"/>
      <c r="AK3054" s="39"/>
      <c r="AL3054" s="39"/>
      <c r="AM3054" s="39"/>
      <c r="AN3054" s="39"/>
      <c r="AO3054" s="39"/>
      <c r="AP3054" s="39"/>
      <c r="AQ3054" s="39"/>
      <c r="AR3054" s="40"/>
      <c r="AS3054" s="39"/>
      <c r="AT3054" s="40"/>
      <c r="AU3054" s="39"/>
      <c r="AV3054" s="39"/>
      <c r="AW3054" s="39"/>
      <c r="AX3054" s="39"/>
      <c r="AY3054" s="39"/>
      <c r="AZ3054" s="40"/>
      <c r="BA3054" s="39"/>
      <c r="BB3054" s="40"/>
      <c r="BC3054" s="39"/>
      <c r="BD3054" s="40"/>
      <c r="BE3054" s="39"/>
      <c r="BF3054" s="39"/>
      <c r="BG3054" s="39"/>
      <c r="BH3054" s="56"/>
      <c r="BI3054" s="56"/>
      <c r="BJ3054" s="133"/>
    </row>
    <row r="3055" spans="1:62" ht="15" x14ac:dyDescent="0.35">
      <c r="A3055" s="9"/>
      <c r="B3055" s="76"/>
      <c r="C3055" s="9"/>
      <c r="D3055" s="9"/>
      <c r="E3055" s="9"/>
      <c r="F3055" s="15"/>
      <c r="G3055" s="5"/>
      <c r="H3055" s="5"/>
      <c r="I3055" s="9"/>
      <c r="J3055" s="9"/>
      <c r="K3055" s="9"/>
      <c r="L3055" s="9"/>
      <c r="M3055" s="9"/>
      <c r="N3055" s="9"/>
      <c r="O3055" s="9"/>
      <c r="P3055" s="9"/>
      <c r="Q3055" s="9"/>
      <c r="R3055" s="9"/>
      <c r="S3055" s="9"/>
      <c r="T3055" s="9"/>
      <c r="U3055" s="9"/>
      <c r="V3055" s="9"/>
      <c r="W3055" s="9"/>
      <c r="Y3055" s="17"/>
      <c r="AA3055" s="9"/>
      <c r="AB3055" s="9"/>
      <c r="AC3055" s="9"/>
      <c r="AD3055" s="9"/>
      <c r="AE3055" s="14"/>
      <c r="AF3055" s="14"/>
      <c r="AG3055" s="14"/>
      <c r="AH3055" s="14"/>
      <c r="AI3055" s="14"/>
      <c r="AJ3055" s="14"/>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137"/>
    </row>
    <row r="3056" spans="1:62" x14ac:dyDescent="0.3">
      <c r="A3056" s="135"/>
      <c r="B3056" s="76"/>
      <c r="C3056" s="9"/>
      <c r="D3056" s="9"/>
      <c r="E3056" s="9"/>
      <c r="F3056" s="15"/>
      <c r="G3056" s="5"/>
      <c r="H3056" s="5"/>
      <c r="I3056" s="9"/>
      <c r="J3056" s="9"/>
      <c r="K3056" s="9"/>
      <c r="L3056" s="9"/>
      <c r="M3056" s="9"/>
      <c r="N3056" s="9"/>
      <c r="O3056" s="9"/>
      <c r="P3056" s="9"/>
      <c r="Q3056" s="9"/>
      <c r="R3056" s="9"/>
      <c r="S3056" s="9"/>
      <c r="T3056" s="9"/>
      <c r="U3056" s="9"/>
      <c r="V3056" s="8"/>
      <c r="W3056" s="8"/>
      <c r="X3056" s="7"/>
      <c r="Y3056" s="18"/>
      <c r="Z3056" s="7"/>
      <c r="AA3056" s="7"/>
      <c r="AB3056" s="7"/>
      <c r="AC3056" s="9"/>
      <c r="AD3056" s="8"/>
      <c r="AE3056" s="14"/>
      <c r="AF3056" s="14"/>
      <c r="AG3056" s="14"/>
      <c r="AH3056" s="14"/>
      <c r="AI3056" s="14"/>
      <c r="AJ3056" s="14"/>
      <c r="AK3056" s="136"/>
      <c r="AL3056" s="6"/>
      <c r="AM3056" s="5"/>
      <c r="AN3056" s="5"/>
      <c r="AO3056" s="6"/>
      <c r="AP3056" s="6"/>
      <c r="AQ3056" s="6"/>
      <c r="AR3056" s="6"/>
      <c r="AS3056" s="6"/>
      <c r="AT3056" s="6"/>
      <c r="AU3056" s="39"/>
      <c r="AV3056" s="39"/>
      <c r="AW3056" s="6"/>
      <c r="AX3056" s="6"/>
      <c r="AY3056" s="6"/>
      <c r="AZ3056" s="6"/>
      <c r="BA3056" s="6"/>
      <c r="BB3056" s="6"/>
      <c r="BC3056" s="6"/>
      <c r="BD3056" s="6"/>
      <c r="BE3056" s="6"/>
      <c r="BF3056" s="6"/>
      <c r="BG3056" s="6"/>
      <c r="BH3056" s="6"/>
      <c r="BI3056" s="6"/>
      <c r="BJ3056" s="6"/>
    </row>
    <row r="3057" spans="1:62" ht="13.5" customHeight="1" x14ac:dyDescent="0.35">
      <c r="A3057" s="120"/>
      <c r="B3057" s="19"/>
      <c r="C3057" s="1"/>
      <c r="D3057" s="9"/>
      <c r="E3057" s="1"/>
      <c r="F3057" s="15"/>
      <c r="G3057" s="37"/>
      <c r="H3057" s="5"/>
      <c r="I3057" s="22"/>
      <c r="J3057" s="22"/>
      <c r="K3057" s="22"/>
      <c r="L3057" s="60"/>
      <c r="M3057" s="60"/>
      <c r="N3057" s="60"/>
      <c r="O3057" s="60"/>
      <c r="P3057" s="60"/>
      <c r="Q3057" s="60"/>
      <c r="R3057" s="60"/>
      <c r="S3057" s="60"/>
      <c r="T3057" s="60"/>
      <c r="U3057" s="60"/>
      <c r="V3057" s="60"/>
      <c r="W3057" s="60"/>
      <c r="X3057" s="60"/>
      <c r="Y3057" s="59"/>
      <c r="Z3057" s="20"/>
      <c r="AA3057" s="60"/>
      <c r="AB3057" s="60"/>
      <c r="AC3057" s="60"/>
      <c r="AD3057" s="60"/>
      <c r="AE3057" s="22"/>
      <c r="AF3057" s="22"/>
      <c r="AG3057" s="22"/>
      <c r="AH3057" s="22"/>
      <c r="AI3057" s="22"/>
      <c r="AJ3057" s="22"/>
      <c r="AK3057" s="39"/>
      <c r="AL3057" s="39"/>
      <c r="AM3057" s="39"/>
      <c r="AN3057" s="39"/>
      <c r="AO3057" s="39"/>
      <c r="AP3057" s="39"/>
      <c r="AQ3057" s="39"/>
      <c r="AR3057" s="40"/>
      <c r="AS3057" s="39"/>
      <c r="AT3057" s="40"/>
      <c r="AU3057" s="39"/>
      <c r="AV3057" s="39"/>
      <c r="AW3057" s="39"/>
      <c r="AX3057" s="39"/>
      <c r="AY3057" s="39"/>
      <c r="AZ3057" s="40"/>
      <c r="BA3057" s="39"/>
      <c r="BB3057" s="40"/>
      <c r="BC3057" s="39"/>
      <c r="BD3057" s="40"/>
      <c r="BE3057" s="39"/>
      <c r="BF3057" s="39"/>
      <c r="BG3057" s="39"/>
      <c r="BH3057" s="56"/>
      <c r="BI3057" s="56"/>
      <c r="BJ3057" s="133"/>
    </row>
    <row r="3058" spans="1:62" ht="15" x14ac:dyDescent="0.35">
      <c r="A3058" s="135"/>
      <c r="B3058" s="76"/>
      <c r="C3058" s="9"/>
      <c r="D3058" s="9"/>
      <c r="E3058" s="9"/>
      <c r="F3058" s="15"/>
      <c r="G3058" s="5"/>
      <c r="H3058" s="5"/>
      <c r="I3058" s="9"/>
      <c r="J3058" s="9"/>
      <c r="K3058" s="9"/>
      <c r="L3058" s="9"/>
      <c r="M3058" s="9"/>
      <c r="N3058" s="9"/>
      <c r="O3058" s="9"/>
      <c r="P3058" s="9"/>
      <c r="Q3058" s="9"/>
      <c r="R3058" s="9"/>
      <c r="S3058" s="9"/>
      <c r="T3058" s="9"/>
      <c r="U3058" s="9"/>
      <c r="V3058" s="9"/>
      <c r="W3058" s="9"/>
      <c r="Y3058" s="17"/>
      <c r="AA3058" s="9"/>
      <c r="AB3058" s="9"/>
      <c r="AC3058" s="9"/>
      <c r="AD3058" s="9"/>
      <c r="AE3058" s="14"/>
      <c r="AF3058" s="14"/>
      <c r="AG3058" s="14"/>
      <c r="AH3058" s="14"/>
      <c r="AI3058" s="14"/>
      <c r="AJ3058" s="14"/>
      <c r="AK3058" s="6"/>
      <c r="AL3058" s="6"/>
      <c r="AM3058" s="6"/>
      <c r="AN3058" s="6"/>
      <c r="AO3058" s="6"/>
      <c r="AP3058" s="6"/>
      <c r="AQ3058" s="6"/>
      <c r="AR3058" s="6"/>
      <c r="AS3058" s="6"/>
      <c r="AT3058" s="6"/>
      <c r="AU3058" s="39"/>
      <c r="AV3058" s="39"/>
      <c r="AW3058" s="6"/>
      <c r="AX3058" s="6"/>
      <c r="AY3058" s="6"/>
      <c r="AZ3058" s="6"/>
      <c r="BA3058" s="6"/>
      <c r="BB3058" s="6"/>
      <c r="BC3058" s="6"/>
      <c r="BD3058" s="6"/>
      <c r="BE3058" s="6"/>
      <c r="BF3058" s="6"/>
      <c r="BG3058" s="6"/>
      <c r="BH3058" s="6"/>
      <c r="BI3058" s="6"/>
      <c r="BJ3058" s="137"/>
    </row>
    <row r="3059" spans="1:62" x14ac:dyDescent="0.3">
      <c r="A3059" s="9"/>
      <c r="B3059" s="76"/>
      <c r="C3059" s="9"/>
      <c r="D3059" s="9"/>
      <c r="E3059" s="9"/>
      <c r="F3059" s="15"/>
      <c r="G3059" s="5"/>
      <c r="H3059" s="5"/>
      <c r="I3059" s="9"/>
      <c r="J3059" s="9"/>
      <c r="K3059" s="9"/>
      <c r="L3059" s="9"/>
      <c r="M3059" s="9"/>
      <c r="N3059" s="9"/>
      <c r="O3059" s="9"/>
      <c r="P3059" s="9"/>
      <c r="Q3059" s="9"/>
      <c r="R3059" s="9"/>
      <c r="S3059" s="9"/>
      <c r="T3059" s="9"/>
      <c r="U3059" s="9"/>
      <c r="V3059" s="8"/>
      <c r="W3059" s="8"/>
      <c r="X3059" s="7"/>
      <c r="Y3059" s="18"/>
      <c r="Z3059" s="7"/>
      <c r="AA3059" s="7"/>
      <c r="AB3059" s="7"/>
      <c r="AC3059" s="9"/>
      <c r="AD3059" s="8"/>
      <c r="AE3059" s="14"/>
      <c r="AF3059" s="14"/>
      <c r="AG3059" s="14"/>
      <c r="AH3059" s="14"/>
      <c r="AI3059" s="14"/>
      <c r="AJ3059" s="14"/>
      <c r="AK3059" s="5"/>
      <c r="AL3059" s="6"/>
      <c r="AM3059" s="5"/>
      <c r="AN3059" s="5"/>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row>
    <row r="3060" spans="1:62" ht="13.5" customHeight="1" x14ac:dyDescent="0.35">
      <c r="A3060" s="120"/>
      <c r="B3060" s="19"/>
      <c r="C3060" s="1"/>
      <c r="D3060" s="9"/>
      <c r="E3060" s="1"/>
      <c r="F3060" s="15"/>
      <c r="G3060" s="37"/>
      <c r="H3060" s="5"/>
      <c r="I3060" s="22"/>
      <c r="J3060" s="22"/>
      <c r="K3060" s="22"/>
      <c r="L3060" s="60"/>
      <c r="M3060" s="60"/>
      <c r="N3060" s="60"/>
      <c r="O3060" s="60"/>
      <c r="P3060" s="60"/>
      <c r="Q3060" s="60"/>
      <c r="R3060" s="60"/>
      <c r="S3060" s="60"/>
      <c r="T3060" s="60"/>
      <c r="U3060" s="60"/>
      <c r="V3060" s="60"/>
      <c r="W3060" s="60"/>
      <c r="X3060" s="60"/>
      <c r="Y3060" s="59"/>
      <c r="Z3060" s="20"/>
      <c r="AA3060" s="60"/>
      <c r="AB3060" s="60"/>
      <c r="AC3060" s="60"/>
      <c r="AD3060" s="60"/>
      <c r="AE3060" s="22"/>
      <c r="AF3060" s="22"/>
      <c r="AG3060" s="22"/>
      <c r="AH3060" s="22"/>
      <c r="AI3060" s="22"/>
      <c r="AJ3060" s="22"/>
      <c r="AK3060" s="39"/>
      <c r="AL3060" s="39"/>
      <c r="AM3060" s="39"/>
      <c r="AN3060" s="39"/>
      <c r="AO3060" s="39"/>
      <c r="AP3060" s="39"/>
      <c r="AQ3060" s="39"/>
      <c r="AR3060" s="40"/>
      <c r="AS3060" s="39"/>
      <c r="AT3060" s="40"/>
      <c r="AU3060" s="39"/>
      <c r="AV3060" s="39"/>
      <c r="AW3060" s="39"/>
      <c r="AX3060" s="39"/>
      <c r="AY3060" s="39"/>
      <c r="AZ3060" s="40"/>
      <c r="BA3060" s="39"/>
      <c r="BB3060" s="40"/>
      <c r="BC3060" s="39"/>
      <c r="BD3060" s="40"/>
      <c r="BE3060" s="39"/>
      <c r="BF3060" s="39"/>
      <c r="BG3060" s="39"/>
      <c r="BH3060" s="56"/>
      <c r="BI3060" s="56"/>
      <c r="BJ3060" s="133"/>
    </row>
    <row r="3061" spans="1:62" x14ac:dyDescent="0.3">
      <c r="A3061" s="9"/>
      <c r="B3061" s="76"/>
      <c r="C3061" s="9"/>
      <c r="D3061" s="9"/>
      <c r="E3061" s="9"/>
      <c r="F3061" s="15"/>
      <c r="G3061" s="5"/>
      <c r="H3061" s="5"/>
      <c r="I3061" s="9"/>
      <c r="J3061" s="9"/>
      <c r="K3061" s="9"/>
      <c r="L3061" s="9"/>
      <c r="M3061" s="9"/>
      <c r="N3061" s="9"/>
      <c r="O3061" s="9"/>
      <c r="P3061" s="9"/>
      <c r="Q3061" s="9"/>
      <c r="R3061" s="9"/>
      <c r="S3061" s="9"/>
      <c r="T3061" s="9"/>
      <c r="U3061" s="9"/>
      <c r="V3061" s="9"/>
      <c r="W3061" s="9"/>
      <c r="Y3061" s="17"/>
      <c r="AA3061" s="9"/>
      <c r="AB3061" s="9"/>
      <c r="AC3061" s="9"/>
      <c r="AD3061" s="9"/>
      <c r="AE3061" s="14"/>
      <c r="AF3061" s="14"/>
      <c r="AG3061" s="14"/>
      <c r="AH3061" s="14"/>
      <c r="AI3061" s="14"/>
      <c r="AJ3061" s="14"/>
      <c r="AK3061" s="6"/>
      <c r="AL3061" s="6"/>
      <c r="AM3061" s="6"/>
      <c r="AN3061" s="6"/>
      <c r="AO3061" s="6"/>
      <c r="AP3061" s="6"/>
      <c r="AQ3061" s="6"/>
      <c r="AR3061" s="6"/>
      <c r="AS3061" s="6"/>
      <c r="AT3061" s="6"/>
      <c r="AU3061" s="39"/>
      <c r="AV3061" s="39"/>
      <c r="AW3061" s="6"/>
      <c r="AX3061" s="6"/>
      <c r="AY3061" s="6"/>
      <c r="AZ3061" s="6"/>
      <c r="BA3061" s="6"/>
      <c r="BB3061" s="6"/>
      <c r="BC3061" s="6"/>
      <c r="BD3061" s="6"/>
      <c r="BE3061" s="6"/>
      <c r="BF3061" s="6"/>
      <c r="BG3061" s="6"/>
      <c r="BH3061" s="6"/>
      <c r="BI3061" s="6"/>
      <c r="BJ3061" s="6"/>
    </row>
    <row r="3062" spans="1:62" ht="13.5" customHeight="1" x14ac:dyDescent="0.35">
      <c r="A3062" s="120"/>
      <c r="B3062" s="19"/>
      <c r="C3062" s="1"/>
      <c r="D3062" s="9"/>
      <c r="E3062" s="1"/>
      <c r="F3062" s="15"/>
      <c r="G3062" s="37"/>
      <c r="H3062" s="5"/>
      <c r="I3062" s="22"/>
      <c r="J3062" s="22"/>
      <c r="K3062" s="22"/>
      <c r="L3062" s="60"/>
      <c r="M3062" s="60"/>
      <c r="N3062" s="60"/>
      <c r="O3062" s="60"/>
      <c r="P3062" s="60"/>
      <c r="Q3062" s="60"/>
      <c r="R3062" s="60"/>
      <c r="S3062" s="60"/>
      <c r="T3062" s="60"/>
      <c r="U3062" s="60"/>
      <c r="V3062" s="60"/>
      <c r="W3062" s="60"/>
      <c r="X3062" s="60"/>
      <c r="Y3062" s="59"/>
      <c r="Z3062" s="20"/>
      <c r="AA3062" s="60"/>
      <c r="AB3062" s="60"/>
      <c r="AC3062" s="60"/>
      <c r="AD3062" s="60"/>
      <c r="AE3062" s="22"/>
      <c r="AF3062" s="22"/>
      <c r="AG3062" s="22"/>
      <c r="AH3062" s="22"/>
      <c r="AI3062" s="22"/>
      <c r="AJ3062" s="22"/>
      <c r="AK3062" s="39"/>
      <c r="AL3062" s="39"/>
      <c r="AM3062" s="39"/>
      <c r="AN3062" s="39"/>
      <c r="AO3062" s="39"/>
      <c r="AP3062" s="39"/>
      <c r="AQ3062" s="39"/>
      <c r="AR3062" s="40"/>
      <c r="AS3062" s="39"/>
      <c r="AT3062" s="40"/>
      <c r="AU3062" s="39"/>
      <c r="AV3062" s="39"/>
      <c r="AW3062" s="39"/>
      <c r="AX3062" s="39"/>
      <c r="AY3062" s="39"/>
      <c r="AZ3062" s="40"/>
      <c r="BA3062" s="39"/>
      <c r="BB3062" s="40"/>
      <c r="BC3062" s="39"/>
      <c r="BD3062" s="40"/>
      <c r="BE3062" s="39"/>
      <c r="BF3062" s="39"/>
      <c r="BG3062" s="39"/>
      <c r="BH3062" s="56"/>
      <c r="BI3062" s="56"/>
      <c r="BJ3062" s="137"/>
    </row>
    <row r="3063" spans="1:62" x14ac:dyDescent="0.3">
      <c r="A3063" s="135"/>
      <c r="B3063" s="76"/>
      <c r="C3063" s="9"/>
      <c r="D3063" s="9"/>
      <c r="E3063" s="9"/>
      <c r="F3063" s="15"/>
      <c r="G3063" s="5"/>
      <c r="H3063" s="5"/>
      <c r="I3063" s="9"/>
      <c r="J3063" s="9"/>
      <c r="K3063" s="9"/>
      <c r="L3063" s="9"/>
      <c r="M3063" s="9"/>
      <c r="N3063" s="9"/>
      <c r="O3063" s="9"/>
      <c r="P3063" s="9"/>
      <c r="Q3063" s="9"/>
      <c r="R3063" s="9"/>
      <c r="S3063" s="9"/>
      <c r="T3063" s="9"/>
      <c r="U3063" s="9"/>
      <c r="V3063" s="8"/>
      <c r="W3063" s="8"/>
      <c r="X3063" s="7"/>
      <c r="Y3063" s="18"/>
      <c r="Z3063" s="7"/>
      <c r="AA3063" s="7"/>
      <c r="AB3063" s="7"/>
      <c r="AC3063" s="9"/>
      <c r="AD3063" s="8"/>
      <c r="AE3063" s="14"/>
      <c r="AF3063" s="14"/>
      <c r="AG3063" s="14"/>
      <c r="AH3063" s="14"/>
      <c r="AI3063" s="14"/>
      <c r="AJ3063" s="14"/>
      <c r="AK3063" s="136"/>
      <c r="AL3063" s="6"/>
      <c r="AM3063" s="5"/>
      <c r="AN3063" s="5"/>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row>
    <row r="3064" spans="1:62" ht="15" x14ac:dyDescent="0.35">
      <c r="A3064" s="9"/>
      <c r="B3064" s="76"/>
      <c r="C3064" s="9"/>
      <c r="D3064" s="9"/>
      <c r="E3064" s="9"/>
      <c r="F3064" s="15"/>
      <c r="G3064" s="5"/>
      <c r="H3064" s="5"/>
      <c r="I3064" s="9"/>
      <c r="J3064" s="9"/>
      <c r="K3064" s="9"/>
      <c r="L3064" s="9"/>
      <c r="M3064" s="9"/>
      <c r="N3064" s="9"/>
      <c r="O3064" s="9"/>
      <c r="P3064" s="9"/>
      <c r="Q3064" s="9"/>
      <c r="R3064" s="9"/>
      <c r="S3064" s="9"/>
      <c r="T3064" s="9"/>
      <c r="U3064" s="9"/>
      <c r="V3064" s="9"/>
      <c r="W3064" s="9"/>
      <c r="Y3064" s="17"/>
      <c r="AA3064" s="9"/>
      <c r="AB3064" s="9"/>
      <c r="AC3064" s="9"/>
      <c r="AD3064" s="9"/>
      <c r="AE3064" s="14"/>
      <c r="AF3064" s="14"/>
      <c r="AG3064" s="14"/>
      <c r="AH3064" s="14"/>
      <c r="AI3064" s="14"/>
      <c r="AJ3064" s="14"/>
      <c r="AK3064" s="6"/>
      <c r="AL3064" s="6"/>
      <c r="AM3064" s="6"/>
      <c r="AN3064" s="6"/>
      <c r="AO3064" s="6"/>
      <c r="AP3064" s="6"/>
      <c r="AQ3064" s="6"/>
      <c r="AR3064" s="6"/>
      <c r="AS3064" s="6"/>
      <c r="AT3064" s="6"/>
      <c r="AU3064" s="39"/>
      <c r="AV3064" s="39"/>
      <c r="AW3064" s="6"/>
      <c r="AX3064" s="6"/>
      <c r="AY3064" s="6"/>
      <c r="AZ3064" s="6"/>
      <c r="BA3064" s="6"/>
      <c r="BB3064" s="6"/>
      <c r="BC3064" s="6"/>
      <c r="BD3064" s="6"/>
      <c r="BE3064" s="6"/>
      <c r="BF3064" s="6"/>
      <c r="BG3064" s="6"/>
      <c r="BH3064" s="6"/>
      <c r="BI3064" s="6"/>
      <c r="BJ3064" s="137"/>
    </row>
    <row r="3065" spans="1:62" ht="13.5" customHeight="1" x14ac:dyDescent="0.35">
      <c r="A3065" s="120"/>
      <c r="B3065" s="19"/>
      <c r="C3065" s="1"/>
      <c r="D3065" s="9"/>
      <c r="E3065" s="1"/>
      <c r="F3065" s="15"/>
      <c r="G3065" s="37"/>
      <c r="H3065" s="5"/>
      <c r="I3065" s="22"/>
      <c r="J3065" s="22"/>
      <c r="K3065" s="22"/>
      <c r="L3065" s="60"/>
      <c r="M3065" s="60"/>
      <c r="N3065" s="60"/>
      <c r="O3065" s="60"/>
      <c r="P3065" s="60"/>
      <c r="Q3065" s="60"/>
      <c r="R3065" s="60"/>
      <c r="S3065" s="60"/>
      <c r="T3065" s="60"/>
      <c r="U3065" s="60"/>
      <c r="V3065" s="60"/>
      <c r="W3065" s="60"/>
      <c r="X3065" s="60"/>
      <c r="Y3065" s="59"/>
      <c r="Z3065" s="20"/>
      <c r="AA3065" s="60"/>
      <c r="AB3065" s="60"/>
      <c r="AC3065" s="60"/>
      <c r="AD3065" s="60"/>
      <c r="AE3065" s="22"/>
      <c r="AF3065" s="22"/>
      <c r="AG3065" s="22"/>
      <c r="AH3065" s="22"/>
      <c r="AI3065" s="22"/>
      <c r="AJ3065" s="22"/>
      <c r="AK3065" s="39"/>
      <c r="AL3065" s="39"/>
      <c r="AM3065" s="39"/>
      <c r="AN3065" s="39"/>
      <c r="AO3065" s="39"/>
      <c r="AP3065" s="39"/>
      <c r="AQ3065" s="39"/>
      <c r="AR3065" s="40"/>
      <c r="AS3065" s="39"/>
      <c r="AT3065" s="40"/>
      <c r="AU3065" s="39"/>
      <c r="AV3065" s="39"/>
      <c r="AW3065" s="39"/>
      <c r="AX3065" s="39"/>
      <c r="AY3065" s="39"/>
      <c r="AZ3065" s="40"/>
      <c r="BA3065" s="39"/>
      <c r="BB3065" s="40"/>
      <c r="BC3065" s="39"/>
      <c r="BD3065" s="40"/>
      <c r="BE3065" s="39"/>
      <c r="BF3065" s="39"/>
      <c r="BG3065" s="39"/>
      <c r="BH3065" s="56"/>
      <c r="BI3065" s="56"/>
      <c r="BJ3065" s="133"/>
    </row>
    <row r="3066" spans="1:62" ht="13.5" customHeight="1" x14ac:dyDescent="0.35">
      <c r="A3066" s="120"/>
      <c r="B3066" s="76"/>
      <c r="C3066" s="1"/>
      <c r="D3066" s="9"/>
      <c r="E3066" s="1"/>
      <c r="F3066" s="15"/>
      <c r="G3066" s="5"/>
      <c r="H3066" s="5"/>
      <c r="I3066" s="22"/>
      <c r="J3066" s="22"/>
      <c r="K3066" s="22"/>
      <c r="L3066" s="60"/>
      <c r="M3066" s="60"/>
      <c r="N3066" s="60"/>
      <c r="O3066" s="60"/>
      <c r="P3066" s="60"/>
      <c r="Q3066" s="60"/>
      <c r="R3066" s="60"/>
      <c r="S3066" s="60"/>
      <c r="T3066" s="60"/>
      <c r="U3066" s="60"/>
      <c r="V3066" s="60"/>
      <c r="W3066" s="60"/>
      <c r="X3066" s="60"/>
      <c r="Y3066" s="59"/>
      <c r="Z3066" s="20"/>
      <c r="AA3066" s="60"/>
      <c r="AB3066" s="60"/>
      <c r="AC3066" s="60"/>
      <c r="AD3066" s="60"/>
      <c r="AE3066" s="22"/>
      <c r="AF3066" s="22"/>
      <c r="AG3066" s="22"/>
      <c r="AH3066" s="22"/>
      <c r="AI3066" s="22"/>
      <c r="AJ3066" s="22"/>
      <c r="AK3066" s="39"/>
      <c r="AL3066" s="39"/>
      <c r="AM3066" s="39"/>
      <c r="AN3066" s="39"/>
      <c r="AO3066" s="39"/>
      <c r="AP3066" s="39"/>
      <c r="AQ3066" s="39"/>
      <c r="AR3066" s="40"/>
      <c r="AS3066" s="39"/>
      <c r="AT3066" s="40"/>
      <c r="AU3066" s="39"/>
      <c r="AV3066" s="39"/>
      <c r="AW3066" s="39"/>
      <c r="AX3066" s="39"/>
      <c r="AY3066" s="39"/>
      <c r="AZ3066" s="40"/>
      <c r="BA3066" s="39"/>
      <c r="BB3066" s="40"/>
      <c r="BC3066" s="39"/>
      <c r="BD3066" s="40"/>
      <c r="BE3066" s="39"/>
      <c r="BF3066" s="39"/>
      <c r="BG3066" s="39"/>
      <c r="BH3066" s="56"/>
      <c r="BI3066" s="56"/>
      <c r="BJ3066" s="133"/>
    </row>
    <row r="3067" spans="1:62" ht="13.5" customHeight="1" x14ac:dyDescent="0.35">
      <c r="A3067" s="120"/>
      <c r="B3067" s="76"/>
      <c r="C3067" s="1"/>
      <c r="D3067" s="9"/>
      <c r="E3067" s="1"/>
      <c r="F3067" s="15"/>
      <c r="G3067" s="5"/>
      <c r="H3067" s="5"/>
      <c r="I3067" s="22"/>
      <c r="J3067" s="22"/>
      <c r="K3067" s="22"/>
      <c r="L3067" s="60"/>
      <c r="M3067" s="60"/>
      <c r="N3067" s="60"/>
      <c r="O3067" s="60"/>
      <c r="P3067" s="60"/>
      <c r="Q3067" s="60"/>
      <c r="R3067" s="60"/>
      <c r="S3067" s="60"/>
      <c r="T3067" s="60"/>
      <c r="U3067" s="60"/>
      <c r="V3067" s="60"/>
      <c r="W3067" s="60"/>
      <c r="X3067" s="60"/>
      <c r="Y3067" s="59"/>
      <c r="Z3067" s="20"/>
      <c r="AA3067" s="60"/>
      <c r="AB3067" s="60"/>
      <c r="AC3067" s="60"/>
      <c r="AD3067" s="60"/>
      <c r="AE3067" s="22"/>
      <c r="AF3067" s="22"/>
      <c r="AG3067" s="22"/>
      <c r="AH3067" s="22"/>
      <c r="AI3067" s="22"/>
      <c r="AJ3067" s="22"/>
      <c r="AK3067" s="39"/>
      <c r="AL3067" s="39"/>
      <c r="AM3067" s="39"/>
      <c r="AN3067" s="39"/>
      <c r="AO3067" s="39"/>
      <c r="AP3067" s="39"/>
      <c r="AQ3067" s="39"/>
      <c r="AR3067" s="40"/>
      <c r="AS3067" s="39"/>
      <c r="AT3067" s="40"/>
      <c r="AU3067" s="39"/>
      <c r="AV3067" s="39"/>
      <c r="AW3067" s="39"/>
      <c r="AX3067" s="39"/>
      <c r="AY3067" s="39"/>
      <c r="AZ3067" s="40"/>
      <c r="BA3067" s="39"/>
      <c r="BB3067" s="40"/>
      <c r="BC3067" s="39"/>
      <c r="BD3067" s="40"/>
      <c r="BE3067" s="39"/>
      <c r="BF3067" s="39"/>
      <c r="BG3067" s="39"/>
      <c r="BH3067" s="56"/>
      <c r="BI3067" s="56"/>
      <c r="BJ3067" s="133"/>
    </row>
    <row r="3068" spans="1:62" ht="13.5" customHeight="1" x14ac:dyDescent="0.35">
      <c r="A3068" s="120"/>
      <c r="B3068" s="19"/>
      <c r="C3068" s="1"/>
      <c r="D3068" s="9"/>
      <c r="E3068" s="1"/>
      <c r="F3068" s="15"/>
      <c r="G3068" s="37"/>
      <c r="H3068" s="5"/>
      <c r="I3068" s="22"/>
      <c r="J3068" s="22"/>
      <c r="K3068" s="22"/>
      <c r="L3068" s="60"/>
      <c r="M3068" s="60"/>
      <c r="N3068" s="60"/>
      <c r="O3068" s="60"/>
      <c r="P3068" s="60"/>
      <c r="Q3068" s="60"/>
      <c r="R3068" s="60"/>
      <c r="S3068" s="60"/>
      <c r="T3068" s="60"/>
      <c r="U3068" s="60"/>
      <c r="V3068" s="60"/>
      <c r="W3068" s="60"/>
      <c r="X3068" s="60"/>
      <c r="Y3068" s="59"/>
      <c r="Z3068" s="20"/>
      <c r="AA3068" s="60"/>
      <c r="AB3068" s="60"/>
      <c r="AC3068" s="60"/>
      <c r="AD3068" s="60"/>
      <c r="AE3068" s="22"/>
      <c r="AF3068" s="22"/>
      <c r="AG3068" s="22"/>
      <c r="AH3068" s="22"/>
      <c r="AI3068" s="22"/>
      <c r="AJ3068" s="22"/>
      <c r="AK3068" s="39"/>
      <c r="AL3068" s="39"/>
      <c r="AM3068" s="39"/>
      <c r="AN3068" s="39"/>
      <c r="AO3068" s="39"/>
      <c r="AP3068" s="39"/>
      <c r="AQ3068" s="39"/>
      <c r="AR3068" s="40"/>
      <c r="AS3068" s="39"/>
      <c r="AT3068" s="40"/>
      <c r="AU3068" s="39"/>
      <c r="AV3068" s="39"/>
      <c r="AW3068" s="39"/>
      <c r="AX3068" s="39"/>
      <c r="AY3068" s="39"/>
      <c r="AZ3068" s="40"/>
      <c r="BA3068" s="39"/>
      <c r="BB3068" s="40"/>
      <c r="BC3068" s="39"/>
      <c r="BD3068" s="40"/>
      <c r="BE3068" s="39"/>
      <c r="BF3068" s="39"/>
      <c r="BG3068" s="39"/>
      <c r="BH3068" s="56"/>
      <c r="BI3068" s="56"/>
      <c r="BJ3068" s="133"/>
    </row>
    <row r="3069" spans="1:62" x14ac:dyDescent="0.3">
      <c r="A3069" s="9"/>
      <c r="B3069" s="76"/>
      <c r="C3069" s="9"/>
      <c r="D3069" s="9"/>
      <c r="E3069" s="9"/>
      <c r="F3069" s="15"/>
      <c r="G3069" s="5"/>
      <c r="H3069" s="5"/>
      <c r="I3069" s="9"/>
      <c r="J3069" s="9"/>
      <c r="K3069" s="9"/>
      <c r="L3069" s="9"/>
      <c r="M3069" s="9"/>
      <c r="N3069" s="9"/>
      <c r="O3069" s="9"/>
      <c r="P3069" s="9"/>
      <c r="Q3069" s="9"/>
      <c r="R3069" s="9"/>
      <c r="S3069" s="9"/>
      <c r="T3069" s="9"/>
      <c r="U3069" s="9"/>
      <c r="V3069" s="9"/>
      <c r="W3069" s="9"/>
      <c r="Y3069" s="17"/>
      <c r="AA3069" s="9"/>
      <c r="AB3069" s="9"/>
      <c r="AC3069" s="9"/>
      <c r="AD3069" s="9"/>
      <c r="AE3069" s="14"/>
      <c r="AF3069" s="14"/>
      <c r="AG3069" s="14"/>
      <c r="AH3069" s="14"/>
      <c r="AI3069" s="14"/>
      <c r="AJ3069" s="14"/>
      <c r="AK3069" s="6"/>
      <c r="AL3069" s="6"/>
      <c r="AM3069" s="6"/>
      <c r="AN3069" s="6"/>
      <c r="AO3069" s="6"/>
      <c r="AP3069" s="6"/>
      <c r="AQ3069" s="6"/>
      <c r="AR3069" s="6"/>
      <c r="AS3069" s="6"/>
      <c r="AT3069" s="6"/>
      <c r="AU3069" s="39"/>
      <c r="AV3069" s="39"/>
      <c r="AW3069" s="6"/>
      <c r="AX3069" s="6"/>
      <c r="AY3069" s="6"/>
      <c r="AZ3069" s="6"/>
      <c r="BA3069" s="6"/>
      <c r="BB3069" s="6"/>
      <c r="BC3069" s="6"/>
      <c r="BD3069" s="6"/>
      <c r="BE3069" s="6"/>
      <c r="BF3069" s="6"/>
      <c r="BG3069" s="6"/>
      <c r="BH3069" s="6"/>
      <c r="BI3069" s="6"/>
      <c r="BJ3069" s="6"/>
    </row>
    <row r="3070" spans="1:62" x14ac:dyDescent="0.3">
      <c r="A3070" s="135"/>
      <c r="B3070" s="76"/>
      <c r="C3070" s="9"/>
      <c r="D3070" s="9"/>
      <c r="E3070" s="9"/>
      <c r="F3070" s="15"/>
      <c r="G3070" s="5"/>
      <c r="H3070" s="5"/>
      <c r="I3070" s="9"/>
      <c r="J3070" s="9"/>
      <c r="K3070" s="9"/>
      <c r="L3070" s="9"/>
      <c r="M3070" s="9"/>
      <c r="N3070" s="9"/>
      <c r="O3070" s="9"/>
      <c r="P3070" s="9"/>
      <c r="Q3070" s="9"/>
      <c r="R3070" s="9"/>
      <c r="S3070" s="9"/>
      <c r="T3070" s="9"/>
      <c r="U3070" s="9"/>
      <c r="V3070" s="8"/>
      <c r="W3070" s="8"/>
      <c r="X3070" s="7"/>
      <c r="Y3070" s="18"/>
      <c r="Z3070" s="7"/>
      <c r="AA3070" s="7"/>
      <c r="AB3070" s="7"/>
      <c r="AC3070" s="9"/>
      <c r="AD3070" s="8"/>
      <c r="AE3070" s="14"/>
      <c r="AF3070" s="14"/>
      <c r="AG3070" s="14"/>
      <c r="AH3070" s="14"/>
      <c r="AI3070" s="14"/>
      <c r="AJ3070" s="14"/>
      <c r="AK3070" s="136"/>
      <c r="AL3070" s="6"/>
      <c r="AM3070" s="5"/>
      <c r="AN3070" s="5"/>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row>
    <row r="3071" spans="1:62" ht="13.5" customHeight="1" x14ac:dyDescent="0.35">
      <c r="A3071" s="120"/>
      <c r="B3071" s="76"/>
      <c r="C3071" s="1"/>
      <c r="D3071" s="9"/>
      <c r="E3071" s="1"/>
      <c r="F3071" s="15"/>
      <c r="G3071" s="5"/>
      <c r="H3071" s="5"/>
      <c r="I3071" s="22"/>
      <c r="J3071" s="22"/>
      <c r="K3071" s="22"/>
      <c r="L3071" s="60"/>
      <c r="M3071" s="60"/>
      <c r="N3071" s="60"/>
      <c r="O3071" s="60"/>
      <c r="P3071" s="60"/>
      <c r="Q3071" s="60"/>
      <c r="R3071" s="60"/>
      <c r="S3071" s="60"/>
      <c r="T3071" s="60"/>
      <c r="U3071" s="60"/>
      <c r="V3071" s="60"/>
      <c r="W3071" s="60"/>
      <c r="X3071" s="60"/>
      <c r="Y3071" s="59"/>
      <c r="Z3071" s="20"/>
      <c r="AA3071" s="60"/>
      <c r="AB3071" s="60"/>
      <c r="AC3071" s="60"/>
      <c r="AD3071" s="60"/>
      <c r="AE3071" s="22"/>
      <c r="AF3071" s="22"/>
      <c r="AG3071" s="22"/>
      <c r="AH3071" s="22"/>
      <c r="AI3071" s="22"/>
      <c r="AJ3071" s="22"/>
      <c r="AK3071" s="39"/>
      <c r="AL3071" s="39"/>
      <c r="AM3071" s="39"/>
      <c r="AN3071" s="39"/>
      <c r="AO3071" s="39"/>
      <c r="AP3071" s="39"/>
      <c r="AQ3071" s="39"/>
      <c r="AR3071" s="40"/>
      <c r="AS3071" s="39"/>
      <c r="AT3071" s="40"/>
      <c r="AU3071" s="39"/>
      <c r="AV3071" s="39"/>
      <c r="AW3071" s="39"/>
      <c r="AX3071" s="39"/>
      <c r="AY3071" s="39"/>
      <c r="AZ3071" s="40"/>
      <c r="BA3071" s="39"/>
      <c r="BB3071" s="40"/>
      <c r="BC3071" s="39"/>
      <c r="BD3071" s="40"/>
      <c r="BE3071" s="39"/>
      <c r="BF3071" s="39"/>
      <c r="BG3071" s="39"/>
      <c r="BH3071" s="56"/>
      <c r="BI3071" s="56"/>
      <c r="BJ3071" s="133"/>
    </row>
    <row r="3072" spans="1:62" ht="13.5" customHeight="1" x14ac:dyDescent="0.35">
      <c r="A3072" s="120"/>
      <c r="B3072" s="19"/>
      <c r="C3072" s="1"/>
      <c r="D3072" s="9"/>
      <c r="E3072" s="1"/>
      <c r="F3072" s="15"/>
      <c r="G3072" s="37"/>
      <c r="H3072" s="5"/>
      <c r="I3072" s="22"/>
      <c r="J3072" s="22"/>
      <c r="K3072" s="22"/>
      <c r="L3072" s="60"/>
      <c r="M3072" s="60"/>
      <c r="N3072" s="60"/>
      <c r="O3072" s="60"/>
      <c r="P3072" s="60"/>
      <c r="Q3072" s="60"/>
      <c r="R3072" s="60"/>
      <c r="S3072" s="60"/>
      <c r="T3072" s="60"/>
      <c r="U3072" s="60"/>
      <c r="V3072" s="60"/>
      <c r="W3072" s="60"/>
      <c r="X3072" s="60"/>
      <c r="Y3072" s="59"/>
      <c r="Z3072" s="20"/>
      <c r="AA3072" s="60"/>
      <c r="AB3072" s="60"/>
      <c r="AC3072" s="60"/>
      <c r="AD3072" s="60"/>
      <c r="AE3072" s="22"/>
      <c r="AF3072" s="22"/>
      <c r="AG3072" s="22"/>
      <c r="AH3072" s="22"/>
      <c r="AI3072" s="22"/>
      <c r="AJ3072" s="22"/>
      <c r="AK3072" s="39"/>
      <c r="AL3072" s="39"/>
      <c r="AM3072" s="39"/>
      <c r="AN3072" s="39"/>
      <c r="AO3072" s="39"/>
      <c r="AP3072" s="39"/>
      <c r="AQ3072" s="39"/>
      <c r="AR3072" s="40"/>
      <c r="AS3072" s="39"/>
      <c r="AT3072" s="40"/>
      <c r="AU3072" s="39"/>
      <c r="AV3072" s="39"/>
      <c r="AW3072" s="39"/>
      <c r="AX3072" s="39"/>
      <c r="AY3072" s="39"/>
      <c r="AZ3072" s="40"/>
      <c r="BA3072" s="39"/>
      <c r="BB3072" s="40"/>
      <c r="BC3072" s="39"/>
      <c r="BD3072" s="40"/>
      <c r="BE3072" s="39"/>
      <c r="BF3072" s="39"/>
      <c r="BG3072" s="39"/>
      <c r="BH3072" s="56"/>
      <c r="BI3072" s="56"/>
      <c r="BJ3072" s="133"/>
    </row>
    <row r="3073" spans="1:62" ht="13.5" customHeight="1" x14ac:dyDescent="0.35">
      <c r="A3073" s="120"/>
      <c r="B3073" s="76"/>
      <c r="C3073" s="1"/>
      <c r="D3073" s="9"/>
      <c r="E3073" s="1"/>
      <c r="F3073" s="15"/>
      <c r="G3073" s="5"/>
      <c r="H3073" s="5"/>
      <c r="I3073" s="22"/>
      <c r="J3073" s="22"/>
      <c r="K3073" s="22"/>
      <c r="L3073" s="60"/>
      <c r="M3073" s="60"/>
      <c r="N3073" s="60"/>
      <c r="O3073" s="60"/>
      <c r="P3073" s="60"/>
      <c r="Q3073" s="60"/>
      <c r="R3073" s="60"/>
      <c r="S3073" s="60"/>
      <c r="T3073" s="60"/>
      <c r="U3073" s="60"/>
      <c r="V3073" s="60"/>
      <c r="W3073" s="60"/>
      <c r="X3073" s="60"/>
      <c r="Y3073" s="59"/>
      <c r="Z3073" s="20"/>
      <c r="AA3073" s="60"/>
      <c r="AB3073" s="60"/>
      <c r="AC3073" s="60"/>
      <c r="AD3073" s="60"/>
      <c r="AE3073" s="22"/>
      <c r="AF3073" s="22"/>
      <c r="AG3073" s="22"/>
      <c r="AH3073" s="22"/>
      <c r="AI3073" s="22"/>
      <c r="AJ3073" s="22"/>
      <c r="AK3073" s="39"/>
      <c r="AL3073" s="39"/>
      <c r="AM3073" s="39"/>
      <c r="AN3073" s="39"/>
      <c r="AO3073" s="39"/>
      <c r="AP3073" s="39"/>
      <c r="AQ3073" s="39"/>
      <c r="AR3073" s="40"/>
      <c r="AS3073" s="39"/>
      <c r="AT3073" s="40"/>
      <c r="AU3073" s="39"/>
      <c r="AV3073" s="39"/>
      <c r="AW3073" s="39"/>
      <c r="AX3073" s="39"/>
      <c r="AY3073" s="39"/>
      <c r="AZ3073" s="40"/>
      <c r="BA3073" s="39"/>
      <c r="BB3073" s="40"/>
      <c r="BC3073" s="39"/>
      <c r="BD3073" s="40"/>
      <c r="BE3073" s="39"/>
      <c r="BF3073" s="39"/>
      <c r="BG3073" s="39"/>
      <c r="BH3073" s="56"/>
      <c r="BI3073" s="56"/>
      <c r="BJ3073" s="133"/>
    </row>
    <row r="3074" spans="1:62" ht="15" x14ac:dyDescent="0.35">
      <c r="A3074" s="9"/>
      <c r="B3074" s="76"/>
      <c r="C3074" s="9"/>
      <c r="D3074" s="9"/>
      <c r="E3074" s="9"/>
      <c r="F3074" s="15"/>
      <c r="G3074" s="5"/>
      <c r="H3074" s="5"/>
      <c r="I3074" s="9"/>
      <c r="J3074" s="9"/>
      <c r="K3074" s="9"/>
      <c r="L3074" s="9"/>
      <c r="M3074" s="9"/>
      <c r="N3074" s="9"/>
      <c r="O3074" s="9"/>
      <c r="P3074" s="9"/>
      <c r="Q3074" s="9"/>
      <c r="R3074" s="9"/>
      <c r="S3074" s="9"/>
      <c r="T3074" s="9"/>
      <c r="U3074" s="9"/>
      <c r="V3074" s="9"/>
      <c r="W3074" s="9"/>
      <c r="Y3074" s="17"/>
      <c r="AA3074" s="9"/>
      <c r="AB3074" s="9"/>
      <c r="AC3074" s="9"/>
      <c r="AD3074" s="9"/>
      <c r="AE3074" s="14"/>
      <c r="AF3074" s="14"/>
      <c r="AG3074" s="14"/>
      <c r="AH3074" s="14"/>
      <c r="AI3074" s="14"/>
      <c r="AJ3074" s="14"/>
      <c r="AK3074" s="6"/>
      <c r="AL3074" s="6"/>
      <c r="AM3074" s="6"/>
      <c r="AN3074" s="6"/>
      <c r="AO3074" s="6"/>
      <c r="AP3074" s="6"/>
      <c r="AQ3074" s="6"/>
      <c r="AR3074" s="6"/>
      <c r="AS3074" s="6"/>
      <c r="AT3074" s="6"/>
      <c r="AU3074" s="39"/>
      <c r="AV3074" s="39"/>
      <c r="AW3074" s="6"/>
      <c r="AX3074" s="6"/>
      <c r="AY3074" s="6"/>
      <c r="AZ3074" s="6"/>
      <c r="BA3074" s="6"/>
      <c r="BB3074" s="6"/>
      <c r="BC3074" s="6"/>
      <c r="BD3074" s="6"/>
      <c r="BE3074" s="6"/>
      <c r="BF3074" s="6"/>
      <c r="BG3074" s="6"/>
      <c r="BH3074" s="6"/>
      <c r="BI3074" s="6"/>
      <c r="BJ3074" s="137"/>
    </row>
    <row r="3075" spans="1:62" x14ac:dyDescent="0.3">
      <c r="A3075" s="135"/>
      <c r="B3075" s="76"/>
      <c r="C3075" s="9"/>
      <c r="D3075" s="9"/>
      <c r="E3075" s="9"/>
      <c r="F3075" s="15"/>
      <c r="G3075" s="5"/>
      <c r="H3075" s="5"/>
      <c r="I3075" s="9"/>
      <c r="J3075" s="9"/>
      <c r="K3075" s="9"/>
      <c r="L3075" s="9"/>
      <c r="M3075" s="9"/>
      <c r="N3075" s="9"/>
      <c r="O3075" s="9"/>
      <c r="P3075" s="9"/>
      <c r="Q3075" s="9"/>
      <c r="R3075" s="9"/>
      <c r="S3075" s="9"/>
      <c r="T3075" s="9"/>
      <c r="U3075" s="9"/>
      <c r="V3075" s="8"/>
      <c r="W3075" s="8"/>
      <c r="X3075" s="7"/>
      <c r="Y3075" s="18"/>
      <c r="Z3075" s="7"/>
      <c r="AA3075" s="7"/>
      <c r="AB3075" s="7"/>
      <c r="AC3075" s="9"/>
      <c r="AD3075" s="8"/>
      <c r="AE3075" s="14"/>
      <c r="AF3075" s="14"/>
      <c r="AG3075" s="14"/>
      <c r="AH3075" s="14"/>
      <c r="AI3075" s="14"/>
      <c r="AJ3075" s="14"/>
      <c r="AK3075" s="136"/>
      <c r="AL3075" s="6"/>
      <c r="AM3075" s="5"/>
      <c r="AN3075" s="5"/>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row>
    <row r="3076" spans="1:62" x14ac:dyDescent="0.3">
      <c r="A3076" s="9"/>
      <c r="B3076" s="76"/>
      <c r="C3076" s="9"/>
      <c r="D3076" s="9"/>
      <c r="E3076" s="9"/>
      <c r="F3076" s="15"/>
      <c r="G3076" s="5"/>
      <c r="H3076" s="5"/>
      <c r="I3076" s="9"/>
      <c r="J3076" s="9"/>
      <c r="K3076" s="9"/>
      <c r="L3076" s="9"/>
      <c r="M3076" s="9"/>
      <c r="N3076" s="9"/>
      <c r="O3076" s="9"/>
      <c r="P3076" s="9"/>
      <c r="Q3076" s="9"/>
      <c r="R3076" s="9"/>
      <c r="S3076" s="9"/>
      <c r="T3076" s="9"/>
      <c r="U3076" s="9"/>
      <c r="V3076" s="8"/>
      <c r="W3076" s="8"/>
      <c r="X3076" s="7"/>
      <c r="Y3076" s="18"/>
      <c r="Z3076" s="7"/>
      <c r="AA3076" s="7"/>
      <c r="AB3076" s="7"/>
      <c r="AC3076" s="9"/>
      <c r="AD3076" s="8"/>
      <c r="AE3076" s="14"/>
      <c r="AF3076" s="14"/>
      <c r="AG3076" s="14"/>
      <c r="AH3076" s="14"/>
      <c r="AI3076" s="14"/>
      <c r="AJ3076" s="14"/>
      <c r="AK3076" s="5"/>
      <c r="AL3076" s="6"/>
      <c r="AM3076" s="5"/>
      <c r="AN3076" s="5"/>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row>
    <row r="3077" spans="1:62" x14ac:dyDescent="0.3">
      <c r="A3077" s="9"/>
      <c r="B3077" s="76"/>
      <c r="C3077" s="9"/>
      <c r="D3077" s="9"/>
      <c r="E3077" s="9"/>
      <c r="F3077" s="15"/>
      <c r="G3077" s="5"/>
      <c r="H3077" s="5"/>
      <c r="I3077" s="9"/>
      <c r="J3077" s="9"/>
      <c r="K3077" s="9"/>
      <c r="L3077" s="9"/>
      <c r="M3077" s="9"/>
      <c r="N3077" s="9"/>
      <c r="O3077" s="9"/>
      <c r="P3077" s="9"/>
      <c r="Q3077" s="9"/>
      <c r="R3077" s="9"/>
      <c r="S3077" s="9"/>
      <c r="T3077" s="9"/>
      <c r="U3077" s="9"/>
      <c r="V3077" s="9"/>
      <c r="W3077" s="9"/>
      <c r="Y3077" s="17"/>
      <c r="AA3077" s="9"/>
      <c r="AB3077" s="9"/>
      <c r="AC3077" s="9"/>
      <c r="AD3077" s="9"/>
      <c r="AE3077" s="14"/>
      <c r="AF3077" s="14"/>
      <c r="AG3077" s="14"/>
      <c r="AH3077" s="14"/>
      <c r="AI3077" s="14"/>
      <c r="AJ3077" s="14"/>
      <c r="AK3077" s="6"/>
      <c r="AL3077" s="6"/>
      <c r="AM3077" s="6"/>
      <c r="AN3077" s="6"/>
      <c r="AO3077" s="6"/>
      <c r="AP3077" s="6"/>
      <c r="AQ3077" s="6"/>
      <c r="AR3077" s="6"/>
      <c r="AS3077" s="6"/>
      <c r="AT3077" s="6"/>
      <c r="AU3077" s="39"/>
      <c r="AV3077" s="39"/>
      <c r="AW3077" s="6"/>
      <c r="AX3077" s="6"/>
      <c r="AY3077" s="6"/>
      <c r="AZ3077" s="6"/>
      <c r="BA3077" s="6"/>
      <c r="BB3077" s="6"/>
      <c r="BC3077" s="6"/>
      <c r="BD3077" s="6"/>
      <c r="BE3077" s="6"/>
      <c r="BF3077" s="6"/>
      <c r="BG3077" s="6"/>
      <c r="BH3077" s="6"/>
      <c r="BI3077" s="6"/>
      <c r="BJ3077" s="6"/>
    </row>
    <row r="3078" spans="1:62" x14ac:dyDescent="0.3">
      <c r="A3078" s="135"/>
      <c r="B3078" s="76"/>
      <c r="C3078" s="9"/>
      <c r="D3078" s="9"/>
      <c r="E3078" s="9"/>
      <c r="F3078" s="15"/>
      <c r="G3078" s="5"/>
      <c r="H3078" s="5"/>
      <c r="I3078" s="9"/>
      <c r="J3078" s="9"/>
      <c r="K3078" s="9"/>
      <c r="L3078" s="9"/>
      <c r="M3078" s="9"/>
      <c r="N3078" s="9"/>
      <c r="O3078" s="9"/>
      <c r="P3078" s="9"/>
      <c r="Q3078" s="9"/>
      <c r="R3078" s="9"/>
      <c r="S3078" s="9"/>
      <c r="T3078" s="9"/>
      <c r="U3078" s="9"/>
      <c r="V3078" s="8"/>
      <c r="W3078" s="8"/>
      <c r="X3078" s="7"/>
      <c r="Y3078" s="18"/>
      <c r="Z3078" s="7"/>
      <c r="AA3078" s="7"/>
      <c r="AB3078" s="7"/>
      <c r="AC3078" s="9"/>
      <c r="AD3078" s="8"/>
      <c r="AE3078" s="14"/>
      <c r="AF3078" s="14"/>
      <c r="AG3078" s="14"/>
      <c r="AH3078" s="14"/>
      <c r="AI3078" s="14"/>
      <c r="AJ3078" s="14"/>
      <c r="AK3078" s="136"/>
      <c r="AL3078" s="6"/>
      <c r="AM3078" s="5"/>
      <c r="AN3078" s="5"/>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row>
    <row r="3079" spans="1:62" ht="13.5" customHeight="1" x14ac:dyDescent="0.35">
      <c r="A3079" s="120"/>
      <c r="B3079" s="76"/>
      <c r="C3079" s="1"/>
      <c r="D3079" s="9"/>
      <c r="E3079" s="1"/>
      <c r="F3079" s="15"/>
      <c r="G3079" s="5"/>
      <c r="H3079" s="5"/>
      <c r="I3079" s="22"/>
      <c r="J3079" s="22"/>
      <c r="K3079" s="22"/>
      <c r="L3079" s="60"/>
      <c r="M3079" s="60"/>
      <c r="N3079" s="60"/>
      <c r="O3079" s="60"/>
      <c r="P3079" s="60"/>
      <c r="Q3079" s="60"/>
      <c r="R3079" s="60"/>
      <c r="S3079" s="60"/>
      <c r="T3079" s="60"/>
      <c r="U3079" s="60"/>
      <c r="V3079" s="60"/>
      <c r="W3079" s="60"/>
      <c r="X3079" s="60"/>
      <c r="Y3079" s="59"/>
      <c r="Z3079" s="20"/>
      <c r="AA3079" s="60"/>
      <c r="AB3079" s="60"/>
      <c r="AC3079" s="60"/>
      <c r="AD3079" s="60"/>
      <c r="AE3079" s="22"/>
      <c r="AF3079" s="22"/>
      <c r="AG3079" s="22"/>
      <c r="AH3079" s="22"/>
      <c r="AI3079" s="22"/>
      <c r="AJ3079" s="22"/>
      <c r="AK3079" s="39"/>
      <c r="AL3079" s="39"/>
      <c r="AM3079" s="39"/>
      <c r="AN3079" s="39"/>
      <c r="AO3079" s="39"/>
      <c r="AP3079" s="39"/>
      <c r="AQ3079" s="39"/>
      <c r="AR3079" s="40"/>
      <c r="AS3079" s="39"/>
      <c r="AT3079" s="40"/>
      <c r="AU3079" s="39"/>
      <c r="AV3079" s="39"/>
      <c r="AW3079" s="39"/>
      <c r="AX3079" s="39"/>
      <c r="AY3079" s="39"/>
      <c r="AZ3079" s="40"/>
      <c r="BA3079" s="39"/>
      <c r="BB3079" s="40"/>
      <c r="BC3079" s="39"/>
      <c r="BD3079" s="40"/>
      <c r="BE3079" s="39"/>
      <c r="BF3079" s="39"/>
      <c r="BG3079" s="39"/>
      <c r="BH3079" s="56"/>
      <c r="BI3079" s="56"/>
      <c r="BJ3079" s="133"/>
    </row>
    <row r="3080" spans="1:62" ht="13.5" customHeight="1" x14ac:dyDescent="0.35">
      <c r="A3080" s="120"/>
      <c r="B3080" s="19"/>
      <c r="C3080" s="1"/>
      <c r="D3080" s="9"/>
      <c r="E3080" s="1"/>
      <c r="F3080" s="15"/>
      <c r="G3080" s="37"/>
      <c r="H3080" s="5"/>
      <c r="I3080" s="22"/>
      <c r="J3080" s="22"/>
      <c r="K3080" s="22"/>
      <c r="L3080" s="60"/>
      <c r="M3080" s="60"/>
      <c r="N3080" s="60"/>
      <c r="O3080" s="60"/>
      <c r="P3080" s="60"/>
      <c r="Q3080" s="60"/>
      <c r="R3080" s="60"/>
      <c r="S3080" s="60"/>
      <c r="T3080" s="60"/>
      <c r="U3080" s="60"/>
      <c r="V3080" s="60"/>
      <c r="W3080" s="60"/>
      <c r="X3080" s="60"/>
      <c r="Y3080" s="59"/>
      <c r="Z3080" s="20"/>
      <c r="AA3080" s="60"/>
      <c r="AB3080" s="60"/>
      <c r="AC3080" s="60"/>
      <c r="AD3080" s="60"/>
      <c r="AE3080" s="22"/>
      <c r="AF3080" s="22"/>
      <c r="AG3080" s="22"/>
      <c r="AH3080" s="22"/>
      <c r="AI3080" s="22"/>
      <c r="AJ3080" s="22"/>
      <c r="AK3080" s="39"/>
      <c r="AL3080" s="39"/>
      <c r="AM3080" s="39"/>
      <c r="AN3080" s="39"/>
      <c r="AO3080" s="39"/>
      <c r="AP3080" s="39"/>
      <c r="AQ3080" s="39"/>
      <c r="AR3080" s="40"/>
      <c r="AS3080" s="39"/>
      <c r="AT3080" s="40"/>
      <c r="AU3080" s="39"/>
      <c r="AV3080" s="39"/>
      <c r="AW3080" s="39"/>
      <c r="AX3080" s="39"/>
      <c r="AY3080" s="39"/>
      <c r="AZ3080" s="40"/>
      <c r="BA3080" s="39"/>
      <c r="BB3080" s="40"/>
      <c r="BC3080" s="39"/>
      <c r="BD3080" s="40"/>
      <c r="BE3080" s="39"/>
      <c r="BF3080" s="39"/>
      <c r="BG3080" s="39"/>
      <c r="BH3080" s="56"/>
      <c r="BI3080" s="56"/>
      <c r="BJ3080" s="133"/>
    </row>
    <row r="3081" spans="1:62" x14ac:dyDescent="0.3">
      <c r="A3081" s="135"/>
      <c r="B3081" s="76"/>
      <c r="C3081" s="9"/>
      <c r="D3081" s="9"/>
      <c r="E3081" s="9"/>
      <c r="F3081" s="15"/>
      <c r="G3081" s="5"/>
      <c r="H3081" s="5"/>
      <c r="I3081" s="9"/>
      <c r="J3081" s="9"/>
      <c r="K3081" s="9"/>
      <c r="L3081" s="9"/>
      <c r="M3081" s="9"/>
      <c r="N3081" s="9"/>
      <c r="O3081" s="9"/>
      <c r="P3081" s="9"/>
      <c r="Q3081" s="9"/>
      <c r="R3081" s="9"/>
      <c r="S3081" s="9"/>
      <c r="T3081" s="9"/>
      <c r="U3081" s="9"/>
      <c r="V3081" s="8"/>
      <c r="W3081" s="8"/>
      <c r="X3081" s="7"/>
      <c r="Y3081" s="18"/>
      <c r="Z3081" s="7"/>
      <c r="AA3081" s="7"/>
      <c r="AB3081" s="7"/>
      <c r="AC3081" s="9"/>
      <c r="AD3081" s="8"/>
      <c r="AE3081" s="14"/>
      <c r="AF3081" s="14"/>
      <c r="AG3081" s="14"/>
      <c r="AH3081" s="14"/>
      <c r="AI3081" s="14"/>
      <c r="AJ3081" s="14"/>
      <c r="AK3081" s="136"/>
      <c r="AL3081" s="6"/>
      <c r="AM3081" s="5"/>
      <c r="AN3081" s="5"/>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row>
    <row r="3082" spans="1:62" x14ac:dyDescent="0.3">
      <c r="A3082" s="135"/>
      <c r="B3082" s="76"/>
      <c r="C3082" s="9"/>
      <c r="D3082" s="9"/>
      <c r="E3082" s="9"/>
      <c r="F3082" s="15"/>
      <c r="G3082" s="5"/>
      <c r="H3082" s="5"/>
      <c r="I3082" s="9"/>
      <c r="J3082" s="9"/>
      <c r="K3082" s="9"/>
      <c r="L3082" s="9"/>
      <c r="M3082" s="9"/>
      <c r="N3082" s="9"/>
      <c r="O3082" s="9"/>
      <c r="P3082" s="9"/>
      <c r="Q3082" s="9"/>
      <c r="R3082" s="9"/>
      <c r="S3082" s="9"/>
      <c r="T3082" s="9"/>
      <c r="U3082" s="9"/>
      <c r="V3082" s="8"/>
      <c r="W3082" s="8"/>
      <c r="X3082" s="7"/>
      <c r="Y3082" s="18"/>
      <c r="Z3082" s="7"/>
      <c r="AA3082" s="7"/>
      <c r="AB3082" s="7"/>
      <c r="AC3082" s="9"/>
      <c r="AD3082" s="8"/>
      <c r="AE3082" s="14"/>
      <c r="AF3082" s="14"/>
      <c r="AG3082" s="14"/>
      <c r="AH3082" s="14"/>
      <c r="AI3082" s="14"/>
      <c r="AJ3082" s="14"/>
      <c r="AK3082" s="136"/>
      <c r="AL3082" s="6"/>
      <c r="AM3082" s="5"/>
      <c r="AN3082" s="5"/>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row>
    <row r="3083" spans="1:62" ht="13.5" customHeight="1" x14ac:dyDescent="0.35">
      <c r="A3083" s="120"/>
      <c r="B3083" s="19"/>
      <c r="C3083" s="1"/>
      <c r="D3083" s="9"/>
      <c r="E3083" s="1"/>
      <c r="F3083" s="15"/>
      <c r="G3083" s="37"/>
      <c r="H3083" s="5"/>
      <c r="I3083" s="22"/>
      <c r="J3083" s="22"/>
      <c r="K3083" s="22"/>
      <c r="L3083" s="60"/>
      <c r="M3083" s="60"/>
      <c r="N3083" s="60"/>
      <c r="O3083" s="60"/>
      <c r="P3083" s="60"/>
      <c r="Q3083" s="60"/>
      <c r="R3083" s="60"/>
      <c r="S3083" s="60"/>
      <c r="T3083" s="60"/>
      <c r="U3083" s="60"/>
      <c r="V3083" s="60"/>
      <c r="W3083" s="60"/>
      <c r="X3083" s="60"/>
      <c r="Y3083" s="59"/>
      <c r="Z3083" s="20"/>
      <c r="AA3083" s="60"/>
      <c r="AB3083" s="60"/>
      <c r="AC3083" s="60"/>
      <c r="AD3083" s="60"/>
      <c r="AE3083" s="22"/>
      <c r="AF3083" s="22"/>
      <c r="AG3083" s="22"/>
      <c r="AH3083" s="22"/>
      <c r="AI3083" s="22"/>
      <c r="AJ3083" s="22"/>
      <c r="AK3083" s="39"/>
      <c r="AL3083" s="39"/>
      <c r="AM3083" s="39"/>
      <c r="AN3083" s="39"/>
      <c r="AO3083" s="39"/>
      <c r="AP3083" s="39"/>
      <c r="AQ3083" s="39"/>
      <c r="AR3083" s="40"/>
      <c r="AS3083" s="39"/>
      <c r="AT3083" s="40"/>
      <c r="AU3083" s="39"/>
      <c r="AV3083" s="39"/>
      <c r="AW3083" s="39"/>
      <c r="AX3083" s="39"/>
      <c r="AY3083" s="39"/>
      <c r="AZ3083" s="40"/>
      <c r="BA3083" s="39"/>
      <c r="BB3083" s="40"/>
      <c r="BC3083" s="39"/>
      <c r="BD3083" s="40"/>
      <c r="BE3083" s="39"/>
      <c r="BF3083" s="39"/>
      <c r="BG3083" s="39"/>
      <c r="BH3083" s="56"/>
      <c r="BI3083" s="56"/>
      <c r="BJ3083" s="133"/>
    </row>
    <row r="3084" spans="1:62" ht="13.5" customHeight="1" x14ac:dyDescent="0.35">
      <c r="A3084" s="120"/>
      <c r="B3084" s="19"/>
      <c r="C3084" s="1"/>
      <c r="D3084" s="9"/>
      <c r="E3084" s="1"/>
      <c r="F3084" s="15"/>
      <c r="G3084" s="37"/>
      <c r="H3084" s="5"/>
      <c r="I3084" s="22"/>
      <c r="J3084" s="22"/>
      <c r="K3084" s="22"/>
      <c r="L3084" s="60"/>
      <c r="M3084" s="60"/>
      <c r="N3084" s="60"/>
      <c r="O3084" s="60"/>
      <c r="P3084" s="60"/>
      <c r="Q3084" s="60"/>
      <c r="R3084" s="60"/>
      <c r="S3084" s="60"/>
      <c r="T3084" s="60"/>
      <c r="U3084" s="60"/>
      <c r="V3084" s="60"/>
      <c r="W3084" s="60"/>
      <c r="X3084" s="60"/>
      <c r="Y3084" s="59"/>
      <c r="Z3084" s="20"/>
      <c r="AA3084" s="60"/>
      <c r="AB3084" s="60"/>
      <c r="AC3084" s="60"/>
      <c r="AD3084" s="60"/>
      <c r="AE3084" s="22"/>
      <c r="AF3084" s="22"/>
      <c r="AG3084" s="22"/>
      <c r="AH3084" s="22"/>
      <c r="AI3084" s="22"/>
      <c r="AJ3084" s="22"/>
      <c r="AK3084" s="39"/>
      <c r="AL3084" s="39"/>
      <c r="AM3084" s="39"/>
      <c r="AN3084" s="39"/>
      <c r="AO3084" s="39"/>
      <c r="AP3084" s="39"/>
      <c r="AQ3084" s="39"/>
      <c r="AR3084" s="40"/>
      <c r="AS3084" s="39"/>
      <c r="AT3084" s="40"/>
      <c r="AU3084" s="39"/>
      <c r="AV3084" s="39"/>
      <c r="AW3084" s="39"/>
      <c r="AX3084" s="39"/>
      <c r="AY3084" s="39"/>
      <c r="AZ3084" s="40"/>
      <c r="BA3084" s="39"/>
      <c r="BB3084" s="40"/>
      <c r="BC3084" s="39"/>
      <c r="BD3084" s="40"/>
      <c r="BE3084" s="39"/>
      <c r="BF3084" s="39"/>
      <c r="BG3084" s="39"/>
      <c r="BH3084" s="56"/>
      <c r="BI3084" s="56"/>
      <c r="BJ3084" s="133"/>
    </row>
    <row r="3085" spans="1:62" ht="13.5" customHeight="1" x14ac:dyDescent="0.35">
      <c r="A3085" s="120"/>
      <c r="B3085" s="76"/>
      <c r="C3085" s="1"/>
      <c r="D3085" s="9"/>
      <c r="E3085" s="1"/>
      <c r="F3085" s="15"/>
      <c r="G3085" s="5"/>
      <c r="H3085" s="5"/>
      <c r="I3085" s="22"/>
      <c r="J3085" s="22"/>
      <c r="K3085" s="22"/>
      <c r="L3085" s="60"/>
      <c r="M3085" s="60"/>
      <c r="N3085" s="60"/>
      <c r="O3085" s="60"/>
      <c r="P3085" s="60"/>
      <c r="Q3085" s="60"/>
      <c r="R3085" s="60"/>
      <c r="S3085" s="60"/>
      <c r="T3085" s="60"/>
      <c r="U3085" s="60"/>
      <c r="V3085" s="60"/>
      <c r="W3085" s="60"/>
      <c r="X3085" s="60"/>
      <c r="Y3085" s="59"/>
      <c r="Z3085" s="20"/>
      <c r="AA3085" s="60"/>
      <c r="AB3085" s="60"/>
      <c r="AC3085" s="60"/>
      <c r="AD3085" s="60"/>
      <c r="AE3085" s="22"/>
      <c r="AF3085" s="22"/>
      <c r="AG3085" s="22"/>
      <c r="AH3085" s="22"/>
      <c r="AI3085" s="22"/>
      <c r="AJ3085" s="22"/>
      <c r="AK3085" s="39"/>
      <c r="AL3085" s="39"/>
      <c r="AM3085" s="39"/>
      <c r="AN3085" s="39"/>
      <c r="AO3085" s="39"/>
      <c r="AP3085" s="39"/>
      <c r="AQ3085" s="39"/>
      <c r="AR3085" s="40"/>
      <c r="AS3085" s="39"/>
      <c r="AT3085" s="40"/>
      <c r="AU3085" s="39"/>
      <c r="AV3085" s="39"/>
      <c r="AW3085" s="39"/>
      <c r="AX3085" s="39"/>
      <c r="AY3085" s="39"/>
      <c r="AZ3085" s="40"/>
      <c r="BA3085" s="39"/>
      <c r="BB3085" s="40"/>
      <c r="BC3085" s="39"/>
      <c r="BD3085" s="40"/>
      <c r="BE3085" s="39"/>
      <c r="BF3085" s="39"/>
      <c r="BG3085" s="39"/>
      <c r="BH3085" s="56"/>
      <c r="BI3085" s="56"/>
      <c r="BJ3085" s="133"/>
    </row>
    <row r="3086" spans="1:62" x14ac:dyDescent="0.3">
      <c r="A3086" s="135"/>
      <c r="B3086" s="76"/>
      <c r="C3086" s="9"/>
      <c r="D3086" s="9"/>
      <c r="E3086" s="9"/>
      <c r="F3086" s="15"/>
      <c r="G3086" s="5"/>
      <c r="H3086" s="5"/>
      <c r="I3086" s="9"/>
      <c r="J3086" s="9"/>
      <c r="K3086" s="9"/>
      <c r="L3086" s="9"/>
      <c r="M3086" s="9"/>
      <c r="N3086" s="9"/>
      <c r="O3086" s="9"/>
      <c r="P3086" s="9"/>
      <c r="Q3086" s="9"/>
      <c r="R3086" s="9"/>
      <c r="S3086" s="9"/>
      <c r="T3086" s="9"/>
      <c r="U3086" s="9"/>
      <c r="V3086" s="8"/>
      <c r="W3086" s="8"/>
      <c r="X3086" s="7"/>
      <c r="Y3086" s="18"/>
      <c r="Z3086" s="7"/>
      <c r="AA3086" s="7"/>
      <c r="AB3086" s="7"/>
      <c r="AC3086" s="9"/>
      <c r="AD3086" s="8"/>
      <c r="AE3086" s="14"/>
      <c r="AF3086" s="14"/>
      <c r="AG3086" s="14"/>
      <c r="AH3086" s="14"/>
      <c r="AI3086" s="14"/>
      <c r="AJ3086" s="14"/>
      <c r="AK3086" s="136"/>
      <c r="AL3086" s="6"/>
      <c r="AM3086" s="5"/>
      <c r="AN3086" s="5"/>
      <c r="AO3086" s="6"/>
      <c r="AP3086" s="6"/>
      <c r="AQ3086" s="6"/>
      <c r="AR3086" s="6"/>
      <c r="AS3086" s="6"/>
      <c r="AT3086" s="6"/>
      <c r="AU3086" s="39"/>
      <c r="AV3086" s="39"/>
      <c r="AW3086" s="6"/>
      <c r="AX3086" s="6"/>
      <c r="AY3086" s="6"/>
      <c r="AZ3086" s="6"/>
      <c r="BA3086" s="6"/>
      <c r="BB3086" s="6"/>
      <c r="BC3086" s="6"/>
      <c r="BD3086" s="6"/>
      <c r="BE3086" s="6"/>
      <c r="BF3086" s="6"/>
      <c r="BG3086" s="6"/>
      <c r="BH3086" s="6"/>
      <c r="BI3086" s="6"/>
      <c r="BJ3086" s="6"/>
    </row>
    <row r="3087" spans="1:62" ht="13.5" customHeight="1" x14ac:dyDescent="0.35">
      <c r="A3087" s="120"/>
      <c r="B3087" s="19"/>
      <c r="C3087" s="1"/>
      <c r="D3087" s="9"/>
      <c r="E3087" s="1"/>
      <c r="F3087" s="15"/>
      <c r="G3087" s="37"/>
      <c r="H3087" s="5"/>
      <c r="I3087" s="22"/>
      <c r="J3087" s="22"/>
      <c r="K3087" s="22"/>
      <c r="L3087" s="60"/>
      <c r="M3087" s="60"/>
      <c r="N3087" s="60"/>
      <c r="O3087" s="60"/>
      <c r="P3087" s="60"/>
      <c r="Q3087" s="60"/>
      <c r="R3087" s="60"/>
      <c r="S3087" s="60"/>
      <c r="T3087" s="60"/>
      <c r="U3087" s="60"/>
      <c r="V3087" s="60"/>
      <c r="W3087" s="60"/>
      <c r="X3087" s="60"/>
      <c r="Y3087" s="59"/>
      <c r="Z3087" s="20"/>
      <c r="AA3087" s="60"/>
      <c r="AB3087" s="60"/>
      <c r="AC3087" s="60"/>
      <c r="AD3087" s="60"/>
      <c r="AE3087" s="22"/>
      <c r="AF3087" s="22"/>
      <c r="AG3087" s="22"/>
      <c r="AH3087" s="22"/>
      <c r="AI3087" s="22"/>
      <c r="AJ3087" s="22"/>
      <c r="AK3087" s="39"/>
      <c r="AL3087" s="39"/>
      <c r="AM3087" s="39"/>
      <c r="AN3087" s="39"/>
      <c r="AO3087" s="39"/>
      <c r="AP3087" s="39"/>
      <c r="AQ3087" s="39"/>
      <c r="AR3087" s="40"/>
      <c r="AS3087" s="39"/>
      <c r="AT3087" s="40"/>
      <c r="AU3087" s="39"/>
      <c r="AV3087" s="39"/>
      <c r="AW3087" s="39"/>
      <c r="AX3087" s="39"/>
      <c r="AY3087" s="39"/>
      <c r="AZ3087" s="40"/>
      <c r="BA3087" s="39"/>
      <c r="BB3087" s="40"/>
      <c r="BC3087" s="39"/>
      <c r="BD3087" s="40"/>
      <c r="BE3087" s="39"/>
      <c r="BF3087" s="39"/>
      <c r="BG3087" s="39"/>
      <c r="BH3087" s="56"/>
      <c r="BI3087" s="56"/>
      <c r="BJ3087" s="133"/>
    </row>
    <row r="3088" spans="1:62" ht="15" x14ac:dyDescent="0.35">
      <c r="A3088" s="9"/>
      <c r="B3088" s="76"/>
      <c r="C3088" s="9"/>
      <c r="D3088" s="9"/>
      <c r="E3088" s="9"/>
      <c r="F3088" s="15"/>
      <c r="G3088" s="5"/>
      <c r="H3088" s="5"/>
      <c r="I3088" s="9"/>
      <c r="J3088" s="9"/>
      <c r="K3088" s="9"/>
      <c r="L3088" s="9"/>
      <c r="M3088" s="9"/>
      <c r="N3088" s="9"/>
      <c r="O3088" s="9"/>
      <c r="P3088" s="9"/>
      <c r="Q3088" s="9"/>
      <c r="R3088" s="9"/>
      <c r="S3088" s="9"/>
      <c r="T3088" s="9"/>
      <c r="U3088" s="9"/>
      <c r="V3088" s="9"/>
      <c r="W3088" s="9"/>
      <c r="Y3088" s="17"/>
      <c r="AA3088" s="9"/>
      <c r="AB3088" s="9"/>
      <c r="AC3088" s="9"/>
      <c r="AD3088" s="9"/>
      <c r="AE3088" s="14"/>
      <c r="AF3088" s="14"/>
      <c r="AG3088" s="14"/>
      <c r="AH3088" s="14"/>
      <c r="AI3088" s="14"/>
      <c r="AJ3088" s="14"/>
      <c r="AK3088" s="6"/>
      <c r="AL3088" s="6"/>
      <c r="AM3088" s="6"/>
      <c r="AN3088" s="6"/>
      <c r="AO3088" s="6"/>
      <c r="AP3088" s="6"/>
      <c r="AQ3088" s="6"/>
      <c r="AR3088" s="6"/>
      <c r="AS3088" s="6"/>
      <c r="AT3088" s="6"/>
      <c r="AU3088" s="39"/>
      <c r="AV3088" s="39"/>
      <c r="AW3088" s="6"/>
      <c r="AX3088" s="6"/>
      <c r="AY3088" s="6"/>
      <c r="AZ3088" s="6"/>
      <c r="BA3088" s="6"/>
      <c r="BB3088" s="6"/>
      <c r="BC3088" s="6"/>
      <c r="BD3088" s="6"/>
      <c r="BE3088" s="6"/>
      <c r="BF3088" s="6"/>
      <c r="BG3088" s="6"/>
      <c r="BH3088" s="6"/>
      <c r="BI3088" s="6"/>
      <c r="BJ3088" s="137"/>
    </row>
    <row r="3089" spans="1:62" ht="13.5" customHeight="1" x14ac:dyDescent="0.35">
      <c r="A3089" s="120"/>
      <c r="B3089" s="19"/>
      <c r="C3089" s="1"/>
      <c r="D3089" s="9"/>
      <c r="E3089" s="1"/>
      <c r="F3089" s="15"/>
      <c r="G3089" s="37"/>
      <c r="H3089" s="5"/>
      <c r="I3089" s="22"/>
      <c r="J3089" s="22"/>
      <c r="K3089" s="22"/>
      <c r="L3089" s="60"/>
      <c r="M3089" s="60"/>
      <c r="N3089" s="60"/>
      <c r="O3089" s="60"/>
      <c r="P3089" s="60"/>
      <c r="Q3089" s="60"/>
      <c r="R3089" s="60"/>
      <c r="S3089" s="60"/>
      <c r="T3089" s="60"/>
      <c r="U3089" s="60"/>
      <c r="V3089" s="60"/>
      <c r="W3089" s="60"/>
      <c r="X3089" s="60"/>
      <c r="Y3089" s="59"/>
      <c r="Z3089" s="20"/>
      <c r="AA3089" s="60"/>
      <c r="AB3089" s="60"/>
      <c r="AC3089" s="60"/>
      <c r="AD3089" s="60"/>
      <c r="AE3089" s="22"/>
      <c r="AF3089" s="22"/>
      <c r="AG3089" s="22"/>
      <c r="AH3089" s="22"/>
      <c r="AI3089" s="22"/>
      <c r="AJ3089" s="22"/>
      <c r="AK3089" s="39"/>
      <c r="AL3089" s="39"/>
      <c r="AM3089" s="39"/>
      <c r="AN3089" s="39"/>
      <c r="AO3089" s="39"/>
      <c r="AP3089" s="39"/>
      <c r="AQ3089" s="39"/>
      <c r="AR3089" s="40"/>
      <c r="AS3089" s="39"/>
      <c r="AT3089" s="40"/>
      <c r="AU3089" s="39"/>
      <c r="AV3089" s="39"/>
      <c r="AW3089" s="39"/>
      <c r="AX3089" s="39"/>
      <c r="AY3089" s="39"/>
      <c r="AZ3089" s="40"/>
      <c r="BA3089" s="39"/>
      <c r="BB3089" s="40"/>
      <c r="BC3089" s="39"/>
      <c r="BD3089" s="40"/>
      <c r="BE3089" s="39"/>
      <c r="BF3089" s="39"/>
      <c r="BG3089" s="39"/>
      <c r="BH3089" s="56"/>
      <c r="BI3089" s="56"/>
      <c r="BJ3089" s="133"/>
    </row>
    <row r="3090" spans="1:62" ht="13.5" customHeight="1" x14ac:dyDescent="0.35">
      <c r="A3090" s="120"/>
      <c r="B3090" s="19"/>
      <c r="C3090" s="1"/>
      <c r="D3090" s="9"/>
      <c r="E3090" s="1"/>
      <c r="F3090" s="15"/>
      <c r="G3090" s="37"/>
      <c r="H3090" s="5"/>
      <c r="I3090" s="22"/>
      <c r="J3090" s="22"/>
      <c r="K3090" s="22"/>
      <c r="L3090" s="60"/>
      <c r="M3090" s="60"/>
      <c r="N3090" s="60"/>
      <c r="O3090" s="60"/>
      <c r="P3090" s="60"/>
      <c r="Q3090" s="60"/>
      <c r="R3090" s="60"/>
      <c r="S3090" s="60"/>
      <c r="T3090" s="60"/>
      <c r="U3090" s="60"/>
      <c r="V3090" s="60"/>
      <c r="W3090" s="60"/>
      <c r="X3090" s="60"/>
      <c r="Y3090" s="59"/>
      <c r="Z3090" s="20"/>
      <c r="AA3090" s="60"/>
      <c r="AB3090" s="60"/>
      <c r="AC3090" s="60"/>
      <c r="AD3090" s="60"/>
      <c r="AE3090" s="22"/>
      <c r="AF3090" s="22"/>
      <c r="AG3090" s="22"/>
      <c r="AH3090" s="22"/>
      <c r="AI3090" s="22"/>
      <c r="AJ3090" s="22"/>
      <c r="AK3090" s="39"/>
      <c r="AL3090" s="39"/>
      <c r="AM3090" s="39"/>
      <c r="AN3090" s="39"/>
      <c r="AO3090" s="39"/>
      <c r="AP3090" s="39"/>
      <c r="AQ3090" s="39"/>
      <c r="AR3090" s="40"/>
      <c r="AS3090" s="39"/>
      <c r="AT3090" s="40"/>
      <c r="AU3090" s="39"/>
      <c r="AV3090" s="39"/>
      <c r="AW3090" s="39"/>
      <c r="AX3090" s="39"/>
      <c r="AY3090" s="39"/>
      <c r="AZ3090" s="40"/>
      <c r="BA3090" s="39"/>
      <c r="BB3090" s="40"/>
      <c r="BC3090" s="39"/>
      <c r="BD3090" s="40"/>
      <c r="BE3090" s="39"/>
      <c r="BF3090" s="39"/>
      <c r="BG3090" s="39"/>
      <c r="BH3090" s="56"/>
      <c r="BI3090" s="56"/>
      <c r="BJ3090" s="133"/>
    </row>
    <row r="3091" spans="1:62" ht="13.5" customHeight="1" x14ac:dyDescent="0.35">
      <c r="A3091" s="120"/>
      <c r="B3091" s="19"/>
      <c r="C3091" s="1"/>
      <c r="D3091" s="9"/>
      <c r="E3091" s="1"/>
      <c r="F3091" s="15"/>
      <c r="G3091" s="37"/>
      <c r="H3091" s="5"/>
      <c r="I3091" s="22"/>
      <c r="J3091" s="22"/>
      <c r="K3091" s="22"/>
      <c r="L3091" s="60"/>
      <c r="M3091" s="60"/>
      <c r="N3091" s="60"/>
      <c r="O3091" s="60"/>
      <c r="P3091" s="60"/>
      <c r="Q3091" s="60"/>
      <c r="R3091" s="60"/>
      <c r="S3091" s="60"/>
      <c r="T3091" s="60"/>
      <c r="U3091" s="60"/>
      <c r="V3091" s="60"/>
      <c r="W3091" s="60"/>
      <c r="X3091" s="60"/>
      <c r="Y3091" s="59"/>
      <c r="Z3091" s="20"/>
      <c r="AA3091" s="60"/>
      <c r="AB3091" s="60"/>
      <c r="AC3091" s="60"/>
      <c r="AD3091" s="60"/>
      <c r="AE3091" s="22"/>
      <c r="AF3091" s="22"/>
      <c r="AG3091" s="22"/>
      <c r="AH3091" s="22"/>
      <c r="AI3091" s="22"/>
      <c r="AJ3091" s="22"/>
      <c r="AK3091" s="39"/>
      <c r="AL3091" s="39"/>
      <c r="AM3091" s="39"/>
      <c r="AN3091" s="39"/>
      <c r="AO3091" s="39"/>
      <c r="AP3091" s="39"/>
      <c r="AQ3091" s="39"/>
      <c r="AR3091" s="40"/>
      <c r="AS3091" s="39"/>
      <c r="AT3091" s="40"/>
      <c r="AU3091" s="39"/>
      <c r="AV3091" s="39"/>
      <c r="AW3091" s="39"/>
      <c r="AX3091" s="39"/>
      <c r="AY3091" s="39"/>
      <c r="AZ3091" s="40"/>
      <c r="BA3091" s="39"/>
      <c r="BB3091" s="40"/>
      <c r="BC3091" s="39"/>
      <c r="BD3091" s="40"/>
      <c r="BE3091" s="39"/>
      <c r="BF3091" s="39"/>
      <c r="BG3091" s="39"/>
      <c r="BH3091" s="56"/>
      <c r="BI3091" s="56"/>
      <c r="BJ3091" s="137"/>
    </row>
    <row r="3092" spans="1:62" ht="15" x14ac:dyDescent="0.35">
      <c r="A3092" s="9"/>
      <c r="B3092" s="76"/>
      <c r="C3092" s="9"/>
      <c r="D3092" s="9"/>
      <c r="E3092" s="9"/>
      <c r="F3092" s="15"/>
      <c r="G3092" s="5"/>
      <c r="H3092" s="5"/>
      <c r="I3092" s="9"/>
      <c r="J3092" s="9"/>
      <c r="K3092" s="9"/>
      <c r="L3092" s="9"/>
      <c r="M3092" s="9"/>
      <c r="N3092" s="9"/>
      <c r="O3092" s="9"/>
      <c r="P3092" s="9"/>
      <c r="Q3092" s="9"/>
      <c r="R3092" s="9"/>
      <c r="S3092" s="9"/>
      <c r="T3092" s="9"/>
      <c r="U3092" s="9"/>
      <c r="V3092" s="9"/>
      <c r="W3092" s="9"/>
      <c r="Y3092" s="17"/>
      <c r="AA3092" s="9"/>
      <c r="AB3092" s="9"/>
      <c r="AC3092" s="9"/>
      <c r="AD3092" s="9"/>
      <c r="AE3092" s="14"/>
      <c r="AF3092" s="14"/>
      <c r="AG3092" s="14"/>
      <c r="AH3092" s="14"/>
      <c r="AI3092" s="14"/>
      <c r="AJ3092" s="14"/>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137"/>
    </row>
    <row r="3093" spans="1:62" ht="15" x14ac:dyDescent="0.35">
      <c r="A3093" s="135"/>
      <c r="B3093" s="76"/>
      <c r="C3093" s="9"/>
      <c r="D3093" s="9"/>
      <c r="E3093" s="9"/>
      <c r="F3093" s="15"/>
      <c r="G3093" s="5"/>
      <c r="H3093" s="5"/>
      <c r="I3093" s="9"/>
      <c r="J3093" s="9"/>
      <c r="K3093" s="9"/>
      <c r="L3093" s="9"/>
      <c r="M3093" s="9"/>
      <c r="N3093" s="9"/>
      <c r="O3093" s="9"/>
      <c r="P3093" s="9"/>
      <c r="Q3093" s="9"/>
      <c r="R3093" s="9"/>
      <c r="S3093" s="9"/>
      <c r="T3093" s="9"/>
      <c r="U3093" s="9"/>
      <c r="V3093" s="8"/>
      <c r="W3093" s="8"/>
      <c r="X3093" s="7"/>
      <c r="Y3093" s="18"/>
      <c r="Z3093" s="7"/>
      <c r="AA3093" s="7"/>
      <c r="AB3093" s="7"/>
      <c r="AC3093" s="9"/>
      <c r="AD3093" s="8"/>
      <c r="AE3093" s="14"/>
      <c r="AF3093" s="14"/>
      <c r="AG3093" s="14"/>
      <c r="AH3093" s="14"/>
      <c r="AI3093" s="14"/>
      <c r="AJ3093" s="14"/>
      <c r="AK3093" s="136"/>
      <c r="AL3093" s="6"/>
      <c r="AM3093" s="5"/>
      <c r="AN3093" s="5"/>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137"/>
    </row>
    <row r="3094" spans="1:62" x14ac:dyDescent="0.3">
      <c r="A3094" s="9"/>
      <c r="B3094" s="76"/>
      <c r="C3094" s="9"/>
      <c r="D3094" s="9"/>
      <c r="E3094" s="9"/>
      <c r="F3094" s="15"/>
      <c r="G3094" s="5"/>
      <c r="H3094" s="5"/>
      <c r="I3094" s="9"/>
      <c r="J3094" s="9"/>
      <c r="K3094" s="9"/>
      <c r="L3094" s="9"/>
      <c r="M3094" s="9"/>
      <c r="N3094" s="9"/>
      <c r="O3094" s="9"/>
      <c r="P3094" s="9"/>
      <c r="Q3094" s="9"/>
      <c r="R3094" s="9"/>
      <c r="S3094" s="9"/>
      <c r="T3094" s="9"/>
      <c r="U3094" s="9"/>
      <c r="V3094" s="8"/>
      <c r="W3094" s="8"/>
      <c r="X3094" s="7"/>
      <c r="Y3094" s="18"/>
      <c r="Z3094" s="7"/>
      <c r="AA3094" s="7"/>
      <c r="AB3094" s="7"/>
      <c r="AC3094" s="9"/>
      <c r="AD3094" s="8"/>
      <c r="AE3094" s="14"/>
      <c r="AF3094" s="14"/>
      <c r="AG3094" s="14"/>
      <c r="AH3094" s="14"/>
      <c r="AI3094" s="14"/>
      <c r="AJ3094" s="14"/>
      <c r="AK3094" s="5"/>
      <c r="AL3094" s="6"/>
      <c r="AM3094" s="5"/>
      <c r="AN3094" s="5"/>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row>
    <row r="3095" spans="1:62" ht="13.5" customHeight="1" x14ac:dyDescent="0.35">
      <c r="A3095" s="120"/>
      <c r="B3095" s="19"/>
      <c r="C3095" s="1"/>
      <c r="D3095" s="9"/>
      <c r="E3095" s="1"/>
      <c r="F3095" s="15"/>
      <c r="G3095" s="37"/>
      <c r="H3095" s="5"/>
      <c r="I3095" s="22"/>
      <c r="J3095" s="22"/>
      <c r="K3095" s="22"/>
      <c r="L3095" s="60"/>
      <c r="M3095" s="60"/>
      <c r="N3095" s="60"/>
      <c r="O3095" s="60"/>
      <c r="P3095" s="60"/>
      <c r="Q3095" s="60"/>
      <c r="R3095" s="60"/>
      <c r="S3095" s="60"/>
      <c r="T3095" s="60"/>
      <c r="U3095" s="60"/>
      <c r="V3095" s="60"/>
      <c r="W3095" s="60"/>
      <c r="X3095" s="60"/>
      <c r="Y3095" s="59"/>
      <c r="Z3095" s="20"/>
      <c r="AA3095" s="60"/>
      <c r="AB3095" s="60"/>
      <c r="AC3095" s="60"/>
      <c r="AD3095" s="60"/>
      <c r="AE3095" s="22"/>
      <c r="AF3095" s="22"/>
      <c r="AG3095" s="22"/>
      <c r="AH3095" s="22"/>
      <c r="AI3095" s="22"/>
      <c r="AJ3095" s="22"/>
      <c r="AK3095" s="39"/>
      <c r="AL3095" s="39"/>
      <c r="AM3095" s="39"/>
      <c r="AN3095" s="39"/>
      <c r="AO3095" s="39"/>
      <c r="AP3095" s="39"/>
      <c r="AQ3095" s="39"/>
      <c r="AR3095" s="40"/>
      <c r="AS3095" s="39"/>
      <c r="AT3095" s="40"/>
      <c r="AU3095" s="39"/>
      <c r="AV3095" s="39"/>
      <c r="AW3095" s="39"/>
      <c r="AX3095" s="39"/>
      <c r="AY3095" s="39"/>
      <c r="AZ3095" s="40"/>
      <c r="BA3095" s="39"/>
      <c r="BB3095" s="40"/>
      <c r="BC3095" s="39"/>
      <c r="BD3095" s="40"/>
      <c r="BE3095" s="39"/>
      <c r="BF3095" s="39"/>
      <c r="BG3095" s="39"/>
      <c r="BH3095" s="56"/>
      <c r="BI3095" s="56"/>
      <c r="BJ3095" s="133"/>
    </row>
    <row r="3096" spans="1:62" ht="13.5" customHeight="1" x14ac:dyDescent="0.35">
      <c r="A3096" s="120"/>
      <c r="B3096" s="76"/>
      <c r="C3096" s="1"/>
      <c r="D3096" s="9"/>
      <c r="E3096" s="1"/>
      <c r="F3096" s="15"/>
      <c r="G3096" s="5"/>
      <c r="H3096" s="5"/>
      <c r="I3096" s="22"/>
      <c r="J3096" s="22"/>
      <c r="K3096" s="22"/>
      <c r="L3096" s="60"/>
      <c r="M3096" s="60"/>
      <c r="N3096" s="60"/>
      <c r="O3096" s="60"/>
      <c r="P3096" s="60"/>
      <c r="Q3096" s="60"/>
      <c r="R3096" s="60"/>
      <c r="S3096" s="60"/>
      <c r="T3096" s="60"/>
      <c r="U3096" s="60"/>
      <c r="V3096" s="60"/>
      <c r="W3096" s="60"/>
      <c r="X3096" s="60"/>
      <c r="Y3096" s="59"/>
      <c r="Z3096" s="20"/>
      <c r="AA3096" s="60"/>
      <c r="AB3096" s="60"/>
      <c r="AC3096" s="60"/>
      <c r="AD3096" s="60"/>
      <c r="AE3096" s="22"/>
      <c r="AF3096" s="22"/>
      <c r="AG3096" s="22"/>
      <c r="AH3096" s="22"/>
      <c r="AI3096" s="22"/>
      <c r="AJ3096" s="22"/>
      <c r="AK3096" s="39"/>
      <c r="AL3096" s="39"/>
      <c r="AM3096" s="39"/>
      <c r="AN3096" s="39"/>
      <c r="AO3096" s="39"/>
      <c r="AP3096" s="39"/>
      <c r="AQ3096" s="39"/>
      <c r="AR3096" s="40"/>
      <c r="AS3096" s="39"/>
      <c r="AT3096" s="40"/>
      <c r="AU3096" s="39"/>
      <c r="AV3096" s="39"/>
      <c r="AW3096" s="39"/>
      <c r="AX3096" s="39"/>
      <c r="AY3096" s="39"/>
      <c r="AZ3096" s="40"/>
      <c r="BA3096" s="39"/>
      <c r="BB3096" s="40"/>
      <c r="BC3096" s="39"/>
      <c r="BD3096" s="40"/>
      <c r="BE3096" s="39"/>
      <c r="BF3096" s="39"/>
      <c r="BG3096" s="39"/>
      <c r="BH3096" s="56"/>
      <c r="BI3096" s="56"/>
      <c r="BJ3096" s="137"/>
    </row>
    <row r="3097" spans="1:62" ht="13.5" customHeight="1" x14ac:dyDescent="0.35">
      <c r="A3097" s="120"/>
      <c r="B3097" s="19"/>
      <c r="C3097" s="1"/>
      <c r="D3097" s="9"/>
      <c r="E3097" s="1"/>
      <c r="F3097" s="15"/>
      <c r="G3097" s="37"/>
      <c r="H3097" s="5"/>
      <c r="I3097" s="22"/>
      <c r="J3097" s="22"/>
      <c r="K3097" s="22"/>
      <c r="L3097" s="60"/>
      <c r="M3097" s="60"/>
      <c r="N3097" s="60"/>
      <c r="O3097" s="60"/>
      <c r="P3097" s="60"/>
      <c r="Q3097" s="60"/>
      <c r="R3097" s="60"/>
      <c r="S3097" s="60"/>
      <c r="T3097" s="60"/>
      <c r="U3097" s="60"/>
      <c r="V3097" s="60"/>
      <c r="W3097" s="60"/>
      <c r="X3097" s="60"/>
      <c r="Y3097" s="59"/>
      <c r="Z3097" s="20"/>
      <c r="AA3097" s="60"/>
      <c r="AB3097" s="60"/>
      <c r="AC3097" s="60"/>
      <c r="AD3097" s="60"/>
      <c r="AE3097" s="22"/>
      <c r="AF3097" s="22"/>
      <c r="AG3097" s="22"/>
      <c r="AH3097" s="22"/>
      <c r="AI3097" s="22"/>
      <c r="AJ3097" s="22"/>
      <c r="AK3097" s="39"/>
      <c r="AL3097" s="39"/>
      <c r="AM3097" s="39"/>
      <c r="AN3097" s="39"/>
      <c r="AO3097" s="39"/>
      <c r="AP3097" s="39"/>
      <c r="AQ3097" s="39"/>
      <c r="AR3097" s="40"/>
      <c r="AS3097" s="39"/>
      <c r="AT3097" s="40"/>
      <c r="AU3097" s="39"/>
      <c r="AV3097" s="39"/>
      <c r="AW3097" s="39"/>
      <c r="AX3097" s="39"/>
      <c r="AY3097" s="39"/>
      <c r="AZ3097" s="40"/>
      <c r="BA3097" s="39"/>
      <c r="BB3097" s="40"/>
      <c r="BC3097" s="39"/>
      <c r="BD3097" s="40"/>
      <c r="BE3097" s="39"/>
      <c r="BF3097" s="39"/>
      <c r="BG3097" s="39"/>
      <c r="BH3097" s="56"/>
      <c r="BI3097" s="56"/>
      <c r="BJ3097" s="133"/>
    </row>
    <row r="3098" spans="1:62" x14ac:dyDescent="0.3">
      <c r="A3098" s="9"/>
      <c r="B3098" s="76"/>
      <c r="C3098" s="9"/>
      <c r="D3098" s="9"/>
      <c r="E3098" s="9"/>
      <c r="F3098" s="15"/>
      <c r="G3098" s="5"/>
      <c r="H3098" s="5"/>
      <c r="I3098" s="9"/>
      <c r="J3098" s="9"/>
      <c r="K3098" s="9"/>
      <c r="L3098" s="9"/>
      <c r="M3098" s="9"/>
      <c r="N3098" s="9"/>
      <c r="O3098" s="9"/>
      <c r="P3098" s="9"/>
      <c r="Q3098" s="9"/>
      <c r="R3098" s="9"/>
      <c r="S3098" s="9"/>
      <c r="T3098" s="9"/>
      <c r="U3098" s="9"/>
      <c r="V3098" s="8"/>
      <c r="W3098" s="8"/>
      <c r="X3098" s="7"/>
      <c r="Y3098" s="18"/>
      <c r="Z3098" s="7"/>
      <c r="AA3098" s="7"/>
      <c r="AB3098" s="7"/>
      <c r="AC3098" s="9"/>
      <c r="AD3098" s="8"/>
      <c r="AE3098" s="14"/>
      <c r="AF3098" s="14"/>
      <c r="AG3098" s="14"/>
      <c r="AH3098" s="14"/>
      <c r="AI3098" s="14"/>
      <c r="AJ3098" s="14"/>
      <c r="AK3098" s="5"/>
      <c r="AL3098" s="6"/>
      <c r="AM3098" s="5"/>
      <c r="AN3098" s="5"/>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row>
    <row r="3099" spans="1:62" x14ac:dyDescent="0.3">
      <c r="A3099" s="135"/>
      <c r="B3099" s="76"/>
      <c r="C3099" s="9"/>
      <c r="D3099" s="9"/>
      <c r="E3099" s="9"/>
      <c r="F3099" s="15"/>
      <c r="G3099" s="5"/>
      <c r="H3099" s="5"/>
      <c r="I3099" s="9"/>
      <c r="J3099" s="9"/>
      <c r="K3099" s="9"/>
      <c r="L3099" s="9"/>
      <c r="M3099" s="9"/>
      <c r="N3099" s="9"/>
      <c r="O3099" s="9"/>
      <c r="P3099" s="9"/>
      <c r="Q3099" s="9"/>
      <c r="R3099" s="9"/>
      <c r="S3099" s="9"/>
      <c r="T3099" s="9"/>
      <c r="U3099" s="9"/>
      <c r="V3099" s="8"/>
      <c r="W3099" s="8"/>
      <c r="X3099" s="7"/>
      <c r="Y3099" s="18"/>
      <c r="Z3099" s="7"/>
      <c r="AA3099" s="7"/>
      <c r="AB3099" s="7"/>
      <c r="AC3099" s="9"/>
      <c r="AD3099" s="8"/>
      <c r="AE3099" s="14"/>
      <c r="AF3099" s="14"/>
      <c r="AG3099" s="14"/>
      <c r="AH3099" s="14"/>
      <c r="AI3099" s="14"/>
      <c r="AJ3099" s="14"/>
      <c r="AK3099" s="136"/>
      <c r="AL3099" s="6"/>
      <c r="AM3099" s="5"/>
      <c r="AN3099" s="5"/>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row>
    <row r="3100" spans="1:62" ht="15" x14ac:dyDescent="0.35">
      <c r="A3100" s="135"/>
      <c r="B3100" s="76"/>
      <c r="C3100" s="9"/>
      <c r="D3100" s="9"/>
      <c r="E3100" s="9"/>
      <c r="F3100" s="15"/>
      <c r="G3100" s="5"/>
      <c r="H3100" s="5"/>
      <c r="I3100" s="9"/>
      <c r="J3100" s="9"/>
      <c r="K3100" s="9"/>
      <c r="L3100" s="9"/>
      <c r="M3100" s="9"/>
      <c r="N3100" s="9"/>
      <c r="O3100" s="9"/>
      <c r="P3100" s="9"/>
      <c r="Q3100" s="9"/>
      <c r="R3100" s="9"/>
      <c r="S3100" s="9"/>
      <c r="T3100" s="9"/>
      <c r="U3100" s="9"/>
      <c r="V3100" s="8"/>
      <c r="W3100" s="8"/>
      <c r="X3100" s="7"/>
      <c r="Y3100" s="18"/>
      <c r="Z3100" s="7"/>
      <c r="AA3100" s="7"/>
      <c r="AB3100" s="7"/>
      <c r="AC3100" s="9"/>
      <c r="AD3100" s="8"/>
      <c r="AE3100" s="14"/>
      <c r="AF3100" s="14"/>
      <c r="AG3100" s="14"/>
      <c r="AH3100" s="14"/>
      <c r="AI3100" s="14"/>
      <c r="AJ3100" s="14"/>
      <c r="AK3100" s="136"/>
      <c r="AL3100" s="6"/>
      <c r="AM3100" s="5"/>
      <c r="AN3100" s="5"/>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137"/>
    </row>
    <row r="3101" spans="1:62" ht="13.5" customHeight="1" x14ac:dyDescent="0.35">
      <c r="A3101" s="120"/>
      <c r="B3101" s="19"/>
      <c r="C3101" s="1"/>
      <c r="D3101" s="9"/>
      <c r="E3101" s="1"/>
      <c r="F3101" s="15"/>
      <c r="G3101" s="37"/>
      <c r="H3101" s="5"/>
      <c r="I3101" s="22"/>
      <c r="J3101" s="22"/>
      <c r="K3101" s="22"/>
      <c r="L3101" s="60"/>
      <c r="M3101" s="60"/>
      <c r="N3101" s="60"/>
      <c r="O3101" s="60"/>
      <c r="P3101" s="60"/>
      <c r="Q3101" s="60"/>
      <c r="R3101" s="60"/>
      <c r="S3101" s="60"/>
      <c r="T3101" s="60"/>
      <c r="U3101" s="60"/>
      <c r="V3101" s="60"/>
      <c r="W3101" s="60"/>
      <c r="X3101" s="60"/>
      <c r="Y3101" s="59"/>
      <c r="Z3101" s="20"/>
      <c r="AA3101" s="60"/>
      <c r="AB3101" s="60"/>
      <c r="AC3101" s="60"/>
      <c r="AD3101" s="60"/>
      <c r="AE3101" s="22"/>
      <c r="AF3101" s="22"/>
      <c r="AG3101" s="22"/>
      <c r="AH3101" s="22"/>
      <c r="AI3101" s="22"/>
      <c r="AJ3101" s="22"/>
      <c r="AK3101" s="39"/>
      <c r="AL3101" s="39"/>
      <c r="AM3101" s="39"/>
      <c r="AN3101" s="39"/>
      <c r="AO3101" s="39"/>
      <c r="AP3101" s="39"/>
      <c r="AQ3101" s="39"/>
      <c r="AR3101" s="40"/>
      <c r="AS3101" s="39"/>
      <c r="AT3101" s="40"/>
      <c r="AU3101" s="39"/>
      <c r="AV3101" s="39"/>
      <c r="AW3101" s="39"/>
      <c r="AX3101" s="39"/>
      <c r="AY3101" s="39"/>
      <c r="AZ3101" s="40"/>
      <c r="BA3101" s="39"/>
      <c r="BB3101" s="40"/>
      <c r="BC3101" s="39"/>
      <c r="BD3101" s="40"/>
      <c r="BE3101" s="39"/>
      <c r="BF3101" s="39"/>
      <c r="BG3101" s="39"/>
      <c r="BH3101" s="56"/>
      <c r="BI3101" s="56"/>
      <c r="BJ3101" s="137"/>
    </row>
    <row r="3102" spans="1:62" x14ac:dyDescent="0.3">
      <c r="A3102" s="135"/>
      <c r="B3102" s="76"/>
      <c r="C3102" s="9"/>
      <c r="D3102" s="9"/>
      <c r="E3102" s="9"/>
      <c r="F3102" s="15"/>
      <c r="G3102" s="5"/>
      <c r="H3102" s="5"/>
      <c r="I3102" s="9"/>
      <c r="J3102" s="9"/>
      <c r="K3102" s="9"/>
      <c r="L3102" s="9"/>
      <c r="M3102" s="9"/>
      <c r="N3102" s="9"/>
      <c r="O3102" s="9"/>
      <c r="P3102" s="9"/>
      <c r="Q3102" s="9"/>
      <c r="R3102" s="9"/>
      <c r="S3102" s="9"/>
      <c r="T3102" s="9"/>
      <c r="U3102" s="9"/>
      <c r="V3102" s="8"/>
      <c r="W3102" s="8"/>
      <c r="X3102" s="7"/>
      <c r="Y3102" s="18"/>
      <c r="Z3102" s="7"/>
      <c r="AA3102" s="7"/>
      <c r="AB3102" s="7"/>
      <c r="AC3102" s="9"/>
      <c r="AD3102" s="8"/>
      <c r="AE3102" s="14"/>
      <c r="AF3102" s="14"/>
      <c r="AG3102" s="14"/>
      <c r="AH3102" s="14"/>
      <c r="AI3102" s="14"/>
      <c r="AJ3102" s="14"/>
      <c r="AK3102" s="136"/>
      <c r="AL3102" s="6"/>
      <c r="AM3102" s="5"/>
      <c r="AN3102" s="5"/>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row>
    <row r="3103" spans="1:62" ht="13.5" customHeight="1" x14ac:dyDescent="0.35">
      <c r="A3103" s="120"/>
      <c r="B3103" s="19"/>
      <c r="C3103" s="9"/>
      <c r="D3103" s="9"/>
      <c r="E3103" s="1"/>
      <c r="F3103" s="15"/>
      <c r="G3103" s="37"/>
      <c r="H3103" s="5"/>
      <c r="I3103" s="22"/>
      <c r="J3103" s="22"/>
      <c r="K3103" s="22"/>
      <c r="L3103" s="60"/>
      <c r="M3103" s="60"/>
      <c r="N3103" s="60"/>
      <c r="O3103" s="60"/>
      <c r="P3103" s="60"/>
      <c r="Q3103" s="60"/>
      <c r="R3103" s="60"/>
      <c r="S3103" s="60"/>
      <c r="T3103" s="60"/>
      <c r="U3103" s="60"/>
      <c r="V3103" s="60"/>
      <c r="W3103" s="60"/>
      <c r="X3103" s="60"/>
      <c r="Y3103" s="59"/>
      <c r="Z3103" s="20"/>
      <c r="AA3103" s="60"/>
      <c r="AB3103" s="60"/>
      <c r="AC3103" s="60"/>
      <c r="AD3103" s="60"/>
      <c r="AE3103" s="22"/>
      <c r="AF3103" s="22"/>
      <c r="AG3103" s="22"/>
      <c r="AH3103" s="22"/>
      <c r="AI3103" s="22"/>
      <c r="AJ3103" s="22"/>
      <c r="AK3103" s="39"/>
      <c r="AL3103" s="39"/>
      <c r="AM3103" s="39"/>
      <c r="AN3103" s="39"/>
      <c r="AO3103" s="39"/>
      <c r="AP3103" s="39"/>
      <c r="AQ3103" s="39"/>
      <c r="AR3103" s="40"/>
      <c r="AS3103" s="39"/>
      <c r="AT3103" s="40"/>
      <c r="AU3103" s="39"/>
      <c r="AV3103" s="39"/>
      <c r="AW3103" s="39"/>
      <c r="AX3103" s="39"/>
      <c r="AY3103" s="39"/>
      <c r="AZ3103" s="40"/>
      <c r="BA3103" s="39"/>
      <c r="BB3103" s="40"/>
      <c r="BC3103" s="39"/>
      <c r="BD3103" s="40"/>
      <c r="BE3103" s="39"/>
      <c r="BF3103" s="39"/>
      <c r="BG3103" s="39"/>
      <c r="BH3103" s="56"/>
      <c r="BI3103" s="56"/>
      <c r="BJ3103" s="137"/>
    </row>
    <row r="3104" spans="1:62" ht="13.5" customHeight="1" x14ac:dyDescent="0.35">
      <c r="A3104" s="120"/>
      <c r="B3104" s="19"/>
      <c r="C3104" s="1"/>
      <c r="D3104" s="9"/>
      <c r="E3104" s="1"/>
      <c r="F3104" s="15"/>
      <c r="G3104" s="37"/>
      <c r="H3104" s="5"/>
      <c r="I3104" s="22"/>
      <c r="J3104" s="22"/>
      <c r="K3104" s="22"/>
      <c r="L3104" s="60"/>
      <c r="M3104" s="60"/>
      <c r="N3104" s="60"/>
      <c r="O3104" s="60"/>
      <c r="P3104" s="60"/>
      <c r="Q3104" s="60"/>
      <c r="R3104" s="60"/>
      <c r="S3104" s="60"/>
      <c r="T3104" s="60"/>
      <c r="U3104" s="60"/>
      <c r="V3104" s="60"/>
      <c r="W3104" s="60"/>
      <c r="X3104" s="60"/>
      <c r="Y3104" s="59"/>
      <c r="Z3104" s="20"/>
      <c r="AA3104" s="60"/>
      <c r="AB3104" s="60"/>
      <c r="AC3104" s="60"/>
      <c r="AD3104" s="60"/>
      <c r="AE3104" s="22"/>
      <c r="AF3104" s="22"/>
      <c r="AG3104" s="22"/>
      <c r="AH3104" s="22"/>
      <c r="AI3104" s="22"/>
      <c r="AJ3104" s="22"/>
      <c r="AK3104" s="39"/>
      <c r="AL3104" s="39"/>
      <c r="AM3104" s="39"/>
      <c r="AN3104" s="39"/>
      <c r="AO3104" s="39"/>
      <c r="AP3104" s="39"/>
      <c r="AQ3104" s="39"/>
      <c r="AR3104" s="40"/>
      <c r="AS3104" s="39"/>
      <c r="AT3104" s="40"/>
      <c r="AU3104" s="39"/>
      <c r="AV3104" s="39"/>
      <c r="AW3104" s="39"/>
      <c r="AX3104" s="39"/>
      <c r="AY3104" s="39"/>
      <c r="AZ3104" s="40"/>
      <c r="BA3104" s="39"/>
      <c r="BB3104" s="40"/>
      <c r="BC3104" s="39"/>
      <c r="BD3104" s="40"/>
      <c r="BE3104" s="39"/>
      <c r="BF3104" s="39"/>
      <c r="BG3104" s="39"/>
      <c r="BH3104" s="56"/>
      <c r="BI3104" s="56"/>
      <c r="BJ3104" s="133"/>
    </row>
    <row r="3105" spans="1:62" x14ac:dyDescent="0.3">
      <c r="A3105" s="135"/>
      <c r="B3105" s="76"/>
      <c r="C3105" s="9"/>
      <c r="D3105" s="9"/>
      <c r="E3105" s="9"/>
      <c r="F3105" s="15"/>
      <c r="G3105" s="5"/>
      <c r="H3105" s="5"/>
      <c r="I3105" s="9"/>
      <c r="J3105" s="9"/>
      <c r="K3105" s="9"/>
      <c r="L3105" s="9"/>
      <c r="M3105" s="9"/>
      <c r="N3105" s="9"/>
      <c r="O3105" s="9"/>
      <c r="P3105" s="9"/>
      <c r="Q3105" s="9"/>
      <c r="R3105" s="9"/>
      <c r="S3105" s="9"/>
      <c r="T3105" s="9"/>
      <c r="U3105" s="9"/>
      <c r="V3105" s="8"/>
      <c r="W3105" s="8"/>
      <c r="X3105" s="7"/>
      <c r="Y3105" s="18"/>
      <c r="Z3105" s="7"/>
      <c r="AA3105" s="7"/>
      <c r="AB3105" s="7"/>
      <c r="AC3105" s="9"/>
      <c r="AD3105" s="8"/>
      <c r="AE3105" s="14"/>
      <c r="AF3105" s="14"/>
      <c r="AG3105" s="14"/>
      <c r="AH3105" s="14"/>
      <c r="AI3105" s="14"/>
      <c r="AJ3105" s="14"/>
      <c r="AK3105" s="136"/>
      <c r="AL3105" s="6"/>
      <c r="AM3105" s="5"/>
      <c r="AN3105" s="5"/>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row>
    <row r="3106" spans="1:62" x14ac:dyDescent="0.3">
      <c r="A3106" s="9"/>
      <c r="B3106" s="76"/>
      <c r="C3106" s="9"/>
      <c r="D3106" s="9"/>
      <c r="E3106" s="9"/>
      <c r="F3106" s="15"/>
      <c r="G3106" s="5"/>
      <c r="H3106" s="5"/>
      <c r="I3106" s="9"/>
      <c r="J3106" s="9"/>
      <c r="K3106" s="9"/>
      <c r="L3106" s="9"/>
      <c r="M3106" s="9"/>
      <c r="N3106" s="9"/>
      <c r="O3106" s="9"/>
      <c r="P3106" s="9"/>
      <c r="Q3106" s="9"/>
      <c r="R3106" s="9"/>
      <c r="S3106" s="9"/>
      <c r="T3106" s="9"/>
      <c r="U3106" s="9"/>
      <c r="V3106" s="8"/>
      <c r="W3106" s="8"/>
      <c r="X3106" s="7"/>
      <c r="Y3106" s="18"/>
      <c r="Z3106" s="7"/>
      <c r="AA3106" s="7"/>
      <c r="AB3106" s="7"/>
      <c r="AC3106" s="9"/>
      <c r="AD3106" s="8"/>
      <c r="AE3106" s="14"/>
      <c r="AF3106" s="14"/>
      <c r="AG3106" s="14"/>
      <c r="AH3106" s="14"/>
      <c r="AI3106" s="14"/>
      <c r="AJ3106" s="14"/>
      <c r="AK3106" s="5"/>
      <c r="AL3106" s="6"/>
      <c r="AM3106" s="5"/>
      <c r="AN3106" s="5"/>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row>
    <row r="3107" spans="1:62" x14ac:dyDescent="0.3">
      <c r="A3107" s="9"/>
      <c r="B3107" s="76"/>
      <c r="C3107" s="9"/>
      <c r="D3107" s="9"/>
      <c r="E3107" s="9"/>
      <c r="F3107" s="15"/>
      <c r="G3107" s="5"/>
      <c r="H3107" s="5"/>
      <c r="I3107" s="9"/>
      <c r="J3107" s="9"/>
      <c r="K3107" s="9"/>
      <c r="L3107" s="9"/>
      <c r="M3107" s="9"/>
      <c r="N3107" s="9"/>
      <c r="O3107" s="9"/>
      <c r="P3107" s="9"/>
      <c r="Q3107" s="9"/>
      <c r="R3107" s="9"/>
      <c r="S3107" s="9"/>
      <c r="T3107" s="9"/>
      <c r="U3107" s="9"/>
      <c r="V3107" s="9"/>
      <c r="W3107" s="9"/>
      <c r="Y3107" s="17"/>
      <c r="AA3107" s="9"/>
      <c r="AB3107" s="9"/>
      <c r="AC3107" s="9"/>
      <c r="AD3107" s="9"/>
      <c r="AE3107" s="14"/>
      <c r="AF3107" s="14"/>
      <c r="AG3107" s="14"/>
      <c r="AH3107" s="14"/>
      <c r="AI3107" s="14"/>
      <c r="AJ3107" s="14"/>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row>
    <row r="3108" spans="1:62" x14ac:dyDescent="0.3">
      <c r="A3108" s="9"/>
      <c r="B3108" s="76"/>
      <c r="C3108" s="9"/>
      <c r="D3108" s="9"/>
      <c r="E3108" s="9"/>
      <c r="F3108" s="15"/>
      <c r="G3108" s="5"/>
      <c r="H3108" s="5"/>
      <c r="I3108" s="9"/>
      <c r="J3108" s="9"/>
      <c r="K3108" s="9"/>
      <c r="L3108" s="9"/>
      <c r="M3108" s="9"/>
      <c r="N3108" s="9"/>
      <c r="O3108" s="9"/>
      <c r="P3108" s="9"/>
      <c r="Q3108" s="9"/>
      <c r="R3108" s="9"/>
      <c r="S3108" s="9"/>
      <c r="T3108" s="9"/>
      <c r="U3108" s="9"/>
      <c r="V3108" s="8"/>
      <c r="W3108" s="8"/>
      <c r="X3108" s="7"/>
      <c r="Y3108" s="18"/>
      <c r="Z3108" s="7"/>
      <c r="AA3108" s="7"/>
      <c r="AB3108" s="7"/>
      <c r="AC3108" s="9"/>
      <c r="AD3108" s="8"/>
      <c r="AE3108" s="14"/>
      <c r="AF3108" s="14"/>
      <c r="AG3108" s="14"/>
      <c r="AH3108" s="14"/>
      <c r="AI3108" s="14"/>
      <c r="AJ3108" s="14"/>
      <c r="AK3108" s="5"/>
      <c r="AL3108" s="6"/>
      <c r="AM3108" s="5"/>
      <c r="AN3108" s="5"/>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row>
    <row r="3109" spans="1:62" x14ac:dyDescent="0.3">
      <c r="A3109" s="9"/>
      <c r="B3109" s="76"/>
      <c r="C3109" s="9"/>
      <c r="D3109" s="9"/>
      <c r="E3109" s="9"/>
      <c r="F3109" s="15"/>
      <c r="G3109" s="5"/>
      <c r="H3109" s="5"/>
      <c r="I3109" s="9"/>
      <c r="J3109" s="9"/>
      <c r="K3109" s="9"/>
      <c r="L3109" s="9"/>
      <c r="M3109" s="9"/>
      <c r="N3109" s="9"/>
      <c r="O3109" s="9"/>
      <c r="P3109" s="9"/>
      <c r="Q3109" s="9"/>
      <c r="R3109" s="9"/>
      <c r="S3109" s="9"/>
      <c r="T3109" s="9"/>
      <c r="U3109" s="9"/>
      <c r="V3109" s="9"/>
      <c r="W3109" s="9"/>
      <c r="Y3109" s="17"/>
      <c r="AA3109" s="9"/>
      <c r="AB3109" s="9"/>
      <c r="AC3109" s="9"/>
      <c r="AD3109" s="9"/>
      <c r="AE3109" s="14"/>
      <c r="AF3109" s="14"/>
      <c r="AG3109" s="14"/>
      <c r="AH3109" s="14"/>
      <c r="AI3109" s="14"/>
      <c r="AJ3109" s="14"/>
      <c r="AK3109" s="6"/>
      <c r="AL3109" s="6"/>
      <c r="AM3109" s="6"/>
      <c r="AN3109" s="6"/>
      <c r="AO3109" s="6"/>
      <c r="AP3109" s="6"/>
      <c r="AQ3109" s="6"/>
      <c r="AR3109" s="6"/>
      <c r="AS3109" s="6"/>
      <c r="AT3109" s="6"/>
      <c r="AU3109" s="39"/>
      <c r="AV3109" s="39"/>
      <c r="AW3109" s="6"/>
      <c r="AX3109" s="6"/>
      <c r="AY3109" s="6"/>
      <c r="AZ3109" s="6"/>
      <c r="BA3109" s="6"/>
      <c r="BB3109" s="6"/>
      <c r="BC3109" s="6"/>
      <c r="BD3109" s="6"/>
      <c r="BE3109" s="6"/>
      <c r="BF3109" s="6"/>
      <c r="BG3109" s="6"/>
      <c r="BH3109" s="6"/>
      <c r="BI3109" s="6"/>
      <c r="BJ3109" s="6"/>
    </row>
    <row r="3110" spans="1:62" x14ac:dyDescent="0.3">
      <c r="A3110" s="135"/>
      <c r="B3110" s="76"/>
      <c r="C3110" s="9"/>
      <c r="D3110" s="9"/>
      <c r="E3110" s="9"/>
      <c r="F3110" s="15"/>
      <c r="G3110" s="5"/>
      <c r="H3110" s="5"/>
      <c r="I3110" s="9"/>
      <c r="J3110" s="9"/>
      <c r="K3110" s="9"/>
      <c r="L3110" s="9"/>
      <c r="M3110" s="9"/>
      <c r="N3110" s="9"/>
      <c r="O3110" s="9"/>
      <c r="P3110" s="9"/>
      <c r="Q3110" s="9"/>
      <c r="R3110" s="9"/>
      <c r="S3110" s="9"/>
      <c r="T3110" s="9"/>
      <c r="U3110" s="9"/>
      <c r="V3110" s="8"/>
      <c r="W3110" s="8"/>
      <c r="X3110" s="7"/>
      <c r="Y3110" s="18"/>
      <c r="Z3110" s="7"/>
      <c r="AA3110" s="7"/>
      <c r="AB3110" s="7"/>
      <c r="AC3110" s="9"/>
      <c r="AD3110" s="8"/>
      <c r="AE3110" s="14"/>
      <c r="AF3110" s="14"/>
      <c r="AG3110" s="14"/>
      <c r="AH3110" s="14"/>
      <c r="AI3110" s="14"/>
      <c r="AJ3110" s="14"/>
      <c r="AK3110" s="136"/>
      <c r="AL3110" s="6"/>
      <c r="AM3110" s="5"/>
      <c r="AN3110" s="5"/>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row>
    <row r="3111" spans="1:62" ht="13.5" customHeight="1" x14ac:dyDescent="0.35">
      <c r="A3111" s="9"/>
      <c r="B3111" s="76"/>
      <c r="C3111" s="9"/>
      <c r="D3111" s="9"/>
      <c r="E3111" s="9"/>
      <c r="F3111" s="15"/>
      <c r="G3111" s="5"/>
      <c r="H3111" s="5"/>
      <c r="I3111" s="9"/>
      <c r="J3111" s="9"/>
      <c r="K3111" s="9"/>
      <c r="L3111" s="9"/>
      <c r="M3111" s="9"/>
      <c r="N3111" s="9"/>
      <c r="O3111" s="9"/>
      <c r="P3111" s="9"/>
      <c r="Q3111" s="9"/>
      <c r="R3111" s="9"/>
      <c r="S3111" s="9"/>
      <c r="T3111" s="9"/>
      <c r="U3111" s="9"/>
      <c r="V3111" s="9"/>
      <c r="W3111" s="9"/>
      <c r="Y3111" s="17"/>
      <c r="AA3111" s="9"/>
      <c r="AB3111" s="9"/>
      <c r="AC3111" s="9"/>
      <c r="AD3111" s="9"/>
      <c r="AE3111" s="14"/>
      <c r="AF3111" s="14"/>
      <c r="AG3111" s="14"/>
      <c r="AH3111" s="14"/>
      <c r="AI3111" s="14"/>
      <c r="AJ3111" s="14"/>
      <c r="AK3111" s="6"/>
      <c r="AL3111" s="6"/>
      <c r="AM3111" s="6"/>
      <c r="AN3111" s="6"/>
      <c r="AO3111" s="6"/>
      <c r="AP3111" s="6"/>
      <c r="AQ3111" s="6"/>
      <c r="AR3111" s="6"/>
      <c r="AS3111" s="6"/>
      <c r="AT3111" s="6"/>
      <c r="AU3111" s="39"/>
      <c r="AV3111" s="39"/>
      <c r="AW3111" s="6"/>
      <c r="AX3111" s="6"/>
      <c r="AY3111" s="6"/>
      <c r="AZ3111" s="6"/>
      <c r="BA3111" s="6"/>
      <c r="BB3111" s="6"/>
      <c r="BC3111" s="6"/>
      <c r="BD3111" s="6"/>
      <c r="BE3111" s="6"/>
      <c r="BF3111" s="6"/>
      <c r="BG3111" s="6"/>
      <c r="BH3111" s="6"/>
      <c r="BI3111" s="6"/>
      <c r="BJ3111" s="137"/>
    </row>
    <row r="3112" spans="1:62" ht="13.5" customHeight="1" x14ac:dyDescent="0.35">
      <c r="A3112" s="120"/>
      <c r="B3112" s="19"/>
      <c r="C3112" s="1"/>
      <c r="D3112" s="9"/>
      <c r="E3112" s="1"/>
      <c r="F3112" s="15"/>
      <c r="G3112" s="37"/>
      <c r="H3112" s="5"/>
      <c r="I3112" s="22"/>
      <c r="J3112" s="22"/>
      <c r="K3112" s="22"/>
      <c r="L3112" s="60"/>
      <c r="M3112" s="60"/>
      <c r="N3112" s="60"/>
      <c r="O3112" s="60"/>
      <c r="P3112" s="60"/>
      <c r="Q3112" s="60"/>
      <c r="R3112" s="60"/>
      <c r="S3112" s="60"/>
      <c r="T3112" s="60"/>
      <c r="U3112" s="60"/>
      <c r="V3112" s="60"/>
      <c r="W3112" s="60"/>
      <c r="X3112" s="60"/>
      <c r="Y3112" s="59"/>
      <c r="Z3112" s="20"/>
      <c r="AA3112" s="60"/>
      <c r="AB3112" s="60"/>
      <c r="AC3112" s="60"/>
      <c r="AD3112" s="60"/>
      <c r="AE3112" s="22"/>
      <c r="AF3112" s="22"/>
      <c r="AG3112" s="22"/>
      <c r="AH3112" s="22"/>
      <c r="AI3112" s="22"/>
      <c r="AJ3112" s="22"/>
      <c r="AK3112" s="39"/>
      <c r="AL3112" s="39"/>
      <c r="AM3112" s="39"/>
      <c r="AN3112" s="39"/>
      <c r="AO3112" s="39"/>
      <c r="AP3112" s="39"/>
      <c r="AQ3112" s="39"/>
      <c r="AR3112" s="40"/>
      <c r="AS3112" s="39"/>
      <c r="AT3112" s="40"/>
      <c r="AU3112" s="39"/>
      <c r="AV3112" s="39"/>
      <c r="AW3112" s="39"/>
      <c r="AX3112" s="39"/>
      <c r="AY3112" s="39"/>
      <c r="AZ3112" s="40"/>
      <c r="BA3112" s="39"/>
      <c r="BB3112" s="40"/>
      <c r="BC3112" s="39"/>
      <c r="BD3112" s="40"/>
      <c r="BE3112" s="39"/>
      <c r="BF3112" s="39"/>
      <c r="BG3112" s="39"/>
      <c r="BH3112" s="56"/>
      <c r="BI3112" s="56"/>
      <c r="BJ3112" s="133"/>
    </row>
    <row r="3113" spans="1:62" x14ac:dyDescent="0.3">
      <c r="A3113" s="9"/>
      <c r="B3113" s="76"/>
      <c r="C3113" s="9"/>
      <c r="D3113" s="9"/>
      <c r="E3113" s="9"/>
      <c r="F3113" s="15"/>
      <c r="G3113" s="5"/>
      <c r="H3113" s="5"/>
      <c r="I3113" s="9"/>
      <c r="J3113" s="9"/>
      <c r="K3113" s="9"/>
      <c r="L3113" s="9"/>
      <c r="M3113" s="9"/>
      <c r="N3113" s="9"/>
      <c r="O3113" s="9"/>
      <c r="P3113" s="9"/>
      <c r="Q3113" s="9"/>
      <c r="R3113" s="9"/>
      <c r="S3113" s="9"/>
      <c r="T3113" s="9"/>
      <c r="U3113" s="9"/>
      <c r="V3113" s="8"/>
      <c r="W3113" s="8"/>
      <c r="X3113" s="7"/>
      <c r="Y3113" s="18"/>
      <c r="Z3113" s="7"/>
      <c r="AA3113" s="7"/>
      <c r="AB3113" s="7"/>
      <c r="AC3113" s="9"/>
      <c r="AD3113" s="8"/>
      <c r="AE3113" s="14"/>
      <c r="AF3113" s="14"/>
      <c r="AG3113" s="14"/>
      <c r="AH3113" s="14"/>
      <c r="AI3113" s="14"/>
      <c r="AJ3113" s="14"/>
      <c r="AK3113" s="5"/>
      <c r="AL3113" s="6"/>
      <c r="AM3113" s="5"/>
      <c r="AN3113" s="5"/>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row>
    <row r="3114" spans="1:62" ht="13.5" customHeight="1" x14ac:dyDescent="0.35">
      <c r="A3114" s="120"/>
      <c r="B3114" s="19"/>
      <c r="C3114" s="1"/>
      <c r="D3114" s="9"/>
      <c r="E3114" s="1"/>
      <c r="F3114" s="15"/>
      <c r="G3114" s="37"/>
      <c r="H3114" s="5"/>
      <c r="I3114" s="22"/>
      <c r="J3114" s="22"/>
      <c r="K3114" s="22"/>
      <c r="L3114" s="60"/>
      <c r="M3114" s="60"/>
      <c r="N3114" s="60"/>
      <c r="O3114" s="60"/>
      <c r="P3114" s="60"/>
      <c r="Q3114" s="60"/>
      <c r="R3114" s="60"/>
      <c r="S3114" s="60"/>
      <c r="T3114" s="60"/>
      <c r="U3114" s="60"/>
      <c r="V3114" s="60"/>
      <c r="W3114" s="60"/>
      <c r="X3114" s="60"/>
      <c r="Y3114" s="59"/>
      <c r="Z3114" s="20"/>
      <c r="AA3114" s="60"/>
      <c r="AB3114" s="60"/>
      <c r="AC3114" s="60"/>
      <c r="AD3114" s="60"/>
      <c r="AE3114" s="22"/>
      <c r="AF3114" s="22"/>
      <c r="AG3114" s="22"/>
      <c r="AH3114" s="22"/>
      <c r="AI3114" s="22"/>
      <c r="AJ3114" s="22"/>
      <c r="AK3114" s="39"/>
      <c r="AL3114" s="39"/>
      <c r="AM3114" s="39"/>
      <c r="AN3114" s="39"/>
      <c r="AO3114" s="39"/>
      <c r="AP3114" s="39"/>
      <c r="AQ3114" s="39"/>
      <c r="AR3114" s="40"/>
      <c r="AS3114" s="39"/>
      <c r="AT3114" s="40"/>
      <c r="AU3114" s="39"/>
      <c r="AV3114" s="39"/>
      <c r="AW3114" s="39"/>
      <c r="AX3114" s="39"/>
      <c r="AY3114" s="39"/>
      <c r="AZ3114" s="40"/>
      <c r="BA3114" s="39"/>
      <c r="BB3114" s="40"/>
      <c r="BC3114" s="39"/>
      <c r="BD3114" s="40"/>
      <c r="BE3114" s="39"/>
      <c r="BF3114" s="39"/>
      <c r="BG3114" s="39"/>
      <c r="BH3114" s="56"/>
      <c r="BI3114" s="56"/>
      <c r="BJ3114" s="133"/>
    </row>
    <row r="3115" spans="1:62" ht="13.5" customHeight="1" x14ac:dyDescent="0.35">
      <c r="A3115" s="120"/>
      <c r="B3115" s="19"/>
      <c r="C3115" s="1"/>
      <c r="D3115" s="9"/>
      <c r="E3115" s="1"/>
      <c r="F3115" s="15"/>
      <c r="G3115" s="37"/>
      <c r="H3115" s="5"/>
      <c r="I3115" s="22"/>
      <c r="J3115" s="22"/>
      <c r="K3115" s="22"/>
      <c r="L3115" s="60"/>
      <c r="M3115" s="60"/>
      <c r="N3115" s="60"/>
      <c r="O3115" s="60"/>
      <c r="P3115" s="60"/>
      <c r="Q3115" s="60"/>
      <c r="R3115" s="60"/>
      <c r="S3115" s="60"/>
      <c r="T3115" s="60"/>
      <c r="U3115" s="60"/>
      <c r="V3115" s="60"/>
      <c r="W3115" s="60"/>
      <c r="X3115" s="60"/>
      <c r="Y3115" s="59"/>
      <c r="Z3115" s="20"/>
      <c r="AA3115" s="60"/>
      <c r="AB3115" s="60"/>
      <c r="AC3115" s="60"/>
      <c r="AD3115" s="60"/>
      <c r="AE3115" s="22"/>
      <c r="AF3115" s="22"/>
      <c r="AG3115" s="22"/>
      <c r="AH3115" s="22"/>
      <c r="AI3115" s="22"/>
      <c r="AJ3115" s="22"/>
      <c r="AK3115" s="39"/>
      <c r="AL3115" s="39"/>
      <c r="AM3115" s="39"/>
      <c r="AN3115" s="39"/>
      <c r="AO3115" s="39"/>
      <c r="AP3115" s="39"/>
      <c r="AQ3115" s="39"/>
      <c r="AR3115" s="40"/>
      <c r="AS3115" s="39"/>
      <c r="AT3115" s="40"/>
      <c r="AU3115" s="39"/>
      <c r="AV3115" s="39"/>
      <c r="AW3115" s="39"/>
      <c r="AX3115" s="39"/>
      <c r="AY3115" s="39"/>
      <c r="AZ3115" s="40"/>
      <c r="BA3115" s="39"/>
      <c r="BB3115" s="40"/>
      <c r="BC3115" s="39"/>
      <c r="BD3115" s="40"/>
      <c r="BE3115" s="39"/>
      <c r="BF3115" s="39"/>
      <c r="BG3115" s="39"/>
      <c r="BH3115" s="56"/>
      <c r="BI3115" s="56"/>
      <c r="BJ3115" s="133"/>
    </row>
    <row r="3116" spans="1:62" ht="13.5" customHeight="1" x14ac:dyDescent="0.35">
      <c r="A3116" s="120"/>
      <c r="B3116" s="19"/>
      <c r="C3116" s="1"/>
      <c r="D3116" s="9"/>
      <c r="E3116" s="1"/>
      <c r="F3116" s="15"/>
      <c r="G3116" s="37"/>
      <c r="H3116" s="5"/>
      <c r="I3116" s="22"/>
      <c r="J3116" s="22"/>
      <c r="K3116" s="22"/>
      <c r="L3116" s="60"/>
      <c r="M3116" s="60"/>
      <c r="N3116" s="60"/>
      <c r="O3116" s="60"/>
      <c r="P3116" s="60"/>
      <c r="Q3116" s="60"/>
      <c r="R3116" s="60"/>
      <c r="S3116" s="60"/>
      <c r="T3116" s="60"/>
      <c r="U3116" s="60"/>
      <c r="V3116" s="60"/>
      <c r="W3116" s="60"/>
      <c r="X3116" s="60"/>
      <c r="Y3116" s="59"/>
      <c r="Z3116" s="20"/>
      <c r="AA3116" s="60"/>
      <c r="AB3116" s="60"/>
      <c r="AC3116" s="60"/>
      <c r="AD3116" s="60"/>
      <c r="AE3116" s="22"/>
      <c r="AF3116" s="22"/>
      <c r="AG3116" s="22"/>
      <c r="AH3116" s="22"/>
      <c r="AI3116" s="22"/>
      <c r="AJ3116" s="22"/>
      <c r="AK3116" s="39"/>
      <c r="AL3116" s="39"/>
      <c r="AM3116" s="39"/>
      <c r="AN3116" s="39"/>
      <c r="AO3116" s="39"/>
      <c r="AP3116" s="39"/>
      <c r="AQ3116" s="39"/>
      <c r="AR3116" s="40"/>
      <c r="AS3116" s="39"/>
      <c r="AT3116" s="40"/>
      <c r="AU3116" s="39"/>
      <c r="AV3116" s="39"/>
      <c r="AW3116" s="39"/>
      <c r="AX3116" s="39"/>
      <c r="AY3116" s="39"/>
      <c r="AZ3116" s="40"/>
      <c r="BA3116" s="39"/>
      <c r="BB3116" s="40"/>
      <c r="BC3116" s="39"/>
      <c r="BD3116" s="40"/>
      <c r="BE3116" s="39"/>
      <c r="BF3116" s="39"/>
      <c r="BG3116" s="39"/>
      <c r="BH3116" s="56"/>
      <c r="BI3116" s="56"/>
      <c r="BJ3116" s="133"/>
    </row>
    <row r="3117" spans="1:62" x14ac:dyDescent="0.3">
      <c r="A3117" s="9"/>
      <c r="B3117" s="76"/>
      <c r="C3117" s="9"/>
      <c r="D3117" s="9"/>
      <c r="E3117" s="9"/>
      <c r="F3117" s="15"/>
      <c r="G3117" s="5"/>
      <c r="H3117" s="5"/>
      <c r="I3117" s="9"/>
      <c r="J3117" s="9"/>
      <c r="K3117" s="9"/>
      <c r="L3117" s="9"/>
      <c r="M3117" s="9"/>
      <c r="N3117" s="9"/>
      <c r="O3117" s="9"/>
      <c r="P3117" s="9"/>
      <c r="Q3117" s="9"/>
      <c r="R3117" s="9"/>
      <c r="S3117" s="9"/>
      <c r="T3117" s="9"/>
      <c r="U3117" s="9"/>
      <c r="V3117" s="9"/>
      <c r="W3117" s="9"/>
      <c r="Y3117" s="17"/>
      <c r="AA3117" s="9"/>
      <c r="AB3117" s="9"/>
      <c r="AC3117" s="9"/>
      <c r="AD3117" s="9"/>
      <c r="AE3117" s="14"/>
      <c r="AF3117" s="14"/>
      <c r="AG3117" s="14"/>
      <c r="AH3117" s="14"/>
      <c r="AI3117" s="14"/>
      <c r="AJ3117" s="14"/>
      <c r="AK3117" s="6"/>
      <c r="AL3117" s="6"/>
      <c r="AM3117" s="6"/>
      <c r="AN3117" s="6"/>
      <c r="AO3117" s="6"/>
      <c r="AP3117" s="6"/>
      <c r="AQ3117" s="6"/>
      <c r="AR3117" s="6"/>
      <c r="AS3117" s="6"/>
      <c r="AT3117" s="6"/>
      <c r="AU3117" s="39"/>
      <c r="AV3117" s="39"/>
      <c r="AW3117" s="6"/>
      <c r="AX3117" s="6"/>
      <c r="AY3117" s="6"/>
      <c r="AZ3117" s="6"/>
      <c r="BA3117" s="6"/>
      <c r="BB3117" s="6"/>
      <c r="BC3117" s="6"/>
      <c r="BD3117" s="6"/>
      <c r="BE3117" s="6"/>
      <c r="BF3117" s="6"/>
      <c r="BG3117" s="6"/>
      <c r="BH3117" s="6"/>
      <c r="BI3117" s="6"/>
      <c r="BJ3117" s="6"/>
    </row>
    <row r="3118" spans="1:62" ht="13.5" customHeight="1" x14ac:dyDescent="0.35">
      <c r="A3118" s="120"/>
      <c r="B3118" s="19"/>
      <c r="C3118" s="1"/>
      <c r="D3118" s="9"/>
      <c r="E3118" s="1"/>
      <c r="F3118" s="15"/>
      <c r="G3118" s="37"/>
      <c r="H3118" s="5"/>
      <c r="I3118" s="22"/>
      <c r="J3118" s="22"/>
      <c r="K3118" s="22"/>
      <c r="L3118" s="60"/>
      <c r="M3118" s="60"/>
      <c r="N3118" s="60"/>
      <c r="O3118" s="60"/>
      <c r="P3118" s="60"/>
      <c r="Q3118" s="60"/>
      <c r="R3118" s="60"/>
      <c r="S3118" s="60"/>
      <c r="T3118" s="60"/>
      <c r="U3118" s="60"/>
      <c r="V3118" s="60"/>
      <c r="W3118" s="60"/>
      <c r="X3118" s="60"/>
      <c r="Y3118" s="59"/>
      <c r="Z3118" s="20"/>
      <c r="AA3118" s="60"/>
      <c r="AB3118" s="60"/>
      <c r="AC3118" s="60"/>
      <c r="AD3118" s="60"/>
      <c r="AE3118" s="22"/>
      <c r="AF3118" s="22"/>
      <c r="AG3118" s="22"/>
      <c r="AH3118" s="22"/>
      <c r="AI3118" s="22"/>
      <c r="AJ3118" s="22"/>
      <c r="AK3118" s="39"/>
      <c r="AL3118" s="39"/>
      <c r="AM3118" s="39"/>
      <c r="AN3118" s="39"/>
      <c r="AO3118" s="39"/>
      <c r="AP3118" s="39"/>
      <c r="AQ3118" s="39"/>
      <c r="AR3118" s="40"/>
      <c r="AS3118" s="39"/>
      <c r="AT3118" s="40"/>
      <c r="AU3118" s="39"/>
      <c r="AV3118" s="39"/>
      <c r="AW3118" s="39"/>
      <c r="AX3118" s="39"/>
      <c r="AY3118" s="39"/>
      <c r="AZ3118" s="40"/>
      <c r="BA3118" s="39"/>
      <c r="BB3118" s="40"/>
      <c r="BC3118" s="39"/>
      <c r="BD3118" s="40"/>
      <c r="BE3118" s="39"/>
      <c r="BF3118" s="39"/>
      <c r="BG3118" s="39"/>
      <c r="BH3118" s="56"/>
      <c r="BI3118" s="56"/>
      <c r="BJ3118" s="137"/>
    </row>
    <row r="3119" spans="1:62" ht="13.5" customHeight="1" x14ac:dyDescent="0.35">
      <c r="A3119" s="120"/>
      <c r="B3119" s="76"/>
      <c r="C3119" s="1"/>
      <c r="D3119" s="9"/>
      <c r="E3119" s="1"/>
      <c r="F3119" s="15"/>
      <c r="G3119" s="5"/>
      <c r="H3119" s="5"/>
      <c r="I3119" s="22"/>
      <c r="J3119" s="22"/>
      <c r="K3119" s="22"/>
      <c r="L3119" s="60"/>
      <c r="M3119" s="60"/>
      <c r="N3119" s="60"/>
      <c r="O3119" s="60"/>
      <c r="P3119" s="60"/>
      <c r="Q3119" s="60"/>
      <c r="R3119" s="60"/>
      <c r="S3119" s="60"/>
      <c r="T3119" s="60"/>
      <c r="U3119" s="60"/>
      <c r="V3119" s="60"/>
      <c r="W3119" s="60"/>
      <c r="X3119" s="60"/>
      <c r="Y3119" s="59"/>
      <c r="Z3119" s="20"/>
      <c r="AA3119" s="60"/>
      <c r="AB3119" s="60"/>
      <c r="AC3119" s="60"/>
      <c r="AD3119" s="60"/>
      <c r="AE3119" s="22"/>
      <c r="AF3119" s="22"/>
      <c r="AG3119" s="22"/>
      <c r="AH3119" s="22"/>
      <c r="AI3119" s="22"/>
      <c r="AJ3119" s="22"/>
      <c r="AK3119" s="39"/>
      <c r="AL3119" s="39"/>
      <c r="AM3119" s="39"/>
      <c r="AN3119" s="39"/>
      <c r="AO3119" s="39"/>
      <c r="AP3119" s="39"/>
      <c r="AQ3119" s="39"/>
      <c r="AR3119" s="40"/>
      <c r="AS3119" s="39"/>
      <c r="AT3119" s="40"/>
      <c r="AU3119" s="39"/>
      <c r="AV3119" s="39"/>
      <c r="AW3119" s="39"/>
      <c r="AX3119" s="39"/>
      <c r="AY3119" s="39"/>
      <c r="AZ3119" s="40"/>
      <c r="BA3119" s="39"/>
      <c r="BB3119" s="40"/>
      <c r="BC3119" s="39"/>
      <c r="BD3119" s="40"/>
      <c r="BE3119" s="39"/>
      <c r="BF3119" s="39"/>
      <c r="BG3119" s="39"/>
      <c r="BH3119" s="56"/>
      <c r="BI3119" s="56"/>
      <c r="BJ3119" s="133"/>
    </row>
    <row r="3120" spans="1:62" x14ac:dyDescent="0.3">
      <c r="A3120" s="9"/>
      <c r="B3120" s="76"/>
      <c r="C3120" s="9"/>
      <c r="D3120" s="9"/>
      <c r="E3120" s="9"/>
      <c r="F3120" s="15"/>
      <c r="G3120" s="5"/>
      <c r="H3120" s="5"/>
      <c r="I3120" s="9"/>
      <c r="J3120" s="9"/>
      <c r="K3120" s="9"/>
      <c r="L3120" s="9"/>
      <c r="M3120" s="9"/>
      <c r="N3120" s="9"/>
      <c r="O3120" s="9"/>
      <c r="P3120" s="9"/>
      <c r="Q3120" s="9"/>
      <c r="R3120" s="9"/>
      <c r="S3120" s="9"/>
      <c r="T3120" s="9"/>
      <c r="U3120" s="9"/>
      <c r="V3120" s="8"/>
      <c r="W3120" s="8"/>
      <c r="X3120" s="7"/>
      <c r="Y3120" s="18"/>
      <c r="Z3120" s="7"/>
      <c r="AA3120" s="7"/>
      <c r="AB3120" s="7"/>
      <c r="AC3120" s="9"/>
      <c r="AD3120" s="8"/>
      <c r="AE3120" s="14"/>
      <c r="AF3120" s="14"/>
      <c r="AG3120" s="14"/>
      <c r="AH3120" s="14"/>
      <c r="AI3120" s="14"/>
      <c r="AJ3120" s="14"/>
      <c r="AK3120" s="5"/>
      <c r="AL3120" s="6"/>
      <c r="AM3120" s="5"/>
      <c r="AN3120" s="5"/>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row>
    <row r="3121" spans="1:62" x14ac:dyDescent="0.3">
      <c r="A3121" s="9"/>
      <c r="B3121" s="76"/>
      <c r="C3121" s="9"/>
      <c r="D3121" s="9"/>
      <c r="E3121" s="9"/>
      <c r="F3121" s="15"/>
      <c r="G3121" s="5"/>
      <c r="H3121" s="5"/>
      <c r="I3121" s="9"/>
      <c r="J3121" s="9"/>
      <c r="K3121" s="9"/>
      <c r="L3121" s="9"/>
      <c r="M3121" s="9"/>
      <c r="N3121" s="9"/>
      <c r="O3121" s="9"/>
      <c r="P3121" s="9"/>
      <c r="Q3121" s="9"/>
      <c r="R3121" s="9"/>
      <c r="S3121" s="9"/>
      <c r="T3121" s="9"/>
      <c r="U3121" s="9"/>
      <c r="V3121" s="8"/>
      <c r="W3121" s="8"/>
      <c r="X3121" s="7"/>
      <c r="Y3121" s="18"/>
      <c r="Z3121" s="7"/>
      <c r="AA3121" s="7"/>
      <c r="AB3121" s="7"/>
      <c r="AC3121" s="9"/>
      <c r="AD3121" s="8"/>
      <c r="AE3121" s="14"/>
      <c r="AF3121" s="14"/>
      <c r="AG3121" s="14"/>
      <c r="AH3121" s="14"/>
      <c r="AI3121" s="14"/>
      <c r="AJ3121" s="14"/>
      <c r="AK3121" s="5"/>
      <c r="AL3121" s="6"/>
      <c r="AM3121" s="5"/>
      <c r="AN3121" s="5"/>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row>
    <row r="3122" spans="1:62" ht="13.5" customHeight="1" x14ac:dyDescent="0.35">
      <c r="A3122" s="120"/>
      <c r="B3122" s="19"/>
      <c r="C3122" s="1"/>
      <c r="D3122" s="9"/>
      <c r="E3122" s="1"/>
      <c r="F3122" s="15"/>
      <c r="G3122" s="37"/>
      <c r="H3122" s="5"/>
      <c r="I3122" s="22"/>
      <c r="J3122" s="22"/>
      <c r="K3122" s="22"/>
      <c r="L3122" s="60"/>
      <c r="M3122" s="60"/>
      <c r="N3122" s="60"/>
      <c r="O3122" s="60"/>
      <c r="P3122" s="60"/>
      <c r="Q3122" s="60"/>
      <c r="R3122" s="60"/>
      <c r="S3122" s="60"/>
      <c r="T3122" s="60"/>
      <c r="U3122" s="60"/>
      <c r="V3122" s="60"/>
      <c r="W3122" s="60"/>
      <c r="X3122" s="60"/>
      <c r="Y3122" s="59"/>
      <c r="Z3122" s="20"/>
      <c r="AA3122" s="60"/>
      <c r="AB3122" s="60"/>
      <c r="AC3122" s="60"/>
      <c r="AD3122" s="60"/>
      <c r="AE3122" s="22"/>
      <c r="AF3122" s="22"/>
      <c r="AG3122" s="22"/>
      <c r="AH3122" s="22"/>
      <c r="AI3122" s="22"/>
      <c r="AJ3122" s="22"/>
      <c r="AK3122" s="39"/>
      <c r="AL3122" s="39"/>
      <c r="AM3122" s="39"/>
      <c r="AN3122" s="39"/>
      <c r="AO3122" s="39"/>
      <c r="AP3122" s="39"/>
      <c r="AQ3122" s="39"/>
      <c r="AR3122" s="40"/>
      <c r="AS3122" s="39"/>
      <c r="AT3122" s="40"/>
      <c r="AU3122" s="39"/>
      <c r="AV3122" s="39"/>
      <c r="AW3122" s="39"/>
      <c r="AX3122" s="39"/>
      <c r="AY3122" s="39"/>
      <c r="AZ3122" s="40"/>
      <c r="BA3122" s="39"/>
      <c r="BB3122" s="40"/>
      <c r="BC3122" s="39"/>
      <c r="BD3122" s="40"/>
      <c r="BE3122" s="39"/>
      <c r="BF3122" s="39"/>
      <c r="BG3122" s="39"/>
      <c r="BH3122" s="56"/>
      <c r="BI3122" s="56"/>
      <c r="BJ3122" s="137"/>
    </row>
    <row r="3123" spans="1:62" ht="15" x14ac:dyDescent="0.35">
      <c r="A3123" s="135"/>
      <c r="B3123" s="76"/>
      <c r="C3123" s="9"/>
      <c r="D3123" s="9"/>
      <c r="E3123" s="9"/>
      <c r="F3123" s="15"/>
      <c r="G3123" s="5"/>
      <c r="H3123" s="5"/>
      <c r="I3123" s="9"/>
      <c r="J3123" s="9"/>
      <c r="K3123" s="9"/>
      <c r="L3123" s="9"/>
      <c r="M3123" s="9"/>
      <c r="N3123" s="9"/>
      <c r="O3123" s="9"/>
      <c r="P3123" s="9"/>
      <c r="Q3123" s="9"/>
      <c r="R3123" s="9"/>
      <c r="S3123" s="9"/>
      <c r="T3123" s="9"/>
      <c r="U3123" s="9"/>
      <c r="V3123" s="9"/>
      <c r="W3123" s="9"/>
      <c r="Y3123" s="17"/>
      <c r="AA3123" s="9"/>
      <c r="AB3123" s="9"/>
      <c r="AC3123" s="9"/>
      <c r="AD3123" s="9"/>
      <c r="AE3123" s="14"/>
      <c r="AF3123" s="14"/>
      <c r="AG3123" s="14"/>
      <c r="AH3123" s="14"/>
      <c r="AI3123" s="14"/>
      <c r="AJ3123" s="14"/>
      <c r="AK3123" s="6"/>
      <c r="AL3123" s="6"/>
      <c r="AM3123" s="6"/>
      <c r="AN3123" s="6"/>
      <c r="AO3123" s="6"/>
      <c r="AP3123" s="6"/>
      <c r="AQ3123" s="6"/>
      <c r="AR3123" s="6"/>
      <c r="AS3123" s="6"/>
      <c r="AT3123" s="6"/>
      <c r="AU3123" s="39"/>
      <c r="AV3123" s="39"/>
      <c r="AW3123" s="6"/>
      <c r="AX3123" s="6"/>
      <c r="AY3123" s="6"/>
      <c r="AZ3123" s="6"/>
      <c r="BA3123" s="6"/>
      <c r="BB3123" s="6"/>
      <c r="BC3123" s="6"/>
      <c r="BD3123" s="6"/>
      <c r="BE3123" s="6"/>
      <c r="BF3123" s="6"/>
      <c r="BG3123" s="6"/>
      <c r="BH3123" s="6"/>
      <c r="BI3123" s="6"/>
      <c r="BJ3123" s="137"/>
    </row>
    <row r="3124" spans="1:62" x14ac:dyDescent="0.3">
      <c r="A3124" s="9"/>
      <c r="B3124" s="76"/>
      <c r="C3124" s="9"/>
      <c r="D3124" s="9"/>
      <c r="E3124" s="9"/>
      <c r="F3124" s="15"/>
      <c r="G3124" s="5"/>
      <c r="H3124" s="5"/>
      <c r="I3124" s="9"/>
      <c r="J3124" s="9"/>
      <c r="K3124" s="9"/>
      <c r="L3124" s="9"/>
      <c r="M3124" s="9"/>
      <c r="N3124" s="9"/>
      <c r="O3124" s="9"/>
      <c r="P3124" s="9"/>
      <c r="Q3124" s="9"/>
      <c r="R3124" s="9"/>
      <c r="S3124" s="9"/>
      <c r="T3124" s="9"/>
      <c r="U3124" s="9"/>
      <c r="V3124" s="9"/>
      <c r="W3124" s="9"/>
      <c r="Y3124" s="17"/>
      <c r="AA3124" s="9"/>
      <c r="AB3124" s="9"/>
      <c r="AC3124" s="9"/>
      <c r="AD3124" s="9"/>
      <c r="AE3124" s="14"/>
      <c r="AF3124" s="14"/>
      <c r="AG3124" s="14"/>
      <c r="AH3124" s="14"/>
      <c r="AI3124" s="14"/>
      <c r="AJ3124" s="14"/>
      <c r="AK3124" s="6"/>
      <c r="AL3124" s="6"/>
      <c r="AM3124" s="6"/>
      <c r="AN3124" s="6"/>
      <c r="AO3124" s="6"/>
      <c r="AP3124" s="6"/>
      <c r="AQ3124" s="6"/>
      <c r="AR3124" s="6"/>
      <c r="AS3124" s="6"/>
      <c r="AT3124" s="6"/>
      <c r="AU3124" s="39"/>
      <c r="AV3124" s="39"/>
      <c r="AW3124" s="6"/>
      <c r="AX3124" s="6"/>
      <c r="AY3124" s="6"/>
      <c r="AZ3124" s="6"/>
      <c r="BA3124" s="6"/>
      <c r="BB3124" s="6"/>
      <c r="BC3124" s="6"/>
      <c r="BD3124" s="6"/>
      <c r="BE3124" s="6"/>
      <c r="BF3124" s="6"/>
      <c r="BG3124" s="6"/>
      <c r="BH3124" s="6"/>
      <c r="BI3124" s="6"/>
      <c r="BJ3124" s="6"/>
    </row>
    <row r="3125" spans="1:62" x14ac:dyDescent="0.3">
      <c r="A3125" s="9"/>
      <c r="B3125" s="76"/>
      <c r="C3125" s="9"/>
      <c r="D3125" s="9"/>
      <c r="E3125" s="9"/>
      <c r="F3125" s="15"/>
      <c r="G3125" s="5"/>
      <c r="H3125" s="5"/>
      <c r="I3125" s="9"/>
      <c r="J3125" s="9"/>
      <c r="K3125" s="9"/>
      <c r="L3125" s="9"/>
      <c r="M3125" s="9"/>
      <c r="N3125" s="9"/>
      <c r="O3125" s="9"/>
      <c r="P3125" s="9"/>
      <c r="Q3125" s="9"/>
      <c r="R3125" s="9"/>
      <c r="S3125" s="9"/>
      <c r="T3125" s="9"/>
      <c r="U3125" s="9"/>
      <c r="V3125" s="8"/>
      <c r="W3125" s="8"/>
      <c r="X3125" s="7"/>
      <c r="Y3125" s="18"/>
      <c r="Z3125" s="7"/>
      <c r="AA3125" s="7"/>
      <c r="AB3125" s="7"/>
      <c r="AC3125" s="9"/>
      <c r="AD3125" s="8"/>
      <c r="AE3125" s="14"/>
      <c r="AF3125" s="14"/>
      <c r="AG3125" s="14"/>
      <c r="AH3125" s="14"/>
      <c r="AI3125" s="14"/>
      <c r="AJ3125" s="14"/>
      <c r="AK3125" s="5"/>
      <c r="AL3125" s="6"/>
      <c r="AM3125" s="5"/>
      <c r="AN3125" s="5"/>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row>
    <row r="3126" spans="1:62" ht="13.5" customHeight="1" x14ac:dyDescent="0.35">
      <c r="A3126" s="120"/>
      <c r="B3126" s="19"/>
      <c r="C3126" s="1"/>
      <c r="D3126" s="9"/>
      <c r="E3126" s="1"/>
      <c r="F3126" s="15"/>
      <c r="G3126" s="37"/>
      <c r="H3126" s="5"/>
      <c r="I3126" s="22"/>
      <c r="J3126" s="22"/>
      <c r="K3126" s="22"/>
      <c r="L3126" s="60"/>
      <c r="M3126" s="60"/>
      <c r="N3126" s="60"/>
      <c r="O3126" s="60"/>
      <c r="P3126" s="60"/>
      <c r="Q3126" s="60"/>
      <c r="R3126" s="60"/>
      <c r="S3126" s="60"/>
      <c r="T3126" s="60"/>
      <c r="U3126" s="60"/>
      <c r="V3126" s="60"/>
      <c r="W3126" s="60"/>
      <c r="X3126" s="60"/>
      <c r="Y3126" s="59"/>
      <c r="Z3126" s="20"/>
      <c r="AA3126" s="60"/>
      <c r="AB3126" s="60"/>
      <c r="AC3126" s="60"/>
      <c r="AD3126" s="60"/>
      <c r="AE3126" s="22"/>
      <c r="AF3126" s="22"/>
      <c r="AG3126" s="22"/>
      <c r="AH3126" s="22"/>
      <c r="AI3126" s="22"/>
      <c r="AJ3126" s="22"/>
      <c r="AK3126" s="39"/>
      <c r="AL3126" s="39"/>
      <c r="AM3126" s="39"/>
      <c r="AN3126" s="39"/>
      <c r="AO3126" s="39"/>
      <c r="AP3126" s="39"/>
      <c r="AQ3126" s="39"/>
      <c r="AR3126" s="40"/>
      <c r="AS3126" s="39"/>
      <c r="AT3126" s="40"/>
      <c r="AU3126" s="39"/>
      <c r="AV3126" s="39"/>
      <c r="AW3126" s="39"/>
      <c r="AX3126" s="39"/>
      <c r="AY3126" s="39"/>
      <c r="AZ3126" s="40"/>
      <c r="BA3126" s="39"/>
      <c r="BB3126" s="40"/>
      <c r="BC3126" s="39"/>
      <c r="BD3126" s="40"/>
      <c r="BE3126" s="39"/>
      <c r="BF3126" s="39"/>
      <c r="BG3126" s="39"/>
      <c r="BH3126" s="56"/>
      <c r="BI3126" s="56"/>
      <c r="BJ3126" s="137"/>
    </row>
    <row r="3127" spans="1:62" x14ac:dyDescent="0.3">
      <c r="A3127" s="135"/>
      <c r="B3127" s="76"/>
      <c r="C3127" s="9"/>
      <c r="D3127" s="9"/>
      <c r="E3127" s="9"/>
      <c r="F3127" s="15"/>
      <c r="G3127" s="5"/>
      <c r="H3127" s="5"/>
      <c r="I3127" s="9"/>
      <c r="J3127" s="9"/>
      <c r="K3127" s="9"/>
      <c r="L3127" s="9"/>
      <c r="M3127" s="9"/>
      <c r="N3127" s="9"/>
      <c r="O3127" s="9"/>
      <c r="P3127" s="9"/>
      <c r="Q3127" s="9"/>
      <c r="R3127" s="9"/>
      <c r="S3127" s="9"/>
      <c r="T3127" s="9"/>
      <c r="U3127" s="9"/>
      <c r="V3127" s="8"/>
      <c r="W3127" s="8"/>
      <c r="X3127" s="7"/>
      <c r="Y3127" s="18"/>
      <c r="Z3127" s="7"/>
      <c r="AA3127" s="7"/>
      <c r="AB3127" s="7"/>
      <c r="AC3127" s="9"/>
      <c r="AD3127" s="8"/>
      <c r="AE3127" s="14"/>
      <c r="AF3127" s="14"/>
      <c r="AG3127" s="14"/>
      <c r="AH3127" s="14"/>
      <c r="AI3127" s="14"/>
      <c r="AJ3127" s="14"/>
      <c r="AK3127" s="136"/>
      <c r="AL3127" s="6"/>
      <c r="AM3127" s="5"/>
      <c r="AN3127" s="5"/>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row>
    <row r="3128" spans="1:62" ht="13.5" customHeight="1" x14ac:dyDescent="0.35">
      <c r="A3128" s="120"/>
      <c r="B3128" s="76"/>
      <c r="C3128" s="1"/>
      <c r="D3128" s="9"/>
      <c r="E3128" s="1"/>
      <c r="F3128" s="15"/>
      <c r="G3128" s="5"/>
      <c r="H3128" s="5"/>
      <c r="I3128" s="22"/>
      <c r="J3128" s="22"/>
      <c r="K3128" s="22"/>
      <c r="L3128" s="60"/>
      <c r="M3128" s="60"/>
      <c r="N3128" s="60"/>
      <c r="O3128" s="60"/>
      <c r="P3128" s="60"/>
      <c r="Q3128" s="60"/>
      <c r="R3128" s="60"/>
      <c r="S3128" s="60"/>
      <c r="T3128" s="60"/>
      <c r="U3128" s="60"/>
      <c r="V3128" s="60"/>
      <c r="W3128" s="60"/>
      <c r="X3128" s="60"/>
      <c r="Y3128" s="59"/>
      <c r="Z3128" s="20"/>
      <c r="AA3128" s="60"/>
      <c r="AB3128" s="60"/>
      <c r="AC3128" s="60"/>
      <c r="AD3128" s="60"/>
      <c r="AE3128" s="22"/>
      <c r="AF3128" s="22"/>
      <c r="AG3128" s="22"/>
      <c r="AH3128" s="22"/>
      <c r="AI3128" s="22"/>
      <c r="AJ3128" s="22"/>
      <c r="AK3128" s="39"/>
      <c r="AL3128" s="39"/>
      <c r="AM3128" s="39"/>
      <c r="AN3128" s="39"/>
      <c r="AO3128" s="39"/>
      <c r="AP3128" s="39"/>
      <c r="AQ3128" s="39"/>
      <c r="AR3128" s="40"/>
      <c r="AS3128" s="39"/>
      <c r="AT3128" s="40"/>
      <c r="AU3128" s="39"/>
      <c r="AV3128" s="39"/>
      <c r="AW3128" s="39"/>
      <c r="AX3128" s="39"/>
      <c r="AY3128" s="39"/>
      <c r="AZ3128" s="40"/>
      <c r="BA3128" s="39"/>
      <c r="BB3128" s="40"/>
      <c r="BC3128" s="39"/>
      <c r="BD3128" s="40"/>
      <c r="BE3128" s="39"/>
      <c r="BF3128" s="39"/>
      <c r="BG3128" s="39"/>
      <c r="BH3128" s="56"/>
      <c r="BI3128" s="56"/>
      <c r="BJ3128" s="133"/>
    </row>
    <row r="3129" spans="1:62" ht="13.5" customHeight="1" x14ac:dyDescent="0.35">
      <c r="A3129" s="120"/>
      <c r="B3129" s="19"/>
      <c r="C3129" s="1"/>
      <c r="D3129" s="9"/>
      <c r="E3129" s="1"/>
      <c r="F3129" s="15"/>
      <c r="G3129" s="37"/>
      <c r="H3129" s="5"/>
      <c r="I3129" s="22"/>
      <c r="J3129" s="22"/>
      <c r="K3129" s="22"/>
      <c r="L3129" s="60"/>
      <c r="M3129" s="60"/>
      <c r="N3129" s="60"/>
      <c r="O3129" s="60"/>
      <c r="P3129" s="60"/>
      <c r="Q3129" s="60"/>
      <c r="R3129" s="60"/>
      <c r="S3129" s="60"/>
      <c r="T3129" s="60"/>
      <c r="U3129" s="60"/>
      <c r="V3129" s="60"/>
      <c r="W3129" s="60"/>
      <c r="X3129" s="60"/>
      <c r="Y3129" s="59"/>
      <c r="Z3129" s="20"/>
      <c r="AA3129" s="60"/>
      <c r="AB3129" s="60"/>
      <c r="AC3129" s="60"/>
      <c r="AD3129" s="60"/>
      <c r="AE3129" s="22"/>
      <c r="AF3129" s="22"/>
      <c r="AG3129" s="22"/>
      <c r="AH3129" s="22"/>
      <c r="AI3129" s="22"/>
      <c r="AJ3129" s="22"/>
      <c r="AK3129" s="39"/>
      <c r="AL3129" s="39"/>
      <c r="AM3129" s="39"/>
      <c r="AN3129" s="39"/>
      <c r="AO3129" s="39"/>
      <c r="AP3129" s="39"/>
      <c r="AQ3129" s="39"/>
      <c r="AR3129" s="40"/>
      <c r="AS3129" s="39"/>
      <c r="AT3129" s="40"/>
      <c r="AU3129" s="39"/>
      <c r="AV3129" s="39"/>
      <c r="AW3129" s="39"/>
      <c r="AX3129" s="39"/>
      <c r="AY3129" s="39"/>
      <c r="AZ3129" s="40"/>
      <c r="BA3129" s="39"/>
      <c r="BB3129" s="40"/>
      <c r="BC3129" s="39"/>
      <c r="BD3129" s="40"/>
      <c r="BE3129" s="39"/>
      <c r="BF3129" s="39"/>
      <c r="BG3129" s="39"/>
      <c r="BH3129" s="56"/>
      <c r="BI3129" s="56"/>
      <c r="BJ3129" s="133"/>
    </row>
    <row r="3130" spans="1:62" x14ac:dyDescent="0.3">
      <c r="A3130" s="135"/>
      <c r="B3130" s="76"/>
      <c r="C3130" s="9"/>
      <c r="D3130" s="9"/>
      <c r="E3130" s="9"/>
      <c r="F3130" s="15"/>
      <c r="G3130" s="5"/>
      <c r="H3130" s="5"/>
      <c r="I3130" s="9"/>
      <c r="J3130" s="9"/>
      <c r="K3130" s="9"/>
      <c r="L3130" s="9"/>
      <c r="M3130" s="9"/>
      <c r="N3130" s="9"/>
      <c r="O3130" s="9"/>
      <c r="P3130" s="9"/>
      <c r="Q3130" s="9"/>
      <c r="R3130" s="9"/>
      <c r="S3130" s="9"/>
      <c r="T3130" s="9"/>
      <c r="U3130" s="9"/>
      <c r="V3130" s="8"/>
      <c r="W3130" s="8"/>
      <c r="X3130" s="7"/>
      <c r="Y3130" s="18"/>
      <c r="Z3130" s="7"/>
      <c r="AA3130" s="7"/>
      <c r="AB3130" s="7"/>
      <c r="AC3130" s="9"/>
      <c r="AD3130" s="8"/>
      <c r="AE3130" s="14"/>
      <c r="AF3130" s="14"/>
      <c r="AG3130" s="14"/>
      <c r="AH3130" s="14"/>
      <c r="AI3130" s="14"/>
      <c r="AJ3130" s="14"/>
      <c r="AK3130" s="136"/>
      <c r="AL3130" s="6"/>
      <c r="AM3130" s="5"/>
      <c r="AN3130" s="5"/>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row>
    <row r="3131" spans="1:62" x14ac:dyDescent="0.3">
      <c r="A3131" s="9"/>
      <c r="B3131" s="76"/>
      <c r="C3131" s="9"/>
      <c r="D3131" s="9"/>
      <c r="E3131" s="9"/>
      <c r="F3131" s="15"/>
      <c r="G3131" s="5"/>
      <c r="H3131" s="5"/>
      <c r="I3131" s="9"/>
      <c r="J3131" s="9"/>
      <c r="K3131" s="9"/>
      <c r="L3131" s="9"/>
      <c r="M3131" s="9"/>
      <c r="N3131" s="9"/>
      <c r="O3131" s="9"/>
      <c r="P3131" s="9"/>
      <c r="Q3131" s="9"/>
      <c r="R3131" s="9"/>
      <c r="S3131" s="9"/>
      <c r="T3131" s="9"/>
      <c r="U3131" s="9"/>
      <c r="V3131" s="9"/>
      <c r="W3131" s="9"/>
      <c r="Y3131" s="17"/>
      <c r="AA3131" s="9"/>
      <c r="AB3131" s="9"/>
      <c r="AC3131" s="9"/>
      <c r="AD3131" s="9"/>
      <c r="AE3131" s="14"/>
      <c r="AF3131" s="14"/>
      <c r="AG3131" s="14"/>
      <c r="AH3131" s="14"/>
      <c r="AI3131" s="14"/>
      <c r="AJ3131" s="14"/>
      <c r="AK3131" s="6"/>
      <c r="AL3131" s="6"/>
      <c r="AM3131" s="6"/>
      <c r="AN3131" s="6"/>
      <c r="AO3131" s="6"/>
      <c r="AP3131" s="6"/>
      <c r="AQ3131" s="6"/>
      <c r="AR3131" s="6"/>
      <c r="AS3131" s="6"/>
      <c r="AT3131" s="6"/>
      <c r="AU3131" s="39"/>
      <c r="AV3131" s="39"/>
      <c r="AW3131" s="6"/>
      <c r="AX3131" s="6"/>
      <c r="AY3131" s="6"/>
      <c r="AZ3131" s="6"/>
      <c r="BA3131" s="6"/>
      <c r="BB3131" s="6"/>
      <c r="BC3131" s="6"/>
      <c r="BD3131" s="6"/>
      <c r="BE3131" s="6"/>
      <c r="BF3131" s="6"/>
      <c r="BG3131" s="6"/>
      <c r="BH3131" s="6"/>
      <c r="BI3131" s="6"/>
      <c r="BJ3131" s="6"/>
    </row>
    <row r="3132" spans="1:62" x14ac:dyDescent="0.3">
      <c r="A3132" s="9"/>
      <c r="B3132" s="76"/>
      <c r="C3132" s="9"/>
      <c r="D3132" s="9"/>
      <c r="E3132" s="9"/>
      <c r="F3132" s="15"/>
      <c r="G3132" s="5"/>
      <c r="H3132" s="5"/>
      <c r="I3132" s="9"/>
      <c r="J3132" s="9"/>
      <c r="K3132" s="9"/>
      <c r="L3132" s="9"/>
      <c r="M3132" s="9"/>
      <c r="N3132" s="9"/>
      <c r="O3132" s="9"/>
      <c r="P3132" s="9"/>
      <c r="Q3132" s="9"/>
      <c r="R3132" s="9"/>
      <c r="S3132" s="9"/>
      <c r="T3132" s="9"/>
      <c r="U3132" s="9"/>
      <c r="V3132" s="9"/>
      <c r="W3132" s="9"/>
      <c r="Y3132" s="17"/>
      <c r="AA3132" s="9"/>
      <c r="AB3132" s="9"/>
      <c r="AC3132" s="9"/>
      <c r="AD3132" s="9"/>
      <c r="AE3132" s="14"/>
      <c r="AF3132" s="14"/>
      <c r="AG3132" s="14"/>
      <c r="AH3132" s="14"/>
      <c r="AI3132" s="14"/>
      <c r="AJ3132" s="14"/>
      <c r="AK3132" s="6"/>
      <c r="AL3132" s="6"/>
      <c r="AM3132" s="6"/>
      <c r="AN3132" s="6"/>
      <c r="AO3132" s="6"/>
      <c r="AP3132" s="6"/>
      <c r="AQ3132" s="6"/>
      <c r="AR3132" s="6"/>
      <c r="AS3132" s="6"/>
      <c r="AT3132" s="6"/>
      <c r="AU3132" s="39"/>
      <c r="AV3132" s="39"/>
      <c r="AW3132" s="6"/>
      <c r="AX3132" s="6"/>
      <c r="AY3132" s="6"/>
      <c r="AZ3132" s="6"/>
      <c r="BA3132" s="6"/>
      <c r="BB3132" s="6"/>
      <c r="BC3132" s="6"/>
      <c r="BD3132" s="6"/>
      <c r="BE3132" s="6"/>
      <c r="BF3132" s="6"/>
      <c r="BG3132" s="6"/>
      <c r="BH3132" s="6"/>
      <c r="BI3132" s="6"/>
      <c r="BJ3132" s="6"/>
    </row>
    <row r="3133" spans="1:62" ht="13.5" customHeight="1" x14ac:dyDescent="0.35">
      <c r="A3133" s="120"/>
      <c r="B3133" s="19"/>
      <c r="C3133" s="1"/>
      <c r="D3133" s="9"/>
      <c r="E3133" s="1"/>
      <c r="F3133" s="15"/>
      <c r="G3133" s="37"/>
      <c r="H3133" s="5"/>
      <c r="I3133" s="22"/>
      <c r="J3133" s="22"/>
      <c r="K3133" s="22"/>
      <c r="L3133" s="60"/>
      <c r="M3133" s="60"/>
      <c r="N3133" s="60"/>
      <c r="O3133" s="60"/>
      <c r="P3133" s="60"/>
      <c r="Q3133" s="60"/>
      <c r="R3133" s="60"/>
      <c r="S3133" s="60"/>
      <c r="T3133" s="60"/>
      <c r="U3133" s="60"/>
      <c r="V3133" s="60"/>
      <c r="W3133" s="60"/>
      <c r="X3133" s="60"/>
      <c r="Y3133" s="59"/>
      <c r="Z3133" s="20"/>
      <c r="AA3133" s="60"/>
      <c r="AB3133" s="60"/>
      <c r="AC3133" s="60"/>
      <c r="AD3133" s="60"/>
      <c r="AE3133" s="22"/>
      <c r="AF3133" s="22"/>
      <c r="AG3133" s="22"/>
      <c r="AH3133" s="22"/>
      <c r="AI3133" s="22"/>
      <c r="AJ3133" s="22"/>
      <c r="AK3133" s="39"/>
      <c r="AL3133" s="39"/>
      <c r="AM3133" s="39"/>
      <c r="AN3133" s="39"/>
      <c r="AO3133" s="39"/>
      <c r="AP3133" s="39"/>
      <c r="AQ3133" s="39"/>
      <c r="AR3133" s="40"/>
      <c r="AS3133" s="39"/>
      <c r="AT3133" s="40"/>
      <c r="AU3133" s="39"/>
      <c r="AV3133" s="39"/>
      <c r="AW3133" s="39"/>
      <c r="AX3133" s="39"/>
      <c r="AY3133" s="39"/>
      <c r="AZ3133" s="40"/>
      <c r="BA3133" s="39"/>
      <c r="BB3133" s="40"/>
      <c r="BC3133" s="39"/>
      <c r="BD3133" s="40"/>
      <c r="BE3133" s="39"/>
      <c r="BF3133" s="39"/>
      <c r="BG3133" s="39"/>
      <c r="BH3133" s="56"/>
      <c r="BI3133" s="56"/>
      <c r="BJ3133" s="133"/>
    </row>
    <row r="3134" spans="1:62" ht="13.5" customHeight="1" x14ac:dyDescent="0.35">
      <c r="A3134" s="120"/>
      <c r="B3134" s="76"/>
      <c r="C3134" s="1"/>
      <c r="D3134" s="9"/>
      <c r="E3134" s="1"/>
      <c r="F3134" s="15"/>
      <c r="G3134" s="5"/>
      <c r="H3134" s="5"/>
      <c r="I3134" s="22"/>
      <c r="J3134" s="22"/>
      <c r="K3134" s="22"/>
      <c r="L3134" s="60"/>
      <c r="M3134" s="60"/>
      <c r="N3134" s="60"/>
      <c r="O3134" s="60"/>
      <c r="P3134" s="60"/>
      <c r="Q3134" s="60"/>
      <c r="R3134" s="60"/>
      <c r="S3134" s="60"/>
      <c r="T3134" s="60"/>
      <c r="U3134" s="60"/>
      <c r="V3134" s="60"/>
      <c r="W3134" s="60"/>
      <c r="X3134" s="60"/>
      <c r="Y3134" s="59"/>
      <c r="Z3134" s="20"/>
      <c r="AA3134" s="60"/>
      <c r="AB3134" s="60"/>
      <c r="AC3134" s="60"/>
      <c r="AD3134" s="60"/>
      <c r="AE3134" s="22"/>
      <c r="AF3134" s="22"/>
      <c r="AG3134" s="22"/>
      <c r="AH3134" s="22"/>
      <c r="AI3134" s="22"/>
      <c r="AJ3134" s="22"/>
      <c r="AK3134" s="39"/>
      <c r="AL3134" s="39"/>
      <c r="AM3134" s="39"/>
      <c r="AN3134" s="39"/>
      <c r="AO3134" s="39"/>
      <c r="AP3134" s="39"/>
      <c r="AQ3134" s="39"/>
      <c r="AR3134" s="40"/>
      <c r="AS3134" s="39"/>
      <c r="AT3134" s="40"/>
      <c r="AU3134" s="39"/>
      <c r="AV3134" s="39"/>
      <c r="AW3134" s="39"/>
      <c r="AX3134" s="39"/>
      <c r="AY3134" s="39"/>
      <c r="AZ3134" s="40"/>
      <c r="BA3134" s="39"/>
      <c r="BB3134" s="40"/>
      <c r="BC3134" s="39"/>
      <c r="BD3134" s="40"/>
      <c r="BE3134" s="39"/>
      <c r="BF3134" s="39"/>
      <c r="BG3134" s="39"/>
      <c r="BH3134" s="56"/>
      <c r="BI3134" s="56"/>
      <c r="BJ3134" s="133"/>
    </row>
    <row r="3135" spans="1:62" x14ac:dyDescent="0.3">
      <c r="A3135" s="9"/>
      <c r="B3135" s="76"/>
      <c r="C3135" s="9"/>
      <c r="D3135" s="9"/>
      <c r="E3135" s="9"/>
      <c r="F3135" s="15"/>
      <c r="G3135" s="5"/>
      <c r="H3135" s="5"/>
      <c r="I3135" s="9"/>
      <c r="J3135" s="9"/>
      <c r="K3135" s="9"/>
      <c r="L3135" s="9"/>
      <c r="M3135" s="9"/>
      <c r="N3135" s="9"/>
      <c r="O3135" s="9"/>
      <c r="P3135" s="9"/>
      <c r="Q3135" s="9"/>
      <c r="R3135" s="9"/>
      <c r="S3135" s="9"/>
      <c r="T3135" s="9"/>
      <c r="U3135" s="9"/>
      <c r="V3135" s="8"/>
      <c r="W3135" s="8"/>
      <c r="X3135" s="7"/>
      <c r="Y3135" s="18"/>
      <c r="Z3135" s="7"/>
      <c r="AA3135" s="7"/>
      <c r="AB3135" s="7"/>
      <c r="AC3135" s="9"/>
      <c r="AD3135" s="8"/>
      <c r="AE3135" s="14"/>
      <c r="AF3135" s="14"/>
      <c r="AG3135" s="14"/>
      <c r="AH3135" s="14"/>
      <c r="AI3135" s="14"/>
      <c r="AJ3135" s="14"/>
      <c r="AK3135" s="5"/>
      <c r="AL3135" s="6"/>
      <c r="AM3135" s="5"/>
      <c r="AN3135" s="5"/>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row>
    <row r="3136" spans="1:62" ht="13.5" customHeight="1" x14ac:dyDescent="0.35">
      <c r="A3136" s="120"/>
      <c r="B3136" s="76"/>
      <c r="C3136" s="1"/>
      <c r="D3136" s="9"/>
      <c r="E3136" s="1"/>
      <c r="F3136" s="15"/>
      <c r="G3136" s="5"/>
      <c r="H3136" s="5"/>
      <c r="I3136" s="22"/>
      <c r="J3136" s="22"/>
      <c r="K3136" s="22"/>
      <c r="L3136" s="60"/>
      <c r="M3136" s="60"/>
      <c r="N3136" s="60"/>
      <c r="O3136" s="60"/>
      <c r="P3136" s="60"/>
      <c r="Q3136" s="60"/>
      <c r="R3136" s="60"/>
      <c r="S3136" s="60"/>
      <c r="T3136" s="60"/>
      <c r="U3136" s="60"/>
      <c r="V3136" s="60"/>
      <c r="W3136" s="60"/>
      <c r="X3136" s="60"/>
      <c r="Y3136" s="59"/>
      <c r="Z3136" s="20"/>
      <c r="AA3136" s="60"/>
      <c r="AB3136" s="60"/>
      <c r="AC3136" s="60"/>
      <c r="AD3136" s="60"/>
      <c r="AE3136" s="22"/>
      <c r="AF3136" s="22"/>
      <c r="AG3136" s="22"/>
      <c r="AH3136" s="22"/>
      <c r="AI3136" s="22"/>
      <c r="AJ3136" s="22"/>
      <c r="AK3136" s="39"/>
      <c r="AL3136" s="39"/>
      <c r="AM3136" s="39"/>
      <c r="AN3136" s="39"/>
      <c r="AO3136" s="39"/>
      <c r="AP3136" s="39"/>
      <c r="AQ3136" s="39"/>
      <c r="AR3136" s="40"/>
      <c r="AS3136" s="39"/>
      <c r="AT3136" s="40"/>
      <c r="AU3136" s="39"/>
      <c r="AV3136" s="39"/>
      <c r="AW3136" s="39"/>
      <c r="AX3136" s="39"/>
      <c r="AY3136" s="39"/>
      <c r="AZ3136" s="40"/>
      <c r="BA3136" s="39"/>
      <c r="BB3136" s="40"/>
      <c r="BC3136" s="39"/>
      <c r="BD3136" s="40"/>
      <c r="BE3136" s="39"/>
      <c r="BF3136" s="39"/>
      <c r="BG3136" s="39"/>
      <c r="BH3136" s="56"/>
      <c r="BI3136" s="56"/>
      <c r="BJ3136" s="133"/>
    </row>
    <row r="3137" spans="1:62" ht="13.5" customHeight="1" x14ac:dyDescent="0.35">
      <c r="A3137" s="120"/>
      <c r="B3137" s="19"/>
      <c r="C3137" s="9"/>
      <c r="D3137" s="9"/>
      <c r="E3137" s="1"/>
      <c r="F3137" s="15"/>
      <c r="G3137" s="37"/>
      <c r="H3137" s="5"/>
      <c r="I3137" s="22"/>
      <c r="J3137" s="22"/>
      <c r="K3137" s="22"/>
      <c r="L3137" s="60"/>
      <c r="M3137" s="60"/>
      <c r="N3137" s="60"/>
      <c r="O3137" s="60"/>
      <c r="P3137" s="60"/>
      <c r="Q3137" s="60"/>
      <c r="R3137" s="60"/>
      <c r="S3137" s="60"/>
      <c r="T3137" s="60"/>
      <c r="U3137" s="60"/>
      <c r="V3137" s="60"/>
      <c r="W3137" s="60"/>
      <c r="X3137" s="60"/>
      <c r="Y3137" s="59"/>
      <c r="Z3137" s="20"/>
      <c r="AA3137" s="60"/>
      <c r="AB3137" s="60"/>
      <c r="AC3137" s="60"/>
      <c r="AD3137" s="60"/>
      <c r="AE3137" s="22"/>
      <c r="AF3137" s="22"/>
      <c r="AG3137" s="22"/>
      <c r="AH3137" s="22"/>
      <c r="AI3137" s="22"/>
      <c r="AJ3137" s="22"/>
      <c r="AK3137" s="39"/>
      <c r="AL3137" s="39"/>
      <c r="AM3137" s="39"/>
      <c r="AN3137" s="39"/>
      <c r="AO3137" s="39"/>
      <c r="AP3137" s="39"/>
      <c r="AQ3137" s="39"/>
      <c r="AR3137" s="40"/>
      <c r="AS3137" s="39"/>
      <c r="AT3137" s="40"/>
      <c r="AU3137" s="39"/>
      <c r="AV3137" s="39"/>
      <c r="AW3137" s="39"/>
      <c r="AX3137" s="39"/>
      <c r="AY3137" s="39"/>
      <c r="AZ3137" s="40"/>
      <c r="BA3137" s="39"/>
      <c r="BB3137" s="40"/>
      <c r="BC3137" s="39"/>
      <c r="BD3137" s="40"/>
      <c r="BE3137" s="39"/>
      <c r="BF3137" s="39"/>
      <c r="BG3137" s="39"/>
      <c r="BH3137" s="56"/>
      <c r="BI3137" s="56"/>
      <c r="BJ3137" s="133"/>
    </row>
    <row r="3138" spans="1:62" ht="13.5" customHeight="1" x14ac:dyDescent="0.35">
      <c r="A3138" s="120"/>
      <c r="B3138" s="76"/>
      <c r="C3138" s="1"/>
      <c r="D3138" s="9"/>
      <c r="E3138" s="1"/>
      <c r="F3138" s="15"/>
      <c r="G3138" s="5"/>
      <c r="H3138" s="5"/>
      <c r="I3138" s="22"/>
      <c r="J3138" s="22"/>
      <c r="K3138" s="22"/>
      <c r="L3138" s="60"/>
      <c r="M3138" s="60"/>
      <c r="N3138" s="60"/>
      <c r="O3138" s="60"/>
      <c r="P3138" s="60"/>
      <c r="Q3138" s="60"/>
      <c r="R3138" s="60"/>
      <c r="S3138" s="60"/>
      <c r="T3138" s="60"/>
      <c r="U3138" s="60"/>
      <c r="V3138" s="60"/>
      <c r="W3138" s="60"/>
      <c r="X3138" s="60"/>
      <c r="Y3138" s="59"/>
      <c r="Z3138" s="20"/>
      <c r="AA3138" s="60"/>
      <c r="AB3138" s="60"/>
      <c r="AC3138" s="60"/>
      <c r="AD3138" s="60"/>
      <c r="AE3138" s="22"/>
      <c r="AF3138" s="22"/>
      <c r="AG3138" s="22"/>
      <c r="AH3138" s="22"/>
      <c r="AI3138" s="22"/>
      <c r="AJ3138" s="22"/>
      <c r="AK3138" s="39"/>
      <c r="AL3138" s="39"/>
      <c r="AM3138" s="39"/>
      <c r="AN3138" s="39"/>
      <c r="AO3138" s="39"/>
      <c r="AP3138" s="39"/>
      <c r="AQ3138" s="39"/>
      <c r="AR3138" s="40"/>
      <c r="AS3138" s="39"/>
      <c r="AT3138" s="40"/>
      <c r="AU3138" s="39"/>
      <c r="AV3138" s="39"/>
      <c r="AW3138" s="39"/>
      <c r="AX3138" s="39"/>
      <c r="AY3138" s="39"/>
      <c r="AZ3138" s="40"/>
      <c r="BA3138" s="39"/>
      <c r="BB3138" s="40"/>
      <c r="BC3138" s="39"/>
      <c r="BD3138" s="40"/>
      <c r="BE3138" s="39"/>
      <c r="BF3138" s="39"/>
      <c r="BG3138" s="39"/>
      <c r="BH3138" s="56"/>
      <c r="BI3138" s="56"/>
      <c r="BJ3138" s="133"/>
    </row>
    <row r="3139" spans="1:62" ht="13.5" customHeight="1" x14ac:dyDescent="0.35">
      <c r="A3139" s="120"/>
      <c r="B3139" s="19"/>
      <c r="C3139" s="1"/>
      <c r="D3139" s="9"/>
      <c r="E3139" s="1"/>
      <c r="F3139" s="15"/>
      <c r="G3139" s="37"/>
      <c r="H3139" s="5"/>
      <c r="I3139" s="22"/>
      <c r="J3139" s="22"/>
      <c r="K3139" s="22"/>
      <c r="L3139" s="60"/>
      <c r="M3139" s="60"/>
      <c r="N3139" s="60"/>
      <c r="O3139" s="60"/>
      <c r="P3139" s="60"/>
      <c r="Q3139" s="60"/>
      <c r="R3139" s="60"/>
      <c r="S3139" s="60"/>
      <c r="T3139" s="60"/>
      <c r="U3139" s="60"/>
      <c r="V3139" s="60"/>
      <c r="W3139" s="60"/>
      <c r="X3139" s="60"/>
      <c r="Y3139" s="59"/>
      <c r="Z3139" s="20"/>
      <c r="AA3139" s="60"/>
      <c r="AB3139" s="60"/>
      <c r="AC3139" s="60"/>
      <c r="AD3139" s="60"/>
      <c r="AE3139" s="22"/>
      <c r="AF3139" s="22"/>
      <c r="AG3139" s="22"/>
      <c r="AH3139" s="22"/>
      <c r="AI3139" s="22"/>
      <c r="AJ3139" s="22"/>
      <c r="AK3139" s="39"/>
      <c r="AL3139" s="39"/>
      <c r="AM3139" s="39"/>
      <c r="AN3139" s="39"/>
      <c r="AO3139" s="39"/>
      <c r="AP3139" s="39"/>
      <c r="AQ3139" s="39"/>
      <c r="AR3139" s="40"/>
      <c r="AS3139" s="39"/>
      <c r="AT3139" s="40"/>
      <c r="AU3139" s="39"/>
      <c r="AV3139" s="39"/>
      <c r="AW3139" s="39"/>
      <c r="AX3139" s="39"/>
      <c r="AY3139" s="39"/>
      <c r="AZ3139" s="40"/>
      <c r="BA3139" s="39"/>
      <c r="BB3139" s="40"/>
      <c r="BC3139" s="39"/>
      <c r="BD3139" s="40"/>
      <c r="BE3139" s="39"/>
      <c r="BF3139" s="39"/>
      <c r="BG3139" s="39"/>
      <c r="BH3139" s="56"/>
      <c r="BI3139" s="56"/>
      <c r="BJ3139" s="133"/>
    </row>
    <row r="3140" spans="1:62" x14ac:dyDescent="0.3">
      <c r="A3140" s="135"/>
      <c r="B3140" s="76"/>
      <c r="C3140" s="9"/>
      <c r="D3140" s="9"/>
      <c r="E3140" s="9"/>
      <c r="F3140" s="15"/>
      <c r="G3140" s="5"/>
      <c r="H3140" s="5"/>
      <c r="I3140" s="9"/>
      <c r="J3140" s="9"/>
      <c r="K3140" s="9"/>
      <c r="L3140" s="9"/>
      <c r="M3140" s="9"/>
      <c r="N3140" s="9"/>
      <c r="O3140" s="9"/>
      <c r="P3140" s="9"/>
      <c r="Q3140" s="9"/>
      <c r="R3140" s="9"/>
      <c r="S3140" s="9"/>
      <c r="T3140" s="9"/>
      <c r="U3140" s="9"/>
      <c r="V3140" s="8"/>
      <c r="W3140" s="8"/>
      <c r="X3140" s="7"/>
      <c r="Y3140" s="18"/>
      <c r="Z3140" s="7"/>
      <c r="AA3140" s="7"/>
      <c r="AB3140" s="7"/>
      <c r="AC3140" s="9"/>
      <c r="AD3140" s="8"/>
      <c r="AE3140" s="14"/>
      <c r="AF3140" s="14"/>
      <c r="AG3140" s="14"/>
      <c r="AH3140" s="14"/>
      <c r="AI3140" s="14"/>
      <c r="AJ3140" s="14"/>
      <c r="AK3140" s="136"/>
      <c r="AL3140" s="6"/>
      <c r="AM3140" s="5"/>
      <c r="AN3140" s="5"/>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row>
    <row r="3141" spans="1:62" ht="13.5" customHeight="1" x14ac:dyDescent="0.35">
      <c r="A3141" s="120"/>
      <c r="B3141" s="19"/>
      <c r="C3141" s="1"/>
      <c r="D3141" s="9"/>
      <c r="E3141" s="1"/>
      <c r="F3141" s="15"/>
      <c r="G3141" s="37"/>
      <c r="H3141" s="5"/>
      <c r="I3141" s="22"/>
      <c r="J3141" s="22"/>
      <c r="K3141" s="22"/>
      <c r="L3141" s="60"/>
      <c r="M3141" s="60"/>
      <c r="N3141" s="60"/>
      <c r="O3141" s="60"/>
      <c r="P3141" s="60"/>
      <c r="Q3141" s="60"/>
      <c r="R3141" s="60"/>
      <c r="S3141" s="60"/>
      <c r="T3141" s="60"/>
      <c r="U3141" s="60"/>
      <c r="V3141" s="60"/>
      <c r="W3141" s="60"/>
      <c r="X3141" s="60"/>
      <c r="Y3141" s="59"/>
      <c r="Z3141" s="20"/>
      <c r="AA3141" s="60"/>
      <c r="AB3141" s="60"/>
      <c r="AC3141" s="60"/>
      <c r="AD3141" s="60"/>
      <c r="AE3141" s="22"/>
      <c r="AF3141" s="22"/>
      <c r="AG3141" s="22"/>
      <c r="AH3141" s="22"/>
      <c r="AI3141" s="22"/>
      <c r="AJ3141" s="22"/>
      <c r="AK3141" s="39"/>
      <c r="AL3141" s="39"/>
      <c r="AM3141" s="39"/>
      <c r="AN3141" s="39"/>
      <c r="AO3141" s="39"/>
      <c r="AP3141" s="39"/>
      <c r="AQ3141" s="39"/>
      <c r="AR3141" s="40"/>
      <c r="AS3141" s="39"/>
      <c r="AT3141" s="40"/>
      <c r="AU3141" s="39"/>
      <c r="AV3141" s="39"/>
      <c r="AW3141" s="39"/>
      <c r="AX3141" s="39"/>
      <c r="AY3141" s="39"/>
      <c r="AZ3141" s="40"/>
      <c r="BA3141" s="39"/>
      <c r="BB3141" s="40"/>
      <c r="BC3141" s="39"/>
      <c r="BD3141" s="40"/>
      <c r="BE3141" s="39"/>
      <c r="BF3141" s="39"/>
      <c r="BG3141" s="39"/>
      <c r="BH3141" s="56"/>
      <c r="BI3141" s="56"/>
      <c r="BJ3141" s="133"/>
    </row>
    <row r="3142" spans="1:62" ht="13.5" customHeight="1" x14ac:dyDescent="0.35">
      <c r="A3142" s="120"/>
      <c r="B3142" s="76"/>
      <c r="C3142" s="1"/>
      <c r="D3142" s="9"/>
      <c r="E3142" s="1"/>
      <c r="F3142" s="15"/>
      <c r="G3142" s="5"/>
      <c r="H3142" s="5"/>
      <c r="I3142" s="22"/>
      <c r="J3142" s="22"/>
      <c r="K3142" s="22"/>
      <c r="L3142" s="60"/>
      <c r="M3142" s="60"/>
      <c r="N3142" s="60"/>
      <c r="O3142" s="60"/>
      <c r="P3142" s="60"/>
      <c r="Q3142" s="60"/>
      <c r="R3142" s="60"/>
      <c r="S3142" s="60"/>
      <c r="T3142" s="60"/>
      <c r="U3142" s="60"/>
      <c r="V3142" s="60"/>
      <c r="W3142" s="60"/>
      <c r="X3142" s="60"/>
      <c r="Y3142" s="59"/>
      <c r="Z3142" s="20"/>
      <c r="AA3142" s="60"/>
      <c r="AB3142" s="60"/>
      <c r="AC3142" s="60"/>
      <c r="AD3142" s="60"/>
      <c r="AE3142" s="22"/>
      <c r="AF3142" s="22"/>
      <c r="AG3142" s="22"/>
      <c r="AH3142" s="22"/>
      <c r="AI3142" s="22"/>
      <c r="AJ3142" s="22"/>
      <c r="AK3142" s="39"/>
      <c r="AL3142" s="39"/>
      <c r="AM3142" s="39"/>
      <c r="AN3142" s="39"/>
      <c r="AO3142" s="39"/>
      <c r="AP3142" s="39"/>
      <c r="AQ3142" s="39"/>
      <c r="AR3142" s="40"/>
      <c r="AS3142" s="39"/>
      <c r="AT3142" s="40"/>
      <c r="AU3142" s="39"/>
      <c r="AV3142" s="39"/>
      <c r="AW3142" s="39"/>
      <c r="AX3142" s="39"/>
      <c r="AY3142" s="39"/>
      <c r="AZ3142" s="40"/>
      <c r="BA3142" s="39"/>
      <c r="BB3142" s="40"/>
      <c r="BC3142" s="39"/>
      <c r="BD3142" s="40"/>
      <c r="BE3142" s="39"/>
      <c r="BF3142" s="39"/>
      <c r="BG3142" s="39"/>
      <c r="BH3142" s="56"/>
      <c r="BI3142" s="56"/>
      <c r="BJ3142" s="133"/>
    </row>
    <row r="3143" spans="1:62" x14ac:dyDescent="0.3">
      <c r="A3143" s="9"/>
      <c r="B3143" s="76"/>
      <c r="C3143" s="9"/>
      <c r="D3143" s="9"/>
      <c r="E3143" s="9"/>
      <c r="F3143" s="15"/>
      <c r="G3143" s="5"/>
      <c r="H3143" s="5"/>
      <c r="I3143" s="9"/>
      <c r="J3143" s="9"/>
      <c r="K3143" s="9"/>
      <c r="L3143" s="9"/>
      <c r="M3143" s="9"/>
      <c r="N3143" s="9"/>
      <c r="O3143" s="9"/>
      <c r="P3143" s="9"/>
      <c r="Q3143" s="9"/>
      <c r="R3143" s="9"/>
      <c r="S3143" s="9"/>
      <c r="T3143" s="9"/>
      <c r="U3143" s="9"/>
      <c r="V3143" s="8"/>
      <c r="W3143" s="8"/>
      <c r="X3143" s="7"/>
      <c r="Y3143" s="18"/>
      <c r="Z3143" s="7"/>
      <c r="AA3143" s="7"/>
      <c r="AB3143" s="7"/>
      <c r="AC3143" s="9"/>
      <c r="AD3143" s="8"/>
      <c r="AE3143" s="14"/>
      <c r="AF3143" s="14"/>
      <c r="AG3143" s="14"/>
      <c r="AH3143" s="14"/>
      <c r="AI3143" s="14"/>
      <c r="AJ3143" s="14"/>
      <c r="AK3143" s="5"/>
      <c r="AL3143" s="6"/>
      <c r="AM3143" s="5"/>
      <c r="AN3143" s="5"/>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row>
    <row r="3144" spans="1:62" ht="13.5" customHeight="1" x14ac:dyDescent="0.35">
      <c r="A3144" s="120"/>
      <c r="B3144" s="19"/>
      <c r="C3144" s="9"/>
      <c r="D3144" s="9"/>
      <c r="E3144" s="1"/>
      <c r="F3144" s="15"/>
      <c r="G3144" s="37"/>
      <c r="H3144" s="5"/>
      <c r="I3144" s="22"/>
      <c r="J3144" s="22"/>
      <c r="K3144" s="22"/>
      <c r="L3144" s="60"/>
      <c r="M3144" s="60"/>
      <c r="N3144" s="60"/>
      <c r="O3144" s="60"/>
      <c r="P3144" s="60"/>
      <c r="Q3144" s="60"/>
      <c r="R3144" s="60"/>
      <c r="S3144" s="60"/>
      <c r="T3144" s="60"/>
      <c r="U3144" s="60"/>
      <c r="V3144" s="60"/>
      <c r="W3144" s="60"/>
      <c r="X3144" s="60"/>
      <c r="Y3144" s="59"/>
      <c r="Z3144" s="20"/>
      <c r="AA3144" s="60"/>
      <c r="AB3144" s="60"/>
      <c r="AC3144" s="60"/>
      <c r="AD3144" s="60"/>
      <c r="AE3144" s="22"/>
      <c r="AF3144" s="22"/>
      <c r="AG3144" s="22"/>
      <c r="AH3144" s="22"/>
      <c r="AI3144" s="22"/>
      <c r="AJ3144" s="22"/>
      <c r="AK3144" s="39"/>
      <c r="AL3144" s="39"/>
      <c r="AM3144" s="39"/>
      <c r="AN3144" s="39"/>
      <c r="AO3144" s="39"/>
      <c r="AP3144" s="39"/>
      <c r="AQ3144" s="39"/>
      <c r="AR3144" s="40"/>
      <c r="AS3144" s="39"/>
      <c r="AT3144" s="40"/>
      <c r="AU3144" s="39"/>
      <c r="AV3144" s="39"/>
      <c r="AW3144" s="39"/>
      <c r="AX3144" s="39"/>
      <c r="AY3144" s="39"/>
      <c r="AZ3144" s="40"/>
      <c r="BA3144" s="39"/>
      <c r="BB3144" s="40"/>
      <c r="BC3144" s="39"/>
      <c r="BD3144" s="40"/>
      <c r="BE3144" s="39"/>
      <c r="BF3144" s="39"/>
      <c r="BG3144" s="39"/>
      <c r="BH3144" s="56"/>
      <c r="BI3144" s="56"/>
      <c r="BJ3144" s="133"/>
    </row>
    <row r="3145" spans="1:62" ht="13.5" customHeight="1" x14ac:dyDescent="0.35">
      <c r="A3145" s="120"/>
      <c r="B3145" s="19"/>
      <c r="C3145" s="1"/>
      <c r="D3145" s="9"/>
      <c r="E3145" s="1"/>
      <c r="F3145" s="15"/>
      <c r="G3145" s="37"/>
      <c r="H3145" s="5"/>
      <c r="I3145" s="22"/>
      <c r="J3145" s="22"/>
      <c r="K3145" s="22"/>
      <c r="L3145" s="60"/>
      <c r="M3145" s="60"/>
      <c r="N3145" s="60"/>
      <c r="O3145" s="60"/>
      <c r="P3145" s="60"/>
      <c r="Q3145" s="60"/>
      <c r="R3145" s="60"/>
      <c r="S3145" s="60"/>
      <c r="T3145" s="60"/>
      <c r="U3145" s="60"/>
      <c r="V3145" s="60"/>
      <c r="W3145" s="60"/>
      <c r="X3145" s="60"/>
      <c r="Y3145" s="59"/>
      <c r="Z3145" s="20"/>
      <c r="AA3145" s="60"/>
      <c r="AB3145" s="60"/>
      <c r="AC3145" s="60"/>
      <c r="AD3145" s="60"/>
      <c r="AE3145" s="22"/>
      <c r="AF3145" s="22"/>
      <c r="AG3145" s="22"/>
      <c r="AH3145" s="22"/>
      <c r="AI3145" s="22"/>
      <c r="AJ3145" s="22"/>
      <c r="AK3145" s="39"/>
      <c r="AL3145" s="39"/>
      <c r="AM3145" s="39"/>
      <c r="AN3145" s="39"/>
      <c r="AO3145" s="39"/>
      <c r="AP3145" s="39"/>
      <c r="AQ3145" s="39"/>
      <c r="AR3145" s="40"/>
      <c r="AS3145" s="39"/>
      <c r="AT3145" s="40"/>
      <c r="AU3145" s="39"/>
      <c r="AV3145" s="39"/>
      <c r="AW3145" s="39"/>
      <c r="AX3145" s="39"/>
      <c r="AY3145" s="39"/>
      <c r="AZ3145" s="40"/>
      <c r="BA3145" s="39"/>
      <c r="BB3145" s="40"/>
      <c r="BC3145" s="39"/>
      <c r="BD3145" s="40"/>
      <c r="BE3145" s="39"/>
      <c r="BF3145" s="39"/>
      <c r="BG3145" s="39"/>
      <c r="BH3145" s="56"/>
      <c r="BI3145" s="56"/>
      <c r="BJ3145" s="133"/>
    </row>
    <row r="3146" spans="1:62" x14ac:dyDescent="0.3">
      <c r="A3146" s="9"/>
      <c r="B3146" s="76"/>
      <c r="C3146" s="9"/>
      <c r="D3146" s="9"/>
      <c r="E3146" s="9"/>
      <c r="F3146" s="15"/>
      <c r="G3146" s="5"/>
      <c r="H3146" s="5"/>
      <c r="I3146" s="9"/>
      <c r="J3146" s="9"/>
      <c r="K3146" s="9"/>
      <c r="L3146" s="9"/>
      <c r="M3146" s="9"/>
      <c r="N3146" s="9"/>
      <c r="O3146" s="9"/>
      <c r="P3146" s="9"/>
      <c r="Q3146" s="9"/>
      <c r="R3146" s="9"/>
      <c r="S3146" s="9"/>
      <c r="T3146" s="9"/>
      <c r="U3146" s="9"/>
      <c r="V3146" s="9"/>
      <c r="W3146" s="9"/>
      <c r="Y3146" s="17"/>
      <c r="AA3146" s="9"/>
      <c r="AB3146" s="9"/>
      <c r="AC3146" s="9"/>
      <c r="AD3146" s="9"/>
      <c r="AE3146" s="14"/>
      <c r="AF3146" s="14"/>
      <c r="AG3146" s="14"/>
      <c r="AH3146" s="14"/>
      <c r="AI3146" s="14"/>
      <c r="AJ3146" s="14"/>
      <c r="AK3146" s="6"/>
      <c r="AL3146" s="6"/>
      <c r="AM3146" s="6"/>
      <c r="AN3146" s="6"/>
      <c r="AO3146" s="6"/>
      <c r="AP3146" s="6"/>
      <c r="AQ3146" s="6"/>
      <c r="AR3146" s="6"/>
      <c r="AS3146" s="6"/>
      <c r="AT3146" s="6"/>
      <c r="AU3146" s="39"/>
      <c r="AV3146" s="39"/>
      <c r="AW3146" s="6"/>
      <c r="AX3146" s="6"/>
      <c r="AY3146" s="6"/>
      <c r="AZ3146" s="6"/>
      <c r="BA3146" s="6"/>
      <c r="BB3146" s="6"/>
      <c r="BC3146" s="6"/>
      <c r="BD3146" s="6"/>
      <c r="BE3146" s="6"/>
      <c r="BF3146" s="6"/>
      <c r="BG3146" s="6"/>
      <c r="BH3146" s="6"/>
      <c r="BI3146" s="6"/>
      <c r="BJ3146" s="6"/>
    </row>
    <row r="3147" spans="1:62" ht="13.5" customHeight="1" x14ac:dyDescent="0.35">
      <c r="A3147" s="9"/>
      <c r="B3147" s="76"/>
      <c r="C3147" s="9"/>
      <c r="D3147" s="9"/>
      <c r="E3147" s="9"/>
      <c r="F3147" s="15"/>
      <c r="G3147" s="5"/>
      <c r="H3147" s="5"/>
      <c r="I3147" s="9"/>
      <c r="J3147" s="9"/>
      <c r="K3147" s="9"/>
      <c r="L3147" s="9"/>
      <c r="M3147" s="9"/>
      <c r="N3147" s="9"/>
      <c r="O3147" s="9"/>
      <c r="P3147" s="9"/>
      <c r="Q3147" s="9"/>
      <c r="R3147" s="9"/>
      <c r="S3147" s="9"/>
      <c r="T3147" s="9"/>
      <c r="U3147" s="9"/>
      <c r="V3147" s="9"/>
      <c r="W3147" s="9"/>
      <c r="Y3147" s="17"/>
      <c r="AA3147" s="9"/>
      <c r="AB3147" s="9"/>
      <c r="AC3147" s="9"/>
      <c r="AD3147" s="9"/>
      <c r="AE3147" s="14"/>
      <c r="AF3147" s="14"/>
      <c r="AG3147" s="14"/>
      <c r="AH3147" s="14"/>
      <c r="AI3147" s="14"/>
      <c r="AJ3147" s="14"/>
      <c r="AK3147" s="6"/>
      <c r="AL3147" s="6"/>
      <c r="AM3147" s="6"/>
      <c r="AN3147" s="6"/>
      <c r="AO3147" s="6"/>
      <c r="AP3147" s="6"/>
      <c r="AQ3147" s="6"/>
      <c r="AR3147" s="6"/>
      <c r="AS3147" s="6"/>
      <c r="AT3147" s="6"/>
      <c r="AU3147" s="39"/>
      <c r="AV3147" s="39"/>
      <c r="AW3147" s="6"/>
      <c r="AX3147" s="6"/>
      <c r="AY3147" s="6"/>
      <c r="AZ3147" s="6"/>
      <c r="BA3147" s="6"/>
      <c r="BB3147" s="6"/>
      <c r="BC3147" s="6"/>
      <c r="BD3147" s="6"/>
      <c r="BE3147" s="6"/>
      <c r="BF3147" s="6"/>
      <c r="BG3147" s="6"/>
      <c r="BH3147" s="6"/>
      <c r="BI3147" s="6"/>
      <c r="BJ3147" s="137"/>
    </row>
    <row r="3148" spans="1:62" x14ac:dyDescent="0.3">
      <c r="A3148" s="9"/>
      <c r="B3148" s="76"/>
      <c r="C3148" s="9"/>
      <c r="D3148" s="9"/>
      <c r="E3148" s="9"/>
      <c r="F3148" s="15"/>
      <c r="G3148" s="5"/>
      <c r="H3148" s="5"/>
      <c r="I3148" s="9"/>
      <c r="J3148" s="9"/>
      <c r="K3148" s="9"/>
      <c r="L3148" s="9"/>
      <c r="M3148" s="9"/>
      <c r="N3148" s="9"/>
      <c r="O3148" s="9"/>
      <c r="P3148" s="9"/>
      <c r="Q3148" s="9"/>
      <c r="R3148" s="9"/>
      <c r="S3148" s="9"/>
      <c r="T3148" s="9"/>
      <c r="U3148" s="9"/>
      <c r="V3148" s="8"/>
      <c r="W3148" s="8"/>
      <c r="X3148" s="7"/>
      <c r="Y3148" s="18"/>
      <c r="Z3148" s="7"/>
      <c r="AA3148" s="7"/>
      <c r="AB3148" s="7"/>
      <c r="AC3148" s="9"/>
      <c r="AD3148" s="8"/>
      <c r="AE3148" s="14"/>
      <c r="AF3148" s="14"/>
      <c r="AG3148" s="14"/>
      <c r="AH3148" s="14"/>
      <c r="AI3148" s="14"/>
      <c r="AJ3148" s="14"/>
      <c r="AK3148" s="5"/>
      <c r="AL3148" s="6"/>
      <c r="AM3148" s="5"/>
      <c r="AN3148" s="5"/>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row>
    <row r="3149" spans="1:62" ht="13.5" customHeight="1" x14ac:dyDescent="0.35">
      <c r="A3149" s="120"/>
      <c r="B3149" s="19"/>
      <c r="C3149" s="1"/>
      <c r="D3149" s="9"/>
      <c r="E3149" s="1"/>
      <c r="F3149" s="15"/>
      <c r="G3149" s="37"/>
      <c r="H3149" s="5"/>
      <c r="I3149" s="22"/>
      <c r="J3149" s="22"/>
      <c r="K3149" s="22"/>
      <c r="L3149" s="60"/>
      <c r="M3149" s="60"/>
      <c r="N3149" s="60"/>
      <c r="O3149" s="60"/>
      <c r="P3149" s="60"/>
      <c r="Q3149" s="60"/>
      <c r="R3149" s="60"/>
      <c r="S3149" s="60"/>
      <c r="T3149" s="60"/>
      <c r="U3149" s="60"/>
      <c r="V3149" s="60"/>
      <c r="W3149" s="60"/>
      <c r="X3149" s="60"/>
      <c r="Y3149" s="59"/>
      <c r="Z3149" s="20"/>
      <c r="AA3149" s="60"/>
      <c r="AB3149" s="60"/>
      <c r="AC3149" s="60"/>
      <c r="AD3149" s="60"/>
      <c r="AE3149" s="22"/>
      <c r="AF3149" s="22"/>
      <c r="AG3149" s="22"/>
      <c r="AH3149" s="22"/>
      <c r="AI3149" s="22"/>
      <c r="AJ3149" s="22"/>
      <c r="AK3149" s="39"/>
      <c r="AL3149" s="39"/>
      <c r="AM3149" s="39"/>
      <c r="AN3149" s="39"/>
      <c r="AO3149" s="39"/>
      <c r="AP3149" s="39"/>
      <c r="AQ3149" s="39"/>
      <c r="AR3149" s="40"/>
      <c r="AS3149" s="39"/>
      <c r="AT3149" s="40"/>
      <c r="AU3149" s="39"/>
      <c r="AV3149" s="39"/>
      <c r="AW3149" s="39"/>
      <c r="AX3149" s="39"/>
      <c r="AY3149" s="39"/>
      <c r="AZ3149" s="40"/>
      <c r="BA3149" s="39"/>
      <c r="BB3149" s="40"/>
      <c r="BC3149" s="39"/>
      <c r="BD3149" s="40"/>
      <c r="BE3149" s="39"/>
      <c r="BF3149" s="39"/>
      <c r="BG3149" s="39"/>
      <c r="BH3149" s="56"/>
      <c r="BI3149" s="56"/>
      <c r="BJ3149" s="133"/>
    </row>
    <row r="3150" spans="1:62" x14ac:dyDescent="0.3">
      <c r="A3150" s="9"/>
      <c r="B3150" s="76"/>
      <c r="C3150" s="9"/>
      <c r="D3150" s="9"/>
      <c r="E3150" s="9"/>
      <c r="F3150" s="15"/>
      <c r="G3150" s="5"/>
      <c r="H3150" s="5"/>
      <c r="I3150" s="9"/>
      <c r="J3150" s="9"/>
      <c r="K3150" s="9"/>
      <c r="L3150" s="9"/>
      <c r="M3150" s="9"/>
      <c r="N3150" s="9"/>
      <c r="O3150" s="9"/>
      <c r="P3150" s="9"/>
      <c r="Q3150" s="9"/>
      <c r="R3150" s="9"/>
      <c r="S3150" s="9"/>
      <c r="T3150" s="9"/>
      <c r="U3150" s="9"/>
      <c r="V3150" s="9"/>
      <c r="W3150" s="9"/>
      <c r="Y3150" s="17"/>
      <c r="AA3150" s="9"/>
      <c r="AB3150" s="9"/>
      <c r="AC3150" s="9"/>
      <c r="AD3150" s="9"/>
      <c r="AE3150" s="14"/>
      <c r="AF3150" s="14"/>
      <c r="AG3150" s="14"/>
      <c r="AH3150" s="14"/>
      <c r="AI3150" s="14"/>
      <c r="AJ3150" s="14"/>
      <c r="AK3150" s="6"/>
      <c r="AL3150" s="6"/>
      <c r="AM3150" s="6"/>
      <c r="AN3150" s="6"/>
      <c r="AO3150" s="6"/>
      <c r="AP3150" s="6"/>
      <c r="AQ3150" s="6"/>
      <c r="AR3150" s="6"/>
      <c r="AS3150" s="6"/>
      <c r="AT3150" s="6"/>
      <c r="AU3150" s="39"/>
      <c r="AV3150" s="39"/>
      <c r="AW3150" s="6"/>
      <c r="AX3150" s="6"/>
      <c r="AY3150" s="6"/>
      <c r="AZ3150" s="6"/>
      <c r="BA3150" s="6"/>
      <c r="BB3150" s="6"/>
      <c r="BC3150" s="6"/>
      <c r="BD3150" s="6"/>
      <c r="BE3150" s="6"/>
      <c r="BF3150" s="6"/>
      <c r="BG3150" s="6"/>
      <c r="BH3150" s="6"/>
      <c r="BI3150" s="6"/>
      <c r="BJ3150" s="6"/>
    </row>
    <row r="3151" spans="1:62" ht="15" x14ac:dyDescent="0.35">
      <c r="A3151" s="9"/>
      <c r="B3151" s="76"/>
      <c r="C3151" s="9"/>
      <c r="D3151" s="9"/>
      <c r="E3151" s="9"/>
      <c r="F3151" s="15"/>
      <c r="G3151" s="5"/>
      <c r="H3151" s="5"/>
      <c r="I3151" s="9"/>
      <c r="J3151" s="9"/>
      <c r="K3151" s="9"/>
      <c r="L3151" s="9"/>
      <c r="M3151" s="9"/>
      <c r="N3151" s="9"/>
      <c r="O3151" s="9"/>
      <c r="P3151" s="9"/>
      <c r="Q3151" s="9"/>
      <c r="R3151" s="9"/>
      <c r="S3151" s="9"/>
      <c r="T3151" s="9"/>
      <c r="U3151" s="9"/>
      <c r="V3151" s="8"/>
      <c r="W3151" s="8"/>
      <c r="X3151" s="7"/>
      <c r="Y3151" s="18"/>
      <c r="Z3151" s="7"/>
      <c r="AA3151" s="7"/>
      <c r="AB3151" s="7"/>
      <c r="AC3151" s="9"/>
      <c r="AD3151" s="8"/>
      <c r="AE3151" s="14"/>
      <c r="AF3151" s="14"/>
      <c r="AG3151" s="14"/>
      <c r="AH3151" s="14"/>
      <c r="AI3151" s="14"/>
      <c r="AJ3151" s="14"/>
      <c r="AK3151" s="5"/>
      <c r="AL3151" s="6"/>
      <c r="AM3151" s="5"/>
      <c r="AN3151" s="5"/>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137"/>
    </row>
    <row r="3152" spans="1:62" ht="13.5" customHeight="1" x14ac:dyDescent="0.35">
      <c r="A3152" s="120"/>
      <c r="B3152" s="19"/>
      <c r="C3152" s="1"/>
      <c r="D3152" s="9"/>
      <c r="E3152" s="1"/>
      <c r="F3152" s="15"/>
      <c r="G3152" s="37"/>
      <c r="H3152" s="5"/>
      <c r="I3152" s="22"/>
      <c r="J3152" s="22"/>
      <c r="K3152" s="22"/>
      <c r="L3152" s="60"/>
      <c r="M3152" s="60"/>
      <c r="N3152" s="60"/>
      <c r="O3152" s="60"/>
      <c r="P3152" s="60"/>
      <c r="Q3152" s="60"/>
      <c r="R3152" s="60"/>
      <c r="S3152" s="60"/>
      <c r="T3152" s="60"/>
      <c r="U3152" s="60"/>
      <c r="V3152" s="60"/>
      <c r="W3152" s="60"/>
      <c r="X3152" s="60"/>
      <c r="Y3152" s="59"/>
      <c r="Z3152" s="20"/>
      <c r="AA3152" s="60"/>
      <c r="AB3152" s="60"/>
      <c r="AC3152" s="60"/>
      <c r="AD3152" s="60"/>
      <c r="AE3152" s="22"/>
      <c r="AF3152" s="22"/>
      <c r="AG3152" s="22"/>
      <c r="AH3152" s="22"/>
      <c r="AI3152" s="22"/>
      <c r="AJ3152" s="22"/>
      <c r="AK3152" s="39"/>
      <c r="AL3152" s="39"/>
      <c r="AM3152" s="39"/>
      <c r="AN3152" s="39"/>
      <c r="AO3152" s="39"/>
      <c r="AP3152" s="39"/>
      <c r="AQ3152" s="39"/>
      <c r="AR3152" s="40"/>
      <c r="AS3152" s="39"/>
      <c r="AT3152" s="40"/>
      <c r="AU3152" s="39"/>
      <c r="AV3152" s="39"/>
      <c r="AW3152" s="39"/>
      <c r="AX3152" s="39"/>
      <c r="AY3152" s="39"/>
      <c r="AZ3152" s="40"/>
      <c r="BA3152" s="39"/>
      <c r="BB3152" s="40"/>
      <c r="BC3152" s="39"/>
      <c r="BD3152" s="40"/>
      <c r="BE3152" s="39"/>
      <c r="BF3152" s="39"/>
      <c r="BG3152" s="39"/>
      <c r="BH3152" s="56"/>
      <c r="BI3152" s="56"/>
      <c r="BJ3152" s="133"/>
    </row>
    <row r="3153" spans="1:62" ht="13.5" customHeight="1" x14ac:dyDescent="0.35">
      <c r="A3153" s="120"/>
      <c r="B3153" s="19"/>
      <c r="C3153" s="1"/>
      <c r="D3153" s="9"/>
      <c r="E3153" s="1"/>
      <c r="F3153" s="15"/>
      <c r="G3153" s="37"/>
      <c r="H3153" s="5"/>
      <c r="I3153" s="22"/>
      <c r="J3153" s="22"/>
      <c r="K3153" s="22"/>
      <c r="L3153" s="60"/>
      <c r="M3153" s="60"/>
      <c r="N3153" s="60"/>
      <c r="O3153" s="60"/>
      <c r="P3153" s="60"/>
      <c r="Q3153" s="60"/>
      <c r="R3153" s="60"/>
      <c r="S3153" s="60"/>
      <c r="T3153" s="60"/>
      <c r="U3153" s="60"/>
      <c r="V3153" s="60"/>
      <c r="W3153" s="60"/>
      <c r="X3153" s="60"/>
      <c r="Y3153" s="59"/>
      <c r="Z3153" s="20"/>
      <c r="AA3153" s="60"/>
      <c r="AB3153" s="60"/>
      <c r="AC3153" s="60"/>
      <c r="AD3153" s="60"/>
      <c r="AE3153" s="22"/>
      <c r="AF3153" s="22"/>
      <c r="AG3153" s="22"/>
      <c r="AH3153" s="22"/>
      <c r="AI3153" s="22"/>
      <c r="AJ3153" s="22"/>
      <c r="AK3153" s="39"/>
      <c r="AL3153" s="39"/>
      <c r="AM3153" s="39"/>
      <c r="AN3153" s="39"/>
      <c r="AO3153" s="39"/>
      <c r="AP3153" s="39"/>
      <c r="AQ3153" s="39"/>
      <c r="AR3153" s="40"/>
      <c r="AS3153" s="39"/>
      <c r="AT3153" s="40"/>
      <c r="AU3153" s="39"/>
      <c r="AV3153" s="39"/>
      <c r="AW3153" s="39"/>
      <c r="AX3153" s="39"/>
      <c r="AY3153" s="39"/>
      <c r="AZ3153" s="40"/>
      <c r="BA3153" s="39"/>
      <c r="BB3153" s="40"/>
      <c r="BC3153" s="39"/>
      <c r="BD3153" s="40"/>
      <c r="BE3153" s="39"/>
      <c r="BF3153" s="39"/>
      <c r="BG3153" s="39"/>
      <c r="BH3153" s="56"/>
      <c r="BI3153" s="56"/>
      <c r="BJ3153" s="133"/>
    </row>
    <row r="3154" spans="1:62" ht="13.5" customHeight="1" x14ac:dyDescent="0.35">
      <c r="A3154" s="120"/>
      <c r="B3154" s="19"/>
      <c r="C3154" s="1"/>
      <c r="D3154" s="9"/>
      <c r="E3154" s="1"/>
      <c r="F3154" s="15"/>
      <c r="G3154" s="37"/>
      <c r="H3154" s="5"/>
      <c r="I3154" s="22"/>
      <c r="J3154" s="22"/>
      <c r="K3154" s="22"/>
      <c r="L3154" s="60"/>
      <c r="M3154" s="60"/>
      <c r="N3154" s="60"/>
      <c r="O3154" s="60"/>
      <c r="P3154" s="60"/>
      <c r="Q3154" s="60"/>
      <c r="R3154" s="60"/>
      <c r="S3154" s="60"/>
      <c r="T3154" s="60"/>
      <c r="U3154" s="60"/>
      <c r="V3154" s="60"/>
      <c r="W3154" s="60"/>
      <c r="X3154" s="60"/>
      <c r="Y3154" s="59"/>
      <c r="Z3154" s="20"/>
      <c r="AA3154" s="60"/>
      <c r="AB3154" s="60"/>
      <c r="AC3154" s="60"/>
      <c r="AD3154" s="60"/>
      <c r="AE3154" s="22"/>
      <c r="AF3154" s="22"/>
      <c r="AG3154" s="22"/>
      <c r="AH3154" s="22"/>
      <c r="AI3154" s="22"/>
      <c r="AJ3154" s="22"/>
      <c r="AK3154" s="39"/>
      <c r="AL3154" s="39"/>
      <c r="AM3154" s="39"/>
      <c r="AN3154" s="39"/>
      <c r="AO3154" s="39"/>
      <c r="AP3154" s="39"/>
      <c r="AQ3154" s="39"/>
      <c r="AR3154" s="40"/>
      <c r="AS3154" s="39"/>
      <c r="AT3154" s="40"/>
      <c r="AU3154" s="39"/>
      <c r="AV3154" s="39"/>
      <c r="AW3154" s="39"/>
      <c r="AX3154" s="39"/>
      <c r="AY3154" s="39"/>
      <c r="AZ3154" s="40"/>
      <c r="BA3154" s="39"/>
      <c r="BB3154" s="40"/>
      <c r="BC3154" s="39"/>
      <c r="BD3154" s="40"/>
      <c r="BE3154" s="39"/>
      <c r="BF3154" s="39"/>
      <c r="BG3154" s="39"/>
      <c r="BH3154" s="56"/>
      <c r="BI3154" s="56"/>
      <c r="BJ3154" s="133"/>
    </row>
    <row r="3155" spans="1:62" x14ac:dyDescent="0.3">
      <c r="A3155" s="9"/>
      <c r="B3155" s="76"/>
      <c r="C3155" s="9"/>
      <c r="D3155" s="9"/>
      <c r="E3155" s="9"/>
      <c r="F3155" s="15"/>
      <c r="G3155" s="5"/>
      <c r="H3155" s="5"/>
      <c r="I3155" s="9"/>
      <c r="J3155" s="9"/>
      <c r="K3155" s="9"/>
      <c r="L3155" s="9"/>
      <c r="M3155" s="9"/>
      <c r="N3155" s="9"/>
      <c r="O3155" s="9"/>
      <c r="P3155" s="9"/>
      <c r="Q3155" s="9"/>
      <c r="R3155" s="9"/>
      <c r="S3155" s="9"/>
      <c r="T3155" s="9"/>
      <c r="U3155" s="9"/>
      <c r="V3155" s="9"/>
      <c r="W3155" s="9"/>
      <c r="Y3155" s="17"/>
      <c r="AA3155" s="9"/>
      <c r="AB3155" s="9"/>
      <c r="AC3155" s="9"/>
      <c r="AD3155" s="9"/>
      <c r="AE3155" s="14"/>
      <c r="AF3155" s="14"/>
      <c r="AG3155" s="14"/>
      <c r="AH3155" s="14"/>
      <c r="AI3155" s="14"/>
      <c r="AJ3155" s="14"/>
      <c r="AK3155" s="6"/>
      <c r="AL3155" s="6"/>
      <c r="AM3155" s="6"/>
      <c r="AN3155" s="6"/>
      <c r="AO3155" s="6"/>
      <c r="AP3155" s="6"/>
      <c r="AQ3155" s="6"/>
      <c r="AR3155" s="6"/>
      <c r="AS3155" s="6"/>
      <c r="AT3155" s="6"/>
      <c r="AU3155" s="39"/>
      <c r="AV3155" s="39"/>
      <c r="AW3155" s="6"/>
      <c r="AX3155" s="6"/>
      <c r="AY3155" s="6"/>
      <c r="AZ3155" s="6"/>
      <c r="BA3155" s="6"/>
      <c r="BB3155" s="6"/>
      <c r="BC3155" s="6"/>
      <c r="BD3155" s="6"/>
      <c r="BE3155" s="6"/>
      <c r="BF3155" s="6"/>
      <c r="BG3155" s="6"/>
      <c r="BH3155" s="6"/>
      <c r="BI3155" s="6"/>
      <c r="BJ3155" s="6"/>
    </row>
    <row r="3156" spans="1:62" ht="13.5" customHeight="1" x14ac:dyDescent="0.35">
      <c r="A3156" s="120"/>
      <c r="B3156" s="19"/>
      <c r="C3156" s="1"/>
      <c r="D3156" s="9"/>
      <c r="E3156" s="1"/>
      <c r="F3156" s="15"/>
      <c r="G3156" s="37"/>
      <c r="H3156" s="5"/>
      <c r="I3156" s="22"/>
      <c r="J3156" s="22"/>
      <c r="K3156" s="22"/>
      <c r="L3156" s="60"/>
      <c r="M3156" s="60"/>
      <c r="N3156" s="60"/>
      <c r="O3156" s="60"/>
      <c r="P3156" s="60"/>
      <c r="Q3156" s="60"/>
      <c r="R3156" s="60"/>
      <c r="S3156" s="60"/>
      <c r="T3156" s="60"/>
      <c r="U3156" s="60"/>
      <c r="V3156" s="60"/>
      <c r="W3156" s="60"/>
      <c r="X3156" s="60"/>
      <c r="Y3156" s="59"/>
      <c r="Z3156" s="20"/>
      <c r="AA3156" s="60"/>
      <c r="AB3156" s="60"/>
      <c r="AC3156" s="60"/>
      <c r="AD3156" s="60"/>
      <c r="AE3156" s="22"/>
      <c r="AF3156" s="22"/>
      <c r="AG3156" s="22"/>
      <c r="AH3156" s="22"/>
      <c r="AI3156" s="22"/>
      <c r="AJ3156" s="22"/>
      <c r="AK3156" s="39"/>
      <c r="AL3156" s="39"/>
      <c r="AM3156" s="39"/>
      <c r="AN3156" s="39"/>
      <c r="AO3156" s="39"/>
      <c r="AP3156" s="39"/>
      <c r="AQ3156" s="41"/>
      <c r="AR3156" s="40"/>
      <c r="AS3156" s="39"/>
      <c r="AT3156" s="40"/>
      <c r="AU3156" s="39"/>
      <c r="AV3156" s="39"/>
      <c r="AW3156" s="39"/>
      <c r="AX3156" s="39"/>
      <c r="AY3156" s="39"/>
      <c r="AZ3156" s="40"/>
      <c r="BA3156" s="39"/>
      <c r="BB3156" s="40"/>
      <c r="BC3156" s="39"/>
      <c r="BD3156" s="40"/>
      <c r="BE3156" s="39"/>
      <c r="BF3156" s="39"/>
      <c r="BG3156" s="39"/>
      <c r="BH3156" s="56"/>
      <c r="BI3156" s="56"/>
      <c r="BJ3156" s="137"/>
    </row>
    <row r="3157" spans="1:62" x14ac:dyDescent="0.3">
      <c r="A3157" s="9"/>
      <c r="B3157" s="76"/>
      <c r="C3157" s="9"/>
      <c r="D3157" s="9"/>
      <c r="E3157" s="9"/>
      <c r="F3157" s="15"/>
      <c r="G3157" s="5"/>
      <c r="H3157" s="5"/>
      <c r="I3157" s="9"/>
      <c r="J3157" s="9"/>
      <c r="K3157" s="9"/>
      <c r="L3157" s="9"/>
      <c r="M3157" s="9"/>
      <c r="N3157" s="9"/>
      <c r="O3157" s="9"/>
      <c r="P3157" s="9"/>
      <c r="Q3157" s="9"/>
      <c r="R3157" s="9"/>
      <c r="S3157" s="9"/>
      <c r="T3157" s="9"/>
      <c r="U3157" s="9"/>
      <c r="V3157" s="9"/>
      <c r="W3157" s="9"/>
      <c r="Y3157" s="17"/>
      <c r="AA3157" s="9"/>
      <c r="AB3157" s="9"/>
      <c r="AC3157" s="9"/>
      <c r="AD3157" s="9"/>
      <c r="AE3157" s="14"/>
      <c r="AF3157" s="14"/>
      <c r="AG3157" s="14"/>
      <c r="AH3157" s="14"/>
      <c r="AI3157" s="14"/>
      <c r="AJ3157" s="14"/>
      <c r="AK3157" s="6"/>
      <c r="AL3157" s="6"/>
      <c r="AM3157" s="6"/>
      <c r="AN3157" s="6"/>
      <c r="AO3157" s="6"/>
      <c r="AP3157" s="6"/>
      <c r="AQ3157" s="6"/>
      <c r="AR3157" s="6"/>
      <c r="AS3157" s="6"/>
      <c r="AT3157" s="6"/>
      <c r="AU3157" s="39"/>
      <c r="AV3157" s="39"/>
      <c r="AW3157" s="6"/>
      <c r="AX3157" s="6"/>
      <c r="AY3157" s="6"/>
      <c r="AZ3157" s="6"/>
      <c r="BA3157" s="6"/>
      <c r="BB3157" s="6"/>
      <c r="BC3157" s="6"/>
      <c r="BD3157" s="6"/>
      <c r="BE3157" s="6"/>
      <c r="BF3157" s="6"/>
      <c r="BG3157" s="6"/>
      <c r="BH3157" s="6"/>
      <c r="BI3157" s="6"/>
      <c r="BJ3157" s="6"/>
    </row>
    <row r="3158" spans="1:62" x14ac:dyDescent="0.3">
      <c r="A3158" s="135"/>
      <c r="B3158" s="76"/>
      <c r="C3158" s="9"/>
      <c r="D3158" s="9"/>
      <c r="E3158" s="9"/>
      <c r="F3158" s="15"/>
      <c r="G3158" s="5"/>
      <c r="H3158" s="5"/>
      <c r="I3158" s="9"/>
      <c r="J3158" s="9"/>
      <c r="K3158" s="9"/>
      <c r="L3158" s="9"/>
      <c r="M3158" s="9"/>
      <c r="N3158" s="9"/>
      <c r="O3158" s="9"/>
      <c r="P3158" s="9"/>
      <c r="Q3158" s="9"/>
      <c r="R3158" s="9"/>
      <c r="S3158" s="9"/>
      <c r="T3158" s="9"/>
      <c r="U3158" s="9"/>
      <c r="V3158" s="8"/>
      <c r="W3158" s="8"/>
      <c r="X3158" s="7"/>
      <c r="Y3158" s="18"/>
      <c r="Z3158" s="7"/>
      <c r="AA3158" s="7"/>
      <c r="AB3158" s="7"/>
      <c r="AC3158" s="9"/>
      <c r="AD3158" s="8"/>
      <c r="AE3158" s="14"/>
      <c r="AF3158" s="14"/>
      <c r="AG3158" s="14"/>
      <c r="AH3158" s="14"/>
      <c r="AI3158" s="14"/>
      <c r="AJ3158" s="14"/>
      <c r="AK3158" s="136"/>
      <c r="AL3158" s="6"/>
      <c r="AM3158" s="5"/>
      <c r="AN3158" s="5"/>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row>
    <row r="3159" spans="1:62" x14ac:dyDescent="0.3">
      <c r="A3159" s="9"/>
      <c r="B3159" s="76"/>
      <c r="C3159" s="9"/>
      <c r="D3159" s="9"/>
      <c r="E3159" s="9"/>
      <c r="F3159" s="15"/>
      <c r="G3159" s="5"/>
      <c r="H3159" s="5"/>
      <c r="I3159" s="9"/>
      <c r="J3159" s="9"/>
      <c r="K3159" s="9"/>
      <c r="L3159" s="9"/>
      <c r="M3159" s="9"/>
      <c r="N3159" s="9"/>
      <c r="O3159" s="9"/>
      <c r="P3159" s="9"/>
      <c r="Q3159" s="9"/>
      <c r="R3159" s="9"/>
      <c r="S3159" s="9"/>
      <c r="T3159" s="9"/>
      <c r="U3159" s="9"/>
      <c r="V3159" s="8"/>
      <c r="W3159" s="8"/>
      <c r="X3159" s="7"/>
      <c r="Y3159" s="18"/>
      <c r="Z3159" s="7"/>
      <c r="AA3159" s="7"/>
      <c r="AB3159" s="7"/>
      <c r="AC3159" s="9"/>
      <c r="AD3159" s="8"/>
      <c r="AE3159" s="14"/>
      <c r="AF3159" s="14"/>
      <c r="AG3159" s="14"/>
      <c r="AH3159" s="14"/>
      <c r="AI3159" s="14"/>
      <c r="AJ3159" s="14"/>
      <c r="AK3159" s="5"/>
      <c r="AL3159" s="6"/>
      <c r="AM3159" s="5"/>
      <c r="AN3159" s="5"/>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row>
    <row r="3160" spans="1:62" x14ac:dyDescent="0.3">
      <c r="A3160" s="9"/>
      <c r="B3160" s="76"/>
      <c r="C3160" s="9"/>
      <c r="D3160" s="9"/>
      <c r="E3160" s="9"/>
      <c r="F3160" s="15"/>
      <c r="G3160" s="5"/>
      <c r="H3160" s="5"/>
      <c r="I3160" s="9"/>
      <c r="J3160" s="9"/>
      <c r="K3160" s="9"/>
      <c r="L3160" s="9"/>
      <c r="M3160" s="9"/>
      <c r="N3160" s="9"/>
      <c r="O3160" s="9"/>
      <c r="P3160" s="9"/>
      <c r="Q3160" s="9"/>
      <c r="R3160" s="9"/>
      <c r="S3160" s="9"/>
      <c r="T3160" s="9"/>
      <c r="U3160" s="9"/>
      <c r="V3160" s="8"/>
      <c r="W3160" s="8"/>
      <c r="X3160" s="7"/>
      <c r="Y3160" s="18"/>
      <c r="Z3160" s="7"/>
      <c r="AA3160" s="7"/>
      <c r="AB3160" s="7"/>
      <c r="AC3160" s="9"/>
      <c r="AD3160" s="8"/>
      <c r="AE3160" s="14"/>
      <c r="AF3160" s="14"/>
      <c r="AG3160" s="14"/>
      <c r="AH3160" s="14"/>
      <c r="AI3160" s="14"/>
      <c r="AJ3160" s="14"/>
      <c r="AK3160" s="5"/>
      <c r="AL3160" s="6"/>
      <c r="AM3160" s="5"/>
      <c r="AN3160" s="5"/>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row>
    <row r="3161" spans="1:62" ht="13.5" customHeight="1" x14ac:dyDescent="0.35">
      <c r="A3161" s="120"/>
      <c r="B3161" s="19"/>
      <c r="C3161" s="1"/>
      <c r="D3161" s="9"/>
      <c r="E3161" s="1"/>
      <c r="F3161" s="15"/>
      <c r="G3161" s="37"/>
      <c r="H3161" s="5"/>
      <c r="I3161" s="22"/>
      <c r="J3161" s="22"/>
      <c r="K3161" s="22"/>
      <c r="L3161" s="60"/>
      <c r="M3161" s="60"/>
      <c r="N3161" s="60"/>
      <c r="O3161" s="60"/>
      <c r="P3161" s="60"/>
      <c r="Q3161" s="60"/>
      <c r="R3161" s="60"/>
      <c r="S3161" s="60"/>
      <c r="T3161" s="60"/>
      <c r="U3161" s="60"/>
      <c r="V3161" s="60"/>
      <c r="W3161" s="60"/>
      <c r="X3161" s="60"/>
      <c r="Y3161" s="59"/>
      <c r="Z3161" s="20"/>
      <c r="AA3161" s="60"/>
      <c r="AB3161" s="60"/>
      <c r="AC3161" s="60"/>
      <c r="AD3161" s="60"/>
      <c r="AE3161" s="22"/>
      <c r="AF3161" s="22"/>
      <c r="AG3161" s="22"/>
      <c r="AH3161" s="22"/>
      <c r="AI3161" s="22"/>
      <c r="AJ3161" s="22"/>
      <c r="AK3161" s="39"/>
      <c r="AL3161" s="39"/>
      <c r="AM3161" s="39"/>
      <c r="AN3161" s="39"/>
      <c r="AO3161" s="39"/>
      <c r="AP3161" s="39"/>
      <c r="AQ3161" s="39"/>
      <c r="AR3161" s="40"/>
      <c r="AS3161" s="39"/>
      <c r="AT3161" s="40"/>
      <c r="AU3161" s="39"/>
      <c r="AV3161" s="39"/>
      <c r="AW3161" s="39"/>
      <c r="AX3161" s="39"/>
      <c r="AY3161" s="39"/>
      <c r="AZ3161" s="40"/>
      <c r="BA3161" s="39"/>
      <c r="BB3161" s="40"/>
      <c r="BC3161" s="39"/>
      <c r="BD3161" s="40"/>
      <c r="BE3161" s="39"/>
      <c r="BF3161" s="39"/>
      <c r="BG3161" s="39"/>
      <c r="BH3161" s="56"/>
      <c r="BI3161" s="56"/>
      <c r="BJ3161" s="137"/>
    </row>
    <row r="3162" spans="1:62" ht="13.5" customHeight="1" x14ac:dyDescent="0.35">
      <c r="A3162" s="120"/>
      <c r="B3162" s="76"/>
      <c r="C3162" s="1"/>
      <c r="D3162" s="9"/>
      <c r="E3162" s="1"/>
      <c r="F3162" s="15"/>
      <c r="G3162" s="5"/>
      <c r="H3162" s="5"/>
      <c r="I3162" s="22"/>
      <c r="J3162" s="22"/>
      <c r="K3162" s="22"/>
      <c r="L3162" s="60"/>
      <c r="M3162" s="60"/>
      <c r="N3162" s="60"/>
      <c r="O3162" s="60"/>
      <c r="P3162" s="60"/>
      <c r="Q3162" s="60"/>
      <c r="R3162" s="60"/>
      <c r="S3162" s="60"/>
      <c r="T3162" s="60"/>
      <c r="U3162" s="60"/>
      <c r="V3162" s="60"/>
      <c r="W3162" s="60"/>
      <c r="X3162" s="60"/>
      <c r="Y3162" s="59"/>
      <c r="Z3162" s="20"/>
      <c r="AA3162" s="60"/>
      <c r="AB3162" s="60"/>
      <c r="AC3162" s="60"/>
      <c r="AD3162" s="60"/>
      <c r="AE3162" s="22"/>
      <c r="AF3162" s="22"/>
      <c r="AG3162" s="22"/>
      <c r="AH3162" s="22"/>
      <c r="AI3162" s="22"/>
      <c r="AJ3162" s="22"/>
      <c r="AK3162" s="39"/>
      <c r="AL3162" s="39"/>
      <c r="AM3162" s="39"/>
      <c r="AN3162" s="39"/>
      <c r="AO3162" s="39"/>
      <c r="AP3162" s="39"/>
      <c r="AQ3162" s="39"/>
      <c r="AR3162" s="40"/>
      <c r="AS3162" s="39"/>
      <c r="AT3162" s="40"/>
      <c r="AU3162" s="39"/>
      <c r="AV3162" s="39"/>
      <c r="AW3162" s="39"/>
      <c r="AX3162" s="39"/>
      <c r="AY3162" s="39"/>
      <c r="AZ3162" s="40"/>
      <c r="BA3162" s="39"/>
      <c r="BB3162" s="40"/>
      <c r="BC3162" s="39"/>
      <c r="BD3162" s="40"/>
      <c r="BE3162" s="39"/>
      <c r="BF3162" s="39"/>
      <c r="BG3162" s="39"/>
      <c r="BH3162" s="56"/>
      <c r="BI3162" s="56"/>
      <c r="BJ3162" s="137"/>
    </row>
    <row r="3163" spans="1:62" x14ac:dyDescent="0.3">
      <c r="A3163" s="135"/>
      <c r="B3163" s="76"/>
      <c r="C3163" s="9"/>
      <c r="D3163" s="9"/>
      <c r="E3163" s="9"/>
      <c r="F3163" s="15"/>
      <c r="G3163" s="5"/>
      <c r="H3163" s="5"/>
      <c r="I3163" s="9"/>
      <c r="J3163" s="9"/>
      <c r="K3163" s="9"/>
      <c r="L3163" s="9"/>
      <c r="M3163" s="9"/>
      <c r="N3163" s="9"/>
      <c r="O3163" s="9"/>
      <c r="P3163" s="9"/>
      <c r="Q3163" s="9"/>
      <c r="R3163" s="9"/>
      <c r="S3163" s="9"/>
      <c r="T3163" s="9"/>
      <c r="U3163" s="9"/>
      <c r="V3163" s="8"/>
      <c r="W3163" s="8"/>
      <c r="X3163" s="7"/>
      <c r="Y3163" s="18"/>
      <c r="Z3163" s="7"/>
      <c r="AA3163" s="7"/>
      <c r="AB3163" s="7"/>
      <c r="AC3163" s="9"/>
      <c r="AD3163" s="8"/>
      <c r="AE3163" s="14"/>
      <c r="AF3163" s="14"/>
      <c r="AG3163" s="14"/>
      <c r="AH3163" s="14"/>
      <c r="AI3163" s="14"/>
      <c r="AJ3163" s="14"/>
      <c r="AK3163" s="136"/>
      <c r="AL3163" s="6"/>
      <c r="AM3163" s="5"/>
      <c r="AN3163" s="5"/>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row>
    <row r="3164" spans="1:62" ht="13.5" customHeight="1" x14ac:dyDescent="0.35">
      <c r="A3164" s="120"/>
      <c r="B3164" s="19"/>
      <c r="C3164" s="1"/>
      <c r="D3164" s="9"/>
      <c r="E3164" s="1"/>
      <c r="F3164" s="15"/>
      <c r="G3164" s="37"/>
      <c r="H3164" s="5"/>
      <c r="I3164" s="22"/>
      <c r="J3164" s="22"/>
      <c r="K3164" s="22"/>
      <c r="L3164" s="60"/>
      <c r="M3164" s="60"/>
      <c r="N3164" s="60"/>
      <c r="O3164" s="60"/>
      <c r="P3164" s="60"/>
      <c r="Q3164" s="60"/>
      <c r="R3164" s="60"/>
      <c r="S3164" s="60"/>
      <c r="T3164" s="60"/>
      <c r="U3164" s="60"/>
      <c r="V3164" s="60"/>
      <c r="W3164" s="60"/>
      <c r="X3164" s="60"/>
      <c r="Y3164" s="59"/>
      <c r="Z3164" s="20"/>
      <c r="AA3164" s="60"/>
      <c r="AB3164" s="60"/>
      <c r="AC3164" s="60"/>
      <c r="AD3164" s="60"/>
      <c r="AE3164" s="22"/>
      <c r="AF3164" s="22"/>
      <c r="AG3164" s="22"/>
      <c r="AH3164" s="22"/>
      <c r="AI3164" s="22"/>
      <c r="AJ3164" s="22"/>
      <c r="AK3164" s="39"/>
      <c r="AL3164" s="39"/>
      <c r="AM3164" s="39"/>
      <c r="AN3164" s="39"/>
      <c r="AO3164" s="39"/>
      <c r="AP3164" s="39"/>
      <c r="AQ3164" s="39"/>
      <c r="AR3164" s="40"/>
      <c r="AS3164" s="39"/>
      <c r="AT3164" s="40"/>
      <c r="AU3164" s="39"/>
      <c r="AV3164" s="39"/>
      <c r="AW3164" s="39"/>
      <c r="AX3164" s="39"/>
      <c r="AY3164" s="39"/>
      <c r="AZ3164" s="40"/>
      <c r="BA3164" s="39"/>
      <c r="BB3164" s="40"/>
      <c r="BC3164" s="39"/>
      <c r="BD3164" s="40"/>
      <c r="BE3164" s="39"/>
      <c r="BF3164" s="39"/>
      <c r="BG3164" s="39"/>
      <c r="BH3164" s="56"/>
      <c r="BI3164" s="56"/>
      <c r="BJ3164" s="133"/>
    </row>
    <row r="3165" spans="1:62" x14ac:dyDescent="0.3">
      <c r="A3165" s="135"/>
      <c r="B3165" s="76"/>
      <c r="C3165" s="9"/>
      <c r="D3165" s="9"/>
      <c r="E3165" s="9"/>
      <c r="F3165" s="15"/>
      <c r="G3165" s="5"/>
      <c r="H3165" s="5"/>
      <c r="I3165" s="9"/>
      <c r="J3165" s="9"/>
      <c r="K3165" s="9"/>
      <c r="L3165" s="9"/>
      <c r="M3165" s="9"/>
      <c r="N3165" s="9"/>
      <c r="O3165" s="9"/>
      <c r="P3165" s="9"/>
      <c r="Q3165" s="9"/>
      <c r="R3165" s="9"/>
      <c r="S3165" s="9"/>
      <c r="T3165" s="9"/>
      <c r="U3165" s="9"/>
      <c r="V3165" s="8"/>
      <c r="W3165" s="8"/>
      <c r="X3165" s="7"/>
      <c r="Y3165" s="18"/>
      <c r="Z3165" s="7"/>
      <c r="AA3165" s="7"/>
      <c r="AB3165" s="7"/>
      <c r="AC3165" s="9"/>
      <c r="AD3165" s="8"/>
      <c r="AE3165" s="14"/>
      <c r="AF3165" s="14"/>
      <c r="AG3165" s="14"/>
      <c r="AH3165" s="14"/>
      <c r="AI3165" s="14"/>
      <c r="AJ3165" s="14"/>
      <c r="AK3165" s="136"/>
      <c r="AL3165" s="6"/>
      <c r="AM3165" s="5"/>
      <c r="AN3165" s="5"/>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row>
    <row r="3166" spans="1:62" x14ac:dyDescent="0.3">
      <c r="A3166" s="9"/>
      <c r="B3166" s="76"/>
      <c r="C3166" s="9"/>
      <c r="D3166" s="9"/>
      <c r="E3166" s="9"/>
      <c r="F3166" s="15"/>
      <c r="G3166" s="5"/>
      <c r="H3166" s="5"/>
      <c r="I3166" s="9"/>
      <c r="J3166" s="9"/>
      <c r="K3166" s="9"/>
      <c r="L3166" s="9"/>
      <c r="M3166" s="9"/>
      <c r="N3166" s="9"/>
      <c r="O3166" s="9"/>
      <c r="P3166" s="9"/>
      <c r="Q3166" s="9"/>
      <c r="R3166" s="9"/>
      <c r="S3166" s="9"/>
      <c r="T3166" s="9"/>
      <c r="U3166" s="9"/>
      <c r="V3166" s="8"/>
      <c r="W3166" s="8"/>
      <c r="X3166" s="7"/>
      <c r="Y3166" s="18"/>
      <c r="Z3166" s="7"/>
      <c r="AA3166" s="7"/>
      <c r="AB3166" s="7"/>
      <c r="AC3166" s="9"/>
      <c r="AD3166" s="8"/>
      <c r="AE3166" s="14"/>
      <c r="AF3166" s="14"/>
      <c r="AG3166" s="14"/>
      <c r="AH3166" s="14"/>
      <c r="AI3166" s="14"/>
      <c r="AJ3166" s="14"/>
      <c r="AK3166" s="5"/>
      <c r="AL3166" s="6"/>
      <c r="AM3166" s="5"/>
      <c r="AN3166" s="5"/>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row>
    <row r="3167" spans="1:62" ht="13.5" customHeight="1" x14ac:dyDescent="0.35">
      <c r="A3167" s="120"/>
      <c r="B3167" s="19"/>
      <c r="C3167" s="1"/>
      <c r="D3167" s="9"/>
      <c r="E3167" s="1"/>
      <c r="F3167" s="15"/>
      <c r="G3167" s="37"/>
      <c r="H3167" s="5"/>
      <c r="I3167" s="22"/>
      <c r="J3167" s="22"/>
      <c r="K3167" s="22"/>
      <c r="L3167" s="60"/>
      <c r="M3167" s="60"/>
      <c r="N3167" s="60"/>
      <c r="O3167" s="60"/>
      <c r="P3167" s="60"/>
      <c r="Q3167" s="60"/>
      <c r="R3167" s="60"/>
      <c r="S3167" s="60"/>
      <c r="T3167" s="60"/>
      <c r="U3167" s="60"/>
      <c r="V3167" s="60"/>
      <c r="W3167" s="60"/>
      <c r="X3167" s="60"/>
      <c r="Y3167" s="59"/>
      <c r="Z3167" s="20"/>
      <c r="AA3167" s="60"/>
      <c r="AB3167" s="60"/>
      <c r="AC3167" s="60"/>
      <c r="AD3167" s="60"/>
      <c r="AE3167" s="22"/>
      <c r="AF3167" s="22"/>
      <c r="AG3167" s="22"/>
      <c r="AH3167" s="22"/>
      <c r="AI3167" s="22"/>
      <c r="AJ3167" s="22"/>
      <c r="AK3167" s="39"/>
      <c r="AL3167" s="39"/>
      <c r="AM3167" s="39"/>
      <c r="AN3167" s="39"/>
      <c r="AO3167" s="39"/>
      <c r="AP3167" s="39"/>
      <c r="AQ3167" s="39"/>
      <c r="AR3167" s="40"/>
      <c r="AS3167" s="39"/>
      <c r="AT3167" s="40"/>
      <c r="AU3167" s="39"/>
      <c r="AV3167" s="39"/>
      <c r="AW3167" s="39"/>
      <c r="AX3167" s="39"/>
      <c r="AY3167" s="39"/>
      <c r="AZ3167" s="40"/>
      <c r="BA3167" s="39"/>
      <c r="BB3167" s="40"/>
      <c r="BC3167" s="39"/>
      <c r="BD3167" s="40"/>
      <c r="BE3167" s="39"/>
      <c r="BF3167" s="39"/>
      <c r="BG3167" s="39"/>
      <c r="BH3167" s="56"/>
      <c r="BI3167" s="56"/>
      <c r="BJ3167" s="133"/>
    </row>
    <row r="3168" spans="1:62" ht="13.5" customHeight="1" x14ac:dyDescent="0.35">
      <c r="A3168" s="120"/>
      <c r="B3168" s="19"/>
      <c r="C3168" s="1"/>
      <c r="D3168" s="9"/>
      <c r="E3168" s="1"/>
      <c r="F3168" s="15"/>
      <c r="G3168" s="37"/>
      <c r="H3168" s="5"/>
      <c r="I3168" s="22"/>
      <c r="J3168" s="22"/>
      <c r="K3168" s="22"/>
      <c r="L3168" s="60"/>
      <c r="M3168" s="60"/>
      <c r="N3168" s="60"/>
      <c r="O3168" s="60"/>
      <c r="P3168" s="60"/>
      <c r="Q3168" s="60"/>
      <c r="R3168" s="60"/>
      <c r="S3168" s="60"/>
      <c r="T3168" s="60"/>
      <c r="U3168" s="60"/>
      <c r="V3168" s="60"/>
      <c r="W3168" s="60"/>
      <c r="X3168" s="60"/>
      <c r="Y3168" s="59"/>
      <c r="Z3168" s="20"/>
      <c r="AA3168" s="60"/>
      <c r="AB3168" s="60"/>
      <c r="AC3168" s="60"/>
      <c r="AD3168" s="60"/>
      <c r="AE3168" s="22"/>
      <c r="AF3168" s="22"/>
      <c r="AG3168" s="22"/>
      <c r="AH3168" s="22"/>
      <c r="AI3168" s="22"/>
      <c r="AJ3168" s="22"/>
      <c r="AK3168" s="39"/>
      <c r="AL3168" s="39"/>
      <c r="AM3168" s="39"/>
      <c r="AN3168" s="39"/>
      <c r="AO3168" s="39"/>
      <c r="AP3168" s="39"/>
      <c r="AQ3168" s="39"/>
      <c r="AR3168" s="40"/>
      <c r="AS3168" s="39"/>
      <c r="AT3168" s="40"/>
      <c r="AU3168" s="39"/>
      <c r="AV3168" s="39"/>
      <c r="AW3168" s="39"/>
      <c r="AX3168" s="39"/>
      <c r="AY3168" s="39"/>
      <c r="AZ3168" s="40"/>
      <c r="BA3168" s="39"/>
      <c r="BB3168" s="40"/>
      <c r="BC3168" s="39"/>
      <c r="BD3168" s="40"/>
      <c r="BE3168" s="39"/>
      <c r="BF3168" s="39"/>
      <c r="BG3168" s="39"/>
      <c r="BH3168" s="56"/>
      <c r="BI3168" s="56"/>
      <c r="BJ3168" s="133"/>
    </row>
    <row r="3169" spans="1:62" ht="13.5" customHeight="1" x14ac:dyDescent="0.35">
      <c r="A3169" s="120"/>
      <c r="B3169" s="19"/>
      <c r="C3169" s="1"/>
      <c r="D3169" s="9"/>
      <c r="E3169" s="1"/>
      <c r="F3169" s="15"/>
      <c r="G3169" s="37"/>
      <c r="H3169" s="5"/>
      <c r="I3169" s="22"/>
      <c r="J3169" s="22"/>
      <c r="K3169" s="22"/>
      <c r="L3169" s="60"/>
      <c r="M3169" s="60"/>
      <c r="N3169" s="60"/>
      <c r="O3169" s="60"/>
      <c r="P3169" s="60"/>
      <c r="Q3169" s="60"/>
      <c r="R3169" s="60"/>
      <c r="S3169" s="60"/>
      <c r="T3169" s="60"/>
      <c r="U3169" s="60"/>
      <c r="V3169" s="60"/>
      <c r="W3169" s="60"/>
      <c r="X3169" s="60"/>
      <c r="Y3169" s="59"/>
      <c r="Z3169" s="20"/>
      <c r="AA3169" s="60"/>
      <c r="AB3169" s="60"/>
      <c r="AC3169" s="60"/>
      <c r="AD3169" s="60"/>
      <c r="AE3169" s="22"/>
      <c r="AF3169" s="22"/>
      <c r="AG3169" s="22"/>
      <c r="AH3169" s="22"/>
      <c r="AI3169" s="22"/>
      <c r="AJ3169" s="22"/>
      <c r="AK3169" s="39"/>
      <c r="AL3169" s="39"/>
      <c r="AM3169" s="39"/>
      <c r="AN3169" s="39"/>
      <c r="AO3169" s="39"/>
      <c r="AP3169" s="39"/>
      <c r="AQ3169" s="39"/>
      <c r="AR3169" s="40"/>
      <c r="AS3169" s="39"/>
      <c r="AT3169" s="40"/>
      <c r="AU3169" s="39"/>
      <c r="AV3169" s="39"/>
      <c r="AW3169" s="39"/>
      <c r="AX3169" s="39"/>
      <c r="AY3169" s="39"/>
      <c r="AZ3169" s="40"/>
      <c r="BA3169" s="39"/>
      <c r="BB3169" s="40"/>
      <c r="BC3169" s="39"/>
      <c r="BD3169" s="40"/>
      <c r="BE3169" s="39"/>
      <c r="BF3169" s="39"/>
      <c r="BG3169" s="39"/>
      <c r="BH3169" s="56"/>
      <c r="BI3169" s="56"/>
      <c r="BJ3169" s="133"/>
    </row>
    <row r="3170" spans="1:62" ht="13.5" customHeight="1" x14ac:dyDescent="0.35">
      <c r="A3170" s="120"/>
      <c r="B3170" s="19"/>
      <c r="C3170" s="1"/>
      <c r="D3170" s="9"/>
      <c r="E3170" s="1"/>
      <c r="F3170" s="15"/>
      <c r="G3170" s="37"/>
      <c r="H3170" s="5"/>
      <c r="I3170" s="22"/>
      <c r="J3170" s="22"/>
      <c r="K3170" s="22"/>
      <c r="L3170" s="60"/>
      <c r="M3170" s="60"/>
      <c r="N3170" s="60"/>
      <c r="O3170" s="60"/>
      <c r="P3170" s="60"/>
      <c r="Q3170" s="60"/>
      <c r="R3170" s="60"/>
      <c r="S3170" s="60"/>
      <c r="T3170" s="60"/>
      <c r="U3170" s="60"/>
      <c r="V3170" s="60"/>
      <c r="W3170" s="60"/>
      <c r="X3170" s="60"/>
      <c r="Y3170" s="59"/>
      <c r="Z3170" s="20"/>
      <c r="AA3170" s="60"/>
      <c r="AB3170" s="60"/>
      <c r="AC3170" s="60"/>
      <c r="AD3170" s="60"/>
      <c r="AE3170" s="22"/>
      <c r="AF3170" s="22"/>
      <c r="AG3170" s="22"/>
      <c r="AH3170" s="22"/>
      <c r="AI3170" s="22"/>
      <c r="AJ3170" s="22"/>
      <c r="AK3170" s="39"/>
      <c r="AL3170" s="39"/>
      <c r="AM3170" s="39"/>
      <c r="AN3170" s="39"/>
      <c r="AO3170" s="39"/>
      <c r="AP3170" s="39"/>
      <c r="AQ3170" s="39"/>
      <c r="AR3170" s="40"/>
      <c r="AS3170" s="39"/>
      <c r="AT3170" s="40"/>
      <c r="AU3170" s="39"/>
      <c r="AV3170" s="39"/>
      <c r="AW3170" s="39"/>
      <c r="AX3170" s="39"/>
      <c r="AY3170" s="39"/>
      <c r="AZ3170" s="40"/>
      <c r="BA3170" s="39"/>
      <c r="BB3170" s="40"/>
      <c r="BC3170" s="39"/>
      <c r="BD3170" s="40"/>
      <c r="BE3170" s="39"/>
      <c r="BF3170" s="39"/>
      <c r="BG3170" s="39"/>
      <c r="BH3170" s="56"/>
      <c r="BI3170" s="56"/>
      <c r="BJ3170" s="133"/>
    </row>
    <row r="3171" spans="1:62" ht="15" x14ac:dyDescent="0.35">
      <c r="A3171" s="9"/>
      <c r="B3171" s="76"/>
      <c r="C3171" s="9"/>
      <c r="D3171" s="9"/>
      <c r="E3171" s="9"/>
      <c r="F3171" s="15"/>
      <c r="G3171" s="5"/>
      <c r="H3171" s="5"/>
      <c r="I3171" s="9"/>
      <c r="J3171" s="9"/>
      <c r="K3171" s="9"/>
      <c r="L3171" s="9"/>
      <c r="M3171" s="9"/>
      <c r="N3171" s="9"/>
      <c r="O3171" s="9"/>
      <c r="P3171" s="9"/>
      <c r="Q3171" s="9"/>
      <c r="R3171" s="9"/>
      <c r="S3171" s="9"/>
      <c r="T3171" s="9"/>
      <c r="U3171" s="9"/>
      <c r="V3171" s="9"/>
      <c r="W3171" s="9"/>
      <c r="Y3171" s="17"/>
      <c r="AA3171" s="9"/>
      <c r="AB3171" s="9"/>
      <c r="AC3171" s="9"/>
      <c r="AD3171" s="9"/>
      <c r="AE3171" s="14"/>
      <c r="AF3171" s="14"/>
      <c r="AG3171" s="14"/>
      <c r="AH3171" s="14"/>
      <c r="AI3171" s="14"/>
      <c r="AJ3171" s="14"/>
      <c r="AK3171" s="6"/>
      <c r="AL3171" s="6"/>
      <c r="AM3171" s="6"/>
      <c r="AN3171" s="6"/>
      <c r="AO3171" s="6"/>
      <c r="AP3171" s="6"/>
      <c r="AQ3171" s="6"/>
      <c r="AR3171" s="6"/>
      <c r="AS3171" s="6"/>
      <c r="AT3171" s="6"/>
      <c r="AU3171" s="39"/>
      <c r="AV3171" s="39"/>
      <c r="AW3171" s="6"/>
      <c r="AX3171" s="6"/>
      <c r="AY3171" s="6"/>
      <c r="AZ3171" s="6"/>
      <c r="BA3171" s="6"/>
      <c r="BB3171" s="6"/>
      <c r="BC3171" s="6"/>
      <c r="BD3171" s="6"/>
      <c r="BE3171" s="6"/>
      <c r="BF3171" s="6"/>
      <c r="BG3171" s="6"/>
      <c r="BH3171" s="6"/>
      <c r="BI3171" s="6"/>
      <c r="BJ3171" s="137"/>
    </row>
    <row r="3172" spans="1:62" ht="13.5" customHeight="1" x14ac:dyDescent="0.35">
      <c r="A3172" s="120"/>
      <c r="B3172" s="76"/>
      <c r="C3172" s="1"/>
      <c r="D3172" s="9"/>
      <c r="E3172" s="1"/>
      <c r="F3172" s="15"/>
      <c r="G3172" s="5"/>
      <c r="H3172" s="5"/>
      <c r="I3172" s="22"/>
      <c r="J3172" s="22"/>
      <c r="K3172" s="22"/>
      <c r="L3172" s="60"/>
      <c r="M3172" s="60"/>
      <c r="N3172" s="60"/>
      <c r="O3172" s="60"/>
      <c r="P3172" s="60"/>
      <c r="Q3172" s="60"/>
      <c r="R3172" s="60"/>
      <c r="S3172" s="60"/>
      <c r="T3172" s="60"/>
      <c r="U3172" s="60"/>
      <c r="V3172" s="60"/>
      <c r="W3172" s="60"/>
      <c r="X3172" s="60"/>
      <c r="Y3172" s="59"/>
      <c r="Z3172" s="20"/>
      <c r="AA3172" s="60"/>
      <c r="AB3172" s="60"/>
      <c r="AC3172" s="60"/>
      <c r="AD3172" s="60"/>
      <c r="AE3172" s="22"/>
      <c r="AF3172" s="22"/>
      <c r="AG3172" s="22"/>
      <c r="AH3172" s="22"/>
      <c r="AI3172" s="22"/>
      <c r="AJ3172" s="22"/>
      <c r="AK3172" s="39"/>
      <c r="AL3172" s="39"/>
      <c r="AM3172" s="39"/>
      <c r="AN3172" s="39"/>
      <c r="AO3172" s="39"/>
      <c r="AP3172" s="39"/>
      <c r="AQ3172" s="39"/>
      <c r="AR3172" s="40"/>
      <c r="AS3172" s="39"/>
      <c r="AT3172" s="40"/>
      <c r="AU3172" s="39"/>
      <c r="AV3172" s="39"/>
      <c r="AW3172" s="39"/>
      <c r="AX3172" s="39"/>
      <c r="AY3172" s="39"/>
      <c r="AZ3172" s="40"/>
      <c r="BA3172" s="39"/>
      <c r="BB3172" s="40"/>
      <c r="BC3172" s="39"/>
      <c r="BD3172" s="40"/>
      <c r="BE3172" s="39"/>
      <c r="BF3172" s="39"/>
      <c r="BG3172" s="39"/>
      <c r="BH3172" s="56"/>
      <c r="BI3172" s="56"/>
      <c r="BJ3172" s="133"/>
    </row>
    <row r="3173" spans="1:62" x14ac:dyDescent="0.3">
      <c r="A3173" s="9"/>
      <c r="B3173" s="76"/>
      <c r="C3173" s="9"/>
      <c r="D3173" s="9"/>
      <c r="E3173" s="9"/>
      <c r="F3173" s="15"/>
      <c r="G3173" s="5"/>
      <c r="H3173" s="5"/>
      <c r="I3173" s="9"/>
      <c r="J3173" s="9"/>
      <c r="K3173" s="9"/>
      <c r="L3173" s="9"/>
      <c r="M3173" s="9"/>
      <c r="N3173" s="9"/>
      <c r="O3173" s="9"/>
      <c r="P3173" s="9"/>
      <c r="Q3173" s="9"/>
      <c r="R3173" s="9"/>
      <c r="S3173" s="9"/>
      <c r="T3173" s="9"/>
      <c r="U3173" s="9"/>
      <c r="V3173" s="8"/>
      <c r="W3173" s="8"/>
      <c r="X3173" s="7"/>
      <c r="Y3173" s="18"/>
      <c r="Z3173" s="7"/>
      <c r="AA3173" s="7"/>
      <c r="AB3173" s="7"/>
      <c r="AC3173" s="9"/>
      <c r="AD3173" s="8"/>
      <c r="AE3173" s="14"/>
      <c r="AF3173" s="14"/>
      <c r="AG3173" s="14"/>
      <c r="AH3173" s="14"/>
      <c r="AI3173" s="14"/>
      <c r="AJ3173" s="14"/>
      <c r="AK3173" s="5"/>
      <c r="AL3173" s="6"/>
      <c r="AM3173" s="5"/>
      <c r="AN3173" s="5"/>
      <c r="AO3173" s="6"/>
      <c r="AP3173" s="6"/>
      <c r="AQ3173" s="6"/>
      <c r="AR3173" s="6"/>
      <c r="AS3173" s="6"/>
      <c r="AT3173" s="6"/>
      <c r="AU3173" s="39"/>
      <c r="AV3173" s="39"/>
      <c r="AW3173" s="6"/>
      <c r="AX3173" s="6"/>
      <c r="AY3173" s="6"/>
      <c r="AZ3173" s="6"/>
      <c r="BA3173" s="6"/>
      <c r="BB3173" s="6"/>
      <c r="BC3173" s="6"/>
      <c r="BD3173" s="6"/>
      <c r="BE3173" s="6"/>
      <c r="BF3173" s="6"/>
      <c r="BG3173" s="6"/>
      <c r="BH3173" s="6"/>
      <c r="BI3173" s="6"/>
      <c r="BJ3173" s="6"/>
    </row>
    <row r="3174" spans="1:62" ht="13.5" customHeight="1" x14ac:dyDescent="0.35">
      <c r="A3174" s="120"/>
      <c r="B3174" s="19"/>
      <c r="C3174" s="1"/>
      <c r="D3174" s="9"/>
      <c r="E3174" s="1"/>
      <c r="F3174" s="15"/>
      <c r="G3174" s="37"/>
      <c r="H3174" s="5"/>
      <c r="I3174" s="22"/>
      <c r="J3174" s="22"/>
      <c r="K3174" s="22"/>
      <c r="L3174" s="60"/>
      <c r="M3174" s="60"/>
      <c r="N3174" s="60"/>
      <c r="O3174" s="60"/>
      <c r="P3174" s="60"/>
      <c r="Q3174" s="60"/>
      <c r="R3174" s="60"/>
      <c r="S3174" s="60"/>
      <c r="T3174" s="60"/>
      <c r="U3174" s="60"/>
      <c r="V3174" s="60"/>
      <c r="W3174" s="60"/>
      <c r="X3174" s="60"/>
      <c r="Y3174" s="59"/>
      <c r="Z3174" s="20"/>
      <c r="AA3174" s="60"/>
      <c r="AB3174" s="60"/>
      <c r="AC3174" s="60"/>
      <c r="AD3174" s="60"/>
      <c r="AE3174" s="22"/>
      <c r="AF3174" s="22"/>
      <c r="AG3174" s="22"/>
      <c r="AH3174" s="22"/>
      <c r="AI3174" s="22"/>
      <c r="AJ3174" s="22"/>
      <c r="AK3174" s="39"/>
      <c r="AL3174" s="39"/>
      <c r="AM3174" s="39"/>
      <c r="AN3174" s="39"/>
      <c r="AO3174" s="39"/>
      <c r="AP3174" s="39"/>
      <c r="AQ3174" s="39"/>
      <c r="AR3174" s="40"/>
      <c r="AS3174" s="39"/>
      <c r="AT3174" s="40"/>
      <c r="AU3174" s="39"/>
      <c r="AV3174" s="39"/>
      <c r="AW3174" s="39"/>
      <c r="AX3174" s="39"/>
      <c r="AY3174" s="39"/>
      <c r="AZ3174" s="40"/>
      <c r="BA3174" s="39"/>
      <c r="BB3174" s="40"/>
      <c r="BC3174" s="39"/>
      <c r="BD3174" s="40"/>
      <c r="BE3174" s="39"/>
      <c r="BF3174" s="39"/>
      <c r="BG3174" s="39"/>
      <c r="BH3174" s="56"/>
      <c r="BI3174" s="56"/>
      <c r="BJ3174" s="133"/>
    </row>
    <row r="3175" spans="1:62" ht="13.5" customHeight="1" x14ac:dyDescent="0.35">
      <c r="A3175" s="120"/>
      <c r="B3175" s="19"/>
      <c r="C3175" s="1"/>
      <c r="D3175" s="9"/>
      <c r="E3175" s="1"/>
      <c r="F3175" s="15"/>
      <c r="G3175" s="37"/>
      <c r="H3175" s="5"/>
      <c r="I3175" s="22"/>
      <c r="J3175" s="22"/>
      <c r="K3175" s="22"/>
      <c r="L3175" s="60"/>
      <c r="M3175" s="60"/>
      <c r="N3175" s="60"/>
      <c r="O3175" s="60"/>
      <c r="P3175" s="60"/>
      <c r="Q3175" s="60"/>
      <c r="R3175" s="60"/>
      <c r="S3175" s="60"/>
      <c r="T3175" s="60"/>
      <c r="U3175" s="60"/>
      <c r="V3175" s="60"/>
      <c r="W3175" s="60"/>
      <c r="X3175" s="60"/>
      <c r="Y3175" s="59"/>
      <c r="Z3175" s="20"/>
      <c r="AA3175" s="60"/>
      <c r="AB3175" s="60"/>
      <c r="AC3175" s="60"/>
      <c r="AD3175" s="60"/>
      <c r="AE3175" s="22"/>
      <c r="AF3175" s="22"/>
      <c r="AG3175" s="22"/>
      <c r="AH3175" s="22"/>
      <c r="AI3175" s="22"/>
      <c r="AJ3175" s="22"/>
      <c r="AK3175" s="39"/>
      <c r="AL3175" s="39"/>
      <c r="AM3175" s="39"/>
      <c r="AN3175" s="39"/>
      <c r="AO3175" s="39"/>
      <c r="AP3175" s="39"/>
      <c r="AQ3175" s="39"/>
      <c r="AR3175" s="40"/>
      <c r="AS3175" s="39"/>
      <c r="AT3175" s="40"/>
      <c r="AU3175" s="39"/>
      <c r="AV3175" s="39"/>
      <c r="AW3175" s="39"/>
      <c r="AX3175" s="39"/>
      <c r="AY3175" s="39"/>
      <c r="AZ3175" s="40"/>
      <c r="BA3175" s="39"/>
      <c r="BB3175" s="40"/>
      <c r="BC3175" s="39"/>
      <c r="BD3175" s="40"/>
      <c r="BE3175" s="39"/>
      <c r="BF3175" s="39"/>
      <c r="BG3175" s="39"/>
      <c r="BH3175" s="56"/>
      <c r="BI3175" s="56"/>
      <c r="BJ3175" s="133"/>
    </row>
    <row r="3176" spans="1:62" x14ac:dyDescent="0.3">
      <c r="A3176" s="135"/>
      <c r="B3176" s="76"/>
      <c r="C3176" s="9"/>
      <c r="D3176" s="9"/>
      <c r="E3176" s="9"/>
      <c r="F3176" s="15"/>
      <c r="G3176" s="5"/>
      <c r="H3176" s="5"/>
      <c r="I3176" s="9"/>
      <c r="J3176" s="9"/>
      <c r="K3176" s="9"/>
      <c r="L3176" s="9"/>
      <c r="M3176" s="9"/>
      <c r="N3176" s="9"/>
      <c r="O3176" s="9"/>
      <c r="P3176" s="9"/>
      <c r="Q3176" s="9"/>
      <c r="R3176" s="9"/>
      <c r="S3176" s="9"/>
      <c r="T3176" s="9"/>
      <c r="U3176" s="9"/>
      <c r="V3176" s="8"/>
      <c r="W3176" s="8"/>
      <c r="X3176" s="7"/>
      <c r="Y3176" s="18"/>
      <c r="Z3176" s="7"/>
      <c r="AA3176" s="7"/>
      <c r="AB3176" s="7"/>
      <c r="AC3176" s="9"/>
      <c r="AD3176" s="8"/>
      <c r="AE3176" s="14"/>
      <c r="AF3176" s="14"/>
      <c r="AG3176" s="14"/>
      <c r="AH3176" s="14"/>
      <c r="AI3176" s="14"/>
      <c r="AJ3176" s="14"/>
      <c r="AK3176" s="136"/>
      <c r="AL3176" s="6"/>
      <c r="AM3176" s="5"/>
      <c r="AN3176" s="5"/>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row>
    <row r="3177" spans="1:62" ht="13.5" customHeight="1" x14ac:dyDescent="0.35">
      <c r="A3177" s="120"/>
      <c r="B3177" s="76"/>
      <c r="C3177" s="1"/>
      <c r="D3177" s="9"/>
      <c r="E3177" s="1"/>
      <c r="F3177" s="15"/>
      <c r="G3177" s="5"/>
      <c r="H3177" s="5"/>
      <c r="I3177" s="22"/>
      <c r="J3177" s="22"/>
      <c r="K3177" s="22"/>
      <c r="L3177" s="60"/>
      <c r="M3177" s="60"/>
      <c r="N3177" s="60"/>
      <c r="O3177" s="60"/>
      <c r="P3177" s="60"/>
      <c r="Q3177" s="60"/>
      <c r="R3177" s="60"/>
      <c r="S3177" s="60"/>
      <c r="T3177" s="60"/>
      <c r="U3177" s="60"/>
      <c r="V3177" s="60"/>
      <c r="W3177" s="60"/>
      <c r="X3177" s="60"/>
      <c r="Y3177" s="59"/>
      <c r="Z3177" s="20"/>
      <c r="AA3177" s="60"/>
      <c r="AB3177" s="60"/>
      <c r="AC3177" s="60"/>
      <c r="AD3177" s="60"/>
      <c r="AE3177" s="22"/>
      <c r="AF3177" s="22"/>
      <c r="AG3177" s="22"/>
      <c r="AH3177" s="22"/>
      <c r="AI3177" s="22"/>
      <c r="AJ3177" s="22"/>
      <c r="AK3177" s="39"/>
      <c r="AL3177" s="39"/>
      <c r="AM3177" s="39"/>
      <c r="AN3177" s="39"/>
      <c r="AO3177" s="39"/>
      <c r="AP3177" s="39"/>
      <c r="AQ3177" s="39"/>
      <c r="AR3177" s="40"/>
      <c r="AS3177" s="39"/>
      <c r="AT3177" s="40"/>
      <c r="AU3177" s="39"/>
      <c r="AV3177" s="39"/>
      <c r="AW3177" s="39"/>
      <c r="AX3177" s="39"/>
      <c r="AY3177" s="39"/>
      <c r="AZ3177" s="40"/>
      <c r="BA3177" s="39"/>
      <c r="BB3177" s="40"/>
      <c r="BC3177" s="39"/>
      <c r="BD3177" s="40"/>
      <c r="BE3177" s="39"/>
      <c r="BF3177" s="39"/>
      <c r="BG3177" s="39"/>
      <c r="BH3177" s="56"/>
      <c r="BI3177" s="56"/>
      <c r="BJ3177" s="133"/>
    </row>
    <row r="3178" spans="1:62" ht="13.5" customHeight="1" x14ac:dyDescent="0.35">
      <c r="A3178" s="120"/>
      <c r="B3178" s="76"/>
      <c r="C3178" s="1"/>
      <c r="D3178" s="9"/>
      <c r="E3178" s="1"/>
      <c r="F3178" s="15"/>
      <c r="G3178" s="5"/>
      <c r="H3178" s="5"/>
      <c r="I3178" s="22"/>
      <c r="J3178" s="22"/>
      <c r="K3178" s="22"/>
      <c r="L3178" s="60"/>
      <c r="M3178" s="60"/>
      <c r="N3178" s="60"/>
      <c r="O3178" s="60"/>
      <c r="P3178" s="60"/>
      <c r="Q3178" s="60"/>
      <c r="R3178" s="60"/>
      <c r="S3178" s="60"/>
      <c r="T3178" s="60"/>
      <c r="U3178" s="60"/>
      <c r="V3178" s="60"/>
      <c r="W3178" s="60"/>
      <c r="X3178" s="60"/>
      <c r="Y3178" s="59"/>
      <c r="Z3178" s="20"/>
      <c r="AA3178" s="60"/>
      <c r="AB3178" s="60"/>
      <c r="AC3178" s="60"/>
      <c r="AD3178" s="60"/>
      <c r="AE3178" s="22"/>
      <c r="AF3178" s="22"/>
      <c r="AG3178" s="22"/>
      <c r="AH3178" s="22"/>
      <c r="AI3178" s="22"/>
      <c r="AJ3178" s="22"/>
      <c r="AK3178" s="39"/>
      <c r="AL3178" s="39"/>
      <c r="AM3178" s="39"/>
      <c r="AN3178" s="39"/>
      <c r="AO3178" s="39"/>
      <c r="AP3178" s="39"/>
      <c r="AQ3178" s="39"/>
      <c r="AR3178" s="40"/>
      <c r="AS3178" s="39"/>
      <c r="AT3178" s="40"/>
      <c r="AU3178" s="39"/>
      <c r="AV3178" s="39"/>
      <c r="AW3178" s="39"/>
      <c r="AX3178" s="39"/>
      <c r="AY3178" s="39"/>
      <c r="AZ3178" s="40"/>
      <c r="BA3178" s="39"/>
      <c r="BB3178" s="40"/>
      <c r="BC3178" s="39"/>
      <c r="BD3178" s="40"/>
      <c r="BE3178" s="39"/>
      <c r="BF3178" s="39"/>
      <c r="BG3178" s="39"/>
      <c r="BH3178" s="56"/>
      <c r="BI3178" s="56"/>
      <c r="BJ3178" s="133"/>
    </row>
    <row r="3179" spans="1:62" ht="13.5" customHeight="1" x14ac:dyDescent="0.35">
      <c r="A3179" s="135"/>
      <c r="B3179" s="76"/>
      <c r="C3179" s="9"/>
      <c r="D3179" s="9"/>
      <c r="E3179" s="9"/>
      <c r="F3179" s="15"/>
      <c r="G3179" s="5"/>
      <c r="H3179" s="5"/>
      <c r="I3179" s="9"/>
      <c r="J3179" s="9"/>
      <c r="K3179" s="9"/>
      <c r="L3179" s="9"/>
      <c r="M3179" s="9"/>
      <c r="N3179" s="9"/>
      <c r="O3179" s="9"/>
      <c r="P3179" s="9"/>
      <c r="Q3179" s="9"/>
      <c r="R3179" s="9"/>
      <c r="S3179" s="9"/>
      <c r="T3179" s="9"/>
      <c r="U3179" s="9"/>
      <c r="V3179" s="9"/>
      <c r="W3179" s="9"/>
      <c r="Y3179" s="17"/>
      <c r="AA3179" s="9"/>
      <c r="AB3179" s="9"/>
      <c r="AC3179" s="9"/>
      <c r="AD3179" s="9"/>
      <c r="AE3179" s="14"/>
      <c r="AF3179" s="14"/>
      <c r="AG3179" s="14"/>
      <c r="AH3179" s="14"/>
      <c r="AI3179" s="14"/>
      <c r="AJ3179" s="14"/>
      <c r="AK3179" s="6"/>
      <c r="AL3179" s="6"/>
      <c r="AM3179" s="6"/>
      <c r="AN3179" s="6"/>
      <c r="AO3179" s="6"/>
      <c r="AP3179" s="6"/>
      <c r="AQ3179" s="6"/>
      <c r="AR3179" s="6"/>
      <c r="AS3179" s="6"/>
      <c r="AT3179" s="6"/>
      <c r="AU3179" s="39"/>
      <c r="AV3179" s="39"/>
      <c r="AW3179" s="6"/>
      <c r="AX3179" s="6"/>
      <c r="AY3179" s="6"/>
      <c r="AZ3179" s="6"/>
      <c r="BA3179" s="6"/>
      <c r="BB3179" s="6"/>
      <c r="BC3179" s="6"/>
      <c r="BD3179" s="6"/>
      <c r="BE3179" s="6"/>
      <c r="BF3179" s="6"/>
      <c r="BG3179" s="6"/>
      <c r="BH3179" s="6"/>
      <c r="BI3179" s="6"/>
      <c r="BJ3179" s="137"/>
    </row>
    <row r="3180" spans="1:62" x14ac:dyDescent="0.3">
      <c r="A3180" s="9"/>
      <c r="B3180" s="76"/>
      <c r="C3180" s="9"/>
      <c r="D3180" s="9"/>
      <c r="E3180" s="9"/>
      <c r="F3180" s="15"/>
      <c r="G3180" s="5"/>
      <c r="H3180" s="5"/>
      <c r="I3180" s="9"/>
      <c r="J3180" s="9"/>
      <c r="K3180" s="9"/>
      <c r="L3180" s="9"/>
      <c r="M3180" s="9"/>
      <c r="N3180" s="9"/>
      <c r="O3180" s="9"/>
      <c r="P3180" s="9"/>
      <c r="Q3180" s="9"/>
      <c r="R3180" s="9"/>
      <c r="S3180" s="9"/>
      <c r="T3180" s="9"/>
      <c r="U3180" s="9"/>
      <c r="V3180" s="9"/>
      <c r="W3180" s="9"/>
      <c r="Y3180" s="17"/>
      <c r="AA3180" s="9"/>
      <c r="AB3180" s="9"/>
      <c r="AC3180" s="9"/>
      <c r="AD3180" s="9"/>
      <c r="AE3180" s="14"/>
      <c r="AF3180" s="14"/>
      <c r="AG3180" s="14"/>
      <c r="AH3180" s="14"/>
      <c r="AI3180" s="14"/>
      <c r="AJ3180" s="14"/>
      <c r="AK3180" s="6"/>
      <c r="AL3180" s="6"/>
      <c r="AM3180" s="6"/>
      <c r="AN3180" s="6"/>
      <c r="AO3180" s="6"/>
      <c r="AP3180" s="6"/>
      <c r="AQ3180" s="6"/>
      <c r="AR3180" s="6"/>
      <c r="AS3180" s="6"/>
      <c r="AT3180" s="6"/>
      <c r="AU3180" s="39"/>
      <c r="AV3180" s="39"/>
      <c r="AW3180" s="6"/>
      <c r="AX3180" s="6"/>
      <c r="AY3180" s="6"/>
      <c r="AZ3180" s="6"/>
      <c r="BA3180" s="6"/>
      <c r="BB3180" s="6"/>
      <c r="BC3180" s="6"/>
      <c r="BD3180" s="6"/>
      <c r="BE3180" s="6"/>
      <c r="BF3180" s="6"/>
      <c r="BG3180" s="6"/>
      <c r="BH3180" s="6"/>
      <c r="BI3180" s="6"/>
      <c r="BJ3180" s="6"/>
    </row>
    <row r="3181" spans="1:62" x14ac:dyDescent="0.3">
      <c r="A3181" s="135"/>
      <c r="B3181" s="76"/>
      <c r="C3181" s="9"/>
      <c r="D3181" s="9"/>
      <c r="E3181" s="9"/>
      <c r="F3181" s="15"/>
      <c r="G3181" s="5"/>
      <c r="H3181" s="5"/>
      <c r="I3181" s="9"/>
      <c r="J3181" s="9"/>
      <c r="K3181" s="9"/>
      <c r="L3181" s="9"/>
      <c r="M3181" s="9"/>
      <c r="N3181" s="9"/>
      <c r="O3181" s="9"/>
      <c r="P3181" s="9"/>
      <c r="Q3181" s="9"/>
      <c r="R3181" s="9"/>
      <c r="S3181" s="9"/>
      <c r="T3181" s="9"/>
      <c r="U3181" s="9"/>
      <c r="V3181" s="8"/>
      <c r="W3181" s="8"/>
      <c r="X3181" s="7"/>
      <c r="Y3181" s="18"/>
      <c r="Z3181" s="7"/>
      <c r="AA3181" s="7"/>
      <c r="AB3181" s="7"/>
      <c r="AC3181" s="9"/>
      <c r="AD3181" s="8"/>
      <c r="AE3181" s="14"/>
      <c r="AF3181" s="14"/>
      <c r="AG3181" s="14"/>
      <c r="AH3181" s="14"/>
      <c r="AI3181" s="14"/>
      <c r="AJ3181" s="14"/>
      <c r="AK3181" s="136"/>
      <c r="AL3181" s="6"/>
      <c r="AM3181" s="5"/>
      <c r="AN3181" s="5"/>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row>
    <row r="3182" spans="1:62" ht="13.5" customHeight="1" x14ac:dyDescent="0.35">
      <c r="A3182" s="120"/>
      <c r="B3182" s="19"/>
      <c r="C3182" s="1"/>
      <c r="D3182" s="9"/>
      <c r="E3182" s="1"/>
      <c r="F3182" s="15"/>
      <c r="G3182" s="37"/>
      <c r="H3182" s="5"/>
      <c r="I3182" s="22"/>
      <c r="J3182" s="22"/>
      <c r="K3182" s="22"/>
      <c r="L3182" s="60"/>
      <c r="M3182" s="60"/>
      <c r="N3182" s="60"/>
      <c r="O3182" s="60"/>
      <c r="P3182" s="60"/>
      <c r="Q3182" s="60"/>
      <c r="R3182" s="60"/>
      <c r="S3182" s="60"/>
      <c r="T3182" s="60"/>
      <c r="U3182" s="60"/>
      <c r="V3182" s="60"/>
      <c r="W3182" s="60"/>
      <c r="X3182" s="60"/>
      <c r="Y3182" s="59"/>
      <c r="Z3182" s="20"/>
      <c r="AA3182" s="60"/>
      <c r="AB3182" s="60"/>
      <c r="AC3182" s="60"/>
      <c r="AD3182" s="60"/>
      <c r="AE3182" s="22"/>
      <c r="AF3182" s="22"/>
      <c r="AG3182" s="22"/>
      <c r="AH3182" s="22"/>
      <c r="AI3182" s="22"/>
      <c r="AJ3182" s="22"/>
      <c r="AK3182" s="39"/>
      <c r="AL3182" s="39"/>
      <c r="AM3182" s="39"/>
      <c r="AN3182" s="39"/>
      <c r="AO3182" s="39"/>
      <c r="AP3182" s="39"/>
      <c r="AQ3182" s="39"/>
      <c r="AR3182" s="40"/>
      <c r="AS3182" s="39"/>
      <c r="AT3182" s="40"/>
      <c r="AU3182" s="39"/>
      <c r="AV3182" s="39"/>
      <c r="AW3182" s="39"/>
      <c r="AX3182" s="39"/>
      <c r="AY3182" s="39"/>
      <c r="AZ3182" s="40"/>
      <c r="BA3182" s="39"/>
      <c r="BB3182" s="40"/>
      <c r="BC3182" s="39"/>
      <c r="BD3182" s="40"/>
      <c r="BE3182" s="39"/>
      <c r="BF3182" s="39"/>
      <c r="BG3182" s="39"/>
      <c r="BH3182" s="56"/>
      <c r="BI3182" s="56"/>
      <c r="BJ3182" s="133"/>
    </row>
    <row r="3183" spans="1:62" ht="13.5" customHeight="1" x14ac:dyDescent="0.35">
      <c r="A3183" s="120"/>
      <c r="B3183" s="19"/>
      <c r="C3183" s="1"/>
      <c r="D3183" s="9"/>
      <c r="E3183" s="1"/>
      <c r="F3183" s="15"/>
      <c r="G3183" s="37"/>
      <c r="H3183" s="5"/>
      <c r="I3183" s="22"/>
      <c r="J3183" s="22"/>
      <c r="K3183" s="22"/>
      <c r="L3183" s="60"/>
      <c r="M3183" s="60"/>
      <c r="N3183" s="60"/>
      <c r="O3183" s="60"/>
      <c r="P3183" s="60"/>
      <c r="Q3183" s="60"/>
      <c r="R3183" s="60"/>
      <c r="S3183" s="60"/>
      <c r="T3183" s="60"/>
      <c r="U3183" s="60"/>
      <c r="V3183" s="60"/>
      <c r="W3183" s="60"/>
      <c r="X3183" s="60"/>
      <c r="Y3183" s="59"/>
      <c r="Z3183" s="20"/>
      <c r="AA3183" s="60"/>
      <c r="AB3183" s="60"/>
      <c r="AC3183" s="60"/>
      <c r="AD3183" s="60"/>
      <c r="AE3183" s="22"/>
      <c r="AF3183" s="22"/>
      <c r="AG3183" s="22"/>
      <c r="AH3183" s="22"/>
      <c r="AI3183" s="22"/>
      <c r="AJ3183" s="22"/>
      <c r="AK3183" s="39"/>
      <c r="AL3183" s="39"/>
      <c r="AM3183" s="39"/>
      <c r="AN3183" s="39"/>
      <c r="AO3183" s="39"/>
      <c r="AP3183" s="39"/>
      <c r="AQ3183" s="39"/>
      <c r="AR3183" s="40"/>
      <c r="AS3183" s="39"/>
      <c r="AT3183" s="40"/>
      <c r="AU3183" s="39"/>
      <c r="AV3183" s="39"/>
      <c r="AW3183" s="39"/>
      <c r="AX3183" s="39"/>
      <c r="AY3183" s="39"/>
      <c r="AZ3183" s="40"/>
      <c r="BA3183" s="39"/>
      <c r="BB3183" s="40"/>
      <c r="BC3183" s="39"/>
      <c r="BD3183" s="40"/>
      <c r="BE3183" s="39"/>
      <c r="BF3183" s="39"/>
      <c r="BG3183" s="39"/>
      <c r="BH3183" s="56"/>
      <c r="BI3183" s="56"/>
      <c r="BJ3183" s="133"/>
    </row>
    <row r="3184" spans="1:62" x14ac:dyDescent="0.3">
      <c r="A3184" s="9"/>
      <c r="B3184" s="76"/>
      <c r="C3184" s="9"/>
      <c r="D3184" s="9"/>
      <c r="E3184" s="9"/>
      <c r="F3184" s="15"/>
      <c r="G3184" s="5"/>
      <c r="H3184" s="5"/>
      <c r="I3184" s="9"/>
      <c r="J3184" s="9"/>
      <c r="K3184" s="9"/>
      <c r="L3184" s="9"/>
      <c r="M3184" s="9"/>
      <c r="N3184" s="9"/>
      <c r="O3184" s="9"/>
      <c r="P3184" s="9"/>
      <c r="Q3184" s="9"/>
      <c r="R3184" s="9"/>
      <c r="S3184" s="9"/>
      <c r="T3184" s="9"/>
      <c r="U3184" s="9"/>
      <c r="V3184" s="8"/>
      <c r="W3184" s="8"/>
      <c r="X3184" s="7"/>
      <c r="Y3184" s="18"/>
      <c r="Z3184" s="7"/>
      <c r="AA3184" s="7"/>
      <c r="AB3184" s="7"/>
      <c r="AC3184" s="9"/>
      <c r="AD3184" s="8"/>
      <c r="AE3184" s="14"/>
      <c r="AF3184" s="14"/>
      <c r="AG3184" s="14"/>
      <c r="AH3184" s="14"/>
      <c r="AI3184" s="14"/>
      <c r="AJ3184" s="14"/>
      <c r="AK3184" s="5"/>
      <c r="AL3184" s="6"/>
      <c r="AM3184" s="5"/>
      <c r="AN3184" s="5"/>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row>
    <row r="3185" spans="1:62" ht="13.5" customHeight="1" x14ac:dyDescent="0.35">
      <c r="A3185" s="120"/>
      <c r="B3185" s="76"/>
      <c r="C3185" s="1"/>
      <c r="D3185" s="9"/>
      <c r="E3185" s="1"/>
      <c r="F3185" s="15"/>
      <c r="G3185" s="5"/>
      <c r="H3185" s="5"/>
      <c r="I3185" s="22"/>
      <c r="J3185" s="22"/>
      <c r="K3185" s="22"/>
      <c r="L3185" s="60"/>
      <c r="M3185" s="60"/>
      <c r="N3185" s="60"/>
      <c r="O3185" s="60"/>
      <c r="P3185" s="60"/>
      <c r="Q3185" s="60"/>
      <c r="R3185" s="60"/>
      <c r="S3185" s="60"/>
      <c r="T3185" s="60"/>
      <c r="U3185" s="60"/>
      <c r="V3185" s="60"/>
      <c r="W3185" s="60"/>
      <c r="X3185" s="60"/>
      <c r="Y3185" s="59"/>
      <c r="Z3185" s="20"/>
      <c r="AA3185" s="60"/>
      <c r="AB3185" s="60"/>
      <c r="AC3185" s="60"/>
      <c r="AD3185" s="60"/>
      <c r="AE3185" s="22"/>
      <c r="AF3185" s="22"/>
      <c r="AG3185" s="22"/>
      <c r="AH3185" s="22"/>
      <c r="AI3185" s="22"/>
      <c r="AJ3185" s="22"/>
      <c r="AK3185" s="39"/>
      <c r="AL3185" s="39"/>
      <c r="AM3185" s="39"/>
      <c r="AN3185" s="39"/>
      <c r="AO3185" s="39"/>
      <c r="AP3185" s="39"/>
      <c r="AQ3185" s="39"/>
      <c r="AR3185" s="40"/>
      <c r="AS3185" s="39"/>
      <c r="AT3185" s="40"/>
      <c r="AU3185" s="39"/>
      <c r="AV3185" s="39"/>
      <c r="AW3185" s="39"/>
      <c r="AX3185" s="39"/>
      <c r="AY3185" s="39"/>
      <c r="AZ3185" s="40"/>
      <c r="BA3185" s="39"/>
      <c r="BB3185" s="40"/>
      <c r="BC3185" s="39"/>
      <c r="BD3185" s="40"/>
      <c r="BE3185" s="39"/>
      <c r="BF3185" s="39"/>
      <c r="BG3185" s="39"/>
      <c r="BH3185" s="56"/>
      <c r="BI3185" s="56"/>
      <c r="BJ3185" s="133"/>
    </row>
    <row r="3186" spans="1:62" ht="13.5" customHeight="1" x14ac:dyDescent="0.35">
      <c r="A3186" s="120"/>
      <c r="B3186" s="19"/>
      <c r="C3186" s="1"/>
      <c r="D3186" s="9"/>
      <c r="E3186" s="1"/>
      <c r="F3186" s="15"/>
      <c r="G3186" s="37"/>
      <c r="H3186" s="5"/>
      <c r="I3186" s="22"/>
      <c r="J3186" s="22"/>
      <c r="K3186" s="22"/>
      <c r="L3186" s="60"/>
      <c r="M3186" s="60"/>
      <c r="N3186" s="60"/>
      <c r="O3186" s="60"/>
      <c r="P3186" s="60"/>
      <c r="Q3186" s="60"/>
      <c r="R3186" s="60"/>
      <c r="S3186" s="60"/>
      <c r="T3186" s="60"/>
      <c r="U3186" s="60"/>
      <c r="V3186" s="60"/>
      <c r="W3186" s="60"/>
      <c r="X3186" s="60"/>
      <c r="Y3186" s="59"/>
      <c r="Z3186" s="20"/>
      <c r="AA3186" s="60"/>
      <c r="AB3186" s="60"/>
      <c r="AC3186" s="60"/>
      <c r="AD3186" s="60"/>
      <c r="AE3186" s="22"/>
      <c r="AF3186" s="22"/>
      <c r="AG3186" s="22"/>
      <c r="AH3186" s="22"/>
      <c r="AI3186" s="22"/>
      <c r="AJ3186" s="22"/>
      <c r="AK3186" s="39"/>
      <c r="AL3186" s="39"/>
      <c r="AM3186" s="39"/>
      <c r="AN3186" s="39"/>
      <c r="AO3186" s="39"/>
      <c r="AP3186" s="39"/>
      <c r="AQ3186" s="39"/>
      <c r="AR3186" s="40"/>
      <c r="AS3186" s="39"/>
      <c r="AT3186" s="40"/>
      <c r="AU3186" s="39"/>
      <c r="AV3186" s="39"/>
      <c r="AW3186" s="39"/>
      <c r="AX3186" s="39"/>
      <c r="AY3186" s="39"/>
      <c r="AZ3186" s="40"/>
      <c r="BA3186" s="39"/>
      <c r="BB3186" s="40"/>
      <c r="BC3186" s="39"/>
      <c r="BD3186" s="40"/>
      <c r="BE3186" s="39"/>
      <c r="BF3186" s="39"/>
      <c r="BG3186" s="39"/>
      <c r="BH3186" s="56"/>
      <c r="BI3186" s="56"/>
      <c r="BJ3186" s="133"/>
    </row>
    <row r="3187" spans="1:62" x14ac:dyDescent="0.3">
      <c r="A3187" s="9"/>
      <c r="B3187" s="76"/>
      <c r="C3187" s="9"/>
      <c r="D3187" s="9"/>
      <c r="E3187" s="9"/>
      <c r="F3187" s="15"/>
      <c r="G3187" s="5"/>
      <c r="H3187" s="5"/>
      <c r="I3187" s="9"/>
      <c r="J3187" s="9"/>
      <c r="K3187" s="9"/>
      <c r="L3187" s="9"/>
      <c r="M3187" s="9"/>
      <c r="N3187" s="9"/>
      <c r="O3187" s="9"/>
      <c r="P3187" s="9"/>
      <c r="Q3187" s="9"/>
      <c r="R3187" s="9"/>
      <c r="S3187" s="9"/>
      <c r="T3187" s="9"/>
      <c r="U3187" s="9"/>
      <c r="V3187" s="9"/>
      <c r="W3187" s="9"/>
      <c r="Y3187" s="17"/>
      <c r="AA3187" s="9"/>
      <c r="AB3187" s="9"/>
      <c r="AC3187" s="9"/>
      <c r="AD3187" s="9"/>
      <c r="AE3187" s="14"/>
      <c r="AF3187" s="14"/>
      <c r="AG3187" s="14"/>
      <c r="AH3187" s="14"/>
      <c r="AI3187" s="14"/>
      <c r="AJ3187" s="14"/>
      <c r="AK3187" s="6"/>
      <c r="AL3187" s="6"/>
      <c r="AM3187" s="6"/>
      <c r="AN3187" s="6"/>
      <c r="AO3187" s="6"/>
      <c r="AP3187" s="6"/>
      <c r="AQ3187" s="6"/>
      <c r="AR3187" s="6"/>
      <c r="AS3187" s="6"/>
      <c r="AT3187" s="6"/>
      <c r="AU3187" s="39"/>
      <c r="AV3187" s="39"/>
      <c r="AW3187" s="6"/>
      <c r="AX3187" s="6"/>
      <c r="AY3187" s="6"/>
      <c r="AZ3187" s="6"/>
      <c r="BA3187" s="6"/>
      <c r="BB3187" s="6"/>
      <c r="BC3187" s="6"/>
      <c r="BD3187" s="6"/>
      <c r="BE3187" s="6"/>
      <c r="BF3187" s="6"/>
      <c r="BG3187" s="6"/>
      <c r="BH3187" s="6"/>
      <c r="BI3187" s="6"/>
      <c r="BJ3187" s="6"/>
    </row>
    <row r="3188" spans="1:62" x14ac:dyDescent="0.3">
      <c r="A3188" s="9"/>
      <c r="B3188" s="76"/>
      <c r="C3188" s="9"/>
      <c r="D3188" s="9"/>
      <c r="E3188" s="9"/>
      <c r="F3188" s="15"/>
      <c r="G3188" s="5"/>
      <c r="H3188" s="5"/>
      <c r="I3188" s="9"/>
      <c r="J3188" s="9"/>
      <c r="K3188" s="9"/>
      <c r="L3188" s="9"/>
      <c r="M3188" s="9"/>
      <c r="N3188" s="9"/>
      <c r="O3188" s="9"/>
      <c r="P3188" s="9"/>
      <c r="Q3188" s="9"/>
      <c r="R3188" s="9"/>
      <c r="S3188" s="9"/>
      <c r="T3188" s="9"/>
      <c r="U3188" s="9"/>
      <c r="V3188" s="9"/>
      <c r="W3188" s="9"/>
      <c r="Y3188" s="17"/>
      <c r="AA3188" s="9"/>
      <c r="AB3188" s="9"/>
      <c r="AC3188" s="9"/>
      <c r="AD3188" s="9"/>
      <c r="AE3188" s="14"/>
      <c r="AF3188" s="14"/>
      <c r="AG3188" s="14"/>
      <c r="AH3188" s="14"/>
      <c r="AI3188" s="14"/>
      <c r="AJ3188" s="14"/>
      <c r="AK3188" s="6"/>
      <c r="AL3188" s="6"/>
      <c r="AM3188" s="6"/>
      <c r="AN3188" s="6"/>
      <c r="AO3188" s="6"/>
      <c r="AP3188" s="6"/>
      <c r="AQ3188" s="6"/>
      <c r="AR3188" s="6"/>
      <c r="AS3188" s="6"/>
      <c r="AT3188" s="6"/>
      <c r="AU3188" s="39"/>
      <c r="AV3188" s="39"/>
      <c r="AW3188" s="6"/>
      <c r="AX3188" s="6"/>
      <c r="AY3188" s="6"/>
      <c r="AZ3188" s="6"/>
      <c r="BA3188" s="6"/>
      <c r="BB3188" s="6"/>
      <c r="BC3188" s="6"/>
      <c r="BD3188" s="6"/>
      <c r="BE3188" s="6"/>
      <c r="BF3188" s="6"/>
      <c r="BG3188" s="6"/>
      <c r="BH3188" s="6"/>
      <c r="BI3188" s="6"/>
      <c r="BJ3188" s="6"/>
    </row>
    <row r="3189" spans="1:62" ht="13.5" customHeight="1" x14ac:dyDescent="0.35">
      <c r="A3189" s="120"/>
      <c r="B3189" s="19"/>
      <c r="C3189" s="1"/>
      <c r="D3189" s="9"/>
      <c r="E3189" s="1"/>
      <c r="F3189" s="15"/>
      <c r="G3189" s="37"/>
      <c r="H3189" s="5"/>
      <c r="I3189" s="22"/>
      <c r="J3189" s="22"/>
      <c r="K3189" s="22"/>
      <c r="L3189" s="60"/>
      <c r="M3189" s="60"/>
      <c r="N3189" s="60"/>
      <c r="O3189" s="60"/>
      <c r="P3189" s="60"/>
      <c r="Q3189" s="60"/>
      <c r="R3189" s="60"/>
      <c r="S3189" s="60"/>
      <c r="T3189" s="60"/>
      <c r="U3189" s="60"/>
      <c r="V3189" s="60"/>
      <c r="W3189" s="60"/>
      <c r="X3189" s="60"/>
      <c r="Y3189" s="59"/>
      <c r="Z3189" s="20"/>
      <c r="AA3189" s="60"/>
      <c r="AB3189" s="60"/>
      <c r="AC3189" s="60"/>
      <c r="AD3189" s="60"/>
      <c r="AE3189" s="22"/>
      <c r="AF3189" s="22"/>
      <c r="AG3189" s="22"/>
      <c r="AH3189" s="22"/>
      <c r="AI3189" s="22"/>
      <c r="AJ3189" s="22"/>
      <c r="AK3189" s="39"/>
      <c r="AL3189" s="39"/>
      <c r="AM3189" s="39"/>
      <c r="AN3189" s="39"/>
      <c r="AO3189" s="39"/>
      <c r="AP3189" s="39"/>
      <c r="AQ3189" s="39"/>
      <c r="AR3189" s="40"/>
      <c r="AS3189" s="39"/>
      <c r="AT3189" s="40"/>
      <c r="AU3189" s="39"/>
      <c r="AV3189" s="39"/>
      <c r="AW3189" s="39"/>
      <c r="AX3189" s="39"/>
      <c r="AY3189" s="39"/>
      <c r="AZ3189" s="40"/>
      <c r="BA3189" s="39"/>
      <c r="BB3189" s="40"/>
      <c r="BC3189" s="39"/>
      <c r="BD3189" s="40"/>
      <c r="BE3189" s="39"/>
      <c r="BF3189" s="39"/>
      <c r="BG3189" s="39"/>
      <c r="BH3189" s="56"/>
      <c r="BI3189" s="56"/>
      <c r="BJ3189" s="133"/>
    </row>
    <row r="3190" spans="1:62" x14ac:dyDescent="0.3">
      <c r="A3190" s="9"/>
      <c r="B3190" s="76"/>
      <c r="C3190" s="9"/>
      <c r="D3190" s="9"/>
      <c r="E3190" s="9"/>
      <c r="F3190" s="15"/>
      <c r="G3190" s="5"/>
      <c r="H3190" s="5"/>
      <c r="I3190" s="9"/>
      <c r="J3190" s="9"/>
      <c r="K3190" s="9"/>
      <c r="L3190" s="9"/>
      <c r="M3190" s="9"/>
      <c r="N3190" s="9"/>
      <c r="O3190" s="9"/>
      <c r="P3190" s="9"/>
      <c r="Q3190" s="9"/>
      <c r="R3190" s="9"/>
      <c r="S3190" s="9"/>
      <c r="T3190" s="9"/>
      <c r="U3190" s="9"/>
      <c r="V3190" s="8"/>
      <c r="W3190" s="8"/>
      <c r="X3190" s="7"/>
      <c r="Y3190" s="18"/>
      <c r="Z3190" s="7"/>
      <c r="AA3190" s="7"/>
      <c r="AB3190" s="7"/>
      <c r="AC3190" s="9"/>
      <c r="AD3190" s="8"/>
      <c r="AE3190" s="14"/>
      <c r="AF3190" s="14"/>
      <c r="AG3190" s="14"/>
      <c r="AH3190" s="14"/>
      <c r="AI3190" s="14"/>
      <c r="AJ3190" s="14"/>
      <c r="AK3190" s="5"/>
      <c r="AL3190" s="6"/>
      <c r="AM3190" s="5"/>
      <c r="AN3190" s="5"/>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row>
    <row r="3191" spans="1:62" ht="13.5" customHeight="1" x14ac:dyDescent="0.35">
      <c r="A3191" s="120"/>
      <c r="B3191" s="76"/>
      <c r="C3191" s="1"/>
      <c r="D3191" s="9"/>
      <c r="E3191" s="1"/>
      <c r="F3191" s="15"/>
      <c r="G3191" s="5"/>
      <c r="H3191" s="5"/>
      <c r="I3191" s="22"/>
      <c r="J3191" s="22"/>
      <c r="K3191" s="22"/>
      <c r="L3191" s="60"/>
      <c r="M3191" s="60"/>
      <c r="N3191" s="60"/>
      <c r="O3191" s="60"/>
      <c r="P3191" s="60"/>
      <c r="Q3191" s="60"/>
      <c r="R3191" s="60"/>
      <c r="S3191" s="60"/>
      <c r="T3191" s="60"/>
      <c r="U3191" s="60"/>
      <c r="V3191" s="60"/>
      <c r="W3191" s="60"/>
      <c r="X3191" s="60"/>
      <c r="Y3191" s="59"/>
      <c r="Z3191" s="20"/>
      <c r="AA3191" s="60"/>
      <c r="AB3191" s="60"/>
      <c r="AC3191" s="60"/>
      <c r="AD3191" s="60"/>
      <c r="AE3191" s="22"/>
      <c r="AF3191" s="22"/>
      <c r="AG3191" s="22"/>
      <c r="AH3191" s="22"/>
      <c r="AI3191" s="22"/>
      <c r="AJ3191" s="22"/>
      <c r="AK3191" s="39"/>
      <c r="AL3191" s="39"/>
      <c r="AM3191" s="39"/>
      <c r="AN3191" s="39"/>
      <c r="AO3191" s="39"/>
      <c r="AP3191" s="39"/>
      <c r="AQ3191" s="39"/>
      <c r="AR3191" s="40"/>
      <c r="AS3191" s="39"/>
      <c r="AT3191" s="40"/>
      <c r="AU3191" s="39"/>
      <c r="AV3191" s="39"/>
      <c r="AW3191" s="39"/>
      <c r="AX3191" s="39"/>
      <c r="AY3191" s="39"/>
      <c r="AZ3191" s="40"/>
      <c r="BA3191" s="39"/>
      <c r="BB3191" s="40"/>
      <c r="BC3191" s="39"/>
      <c r="BD3191" s="40"/>
      <c r="BE3191" s="39"/>
      <c r="BF3191" s="39"/>
      <c r="BG3191" s="39"/>
      <c r="BH3191" s="56"/>
      <c r="BI3191" s="56"/>
      <c r="BJ3191" s="133"/>
    </row>
    <row r="3192" spans="1:62" ht="13.5" customHeight="1" x14ac:dyDescent="0.35">
      <c r="A3192" s="120"/>
      <c r="B3192" s="19"/>
      <c r="C3192" s="1"/>
      <c r="D3192" s="9"/>
      <c r="E3192" s="1"/>
      <c r="F3192" s="15"/>
      <c r="G3192" s="37"/>
      <c r="H3192" s="5"/>
      <c r="I3192" s="22"/>
      <c r="J3192" s="22"/>
      <c r="K3192" s="22"/>
      <c r="L3192" s="60"/>
      <c r="M3192" s="60"/>
      <c r="N3192" s="60"/>
      <c r="O3192" s="60"/>
      <c r="P3192" s="60"/>
      <c r="Q3192" s="60"/>
      <c r="R3192" s="60"/>
      <c r="S3192" s="60"/>
      <c r="T3192" s="60"/>
      <c r="U3192" s="60"/>
      <c r="V3192" s="60"/>
      <c r="W3192" s="60"/>
      <c r="X3192" s="60"/>
      <c r="Y3192" s="59"/>
      <c r="Z3192" s="20"/>
      <c r="AA3192" s="60"/>
      <c r="AB3192" s="60"/>
      <c r="AC3192" s="60"/>
      <c r="AD3192" s="60"/>
      <c r="AE3192" s="22"/>
      <c r="AF3192" s="22"/>
      <c r="AG3192" s="22"/>
      <c r="AH3192" s="22"/>
      <c r="AI3192" s="22"/>
      <c r="AJ3192" s="22"/>
      <c r="AK3192" s="39"/>
      <c r="AL3192" s="39"/>
      <c r="AM3192" s="39"/>
      <c r="AN3192" s="39"/>
      <c r="AO3192" s="39"/>
      <c r="AP3192" s="39"/>
      <c r="AQ3192" s="39"/>
      <c r="AR3192" s="40"/>
      <c r="AS3192" s="39"/>
      <c r="AT3192" s="40"/>
      <c r="AU3192" s="39"/>
      <c r="AV3192" s="39"/>
      <c r="AW3192" s="39"/>
      <c r="AX3192" s="39"/>
      <c r="AY3192" s="39"/>
      <c r="AZ3192" s="40"/>
      <c r="BA3192" s="39"/>
      <c r="BB3192" s="40"/>
      <c r="BC3192" s="39"/>
      <c r="BD3192" s="40"/>
      <c r="BE3192" s="39"/>
      <c r="BF3192" s="39"/>
      <c r="BG3192" s="39"/>
      <c r="BH3192" s="56"/>
      <c r="BI3192" s="56"/>
      <c r="BJ3192" s="133"/>
    </row>
    <row r="3193" spans="1:62" x14ac:dyDescent="0.3">
      <c r="A3193" s="135"/>
      <c r="B3193" s="76"/>
      <c r="C3193" s="9"/>
      <c r="D3193" s="9"/>
      <c r="E3193" s="9"/>
      <c r="F3193" s="15"/>
      <c r="G3193" s="5"/>
      <c r="H3193" s="5"/>
      <c r="I3193" s="9"/>
      <c r="J3193" s="9"/>
      <c r="K3193" s="9"/>
      <c r="L3193" s="9"/>
      <c r="M3193" s="9"/>
      <c r="N3193" s="9"/>
      <c r="O3193" s="9"/>
      <c r="P3193" s="9"/>
      <c r="Q3193" s="9"/>
      <c r="R3193" s="9"/>
      <c r="S3193" s="9"/>
      <c r="T3193" s="9"/>
      <c r="U3193" s="9"/>
      <c r="V3193" s="8"/>
      <c r="W3193" s="8"/>
      <c r="X3193" s="7"/>
      <c r="Y3193" s="18"/>
      <c r="Z3193" s="7"/>
      <c r="AA3193" s="7"/>
      <c r="AB3193" s="7"/>
      <c r="AC3193" s="9"/>
      <c r="AD3193" s="8"/>
      <c r="AE3193" s="14"/>
      <c r="AF3193" s="14"/>
      <c r="AG3193" s="14"/>
      <c r="AH3193" s="14"/>
      <c r="AI3193" s="14"/>
      <c r="AJ3193" s="14"/>
      <c r="AK3193" s="136"/>
      <c r="AL3193" s="6"/>
      <c r="AM3193" s="5"/>
      <c r="AN3193" s="5"/>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row>
    <row r="3194" spans="1:62" ht="13.5" customHeight="1" x14ac:dyDescent="0.35">
      <c r="A3194" s="120"/>
      <c r="B3194" s="19"/>
      <c r="C3194" s="1"/>
      <c r="D3194" s="9"/>
      <c r="E3194" s="1"/>
      <c r="F3194" s="15"/>
      <c r="G3194" s="37"/>
      <c r="H3194" s="5"/>
      <c r="I3194" s="22"/>
      <c r="J3194" s="22"/>
      <c r="K3194" s="22"/>
      <c r="L3194" s="60"/>
      <c r="M3194" s="60"/>
      <c r="N3194" s="60"/>
      <c r="O3194" s="60"/>
      <c r="P3194" s="60"/>
      <c r="Q3194" s="60"/>
      <c r="R3194" s="60"/>
      <c r="S3194" s="60"/>
      <c r="T3194" s="60"/>
      <c r="U3194" s="60"/>
      <c r="V3194" s="60"/>
      <c r="W3194" s="60"/>
      <c r="X3194" s="60"/>
      <c r="Y3194" s="59"/>
      <c r="Z3194" s="20"/>
      <c r="AA3194" s="60"/>
      <c r="AB3194" s="60"/>
      <c r="AC3194" s="60"/>
      <c r="AD3194" s="60"/>
      <c r="AE3194" s="22"/>
      <c r="AF3194" s="22"/>
      <c r="AG3194" s="22"/>
      <c r="AH3194" s="22"/>
      <c r="AI3194" s="22"/>
      <c r="AJ3194" s="22"/>
      <c r="AK3194" s="39"/>
      <c r="AL3194" s="39"/>
      <c r="AM3194" s="39"/>
      <c r="AN3194" s="39"/>
      <c r="AO3194" s="39"/>
      <c r="AP3194" s="39"/>
      <c r="AQ3194" s="39"/>
      <c r="AR3194" s="40"/>
      <c r="AS3194" s="39"/>
      <c r="AT3194" s="40"/>
      <c r="AU3194" s="39"/>
      <c r="AV3194" s="39"/>
      <c r="AW3194" s="39"/>
      <c r="AX3194" s="39"/>
      <c r="AY3194" s="39"/>
      <c r="AZ3194" s="40"/>
      <c r="BA3194" s="39"/>
      <c r="BB3194" s="40"/>
      <c r="BC3194" s="39"/>
      <c r="BD3194" s="40"/>
      <c r="BE3194" s="39"/>
      <c r="BF3194" s="39"/>
      <c r="BG3194" s="39"/>
      <c r="BH3194" s="56"/>
      <c r="BI3194" s="56"/>
      <c r="BJ3194" s="133"/>
    </row>
    <row r="3195" spans="1:62" ht="13.5" customHeight="1" x14ac:dyDescent="0.35">
      <c r="A3195" s="120"/>
      <c r="B3195" s="76"/>
      <c r="C3195" s="1"/>
      <c r="D3195" s="9"/>
      <c r="E3195" s="1"/>
      <c r="F3195" s="15"/>
      <c r="G3195" s="5"/>
      <c r="H3195" s="5"/>
      <c r="I3195" s="22"/>
      <c r="J3195" s="22"/>
      <c r="K3195" s="22"/>
      <c r="L3195" s="60"/>
      <c r="M3195" s="60"/>
      <c r="N3195" s="60"/>
      <c r="O3195" s="60"/>
      <c r="P3195" s="60"/>
      <c r="Q3195" s="60"/>
      <c r="R3195" s="60"/>
      <c r="S3195" s="60"/>
      <c r="T3195" s="60"/>
      <c r="U3195" s="60"/>
      <c r="V3195" s="60"/>
      <c r="W3195" s="60"/>
      <c r="X3195" s="60"/>
      <c r="Y3195" s="59"/>
      <c r="Z3195" s="20"/>
      <c r="AA3195" s="60"/>
      <c r="AB3195" s="60"/>
      <c r="AC3195" s="60"/>
      <c r="AD3195" s="60"/>
      <c r="AE3195" s="22"/>
      <c r="AF3195" s="22"/>
      <c r="AG3195" s="22"/>
      <c r="AH3195" s="22"/>
      <c r="AI3195" s="22"/>
      <c r="AJ3195" s="22"/>
      <c r="AK3195" s="39"/>
      <c r="AL3195" s="39"/>
      <c r="AM3195" s="39"/>
      <c r="AN3195" s="39"/>
      <c r="AO3195" s="39"/>
      <c r="AP3195" s="39"/>
      <c r="AQ3195" s="39"/>
      <c r="AR3195" s="40"/>
      <c r="AS3195" s="39"/>
      <c r="AT3195" s="40"/>
      <c r="AU3195" s="39"/>
      <c r="AV3195" s="39"/>
      <c r="AW3195" s="39"/>
      <c r="AX3195" s="39"/>
      <c r="AY3195" s="39"/>
      <c r="AZ3195" s="40"/>
      <c r="BA3195" s="39"/>
      <c r="BB3195" s="40"/>
      <c r="BC3195" s="39"/>
      <c r="BD3195" s="40"/>
      <c r="BE3195" s="39"/>
      <c r="BF3195" s="39"/>
      <c r="BG3195" s="39"/>
      <c r="BH3195" s="56"/>
      <c r="BI3195" s="56"/>
      <c r="BJ3195" s="133"/>
    </row>
    <row r="3196" spans="1:62" x14ac:dyDescent="0.3">
      <c r="A3196" s="135"/>
      <c r="B3196" s="76"/>
      <c r="C3196" s="9"/>
      <c r="D3196" s="9"/>
      <c r="E3196" s="9"/>
      <c r="F3196" s="15"/>
      <c r="G3196" s="5"/>
      <c r="H3196" s="5"/>
      <c r="I3196" s="9"/>
      <c r="J3196" s="9"/>
      <c r="K3196" s="9"/>
      <c r="L3196" s="9"/>
      <c r="M3196" s="9"/>
      <c r="N3196" s="9"/>
      <c r="O3196" s="9"/>
      <c r="P3196" s="9"/>
      <c r="Q3196" s="9"/>
      <c r="R3196" s="9"/>
      <c r="S3196" s="9"/>
      <c r="T3196" s="9"/>
      <c r="U3196" s="9"/>
      <c r="V3196" s="8"/>
      <c r="W3196" s="8"/>
      <c r="X3196" s="7"/>
      <c r="Y3196" s="18"/>
      <c r="Z3196" s="7"/>
      <c r="AA3196" s="7"/>
      <c r="AB3196" s="7"/>
      <c r="AC3196" s="9"/>
      <c r="AD3196" s="8"/>
      <c r="AE3196" s="14"/>
      <c r="AF3196" s="14"/>
      <c r="AG3196" s="14"/>
      <c r="AH3196" s="14"/>
      <c r="AI3196" s="14"/>
      <c r="AJ3196" s="14"/>
      <c r="AK3196" s="136"/>
      <c r="AL3196" s="6"/>
      <c r="AM3196" s="5"/>
      <c r="AN3196" s="5"/>
      <c r="AO3196" s="6"/>
      <c r="AP3196" s="6"/>
      <c r="AQ3196" s="6"/>
      <c r="AR3196" s="6"/>
      <c r="AS3196" s="6"/>
      <c r="AT3196" s="6"/>
      <c r="AU3196" s="39"/>
      <c r="AV3196" s="39"/>
      <c r="AW3196" s="6"/>
      <c r="AX3196" s="6"/>
      <c r="AY3196" s="6"/>
      <c r="AZ3196" s="6"/>
      <c r="BA3196" s="6"/>
      <c r="BB3196" s="6"/>
      <c r="BC3196" s="6"/>
      <c r="BD3196" s="6"/>
      <c r="BE3196" s="6"/>
      <c r="BF3196" s="6"/>
      <c r="BG3196" s="6"/>
      <c r="BH3196" s="6"/>
      <c r="BI3196" s="6"/>
      <c r="BJ3196" s="6"/>
    </row>
    <row r="3197" spans="1:62" x14ac:dyDescent="0.3">
      <c r="A3197" s="9"/>
      <c r="B3197" s="76"/>
      <c r="C3197" s="9"/>
      <c r="D3197" s="9"/>
      <c r="E3197" s="9"/>
      <c r="F3197" s="15"/>
      <c r="G3197" s="5"/>
      <c r="H3197" s="5"/>
      <c r="I3197" s="9"/>
      <c r="J3197" s="9"/>
      <c r="K3197" s="9"/>
      <c r="L3197" s="9"/>
      <c r="M3197" s="9"/>
      <c r="N3197" s="9"/>
      <c r="O3197" s="9"/>
      <c r="P3197" s="9"/>
      <c r="Q3197" s="9"/>
      <c r="R3197" s="9"/>
      <c r="S3197" s="9"/>
      <c r="T3197" s="9"/>
      <c r="U3197" s="9"/>
      <c r="V3197" s="8"/>
      <c r="W3197" s="8"/>
      <c r="X3197" s="7"/>
      <c r="Y3197" s="18"/>
      <c r="Z3197" s="7"/>
      <c r="AA3197" s="7"/>
      <c r="AB3197" s="7"/>
      <c r="AC3197" s="9"/>
      <c r="AD3197" s="8"/>
      <c r="AE3197" s="14"/>
      <c r="AF3197" s="14"/>
      <c r="AG3197" s="14"/>
      <c r="AH3197" s="14"/>
      <c r="AI3197" s="14"/>
      <c r="AJ3197" s="14"/>
      <c r="AK3197" s="5"/>
      <c r="AL3197" s="6"/>
      <c r="AM3197" s="5"/>
      <c r="AN3197" s="5"/>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row>
    <row r="3198" spans="1:62" x14ac:dyDescent="0.3">
      <c r="A3198" s="9"/>
      <c r="B3198" s="76"/>
      <c r="C3198" s="9"/>
      <c r="D3198" s="9"/>
      <c r="E3198" s="9"/>
      <c r="F3198" s="15"/>
      <c r="G3198" s="5"/>
      <c r="H3198" s="5"/>
      <c r="I3198" s="9"/>
      <c r="J3198" s="9"/>
      <c r="K3198" s="9"/>
      <c r="L3198" s="9"/>
      <c r="M3198" s="9"/>
      <c r="N3198" s="9"/>
      <c r="O3198" s="9"/>
      <c r="P3198" s="9"/>
      <c r="Q3198" s="9"/>
      <c r="R3198" s="9"/>
      <c r="S3198" s="9"/>
      <c r="T3198" s="9"/>
      <c r="U3198" s="9"/>
      <c r="V3198" s="8"/>
      <c r="W3198" s="8"/>
      <c r="X3198" s="7"/>
      <c r="Y3198" s="18"/>
      <c r="Z3198" s="7"/>
      <c r="AA3198" s="7"/>
      <c r="AB3198" s="7"/>
      <c r="AC3198" s="9"/>
      <c r="AD3198" s="8"/>
      <c r="AE3198" s="14"/>
      <c r="AF3198" s="14"/>
      <c r="AG3198" s="14"/>
      <c r="AH3198" s="14"/>
      <c r="AI3198" s="14"/>
      <c r="AJ3198" s="14"/>
      <c r="AK3198" s="5"/>
      <c r="AL3198" s="6"/>
      <c r="AM3198" s="5"/>
      <c r="AN3198" s="5"/>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row>
    <row r="3199" spans="1:62" x14ac:dyDescent="0.3">
      <c r="A3199" s="135"/>
      <c r="B3199" s="76"/>
      <c r="C3199" s="9"/>
      <c r="D3199" s="9"/>
      <c r="E3199" s="9"/>
      <c r="F3199" s="15"/>
      <c r="G3199" s="5"/>
      <c r="H3199" s="5"/>
      <c r="I3199" s="9"/>
      <c r="J3199" s="9"/>
      <c r="K3199" s="9"/>
      <c r="L3199" s="9"/>
      <c r="M3199" s="9"/>
      <c r="N3199" s="9"/>
      <c r="O3199" s="9"/>
      <c r="P3199" s="9"/>
      <c r="Q3199" s="9"/>
      <c r="R3199" s="9"/>
      <c r="S3199" s="9"/>
      <c r="T3199" s="9"/>
      <c r="U3199" s="9"/>
      <c r="V3199" s="8"/>
      <c r="W3199" s="8"/>
      <c r="X3199" s="7"/>
      <c r="Y3199" s="18"/>
      <c r="Z3199" s="7"/>
      <c r="AA3199" s="7"/>
      <c r="AB3199" s="7"/>
      <c r="AC3199" s="9"/>
      <c r="AD3199" s="8"/>
      <c r="AE3199" s="14"/>
      <c r="AF3199" s="14"/>
      <c r="AG3199" s="14"/>
      <c r="AH3199" s="14"/>
      <c r="AI3199" s="14"/>
      <c r="AJ3199" s="14"/>
      <c r="AK3199" s="136"/>
      <c r="AL3199" s="6"/>
      <c r="AM3199" s="5"/>
      <c r="AN3199" s="5"/>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row>
    <row r="3200" spans="1:62" x14ac:dyDescent="0.3">
      <c r="A3200" s="135"/>
      <c r="B3200" s="76"/>
      <c r="C3200" s="9"/>
      <c r="D3200" s="9"/>
      <c r="E3200" s="9"/>
      <c r="F3200" s="15"/>
      <c r="G3200" s="5"/>
      <c r="H3200" s="5"/>
      <c r="I3200" s="9"/>
      <c r="J3200" s="9"/>
      <c r="K3200" s="9"/>
      <c r="L3200" s="9"/>
      <c r="M3200" s="9"/>
      <c r="N3200" s="9"/>
      <c r="O3200" s="9"/>
      <c r="P3200" s="9"/>
      <c r="Q3200" s="9"/>
      <c r="R3200" s="9"/>
      <c r="S3200" s="9"/>
      <c r="T3200" s="9"/>
      <c r="U3200" s="9"/>
      <c r="V3200" s="8"/>
      <c r="W3200" s="8"/>
      <c r="X3200" s="7"/>
      <c r="Y3200" s="18"/>
      <c r="Z3200" s="7"/>
      <c r="AA3200" s="7"/>
      <c r="AB3200" s="7"/>
      <c r="AC3200" s="9"/>
      <c r="AD3200" s="8"/>
      <c r="AE3200" s="14"/>
      <c r="AF3200" s="14"/>
      <c r="AG3200" s="14"/>
      <c r="AH3200" s="14"/>
      <c r="AI3200" s="14"/>
      <c r="AJ3200" s="14"/>
      <c r="AK3200" s="136"/>
      <c r="AL3200" s="6"/>
      <c r="AM3200" s="5"/>
      <c r="AN3200" s="5"/>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row>
    <row r="3201" spans="1:62" ht="15" x14ac:dyDescent="0.35">
      <c r="A3201" s="9"/>
      <c r="B3201" s="76"/>
      <c r="C3201" s="9"/>
      <c r="D3201" s="9"/>
      <c r="E3201" s="9"/>
      <c r="F3201" s="15"/>
      <c r="G3201" s="5"/>
      <c r="H3201" s="5"/>
      <c r="I3201" s="9"/>
      <c r="J3201" s="9"/>
      <c r="K3201" s="9"/>
      <c r="L3201" s="9"/>
      <c r="M3201" s="9"/>
      <c r="N3201" s="9"/>
      <c r="O3201" s="9"/>
      <c r="P3201" s="9"/>
      <c r="Q3201" s="9"/>
      <c r="R3201" s="9"/>
      <c r="S3201" s="9"/>
      <c r="T3201" s="9"/>
      <c r="U3201" s="9"/>
      <c r="V3201" s="8"/>
      <c r="W3201" s="8"/>
      <c r="X3201" s="7"/>
      <c r="Y3201" s="18"/>
      <c r="Z3201" s="7"/>
      <c r="AA3201" s="7"/>
      <c r="AB3201" s="7"/>
      <c r="AC3201" s="9"/>
      <c r="AD3201" s="8"/>
      <c r="AE3201" s="14"/>
      <c r="AF3201" s="14"/>
      <c r="AG3201" s="14"/>
      <c r="AH3201" s="14"/>
      <c r="AI3201" s="14"/>
      <c r="AJ3201" s="14"/>
      <c r="AK3201" s="5"/>
      <c r="AL3201" s="6"/>
      <c r="AM3201" s="5"/>
      <c r="AN3201" s="5"/>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137"/>
    </row>
    <row r="3202" spans="1:62" ht="13.5" customHeight="1" x14ac:dyDescent="0.35">
      <c r="A3202" s="120"/>
      <c r="B3202" s="19"/>
      <c r="C3202" s="1"/>
      <c r="D3202" s="9"/>
      <c r="E3202" s="1"/>
      <c r="F3202" s="15"/>
      <c r="G3202" s="37"/>
      <c r="H3202" s="5"/>
      <c r="I3202" s="22"/>
      <c r="J3202" s="22"/>
      <c r="K3202" s="22"/>
      <c r="L3202" s="60"/>
      <c r="M3202" s="60"/>
      <c r="N3202" s="60"/>
      <c r="O3202" s="60"/>
      <c r="P3202" s="60"/>
      <c r="Q3202" s="60"/>
      <c r="R3202" s="60"/>
      <c r="S3202" s="60"/>
      <c r="T3202" s="60"/>
      <c r="U3202" s="60"/>
      <c r="V3202" s="60"/>
      <c r="W3202" s="60"/>
      <c r="X3202" s="60"/>
      <c r="Y3202" s="59"/>
      <c r="Z3202" s="20"/>
      <c r="AA3202" s="60"/>
      <c r="AB3202" s="60"/>
      <c r="AC3202" s="60"/>
      <c r="AD3202" s="60"/>
      <c r="AE3202" s="22"/>
      <c r="AF3202" s="22"/>
      <c r="AG3202" s="22"/>
      <c r="AH3202" s="22"/>
      <c r="AI3202" s="22"/>
      <c r="AJ3202" s="22"/>
      <c r="AK3202" s="39"/>
      <c r="AL3202" s="39"/>
      <c r="AM3202" s="39"/>
      <c r="AN3202" s="39"/>
      <c r="AO3202" s="39"/>
      <c r="AP3202" s="39"/>
      <c r="AQ3202" s="39"/>
      <c r="AR3202" s="40"/>
      <c r="AS3202" s="39"/>
      <c r="AT3202" s="40"/>
      <c r="AU3202" s="39"/>
      <c r="AV3202" s="39"/>
      <c r="AW3202" s="39"/>
      <c r="AX3202" s="39"/>
      <c r="AY3202" s="39"/>
      <c r="AZ3202" s="40"/>
      <c r="BA3202" s="39"/>
      <c r="BB3202" s="40"/>
      <c r="BC3202" s="39"/>
      <c r="BD3202" s="40"/>
      <c r="BE3202" s="39"/>
      <c r="BF3202" s="39"/>
      <c r="BG3202" s="39"/>
      <c r="BH3202" s="56"/>
      <c r="BI3202" s="56"/>
      <c r="BJ3202" s="133"/>
    </row>
    <row r="3203" spans="1:62" x14ac:dyDescent="0.3">
      <c r="A3203" s="9"/>
      <c r="B3203" s="76"/>
      <c r="C3203" s="9"/>
      <c r="D3203" s="9"/>
      <c r="E3203" s="9"/>
      <c r="F3203" s="15"/>
      <c r="G3203" s="5"/>
      <c r="H3203" s="5"/>
      <c r="I3203" s="9"/>
      <c r="J3203" s="9"/>
      <c r="K3203" s="9"/>
      <c r="L3203" s="9"/>
      <c r="M3203" s="9"/>
      <c r="N3203" s="9"/>
      <c r="O3203" s="9"/>
      <c r="P3203" s="9"/>
      <c r="Q3203" s="9"/>
      <c r="R3203" s="9"/>
      <c r="S3203" s="9"/>
      <c r="T3203" s="9"/>
      <c r="U3203" s="9"/>
      <c r="V3203" s="9"/>
      <c r="W3203" s="9"/>
      <c r="Y3203" s="17"/>
      <c r="AA3203" s="9"/>
      <c r="AB3203" s="9"/>
      <c r="AC3203" s="9"/>
      <c r="AD3203" s="9"/>
      <c r="AE3203" s="14"/>
      <c r="AF3203" s="14"/>
      <c r="AG3203" s="14"/>
      <c r="AH3203" s="14"/>
      <c r="AI3203" s="14"/>
      <c r="AJ3203" s="14"/>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row>
    <row r="3204" spans="1:62" ht="13.5" customHeight="1" x14ac:dyDescent="0.35">
      <c r="A3204" s="120"/>
      <c r="B3204" s="76"/>
      <c r="C3204" s="1"/>
      <c r="D3204" s="9"/>
      <c r="E3204" s="1"/>
      <c r="F3204" s="15"/>
      <c r="G3204" s="5"/>
      <c r="H3204" s="5"/>
      <c r="I3204" s="22"/>
      <c r="J3204" s="22"/>
      <c r="K3204" s="22"/>
      <c r="L3204" s="60"/>
      <c r="M3204" s="60"/>
      <c r="N3204" s="60"/>
      <c r="O3204" s="60"/>
      <c r="P3204" s="60"/>
      <c r="Q3204" s="60"/>
      <c r="R3204" s="60"/>
      <c r="S3204" s="60"/>
      <c r="T3204" s="60"/>
      <c r="U3204" s="60"/>
      <c r="V3204" s="60"/>
      <c r="W3204" s="60"/>
      <c r="X3204" s="60"/>
      <c r="Y3204" s="59"/>
      <c r="Z3204" s="20"/>
      <c r="AA3204" s="60"/>
      <c r="AB3204" s="60"/>
      <c r="AC3204" s="60"/>
      <c r="AD3204" s="60"/>
      <c r="AE3204" s="22"/>
      <c r="AF3204" s="22"/>
      <c r="AG3204" s="22"/>
      <c r="AH3204" s="22"/>
      <c r="AI3204" s="22"/>
      <c r="AJ3204" s="22"/>
      <c r="AK3204" s="39"/>
      <c r="AL3204" s="39"/>
      <c r="AM3204" s="39"/>
      <c r="AN3204" s="39"/>
      <c r="AO3204" s="39"/>
      <c r="AP3204" s="39"/>
      <c r="AQ3204" s="39"/>
      <c r="AR3204" s="40"/>
      <c r="AS3204" s="39"/>
      <c r="AT3204" s="40"/>
      <c r="AU3204" s="39"/>
      <c r="AV3204" s="39"/>
      <c r="AW3204" s="39"/>
      <c r="AX3204" s="39"/>
      <c r="AY3204" s="39"/>
      <c r="AZ3204" s="40"/>
      <c r="BA3204" s="39"/>
      <c r="BB3204" s="40"/>
      <c r="BC3204" s="39"/>
      <c r="BD3204" s="40"/>
      <c r="BE3204" s="39"/>
      <c r="BF3204" s="39"/>
      <c r="BG3204" s="39"/>
      <c r="BH3204" s="56"/>
      <c r="BI3204" s="56"/>
      <c r="BJ3204" s="133"/>
    </row>
    <row r="3205" spans="1:62" x14ac:dyDescent="0.3">
      <c r="A3205" s="9"/>
      <c r="B3205" s="76"/>
      <c r="C3205" s="9"/>
      <c r="D3205" s="9"/>
      <c r="E3205" s="9"/>
      <c r="F3205" s="15"/>
      <c r="G3205" s="5"/>
      <c r="H3205" s="5"/>
      <c r="I3205" s="9"/>
      <c r="J3205" s="9"/>
      <c r="K3205" s="9"/>
      <c r="L3205" s="9"/>
      <c r="M3205" s="9"/>
      <c r="N3205" s="9"/>
      <c r="O3205" s="9"/>
      <c r="P3205" s="9"/>
      <c r="Q3205" s="9"/>
      <c r="R3205" s="9"/>
      <c r="S3205" s="9"/>
      <c r="T3205" s="9"/>
      <c r="U3205" s="9"/>
      <c r="V3205" s="8"/>
      <c r="W3205" s="8"/>
      <c r="X3205" s="7"/>
      <c r="Y3205" s="18"/>
      <c r="Z3205" s="7"/>
      <c r="AA3205" s="7"/>
      <c r="AB3205" s="7"/>
      <c r="AC3205" s="9"/>
      <c r="AD3205" s="8"/>
      <c r="AE3205" s="14"/>
      <c r="AF3205" s="14"/>
      <c r="AG3205" s="14"/>
      <c r="AH3205" s="14"/>
      <c r="AI3205" s="14"/>
      <c r="AJ3205" s="14"/>
      <c r="AK3205" s="5"/>
      <c r="AL3205" s="6"/>
      <c r="AM3205" s="5"/>
      <c r="AN3205" s="5"/>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row>
    <row r="3206" spans="1:62" x14ac:dyDescent="0.3">
      <c r="A3206" s="9"/>
      <c r="B3206" s="76"/>
      <c r="C3206" s="9"/>
      <c r="D3206" s="9"/>
      <c r="E3206" s="9"/>
      <c r="F3206" s="15"/>
      <c r="G3206" s="5"/>
      <c r="H3206" s="5"/>
      <c r="I3206" s="9"/>
      <c r="J3206" s="9"/>
      <c r="K3206" s="9"/>
      <c r="L3206" s="9"/>
      <c r="M3206" s="9"/>
      <c r="N3206" s="9"/>
      <c r="O3206" s="9"/>
      <c r="P3206" s="9"/>
      <c r="Q3206" s="9"/>
      <c r="R3206" s="9"/>
      <c r="S3206" s="9"/>
      <c r="T3206" s="9"/>
      <c r="U3206" s="9"/>
      <c r="V3206" s="8"/>
      <c r="W3206" s="8"/>
      <c r="X3206" s="7"/>
      <c r="Y3206" s="18"/>
      <c r="Z3206" s="7"/>
      <c r="AA3206" s="7"/>
      <c r="AB3206" s="7"/>
      <c r="AC3206" s="9"/>
      <c r="AD3206" s="8"/>
      <c r="AE3206" s="14"/>
      <c r="AF3206" s="14"/>
      <c r="AG3206" s="14"/>
      <c r="AH3206" s="14"/>
      <c r="AI3206" s="14"/>
      <c r="AJ3206" s="14"/>
      <c r="AK3206" s="5"/>
      <c r="AL3206" s="6"/>
      <c r="AM3206" s="5"/>
      <c r="AN3206" s="5"/>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row>
    <row r="3207" spans="1:62" x14ac:dyDescent="0.3">
      <c r="A3207" s="135"/>
      <c r="B3207" s="76"/>
      <c r="C3207" s="9"/>
      <c r="D3207" s="9"/>
      <c r="E3207" s="9"/>
      <c r="F3207" s="15"/>
      <c r="G3207" s="5"/>
      <c r="H3207" s="5"/>
      <c r="I3207" s="9"/>
      <c r="J3207" s="9"/>
      <c r="K3207" s="9"/>
      <c r="L3207" s="9"/>
      <c r="M3207" s="9"/>
      <c r="N3207" s="9"/>
      <c r="O3207" s="9"/>
      <c r="P3207" s="9"/>
      <c r="Q3207" s="9"/>
      <c r="R3207" s="9"/>
      <c r="S3207" s="9"/>
      <c r="T3207" s="9"/>
      <c r="U3207" s="9"/>
      <c r="V3207" s="8"/>
      <c r="W3207" s="8"/>
      <c r="X3207" s="7"/>
      <c r="Y3207" s="18"/>
      <c r="Z3207" s="7"/>
      <c r="AA3207" s="7"/>
      <c r="AB3207" s="7"/>
      <c r="AC3207" s="9"/>
      <c r="AD3207" s="8"/>
      <c r="AE3207" s="14"/>
      <c r="AF3207" s="14"/>
      <c r="AG3207" s="14"/>
      <c r="AH3207" s="14"/>
      <c r="AI3207" s="14"/>
      <c r="AJ3207" s="14"/>
      <c r="AK3207" s="136"/>
      <c r="AL3207" s="6"/>
      <c r="AM3207" s="5"/>
      <c r="AN3207" s="5"/>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row>
    <row r="3208" spans="1:62" ht="13.5" customHeight="1" x14ac:dyDescent="0.35">
      <c r="A3208" s="120"/>
      <c r="B3208" s="76"/>
      <c r="C3208" s="1"/>
      <c r="D3208" s="9"/>
      <c r="E3208" s="1"/>
      <c r="F3208" s="15"/>
      <c r="G3208" s="5"/>
      <c r="H3208" s="5"/>
      <c r="I3208" s="22"/>
      <c r="J3208" s="22"/>
      <c r="K3208" s="22"/>
      <c r="L3208" s="60"/>
      <c r="M3208" s="60"/>
      <c r="N3208" s="60"/>
      <c r="O3208" s="60"/>
      <c r="P3208" s="60"/>
      <c r="Q3208" s="60"/>
      <c r="R3208" s="60"/>
      <c r="S3208" s="60"/>
      <c r="T3208" s="60"/>
      <c r="U3208" s="60"/>
      <c r="V3208" s="60"/>
      <c r="W3208" s="60"/>
      <c r="X3208" s="60"/>
      <c r="Y3208" s="59"/>
      <c r="Z3208" s="20"/>
      <c r="AA3208" s="60"/>
      <c r="AB3208" s="60"/>
      <c r="AC3208" s="60"/>
      <c r="AD3208" s="60"/>
      <c r="AE3208" s="22"/>
      <c r="AF3208" s="22"/>
      <c r="AG3208" s="22"/>
      <c r="AH3208" s="22"/>
      <c r="AI3208" s="22"/>
      <c r="AJ3208" s="22"/>
      <c r="AK3208" s="39"/>
      <c r="AL3208" s="39"/>
      <c r="AM3208" s="39"/>
      <c r="AN3208" s="39"/>
      <c r="AO3208" s="39"/>
      <c r="AP3208" s="39"/>
      <c r="AQ3208" s="39"/>
      <c r="AR3208" s="40"/>
      <c r="AS3208" s="39"/>
      <c r="AT3208" s="40"/>
      <c r="AU3208" s="39"/>
      <c r="AV3208" s="39"/>
      <c r="AW3208" s="39"/>
      <c r="AX3208" s="39"/>
      <c r="AY3208" s="39"/>
      <c r="AZ3208" s="40"/>
      <c r="BA3208" s="39"/>
      <c r="BB3208" s="40"/>
      <c r="BC3208" s="39"/>
      <c r="BD3208" s="40"/>
      <c r="BE3208" s="39"/>
      <c r="BF3208" s="39"/>
      <c r="BG3208" s="39"/>
      <c r="BH3208" s="56"/>
      <c r="BI3208" s="56"/>
      <c r="BJ3208" s="133"/>
    </row>
    <row r="3209" spans="1:62" ht="13.5" customHeight="1" x14ac:dyDescent="0.35">
      <c r="A3209" s="120"/>
      <c r="B3209" s="19"/>
      <c r="C3209" s="1"/>
      <c r="D3209" s="9"/>
      <c r="E3209" s="1"/>
      <c r="F3209" s="15"/>
      <c r="G3209" s="37"/>
      <c r="H3209" s="5"/>
      <c r="I3209" s="22"/>
      <c r="J3209" s="22"/>
      <c r="K3209" s="22"/>
      <c r="L3209" s="60"/>
      <c r="M3209" s="60"/>
      <c r="N3209" s="60"/>
      <c r="O3209" s="60"/>
      <c r="P3209" s="60"/>
      <c r="Q3209" s="60"/>
      <c r="R3209" s="60"/>
      <c r="S3209" s="60"/>
      <c r="T3209" s="60"/>
      <c r="U3209" s="60"/>
      <c r="V3209" s="60"/>
      <c r="W3209" s="60"/>
      <c r="X3209" s="60"/>
      <c r="Y3209" s="59"/>
      <c r="Z3209" s="20"/>
      <c r="AA3209" s="60"/>
      <c r="AB3209" s="60"/>
      <c r="AC3209" s="60"/>
      <c r="AD3209" s="60"/>
      <c r="AE3209" s="22"/>
      <c r="AF3209" s="22"/>
      <c r="AG3209" s="22"/>
      <c r="AH3209" s="22"/>
      <c r="AI3209" s="22"/>
      <c r="AJ3209" s="22"/>
      <c r="AK3209" s="39"/>
      <c r="AL3209" s="39"/>
      <c r="AM3209" s="39"/>
      <c r="AN3209" s="39"/>
      <c r="AO3209" s="39"/>
      <c r="AP3209" s="39"/>
      <c r="AQ3209" s="39"/>
      <c r="AR3209" s="40"/>
      <c r="AS3209" s="39"/>
      <c r="AT3209" s="40"/>
      <c r="AU3209" s="39"/>
      <c r="AV3209" s="39"/>
      <c r="AW3209" s="39"/>
      <c r="AX3209" s="39"/>
      <c r="AY3209" s="39"/>
      <c r="AZ3209" s="40"/>
      <c r="BA3209" s="39"/>
      <c r="BB3209" s="40"/>
      <c r="BC3209" s="39"/>
      <c r="BD3209" s="40"/>
      <c r="BE3209" s="39"/>
      <c r="BF3209" s="39"/>
      <c r="BG3209" s="39"/>
      <c r="BH3209" s="56"/>
      <c r="BI3209" s="56"/>
      <c r="BJ3209" s="133"/>
    </row>
    <row r="3210" spans="1:62" x14ac:dyDescent="0.3">
      <c r="A3210" s="135"/>
      <c r="B3210" s="76"/>
      <c r="C3210" s="9"/>
      <c r="D3210" s="9"/>
      <c r="E3210" s="9"/>
      <c r="F3210" s="15"/>
      <c r="G3210" s="5"/>
      <c r="H3210" s="5"/>
      <c r="I3210" s="9"/>
      <c r="J3210" s="9"/>
      <c r="K3210" s="9"/>
      <c r="L3210" s="9"/>
      <c r="M3210" s="9"/>
      <c r="N3210" s="9"/>
      <c r="O3210" s="9"/>
      <c r="P3210" s="9"/>
      <c r="Q3210" s="9"/>
      <c r="R3210" s="9"/>
      <c r="S3210" s="9"/>
      <c r="T3210" s="9"/>
      <c r="U3210" s="9"/>
      <c r="V3210" s="8"/>
      <c r="W3210" s="8"/>
      <c r="X3210" s="7"/>
      <c r="Y3210" s="18"/>
      <c r="Z3210" s="7"/>
      <c r="AA3210" s="7"/>
      <c r="AB3210" s="7"/>
      <c r="AC3210" s="9"/>
      <c r="AD3210" s="8"/>
      <c r="AE3210" s="14"/>
      <c r="AF3210" s="14"/>
      <c r="AG3210" s="14"/>
      <c r="AH3210" s="14"/>
      <c r="AI3210" s="14"/>
      <c r="AJ3210" s="14"/>
      <c r="AK3210" s="136"/>
      <c r="AL3210" s="6"/>
      <c r="AM3210" s="5"/>
      <c r="AN3210" s="5"/>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row>
    <row r="3211" spans="1:62" ht="13.5" customHeight="1" x14ac:dyDescent="0.35">
      <c r="A3211" s="120"/>
      <c r="B3211" s="19"/>
      <c r="C3211" s="1"/>
      <c r="D3211" s="9"/>
      <c r="E3211" s="1"/>
      <c r="F3211" s="15"/>
      <c r="G3211" s="37"/>
      <c r="H3211" s="5"/>
      <c r="I3211" s="22"/>
      <c r="J3211" s="22"/>
      <c r="K3211" s="22"/>
      <c r="L3211" s="60"/>
      <c r="M3211" s="60"/>
      <c r="N3211" s="60"/>
      <c r="O3211" s="60"/>
      <c r="P3211" s="60"/>
      <c r="Q3211" s="60"/>
      <c r="R3211" s="60"/>
      <c r="S3211" s="60"/>
      <c r="T3211" s="60"/>
      <c r="U3211" s="60"/>
      <c r="V3211" s="60"/>
      <c r="W3211" s="60"/>
      <c r="X3211" s="60"/>
      <c r="Y3211" s="59"/>
      <c r="Z3211" s="20"/>
      <c r="AA3211" s="60"/>
      <c r="AB3211" s="60"/>
      <c r="AC3211" s="60"/>
      <c r="AD3211" s="60"/>
      <c r="AE3211" s="22"/>
      <c r="AF3211" s="22"/>
      <c r="AG3211" s="22"/>
      <c r="AH3211" s="22"/>
      <c r="AI3211" s="22"/>
      <c r="AJ3211" s="22"/>
      <c r="AK3211" s="39"/>
      <c r="AL3211" s="39"/>
      <c r="AM3211" s="39"/>
      <c r="AN3211" s="39"/>
      <c r="AO3211" s="39"/>
      <c r="AP3211" s="39"/>
      <c r="AQ3211" s="39"/>
      <c r="AR3211" s="40"/>
      <c r="AS3211" s="39"/>
      <c r="AT3211" s="40"/>
      <c r="AU3211" s="39"/>
      <c r="AV3211" s="39"/>
      <c r="AW3211" s="39"/>
      <c r="AX3211" s="39"/>
      <c r="AY3211" s="39"/>
      <c r="AZ3211" s="40"/>
      <c r="BA3211" s="39"/>
      <c r="BB3211" s="40"/>
      <c r="BC3211" s="39"/>
      <c r="BD3211" s="40"/>
      <c r="BE3211" s="39"/>
      <c r="BF3211" s="39"/>
      <c r="BG3211" s="39"/>
      <c r="BH3211" s="56"/>
      <c r="BI3211" s="56"/>
      <c r="BJ3211" s="133"/>
    </row>
    <row r="3212" spans="1:62" x14ac:dyDescent="0.3">
      <c r="A3212" s="135"/>
      <c r="B3212" s="76"/>
      <c r="C3212" s="9"/>
      <c r="D3212" s="9"/>
      <c r="E3212" s="9"/>
      <c r="F3212" s="15"/>
      <c r="G3212" s="5"/>
      <c r="H3212" s="5"/>
      <c r="I3212" s="9"/>
      <c r="J3212" s="9"/>
      <c r="K3212" s="9"/>
      <c r="L3212" s="9"/>
      <c r="M3212" s="9"/>
      <c r="N3212" s="9"/>
      <c r="O3212" s="9"/>
      <c r="P3212" s="9"/>
      <c r="Q3212" s="9"/>
      <c r="R3212" s="9"/>
      <c r="S3212" s="9"/>
      <c r="T3212" s="9"/>
      <c r="U3212" s="9"/>
      <c r="V3212" s="8"/>
      <c r="W3212" s="8"/>
      <c r="X3212" s="7"/>
      <c r="Y3212" s="18"/>
      <c r="Z3212" s="7"/>
      <c r="AA3212" s="7"/>
      <c r="AB3212" s="7"/>
      <c r="AC3212" s="9"/>
      <c r="AD3212" s="8"/>
      <c r="AE3212" s="14"/>
      <c r="AF3212" s="14"/>
      <c r="AG3212" s="14"/>
      <c r="AH3212" s="14"/>
      <c r="AI3212" s="14"/>
      <c r="AJ3212" s="14"/>
      <c r="AK3212" s="136"/>
      <c r="AL3212" s="6"/>
      <c r="AM3212" s="5"/>
      <c r="AN3212" s="5"/>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row>
    <row r="3213" spans="1:62" ht="13.5" customHeight="1" x14ac:dyDescent="0.35">
      <c r="A3213" s="120"/>
      <c r="B3213" s="19"/>
      <c r="C3213" s="9"/>
      <c r="D3213" s="9"/>
      <c r="E3213" s="1"/>
      <c r="F3213" s="15"/>
      <c r="G3213" s="37"/>
      <c r="H3213" s="5"/>
      <c r="I3213" s="22"/>
      <c r="J3213" s="22"/>
      <c r="K3213" s="22"/>
      <c r="L3213" s="60"/>
      <c r="M3213" s="60"/>
      <c r="N3213" s="60"/>
      <c r="O3213" s="60"/>
      <c r="P3213" s="60"/>
      <c r="Q3213" s="60"/>
      <c r="R3213" s="60"/>
      <c r="S3213" s="60"/>
      <c r="T3213" s="60"/>
      <c r="U3213" s="60"/>
      <c r="V3213" s="60"/>
      <c r="W3213" s="60"/>
      <c r="X3213" s="60"/>
      <c r="Y3213" s="59"/>
      <c r="Z3213" s="20"/>
      <c r="AA3213" s="60"/>
      <c r="AB3213" s="60"/>
      <c r="AC3213" s="60"/>
      <c r="AD3213" s="60"/>
      <c r="AE3213" s="22"/>
      <c r="AF3213" s="22"/>
      <c r="AG3213" s="22"/>
      <c r="AH3213" s="22"/>
      <c r="AI3213" s="22"/>
      <c r="AJ3213" s="22"/>
      <c r="AK3213" s="39"/>
      <c r="AL3213" s="39"/>
      <c r="AM3213" s="39"/>
      <c r="AN3213" s="39"/>
      <c r="AO3213" s="39"/>
      <c r="AP3213" s="39"/>
      <c r="AQ3213" s="39"/>
      <c r="AR3213" s="40"/>
      <c r="AS3213" s="39"/>
      <c r="AT3213" s="40"/>
      <c r="AU3213" s="39"/>
      <c r="AV3213" s="39"/>
      <c r="AW3213" s="39"/>
      <c r="AX3213" s="39"/>
      <c r="AY3213" s="39"/>
      <c r="AZ3213" s="40"/>
      <c r="BA3213" s="39"/>
      <c r="BB3213" s="40"/>
      <c r="BC3213" s="39"/>
      <c r="BD3213" s="40"/>
      <c r="BE3213" s="39"/>
      <c r="BF3213" s="39"/>
      <c r="BG3213" s="39"/>
      <c r="BH3213" s="56"/>
      <c r="BI3213" s="56"/>
      <c r="BJ3213" s="133"/>
    </row>
    <row r="3214" spans="1:62" ht="13.5" customHeight="1" x14ac:dyDescent="0.35">
      <c r="A3214" s="120"/>
      <c r="B3214" s="19"/>
      <c r="C3214" s="1"/>
      <c r="D3214" s="9"/>
      <c r="E3214" s="1"/>
      <c r="F3214" s="15"/>
      <c r="G3214" s="37"/>
      <c r="H3214" s="5"/>
      <c r="I3214" s="22"/>
      <c r="J3214" s="22"/>
      <c r="K3214" s="22"/>
      <c r="L3214" s="60"/>
      <c r="M3214" s="60"/>
      <c r="N3214" s="60"/>
      <c r="O3214" s="60"/>
      <c r="P3214" s="60"/>
      <c r="Q3214" s="60"/>
      <c r="R3214" s="60"/>
      <c r="S3214" s="60"/>
      <c r="T3214" s="60"/>
      <c r="U3214" s="60"/>
      <c r="V3214" s="60"/>
      <c r="W3214" s="60"/>
      <c r="X3214" s="60"/>
      <c r="Y3214" s="59"/>
      <c r="Z3214" s="20"/>
      <c r="AA3214" s="60"/>
      <c r="AB3214" s="60"/>
      <c r="AC3214" s="60"/>
      <c r="AD3214" s="60"/>
      <c r="AE3214" s="22"/>
      <c r="AF3214" s="22"/>
      <c r="AG3214" s="22"/>
      <c r="AH3214" s="22"/>
      <c r="AI3214" s="22"/>
      <c r="AJ3214" s="22"/>
      <c r="AK3214" s="39"/>
      <c r="AL3214" s="39"/>
      <c r="AM3214" s="39"/>
      <c r="AN3214" s="39"/>
      <c r="AO3214" s="39"/>
      <c r="AP3214" s="39"/>
      <c r="AQ3214" s="39"/>
      <c r="AR3214" s="40"/>
      <c r="AS3214" s="39"/>
      <c r="AT3214" s="40"/>
      <c r="AU3214" s="39"/>
      <c r="AV3214" s="39"/>
      <c r="AW3214" s="39"/>
      <c r="AX3214" s="39"/>
      <c r="AY3214" s="39"/>
      <c r="AZ3214" s="40"/>
      <c r="BA3214" s="39"/>
      <c r="BB3214" s="40"/>
      <c r="BC3214" s="39"/>
      <c r="BD3214" s="40"/>
      <c r="BE3214" s="39"/>
      <c r="BF3214" s="39"/>
      <c r="BG3214" s="39"/>
      <c r="BH3214" s="56"/>
      <c r="BI3214" s="56"/>
      <c r="BJ3214" s="133"/>
    </row>
    <row r="3215" spans="1:62" ht="13.5" customHeight="1" x14ac:dyDescent="0.35">
      <c r="A3215" s="120"/>
      <c r="B3215" s="76"/>
      <c r="C3215" s="1"/>
      <c r="D3215" s="9"/>
      <c r="E3215" s="1"/>
      <c r="F3215" s="15"/>
      <c r="G3215" s="5"/>
      <c r="H3215" s="5"/>
      <c r="I3215" s="22"/>
      <c r="J3215" s="22"/>
      <c r="K3215" s="22"/>
      <c r="L3215" s="60"/>
      <c r="M3215" s="60"/>
      <c r="N3215" s="60"/>
      <c r="O3215" s="60"/>
      <c r="P3215" s="60"/>
      <c r="Q3215" s="60"/>
      <c r="R3215" s="60"/>
      <c r="S3215" s="60"/>
      <c r="T3215" s="60"/>
      <c r="U3215" s="60"/>
      <c r="V3215" s="60"/>
      <c r="W3215" s="60"/>
      <c r="X3215" s="60"/>
      <c r="Y3215" s="59"/>
      <c r="Z3215" s="20"/>
      <c r="AA3215" s="60"/>
      <c r="AB3215" s="60"/>
      <c r="AC3215" s="60"/>
      <c r="AD3215" s="60"/>
      <c r="AE3215" s="22"/>
      <c r="AF3215" s="22"/>
      <c r="AG3215" s="22"/>
      <c r="AH3215" s="22"/>
      <c r="AI3215" s="22"/>
      <c r="AJ3215" s="22"/>
      <c r="AK3215" s="39"/>
      <c r="AL3215" s="39"/>
      <c r="AM3215" s="39"/>
      <c r="AN3215" s="39"/>
      <c r="AO3215" s="39"/>
      <c r="AP3215" s="39"/>
      <c r="AQ3215" s="39"/>
      <c r="AR3215" s="40"/>
      <c r="AS3215" s="39"/>
      <c r="AT3215" s="40"/>
      <c r="AU3215" s="39"/>
      <c r="AV3215" s="39"/>
      <c r="AW3215" s="39"/>
      <c r="AX3215" s="39"/>
      <c r="AY3215" s="39"/>
      <c r="AZ3215" s="40"/>
      <c r="BA3215" s="39"/>
      <c r="BB3215" s="40"/>
      <c r="BC3215" s="39"/>
      <c r="BD3215" s="40"/>
      <c r="BE3215" s="39"/>
      <c r="BF3215" s="39"/>
      <c r="BG3215" s="39"/>
      <c r="BH3215" s="56"/>
      <c r="BI3215" s="56"/>
      <c r="BJ3215" s="133"/>
    </row>
    <row r="3216" spans="1:62" x14ac:dyDescent="0.3">
      <c r="A3216" s="9"/>
      <c r="B3216" s="76"/>
      <c r="C3216" s="9"/>
      <c r="D3216" s="9"/>
      <c r="E3216" s="9"/>
      <c r="F3216" s="15"/>
      <c r="G3216" s="5"/>
      <c r="H3216" s="5"/>
      <c r="I3216" s="9"/>
      <c r="J3216" s="9"/>
      <c r="K3216" s="9"/>
      <c r="L3216" s="9"/>
      <c r="M3216" s="9"/>
      <c r="N3216" s="9"/>
      <c r="O3216" s="9"/>
      <c r="P3216" s="9"/>
      <c r="Q3216" s="9"/>
      <c r="R3216" s="9"/>
      <c r="S3216" s="9"/>
      <c r="T3216" s="9"/>
      <c r="U3216" s="9"/>
      <c r="V3216" s="8"/>
      <c r="W3216" s="8"/>
      <c r="X3216" s="7"/>
      <c r="Y3216" s="18"/>
      <c r="Z3216" s="7"/>
      <c r="AA3216" s="7"/>
      <c r="AB3216" s="7"/>
      <c r="AC3216" s="9"/>
      <c r="AD3216" s="8"/>
      <c r="AE3216" s="14"/>
      <c r="AF3216" s="14"/>
      <c r="AG3216" s="14"/>
      <c r="AH3216" s="14"/>
      <c r="AI3216" s="14"/>
      <c r="AJ3216" s="14"/>
      <c r="AK3216" s="5"/>
      <c r="AL3216" s="6"/>
      <c r="AM3216" s="5"/>
      <c r="AN3216" s="5"/>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row>
    <row r="3217" spans="1:62" ht="13.5" customHeight="1" x14ac:dyDescent="0.35">
      <c r="A3217" s="120"/>
      <c r="B3217" s="19"/>
      <c r="C3217" s="1"/>
      <c r="D3217" s="9"/>
      <c r="E3217" s="1"/>
      <c r="F3217" s="15"/>
      <c r="G3217" s="37"/>
      <c r="H3217" s="5"/>
      <c r="I3217" s="22"/>
      <c r="J3217" s="22"/>
      <c r="K3217" s="22"/>
      <c r="L3217" s="60"/>
      <c r="M3217" s="60"/>
      <c r="N3217" s="60"/>
      <c r="O3217" s="60"/>
      <c r="P3217" s="60"/>
      <c r="Q3217" s="60"/>
      <c r="R3217" s="60"/>
      <c r="S3217" s="60"/>
      <c r="T3217" s="60"/>
      <c r="U3217" s="60"/>
      <c r="V3217" s="60"/>
      <c r="W3217" s="60"/>
      <c r="X3217" s="60"/>
      <c r="Y3217" s="59"/>
      <c r="Z3217" s="20"/>
      <c r="AA3217" s="60"/>
      <c r="AB3217" s="60"/>
      <c r="AC3217" s="60"/>
      <c r="AD3217" s="60"/>
      <c r="AE3217" s="22"/>
      <c r="AF3217" s="22"/>
      <c r="AG3217" s="22"/>
      <c r="AH3217" s="22"/>
      <c r="AI3217" s="22"/>
      <c r="AJ3217" s="22"/>
      <c r="AK3217" s="39"/>
      <c r="AL3217" s="39"/>
      <c r="AM3217" s="39"/>
      <c r="AN3217" s="39"/>
      <c r="AO3217" s="39"/>
      <c r="AP3217" s="39"/>
      <c r="AQ3217" s="39"/>
      <c r="AR3217" s="40"/>
      <c r="AS3217" s="39"/>
      <c r="AT3217" s="40"/>
      <c r="AU3217" s="39"/>
      <c r="AV3217" s="39"/>
      <c r="AW3217" s="39"/>
      <c r="AX3217" s="39"/>
      <c r="AY3217" s="39"/>
      <c r="AZ3217" s="40"/>
      <c r="BA3217" s="39"/>
      <c r="BB3217" s="40"/>
      <c r="BC3217" s="39"/>
      <c r="BD3217" s="40"/>
      <c r="BE3217" s="39"/>
      <c r="BF3217" s="39"/>
      <c r="BG3217" s="39"/>
      <c r="BH3217" s="56"/>
      <c r="BI3217" s="56"/>
      <c r="BJ3217" s="133"/>
    </row>
    <row r="3218" spans="1:62" ht="13.5" customHeight="1" x14ac:dyDescent="0.35">
      <c r="A3218" s="9"/>
      <c r="B3218" s="76"/>
      <c r="C3218" s="9"/>
      <c r="D3218" s="9"/>
      <c r="E3218" s="9"/>
      <c r="F3218" s="15"/>
      <c r="G3218" s="5"/>
      <c r="H3218" s="5"/>
      <c r="I3218" s="9"/>
      <c r="J3218" s="9"/>
      <c r="K3218" s="9"/>
      <c r="L3218" s="9"/>
      <c r="M3218" s="9"/>
      <c r="N3218" s="9"/>
      <c r="O3218" s="9"/>
      <c r="P3218" s="9"/>
      <c r="Q3218" s="9"/>
      <c r="R3218" s="9"/>
      <c r="S3218" s="9"/>
      <c r="T3218" s="9"/>
      <c r="U3218" s="9"/>
      <c r="V3218" s="9"/>
      <c r="W3218" s="9"/>
      <c r="Y3218" s="17"/>
      <c r="AA3218" s="9"/>
      <c r="AB3218" s="9"/>
      <c r="AC3218" s="9"/>
      <c r="AD3218" s="9"/>
      <c r="AE3218" s="14"/>
      <c r="AF3218" s="14"/>
      <c r="AG3218" s="14"/>
      <c r="AH3218" s="14"/>
      <c r="AI3218" s="14"/>
      <c r="AJ3218" s="14"/>
      <c r="AK3218" s="6"/>
      <c r="AL3218" s="6"/>
      <c r="AM3218" s="6"/>
      <c r="AN3218" s="6"/>
      <c r="AO3218" s="6"/>
      <c r="AP3218" s="6"/>
      <c r="AQ3218" s="6"/>
      <c r="AR3218" s="6"/>
      <c r="AS3218" s="6"/>
      <c r="AT3218" s="6"/>
      <c r="AU3218" s="39"/>
      <c r="AV3218" s="39"/>
      <c r="AW3218" s="6"/>
      <c r="AX3218" s="6"/>
      <c r="AY3218" s="6"/>
      <c r="AZ3218" s="6"/>
      <c r="BA3218" s="6"/>
      <c r="BB3218" s="6"/>
      <c r="BC3218" s="6"/>
      <c r="BD3218" s="6"/>
      <c r="BE3218" s="6"/>
      <c r="BF3218" s="6"/>
      <c r="BG3218" s="6"/>
      <c r="BH3218" s="6"/>
      <c r="BI3218" s="6"/>
      <c r="BJ3218" s="137"/>
    </row>
    <row r="3219" spans="1:62" x14ac:dyDescent="0.3">
      <c r="A3219" s="9"/>
      <c r="B3219" s="76"/>
      <c r="C3219" s="9"/>
      <c r="D3219" s="9"/>
      <c r="E3219" s="9"/>
      <c r="F3219" s="15"/>
      <c r="G3219" s="5"/>
      <c r="H3219" s="5"/>
      <c r="I3219" s="9"/>
      <c r="J3219" s="9"/>
      <c r="K3219" s="9"/>
      <c r="L3219" s="9"/>
      <c r="M3219" s="9"/>
      <c r="N3219" s="9"/>
      <c r="O3219" s="9"/>
      <c r="P3219" s="9"/>
      <c r="Q3219" s="9"/>
      <c r="R3219" s="9"/>
      <c r="S3219" s="9"/>
      <c r="T3219" s="9"/>
      <c r="U3219" s="9"/>
      <c r="V3219" s="8"/>
      <c r="W3219" s="8"/>
      <c r="X3219" s="7"/>
      <c r="Y3219" s="18"/>
      <c r="Z3219" s="7"/>
      <c r="AA3219" s="7"/>
      <c r="AB3219" s="7"/>
      <c r="AC3219" s="9"/>
      <c r="AD3219" s="8"/>
      <c r="AE3219" s="14"/>
      <c r="AF3219" s="14"/>
      <c r="AG3219" s="14"/>
      <c r="AH3219" s="14"/>
      <c r="AI3219" s="14"/>
      <c r="AJ3219" s="14"/>
      <c r="AK3219" s="5"/>
      <c r="AL3219" s="6"/>
      <c r="AM3219" s="5"/>
      <c r="AN3219" s="5"/>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row>
    <row r="3220" spans="1:62" x14ac:dyDescent="0.3">
      <c r="A3220" s="135"/>
      <c r="B3220" s="76"/>
      <c r="C3220" s="9"/>
      <c r="D3220" s="9"/>
      <c r="E3220" s="9"/>
      <c r="F3220" s="15"/>
      <c r="G3220" s="5"/>
      <c r="H3220" s="5"/>
      <c r="I3220" s="9"/>
      <c r="J3220" s="9"/>
      <c r="K3220" s="9"/>
      <c r="L3220" s="9"/>
      <c r="M3220" s="9"/>
      <c r="N3220" s="9"/>
      <c r="O3220" s="9"/>
      <c r="P3220" s="9"/>
      <c r="Q3220" s="9"/>
      <c r="R3220" s="9"/>
      <c r="S3220" s="9"/>
      <c r="T3220" s="9"/>
      <c r="U3220" s="9"/>
      <c r="V3220" s="8"/>
      <c r="W3220" s="8"/>
      <c r="X3220" s="7"/>
      <c r="Y3220" s="18"/>
      <c r="Z3220" s="7"/>
      <c r="AA3220" s="7"/>
      <c r="AB3220" s="7"/>
      <c r="AC3220" s="9"/>
      <c r="AD3220" s="8"/>
      <c r="AE3220" s="14"/>
      <c r="AF3220" s="14"/>
      <c r="AG3220" s="14"/>
      <c r="AH3220" s="14"/>
      <c r="AI3220" s="14"/>
      <c r="AJ3220" s="14"/>
      <c r="AK3220" s="136"/>
      <c r="AL3220" s="6"/>
      <c r="AM3220" s="5"/>
      <c r="AN3220" s="5"/>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row>
    <row r="3221" spans="1:62" ht="13.5" customHeight="1" x14ac:dyDescent="0.35">
      <c r="A3221" s="120"/>
      <c r="B3221" s="19"/>
      <c r="C3221" s="1"/>
      <c r="D3221" s="9"/>
      <c r="E3221" s="1"/>
      <c r="F3221" s="15"/>
      <c r="G3221" s="37"/>
      <c r="H3221" s="5"/>
      <c r="I3221" s="22"/>
      <c r="J3221" s="22"/>
      <c r="K3221" s="22"/>
      <c r="L3221" s="60"/>
      <c r="M3221" s="60"/>
      <c r="N3221" s="60"/>
      <c r="O3221" s="60"/>
      <c r="P3221" s="60"/>
      <c r="Q3221" s="60"/>
      <c r="R3221" s="60"/>
      <c r="S3221" s="60"/>
      <c r="T3221" s="60"/>
      <c r="U3221" s="60"/>
      <c r="V3221" s="60"/>
      <c r="W3221" s="60"/>
      <c r="X3221" s="60"/>
      <c r="Y3221" s="59"/>
      <c r="Z3221" s="20"/>
      <c r="AA3221" s="60"/>
      <c r="AB3221" s="60"/>
      <c r="AC3221" s="60"/>
      <c r="AD3221" s="60"/>
      <c r="AE3221" s="22"/>
      <c r="AF3221" s="22"/>
      <c r="AG3221" s="22"/>
      <c r="AH3221" s="22"/>
      <c r="AI3221" s="22"/>
      <c r="AJ3221" s="22"/>
      <c r="AK3221" s="39"/>
      <c r="AL3221" s="39"/>
      <c r="AM3221" s="39"/>
      <c r="AN3221" s="39"/>
      <c r="AO3221" s="39"/>
      <c r="AP3221" s="39"/>
      <c r="AQ3221" s="39"/>
      <c r="AR3221" s="40"/>
      <c r="AS3221" s="39"/>
      <c r="AT3221" s="40"/>
      <c r="AU3221" s="39"/>
      <c r="AV3221" s="39"/>
      <c r="AW3221" s="39"/>
      <c r="AX3221" s="39"/>
      <c r="AY3221" s="39"/>
      <c r="AZ3221" s="40"/>
      <c r="BA3221" s="39"/>
      <c r="BB3221" s="40"/>
      <c r="BC3221" s="39"/>
      <c r="BD3221" s="40"/>
      <c r="BE3221" s="39"/>
      <c r="BF3221" s="39"/>
      <c r="BG3221" s="39"/>
      <c r="BH3221" s="56"/>
      <c r="BI3221" s="56"/>
      <c r="BJ3221" s="133"/>
    </row>
    <row r="3222" spans="1:62" ht="13.5" customHeight="1" x14ac:dyDescent="0.35">
      <c r="A3222" s="120"/>
      <c r="B3222" s="76"/>
      <c r="C3222" s="1"/>
      <c r="D3222" s="9"/>
      <c r="E3222" s="1"/>
      <c r="F3222" s="15"/>
      <c r="G3222" s="5"/>
      <c r="H3222" s="5"/>
      <c r="I3222" s="22"/>
      <c r="J3222" s="22"/>
      <c r="K3222" s="22"/>
      <c r="L3222" s="60"/>
      <c r="M3222" s="60"/>
      <c r="N3222" s="60"/>
      <c r="O3222" s="60"/>
      <c r="P3222" s="60"/>
      <c r="Q3222" s="60"/>
      <c r="R3222" s="60"/>
      <c r="S3222" s="60"/>
      <c r="T3222" s="60"/>
      <c r="U3222" s="60"/>
      <c r="V3222" s="60"/>
      <c r="W3222" s="60"/>
      <c r="X3222" s="60"/>
      <c r="Y3222" s="59"/>
      <c r="Z3222" s="20"/>
      <c r="AA3222" s="60"/>
      <c r="AB3222" s="60"/>
      <c r="AC3222" s="60"/>
      <c r="AD3222" s="60"/>
      <c r="AE3222" s="22"/>
      <c r="AF3222" s="22"/>
      <c r="AG3222" s="22"/>
      <c r="AH3222" s="22"/>
      <c r="AI3222" s="22"/>
      <c r="AJ3222" s="22"/>
      <c r="AK3222" s="39"/>
      <c r="AL3222" s="39"/>
      <c r="AM3222" s="39"/>
      <c r="AN3222" s="39"/>
      <c r="AO3222" s="39"/>
      <c r="AP3222" s="39"/>
      <c r="AQ3222" s="39"/>
      <c r="AR3222" s="40"/>
      <c r="AS3222" s="39"/>
      <c r="AT3222" s="40"/>
      <c r="AU3222" s="39"/>
      <c r="AV3222" s="39"/>
      <c r="AW3222" s="39"/>
      <c r="AX3222" s="39"/>
      <c r="AY3222" s="39"/>
      <c r="AZ3222" s="40"/>
      <c r="BA3222" s="39"/>
      <c r="BB3222" s="40"/>
      <c r="BC3222" s="39"/>
      <c r="BD3222" s="40"/>
      <c r="BE3222" s="39"/>
      <c r="BF3222" s="39"/>
      <c r="BG3222" s="39"/>
      <c r="BH3222" s="56"/>
      <c r="BI3222" s="56"/>
      <c r="BJ3222" s="133"/>
    </row>
    <row r="3223" spans="1:62" ht="13.5" customHeight="1" x14ac:dyDescent="0.35">
      <c r="A3223" s="120"/>
      <c r="B3223" s="76"/>
      <c r="C3223" s="1"/>
      <c r="D3223" s="9"/>
      <c r="E3223" s="1"/>
      <c r="F3223" s="15"/>
      <c r="G3223" s="5"/>
      <c r="H3223" s="5"/>
      <c r="I3223" s="22"/>
      <c r="J3223" s="22"/>
      <c r="K3223" s="22"/>
      <c r="L3223" s="60"/>
      <c r="M3223" s="60"/>
      <c r="N3223" s="60"/>
      <c r="O3223" s="60"/>
      <c r="P3223" s="60"/>
      <c r="Q3223" s="60"/>
      <c r="R3223" s="60"/>
      <c r="S3223" s="60"/>
      <c r="T3223" s="60"/>
      <c r="U3223" s="60"/>
      <c r="V3223" s="60"/>
      <c r="W3223" s="60"/>
      <c r="X3223" s="60"/>
      <c r="Y3223" s="59"/>
      <c r="Z3223" s="20"/>
      <c r="AA3223" s="60"/>
      <c r="AB3223" s="60"/>
      <c r="AC3223" s="60"/>
      <c r="AD3223" s="60"/>
      <c r="AE3223" s="22"/>
      <c r="AF3223" s="22"/>
      <c r="AG3223" s="22"/>
      <c r="AH3223" s="22"/>
      <c r="AI3223" s="22"/>
      <c r="AJ3223" s="22"/>
      <c r="AK3223" s="39"/>
      <c r="AL3223" s="39"/>
      <c r="AM3223" s="39"/>
      <c r="AN3223" s="39"/>
      <c r="AO3223" s="39"/>
      <c r="AP3223" s="39"/>
      <c r="AQ3223" s="39"/>
      <c r="AR3223" s="40"/>
      <c r="AS3223" s="39"/>
      <c r="AT3223" s="40"/>
      <c r="AU3223" s="39"/>
      <c r="AV3223" s="39"/>
      <c r="AW3223" s="39"/>
      <c r="AX3223" s="39"/>
      <c r="AY3223" s="39"/>
      <c r="AZ3223" s="40"/>
      <c r="BA3223" s="39"/>
      <c r="BB3223" s="40"/>
      <c r="BC3223" s="39"/>
      <c r="BD3223" s="40"/>
      <c r="BE3223" s="39"/>
      <c r="BF3223" s="39"/>
      <c r="BG3223" s="39"/>
      <c r="BH3223" s="56"/>
      <c r="BI3223" s="56"/>
      <c r="BJ3223" s="133"/>
    </row>
    <row r="3224" spans="1:62" ht="13.5" customHeight="1" x14ac:dyDescent="0.35">
      <c r="A3224" s="120"/>
      <c r="B3224" s="19"/>
      <c r="C3224" s="1"/>
      <c r="D3224" s="9"/>
      <c r="E3224" s="1"/>
      <c r="F3224" s="15"/>
      <c r="G3224" s="37"/>
      <c r="H3224" s="5"/>
      <c r="I3224" s="22"/>
      <c r="J3224" s="22"/>
      <c r="K3224" s="22"/>
      <c r="L3224" s="60"/>
      <c r="M3224" s="60"/>
      <c r="N3224" s="60"/>
      <c r="O3224" s="60"/>
      <c r="P3224" s="60"/>
      <c r="Q3224" s="60"/>
      <c r="R3224" s="60"/>
      <c r="S3224" s="60"/>
      <c r="T3224" s="60"/>
      <c r="U3224" s="60"/>
      <c r="V3224" s="60"/>
      <c r="W3224" s="60"/>
      <c r="X3224" s="60"/>
      <c r="Y3224" s="59"/>
      <c r="Z3224" s="20"/>
      <c r="AA3224" s="60"/>
      <c r="AB3224" s="60"/>
      <c r="AC3224" s="60"/>
      <c r="AD3224" s="60"/>
      <c r="AE3224" s="22"/>
      <c r="AF3224" s="22"/>
      <c r="AG3224" s="22"/>
      <c r="AH3224" s="22"/>
      <c r="AI3224" s="22"/>
      <c r="AJ3224" s="22"/>
      <c r="AK3224" s="39"/>
      <c r="AL3224" s="39"/>
      <c r="AM3224" s="39"/>
      <c r="AN3224" s="39"/>
      <c r="AO3224" s="39"/>
      <c r="AP3224" s="39"/>
      <c r="AQ3224" s="39"/>
      <c r="AR3224" s="40"/>
      <c r="AS3224" s="39"/>
      <c r="AT3224" s="40"/>
      <c r="AU3224" s="39"/>
      <c r="AV3224" s="39"/>
      <c r="AW3224" s="39"/>
      <c r="AX3224" s="39"/>
      <c r="AY3224" s="39"/>
      <c r="AZ3224" s="40"/>
      <c r="BA3224" s="39"/>
      <c r="BB3224" s="40"/>
      <c r="BC3224" s="39"/>
      <c r="BD3224" s="40"/>
      <c r="BE3224" s="39"/>
      <c r="BF3224" s="39"/>
      <c r="BG3224" s="39"/>
      <c r="BH3224" s="56"/>
      <c r="BI3224" s="56"/>
      <c r="BJ3224" s="133"/>
    </row>
    <row r="3225" spans="1:62" x14ac:dyDescent="0.3">
      <c r="A3225" s="9"/>
      <c r="B3225" s="76"/>
      <c r="C3225" s="9"/>
      <c r="D3225" s="9"/>
      <c r="E3225" s="9"/>
      <c r="F3225" s="15"/>
      <c r="G3225" s="5"/>
      <c r="H3225" s="5"/>
      <c r="I3225" s="9"/>
      <c r="J3225" s="9"/>
      <c r="K3225" s="9"/>
      <c r="L3225" s="9"/>
      <c r="M3225" s="9"/>
      <c r="N3225" s="9"/>
      <c r="O3225" s="9"/>
      <c r="P3225" s="9"/>
      <c r="Q3225" s="9"/>
      <c r="R3225" s="9"/>
      <c r="S3225" s="9"/>
      <c r="T3225" s="9"/>
      <c r="U3225" s="9"/>
      <c r="V3225" s="8"/>
      <c r="W3225" s="8"/>
      <c r="X3225" s="7"/>
      <c r="Y3225" s="18"/>
      <c r="Z3225" s="7"/>
      <c r="AA3225" s="7"/>
      <c r="AB3225" s="7"/>
      <c r="AC3225" s="9"/>
      <c r="AD3225" s="8"/>
      <c r="AE3225" s="14"/>
      <c r="AF3225" s="14"/>
      <c r="AG3225" s="14"/>
      <c r="AH3225" s="14"/>
      <c r="AI3225" s="14"/>
      <c r="AJ3225" s="14"/>
      <c r="AK3225" s="5"/>
      <c r="AL3225" s="6"/>
      <c r="AM3225" s="5"/>
      <c r="AN3225" s="5"/>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row>
    <row r="3226" spans="1:62" ht="13.5" customHeight="1" x14ac:dyDescent="0.35">
      <c r="A3226" s="120"/>
      <c r="B3226" s="19"/>
      <c r="C3226" s="1"/>
      <c r="D3226" s="9"/>
      <c r="E3226" s="1"/>
      <c r="F3226" s="15"/>
      <c r="G3226" s="37"/>
      <c r="H3226" s="5"/>
      <c r="I3226" s="22"/>
      <c r="J3226" s="22"/>
      <c r="K3226" s="22"/>
      <c r="L3226" s="60"/>
      <c r="M3226" s="60"/>
      <c r="N3226" s="60"/>
      <c r="O3226" s="60"/>
      <c r="P3226" s="60"/>
      <c r="Q3226" s="60"/>
      <c r="R3226" s="60"/>
      <c r="S3226" s="60"/>
      <c r="T3226" s="60"/>
      <c r="U3226" s="60"/>
      <c r="V3226" s="60"/>
      <c r="W3226" s="60"/>
      <c r="X3226" s="60"/>
      <c r="Y3226" s="59"/>
      <c r="Z3226" s="20"/>
      <c r="AA3226" s="60"/>
      <c r="AB3226" s="60"/>
      <c r="AC3226" s="60"/>
      <c r="AD3226" s="60"/>
      <c r="AE3226" s="22"/>
      <c r="AF3226" s="22"/>
      <c r="AG3226" s="22"/>
      <c r="AH3226" s="22"/>
      <c r="AI3226" s="22"/>
      <c r="AJ3226" s="22"/>
      <c r="AK3226" s="39"/>
      <c r="AL3226" s="39"/>
      <c r="AM3226" s="39"/>
      <c r="AN3226" s="39"/>
      <c r="AO3226" s="39"/>
      <c r="AP3226" s="39"/>
      <c r="AQ3226" s="39"/>
      <c r="AR3226" s="40"/>
      <c r="AS3226" s="39"/>
      <c r="AT3226" s="40"/>
      <c r="AU3226" s="39"/>
      <c r="AV3226" s="39"/>
      <c r="AW3226" s="39"/>
      <c r="AX3226" s="39"/>
      <c r="AY3226" s="39"/>
      <c r="AZ3226" s="40"/>
      <c r="BA3226" s="39"/>
      <c r="BB3226" s="40"/>
      <c r="BC3226" s="39"/>
      <c r="BD3226" s="40"/>
      <c r="BE3226" s="39"/>
      <c r="BF3226" s="39"/>
      <c r="BG3226" s="39"/>
      <c r="BH3226" s="56"/>
      <c r="BI3226" s="56"/>
      <c r="BJ3226" s="133"/>
    </row>
    <row r="3227" spans="1:62" ht="13.5" customHeight="1" x14ac:dyDescent="0.35">
      <c r="A3227" s="120"/>
      <c r="B3227" s="76"/>
      <c r="C3227" s="1"/>
      <c r="D3227" s="9"/>
      <c r="E3227" s="1"/>
      <c r="F3227" s="15"/>
      <c r="G3227" s="5"/>
      <c r="H3227" s="5"/>
      <c r="I3227" s="22"/>
      <c r="J3227" s="22"/>
      <c r="K3227" s="22"/>
      <c r="L3227" s="60"/>
      <c r="M3227" s="60"/>
      <c r="N3227" s="60"/>
      <c r="O3227" s="60"/>
      <c r="P3227" s="60"/>
      <c r="Q3227" s="60"/>
      <c r="R3227" s="60"/>
      <c r="S3227" s="60"/>
      <c r="T3227" s="60"/>
      <c r="U3227" s="60"/>
      <c r="V3227" s="60"/>
      <c r="W3227" s="60"/>
      <c r="X3227" s="60"/>
      <c r="Y3227" s="59"/>
      <c r="Z3227" s="20"/>
      <c r="AA3227" s="60"/>
      <c r="AB3227" s="60"/>
      <c r="AC3227" s="60"/>
      <c r="AD3227" s="60"/>
      <c r="AE3227" s="22"/>
      <c r="AF3227" s="22"/>
      <c r="AG3227" s="22"/>
      <c r="AH3227" s="22"/>
      <c r="AI3227" s="22"/>
      <c r="AJ3227" s="22"/>
      <c r="AK3227" s="39"/>
      <c r="AL3227" s="39"/>
      <c r="AM3227" s="39"/>
      <c r="AN3227" s="39"/>
      <c r="AO3227" s="39"/>
      <c r="AP3227" s="39"/>
      <c r="AQ3227" s="39"/>
      <c r="AR3227" s="40"/>
      <c r="AS3227" s="39"/>
      <c r="AT3227" s="40"/>
      <c r="AU3227" s="39"/>
      <c r="AV3227" s="39"/>
      <c r="AW3227" s="39"/>
      <c r="AX3227" s="39"/>
      <c r="AY3227" s="39"/>
      <c r="AZ3227" s="40"/>
      <c r="BA3227" s="39"/>
      <c r="BB3227" s="40"/>
      <c r="BC3227" s="39"/>
      <c r="BD3227" s="40"/>
      <c r="BE3227" s="39"/>
      <c r="BF3227" s="39"/>
      <c r="BG3227" s="39"/>
      <c r="BH3227" s="56"/>
      <c r="BI3227" s="56"/>
      <c r="BJ3227" s="133"/>
    </row>
    <row r="3228" spans="1:62" x14ac:dyDescent="0.3">
      <c r="A3228" s="9"/>
      <c r="B3228" s="76"/>
      <c r="C3228" s="9"/>
      <c r="D3228" s="9"/>
      <c r="E3228" s="9"/>
      <c r="F3228" s="15"/>
      <c r="G3228" s="5"/>
      <c r="H3228" s="5"/>
      <c r="I3228" s="9"/>
      <c r="J3228" s="9"/>
      <c r="K3228" s="9"/>
      <c r="L3228" s="9"/>
      <c r="M3228" s="9"/>
      <c r="N3228" s="9"/>
      <c r="O3228" s="9"/>
      <c r="P3228" s="9"/>
      <c r="Q3228" s="9"/>
      <c r="R3228" s="9"/>
      <c r="S3228" s="9"/>
      <c r="T3228" s="9"/>
      <c r="U3228" s="9"/>
      <c r="V3228" s="8"/>
      <c r="W3228" s="8"/>
      <c r="X3228" s="7"/>
      <c r="Y3228" s="18"/>
      <c r="Z3228" s="7"/>
      <c r="AA3228" s="7"/>
      <c r="AB3228" s="7"/>
      <c r="AC3228" s="9"/>
      <c r="AD3228" s="8"/>
      <c r="AE3228" s="14"/>
      <c r="AF3228" s="14"/>
      <c r="AG3228" s="14"/>
      <c r="AH3228" s="14"/>
      <c r="AI3228" s="14"/>
      <c r="AJ3228" s="14"/>
      <c r="AK3228" s="5"/>
      <c r="AL3228" s="6"/>
      <c r="AM3228" s="5"/>
      <c r="AN3228" s="5"/>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row>
    <row r="3229" spans="1:62" x14ac:dyDescent="0.3">
      <c r="A3229" s="135"/>
      <c r="B3229" s="76"/>
      <c r="C3229" s="9"/>
      <c r="D3229" s="9"/>
      <c r="E3229" s="9"/>
      <c r="F3229" s="15"/>
      <c r="G3229" s="5"/>
      <c r="H3229" s="5"/>
      <c r="I3229" s="9"/>
      <c r="J3229" s="9"/>
      <c r="K3229" s="9"/>
      <c r="L3229" s="9"/>
      <c r="M3229" s="9"/>
      <c r="N3229" s="9"/>
      <c r="O3229" s="9"/>
      <c r="P3229" s="9"/>
      <c r="Q3229" s="9"/>
      <c r="R3229" s="9"/>
      <c r="S3229" s="9"/>
      <c r="T3229" s="9"/>
      <c r="U3229" s="9"/>
      <c r="V3229" s="8"/>
      <c r="W3229" s="8"/>
      <c r="X3229" s="7"/>
      <c r="Y3229" s="18"/>
      <c r="Z3229" s="7"/>
      <c r="AA3229" s="7"/>
      <c r="AB3229" s="7"/>
      <c r="AC3229" s="9"/>
      <c r="AD3229" s="8"/>
      <c r="AE3229" s="14"/>
      <c r="AF3229" s="14"/>
      <c r="AG3229" s="14"/>
      <c r="AH3229" s="14"/>
      <c r="AI3229" s="14"/>
      <c r="AJ3229" s="14"/>
      <c r="AK3229" s="136"/>
      <c r="AL3229" s="6"/>
      <c r="AM3229" s="5"/>
      <c r="AN3229" s="5"/>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row>
    <row r="3230" spans="1:62" ht="13.5" customHeight="1" x14ac:dyDescent="0.35">
      <c r="A3230" s="120"/>
      <c r="B3230" s="19"/>
      <c r="C3230" s="1"/>
      <c r="D3230" s="9"/>
      <c r="E3230" s="1"/>
      <c r="F3230" s="15"/>
      <c r="G3230" s="37"/>
      <c r="H3230" s="5"/>
      <c r="I3230" s="22"/>
      <c r="J3230" s="22"/>
      <c r="K3230" s="22"/>
      <c r="L3230" s="60"/>
      <c r="M3230" s="60"/>
      <c r="N3230" s="60"/>
      <c r="O3230" s="60"/>
      <c r="P3230" s="60"/>
      <c r="Q3230" s="60"/>
      <c r="R3230" s="60"/>
      <c r="S3230" s="60"/>
      <c r="T3230" s="60"/>
      <c r="U3230" s="60"/>
      <c r="V3230" s="60"/>
      <c r="W3230" s="60"/>
      <c r="X3230" s="60"/>
      <c r="Y3230" s="59"/>
      <c r="Z3230" s="20"/>
      <c r="AA3230" s="60"/>
      <c r="AB3230" s="60"/>
      <c r="AC3230" s="60"/>
      <c r="AD3230" s="60"/>
      <c r="AE3230" s="22"/>
      <c r="AF3230" s="22"/>
      <c r="AG3230" s="22"/>
      <c r="AH3230" s="22"/>
      <c r="AI3230" s="22"/>
      <c r="AJ3230" s="22"/>
      <c r="AK3230" s="39"/>
      <c r="AL3230" s="39"/>
      <c r="AM3230" s="39"/>
      <c r="AN3230" s="39"/>
      <c r="AO3230" s="39"/>
      <c r="AP3230" s="39"/>
      <c r="AQ3230" s="39"/>
      <c r="AR3230" s="40"/>
      <c r="AS3230" s="39"/>
      <c r="AT3230" s="40"/>
      <c r="AU3230" s="39"/>
      <c r="AV3230" s="39"/>
      <c r="AW3230" s="39"/>
      <c r="AX3230" s="39"/>
      <c r="AY3230" s="39"/>
      <c r="AZ3230" s="40"/>
      <c r="BA3230" s="39"/>
      <c r="BB3230" s="40"/>
      <c r="BC3230" s="39"/>
      <c r="BD3230" s="40"/>
      <c r="BE3230" s="39"/>
      <c r="BF3230" s="39"/>
      <c r="BG3230" s="39"/>
      <c r="BH3230" s="56"/>
      <c r="BI3230" s="56"/>
      <c r="BJ3230" s="133"/>
    </row>
    <row r="3231" spans="1:62" ht="13.5" customHeight="1" x14ac:dyDescent="0.35">
      <c r="A3231" s="120"/>
      <c r="B3231" s="76"/>
      <c r="C3231" s="1"/>
      <c r="D3231" s="9"/>
      <c r="E3231" s="1"/>
      <c r="F3231" s="15"/>
      <c r="G3231" s="5"/>
      <c r="H3231" s="5"/>
      <c r="I3231" s="22"/>
      <c r="J3231" s="22"/>
      <c r="K3231" s="22"/>
      <c r="L3231" s="60"/>
      <c r="M3231" s="60"/>
      <c r="N3231" s="60"/>
      <c r="O3231" s="60"/>
      <c r="P3231" s="60"/>
      <c r="Q3231" s="60"/>
      <c r="R3231" s="60"/>
      <c r="S3231" s="60"/>
      <c r="T3231" s="60"/>
      <c r="U3231" s="60"/>
      <c r="V3231" s="60"/>
      <c r="W3231" s="60"/>
      <c r="X3231" s="60"/>
      <c r="Y3231" s="59"/>
      <c r="Z3231" s="20"/>
      <c r="AA3231" s="60"/>
      <c r="AB3231" s="60"/>
      <c r="AC3231" s="60"/>
      <c r="AD3231" s="60"/>
      <c r="AE3231" s="22"/>
      <c r="AF3231" s="22"/>
      <c r="AG3231" s="22"/>
      <c r="AH3231" s="22"/>
      <c r="AI3231" s="22"/>
      <c r="AJ3231" s="22"/>
      <c r="AK3231" s="39"/>
      <c r="AL3231" s="39"/>
      <c r="AM3231" s="39"/>
      <c r="AN3231" s="39"/>
      <c r="AO3231" s="39"/>
      <c r="AP3231" s="39"/>
      <c r="AQ3231" s="39"/>
      <c r="AR3231" s="40"/>
      <c r="AS3231" s="39"/>
      <c r="AT3231" s="40"/>
      <c r="AU3231" s="39"/>
      <c r="AV3231" s="39"/>
      <c r="AW3231" s="39"/>
      <c r="AX3231" s="39"/>
      <c r="AY3231" s="39"/>
      <c r="AZ3231" s="40"/>
      <c r="BA3231" s="39"/>
      <c r="BB3231" s="40"/>
      <c r="BC3231" s="39"/>
      <c r="BD3231" s="40"/>
      <c r="BE3231" s="39"/>
      <c r="BF3231" s="39"/>
      <c r="BG3231" s="39"/>
      <c r="BH3231" s="56"/>
      <c r="BI3231" s="56"/>
      <c r="BJ3231" s="133"/>
    </row>
    <row r="3232" spans="1:62" ht="15" x14ac:dyDescent="0.35">
      <c r="A3232" s="135"/>
      <c r="B3232" s="76"/>
      <c r="C3232" s="9"/>
      <c r="D3232" s="9"/>
      <c r="E3232" s="9"/>
      <c r="F3232" s="15"/>
      <c r="G3232" s="5"/>
      <c r="H3232" s="5"/>
      <c r="I3232" s="9"/>
      <c r="J3232" s="9"/>
      <c r="K3232" s="9"/>
      <c r="L3232" s="9"/>
      <c r="M3232" s="9"/>
      <c r="N3232" s="9"/>
      <c r="O3232" s="9"/>
      <c r="P3232" s="9"/>
      <c r="Q3232" s="9"/>
      <c r="R3232" s="9"/>
      <c r="S3232" s="9"/>
      <c r="T3232" s="9"/>
      <c r="U3232" s="9"/>
      <c r="V3232" s="8"/>
      <c r="W3232" s="8"/>
      <c r="X3232" s="7"/>
      <c r="Y3232" s="18"/>
      <c r="Z3232" s="7"/>
      <c r="AA3232" s="7"/>
      <c r="AB3232" s="7"/>
      <c r="AC3232" s="9"/>
      <c r="AD3232" s="8"/>
      <c r="AE3232" s="14"/>
      <c r="AF3232" s="14"/>
      <c r="AG3232" s="14"/>
      <c r="AH3232" s="14"/>
      <c r="AI3232" s="14"/>
      <c r="AJ3232" s="14"/>
      <c r="AK3232" s="136"/>
      <c r="AL3232" s="6"/>
      <c r="AM3232" s="5"/>
      <c r="AN3232" s="5"/>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137"/>
    </row>
    <row r="3233" spans="1:62" ht="13.5" customHeight="1" x14ac:dyDescent="0.35">
      <c r="A3233" s="120"/>
      <c r="B3233" s="19"/>
      <c r="C3233" s="1"/>
      <c r="D3233" s="9"/>
      <c r="E3233" s="1"/>
      <c r="F3233" s="15"/>
      <c r="G3233" s="37"/>
      <c r="H3233" s="5"/>
      <c r="I3233" s="22"/>
      <c r="J3233" s="22"/>
      <c r="K3233" s="22"/>
      <c r="L3233" s="60"/>
      <c r="M3233" s="60"/>
      <c r="N3233" s="60"/>
      <c r="O3233" s="60"/>
      <c r="P3233" s="60"/>
      <c r="Q3233" s="60"/>
      <c r="R3233" s="60"/>
      <c r="S3233" s="60"/>
      <c r="T3233" s="60"/>
      <c r="U3233" s="60"/>
      <c r="V3233" s="60"/>
      <c r="W3233" s="60"/>
      <c r="X3233" s="60"/>
      <c r="Y3233" s="59"/>
      <c r="Z3233" s="20"/>
      <c r="AA3233" s="60"/>
      <c r="AB3233" s="60"/>
      <c r="AC3233" s="60"/>
      <c r="AD3233" s="60"/>
      <c r="AE3233" s="22"/>
      <c r="AF3233" s="22"/>
      <c r="AG3233" s="22"/>
      <c r="AH3233" s="22"/>
      <c r="AI3233" s="22"/>
      <c r="AJ3233" s="22"/>
      <c r="AK3233" s="39"/>
      <c r="AL3233" s="39"/>
      <c r="AM3233" s="39"/>
      <c r="AN3233" s="39"/>
      <c r="AO3233" s="39"/>
      <c r="AP3233" s="39"/>
      <c r="AQ3233" s="39"/>
      <c r="AR3233" s="40"/>
      <c r="AS3233" s="39"/>
      <c r="AT3233" s="40"/>
      <c r="AU3233" s="39"/>
      <c r="AV3233" s="39"/>
      <c r="AW3233" s="39"/>
      <c r="AX3233" s="39"/>
      <c r="AY3233" s="39"/>
      <c r="AZ3233" s="40"/>
      <c r="BA3233" s="39"/>
      <c r="BB3233" s="40"/>
      <c r="BC3233" s="39"/>
      <c r="BD3233" s="40"/>
      <c r="BE3233" s="39"/>
      <c r="BF3233" s="39"/>
      <c r="BG3233" s="39"/>
      <c r="BH3233" s="56"/>
      <c r="BI3233" s="56"/>
      <c r="BJ3233" s="133"/>
    </row>
    <row r="3234" spans="1:62" ht="13.5" customHeight="1" x14ac:dyDescent="0.35">
      <c r="A3234" s="120"/>
      <c r="B3234" s="76"/>
      <c r="C3234" s="1"/>
      <c r="D3234" s="9"/>
      <c r="E3234" s="1"/>
      <c r="F3234" s="15"/>
      <c r="G3234" s="5"/>
      <c r="H3234" s="5"/>
      <c r="I3234" s="22"/>
      <c r="J3234" s="22"/>
      <c r="K3234" s="22"/>
      <c r="L3234" s="60"/>
      <c r="M3234" s="60"/>
      <c r="N3234" s="60"/>
      <c r="O3234" s="60"/>
      <c r="P3234" s="60"/>
      <c r="Q3234" s="60"/>
      <c r="R3234" s="60"/>
      <c r="S3234" s="60"/>
      <c r="T3234" s="60"/>
      <c r="U3234" s="60"/>
      <c r="V3234" s="60"/>
      <c r="W3234" s="60"/>
      <c r="X3234" s="60"/>
      <c r="Y3234" s="59"/>
      <c r="Z3234" s="20"/>
      <c r="AA3234" s="60"/>
      <c r="AB3234" s="60"/>
      <c r="AC3234" s="60"/>
      <c r="AD3234" s="60"/>
      <c r="AE3234" s="22"/>
      <c r="AF3234" s="22"/>
      <c r="AG3234" s="22"/>
      <c r="AH3234" s="22"/>
      <c r="AI3234" s="22"/>
      <c r="AJ3234" s="22"/>
      <c r="AK3234" s="39"/>
      <c r="AL3234" s="39"/>
      <c r="AM3234" s="39"/>
      <c r="AN3234" s="39"/>
      <c r="AO3234" s="39"/>
      <c r="AP3234" s="39"/>
      <c r="AQ3234" s="39"/>
      <c r="AR3234" s="40"/>
      <c r="AS3234" s="39"/>
      <c r="AT3234" s="40"/>
      <c r="AU3234" s="39"/>
      <c r="AV3234" s="39"/>
      <c r="AW3234" s="39"/>
      <c r="AX3234" s="39"/>
      <c r="AY3234" s="39"/>
      <c r="AZ3234" s="40"/>
      <c r="BA3234" s="39"/>
      <c r="BB3234" s="40"/>
      <c r="BC3234" s="39"/>
      <c r="BD3234" s="40"/>
      <c r="BE3234" s="39"/>
      <c r="BF3234" s="39"/>
      <c r="BG3234" s="39"/>
      <c r="BH3234" s="56"/>
      <c r="BI3234" s="56"/>
      <c r="BJ3234" s="133"/>
    </row>
    <row r="3235" spans="1:62" ht="15" x14ac:dyDescent="0.35">
      <c r="A3235" s="9"/>
      <c r="B3235" s="76"/>
      <c r="C3235" s="9"/>
      <c r="D3235" s="9"/>
      <c r="E3235" s="9"/>
      <c r="F3235" s="15"/>
      <c r="G3235" s="5"/>
      <c r="H3235" s="5"/>
      <c r="I3235" s="9"/>
      <c r="J3235" s="9"/>
      <c r="K3235" s="9"/>
      <c r="L3235" s="9"/>
      <c r="M3235" s="9"/>
      <c r="N3235" s="9"/>
      <c r="O3235" s="9"/>
      <c r="P3235" s="9"/>
      <c r="Q3235" s="9"/>
      <c r="R3235" s="9"/>
      <c r="S3235" s="9"/>
      <c r="T3235" s="9"/>
      <c r="U3235" s="9"/>
      <c r="V3235" s="9"/>
      <c r="W3235" s="9"/>
      <c r="Y3235" s="17"/>
      <c r="AA3235" s="9"/>
      <c r="AB3235" s="9"/>
      <c r="AC3235" s="9"/>
      <c r="AD3235" s="9"/>
      <c r="AE3235" s="14"/>
      <c r="AF3235" s="14"/>
      <c r="AG3235" s="14"/>
      <c r="AH3235" s="14"/>
      <c r="AI3235" s="14"/>
      <c r="AJ3235" s="14"/>
      <c r="AK3235" s="6"/>
      <c r="AL3235" s="6"/>
      <c r="AM3235" s="6"/>
      <c r="AN3235" s="6"/>
      <c r="AO3235" s="6"/>
      <c r="AP3235" s="6"/>
      <c r="AQ3235" s="6"/>
      <c r="AR3235" s="6"/>
      <c r="AS3235" s="6"/>
      <c r="AT3235" s="6"/>
      <c r="AU3235" s="39"/>
      <c r="AV3235" s="39"/>
      <c r="AW3235" s="6"/>
      <c r="AX3235" s="6"/>
      <c r="AY3235" s="6"/>
      <c r="AZ3235" s="6"/>
      <c r="BA3235" s="6"/>
      <c r="BB3235" s="6"/>
      <c r="BC3235" s="6"/>
      <c r="BD3235" s="6"/>
      <c r="BE3235" s="6"/>
      <c r="BF3235" s="6"/>
      <c r="BG3235" s="6"/>
      <c r="BH3235" s="6"/>
      <c r="BI3235" s="6"/>
      <c r="BJ3235" s="137"/>
    </row>
    <row r="3236" spans="1:62" x14ac:dyDescent="0.3">
      <c r="A3236" s="135"/>
      <c r="B3236" s="76"/>
      <c r="C3236" s="9"/>
      <c r="D3236" s="9"/>
      <c r="E3236" s="9"/>
      <c r="F3236" s="15"/>
      <c r="G3236" s="5"/>
      <c r="H3236" s="5"/>
      <c r="I3236" s="9"/>
      <c r="J3236" s="9"/>
      <c r="K3236" s="9"/>
      <c r="L3236" s="9"/>
      <c r="M3236" s="9"/>
      <c r="N3236" s="9"/>
      <c r="O3236" s="9"/>
      <c r="P3236" s="9"/>
      <c r="Q3236" s="9"/>
      <c r="R3236" s="9"/>
      <c r="S3236" s="9"/>
      <c r="T3236" s="9"/>
      <c r="U3236" s="9"/>
      <c r="V3236" s="8"/>
      <c r="W3236" s="8"/>
      <c r="X3236" s="7"/>
      <c r="Y3236" s="18"/>
      <c r="Z3236" s="7"/>
      <c r="AA3236" s="7"/>
      <c r="AB3236" s="7"/>
      <c r="AC3236" s="9"/>
      <c r="AD3236" s="8"/>
      <c r="AE3236" s="14"/>
      <c r="AF3236" s="14"/>
      <c r="AG3236" s="14"/>
      <c r="AH3236" s="14"/>
      <c r="AI3236" s="14"/>
      <c r="AJ3236" s="14"/>
      <c r="AK3236" s="136"/>
      <c r="AL3236" s="6"/>
      <c r="AM3236" s="5"/>
      <c r="AN3236" s="5"/>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row>
    <row r="3237" spans="1:62" ht="13.5" customHeight="1" x14ac:dyDescent="0.35">
      <c r="A3237" s="120"/>
      <c r="B3237" s="76"/>
      <c r="C3237" s="1"/>
      <c r="D3237" s="9"/>
      <c r="E3237" s="1"/>
      <c r="F3237" s="15"/>
      <c r="G3237" s="5"/>
      <c r="H3237" s="5"/>
      <c r="I3237" s="22"/>
      <c r="J3237" s="22"/>
      <c r="K3237" s="22"/>
      <c r="L3237" s="60"/>
      <c r="M3237" s="60"/>
      <c r="N3237" s="60"/>
      <c r="O3237" s="60"/>
      <c r="P3237" s="60"/>
      <c r="Q3237" s="60"/>
      <c r="R3237" s="60"/>
      <c r="S3237" s="60"/>
      <c r="T3237" s="60"/>
      <c r="U3237" s="60"/>
      <c r="V3237" s="60"/>
      <c r="W3237" s="60"/>
      <c r="X3237" s="60"/>
      <c r="Y3237" s="59"/>
      <c r="Z3237" s="20"/>
      <c r="AA3237" s="60"/>
      <c r="AB3237" s="60"/>
      <c r="AC3237" s="60"/>
      <c r="AD3237" s="60"/>
      <c r="AE3237" s="22"/>
      <c r="AF3237" s="22"/>
      <c r="AG3237" s="22"/>
      <c r="AH3237" s="22"/>
      <c r="AI3237" s="22"/>
      <c r="AJ3237" s="22"/>
      <c r="AK3237" s="39"/>
      <c r="AL3237" s="39"/>
      <c r="AM3237" s="39"/>
      <c r="AN3237" s="39"/>
      <c r="AO3237" s="39"/>
      <c r="AP3237" s="39"/>
      <c r="AQ3237" s="39"/>
      <c r="AR3237" s="40"/>
      <c r="AS3237" s="39"/>
      <c r="AT3237" s="40"/>
      <c r="AU3237" s="39"/>
      <c r="AV3237" s="39"/>
      <c r="AW3237" s="39"/>
      <c r="AX3237" s="39"/>
      <c r="AY3237" s="39"/>
      <c r="AZ3237" s="40"/>
      <c r="BA3237" s="39"/>
      <c r="BB3237" s="40"/>
      <c r="BC3237" s="39"/>
      <c r="BD3237" s="40"/>
      <c r="BE3237" s="39"/>
      <c r="BF3237" s="39"/>
      <c r="BG3237" s="39"/>
      <c r="BH3237" s="56"/>
      <c r="BI3237" s="56"/>
      <c r="BJ3237" s="133"/>
    </row>
    <row r="3238" spans="1:62" ht="13.5" customHeight="1" x14ac:dyDescent="0.35">
      <c r="A3238" s="120"/>
      <c r="B3238" s="76"/>
      <c r="C3238" s="1"/>
      <c r="D3238" s="9"/>
      <c r="E3238" s="1"/>
      <c r="F3238" s="15"/>
      <c r="G3238" s="5"/>
      <c r="H3238" s="5"/>
      <c r="I3238" s="22"/>
      <c r="J3238" s="22"/>
      <c r="K3238" s="22"/>
      <c r="L3238" s="60"/>
      <c r="M3238" s="60"/>
      <c r="N3238" s="60"/>
      <c r="O3238" s="60"/>
      <c r="P3238" s="60"/>
      <c r="Q3238" s="60"/>
      <c r="R3238" s="60"/>
      <c r="S3238" s="60"/>
      <c r="T3238" s="60"/>
      <c r="U3238" s="60"/>
      <c r="V3238" s="60"/>
      <c r="W3238" s="60"/>
      <c r="X3238" s="60"/>
      <c r="Y3238" s="59"/>
      <c r="Z3238" s="20"/>
      <c r="AA3238" s="60"/>
      <c r="AB3238" s="60"/>
      <c r="AC3238" s="60"/>
      <c r="AD3238" s="60"/>
      <c r="AE3238" s="22"/>
      <c r="AF3238" s="22"/>
      <c r="AG3238" s="22"/>
      <c r="AH3238" s="22"/>
      <c r="AI3238" s="22"/>
      <c r="AJ3238" s="22"/>
      <c r="AK3238" s="39"/>
      <c r="AL3238" s="39"/>
      <c r="AM3238" s="39"/>
      <c r="AN3238" s="39"/>
      <c r="AO3238" s="39"/>
      <c r="AP3238" s="39"/>
      <c r="AQ3238" s="39"/>
      <c r="AR3238" s="40"/>
      <c r="AS3238" s="39"/>
      <c r="AT3238" s="40"/>
      <c r="AU3238" s="39"/>
      <c r="AV3238" s="39"/>
      <c r="AW3238" s="39"/>
      <c r="AX3238" s="39"/>
      <c r="AY3238" s="39"/>
      <c r="AZ3238" s="40"/>
      <c r="BA3238" s="39"/>
      <c r="BB3238" s="40"/>
      <c r="BC3238" s="39"/>
      <c r="BD3238" s="40"/>
      <c r="BE3238" s="39"/>
      <c r="BF3238" s="39"/>
      <c r="BG3238" s="39"/>
      <c r="BH3238" s="56"/>
      <c r="BI3238" s="56"/>
      <c r="BJ3238" s="133"/>
    </row>
    <row r="3239" spans="1:62" x14ac:dyDescent="0.3">
      <c r="A3239" s="9"/>
      <c r="B3239" s="76"/>
      <c r="C3239" s="9"/>
      <c r="D3239" s="9"/>
      <c r="E3239" s="9"/>
      <c r="F3239" s="15"/>
      <c r="G3239" s="5"/>
      <c r="H3239" s="5"/>
      <c r="I3239" s="9"/>
      <c r="J3239" s="9"/>
      <c r="K3239" s="9"/>
      <c r="L3239" s="9"/>
      <c r="M3239" s="9"/>
      <c r="N3239" s="9"/>
      <c r="O3239" s="9"/>
      <c r="P3239" s="9"/>
      <c r="Q3239" s="9"/>
      <c r="R3239" s="9"/>
      <c r="S3239" s="9"/>
      <c r="T3239" s="9"/>
      <c r="U3239" s="9"/>
      <c r="V3239" s="9"/>
      <c r="W3239" s="9"/>
      <c r="Y3239" s="17"/>
      <c r="AA3239" s="9"/>
      <c r="AB3239" s="9"/>
      <c r="AC3239" s="9"/>
      <c r="AD3239" s="9"/>
      <c r="AE3239" s="14"/>
      <c r="AF3239" s="14"/>
      <c r="AG3239" s="14"/>
      <c r="AH3239" s="14"/>
      <c r="AI3239" s="14"/>
      <c r="AJ3239" s="14"/>
      <c r="AK3239" s="6"/>
      <c r="AL3239" s="6"/>
      <c r="AM3239" s="6"/>
      <c r="AN3239" s="6"/>
      <c r="AO3239" s="6"/>
      <c r="AP3239" s="6"/>
      <c r="AQ3239" s="6"/>
      <c r="AR3239" s="6"/>
      <c r="AS3239" s="6"/>
      <c r="AT3239" s="6"/>
      <c r="AU3239" s="39"/>
      <c r="AV3239" s="39"/>
      <c r="AW3239" s="6"/>
      <c r="AX3239" s="6"/>
      <c r="AY3239" s="6"/>
      <c r="AZ3239" s="6"/>
      <c r="BA3239" s="6"/>
      <c r="BB3239" s="6"/>
      <c r="BC3239" s="6"/>
      <c r="BD3239" s="6"/>
      <c r="BE3239" s="6"/>
      <c r="BF3239" s="6"/>
      <c r="BG3239" s="6"/>
      <c r="BH3239" s="6"/>
      <c r="BI3239" s="6"/>
      <c r="BJ3239" s="6"/>
    </row>
    <row r="3240" spans="1:62" x14ac:dyDescent="0.3">
      <c r="A3240" s="9"/>
      <c r="B3240" s="76"/>
      <c r="C3240" s="9"/>
      <c r="D3240" s="9"/>
      <c r="E3240" s="9"/>
      <c r="F3240" s="15"/>
      <c r="G3240" s="5"/>
      <c r="H3240" s="5"/>
      <c r="I3240" s="9"/>
      <c r="J3240" s="9"/>
      <c r="K3240" s="9"/>
      <c r="L3240" s="9"/>
      <c r="M3240" s="9"/>
      <c r="N3240" s="9"/>
      <c r="O3240" s="9"/>
      <c r="P3240" s="9"/>
      <c r="Q3240" s="9"/>
      <c r="R3240" s="9"/>
      <c r="S3240" s="9"/>
      <c r="T3240" s="9"/>
      <c r="U3240" s="9"/>
      <c r="V3240" s="8"/>
      <c r="W3240" s="8"/>
      <c r="X3240" s="7"/>
      <c r="Y3240" s="18"/>
      <c r="Z3240" s="7"/>
      <c r="AA3240" s="7"/>
      <c r="AB3240" s="7"/>
      <c r="AC3240" s="9"/>
      <c r="AD3240" s="8"/>
      <c r="AE3240" s="14"/>
      <c r="AF3240" s="14"/>
      <c r="AG3240" s="14"/>
      <c r="AH3240" s="14"/>
      <c r="AI3240" s="14"/>
      <c r="AJ3240" s="14"/>
      <c r="AK3240" s="5"/>
      <c r="AL3240" s="6"/>
      <c r="AM3240" s="5"/>
      <c r="AN3240" s="5"/>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row>
    <row r="3241" spans="1:62" x14ac:dyDescent="0.3">
      <c r="A3241" s="135"/>
      <c r="B3241" s="76"/>
      <c r="C3241" s="9"/>
      <c r="D3241" s="9"/>
      <c r="E3241" s="9"/>
      <c r="F3241" s="15"/>
      <c r="G3241" s="5"/>
      <c r="H3241" s="5"/>
      <c r="I3241" s="9"/>
      <c r="J3241" s="9"/>
      <c r="K3241" s="9"/>
      <c r="L3241" s="9"/>
      <c r="M3241" s="9"/>
      <c r="N3241" s="9"/>
      <c r="O3241" s="9"/>
      <c r="P3241" s="9"/>
      <c r="Q3241" s="9"/>
      <c r="R3241" s="9"/>
      <c r="S3241" s="9"/>
      <c r="T3241" s="9"/>
      <c r="U3241" s="9"/>
      <c r="V3241" s="8"/>
      <c r="W3241" s="8"/>
      <c r="X3241" s="7"/>
      <c r="Y3241" s="18"/>
      <c r="Z3241" s="7"/>
      <c r="AA3241" s="7"/>
      <c r="AB3241" s="7"/>
      <c r="AC3241" s="9"/>
      <c r="AD3241" s="8"/>
      <c r="AE3241" s="14"/>
      <c r="AF3241" s="14"/>
      <c r="AG3241" s="14"/>
      <c r="AH3241" s="14"/>
      <c r="AI3241" s="14"/>
      <c r="AJ3241" s="14"/>
      <c r="AK3241" s="136"/>
      <c r="AL3241" s="6"/>
      <c r="AM3241" s="5"/>
      <c r="AN3241" s="5"/>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row>
    <row r="3242" spans="1:62" ht="13.5" customHeight="1" x14ac:dyDescent="0.35">
      <c r="A3242" s="120"/>
      <c r="B3242" s="19"/>
      <c r="C3242" s="1"/>
      <c r="D3242" s="9"/>
      <c r="E3242" s="1"/>
      <c r="F3242" s="15"/>
      <c r="G3242" s="37"/>
      <c r="H3242" s="5"/>
      <c r="I3242" s="22"/>
      <c r="J3242" s="22"/>
      <c r="K3242" s="22"/>
      <c r="L3242" s="60"/>
      <c r="M3242" s="60"/>
      <c r="N3242" s="60"/>
      <c r="O3242" s="60"/>
      <c r="P3242" s="60"/>
      <c r="Q3242" s="60"/>
      <c r="R3242" s="60"/>
      <c r="S3242" s="60"/>
      <c r="T3242" s="60"/>
      <c r="U3242" s="60"/>
      <c r="V3242" s="60"/>
      <c r="W3242" s="60"/>
      <c r="X3242" s="60"/>
      <c r="Y3242" s="59"/>
      <c r="Z3242" s="20"/>
      <c r="AA3242" s="60"/>
      <c r="AB3242" s="60"/>
      <c r="AC3242" s="60"/>
      <c r="AD3242" s="60"/>
      <c r="AE3242" s="22"/>
      <c r="AF3242" s="22"/>
      <c r="AG3242" s="22"/>
      <c r="AH3242" s="22"/>
      <c r="AI3242" s="22"/>
      <c r="AJ3242" s="22"/>
      <c r="AK3242" s="39"/>
      <c r="AL3242" s="39"/>
      <c r="AM3242" s="39"/>
      <c r="AN3242" s="39"/>
      <c r="AO3242" s="39"/>
      <c r="AP3242" s="39"/>
      <c r="AQ3242" s="39"/>
      <c r="AR3242" s="40"/>
      <c r="AS3242" s="39"/>
      <c r="AT3242" s="40"/>
      <c r="AU3242" s="39"/>
      <c r="AV3242" s="39"/>
      <c r="AW3242" s="39"/>
      <c r="AX3242" s="39"/>
      <c r="AY3242" s="39"/>
      <c r="AZ3242" s="40"/>
      <c r="BA3242" s="39"/>
      <c r="BB3242" s="40"/>
      <c r="BC3242" s="39"/>
      <c r="BD3242" s="40"/>
      <c r="BE3242" s="39"/>
      <c r="BF3242" s="39"/>
      <c r="BG3242" s="39"/>
      <c r="BH3242" s="56"/>
      <c r="BI3242" s="56"/>
      <c r="BJ3242" s="133"/>
    </row>
    <row r="3243" spans="1:62" ht="13.5" customHeight="1" x14ac:dyDescent="0.35">
      <c r="A3243" s="120"/>
      <c r="B3243" s="76"/>
      <c r="C3243" s="1"/>
      <c r="D3243" s="9"/>
      <c r="E3243" s="1"/>
      <c r="F3243" s="15"/>
      <c r="G3243" s="5"/>
      <c r="H3243" s="5"/>
      <c r="I3243" s="22"/>
      <c r="J3243" s="22"/>
      <c r="K3243" s="22"/>
      <c r="L3243" s="60"/>
      <c r="M3243" s="60"/>
      <c r="N3243" s="60"/>
      <c r="O3243" s="60"/>
      <c r="P3243" s="60"/>
      <c r="Q3243" s="60"/>
      <c r="R3243" s="60"/>
      <c r="S3243" s="60"/>
      <c r="T3243" s="60"/>
      <c r="U3243" s="60"/>
      <c r="V3243" s="60"/>
      <c r="W3243" s="60"/>
      <c r="X3243" s="60"/>
      <c r="Y3243" s="59"/>
      <c r="Z3243" s="20"/>
      <c r="AA3243" s="60"/>
      <c r="AB3243" s="60"/>
      <c r="AC3243" s="60"/>
      <c r="AD3243" s="60"/>
      <c r="AE3243" s="22"/>
      <c r="AF3243" s="22"/>
      <c r="AG3243" s="22"/>
      <c r="AH3243" s="22"/>
      <c r="AI3243" s="22"/>
      <c r="AJ3243" s="22"/>
      <c r="AK3243" s="39"/>
      <c r="AL3243" s="39"/>
      <c r="AM3243" s="39"/>
      <c r="AN3243" s="39"/>
      <c r="AO3243" s="39"/>
      <c r="AP3243" s="39"/>
      <c r="AQ3243" s="39"/>
      <c r="AR3243" s="40"/>
      <c r="AS3243" s="39"/>
      <c r="AT3243" s="40"/>
      <c r="AU3243" s="39"/>
      <c r="AV3243" s="39"/>
      <c r="AW3243" s="39"/>
      <c r="AX3243" s="39"/>
      <c r="AY3243" s="39"/>
      <c r="AZ3243" s="40"/>
      <c r="BA3243" s="39"/>
      <c r="BB3243" s="40"/>
      <c r="BC3243" s="39"/>
      <c r="BD3243" s="40"/>
      <c r="BE3243" s="39"/>
      <c r="BF3243" s="39"/>
      <c r="BG3243" s="39"/>
      <c r="BH3243" s="56"/>
      <c r="BI3243" s="56"/>
      <c r="BJ3243" s="133"/>
    </row>
    <row r="3244" spans="1:62" ht="13.5" customHeight="1" x14ac:dyDescent="0.35">
      <c r="A3244" s="120"/>
      <c r="B3244" s="76"/>
      <c r="C3244" s="1"/>
      <c r="D3244" s="9"/>
      <c r="E3244" s="1"/>
      <c r="F3244" s="15"/>
      <c r="G3244" s="5"/>
      <c r="H3244" s="5"/>
      <c r="I3244" s="22"/>
      <c r="J3244" s="22"/>
      <c r="K3244" s="22"/>
      <c r="L3244" s="60"/>
      <c r="M3244" s="60"/>
      <c r="N3244" s="60"/>
      <c r="O3244" s="60"/>
      <c r="P3244" s="60"/>
      <c r="Q3244" s="60"/>
      <c r="R3244" s="60"/>
      <c r="S3244" s="60"/>
      <c r="T3244" s="60"/>
      <c r="U3244" s="60"/>
      <c r="V3244" s="60"/>
      <c r="W3244" s="60"/>
      <c r="X3244" s="60"/>
      <c r="Y3244" s="59"/>
      <c r="Z3244" s="20"/>
      <c r="AA3244" s="60"/>
      <c r="AB3244" s="60"/>
      <c r="AC3244" s="60"/>
      <c r="AD3244" s="60"/>
      <c r="AE3244" s="22"/>
      <c r="AF3244" s="22"/>
      <c r="AG3244" s="22"/>
      <c r="AH3244" s="22"/>
      <c r="AI3244" s="22"/>
      <c r="AJ3244" s="22"/>
      <c r="AK3244" s="39"/>
      <c r="AL3244" s="39"/>
      <c r="AM3244" s="39"/>
      <c r="AN3244" s="39"/>
      <c r="AO3244" s="39"/>
      <c r="AP3244" s="39"/>
      <c r="AQ3244" s="39"/>
      <c r="AR3244" s="40"/>
      <c r="AS3244" s="39"/>
      <c r="AT3244" s="40"/>
      <c r="AU3244" s="39"/>
      <c r="AV3244" s="39"/>
      <c r="AW3244" s="39"/>
      <c r="AX3244" s="39"/>
      <c r="AY3244" s="39"/>
      <c r="AZ3244" s="40"/>
      <c r="BA3244" s="39"/>
      <c r="BB3244" s="40"/>
      <c r="BC3244" s="39"/>
      <c r="BD3244" s="40"/>
      <c r="BE3244" s="39"/>
      <c r="BF3244" s="39"/>
      <c r="BG3244" s="39"/>
      <c r="BH3244" s="56"/>
      <c r="BI3244" s="56"/>
      <c r="BJ3244" s="137"/>
    </row>
    <row r="3245" spans="1:62" ht="13.5" customHeight="1" x14ac:dyDescent="0.35">
      <c r="A3245" s="120"/>
      <c r="B3245" s="19"/>
      <c r="C3245" s="1"/>
      <c r="D3245" s="9"/>
      <c r="E3245" s="1"/>
      <c r="F3245" s="15"/>
      <c r="G3245" s="37"/>
      <c r="H3245" s="5"/>
      <c r="I3245" s="22"/>
      <c r="J3245" s="22"/>
      <c r="K3245" s="22"/>
      <c r="L3245" s="60"/>
      <c r="M3245" s="60"/>
      <c r="N3245" s="60"/>
      <c r="O3245" s="60"/>
      <c r="P3245" s="60"/>
      <c r="Q3245" s="60"/>
      <c r="R3245" s="60"/>
      <c r="S3245" s="60"/>
      <c r="T3245" s="60"/>
      <c r="U3245" s="60"/>
      <c r="V3245" s="60"/>
      <c r="W3245" s="60"/>
      <c r="X3245" s="60"/>
      <c r="Y3245" s="59"/>
      <c r="Z3245" s="20"/>
      <c r="AA3245" s="60"/>
      <c r="AB3245" s="60"/>
      <c r="AC3245" s="60"/>
      <c r="AD3245" s="60"/>
      <c r="AE3245" s="22"/>
      <c r="AF3245" s="22"/>
      <c r="AG3245" s="22"/>
      <c r="AH3245" s="22"/>
      <c r="AI3245" s="22"/>
      <c r="AJ3245" s="22"/>
      <c r="AK3245" s="39"/>
      <c r="AL3245" s="39"/>
      <c r="AM3245" s="39"/>
      <c r="AN3245" s="39"/>
      <c r="AO3245" s="39"/>
      <c r="AP3245" s="39"/>
      <c r="AQ3245" s="39"/>
      <c r="AR3245" s="40"/>
      <c r="AS3245" s="39"/>
      <c r="AT3245" s="40"/>
      <c r="AU3245" s="39"/>
      <c r="AV3245" s="39"/>
      <c r="AW3245" s="39"/>
      <c r="AX3245" s="39"/>
      <c r="AY3245" s="39"/>
      <c r="AZ3245" s="40"/>
      <c r="BA3245" s="39"/>
      <c r="BB3245" s="40"/>
      <c r="BC3245" s="39"/>
      <c r="BD3245" s="40"/>
      <c r="BE3245" s="39"/>
      <c r="BF3245" s="39"/>
      <c r="BG3245" s="39"/>
      <c r="BH3245" s="56"/>
      <c r="BI3245" s="56"/>
      <c r="BJ3245" s="133"/>
    </row>
    <row r="3246" spans="1:62" ht="13.5" customHeight="1" x14ac:dyDescent="0.35">
      <c r="A3246" s="120"/>
      <c r="B3246" s="19"/>
      <c r="C3246" s="1"/>
      <c r="D3246" s="9"/>
      <c r="E3246" s="1"/>
      <c r="F3246" s="15"/>
      <c r="G3246" s="37"/>
      <c r="H3246" s="5"/>
      <c r="I3246" s="22"/>
      <c r="J3246" s="22"/>
      <c r="K3246" s="22"/>
      <c r="L3246" s="60"/>
      <c r="M3246" s="60"/>
      <c r="N3246" s="60"/>
      <c r="O3246" s="60"/>
      <c r="P3246" s="60"/>
      <c r="Q3246" s="60"/>
      <c r="R3246" s="60"/>
      <c r="S3246" s="60"/>
      <c r="T3246" s="60"/>
      <c r="U3246" s="60"/>
      <c r="V3246" s="60"/>
      <c r="W3246" s="60"/>
      <c r="X3246" s="60"/>
      <c r="Y3246" s="59"/>
      <c r="Z3246" s="20"/>
      <c r="AA3246" s="60"/>
      <c r="AB3246" s="60"/>
      <c r="AC3246" s="60"/>
      <c r="AD3246" s="60"/>
      <c r="AE3246" s="22"/>
      <c r="AF3246" s="22"/>
      <c r="AG3246" s="22"/>
      <c r="AH3246" s="22"/>
      <c r="AI3246" s="22"/>
      <c r="AJ3246" s="22"/>
      <c r="AK3246" s="39"/>
      <c r="AL3246" s="39"/>
      <c r="AM3246" s="39"/>
      <c r="AN3246" s="39"/>
      <c r="AO3246" s="39"/>
      <c r="AP3246" s="39"/>
      <c r="AQ3246" s="39"/>
      <c r="AR3246" s="40"/>
      <c r="AS3246" s="39"/>
      <c r="AT3246" s="40"/>
      <c r="AU3246" s="39"/>
      <c r="AV3246" s="39"/>
      <c r="AW3246" s="39"/>
      <c r="AX3246" s="39"/>
      <c r="AY3246" s="39"/>
      <c r="AZ3246" s="40"/>
      <c r="BA3246" s="39"/>
      <c r="BB3246" s="40"/>
      <c r="BC3246" s="39"/>
      <c r="BD3246" s="40"/>
      <c r="BE3246" s="39"/>
      <c r="BF3246" s="39"/>
      <c r="BG3246" s="39"/>
      <c r="BH3246" s="56"/>
      <c r="BI3246" s="56"/>
      <c r="BJ3246" s="133"/>
    </row>
    <row r="3247" spans="1:62" ht="13.5" customHeight="1" x14ac:dyDescent="0.35">
      <c r="A3247" s="120"/>
      <c r="B3247" s="19"/>
      <c r="C3247" s="1"/>
      <c r="D3247" s="9"/>
      <c r="E3247" s="1"/>
      <c r="F3247" s="15"/>
      <c r="G3247" s="37"/>
      <c r="H3247" s="5"/>
      <c r="I3247" s="22"/>
      <c r="J3247" s="22"/>
      <c r="K3247" s="22"/>
      <c r="L3247" s="60"/>
      <c r="M3247" s="60"/>
      <c r="N3247" s="60"/>
      <c r="O3247" s="60"/>
      <c r="P3247" s="60"/>
      <c r="Q3247" s="60"/>
      <c r="R3247" s="60"/>
      <c r="S3247" s="60"/>
      <c r="T3247" s="60"/>
      <c r="U3247" s="60"/>
      <c r="V3247" s="60"/>
      <c r="W3247" s="60"/>
      <c r="X3247" s="60"/>
      <c r="Y3247" s="59"/>
      <c r="Z3247" s="20"/>
      <c r="AA3247" s="60"/>
      <c r="AB3247" s="60"/>
      <c r="AC3247" s="60"/>
      <c r="AD3247" s="60"/>
      <c r="AE3247" s="22"/>
      <c r="AF3247" s="22"/>
      <c r="AG3247" s="22"/>
      <c r="AH3247" s="22"/>
      <c r="AI3247" s="22"/>
      <c r="AJ3247" s="22"/>
      <c r="AK3247" s="39"/>
      <c r="AL3247" s="39"/>
      <c r="AM3247" s="39"/>
      <c r="AN3247" s="39"/>
      <c r="AO3247" s="39"/>
      <c r="AP3247" s="39"/>
      <c r="AQ3247" s="39"/>
      <c r="AR3247" s="40"/>
      <c r="AS3247" s="39"/>
      <c r="AT3247" s="40"/>
      <c r="AU3247" s="39"/>
      <c r="AV3247" s="39"/>
      <c r="AW3247" s="39"/>
      <c r="AX3247" s="39"/>
      <c r="AY3247" s="39"/>
      <c r="AZ3247" s="40"/>
      <c r="BA3247" s="39"/>
      <c r="BB3247" s="40"/>
      <c r="BC3247" s="39"/>
      <c r="BD3247" s="40"/>
      <c r="BE3247" s="39"/>
      <c r="BF3247" s="39"/>
      <c r="BG3247" s="39"/>
      <c r="BH3247" s="56"/>
      <c r="BI3247" s="56"/>
      <c r="BJ3247" s="133"/>
    </row>
    <row r="3248" spans="1:62" ht="13.5" customHeight="1" x14ac:dyDescent="0.35">
      <c r="A3248" s="120"/>
      <c r="B3248" s="19"/>
      <c r="C3248" s="1"/>
      <c r="D3248" s="9"/>
      <c r="E3248" s="1"/>
      <c r="F3248" s="15"/>
      <c r="G3248" s="37"/>
      <c r="H3248" s="5"/>
      <c r="I3248" s="22"/>
      <c r="J3248" s="22"/>
      <c r="K3248" s="22"/>
      <c r="L3248" s="60"/>
      <c r="M3248" s="60"/>
      <c r="N3248" s="60"/>
      <c r="O3248" s="60"/>
      <c r="P3248" s="60"/>
      <c r="Q3248" s="60"/>
      <c r="R3248" s="60"/>
      <c r="S3248" s="60"/>
      <c r="T3248" s="60"/>
      <c r="U3248" s="60"/>
      <c r="V3248" s="60"/>
      <c r="W3248" s="60"/>
      <c r="X3248" s="60"/>
      <c r="Y3248" s="59"/>
      <c r="Z3248" s="20"/>
      <c r="AA3248" s="60"/>
      <c r="AB3248" s="60"/>
      <c r="AC3248" s="60"/>
      <c r="AD3248" s="60"/>
      <c r="AE3248" s="22"/>
      <c r="AF3248" s="22"/>
      <c r="AG3248" s="22"/>
      <c r="AH3248" s="22"/>
      <c r="AI3248" s="22"/>
      <c r="AJ3248" s="22"/>
      <c r="AK3248" s="39"/>
      <c r="AL3248" s="39"/>
      <c r="AM3248" s="39"/>
      <c r="AN3248" s="39"/>
      <c r="AO3248" s="39"/>
      <c r="AP3248" s="39"/>
      <c r="AQ3248" s="39"/>
      <c r="AR3248" s="40"/>
      <c r="AS3248" s="39"/>
      <c r="AT3248" s="40"/>
      <c r="AU3248" s="39"/>
      <c r="AV3248" s="39"/>
      <c r="AW3248" s="39"/>
      <c r="AX3248" s="39"/>
      <c r="AY3248" s="39"/>
      <c r="AZ3248" s="40"/>
      <c r="BA3248" s="39"/>
      <c r="BB3248" s="40"/>
      <c r="BC3248" s="39"/>
      <c r="BD3248" s="40"/>
      <c r="BE3248" s="39"/>
      <c r="BF3248" s="39"/>
      <c r="BG3248" s="39"/>
      <c r="BH3248" s="56"/>
      <c r="BI3248" s="56"/>
      <c r="BJ3248" s="133"/>
    </row>
    <row r="3249" spans="1:62" x14ac:dyDescent="0.3">
      <c r="A3249" s="9"/>
      <c r="B3249" s="76"/>
      <c r="C3249" s="9"/>
      <c r="D3249" s="9"/>
      <c r="E3249" s="9"/>
      <c r="F3249" s="15"/>
      <c r="G3249" s="5"/>
      <c r="H3249" s="5"/>
      <c r="I3249" s="9"/>
      <c r="J3249" s="9"/>
      <c r="K3249" s="9"/>
      <c r="L3249" s="9"/>
      <c r="M3249" s="9"/>
      <c r="N3249" s="9"/>
      <c r="O3249" s="9"/>
      <c r="P3249" s="9"/>
      <c r="Q3249" s="9"/>
      <c r="R3249" s="9"/>
      <c r="S3249" s="9"/>
      <c r="T3249" s="9"/>
      <c r="U3249" s="9"/>
      <c r="V3249" s="8"/>
      <c r="W3249" s="8"/>
      <c r="X3249" s="7"/>
      <c r="Y3249" s="18"/>
      <c r="Z3249" s="7"/>
      <c r="AA3249" s="7"/>
      <c r="AB3249" s="7"/>
      <c r="AC3249" s="9"/>
      <c r="AD3249" s="8"/>
      <c r="AE3249" s="14"/>
      <c r="AF3249" s="14"/>
      <c r="AG3249" s="14"/>
      <c r="AH3249" s="14"/>
      <c r="AI3249" s="14"/>
      <c r="AJ3249" s="14"/>
      <c r="AK3249" s="5"/>
      <c r="AL3249" s="6"/>
      <c r="AM3249" s="5"/>
      <c r="AN3249" s="5"/>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row>
    <row r="3250" spans="1:62" x14ac:dyDescent="0.3">
      <c r="A3250" s="135"/>
      <c r="B3250" s="76"/>
      <c r="C3250" s="9"/>
      <c r="D3250" s="9"/>
      <c r="E3250" s="9"/>
      <c r="F3250" s="15"/>
      <c r="G3250" s="5"/>
      <c r="H3250" s="5"/>
      <c r="I3250" s="9"/>
      <c r="J3250" s="9"/>
      <c r="K3250" s="9"/>
      <c r="L3250" s="9"/>
      <c r="M3250" s="9"/>
      <c r="N3250" s="9"/>
      <c r="O3250" s="9"/>
      <c r="P3250" s="9"/>
      <c r="Q3250" s="9"/>
      <c r="R3250" s="9"/>
      <c r="S3250" s="9"/>
      <c r="T3250" s="9"/>
      <c r="U3250" s="9"/>
      <c r="V3250" s="8"/>
      <c r="W3250" s="8"/>
      <c r="X3250" s="7"/>
      <c r="Y3250" s="18"/>
      <c r="Z3250" s="7"/>
      <c r="AA3250" s="7"/>
      <c r="AB3250" s="7"/>
      <c r="AC3250" s="9"/>
      <c r="AD3250" s="8"/>
      <c r="AE3250" s="14"/>
      <c r="AF3250" s="14"/>
      <c r="AG3250" s="14"/>
      <c r="AH3250" s="14"/>
      <c r="AI3250" s="14"/>
      <c r="AJ3250" s="14"/>
      <c r="AK3250" s="136"/>
      <c r="AL3250" s="6"/>
      <c r="AM3250" s="5"/>
      <c r="AN3250" s="5"/>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row>
    <row r="3251" spans="1:62" ht="13.5" customHeight="1" x14ac:dyDescent="0.35">
      <c r="A3251" s="120"/>
      <c r="B3251" s="19"/>
      <c r="C3251" s="1"/>
      <c r="D3251" s="9"/>
      <c r="E3251" s="1"/>
      <c r="F3251" s="15"/>
      <c r="G3251" s="37"/>
      <c r="H3251" s="5"/>
      <c r="I3251" s="22"/>
      <c r="J3251" s="22"/>
      <c r="K3251" s="22"/>
      <c r="L3251" s="60"/>
      <c r="M3251" s="60"/>
      <c r="N3251" s="60"/>
      <c r="O3251" s="60"/>
      <c r="P3251" s="60"/>
      <c r="Q3251" s="60"/>
      <c r="R3251" s="60"/>
      <c r="S3251" s="60"/>
      <c r="T3251" s="60"/>
      <c r="U3251" s="60"/>
      <c r="V3251" s="60"/>
      <c r="W3251" s="60"/>
      <c r="X3251" s="60"/>
      <c r="Y3251" s="59"/>
      <c r="Z3251" s="20"/>
      <c r="AA3251" s="60"/>
      <c r="AB3251" s="60"/>
      <c r="AC3251" s="60"/>
      <c r="AD3251" s="60"/>
      <c r="AE3251" s="22"/>
      <c r="AF3251" s="22"/>
      <c r="AG3251" s="22"/>
      <c r="AH3251" s="22"/>
      <c r="AI3251" s="22"/>
      <c r="AJ3251" s="22"/>
      <c r="AK3251" s="39"/>
      <c r="AL3251" s="39"/>
      <c r="AM3251" s="39"/>
      <c r="AN3251" s="39"/>
      <c r="AO3251" s="39"/>
      <c r="AP3251" s="39"/>
      <c r="AQ3251" s="39"/>
      <c r="AR3251" s="40"/>
      <c r="AS3251" s="39"/>
      <c r="AT3251" s="40"/>
      <c r="AU3251" s="39"/>
      <c r="AV3251" s="39"/>
      <c r="AW3251" s="39"/>
      <c r="AX3251" s="39"/>
      <c r="AY3251" s="39"/>
      <c r="AZ3251" s="40"/>
      <c r="BA3251" s="39"/>
      <c r="BB3251" s="40"/>
      <c r="BC3251" s="39"/>
      <c r="BD3251" s="40"/>
      <c r="BE3251" s="39"/>
      <c r="BF3251" s="39"/>
      <c r="BG3251" s="39"/>
      <c r="BH3251" s="56"/>
      <c r="BI3251" s="56"/>
      <c r="BJ3251" s="133"/>
    </row>
    <row r="3252" spans="1:62" ht="13.5" customHeight="1" x14ac:dyDescent="0.35">
      <c r="A3252" s="120"/>
      <c r="B3252" s="76"/>
      <c r="C3252" s="1"/>
      <c r="D3252" s="9"/>
      <c r="E3252" s="1"/>
      <c r="F3252" s="15"/>
      <c r="G3252" s="5"/>
      <c r="H3252" s="5"/>
      <c r="I3252" s="22"/>
      <c r="J3252" s="22"/>
      <c r="K3252" s="22"/>
      <c r="L3252" s="60"/>
      <c r="M3252" s="60"/>
      <c r="N3252" s="60"/>
      <c r="O3252" s="60"/>
      <c r="P3252" s="60"/>
      <c r="Q3252" s="60"/>
      <c r="R3252" s="60"/>
      <c r="S3252" s="60"/>
      <c r="T3252" s="60"/>
      <c r="U3252" s="60"/>
      <c r="V3252" s="60"/>
      <c r="W3252" s="60"/>
      <c r="X3252" s="60"/>
      <c r="Y3252" s="59"/>
      <c r="Z3252" s="20"/>
      <c r="AA3252" s="60"/>
      <c r="AB3252" s="60"/>
      <c r="AC3252" s="60"/>
      <c r="AD3252" s="60"/>
      <c r="AE3252" s="22"/>
      <c r="AF3252" s="22"/>
      <c r="AG3252" s="22"/>
      <c r="AH3252" s="22"/>
      <c r="AI3252" s="22"/>
      <c r="AJ3252" s="22"/>
      <c r="AK3252" s="39"/>
      <c r="AL3252" s="39"/>
      <c r="AM3252" s="39"/>
      <c r="AN3252" s="39"/>
      <c r="AO3252" s="39"/>
      <c r="AP3252" s="39"/>
      <c r="AQ3252" s="39"/>
      <c r="AR3252" s="40"/>
      <c r="AS3252" s="39"/>
      <c r="AT3252" s="40"/>
      <c r="AU3252" s="39"/>
      <c r="AV3252" s="39"/>
      <c r="AW3252" s="39"/>
      <c r="AX3252" s="39"/>
      <c r="AY3252" s="39"/>
      <c r="AZ3252" s="40"/>
      <c r="BA3252" s="39"/>
      <c r="BB3252" s="40"/>
      <c r="BC3252" s="39"/>
      <c r="BD3252" s="40"/>
      <c r="BE3252" s="39"/>
      <c r="BF3252" s="39"/>
      <c r="BG3252" s="39"/>
      <c r="BH3252" s="56"/>
      <c r="BI3252" s="56"/>
      <c r="BJ3252" s="133"/>
    </row>
    <row r="3253" spans="1:62" ht="13.5" customHeight="1" x14ac:dyDescent="0.35">
      <c r="A3253" s="120"/>
      <c r="B3253" s="76"/>
      <c r="C3253" s="1"/>
      <c r="D3253" s="9"/>
      <c r="E3253" s="1"/>
      <c r="F3253" s="15"/>
      <c r="G3253" s="5"/>
      <c r="H3253" s="5"/>
      <c r="I3253" s="22"/>
      <c r="J3253" s="22"/>
      <c r="K3253" s="22"/>
      <c r="L3253" s="60"/>
      <c r="M3253" s="60"/>
      <c r="N3253" s="60"/>
      <c r="O3253" s="60"/>
      <c r="P3253" s="60"/>
      <c r="Q3253" s="60"/>
      <c r="R3253" s="60"/>
      <c r="S3253" s="60"/>
      <c r="T3253" s="60"/>
      <c r="U3253" s="60"/>
      <c r="V3253" s="60"/>
      <c r="W3253" s="60"/>
      <c r="X3253" s="60"/>
      <c r="Y3253" s="59"/>
      <c r="Z3253" s="20"/>
      <c r="AA3253" s="60"/>
      <c r="AB3253" s="60"/>
      <c r="AC3253" s="60"/>
      <c r="AD3253" s="60"/>
      <c r="AE3253" s="22"/>
      <c r="AF3253" s="22"/>
      <c r="AG3253" s="22"/>
      <c r="AH3253" s="22"/>
      <c r="AI3253" s="22"/>
      <c r="AJ3253" s="22"/>
      <c r="AK3253" s="39"/>
      <c r="AL3253" s="39"/>
      <c r="AM3253" s="39"/>
      <c r="AN3253" s="39"/>
      <c r="AO3253" s="39"/>
      <c r="AP3253" s="39"/>
      <c r="AQ3253" s="39"/>
      <c r="AR3253" s="40"/>
      <c r="AS3253" s="39"/>
      <c r="AT3253" s="40"/>
      <c r="AU3253" s="39"/>
      <c r="AV3253" s="39"/>
      <c r="AW3253" s="39"/>
      <c r="AX3253" s="39"/>
      <c r="AY3253" s="39"/>
      <c r="AZ3253" s="40"/>
      <c r="BA3253" s="39"/>
      <c r="BB3253" s="40"/>
      <c r="BC3253" s="39"/>
      <c r="BD3253" s="40"/>
      <c r="BE3253" s="39"/>
      <c r="BF3253" s="39"/>
      <c r="BG3253" s="39"/>
      <c r="BH3253" s="56"/>
      <c r="BI3253" s="56"/>
      <c r="BJ3253" s="133"/>
    </row>
    <row r="3254" spans="1:62" ht="13.5" customHeight="1" x14ac:dyDescent="0.35">
      <c r="A3254" s="120"/>
      <c r="B3254" s="76"/>
      <c r="C3254" s="1"/>
      <c r="D3254" s="9"/>
      <c r="E3254" s="1"/>
      <c r="F3254" s="15"/>
      <c r="G3254" s="5"/>
      <c r="H3254" s="5"/>
      <c r="I3254" s="22"/>
      <c r="J3254" s="22"/>
      <c r="K3254" s="22"/>
      <c r="L3254" s="60"/>
      <c r="M3254" s="60"/>
      <c r="N3254" s="60"/>
      <c r="O3254" s="60"/>
      <c r="P3254" s="60"/>
      <c r="Q3254" s="60"/>
      <c r="R3254" s="60"/>
      <c r="S3254" s="60"/>
      <c r="T3254" s="60"/>
      <c r="U3254" s="60"/>
      <c r="V3254" s="60"/>
      <c r="W3254" s="60"/>
      <c r="X3254" s="60"/>
      <c r="Y3254" s="59"/>
      <c r="Z3254" s="20"/>
      <c r="AA3254" s="60"/>
      <c r="AB3254" s="60"/>
      <c r="AC3254" s="60"/>
      <c r="AD3254" s="60"/>
      <c r="AE3254" s="22"/>
      <c r="AF3254" s="22"/>
      <c r="AG3254" s="22"/>
      <c r="AH3254" s="22"/>
      <c r="AI3254" s="22"/>
      <c r="AJ3254" s="22"/>
      <c r="AK3254" s="39"/>
      <c r="AL3254" s="39"/>
      <c r="AM3254" s="39"/>
      <c r="AN3254" s="39"/>
      <c r="AO3254" s="39"/>
      <c r="AP3254" s="39"/>
      <c r="AQ3254" s="39"/>
      <c r="AR3254" s="40"/>
      <c r="AS3254" s="39"/>
      <c r="AT3254" s="40"/>
      <c r="AU3254" s="39"/>
      <c r="AV3254" s="39"/>
      <c r="AW3254" s="39"/>
      <c r="AX3254" s="39"/>
      <c r="AY3254" s="39"/>
      <c r="AZ3254" s="40"/>
      <c r="BA3254" s="39"/>
      <c r="BB3254" s="40"/>
      <c r="BC3254" s="39"/>
      <c r="BD3254" s="40"/>
      <c r="BE3254" s="39"/>
      <c r="BF3254" s="39"/>
      <c r="BG3254" s="39"/>
      <c r="BH3254" s="56"/>
      <c r="BI3254" s="56"/>
      <c r="BJ3254" s="137"/>
    </row>
    <row r="3255" spans="1:62" ht="13.5" customHeight="1" x14ac:dyDescent="0.35">
      <c r="A3255" s="120"/>
      <c r="B3255" s="19"/>
      <c r="C3255" s="1"/>
      <c r="D3255" s="9"/>
      <c r="E3255" s="1"/>
      <c r="F3255" s="15"/>
      <c r="G3255" s="37"/>
      <c r="H3255" s="5"/>
      <c r="I3255" s="22"/>
      <c r="J3255" s="22"/>
      <c r="K3255" s="22"/>
      <c r="L3255" s="60"/>
      <c r="M3255" s="60"/>
      <c r="N3255" s="60"/>
      <c r="O3255" s="60"/>
      <c r="P3255" s="60"/>
      <c r="Q3255" s="60"/>
      <c r="R3255" s="60"/>
      <c r="S3255" s="60"/>
      <c r="T3255" s="60"/>
      <c r="U3255" s="60"/>
      <c r="V3255" s="60"/>
      <c r="W3255" s="60"/>
      <c r="X3255" s="60"/>
      <c r="Y3255" s="59"/>
      <c r="Z3255" s="20"/>
      <c r="AA3255" s="60"/>
      <c r="AB3255" s="60"/>
      <c r="AC3255" s="60"/>
      <c r="AD3255" s="60"/>
      <c r="AE3255" s="22"/>
      <c r="AF3255" s="22"/>
      <c r="AG3255" s="22"/>
      <c r="AH3255" s="22"/>
      <c r="AI3255" s="22"/>
      <c r="AJ3255" s="22"/>
      <c r="AK3255" s="39"/>
      <c r="AL3255" s="39"/>
      <c r="AM3255" s="39"/>
      <c r="AN3255" s="39"/>
      <c r="AO3255" s="39"/>
      <c r="AP3255" s="39"/>
      <c r="AQ3255" s="39"/>
      <c r="AR3255" s="40"/>
      <c r="AS3255" s="39"/>
      <c r="AT3255" s="40"/>
      <c r="AU3255" s="39"/>
      <c r="AV3255" s="39"/>
      <c r="AW3255" s="39"/>
      <c r="AX3255" s="39"/>
      <c r="AY3255" s="39"/>
      <c r="AZ3255" s="40"/>
      <c r="BA3255" s="39"/>
      <c r="BB3255" s="40"/>
      <c r="BC3255" s="39"/>
      <c r="BD3255" s="40"/>
      <c r="BE3255" s="39"/>
      <c r="BF3255" s="39"/>
      <c r="BG3255" s="39"/>
      <c r="BH3255" s="56"/>
      <c r="BI3255" s="56"/>
      <c r="BJ3255" s="133"/>
    </row>
    <row r="3256" spans="1:62" ht="13.5" customHeight="1" x14ac:dyDescent="0.35">
      <c r="A3256" s="120"/>
      <c r="B3256" s="19"/>
      <c r="C3256" s="1"/>
      <c r="D3256" s="9"/>
      <c r="E3256" s="1"/>
      <c r="F3256" s="15"/>
      <c r="G3256" s="37"/>
      <c r="H3256" s="5"/>
      <c r="I3256" s="22"/>
      <c r="J3256" s="22"/>
      <c r="K3256" s="22"/>
      <c r="L3256" s="60"/>
      <c r="M3256" s="60"/>
      <c r="N3256" s="60"/>
      <c r="O3256" s="60"/>
      <c r="P3256" s="60"/>
      <c r="Q3256" s="60"/>
      <c r="R3256" s="60"/>
      <c r="S3256" s="60"/>
      <c r="T3256" s="60"/>
      <c r="U3256" s="60"/>
      <c r="V3256" s="60"/>
      <c r="W3256" s="60"/>
      <c r="X3256" s="60"/>
      <c r="Y3256" s="59"/>
      <c r="Z3256" s="20"/>
      <c r="AA3256" s="60"/>
      <c r="AB3256" s="60"/>
      <c r="AC3256" s="60"/>
      <c r="AD3256" s="60"/>
      <c r="AE3256" s="22"/>
      <c r="AF3256" s="22"/>
      <c r="AG3256" s="22"/>
      <c r="AH3256" s="22"/>
      <c r="AI3256" s="22"/>
      <c r="AJ3256" s="22"/>
      <c r="AK3256" s="39"/>
      <c r="AL3256" s="39"/>
      <c r="AM3256" s="39"/>
      <c r="AN3256" s="39"/>
      <c r="AO3256" s="39"/>
      <c r="AP3256" s="39"/>
      <c r="AQ3256" s="39"/>
      <c r="AR3256" s="40"/>
      <c r="AS3256" s="39"/>
      <c r="AT3256" s="40"/>
      <c r="AU3256" s="39"/>
      <c r="AV3256" s="39"/>
      <c r="AW3256" s="39"/>
      <c r="AX3256" s="39"/>
      <c r="AY3256" s="39"/>
      <c r="AZ3256" s="40"/>
      <c r="BA3256" s="39"/>
      <c r="BB3256" s="40"/>
      <c r="BC3256" s="39"/>
      <c r="BD3256" s="40"/>
      <c r="BE3256" s="39"/>
      <c r="BF3256" s="39"/>
      <c r="BG3256" s="39"/>
      <c r="BH3256" s="56"/>
      <c r="BI3256" s="56"/>
      <c r="BJ3256" s="137"/>
    </row>
    <row r="3257" spans="1:62" ht="13.5" customHeight="1" x14ac:dyDescent="0.35">
      <c r="A3257" s="120"/>
      <c r="B3257" s="19"/>
      <c r="C3257" s="1"/>
      <c r="D3257" s="9"/>
      <c r="E3257" s="1"/>
      <c r="F3257" s="15"/>
      <c r="G3257" s="37"/>
      <c r="H3257" s="5"/>
      <c r="I3257" s="22"/>
      <c r="J3257" s="22"/>
      <c r="K3257" s="22"/>
      <c r="L3257" s="60"/>
      <c r="M3257" s="60"/>
      <c r="N3257" s="60"/>
      <c r="O3257" s="60"/>
      <c r="P3257" s="60"/>
      <c r="Q3257" s="60"/>
      <c r="R3257" s="60"/>
      <c r="S3257" s="60"/>
      <c r="T3257" s="60"/>
      <c r="U3257" s="60"/>
      <c r="V3257" s="60"/>
      <c r="W3257" s="60"/>
      <c r="X3257" s="60"/>
      <c r="Y3257" s="59"/>
      <c r="Z3257" s="20"/>
      <c r="AA3257" s="60"/>
      <c r="AB3257" s="60"/>
      <c r="AC3257" s="60"/>
      <c r="AD3257" s="60"/>
      <c r="AE3257" s="22"/>
      <c r="AF3257" s="22"/>
      <c r="AG3257" s="22"/>
      <c r="AH3257" s="22"/>
      <c r="AI3257" s="22"/>
      <c r="AJ3257" s="22"/>
      <c r="AK3257" s="39"/>
      <c r="AL3257" s="39"/>
      <c r="AM3257" s="39"/>
      <c r="AN3257" s="39"/>
      <c r="AO3257" s="39"/>
      <c r="AP3257" s="39"/>
      <c r="AQ3257" s="39"/>
      <c r="AR3257" s="40"/>
      <c r="AS3257" s="39"/>
      <c r="AT3257" s="40"/>
      <c r="AU3257" s="39"/>
      <c r="AV3257" s="39"/>
      <c r="AW3257" s="39"/>
      <c r="AX3257" s="39"/>
      <c r="AY3257" s="39"/>
      <c r="AZ3257" s="40"/>
      <c r="BA3257" s="39"/>
      <c r="BB3257" s="40"/>
      <c r="BC3257" s="39"/>
      <c r="BD3257" s="40"/>
      <c r="BE3257" s="39"/>
      <c r="BF3257" s="39"/>
      <c r="BG3257" s="39"/>
      <c r="BH3257" s="56"/>
      <c r="BI3257" s="56"/>
      <c r="BJ3257" s="133"/>
    </row>
    <row r="3258" spans="1:62" ht="13.5" customHeight="1" x14ac:dyDescent="0.35">
      <c r="A3258" s="120"/>
      <c r="B3258" s="19"/>
      <c r="C3258" s="1"/>
      <c r="D3258" s="9"/>
      <c r="E3258" s="1"/>
      <c r="F3258" s="15"/>
      <c r="G3258" s="37"/>
      <c r="H3258" s="5"/>
      <c r="I3258" s="22"/>
      <c r="J3258" s="22"/>
      <c r="K3258" s="22"/>
      <c r="L3258" s="60"/>
      <c r="M3258" s="60"/>
      <c r="N3258" s="60"/>
      <c r="O3258" s="60"/>
      <c r="P3258" s="60"/>
      <c r="Q3258" s="60"/>
      <c r="R3258" s="60"/>
      <c r="S3258" s="60"/>
      <c r="T3258" s="60"/>
      <c r="U3258" s="60"/>
      <c r="V3258" s="60"/>
      <c r="W3258" s="60"/>
      <c r="X3258" s="60"/>
      <c r="Y3258" s="59"/>
      <c r="Z3258" s="20"/>
      <c r="AA3258" s="60"/>
      <c r="AB3258" s="60"/>
      <c r="AC3258" s="60"/>
      <c r="AD3258" s="60"/>
      <c r="AE3258" s="22"/>
      <c r="AF3258" s="22"/>
      <c r="AG3258" s="22"/>
      <c r="AH3258" s="22"/>
      <c r="AI3258" s="22"/>
      <c r="AJ3258" s="22"/>
      <c r="AK3258" s="39"/>
      <c r="AL3258" s="39"/>
      <c r="AM3258" s="39"/>
      <c r="AN3258" s="39"/>
      <c r="AO3258" s="39"/>
      <c r="AP3258" s="39"/>
      <c r="AQ3258" s="39"/>
      <c r="AR3258" s="40"/>
      <c r="AS3258" s="39"/>
      <c r="AT3258" s="40"/>
      <c r="AU3258" s="39"/>
      <c r="AV3258" s="39"/>
      <c r="AW3258" s="39"/>
      <c r="AX3258" s="39"/>
      <c r="AY3258" s="39"/>
      <c r="AZ3258" s="40"/>
      <c r="BA3258" s="39"/>
      <c r="BB3258" s="40"/>
      <c r="BC3258" s="39"/>
      <c r="BD3258" s="40"/>
      <c r="BE3258" s="39"/>
      <c r="BF3258" s="39"/>
      <c r="BG3258" s="39"/>
      <c r="BH3258" s="56"/>
      <c r="BI3258" s="56"/>
      <c r="BJ3258" s="137"/>
    </row>
    <row r="3259" spans="1:62" ht="13.5" customHeight="1" x14ac:dyDescent="0.35">
      <c r="A3259" s="120"/>
      <c r="B3259" s="19"/>
      <c r="C3259" s="1"/>
      <c r="D3259" s="9"/>
      <c r="E3259" s="1"/>
      <c r="F3259" s="15"/>
      <c r="G3259" s="37"/>
      <c r="H3259" s="5"/>
      <c r="I3259" s="22"/>
      <c r="J3259" s="22"/>
      <c r="K3259" s="22"/>
      <c r="L3259" s="60"/>
      <c r="M3259" s="60"/>
      <c r="N3259" s="60"/>
      <c r="O3259" s="60"/>
      <c r="P3259" s="60"/>
      <c r="Q3259" s="60"/>
      <c r="R3259" s="60"/>
      <c r="S3259" s="60"/>
      <c r="T3259" s="60"/>
      <c r="U3259" s="60"/>
      <c r="V3259" s="60"/>
      <c r="W3259" s="60"/>
      <c r="X3259" s="60"/>
      <c r="Y3259" s="59"/>
      <c r="Z3259" s="20"/>
      <c r="AA3259" s="60"/>
      <c r="AB3259" s="60"/>
      <c r="AC3259" s="60"/>
      <c r="AD3259" s="60"/>
      <c r="AE3259" s="22"/>
      <c r="AF3259" s="22"/>
      <c r="AG3259" s="22"/>
      <c r="AH3259" s="22"/>
      <c r="AI3259" s="22"/>
      <c r="AJ3259" s="22"/>
      <c r="AK3259" s="39"/>
      <c r="AL3259" s="39"/>
      <c r="AM3259" s="39"/>
      <c r="AN3259" s="39"/>
      <c r="AO3259" s="39"/>
      <c r="AP3259" s="39"/>
      <c r="AQ3259" s="39"/>
      <c r="AR3259" s="40"/>
      <c r="AS3259" s="39"/>
      <c r="AT3259" s="40"/>
      <c r="AU3259" s="39"/>
      <c r="AV3259" s="39"/>
      <c r="AW3259" s="39"/>
      <c r="AX3259" s="39"/>
      <c r="AY3259" s="39"/>
      <c r="AZ3259" s="40"/>
      <c r="BA3259" s="39"/>
      <c r="BB3259" s="40"/>
      <c r="BC3259" s="39"/>
      <c r="BD3259" s="40"/>
      <c r="BE3259" s="39"/>
      <c r="BF3259" s="39"/>
      <c r="BG3259" s="39"/>
      <c r="BH3259" s="56"/>
      <c r="BI3259" s="56"/>
      <c r="BJ3259" s="133"/>
    </row>
    <row r="3260" spans="1:62" x14ac:dyDescent="0.3">
      <c r="A3260" s="9"/>
      <c r="B3260" s="76"/>
      <c r="C3260" s="9"/>
      <c r="D3260" s="9"/>
      <c r="E3260" s="9"/>
      <c r="F3260" s="15"/>
      <c r="G3260" s="5"/>
      <c r="H3260" s="5"/>
      <c r="I3260" s="9"/>
      <c r="J3260" s="9"/>
      <c r="K3260" s="9"/>
      <c r="L3260" s="9"/>
      <c r="M3260" s="9"/>
      <c r="N3260" s="9"/>
      <c r="O3260" s="9"/>
      <c r="P3260" s="9"/>
      <c r="Q3260" s="9"/>
      <c r="R3260" s="9"/>
      <c r="S3260" s="9"/>
      <c r="T3260" s="9"/>
      <c r="U3260" s="9"/>
      <c r="V3260" s="8"/>
      <c r="W3260" s="8"/>
      <c r="X3260" s="7"/>
      <c r="Y3260" s="18"/>
      <c r="Z3260" s="7"/>
      <c r="AA3260" s="7"/>
      <c r="AB3260" s="7"/>
      <c r="AC3260" s="9"/>
      <c r="AD3260" s="8"/>
      <c r="AE3260" s="14"/>
      <c r="AF3260" s="14"/>
      <c r="AG3260" s="14"/>
      <c r="AH3260" s="14"/>
      <c r="AI3260" s="14"/>
      <c r="AJ3260" s="14"/>
      <c r="AK3260" s="5"/>
      <c r="AL3260" s="6"/>
      <c r="AM3260" s="5"/>
      <c r="AN3260" s="5"/>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row>
    <row r="3261" spans="1:62" ht="13.5" customHeight="1" x14ac:dyDescent="0.35">
      <c r="A3261" s="120"/>
      <c r="B3261" s="76"/>
      <c r="C3261" s="1"/>
      <c r="D3261" s="9"/>
      <c r="E3261" s="1"/>
      <c r="F3261" s="15"/>
      <c r="G3261" s="5"/>
      <c r="H3261" s="5"/>
      <c r="I3261" s="22"/>
      <c r="J3261" s="22"/>
      <c r="K3261" s="22"/>
      <c r="L3261" s="60"/>
      <c r="M3261" s="60"/>
      <c r="N3261" s="60"/>
      <c r="O3261" s="60"/>
      <c r="P3261" s="60"/>
      <c r="Q3261" s="60"/>
      <c r="R3261" s="60"/>
      <c r="S3261" s="60"/>
      <c r="T3261" s="60"/>
      <c r="U3261" s="60"/>
      <c r="V3261" s="60"/>
      <c r="W3261" s="60"/>
      <c r="X3261" s="60"/>
      <c r="Y3261" s="59"/>
      <c r="Z3261" s="20"/>
      <c r="AA3261" s="60"/>
      <c r="AB3261" s="60"/>
      <c r="AC3261" s="60"/>
      <c r="AD3261" s="60"/>
      <c r="AE3261" s="22"/>
      <c r="AF3261" s="22"/>
      <c r="AG3261" s="22"/>
      <c r="AH3261" s="22"/>
      <c r="AI3261" s="22"/>
      <c r="AJ3261" s="22"/>
      <c r="AK3261" s="39"/>
      <c r="AL3261" s="39"/>
      <c r="AM3261" s="39"/>
      <c r="AN3261" s="39"/>
      <c r="AO3261" s="39"/>
      <c r="AP3261" s="39"/>
      <c r="AQ3261" s="39"/>
      <c r="AR3261" s="40"/>
      <c r="AS3261" s="39"/>
      <c r="AT3261" s="40"/>
      <c r="AU3261" s="39"/>
      <c r="AV3261" s="39"/>
      <c r="AW3261" s="39"/>
      <c r="AX3261" s="39"/>
      <c r="AY3261" s="39"/>
      <c r="AZ3261" s="40"/>
      <c r="BA3261" s="39"/>
      <c r="BB3261" s="40"/>
      <c r="BC3261" s="39"/>
      <c r="BD3261" s="40"/>
      <c r="BE3261" s="39"/>
      <c r="BF3261" s="39"/>
      <c r="BG3261" s="39"/>
      <c r="BH3261" s="56"/>
      <c r="BI3261" s="56"/>
      <c r="BJ3261" s="133"/>
    </row>
    <row r="3262" spans="1:62" ht="13.5" customHeight="1" x14ac:dyDescent="0.35">
      <c r="A3262" s="120"/>
      <c r="B3262" s="19"/>
      <c r="C3262" s="1"/>
      <c r="D3262" s="9"/>
      <c r="E3262" s="1"/>
      <c r="F3262" s="15"/>
      <c r="G3262" s="37"/>
      <c r="H3262" s="5"/>
      <c r="I3262" s="22"/>
      <c r="J3262" s="22"/>
      <c r="K3262" s="22"/>
      <c r="L3262" s="60"/>
      <c r="M3262" s="60"/>
      <c r="N3262" s="60"/>
      <c r="O3262" s="60"/>
      <c r="P3262" s="60"/>
      <c r="Q3262" s="60"/>
      <c r="R3262" s="60"/>
      <c r="S3262" s="60"/>
      <c r="T3262" s="60"/>
      <c r="U3262" s="60"/>
      <c r="V3262" s="60"/>
      <c r="W3262" s="60"/>
      <c r="X3262" s="60"/>
      <c r="Y3262" s="59"/>
      <c r="Z3262" s="20"/>
      <c r="AA3262" s="60"/>
      <c r="AB3262" s="60"/>
      <c r="AC3262" s="60"/>
      <c r="AD3262" s="60"/>
      <c r="AE3262" s="22"/>
      <c r="AF3262" s="22"/>
      <c r="AG3262" s="22"/>
      <c r="AH3262" s="22"/>
      <c r="AI3262" s="22"/>
      <c r="AJ3262" s="22"/>
      <c r="AK3262" s="39"/>
      <c r="AL3262" s="39"/>
      <c r="AM3262" s="39"/>
      <c r="AN3262" s="39"/>
      <c r="AO3262" s="39"/>
      <c r="AP3262" s="39"/>
      <c r="AQ3262" s="39"/>
      <c r="AR3262" s="40"/>
      <c r="AS3262" s="39"/>
      <c r="AT3262" s="40"/>
      <c r="AU3262" s="39"/>
      <c r="AV3262" s="39"/>
      <c r="AW3262" s="39"/>
      <c r="AX3262" s="39"/>
      <c r="AY3262" s="39"/>
      <c r="AZ3262" s="40"/>
      <c r="BA3262" s="39"/>
      <c r="BB3262" s="40"/>
      <c r="BC3262" s="39"/>
      <c r="BD3262" s="40"/>
      <c r="BE3262" s="39"/>
      <c r="BF3262" s="39"/>
      <c r="BG3262" s="39"/>
      <c r="BH3262" s="56"/>
      <c r="BI3262" s="56"/>
      <c r="BJ3262" s="133"/>
    </row>
    <row r="3263" spans="1:62" ht="13.5" customHeight="1" x14ac:dyDescent="0.35">
      <c r="A3263" s="120"/>
      <c r="B3263" s="76"/>
      <c r="C3263" s="1"/>
      <c r="D3263" s="9"/>
      <c r="E3263" s="1"/>
      <c r="F3263" s="15"/>
      <c r="G3263" s="5"/>
      <c r="H3263" s="5"/>
      <c r="I3263" s="22"/>
      <c r="J3263" s="22"/>
      <c r="K3263" s="22"/>
      <c r="L3263" s="60"/>
      <c r="M3263" s="60"/>
      <c r="N3263" s="60"/>
      <c r="O3263" s="60"/>
      <c r="P3263" s="60"/>
      <c r="Q3263" s="60"/>
      <c r="R3263" s="60"/>
      <c r="S3263" s="60"/>
      <c r="T3263" s="60"/>
      <c r="U3263" s="60"/>
      <c r="V3263" s="60"/>
      <c r="W3263" s="60"/>
      <c r="X3263" s="60"/>
      <c r="Y3263" s="59"/>
      <c r="Z3263" s="20"/>
      <c r="AA3263" s="60"/>
      <c r="AB3263" s="60"/>
      <c r="AC3263" s="60"/>
      <c r="AD3263" s="60"/>
      <c r="AE3263" s="22"/>
      <c r="AF3263" s="22"/>
      <c r="AG3263" s="22"/>
      <c r="AH3263" s="22"/>
      <c r="AI3263" s="22"/>
      <c r="AJ3263" s="22"/>
      <c r="AK3263" s="39"/>
      <c r="AL3263" s="39"/>
      <c r="AM3263" s="39"/>
      <c r="AN3263" s="39"/>
      <c r="AO3263" s="39"/>
      <c r="AP3263" s="39"/>
      <c r="AQ3263" s="39"/>
      <c r="AR3263" s="40"/>
      <c r="AS3263" s="39"/>
      <c r="AT3263" s="40"/>
      <c r="AU3263" s="39"/>
      <c r="AV3263" s="39"/>
      <c r="AW3263" s="39"/>
      <c r="AX3263" s="39"/>
      <c r="AY3263" s="39"/>
      <c r="AZ3263" s="40"/>
      <c r="BA3263" s="39"/>
      <c r="BB3263" s="40"/>
      <c r="BC3263" s="39"/>
      <c r="BD3263" s="40"/>
      <c r="BE3263" s="39"/>
      <c r="BF3263" s="39"/>
      <c r="BG3263" s="39"/>
      <c r="BH3263" s="56"/>
      <c r="BI3263" s="56"/>
      <c r="BJ3263" s="133"/>
    </row>
    <row r="3264" spans="1:62" ht="13.5" customHeight="1" x14ac:dyDescent="0.35">
      <c r="A3264" s="120"/>
      <c r="B3264" s="19"/>
      <c r="C3264" s="1"/>
      <c r="D3264" s="9"/>
      <c r="E3264" s="1"/>
      <c r="F3264" s="15"/>
      <c r="G3264" s="37"/>
      <c r="H3264" s="5"/>
      <c r="I3264" s="22"/>
      <c r="J3264" s="22"/>
      <c r="K3264" s="22"/>
      <c r="L3264" s="60"/>
      <c r="M3264" s="60"/>
      <c r="N3264" s="60"/>
      <c r="O3264" s="60"/>
      <c r="P3264" s="60"/>
      <c r="Q3264" s="60"/>
      <c r="R3264" s="60"/>
      <c r="S3264" s="60"/>
      <c r="T3264" s="60"/>
      <c r="U3264" s="60"/>
      <c r="V3264" s="60"/>
      <c r="W3264" s="60"/>
      <c r="X3264" s="60"/>
      <c r="Y3264" s="59"/>
      <c r="Z3264" s="20"/>
      <c r="AA3264" s="60"/>
      <c r="AB3264" s="60"/>
      <c r="AC3264" s="60"/>
      <c r="AD3264" s="60"/>
      <c r="AE3264" s="22"/>
      <c r="AF3264" s="22"/>
      <c r="AG3264" s="22"/>
      <c r="AH3264" s="22"/>
      <c r="AI3264" s="22"/>
      <c r="AJ3264" s="22"/>
      <c r="AK3264" s="39"/>
      <c r="AL3264" s="39"/>
      <c r="AM3264" s="39"/>
      <c r="AN3264" s="39"/>
      <c r="AO3264" s="39"/>
      <c r="AP3264" s="39"/>
      <c r="AQ3264" s="39"/>
      <c r="AR3264" s="40"/>
      <c r="AS3264" s="39"/>
      <c r="AT3264" s="40"/>
      <c r="AU3264" s="39"/>
      <c r="AV3264" s="39"/>
      <c r="AW3264" s="39"/>
      <c r="AX3264" s="39"/>
      <c r="AY3264" s="39"/>
      <c r="AZ3264" s="40"/>
      <c r="BA3264" s="39"/>
      <c r="BB3264" s="40"/>
      <c r="BC3264" s="39"/>
      <c r="BD3264" s="40"/>
      <c r="BE3264" s="39"/>
      <c r="BF3264" s="39"/>
      <c r="BG3264" s="39"/>
      <c r="BH3264" s="56"/>
      <c r="BI3264" s="56"/>
      <c r="BJ3264" s="133"/>
    </row>
    <row r="3265" spans="1:62" x14ac:dyDescent="0.3">
      <c r="A3265" s="135"/>
      <c r="B3265" s="76"/>
      <c r="C3265" s="9"/>
      <c r="D3265" s="9"/>
      <c r="E3265" s="9"/>
      <c r="F3265" s="15"/>
      <c r="G3265" s="5"/>
      <c r="H3265" s="5"/>
      <c r="I3265" s="9"/>
      <c r="J3265" s="9"/>
      <c r="K3265" s="9"/>
      <c r="L3265" s="9"/>
      <c r="M3265" s="9"/>
      <c r="N3265" s="9"/>
      <c r="O3265" s="9"/>
      <c r="P3265" s="9"/>
      <c r="Q3265" s="9"/>
      <c r="R3265" s="9"/>
      <c r="S3265" s="9"/>
      <c r="T3265" s="9"/>
      <c r="U3265" s="9"/>
      <c r="V3265" s="8"/>
      <c r="W3265" s="8"/>
      <c r="X3265" s="7"/>
      <c r="Y3265" s="18"/>
      <c r="Z3265" s="7"/>
      <c r="AA3265" s="7"/>
      <c r="AB3265" s="7"/>
      <c r="AC3265" s="9"/>
      <c r="AD3265" s="8"/>
      <c r="AE3265" s="14"/>
      <c r="AF3265" s="14"/>
      <c r="AG3265" s="14"/>
      <c r="AH3265" s="14"/>
      <c r="AI3265" s="14"/>
      <c r="AJ3265" s="14"/>
      <c r="AK3265" s="136"/>
      <c r="AL3265" s="6"/>
      <c r="AM3265" s="5"/>
      <c r="AN3265" s="5"/>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row>
    <row r="3266" spans="1:62" x14ac:dyDescent="0.3">
      <c r="A3266" s="9"/>
      <c r="B3266" s="76"/>
      <c r="C3266" s="9"/>
      <c r="D3266" s="9"/>
      <c r="E3266" s="9"/>
      <c r="F3266" s="15"/>
      <c r="G3266" s="5"/>
      <c r="H3266" s="5"/>
      <c r="I3266" s="9"/>
      <c r="J3266" s="9"/>
      <c r="K3266" s="9"/>
      <c r="L3266" s="9"/>
      <c r="M3266" s="9"/>
      <c r="N3266" s="9"/>
      <c r="O3266" s="9"/>
      <c r="P3266" s="9"/>
      <c r="Q3266" s="9"/>
      <c r="R3266" s="9"/>
      <c r="S3266" s="9"/>
      <c r="T3266" s="9"/>
      <c r="U3266" s="9"/>
      <c r="V3266" s="8"/>
      <c r="W3266" s="8"/>
      <c r="X3266" s="7"/>
      <c r="Y3266" s="18"/>
      <c r="Z3266" s="7"/>
      <c r="AA3266" s="7"/>
      <c r="AB3266" s="7"/>
      <c r="AC3266" s="9"/>
      <c r="AD3266" s="8"/>
      <c r="AE3266" s="14"/>
      <c r="AF3266" s="14"/>
      <c r="AG3266" s="14"/>
      <c r="AH3266" s="14"/>
      <c r="AI3266" s="14"/>
      <c r="AJ3266" s="14"/>
      <c r="AK3266" s="5"/>
      <c r="AL3266" s="6"/>
      <c r="AM3266" s="5"/>
      <c r="AN3266" s="5"/>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row>
    <row r="3267" spans="1:62" x14ac:dyDescent="0.3">
      <c r="A3267" s="9"/>
      <c r="B3267" s="76"/>
      <c r="C3267" s="9"/>
      <c r="D3267" s="9"/>
      <c r="E3267" s="9"/>
      <c r="F3267" s="15"/>
      <c r="G3267" s="5"/>
      <c r="H3267" s="5"/>
      <c r="I3267" s="9"/>
      <c r="J3267" s="9"/>
      <c r="K3267" s="9"/>
      <c r="L3267" s="9"/>
      <c r="M3267" s="9"/>
      <c r="N3267" s="9"/>
      <c r="O3267" s="9"/>
      <c r="P3267" s="9"/>
      <c r="Q3267" s="9"/>
      <c r="R3267" s="9"/>
      <c r="S3267" s="9"/>
      <c r="T3267" s="9"/>
      <c r="U3267" s="9"/>
      <c r="V3267" s="8"/>
      <c r="W3267" s="8"/>
      <c r="X3267" s="7"/>
      <c r="Y3267" s="18"/>
      <c r="Z3267" s="7"/>
      <c r="AA3267" s="7"/>
      <c r="AB3267" s="7"/>
      <c r="AC3267" s="9"/>
      <c r="AD3267" s="8"/>
      <c r="AE3267" s="14"/>
      <c r="AF3267" s="14"/>
      <c r="AG3267" s="14"/>
      <c r="AH3267" s="14"/>
      <c r="AI3267" s="14"/>
      <c r="AJ3267" s="14"/>
      <c r="AK3267" s="5"/>
      <c r="AL3267" s="6"/>
      <c r="AM3267" s="5"/>
      <c r="AN3267" s="5"/>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row>
    <row r="3268" spans="1:62" x14ac:dyDescent="0.3">
      <c r="A3268" s="9"/>
      <c r="B3268" s="76"/>
      <c r="C3268" s="9"/>
      <c r="D3268" s="9"/>
      <c r="E3268" s="9"/>
      <c r="F3268" s="15"/>
      <c r="G3268" s="5"/>
      <c r="H3268" s="5"/>
      <c r="I3268" s="9"/>
      <c r="J3268" s="9"/>
      <c r="K3268" s="9"/>
      <c r="L3268" s="9"/>
      <c r="M3268" s="9"/>
      <c r="N3268" s="9"/>
      <c r="O3268" s="9"/>
      <c r="P3268" s="9"/>
      <c r="Q3268" s="9"/>
      <c r="R3268" s="9"/>
      <c r="S3268" s="9"/>
      <c r="T3268" s="9"/>
      <c r="U3268" s="9"/>
      <c r="V3268" s="8"/>
      <c r="W3268" s="8"/>
      <c r="X3268" s="7"/>
      <c r="Y3268" s="18"/>
      <c r="Z3268" s="7"/>
      <c r="AA3268" s="7"/>
      <c r="AB3268" s="7"/>
      <c r="AC3268" s="9"/>
      <c r="AD3268" s="8"/>
      <c r="AE3268" s="14"/>
      <c r="AF3268" s="14"/>
      <c r="AG3268" s="14"/>
      <c r="AH3268" s="14"/>
      <c r="AI3268" s="14"/>
      <c r="AJ3268" s="14"/>
      <c r="AK3268" s="5"/>
      <c r="AL3268" s="6"/>
      <c r="AM3268" s="5"/>
      <c r="AN3268" s="5"/>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row>
    <row r="3269" spans="1:62" ht="15" x14ac:dyDescent="0.35">
      <c r="A3269" s="9"/>
      <c r="B3269" s="76"/>
      <c r="C3269" s="9"/>
      <c r="D3269" s="9"/>
      <c r="E3269" s="9"/>
      <c r="F3269" s="15"/>
      <c r="G3269" s="5"/>
      <c r="H3269" s="5"/>
      <c r="I3269" s="9"/>
      <c r="J3269" s="9"/>
      <c r="K3269" s="9"/>
      <c r="L3269" s="9"/>
      <c r="M3269" s="9"/>
      <c r="N3269" s="9"/>
      <c r="O3269" s="9"/>
      <c r="P3269" s="9"/>
      <c r="Q3269" s="9"/>
      <c r="R3269" s="9"/>
      <c r="S3269" s="9"/>
      <c r="T3269" s="9"/>
      <c r="U3269" s="9"/>
      <c r="V3269" s="9"/>
      <c r="W3269" s="9"/>
      <c r="Y3269" s="17"/>
      <c r="AA3269" s="9"/>
      <c r="AB3269" s="9"/>
      <c r="AC3269" s="9"/>
      <c r="AD3269" s="9"/>
      <c r="AE3269" s="14"/>
      <c r="AF3269" s="14"/>
      <c r="AG3269" s="14"/>
      <c r="AH3269" s="14"/>
      <c r="AI3269" s="14"/>
      <c r="AJ3269" s="14"/>
      <c r="AK3269" s="6"/>
      <c r="AL3269" s="6"/>
      <c r="AM3269" s="6"/>
      <c r="AN3269" s="6"/>
      <c r="AO3269" s="6"/>
      <c r="AP3269" s="6"/>
      <c r="AQ3269" s="6"/>
      <c r="AR3269" s="6"/>
      <c r="AS3269" s="6"/>
      <c r="AT3269" s="6"/>
      <c r="AU3269" s="39"/>
      <c r="AV3269" s="39"/>
      <c r="AW3269" s="6"/>
      <c r="AX3269" s="6"/>
      <c r="AY3269" s="6"/>
      <c r="AZ3269" s="6"/>
      <c r="BA3269" s="6"/>
      <c r="BB3269" s="6"/>
      <c r="BC3269" s="6"/>
      <c r="BD3269" s="6"/>
      <c r="BE3269" s="6"/>
      <c r="BF3269" s="6"/>
      <c r="BG3269" s="6"/>
      <c r="BH3269" s="6"/>
      <c r="BI3269" s="6"/>
      <c r="BJ3269" s="137"/>
    </row>
    <row r="3270" spans="1:62" x14ac:dyDescent="0.3">
      <c r="A3270" s="9"/>
      <c r="B3270" s="76"/>
      <c r="C3270" s="9"/>
      <c r="D3270" s="9"/>
      <c r="E3270" s="9"/>
      <c r="F3270" s="15"/>
      <c r="G3270" s="5"/>
      <c r="H3270" s="5"/>
      <c r="I3270" s="9"/>
      <c r="J3270" s="9"/>
      <c r="K3270" s="9"/>
      <c r="L3270" s="9"/>
      <c r="M3270" s="9"/>
      <c r="N3270" s="9"/>
      <c r="O3270" s="9"/>
      <c r="P3270" s="9"/>
      <c r="Q3270" s="9"/>
      <c r="R3270" s="9"/>
      <c r="S3270" s="9"/>
      <c r="T3270" s="9"/>
      <c r="U3270" s="9"/>
      <c r="V3270" s="8"/>
      <c r="W3270" s="8"/>
      <c r="X3270" s="7"/>
      <c r="Y3270" s="18"/>
      <c r="Z3270" s="7"/>
      <c r="AA3270" s="7"/>
      <c r="AB3270" s="7"/>
      <c r="AC3270" s="9"/>
      <c r="AD3270" s="8"/>
      <c r="AE3270" s="14"/>
      <c r="AF3270" s="14"/>
      <c r="AG3270" s="14"/>
      <c r="AH3270" s="14"/>
      <c r="AI3270" s="14"/>
      <c r="AJ3270" s="14"/>
      <c r="AK3270" s="5"/>
      <c r="AL3270" s="6"/>
      <c r="AM3270" s="5"/>
      <c r="AN3270" s="5"/>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row>
    <row r="3271" spans="1:62" x14ac:dyDescent="0.3">
      <c r="A3271" s="9"/>
      <c r="B3271" s="76"/>
      <c r="C3271" s="9"/>
      <c r="D3271" s="9"/>
      <c r="E3271" s="9"/>
      <c r="F3271" s="15"/>
      <c r="G3271" s="5"/>
      <c r="H3271" s="5"/>
      <c r="I3271" s="9"/>
      <c r="J3271" s="9"/>
      <c r="K3271" s="9"/>
      <c r="L3271" s="9"/>
      <c r="M3271" s="9"/>
      <c r="N3271" s="9"/>
      <c r="O3271" s="9"/>
      <c r="P3271" s="9"/>
      <c r="Q3271" s="9"/>
      <c r="R3271" s="9"/>
      <c r="S3271" s="9"/>
      <c r="T3271" s="9"/>
      <c r="U3271" s="9"/>
      <c r="V3271" s="8"/>
      <c r="W3271" s="8"/>
      <c r="X3271" s="7"/>
      <c r="Y3271" s="18"/>
      <c r="Z3271" s="7"/>
      <c r="AA3271" s="7"/>
      <c r="AB3271" s="7"/>
      <c r="AC3271" s="9"/>
      <c r="AD3271" s="8"/>
      <c r="AE3271" s="14"/>
      <c r="AF3271" s="14"/>
      <c r="AG3271" s="14"/>
      <c r="AH3271" s="14"/>
      <c r="AI3271" s="14"/>
      <c r="AJ3271" s="14"/>
      <c r="AK3271" s="5"/>
      <c r="AL3271" s="6"/>
      <c r="AM3271" s="5"/>
      <c r="AN3271" s="5"/>
      <c r="AO3271" s="6"/>
      <c r="AP3271" s="6"/>
      <c r="AQ3271" s="6"/>
      <c r="AR3271" s="6"/>
      <c r="AS3271" s="6"/>
      <c r="AT3271" s="6"/>
      <c r="AU3271" s="39"/>
      <c r="AV3271" s="39"/>
      <c r="AW3271" s="6"/>
      <c r="AX3271" s="6"/>
      <c r="AY3271" s="6"/>
      <c r="AZ3271" s="6"/>
      <c r="BA3271" s="6"/>
      <c r="BB3271" s="6"/>
      <c r="BC3271" s="6"/>
      <c r="BD3271" s="6"/>
      <c r="BE3271" s="6"/>
      <c r="BF3271" s="6"/>
      <c r="BG3271" s="6"/>
      <c r="BH3271" s="6"/>
      <c r="BI3271" s="6"/>
      <c r="BJ3271" s="6"/>
    </row>
    <row r="3272" spans="1:62" x14ac:dyDescent="0.3">
      <c r="A3272" s="135"/>
      <c r="B3272" s="76"/>
      <c r="C3272" s="9"/>
      <c r="D3272" s="9"/>
      <c r="E3272" s="9"/>
      <c r="F3272" s="15"/>
      <c r="G3272" s="5"/>
      <c r="H3272" s="5"/>
      <c r="I3272" s="9"/>
      <c r="J3272" s="9"/>
      <c r="K3272" s="9"/>
      <c r="L3272" s="9"/>
      <c r="M3272" s="9"/>
      <c r="N3272" s="9"/>
      <c r="O3272" s="9"/>
      <c r="P3272" s="9"/>
      <c r="Q3272" s="9"/>
      <c r="R3272" s="9"/>
      <c r="S3272" s="9"/>
      <c r="T3272" s="9"/>
      <c r="U3272" s="9"/>
      <c r="V3272" s="8"/>
      <c r="W3272" s="8"/>
      <c r="X3272" s="7"/>
      <c r="Y3272" s="18"/>
      <c r="Z3272" s="7"/>
      <c r="AA3272" s="7"/>
      <c r="AB3272" s="7"/>
      <c r="AC3272" s="9"/>
      <c r="AD3272" s="8"/>
      <c r="AE3272" s="14"/>
      <c r="AF3272" s="14"/>
      <c r="AG3272" s="14"/>
      <c r="AH3272" s="14"/>
      <c r="AI3272" s="14"/>
      <c r="AJ3272" s="14"/>
      <c r="AK3272" s="136"/>
      <c r="AL3272" s="6"/>
      <c r="AM3272" s="5"/>
      <c r="AN3272" s="5"/>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row>
    <row r="3273" spans="1:62" x14ac:dyDescent="0.3">
      <c r="A3273" s="9"/>
      <c r="B3273" s="76"/>
      <c r="C3273" s="9"/>
      <c r="D3273" s="9"/>
      <c r="E3273" s="9"/>
      <c r="F3273" s="15"/>
      <c r="G3273" s="5"/>
      <c r="H3273" s="5"/>
      <c r="I3273" s="9"/>
      <c r="J3273" s="9"/>
      <c r="K3273" s="9"/>
      <c r="L3273" s="9"/>
      <c r="M3273" s="9"/>
      <c r="N3273" s="9"/>
      <c r="O3273" s="9"/>
      <c r="P3273" s="9"/>
      <c r="Q3273" s="9"/>
      <c r="R3273" s="9"/>
      <c r="S3273" s="9"/>
      <c r="T3273" s="9"/>
      <c r="U3273" s="9"/>
      <c r="V3273" s="8"/>
      <c r="W3273" s="8"/>
      <c r="X3273" s="7"/>
      <c r="Y3273" s="18"/>
      <c r="Z3273" s="7"/>
      <c r="AA3273" s="7"/>
      <c r="AB3273" s="7"/>
      <c r="AC3273" s="9"/>
      <c r="AD3273" s="8"/>
      <c r="AE3273" s="14"/>
      <c r="AF3273" s="14"/>
      <c r="AG3273" s="14"/>
      <c r="AH3273" s="14"/>
      <c r="AI3273" s="14"/>
      <c r="AJ3273" s="14"/>
      <c r="AK3273" s="5"/>
      <c r="AL3273" s="6"/>
      <c r="AM3273" s="5"/>
      <c r="AN3273" s="5"/>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row>
    <row r="3274" spans="1:62" ht="15" x14ac:dyDescent="0.35">
      <c r="A3274" s="135"/>
      <c r="B3274" s="76"/>
      <c r="C3274" s="9"/>
      <c r="D3274" s="9"/>
      <c r="E3274" s="9"/>
      <c r="F3274" s="15"/>
      <c r="G3274" s="5"/>
      <c r="H3274" s="5"/>
      <c r="I3274" s="9"/>
      <c r="J3274" s="9"/>
      <c r="K3274" s="9"/>
      <c r="L3274" s="9"/>
      <c r="M3274" s="9"/>
      <c r="N3274" s="9"/>
      <c r="O3274" s="9"/>
      <c r="P3274" s="9"/>
      <c r="Q3274" s="9"/>
      <c r="R3274" s="9"/>
      <c r="S3274" s="9"/>
      <c r="T3274" s="9"/>
      <c r="U3274" s="9"/>
      <c r="V3274" s="8"/>
      <c r="W3274" s="8"/>
      <c r="X3274" s="7"/>
      <c r="Y3274" s="18"/>
      <c r="Z3274" s="7"/>
      <c r="AA3274" s="7"/>
      <c r="AB3274" s="7"/>
      <c r="AC3274" s="9"/>
      <c r="AD3274" s="8"/>
      <c r="AE3274" s="14"/>
      <c r="AF3274" s="14"/>
      <c r="AG3274" s="14"/>
      <c r="AH3274" s="14"/>
      <c r="AI3274" s="14"/>
      <c r="AJ3274" s="14"/>
      <c r="AK3274" s="136"/>
      <c r="AL3274" s="6"/>
      <c r="AM3274" s="5"/>
      <c r="AN3274" s="5"/>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137"/>
    </row>
    <row r="3275" spans="1:62" ht="15" x14ac:dyDescent="0.35">
      <c r="A3275" s="135"/>
      <c r="B3275" s="76"/>
      <c r="C3275" s="9"/>
      <c r="D3275" s="9"/>
      <c r="E3275" s="9"/>
      <c r="F3275" s="15"/>
      <c r="G3275" s="5"/>
      <c r="H3275" s="5"/>
      <c r="I3275" s="9"/>
      <c r="J3275" s="9"/>
      <c r="K3275" s="9"/>
      <c r="L3275" s="9"/>
      <c r="M3275" s="9"/>
      <c r="N3275" s="9"/>
      <c r="O3275" s="9"/>
      <c r="P3275" s="9"/>
      <c r="Q3275" s="9"/>
      <c r="R3275" s="9"/>
      <c r="S3275" s="9"/>
      <c r="T3275" s="9"/>
      <c r="U3275" s="9"/>
      <c r="V3275" s="8"/>
      <c r="W3275" s="8"/>
      <c r="X3275" s="7"/>
      <c r="Y3275" s="18"/>
      <c r="Z3275" s="7"/>
      <c r="AA3275" s="7"/>
      <c r="AB3275" s="7"/>
      <c r="AC3275" s="9"/>
      <c r="AD3275" s="8"/>
      <c r="AE3275" s="14"/>
      <c r="AF3275" s="14"/>
      <c r="AG3275" s="14"/>
      <c r="AH3275" s="14"/>
      <c r="AI3275" s="14"/>
      <c r="AJ3275" s="14"/>
      <c r="AK3275" s="136"/>
      <c r="AL3275" s="6"/>
      <c r="AM3275" s="5"/>
      <c r="AN3275" s="5"/>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137"/>
    </row>
    <row r="3276" spans="1:62" ht="15" x14ac:dyDescent="0.35">
      <c r="A3276" s="9"/>
      <c r="B3276" s="76"/>
      <c r="C3276" s="9"/>
      <c r="D3276" s="9"/>
      <c r="E3276" s="9"/>
      <c r="F3276" s="15"/>
      <c r="G3276" s="5"/>
      <c r="H3276" s="5"/>
      <c r="I3276" s="9"/>
      <c r="J3276" s="9"/>
      <c r="K3276" s="9"/>
      <c r="L3276" s="9"/>
      <c r="M3276" s="9"/>
      <c r="N3276" s="9"/>
      <c r="O3276" s="9"/>
      <c r="P3276" s="9"/>
      <c r="Q3276" s="9"/>
      <c r="R3276" s="9"/>
      <c r="S3276" s="9"/>
      <c r="T3276" s="9"/>
      <c r="U3276" s="9"/>
      <c r="V3276" s="8"/>
      <c r="W3276" s="8"/>
      <c r="X3276" s="7"/>
      <c r="Y3276" s="18"/>
      <c r="Z3276" s="7"/>
      <c r="AA3276" s="7"/>
      <c r="AB3276" s="7"/>
      <c r="AC3276" s="9"/>
      <c r="AD3276" s="8"/>
      <c r="AE3276" s="14"/>
      <c r="AF3276" s="14"/>
      <c r="AG3276" s="14"/>
      <c r="AH3276" s="14"/>
      <c r="AI3276" s="14"/>
      <c r="AJ3276" s="14"/>
      <c r="AK3276" s="5"/>
      <c r="AL3276" s="6"/>
      <c r="AM3276" s="5"/>
      <c r="AN3276" s="5"/>
      <c r="AO3276" s="6"/>
      <c r="AP3276" s="6"/>
      <c r="AQ3276" s="6"/>
      <c r="AR3276" s="6"/>
      <c r="AS3276" s="6"/>
      <c r="AT3276" s="6"/>
      <c r="AU3276" s="39"/>
      <c r="AV3276" s="39"/>
      <c r="AW3276" s="6"/>
      <c r="AX3276" s="6"/>
      <c r="AY3276" s="6"/>
      <c r="AZ3276" s="6"/>
      <c r="BA3276" s="6"/>
      <c r="BB3276" s="6"/>
      <c r="BC3276" s="6"/>
      <c r="BD3276" s="6"/>
      <c r="BE3276" s="6"/>
      <c r="BF3276" s="6"/>
      <c r="BG3276" s="6"/>
      <c r="BH3276" s="6"/>
      <c r="BI3276" s="6"/>
      <c r="BJ3276" s="137"/>
    </row>
    <row r="3277" spans="1:62" x14ac:dyDescent="0.3">
      <c r="A3277" s="135"/>
      <c r="B3277" s="76"/>
      <c r="C3277" s="9"/>
      <c r="D3277" s="9"/>
      <c r="E3277" s="9"/>
      <c r="F3277" s="15"/>
      <c r="G3277" s="5"/>
      <c r="H3277" s="5"/>
      <c r="I3277" s="9"/>
      <c r="J3277" s="9"/>
      <c r="K3277" s="9"/>
      <c r="L3277" s="9"/>
      <c r="M3277" s="9"/>
      <c r="N3277" s="9"/>
      <c r="O3277" s="9"/>
      <c r="P3277" s="9"/>
      <c r="Q3277" s="9"/>
      <c r="R3277" s="9"/>
      <c r="S3277" s="9"/>
      <c r="T3277" s="9"/>
      <c r="U3277" s="9"/>
      <c r="V3277" s="8"/>
      <c r="W3277" s="8"/>
      <c r="X3277" s="7"/>
      <c r="Y3277" s="18"/>
      <c r="Z3277" s="7"/>
      <c r="AA3277" s="7"/>
      <c r="AB3277" s="7"/>
      <c r="AC3277" s="9"/>
      <c r="AD3277" s="8"/>
      <c r="AE3277" s="14"/>
      <c r="AF3277" s="14"/>
      <c r="AG3277" s="14"/>
      <c r="AH3277" s="14"/>
      <c r="AI3277" s="14"/>
      <c r="AJ3277" s="14"/>
      <c r="AK3277" s="136"/>
      <c r="AL3277" s="6"/>
      <c r="AM3277" s="5"/>
      <c r="AN3277" s="5"/>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row>
    <row r="3278" spans="1:62" ht="15" x14ac:dyDescent="0.35">
      <c r="A3278" s="135"/>
      <c r="B3278" s="76"/>
      <c r="C3278" s="9"/>
      <c r="D3278" s="9"/>
      <c r="E3278" s="9"/>
      <c r="F3278" s="15"/>
      <c r="G3278" s="5"/>
      <c r="H3278" s="5"/>
      <c r="I3278" s="9"/>
      <c r="J3278" s="9"/>
      <c r="K3278" s="9"/>
      <c r="L3278" s="9"/>
      <c r="M3278" s="9"/>
      <c r="N3278" s="9"/>
      <c r="O3278" s="9"/>
      <c r="P3278" s="9"/>
      <c r="Q3278" s="9"/>
      <c r="R3278" s="9"/>
      <c r="S3278" s="9"/>
      <c r="T3278" s="9"/>
      <c r="U3278" s="9"/>
      <c r="V3278" s="8"/>
      <c r="W3278" s="8"/>
      <c r="X3278" s="7"/>
      <c r="Y3278" s="18"/>
      <c r="Z3278" s="7"/>
      <c r="AA3278" s="7"/>
      <c r="AB3278" s="7"/>
      <c r="AC3278" s="9"/>
      <c r="AD3278" s="8"/>
      <c r="AE3278" s="14"/>
      <c r="AF3278" s="14"/>
      <c r="AG3278" s="14"/>
      <c r="AH3278" s="14"/>
      <c r="AI3278" s="14"/>
      <c r="AJ3278" s="14"/>
      <c r="AK3278" s="136"/>
      <c r="AL3278" s="6"/>
      <c r="AM3278" s="5"/>
      <c r="AN3278" s="5"/>
      <c r="AO3278" s="6"/>
      <c r="AP3278" s="6"/>
      <c r="AQ3278" s="6"/>
      <c r="AR3278" s="6"/>
      <c r="AS3278" s="6"/>
      <c r="AT3278" s="6"/>
      <c r="AU3278" s="39"/>
      <c r="AV3278" s="39"/>
      <c r="AW3278" s="6"/>
      <c r="AX3278" s="6"/>
      <c r="AY3278" s="6"/>
      <c r="AZ3278" s="6"/>
      <c r="BA3278" s="6"/>
      <c r="BB3278" s="6"/>
      <c r="BC3278" s="6"/>
      <c r="BD3278" s="6"/>
      <c r="BE3278" s="6"/>
      <c r="BF3278" s="6"/>
      <c r="BG3278" s="6"/>
      <c r="BH3278" s="6"/>
      <c r="BI3278" s="6"/>
      <c r="BJ3278" s="137"/>
    </row>
    <row r="3279" spans="1:62" x14ac:dyDescent="0.3">
      <c r="A3279" s="9"/>
      <c r="B3279" s="76"/>
      <c r="C3279" s="9"/>
      <c r="D3279" s="9"/>
      <c r="E3279" s="9"/>
      <c r="F3279" s="15"/>
      <c r="G3279" s="5"/>
      <c r="H3279" s="5"/>
      <c r="I3279" s="9"/>
      <c r="J3279" s="9"/>
      <c r="K3279" s="9"/>
      <c r="L3279" s="9"/>
      <c r="M3279" s="9"/>
      <c r="N3279" s="9"/>
      <c r="O3279" s="9"/>
      <c r="P3279" s="9"/>
      <c r="Q3279" s="9"/>
      <c r="R3279" s="9"/>
      <c r="S3279" s="9"/>
      <c r="T3279" s="9"/>
      <c r="U3279" s="9"/>
      <c r="V3279" s="8"/>
      <c r="W3279" s="8"/>
      <c r="X3279" s="7"/>
      <c r="Y3279" s="18"/>
      <c r="Z3279" s="7"/>
      <c r="AA3279" s="7"/>
      <c r="AB3279" s="7"/>
      <c r="AC3279" s="9"/>
      <c r="AD3279" s="8"/>
      <c r="AE3279" s="14"/>
      <c r="AF3279" s="14"/>
      <c r="AG3279" s="14"/>
      <c r="AH3279" s="14"/>
      <c r="AI3279" s="14"/>
      <c r="AJ3279" s="14"/>
      <c r="AK3279" s="5"/>
      <c r="AL3279" s="6"/>
      <c r="AM3279" s="5"/>
      <c r="AN3279" s="5"/>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row>
    <row r="3280" spans="1:62" ht="15" x14ac:dyDescent="0.35">
      <c r="A3280" s="9"/>
      <c r="B3280" s="76"/>
      <c r="C3280" s="9"/>
      <c r="D3280" s="9"/>
      <c r="E3280" s="9"/>
      <c r="F3280" s="15"/>
      <c r="G3280" s="5"/>
      <c r="H3280" s="5"/>
      <c r="I3280" s="9"/>
      <c r="J3280" s="9"/>
      <c r="K3280" s="9"/>
      <c r="L3280" s="9"/>
      <c r="M3280" s="9"/>
      <c r="N3280" s="9"/>
      <c r="O3280" s="9"/>
      <c r="P3280" s="9"/>
      <c r="Q3280" s="9"/>
      <c r="R3280" s="9"/>
      <c r="S3280" s="9"/>
      <c r="T3280" s="9"/>
      <c r="U3280" s="9"/>
      <c r="V3280" s="8"/>
      <c r="W3280" s="8"/>
      <c r="X3280" s="7"/>
      <c r="Y3280" s="18"/>
      <c r="Z3280" s="7"/>
      <c r="AA3280" s="7"/>
      <c r="AB3280" s="7"/>
      <c r="AC3280" s="9"/>
      <c r="AD3280" s="8"/>
      <c r="AE3280" s="14"/>
      <c r="AF3280" s="14"/>
      <c r="AG3280" s="14"/>
      <c r="AH3280" s="14"/>
      <c r="AI3280" s="14"/>
      <c r="AJ3280" s="14"/>
      <c r="AK3280" s="5"/>
      <c r="AL3280" s="6"/>
      <c r="AM3280" s="5"/>
      <c r="AN3280" s="5"/>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137"/>
    </row>
    <row r="3281" spans="1:62" ht="13.5" customHeight="1" x14ac:dyDescent="0.35">
      <c r="A3281" s="120"/>
      <c r="B3281" s="19"/>
      <c r="C3281" s="1"/>
      <c r="D3281" s="9"/>
      <c r="E3281" s="1"/>
      <c r="F3281" s="15"/>
      <c r="G3281" s="37"/>
      <c r="H3281" s="5"/>
      <c r="I3281" s="22"/>
      <c r="J3281" s="22"/>
      <c r="K3281" s="22"/>
      <c r="L3281" s="60"/>
      <c r="M3281" s="60"/>
      <c r="N3281" s="60"/>
      <c r="O3281" s="60"/>
      <c r="P3281" s="60"/>
      <c r="Q3281" s="60"/>
      <c r="R3281" s="60"/>
      <c r="S3281" s="60"/>
      <c r="T3281" s="60"/>
      <c r="U3281" s="60"/>
      <c r="V3281" s="60"/>
      <c r="W3281" s="60"/>
      <c r="X3281" s="60"/>
      <c r="Y3281" s="59"/>
      <c r="Z3281" s="20"/>
      <c r="AA3281" s="60"/>
      <c r="AB3281" s="60"/>
      <c r="AC3281" s="60"/>
      <c r="AD3281" s="60"/>
      <c r="AE3281" s="22"/>
      <c r="AF3281" s="22"/>
      <c r="AG3281" s="22"/>
      <c r="AH3281" s="22"/>
      <c r="AI3281" s="22"/>
      <c r="AJ3281" s="22"/>
      <c r="AK3281" s="39"/>
      <c r="AL3281" s="39"/>
      <c r="AM3281" s="39"/>
      <c r="AN3281" s="39"/>
      <c r="AO3281" s="39"/>
      <c r="AP3281" s="39"/>
      <c r="AQ3281" s="39"/>
      <c r="AR3281" s="40"/>
      <c r="AS3281" s="39"/>
      <c r="AT3281" s="40"/>
      <c r="AU3281" s="39"/>
      <c r="AV3281" s="39"/>
      <c r="AW3281" s="39"/>
      <c r="AX3281" s="39"/>
      <c r="AY3281" s="39"/>
      <c r="AZ3281" s="40"/>
      <c r="BA3281" s="39"/>
      <c r="BB3281" s="40"/>
      <c r="BC3281" s="39"/>
      <c r="BD3281" s="40"/>
      <c r="BE3281" s="39"/>
      <c r="BF3281" s="39"/>
      <c r="BG3281" s="39"/>
      <c r="BH3281" s="56"/>
      <c r="BI3281" s="56"/>
      <c r="BJ3281" s="133"/>
    </row>
    <row r="3282" spans="1:62" ht="13.5" customHeight="1" x14ac:dyDescent="0.35">
      <c r="A3282" s="120"/>
      <c r="B3282" s="19"/>
      <c r="C3282" s="1"/>
      <c r="D3282" s="9"/>
      <c r="E3282" s="1"/>
      <c r="F3282" s="15"/>
      <c r="G3282" s="37"/>
      <c r="H3282" s="5"/>
      <c r="I3282" s="22"/>
      <c r="J3282" s="22"/>
      <c r="K3282" s="22"/>
      <c r="L3282" s="60"/>
      <c r="M3282" s="60"/>
      <c r="N3282" s="60"/>
      <c r="O3282" s="60"/>
      <c r="P3282" s="60"/>
      <c r="Q3282" s="60"/>
      <c r="R3282" s="60"/>
      <c r="S3282" s="60"/>
      <c r="T3282" s="60"/>
      <c r="U3282" s="60"/>
      <c r="V3282" s="60"/>
      <c r="W3282" s="60"/>
      <c r="X3282" s="60"/>
      <c r="Y3282" s="59"/>
      <c r="Z3282" s="20"/>
      <c r="AA3282" s="60"/>
      <c r="AB3282" s="60"/>
      <c r="AC3282" s="60"/>
      <c r="AD3282" s="60"/>
      <c r="AE3282" s="22"/>
      <c r="AF3282" s="22"/>
      <c r="AG3282" s="22"/>
      <c r="AH3282" s="22"/>
      <c r="AI3282" s="22"/>
      <c r="AJ3282" s="22"/>
      <c r="AK3282" s="39"/>
      <c r="AL3282" s="39"/>
      <c r="AM3282" s="39"/>
      <c r="AN3282" s="39"/>
      <c r="AO3282" s="39"/>
      <c r="AP3282" s="39"/>
      <c r="AQ3282" s="39"/>
      <c r="AR3282" s="40"/>
      <c r="AS3282" s="39"/>
      <c r="AT3282" s="40"/>
      <c r="AU3282" s="39"/>
      <c r="AV3282" s="39"/>
      <c r="AW3282" s="39"/>
      <c r="AX3282" s="39"/>
      <c r="AY3282" s="39"/>
      <c r="AZ3282" s="40"/>
      <c r="BA3282" s="39"/>
      <c r="BB3282" s="40"/>
      <c r="BC3282" s="39"/>
      <c r="BD3282" s="40"/>
      <c r="BE3282" s="39"/>
      <c r="BF3282" s="39"/>
      <c r="BG3282" s="39"/>
      <c r="BH3282" s="56"/>
      <c r="BI3282" s="56"/>
      <c r="BJ3282" s="133"/>
    </row>
    <row r="3283" spans="1:62" ht="13.5" customHeight="1" x14ac:dyDescent="0.35">
      <c r="A3283" s="120"/>
      <c r="B3283" s="19"/>
      <c r="C3283" s="1"/>
      <c r="D3283" s="9"/>
      <c r="E3283" s="1"/>
      <c r="F3283" s="15"/>
      <c r="G3283" s="37"/>
      <c r="H3283" s="5"/>
      <c r="I3283" s="22"/>
      <c r="J3283" s="22"/>
      <c r="K3283" s="22"/>
      <c r="L3283" s="60"/>
      <c r="M3283" s="60"/>
      <c r="N3283" s="60"/>
      <c r="O3283" s="60"/>
      <c r="P3283" s="60"/>
      <c r="Q3283" s="60"/>
      <c r="R3283" s="60"/>
      <c r="S3283" s="60"/>
      <c r="T3283" s="60"/>
      <c r="U3283" s="60"/>
      <c r="V3283" s="60"/>
      <c r="W3283" s="60"/>
      <c r="X3283" s="60"/>
      <c r="Y3283" s="59"/>
      <c r="Z3283" s="20"/>
      <c r="AA3283" s="60"/>
      <c r="AB3283" s="60"/>
      <c r="AC3283" s="60"/>
      <c r="AD3283" s="60"/>
      <c r="AE3283" s="22"/>
      <c r="AF3283" s="22"/>
      <c r="AG3283" s="22"/>
      <c r="AH3283" s="22"/>
      <c r="AI3283" s="22"/>
      <c r="AJ3283" s="22"/>
      <c r="AK3283" s="39"/>
      <c r="AL3283" s="39"/>
      <c r="AM3283" s="39"/>
      <c r="AN3283" s="39"/>
      <c r="AO3283" s="39"/>
      <c r="AP3283" s="39"/>
      <c r="AQ3283" s="39"/>
      <c r="AR3283" s="40"/>
      <c r="AS3283" s="39"/>
      <c r="AT3283" s="40"/>
      <c r="AU3283" s="39"/>
      <c r="AV3283" s="39"/>
      <c r="AW3283" s="39"/>
      <c r="AX3283" s="39"/>
      <c r="AY3283" s="39"/>
      <c r="AZ3283" s="40"/>
      <c r="BA3283" s="39"/>
      <c r="BB3283" s="40"/>
      <c r="BC3283" s="39"/>
      <c r="BD3283" s="40"/>
      <c r="BE3283" s="39"/>
      <c r="BF3283" s="39"/>
      <c r="BG3283" s="39"/>
      <c r="BH3283" s="56"/>
      <c r="BI3283" s="56"/>
      <c r="BJ3283" s="137"/>
    </row>
    <row r="3284" spans="1:62" ht="13.5" customHeight="1" x14ac:dyDescent="0.35">
      <c r="A3284" s="9"/>
      <c r="B3284" s="76"/>
      <c r="C3284" s="9"/>
      <c r="D3284" s="9"/>
      <c r="E3284" s="9"/>
      <c r="F3284" s="15"/>
      <c r="G3284" s="5"/>
      <c r="H3284" s="5"/>
      <c r="I3284" s="9"/>
      <c r="J3284" s="9"/>
      <c r="K3284" s="9"/>
      <c r="L3284" s="9"/>
      <c r="M3284" s="9"/>
      <c r="N3284" s="9"/>
      <c r="O3284" s="9"/>
      <c r="P3284" s="9"/>
      <c r="Q3284" s="9"/>
      <c r="R3284" s="9"/>
      <c r="S3284" s="9"/>
      <c r="T3284" s="9"/>
      <c r="U3284" s="9"/>
      <c r="V3284" s="8"/>
      <c r="W3284" s="8"/>
      <c r="X3284" s="7"/>
      <c r="Y3284" s="18"/>
      <c r="Z3284" s="7"/>
      <c r="AA3284" s="7"/>
      <c r="AB3284" s="7"/>
      <c r="AC3284" s="9"/>
      <c r="AD3284" s="8"/>
      <c r="AE3284" s="14"/>
      <c r="AF3284" s="14"/>
      <c r="AG3284" s="14"/>
      <c r="AH3284" s="14"/>
      <c r="AI3284" s="14"/>
      <c r="AJ3284" s="14"/>
      <c r="AK3284" s="5"/>
      <c r="AL3284" s="6"/>
      <c r="AM3284" s="5"/>
      <c r="AN3284" s="5"/>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137"/>
    </row>
    <row r="3285" spans="1:62" ht="13.5" customHeight="1" x14ac:dyDescent="0.35">
      <c r="A3285" s="120"/>
      <c r="B3285" s="19"/>
      <c r="C3285" s="1"/>
      <c r="D3285" s="9"/>
      <c r="E3285" s="1"/>
      <c r="F3285" s="15"/>
      <c r="G3285" s="37"/>
      <c r="H3285" s="5"/>
      <c r="I3285" s="22"/>
      <c r="J3285" s="22"/>
      <c r="K3285" s="22"/>
      <c r="L3285" s="60"/>
      <c r="M3285" s="60"/>
      <c r="N3285" s="60"/>
      <c r="O3285" s="60"/>
      <c r="P3285" s="60"/>
      <c r="Q3285" s="60"/>
      <c r="R3285" s="60"/>
      <c r="S3285" s="60"/>
      <c r="T3285" s="60"/>
      <c r="U3285" s="60"/>
      <c r="V3285" s="60"/>
      <c r="W3285" s="60"/>
      <c r="X3285" s="60"/>
      <c r="Y3285" s="59"/>
      <c r="Z3285" s="20"/>
      <c r="AA3285" s="60"/>
      <c r="AB3285" s="60"/>
      <c r="AC3285" s="60"/>
      <c r="AD3285" s="60"/>
      <c r="AE3285" s="22"/>
      <c r="AF3285" s="22"/>
      <c r="AG3285" s="22"/>
      <c r="AH3285" s="22"/>
      <c r="AI3285" s="22"/>
      <c r="AJ3285" s="22"/>
      <c r="AK3285" s="39"/>
      <c r="AL3285" s="39"/>
      <c r="AM3285" s="39"/>
      <c r="AN3285" s="39"/>
      <c r="AO3285" s="39"/>
      <c r="AP3285" s="39"/>
      <c r="AQ3285" s="39"/>
      <c r="AR3285" s="40"/>
      <c r="AS3285" s="39"/>
      <c r="AT3285" s="40"/>
      <c r="AU3285" s="39"/>
      <c r="AV3285" s="39"/>
      <c r="AW3285" s="39"/>
      <c r="AX3285" s="39"/>
      <c r="AY3285" s="39"/>
      <c r="AZ3285" s="40"/>
      <c r="BA3285" s="39"/>
      <c r="BB3285" s="40"/>
      <c r="BC3285" s="39"/>
      <c r="BD3285" s="40"/>
      <c r="BE3285" s="39"/>
      <c r="BF3285" s="39"/>
      <c r="BG3285" s="39"/>
      <c r="BH3285" s="56"/>
      <c r="BI3285" s="56"/>
      <c r="BJ3285" s="137"/>
    </row>
    <row r="3286" spans="1:62" ht="13.5" customHeight="1" x14ac:dyDescent="0.35">
      <c r="A3286" s="120"/>
      <c r="B3286" s="19"/>
      <c r="C3286" s="1"/>
      <c r="D3286" s="9"/>
      <c r="E3286" s="1"/>
      <c r="F3286" s="15"/>
      <c r="G3286" s="37"/>
      <c r="H3286" s="5"/>
      <c r="I3286" s="22"/>
      <c r="J3286" s="22"/>
      <c r="K3286" s="22"/>
      <c r="L3286" s="60"/>
      <c r="M3286" s="60"/>
      <c r="N3286" s="60"/>
      <c r="O3286" s="60"/>
      <c r="P3286" s="60"/>
      <c r="Q3286" s="60"/>
      <c r="R3286" s="60"/>
      <c r="S3286" s="60"/>
      <c r="T3286" s="60"/>
      <c r="U3286" s="60"/>
      <c r="V3286" s="60"/>
      <c r="W3286" s="60"/>
      <c r="X3286" s="60"/>
      <c r="Y3286" s="59"/>
      <c r="Z3286" s="20"/>
      <c r="AA3286" s="60"/>
      <c r="AB3286" s="60"/>
      <c r="AC3286" s="60"/>
      <c r="AD3286" s="60"/>
      <c r="AE3286" s="22"/>
      <c r="AF3286" s="22"/>
      <c r="AG3286" s="22"/>
      <c r="AH3286" s="22"/>
      <c r="AI3286" s="22"/>
      <c r="AJ3286" s="22"/>
      <c r="AK3286" s="39"/>
      <c r="AL3286" s="39"/>
      <c r="AM3286" s="39"/>
      <c r="AN3286" s="39"/>
      <c r="AO3286" s="39"/>
      <c r="AP3286" s="39"/>
      <c r="AQ3286" s="39"/>
      <c r="AR3286" s="40"/>
      <c r="AS3286" s="39"/>
      <c r="AT3286" s="40"/>
      <c r="AU3286" s="39"/>
      <c r="AV3286" s="39"/>
      <c r="AW3286" s="39"/>
      <c r="AX3286" s="39"/>
      <c r="AY3286" s="39"/>
      <c r="AZ3286" s="40"/>
      <c r="BA3286" s="39"/>
      <c r="BB3286" s="40"/>
      <c r="BC3286" s="39"/>
      <c r="BD3286" s="40"/>
      <c r="BE3286" s="39"/>
      <c r="BF3286" s="39"/>
      <c r="BG3286" s="39"/>
      <c r="BH3286" s="56"/>
      <c r="BI3286" s="56"/>
      <c r="BJ3286" s="133"/>
    </row>
    <row r="3287" spans="1:62" ht="13.5" customHeight="1" x14ac:dyDescent="0.35">
      <c r="A3287" s="120"/>
      <c r="B3287" s="19"/>
      <c r="C3287" s="1"/>
      <c r="D3287" s="9"/>
      <c r="E3287" s="1"/>
      <c r="F3287" s="15"/>
      <c r="G3287" s="37"/>
      <c r="H3287" s="5"/>
      <c r="I3287" s="22"/>
      <c r="J3287" s="22"/>
      <c r="K3287" s="22"/>
      <c r="L3287" s="60"/>
      <c r="M3287" s="60"/>
      <c r="N3287" s="60"/>
      <c r="O3287" s="60"/>
      <c r="P3287" s="60"/>
      <c r="Q3287" s="60"/>
      <c r="R3287" s="60"/>
      <c r="S3287" s="60"/>
      <c r="T3287" s="60"/>
      <c r="U3287" s="60"/>
      <c r="V3287" s="60"/>
      <c r="W3287" s="60"/>
      <c r="X3287" s="60"/>
      <c r="Y3287" s="59"/>
      <c r="Z3287" s="20"/>
      <c r="AA3287" s="60"/>
      <c r="AB3287" s="60"/>
      <c r="AC3287" s="60"/>
      <c r="AD3287" s="60"/>
      <c r="AE3287" s="22"/>
      <c r="AF3287" s="22"/>
      <c r="AG3287" s="22"/>
      <c r="AH3287" s="22"/>
      <c r="AI3287" s="22"/>
      <c r="AJ3287" s="22"/>
      <c r="AK3287" s="39"/>
      <c r="AL3287" s="39"/>
      <c r="AM3287" s="39"/>
      <c r="AN3287" s="39"/>
      <c r="AO3287" s="39"/>
      <c r="AP3287" s="39"/>
      <c r="AQ3287" s="39"/>
      <c r="AR3287" s="40"/>
      <c r="AS3287" s="39"/>
      <c r="AT3287" s="40"/>
      <c r="AU3287" s="39"/>
      <c r="AV3287" s="39"/>
      <c r="AW3287" s="39"/>
      <c r="AX3287" s="39"/>
      <c r="AY3287" s="39"/>
      <c r="AZ3287" s="40"/>
      <c r="BA3287" s="39"/>
      <c r="BB3287" s="40"/>
      <c r="BC3287" s="39"/>
      <c r="BD3287" s="40"/>
      <c r="BE3287" s="39"/>
      <c r="BF3287" s="39"/>
      <c r="BG3287" s="39"/>
      <c r="BH3287" s="56"/>
      <c r="BI3287" s="56"/>
      <c r="BJ3287" s="137"/>
    </row>
    <row r="3288" spans="1:62" ht="13.5" customHeight="1" x14ac:dyDescent="0.35">
      <c r="A3288" s="120"/>
      <c r="B3288" s="19"/>
      <c r="C3288" s="1"/>
      <c r="D3288" s="9"/>
      <c r="E3288" s="1"/>
      <c r="F3288" s="15"/>
      <c r="G3288" s="37"/>
      <c r="H3288" s="5"/>
      <c r="I3288" s="22"/>
      <c r="J3288" s="22"/>
      <c r="K3288" s="22"/>
      <c r="L3288" s="60"/>
      <c r="M3288" s="60"/>
      <c r="N3288" s="60"/>
      <c r="O3288" s="60"/>
      <c r="P3288" s="60"/>
      <c r="Q3288" s="60"/>
      <c r="R3288" s="60"/>
      <c r="S3288" s="60"/>
      <c r="T3288" s="60"/>
      <c r="U3288" s="60"/>
      <c r="V3288" s="60"/>
      <c r="W3288" s="60"/>
      <c r="X3288" s="60"/>
      <c r="Y3288" s="59"/>
      <c r="Z3288" s="20"/>
      <c r="AA3288" s="60"/>
      <c r="AB3288" s="60"/>
      <c r="AC3288" s="60"/>
      <c r="AD3288" s="60"/>
      <c r="AE3288" s="22"/>
      <c r="AF3288" s="22"/>
      <c r="AG3288" s="22"/>
      <c r="AH3288" s="22"/>
      <c r="AI3288" s="22"/>
      <c r="AJ3288" s="22"/>
      <c r="AK3288" s="39"/>
      <c r="AL3288" s="39"/>
      <c r="AM3288" s="39"/>
      <c r="AN3288" s="39"/>
      <c r="AO3288" s="39"/>
      <c r="AP3288" s="39"/>
      <c r="AQ3288" s="39"/>
      <c r="AR3288" s="40"/>
      <c r="AS3288" s="39"/>
      <c r="AT3288" s="40"/>
      <c r="AU3288" s="39"/>
      <c r="AV3288" s="39"/>
      <c r="AW3288" s="39"/>
      <c r="AX3288" s="39"/>
      <c r="AY3288" s="39"/>
      <c r="AZ3288" s="40"/>
      <c r="BA3288" s="39"/>
      <c r="BB3288" s="40"/>
      <c r="BC3288" s="39"/>
      <c r="BD3288" s="40"/>
      <c r="BE3288" s="39"/>
      <c r="BF3288" s="39"/>
      <c r="BG3288" s="39"/>
      <c r="BH3288" s="56"/>
      <c r="BI3288" s="56"/>
      <c r="BJ3288" s="133"/>
    </row>
    <row r="3289" spans="1:62" ht="13.5" customHeight="1" x14ac:dyDescent="0.35">
      <c r="A3289" s="120"/>
      <c r="B3289" s="19"/>
      <c r="C3289" s="1"/>
      <c r="D3289" s="9"/>
      <c r="E3289" s="1"/>
      <c r="F3289" s="15"/>
      <c r="G3289" s="37"/>
      <c r="H3289" s="5"/>
      <c r="I3289" s="22"/>
      <c r="J3289" s="22"/>
      <c r="K3289" s="22"/>
      <c r="L3289" s="60"/>
      <c r="M3289" s="60"/>
      <c r="N3289" s="60"/>
      <c r="O3289" s="60"/>
      <c r="P3289" s="60"/>
      <c r="Q3289" s="60"/>
      <c r="R3289" s="60"/>
      <c r="S3289" s="60"/>
      <c r="T3289" s="60"/>
      <c r="U3289" s="60"/>
      <c r="V3289" s="60"/>
      <c r="W3289" s="60"/>
      <c r="X3289" s="60"/>
      <c r="Y3289" s="59"/>
      <c r="Z3289" s="20"/>
      <c r="AA3289" s="60"/>
      <c r="AB3289" s="60"/>
      <c r="AC3289" s="60"/>
      <c r="AD3289" s="60"/>
      <c r="AE3289" s="22"/>
      <c r="AF3289" s="22"/>
      <c r="AG3289" s="22"/>
      <c r="AH3289" s="22"/>
      <c r="AI3289" s="22"/>
      <c r="AJ3289" s="22"/>
      <c r="AK3289" s="39"/>
      <c r="AL3289" s="39"/>
      <c r="AM3289" s="39"/>
      <c r="AN3289" s="39"/>
      <c r="AO3289" s="39"/>
      <c r="AP3289" s="39"/>
      <c r="AQ3289" s="39"/>
      <c r="AR3289" s="40"/>
      <c r="AS3289" s="39"/>
      <c r="AT3289" s="40"/>
      <c r="AU3289" s="39"/>
      <c r="AV3289" s="39"/>
      <c r="AW3289" s="39"/>
      <c r="AX3289" s="39"/>
      <c r="AY3289" s="39"/>
      <c r="AZ3289" s="40"/>
      <c r="BA3289" s="39"/>
      <c r="BB3289" s="40"/>
      <c r="BC3289" s="39"/>
      <c r="BD3289" s="40"/>
      <c r="BE3289" s="39"/>
      <c r="BF3289" s="39"/>
      <c r="BG3289" s="39"/>
      <c r="BH3289" s="56"/>
      <c r="BI3289" s="56"/>
      <c r="BJ3289" s="137"/>
    </row>
    <row r="3290" spans="1:62" ht="13.5" customHeight="1" x14ac:dyDescent="0.35">
      <c r="A3290" s="120"/>
      <c r="B3290" s="19"/>
      <c r="C3290" s="1"/>
      <c r="D3290" s="9"/>
      <c r="E3290" s="1"/>
      <c r="F3290" s="15"/>
      <c r="G3290" s="37"/>
      <c r="H3290" s="5"/>
      <c r="I3290" s="22"/>
      <c r="J3290" s="22"/>
      <c r="K3290" s="22"/>
      <c r="L3290" s="60"/>
      <c r="M3290" s="60"/>
      <c r="N3290" s="60"/>
      <c r="O3290" s="60"/>
      <c r="P3290" s="60"/>
      <c r="Q3290" s="60"/>
      <c r="R3290" s="60"/>
      <c r="S3290" s="60"/>
      <c r="T3290" s="60"/>
      <c r="U3290" s="60"/>
      <c r="V3290" s="60"/>
      <c r="W3290" s="60"/>
      <c r="X3290" s="60"/>
      <c r="Y3290" s="59"/>
      <c r="Z3290" s="20"/>
      <c r="AA3290" s="60"/>
      <c r="AB3290" s="60"/>
      <c r="AC3290" s="60"/>
      <c r="AD3290" s="60"/>
      <c r="AE3290" s="22"/>
      <c r="AF3290" s="22"/>
      <c r="AG3290" s="22"/>
      <c r="AH3290" s="22"/>
      <c r="AI3290" s="22"/>
      <c r="AJ3290" s="22"/>
      <c r="AK3290" s="39"/>
      <c r="AL3290" s="39"/>
      <c r="AM3290" s="39"/>
      <c r="AN3290" s="39"/>
      <c r="AO3290" s="39"/>
      <c r="AP3290" s="39"/>
      <c r="AQ3290" s="39"/>
      <c r="AR3290" s="40"/>
      <c r="AS3290" s="39"/>
      <c r="AT3290" s="40"/>
      <c r="AU3290" s="39"/>
      <c r="AV3290" s="39"/>
      <c r="AW3290" s="39"/>
      <c r="AX3290" s="39"/>
      <c r="AY3290" s="39"/>
      <c r="AZ3290" s="40"/>
      <c r="BA3290" s="39"/>
      <c r="BB3290" s="40"/>
      <c r="BC3290" s="39"/>
      <c r="BD3290" s="40"/>
      <c r="BE3290" s="39"/>
      <c r="BF3290" s="39"/>
      <c r="BG3290" s="39"/>
      <c r="BH3290" s="56"/>
      <c r="BI3290" s="56"/>
      <c r="BJ3290" s="133"/>
    </row>
    <row r="3291" spans="1:62" ht="13.5" customHeight="1" x14ac:dyDescent="0.35">
      <c r="A3291" s="120"/>
      <c r="B3291" s="19"/>
      <c r="C3291" s="1"/>
      <c r="D3291" s="9"/>
      <c r="E3291" s="1"/>
      <c r="F3291" s="15"/>
      <c r="G3291" s="37"/>
      <c r="H3291" s="5"/>
      <c r="I3291" s="22"/>
      <c r="J3291" s="22"/>
      <c r="K3291" s="22"/>
      <c r="L3291" s="60"/>
      <c r="M3291" s="60"/>
      <c r="N3291" s="60"/>
      <c r="O3291" s="60"/>
      <c r="P3291" s="60"/>
      <c r="Q3291" s="60"/>
      <c r="R3291" s="60"/>
      <c r="S3291" s="60"/>
      <c r="T3291" s="60"/>
      <c r="U3291" s="60"/>
      <c r="V3291" s="60"/>
      <c r="W3291" s="60"/>
      <c r="X3291" s="60"/>
      <c r="Y3291" s="59"/>
      <c r="Z3291" s="20"/>
      <c r="AA3291" s="60"/>
      <c r="AB3291" s="60"/>
      <c r="AC3291" s="60"/>
      <c r="AD3291" s="60"/>
      <c r="AE3291" s="22"/>
      <c r="AF3291" s="22"/>
      <c r="AG3291" s="22"/>
      <c r="AH3291" s="22"/>
      <c r="AI3291" s="22"/>
      <c r="AJ3291" s="22"/>
      <c r="AK3291" s="39"/>
      <c r="AL3291" s="39"/>
      <c r="AM3291" s="39"/>
      <c r="AN3291" s="39"/>
      <c r="AO3291" s="39"/>
      <c r="AP3291" s="39"/>
      <c r="AQ3291" s="39"/>
      <c r="AR3291" s="40"/>
      <c r="AS3291" s="39"/>
      <c r="AT3291" s="40"/>
      <c r="AU3291" s="39"/>
      <c r="AV3291" s="39"/>
      <c r="AW3291" s="39"/>
      <c r="AX3291" s="39"/>
      <c r="AY3291" s="39"/>
      <c r="AZ3291" s="40"/>
      <c r="BA3291" s="39"/>
      <c r="BB3291" s="40"/>
      <c r="BC3291" s="39"/>
      <c r="BD3291" s="40"/>
      <c r="BE3291" s="39"/>
      <c r="BF3291" s="39"/>
      <c r="BG3291" s="39"/>
      <c r="BH3291" s="56"/>
      <c r="BI3291" s="56"/>
      <c r="BJ3291" s="133"/>
    </row>
    <row r="3292" spans="1:62" ht="13.5" customHeight="1" x14ac:dyDescent="0.35">
      <c r="A3292" s="120"/>
      <c r="B3292" s="19"/>
      <c r="C3292" s="1"/>
      <c r="D3292" s="9"/>
      <c r="E3292" s="1"/>
      <c r="F3292" s="15"/>
      <c r="G3292" s="37"/>
      <c r="H3292" s="5"/>
      <c r="I3292" s="22"/>
      <c r="J3292" s="22"/>
      <c r="K3292" s="22"/>
      <c r="L3292" s="60"/>
      <c r="M3292" s="60"/>
      <c r="N3292" s="60"/>
      <c r="O3292" s="60"/>
      <c r="P3292" s="60"/>
      <c r="Q3292" s="60"/>
      <c r="R3292" s="60"/>
      <c r="S3292" s="60"/>
      <c r="T3292" s="60"/>
      <c r="U3292" s="60"/>
      <c r="V3292" s="60"/>
      <c r="W3292" s="60"/>
      <c r="X3292" s="60"/>
      <c r="Y3292" s="59"/>
      <c r="Z3292" s="20"/>
      <c r="AA3292" s="60"/>
      <c r="AB3292" s="60"/>
      <c r="AC3292" s="60"/>
      <c r="AD3292" s="60"/>
      <c r="AE3292" s="22"/>
      <c r="AF3292" s="22"/>
      <c r="AG3292" s="22"/>
      <c r="AH3292" s="22"/>
      <c r="AI3292" s="22"/>
      <c r="AJ3292" s="22"/>
      <c r="AK3292" s="39"/>
      <c r="AL3292" s="39"/>
      <c r="AM3292" s="39"/>
      <c r="AN3292" s="39"/>
      <c r="AO3292" s="39"/>
      <c r="AP3292" s="39"/>
      <c r="AQ3292" s="39"/>
      <c r="AR3292" s="40"/>
      <c r="AS3292" s="39"/>
      <c r="AT3292" s="40"/>
      <c r="AU3292" s="39"/>
      <c r="AV3292" s="39"/>
      <c r="AW3292" s="39"/>
      <c r="AX3292" s="39"/>
      <c r="AY3292" s="39"/>
      <c r="AZ3292" s="40"/>
      <c r="BA3292" s="39"/>
      <c r="BB3292" s="40"/>
      <c r="BC3292" s="39"/>
      <c r="BD3292" s="40"/>
      <c r="BE3292" s="39"/>
      <c r="BF3292" s="39"/>
      <c r="BG3292" s="39"/>
      <c r="BH3292" s="56"/>
      <c r="BI3292" s="56"/>
      <c r="BJ3292" s="133"/>
    </row>
    <row r="3293" spans="1:62" ht="13.5" customHeight="1" x14ac:dyDescent="0.35">
      <c r="A3293" s="120"/>
      <c r="B3293" s="19"/>
      <c r="C3293" s="1"/>
      <c r="D3293" s="9"/>
      <c r="E3293" s="1"/>
      <c r="F3293" s="15"/>
      <c r="G3293" s="37"/>
      <c r="H3293" s="5"/>
      <c r="I3293" s="22"/>
      <c r="J3293" s="22"/>
      <c r="K3293" s="22"/>
      <c r="L3293" s="60"/>
      <c r="M3293" s="60"/>
      <c r="N3293" s="60"/>
      <c r="O3293" s="60"/>
      <c r="P3293" s="60"/>
      <c r="Q3293" s="60"/>
      <c r="R3293" s="60"/>
      <c r="S3293" s="60"/>
      <c r="T3293" s="60"/>
      <c r="U3293" s="60"/>
      <c r="V3293" s="60"/>
      <c r="W3293" s="60"/>
      <c r="X3293" s="60"/>
      <c r="Y3293" s="59"/>
      <c r="Z3293" s="20"/>
      <c r="AA3293" s="60"/>
      <c r="AB3293" s="60"/>
      <c r="AC3293" s="60"/>
      <c r="AD3293" s="60"/>
      <c r="AE3293" s="22"/>
      <c r="AF3293" s="22"/>
      <c r="AG3293" s="22"/>
      <c r="AH3293" s="22"/>
      <c r="AI3293" s="22"/>
      <c r="AJ3293" s="22"/>
      <c r="AK3293" s="39"/>
      <c r="AL3293" s="39"/>
      <c r="AM3293" s="39"/>
      <c r="AN3293" s="39"/>
      <c r="AO3293" s="39"/>
      <c r="AP3293" s="39"/>
      <c r="AQ3293" s="39"/>
      <c r="AR3293" s="40"/>
      <c r="AS3293" s="39"/>
      <c r="AT3293" s="40"/>
      <c r="AU3293" s="39"/>
      <c r="AV3293" s="39"/>
      <c r="AW3293" s="39"/>
      <c r="AX3293" s="39"/>
      <c r="AY3293" s="39"/>
      <c r="AZ3293" s="40"/>
      <c r="BA3293" s="39"/>
      <c r="BB3293" s="40"/>
      <c r="BC3293" s="39"/>
      <c r="BD3293" s="40"/>
      <c r="BE3293" s="39"/>
      <c r="BF3293" s="39"/>
      <c r="BG3293" s="39"/>
      <c r="BH3293" s="56"/>
      <c r="BI3293" s="56"/>
      <c r="BJ3293" s="133"/>
    </row>
    <row r="3294" spans="1:62" ht="13.5" customHeight="1" x14ac:dyDescent="0.35">
      <c r="A3294" s="120"/>
      <c r="B3294" s="19"/>
      <c r="C3294" s="1"/>
      <c r="D3294" s="9"/>
      <c r="E3294" s="1"/>
      <c r="F3294" s="15"/>
      <c r="G3294" s="37"/>
      <c r="H3294" s="5"/>
      <c r="I3294" s="22"/>
      <c r="J3294" s="22"/>
      <c r="K3294" s="22"/>
      <c r="L3294" s="60"/>
      <c r="M3294" s="60"/>
      <c r="N3294" s="60"/>
      <c r="O3294" s="60"/>
      <c r="P3294" s="60"/>
      <c r="Q3294" s="60"/>
      <c r="R3294" s="60"/>
      <c r="S3294" s="60"/>
      <c r="T3294" s="60"/>
      <c r="U3294" s="60"/>
      <c r="V3294" s="60"/>
      <c r="W3294" s="60"/>
      <c r="X3294" s="60"/>
      <c r="Y3294" s="59"/>
      <c r="Z3294" s="20"/>
      <c r="AA3294" s="60"/>
      <c r="AB3294" s="60"/>
      <c r="AC3294" s="60"/>
      <c r="AD3294" s="60"/>
      <c r="AE3294" s="22"/>
      <c r="AF3294" s="22"/>
      <c r="AG3294" s="22"/>
      <c r="AH3294" s="22"/>
      <c r="AI3294" s="22"/>
      <c r="AJ3294" s="22"/>
      <c r="AK3294" s="39"/>
      <c r="AL3294" s="39"/>
      <c r="AM3294" s="39"/>
      <c r="AN3294" s="39"/>
      <c r="AO3294" s="39"/>
      <c r="AP3294" s="39"/>
      <c r="AQ3294" s="39"/>
      <c r="AR3294" s="40"/>
      <c r="AS3294" s="39"/>
      <c r="AT3294" s="40"/>
      <c r="AU3294" s="39"/>
      <c r="AV3294" s="39"/>
      <c r="AW3294" s="39"/>
      <c r="AX3294" s="39"/>
      <c r="AY3294" s="39"/>
      <c r="AZ3294" s="40"/>
      <c r="BA3294" s="39"/>
      <c r="BB3294" s="40"/>
      <c r="BC3294" s="39"/>
      <c r="BD3294" s="40"/>
      <c r="BE3294" s="39"/>
      <c r="BF3294" s="39"/>
      <c r="BG3294" s="39"/>
      <c r="BH3294" s="56"/>
      <c r="BI3294" s="56"/>
      <c r="BJ3294" s="133"/>
    </row>
    <row r="3295" spans="1:62" ht="13.5" customHeight="1" x14ac:dyDescent="0.35">
      <c r="A3295" s="120"/>
      <c r="B3295" s="19"/>
      <c r="C3295" s="1"/>
      <c r="D3295" s="9"/>
      <c r="E3295" s="1"/>
      <c r="F3295" s="15"/>
      <c r="G3295" s="37"/>
      <c r="H3295" s="5"/>
      <c r="I3295" s="22"/>
      <c r="J3295" s="22"/>
      <c r="K3295" s="22"/>
      <c r="L3295" s="60"/>
      <c r="M3295" s="60"/>
      <c r="N3295" s="60"/>
      <c r="O3295" s="60"/>
      <c r="P3295" s="60"/>
      <c r="Q3295" s="60"/>
      <c r="R3295" s="60"/>
      <c r="S3295" s="60"/>
      <c r="T3295" s="60"/>
      <c r="U3295" s="60"/>
      <c r="V3295" s="60"/>
      <c r="W3295" s="60"/>
      <c r="X3295" s="60"/>
      <c r="Y3295" s="59"/>
      <c r="Z3295" s="20"/>
      <c r="AA3295" s="60"/>
      <c r="AB3295" s="60"/>
      <c r="AC3295" s="60"/>
      <c r="AD3295" s="60"/>
      <c r="AE3295" s="22"/>
      <c r="AF3295" s="22"/>
      <c r="AG3295" s="22"/>
      <c r="AH3295" s="22"/>
      <c r="AI3295" s="22"/>
      <c r="AJ3295" s="22"/>
      <c r="AK3295" s="39"/>
      <c r="AL3295" s="39"/>
      <c r="AM3295" s="39"/>
      <c r="AN3295" s="39"/>
      <c r="AO3295" s="39"/>
      <c r="AP3295" s="39"/>
      <c r="AQ3295" s="39"/>
      <c r="AR3295" s="40"/>
      <c r="AS3295" s="39"/>
      <c r="AT3295" s="40"/>
      <c r="AU3295" s="39"/>
      <c r="AV3295" s="39"/>
      <c r="AW3295" s="39"/>
      <c r="AX3295" s="39"/>
      <c r="AY3295" s="39"/>
      <c r="AZ3295" s="40"/>
      <c r="BA3295" s="39"/>
      <c r="BB3295" s="40"/>
      <c r="BC3295" s="39"/>
      <c r="BD3295" s="40"/>
      <c r="BE3295" s="39"/>
      <c r="BF3295" s="39"/>
      <c r="BG3295" s="39"/>
      <c r="BH3295" s="56"/>
      <c r="BI3295" s="56"/>
      <c r="BJ3295" s="133"/>
    </row>
    <row r="3296" spans="1:62" ht="13.5" customHeight="1" x14ac:dyDescent="0.35">
      <c r="A3296" s="120"/>
      <c r="B3296" s="19"/>
      <c r="C3296" s="1"/>
      <c r="D3296" s="9"/>
      <c r="E3296" s="1"/>
      <c r="F3296" s="15"/>
      <c r="G3296" s="37"/>
      <c r="H3296" s="5"/>
      <c r="I3296" s="22"/>
      <c r="J3296" s="22"/>
      <c r="K3296" s="22"/>
      <c r="L3296" s="60"/>
      <c r="M3296" s="60"/>
      <c r="N3296" s="60"/>
      <c r="O3296" s="60"/>
      <c r="P3296" s="60"/>
      <c r="Q3296" s="60"/>
      <c r="R3296" s="60"/>
      <c r="S3296" s="60"/>
      <c r="T3296" s="60"/>
      <c r="U3296" s="60"/>
      <c r="V3296" s="60"/>
      <c r="W3296" s="60"/>
      <c r="X3296" s="60"/>
      <c r="Y3296" s="59"/>
      <c r="Z3296" s="20"/>
      <c r="AA3296" s="60"/>
      <c r="AB3296" s="60"/>
      <c r="AC3296" s="60"/>
      <c r="AD3296" s="60"/>
      <c r="AE3296" s="22"/>
      <c r="AF3296" s="22"/>
      <c r="AG3296" s="22"/>
      <c r="AH3296" s="22"/>
      <c r="AI3296" s="22"/>
      <c r="AJ3296" s="22"/>
      <c r="AK3296" s="39"/>
      <c r="AL3296" s="39"/>
      <c r="AM3296" s="39"/>
      <c r="AN3296" s="39"/>
      <c r="AO3296" s="39"/>
      <c r="AP3296" s="39"/>
      <c r="AQ3296" s="39"/>
      <c r="AR3296" s="40"/>
      <c r="AS3296" s="39"/>
      <c r="AT3296" s="40"/>
      <c r="AU3296" s="39"/>
      <c r="AV3296" s="39"/>
      <c r="AW3296" s="39"/>
      <c r="AX3296" s="39"/>
      <c r="AY3296" s="39"/>
      <c r="AZ3296" s="40"/>
      <c r="BA3296" s="39"/>
      <c r="BB3296" s="40"/>
      <c r="BC3296" s="39"/>
      <c r="BD3296" s="40"/>
      <c r="BE3296" s="39"/>
      <c r="BF3296" s="39"/>
      <c r="BG3296" s="39"/>
      <c r="BH3296" s="56"/>
      <c r="BI3296" s="56"/>
      <c r="BJ3296" s="133"/>
    </row>
    <row r="3297" spans="1:62" ht="13.5" customHeight="1" x14ac:dyDescent="0.35">
      <c r="A3297" s="120"/>
      <c r="B3297" s="19"/>
      <c r="C3297" s="1"/>
      <c r="D3297" s="9"/>
      <c r="E3297" s="1"/>
      <c r="F3297" s="15"/>
      <c r="G3297" s="37"/>
      <c r="H3297" s="5"/>
      <c r="I3297" s="22"/>
      <c r="J3297" s="22"/>
      <c r="K3297" s="22"/>
      <c r="L3297" s="60"/>
      <c r="M3297" s="60"/>
      <c r="N3297" s="60"/>
      <c r="O3297" s="60"/>
      <c r="P3297" s="60"/>
      <c r="Q3297" s="60"/>
      <c r="R3297" s="60"/>
      <c r="S3297" s="60"/>
      <c r="T3297" s="60"/>
      <c r="U3297" s="60"/>
      <c r="V3297" s="60"/>
      <c r="W3297" s="60"/>
      <c r="X3297" s="60"/>
      <c r="Y3297" s="59"/>
      <c r="Z3297" s="20"/>
      <c r="AA3297" s="60"/>
      <c r="AB3297" s="60"/>
      <c r="AC3297" s="60"/>
      <c r="AD3297" s="60"/>
      <c r="AE3297" s="22"/>
      <c r="AF3297" s="22"/>
      <c r="AG3297" s="22"/>
      <c r="AH3297" s="22"/>
      <c r="AI3297" s="22"/>
      <c r="AJ3297" s="22"/>
      <c r="AK3297" s="39"/>
      <c r="AL3297" s="39"/>
      <c r="AM3297" s="39"/>
      <c r="AN3297" s="39"/>
      <c r="AO3297" s="39"/>
      <c r="AP3297" s="39"/>
      <c r="AQ3297" s="39"/>
      <c r="AR3297" s="40"/>
      <c r="AS3297" s="39"/>
      <c r="AT3297" s="40"/>
      <c r="AU3297" s="39"/>
      <c r="AV3297" s="39"/>
      <c r="AW3297" s="39"/>
      <c r="AX3297" s="39"/>
      <c r="AY3297" s="39"/>
      <c r="AZ3297" s="40"/>
      <c r="BA3297" s="39"/>
      <c r="BB3297" s="40"/>
      <c r="BC3297" s="39"/>
      <c r="BD3297" s="40"/>
      <c r="BE3297" s="39"/>
      <c r="BF3297" s="39"/>
      <c r="BG3297" s="39"/>
      <c r="BH3297" s="56"/>
      <c r="BI3297" s="56"/>
      <c r="BJ3297" s="133"/>
    </row>
    <row r="3298" spans="1:62" ht="13.5" customHeight="1" x14ac:dyDescent="0.35">
      <c r="A3298" s="120"/>
      <c r="B3298" s="19"/>
      <c r="C3298" s="1"/>
      <c r="D3298" s="9"/>
      <c r="E3298" s="1"/>
      <c r="F3298" s="15"/>
      <c r="G3298" s="37"/>
      <c r="H3298" s="5"/>
      <c r="I3298" s="22"/>
      <c r="J3298" s="22"/>
      <c r="K3298" s="22"/>
      <c r="L3298" s="60"/>
      <c r="M3298" s="60"/>
      <c r="N3298" s="60"/>
      <c r="O3298" s="60"/>
      <c r="P3298" s="60"/>
      <c r="Q3298" s="60"/>
      <c r="R3298" s="60"/>
      <c r="S3298" s="60"/>
      <c r="T3298" s="60"/>
      <c r="U3298" s="60"/>
      <c r="V3298" s="60"/>
      <c r="W3298" s="60"/>
      <c r="X3298" s="60"/>
      <c r="Y3298" s="59"/>
      <c r="Z3298" s="20"/>
      <c r="AA3298" s="60"/>
      <c r="AB3298" s="60"/>
      <c r="AC3298" s="60"/>
      <c r="AD3298" s="60"/>
      <c r="AE3298" s="22"/>
      <c r="AF3298" s="22"/>
      <c r="AG3298" s="22"/>
      <c r="AH3298" s="22"/>
      <c r="AI3298" s="22"/>
      <c r="AJ3298" s="22"/>
      <c r="AK3298" s="39"/>
      <c r="AL3298" s="39"/>
      <c r="AM3298" s="39"/>
      <c r="AN3298" s="39"/>
      <c r="AO3298" s="39"/>
      <c r="AP3298" s="39"/>
      <c r="AQ3298" s="39"/>
      <c r="AR3298" s="40"/>
      <c r="AS3298" s="39"/>
      <c r="AT3298" s="40"/>
      <c r="AU3298" s="39"/>
      <c r="AV3298" s="39"/>
      <c r="AW3298" s="39"/>
      <c r="AX3298" s="39"/>
      <c r="AY3298" s="39"/>
      <c r="AZ3298" s="40"/>
      <c r="BA3298" s="39"/>
      <c r="BB3298" s="40"/>
      <c r="BC3298" s="39"/>
      <c r="BD3298" s="40"/>
      <c r="BE3298" s="39"/>
      <c r="BF3298" s="39"/>
      <c r="BG3298" s="39"/>
      <c r="BH3298" s="56"/>
      <c r="BI3298" s="56"/>
      <c r="BJ3298" s="133"/>
    </row>
    <row r="3299" spans="1:62" ht="13.5" customHeight="1" x14ac:dyDescent="0.35">
      <c r="A3299" s="120"/>
      <c r="B3299" s="19"/>
      <c r="C3299" s="1"/>
      <c r="D3299" s="9"/>
      <c r="E3299" s="1"/>
      <c r="F3299" s="15"/>
      <c r="G3299" s="37"/>
      <c r="H3299" s="5"/>
      <c r="I3299" s="22"/>
      <c r="J3299" s="22"/>
      <c r="K3299" s="22"/>
      <c r="L3299" s="60"/>
      <c r="M3299" s="60"/>
      <c r="N3299" s="60"/>
      <c r="O3299" s="60"/>
      <c r="P3299" s="60"/>
      <c r="Q3299" s="60"/>
      <c r="R3299" s="60"/>
      <c r="S3299" s="60"/>
      <c r="T3299" s="60"/>
      <c r="U3299" s="60"/>
      <c r="V3299" s="60"/>
      <c r="W3299" s="60"/>
      <c r="X3299" s="60"/>
      <c r="Y3299" s="59"/>
      <c r="Z3299" s="20"/>
      <c r="AA3299" s="60"/>
      <c r="AB3299" s="60"/>
      <c r="AC3299" s="60"/>
      <c r="AD3299" s="60"/>
      <c r="AE3299" s="22"/>
      <c r="AF3299" s="22"/>
      <c r="AG3299" s="22"/>
      <c r="AH3299" s="22"/>
      <c r="AI3299" s="22"/>
      <c r="AJ3299" s="22"/>
      <c r="AK3299" s="39"/>
      <c r="AL3299" s="39"/>
      <c r="AM3299" s="39"/>
      <c r="AN3299" s="39"/>
      <c r="AO3299" s="39"/>
      <c r="AP3299" s="39"/>
      <c r="AQ3299" s="39"/>
      <c r="AR3299" s="40"/>
      <c r="AS3299" s="39"/>
      <c r="AT3299" s="40"/>
      <c r="AU3299" s="39"/>
      <c r="AV3299" s="39"/>
      <c r="AW3299" s="39"/>
      <c r="AX3299" s="39"/>
      <c r="AY3299" s="39"/>
      <c r="AZ3299" s="40"/>
      <c r="BA3299" s="39"/>
      <c r="BB3299" s="40"/>
      <c r="BC3299" s="39"/>
      <c r="BD3299" s="40"/>
      <c r="BE3299" s="39"/>
      <c r="BF3299" s="39"/>
      <c r="BG3299" s="39"/>
      <c r="BH3299" s="56"/>
      <c r="BI3299" s="56"/>
      <c r="BJ3299" s="133"/>
    </row>
    <row r="3300" spans="1:62" ht="13.5" customHeight="1" x14ac:dyDescent="0.35">
      <c r="A3300" s="120"/>
      <c r="B3300" s="19"/>
      <c r="C3300" s="1"/>
      <c r="D3300" s="9"/>
      <c r="E3300" s="1"/>
      <c r="F3300" s="15"/>
      <c r="G3300" s="37"/>
      <c r="H3300" s="5"/>
      <c r="I3300" s="22"/>
      <c r="J3300" s="22"/>
      <c r="K3300" s="22"/>
      <c r="L3300" s="60"/>
      <c r="M3300" s="60"/>
      <c r="N3300" s="60"/>
      <c r="O3300" s="60"/>
      <c r="P3300" s="60"/>
      <c r="Q3300" s="60"/>
      <c r="R3300" s="60"/>
      <c r="S3300" s="60"/>
      <c r="T3300" s="60"/>
      <c r="U3300" s="60"/>
      <c r="V3300" s="60"/>
      <c r="W3300" s="60"/>
      <c r="X3300" s="60"/>
      <c r="Y3300" s="59"/>
      <c r="Z3300" s="20"/>
      <c r="AA3300" s="60"/>
      <c r="AB3300" s="60"/>
      <c r="AC3300" s="60"/>
      <c r="AD3300" s="60"/>
      <c r="AE3300" s="22"/>
      <c r="AF3300" s="22"/>
      <c r="AG3300" s="22"/>
      <c r="AH3300" s="22"/>
      <c r="AI3300" s="22"/>
      <c r="AJ3300" s="22"/>
      <c r="AK3300" s="39"/>
      <c r="AL3300" s="39"/>
      <c r="AM3300" s="39"/>
      <c r="AN3300" s="39"/>
      <c r="AO3300" s="39"/>
      <c r="AP3300" s="39"/>
      <c r="AQ3300" s="39"/>
      <c r="AR3300" s="40"/>
      <c r="AS3300" s="39"/>
      <c r="AT3300" s="40"/>
      <c r="AU3300" s="39"/>
      <c r="AV3300" s="39"/>
      <c r="AW3300" s="39"/>
      <c r="AX3300" s="39"/>
      <c r="AY3300" s="39"/>
      <c r="AZ3300" s="40"/>
      <c r="BA3300" s="39"/>
      <c r="BB3300" s="40"/>
      <c r="BC3300" s="39"/>
      <c r="BD3300" s="40"/>
      <c r="BE3300" s="39"/>
      <c r="BF3300" s="39"/>
      <c r="BG3300" s="39"/>
      <c r="BH3300" s="56"/>
      <c r="BI3300" s="56"/>
      <c r="BJ3300" s="133"/>
    </row>
    <row r="3301" spans="1:62" ht="13.5" customHeight="1" x14ac:dyDescent="0.35">
      <c r="A3301" s="120"/>
      <c r="B3301" s="76"/>
      <c r="C3301" s="1"/>
      <c r="D3301" s="9"/>
      <c r="E3301" s="1"/>
      <c r="F3301" s="15"/>
      <c r="G3301" s="5"/>
      <c r="H3301" s="5"/>
      <c r="I3301" s="22"/>
      <c r="J3301" s="22"/>
      <c r="K3301" s="22"/>
      <c r="L3301" s="60"/>
      <c r="M3301" s="60"/>
      <c r="N3301" s="60"/>
      <c r="O3301" s="60"/>
      <c r="P3301" s="60"/>
      <c r="Q3301" s="60"/>
      <c r="R3301" s="60"/>
      <c r="S3301" s="60"/>
      <c r="T3301" s="60"/>
      <c r="U3301" s="60"/>
      <c r="V3301" s="60"/>
      <c r="W3301" s="60"/>
      <c r="X3301" s="60"/>
      <c r="Y3301" s="59"/>
      <c r="Z3301" s="20"/>
      <c r="AA3301" s="60"/>
      <c r="AB3301" s="60"/>
      <c r="AC3301" s="60"/>
      <c r="AD3301" s="60"/>
      <c r="AE3301" s="22"/>
      <c r="AF3301" s="22"/>
      <c r="AG3301" s="22"/>
      <c r="AH3301" s="22"/>
      <c r="AI3301" s="22"/>
      <c r="AJ3301" s="22"/>
      <c r="AK3301" s="39"/>
      <c r="AL3301" s="39"/>
      <c r="AM3301" s="39"/>
      <c r="AN3301" s="39"/>
      <c r="AO3301" s="39"/>
      <c r="AP3301" s="39"/>
      <c r="AQ3301" s="39"/>
      <c r="AR3301" s="40"/>
      <c r="AS3301" s="39"/>
      <c r="AT3301" s="40"/>
      <c r="AU3301" s="39"/>
      <c r="AV3301" s="39"/>
      <c r="AW3301" s="39"/>
      <c r="AX3301" s="39"/>
      <c r="AY3301" s="39"/>
      <c r="AZ3301" s="40"/>
      <c r="BA3301" s="39"/>
      <c r="BB3301" s="40"/>
      <c r="BC3301" s="39"/>
      <c r="BD3301" s="40"/>
      <c r="BE3301" s="39"/>
      <c r="BF3301" s="39"/>
      <c r="BG3301" s="39"/>
      <c r="BH3301" s="56"/>
      <c r="BI3301" s="56"/>
      <c r="BJ3301" s="133"/>
    </row>
    <row r="3302" spans="1:62" ht="13.5" customHeight="1" x14ac:dyDescent="0.35">
      <c r="A3302" s="120"/>
      <c r="B3302" s="76"/>
      <c r="C3302" s="1"/>
      <c r="D3302" s="9"/>
      <c r="E3302" s="1"/>
      <c r="F3302" s="15"/>
      <c r="G3302" s="5"/>
      <c r="H3302" s="5"/>
      <c r="I3302" s="22"/>
      <c r="J3302" s="22"/>
      <c r="K3302" s="22"/>
      <c r="L3302" s="60"/>
      <c r="M3302" s="60"/>
      <c r="N3302" s="60"/>
      <c r="O3302" s="60"/>
      <c r="P3302" s="60"/>
      <c r="Q3302" s="60"/>
      <c r="R3302" s="60"/>
      <c r="S3302" s="60"/>
      <c r="T3302" s="60"/>
      <c r="U3302" s="60"/>
      <c r="V3302" s="60"/>
      <c r="W3302" s="60"/>
      <c r="X3302" s="60"/>
      <c r="Y3302" s="59"/>
      <c r="Z3302" s="20"/>
      <c r="AA3302" s="60"/>
      <c r="AB3302" s="60"/>
      <c r="AC3302" s="60"/>
      <c r="AD3302" s="60"/>
      <c r="AE3302" s="22"/>
      <c r="AF3302" s="22"/>
      <c r="AG3302" s="22"/>
      <c r="AH3302" s="22"/>
      <c r="AI3302" s="22"/>
      <c r="AJ3302" s="22"/>
      <c r="AK3302" s="39"/>
      <c r="AL3302" s="39"/>
      <c r="AM3302" s="39"/>
      <c r="AN3302" s="39"/>
      <c r="AO3302" s="39"/>
      <c r="AP3302" s="39"/>
      <c r="AQ3302" s="39"/>
      <c r="AR3302" s="40"/>
      <c r="AS3302" s="39"/>
      <c r="AT3302" s="40"/>
      <c r="AU3302" s="39"/>
      <c r="AV3302" s="39"/>
      <c r="AW3302" s="39"/>
      <c r="AX3302" s="39"/>
      <c r="AY3302" s="39"/>
      <c r="AZ3302" s="40"/>
      <c r="BA3302" s="39"/>
      <c r="BB3302" s="40"/>
      <c r="BC3302" s="39"/>
      <c r="BD3302" s="40"/>
      <c r="BE3302" s="39"/>
      <c r="BF3302" s="39"/>
      <c r="BG3302" s="39"/>
      <c r="BH3302" s="56"/>
      <c r="BI3302" s="56"/>
      <c r="BJ3302" s="133"/>
    </row>
    <row r="3303" spans="1:62" ht="13.5" customHeight="1" x14ac:dyDescent="0.35">
      <c r="A3303" s="120"/>
      <c r="B3303" s="76"/>
      <c r="C3303" s="1"/>
      <c r="D3303" s="9"/>
      <c r="E3303" s="1"/>
      <c r="F3303" s="15"/>
      <c r="G3303" s="5"/>
      <c r="H3303" s="5"/>
      <c r="I3303" s="22"/>
      <c r="J3303" s="22"/>
      <c r="K3303" s="22"/>
      <c r="L3303" s="60"/>
      <c r="M3303" s="60"/>
      <c r="N3303" s="60"/>
      <c r="O3303" s="60"/>
      <c r="P3303" s="60"/>
      <c r="Q3303" s="60"/>
      <c r="R3303" s="60"/>
      <c r="S3303" s="60"/>
      <c r="T3303" s="60"/>
      <c r="U3303" s="60"/>
      <c r="V3303" s="60"/>
      <c r="W3303" s="60"/>
      <c r="X3303" s="60"/>
      <c r="Y3303" s="59"/>
      <c r="Z3303" s="20"/>
      <c r="AA3303" s="60"/>
      <c r="AB3303" s="60"/>
      <c r="AC3303" s="60"/>
      <c r="AD3303" s="60"/>
      <c r="AE3303" s="22"/>
      <c r="AF3303" s="22"/>
      <c r="AG3303" s="22"/>
      <c r="AH3303" s="22"/>
      <c r="AI3303" s="22"/>
      <c r="AJ3303" s="22"/>
      <c r="AK3303" s="39"/>
      <c r="AL3303" s="39"/>
      <c r="AM3303" s="39"/>
      <c r="AN3303" s="39"/>
      <c r="AO3303" s="39"/>
      <c r="AP3303" s="39"/>
      <c r="AQ3303" s="39"/>
      <c r="AR3303" s="40"/>
      <c r="AS3303" s="39"/>
      <c r="AT3303" s="40"/>
      <c r="AU3303" s="39"/>
      <c r="AV3303" s="39"/>
      <c r="AW3303" s="39"/>
      <c r="AX3303" s="39"/>
      <c r="AY3303" s="39"/>
      <c r="AZ3303" s="40"/>
      <c r="BA3303" s="39"/>
      <c r="BB3303" s="40"/>
      <c r="BC3303" s="39"/>
      <c r="BD3303" s="40"/>
      <c r="BE3303" s="39"/>
      <c r="BF3303" s="39"/>
      <c r="BG3303" s="39"/>
      <c r="BH3303" s="56"/>
      <c r="BI3303" s="56"/>
      <c r="BJ3303" s="133"/>
    </row>
    <row r="3304" spans="1:62" ht="13.5" customHeight="1" x14ac:dyDescent="0.35">
      <c r="A3304" s="120"/>
      <c r="B3304" s="76"/>
      <c r="C3304" s="1"/>
      <c r="D3304" s="9"/>
      <c r="E3304" s="1"/>
      <c r="F3304" s="15"/>
      <c r="G3304" s="5"/>
      <c r="H3304" s="5"/>
      <c r="I3304" s="22"/>
      <c r="J3304" s="22"/>
      <c r="K3304" s="22"/>
      <c r="L3304" s="60"/>
      <c r="M3304" s="60"/>
      <c r="N3304" s="60"/>
      <c r="O3304" s="60"/>
      <c r="P3304" s="60"/>
      <c r="Q3304" s="60"/>
      <c r="R3304" s="60"/>
      <c r="S3304" s="60"/>
      <c r="T3304" s="60"/>
      <c r="U3304" s="60"/>
      <c r="V3304" s="60"/>
      <c r="W3304" s="60"/>
      <c r="X3304" s="60"/>
      <c r="Y3304" s="59"/>
      <c r="Z3304" s="20"/>
      <c r="AA3304" s="60"/>
      <c r="AB3304" s="60"/>
      <c r="AC3304" s="60"/>
      <c r="AD3304" s="60"/>
      <c r="AE3304" s="22"/>
      <c r="AF3304" s="22"/>
      <c r="AG3304" s="22"/>
      <c r="AH3304" s="22"/>
      <c r="AI3304" s="22"/>
      <c r="AJ3304" s="22"/>
      <c r="AK3304" s="39"/>
      <c r="AL3304" s="39"/>
      <c r="AM3304" s="39"/>
      <c r="AN3304" s="39"/>
      <c r="AO3304" s="39"/>
      <c r="AP3304" s="39"/>
      <c r="AQ3304" s="39"/>
      <c r="AR3304" s="40"/>
      <c r="AS3304" s="39"/>
      <c r="AT3304" s="40"/>
      <c r="AU3304" s="39"/>
      <c r="AV3304" s="39"/>
      <c r="AW3304" s="39"/>
      <c r="AX3304" s="39"/>
      <c r="AY3304" s="39"/>
      <c r="AZ3304" s="40"/>
      <c r="BA3304" s="39"/>
      <c r="BB3304" s="40"/>
      <c r="BC3304" s="39"/>
      <c r="BD3304" s="40"/>
      <c r="BE3304" s="39"/>
      <c r="BF3304" s="39"/>
      <c r="BG3304" s="39"/>
      <c r="BH3304" s="56"/>
      <c r="BI3304" s="56"/>
      <c r="BJ3304" s="133"/>
    </row>
    <row r="3305" spans="1:62" ht="13.5" customHeight="1" x14ac:dyDescent="0.35">
      <c r="A3305" s="120"/>
      <c r="B3305" s="76"/>
      <c r="C3305" s="1"/>
      <c r="D3305" s="9"/>
      <c r="E3305" s="1"/>
      <c r="F3305" s="15"/>
      <c r="G3305" s="5"/>
      <c r="H3305" s="5"/>
      <c r="I3305" s="22"/>
      <c r="J3305" s="22"/>
      <c r="K3305" s="22"/>
      <c r="L3305" s="60"/>
      <c r="M3305" s="60"/>
      <c r="N3305" s="60"/>
      <c r="O3305" s="60"/>
      <c r="P3305" s="60"/>
      <c r="Q3305" s="60"/>
      <c r="R3305" s="60"/>
      <c r="S3305" s="60"/>
      <c r="T3305" s="60"/>
      <c r="U3305" s="60"/>
      <c r="V3305" s="60"/>
      <c r="W3305" s="60"/>
      <c r="X3305" s="60"/>
      <c r="Y3305" s="59"/>
      <c r="Z3305" s="20"/>
      <c r="AA3305" s="60"/>
      <c r="AB3305" s="60"/>
      <c r="AC3305" s="60"/>
      <c r="AD3305" s="60"/>
      <c r="AE3305" s="22"/>
      <c r="AF3305" s="22"/>
      <c r="AG3305" s="22"/>
      <c r="AH3305" s="22"/>
      <c r="AI3305" s="22"/>
      <c r="AJ3305" s="22"/>
      <c r="AK3305" s="39"/>
      <c r="AL3305" s="39"/>
      <c r="AM3305" s="39"/>
      <c r="AN3305" s="39"/>
      <c r="AO3305" s="39"/>
      <c r="AP3305" s="39"/>
      <c r="AQ3305" s="39"/>
      <c r="AR3305" s="40"/>
      <c r="AS3305" s="39"/>
      <c r="AT3305" s="40"/>
      <c r="AU3305" s="39"/>
      <c r="AV3305" s="39"/>
      <c r="AW3305" s="39"/>
      <c r="AX3305" s="39"/>
      <c r="AY3305" s="39"/>
      <c r="AZ3305" s="40"/>
      <c r="BA3305" s="39"/>
      <c r="BB3305" s="40"/>
      <c r="BC3305" s="39"/>
      <c r="BD3305" s="40"/>
      <c r="BE3305" s="39"/>
      <c r="BF3305" s="39"/>
      <c r="BG3305" s="39"/>
      <c r="BH3305" s="56"/>
      <c r="BI3305" s="56"/>
      <c r="BJ3305" s="133"/>
    </row>
    <row r="3306" spans="1:62" ht="13.5" customHeight="1" x14ac:dyDescent="0.35">
      <c r="A3306" s="120"/>
      <c r="B3306" s="76"/>
      <c r="C3306" s="1"/>
      <c r="D3306" s="9"/>
      <c r="E3306" s="1"/>
      <c r="F3306" s="15"/>
      <c r="G3306" s="5"/>
      <c r="H3306" s="5"/>
      <c r="I3306" s="22"/>
      <c r="J3306" s="22"/>
      <c r="K3306" s="22"/>
      <c r="L3306" s="60"/>
      <c r="M3306" s="60"/>
      <c r="N3306" s="60"/>
      <c r="O3306" s="60"/>
      <c r="P3306" s="60"/>
      <c r="Q3306" s="60"/>
      <c r="R3306" s="60"/>
      <c r="S3306" s="60"/>
      <c r="T3306" s="60"/>
      <c r="U3306" s="60"/>
      <c r="V3306" s="60"/>
      <c r="W3306" s="60"/>
      <c r="X3306" s="60"/>
      <c r="Y3306" s="59"/>
      <c r="Z3306" s="20"/>
      <c r="AA3306" s="60"/>
      <c r="AB3306" s="60"/>
      <c r="AC3306" s="60"/>
      <c r="AD3306" s="60"/>
      <c r="AE3306" s="22"/>
      <c r="AF3306" s="22"/>
      <c r="AG3306" s="22"/>
      <c r="AH3306" s="22"/>
      <c r="AI3306" s="22"/>
      <c r="AJ3306" s="22"/>
      <c r="AK3306" s="39"/>
      <c r="AL3306" s="39"/>
      <c r="AM3306" s="39"/>
      <c r="AN3306" s="39"/>
      <c r="AO3306" s="39"/>
      <c r="AP3306" s="39"/>
      <c r="AQ3306" s="39"/>
      <c r="AR3306" s="40"/>
      <c r="AS3306" s="39"/>
      <c r="AT3306" s="40"/>
      <c r="AU3306" s="39"/>
      <c r="AV3306" s="39"/>
      <c r="AW3306" s="39"/>
      <c r="AX3306" s="39"/>
      <c r="AY3306" s="39"/>
      <c r="AZ3306" s="40"/>
      <c r="BA3306" s="39"/>
      <c r="BB3306" s="40"/>
      <c r="BC3306" s="39"/>
      <c r="BD3306" s="40"/>
      <c r="BE3306" s="39"/>
      <c r="BF3306" s="39"/>
      <c r="BG3306" s="39"/>
      <c r="BH3306" s="56"/>
      <c r="BI3306" s="56"/>
      <c r="BJ3306" s="133"/>
    </row>
    <row r="3307" spans="1:62" ht="13.5" customHeight="1" x14ac:dyDescent="0.35">
      <c r="A3307" s="120"/>
      <c r="B3307" s="76"/>
      <c r="C3307" s="1"/>
      <c r="D3307" s="9"/>
      <c r="E3307" s="1"/>
      <c r="F3307" s="15"/>
      <c r="G3307" s="5"/>
      <c r="H3307" s="5"/>
      <c r="I3307" s="22"/>
      <c r="J3307" s="22"/>
      <c r="K3307" s="22"/>
      <c r="L3307" s="60"/>
      <c r="M3307" s="60"/>
      <c r="N3307" s="60"/>
      <c r="O3307" s="60"/>
      <c r="P3307" s="60"/>
      <c r="Q3307" s="60"/>
      <c r="R3307" s="60"/>
      <c r="S3307" s="60"/>
      <c r="T3307" s="60"/>
      <c r="U3307" s="60"/>
      <c r="V3307" s="60"/>
      <c r="W3307" s="60"/>
      <c r="X3307" s="60"/>
      <c r="Y3307" s="59"/>
      <c r="Z3307" s="20"/>
      <c r="AA3307" s="60"/>
      <c r="AB3307" s="60"/>
      <c r="AC3307" s="60"/>
      <c r="AD3307" s="60"/>
      <c r="AE3307" s="22"/>
      <c r="AF3307" s="22"/>
      <c r="AG3307" s="22"/>
      <c r="AH3307" s="22"/>
      <c r="AI3307" s="22"/>
      <c r="AJ3307" s="22"/>
      <c r="AK3307" s="39"/>
      <c r="AL3307" s="39"/>
      <c r="AM3307" s="39"/>
      <c r="AN3307" s="39"/>
      <c r="AO3307" s="39"/>
      <c r="AP3307" s="39"/>
      <c r="AQ3307" s="39"/>
      <c r="AR3307" s="40"/>
      <c r="AS3307" s="39"/>
      <c r="AT3307" s="40"/>
      <c r="AU3307" s="39"/>
      <c r="AV3307" s="39"/>
      <c r="AW3307" s="39"/>
      <c r="AX3307" s="39"/>
      <c r="AY3307" s="39"/>
      <c r="AZ3307" s="40"/>
      <c r="BA3307" s="39"/>
      <c r="BB3307" s="40"/>
      <c r="BC3307" s="39"/>
      <c r="BD3307" s="40"/>
      <c r="BE3307" s="39"/>
      <c r="BF3307" s="39"/>
      <c r="BG3307" s="39"/>
      <c r="BH3307" s="56"/>
      <c r="BI3307" s="56"/>
      <c r="BJ3307" s="133"/>
    </row>
    <row r="3308" spans="1:62" ht="13.5" customHeight="1" x14ac:dyDescent="0.35">
      <c r="A3308" s="120"/>
      <c r="B3308" s="76"/>
      <c r="C3308" s="1"/>
      <c r="D3308" s="9"/>
      <c r="E3308" s="1"/>
      <c r="F3308" s="15"/>
      <c r="G3308" s="5"/>
      <c r="H3308" s="5"/>
      <c r="I3308" s="22"/>
      <c r="J3308" s="22"/>
      <c r="K3308" s="22"/>
      <c r="L3308" s="60"/>
      <c r="M3308" s="60"/>
      <c r="N3308" s="60"/>
      <c r="O3308" s="60"/>
      <c r="P3308" s="60"/>
      <c r="Q3308" s="60"/>
      <c r="R3308" s="60"/>
      <c r="S3308" s="60"/>
      <c r="T3308" s="60"/>
      <c r="U3308" s="60"/>
      <c r="V3308" s="60"/>
      <c r="W3308" s="60"/>
      <c r="X3308" s="60"/>
      <c r="Y3308" s="59"/>
      <c r="Z3308" s="20"/>
      <c r="AA3308" s="60"/>
      <c r="AB3308" s="60"/>
      <c r="AC3308" s="60"/>
      <c r="AD3308" s="60"/>
      <c r="AE3308" s="22"/>
      <c r="AF3308" s="22"/>
      <c r="AG3308" s="22"/>
      <c r="AH3308" s="22"/>
      <c r="AI3308" s="22"/>
      <c r="AJ3308" s="22"/>
      <c r="AK3308" s="39"/>
      <c r="AL3308" s="39"/>
      <c r="AM3308" s="39"/>
      <c r="AN3308" s="39"/>
      <c r="AO3308" s="39"/>
      <c r="AP3308" s="39"/>
      <c r="AQ3308" s="39"/>
      <c r="AR3308" s="40"/>
      <c r="AS3308" s="39"/>
      <c r="AT3308" s="40"/>
      <c r="AU3308" s="39"/>
      <c r="AV3308" s="39"/>
      <c r="AW3308" s="39"/>
      <c r="AX3308" s="39"/>
      <c r="AY3308" s="39"/>
      <c r="AZ3308" s="40"/>
      <c r="BA3308" s="39"/>
      <c r="BB3308" s="40"/>
      <c r="BC3308" s="39"/>
      <c r="BD3308" s="40"/>
      <c r="BE3308" s="39"/>
      <c r="BF3308" s="39"/>
      <c r="BG3308" s="39"/>
      <c r="BH3308" s="56"/>
      <c r="BI3308" s="56"/>
      <c r="BJ3308" s="133"/>
    </row>
    <row r="3309" spans="1:62" ht="13.5" customHeight="1" x14ac:dyDescent="0.35">
      <c r="A3309" s="120"/>
      <c r="B3309" s="76"/>
      <c r="C3309" s="1"/>
      <c r="D3309" s="9"/>
      <c r="E3309" s="1"/>
      <c r="F3309" s="15"/>
      <c r="G3309" s="5"/>
      <c r="H3309" s="5"/>
      <c r="I3309" s="22"/>
      <c r="J3309" s="22"/>
      <c r="K3309" s="22"/>
      <c r="L3309" s="60"/>
      <c r="M3309" s="60"/>
      <c r="N3309" s="60"/>
      <c r="O3309" s="60"/>
      <c r="P3309" s="60"/>
      <c r="Q3309" s="60"/>
      <c r="R3309" s="60"/>
      <c r="S3309" s="60"/>
      <c r="T3309" s="60"/>
      <c r="U3309" s="60"/>
      <c r="V3309" s="60"/>
      <c r="W3309" s="60"/>
      <c r="X3309" s="60"/>
      <c r="Y3309" s="59"/>
      <c r="Z3309" s="20"/>
      <c r="AA3309" s="60"/>
      <c r="AB3309" s="60"/>
      <c r="AC3309" s="60"/>
      <c r="AD3309" s="60"/>
      <c r="AE3309" s="22"/>
      <c r="AF3309" s="22"/>
      <c r="AG3309" s="22"/>
      <c r="AH3309" s="22"/>
      <c r="AI3309" s="22"/>
      <c r="AJ3309" s="22"/>
      <c r="AK3309" s="39"/>
      <c r="AL3309" s="39"/>
      <c r="AM3309" s="39"/>
      <c r="AN3309" s="39"/>
      <c r="AO3309" s="39"/>
      <c r="AP3309" s="39"/>
      <c r="AQ3309" s="39"/>
      <c r="AR3309" s="40"/>
      <c r="AS3309" s="39"/>
      <c r="AT3309" s="40"/>
      <c r="AU3309" s="39"/>
      <c r="AV3309" s="39"/>
      <c r="AW3309" s="39"/>
      <c r="AX3309" s="39"/>
      <c r="AY3309" s="39"/>
      <c r="AZ3309" s="40"/>
      <c r="BA3309" s="39"/>
      <c r="BB3309" s="40"/>
      <c r="BC3309" s="39"/>
      <c r="BD3309" s="40"/>
      <c r="BE3309" s="39"/>
      <c r="BF3309" s="39"/>
      <c r="BG3309" s="39"/>
      <c r="BH3309" s="56"/>
      <c r="BI3309" s="56"/>
      <c r="BJ3309" s="137"/>
    </row>
    <row r="3310" spans="1:62" x14ac:dyDescent="0.3">
      <c r="A3310" s="9"/>
      <c r="B3310" s="76"/>
      <c r="C3310" s="9"/>
      <c r="D3310" s="9"/>
      <c r="E3310" s="9"/>
      <c r="F3310" s="15"/>
      <c r="G3310" s="5"/>
      <c r="H3310" s="5"/>
      <c r="I3310" s="14"/>
      <c r="J3310" s="14"/>
      <c r="K3310" s="14"/>
      <c r="L3310" s="14"/>
      <c r="M3310" s="14"/>
      <c r="N3310" s="14"/>
      <c r="O3310" s="14"/>
      <c r="P3310" s="14"/>
      <c r="Q3310" s="14"/>
      <c r="R3310" s="14"/>
      <c r="S3310" s="14"/>
      <c r="T3310" s="14"/>
      <c r="U3310" s="14"/>
      <c r="V3310" s="14"/>
      <c r="W3310" s="14"/>
      <c r="X3310" s="14"/>
      <c r="Y3310" s="14"/>
      <c r="Z3310" s="14"/>
      <c r="AA3310" s="14"/>
      <c r="AB3310" s="14"/>
      <c r="AC3310" s="14"/>
      <c r="AD3310" s="14"/>
      <c r="AE3310" s="14"/>
      <c r="AF3310" s="14"/>
      <c r="AG3310" s="14"/>
      <c r="AH3310" s="14"/>
      <c r="AI3310" s="14"/>
      <c r="AJ3310" s="14"/>
      <c r="AK3310" s="14"/>
      <c r="AL3310" s="14"/>
      <c r="AM3310" s="14"/>
      <c r="AN3310" s="14"/>
      <c r="AO3310" s="14"/>
      <c r="AP3310" s="14"/>
      <c r="AQ3310" s="14"/>
      <c r="AR3310" s="14"/>
      <c r="AS3310" s="14"/>
      <c r="AT3310" s="14"/>
      <c r="AU3310" s="14"/>
      <c r="AV3310" s="14"/>
      <c r="AW3310" s="14"/>
      <c r="AX3310" s="14"/>
      <c r="AY3310" s="14"/>
      <c r="AZ3310" s="14"/>
      <c r="BA3310" s="14"/>
      <c r="BB3310" s="14"/>
      <c r="BC3310" s="14"/>
      <c r="BD3310" s="14"/>
      <c r="BE3310" s="14"/>
      <c r="BF3310" s="14"/>
      <c r="BG3310" s="14"/>
      <c r="BH3310" s="14"/>
      <c r="BI3310" s="14"/>
      <c r="BJ3310" s="14"/>
    </row>
    <row r="3311" spans="1:62" s="19" customFormat="1" x14ac:dyDescent="0.3">
      <c r="C3311" s="9"/>
    </row>
    <row r="3312" spans="1:62" x14ac:dyDescent="0.3">
      <c r="AZ3312" s="6"/>
      <c r="BA3312" s="6"/>
    </row>
    <row r="3313" spans="22:40" x14ac:dyDescent="0.3">
      <c r="V3313" s="98"/>
      <c r="W3313" s="98"/>
    </row>
    <row r="3319" spans="22:40" ht="57.6" x14ac:dyDescent="0.3">
      <c r="AC3319" s="68" t="s">
        <v>2345</v>
      </c>
      <c r="AD3319" s="68" t="s">
        <v>3</v>
      </c>
      <c r="AE3319" s="64" t="s">
        <v>2362</v>
      </c>
      <c r="AF3319" s="66" t="s">
        <v>2363</v>
      </c>
      <c r="AH3319" s="68" t="s">
        <v>2345</v>
      </c>
      <c r="AI3319" s="68"/>
      <c r="AJ3319" s="68"/>
      <c r="AK3319" s="68" t="s">
        <v>3</v>
      </c>
      <c r="AL3319" s="64" t="s">
        <v>2362</v>
      </c>
      <c r="AM3319" s="66" t="s">
        <v>2363</v>
      </c>
    </row>
    <row r="3320" spans="22:40" x14ac:dyDescent="0.3">
      <c r="AC3320" s="19">
        <v>2022</v>
      </c>
      <c r="AD3320" s="9" t="s">
        <v>1423</v>
      </c>
      <c r="AE3320" s="39">
        <v>20.637702566567782</v>
      </c>
      <c r="AF3320" s="164">
        <v>100</v>
      </c>
      <c r="AH3320" s="76">
        <v>2021</v>
      </c>
      <c r="AI3320" s="76"/>
      <c r="AJ3320" s="76"/>
      <c r="AK3320" s="9" t="s">
        <v>1745</v>
      </c>
      <c r="AL3320" s="39">
        <v>33.829451549825087</v>
      </c>
      <c r="AM3320" s="164">
        <v>100</v>
      </c>
    </row>
    <row r="3321" spans="22:40" x14ac:dyDescent="0.3">
      <c r="AC3321" s="19">
        <v>2022</v>
      </c>
      <c r="AD3321" s="9" t="s">
        <v>288</v>
      </c>
      <c r="AE3321" s="39">
        <v>11.009136957676603</v>
      </c>
      <c r="AF3321" s="39">
        <v>53.344779643791099</v>
      </c>
      <c r="AH3321" s="76">
        <v>2021</v>
      </c>
      <c r="AI3321" s="76"/>
      <c r="AJ3321" s="76"/>
      <c r="AK3321" s="9" t="s">
        <v>288</v>
      </c>
      <c r="AL3321" s="5">
        <v>31.977234319821118</v>
      </c>
      <c r="AM3321" s="5">
        <v>94.524838136154926</v>
      </c>
    </row>
    <row r="3322" spans="22:40" x14ac:dyDescent="0.3">
      <c r="AC3322" s="19">
        <v>2022</v>
      </c>
      <c r="AD3322" s="9" t="s">
        <v>1745</v>
      </c>
      <c r="AE3322" s="39">
        <v>9.3401132915118694</v>
      </c>
      <c r="AF3322" s="39">
        <v>45.257524481637134</v>
      </c>
      <c r="AH3322" s="76">
        <v>2021</v>
      </c>
      <c r="AI3322" s="76"/>
      <c r="AJ3322" s="76"/>
      <c r="AK3322" s="9" t="s">
        <v>338</v>
      </c>
      <c r="AL3322" s="5">
        <v>25.870640208686641</v>
      </c>
      <c r="AM3322" s="5">
        <v>76.473720452084606</v>
      </c>
    </row>
    <row r="3323" spans="22:40" x14ac:dyDescent="0.3">
      <c r="AC3323" s="19">
        <v>2022</v>
      </c>
      <c r="AD3323" s="9" t="s">
        <v>431</v>
      </c>
      <c r="AE3323" s="39">
        <v>0.25949314566434512</v>
      </c>
      <c r="AF3323" s="39">
        <v>1.2573741908884433</v>
      </c>
      <c r="AH3323" s="76">
        <v>2021</v>
      </c>
      <c r="AI3323" s="76"/>
      <c r="AJ3323" s="76"/>
      <c r="AK3323" s="9" t="s">
        <v>1423</v>
      </c>
      <c r="AL3323" s="39">
        <v>22.982988318630046</v>
      </c>
      <c r="AM3323" s="39">
        <v>67.937809410773255</v>
      </c>
    </row>
    <row r="3324" spans="22:40" x14ac:dyDescent="0.3">
      <c r="AC3324" s="19">
        <v>2022</v>
      </c>
      <c r="AD3324" s="9" t="s">
        <v>338</v>
      </c>
      <c r="AE3324" s="39">
        <v>0</v>
      </c>
      <c r="AF3324" s="39">
        <v>0</v>
      </c>
      <c r="AH3324" s="76">
        <v>2021</v>
      </c>
      <c r="AI3324" s="76"/>
      <c r="AJ3324" s="76"/>
      <c r="AK3324" s="9" t="s">
        <v>1482</v>
      </c>
      <c r="AL3324" s="5">
        <v>18.210545079756926</v>
      </c>
      <c r="AM3324" s="5">
        <v>53.830447274428494</v>
      </c>
    </row>
    <row r="3325" spans="22:40" x14ac:dyDescent="0.3">
      <c r="AH3325" s="76">
        <v>2021</v>
      </c>
      <c r="AI3325" s="76"/>
      <c r="AJ3325" s="76"/>
      <c r="AK3325" s="9" t="s">
        <v>431</v>
      </c>
      <c r="AL3325" s="6">
        <v>14.157158924125232</v>
      </c>
      <c r="AM3325" s="6">
        <v>41.848620877799689</v>
      </c>
    </row>
    <row r="3328" spans="22:40" x14ac:dyDescent="0.3">
      <c r="AH3328" s="65">
        <v>2021</v>
      </c>
      <c r="AN3328" s="65">
        <v>2022</v>
      </c>
    </row>
    <row r="3329" spans="29:42" ht="57.6" x14ac:dyDescent="0.3">
      <c r="AH3329" s="65" t="s">
        <v>2430</v>
      </c>
      <c r="AK3329" s="68" t="s">
        <v>3</v>
      </c>
      <c r="AL3329" s="64" t="s">
        <v>2362</v>
      </c>
      <c r="AM3329" s="66" t="s">
        <v>2363</v>
      </c>
      <c r="AN3329" s="68" t="s">
        <v>3</v>
      </c>
      <c r="AO3329" s="64" t="s">
        <v>2362</v>
      </c>
      <c r="AP3329" s="66" t="s">
        <v>2363</v>
      </c>
    </row>
    <row r="3330" spans="29:42" x14ac:dyDescent="0.3">
      <c r="AH3330" s="65">
        <v>1</v>
      </c>
      <c r="AK3330" s="9" t="s">
        <v>1745</v>
      </c>
      <c r="AL3330" s="39">
        <v>33.829451549825087</v>
      </c>
      <c r="AM3330" s="164">
        <v>100</v>
      </c>
      <c r="AN3330" s="9" t="s">
        <v>1423</v>
      </c>
      <c r="AO3330" s="39">
        <v>20.637702566567782</v>
      </c>
      <c r="AP3330" s="164">
        <v>100</v>
      </c>
    </row>
    <row r="3331" spans="29:42" x14ac:dyDescent="0.3">
      <c r="AC3331" s="19"/>
      <c r="AH3331" s="65">
        <v>2</v>
      </c>
      <c r="AK3331" s="9" t="s">
        <v>288</v>
      </c>
      <c r="AL3331" s="5">
        <v>31.977234319821118</v>
      </c>
      <c r="AM3331" s="5">
        <v>94.524838136154926</v>
      </c>
      <c r="AN3331" s="9" t="s">
        <v>288</v>
      </c>
      <c r="AO3331" s="39">
        <v>11.009136957676603</v>
      </c>
      <c r="AP3331" s="39">
        <v>53.344779643791099</v>
      </c>
    </row>
    <row r="3332" spans="29:42" x14ac:dyDescent="0.3">
      <c r="AH3332" s="65">
        <v>3</v>
      </c>
      <c r="AK3332" s="9" t="s">
        <v>338</v>
      </c>
      <c r="AL3332" s="5">
        <v>25.870640208686641</v>
      </c>
      <c r="AM3332" s="5">
        <v>76.473720452084606</v>
      </c>
      <c r="AN3332" s="9" t="s">
        <v>1745</v>
      </c>
      <c r="AO3332" s="39">
        <v>9.3401132915118694</v>
      </c>
      <c r="AP3332" s="39">
        <v>45.257524481637134</v>
      </c>
    </row>
    <row r="3333" spans="29:42" x14ac:dyDescent="0.3">
      <c r="AH3333" s="65">
        <v>4</v>
      </c>
      <c r="AK3333" s="9" t="s">
        <v>1423</v>
      </c>
      <c r="AL3333" s="39">
        <v>22.982988318630046</v>
      </c>
      <c r="AM3333" s="39">
        <v>67.937809410773255</v>
      </c>
      <c r="AN3333" s="9" t="s">
        <v>431</v>
      </c>
      <c r="AO3333" s="39">
        <v>0.25949314566434512</v>
      </c>
      <c r="AP3333" s="39">
        <v>1.2573741908884433</v>
      </c>
    </row>
    <row r="3334" spans="29:42" x14ac:dyDescent="0.3">
      <c r="AH3334" s="65">
        <v>5</v>
      </c>
      <c r="AK3334" s="9" t="s">
        <v>1482</v>
      </c>
      <c r="AL3334" s="5">
        <v>18.210545079756926</v>
      </c>
      <c r="AM3334" s="5">
        <v>53.830447274428494</v>
      </c>
      <c r="AN3334" s="9" t="s">
        <v>338</v>
      </c>
      <c r="AO3334" s="39">
        <v>0</v>
      </c>
      <c r="AP3334" s="39">
        <v>0</v>
      </c>
    </row>
    <row r="3335" spans="29:42" x14ac:dyDescent="0.3">
      <c r="AH3335" s="65">
        <v>6</v>
      </c>
      <c r="AK3335" s="9" t="s">
        <v>431</v>
      </c>
      <c r="AL3335" s="6">
        <v>14.157158924125232</v>
      </c>
      <c r="AM3335" s="6">
        <v>41.848620877799689</v>
      </c>
    </row>
  </sheetData>
  <autoFilter ref="A4:BJ100" xr:uid="{8A837B3E-8764-4FDA-9BE4-99D2BF15A25B}"/>
  <mergeCells count="9">
    <mergeCell ref="BH3:BJ3"/>
    <mergeCell ref="I3:AD3"/>
    <mergeCell ref="AW3:BB3"/>
    <mergeCell ref="A1:D1"/>
    <mergeCell ref="A2:D2"/>
    <mergeCell ref="AK3:AT3"/>
    <mergeCell ref="AU3:AV3"/>
    <mergeCell ref="BE3:BG3"/>
    <mergeCell ref="AE3:AH3"/>
  </mergeCells>
  <conditionalFormatting sqref="F741:F2945 F2946:G3310 AE3320:AE3324 AL3320:AL3325">
    <cfRule type="cellIs" dxfId="12" priority="11" operator="equal">
      <formula>"N.D."</formula>
    </cfRule>
  </conditionalFormatting>
  <conditionalFormatting sqref="F5:G1106">
    <cfRule type="cellIs" dxfId="11" priority="6" operator="equal">
      <formula>"N.D."</formula>
    </cfRule>
  </conditionalFormatting>
  <conditionalFormatting sqref="G1843:G2945">
    <cfRule type="cellIs" dxfId="10" priority="9" operator="equal">
      <formula>"N.D."</formula>
    </cfRule>
  </conditionalFormatting>
  <conditionalFormatting sqref="H6:H2208">
    <cfRule type="cellIs" dxfId="9" priority="13" operator="equal">
      <formula>"N.D."</formula>
    </cfRule>
  </conditionalFormatting>
  <conditionalFormatting sqref="H2210:H3310">
    <cfRule type="cellIs" dxfId="8" priority="10" operator="equal">
      <formula>"N.D."</formula>
    </cfRule>
  </conditionalFormatting>
  <conditionalFormatting sqref="R5:R46">
    <cfRule type="top10" dxfId="7" priority="2" percent="1" rank="10"/>
  </conditionalFormatting>
  <conditionalFormatting sqref="AK1107:AT2208">
    <cfRule type="cellIs" dxfId="6" priority="20" operator="equal">
      <formula>"N.D."</formula>
    </cfRule>
  </conditionalFormatting>
  <conditionalFormatting sqref="AL3330:AL3335">
    <cfRule type="cellIs" dxfId="5" priority="4" operator="equal">
      <formula>"N.D."</formula>
    </cfRule>
  </conditionalFormatting>
  <conditionalFormatting sqref="AM5:AM1106">
    <cfRule type="cellIs" dxfId="4" priority="34" operator="equal">
      <formula>"N.D."</formula>
    </cfRule>
  </conditionalFormatting>
  <conditionalFormatting sqref="AO3330:AO3334">
    <cfRule type="cellIs" dxfId="3" priority="3" operator="equal">
      <formula>"N.D."</formula>
    </cfRule>
  </conditionalFormatting>
  <conditionalFormatting sqref="AO5:BJ36 AO37:AV68 AX37:BJ68 AO69:BJ1106">
    <cfRule type="cellIs" dxfId="2" priority="19" operator="equal">
      <formula>"N.D."</formula>
    </cfRule>
  </conditionalFormatting>
  <conditionalFormatting sqref="BJ5:BJ1106">
    <cfRule type="colorScale" priority="30">
      <colorScale>
        <cfvo type="min"/>
        <cfvo type="percentile" val="50"/>
        <cfvo type="max"/>
        <color rgb="FFF8696B"/>
        <color rgb="FFFFEB84"/>
        <color rgb="FF63BE7B"/>
      </colorScale>
    </cfRule>
  </conditionalFormatting>
  <conditionalFormatting sqref="BJ1149 BJ1293 BJ1378 BJ1449 BJ1460 BJ1481 BJ1574 BJ1594 BJ1702 BJ1725 BJ1727 BJ1744 BJ1787 BJ1922 BJ1928 BJ1981 BJ2003 BJ2071 BJ2104:BJ2105 BJ2111:BJ2112 BJ2138 BJ2141 BJ2153 BJ2164:BJ2165 BJ2180 BJ2212 BJ2315 BJ2369 BJ2536 BJ2547 BJ2572 BJ2600 BJ2625 BJ2665 BJ2670 BJ2703 BJ2715 BJ2721 BJ2724 BJ2728 BJ2758 BJ2803 BJ2836 BJ2878 BJ2881 BJ2884 BJ2887 BJ2901 BJ2910:BJ2911 BJ2926 BJ2932 BJ2934 BJ2943 BJ2946 BJ2948 BJ2969 BJ2979 BJ2989 BJ2993 BJ2997 BJ3031 BJ3041 BJ3048 BJ3055 BJ3058 BJ3062 BJ3064 BJ3074 BJ3088 BJ3091:BJ3093 BJ3096 BJ3100:BJ3101 BJ3103 BJ3111 BJ3118 BJ3122:BJ3123 BJ3126 BJ3147 BJ3151 BJ3156 BJ3161:BJ3162 BJ3171 BJ3179 BJ3201 BJ3218 BJ3232 BJ3235 BJ3244 BJ3254 BJ3256 BJ3258 BJ3269 BJ3274:BJ3276 BJ3278 BJ3280 BJ3283:BJ3285 BJ3287 BJ3289 BJ3309">
    <cfRule type="cellIs" dxfId="1" priority="7" operator="equal">
      <formula>"N.D."</formula>
    </cfRule>
  </conditionalFormatting>
  <conditionalFormatting sqref="BJ3283:BJ3285 BJ3309 BJ3289 BJ3287 BJ3274:BJ3276 BJ3280 BJ3278 BJ3161:BJ3162 BJ3269 BJ3258 BJ3256 BJ3254 BJ3244 BJ3235 BJ3232 BJ3218 BJ3201 BJ3179 BJ3171 BJ3122:BJ3123 BJ3156 BJ3151 BJ3147 BJ3126 BJ3100:BJ3101 BJ3118 BJ3111 BJ3103 BJ3091:BJ3093 BJ3096 BJ2910:BJ2911 BJ3088 BJ3074 BJ3064 BJ3062 BJ3058 BJ3055 BJ3048 BJ3041 BJ3031 BJ2997 BJ2993 BJ2989 BJ2979 BJ2969 BJ2948 BJ2946 BJ2943 BJ2934 BJ2932 BJ2926 BJ2164:BJ2165 BJ2901 BJ2887 BJ2884 BJ2881 BJ2878 BJ2836 BJ2803 BJ2758 BJ2728 BJ2724 BJ2721 BJ2715 BJ2703 BJ2670 BJ2665 BJ2625 BJ2600 BJ2572 BJ2547 BJ2536 BJ2369 BJ2315 BJ2212 BJ2180 BJ2111:BJ2112 BJ2153 BJ2141 BJ2138 BJ2104:BJ2105 BJ1149 BJ2071 BJ2003 BJ1981 BJ1928 BJ1922 BJ1787 BJ1744 BJ1727 BJ1725 BJ1702 BJ1594 BJ1574 BJ1481 BJ1460 BJ1449 BJ1378 BJ1293">
    <cfRule type="colorScale" priority="8">
      <colorScale>
        <cfvo type="min"/>
        <cfvo type="percentile" val="50"/>
        <cfvo type="max"/>
        <color rgb="FFF8696B"/>
        <color rgb="FFFFEB84"/>
        <color rgb="FF63BE7B"/>
      </colorScale>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90769-F38A-401D-B54C-A46DCC7A2419}">
  <dimension ref="A1:AP3071"/>
  <sheetViews>
    <sheetView topLeftCell="E7" workbookViewId="0">
      <selection activeCell="H33" sqref="H33"/>
    </sheetView>
  </sheetViews>
  <sheetFormatPr baseColWidth="10" defaultColWidth="11.54296875" defaultRowHeight="15" x14ac:dyDescent="0.35"/>
  <sheetData>
    <row r="1" spans="1:42" x14ac:dyDescent="0.35">
      <c r="B1" s="68" t="s">
        <v>2</v>
      </c>
      <c r="C1" s="68" t="s">
        <v>2345</v>
      </c>
      <c r="D1" s="68" t="s">
        <v>3</v>
      </c>
      <c r="E1" s="68" t="s">
        <v>4</v>
      </c>
      <c r="H1" s="68" t="s">
        <v>3</v>
      </c>
      <c r="J1" s="9" t="s">
        <v>37</v>
      </c>
      <c r="K1" s="9" t="s">
        <v>288</v>
      </c>
      <c r="L1" s="9" t="s">
        <v>2431</v>
      </c>
      <c r="M1" s="9" t="s">
        <v>338</v>
      </c>
      <c r="N1" s="9" t="s">
        <v>431</v>
      </c>
      <c r="O1" s="9" t="s">
        <v>677</v>
      </c>
      <c r="P1" s="9" t="s">
        <v>732</v>
      </c>
      <c r="Q1" s="9" t="s">
        <v>765</v>
      </c>
      <c r="R1" s="9" t="s">
        <v>850</v>
      </c>
      <c r="S1" s="9" t="s">
        <v>901</v>
      </c>
      <c r="T1" s="9" t="s">
        <v>962</v>
      </c>
      <c r="U1" s="9" t="s">
        <v>1195</v>
      </c>
      <c r="V1" s="9" t="s">
        <v>1256</v>
      </c>
      <c r="W1" s="9" t="s">
        <v>2412</v>
      </c>
      <c r="X1" s="9" t="s">
        <v>1362</v>
      </c>
      <c r="Y1" s="9" t="s">
        <v>1423</v>
      </c>
      <c r="Z1" s="9" t="s">
        <v>1482</v>
      </c>
      <c r="AA1" s="9" t="s">
        <v>2405</v>
      </c>
      <c r="AB1" s="9" t="s">
        <v>1692</v>
      </c>
      <c r="AC1" s="9" t="s">
        <v>716</v>
      </c>
      <c r="AD1" s="9" t="s">
        <v>1745</v>
      </c>
      <c r="AE1" s="9" t="s">
        <v>1920</v>
      </c>
      <c r="AF1" s="9" t="s">
        <v>1973</v>
      </c>
      <c r="AG1" s="9" t="s">
        <v>2396</v>
      </c>
      <c r="AH1" s="9" t="s">
        <v>2153</v>
      </c>
      <c r="AI1" s="9" t="s">
        <v>2167</v>
      </c>
      <c r="AJ1" s="9" t="s">
        <v>2206</v>
      </c>
      <c r="AK1" s="9" t="s">
        <v>2432</v>
      </c>
      <c r="AL1" s="9" t="s">
        <v>2236</v>
      </c>
      <c r="AM1" s="9" t="s">
        <v>2241</v>
      </c>
      <c r="AN1" s="9" t="s">
        <v>2246</v>
      </c>
      <c r="AO1" s="9" t="s">
        <v>2255</v>
      </c>
      <c r="AP1" s="9" t="s">
        <v>2262</v>
      </c>
    </row>
    <row r="2" spans="1:42" x14ac:dyDescent="0.35">
      <c r="A2">
        <v>1</v>
      </c>
      <c r="B2" s="9" t="s">
        <v>36</v>
      </c>
      <c r="C2" s="76">
        <v>2022</v>
      </c>
      <c r="D2" s="9" t="s">
        <v>37</v>
      </c>
      <c r="E2" s="9" t="s">
        <v>38</v>
      </c>
      <c r="H2" s="9" t="s">
        <v>37</v>
      </c>
      <c r="J2" s="9" t="s">
        <v>38</v>
      </c>
      <c r="K2" s="9" t="s">
        <v>289</v>
      </c>
      <c r="L2" s="9" t="s">
        <v>336</v>
      </c>
      <c r="M2" s="9" t="s">
        <v>339</v>
      </c>
      <c r="N2" s="9" t="s">
        <v>432</v>
      </c>
      <c r="O2" s="9" t="s">
        <v>678</v>
      </c>
      <c r="P2" s="9" t="s">
        <v>2433</v>
      </c>
      <c r="Q2" s="9" t="s">
        <v>766</v>
      </c>
      <c r="R2" s="9" t="s">
        <v>851</v>
      </c>
      <c r="S2" s="9" t="s">
        <v>902</v>
      </c>
      <c r="T2" s="9" t="s">
        <v>963</v>
      </c>
      <c r="U2" s="9" t="s">
        <v>1196</v>
      </c>
      <c r="V2" s="9" t="s">
        <v>1257</v>
      </c>
      <c r="W2" s="9" t="s">
        <v>1332</v>
      </c>
      <c r="X2" s="9" t="s">
        <v>1363</v>
      </c>
      <c r="Y2" s="9" t="s">
        <v>1424</v>
      </c>
      <c r="Z2" s="9" t="s">
        <v>1483</v>
      </c>
      <c r="AA2" s="9" t="s">
        <v>1612</v>
      </c>
      <c r="AB2" s="9" t="s">
        <v>1693</v>
      </c>
      <c r="AC2" s="9" t="s">
        <v>1717</v>
      </c>
      <c r="AD2" s="9" t="s">
        <v>1746</v>
      </c>
      <c r="AE2" s="9" t="s">
        <v>1921</v>
      </c>
      <c r="AF2" s="9" t="s">
        <v>1974</v>
      </c>
      <c r="AG2" s="9" t="s">
        <v>2069</v>
      </c>
      <c r="AH2" s="9" t="s">
        <v>2153</v>
      </c>
      <c r="AI2" s="9" t="s">
        <v>2168</v>
      </c>
      <c r="AJ2" s="9" t="s">
        <v>2207</v>
      </c>
      <c r="AK2" s="9" t="s">
        <v>2234</v>
      </c>
      <c r="AL2" s="9" t="s">
        <v>2237</v>
      </c>
      <c r="AM2" s="9" t="s">
        <v>2242</v>
      </c>
      <c r="AN2" s="9" t="s">
        <v>2247</v>
      </c>
      <c r="AO2" s="9" t="s">
        <v>2256</v>
      </c>
      <c r="AP2" s="9" t="s">
        <v>2263</v>
      </c>
    </row>
    <row r="3" spans="1:42" x14ac:dyDescent="0.35">
      <c r="A3">
        <v>2</v>
      </c>
      <c r="B3" s="9" t="s">
        <v>39</v>
      </c>
      <c r="C3" s="76">
        <v>2022</v>
      </c>
      <c r="D3" s="9" t="s">
        <v>37</v>
      </c>
      <c r="E3" s="9" t="s">
        <v>40</v>
      </c>
      <c r="H3" s="9" t="s">
        <v>288</v>
      </c>
      <c r="I3" s="9"/>
      <c r="J3" s="9" t="s">
        <v>40</v>
      </c>
      <c r="K3" s="9" t="s">
        <v>291</v>
      </c>
      <c r="M3" s="9" t="s">
        <v>341</v>
      </c>
      <c r="N3" s="9" t="s">
        <v>434</v>
      </c>
      <c r="O3" s="9" t="s">
        <v>2434</v>
      </c>
      <c r="P3" s="9" t="s">
        <v>2435</v>
      </c>
      <c r="Q3" s="9" t="s">
        <v>768</v>
      </c>
      <c r="R3" s="9" t="s">
        <v>853</v>
      </c>
      <c r="S3" s="9" t="s">
        <v>904</v>
      </c>
      <c r="T3" s="9" t="s">
        <v>965</v>
      </c>
      <c r="U3" s="9" t="s">
        <v>1198</v>
      </c>
      <c r="V3" s="9" t="s">
        <v>1259</v>
      </c>
      <c r="W3" s="9" t="s">
        <v>2435</v>
      </c>
      <c r="X3" s="9" t="s">
        <v>1365</v>
      </c>
      <c r="Y3" s="9" t="s">
        <v>1426</v>
      </c>
      <c r="Z3" s="9" t="s">
        <v>1485</v>
      </c>
      <c r="AA3" s="9" t="s">
        <v>1614</v>
      </c>
      <c r="AB3" s="9" t="s">
        <v>2436</v>
      </c>
      <c r="AC3" s="9" t="s">
        <v>1719</v>
      </c>
      <c r="AD3" s="9" t="s">
        <v>2437</v>
      </c>
      <c r="AE3" s="9" t="s">
        <v>2436</v>
      </c>
      <c r="AF3" s="9" t="s">
        <v>1976</v>
      </c>
      <c r="AG3" s="9" t="s">
        <v>2071</v>
      </c>
      <c r="AH3" s="9" t="s">
        <v>2155</v>
      </c>
      <c r="AI3" s="9" t="s">
        <v>2170</v>
      </c>
      <c r="AJ3" s="9" t="s">
        <v>2438</v>
      </c>
      <c r="AL3" s="9" t="s">
        <v>2239</v>
      </c>
      <c r="AM3" s="9" t="s">
        <v>2244</v>
      </c>
      <c r="AN3" s="9" t="s">
        <v>2439</v>
      </c>
      <c r="AO3" s="9" t="s">
        <v>2258</v>
      </c>
      <c r="AP3" s="9" t="s">
        <v>2265</v>
      </c>
    </row>
    <row r="4" spans="1:42" x14ac:dyDescent="0.35">
      <c r="A4">
        <v>3</v>
      </c>
      <c r="B4" s="9" t="s">
        <v>41</v>
      </c>
      <c r="C4" s="76">
        <v>2022</v>
      </c>
      <c r="D4" s="9" t="s">
        <v>37</v>
      </c>
      <c r="E4" s="9" t="s">
        <v>42</v>
      </c>
      <c r="H4" s="9" t="s">
        <v>338</v>
      </c>
      <c r="I4" s="9"/>
      <c r="J4" s="9" t="s">
        <v>42</v>
      </c>
      <c r="K4" s="9" t="s">
        <v>293</v>
      </c>
      <c r="M4" s="9" t="s">
        <v>343</v>
      </c>
      <c r="N4" s="9" t="s">
        <v>436</v>
      </c>
      <c r="O4" s="9" t="s">
        <v>682</v>
      </c>
      <c r="P4" s="9" t="s">
        <v>737</v>
      </c>
      <c r="Q4" s="9" t="s">
        <v>2440</v>
      </c>
      <c r="R4" s="9" t="s">
        <v>855</v>
      </c>
      <c r="S4" s="9" t="s">
        <v>2436</v>
      </c>
      <c r="T4" s="9" t="s">
        <v>967</v>
      </c>
      <c r="U4" s="9" t="s">
        <v>1200</v>
      </c>
      <c r="V4" s="9" t="s">
        <v>1261</v>
      </c>
      <c r="W4" s="9" t="s">
        <v>1336</v>
      </c>
      <c r="X4" s="9" t="s">
        <v>1367</v>
      </c>
      <c r="Y4" s="9" t="s">
        <v>1428</v>
      </c>
      <c r="Z4" s="9" t="s">
        <v>1487</v>
      </c>
      <c r="AA4" s="9" t="s">
        <v>1616</v>
      </c>
      <c r="AB4" s="9" t="s">
        <v>1697</v>
      </c>
      <c r="AC4" s="9" t="s">
        <v>2441</v>
      </c>
      <c r="AD4" s="9" t="s">
        <v>2435</v>
      </c>
      <c r="AE4" s="9" t="s">
        <v>1925</v>
      </c>
      <c r="AF4" s="9" t="s">
        <v>1978</v>
      </c>
      <c r="AG4" s="9" t="s">
        <v>2073</v>
      </c>
      <c r="AH4" s="9" t="s">
        <v>2157</v>
      </c>
      <c r="AI4" s="9" t="s">
        <v>2172</v>
      </c>
      <c r="AJ4" s="9" t="s">
        <v>2211</v>
      </c>
      <c r="AM4" s="9"/>
      <c r="AN4" s="9" t="s">
        <v>2251</v>
      </c>
      <c r="AO4" s="9" t="s">
        <v>2260</v>
      </c>
      <c r="AP4" s="9" t="s">
        <v>2267</v>
      </c>
    </row>
    <row r="5" spans="1:42" x14ac:dyDescent="0.35">
      <c r="A5">
        <v>4</v>
      </c>
      <c r="B5" s="9" t="s">
        <v>43</v>
      </c>
      <c r="C5" s="76">
        <v>2022</v>
      </c>
      <c r="D5" s="9" t="s">
        <v>37</v>
      </c>
      <c r="E5" s="9" t="s">
        <v>44</v>
      </c>
      <c r="H5" s="9" t="s">
        <v>431</v>
      </c>
      <c r="I5" s="9"/>
      <c r="J5" s="9" t="s">
        <v>44</v>
      </c>
      <c r="K5" s="9" t="s">
        <v>2442</v>
      </c>
      <c r="M5" s="9" t="s">
        <v>345</v>
      </c>
      <c r="N5" s="9" t="s">
        <v>438</v>
      </c>
      <c r="O5" s="9" t="s">
        <v>684</v>
      </c>
      <c r="P5" s="9" t="s">
        <v>739</v>
      </c>
      <c r="Q5" s="9" t="s">
        <v>2441</v>
      </c>
      <c r="R5" s="9" t="s">
        <v>857</v>
      </c>
      <c r="S5" s="9" t="s">
        <v>908</v>
      </c>
      <c r="T5" s="9" t="s">
        <v>969</v>
      </c>
      <c r="U5" s="9" t="s">
        <v>1202</v>
      </c>
      <c r="V5" s="9" t="s">
        <v>1263</v>
      </c>
      <c r="W5" s="9" t="s">
        <v>1338</v>
      </c>
      <c r="X5" s="9" t="s">
        <v>1369</v>
      </c>
      <c r="Y5" s="9" t="s">
        <v>1430</v>
      </c>
      <c r="Z5" s="9" t="s">
        <v>1489</v>
      </c>
      <c r="AA5" s="9" t="s">
        <v>1618</v>
      </c>
      <c r="AB5" s="9" t="s">
        <v>1699</v>
      </c>
      <c r="AC5" s="9" t="s">
        <v>1723</v>
      </c>
      <c r="AD5" s="9" t="s">
        <v>1752</v>
      </c>
      <c r="AE5" s="9" t="s">
        <v>1927</v>
      </c>
      <c r="AF5" s="9" t="s">
        <v>1980</v>
      </c>
      <c r="AG5" s="9" t="s">
        <v>2075</v>
      </c>
      <c r="AH5" s="9" t="s">
        <v>2159</v>
      </c>
      <c r="AI5" s="9" t="s">
        <v>2174</v>
      </c>
      <c r="AJ5" s="9" t="s">
        <v>2213</v>
      </c>
      <c r="AM5" s="9"/>
      <c r="AN5" s="9" t="s">
        <v>2443</v>
      </c>
    </row>
    <row r="6" spans="1:42" x14ac:dyDescent="0.35">
      <c r="A6">
        <v>5</v>
      </c>
      <c r="B6" s="9" t="s">
        <v>45</v>
      </c>
      <c r="C6" s="76">
        <v>2022</v>
      </c>
      <c r="D6" s="9" t="s">
        <v>37</v>
      </c>
      <c r="E6" s="9" t="s">
        <v>46</v>
      </c>
      <c r="H6" s="9" t="s">
        <v>677</v>
      </c>
      <c r="I6" s="9"/>
      <c r="J6" s="9" t="s">
        <v>46</v>
      </c>
      <c r="K6" s="9" t="s">
        <v>297</v>
      </c>
      <c r="M6" s="9" t="s">
        <v>347</v>
      </c>
      <c r="N6" s="9" t="s">
        <v>2444</v>
      </c>
      <c r="O6" s="9" t="s">
        <v>686</v>
      </c>
      <c r="P6" s="9" t="s">
        <v>741</v>
      </c>
      <c r="Q6" s="9" t="s">
        <v>2445</v>
      </c>
      <c r="R6" s="9" t="s">
        <v>859</v>
      </c>
      <c r="S6" s="9" t="s">
        <v>910</v>
      </c>
      <c r="T6" s="9" t="s">
        <v>971</v>
      </c>
      <c r="U6" s="9" t="s">
        <v>1204</v>
      </c>
      <c r="V6" s="9" t="s">
        <v>1265</v>
      </c>
      <c r="W6" s="9" t="s">
        <v>1340</v>
      </c>
      <c r="X6" s="9" t="s">
        <v>1371</v>
      </c>
      <c r="Y6" s="9" t="s">
        <v>1432</v>
      </c>
      <c r="Z6" s="9" t="s">
        <v>2446</v>
      </c>
      <c r="AA6" s="9" t="s">
        <v>1620</v>
      </c>
      <c r="AB6" s="9" t="s">
        <v>2447</v>
      </c>
      <c r="AC6" s="9" t="s">
        <v>1725</v>
      </c>
      <c r="AD6" s="9" t="s">
        <v>2448</v>
      </c>
      <c r="AE6" s="9" t="s">
        <v>1929</v>
      </c>
      <c r="AF6" s="9" t="s">
        <v>1982</v>
      </c>
      <c r="AG6" s="9" t="s">
        <v>2440</v>
      </c>
      <c r="AH6" s="9" t="s">
        <v>2161</v>
      </c>
      <c r="AI6" s="9" t="s">
        <v>2176</v>
      </c>
      <c r="AJ6" s="9" t="s">
        <v>2215</v>
      </c>
    </row>
    <row r="7" spans="1:42" x14ac:dyDescent="0.35">
      <c r="A7">
        <v>6</v>
      </c>
      <c r="B7" s="9" t="s">
        <v>47</v>
      </c>
      <c r="C7" s="76">
        <v>2022</v>
      </c>
      <c r="D7" s="9" t="s">
        <v>37</v>
      </c>
      <c r="E7" s="9" t="s">
        <v>48</v>
      </c>
      <c r="H7" s="9" t="s">
        <v>732</v>
      </c>
      <c r="I7" s="9"/>
      <c r="J7" s="9" t="s">
        <v>48</v>
      </c>
      <c r="K7" s="9" t="s">
        <v>299</v>
      </c>
      <c r="M7" s="9" t="s">
        <v>349</v>
      </c>
      <c r="N7" s="9" t="s">
        <v>442</v>
      </c>
      <c r="O7" s="9" t="s">
        <v>688</v>
      </c>
      <c r="P7" s="9" t="s">
        <v>743</v>
      </c>
      <c r="Q7" s="9" t="s">
        <v>776</v>
      </c>
      <c r="R7" s="9" t="s">
        <v>861</v>
      </c>
      <c r="S7" s="9" t="s">
        <v>2449</v>
      </c>
      <c r="T7" s="9" t="s">
        <v>973</v>
      </c>
      <c r="U7" s="9" t="s">
        <v>2450</v>
      </c>
      <c r="V7" s="9" t="s">
        <v>1267</v>
      </c>
      <c r="W7" s="9" t="s">
        <v>1342</v>
      </c>
      <c r="X7" s="9" t="s">
        <v>1373</v>
      </c>
      <c r="Y7" s="9" t="s">
        <v>1434</v>
      </c>
      <c r="Z7" s="9" t="s">
        <v>1493</v>
      </c>
      <c r="AA7" s="9" t="s">
        <v>1622</v>
      </c>
      <c r="AB7" s="9" t="s">
        <v>1703</v>
      </c>
      <c r="AC7" s="9" t="s">
        <v>1727</v>
      </c>
      <c r="AD7" s="9" t="s">
        <v>1756</v>
      </c>
      <c r="AE7" s="9" t="s">
        <v>1931</v>
      </c>
      <c r="AF7" s="9" t="s">
        <v>2451</v>
      </c>
      <c r="AG7" s="9" t="s">
        <v>2445</v>
      </c>
      <c r="AH7" s="9" t="s">
        <v>2163</v>
      </c>
      <c r="AI7" s="9" t="s">
        <v>2178</v>
      </c>
      <c r="AJ7" s="9" t="s">
        <v>2217</v>
      </c>
    </row>
    <row r="8" spans="1:42" x14ac:dyDescent="0.35">
      <c r="A8">
        <v>7</v>
      </c>
      <c r="B8" s="9" t="s">
        <v>49</v>
      </c>
      <c r="C8" s="76">
        <v>2022</v>
      </c>
      <c r="D8" s="9" t="s">
        <v>37</v>
      </c>
      <c r="E8" s="9" t="s">
        <v>50</v>
      </c>
      <c r="H8" s="9" t="s">
        <v>765</v>
      </c>
      <c r="I8" s="9"/>
      <c r="J8" s="9" t="s">
        <v>50</v>
      </c>
      <c r="K8" s="9" t="s">
        <v>301</v>
      </c>
      <c r="M8" s="9" t="s">
        <v>351</v>
      </c>
      <c r="N8" s="9" t="s">
        <v>444</v>
      </c>
      <c r="O8" s="9" t="s">
        <v>690</v>
      </c>
      <c r="P8" s="9" t="s">
        <v>745</v>
      </c>
      <c r="Q8" s="9" t="s">
        <v>778</v>
      </c>
      <c r="R8" s="9" t="s">
        <v>863</v>
      </c>
      <c r="S8" s="9" t="s">
        <v>914</v>
      </c>
      <c r="T8" s="9" t="s">
        <v>975</v>
      </c>
      <c r="U8" s="9" t="s">
        <v>2452</v>
      </c>
      <c r="V8" s="9" t="s">
        <v>1269</v>
      </c>
      <c r="W8" s="9" t="s">
        <v>1344</v>
      </c>
      <c r="X8" s="9" t="s">
        <v>1375</v>
      </c>
      <c r="Y8" s="9" t="s">
        <v>1436</v>
      </c>
      <c r="Z8" s="9" t="s">
        <v>2444</v>
      </c>
      <c r="AA8" s="9" t="s">
        <v>1624</v>
      </c>
      <c r="AB8" s="9" t="s">
        <v>1705</v>
      </c>
      <c r="AC8" s="9" t="s">
        <v>1729</v>
      </c>
      <c r="AD8" s="9" t="s">
        <v>1758</v>
      </c>
      <c r="AE8" s="9" t="s">
        <v>1933</v>
      </c>
      <c r="AF8" s="9" t="s">
        <v>1986</v>
      </c>
      <c r="AG8" s="9" t="s">
        <v>2081</v>
      </c>
      <c r="AH8" s="9" t="s">
        <v>2165</v>
      </c>
      <c r="AI8" s="9" t="s">
        <v>2180</v>
      </c>
      <c r="AJ8" s="9" t="s">
        <v>2219</v>
      </c>
    </row>
    <row r="9" spans="1:42" x14ac:dyDescent="0.35">
      <c r="A9">
        <v>8</v>
      </c>
      <c r="B9" s="9" t="s">
        <v>51</v>
      </c>
      <c r="C9" s="76">
        <v>2022</v>
      </c>
      <c r="D9" s="9" t="s">
        <v>37</v>
      </c>
      <c r="E9" s="9" t="s">
        <v>52</v>
      </c>
      <c r="H9" s="9" t="s">
        <v>850</v>
      </c>
      <c r="I9" s="9"/>
      <c r="J9" s="9" t="s">
        <v>52</v>
      </c>
      <c r="K9" s="9" t="s">
        <v>303</v>
      </c>
      <c r="M9" s="9" t="s">
        <v>2439</v>
      </c>
      <c r="N9" s="9" t="s">
        <v>446</v>
      </c>
      <c r="O9" s="9" t="s">
        <v>692</v>
      </c>
      <c r="P9" s="9" t="s">
        <v>747</v>
      </c>
      <c r="Q9" s="9" t="s">
        <v>780</v>
      </c>
      <c r="R9" s="9" t="s">
        <v>865</v>
      </c>
      <c r="S9" s="9" t="s">
        <v>916</v>
      </c>
      <c r="T9" s="9" t="s">
        <v>977</v>
      </c>
      <c r="U9" s="9" t="s">
        <v>1210</v>
      </c>
      <c r="V9" s="9" t="s">
        <v>1271</v>
      </c>
      <c r="W9" s="9" t="s">
        <v>1346</v>
      </c>
      <c r="X9" s="9" t="s">
        <v>2453</v>
      </c>
      <c r="Y9" s="9" t="s">
        <v>1438</v>
      </c>
      <c r="Z9" s="9" t="s">
        <v>1497</v>
      </c>
      <c r="AA9" s="9" t="s">
        <v>1626</v>
      </c>
      <c r="AB9" s="9" t="s">
        <v>1707</v>
      </c>
      <c r="AC9" s="9" t="s">
        <v>1731</v>
      </c>
      <c r="AD9" s="9" t="s">
        <v>2454</v>
      </c>
      <c r="AE9" s="9" t="s">
        <v>1935</v>
      </c>
      <c r="AF9" s="9" t="s">
        <v>1988</v>
      </c>
      <c r="AG9" s="9" t="s">
        <v>2083</v>
      </c>
      <c r="AI9" s="9" t="s">
        <v>2182</v>
      </c>
      <c r="AJ9" s="9" t="s">
        <v>2221</v>
      </c>
    </row>
    <row r="10" spans="1:42" x14ac:dyDescent="0.35">
      <c r="A10">
        <v>9</v>
      </c>
      <c r="B10" s="9" t="s">
        <v>53</v>
      </c>
      <c r="C10" s="76">
        <v>2022</v>
      </c>
      <c r="D10" s="9" t="s">
        <v>37</v>
      </c>
      <c r="E10" s="9" t="s">
        <v>54</v>
      </c>
      <c r="H10" s="9" t="s">
        <v>901</v>
      </c>
      <c r="I10" s="9"/>
      <c r="J10" s="9" t="s">
        <v>54</v>
      </c>
      <c r="K10" s="9" t="s">
        <v>305</v>
      </c>
      <c r="M10" s="9" t="s">
        <v>355</v>
      </c>
      <c r="N10" s="9" t="s">
        <v>431</v>
      </c>
      <c r="O10" s="9" t="s">
        <v>694</v>
      </c>
      <c r="P10" s="9" t="s">
        <v>749</v>
      </c>
      <c r="Q10" s="9" t="s">
        <v>782</v>
      </c>
      <c r="R10" s="9" t="s">
        <v>867</v>
      </c>
      <c r="S10" s="9" t="s">
        <v>918</v>
      </c>
      <c r="T10" s="9" t="s">
        <v>2455</v>
      </c>
      <c r="U10" s="9" t="s">
        <v>1212</v>
      </c>
      <c r="V10" s="9" t="s">
        <v>1273</v>
      </c>
      <c r="W10" s="9" t="s">
        <v>1348</v>
      </c>
      <c r="X10" s="9" t="s">
        <v>1379</v>
      </c>
      <c r="Y10" s="9" t="s">
        <v>1440</v>
      </c>
      <c r="Z10" s="9" t="s">
        <v>2456</v>
      </c>
      <c r="AA10" s="9" t="s">
        <v>1628</v>
      </c>
      <c r="AB10" s="9" t="s">
        <v>1709</v>
      </c>
      <c r="AC10" s="9" t="s">
        <v>1733</v>
      </c>
      <c r="AD10" s="9" t="s">
        <v>2445</v>
      </c>
      <c r="AE10" s="9" t="s">
        <v>1937</v>
      </c>
      <c r="AF10" s="9" t="s">
        <v>1990</v>
      </c>
      <c r="AG10" s="9" t="s">
        <v>2085</v>
      </c>
      <c r="AI10" s="9" t="s">
        <v>2184</v>
      </c>
      <c r="AJ10" s="9" t="s">
        <v>2457</v>
      </c>
    </row>
    <row r="11" spans="1:42" x14ac:dyDescent="0.35">
      <c r="A11">
        <v>10</v>
      </c>
      <c r="B11" s="9" t="s">
        <v>55</v>
      </c>
      <c r="C11" s="76">
        <v>2022</v>
      </c>
      <c r="D11" s="9" t="s">
        <v>37</v>
      </c>
      <c r="E11" s="9" t="s">
        <v>56</v>
      </c>
      <c r="H11" s="9" t="s">
        <v>962</v>
      </c>
      <c r="I11" s="9"/>
      <c r="J11" s="9" t="s">
        <v>56</v>
      </c>
      <c r="K11" s="9" t="s">
        <v>307</v>
      </c>
      <c r="M11" s="9" t="s">
        <v>357</v>
      </c>
      <c r="N11" s="9" t="s">
        <v>2458</v>
      </c>
      <c r="O11" s="9" t="s">
        <v>696</v>
      </c>
      <c r="P11" s="9" t="s">
        <v>751</v>
      </c>
      <c r="Q11" s="9" t="s">
        <v>784</v>
      </c>
      <c r="R11" s="9" t="s">
        <v>869</v>
      </c>
      <c r="S11" s="9" t="s">
        <v>920</v>
      </c>
      <c r="T11" s="9" t="s">
        <v>981</v>
      </c>
      <c r="U11" s="9" t="s">
        <v>1214</v>
      </c>
      <c r="V11" s="9" t="s">
        <v>1275</v>
      </c>
      <c r="W11" s="9" t="s">
        <v>1350</v>
      </c>
      <c r="X11" s="9" t="s">
        <v>1381</v>
      </c>
      <c r="Y11" s="9" t="s">
        <v>1442</v>
      </c>
      <c r="Z11" s="9" t="s">
        <v>1501</v>
      </c>
      <c r="AA11" s="9" t="s">
        <v>1630</v>
      </c>
      <c r="AB11" s="9" t="s">
        <v>1711</v>
      </c>
      <c r="AC11" s="9" t="s">
        <v>1735</v>
      </c>
      <c r="AD11" s="9" t="s">
        <v>2455</v>
      </c>
      <c r="AE11" s="9" t="s">
        <v>1939</v>
      </c>
      <c r="AF11" s="9" t="s">
        <v>1992</v>
      </c>
      <c r="AG11" s="9" t="s">
        <v>2087</v>
      </c>
      <c r="AI11" s="9" t="s">
        <v>2186</v>
      </c>
      <c r="AJ11" s="9" t="s">
        <v>2459</v>
      </c>
    </row>
    <row r="12" spans="1:42" x14ac:dyDescent="0.35">
      <c r="A12">
        <v>11</v>
      </c>
      <c r="B12" s="9" t="s">
        <v>57</v>
      </c>
      <c r="C12" s="76">
        <v>2022</v>
      </c>
      <c r="D12" s="9" t="s">
        <v>37</v>
      </c>
      <c r="E12" s="9" t="s">
        <v>58</v>
      </c>
      <c r="H12" s="9" t="s">
        <v>1195</v>
      </c>
      <c r="I12" s="9"/>
      <c r="J12" s="9" t="s">
        <v>58</v>
      </c>
      <c r="K12" s="9" t="s">
        <v>309</v>
      </c>
      <c r="M12" s="9" t="s">
        <v>2447</v>
      </c>
      <c r="N12" s="9" t="s">
        <v>2436</v>
      </c>
      <c r="O12" s="9" t="s">
        <v>698</v>
      </c>
      <c r="P12" s="9" t="s">
        <v>2460</v>
      </c>
      <c r="Q12" s="9" t="s">
        <v>2461</v>
      </c>
      <c r="R12" s="9" t="s">
        <v>871</v>
      </c>
      <c r="S12" s="9" t="s">
        <v>922</v>
      </c>
      <c r="T12" s="9" t="s">
        <v>983</v>
      </c>
      <c r="U12" s="9" t="s">
        <v>1216</v>
      </c>
      <c r="V12" s="9" t="s">
        <v>1277</v>
      </c>
      <c r="W12" s="9" t="s">
        <v>1352</v>
      </c>
      <c r="X12" s="9" t="s">
        <v>1383</v>
      </c>
      <c r="Y12" s="9" t="s">
        <v>1444</v>
      </c>
      <c r="Z12" s="9" t="s">
        <v>1503</v>
      </c>
      <c r="AA12" s="9" t="s">
        <v>1632</v>
      </c>
      <c r="AB12" s="9" t="s">
        <v>1713</v>
      </c>
      <c r="AC12" s="9" t="s">
        <v>2462</v>
      </c>
      <c r="AD12" s="9" t="s">
        <v>1766</v>
      </c>
      <c r="AE12" s="9" t="s">
        <v>1941</v>
      </c>
      <c r="AF12" s="9" t="s">
        <v>1994</v>
      </c>
      <c r="AG12" s="9" t="s">
        <v>2089</v>
      </c>
      <c r="AI12" s="9" t="s">
        <v>2188</v>
      </c>
      <c r="AJ12" s="9" t="s">
        <v>2463</v>
      </c>
      <c r="AK12" s="9"/>
    </row>
    <row r="13" spans="1:42" x14ac:dyDescent="0.35">
      <c r="A13">
        <v>12</v>
      </c>
      <c r="B13" s="9" t="s">
        <v>59</v>
      </c>
      <c r="C13" s="76">
        <v>2022</v>
      </c>
      <c r="D13" s="9" t="s">
        <v>37</v>
      </c>
      <c r="E13" s="9" t="s">
        <v>60</v>
      </c>
      <c r="H13" s="9" t="s">
        <v>1256</v>
      </c>
      <c r="I13" s="9"/>
      <c r="J13" s="9" t="s">
        <v>60</v>
      </c>
      <c r="K13" s="9" t="s">
        <v>311</v>
      </c>
      <c r="M13" s="9" t="s">
        <v>361</v>
      </c>
      <c r="N13" s="9" t="s">
        <v>453</v>
      </c>
      <c r="O13" s="9" t="s">
        <v>700</v>
      </c>
      <c r="P13" s="9" t="s">
        <v>755</v>
      </c>
      <c r="Q13" s="9" t="s">
        <v>2433</v>
      </c>
      <c r="R13" s="9" t="s">
        <v>873</v>
      </c>
      <c r="S13" s="9" t="s">
        <v>924</v>
      </c>
      <c r="T13" s="9" t="s">
        <v>985</v>
      </c>
      <c r="U13" s="9" t="s">
        <v>1218</v>
      </c>
      <c r="V13" s="9" t="s">
        <v>1279</v>
      </c>
      <c r="W13" s="9" t="s">
        <v>1354</v>
      </c>
      <c r="X13" s="9" t="s">
        <v>1385</v>
      </c>
      <c r="Y13" s="9" t="s">
        <v>2464</v>
      </c>
      <c r="Z13" s="9" t="s">
        <v>2447</v>
      </c>
      <c r="AA13" s="9" t="s">
        <v>1634</v>
      </c>
      <c r="AB13" s="9" t="s">
        <v>1715</v>
      </c>
      <c r="AC13" s="9" t="s">
        <v>1739</v>
      </c>
      <c r="AD13" s="9" t="s">
        <v>1768</v>
      </c>
      <c r="AE13" s="9" t="s">
        <v>1943</v>
      </c>
      <c r="AF13" s="9" t="s">
        <v>1996</v>
      </c>
      <c r="AG13" s="9" t="s">
        <v>2442</v>
      </c>
      <c r="AI13" s="9" t="s">
        <v>2190</v>
      </c>
      <c r="AJ13" s="9" t="s">
        <v>2229</v>
      </c>
      <c r="AK13" s="9"/>
    </row>
    <row r="14" spans="1:42" x14ac:dyDescent="0.35">
      <c r="A14">
        <v>13</v>
      </c>
      <c r="B14" s="9" t="s">
        <v>61</v>
      </c>
      <c r="C14" s="76">
        <v>2022</v>
      </c>
      <c r="D14" s="9" t="s">
        <v>37</v>
      </c>
      <c r="E14" s="9" t="s">
        <v>62</v>
      </c>
      <c r="H14" s="9" t="s">
        <v>2412</v>
      </c>
      <c r="I14" s="9"/>
      <c r="J14" s="9" t="s">
        <v>62</v>
      </c>
      <c r="K14" s="9" t="s">
        <v>313</v>
      </c>
      <c r="M14" s="9" t="s">
        <v>363</v>
      </c>
      <c r="N14" s="9" t="s">
        <v>2465</v>
      </c>
      <c r="O14" s="9" t="s">
        <v>702</v>
      </c>
      <c r="P14" s="9" t="s">
        <v>757</v>
      </c>
      <c r="Q14" s="9" t="s">
        <v>790</v>
      </c>
      <c r="R14" s="9" t="s">
        <v>875</v>
      </c>
      <c r="S14" s="9" t="s">
        <v>926</v>
      </c>
      <c r="T14" s="9" t="s">
        <v>987</v>
      </c>
      <c r="U14" s="9" t="s">
        <v>1220</v>
      </c>
      <c r="V14" s="9" t="s">
        <v>2466</v>
      </c>
      <c r="W14" s="9" t="s">
        <v>1356</v>
      </c>
      <c r="X14" s="9" t="s">
        <v>2467</v>
      </c>
      <c r="Y14" s="9" t="s">
        <v>2467</v>
      </c>
      <c r="Z14" s="9" t="s">
        <v>1507</v>
      </c>
      <c r="AA14" s="9" t="s">
        <v>1636</v>
      </c>
      <c r="AC14" s="9" t="s">
        <v>1741</v>
      </c>
      <c r="AD14" s="9" t="s">
        <v>1770</v>
      </c>
      <c r="AE14" s="9" t="s">
        <v>1945</v>
      </c>
      <c r="AF14" s="9" t="s">
        <v>1998</v>
      </c>
      <c r="AG14" s="9" t="s">
        <v>2093</v>
      </c>
      <c r="AI14" s="9" t="s">
        <v>2468</v>
      </c>
      <c r="AJ14" s="9" t="s">
        <v>2231</v>
      </c>
      <c r="AK14" s="9"/>
    </row>
    <row r="15" spans="1:42" x14ac:dyDescent="0.35">
      <c r="A15">
        <v>14</v>
      </c>
      <c r="B15" s="9" t="s">
        <v>63</v>
      </c>
      <c r="C15" s="76">
        <v>2022</v>
      </c>
      <c r="D15" s="9" t="s">
        <v>37</v>
      </c>
      <c r="E15" s="9" t="s">
        <v>64</v>
      </c>
      <c r="H15" s="9" t="s">
        <v>1362</v>
      </c>
      <c r="I15" s="9"/>
      <c r="J15" s="9" t="s">
        <v>64</v>
      </c>
      <c r="K15" s="9" t="s">
        <v>315</v>
      </c>
      <c r="M15" s="9" t="s">
        <v>2469</v>
      </c>
      <c r="N15" s="9" t="s">
        <v>457</v>
      </c>
      <c r="O15" s="9" t="s">
        <v>704</v>
      </c>
      <c r="P15" s="9" t="s">
        <v>759</v>
      </c>
      <c r="Q15" s="9" t="s">
        <v>792</v>
      </c>
      <c r="R15" s="9" t="s">
        <v>877</v>
      </c>
      <c r="S15" s="9" t="s">
        <v>928</v>
      </c>
      <c r="T15" s="9" t="s">
        <v>989</v>
      </c>
      <c r="U15" s="9" t="s">
        <v>1222</v>
      </c>
      <c r="V15" s="9" t="s">
        <v>1283</v>
      </c>
      <c r="W15" s="9" t="s">
        <v>1358</v>
      </c>
      <c r="X15" s="9" t="s">
        <v>1389</v>
      </c>
      <c r="Y15" s="9" t="s">
        <v>1450</v>
      </c>
      <c r="Z15" s="9" t="s">
        <v>1509</v>
      </c>
      <c r="AA15" s="9" t="s">
        <v>1638</v>
      </c>
      <c r="AC15" s="9" t="s">
        <v>2470</v>
      </c>
      <c r="AD15" s="9" t="s">
        <v>1772</v>
      </c>
      <c r="AE15" s="9" t="s">
        <v>1947</v>
      </c>
      <c r="AF15" s="9" t="s">
        <v>2000</v>
      </c>
      <c r="AG15" s="9" t="s">
        <v>2095</v>
      </c>
      <c r="AI15" s="9" t="s">
        <v>2194</v>
      </c>
      <c r="AJ15" s="9"/>
      <c r="AK15" s="9"/>
    </row>
    <row r="16" spans="1:42" x14ac:dyDescent="0.35">
      <c r="A16">
        <v>15</v>
      </c>
      <c r="B16" s="9" t="s">
        <v>65</v>
      </c>
      <c r="C16" s="76">
        <v>2022</v>
      </c>
      <c r="D16" s="9" t="s">
        <v>37</v>
      </c>
      <c r="E16" s="9" t="s">
        <v>2440</v>
      </c>
      <c r="H16" s="9" t="s">
        <v>1423</v>
      </c>
      <c r="I16" s="9"/>
      <c r="J16" s="9" t="s">
        <v>2440</v>
      </c>
      <c r="K16" s="9" t="s">
        <v>317</v>
      </c>
      <c r="M16" s="9" t="s">
        <v>2471</v>
      </c>
      <c r="N16" s="9" t="s">
        <v>459</v>
      </c>
      <c r="O16" s="9" t="s">
        <v>706</v>
      </c>
      <c r="P16" s="9" t="s">
        <v>761</v>
      </c>
      <c r="Q16" s="9" t="s">
        <v>794</v>
      </c>
      <c r="R16" s="9" t="s">
        <v>879</v>
      </c>
      <c r="S16" s="9" t="s">
        <v>930</v>
      </c>
      <c r="T16" s="9" t="s">
        <v>991</v>
      </c>
      <c r="U16" s="9" t="s">
        <v>1224</v>
      </c>
      <c r="V16" s="9" t="s">
        <v>1285</v>
      </c>
      <c r="W16" s="9" t="s">
        <v>2472</v>
      </c>
      <c r="X16" s="9" t="s">
        <v>1391</v>
      </c>
      <c r="Y16" s="9" t="s">
        <v>1452</v>
      </c>
      <c r="Z16" s="9" t="s">
        <v>1511</v>
      </c>
      <c r="AA16" s="9" t="s">
        <v>1640</v>
      </c>
      <c r="AD16" s="9" t="s">
        <v>1774</v>
      </c>
      <c r="AE16" s="9" t="s">
        <v>1949</v>
      </c>
      <c r="AF16" s="9" t="s">
        <v>2002</v>
      </c>
      <c r="AG16" s="9" t="s">
        <v>2097</v>
      </c>
      <c r="AI16" s="9" t="s">
        <v>2196</v>
      </c>
      <c r="AJ16" s="9"/>
      <c r="AK16" s="9"/>
    </row>
    <row r="17" spans="1:37" x14ac:dyDescent="0.35">
      <c r="A17">
        <v>16</v>
      </c>
      <c r="B17" s="9" t="s">
        <v>67</v>
      </c>
      <c r="C17" s="76">
        <v>2022</v>
      </c>
      <c r="D17" s="9" t="s">
        <v>37</v>
      </c>
      <c r="E17" s="9" t="s">
        <v>2473</v>
      </c>
      <c r="H17" s="9" t="s">
        <v>1482</v>
      </c>
      <c r="I17" s="9"/>
      <c r="J17" s="9" t="s">
        <v>2473</v>
      </c>
      <c r="K17" s="9" t="s">
        <v>319</v>
      </c>
      <c r="M17" s="9" t="s">
        <v>369</v>
      </c>
      <c r="N17" s="9" t="s">
        <v>461</v>
      </c>
      <c r="O17" s="9" t="s">
        <v>708</v>
      </c>
      <c r="P17" s="9" t="s">
        <v>2474</v>
      </c>
      <c r="Q17" s="9" t="s">
        <v>796</v>
      </c>
      <c r="R17" s="9" t="s">
        <v>881</v>
      </c>
      <c r="S17" s="9" t="s">
        <v>932</v>
      </c>
      <c r="T17" s="9" t="s">
        <v>993</v>
      </c>
      <c r="U17" s="9" t="s">
        <v>1226</v>
      </c>
      <c r="V17" s="9" t="s">
        <v>1287</v>
      </c>
      <c r="W17" s="9"/>
      <c r="X17" s="9" t="s">
        <v>1393</v>
      </c>
      <c r="Y17" s="9" t="s">
        <v>1454</v>
      </c>
      <c r="Z17" s="9" t="s">
        <v>1513</v>
      </c>
      <c r="AA17" s="9" t="s">
        <v>1642</v>
      </c>
      <c r="AD17" s="9" t="s">
        <v>1776</v>
      </c>
      <c r="AE17" s="9" t="s">
        <v>1951</v>
      </c>
      <c r="AF17" s="9" t="s">
        <v>2004</v>
      </c>
      <c r="AG17" s="9" t="s">
        <v>2099</v>
      </c>
      <c r="AI17" s="9" t="s">
        <v>2198</v>
      </c>
      <c r="AJ17" s="9"/>
      <c r="AK17" s="9"/>
    </row>
    <row r="18" spans="1:37" x14ac:dyDescent="0.35">
      <c r="A18">
        <v>17</v>
      </c>
      <c r="B18" s="9" t="s">
        <v>69</v>
      </c>
      <c r="C18" s="76">
        <v>2022</v>
      </c>
      <c r="D18" s="9" t="s">
        <v>37</v>
      </c>
      <c r="E18" s="9" t="s">
        <v>2448</v>
      </c>
      <c r="H18" s="9" t="s">
        <v>2405</v>
      </c>
      <c r="I18" s="9"/>
      <c r="J18" s="9" t="s">
        <v>2448</v>
      </c>
      <c r="K18" s="9" t="s">
        <v>2468</v>
      </c>
      <c r="M18" s="9" t="s">
        <v>371</v>
      </c>
      <c r="N18" s="9" t="s">
        <v>463</v>
      </c>
      <c r="O18" s="9" t="s">
        <v>2475</v>
      </c>
      <c r="P18" s="9"/>
      <c r="Q18" s="9" t="s">
        <v>798</v>
      </c>
      <c r="R18" s="9" t="s">
        <v>883</v>
      </c>
      <c r="S18" s="9" t="s">
        <v>934</v>
      </c>
      <c r="T18" s="9" t="s">
        <v>995</v>
      </c>
      <c r="U18" s="9" t="s">
        <v>1228</v>
      </c>
      <c r="V18" s="9" t="s">
        <v>1289</v>
      </c>
      <c r="W18" s="9"/>
      <c r="X18" s="9" t="s">
        <v>1395</v>
      </c>
      <c r="Y18" s="9" t="s">
        <v>1456</v>
      </c>
      <c r="Z18" s="9" t="s">
        <v>1515</v>
      </c>
      <c r="AA18" s="9" t="s">
        <v>1644</v>
      </c>
      <c r="AD18" s="9" t="s">
        <v>1778</v>
      </c>
      <c r="AE18" s="9" t="s">
        <v>1953</v>
      </c>
      <c r="AF18" s="9" t="s">
        <v>2006</v>
      </c>
      <c r="AG18" s="9" t="s">
        <v>2101</v>
      </c>
      <c r="AI18" s="9" t="s">
        <v>2200</v>
      </c>
      <c r="AJ18" s="9"/>
      <c r="AK18" s="9"/>
    </row>
    <row r="19" spans="1:37" x14ac:dyDescent="0.35">
      <c r="A19">
        <v>18</v>
      </c>
      <c r="B19" s="9" t="s">
        <v>71</v>
      </c>
      <c r="C19" s="76">
        <v>2022</v>
      </c>
      <c r="D19" s="9" t="s">
        <v>37</v>
      </c>
      <c r="E19" s="9" t="s">
        <v>72</v>
      </c>
      <c r="H19" s="9" t="s">
        <v>1692</v>
      </c>
      <c r="I19" s="9"/>
      <c r="J19" s="9" t="s">
        <v>72</v>
      </c>
      <c r="K19" s="9" t="s">
        <v>323</v>
      </c>
      <c r="M19" s="9" t="s">
        <v>373</v>
      </c>
      <c r="N19" s="9" t="s">
        <v>465</v>
      </c>
      <c r="O19" s="9" t="s">
        <v>712</v>
      </c>
      <c r="P19" s="9"/>
      <c r="Q19" s="9" t="s">
        <v>2476</v>
      </c>
      <c r="R19" s="9" t="s">
        <v>885</v>
      </c>
      <c r="S19" s="9" t="s">
        <v>936</v>
      </c>
      <c r="T19" s="9" t="s">
        <v>997</v>
      </c>
      <c r="U19" s="9" t="s">
        <v>1230</v>
      </c>
      <c r="V19" s="9" t="s">
        <v>1291</v>
      </c>
      <c r="W19" s="9"/>
      <c r="X19" s="9" t="s">
        <v>1397</v>
      </c>
      <c r="Y19" s="9" t="s">
        <v>1458</v>
      </c>
      <c r="Z19" s="9" t="s">
        <v>2477</v>
      </c>
      <c r="AA19" s="9" t="s">
        <v>1646</v>
      </c>
      <c r="AD19" s="9" t="s">
        <v>2478</v>
      </c>
      <c r="AE19" s="9" t="s">
        <v>1955</v>
      </c>
      <c r="AF19" s="9" t="s">
        <v>2008</v>
      </c>
      <c r="AG19" s="9" t="s">
        <v>2103</v>
      </c>
      <c r="AI19" s="9" t="s">
        <v>2202</v>
      </c>
      <c r="AJ19" s="9"/>
      <c r="AK19" s="9"/>
    </row>
    <row r="20" spans="1:37" x14ac:dyDescent="0.35">
      <c r="A20">
        <v>19</v>
      </c>
      <c r="B20" s="9" t="s">
        <v>73</v>
      </c>
      <c r="C20" s="76">
        <v>2022</v>
      </c>
      <c r="D20" s="9" t="s">
        <v>37</v>
      </c>
      <c r="E20" s="9" t="s">
        <v>74</v>
      </c>
      <c r="H20" s="9" t="s">
        <v>716</v>
      </c>
      <c r="I20" s="9"/>
      <c r="J20" s="9" t="s">
        <v>74</v>
      </c>
      <c r="K20" s="9" t="s">
        <v>325</v>
      </c>
      <c r="M20" s="9" t="s">
        <v>375</v>
      </c>
      <c r="N20" s="9" t="s">
        <v>467</v>
      </c>
      <c r="O20" s="9" t="s">
        <v>2479</v>
      </c>
      <c r="P20" s="9"/>
      <c r="Q20" s="9" t="s">
        <v>802</v>
      </c>
      <c r="R20" s="9" t="s">
        <v>887</v>
      </c>
      <c r="S20" s="9" t="s">
        <v>938</v>
      </c>
      <c r="T20" s="9" t="s">
        <v>999</v>
      </c>
      <c r="U20" s="9" t="s">
        <v>1232</v>
      </c>
      <c r="V20" s="9" t="s">
        <v>1293</v>
      </c>
      <c r="W20" s="9"/>
      <c r="X20" s="9" t="s">
        <v>1399</v>
      </c>
      <c r="Y20" s="9" t="s">
        <v>1460</v>
      </c>
      <c r="Z20" s="9" t="s">
        <v>1519</v>
      </c>
      <c r="AA20" s="9" t="s">
        <v>1648</v>
      </c>
      <c r="AD20" s="9" t="s">
        <v>1782</v>
      </c>
      <c r="AE20" s="9" t="s">
        <v>1957</v>
      </c>
      <c r="AF20" s="9" t="s">
        <v>2010</v>
      </c>
      <c r="AG20" s="9" t="s">
        <v>2105</v>
      </c>
      <c r="AI20" s="9" t="s">
        <v>2472</v>
      </c>
      <c r="AJ20" s="9"/>
      <c r="AK20" s="9"/>
    </row>
    <row r="21" spans="1:37" x14ac:dyDescent="0.35">
      <c r="A21">
        <v>20</v>
      </c>
      <c r="B21" s="9" t="s">
        <v>75</v>
      </c>
      <c r="C21" s="76">
        <v>2022</v>
      </c>
      <c r="D21" s="9" t="s">
        <v>37</v>
      </c>
      <c r="E21" s="9" t="s">
        <v>76</v>
      </c>
      <c r="H21" s="9" t="s">
        <v>1745</v>
      </c>
      <c r="I21" s="9"/>
      <c r="J21" s="9" t="s">
        <v>76</v>
      </c>
      <c r="K21" s="9" t="s">
        <v>327</v>
      </c>
      <c r="M21" s="9" t="s">
        <v>377</v>
      </c>
      <c r="N21" s="9" t="s">
        <v>469</v>
      </c>
      <c r="O21" s="9" t="s">
        <v>716</v>
      </c>
      <c r="P21" s="9"/>
      <c r="Q21" s="9" t="s">
        <v>804</v>
      </c>
      <c r="R21" s="9" t="s">
        <v>889</v>
      </c>
      <c r="S21" s="9" t="s">
        <v>940</v>
      </c>
      <c r="T21" s="9" t="s">
        <v>1001</v>
      </c>
      <c r="U21" s="9" t="s">
        <v>1234</v>
      </c>
      <c r="V21" s="9" t="s">
        <v>1295</v>
      </c>
      <c r="W21" s="9"/>
      <c r="X21" s="9" t="s">
        <v>1401</v>
      </c>
      <c r="Y21" s="9" t="s">
        <v>1462</v>
      </c>
      <c r="Z21" s="9" t="s">
        <v>1521</v>
      </c>
      <c r="AA21" s="9" t="s">
        <v>1650</v>
      </c>
      <c r="AD21" s="9" t="s">
        <v>1784</v>
      </c>
      <c r="AE21" s="9" t="s">
        <v>1959</v>
      </c>
      <c r="AF21" s="9" t="s">
        <v>2469</v>
      </c>
      <c r="AG21" s="9" t="s">
        <v>2107</v>
      </c>
      <c r="AJ21" s="9"/>
      <c r="AK21" s="9"/>
    </row>
    <row r="22" spans="1:37" x14ac:dyDescent="0.35">
      <c r="A22">
        <v>21</v>
      </c>
      <c r="B22" s="9" t="s">
        <v>77</v>
      </c>
      <c r="C22" s="76">
        <v>2022</v>
      </c>
      <c r="D22" s="9" t="s">
        <v>37</v>
      </c>
      <c r="E22" s="9" t="s">
        <v>2454</v>
      </c>
      <c r="H22" s="9" t="s">
        <v>1920</v>
      </c>
      <c r="I22" s="9"/>
      <c r="J22" s="9" t="s">
        <v>2454</v>
      </c>
      <c r="K22" s="9" t="s">
        <v>329</v>
      </c>
      <c r="M22" s="9" t="s">
        <v>379</v>
      </c>
      <c r="N22" s="9" t="s">
        <v>471</v>
      </c>
      <c r="O22" s="9" t="s">
        <v>2480</v>
      </c>
      <c r="P22" s="9"/>
      <c r="Q22" s="9" t="s">
        <v>806</v>
      </c>
      <c r="R22" s="9" t="s">
        <v>2481</v>
      </c>
      <c r="S22" s="9" t="s">
        <v>942</v>
      </c>
      <c r="T22" s="9" t="s">
        <v>1003</v>
      </c>
      <c r="U22" s="9" t="s">
        <v>1236</v>
      </c>
      <c r="V22" s="9" t="s">
        <v>1297</v>
      </c>
      <c r="W22" s="9"/>
      <c r="X22" s="9" t="s">
        <v>1403</v>
      </c>
      <c r="Y22" s="9" t="s">
        <v>1464</v>
      </c>
      <c r="Z22" s="9" t="s">
        <v>2461</v>
      </c>
      <c r="AA22" s="9" t="s">
        <v>1652</v>
      </c>
      <c r="AD22" s="9" t="s">
        <v>2482</v>
      </c>
      <c r="AE22" s="9" t="s">
        <v>1961</v>
      </c>
      <c r="AF22" s="9" t="s">
        <v>2014</v>
      </c>
      <c r="AG22" s="9" t="s">
        <v>2109</v>
      </c>
      <c r="AJ22" s="9"/>
      <c r="AK22" s="9"/>
    </row>
    <row r="23" spans="1:37" x14ac:dyDescent="0.35">
      <c r="A23">
        <v>22</v>
      </c>
      <c r="B23" s="9" t="s">
        <v>79</v>
      </c>
      <c r="C23" s="76">
        <v>2022</v>
      </c>
      <c r="D23" s="9" t="s">
        <v>37</v>
      </c>
      <c r="E23" s="9" t="s">
        <v>80</v>
      </c>
      <c r="H23" s="9" t="s">
        <v>1973</v>
      </c>
      <c r="I23" s="9"/>
      <c r="J23" s="9" t="s">
        <v>80</v>
      </c>
      <c r="K23" s="9" t="s">
        <v>331</v>
      </c>
      <c r="M23" s="9" t="s">
        <v>381</v>
      </c>
      <c r="N23" s="9" t="s">
        <v>2483</v>
      </c>
      <c r="O23" s="9" t="s">
        <v>720</v>
      </c>
      <c r="P23" s="9"/>
      <c r="Q23" s="9" t="s">
        <v>2484</v>
      </c>
      <c r="R23" s="9" t="s">
        <v>893</v>
      </c>
      <c r="S23" s="9" t="s">
        <v>944</v>
      </c>
      <c r="T23" s="9" t="s">
        <v>1005</v>
      </c>
      <c r="U23" s="9" t="s">
        <v>1238</v>
      </c>
      <c r="V23" s="9" t="s">
        <v>1299</v>
      </c>
      <c r="W23" s="9"/>
      <c r="X23" s="9" t="s">
        <v>2480</v>
      </c>
      <c r="Y23" s="9" t="s">
        <v>1466</v>
      </c>
      <c r="Z23" s="9" t="s">
        <v>1525</v>
      </c>
      <c r="AA23" s="9" t="s">
        <v>1654</v>
      </c>
      <c r="AD23" s="9" t="s">
        <v>1788</v>
      </c>
      <c r="AE23" s="9" t="s">
        <v>2485</v>
      </c>
      <c r="AF23" s="9" t="s">
        <v>2016</v>
      </c>
      <c r="AG23" s="9" t="s">
        <v>2111</v>
      </c>
      <c r="AJ23" s="9"/>
      <c r="AK23" s="9"/>
    </row>
    <row r="24" spans="1:37" x14ac:dyDescent="0.35">
      <c r="A24">
        <v>23</v>
      </c>
      <c r="B24" s="9" t="s">
        <v>81</v>
      </c>
      <c r="C24" s="76">
        <v>2022</v>
      </c>
      <c r="D24" s="9" t="s">
        <v>37</v>
      </c>
      <c r="E24" s="9" t="s">
        <v>2458</v>
      </c>
      <c r="H24" s="9" t="s">
        <v>2396</v>
      </c>
      <c r="I24" s="9"/>
      <c r="J24" s="9" t="s">
        <v>2458</v>
      </c>
      <c r="K24" s="9" t="s">
        <v>333</v>
      </c>
      <c r="M24" s="9" t="s">
        <v>2484</v>
      </c>
      <c r="N24" s="9" t="s">
        <v>475</v>
      </c>
      <c r="O24" s="9" t="s">
        <v>2486</v>
      </c>
      <c r="P24" s="9"/>
      <c r="Q24" s="9" t="s">
        <v>810</v>
      </c>
      <c r="R24" s="9" t="s">
        <v>895</v>
      </c>
      <c r="S24" s="9" t="s">
        <v>946</v>
      </c>
      <c r="T24" s="9" t="s">
        <v>1007</v>
      </c>
      <c r="U24" s="9" t="s">
        <v>1240</v>
      </c>
      <c r="V24" s="9" t="s">
        <v>2475</v>
      </c>
      <c r="W24" s="9"/>
      <c r="X24" s="9" t="s">
        <v>1407</v>
      </c>
      <c r="Y24" s="9" t="s">
        <v>2460</v>
      </c>
      <c r="Z24" s="9" t="s">
        <v>1527</v>
      </c>
      <c r="AA24" s="9" t="s">
        <v>1656</v>
      </c>
      <c r="AD24" s="9" t="s">
        <v>1790</v>
      </c>
      <c r="AE24" s="9" t="s">
        <v>1965</v>
      </c>
      <c r="AF24" s="9" t="s">
        <v>2018</v>
      </c>
      <c r="AG24" s="9" t="s">
        <v>2113</v>
      </c>
      <c r="AJ24" s="9"/>
      <c r="AK24" s="9"/>
    </row>
    <row r="25" spans="1:37" x14ac:dyDescent="0.35">
      <c r="A25">
        <v>24</v>
      </c>
      <c r="B25" s="9" t="s">
        <v>83</v>
      </c>
      <c r="C25" s="76">
        <v>2022</v>
      </c>
      <c r="D25" s="9" t="s">
        <v>37</v>
      </c>
      <c r="E25" s="9" t="s">
        <v>84</v>
      </c>
      <c r="H25" s="9" t="s">
        <v>2153</v>
      </c>
      <c r="I25" s="9"/>
      <c r="J25" s="9" t="s">
        <v>84</v>
      </c>
      <c r="M25" s="9" t="s">
        <v>385</v>
      </c>
      <c r="N25" s="9" t="s">
        <v>477</v>
      </c>
      <c r="O25" s="9" t="s">
        <v>724</v>
      </c>
      <c r="P25" s="9"/>
      <c r="Q25" s="9" t="s">
        <v>2487</v>
      </c>
      <c r="R25" s="9" t="s">
        <v>2488</v>
      </c>
      <c r="S25" s="9" t="s">
        <v>948</v>
      </c>
      <c r="T25" s="9" t="s">
        <v>2489</v>
      </c>
      <c r="U25" s="9" t="s">
        <v>1242</v>
      </c>
      <c r="V25" s="9" t="s">
        <v>1303</v>
      </c>
      <c r="W25" s="9"/>
      <c r="X25" s="9" t="s">
        <v>1409</v>
      </c>
      <c r="Y25" s="9" t="s">
        <v>2490</v>
      </c>
      <c r="Z25" s="9" t="s">
        <v>1529</v>
      </c>
      <c r="AA25" s="9" t="s">
        <v>1658</v>
      </c>
      <c r="AD25" s="9" t="s">
        <v>1792</v>
      </c>
      <c r="AE25" s="9" t="s">
        <v>2491</v>
      </c>
      <c r="AF25" s="9" t="s">
        <v>2020</v>
      </c>
      <c r="AG25" s="9" t="s">
        <v>2492</v>
      </c>
      <c r="AJ25" s="9"/>
      <c r="AK25" s="9"/>
    </row>
    <row r="26" spans="1:37" x14ac:dyDescent="0.35">
      <c r="A26">
        <v>25</v>
      </c>
      <c r="B26" s="9" t="s">
        <v>85</v>
      </c>
      <c r="C26" s="76">
        <v>2022</v>
      </c>
      <c r="D26" s="9" t="s">
        <v>37</v>
      </c>
      <c r="E26" s="9" t="s">
        <v>86</v>
      </c>
      <c r="H26" s="9" t="s">
        <v>2167</v>
      </c>
      <c r="I26" s="9"/>
      <c r="J26" s="9" t="s">
        <v>86</v>
      </c>
      <c r="M26" s="9" t="s">
        <v>387</v>
      </c>
      <c r="N26" s="9" t="s">
        <v>479</v>
      </c>
      <c r="O26" s="9" t="s">
        <v>726</v>
      </c>
      <c r="P26" s="9"/>
      <c r="Q26" s="9" t="s">
        <v>814</v>
      </c>
      <c r="R26" s="9" t="s">
        <v>899</v>
      </c>
      <c r="S26" s="9" t="s">
        <v>2493</v>
      </c>
      <c r="T26" s="9" t="s">
        <v>1011</v>
      </c>
      <c r="U26" s="9" t="s">
        <v>2479</v>
      </c>
      <c r="V26" s="9" t="s">
        <v>1305</v>
      </c>
      <c r="W26" s="9"/>
      <c r="X26" s="9" t="s">
        <v>1411</v>
      </c>
      <c r="Y26" s="9" t="s">
        <v>1472</v>
      </c>
      <c r="Z26" s="9" t="s">
        <v>1531</v>
      </c>
      <c r="AA26" s="9" t="s">
        <v>1660</v>
      </c>
      <c r="AD26" s="9" t="s">
        <v>1794</v>
      </c>
      <c r="AE26" s="9" t="s">
        <v>1969</v>
      </c>
      <c r="AF26" s="9" t="s">
        <v>2022</v>
      </c>
      <c r="AG26" s="9" t="s">
        <v>2494</v>
      </c>
      <c r="AJ26" s="9"/>
    </row>
    <row r="27" spans="1:37" x14ac:dyDescent="0.35">
      <c r="A27">
        <v>26</v>
      </c>
      <c r="B27" s="9" t="s">
        <v>87</v>
      </c>
      <c r="C27" s="76">
        <v>2022</v>
      </c>
      <c r="D27" s="9" t="s">
        <v>37</v>
      </c>
      <c r="E27" s="9" t="s">
        <v>88</v>
      </c>
      <c r="H27" s="9" t="s">
        <v>2206</v>
      </c>
      <c r="I27" s="9"/>
      <c r="J27" s="9" t="s">
        <v>88</v>
      </c>
      <c r="M27" s="9" t="s">
        <v>389</v>
      </c>
      <c r="N27" s="9" t="s">
        <v>481</v>
      </c>
      <c r="O27" s="9" t="s">
        <v>728</v>
      </c>
      <c r="P27" s="9"/>
      <c r="Q27" s="9" t="s">
        <v>816</v>
      </c>
      <c r="R27" s="9"/>
      <c r="S27" s="9" t="s">
        <v>952</v>
      </c>
      <c r="T27" s="9" t="s">
        <v>1013</v>
      </c>
      <c r="U27" s="9" t="s">
        <v>1246</v>
      </c>
      <c r="V27" s="9" t="s">
        <v>1307</v>
      </c>
      <c r="W27" s="9"/>
      <c r="X27" s="9" t="s">
        <v>1413</v>
      </c>
      <c r="Y27" s="9" t="s">
        <v>1474</v>
      </c>
      <c r="Z27" s="9" t="s">
        <v>1533</v>
      </c>
      <c r="AA27" s="9" t="s">
        <v>1662</v>
      </c>
      <c r="AD27" s="9" t="s">
        <v>1796</v>
      </c>
      <c r="AE27" s="9" t="s">
        <v>1971</v>
      </c>
      <c r="AF27" s="9" t="s">
        <v>2024</v>
      </c>
      <c r="AG27" s="9" t="s">
        <v>2119</v>
      </c>
      <c r="AJ27" s="9"/>
    </row>
    <row r="28" spans="1:37" x14ac:dyDescent="0.35">
      <c r="A28">
        <v>27</v>
      </c>
      <c r="B28" s="9" t="s">
        <v>89</v>
      </c>
      <c r="C28" s="76">
        <v>2022</v>
      </c>
      <c r="D28" s="9" t="s">
        <v>37</v>
      </c>
      <c r="E28" s="9" t="s">
        <v>2465</v>
      </c>
      <c r="H28" s="9" t="s">
        <v>2233</v>
      </c>
      <c r="I28" s="9"/>
      <c r="J28" s="9" t="s">
        <v>2465</v>
      </c>
      <c r="M28" s="9" t="s">
        <v>391</v>
      </c>
      <c r="N28" s="9" t="s">
        <v>483</v>
      </c>
      <c r="O28" s="9" t="s">
        <v>730</v>
      </c>
      <c r="P28" s="9"/>
      <c r="Q28" s="9" t="s">
        <v>818</v>
      </c>
      <c r="R28" s="9"/>
      <c r="S28" s="9" t="s">
        <v>954</v>
      </c>
      <c r="T28" s="9" t="s">
        <v>1015</v>
      </c>
      <c r="U28" s="9" t="s">
        <v>1248</v>
      </c>
      <c r="V28" s="9" t="s">
        <v>1309</v>
      </c>
      <c r="W28" s="9"/>
      <c r="X28" s="9" t="s">
        <v>1415</v>
      </c>
      <c r="Y28" s="9" t="s">
        <v>1476</v>
      </c>
      <c r="Z28" s="9" t="s">
        <v>1535</v>
      </c>
      <c r="AA28" s="9" t="s">
        <v>1664</v>
      </c>
      <c r="AD28" s="9" t="s">
        <v>1798</v>
      </c>
      <c r="AF28" s="9" t="s">
        <v>2026</v>
      </c>
      <c r="AG28" s="9" t="s">
        <v>2121</v>
      </c>
      <c r="AJ28" s="9"/>
    </row>
    <row r="29" spans="1:37" x14ac:dyDescent="0.35">
      <c r="A29">
        <v>28</v>
      </c>
      <c r="B29" s="9" t="s">
        <v>91</v>
      </c>
      <c r="C29" s="76">
        <v>2022</v>
      </c>
      <c r="D29" s="9" t="s">
        <v>37</v>
      </c>
      <c r="E29" s="9" t="s">
        <v>92</v>
      </c>
      <c r="H29" s="9" t="s">
        <v>2236</v>
      </c>
      <c r="I29" s="9"/>
      <c r="J29" s="9" t="s">
        <v>92</v>
      </c>
      <c r="M29" s="9" t="s">
        <v>393</v>
      </c>
      <c r="N29" s="9" t="s">
        <v>485</v>
      </c>
      <c r="P29" s="9"/>
      <c r="Q29" s="9" t="s">
        <v>820</v>
      </c>
      <c r="R29" s="9"/>
      <c r="S29" s="9" t="s">
        <v>956</v>
      </c>
      <c r="T29" s="9" t="s">
        <v>1017</v>
      </c>
      <c r="U29" s="9" t="s">
        <v>1250</v>
      </c>
      <c r="V29" s="9" t="s">
        <v>1311</v>
      </c>
      <c r="W29" s="9"/>
      <c r="X29" s="9" t="s">
        <v>1417</v>
      </c>
      <c r="Y29" s="9" t="s">
        <v>2488</v>
      </c>
      <c r="Z29" s="9" t="s">
        <v>1537</v>
      </c>
      <c r="AA29" s="9" t="s">
        <v>1666</v>
      </c>
      <c r="AD29" s="9" t="s">
        <v>2489</v>
      </c>
      <c r="AF29" s="9" t="s">
        <v>2028</v>
      </c>
      <c r="AG29" s="9" t="s">
        <v>2123</v>
      </c>
      <c r="AJ29" s="9"/>
    </row>
    <row r="30" spans="1:37" x14ac:dyDescent="0.35">
      <c r="A30">
        <v>29</v>
      </c>
      <c r="B30" s="9" t="s">
        <v>93</v>
      </c>
      <c r="C30" s="76">
        <v>2022</v>
      </c>
      <c r="D30" s="9" t="s">
        <v>37</v>
      </c>
      <c r="E30" s="9" t="s">
        <v>94</v>
      </c>
      <c r="H30" s="9" t="s">
        <v>2241</v>
      </c>
      <c r="I30" s="9"/>
      <c r="J30" s="9" t="s">
        <v>94</v>
      </c>
      <c r="M30" s="9" t="s">
        <v>395</v>
      </c>
      <c r="N30" s="9" t="s">
        <v>487</v>
      </c>
      <c r="P30" s="9"/>
      <c r="Q30" s="9" t="s">
        <v>822</v>
      </c>
      <c r="R30" s="9"/>
      <c r="S30" s="9" t="s">
        <v>958</v>
      </c>
      <c r="T30" s="9" t="s">
        <v>1019</v>
      </c>
      <c r="U30" s="9" t="s">
        <v>1252</v>
      </c>
      <c r="V30" s="9" t="s">
        <v>2495</v>
      </c>
      <c r="W30" s="9"/>
      <c r="X30" s="9" t="s">
        <v>1419</v>
      </c>
      <c r="Y30" s="9" t="s">
        <v>1480</v>
      </c>
      <c r="Z30" s="9" t="s">
        <v>1539</v>
      </c>
      <c r="AA30" s="9" t="s">
        <v>1668</v>
      </c>
      <c r="AD30" s="9" t="s">
        <v>1802</v>
      </c>
      <c r="AF30" s="9" t="s">
        <v>2030</v>
      </c>
      <c r="AG30" s="9" t="s">
        <v>2490</v>
      </c>
    </row>
    <row r="31" spans="1:37" x14ac:dyDescent="0.35">
      <c r="A31">
        <v>30</v>
      </c>
      <c r="B31" s="9" t="s">
        <v>95</v>
      </c>
      <c r="C31" s="76">
        <v>2022</v>
      </c>
      <c r="D31" s="9" t="s">
        <v>37</v>
      </c>
      <c r="E31" s="9" t="s">
        <v>96</v>
      </c>
      <c r="H31" s="9" t="s">
        <v>2246</v>
      </c>
      <c r="I31" s="9"/>
      <c r="J31" s="9" t="s">
        <v>96</v>
      </c>
      <c r="M31" s="9" t="s">
        <v>397</v>
      </c>
      <c r="N31" s="9" t="s">
        <v>489</v>
      </c>
      <c r="P31" s="9"/>
      <c r="Q31" s="9" t="s">
        <v>824</v>
      </c>
      <c r="R31" s="9"/>
      <c r="S31" s="9" t="s">
        <v>960</v>
      </c>
      <c r="T31" s="9" t="s">
        <v>1021</v>
      </c>
      <c r="U31" s="9" t="s">
        <v>1254</v>
      </c>
      <c r="V31" s="9" t="s">
        <v>1315</v>
      </c>
      <c r="W31" s="9"/>
      <c r="X31" s="9" t="s">
        <v>1421</v>
      </c>
      <c r="Z31" s="9" t="s">
        <v>1541</v>
      </c>
      <c r="AA31" s="9" t="s">
        <v>1670</v>
      </c>
      <c r="AD31" s="9" t="s">
        <v>1804</v>
      </c>
      <c r="AF31" s="9" t="s">
        <v>2032</v>
      </c>
      <c r="AG31" s="9" t="s">
        <v>2127</v>
      </c>
    </row>
    <row r="32" spans="1:37" x14ac:dyDescent="0.35">
      <c r="A32">
        <v>31</v>
      </c>
      <c r="B32" s="9" t="s">
        <v>97</v>
      </c>
      <c r="C32" s="76">
        <v>2022</v>
      </c>
      <c r="D32" s="9" t="s">
        <v>37</v>
      </c>
      <c r="E32" s="9" t="s">
        <v>98</v>
      </c>
      <c r="H32" s="9" t="s">
        <v>2255</v>
      </c>
      <c r="I32" s="9"/>
      <c r="J32" s="9" t="s">
        <v>98</v>
      </c>
      <c r="M32" s="9" t="s">
        <v>2496</v>
      </c>
      <c r="N32" s="9" t="s">
        <v>491</v>
      </c>
      <c r="P32" s="9"/>
      <c r="Q32" s="9" t="s">
        <v>826</v>
      </c>
      <c r="R32" s="9"/>
      <c r="T32" s="9" t="s">
        <v>1023</v>
      </c>
      <c r="V32" s="9" t="s">
        <v>1317</v>
      </c>
      <c r="W32" s="9"/>
      <c r="Z32" s="9" t="s">
        <v>1543</v>
      </c>
      <c r="AA32" s="9" t="s">
        <v>1672</v>
      </c>
      <c r="AD32" s="9" t="s">
        <v>1806</v>
      </c>
      <c r="AF32" s="9" t="s">
        <v>2034</v>
      </c>
      <c r="AG32" s="9" t="s">
        <v>2129</v>
      </c>
    </row>
    <row r="33" spans="1:33" x14ac:dyDescent="0.35">
      <c r="A33">
        <v>32</v>
      </c>
      <c r="B33" s="9" t="s">
        <v>99</v>
      </c>
      <c r="C33" s="76">
        <v>2022</v>
      </c>
      <c r="D33" s="9" t="s">
        <v>37</v>
      </c>
      <c r="E33" s="9" t="s">
        <v>100</v>
      </c>
      <c r="H33" s="9" t="s">
        <v>2262</v>
      </c>
      <c r="I33" s="9"/>
      <c r="J33" s="9" t="s">
        <v>100</v>
      </c>
      <c r="M33" s="9" t="s">
        <v>401</v>
      </c>
      <c r="N33" s="9" t="s">
        <v>493</v>
      </c>
      <c r="P33" s="9"/>
      <c r="Q33" s="9" t="s">
        <v>828</v>
      </c>
      <c r="R33" s="9"/>
      <c r="T33" s="9" t="s">
        <v>1025</v>
      </c>
      <c r="V33" s="9" t="s">
        <v>1319</v>
      </c>
      <c r="W33" s="9"/>
      <c r="Z33" s="9" t="s">
        <v>1545</v>
      </c>
      <c r="AA33" s="9" t="s">
        <v>2497</v>
      </c>
      <c r="AD33" s="9" t="s">
        <v>1808</v>
      </c>
      <c r="AF33" s="9" t="s">
        <v>2036</v>
      </c>
      <c r="AG33" s="9" t="s">
        <v>2485</v>
      </c>
    </row>
    <row r="34" spans="1:33" x14ac:dyDescent="0.35">
      <c r="A34">
        <v>33</v>
      </c>
      <c r="B34" s="9" t="s">
        <v>101</v>
      </c>
      <c r="C34" s="76">
        <v>2022</v>
      </c>
      <c r="D34" s="9" t="s">
        <v>37</v>
      </c>
      <c r="E34" s="9" t="s">
        <v>102</v>
      </c>
      <c r="I34" s="9"/>
      <c r="J34" s="9" t="s">
        <v>102</v>
      </c>
      <c r="M34" s="9" t="s">
        <v>403</v>
      </c>
      <c r="N34" s="9" t="s">
        <v>495</v>
      </c>
      <c r="P34" s="9"/>
      <c r="Q34" s="9" t="s">
        <v>2498</v>
      </c>
      <c r="R34" s="9"/>
      <c r="T34" s="9" t="s">
        <v>1027</v>
      </c>
      <c r="V34" s="9" t="s">
        <v>1321</v>
      </c>
      <c r="W34" s="9"/>
      <c r="Z34" s="9" t="s">
        <v>2492</v>
      </c>
      <c r="AA34" s="9" t="s">
        <v>2463</v>
      </c>
      <c r="AD34" s="9" t="s">
        <v>1810</v>
      </c>
      <c r="AF34" s="9" t="s">
        <v>2038</v>
      </c>
      <c r="AG34" s="9" t="s">
        <v>2133</v>
      </c>
    </row>
    <row r="35" spans="1:33" x14ac:dyDescent="0.35">
      <c r="A35">
        <v>34</v>
      </c>
      <c r="B35" s="9" t="s">
        <v>103</v>
      </c>
      <c r="C35" s="76">
        <v>2022</v>
      </c>
      <c r="D35" s="9" t="s">
        <v>37</v>
      </c>
      <c r="E35" s="9" t="s">
        <v>104</v>
      </c>
      <c r="I35" s="9"/>
      <c r="J35" s="9" t="s">
        <v>104</v>
      </c>
      <c r="M35" s="9" t="s">
        <v>405</v>
      </c>
      <c r="N35" s="9" t="s">
        <v>497</v>
      </c>
      <c r="P35" s="9"/>
      <c r="Q35" s="9" t="s">
        <v>832</v>
      </c>
      <c r="R35" s="9"/>
      <c r="T35" s="9" t="s">
        <v>1029</v>
      </c>
      <c r="V35" s="9" t="s">
        <v>1323</v>
      </c>
      <c r="W35" s="9"/>
      <c r="Z35" s="9" t="s">
        <v>1549</v>
      </c>
      <c r="AA35" s="9" t="s">
        <v>1678</v>
      </c>
      <c r="AD35" s="9" t="s">
        <v>1812</v>
      </c>
      <c r="AF35" s="9" t="s">
        <v>2040</v>
      </c>
      <c r="AG35" s="9" t="s">
        <v>2135</v>
      </c>
    </row>
    <row r="36" spans="1:33" x14ac:dyDescent="0.35">
      <c r="A36">
        <v>35</v>
      </c>
      <c r="B36" s="9" t="s">
        <v>105</v>
      </c>
      <c r="C36" s="76">
        <v>2022</v>
      </c>
      <c r="D36" s="9" t="s">
        <v>37</v>
      </c>
      <c r="E36" s="9" t="s">
        <v>106</v>
      </c>
      <c r="I36" s="9"/>
      <c r="J36" s="9" t="s">
        <v>106</v>
      </c>
      <c r="M36" s="9" t="s">
        <v>2499</v>
      </c>
      <c r="N36" s="9" t="s">
        <v>499</v>
      </c>
      <c r="P36" s="9"/>
      <c r="Q36" s="9" t="s">
        <v>834</v>
      </c>
      <c r="R36" s="9"/>
      <c r="T36" s="9" t="s">
        <v>1031</v>
      </c>
      <c r="V36" s="9" t="s">
        <v>1325</v>
      </c>
      <c r="W36" s="9"/>
      <c r="Z36" s="9" t="s">
        <v>1551</v>
      </c>
      <c r="AA36" s="9" t="s">
        <v>1680</v>
      </c>
      <c r="AD36" s="9" t="s">
        <v>1814</v>
      </c>
      <c r="AF36" s="9" t="s">
        <v>2042</v>
      </c>
      <c r="AG36" s="9" t="s">
        <v>2137</v>
      </c>
    </row>
    <row r="37" spans="1:33" x14ac:dyDescent="0.35">
      <c r="A37">
        <v>36</v>
      </c>
      <c r="B37" s="9" t="s">
        <v>107</v>
      </c>
      <c r="C37" s="76">
        <v>2022</v>
      </c>
      <c r="D37" s="9" t="s">
        <v>37</v>
      </c>
      <c r="E37" s="9" t="s">
        <v>108</v>
      </c>
      <c r="I37" s="9"/>
      <c r="J37" s="9" t="s">
        <v>108</v>
      </c>
      <c r="M37" s="9" t="s">
        <v>2500</v>
      </c>
      <c r="N37" s="9" t="s">
        <v>501</v>
      </c>
      <c r="P37" s="9"/>
      <c r="Q37" s="9" t="s">
        <v>2501</v>
      </c>
      <c r="R37" s="9"/>
      <c r="T37" s="9" t="s">
        <v>1033</v>
      </c>
      <c r="V37" s="9" t="s">
        <v>1327</v>
      </c>
      <c r="W37" s="9"/>
      <c r="Z37" s="9" t="s">
        <v>1553</v>
      </c>
      <c r="AA37" s="9" t="s">
        <v>1682</v>
      </c>
      <c r="AD37" s="9" t="s">
        <v>1816</v>
      </c>
      <c r="AF37" s="9" t="s">
        <v>2044</v>
      </c>
      <c r="AG37" s="9" t="s">
        <v>2139</v>
      </c>
    </row>
    <row r="38" spans="1:33" x14ac:dyDescent="0.35">
      <c r="A38">
        <v>37</v>
      </c>
      <c r="B38" s="9" t="s">
        <v>109</v>
      </c>
      <c r="C38" s="76">
        <v>2022</v>
      </c>
      <c r="D38" s="9" t="s">
        <v>37</v>
      </c>
      <c r="E38" s="9" t="s">
        <v>110</v>
      </c>
      <c r="I38" s="9"/>
      <c r="J38" s="9" t="s">
        <v>110</v>
      </c>
      <c r="M38" s="9" t="s">
        <v>411</v>
      </c>
      <c r="N38" s="9" t="s">
        <v>503</v>
      </c>
      <c r="P38" s="9"/>
      <c r="Q38" s="9" t="s">
        <v>2491</v>
      </c>
      <c r="R38" s="9"/>
      <c r="T38" s="9" t="s">
        <v>2464</v>
      </c>
      <c r="V38" s="9" t="s">
        <v>1329</v>
      </c>
      <c r="W38" s="9"/>
      <c r="Z38" s="9" t="s">
        <v>1555</v>
      </c>
      <c r="AA38" s="9" t="s">
        <v>1684</v>
      </c>
      <c r="AD38" s="9" t="s">
        <v>1818</v>
      </c>
      <c r="AF38" s="9" t="s">
        <v>2046</v>
      </c>
      <c r="AG38" s="9" t="s">
        <v>2141</v>
      </c>
    </row>
    <row r="39" spans="1:33" x14ac:dyDescent="0.35">
      <c r="A39">
        <v>38</v>
      </c>
      <c r="B39" s="9" t="s">
        <v>111</v>
      </c>
      <c r="C39" s="76">
        <v>2022</v>
      </c>
      <c r="D39" s="9" t="s">
        <v>37</v>
      </c>
      <c r="E39" s="9" t="s">
        <v>112</v>
      </c>
      <c r="I39" s="9"/>
      <c r="J39" s="9" t="s">
        <v>112</v>
      </c>
      <c r="M39" s="9" t="s">
        <v>413</v>
      </c>
      <c r="N39" s="9" t="s">
        <v>505</v>
      </c>
      <c r="P39" s="9"/>
      <c r="Q39" s="9" t="s">
        <v>840</v>
      </c>
      <c r="R39" s="9"/>
      <c r="T39" s="9" t="s">
        <v>1037</v>
      </c>
      <c r="W39" s="9"/>
      <c r="Z39" s="9" t="s">
        <v>1557</v>
      </c>
      <c r="AA39" s="9" t="s">
        <v>2502</v>
      </c>
      <c r="AD39" s="9" t="s">
        <v>2466</v>
      </c>
      <c r="AF39" s="9" t="s">
        <v>2048</v>
      </c>
      <c r="AG39" s="9" t="s">
        <v>2143</v>
      </c>
    </row>
    <row r="40" spans="1:33" x14ac:dyDescent="0.35">
      <c r="A40">
        <v>39</v>
      </c>
      <c r="B40" s="9" t="s">
        <v>113</v>
      </c>
      <c r="C40" s="76">
        <v>2022</v>
      </c>
      <c r="D40" s="9" t="s">
        <v>37</v>
      </c>
      <c r="E40" s="9" t="s">
        <v>2482</v>
      </c>
      <c r="I40" s="9"/>
      <c r="J40" s="9" t="s">
        <v>2482</v>
      </c>
      <c r="M40" s="9" t="s">
        <v>415</v>
      </c>
      <c r="N40" s="9" t="s">
        <v>507</v>
      </c>
      <c r="P40" s="9"/>
      <c r="Q40" s="9" t="s">
        <v>842</v>
      </c>
      <c r="R40" s="9"/>
      <c r="T40" s="9" t="s">
        <v>1039</v>
      </c>
      <c r="W40" s="9"/>
      <c r="Z40" s="9" t="s">
        <v>2503</v>
      </c>
      <c r="AA40" s="9" t="s">
        <v>1688</v>
      </c>
      <c r="AD40" s="9" t="s">
        <v>1822</v>
      </c>
      <c r="AF40" s="9" t="s">
        <v>2050</v>
      </c>
      <c r="AG40" s="9" t="s">
        <v>2145</v>
      </c>
    </row>
    <row r="41" spans="1:33" x14ac:dyDescent="0.35">
      <c r="A41">
        <v>40</v>
      </c>
      <c r="B41" s="9" t="s">
        <v>115</v>
      </c>
      <c r="C41" s="76">
        <v>2022</v>
      </c>
      <c r="D41" s="9" t="s">
        <v>37</v>
      </c>
      <c r="E41" s="9" t="s">
        <v>2453</v>
      </c>
      <c r="I41" s="9"/>
      <c r="J41" s="9" t="s">
        <v>2453</v>
      </c>
      <c r="M41" s="9" t="s">
        <v>417</v>
      </c>
      <c r="N41" s="9" t="s">
        <v>509</v>
      </c>
      <c r="P41" s="9"/>
      <c r="Q41" s="9" t="s">
        <v>844</v>
      </c>
      <c r="R41" s="9"/>
      <c r="T41" s="9" t="s">
        <v>1041</v>
      </c>
      <c r="W41" s="9"/>
      <c r="Z41" s="9" t="s">
        <v>2504</v>
      </c>
      <c r="AA41" s="9" t="s">
        <v>1690</v>
      </c>
      <c r="AD41" s="9" t="s">
        <v>1824</v>
      </c>
      <c r="AF41" s="9" t="s">
        <v>2052</v>
      </c>
      <c r="AG41" s="9" t="s">
        <v>2147</v>
      </c>
    </row>
    <row r="42" spans="1:33" x14ac:dyDescent="0.35">
      <c r="A42">
        <v>41</v>
      </c>
      <c r="B42" s="9" t="s">
        <v>117</v>
      </c>
      <c r="C42" s="76">
        <v>2022</v>
      </c>
      <c r="D42" s="9" t="s">
        <v>37</v>
      </c>
      <c r="E42" s="9" t="s">
        <v>118</v>
      </c>
      <c r="I42" s="9"/>
      <c r="J42" s="9" t="s">
        <v>118</v>
      </c>
      <c r="M42" s="9" t="s">
        <v>419</v>
      </c>
      <c r="N42" s="9" t="s">
        <v>511</v>
      </c>
      <c r="P42" s="9"/>
      <c r="Q42" s="9" t="s">
        <v>846</v>
      </c>
      <c r="R42" s="9"/>
      <c r="T42" s="9" t="s">
        <v>1043</v>
      </c>
      <c r="W42" s="9"/>
      <c r="Z42" s="9" t="s">
        <v>1563</v>
      </c>
      <c r="AA42" s="9"/>
      <c r="AD42" s="9" t="s">
        <v>1826</v>
      </c>
      <c r="AF42" s="9" t="s">
        <v>2505</v>
      </c>
      <c r="AG42" s="9" t="s">
        <v>2149</v>
      </c>
    </row>
    <row r="43" spans="1:33" x14ac:dyDescent="0.35">
      <c r="A43">
        <v>42</v>
      </c>
      <c r="B43" s="9" t="s">
        <v>119</v>
      </c>
      <c r="C43" s="76">
        <v>2022</v>
      </c>
      <c r="D43" s="9" t="s">
        <v>37</v>
      </c>
      <c r="E43" s="9" t="s">
        <v>120</v>
      </c>
      <c r="I43" s="9"/>
      <c r="J43" s="9" t="s">
        <v>120</v>
      </c>
      <c r="M43" s="9" t="s">
        <v>421</v>
      </c>
      <c r="N43" s="9" t="s">
        <v>513</v>
      </c>
      <c r="P43" s="9"/>
      <c r="Q43" s="9" t="s">
        <v>2506</v>
      </c>
      <c r="R43" s="9"/>
      <c r="T43" s="9" t="s">
        <v>1045</v>
      </c>
      <c r="W43" s="9"/>
      <c r="Z43" s="9" t="s">
        <v>1565</v>
      </c>
      <c r="AA43" s="9"/>
      <c r="AD43" s="9" t="s">
        <v>1828</v>
      </c>
      <c r="AF43" s="9" t="s">
        <v>2056</v>
      </c>
      <c r="AG43" s="9" t="s">
        <v>2151</v>
      </c>
    </row>
    <row r="44" spans="1:33" x14ac:dyDescent="0.35">
      <c r="A44">
        <v>43</v>
      </c>
      <c r="B44" s="9" t="s">
        <v>121</v>
      </c>
      <c r="C44" s="76">
        <v>2022</v>
      </c>
      <c r="D44" s="9" t="s">
        <v>37</v>
      </c>
      <c r="E44" s="9" t="s">
        <v>122</v>
      </c>
      <c r="I44" s="9"/>
      <c r="J44" s="9" t="s">
        <v>122</v>
      </c>
      <c r="M44" s="9" t="s">
        <v>423</v>
      </c>
      <c r="N44" s="9" t="s">
        <v>515</v>
      </c>
      <c r="P44" s="9"/>
      <c r="R44" s="9"/>
      <c r="T44" s="9" t="s">
        <v>1047</v>
      </c>
      <c r="W44" s="9"/>
      <c r="Z44" s="9" t="s">
        <v>1567</v>
      </c>
      <c r="AA44" s="9"/>
      <c r="AD44" s="9" t="s">
        <v>1830</v>
      </c>
      <c r="AF44" s="9" t="s">
        <v>2501</v>
      </c>
    </row>
    <row r="45" spans="1:33" x14ac:dyDescent="0.35">
      <c r="A45">
        <v>44</v>
      </c>
      <c r="B45" s="9" t="s">
        <v>123</v>
      </c>
      <c r="C45" s="76">
        <v>2022</v>
      </c>
      <c r="D45" s="9" t="s">
        <v>37</v>
      </c>
      <c r="E45" s="9" t="s">
        <v>124</v>
      </c>
      <c r="I45" s="9"/>
      <c r="J45" s="9" t="s">
        <v>124</v>
      </c>
      <c r="M45" s="9" t="s">
        <v>425</v>
      </c>
      <c r="N45" s="9" t="s">
        <v>517</v>
      </c>
      <c r="P45" s="9"/>
      <c r="R45" s="9"/>
      <c r="T45" s="9" t="s">
        <v>1049</v>
      </c>
      <c r="W45" s="9"/>
      <c r="Z45" s="9" t="s">
        <v>1569</v>
      </c>
      <c r="AA45" s="9"/>
      <c r="AD45" s="9" t="s">
        <v>1832</v>
      </c>
      <c r="AF45" s="9" t="s">
        <v>2060</v>
      </c>
    </row>
    <row r="46" spans="1:33" x14ac:dyDescent="0.35">
      <c r="A46">
        <v>45</v>
      </c>
      <c r="B46" s="9" t="s">
        <v>125</v>
      </c>
      <c r="C46" s="76">
        <v>2022</v>
      </c>
      <c r="D46" s="9" t="s">
        <v>37</v>
      </c>
      <c r="E46" s="9" t="s">
        <v>126</v>
      </c>
      <c r="I46" s="9"/>
      <c r="J46" s="9" t="s">
        <v>126</v>
      </c>
      <c r="M46" s="9" t="s">
        <v>2472</v>
      </c>
      <c r="N46" s="9" t="s">
        <v>519</v>
      </c>
      <c r="P46" s="9"/>
      <c r="R46" s="9"/>
      <c r="T46" s="9" t="s">
        <v>1051</v>
      </c>
      <c r="W46" s="9"/>
      <c r="Z46" s="9" t="s">
        <v>1571</v>
      </c>
      <c r="AA46" s="9"/>
      <c r="AD46" s="9" t="s">
        <v>1834</v>
      </c>
      <c r="AF46" s="9" t="s">
        <v>2062</v>
      </c>
    </row>
    <row r="47" spans="1:33" x14ac:dyDescent="0.35">
      <c r="A47">
        <v>46</v>
      </c>
      <c r="B47" s="9" t="s">
        <v>127</v>
      </c>
      <c r="C47" s="76">
        <v>2022</v>
      </c>
      <c r="D47" s="9" t="s">
        <v>37</v>
      </c>
      <c r="E47" s="9" t="s">
        <v>128</v>
      </c>
      <c r="I47" s="9"/>
      <c r="J47" s="9" t="s">
        <v>128</v>
      </c>
      <c r="M47" s="9" t="s">
        <v>429</v>
      </c>
      <c r="N47" s="9" t="s">
        <v>2507</v>
      </c>
      <c r="P47" s="9"/>
      <c r="R47" s="9"/>
      <c r="T47" s="9" t="s">
        <v>1053</v>
      </c>
      <c r="W47" s="9"/>
      <c r="Z47" s="9" t="s">
        <v>2508</v>
      </c>
      <c r="AA47" s="9"/>
      <c r="AD47" s="9" t="s">
        <v>1836</v>
      </c>
      <c r="AF47" s="9" t="s">
        <v>2064</v>
      </c>
    </row>
    <row r="48" spans="1:33" x14ac:dyDescent="0.35">
      <c r="A48">
        <v>47</v>
      </c>
      <c r="B48" s="9" t="s">
        <v>129</v>
      </c>
      <c r="C48" s="76">
        <v>2022</v>
      </c>
      <c r="D48" s="9" t="s">
        <v>37</v>
      </c>
      <c r="E48" s="9" t="s">
        <v>130</v>
      </c>
      <c r="I48" s="9"/>
      <c r="J48" s="9" t="s">
        <v>130</v>
      </c>
      <c r="N48" s="9" t="s">
        <v>523</v>
      </c>
      <c r="P48" s="9"/>
      <c r="R48" s="9"/>
      <c r="T48" s="9" t="s">
        <v>1055</v>
      </c>
      <c r="W48" s="9"/>
      <c r="Z48" s="9" t="s">
        <v>1575</v>
      </c>
      <c r="AA48" s="9"/>
      <c r="AD48" s="9" t="s">
        <v>2509</v>
      </c>
      <c r="AF48" s="9" t="s">
        <v>2506</v>
      </c>
    </row>
    <row r="49" spans="1:30" x14ac:dyDescent="0.35">
      <c r="A49">
        <v>48</v>
      </c>
      <c r="B49" s="9" t="s">
        <v>131</v>
      </c>
      <c r="C49" s="76">
        <v>2022</v>
      </c>
      <c r="D49" s="9" t="s">
        <v>37</v>
      </c>
      <c r="E49" s="9" t="s">
        <v>132</v>
      </c>
      <c r="I49" s="9"/>
      <c r="J49" s="9" t="s">
        <v>132</v>
      </c>
      <c r="N49" s="9" t="s">
        <v>525</v>
      </c>
      <c r="P49" s="9"/>
      <c r="R49" s="9"/>
      <c r="T49" s="9" t="s">
        <v>1057</v>
      </c>
      <c r="W49" s="9"/>
      <c r="Z49" s="9" t="s">
        <v>1577</v>
      </c>
      <c r="AA49" s="9"/>
      <c r="AD49" s="9" t="s">
        <v>1840</v>
      </c>
    </row>
    <row r="50" spans="1:30" x14ac:dyDescent="0.35">
      <c r="A50">
        <v>49</v>
      </c>
      <c r="B50" s="9" t="s">
        <v>133</v>
      </c>
      <c r="C50" s="76">
        <v>2022</v>
      </c>
      <c r="D50" s="9" t="s">
        <v>37</v>
      </c>
      <c r="E50" s="9" t="s">
        <v>134</v>
      </c>
      <c r="I50" s="9"/>
      <c r="J50" s="9" t="s">
        <v>134</v>
      </c>
      <c r="N50" s="9" t="s">
        <v>2494</v>
      </c>
      <c r="P50" s="9"/>
      <c r="R50" s="9"/>
      <c r="T50" s="9" t="s">
        <v>1059</v>
      </c>
      <c r="W50" s="9"/>
      <c r="Z50" s="9" t="s">
        <v>2510</v>
      </c>
      <c r="AA50" s="9"/>
      <c r="AD50" s="9" t="s">
        <v>1842</v>
      </c>
    </row>
    <row r="51" spans="1:30" x14ac:dyDescent="0.35">
      <c r="A51">
        <v>50</v>
      </c>
      <c r="B51" s="9" t="s">
        <v>135</v>
      </c>
      <c r="C51" s="76">
        <v>2022</v>
      </c>
      <c r="D51" s="9" t="s">
        <v>37</v>
      </c>
      <c r="E51" s="9" t="s">
        <v>136</v>
      </c>
      <c r="I51" s="9"/>
      <c r="J51" s="9" t="s">
        <v>136</v>
      </c>
      <c r="N51" s="9" t="s">
        <v>529</v>
      </c>
      <c r="P51" s="9"/>
      <c r="R51" s="9"/>
      <c r="T51" s="9" t="s">
        <v>1061</v>
      </c>
      <c r="W51" s="9"/>
      <c r="Z51" s="9" t="s">
        <v>1581</v>
      </c>
      <c r="AA51" s="9"/>
      <c r="AD51" s="9" t="s">
        <v>1844</v>
      </c>
    </row>
    <row r="52" spans="1:30" x14ac:dyDescent="0.35">
      <c r="A52">
        <v>51</v>
      </c>
      <c r="B52" s="9" t="s">
        <v>137</v>
      </c>
      <c r="C52" s="76">
        <v>2022</v>
      </c>
      <c r="D52" s="9" t="s">
        <v>37</v>
      </c>
      <c r="E52" s="9" t="s">
        <v>138</v>
      </c>
      <c r="I52" s="9"/>
      <c r="J52" s="9" t="s">
        <v>138</v>
      </c>
      <c r="N52" s="9" t="s">
        <v>531</v>
      </c>
      <c r="P52" s="9"/>
      <c r="R52" s="9"/>
      <c r="T52" s="9" t="s">
        <v>1063</v>
      </c>
      <c r="W52" s="9"/>
      <c r="Z52" s="9" t="s">
        <v>1583</v>
      </c>
      <c r="AA52" s="9"/>
      <c r="AD52" s="9" t="s">
        <v>1846</v>
      </c>
    </row>
    <row r="53" spans="1:30" x14ac:dyDescent="0.35">
      <c r="A53">
        <v>52</v>
      </c>
      <c r="B53" s="9" t="s">
        <v>139</v>
      </c>
      <c r="C53" s="76">
        <v>2022</v>
      </c>
      <c r="D53" s="9" t="s">
        <v>37</v>
      </c>
      <c r="E53" s="9" t="s">
        <v>140</v>
      </c>
      <c r="I53" s="9"/>
      <c r="J53" s="9" t="s">
        <v>140</v>
      </c>
      <c r="N53" s="9" t="s">
        <v>533</v>
      </c>
      <c r="P53" s="9"/>
      <c r="R53" s="9"/>
      <c r="T53" s="9" t="s">
        <v>2476</v>
      </c>
      <c r="W53" s="9"/>
      <c r="Z53" s="9" t="s">
        <v>1585</v>
      </c>
      <c r="AA53" s="9"/>
      <c r="AD53" s="9" t="s">
        <v>1848</v>
      </c>
    </row>
    <row r="54" spans="1:30" x14ac:dyDescent="0.35">
      <c r="A54">
        <v>53</v>
      </c>
      <c r="B54" s="9" t="s">
        <v>141</v>
      </c>
      <c r="C54" s="76">
        <v>2022</v>
      </c>
      <c r="D54" s="9" t="s">
        <v>37</v>
      </c>
      <c r="E54" s="9" t="s">
        <v>2464</v>
      </c>
      <c r="I54" s="9"/>
      <c r="J54" s="9" t="s">
        <v>2464</v>
      </c>
      <c r="N54" s="9" t="s">
        <v>535</v>
      </c>
      <c r="P54" s="9"/>
      <c r="R54" s="9"/>
      <c r="T54" s="9" t="s">
        <v>1067</v>
      </c>
      <c r="W54" s="9"/>
      <c r="Z54" s="9" t="s">
        <v>2511</v>
      </c>
      <c r="AA54" s="9"/>
      <c r="AD54" s="9" t="s">
        <v>1850</v>
      </c>
    </row>
    <row r="55" spans="1:30" x14ac:dyDescent="0.35">
      <c r="A55">
        <v>54</v>
      </c>
      <c r="B55" s="9" t="s">
        <v>143</v>
      </c>
      <c r="C55" s="76">
        <v>2022</v>
      </c>
      <c r="D55" s="9" t="s">
        <v>37</v>
      </c>
      <c r="E55" s="9" t="s">
        <v>2466</v>
      </c>
      <c r="I55" s="9"/>
      <c r="J55" s="9" t="s">
        <v>2466</v>
      </c>
      <c r="N55" s="9" t="s">
        <v>2443</v>
      </c>
      <c r="P55" s="9"/>
      <c r="R55" s="9"/>
      <c r="T55" s="9" t="s">
        <v>1069</v>
      </c>
      <c r="W55" s="9"/>
      <c r="Z55" s="9" t="s">
        <v>1589</v>
      </c>
      <c r="AA55" s="9"/>
      <c r="AD55" s="9" t="s">
        <v>1852</v>
      </c>
    </row>
    <row r="56" spans="1:30" x14ac:dyDescent="0.35">
      <c r="A56">
        <v>55</v>
      </c>
      <c r="B56" s="9" t="s">
        <v>145</v>
      </c>
      <c r="C56" s="76">
        <v>2022</v>
      </c>
      <c r="D56" s="9" t="s">
        <v>37</v>
      </c>
      <c r="E56" s="9" t="s">
        <v>146</v>
      </c>
      <c r="I56" s="9"/>
      <c r="J56" s="9" t="s">
        <v>146</v>
      </c>
      <c r="N56" s="9" t="s">
        <v>539</v>
      </c>
      <c r="P56" s="9"/>
      <c r="R56" s="9"/>
      <c r="T56" s="9" t="s">
        <v>2512</v>
      </c>
      <c r="W56" s="9"/>
      <c r="Z56" s="9" t="s">
        <v>2499</v>
      </c>
      <c r="AA56" s="9"/>
      <c r="AD56" s="9" t="s">
        <v>1854</v>
      </c>
    </row>
    <row r="57" spans="1:30" x14ac:dyDescent="0.35">
      <c r="A57">
        <v>56</v>
      </c>
      <c r="B57" s="9" t="s">
        <v>147</v>
      </c>
      <c r="C57" s="76">
        <v>2022</v>
      </c>
      <c r="D57" s="9" t="s">
        <v>37</v>
      </c>
      <c r="E57" s="9" t="s">
        <v>148</v>
      </c>
      <c r="I57" s="9"/>
      <c r="J57" s="9" t="s">
        <v>148</v>
      </c>
      <c r="N57" s="9" t="s">
        <v>541</v>
      </c>
      <c r="P57" s="9"/>
      <c r="R57" s="9"/>
      <c r="T57" s="9" t="s">
        <v>1073</v>
      </c>
      <c r="W57" s="9"/>
      <c r="Z57" s="9" t="s">
        <v>1593</v>
      </c>
      <c r="AA57" s="9"/>
      <c r="AD57" s="9" t="s">
        <v>1856</v>
      </c>
    </row>
    <row r="58" spans="1:30" x14ac:dyDescent="0.35">
      <c r="A58">
        <v>57</v>
      </c>
      <c r="B58" s="9" t="s">
        <v>149</v>
      </c>
      <c r="C58" s="76">
        <v>2022</v>
      </c>
      <c r="D58" s="9" t="s">
        <v>37</v>
      </c>
      <c r="E58" s="9" t="s">
        <v>150</v>
      </c>
      <c r="I58" s="9"/>
      <c r="J58" s="9" t="s">
        <v>150</v>
      </c>
      <c r="N58" s="9" t="s">
        <v>543</v>
      </c>
      <c r="P58" s="9"/>
      <c r="R58" s="9"/>
      <c r="T58" s="9" t="s">
        <v>1075</v>
      </c>
      <c r="W58" s="9"/>
      <c r="Z58" s="9" t="s">
        <v>1595</v>
      </c>
      <c r="AA58" s="9"/>
      <c r="AD58" s="9" t="s">
        <v>1858</v>
      </c>
    </row>
    <row r="59" spans="1:30" x14ac:dyDescent="0.35">
      <c r="A59">
        <v>58</v>
      </c>
      <c r="B59" s="9" t="s">
        <v>151</v>
      </c>
      <c r="C59" s="76">
        <v>2022</v>
      </c>
      <c r="D59" s="9" t="s">
        <v>37</v>
      </c>
      <c r="E59" s="9" t="s">
        <v>152</v>
      </c>
      <c r="I59" s="9"/>
      <c r="J59" s="9" t="s">
        <v>152</v>
      </c>
      <c r="N59" s="9" t="s">
        <v>545</v>
      </c>
      <c r="P59" s="9"/>
      <c r="R59" s="9"/>
      <c r="T59" s="9" t="s">
        <v>2503</v>
      </c>
      <c r="W59" s="9"/>
      <c r="Z59" s="9" t="s">
        <v>1597</v>
      </c>
      <c r="AA59" s="9"/>
      <c r="AD59" s="9" t="s">
        <v>1860</v>
      </c>
    </row>
    <row r="60" spans="1:30" x14ac:dyDescent="0.35">
      <c r="A60">
        <v>59</v>
      </c>
      <c r="B60" s="9" t="s">
        <v>153</v>
      </c>
      <c r="C60" s="76">
        <v>2022</v>
      </c>
      <c r="D60" s="9" t="s">
        <v>37</v>
      </c>
      <c r="E60" s="9" t="s">
        <v>154</v>
      </c>
      <c r="I60" s="9"/>
      <c r="J60" s="9" t="s">
        <v>154</v>
      </c>
      <c r="N60" s="9" t="s">
        <v>547</v>
      </c>
      <c r="P60" s="9"/>
      <c r="R60" s="9"/>
      <c r="T60" s="9" t="s">
        <v>2504</v>
      </c>
      <c r="W60" s="9"/>
      <c r="Z60" s="9" t="s">
        <v>1599</v>
      </c>
      <c r="AA60" s="9"/>
      <c r="AD60" s="9" t="s">
        <v>1862</v>
      </c>
    </row>
    <row r="61" spans="1:30" x14ac:dyDescent="0.35">
      <c r="A61">
        <v>60</v>
      </c>
      <c r="B61" s="9" t="s">
        <v>155</v>
      </c>
      <c r="C61" s="76">
        <v>2022</v>
      </c>
      <c r="D61" s="9" t="s">
        <v>37</v>
      </c>
      <c r="E61" s="9" t="s">
        <v>156</v>
      </c>
      <c r="I61" s="9"/>
      <c r="J61" s="9" t="s">
        <v>156</v>
      </c>
      <c r="N61" s="9" t="s">
        <v>549</v>
      </c>
      <c r="P61" s="9"/>
      <c r="R61" s="9"/>
      <c r="T61" s="9" t="s">
        <v>1081</v>
      </c>
      <c r="W61" s="9"/>
      <c r="Z61" s="9" t="s">
        <v>1601</v>
      </c>
      <c r="AA61" s="9"/>
      <c r="AD61" s="9" t="s">
        <v>1864</v>
      </c>
    </row>
    <row r="62" spans="1:30" x14ac:dyDescent="0.35">
      <c r="A62">
        <v>61</v>
      </c>
      <c r="B62" s="9" t="s">
        <v>157</v>
      </c>
      <c r="C62" s="76">
        <v>2022</v>
      </c>
      <c r="D62" s="9" t="s">
        <v>37</v>
      </c>
      <c r="E62" s="9" t="s">
        <v>158</v>
      </c>
      <c r="I62" s="9"/>
      <c r="J62" s="9" t="s">
        <v>158</v>
      </c>
      <c r="N62" s="9" t="s">
        <v>551</v>
      </c>
      <c r="P62" s="9"/>
      <c r="R62" s="9"/>
      <c r="T62" s="9" t="s">
        <v>1083</v>
      </c>
      <c r="W62" s="9"/>
      <c r="Z62" s="9" t="s">
        <v>1603</v>
      </c>
      <c r="AA62" s="9"/>
      <c r="AD62" s="9" t="s">
        <v>1866</v>
      </c>
    </row>
    <row r="63" spans="1:30" x14ac:dyDescent="0.35">
      <c r="A63">
        <v>62</v>
      </c>
      <c r="B63" s="9" t="s">
        <v>159</v>
      </c>
      <c r="C63" s="76">
        <v>2022</v>
      </c>
      <c r="D63" s="9" t="s">
        <v>37</v>
      </c>
      <c r="E63" s="9" t="s">
        <v>2507</v>
      </c>
      <c r="I63" s="9"/>
      <c r="J63" s="9" t="s">
        <v>2507</v>
      </c>
      <c r="N63" s="9" t="s">
        <v>553</v>
      </c>
      <c r="P63" s="9"/>
      <c r="R63" s="9"/>
      <c r="T63" s="9" t="s">
        <v>1085</v>
      </c>
      <c r="W63" s="9"/>
      <c r="Z63" s="9" t="s">
        <v>1605</v>
      </c>
      <c r="AA63" s="9"/>
      <c r="AD63" s="9" t="s">
        <v>1868</v>
      </c>
    </row>
    <row r="64" spans="1:30" x14ac:dyDescent="0.35">
      <c r="A64">
        <v>63</v>
      </c>
      <c r="B64" s="9" t="s">
        <v>161</v>
      </c>
      <c r="C64" s="76">
        <v>2022</v>
      </c>
      <c r="D64" s="9" t="s">
        <v>37</v>
      </c>
      <c r="E64" s="9" t="s">
        <v>162</v>
      </c>
      <c r="I64" s="9"/>
      <c r="J64" s="9" t="s">
        <v>162</v>
      </c>
      <c r="N64" s="9" t="s">
        <v>555</v>
      </c>
      <c r="P64" s="9"/>
      <c r="R64" s="9"/>
      <c r="T64" s="9" t="s">
        <v>1087</v>
      </c>
      <c r="W64" s="9"/>
      <c r="Z64" s="9" t="s">
        <v>1607</v>
      </c>
      <c r="AA64" s="9"/>
      <c r="AD64" s="9" t="s">
        <v>1870</v>
      </c>
    </row>
    <row r="65" spans="1:30" x14ac:dyDescent="0.35">
      <c r="A65">
        <v>64</v>
      </c>
      <c r="B65" s="9" t="s">
        <v>163</v>
      </c>
      <c r="C65" s="76">
        <v>2022</v>
      </c>
      <c r="D65" s="9" t="s">
        <v>37</v>
      </c>
      <c r="E65" s="9" t="s">
        <v>164</v>
      </c>
      <c r="I65" s="9"/>
      <c r="J65" s="9" t="s">
        <v>164</v>
      </c>
      <c r="N65" s="9" t="s">
        <v>557</v>
      </c>
      <c r="P65" s="9"/>
      <c r="R65" s="9"/>
      <c r="T65" s="9" t="s">
        <v>2513</v>
      </c>
      <c r="W65" s="9"/>
      <c r="Z65" s="9" t="s">
        <v>1609</v>
      </c>
      <c r="AA65" s="9"/>
      <c r="AD65" s="9" t="s">
        <v>1872</v>
      </c>
    </row>
    <row r="66" spans="1:30" x14ac:dyDescent="0.35">
      <c r="A66">
        <v>65</v>
      </c>
      <c r="B66" s="9" t="s">
        <v>165</v>
      </c>
      <c r="C66" s="76">
        <v>2022</v>
      </c>
      <c r="D66" s="9" t="s">
        <v>37</v>
      </c>
      <c r="E66" s="9" t="s">
        <v>166</v>
      </c>
      <c r="I66" s="9"/>
      <c r="J66" s="9" t="s">
        <v>166</v>
      </c>
      <c r="N66" s="9" t="s">
        <v>2514</v>
      </c>
      <c r="P66" s="9"/>
      <c r="R66" s="9"/>
      <c r="T66" s="9" t="s">
        <v>1091</v>
      </c>
      <c r="W66" s="9"/>
      <c r="AA66" s="9"/>
      <c r="AD66" s="9" t="s">
        <v>1874</v>
      </c>
    </row>
    <row r="67" spans="1:30" x14ac:dyDescent="0.35">
      <c r="A67">
        <v>66</v>
      </c>
      <c r="B67" s="9" t="s">
        <v>167</v>
      </c>
      <c r="C67" s="76">
        <v>2022</v>
      </c>
      <c r="D67" s="9" t="s">
        <v>37</v>
      </c>
      <c r="E67" s="9" t="s">
        <v>2492</v>
      </c>
      <c r="I67" s="9"/>
      <c r="J67" s="9" t="s">
        <v>2492</v>
      </c>
      <c r="N67" s="9" t="s">
        <v>561</v>
      </c>
      <c r="P67" s="9"/>
      <c r="R67" s="9"/>
      <c r="T67" s="9" t="s">
        <v>1093</v>
      </c>
      <c r="W67" s="9"/>
      <c r="AA67" s="9"/>
      <c r="AD67" s="9" t="s">
        <v>2515</v>
      </c>
    </row>
    <row r="68" spans="1:30" x14ac:dyDescent="0.35">
      <c r="A68">
        <v>67</v>
      </c>
      <c r="B68" s="9" t="s">
        <v>169</v>
      </c>
      <c r="C68" s="76">
        <v>2022</v>
      </c>
      <c r="D68" s="9" t="s">
        <v>37</v>
      </c>
      <c r="E68" s="9" t="s">
        <v>170</v>
      </c>
      <c r="I68" s="9"/>
      <c r="J68" s="9" t="s">
        <v>170</v>
      </c>
      <c r="N68" s="9" t="s">
        <v>563</v>
      </c>
      <c r="P68" s="9"/>
      <c r="R68" s="9"/>
      <c r="T68" s="9" t="s">
        <v>1095</v>
      </c>
      <c r="W68" s="9"/>
      <c r="AA68" s="9"/>
      <c r="AD68" s="9" t="s">
        <v>1878</v>
      </c>
    </row>
    <row r="69" spans="1:30" x14ac:dyDescent="0.35">
      <c r="A69">
        <v>68</v>
      </c>
      <c r="B69" s="9" t="s">
        <v>171</v>
      </c>
      <c r="C69" s="76">
        <v>2022</v>
      </c>
      <c r="D69" s="9" t="s">
        <v>37</v>
      </c>
      <c r="E69" s="9" t="s">
        <v>172</v>
      </c>
      <c r="I69" s="9"/>
      <c r="J69" s="9" t="s">
        <v>172</v>
      </c>
      <c r="N69" s="9" t="s">
        <v>565</v>
      </c>
      <c r="P69" s="9"/>
      <c r="R69" s="9"/>
      <c r="T69" s="9" t="s">
        <v>1097</v>
      </c>
      <c r="W69" s="9"/>
      <c r="AA69" s="9"/>
      <c r="AD69" s="9" t="s">
        <v>2516</v>
      </c>
    </row>
    <row r="70" spans="1:30" x14ac:dyDescent="0.35">
      <c r="A70">
        <v>69</v>
      </c>
      <c r="B70" s="9" t="s">
        <v>173</v>
      </c>
      <c r="C70" s="76">
        <v>2022</v>
      </c>
      <c r="D70" s="9" t="s">
        <v>37</v>
      </c>
      <c r="E70" s="9" t="s">
        <v>174</v>
      </c>
      <c r="I70" s="9"/>
      <c r="J70" s="9" t="s">
        <v>174</v>
      </c>
      <c r="N70" s="9" t="s">
        <v>567</v>
      </c>
      <c r="P70" s="9"/>
      <c r="R70" s="9"/>
      <c r="T70" s="9" t="s">
        <v>1099</v>
      </c>
      <c r="W70" s="9"/>
      <c r="AA70" s="9"/>
      <c r="AD70" s="9" t="s">
        <v>1882</v>
      </c>
    </row>
    <row r="71" spans="1:30" x14ac:dyDescent="0.35">
      <c r="A71">
        <v>70</v>
      </c>
      <c r="B71" s="9" t="s">
        <v>175</v>
      </c>
      <c r="C71" s="76">
        <v>2022</v>
      </c>
      <c r="D71" s="9" t="s">
        <v>37</v>
      </c>
      <c r="E71" s="9" t="s">
        <v>176</v>
      </c>
      <c r="I71" s="9"/>
      <c r="J71" s="9" t="s">
        <v>176</v>
      </c>
      <c r="N71" s="9" t="s">
        <v>569</v>
      </c>
      <c r="P71" s="9"/>
      <c r="R71" s="9"/>
      <c r="T71" s="9" t="s">
        <v>1101</v>
      </c>
      <c r="W71" s="9"/>
      <c r="AA71" s="9"/>
      <c r="AD71" s="9" t="s">
        <v>1884</v>
      </c>
    </row>
    <row r="72" spans="1:30" x14ac:dyDescent="0.35">
      <c r="A72">
        <v>71</v>
      </c>
      <c r="B72" s="9" t="s">
        <v>177</v>
      </c>
      <c r="C72" s="76">
        <v>2022</v>
      </c>
      <c r="D72" s="9" t="s">
        <v>37</v>
      </c>
      <c r="E72" s="9" t="s">
        <v>178</v>
      </c>
      <c r="I72" s="9"/>
      <c r="J72" s="9" t="s">
        <v>178</v>
      </c>
      <c r="N72" s="9" t="s">
        <v>571</v>
      </c>
      <c r="P72" s="9"/>
      <c r="R72" s="9"/>
      <c r="T72" s="9" t="s">
        <v>1103</v>
      </c>
      <c r="W72" s="9"/>
      <c r="AA72" s="9"/>
      <c r="AD72" s="9" t="s">
        <v>1886</v>
      </c>
    </row>
    <row r="73" spans="1:30" x14ac:dyDescent="0.35">
      <c r="A73">
        <v>72</v>
      </c>
      <c r="B73" s="9" t="s">
        <v>179</v>
      </c>
      <c r="C73" s="76">
        <v>2022</v>
      </c>
      <c r="D73" s="9" t="s">
        <v>37</v>
      </c>
      <c r="E73" s="9" t="s">
        <v>180</v>
      </c>
      <c r="I73" s="9"/>
      <c r="J73" s="9" t="s">
        <v>180</v>
      </c>
      <c r="N73" s="9" t="s">
        <v>573</v>
      </c>
      <c r="P73" s="9"/>
      <c r="R73" s="9"/>
      <c r="T73" s="9" t="s">
        <v>1105</v>
      </c>
      <c r="W73" s="9"/>
      <c r="AA73" s="9"/>
      <c r="AD73" s="9" t="s">
        <v>1888</v>
      </c>
    </row>
    <row r="74" spans="1:30" x14ac:dyDescent="0.35">
      <c r="A74">
        <v>73</v>
      </c>
      <c r="B74" s="9" t="s">
        <v>181</v>
      </c>
      <c r="C74" s="76">
        <v>2022</v>
      </c>
      <c r="D74" s="9" t="s">
        <v>37</v>
      </c>
      <c r="E74" s="9" t="s">
        <v>2504</v>
      </c>
      <c r="I74" s="9"/>
      <c r="J74" s="9" t="s">
        <v>2504</v>
      </c>
      <c r="N74" s="9" t="s">
        <v>575</v>
      </c>
      <c r="P74" s="9"/>
      <c r="R74" s="9"/>
      <c r="T74" s="9" t="s">
        <v>1107</v>
      </c>
      <c r="W74" s="9"/>
      <c r="AA74" s="9"/>
      <c r="AD74" s="9" t="s">
        <v>2459</v>
      </c>
    </row>
    <row r="75" spans="1:30" x14ac:dyDescent="0.35">
      <c r="A75">
        <v>74</v>
      </c>
      <c r="B75" s="9" t="s">
        <v>183</v>
      </c>
      <c r="C75" s="76">
        <v>2022</v>
      </c>
      <c r="D75" s="9" t="s">
        <v>37</v>
      </c>
      <c r="E75" s="9" t="s">
        <v>184</v>
      </c>
      <c r="I75" s="9"/>
      <c r="J75" s="9" t="s">
        <v>184</v>
      </c>
      <c r="N75" s="9" t="s">
        <v>577</v>
      </c>
      <c r="P75" s="9"/>
      <c r="R75" s="9"/>
      <c r="T75" s="9" t="s">
        <v>1109</v>
      </c>
      <c r="W75" s="9"/>
      <c r="AA75" s="9"/>
      <c r="AD75" s="9" t="s">
        <v>1892</v>
      </c>
    </row>
    <row r="76" spans="1:30" x14ac:dyDescent="0.35">
      <c r="A76">
        <v>75</v>
      </c>
      <c r="B76" s="9" t="s">
        <v>185</v>
      </c>
      <c r="C76" s="76">
        <v>2022</v>
      </c>
      <c r="D76" s="9" t="s">
        <v>37</v>
      </c>
      <c r="E76" s="9" t="s">
        <v>186</v>
      </c>
      <c r="I76" s="9"/>
      <c r="J76" s="9" t="s">
        <v>186</v>
      </c>
      <c r="N76" s="9" t="s">
        <v>579</v>
      </c>
      <c r="P76" s="9"/>
      <c r="T76" s="9" t="s">
        <v>2517</v>
      </c>
      <c r="W76" s="9"/>
      <c r="AA76" s="9"/>
      <c r="AD76" s="9" t="s">
        <v>2518</v>
      </c>
    </row>
    <row r="77" spans="1:30" x14ac:dyDescent="0.35">
      <c r="A77">
        <v>76</v>
      </c>
      <c r="B77" s="9" t="s">
        <v>187</v>
      </c>
      <c r="C77" s="76">
        <v>2022</v>
      </c>
      <c r="D77" s="9" t="s">
        <v>37</v>
      </c>
      <c r="E77" s="9" t="s">
        <v>188</v>
      </c>
      <c r="I77" s="9"/>
      <c r="J77" s="9" t="s">
        <v>188</v>
      </c>
      <c r="N77" s="9" t="s">
        <v>581</v>
      </c>
      <c r="P77" s="9"/>
      <c r="T77" s="9" t="s">
        <v>2510</v>
      </c>
      <c r="W77" s="9"/>
      <c r="AA77" s="9"/>
      <c r="AD77" s="9" t="s">
        <v>1896</v>
      </c>
    </row>
    <row r="78" spans="1:30" x14ac:dyDescent="0.35">
      <c r="A78">
        <v>77</v>
      </c>
      <c r="B78" s="9" t="s">
        <v>189</v>
      </c>
      <c r="C78" s="76">
        <v>2022</v>
      </c>
      <c r="D78" s="9" t="s">
        <v>37</v>
      </c>
      <c r="E78" s="9" t="s">
        <v>2477</v>
      </c>
      <c r="I78" s="9"/>
      <c r="J78" s="9" t="s">
        <v>2477</v>
      </c>
      <c r="N78" s="9" t="s">
        <v>583</v>
      </c>
      <c r="P78" s="9"/>
      <c r="T78" s="9" t="s">
        <v>1115</v>
      </c>
      <c r="W78" s="9"/>
      <c r="AA78" s="9"/>
      <c r="AD78" s="9" t="s">
        <v>1898</v>
      </c>
    </row>
    <row r="79" spans="1:30" x14ac:dyDescent="0.35">
      <c r="A79">
        <v>78</v>
      </c>
      <c r="B79" s="9" t="s">
        <v>191</v>
      </c>
      <c r="C79" s="76">
        <v>2022</v>
      </c>
      <c r="D79" s="9" t="s">
        <v>37</v>
      </c>
      <c r="E79" s="9" t="s">
        <v>192</v>
      </c>
      <c r="I79" s="9"/>
      <c r="J79" s="9" t="s">
        <v>192</v>
      </c>
      <c r="N79" s="9" t="s">
        <v>585</v>
      </c>
      <c r="P79" s="9"/>
      <c r="T79" s="9" t="s">
        <v>2511</v>
      </c>
      <c r="W79" s="9"/>
      <c r="AA79" s="9"/>
      <c r="AD79" s="9" t="s">
        <v>1900</v>
      </c>
    </row>
    <row r="80" spans="1:30" x14ac:dyDescent="0.35">
      <c r="A80">
        <v>79</v>
      </c>
      <c r="B80" s="9" t="s">
        <v>193</v>
      </c>
      <c r="C80" s="76">
        <v>2022</v>
      </c>
      <c r="D80" s="9" t="s">
        <v>37</v>
      </c>
      <c r="E80" s="9" t="s">
        <v>2519</v>
      </c>
      <c r="I80" s="9"/>
      <c r="J80" s="9" t="s">
        <v>2519</v>
      </c>
      <c r="N80" s="9" t="s">
        <v>587</v>
      </c>
      <c r="P80" s="9"/>
      <c r="T80" s="9" t="s">
        <v>2497</v>
      </c>
      <c r="W80" s="9"/>
      <c r="AA80" s="9"/>
      <c r="AD80" s="9" t="s">
        <v>1902</v>
      </c>
    </row>
    <row r="81" spans="1:30" x14ac:dyDescent="0.35">
      <c r="A81">
        <v>80</v>
      </c>
      <c r="B81" s="9" t="s">
        <v>195</v>
      </c>
      <c r="C81" s="76">
        <v>2022</v>
      </c>
      <c r="D81" s="9" t="s">
        <v>37</v>
      </c>
      <c r="E81" s="9" t="s">
        <v>196</v>
      </c>
      <c r="I81" s="9"/>
      <c r="J81" s="9" t="s">
        <v>196</v>
      </c>
      <c r="N81" s="9" t="s">
        <v>589</v>
      </c>
      <c r="P81" s="9"/>
      <c r="T81" s="9" t="s">
        <v>2457</v>
      </c>
      <c r="W81" s="9"/>
      <c r="AA81" s="9"/>
      <c r="AD81" s="9" t="s">
        <v>2491</v>
      </c>
    </row>
    <row r="82" spans="1:30" x14ac:dyDescent="0.35">
      <c r="A82">
        <v>81</v>
      </c>
      <c r="B82" s="9" t="s">
        <v>197</v>
      </c>
      <c r="C82" s="76">
        <v>2022</v>
      </c>
      <c r="D82" s="9" t="s">
        <v>37</v>
      </c>
      <c r="E82" s="9" t="s">
        <v>198</v>
      </c>
      <c r="I82" s="9"/>
      <c r="J82" s="9" t="s">
        <v>198</v>
      </c>
      <c r="N82" s="9" t="s">
        <v>591</v>
      </c>
      <c r="P82" s="9"/>
      <c r="T82" s="9" t="s">
        <v>1123</v>
      </c>
      <c r="W82" s="9"/>
      <c r="AA82" s="9"/>
      <c r="AD82" s="9" t="s">
        <v>1906</v>
      </c>
    </row>
    <row r="83" spans="1:30" x14ac:dyDescent="0.35">
      <c r="A83">
        <v>82</v>
      </c>
      <c r="B83" s="9" t="s">
        <v>199</v>
      </c>
      <c r="C83" s="76">
        <v>2022</v>
      </c>
      <c r="D83" s="9" t="s">
        <v>37</v>
      </c>
      <c r="E83" s="9" t="s">
        <v>200</v>
      </c>
      <c r="I83" s="9"/>
      <c r="J83" s="9" t="s">
        <v>200</v>
      </c>
      <c r="N83" s="9" t="s">
        <v>593</v>
      </c>
      <c r="P83" s="9"/>
      <c r="T83" s="9" t="s">
        <v>1125</v>
      </c>
      <c r="W83" s="9"/>
      <c r="AA83" s="9"/>
      <c r="AD83" s="9" t="s">
        <v>1908</v>
      </c>
    </row>
    <row r="84" spans="1:30" x14ac:dyDescent="0.35">
      <c r="A84">
        <v>83</v>
      </c>
      <c r="B84" s="9" t="s">
        <v>201</v>
      </c>
      <c r="C84" s="76">
        <v>2022</v>
      </c>
      <c r="D84" s="9" t="s">
        <v>37</v>
      </c>
      <c r="E84" s="9" t="s">
        <v>202</v>
      </c>
      <c r="I84" s="9"/>
      <c r="J84" s="9" t="s">
        <v>202</v>
      </c>
      <c r="N84" s="9" t="s">
        <v>595</v>
      </c>
      <c r="P84" s="9"/>
      <c r="T84" s="9" t="s">
        <v>1127</v>
      </c>
      <c r="W84" s="9"/>
      <c r="AA84" s="9"/>
      <c r="AD84" s="9" t="s">
        <v>1910</v>
      </c>
    </row>
    <row r="85" spans="1:30" x14ac:dyDescent="0.35">
      <c r="A85">
        <v>84</v>
      </c>
      <c r="B85" s="9" t="s">
        <v>203</v>
      </c>
      <c r="C85" s="76">
        <v>2022</v>
      </c>
      <c r="D85" s="9" t="s">
        <v>37</v>
      </c>
      <c r="E85" s="9" t="s">
        <v>204</v>
      </c>
      <c r="I85" s="9"/>
      <c r="J85" s="9" t="s">
        <v>204</v>
      </c>
      <c r="N85" s="9" t="s">
        <v>597</v>
      </c>
      <c r="P85" s="9"/>
      <c r="T85" s="9" t="s">
        <v>1129</v>
      </c>
      <c r="W85" s="9"/>
      <c r="AA85" s="9"/>
      <c r="AD85" s="9" t="s">
        <v>1912</v>
      </c>
    </row>
    <row r="86" spans="1:30" x14ac:dyDescent="0.35">
      <c r="A86">
        <v>85</v>
      </c>
      <c r="B86" s="9" t="s">
        <v>205</v>
      </c>
      <c r="C86" s="76">
        <v>2022</v>
      </c>
      <c r="D86" s="9" t="s">
        <v>37</v>
      </c>
      <c r="E86" s="9" t="s">
        <v>2515</v>
      </c>
      <c r="I86" s="9"/>
      <c r="J86" s="9" t="s">
        <v>2515</v>
      </c>
      <c r="N86" s="9" t="s">
        <v>599</v>
      </c>
      <c r="P86" s="9"/>
      <c r="T86" s="9" t="s">
        <v>1131</v>
      </c>
      <c r="W86" s="9"/>
      <c r="AA86" s="9"/>
      <c r="AD86" s="9" t="s">
        <v>1914</v>
      </c>
    </row>
    <row r="87" spans="1:30" x14ac:dyDescent="0.35">
      <c r="A87">
        <v>86</v>
      </c>
      <c r="B87" s="9" t="s">
        <v>207</v>
      </c>
      <c r="C87" s="76">
        <v>2022</v>
      </c>
      <c r="D87" s="9" t="s">
        <v>37</v>
      </c>
      <c r="E87" s="9" t="s">
        <v>2468</v>
      </c>
      <c r="I87" s="9"/>
      <c r="J87" s="9" t="s">
        <v>2468</v>
      </c>
      <c r="N87" s="9" t="s">
        <v>601</v>
      </c>
      <c r="P87" s="9"/>
      <c r="T87" s="9" t="s">
        <v>1133</v>
      </c>
      <c r="W87" s="9"/>
      <c r="AA87" s="9"/>
      <c r="AD87" s="9" t="s">
        <v>2472</v>
      </c>
    </row>
    <row r="88" spans="1:30" x14ac:dyDescent="0.35">
      <c r="A88">
        <v>87</v>
      </c>
      <c r="B88" s="9" t="s">
        <v>209</v>
      </c>
      <c r="C88" s="76">
        <v>2022</v>
      </c>
      <c r="D88" s="9" t="s">
        <v>37</v>
      </c>
      <c r="E88" s="9" t="s">
        <v>210</v>
      </c>
      <c r="I88" s="9"/>
      <c r="J88" s="9" t="s">
        <v>210</v>
      </c>
      <c r="N88" s="9" t="s">
        <v>603</v>
      </c>
      <c r="P88" s="9"/>
      <c r="T88" s="9" t="s">
        <v>1135</v>
      </c>
      <c r="W88" s="9"/>
      <c r="AA88" s="9"/>
      <c r="AD88" s="9" t="s">
        <v>1918</v>
      </c>
    </row>
    <row r="89" spans="1:30" x14ac:dyDescent="0.35">
      <c r="A89">
        <v>88</v>
      </c>
      <c r="B89" s="9" t="s">
        <v>211</v>
      </c>
      <c r="C89" s="76">
        <v>2022</v>
      </c>
      <c r="D89" s="9" t="s">
        <v>37</v>
      </c>
      <c r="E89" s="9" t="s">
        <v>212</v>
      </c>
      <c r="I89" s="9"/>
      <c r="J89" s="9" t="s">
        <v>212</v>
      </c>
      <c r="N89" s="9" t="s">
        <v>605</v>
      </c>
      <c r="P89" s="9"/>
      <c r="T89" s="9" t="s">
        <v>1137</v>
      </c>
      <c r="W89" s="9"/>
      <c r="AA89" s="9"/>
    </row>
    <row r="90" spans="1:30" x14ac:dyDescent="0.35">
      <c r="A90">
        <v>89</v>
      </c>
      <c r="B90" s="9" t="s">
        <v>213</v>
      </c>
      <c r="C90" s="76">
        <v>2022</v>
      </c>
      <c r="D90" s="9" t="s">
        <v>37</v>
      </c>
      <c r="E90" s="9" t="s">
        <v>214</v>
      </c>
      <c r="I90" s="9"/>
      <c r="J90" s="9" t="s">
        <v>214</v>
      </c>
      <c r="N90" s="9" t="s">
        <v>2495</v>
      </c>
      <c r="P90" s="9"/>
      <c r="T90" s="9" t="s">
        <v>1139</v>
      </c>
      <c r="W90" s="9"/>
      <c r="AA90" s="9"/>
    </row>
    <row r="91" spans="1:30" x14ac:dyDescent="0.35">
      <c r="A91">
        <v>90</v>
      </c>
      <c r="B91" s="9" t="s">
        <v>215</v>
      </c>
      <c r="C91" s="76">
        <v>2022</v>
      </c>
      <c r="D91" s="9" t="s">
        <v>37</v>
      </c>
      <c r="E91" s="9" t="s">
        <v>2493</v>
      </c>
      <c r="I91" s="9"/>
      <c r="J91" s="9" t="s">
        <v>2493</v>
      </c>
      <c r="N91" s="9" t="s">
        <v>609</v>
      </c>
      <c r="P91" s="9"/>
      <c r="T91" s="9" t="s">
        <v>1141</v>
      </c>
      <c r="W91" s="9"/>
      <c r="AA91" s="9"/>
    </row>
    <row r="92" spans="1:30" x14ac:dyDescent="0.35">
      <c r="A92">
        <v>91</v>
      </c>
      <c r="B92" s="9" t="s">
        <v>217</v>
      </c>
      <c r="C92" s="76">
        <v>2022</v>
      </c>
      <c r="D92" s="9" t="s">
        <v>37</v>
      </c>
      <c r="E92" s="9" t="s">
        <v>2457</v>
      </c>
      <c r="I92" s="9"/>
      <c r="J92" s="9" t="s">
        <v>2457</v>
      </c>
      <c r="N92" s="9" t="s">
        <v>611</v>
      </c>
      <c r="P92" s="9"/>
      <c r="T92" s="9" t="s">
        <v>1143</v>
      </c>
      <c r="W92" s="9"/>
      <c r="AA92" s="9"/>
    </row>
    <row r="93" spans="1:30" x14ac:dyDescent="0.35">
      <c r="A93">
        <v>92</v>
      </c>
      <c r="B93" s="9" t="s">
        <v>219</v>
      </c>
      <c r="C93" s="76">
        <v>2022</v>
      </c>
      <c r="D93" s="9" t="s">
        <v>37</v>
      </c>
      <c r="E93" s="9" t="s">
        <v>220</v>
      </c>
      <c r="I93" s="9"/>
      <c r="J93" s="9" t="s">
        <v>220</v>
      </c>
      <c r="N93" s="9" t="s">
        <v>613</v>
      </c>
      <c r="P93" s="9"/>
      <c r="T93" s="9" t="s">
        <v>1145</v>
      </c>
      <c r="W93" s="9"/>
      <c r="AA93" s="9"/>
    </row>
    <row r="94" spans="1:30" x14ac:dyDescent="0.35">
      <c r="A94">
        <v>93</v>
      </c>
      <c r="B94" s="9" t="s">
        <v>221</v>
      </c>
      <c r="C94" s="76">
        <v>2022</v>
      </c>
      <c r="D94" s="9" t="s">
        <v>37</v>
      </c>
      <c r="E94" s="9" t="s">
        <v>222</v>
      </c>
      <c r="I94" s="9"/>
      <c r="J94" s="9" t="s">
        <v>222</v>
      </c>
      <c r="N94" s="9" t="s">
        <v>615</v>
      </c>
      <c r="P94" s="9"/>
      <c r="T94" s="9" t="s">
        <v>1147</v>
      </c>
      <c r="W94" s="9"/>
      <c r="AA94" s="9"/>
    </row>
    <row r="95" spans="1:30" x14ac:dyDescent="0.35">
      <c r="A95">
        <v>94</v>
      </c>
      <c r="B95" s="9" t="s">
        <v>223</v>
      </c>
      <c r="C95" s="76">
        <v>2022</v>
      </c>
      <c r="D95" s="9" t="s">
        <v>37</v>
      </c>
      <c r="E95" s="9" t="s">
        <v>224</v>
      </c>
      <c r="I95" s="9"/>
      <c r="J95" s="9" t="s">
        <v>224</v>
      </c>
      <c r="N95" s="9" t="s">
        <v>617</v>
      </c>
      <c r="P95" s="9"/>
      <c r="T95" s="9" t="s">
        <v>1149</v>
      </c>
      <c r="W95" s="9"/>
      <c r="AA95" s="9"/>
    </row>
    <row r="96" spans="1:30" x14ac:dyDescent="0.35">
      <c r="A96">
        <v>95</v>
      </c>
      <c r="B96" s="9" t="s">
        <v>225</v>
      </c>
      <c r="C96" s="76">
        <v>2022</v>
      </c>
      <c r="D96" s="9" t="s">
        <v>37</v>
      </c>
      <c r="E96" s="9" t="s">
        <v>2505</v>
      </c>
      <c r="I96" s="9"/>
      <c r="J96" s="9" t="s">
        <v>2505</v>
      </c>
      <c r="N96" s="9" t="s">
        <v>619</v>
      </c>
      <c r="P96" s="9"/>
      <c r="T96" s="9" t="s">
        <v>1151</v>
      </c>
      <c r="W96" s="9"/>
      <c r="AA96" s="9"/>
    </row>
    <row r="97" spans="1:27" x14ac:dyDescent="0.35">
      <c r="A97">
        <v>96</v>
      </c>
      <c r="B97" s="9" t="s">
        <v>227</v>
      </c>
      <c r="C97" s="76">
        <v>2022</v>
      </c>
      <c r="D97" s="9" t="s">
        <v>37</v>
      </c>
      <c r="E97" s="9" t="s">
        <v>228</v>
      </c>
      <c r="I97" s="9"/>
      <c r="J97" s="9" t="s">
        <v>228</v>
      </c>
      <c r="N97" s="9" t="s">
        <v>621</v>
      </c>
      <c r="P97" s="9"/>
      <c r="T97" s="9" t="s">
        <v>1153</v>
      </c>
      <c r="W97" s="9"/>
      <c r="AA97" s="9"/>
    </row>
    <row r="98" spans="1:27" x14ac:dyDescent="0.35">
      <c r="A98">
        <v>97</v>
      </c>
      <c r="B98" s="9" t="s">
        <v>229</v>
      </c>
      <c r="C98" s="76">
        <v>2022</v>
      </c>
      <c r="D98" s="9" t="s">
        <v>37</v>
      </c>
      <c r="E98" s="9" t="s">
        <v>230</v>
      </c>
      <c r="I98" s="9"/>
      <c r="J98" s="9" t="s">
        <v>230</v>
      </c>
      <c r="N98" s="9" t="s">
        <v>623</v>
      </c>
      <c r="P98" s="9"/>
      <c r="T98" s="9" t="s">
        <v>1155</v>
      </c>
      <c r="W98" s="9"/>
      <c r="AA98" s="9"/>
    </row>
    <row r="99" spans="1:27" x14ac:dyDescent="0.35">
      <c r="A99">
        <v>98</v>
      </c>
      <c r="B99" s="9" t="s">
        <v>231</v>
      </c>
      <c r="C99" s="76">
        <v>2022</v>
      </c>
      <c r="D99" s="9" t="s">
        <v>37</v>
      </c>
      <c r="E99" s="9" t="s">
        <v>232</v>
      </c>
      <c r="I99" s="9"/>
      <c r="J99" s="9" t="s">
        <v>232</v>
      </c>
      <c r="N99" s="9" t="s">
        <v>625</v>
      </c>
      <c r="P99" s="9"/>
      <c r="T99" s="9" t="s">
        <v>1157</v>
      </c>
      <c r="W99" s="9"/>
      <c r="AA99" s="9"/>
    </row>
    <row r="100" spans="1:27" x14ac:dyDescent="0.35">
      <c r="A100">
        <v>99</v>
      </c>
      <c r="B100" s="9" t="s">
        <v>233</v>
      </c>
      <c r="C100" s="76">
        <v>2022</v>
      </c>
      <c r="D100" s="9" t="s">
        <v>37</v>
      </c>
      <c r="E100" s="9" t="s">
        <v>234</v>
      </c>
      <c r="I100" s="9"/>
      <c r="J100" s="9" t="s">
        <v>234</v>
      </c>
      <c r="N100" s="9" t="s">
        <v>627</v>
      </c>
      <c r="P100" s="9"/>
      <c r="T100" s="9" t="s">
        <v>1159</v>
      </c>
      <c r="W100" s="9"/>
      <c r="AA100" s="9"/>
    </row>
    <row r="101" spans="1:27" x14ac:dyDescent="0.35">
      <c r="A101">
        <v>100</v>
      </c>
      <c r="B101" s="9" t="s">
        <v>235</v>
      </c>
      <c r="C101" s="76">
        <v>2022</v>
      </c>
      <c r="D101" s="9" t="s">
        <v>37</v>
      </c>
      <c r="E101" s="9" t="s">
        <v>236</v>
      </c>
      <c r="I101" s="9"/>
      <c r="J101" s="9" t="s">
        <v>236</v>
      </c>
      <c r="N101" s="9" t="s">
        <v>629</v>
      </c>
      <c r="P101" s="9"/>
      <c r="T101" s="9" t="s">
        <v>1161</v>
      </c>
      <c r="W101" s="9"/>
      <c r="AA101" s="9"/>
    </row>
    <row r="102" spans="1:27" x14ac:dyDescent="0.35">
      <c r="A102">
        <v>101</v>
      </c>
      <c r="B102" s="9" t="s">
        <v>237</v>
      </c>
      <c r="C102" s="76">
        <v>2022</v>
      </c>
      <c r="D102" s="9" t="s">
        <v>37</v>
      </c>
      <c r="E102" s="9" t="s">
        <v>2518</v>
      </c>
      <c r="I102" s="9"/>
      <c r="J102" s="9" t="s">
        <v>2518</v>
      </c>
      <c r="N102" s="9" t="s">
        <v>631</v>
      </c>
      <c r="P102" s="9"/>
      <c r="T102" s="9" t="s">
        <v>1163</v>
      </c>
      <c r="W102" s="9"/>
      <c r="AA102" s="9"/>
    </row>
    <row r="103" spans="1:27" x14ac:dyDescent="0.35">
      <c r="A103">
        <v>102</v>
      </c>
      <c r="B103" s="9" t="s">
        <v>239</v>
      </c>
      <c r="C103" s="76">
        <v>2022</v>
      </c>
      <c r="D103" s="9" t="s">
        <v>37</v>
      </c>
      <c r="E103" s="9" t="s">
        <v>240</v>
      </c>
      <c r="I103" s="9"/>
      <c r="J103" s="9" t="s">
        <v>240</v>
      </c>
      <c r="N103" s="9" t="s">
        <v>633</v>
      </c>
      <c r="P103" s="9"/>
      <c r="T103" s="9" t="s">
        <v>1165</v>
      </c>
      <c r="W103" s="9"/>
      <c r="AA103" s="9"/>
    </row>
    <row r="104" spans="1:27" x14ac:dyDescent="0.35">
      <c r="A104">
        <v>103</v>
      </c>
      <c r="B104" s="9" t="s">
        <v>241</v>
      </c>
      <c r="C104" s="76">
        <v>2022</v>
      </c>
      <c r="D104" s="9" t="s">
        <v>37</v>
      </c>
      <c r="E104" s="9" t="s">
        <v>242</v>
      </c>
      <c r="I104" s="9"/>
      <c r="J104" s="9" t="s">
        <v>242</v>
      </c>
      <c r="N104" s="9" t="s">
        <v>635</v>
      </c>
      <c r="P104" s="9"/>
      <c r="T104" s="9" t="s">
        <v>1167</v>
      </c>
      <c r="W104" s="9"/>
      <c r="AA104" s="9"/>
    </row>
    <row r="105" spans="1:27" x14ac:dyDescent="0.35">
      <c r="A105">
        <v>104</v>
      </c>
      <c r="B105" s="9" t="s">
        <v>243</v>
      </c>
      <c r="C105" s="76">
        <v>2022</v>
      </c>
      <c r="D105" s="9" t="s">
        <v>37</v>
      </c>
      <c r="E105" s="9" t="s">
        <v>2470</v>
      </c>
      <c r="I105" s="9"/>
      <c r="J105" s="9" t="s">
        <v>2470</v>
      </c>
      <c r="N105" s="9" t="s">
        <v>637</v>
      </c>
      <c r="P105" s="9"/>
      <c r="T105" s="9" t="s">
        <v>1169</v>
      </c>
      <c r="W105" s="9"/>
      <c r="AA105" s="9"/>
    </row>
    <row r="106" spans="1:27" x14ac:dyDescent="0.35">
      <c r="A106">
        <v>105</v>
      </c>
      <c r="B106" s="9" t="s">
        <v>245</v>
      </c>
      <c r="C106" s="76">
        <v>2022</v>
      </c>
      <c r="D106" s="9" t="s">
        <v>37</v>
      </c>
      <c r="E106" s="9" t="s">
        <v>246</v>
      </c>
      <c r="I106" s="9"/>
      <c r="J106" s="9" t="s">
        <v>246</v>
      </c>
      <c r="N106" s="9" t="s">
        <v>639</v>
      </c>
      <c r="P106" s="9"/>
      <c r="T106" s="9" t="s">
        <v>1171</v>
      </c>
      <c r="W106" s="9"/>
      <c r="AA106" s="9"/>
    </row>
    <row r="107" spans="1:27" x14ac:dyDescent="0.35">
      <c r="A107">
        <v>106</v>
      </c>
      <c r="B107" s="9" t="s">
        <v>247</v>
      </c>
      <c r="C107" s="76">
        <v>2022</v>
      </c>
      <c r="D107" s="9" t="s">
        <v>37</v>
      </c>
      <c r="E107" s="9" t="s">
        <v>248</v>
      </c>
      <c r="I107" s="9"/>
      <c r="J107" s="9" t="s">
        <v>248</v>
      </c>
      <c r="N107" s="9" t="s">
        <v>641</v>
      </c>
      <c r="P107" s="9"/>
      <c r="T107" s="9" t="s">
        <v>1173</v>
      </c>
      <c r="W107" s="9"/>
      <c r="AA107" s="9"/>
    </row>
    <row r="108" spans="1:27" x14ac:dyDescent="0.35">
      <c r="A108">
        <v>107</v>
      </c>
      <c r="B108" s="9" t="s">
        <v>249</v>
      </c>
      <c r="C108" s="76">
        <v>2022</v>
      </c>
      <c r="D108" s="9" t="s">
        <v>37</v>
      </c>
      <c r="E108" s="9" t="s">
        <v>250</v>
      </c>
      <c r="I108" s="9"/>
      <c r="J108" s="9" t="s">
        <v>250</v>
      </c>
      <c r="N108" s="9" t="s">
        <v>643</v>
      </c>
      <c r="P108" s="9"/>
      <c r="T108" s="9" t="s">
        <v>1175</v>
      </c>
      <c r="W108" s="9"/>
      <c r="AA108" s="9"/>
    </row>
    <row r="109" spans="1:27" x14ac:dyDescent="0.35">
      <c r="A109">
        <v>108</v>
      </c>
      <c r="B109" s="9" t="s">
        <v>251</v>
      </c>
      <c r="C109" s="76">
        <v>2022</v>
      </c>
      <c r="D109" s="9" t="s">
        <v>37</v>
      </c>
      <c r="E109" s="9" t="s">
        <v>252</v>
      </c>
      <c r="I109" s="9"/>
      <c r="J109" s="9" t="s">
        <v>252</v>
      </c>
      <c r="N109" s="9" t="s">
        <v>645</v>
      </c>
      <c r="P109" s="9"/>
      <c r="T109" s="9" t="s">
        <v>1177</v>
      </c>
      <c r="W109" s="9"/>
      <c r="AA109" s="9"/>
    </row>
    <row r="110" spans="1:27" x14ac:dyDescent="0.35">
      <c r="A110">
        <v>109</v>
      </c>
      <c r="B110" s="9" t="s">
        <v>253</v>
      </c>
      <c r="C110" s="76">
        <v>2022</v>
      </c>
      <c r="D110" s="9" t="s">
        <v>37</v>
      </c>
      <c r="E110" s="9" t="s">
        <v>254</v>
      </c>
      <c r="I110" s="9"/>
      <c r="J110" s="9" t="s">
        <v>254</v>
      </c>
      <c r="N110" s="9" t="s">
        <v>647</v>
      </c>
      <c r="P110" s="9"/>
      <c r="T110" s="9" t="s">
        <v>1179</v>
      </c>
      <c r="W110" s="9"/>
      <c r="AA110" s="9"/>
    </row>
    <row r="111" spans="1:27" x14ac:dyDescent="0.35">
      <c r="A111">
        <v>110</v>
      </c>
      <c r="B111" s="9" t="s">
        <v>255</v>
      </c>
      <c r="C111" s="76">
        <v>2022</v>
      </c>
      <c r="D111" s="9" t="s">
        <v>37</v>
      </c>
      <c r="E111" s="9" t="s">
        <v>256</v>
      </c>
      <c r="I111" s="9"/>
      <c r="J111" s="9" t="s">
        <v>256</v>
      </c>
      <c r="N111" s="9" t="s">
        <v>649</v>
      </c>
      <c r="P111" s="9"/>
      <c r="T111" s="9" t="s">
        <v>1181</v>
      </c>
      <c r="W111" s="9"/>
      <c r="AA111" s="9"/>
    </row>
    <row r="112" spans="1:27" x14ac:dyDescent="0.35">
      <c r="A112">
        <v>111</v>
      </c>
      <c r="B112" s="9" t="s">
        <v>257</v>
      </c>
      <c r="C112" s="76">
        <v>2022</v>
      </c>
      <c r="D112" s="9" t="s">
        <v>37</v>
      </c>
      <c r="E112" s="9" t="s">
        <v>258</v>
      </c>
      <c r="I112" s="9"/>
      <c r="J112" s="9" t="s">
        <v>258</v>
      </c>
      <c r="N112" s="9" t="s">
        <v>651</v>
      </c>
      <c r="P112" s="9"/>
      <c r="T112" s="9" t="s">
        <v>1183</v>
      </c>
      <c r="W112" s="9"/>
      <c r="AA112" s="9"/>
    </row>
    <row r="113" spans="1:27" x14ac:dyDescent="0.35">
      <c r="A113">
        <v>112</v>
      </c>
      <c r="B113" s="9" t="s">
        <v>259</v>
      </c>
      <c r="C113" s="76">
        <v>2022</v>
      </c>
      <c r="D113" s="9" t="s">
        <v>37</v>
      </c>
      <c r="E113" s="9" t="s">
        <v>2502</v>
      </c>
      <c r="I113" s="9"/>
      <c r="J113" s="9" t="s">
        <v>2502</v>
      </c>
      <c r="N113" s="9" t="s">
        <v>653</v>
      </c>
      <c r="P113" s="9"/>
      <c r="T113" s="9" t="s">
        <v>1185</v>
      </c>
      <c r="W113" s="9"/>
      <c r="AA113" s="9"/>
    </row>
    <row r="114" spans="1:27" x14ac:dyDescent="0.35">
      <c r="A114">
        <v>113</v>
      </c>
      <c r="B114" s="9" t="s">
        <v>261</v>
      </c>
      <c r="C114" s="76">
        <v>2022</v>
      </c>
      <c r="D114" s="9" t="s">
        <v>37</v>
      </c>
      <c r="E114" s="9" t="s">
        <v>262</v>
      </c>
      <c r="I114" s="9"/>
      <c r="J114" s="9" t="s">
        <v>262</v>
      </c>
      <c r="N114" s="9" t="s">
        <v>655</v>
      </c>
      <c r="P114" s="9"/>
      <c r="T114" s="9" t="s">
        <v>1187</v>
      </c>
      <c r="W114" s="9"/>
      <c r="AA114" s="9"/>
    </row>
    <row r="115" spans="1:27" x14ac:dyDescent="0.35">
      <c r="A115">
        <v>114</v>
      </c>
      <c r="B115" s="9" t="s">
        <v>263</v>
      </c>
      <c r="C115" s="76">
        <v>2022</v>
      </c>
      <c r="D115" s="9" t="s">
        <v>37</v>
      </c>
      <c r="E115" s="9" t="s">
        <v>264</v>
      </c>
      <c r="I115" s="9"/>
      <c r="J115" s="9" t="s">
        <v>264</v>
      </c>
      <c r="N115" s="9" t="s">
        <v>657</v>
      </c>
      <c r="P115" s="9"/>
      <c r="T115" s="9" t="s">
        <v>1189</v>
      </c>
      <c r="W115" s="9"/>
      <c r="AA115" s="9"/>
    </row>
    <row r="116" spans="1:27" x14ac:dyDescent="0.35">
      <c r="A116">
        <v>115</v>
      </c>
      <c r="B116" s="9" t="s">
        <v>265</v>
      </c>
      <c r="C116" s="76">
        <v>2022</v>
      </c>
      <c r="D116" s="9" t="s">
        <v>37</v>
      </c>
      <c r="E116" s="9" t="s">
        <v>266</v>
      </c>
      <c r="I116" s="9"/>
      <c r="J116" s="9" t="s">
        <v>266</v>
      </c>
      <c r="N116" s="9" t="s">
        <v>659</v>
      </c>
      <c r="P116" s="9"/>
      <c r="T116" s="9" t="s">
        <v>1191</v>
      </c>
      <c r="W116" s="9"/>
      <c r="AA116" s="9"/>
    </row>
    <row r="117" spans="1:27" x14ac:dyDescent="0.35">
      <c r="A117">
        <v>116</v>
      </c>
      <c r="B117" s="9" t="s">
        <v>267</v>
      </c>
      <c r="C117" s="76">
        <v>2022</v>
      </c>
      <c r="D117" s="9" t="s">
        <v>37</v>
      </c>
      <c r="E117" s="9" t="s">
        <v>268</v>
      </c>
      <c r="I117" s="9"/>
      <c r="J117" s="9" t="s">
        <v>268</v>
      </c>
      <c r="N117" s="9" t="s">
        <v>661</v>
      </c>
      <c r="P117" s="9"/>
      <c r="T117" s="9" t="s">
        <v>1193</v>
      </c>
      <c r="W117" s="9"/>
      <c r="AA117" s="9"/>
    </row>
    <row r="118" spans="1:27" x14ac:dyDescent="0.35">
      <c r="A118">
        <v>117</v>
      </c>
      <c r="B118" s="9" t="s">
        <v>269</v>
      </c>
      <c r="C118" s="76">
        <v>2022</v>
      </c>
      <c r="D118" s="9" t="s">
        <v>37</v>
      </c>
      <c r="E118" s="9" t="s">
        <v>2474</v>
      </c>
      <c r="I118" s="9"/>
      <c r="J118" s="9" t="s">
        <v>2474</v>
      </c>
      <c r="N118" s="9" t="s">
        <v>663</v>
      </c>
      <c r="P118" s="9"/>
      <c r="AA118" s="9"/>
    </row>
    <row r="119" spans="1:27" x14ac:dyDescent="0.35">
      <c r="A119">
        <v>118</v>
      </c>
      <c r="B119" s="9" t="s">
        <v>271</v>
      </c>
      <c r="C119" s="76">
        <v>2022</v>
      </c>
      <c r="D119" s="9" t="s">
        <v>37</v>
      </c>
      <c r="E119" s="9" t="s">
        <v>272</v>
      </c>
      <c r="I119" s="9"/>
      <c r="J119" s="9" t="s">
        <v>272</v>
      </c>
      <c r="N119" s="9" t="s">
        <v>665</v>
      </c>
      <c r="P119" s="9"/>
      <c r="AA119" s="9"/>
    </row>
    <row r="120" spans="1:27" x14ac:dyDescent="0.35">
      <c r="A120">
        <v>119</v>
      </c>
      <c r="B120" s="9" t="s">
        <v>273</v>
      </c>
      <c r="C120" s="76">
        <v>2022</v>
      </c>
      <c r="D120" s="9" t="s">
        <v>37</v>
      </c>
      <c r="E120" s="9" t="s">
        <v>2513</v>
      </c>
      <c r="I120" s="9"/>
      <c r="J120" s="9" t="s">
        <v>2513</v>
      </c>
      <c r="N120" s="9" t="s">
        <v>667</v>
      </c>
      <c r="P120" s="9"/>
      <c r="AA120" s="9"/>
    </row>
    <row r="121" spans="1:27" x14ac:dyDescent="0.35">
      <c r="A121">
        <v>120</v>
      </c>
      <c r="B121" s="9" t="s">
        <v>275</v>
      </c>
      <c r="C121" s="76">
        <v>2022</v>
      </c>
      <c r="D121" s="9" t="s">
        <v>37</v>
      </c>
      <c r="E121" s="9" t="s">
        <v>276</v>
      </c>
      <c r="I121" s="9"/>
      <c r="J121" s="9" t="s">
        <v>276</v>
      </c>
      <c r="N121" s="9" t="s">
        <v>669</v>
      </c>
      <c r="P121" s="9"/>
      <c r="AA121" s="9"/>
    </row>
    <row r="122" spans="1:27" x14ac:dyDescent="0.35">
      <c r="A122">
        <v>121</v>
      </c>
      <c r="B122" s="9" t="s">
        <v>277</v>
      </c>
      <c r="C122" s="76">
        <v>2022</v>
      </c>
      <c r="D122" s="9" t="s">
        <v>37</v>
      </c>
      <c r="E122" s="9" t="s">
        <v>278</v>
      </c>
      <c r="I122" s="9"/>
      <c r="J122" s="9" t="s">
        <v>278</v>
      </c>
      <c r="N122" s="9" t="s">
        <v>671</v>
      </c>
      <c r="P122" s="9"/>
      <c r="AA122" s="9"/>
    </row>
    <row r="123" spans="1:27" x14ac:dyDescent="0.35">
      <c r="A123">
        <v>122</v>
      </c>
      <c r="B123" s="9" t="s">
        <v>279</v>
      </c>
      <c r="C123" s="76">
        <v>2022</v>
      </c>
      <c r="D123" s="9" t="s">
        <v>37</v>
      </c>
      <c r="E123" s="9" t="s">
        <v>280</v>
      </c>
      <c r="I123" s="9"/>
      <c r="J123" s="9" t="s">
        <v>280</v>
      </c>
      <c r="N123" s="9" t="s">
        <v>673</v>
      </c>
      <c r="P123" s="9"/>
      <c r="AA123" s="9"/>
    </row>
    <row r="124" spans="1:27" x14ac:dyDescent="0.35">
      <c r="A124">
        <v>123</v>
      </c>
      <c r="B124" s="9" t="s">
        <v>281</v>
      </c>
      <c r="C124" s="76">
        <v>2022</v>
      </c>
      <c r="D124" s="9" t="s">
        <v>37</v>
      </c>
      <c r="E124" s="9" t="s">
        <v>282</v>
      </c>
      <c r="I124" s="9"/>
      <c r="J124" s="9" t="s">
        <v>282</v>
      </c>
      <c r="N124" s="9" t="s">
        <v>675</v>
      </c>
      <c r="P124" s="9"/>
      <c r="AA124" s="9"/>
    </row>
    <row r="125" spans="1:27" x14ac:dyDescent="0.35">
      <c r="A125">
        <v>124</v>
      </c>
      <c r="B125" s="9" t="s">
        <v>283</v>
      </c>
      <c r="C125" s="76">
        <v>2022</v>
      </c>
      <c r="D125" s="9" t="s">
        <v>37</v>
      </c>
      <c r="E125" s="9" t="s">
        <v>284</v>
      </c>
      <c r="I125" s="9"/>
      <c r="J125" s="9" t="s">
        <v>284</v>
      </c>
      <c r="P125" s="9"/>
      <c r="AA125" s="9"/>
    </row>
    <row r="126" spans="1:27" x14ac:dyDescent="0.35">
      <c r="A126">
        <v>125</v>
      </c>
      <c r="B126" s="9" t="s">
        <v>285</v>
      </c>
      <c r="C126" s="76">
        <v>2022</v>
      </c>
      <c r="D126" s="9" t="s">
        <v>37</v>
      </c>
      <c r="E126" s="9" t="s">
        <v>286</v>
      </c>
      <c r="I126" s="9"/>
      <c r="J126" s="9" t="s">
        <v>286</v>
      </c>
      <c r="P126" s="9"/>
      <c r="AA126" s="9"/>
    </row>
    <row r="127" spans="1:27" x14ac:dyDescent="0.35">
      <c r="A127">
        <v>126</v>
      </c>
      <c r="B127" s="9" t="s">
        <v>287</v>
      </c>
      <c r="C127" s="76">
        <v>2022</v>
      </c>
      <c r="D127" s="9" t="s">
        <v>288</v>
      </c>
      <c r="E127" s="9" t="s">
        <v>289</v>
      </c>
      <c r="I127" s="9"/>
    </row>
    <row r="128" spans="1:27" x14ac:dyDescent="0.35">
      <c r="A128">
        <v>363</v>
      </c>
      <c r="B128" s="9" t="s">
        <v>767</v>
      </c>
      <c r="C128" s="76">
        <v>2022</v>
      </c>
      <c r="D128" s="9" t="s">
        <v>765</v>
      </c>
      <c r="E128" s="9" t="s">
        <v>768</v>
      </c>
      <c r="I128" s="9"/>
    </row>
    <row r="129" spans="1:9" x14ac:dyDescent="0.35">
      <c r="A129">
        <v>364</v>
      </c>
      <c r="B129" s="9" t="s">
        <v>769</v>
      </c>
      <c r="C129" s="76">
        <v>2022</v>
      </c>
      <c r="D129" s="9" t="s">
        <v>765</v>
      </c>
      <c r="E129" s="9" t="s">
        <v>2440</v>
      </c>
      <c r="I129" s="9"/>
    </row>
    <row r="130" spans="1:9" x14ac:dyDescent="0.35">
      <c r="A130">
        <v>365</v>
      </c>
      <c r="B130" s="9" t="s">
        <v>771</v>
      </c>
      <c r="C130" s="76">
        <v>2022</v>
      </c>
      <c r="D130" s="9" t="s">
        <v>765</v>
      </c>
      <c r="E130" s="9" t="s">
        <v>2441</v>
      </c>
      <c r="I130" s="9"/>
    </row>
    <row r="131" spans="1:9" x14ac:dyDescent="0.35">
      <c r="A131">
        <v>366</v>
      </c>
      <c r="B131" s="9" t="s">
        <v>773</v>
      </c>
      <c r="C131" s="76">
        <v>2022</v>
      </c>
      <c r="D131" s="9" t="s">
        <v>765</v>
      </c>
      <c r="E131" s="9" t="s">
        <v>2445</v>
      </c>
      <c r="I131" s="9"/>
    </row>
    <row r="132" spans="1:9" x14ac:dyDescent="0.35">
      <c r="A132">
        <v>367</v>
      </c>
      <c r="B132" s="9" t="s">
        <v>775</v>
      </c>
      <c r="C132" s="76">
        <v>2022</v>
      </c>
      <c r="D132" s="9" t="s">
        <v>765</v>
      </c>
      <c r="E132" s="9" t="s">
        <v>776</v>
      </c>
      <c r="I132" s="9"/>
    </row>
    <row r="133" spans="1:9" x14ac:dyDescent="0.35">
      <c r="A133">
        <v>368</v>
      </c>
      <c r="B133" s="9" t="s">
        <v>777</v>
      </c>
      <c r="C133" s="76">
        <v>2022</v>
      </c>
      <c r="D133" s="9" t="s">
        <v>765</v>
      </c>
      <c r="E133" s="9" t="s">
        <v>778</v>
      </c>
      <c r="I133" s="9"/>
    </row>
    <row r="134" spans="1:9" x14ac:dyDescent="0.35">
      <c r="A134">
        <v>369</v>
      </c>
      <c r="B134" s="9" t="s">
        <v>779</v>
      </c>
      <c r="C134" s="76">
        <v>2022</v>
      </c>
      <c r="D134" s="9" t="s">
        <v>765</v>
      </c>
      <c r="E134" s="9" t="s">
        <v>780</v>
      </c>
      <c r="I134" s="9"/>
    </row>
    <row r="135" spans="1:9" x14ac:dyDescent="0.35">
      <c r="A135">
        <v>370</v>
      </c>
      <c r="B135" s="9" t="s">
        <v>781</v>
      </c>
      <c r="C135" s="76">
        <v>2022</v>
      </c>
      <c r="D135" s="9" t="s">
        <v>765</v>
      </c>
      <c r="E135" s="9" t="s">
        <v>782</v>
      </c>
      <c r="I135" s="9"/>
    </row>
    <row r="136" spans="1:9" x14ac:dyDescent="0.35">
      <c r="A136">
        <v>371</v>
      </c>
      <c r="B136" s="9" t="s">
        <v>783</v>
      </c>
      <c r="C136" s="76">
        <v>2022</v>
      </c>
      <c r="D136" s="9" t="s">
        <v>765</v>
      </c>
      <c r="E136" s="9" t="s">
        <v>784</v>
      </c>
      <c r="I136" s="9"/>
    </row>
    <row r="137" spans="1:9" x14ac:dyDescent="0.35">
      <c r="A137">
        <v>372</v>
      </c>
      <c r="B137" s="9" t="s">
        <v>785</v>
      </c>
      <c r="C137" s="76">
        <v>2022</v>
      </c>
      <c r="D137" s="9" t="s">
        <v>765</v>
      </c>
      <c r="E137" s="9" t="s">
        <v>2461</v>
      </c>
      <c r="I137" s="9"/>
    </row>
    <row r="138" spans="1:9" x14ac:dyDescent="0.35">
      <c r="A138">
        <v>373</v>
      </c>
      <c r="B138" s="9" t="s">
        <v>787</v>
      </c>
      <c r="C138" s="76">
        <v>2022</v>
      </c>
      <c r="D138" s="9" t="s">
        <v>765</v>
      </c>
      <c r="E138" s="9" t="s">
        <v>2433</v>
      </c>
      <c r="I138" s="9"/>
    </row>
    <row r="139" spans="1:9" x14ac:dyDescent="0.35">
      <c r="A139">
        <v>374</v>
      </c>
      <c r="B139" s="9" t="s">
        <v>789</v>
      </c>
      <c r="C139" s="76">
        <v>2022</v>
      </c>
      <c r="D139" s="9" t="s">
        <v>765</v>
      </c>
      <c r="E139" s="9" t="s">
        <v>790</v>
      </c>
      <c r="I139" s="9"/>
    </row>
    <row r="140" spans="1:9" x14ac:dyDescent="0.35">
      <c r="A140">
        <v>375</v>
      </c>
      <c r="B140" s="9" t="s">
        <v>791</v>
      </c>
      <c r="C140" s="76">
        <v>2022</v>
      </c>
      <c r="D140" s="9" t="s">
        <v>765</v>
      </c>
      <c r="E140" s="9" t="s">
        <v>792</v>
      </c>
      <c r="I140" s="9"/>
    </row>
    <row r="141" spans="1:9" x14ac:dyDescent="0.35">
      <c r="A141">
        <v>376</v>
      </c>
      <c r="B141" s="9" t="s">
        <v>793</v>
      </c>
      <c r="C141" s="76">
        <v>2022</v>
      </c>
      <c r="D141" s="9" t="s">
        <v>765</v>
      </c>
      <c r="E141" s="9" t="s">
        <v>794</v>
      </c>
      <c r="I141" s="9"/>
    </row>
    <row r="142" spans="1:9" x14ac:dyDescent="0.35">
      <c r="A142">
        <v>377</v>
      </c>
      <c r="B142" s="9" t="s">
        <v>795</v>
      </c>
      <c r="C142" s="76">
        <v>2022</v>
      </c>
      <c r="D142" s="9" t="s">
        <v>765</v>
      </c>
      <c r="E142" s="9" t="s">
        <v>796</v>
      </c>
      <c r="I142" s="9"/>
    </row>
    <row r="143" spans="1:9" x14ac:dyDescent="0.35">
      <c r="A143">
        <v>378</v>
      </c>
      <c r="B143" s="9" t="s">
        <v>797</v>
      </c>
      <c r="C143" s="76">
        <v>2022</v>
      </c>
      <c r="D143" s="9" t="s">
        <v>765</v>
      </c>
      <c r="E143" s="9" t="s">
        <v>798</v>
      </c>
      <c r="I143" s="9"/>
    </row>
    <row r="144" spans="1:9" x14ac:dyDescent="0.35">
      <c r="A144">
        <v>379</v>
      </c>
      <c r="B144" s="9" t="s">
        <v>799</v>
      </c>
      <c r="C144" s="76">
        <v>2022</v>
      </c>
      <c r="D144" s="9" t="s">
        <v>765</v>
      </c>
      <c r="E144" s="9" t="s">
        <v>2476</v>
      </c>
      <c r="I144" s="9"/>
    </row>
    <row r="145" spans="1:9" x14ac:dyDescent="0.35">
      <c r="A145">
        <v>380</v>
      </c>
      <c r="B145" s="9" t="s">
        <v>801</v>
      </c>
      <c r="C145" s="76">
        <v>2022</v>
      </c>
      <c r="D145" s="9" t="s">
        <v>765</v>
      </c>
      <c r="E145" s="9" t="s">
        <v>802</v>
      </c>
      <c r="I145" s="9"/>
    </row>
    <row r="146" spans="1:9" x14ac:dyDescent="0.35">
      <c r="A146">
        <v>381</v>
      </c>
      <c r="B146" s="9" t="s">
        <v>803</v>
      </c>
      <c r="C146" s="76">
        <v>2022</v>
      </c>
      <c r="D146" s="9" t="s">
        <v>765</v>
      </c>
      <c r="E146" s="9" t="s">
        <v>804</v>
      </c>
      <c r="I146" s="9"/>
    </row>
    <row r="147" spans="1:9" x14ac:dyDescent="0.35">
      <c r="A147">
        <v>382</v>
      </c>
      <c r="B147" s="9" t="s">
        <v>805</v>
      </c>
      <c r="C147" s="76">
        <v>2022</v>
      </c>
      <c r="D147" s="9" t="s">
        <v>765</v>
      </c>
      <c r="E147" s="9" t="s">
        <v>806</v>
      </c>
      <c r="I147" s="9"/>
    </row>
    <row r="148" spans="1:9" x14ac:dyDescent="0.35">
      <c r="A148">
        <v>383</v>
      </c>
      <c r="B148" s="9" t="s">
        <v>807</v>
      </c>
      <c r="C148" s="76">
        <v>2022</v>
      </c>
      <c r="D148" s="9" t="s">
        <v>765</v>
      </c>
      <c r="E148" s="9" t="s">
        <v>2484</v>
      </c>
      <c r="I148" s="9"/>
    </row>
    <row r="149" spans="1:9" x14ac:dyDescent="0.35">
      <c r="A149">
        <v>384</v>
      </c>
      <c r="B149" s="9" t="s">
        <v>809</v>
      </c>
      <c r="C149" s="76">
        <v>2022</v>
      </c>
      <c r="D149" s="9" t="s">
        <v>765</v>
      </c>
      <c r="E149" s="9" t="s">
        <v>810</v>
      </c>
      <c r="I149" s="9"/>
    </row>
    <row r="150" spans="1:9" x14ac:dyDescent="0.35">
      <c r="A150">
        <v>385</v>
      </c>
      <c r="B150" s="9" t="s">
        <v>811</v>
      </c>
      <c r="C150" s="76">
        <v>2022</v>
      </c>
      <c r="D150" s="9" t="s">
        <v>765</v>
      </c>
      <c r="E150" s="9" t="s">
        <v>2487</v>
      </c>
      <c r="I150" s="9"/>
    </row>
    <row r="151" spans="1:9" x14ac:dyDescent="0.35">
      <c r="A151">
        <v>386</v>
      </c>
      <c r="B151" s="9" t="s">
        <v>813</v>
      </c>
      <c r="C151" s="76">
        <v>2022</v>
      </c>
      <c r="D151" s="9" t="s">
        <v>765</v>
      </c>
      <c r="E151" s="9" t="s">
        <v>814</v>
      </c>
      <c r="I151" s="9"/>
    </row>
    <row r="152" spans="1:9" x14ac:dyDescent="0.35">
      <c r="A152">
        <v>387</v>
      </c>
      <c r="B152" s="9" t="s">
        <v>815</v>
      </c>
      <c r="C152" s="76">
        <v>2022</v>
      </c>
      <c r="D152" s="9" t="s">
        <v>765</v>
      </c>
      <c r="E152" s="9" t="s">
        <v>816</v>
      </c>
      <c r="I152" s="9"/>
    </row>
    <row r="153" spans="1:9" x14ac:dyDescent="0.35">
      <c r="A153">
        <v>388</v>
      </c>
      <c r="B153" s="9" t="s">
        <v>817</v>
      </c>
      <c r="C153" s="76">
        <v>2022</v>
      </c>
      <c r="D153" s="9" t="s">
        <v>765</v>
      </c>
      <c r="E153" s="9" t="s">
        <v>818</v>
      </c>
      <c r="I153" s="9"/>
    </row>
    <row r="154" spans="1:9" x14ac:dyDescent="0.35">
      <c r="A154">
        <v>389</v>
      </c>
      <c r="B154" s="9" t="s">
        <v>819</v>
      </c>
      <c r="C154" s="76">
        <v>2022</v>
      </c>
      <c r="D154" s="9" t="s">
        <v>765</v>
      </c>
      <c r="E154" s="9" t="s">
        <v>820</v>
      </c>
      <c r="I154" s="9"/>
    </row>
    <row r="155" spans="1:9" x14ac:dyDescent="0.35">
      <c r="A155">
        <v>390</v>
      </c>
      <c r="B155" s="9" t="s">
        <v>821</v>
      </c>
      <c r="C155" s="76">
        <v>2022</v>
      </c>
      <c r="D155" s="9" t="s">
        <v>765</v>
      </c>
      <c r="E155" s="9" t="s">
        <v>822</v>
      </c>
      <c r="I155" s="9"/>
    </row>
    <row r="156" spans="1:9" x14ac:dyDescent="0.35">
      <c r="A156">
        <v>391</v>
      </c>
      <c r="B156" s="9" t="s">
        <v>823</v>
      </c>
      <c r="C156" s="76">
        <v>2022</v>
      </c>
      <c r="D156" s="9" t="s">
        <v>765</v>
      </c>
      <c r="E156" s="9" t="s">
        <v>824</v>
      </c>
      <c r="I156" s="9"/>
    </row>
    <row r="157" spans="1:9" x14ac:dyDescent="0.35">
      <c r="A157">
        <v>392</v>
      </c>
      <c r="B157" s="9" t="s">
        <v>825</v>
      </c>
      <c r="C157" s="76">
        <v>2022</v>
      </c>
      <c r="D157" s="9" t="s">
        <v>765</v>
      </c>
      <c r="E157" s="9" t="s">
        <v>826</v>
      </c>
      <c r="I157" s="9"/>
    </row>
    <row r="158" spans="1:9" x14ac:dyDescent="0.35">
      <c r="A158">
        <v>393</v>
      </c>
      <c r="B158" s="9" t="s">
        <v>827</v>
      </c>
      <c r="C158" s="76">
        <v>2022</v>
      </c>
      <c r="D158" s="9" t="s">
        <v>765</v>
      </c>
      <c r="E158" s="9" t="s">
        <v>828</v>
      </c>
      <c r="I158" s="9"/>
    </row>
    <row r="159" spans="1:9" x14ac:dyDescent="0.35">
      <c r="A159">
        <v>394</v>
      </c>
      <c r="B159" s="9" t="s">
        <v>829</v>
      </c>
      <c r="C159" s="76">
        <v>2022</v>
      </c>
      <c r="D159" s="9" t="s">
        <v>765</v>
      </c>
      <c r="E159" s="9" t="s">
        <v>2498</v>
      </c>
      <c r="I159" s="9"/>
    </row>
    <row r="160" spans="1:9" x14ac:dyDescent="0.35">
      <c r="A160">
        <v>395</v>
      </c>
      <c r="B160" s="9" t="s">
        <v>831</v>
      </c>
      <c r="C160" s="76">
        <v>2022</v>
      </c>
      <c r="D160" s="9" t="s">
        <v>765</v>
      </c>
      <c r="E160" s="9" t="s">
        <v>832</v>
      </c>
      <c r="I160" s="9"/>
    </row>
    <row r="161" spans="1:10" x14ac:dyDescent="0.35">
      <c r="A161">
        <v>396</v>
      </c>
      <c r="B161" s="9" t="s">
        <v>833</v>
      </c>
      <c r="C161" s="76">
        <v>2022</v>
      </c>
      <c r="D161" s="9" t="s">
        <v>765</v>
      </c>
      <c r="E161" s="9" t="s">
        <v>834</v>
      </c>
      <c r="I161" s="9"/>
    </row>
    <row r="162" spans="1:10" x14ac:dyDescent="0.35">
      <c r="A162">
        <v>397</v>
      </c>
      <c r="B162" s="9" t="s">
        <v>835</v>
      </c>
      <c r="C162" s="76">
        <v>2022</v>
      </c>
      <c r="D162" s="9" t="s">
        <v>765</v>
      </c>
      <c r="E162" s="9" t="s">
        <v>2501</v>
      </c>
      <c r="I162" s="9"/>
    </row>
    <row r="163" spans="1:10" x14ac:dyDescent="0.35">
      <c r="A163">
        <v>398</v>
      </c>
      <c r="B163" s="9" t="s">
        <v>837</v>
      </c>
      <c r="C163" s="76">
        <v>2022</v>
      </c>
      <c r="D163" s="9" t="s">
        <v>765</v>
      </c>
      <c r="E163" s="9" t="s">
        <v>2491</v>
      </c>
      <c r="I163" s="9"/>
    </row>
    <row r="164" spans="1:10" x14ac:dyDescent="0.35">
      <c r="A164">
        <v>399</v>
      </c>
      <c r="B164" s="9" t="s">
        <v>839</v>
      </c>
      <c r="C164" s="76">
        <v>2022</v>
      </c>
      <c r="D164" s="9" t="s">
        <v>765</v>
      </c>
      <c r="E164" s="9" t="s">
        <v>840</v>
      </c>
      <c r="I164" s="9"/>
    </row>
    <row r="165" spans="1:10" x14ac:dyDescent="0.35">
      <c r="A165">
        <v>400</v>
      </c>
      <c r="B165" s="9" t="s">
        <v>841</v>
      </c>
      <c r="C165" s="76">
        <v>2022</v>
      </c>
      <c r="D165" s="9" t="s">
        <v>765</v>
      </c>
      <c r="E165" s="9" t="s">
        <v>842</v>
      </c>
      <c r="I165" s="9"/>
    </row>
    <row r="166" spans="1:10" x14ac:dyDescent="0.35">
      <c r="A166">
        <v>401</v>
      </c>
      <c r="B166" s="9" t="s">
        <v>843</v>
      </c>
      <c r="C166" s="76">
        <v>2022</v>
      </c>
      <c r="D166" s="9" t="s">
        <v>765</v>
      </c>
      <c r="E166" s="9" t="s">
        <v>844</v>
      </c>
      <c r="I166" s="9"/>
    </row>
    <row r="167" spans="1:10" x14ac:dyDescent="0.35">
      <c r="A167">
        <v>402</v>
      </c>
      <c r="B167" s="9" t="s">
        <v>845</v>
      </c>
      <c r="C167" s="76">
        <v>2022</v>
      </c>
      <c r="D167" s="9" t="s">
        <v>765</v>
      </c>
      <c r="E167" s="9" t="s">
        <v>846</v>
      </c>
      <c r="I167" s="9"/>
    </row>
    <row r="168" spans="1:10" x14ac:dyDescent="0.35">
      <c r="A168">
        <v>403</v>
      </c>
      <c r="B168" s="9" t="s">
        <v>847</v>
      </c>
      <c r="C168" s="76">
        <v>2022</v>
      </c>
      <c r="D168" s="9" t="s">
        <v>765</v>
      </c>
      <c r="E168" s="9" t="s">
        <v>2506</v>
      </c>
      <c r="I168" s="9"/>
    </row>
    <row r="169" spans="1:10" x14ac:dyDescent="0.35">
      <c r="A169">
        <v>404</v>
      </c>
      <c r="B169" s="9" t="s">
        <v>849</v>
      </c>
      <c r="C169" s="76">
        <v>2022</v>
      </c>
      <c r="D169" s="9" t="s">
        <v>850</v>
      </c>
      <c r="E169" s="9" t="s">
        <v>851</v>
      </c>
      <c r="I169" s="9"/>
    </row>
    <row r="170" spans="1:10" x14ac:dyDescent="0.35">
      <c r="A170">
        <v>405</v>
      </c>
      <c r="B170" s="9" t="s">
        <v>852</v>
      </c>
      <c r="C170" s="76">
        <v>2022</v>
      </c>
      <c r="D170" s="9" t="s">
        <v>850</v>
      </c>
      <c r="E170" s="9" t="s">
        <v>853</v>
      </c>
      <c r="I170" s="9"/>
      <c r="J170" s="9"/>
    </row>
    <row r="171" spans="1:10" x14ac:dyDescent="0.35">
      <c r="A171">
        <v>406</v>
      </c>
      <c r="B171" s="9" t="s">
        <v>854</v>
      </c>
      <c r="C171" s="76">
        <v>2022</v>
      </c>
      <c r="D171" s="9" t="s">
        <v>850</v>
      </c>
      <c r="E171" s="9" t="s">
        <v>855</v>
      </c>
      <c r="I171" s="9"/>
      <c r="J171" s="9"/>
    </row>
    <row r="172" spans="1:10" x14ac:dyDescent="0.35">
      <c r="A172">
        <v>407</v>
      </c>
      <c r="B172" s="9" t="s">
        <v>856</v>
      </c>
      <c r="C172" s="76">
        <v>2022</v>
      </c>
      <c r="D172" s="9" t="s">
        <v>850</v>
      </c>
      <c r="E172" s="9" t="s">
        <v>857</v>
      </c>
      <c r="I172" s="9"/>
      <c r="J172" s="9"/>
    </row>
    <row r="173" spans="1:10" x14ac:dyDescent="0.35">
      <c r="A173">
        <v>408</v>
      </c>
      <c r="B173" s="9" t="s">
        <v>858</v>
      </c>
      <c r="C173" s="76">
        <v>2022</v>
      </c>
      <c r="D173" s="9" t="s">
        <v>850</v>
      </c>
      <c r="E173" s="9" t="s">
        <v>859</v>
      </c>
      <c r="I173" s="9"/>
      <c r="J173" s="9"/>
    </row>
    <row r="174" spans="1:10" x14ac:dyDescent="0.35">
      <c r="A174">
        <v>409</v>
      </c>
      <c r="B174" s="9" t="s">
        <v>860</v>
      </c>
      <c r="C174" s="76">
        <v>2022</v>
      </c>
      <c r="D174" s="9" t="s">
        <v>850</v>
      </c>
      <c r="E174" s="9" t="s">
        <v>861</v>
      </c>
      <c r="I174" s="9"/>
      <c r="J174" s="9"/>
    </row>
    <row r="175" spans="1:10" x14ac:dyDescent="0.35">
      <c r="A175">
        <v>410</v>
      </c>
      <c r="B175" s="9" t="s">
        <v>862</v>
      </c>
      <c r="C175" s="76">
        <v>2022</v>
      </c>
      <c r="D175" s="9" t="s">
        <v>850</v>
      </c>
      <c r="E175" s="9" t="s">
        <v>863</v>
      </c>
      <c r="I175" s="9"/>
      <c r="J175" s="9"/>
    </row>
    <row r="176" spans="1:10" x14ac:dyDescent="0.35">
      <c r="A176">
        <v>411</v>
      </c>
      <c r="B176" s="9" t="s">
        <v>864</v>
      </c>
      <c r="C176" s="76">
        <v>2022</v>
      </c>
      <c r="D176" s="9" t="s">
        <v>850</v>
      </c>
      <c r="E176" s="9" t="s">
        <v>865</v>
      </c>
      <c r="I176" s="9"/>
      <c r="J176" s="9"/>
    </row>
    <row r="177" spans="1:10" x14ac:dyDescent="0.35">
      <c r="A177">
        <v>412</v>
      </c>
      <c r="B177" s="9" t="s">
        <v>866</v>
      </c>
      <c r="C177" s="76">
        <v>2022</v>
      </c>
      <c r="D177" s="9" t="s">
        <v>850</v>
      </c>
      <c r="E177" s="9" t="s">
        <v>867</v>
      </c>
      <c r="I177" s="9"/>
      <c r="J177" s="9"/>
    </row>
    <row r="178" spans="1:10" x14ac:dyDescent="0.35">
      <c r="A178">
        <v>413</v>
      </c>
      <c r="B178" s="9" t="s">
        <v>868</v>
      </c>
      <c r="C178" s="76">
        <v>2022</v>
      </c>
      <c r="D178" s="9" t="s">
        <v>850</v>
      </c>
      <c r="E178" s="9" t="s">
        <v>869</v>
      </c>
      <c r="I178" s="9"/>
      <c r="J178" s="9"/>
    </row>
    <row r="179" spans="1:10" x14ac:dyDescent="0.35">
      <c r="A179">
        <v>414</v>
      </c>
      <c r="B179" s="9" t="s">
        <v>870</v>
      </c>
      <c r="C179" s="76">
        <v>2022</v>
      </c>
      <c r="D179" s="9" t="s">
        <v>850</v>
      </c>
      <c r="E179" s="9" t="s">
        <v>871</v>
      </c>
      <c r="I179" s="9"/>
      <c r="J179" s="9"/>
    </row>
    <row r="180" spans="1:10" x14ac:dyDescent="0.35">
      <c r="A180">
        <v>415</v>
      </c>
      <c r="B180" s="9" t="s">
        <v>872</v>
      </c>
      <c r="C180" s="76">
        <v>2022</v>
      </c>
      <c r="D180" s="9" t="s">
        <v>850</v>
      </c>
      <c r="E180" s="9" t="s">
        <v>873</v>
      </c>
      <c r="I180" s="9"/>
      <c r="J180" s="9"/>
    </row>
    <row r="181" spans="1:10" x14ac:dyDescent="0.35">
      <c r="A181">
        <v>416</v>
      </c>
      <c r="B181" s="9" t="s">
        <v>874</v>
      </c>
      <c r="C181" s="76">
        <v>2022</v>
      </c>
      <c r="D181" s="9" t="s">
        <v>850</v>
      </c>
      <c r="E181" s="9" t="s">
        <v>875</v>
      </c>
      <c r="I181" s="9"/>
      <c r="J181" s="9"/>
    </row>
    <row r="182" spans="1:10" x14ac:dyDescent="0.35">
      <c r="A182">
        <v>417</v>
      </c>
      <c r="B182" s="9" t="s">
        <v>876</v>
      </c>
      <c r="C182" s="76">
        <v>2022</v>
      </c>
      <c r="D182" s="9" t="s">
        <v>850</v>
      </c>
      <c r="E182" s="9" t="s">
        <v>877</v>
      </c>
      <c r="I182" s="9"/>
      <c r="J182" s="9"/>
    </row>
    <row r="183" spans="1:10" x14ac:dyDescent="0.35">
      <c r="A183">
        <v>418</v>
      </c>
      <c r="B183" s="9" t="s">
        <v>878</v>
      </c>
      <c r="C183" s="76">
        <v>2022</v>
      </c>
      <c r="D183" s="9" t="s">
        <v>850</v>
      </c>
      <c r="E183" s="9" t="s">
        <v>879</v>
      </c>
      <c r="I183" s="9"/>
      <c r="J183" s="9"/>
    </row>
    <row r="184" spans="1:10" x14ac:dyDescent="0.35">
      <c r="A184">
        <v>419</v>
      </c>
      <c r="B184" s="9" t="s">
        <v>880</v>
      </c>
      <c r="C184" s="76">
        <v>2022</v>
      </c>
      <c r="D184" s="9" t="s">
        <v>850</v>
      </c>
      <c r="E184" s="9" t="s">
        <v>881</v>
      </c>
      <c r="I184" s="9"/>
      <c r="J184" s="9"/>
    </row>
    <row r="185" spans="1:10" x14ac:dyDescent="0.35">
      <c r="A185">
        <v>420</v>
      </c>
      <c r="B185" s="9" t="s">
        <v>882</v>
      </c>
      <c r="C185" s="76">
        <v>2022</v>
      </c>
      <c r="D185" s="9" t="s">
        <v>850</v>
      </c>
      <c r="E185" s="9" t="s">
        <v>883</v>
      </c>
      <c r="I185" s="9"/>
      <c r="J185" s="9"/>
    </row>
    <row r="186" spans="1:10" x14ac:dyDescent="0.35">
      <c r="A186">
        <v>421</v>
      </c>
      <c r="B186" s="9" t="s">
        <v>884</v>
      </c>
      <c r="C186" s="76">
        <v>2022</v>
      </c>
      <c r="D186" s="9" t="s">
        <v>850</v>
      </c>
      <c r="E186" s="9" t="s">
        <v>885</v>
      </c>
      <c r="I186" s="9"/>
      <c r="J186" s="9"/>
    </row>
    <row r="187" spans="1:10" x14ac:dyDescent="0.35">
      <c r="A187">
        <v>422</v>
      </c>
      <c r="B187" s="9" t="s">
        <v>886</v>
      </c>
      <c r="C187" s="76">
        <v>2022</v>
      </c>
      <c r="D187" s="9" t="s">
        <v>850</v>
      </c>
      <c r="E187" s="9" t="s">
        <v>887</v>
      </c>
      <c r="I187" s="9"/>
      <c r="J187" s="9"/>
    </row>
    <row r="188" spans="1:10" x14ac:dyDescent="0.35">
      <c r="A188">
        <v>423</v>
      </c>
      <c r="B188" s="9" t="s">
        <v>888</v>
      </c>
      <c r="C188" s="76">
        <v>2022</v>
      </c>
      <c r="D188" s="9" t="s">
        <v>850</v>
      </c>
      <c r="E188" s="9" t="s">
        <v>889</v>
      </c>
      <c r="I188" s="9"/>
      <c r="J188" s="9"/>
    </row>
    <row r="189" spans="1:10" x14ac:dyDescent="0.35">
      <c r="A189">
        <v>424</v>
      </c>
      <c r="B189" s="9" t="s">
        <v>890</v>
      </c>
      <c r="C189" s="76">
        <v>2022</v>
      </c>
      <c r="D189" s="9" t="s">
        <v>850</v>
      </c>
      <c r="E189" s="9" t="s">
        <v>2481</v>
      </c>
      <c r="I189" s="9"/>
      <c r="J189" s="9"/>
    </row>
    <row r="190" spans="1:10" x14ac:dyDescent="0.35">
      <c r="A190">
        <v>425</v>
      </c>
      <c r="B190" s="9" t="s">
        <v>892</v>
      </c>
      <c r="C190" s="76">
        <v>2022</v>
      </c>
      <c r="D190" s="9" t="s">
        <v>850</v>
      </c>
      <c r="E190" s="9" t="s">
        <v>893</v>
      </c>
      <c r="I190" s="9"/>
      <c r="J190" s="9"/>
    </row>
    <row r="191" spans="1:10" x14ac:dyDescent="0.35">
      <c r="A191">
        <v>426</v>
      </c>
      <c r="B191" s="9" t="s">
        <v>894</v>
      </c>
      <c r="C191" s="76">
        <v>2022</v>
      </c>
      <c r="D191" s="9" t="s">
        <v>850</v>
      </c>
      <c r="E191" s="9" t="s">
        <v>895</v>
      </c>
      <c r="I191" s="9"/>
      <c r="J191" s="9"/>
    </row>
    <row r="192" spans="1:10" x14ac:dyDescent="0.35">
      <c r="A192">
        <v>427</v>
      </c>
      <c r="B192" s="9" t="s">
        <v>896</v>
      </c>
      <c r="C192" s="76">
        <v>2022</v>
      </c>
      <c r="D192" s="9" t="s">
        <v>850</v>
      </c>
      <c r="E192" s="9" t="s">
        <v>2488</v>
      </c>
      <c r="I192" s="9"/>
      <c r="J192" s="9"/>
    </row>
    <row r="193" spans="1:10" x14ac:dyDescent="0.35">
      <c r="A193">
        <v>428</v>
      </c>
      <c r="B193" s="9" t="s">
        <v>898</v>
      </c>
      <c r="C193" s="76">
        <v>2022</v>
      </c>
      <c r="D193" s="9" t="s">
        <v>850</v>
      </c>
      <c r="E193" s="9" t="s">
        <v>899</v>
      </c>
      <c r="I193" s="9"/>
      <c r="J193" s="9"/>
    </row>
    <row r="194" spans="1:10" x14ac:dyDescent="0.35">
      <c r="A194">
        <v>429</v>
      </c>
      <c r="B194" s="9" t="s">
        <v>900</v>
      </c>
      <c r="C194" s="76">
        <v>2022</v>
      </c>
      <c r="D194" s="9" t="s">
        <v>901</v>
      </c>
      <c r="E194" s="9" t="s">
        <v>902</v>
      </c>
      <c r="I194" s="9"/>
      <c r="J194" s="9"/>
    </row>
    <row r="195" spans="1:10" x14ac:dyDescent="0.35">
      <c r="A195">
        <v>430</v>
      </c>
      <c r="B195" s="9" t="s">
        <v>903</v>
      </c>
      <c r="C195" s="76">
        <v>2022</v>
      </c>
      <c r="D195" s="9" t="s">
        <v>901</v>
      </c>
      <c r="E195" s="9" t="s">
        <v>904</v>
      </c>
      <c r="I195" s="9"/>
      <c r="J195" s="9"/>
    </row>
    <row r="196" spans="1:10" x14ac:dyDescent="0.35">
      <c r="A196">
        <v>431</v>
      </c>
      <c r="B196" s="9" t="s">
        <v>905</v>
      </c>
      <c r="C196" s="76">
        <v>2022</v>
      </c>
      <c r="D196" s="9" t="s">
        <v>901</v>
      </c>
      <c r="E196" s="9" t="s">
        <v>2436</v>
      </c>
      <c r="I196" s="9"/>
      <c r="J196" s="9"/>
    </row>
    <row r="197" spans="1:10" x14ac:dyDescent="0.35">
      <c r="A197">
        <v>432</v>
      </c>
      <c r="B197" s="9" t="s">
        <v>907</v>
      </c>
      <c r="C197" s="76">
        <v>2022</v>
      </c>
      <c r="D197" s="9" t="s">
        <v>901</v>
      </c>
      <c r="E197" s="9" t="s">
        <v>908</v>
      </c>
      <c r="I197" s="9"/>
      <c r="J197" s="9"/>
    </row>
    <row r="198" spans="1:10" x14ac:dyDescent="0.35">
      <c r="A198">
        <v>433</v>
      </c>
      <c r="B198" s="9" t="s">
        <v>909</v>
      </c>
      <c r="C198" s="76">
        <v>2022</v>
      </c>
      <c r="D198" s="9" t="s">
        <v>901</v>
      </c>
      <c r="E198" s="9" t="s">
        <v>910</v>
      </c>
      <c r="I198" s="9"/>
      <c r="J198" s="9"/>
    </row>
    <row r="199" spans="1:10" x14ac:dyDescent="0.35">
      <c r="A199">
        <v>434</v>
      </c>
      <c r="B199" s="9" t="s">
        <v>911</v>
      </c>
      <c r="C199" s="76">
        <v>2022</v>
      </c>
      <c r="D199" s="9" t="s">
        <v>901</v>
      </c>
      <c r="E199" s="9" t="s">
        <v>2449</v>
      </c>
      <c r="I199" s="9"/>
      <c r="J199" s="9"/>
    </row>
    <row r="200" spans="1:10" x14ac:dyDescent="0.35">
      <c r="A200">
        <v>435</v>
      </c>
      <c r="B200" s="9" t="s">
        <v>913</v>
      </c>
      <c r="C200" s="76">
        <v>2022</v>
      </c>
      <c r="D200" s="9" t="s">
        <v>901</v>
      </c>
      <c r="E200" s="9" t="s">
        <v>914</v>
      </c>
      <c r="I200" s="9"/>
      <c r="J200" s="9"/>
    </row>
    <row r="201" spans="1:10" x14ac:dyDescent="0.35">
      <c r="A201">
        <v>436</v>
      </c>
      <c r="B201" s="9" t="s">
        <v>915</v>
      </c>
      <c r="C201" s="76">
        <v>2022</v>
      </c>
      <c r="D201" s="9" t="s">
        <v>901</v>
      </c>
      <c r="E201" s="9" t="s">
        <v>916</v>
      </c>
      <c r="I201" s="9"/>
      <c r="J201" s="9"/>
    </row>
    <row r="202" spans="1:10" x14ac:dyDescent="0.35">
      <c r="A202">
        <v>437</v>
      </c>
      <c r="B202" s="9" t="s">
        <v>917</v>
      </c>
      <c r="C202" s="76">
        <v>2022</v>
      </c>
      <c r="D202" s="9" t="s">
        <v>901</v>
      </c>
      <c r="E202" s="9" t="s">
        <v>918</v>
      </c>
      <c r="I202" s="9"/>
      <c r="J202" s="9"/>
    </row>
    <row r="203" spans="1:10" x14ac:dyDescent="0.35">
      <c r="A203">
        <v>438</v>
      </c>
      <c r="B203" s="9" t="s">
        <v>919</v>
      </c>
      <c r="C203" s="76">
        <v>2022</v>
      </c>
      <c r="D203" s="9" t="s">
        <v>901</v>
      </c>
      <c r="E203" s="9" t="s">
        <v>920</v>
      </c>
      <c r="I203" s="9"/>
      <c r="J203" s="9"/>
    </row>
    <row r="204" spans="1:10" x14ac:dyDescent="0.35">
      <c r="A204">
        <v>439</v>
      </c>
      <c r="B204" s="9" t="s">
        <v>921</v>
      </c>
      <c r="C204" s="76">
        <v>2022</v>
      </c>
      <c r="D204" s="9" t="s">
        <v>901</v>
      </c>
      <c r="E204" s="9" t="s">
        <v>922</v>
      </c>
      <c r="I204" s="9"/>
      <c r="J204" s="9"/>
    </row>
    <row r="205" spans="1:10" x14ac:dyDescent="0.35">
      <c r="A205">
        <v>440</v>
      </c>
      <c r="B205" s="9" t="s">
        <v>923</v>
      </c>
      <c r="C205" s="76">
        <v>2022</v>
      </c>
      <c r="D205" s="9" t="s">
        <v>901</v>
      </c>
      <c r="E205" s="9" t="s">
        <v>924</v>
      </c>
      <c r="I205" s="9"/>
      <c r="J205" s="9"/>
    </row>
    <row r="206" spans="1:10" x14ac:dyDescent="0.35">
      <c r="A206">
        <v>441</v>
      </c>
      <c r="B206" s="9" t="s">
        <v>925</v>
      </c>
      <c r="C206" s="76">
        <v>2022</v>
      </c>
      <c r="D206" s="9" t="s">
        <v>901</v>
      </c>
      <c r="E206" s="9" t="s">
        <v>926</v>
      </c>
      <c r="I206" s="9"/>
      <c r="J206" s="9"/>
    </row>
    <row r="207" spans="1:10" x14ac:dyDescent="0.35">
      <c r="A207">
        <v>442</v>
      </c>
      <c r="B207" s="9" t="s">
        <v>927</v>
      </c>
      <c r="C207" s="76">
        <v>2022</v>
      </c>
      <c r="D207" s="9" t="s">
        <v>901</v>
      </c>
      <c r="E207" s="9" t="s">
        <v>928</v>
      </c>
      <c r="I207" s="9"/>
      <c r="J207" s="9"/>
    </row>
    <row r="208" spans="1:10" x14ac:dyDescent="0.35">
      <c r="A208">
        <v>443</v>
      </c>
      <c r="B208" s="9" t="s">
        <v>929</v>
      </c>
      <c r="C208" s="76">
        <v>2022</v>
      </c>
      <c r="D208" s="9" t="s">
        <v>901</v>
      </c>
      <c r="E208" s="9" t="s">
        <v>930</v>
      </c>
      <c r="I208" s="9"/>
      <c r="J208" s="9"/>
    </row>
    <row r="209" spans="1:10" x14ac:dyDescent="0.35">
      <c r="A209">
        <v>444</v>
      </c>
      <c r="B209" s="9" t="s">
        <v>931</v>
      </c>
      <c r="C209" s="76">
        <v>2022</v>
      </c>
      <c r="D209" s="9" t="s">
        <v>901</v>
      </c>
      <c r="E209" s="9" t="s">
        <v>932</v>
      </c>
      <c r="I209" s="9"/>
      <c r="J209" s="9"/>
    </row>
    <row r="210" spans="1:10" x14ac:dyDescent="0.35">
      <c r="A210">
        <v>445</v>
      </c>
      <c r="B210" s="9" t="s">
        <v>933</v>
      </c>
      <c r="C210" s="76">
        <v>2022</v>
      </c>
      <c r="D210" s="9" t="s">
        <v>901</v>
      </c>
      <c r="E210" s="9" t="s">
        <v>934</v>
      </c>
      <c r="I210" s="9"/>
      <c r="J210" s="9"/>
    </row>
    <row r="211" spans="1:10" x14ac:dyDescent="0.35">
      <c r="A211">
        <v>446</v>
      </c>
      <c r="B211" s="9" t="s">
        <v>935</v>
      </c>
      <c r="C211" s="76">
        <v>2022</v>
      </c>
      <c r="D211" s="9" t="s">
        <v>901</v>
      </c>
      <c r="E211" s="9" t="s">
        <v>936</v>
      </c>
      <c r="I211" s="9"/>
      <c r="J211" s="9"/>
    </row>
    <row r="212" spans="1:10" x14ac:dyDescent="0.35">
      <c r="A212">
        <v>447</v>
      </c>
      <c r="B212" s="9" t="s">
        <v>937</v>
      </c>
      <c r="C212" s="76">
        <v>2022</v>
      </c>
      <c r="D212" s="9" t="s">
        <v>901</v>
      </c>
      <c r="E212" s="9" t="s">
        <v>938</v>
      </c>
      <c r="I212" s="9"/>
      <c r="J212" s="9"/>
    </row>
    <row r="213" spans="1:10" x14ac:dyDescent="0.35">
      <c r="A213">
        <v>448</v>
      </c>
      <c r="B213" s="9" t="s">
        <v>939</v>
      </c>
      <c r="C213" s="76">
        <v>2022</v>
      </c>
      <c r="D213" s="9" t="s">
        <v>901</v>
      </c>
      <c r="E213" s="9" t="s">
        <v>940</v>
      </c>
      <c r="I213" s="9"/>
      <c r="J213" s="9"/>
    </row>
    <row r="214" spans="1:10" x14ac:dyDescent="0.35">
      <c r="A214">
        <v>449</v>
      </c>
      <c r="B214" s="9" t="s">
        <v>941</v>
      </c>
      <c r="C214" s="76">
        <v>2022</v>
      </c>
      <c r="D214" s="9" t="s">
        <v>901</v>
      </c>
      <c r="E214" s="9" t="s">
        <v>942</v>
      </c>
      <c r="I214" s="9"/>
      <c r="J214" s="9"/>
    </row>
    <row r="215" spans="1:10" x14ac:dyDescent="0.35">
      <c r="A215">
        <v>450</v>
      </c>
      <c r="B215" s="9" t="s">
        <v>943</v>
      </c>
      <c r="C215" s="76">
        <v>2022</v>
      </c>
      <c r="D215" s="9" t="s">
        <v>901</v>
      </c>
      <c r="E215" s="9" t="s">
        <v>944</v>
      </c>
      <c r="I215" s="9"/>
      <c r="J215" s="9"/>
    </row>
    <row r="216" spans="1:10" x14ac:dyDescent="0.35">
      <c r="A216">
        <v>451</v>
      </c>
      <c r="B216" s="9" t="s">
        <v>945</v>
      </c>
      <c r="C216" s="76">
        <v>2022</v>
      </c>
      <c r="D216" s="9" t="s">
        <v>901</v>
      </c>
      <c r="E216" s="9" t="s">
        <v>946</v>
      </c>
      <c r="I216" s="9"/>
      <c r="J216" s="9"/>
    </row>
    <row r="217" spans="1:10" x14ac:dyDescent="0.35">
      <c r="A217">
        <v>452</v>
      </c>
      <c r="B217" s="9" t="s">
        <v>947</v>
      </c>
      <c r="C217" s="76">
        <v>2022</v>
      </c>
      <c r="D217" s="9" t="s">
        <v>901</v>
      </c>
      <c r="E217" s="9" t="s">
        <v>948</v>
      </c>
      <c r="I217" s="9"/>
      <c r="J217" s="9"/>
    </row>
    <row r="218" spans="1:10" x14ac:dyDescent="0.35">
      <c r="A218">
        <v>453</v>
      </c>
      <c r="B218" s="9" t="s">
        <v>949</v>
      </c>
      <c r="C218" s="76">
        <v>2022</v>
      </c>
      <c r="D218" s="9" t="s">
        <v>901</v>
      </c>
      <c r="E218" s="9" t="s">
        <v>2493</v>
      </c>
      <c r="I218" s="9"/>
      <c r="J218" s="9"/>
    </row>
    <row r="219" spans="1:10" x14ac:dyDescent="0.35">
      <c r="A219">
        <v>454</v>
      </c>
      <c r="B219" s="9" t="s">
        <v>951</v>
      </c>
      <c r="C219" s="76">
        <v>2022</v>
      </c>
      <c r="D219" s="9" t="s">
        <v>901</v>
      </c>
      <c r="E219" s="9" t="s">
        <v>952</v>
      </c>
      <c r="I219" s="9"/>
      <c r="J219" s="9"/>
    </row>
    <row r="220" spans="1:10" x14ac:dyDescent="0.35">
      <c r="A220">
        <v>455</v>
      </c>
      <c r="B220" s="9" t="s">
        <v>953</v>
      </c>
      <c r="C220" s="76">
        <v>2022</v>
      </c>
      <c r="D220" s="9" t="s">
        <v>901</v>
      </c>
      <c r="E220" s="9" t="s">
        <v>954</v>
      </c>
      <c r="I220" s="9"/>
      <c r="J220" s="9"/>
    </row>
    <row r="221" spans="1:10" x14ac:dyDescent="0.35">
      <c r="A221">
        <v>456</v>
      </c>
      <c r="B221" s="9" t="s">
        <v>955</v>
      </c>
      <c r="C221" s="76">
        <v>2022</v>
      </c>
      <c r="D221" s="9" t="s">
        <v>901</v>
      </c>
      <c r="E221" s="9" t="s">
        <v>956</v>
      </c>
      <c r="I221" s="9"/>
      <c r="J221" s="9"/>
    </row>
    <row r="222" spans="1:10" x14ac:dyDescent="0.35">
      <c r="A222">
        <v>457</v>
      </c>
      <c r="B222" s="9" t="s">
        <v>957</v>
      </c>
      <c r="C222" s="76">
        <v>2022</v>
      </c>
      <c r="D222" s="9" t="s">
        <v>901</v>
      </c>
      <c r="E222" s="9" t="s">
        <v>958</v>
      </c>
      <c r="I222" s="9"/>
      <c r="J222" s="9"/>
    </row>
    <row r="223" spans="1:10" x14ac:dyDescent="0.35">
      <c r="A223">
        <v>458</v>
      </c>
      <c r="B223" s="9" t="s">
        <v>959</v>
      </c>
      <c r="C223" s="76">
        <v>2022</v>
      </c>
      <c r="D223" s="9" t="s">
        <v>901</v>
      </c>
      <c r="E223" s="9" t="s">
        <v>960</v>
      </c>
      <c r="I223" s="9"/>
      <c r="J223" s="9"/>
    </row>
    <row r="224" spans="1:10" x14ac:dyDescent="0.35">
      <c r="A224">
        <v>459</v>
      </c>
      <c r="B224" s="9" t="s">
        <v>961</v>
      </c>
      <c r="C224" s="76">
        <v>2022</v>
      </c>
      <c r="D224" s="9" t="s">
        <v>962</v>
      </c>
      <c r="E224" s="9" t="s">
        <v>963</v>
      </c>
      <c r="I224" s="9"/>
      <c r="J224" s="9"/>
    </row>
    <row r="225" spans="1:10" x14ac:dyDescent="0.35">
      <c r="A225">
        <v>460</v>
      </c>
      <c r="B225" s="9" t="s">
        <v>964</v>
      </c>
      <c r="C225" s="76">
        <v>2022</v>
      </c>
      <c r="D225" s="9" t="s">
        <v>962</v>
      </c>
      <c r="E225" s="9" t="s">
        <v>965</v>
      </c>
      <c r="I225" s="9"/>
      <c r="J225" s="9"/>
    </row>
    <row r="226" spans="1:10" x14ac:dyDescent="0.35">
      <c r="A226">
        <v>461</v>
      </c>
      <c r="B226" s="9" t="s">
        <v>966</v>
      </c>
      <c r="C226" s="76">
        <v>2022</v>
      </c>
      <c r="D226" s="9" t="s">
        <v>962</v>
      </c>
      <c r="E226" s="9" t="s">
        <v>967</v>
      </c>
      <c r="I226" s="9"/>
      <c r="J226" s="9"/>
    </row>
    <row r="227" spans="1:10" x14ac:dyDescent="0.35">
      <c r="A227">
        <v>462</v>
      </c>
      <c r="B227" s="9" t="s">
        <v>968</v>
      </c>
      <c r="C227" s="76">
        <v>2022</v>
      </c>
      <c r="D227" s="9" t="s">
        <v>962</v>
      </c>
      <c r="E227" s="9" t="s">
        <v>969</v>
      </c>
      <c r="I227" s="9"/>
      <c r="J227" s="9"/>
    </row>
    <row r="228" spans="1:10" x14ac:dyDescent="0.35">
      <c r="A228">
        <v>463</v>
      </c>
      <c r="B228" s="9" t="s">
        <v>970</v>
      </c>
      <c r="C228" s="76">
        <v>2022</v>
      </c>
      <c r="D228" s="9" t="s">
        <v>962</v>
      </c>
      <c r="E228" s="9" t="s">
        <v>971</v>
      </c>
      <c r="I228" s="9"/>
      <c r="J228" s="9"/>
    </row>
    <row r="229" spans="1:10" x14ac:dyDescent="0.35">
      <c r="A229">
        <v>464</v>
      </c>
      <c r="B229" s="9" t="s">
        <v>972</v>
      </c>
      <c r="C229" s="76">
        <v>2022</v>
      </c>
      <c r="D229" s="9" t="s">
        <v>962</v>
      </c>
      <c r="E229" s="9" t="s">
        <v>973</v>
      </c>
      <c r="I229" s="9"/>
      <c r="J229" s="9"/>
    </row>
    <row r="230" spans="1:10" x14ac:dyDescent="0.35">
      <c r="A230">
        <v>465</v>
      </c>
      <c r="B230" s="9" t="s">
        <v>974</v>
      </c>
      <c r="C230" s="76">
        <v>2022</v>
      </c>
      <c r="D230" s="9" t="s">
        <v>962</v>
      </c>
      <c r="E230" s="9" t="s">
        <v>975</v>
      </c>
      <c r="I230" s="9"/>
      <c r="J230" s="9"/>
    </row>
    <row r="231" spans="1:10" x14ac:dyDescent="0.35">
      <c r="A231">
        <v>466</v>
      </c>
      <c r="B231" s="9" t="s">
        <v>976</v>
      </c>
      <c r="C231" s="76">
        <v>2022</v>
      </c>
      <c r="D231" s="9" t="s">
        <v>962</v>
      </c>
      <c r="E231" s="9" t="s">
        <v>977</v>
      </c>
      <c r="I231" s="9"/>
      <c r="J231" s="9"/>
    </row>
    <row r="232" spans="1:10" x14ac:dyDescent="0.35">
      <c r="A232">
        <v>467</v>
      </c>
      <c r="B232" s="9" t="s">
        <v>978</v>
      </c>
      <c r="C232" s="76">
        <v>2022</v>
      </c>
      <c r="D232" s="9" t="s">
        <v>962</v>
      </c>
      <c r="E232" s="9" t="s">
        <v>2455</v>
      </c>
      <c r="I232" s="9"/>
      <c r="J232" s="9"/>
    </row>
    <row r="233" spans="1:10" x14ac:dyDescent="0.35">
      <c r="A233">
        <v>468</v>
      </c>
      <c r="B233" s="9" t="s">
        <v>980</v>
      </c>
      <c r="C233" s="76">
        <v>2022</v>
      </c>
      <c r="D233" s="9" t="s">
        <v>962</v>
      </c>
      <c r="E233" s="9" t="s">
        <v>981</v>
      </c>
      <c r="I233" s="9"/>
      <c r="J233" s="9"/>
    </row>
    <row r="234" spans="1:10" x14ac:dyDescent="0.35">
      <c r="A234">
        <v>469</v>
      </c>
      <c r="B234" s="9" t="s">
        <v>982</v>
      </c>
      <c r="C234" s="76">
        <v>2022</v>
      </c>
      <c r="D234" s="9" t="s">
        <v>962</v>
      </c>
      <c r="E234" s="9" t="s">
        <v>983</v>
      </c>
      <c r="I234" s="9"/>
      <c r="J234" s="9"/>
    </row>
    <row r="235" spans="1:10" x14ac:dyDescent="0.35">
      <c r="A235">
        <v>470</v>
      </c>
      <c r="B235" s="9" t="s">
        <v>984</v>
      </c>
      <c r="C235" s="76">
        <v>2022</v>
      </c>
      <c r="D235" s="9" t="s">
        <v>962</v>
      </c>
      <c r="E235" s="9" t="s">
        <v>985</v>
      </c>
      <c r="I235" s="9"/>
      <c r="J235" s="9"/>
    </row>
    <row r="236" spans="1:10" x14ac:dyDescent="0.35">
      <c r="A236">
        <v>471</v>
      </c>
      <c r="B236" s="9" t="s">
        <v>986</v>
      </c>
      <c r="C236" s="76">
        <v>2022</v>
      </c>
      <c r="D236" s="9" t="s">
        <v>962</v>
      </c>
      <c r="E236" s="9" t="s">
        <v>987</v>
      </c>
      <c r="I236" s="9"/>
      <c r="J236" s="9"/>
    </row>
    <row r="237" spans="1:10" x14ac:dyDescent="0.35">
      <c r="A237">
        <v>472</v>
      </c>
      <c r="B237" s="9" t="s">
        <v>988</v>
      </c>
      <c r="C237" s="76">
        <v>2022</v>
      </c>
      <c r="D237" s="9" t="s">
        <v>962</v>
      </c>
      <c r="E237" s="9" t="s">
        <v>989</v>
      </c>
      <c r="I237" s="9"/>
      <c r="J237" s="9"/>
    </row>
    <row r="238" spans="1:10" x14ac:dyDescent="0.35">
      <c r="A238">
        <v>473</v>
      </c>
      <c r="B238" s="9" t="s">
        <v>990</v>
      </c>
      <c r="C238" s="76">
        <v>2022</v>
      </c>
      <c r="D238" s="9" t="s">
        <v>962</v>
      </c>
      <c r="E238" s="9" t="s">
        <v>991</v>
      </c>
      <c r="I238" s="9"/>
      <c r="J238" s="9"/>
    </row>
    <row r="239" spans="1:10" x14ac:dyDescent="0.35">
      <c r="A239">
        <v>474</v>
      </c>
      <c r="B239" s="9" t="s">
        <v>992</v>
      </c>
      <c r="C239" s="76">
        <v>2022</v>
      </c>
      <c r="D239" s="9" t="s">
        <v>962</v>
      </c>
      <c r="E239" s="9" t="s">
        <v>993</v>
      </c>
      <c r="I239" s="9"/>
      <c r="J239" s="9"/>
    </row>
    <row r="240" spans="1:10" x14ac:dyDescent="0.35">
      <c r="A240">
        <v>475</v>
      </c>
      <c r="B240" s="9" t="s">
        <v>994</v>
      </c>
      <c r="C240" s="76">
        <v>2022</v>
      </c>
      <c r="D240" s="9" t="s">
        <v>962</v>
      </c>
      <c r="E240" s="9" t="s">
        <v>995</v>
      </c>
      <c r="I240" s="9"/>
      <c r="J240" s="9"/>
    </row>
    <row r="241" spans="1:10" x14ac:dyDescent="0.35">
      <c r="A241">
        <v>476</v>
      </c>
      <c r="B241" s="9" t="s">
        <v>996</v>
      </c>
      <c r="C241" s="76">
        <v>2022</v>
      </c>
      <c r="D241" s="9" t="s">
        <v>962</v>
      </c>
      <c r="E241" s="9" t="s">
        <v>997</v>
      </c>
      <c r="I241" s="9"/>
      <c r="J241" s="9"/>
    </row>
    <row r="242" spans="1:10" x14ac:dyDescent="0.35">
      <c r="A242">
        <v>477</v>
      </c>
      <c r="B242" s="9" t="s">
        <v>998</v>
      </c>
      <c r="C242" s="76">
        <v>2022</v>
      </c>
      <c r="D242" s="9" t="s">
        <v>962</v>
      </c>
      <c r="E242" s="9" t="s">
        <v>999</v>
      </c>
      <c r="I242" s="9"/>
      <c r="J242" s="9"/>
    </row>
    <row r="243" spans="1:10" x14ac:dyDescent="0.35">
      <c r="A243">
        <v>478</v>
      </c>
      <c r="B243" s="9" t="s">
        <v>1000</v>
      </c>
      <c r="C243" s="76">
        <v>2022</v>
      </c>
      <c r="D243" s="9" t="s">
        <v>962</v>
      </c>
      <c r="E243" s="9" t="s">
        <v>1001</v>
      </c>
      <c r="I243" s="9"/>
      <c r="J243" s="9"/>
    </row>
    <row r="244" spans="1:10" x14ac:dyDescent="0.35">
      <c r="A244">
        <v>479</v>
      </c>
      <c r="B244" s="9" t="s">
        <v>1002</v>
      </c>
      <c r="C244" s="76">
        <v>2022</v>
      </c>
      <c r="D244" s="9" t="s">
        <v>962</v>
      </c>
      <c r="E244" s="9" t="s">
        <v>1003</v>
      </c>
      <c r="I244" s="9"/>
      <c r="J244" s="9"/>
    </row>
    <row r="245" spans="1:10" x14ac:dyDescent="0.35">
      <c r="A245">
        <v>480</v>
      </c>
      <c r="B245" s="9" t="s">
        <v>1004</v>
      </c>
      <c r="C245" s="76">
        <v>2022</v>
      </c>
      <c r="D245" s="9" t="s">
        <v>962</v>
      </c>
      <c r="E245" s="9" t="s">
        <v>1005</v>
      </c>
      <c r="I245" s="9"/>
      <c r="J245" s="9"/>
    </row>
    <row r="246" spans="1:10" x14ac:dyDescent="0.35">
      <c r="A246">
        <v>481</v>
      </c>
      <c r="B246" s="9" t="s">
        <v>1006</v>
      </c>
      <c r="C246" s="76">
        <v>2022</v>
      </c>
      <c r="D246" s="9" t="s">
        <v>962</v>
      </c>
      <c r="E246" s="9" t="s">
        <v>1007</v>
      </c>
      <c r="I246" s="9"/>
      <c r="J246" s="9"/>
    </row>
    <row r="247" spans="1:10" x14ac:dyDescent="0.35">
      <c r="A247">
        <v>482</v>
      </c>
      <c r="B247" s="9" t="s">
        <v>1008</v>
      </c>
      <c r="C247" s="76">
        <v>2022</v>
      </c>
      <c r="D247" s="9" t="s">
        <v>962</v>
      </c>
      <c r="E247" s="9" t="s">
        <v>2489</v>
      </c>
      <c r="I247" s="9"/>
      <c r="J247" s="9"/>
    </row>
    <row r="248" spans="1:10" x14ac:dyDescent="0.35">
      <c r="A248">
        <v>483</v>
      </c>
      <c r="B248" s="9" t="s">
        <v>1010</v>
      </c>
      <c r="C248" s="76">
        <v>2022</v>
      </c>
      <c r="D248" s="9" t="s">
        <v>962</v>
      </c>
      <c r="E248" s="9" t="s">
        <v>1011</v>
      </c>
      <c r="I248" s="9"/>
      <c r="J248" s="9"/>
    </row>
    <row r="249" spans="1:10" x14ac:dyDescent="0.35">
      <c r="A249">
        <v>484</v>
      </c>
      <c r="B249" s="9" t="s">
        <v>1012</v>
      </c>
      <c r="C249" s="76">
        <v>2022</v>
      </c>
      <c r="D249" s="9" t="s">
        <v>962</v>
      </c>
      <c r="E249" s="9" t="s">
        <v>1013</v>
      </c>
      <c r="I249" s="9"/>
      <c r="J249" s="9"/>
    </row>
    <row r="250" spans="1:10" x14ac:dyDescent="0.35">
      <c r="A250">
        <v>485</v>
      </c>
      <c r="B250" s="9" t="s">
        <v>1014</v>
      </c>
      <c r="C250" s="76">
        <v>2022</v>
      </c>
      <c r="D250" s="9" t="s">
        <v>962</v>
      </c>
      <c r="E250" s="9" t="s">
        <v>1015</v>
      </c>
      <c r="I250" s="9"/>
      <c r="J250" s="9"/>
    </row>
    <row r="251" spans="1:10" x14ac:dyDescent="0.35">
      <c r="A251">
        <v>486</v>
      </c>
      <c r="B251" s="9" t="s">
        <v>1016</v>
      </c>
      <c r="C251" s="76">
        <v>2022</v>
      </c>
      <c r="D251" s="9" t="s">
        <v>962</v>
      </c>
      <c r="E251" s="9" t="s">
        <v>1017</v>
      </c>
      <c r="I251" s="9"/>
      <c r="J251" s="9"/>
    </row>
    <row r="252" spans="1:10" x14ac:dyDescent="0.35">
      <c r="A252">
        <v>487</v>
      </c>
      <c r="B252" s="9" t="s">
        <v>1018</v>
      </c>
      <c r="C252" s="76">
        <v>2022</v>
      </c>
      <c r="D252" s="9" t="s">
        <v>962</v>
      </c>
      <c r="E252" s="9" t="s">
        <v>1019</v>
      </c>
      <c r="I252" s="9"/>
      <c r="J252" s="9"/>
    </row>
    <row r="253" spans="1:10" x14ac:dyDescent="0.35">
      <c r="A253">
        <v>488</v>
      </c>
      <c r="B253" s="9" t="s">
        <v>1020</v>
      </c>
      <c r="C253" s="76">
        <v>2022</v>
      </c>
      <c r="D253" s="9" t="s">
        <v>962</v>
      </c>
      <c r="E253" s="9" t="s">
        <v>1021</v>
      </c>
      <c r="I253" s="9"/>
      <c r="J253" s="9"/>
    </row>
    <row r="254" spans="1:10" x14ac:dyDescent="0.35">
      <c r="A254">
        <v>489</v>
      </c>
      <c r="B254" s="9" t="s">
        <v>1022</v>
      </c>
      <c r="C254" s="76">
        <v>2022</v>
      </c>
      <c r="D254" s="9" t="s">
        <v>962</v>
      </c>
      <c r="E254" s="9" t="s">
        <v>1023</v>
      </c>
      <c r="I254" s="9"/>
      <c r="J254" s="9"/>
    </row>
    <row r="255" spans="1:10" x14ac:dyDescent="0.35">
      <c r="A255">
        <v>490</v>
      </c>
      <c r="B255" s="9" t="s">
        <v>1024</v>
      </c>
      <c r="C255" s="76">
        <v>2022</v>
      </c>
      <c r="D255" s="9" t="s">
        <v>962</v>
      </c>
      <c r="E255" s="9" t="s">
        <v>1025</v>
      </c>
      <c r="I255" s="9"/>
      <c r="J255" s="9"/>
    </row>
    <row r="256" spans="1:10" x14ac:dyDescent="0.35">
      <c r="A256">
        <v>491</v>
      </c>
      <c r="B256" s="9" t="s">
        <v>1026</v>
      </c>
      <c r="C256" s="76">
        <v>2022</v>
      </c>
      <c r="D256" s="9" t="s">
        <v>962</v>
      </c>
      <c r="E256" s="9" t="s">
        <v>1027</v>
      </c>
      <c r="I256" s="9"/>
      <c r="J256" s="9"/>
    </row>
    <row r="257" spans="1:10" x14ac:dyDescent="0.35">
      <c r="A257">
        <v>492</v>
      </c>
      <c r="B257" s="9" t="s">
        <v>1028</v>
      </c>
      <c r="C257" s="76">
        <v>2022</v>
      </c>
      <c r="D257" s="9" t="s">
        <v>962</v>
      </c>
      <c r="E257" s="9" t="s">
        <v>1029</v>
      </c>
      <c r="I257" s="9"/>
      <c r="J257" s="9"/>
    </row>
    <row r="258" spans="1:10" x14ac:dyDescent="0.35">
      <c r="A258">
        <v>493</v>
      </c>
      <c r="B258" s="9" t="s">
        <v>1030</v>
      </c>
      <c r="C258" s="76">
        <v>2022</v>
      </c>
      <c r="D258" s="9" t="s">
        <v>962</v>
      </c>
      <c r="E258" s="9" t="s">
        <v>1031</v>
      </c>
      <c r="I258" s="9"/>
      <c r="J258" s="9"/>
    </row>
    <row r="259" spans="1:10" x14ac:dyDescent="0.35">
      <c r="A259">
        <v>494</v>
      </c>
      <c r="B259" s="9" t="s">
        <v>1032</v>
      </c>
      <c r="C259" s="76">
        <v>2022</v>
      </c>
      <c r="D259" s="9" t="s">
        <v>962</v>
      </c>
      <c r="E259" s="9" t="s">
        <v>1033</v>
      </c>
      <c r="I259" s="9"/>
      <c r="J259" s="9"/>
    </row>
    <row r="260" spans="1:10" x14ac:dyDescent="0.35">
      <c r="A260">
        <v>495</v>
      </c>
      <c r="B260" s="9" t="s">
        <v>1034</v>
      </c>
      <c r="C260" s="76">
        <v>2022</v>
      </c>
      <c r="D260" s="9" t="s">
        <v>962</v>
      </c>
      <c r="E260" s="9" t="s">
        <v>2464</v>
      </c>
      <c r="I260" s="9"/>
      <c r="J260" s="9"/>
    </row>
    <row r="261" spans="1:10" x14ac:dyDescent="0.35">
      <c r="A261">
        <v>496</v>
      </c>
      <c r="B261" s="9" t="s">
        <v>1036</v>
      </c>
      <c r="C261" s="76">
        <v>2022</v>
      </c>
      <c r="D261" s="9" t="s">
        <v>962</v>
      </c>
      <c r="E261" s="9" t="s">
        <v>1037</v>
      </c>
      <c r="I261" s="9"/>
      <c r="J261" s="9"/>
    </row>
    <row r="262" spans="1:10" x14ac:dyDescent="0.35">
      <c r="A262">
        <v>497</v>
      </c>
      <c r="B262" s="9" t="s">
        <v>1038</v>
      </c>
      <c r="C262" s="76">
        <v>2022</v>
      </c>
      <c r="D262" s="9" t="s">
        <v>962</v>
      </c>
      <c r="E262" s="9" t="s">
        <v>1039</v>
      </c>
      <c r="I262" s="9"/>
      <c r="J262" s="9"/>
    </row>
    <row r="263" spans="1:10" x14ac:dyDescent="0.35">
      <c r="A263">
        <v>498</v>
      </c>
      <c r="B263" s="9" t="s">
        <v>1040</v>
      </c>
      <c r="C263" s="76">
        <v>2022</v>
      </c>
      <c r="D263" s="9" t="s">
        <v>962</v>
      </c>
      <c r="E263" s="9" t="s">
        <v>1041</v>
      </c>
      <c r="I263" s="9"/>
      <c r="J263" s="9"/>
    </row>
    <row r="264" spans="1:10" x14ac:dyDescent="0.35">
      <c r="A264">
        <v>499</v>
      </c>
      <c r="B264" s="9" t="s">
        <v>1042</v>
      </c>
      <c r="C264" s="76">
        <v>2022</v>
      </c>
      <c r="D264" s="9" t="s">
        <v>962</v>
      </c>
      <c r="E264" s="9" t="s">
        <v>1043</v>
      </c>
      <c r="I264" s="9"/>
      <c r="J264" s="9"/>
    </row>
    <row r="265" spans="1:10" x14ac:dyDescent="0.35">
      <c r="A265">
        <v>500</v>
      </c>
      <c r="B265" s="9" t="s">
        <v>1044</v>
      </c>
      <c r="C265" s="76">
        <v>2022</v>
      </c>
      <c r="D265" s="9" t="s">
        <v>962</v>
      </c>
      <c r="E265" s="9" t="s">
        <v>1045</v>
      </c>
      <c r="I265" s="9"/>
      <c r="J265" s="9"/>
    </row>
    <row r="266" spans="1:10" x14ac:dyDescent="0.35">
      <c r="A266">
        <v>501</v>
      </c>
      <c r="B266" s="9" t="s">
        <v>1046</v>
      </c>
      <c r="C266" s="76">
        <v>2022</v>
      </c>
      <c r="D266" s="9" t="s">
        <v>962</v>
      </c>
      <c r="E266" s="9" t="s">
        <v>1047</v>
      </c>
      <c r="I266" s="9"/>
      <c r="J266" s="9"/>
    </row>
    <row r="267" spans="1:10" x14ac:dyDescent="0.35">
      <c r="A267">
        <v>502</v>
      </c>
      <c r="B267" s="9" t="s">
        <v>1048</v>
      </c>
      <c r="C267" s="76">
        <v>2022</v>
      </c>
      <c r="D267" s="9" t="s">
        <v>962</v>
      </c>
      <c r="E267" s="9" t="s">
        <v>1049</v>
      </c>
      <c r="I267" s="9"/>
      <c r="J267" s="9"/>
    </row>
    <row r="268" spans="1:10" x14ac:dyDescent="0.35">
      <c r="A268">
        <v>503</v>
      </c>
      <c r="B268" s="9" t="s">
        <v>1050</v>
      </c>
      <c r="C268" s="76">
        <v>2022</v>
      </c>
      <c r="D268" s="9" t="s">
        <v>962</v>
      </c>
      <c r="E268" s="9" t="s">
        <v>1051</v>
      </c>
      <c r="I268" s="9"/>
      <c r="J268" s="9"/>
    </row>
    <row r="269" spans="1:10" x14ac:dyDescent="0.35">
      <c r="A269">
        <v>504</v>
      </c>
      <c r="B269" s="9" t="s">
        <v>1052</v>
      </c>
      <c r="C269" s="76">
        <v>2022</v>
      </c>
      <c r="D269" s="9" t="s">
        <v>962</v>
      </c>
      <c r="E269" s="9" t="s">
        <v>1053</v>
      </c>
      <c r="I269" s="9"/>
      <c r="J269" s="9"/>
    </row>
    <row r="270" spans="1:10" x14ac:dyDescent="0.35">
      <c r="A270">
        <v>505</v>
      </c>
      <c r="B270" s="9" t="s">
        <v>1054</v>
      </c>
      <c r="C270" s="76">
        <v>2022</v>
      </c>
      <c r="D270" s="9" t="s">
        <v>962</v>
      </c>
      <c r="E270" s="9" t="s">
        <v>1055</v>
      </c>
      <c r="I270" s="9"/>
      <c r="J270" s="9"/>
    </row>
    <row r="271" spans="1:10" x14ac:dyDescent="0.35">
      <c r="A271">
        <v>506</v>
      </c>
      <c r="B271" s="9" t="s">
        <v>1056</v>
      </c>
      <c r="C271" s="76">
        <v>2022</v>
      </c>
      <c r="D271" s="9" t="s">
        <v>962</v>
      </c>
      <c r="E271" s="9" t="s">
        <v>1057</v>
      </c>
      <c r="I271" s="9"/>
      <c r="J271" s="9"/>
    </row>
    <row r="272" spans="1:10" x14ac:dyDescent="0.35">
      <c r="A272">
        <v>507</v>
      </c>
      <c r="B272" s="9" t="s">
        <v>1058</v>
      </c>
      <c r="C272" s="76">
        <v>2022</v>
      </c>
      <c r="D272" s="9" t="s">
        <v>962</v>
      </c>
      <c r="E272" s="9" t="s">
        <v>1059</v>
      </c>
      <c r="I272" s="9"/>
      <c r="J272" s="9"/>
    </row>
    <row r="273" spans="1:10" x14ac:dyDescent="0.35">
      <c r="A273">
        <v>508</v>
      </c>
      <c r="B273" s="9" t="s">
        <v>1060</v>
      </c>
      <c r="C273" s="76">
        <v>2022</v>
      </c>
      <c r="D273" s="9" t="s">
        <v>962</v>
      </c>
      <c r="E273" s="9" t="s">
        <v>1061</v>
      </c>
      <c r="I273" s="9"/>
      <c r="J273" s="9"/>
    </row>
    <row r="274" spans="1:10" x14ac:dyDescent="0.35">
      <c r="A274">
        <v>509</v>
      </c>
      <c r="B274" s="9" t="s">
        <v>1062</v>
      </c>
      <c r="C274" s="76">
        <v>2022</v>
      </c>
      <c r="D274" s="9" t="s">
        <v>962</v>
      </c>
      <c r="E274" s="9" t="s">
        <v>1063</v>
      </c>
      <c r="I274" s="9"/>
      <c r="J274" s="9"/>
    </row>
    <row r="275" spans="1:10" x14ac:dyDescent="0.35">
      <c r="A275">
        <v>510</v>
      </c>
      <c r="B275" s="9" t="s">
        <v>1064</v>
      </c>
      <c r="C275" s="76">
        <v>2022</v>
      </c>
      <c r="D275" s="9" t="s">
        <v>962</v>
      </c>
      <c r="E275" s="9" t="s">
        <v>2476</v>
      </c>
      <c r="I275" s="9"/>
      <c r="J275" s="9"/>
    </row>
    <row r="276" spans="1:10" x14ac:dyDescent="0.35">
      <c r="A276">
        <v>511</v>
      </c>
      <c r="B276" s="9" t="s">
        <v>1066</v>
      </c>
      <c r="C276" s="76">
        <v>2022</v>
      </c>
      <c r="D276" s="9" t="s">
        <v>962</v>
      </c>
      <c r="E276" s="9" t="s">
        <v>1067</v>
      </c>
      <c r="I276" s="9"/>
      <c r="J276" s="9"/>
    </row>
    <row r="277" spans="1:10" x14ac:dyDescent="0.35">
      <c r="A277">
        <v>512</v>
      </c>
      <c r="B277" s="9" t="s">
        <v>1068</v>
      </c>
      <c r="C277" s="76">
        <v>2022</v>
      </c>
      <c r="D277" s="9" t="s">
        <v>962</v>
      </c>
      <c r="E277" s="9" t="s">
        <v>1069</v>
      </c>
      <c r="I277" s="9"/>
      <c r="J277" s="9"/>
    </row>
    <row r="278" spans="1:10" x14ac:dyDescent="0.35">
      <c r="A278">
        <v>513</v>
      </c>
      <c r="B278" s="9" t="s">
        <v>1070</v>
      </c>
      <c r="C278" s="76">
        <v>2022</v>
      </c>
      <c r="D278" s="9" t="s">
        <v>962</v>
      </c>
      <c r="E278" s="9" t="s">
        <v>2512</v>
      </c>
      <c r="I278" s="9"/>
      <c r="J278" s="9"/>
    </row>
    <row r="279" spans="1:10" x14ac:dyDescent="0.35">
      <c r="A279">
        <v>514</v>
      </c>
      <c r="B279" s="9" t="s">
        <v>1072</v>
      </c>
      <c r="C279" s="76">
        <v>2022</v>
      </c>
      <c r="D279" s="9" t="s">
        <v>962</v>
      </c>
      <c r="E279" s="9" t="s">
        <v>1073</v>
      </c>
      <c r="I279" s="9"/>
      <c r="J279" s="9"/>
    </row>
    <row r="280" spans="1:10" x14ac:dyDescent="0.35">
      <c r="A280">
        <v>515</v>
      </c>
      <c r="B280" s="9" t="s">
        <v>1074</v>
      </c>
      <c r="C280" s="76">
        <v>2022</v>
      </c>
      <c r="D280" s="9" t="s">
        <v>962</v>
      </c>
      <c r="E280" s="9" t="s">
        <v>1075</v>
      </c>
      <c r="I280" s="9"/>
      <c r="J280" s="9"/>
    </row>
    <row r="281" spans="1:10" x14ac:dyDescent="0.35">
      <c r="A281">
        <v>516</v>
      </c>
      <c r="B281" s="9" t="s">
        <v>1076</v>
      </c>
      <c r="C281" s="76">
        <v>2022</v>
      </c>
      <c r="D281" s="9" t="s">
        <v>962</v>
      </c>
      <c r="E281" s="9" t="s">
        <v>2503</v>
      </c>
      <c r="I281" s="9"/>
      <c r="J281" s="9"/>
    </row>
    <row r="282" spans="1:10" x14ac:dyDescent="0.35">
      <c r="A282">
        <v>517</v>
      </c>
      <c r="B282" s="9" t="s">
        <v>1078</v>
      </c>
      <c r="C282" s="76">
        <v>2022</v>
      </c>
      <c r="D282" s="9" t="s">
        <v>962</v>
      </c>
      <c r="E282" s="9" t="s">
        <v>2504</v>
      </c>
      <c r="I282" s="9"/>
      <c r="J282" s="9"/>
    </row>
    <row r="283" spans="1:10" x14ac:dyDescent="0.35">
      <c r="A283">
        <v>518</v>
      </c>
      <c r="B283" s="9" t="s">
        <v>1080</v>
      </c>
      <c r="C283" s="76">
        <v>2022</v>
      </c>
      <c r="D283" s="9" t="s">
        <v>962</v>
      </c>
      <c r="E283" s="9" t="s">
        <v>1081</v>
      </c>
      <c r="I283" s="9"/>
      <c r="J283" s="9"/>
    </row>
    <row r="284" spans="1:10" x14ac:dyDescent="0.35">
      <c r="A284">
        <v>519</v>
      </c>
      <c r="B284" s="9" t="s">
        <v>1082</v>
      </c>
      <c r="C284" s="76">
        <v>2022</v>
      </c>
      <c r="D284" s="9" t="s">
        <v>962</v>
      </c>
      <c r="E284" s="9" t="s">
        <v>1083</v>
      </c>
      <c r="I284" s="9"/>
      <c r="J284" s="9"/>
    </row>
    <row r="285" spans="1:10" x14ac:dyDescent="0.35">
      <c r="A285">
        <v>520</v>
      </c>
      <c r="B285" s="9" t="s">
        <v>1084</v>
      </c>
      <c r="C285" s="76">
        <v>2022</v>
      </c>
      <c r="D285" s="9" t="s">
        <v>962</v>
      </c>
      <c r="E285" s="9" t="s">
        <v>1085</v>
      </c>
      <c r="I285" s="9"/>
      <c r="J285" s="9"/>
    </row>
    <row r="286" spans="1:10" x14ac:dyDescent="0.35">
      <c r="A286">
        <v>521</v>
      </c>
      <c r="B286" s="9" t="s">
        <v>1086</v>
      </c>
      <c r="C286" s="76">
        <v>2022</v>
      </c>
      <c r="D286" s="9" t="s">
        <v>962</v>
      </c>
      <c r="E286" s="9" t="s">
        <v>1087</v>
      </c>
      <c r="I286" s="9"/>
      <c r="J286" s="9"/>
    </row>
    <row r="287" spans="1:10" x14ac:dyDescent="0.35">
      <c r="A287">
        <v>522</v>
      </c>
      <c r="B287" s="9" t="s">
        <v>1088</v>
      </c>
      <c r="C287" s="76">
        <v>2022</v>
      </c>
      <c r="D287" s="9" t="s">
        <v>962</v>
      </c>
      <c r="E287" s="9" t="s">
        <v>2513</v>
      </c>
      <c r="I287" s="9"/>
      <c r="J287" s="9"/>
    </row>
    <row r="288" spans="1:10" x14ac:dyDescent="0.35">
      <c r="A288">
        <v>523</v>
      </c>
      <c r="B288" s="9" t="s">
        <v>1090</v>
      </c>
      <c r="C288" s="76">
        <v>2022</v>
      </c>
      <c r="D288" s="9" t="s">
        <v>962</v>
      </c>
      <c r="E288" s="9" t="s">
        <v>1091</v>
      </c>
      <c r="I288" s="9"/>
      <c r="J288" s="9"/>
    </row>
    <row r="289" spans="1:10" x14ac:dyDescent="0.35">
      <c r="A289">
        <v>524</v>
      </c>
      <c r="B289" s="9" t="s">
        <v>1092</v>
      </c>
      <c r="C289" s="76">
        <v>2022</v>
      </c>
      <c r="D289" s="9" t="s">
        <v>962</v>
      </c>
      <c r="E289" s="9" t="s">
        <v>1093</v>
      </c>
      <c r="I289" s="9"/>
      <c r="J289" s="9"/>
    </row>
    <row r="290" spans="1:10" x14ac:dyDescent="0.35">
      <c r="A290">
        <v>525</v>
      </c>
      <c r="B290" s="9" t="s">
        <v>1094</v>
      </c>
      <c r="C290" s="76">
        <v>2022</v>
      </c>
      <c r="D290" s="9" t="s">
        <v>962</v>
      </c>
      <c r="E290" s="9" t="s">
        <v>1095</v>
      </c>
      <c r="I290" s="9"/>
      <c r="J290" s="9"/>
    </row>
    <row r="291" spans="1:10" x14ac:dyDescent="0.35">
      <c r="A291">
        <v>526</v>
      </c>
      <c r="B291" s="9" t="s">
        <v>1096</v>
      </c>
      <c r="C291" s="76">
        <v>2022</v>
      </c>
      <c r="D291" s="9" t="s">
        <v>962</v>
      </c>
      <c r="E291" s="9" t="s">
        <v>1097</v>
      </c>
      <c r="I291" s="9"/>
      <c r="J291" s="9"/>
    </row>
    <row r="292" spans="1:10" x14ac:dyDescent="0.35">
      <c r="A292">
        <v>527</v>
      </c>
      <c r="B292" s="9" t="s">
        <v>1098</v>
      </c>
      <c r="C292" s="76">
        <v>2022</v>
      </c>
      <c r="D292" s="9" t="s">
        <v>962</v>
      </c>
      <c r="E292" s="9" t="s">
        <v>1099</v>
      </c>
      <c r="I292" s="9"/>
      <c r="J292" s="9"/>
    </row>
    <row r="293" spans="1:10" x14ac:dyDescent="0.35">
      <c r="A293">
        <v>528</v>
      </c>
      <c r="B293" s="9" t="s">
        <v>1100</v>
      </c>
      <c r="C293" s="76">
        <v>2022</v>
      </c>
      <c r="D293" s="9" t="s">
        <v>962</v>
      </c>
      <c r="E293" s="9" t="s">
        <v>1101</v>
      </c>
      <c r="I293" s="9"/>
      <c r="J293" s="9"/>
    </row>
    <row r="294" spans="1:10" x14ac:dyDescent="0.35">
      <c r="A294">
        <v>529</v>
      </c>
      <c r="B294" s="9" t="s">
        <v>1102</v>
      </c>
      <c r="C294" s="76">
        <v>2022</v>
      </c>
      <c r="D294" s="9" t="s">
        <v>962</v>
      </c>
      <c r="E294" s="9" t="s">
        <v>1103</v>
      </c>
      <c r="I294" s="9"/>
      <c r="J294" s="9"/>
    </row>
    <row r="295" spans="1:10" x14ac:dyDescent="0.35">
      <c r="A295">
        <v>530</v>
      </c>
      <c r="B295" s="9" t="s">
        <v>1104</v>
      </c>
      <c r="C295" s="76">
        <v>2022</v>
      </c>
      <c r="D295" s="9" t="s">
        <v>962</v>
      </c>
      <c r="E295" s="9" t="s">
        <v>1105</v>
      </c>
      <c r="I295" s="9"/>
      <c r="J295" s="9"/>
    </row>
    <row r="296" spans="1:10" x14ac:dyDescent="0.35">
      <c r="A296">
        <v>531</v>
      </c>
      <c r="B296" s="9" t="s">
        <v>1106</v>
      </c>
      <c r="C296" s="76">
        <v>2022</v>
      </c>
      <c r="D296" s="9" t="s">
        <v>962</v>
      </c>
      <c r="E296" s="9" t="s">
        <v>1107</v>
      </c>
      <c r="I296" s="9"/>
      <c r="J296" s="9"/>
    </row>
    <row r="297" spans="1:10" x14ac:dyDescent="0.35">
      <c r="A297">
        <v>532</v>
      </c>
      <c r="B297" s="9" t="s">
        <v>1108</v>
      </c>
      <c r="C297" s="76">
        <v>2022</v>
      </c>
      <c r="D297" s="9" t="s">
        <v>962</v>
      </c>
      <c r="E297" s="9" t="s">
        <v>1109</v>
      </c>
      <c r="I297" s="9"/>
      <c r="J297" s="9"/>
    </row>
    <row r="298" spans="1:10" x14ac:dyDescent="0.35">
      <c r="A298">
        <v>533</v>
      </c>
      <c r="B298" s="9" t="s">
        <v>1110</v>
      </c>
      <c r="C298" s="76">
        <v>2022</v>
      </c>
      <c r="D298" s="9" t="s">
        <v>962</v>
      </c>
      <c r="E298" s="9" t="s">
        <v>2517</v>
      </c>
      <c r="I298" s="9"/>
      <c r="J298" s="9"/>
    </row>
    <row r="299" spans="1:10" x14ac:dyDescent="0.35">
      <c r="A299">
        <v>534</v>
      </c>
      <c r="B299" s="9" t="s">
        <v>1112</v>
      </c>
      <c r="C299" s="76">
        <v>2022</v>
      </c>
      <c r="D299" s="9" t="s">
        <v>962</v>
      </c>
      <c r="E299" s="9" t="s">
        <v>2510</v>
      </c>
      <c r="I299" s="9"/>
      <c r="J299" s="9"/>
    </row>
    <row r="300" spans="1:10" x14ac:dyDescent="0.35">
      <c r="A300">
        <v>535</v>
      </c>
      <c r="B300" s="9" t="s">
        <v>1114</v>
      </c>
      <c r="C300" s="76">
        <v>2022</v>
      </c>
      <c r="D300" s="9" t="s">
        <v>962</v>
      </c>
      <c r="E300" s="9" t="s">
        <v>1115</v>
      </c>
      <c r="I300" s="9"/>
      <c r="J300" s="9"/>
    </row>
    <row r="301" spans="1:10" x14ac:dyDescent="0.35">
      <c r="A301">
        <v>536</v>
      </c>
      <c r="B301" s="9" t="s">
        <v>1116</v>
      </c>
      <c r="C301" s="76">
        <v>2022</v>
      </c>
      <c r="D301" s="9" t="s">
        <v>962</v>
      </c>
      <c r="E301" s="9" t="s">
        <v>2511</v>
      </c>
      <c r="I301" s="9"/>
      <c r="J301" s="9"/>
    </row>
    <row r="302" spans="1:10" x14ac:dyDescent="0.35">
      <c r="A302">
        <v>537</v>
      </c>
      <c r="B302" s="9" t="s">
        <v>1118</v>
      </c>
      <c r="C302" s="76">
        <v>2022</v>
      </c>
      <c r="D302" s="9" t="s">
        <v>962</v>
      </c>
      <c r="E302" s="9" t="s">
        <v>2497</v>
      </c>
      <c r="I302" s="9"/>
      <c r="J302" s="9"/>
    </row>
    <row r="303" spans="1:10" x14ac:dyDescent="0.35">
      <c r="A303">
        <v>538</v>
      </c>
      <c r="B303" s="9" t="s">
        <v>1120</v>
      </c>
      <c r="C303" s="76">
        <v>2022</v>
      </c>
      <c r="D303" s="9" t="s">
        <v>962</v>
      </c>
      <c r="E303" s="9" t="s">
        <v>2457</v>
      </c>
      <c r="I303" s="9"/>
      <c r="J303" s="9"/>
    </row>
    <row r="304" spans="1:10" x14ac:dyDescent="0.35">
      <c r="A304">
        <v>539</v>
      </c>
      <c r="B304" s="9" t="s">
        <v>1122</v>
      </c>
      <c r="C304" s="76">
        <v>2022</v>
      </c>
      <c r="D304" s="9" t="s">
        <v>962</v>
      </c>
      <c r="E304" s="9" t="s">
        <v>1123</v>
      </c>
      <c r="I304" s="9"/>
      <c r="J304" s="9"/>
    </row>
    <row r="305" spans="1:10" x14ac:dyDescent="0.35">
      <c r="A305">
        <v>540</v>
      </c>
      <c r="B305" s="9" t="s">
        <v>1124</v>
      </c>
      <c r="C305" s="76">
        <v>2022</v>
      </c>
      <c r="D305" s="9" t="s">
        <v>962</v>
      </c>
      <c r="E305" s="9" t="s">
        <v>1125</v>
      </c>
      <c r="I305" s="9"/>
      <c r="J305" s="9"/>
    </row>
    <row r="306" spans="1:10" x14ac:dyDescent="0.35">
      <c r="A306">
        <v>541</v>
      </c>
      <c r="B306" s="9" t="s">
        <v>1126</v>
      </c>
      <c r="C306" s="76">
        <v>2022</v>
      </c>
      <c r="D306" s="9" t="s">
        <v>962</v>
      </c>
      <c r="E306" s="9" t="s">
        <v>1127</v>
      </c>
      <c r="I306" s="9"/>
      <c r="J306" s="9"/>
    </row>
    <row r="307" spans="1:10" x14ac:dyDescent="0.35">
      <c r="A307">
        <v>542</v>
      </c>
      <c r="B307" s="9" t="s">
        <v>1128</v>
      </c>
      <c r="C307" s="76">
        <v>2022</v>
      </c>
      <c r="D307" s="9" t="s">
        <v>962</v>
      </c>
      <c r="E307" s="9" t="s">
        <v>1129</v>
      </c>
      <c r="I307" s="9"/>
      <c r="J307" s="9"/>
    </row>
    <row r="308" spans="1:10" x14ac:dyDescent="0.35">
      <c r="A308">
        <v>543</v>
      </c>
      <c r="B308" s="9" t="s">
        <v>1130</v>
      </c>
      <c r="C308" s="76">
        <v>2022</v>
      </c>
      <c r="D308" s="9" t="s">
        <v>962</v>
      </c>
      <c r="E308" s="9" t="s">
        <v>1131</v>
      </c>
      <c r="I308" s="9"/>
      <c r="J308" s="9"/>
    </row>
    <row r="309" spans="1:10" x14ac:dyDescent="0.35">
      <c r="A309">
        <v>544</v>
      </c>
      <c r="B309" s="9" t="s">
        <v>1132</v>
      </c>
      <c r="C309" s="76">
        <v>2022</v>
      </c>
      <c r="D309" s="9" t="s">
        <v>962</v>
      </c>
      <c r="E309" s="9" t="s">
        <v>1133</v>
      </c>
      <c r="I309" s="9"/>
      <c r="J309" s="9"/>
    </row>
    <row r="310" spans="1:10" x14ac:dyDescent="0.35">
      <c r="A310">
        <v>545</v>
      </c>
      <c r="B310" s="9" t="s">
        <v>1134</v>
      </c>
      <c r="C310" s="76">
        <v>2022</v>
      </c>
      <c r="D310" s="9" t="s">
        <v>962</v>
      </c>
      <c r="E310" s="9" t="s">
        <v>1135</v>
      </c>
      <c r="I310" s="9"/>
      <c r="J310" s="9"/>
    </row>
    <row r="311" spans="1:10" x14ac:dyDescent="0.35">
      <c r="A311">
        <v>546</v>
      </c>
      <c r="B311" s="9" t="s">
        <v>1136</v>
      </c>
      <c r="C311" s="76">
        <v>2022</v>
      </c>
      <c r="D311" s="9" t="s">
        <v>962</v>
      </c>
      <c r="E311" s="9" t="s">
        <v>1137</v>
      </c>
      <c r="I311" s="9"/>
      <c r="J311" s="9"/>
    </row>
    <row r="312" spans="1:10" x14ac:dyDescent="0.35">
      <c r="A312">
        <v>547</v>
      </c>
      <c r="B312" s="9" t="s">
        <v>1138</v>
      </c>
      <c r="C312" s="76">
        <v>2022</v>
      </c>
      <c r="D312" s="9" t="s">
        <v>962</v>
      </c>
      <c r="E312" s="9" t="s">
        <v>1139</v>
      </c>
      <c r="I312" s="9"/>
      <c r="J312" s="9"/>
    </row>
    <row r="313" spans="1:10" x14ac:dyDescent="0.35">
      <c r="A313">
        <v>548</v>
      </c>
      <c r="B313" s="9" t="s">
        <v>1140</v>
      </c>
      <c r="C313" s="76">
        <v>2022</v>
      </c>
      <c r="D313" s="9" t="s">
        <v>962</v>
      </c>
      <c r="E313" s="9" t="s">
        <v>1141</v>
      </c>
      <c r="I313" s="9"/>
      <c r="J313" s="9"/>
    </row>
    <row r="314" spans="1:10" x14ac:dyDescent="0.35">
      <c r="A314">
        <v>549</v>
      </c>
      <c r="B314" s="9" t="s">
        <v>1142</v>
      </c>
      <c r="C314" s="76">
        <v>2022</v>
      </c>
      <c r="D314" s="9" t="s">
        <v>962</v>
      </c>
      <c r="E314" s="9" t="s">
        <v>1143</v>
      </c>
      <c r="I314" s="9"/>
      <c r="J314" s="9"/>
    </row>
    <row r="315" spans="1:10" x14ac:dyDescent="0.35">
      <c r="A315">
        <v>550</v>
      </c>
      <c r="B315" s="9" t="s">
        <v>1144</v>
      </c>
      <c r="C315" s="76">
        <v>2022</v>
      </c>
      <c r="D315" s="9" t="s">
        <v>962</v>
      </c>
      <c r="E315" s="9" t="s">
        <v>1145</v>
      </c>
      <c r="I315" s="9"/>
      <c r="J315" s="9"/>
    </row>
    <row r="316" spans="1:10" x14ac:dyDescent="0.35">
      <c r="A316">
        <v>551</v>
      </c>
      <c r="B316" s="9" t="s">
        <v>1146</v>
      </c>
      <c r="C316" s="76">
        <v>2022</v>
      </c>
      <c r="D316" s="9" t="s">
        <v>962</v>
      </c>
      <c r="E316" s="9" t="s">
        <v>1147</v>
      </c>
      <c r="I316" s="9"/>
      <c r="J316" s="9"/>
    </row>
    <row r="317" spans="1:10" x14ac:dyDescent="0.35">
      <c r="A317">
        <v>552</v>
      </c>
      <c r="B317" s="9" t="s">
        <v>1148</v>
      </c>
      <c r="C317" s="76">
        <v>2022</v>
      </c>
      <c r="D317" s="9" t="s">
        <v>962</v>
      </c>
      <c r="E317" s="9" t="s">
        <v>1149</v>
      </c>
      <c r="I317" s="9"/>
      <c r="J317" s="9"/>
    </row>
    <row r="318" spans="1:10" x14ac:dyDescent="0.35">
      <c r="A318">
        <v>553</v>
      </c>
      <c r="B318" s="9" t="s">
        <v>1150</v>
      </c>
      <c r="C318" s="76">
        <v>2022</v>
      </c>
      <c r="D318" s="9" t="s">
        <v>962</v>
      </c>
      <c r="E318" s="9" t="s">
        <v>1151</v>
      </c>
      <c r="I318" s="9"/>
      <c r="J318" s="9"/>
    </row>
    <row r="319" spans="1:10" x14ac:dyDescent="0.35">
      <c r="A319">
        <v>554</v>
      </c>
      <c r="B319" s="9" t="s">
        <v>1152</v>
      </c>
      <c r="C319" s="76">
        <v>2022</v>
      </c>
      <c r="D319" s="9" t="s">
        <v>962</v>
      </c>
      <c r="E319" s="9" t="s">
        <v>1153</v>
      </c>
      <c r="I319" s="9"/>
      <c r="J319" s="9"/>
    </row>
    <row r="320" spans="1:10" x14ac:dyDescent="0.35">
      <c r="A320">
        <v>555</v>
      </c>
      <c r="B320" s="9" t="s">
        <v>1154</v>
      </c>
      <c r="C320" s="76">
        <v>2022</v>
      </c>
      <c r="D320" s="9" t="s">
        <v>962</v>
      </c>
      <c r="E320" s="9" t="s">
        <v>1155</v>
      </c>
      <c r="I320" s="9"/>
      <c r="J320" s="9"/>
    </row>
    <row r="321" spans="1:10" x14ac:dyDescent="0.35">
      <c r="A321">
        <v>556</v>
      </c>
      <c r="B321" s="9" t="s">
        <v>1156</v>
      </c>
      <c r="C321" s="76">
        <v>2022</v>
      </c>
      <c r="D321" s="9" t="s">
        <v>962</v>
      </c>
      <c r="E321" s="9" t="s">
        <v>1157</v>
      </c>
      <c r="I321" s="9"/>
      <c r="J321" s="9"/>
    </row>
    <row r="322" spans="1:10" x14ac:dyDescent="0.35">
      <c r="A322">
        <v>557</v>
      </c>
      <c r="B322" s="9" t="s">
        <v>1158</v>
      </c>
      <c r="C322" s="76">
        <v>2022</v>
      </c>
      <c r="D322" s="9" t="s">
        <v>962</v>
      </c>
      <c r="E322" s="9" t="s">
        <v>1159</v>
      </c>
      <c r="I322" s="9"/>
      <c r="J322" s="9"/>
    </row>
    <row r="323" spans="1:10" x14ac:dyDescent="0.35">
      <c r="A323">
        <v>558</v>
      </c>
      <c r="B323" s="9" t="s">
        <v>1160</v>
      </c>
      <c r="C323" s="76">
        <v>2022</v>
      </c>
      <c r="D323" s="9" t="s">
        <v>962</v>
      </c>
      <c r="E323" s="9" t="s">
        <v>1161</v>
      </c>
      <c r="I323" s="9"/>
      <c r="J323" s="9"/>
    </row>
    <row r="324" spans="1:10" x14ac:dyDescent="0.35">
      <c r="A324">
        <v>559</v>
      </c>
      <c r="B324" s="9" t="s">
        <v>1162</v>
      </c>
      <c r="C324" s="76">
        <v>2022</v>
      </c>
      <c r="D324" s="9" t="s">
        <v>962</v>
      </c>
      <c r="E324" s="9" t="s">
        <v>1163</v>
      </c>
      <c r="I324" s="9"/>
      <c r="J324" s="9"/>
    </row>
    <row r="325" spans="1:10" x14ac:dyDescent="0.35">
      <c r="A325">
        <v>560</v>
      </c>
      <c r="B325" s="9" t="s">
        <v>1164</v>
      </c>
      <c r="C325" s="76">
        <v>2022</v>
      </c>
      <c r="D325" s="9" t="s">
        <v>962</v>
      </c>
      <c r="E325" s="9" t="s">
        <v>1165</v>
      </c>
      <c r="I325" s="9"/>
      <c r="J325" s="9"/>
    </row>
    <row r="326" spans="1:10" x14ac:dyDescent="0.35">
      <c r="A326">
        <v>561</v>
      </c>
      <c r="B326" s="9" t="s">
        <v>1166</v>
      </c>
      <c r="C326" s="76">
        <v>2022</v>
      </c>
      <c r="D326" s="9" t="s">
        <v>962</v>
      </c>
      <c r="E326" s="9" t="s">
        <v>1167</v>
      </c>
      <c r="I326" s="9"/>
      <c r="J326" s="9"/>
    </row>
    <row r="327" spans="1:10" x14ac:dyDescent="0.35">
      <c r="A327">
        <v>562</v>
      </c>
      <c r="B327" s="9" t="s">
        <v>1168</v>
      </c>
      <c r="C327" s="76">
        <v>2022</v>
      </c>
      <c r="D327" s="9" t="s">
        <v>962</v>
      </c>
      <c r="E327" s="9" t="s">
        <v>1169</v>
      </c>
      <c r="I327" s="9"/>
      <c r="J327" s="9"/>
    </row>
    <row r="328" spans="1:10" x14ac:dyDescent="0.35">
      <c r="A328">
        <v>563</v>
      </c>
      <c r="B328" s="9" t="s">
        <v>1170</v>
      </c>
      <c r="C328" s="76">
        <v>2022</v>
      </c>
      <c r="D328" s="9" t="s">
        <v>962</v>
      </c>
      <c r="E328" s="9" t="s">
        <v>1171</v>
      </c>
      <c r="I328" s="9"/>
      <c r="J328" s="9"/>
    </row>
    <row r="329" spans="1:10" x14ac:dyDescent="0.35">
      <c r="A329">
        <v>564</v>
      </c>
      <c r="B329" s="9" t="s">
        <v>1172</v>
      </c>
      <c r="C329" s="76">
        <v>2022</v>
      </c>
      <c r="D329" s="9" t="s">
        <v>962</v>
      </c>
      <c r="E329" s="9" t="s">
        <v>1173</v>
      </c>
      <c r="I329" s="9"/>
      <c r="J329" s="9"/>
    </row>
    <row r="330" spans="1:10" x14ac:dyDescent="0.35">
      <c r="A330">
        <v>565</v>
      </c>
      <c r="B330" s="9" t="s">
        <v>1174</v>
      </c>
      <c r="C330" s="76">
        <v>2022</v>
      </c>
      <c r="D330" s="9" t="s">
        <v>962</v>
      </c>
      <c r="E330" s="9" t="s">
        <v>1175</v>
      </c>
      <c r="I330" s="9"/>
      <c r="J330" s="9"/>
    </row>
    <row r="331" spans="1:10" x14ac:dyDescent="0.35">
      <c r="A331">
        <v>566</v>
      </c>
      <c r="B331" s="9" t="s">
        <v>1176</v>
      </c>
      <c r="C331" s="76">
        <v>2022</v>
      </c>
      <c r="D331" s="9" t="s">
        <v>962</v>
      </c>
      <c r="E331" s="9" t="s">
        <v>1177</v>
      </c>
      <c r="I331" s="9"/>
      <c r="J331" s="9"/>
    </row>
    <row r="332" spans="1:10" x14ac:dyDescent="0.35">
      <c r="A332">
        <v>567</v>
      </c>
      <c r="B332" s="9" t="s">
        <v>1178</v>
      </c>
      <c r="C332" s="76">
        <v>2022</v>
      </c>
      <c r="D332" s="9" t="s">
        <v>962</v>
      </c>
      <c r="E332" s="9" t="s">
        <v>1179</v>
      </c>
      <c r="I332" s="9"/>
      <c r="J332" s="9"/>
    </row>
    <row r="333" spans="1:10" x14ac:dyDescent="0.35">
      <c r="A333">
        <v>568</v>
      </c>
      <c r="B333" s="9" t="s">
        <v>1180</v>
      </c>
      <c r="C333" s="76">
        <v>2022</v>
      </c>
      <c r="D333" s="9" t="s">
        <v>962</v>
      </c>
      <c r="E333" s="9" t="s">
        <v>1181</v>
      </c>
      <c r="I333" s="9"/>
      <c r="J333" s="9"/>
    </row>
    <row r="334" spans="1:10" x14ac:dyDescent="0.35">
      <c r="A334">
        <v>569</v>
      </c>
      <c r="B334" s="9" t="s">
        <v>1182</v>
      </c>
      <c r="C334" s="76">
        <v>2022</v>
      </c>
      <c r="D334" s="9" t="s">
        <v>962</v>
      </c>
      <c r="E334" s="9" t="s">
        <v>1183</v>
      </c>
      <c r="I334" s="9"/>
      <c r="J334" s="9"/>
    </row>
    <row r="335" spans="1:10" x14ac:dyDescent="0.35">
      <c r="A335">
        <v>570</v>
      </c>
      <c r="B335" s="9" t="s">
        <v>1184</v>
      </c>
      <c r="C335" s="76">
        <v>2022</v>
      </c>
      <c r="D335" s="9" t="s">
        <v>962</v>
      </c>
      <c r="E335" s="9" t="s">
        <v>1185</v>
      </c>
      <c r="I335" s="9"/>
      <c r="J335" s="9"/>
    </row>
    <row r="336" spans="1:10" x14ac:dyDescent="0.35">
      <c r="A336">
        <v>571</v>
      </c>
      <c r="B336" s="9" t="s">
        <v>1186</v>
      </c>
      <c r="C336" s="76">
        <v>2022</v>
      </c>
      <c r="D336" s="9" t="s">
        <v>962</v>
      </c>
      <c r="E336" s="9" t="s">
        <v>1187</v>
      </c>
      <c r="I336" s="9"/>
      <c r="J336" s="9"/>
    </row>
    <row r="337" spans="1:10" x14ac:dyDescent="0.35">
      <c r="A337">
        <v>572</v>
      </c>
      <c r="B337" s="9" t="s">
        <v>1188</v>
      </c>
      <c r="C337" s="76">
        <v>2022</v>
      </c>
      <c r="D337" s="9" t="s">
        <v>962</v>
      </c>
      <c r="E337" s="9" t="s">
        <v>1189</v>
      </c>
      <c r="I337" s="9"/>
      <c r="J337" s="9"/>
    </row>
    <row r="338" spans="1:10" x14ac:dyDescent="0.35">
      <c r="A338">
        <v>573</v>
      </c>
      <c r="B338" s="9" t="s">
        <v>1190</v>
      </c>
      <c r="C338" s="76">
        <v>2022</v>
      </c>
      <c r="D338" s="9" t="s">
        <v>962</v>
      </c>
      <c r="E338" s="9" t="s">
        <v>1191</v>
      </c>
      <c r="I338" s="9"/>
      <c r="J338" s="9"/>
    </row>
    <row r="339" spans="1:10" x14ac:dyDescent="0.35">
      <c r="A339">
        <v>574</v>
      </c>
      <c r="B339" s="9" t="s">
        <v>1192</v>
      </c>
      <c r="C339" s="76">
        <v>2022</v>
      </c>
      <c r="D339" s="9" t="s">
        <v>962</v>
      </c>
      <c r="E339" s="9" t="s">
        <v>1193</v>
      </c>
      <c r="I339" s="9"/>
      <c r="J339" s="9"/>
    </row>
    <row r="340" spans="1:10" x14ac:dyDescent="0.35">
      <c r="A340">
        <v>575</v>
      </c>
      <c r="B340" s="9" t="s">
        <v>1194</v>
      </c>
      <c r="C340" s="76">
        <v>2022</v>
      </c>
      <c r="D340" s="9" t="s">
        <v>1195</v>
      </c>
      <c r="E340" s="9" t="s">
        <v>1196</v>
      </c>
      <c r="I340" s="9"/>
      <c r="J340" s="9"/>
    </row>
    <row r="341" spans="1:10" x14ac:dyDescent="0.35">
      <c r="A341">
        <v>576</v>
      </c>
      <c r="B341" s="9" t="s">
        <v>1197</v>
      </c>
      <c r="C341" s="76">
        <v>2022</v>
      </c>
      <c r="D341" s="9" t="s">
        <v>1195</v>
      </c>
      <c r="E341" s="9" t="s">
        <v>1198</v>
      </c>
      <c r="I341" s="9"/>
      <c r="J341" s="9"/>
    </row>
    <row r="342" spans="1:10" x14ac:dyDescent="0.35">
      <c r="A342">
        <v>577</v>
      </c>
      <c r="B342" s="9" t="s">
        <v>1199</v>
      </c>
      <c r="C342" s="76">
        <v>2022</v>
      </c>
      <c r="D342" s="9" t="s">
        <v>1195</v>
      </c>
      <c r="E342" s="9" t="s">
        <v>1200</v>
      </c>
      <c r="I342" s="9"/>
      <c r="J342" s="9"/>
    </row>
    <row r="343" spans="1:10" x14ac:dyDescent="0.35">
      <c r="A343">
        <v>578</v>
      </c>
      <c r="B343" s="9" t="s">
        <v>1201</v>
      </c>
      <c r="C343" s="76">
        <v>2022</v>
      </c>
      <c r="D343" s="9" t="s">
        <v>1195</v>
      </c>
      <c r="E343" s="9" t="s">
        <v>1202</v>
      </c>
      <c r="I343" s="9"/>
      <c r="J343" s="9"/>
    </row>
    <row r="344" spans="1:10" x14ac:dyDescent="0.35">
      <c r="A344">
        <v>579</v>
      </c>
      <c r="B344" s="9" t="s">
        <v>1203</v>
      </c>
      <c r="C344" s="76">
        <v>2022</v>
      </c>
      <c r="D344" s="9" t="s">
        <v>1195</v>
      </c>
      <c r="E344" s="9" t="s">
        <v>1204</v>
      </c>
      <c r="I344" s="9"/>
      <c r="J344" s="9"/>
    </row>
    <row r="345" spans="1:10" x14ac:dyDescent="0.35">
      <c r="A345">
        <v>580</v>
      </c>
      <c r="B345" s="9" t="s">
        <v>1205</v>
      </c>
      <c r="C345" s="76">
        <v>2022</v>
      </c>
      <c r="D345" s="9" t="s">
        <v>1195</v>
      </c>
      <c r="E345" s="9" t="s">
        <v>2450</v>
      </c>
      <c r="I345" s="9"/>
      <c r="J345" s="9"/>
    </row>
    <row r="346" spans="1:10" x14ac:dyDescent="0.35">
      <c r="A346">
        <v>581</v>
      </c>
      <c r="B346" s="9" t="s">
        <v>1207</v>
      </c>
      <c r="C346" s="76">
        <v>2022</v>
      </c>
      <c r="D346" s="9" t="s">
        <v>1195</v>
      </c>
      <c r="E346" s="9" t="s">
        <v>2452</v>
      </c>
      <c r="I346" s="9"/>
      <c r="J346" s="9"/>
    </row>
    <row r="347" spans="1:10" x14ac:dyDescent="0.35">
      <c r="A347">
        <v>582</v>
      </c>
      <c r="B347" s="9" t="s">
        <v>1209</v>
      </c>
      <c r="C347" s="76">
        <v>2022</v>
      </c>
      <c r="D347" s="9" t="s">
        <v>1195</v>
      </c>
      <c r="E347" s="9" t="s">
        <v>1210</v>
      </c>
      <c r="I347" s="9"/>
      <c r="J347" s="9"/>
    </row>
    <row r="348" spans="1:10" x14ac:dyDescent="0.35">
      <c r="A348">
        <v>583</v>
      </c>
      <c r="B348" s="9" t="s">
        <v>1211</v>
      </c>
      <c r="C348" s="76">
        <v>2022</v>
      </c>
      <c r="D348" s="9" t="s">
        <v>1195</v>
      </c>
      <c r="E348" s="9" t="s">
        <v>1212</v>
      </c>
      <c r="I348" s="9"/>
      <c r="J348" s="9"/>
    </row>
    <row r="349" spans="1:10" x14ac:dyDescent="0.35">
      <c r="A349">
        <v>584</v>
      </c>
      <c r="B349" s="9" t="s">
        <v>1213</v>
      </c>
      <c r="C349" s="76">
        <v>2022</v>
      </c>
      <c r="D349" s="9" t="s">
        <v>1195</v>
      </c>
      <c r="E349" s="9" t="s">
        <v>1214</v>
      </c>
      <c r="I349" s="9"/>
      <c r="J349" s="9"/>
    </row>
    <row r="350" spans="1:10" x14ac:dyDescent="0.35">
      <c r="A350">
        <v>585</v>
      </c>
      <c r="B350" s="9" t="s">
        <v>1215</v>
      </c>
      <c r="C350" s="76">
        <v>2022</v>
      </c>
      <c r="D350" s="9" t="s">
        <v>1195</v>
      </c>
      <c r="E350" s="9" t="s">
        <v>1216</v>
      </c>
      <c r="I350" s="9"/>
      <c r="J350" s="9"/>
    </row>
    <row r="351" spans="1:10" x14ac:dyDescent="0.35">
      <c r="A351">
        <v>586</v>
      </c>
      <c r="B351" s="9" t="s">
        <v>1217</v>
      </c>
      <c r="C351" s="76">
        <v>2022</v>
      </c>
      <c r="D351" s="9" t="s">
        <v>1195</v>
      </c>
      <c r="E351" s="9" t="s">
        <v>1218</v>
      </c>
      <c r="I351" s="9"/>
      <c r="J351" s="9"/>
    </row>
    <row r="352" spans="1:10" x14ac:dyDescent="0.35">
      <c r="A352">
        <v>587</v>
      </c>
      <c r="B352" s="9" t="s">
        <v>1219</v>
      </c>
      <c r="C352" s="76">
        <v>2022</v>
      </c>
      <c r="D352" s="9" t="s">
        <v>1195</v>
      </c>
      <c r="E352" s="9" t="s">
        <v>1220</v>
      </c>
      <c r="I352" s="9"/>
      <c r="J352" s="9"/>
    </row>
    <row r="353" spans="1:10" x14ac:dyDescent="0.35">
      <c r="A353">
        <v>588</v>
      </c>
      <c r="B353" s="9" t="s">
        <v>1221</v>
      </c>
      <c r="C353" s="76">
        <v>2022</v>
      </c>
      <c r="D353" s="9" t="s">
        <v>1195</v>
      </c>
      <c r="E353" s="9" t="s">
        <v>1222</v>
      </c>
      <c r="I353" s="9"/>
      <c r="J353" s="9"/>
    </row>
    <row r="354" spans="1:10" x14ac:dyDescent="0.35">
      <c r="A354">
        <v>589</v>
      </c>
      <c r="B354" s="9" t="s">
        <v>1223</v>
      </c>
      <c r="C354" s="76">
        <v>2022</v>
      </c>
      <c r="D354" s="9" t="s">
        <v>1195</v>
      </c>
      <c r="E354" s="9" t="s">
        <v>1224</v>
      </c>
      <c r="I354" s="9"/>
      <c r="J354" s="9"/>
    </row>
    <row r="355" spans="1:10" x14ac:dyDescent="0.35">
      <c r="A355">
        <v>590</v>
      </c>
      <c r="B355" s="9" t="s">
        <v>1225</v>
      </c>
      <c r="C355" s="76">
        <v>2022</v>
      </c>
      <c r="D355" s="9" t="s">
        <v>1195</v>
      </c>
      <c r="E355" s="9" t="s">
        <v>1226</v>
      </c>
      <c r="I355" s="9"/>
      <c r="J355" s="9"/>
    </row>
    <row r="356" spans="1:10" x14ac:dyDescent="0.35">
      <c r="A356">
        <v>591</v>
      </c>
      <c r="B356" s="9" t="s">
        <v>1227</v>
      </c>
      <c r="C356" s="76">
        <v>2022</v>
      </c>
      <c r="D356" s="9" t="s">
        <v>1195</v>
      </c>
      <c r="E356" s="9" t="s">
        <v>1228</v>
      </c>
      <c r="I356" s="9"/>
      <c r="J356" s="9"/>
    </row>
    <row r="357" spans="1:10" x14ac:dyDescent="0.35">
      <c r="A357">
        <v>592</v>
      </c>
      <c r="B357" s="9" t="s">
        <v>1229</v>
      </c>
      <c r="C357" s="76">
        <v>2022</v>
      </c>
      <c r="D357" s="9" t="s">
        <v>1195</v>
      </c>
      <c r="E357" s="9" t="s">
        <v>1230</v>
      </c>
      <c r="I357" s="9"/>
      <c r="J357" s="9"/>
    </row>
    <row r="358" spans="1:10" x14ac:dyDescent="0.35">
      <c r="A358">
        <v>593</v>
      </c>
      <c r="B358" s="9" t="s">
        <v>1231</v>
      </c>
      <c r="C358" s="76">
        <v>2022</v>
      </c>
      <c r="D358" s="9" t="s">
        <v>1195</v>
      </c>
      <c r="E358" s="9" t="s">
        <v>1232</v>
      </c>
      <c r="I358" s="9"/>
      <c r="J358" s="9"/>
    </row>
    <row r="359" spans="1:10" x14ac:dyDescent="0.35">
      <c r="A359">
        <v>594</v>
      </c>
      <c r="B359" s="9" t="s">
        <v>1233</v>
      </c>
      <c r="C359" s="76">
        <v>2022</v>
      </c>
      <c r="D359" s="9" t="s">
        <v>1195</v>
      </c>
      <c r="E359" s="9" t="s">
        <v>1234</v>
      </c>
      <c r="I359" s="9"/>
      <c r="J359" s="9"/>
    </row>
    <row r="360" spans="1:10" x14ac:dyDescent="0.35">
      <c r="A360">
        <v>595</v>
      </c>
      <c r="B360" s="9" t="s">
        <v>1235</v>
      </c>
      <c r="C360" s="76">
        <v>2022</v>
      </c>
      <c r="D360" s="9" t="s">
        <v>1195</v>
      </c>
      <c r="E360" s="9" t="s">
        <v>1236</v>
      </c>
      <c r="I360" s="9"/>
      <c r="J360" s="9"/>
    </row>
    <row r="361" spans="1:10" x14ac:dyDescent="0.35">
      <c r="A361">
        <v>596</v>
      </c>
      <c r="B361" s="9" t="s">
        <v>1237</v>
      </c>
      <c r="C361" s="76">
        <v>2022</v>
      </c>
      <c r="D361" s="9" t="s">
        <v>1195</v>
      </c>
      <c r="E361" s="9" t="s">
        <v>1238</v>
      </c>
      <c r="I361" s="9"/>
      <c r="J361" s="9"/>
    </row>
    <row r="362" spans="1:10" x14ac:dyDescent="0.35">
      <c r="A362">
        <v>597</v>
      </c>
      <c r="B362" s="9" t="s">
        <v>1239</v>
      </c>
      <c r="C362" s="76">
        <v>2022</v>
      </c>
      <c r="D362" s="9" t="s">
        <v>1195</v>
      </c>
      <c r="E362" s="9" t="s">
        <v>1240</v>
      </c>
      <c r="I362" s="9"/>
      <c r="J362" s="9"/>
    </row>
    <row r="363" spans="1:10" x14ac:dyDescent="0.35">
      <c r="A363">
        <v>598</v>
      </c>
      <c r="B363" s="9" t="s">
        <v>1241</v>
      </c>
      <c r="C363" s="76">
        <v>2022</v>
      </c>
      <c r="D363" s="9" t="s">
        <v>1195</v>
      </c>
      <c r="E363" s="9" t="s">
        <v>1242</v>
      </c>
      <c r="I363" s="9"/>
      <c r="J363" s="9"/>
    </row>
    <row r="364" spans="1:10" x14ac:dyDescent="0.35">
      <c r="A364">
        <v>599</v>
      </c>
      <c r="B364" s="9" t="s">
        <v>1243</v>
      </c>
      <c r="C364" s="76">
        <v>2022</v>
      </c>
      <c r="D364" s="9" t="s">
        <v>1195</v>
      </c>
      <c r="E364" s="9" t="s">
        <v>2479</v>
      </c>
      <c r="I364" s="9"/>
      <c r="J364" s="9"/>
    </row>
    <row r="365" spans="1:10" x14ac:dyDescent="0.35">
      <c r="A365">
        <v>600</v>
      </c>
      <c r="B365" s="9" t="s">
        <v>1245</v>
      </c>
      <c r="C365" s="76">
        <v>2022</v>
      </c>
      <c r="D365" s="9" t="s">
        <v>1195</v>
      </c>
      <c r="E365" s="9" t="s">
        <v>1246</v>
      </c>
      <c r="I365" s="9"/>
      <c r="J365" s="9"/>
    </row>
    <row r="366" spans="1:10" x14ac:dyDescent="0.35">
      <c r="A366">
        <v>601</v>
      </c>
      <c r="B366" s="9" t="s">
        <v>1247</v>
      </c>
      <c r="C366" s="76">
        <v>2022</v>
      </c>
      <c r="D366" s="9" t="s">
        <v>1195</v>
      </c>
      <c r="E366" s="9" t="s">
        <v>1248</v>
      </c>
      <c r="I366" s="9"/>
      <c r="J366" s="9"/>
    </row>
    <row r="367" spans="1:10" x14ac:dyDescent="0.35">
      <c r="A367">
        <v>602</v>
      </c>
      <c r="B367" s="9" t="s">
        <v>1249</v>
      </c>
      <c r="C367" s="76">
        <v>2022</v>
      </c>
      <c r="D367" s="9" t="s">
        <v>1195</v>
      </c>
      <c r="E367" s="9" t="s">
        <v>1250</v>
      </c>
      <c r="I367" s="9"/>
      <c r="J367" s="9"/>
    </row>
    <row r="368" spans="1:10" x14ac:dyDescent="0.35">
      <c r="A368">
        <v>603</v>
      </c>
      <c r="B368" s="9" t="s">
        <v>1251</v>
      </c>
      <c r="C368" s="76">
        <v>2022</v>
      </c>
      <c r="D368" s="9" t="s">
        <v>1195</v>
      </c>
      <c r="E368" s="9" t="s">
        <v>1252</v>
      </c>
      <c r="I368" s="9"/>
      <c r="J368" s="9"/>
    </row>
    <row r="369" spans="1:10" x14ac:dyDescent="0.35">
      <c r="A369">
        <v>604</v>
      </c>
      <c r="B369" s="9" t="s">
        <v>1253</v>
      </c>
      <c r="C369" s="76">
        <v>2022</v>
      </c>
      <c r="D369" s="9" t="s">
        <v>1195</v>
      </c>
      <c r="E369" s="9" t="s">
        <v>1254</v>
      </c>
      <c r="I369" s="9"/>
      <c r="J369" s="9"/>
    </row>
    <row r="370" spans="1:10" x14ac:dyDescent="0.35">
      <c r="A370">
        <v>605</v>
      </c>
      <c r="B370" s="9" t="s">
        <v>1255</v>
      </c>
      <c r="C370" s="76">
        <v>2022</v>
      </c>
      <c r="D370" s="9" t="s">
        <v>1256</v>
      </c>
      <c r="E370" s="9" t="s">
        <v>1257</v>
      </c>
      <c r="I370" s="9"/>
      <c r="J370" s="9"/>
    </row>
    <row r="371" spans="1:10" x14ac:dyDescent="0.35">
      <c r="A371">
        <v>606</v>
      </c>
      <c r="B371" s="9" t="s">
        <v>1258</v>
      </c>
      <c r="C371" s="76">
        <v>2022</v>
      </c>
      <c r="D371" s="9" t="s">
        <v>1256</v>
      </c>
      <c r="E371" s="9" t="s">
        <v>1259</v>
      </c>
      <c r="I371" s="9"/>
      <c r="J371" s="9"/>
    </row>
    <row r="372" spans="1:10" x14ac:dyDescent="0.35">
      <c r="A372">
        <v>607</v>
      </c>
      <c r="B372" s="9" t="s">
        <v>1260</v>
      </c>
      <c r="C372" s="76">
        <v>2022</v>
      </c>
      <c r="D372" s="9" t="s">
        <v>1256</v>
      </c>
      <c r="E372" s="9" t="s">
        <v>1261</v>
      </c>
      <c r="I372" s="9"/>
      <c r="J372" s="9"/>
    </row>
    <row r="373" spans="1:10" x14ac:dyDescent="0.35">
      <c r="A373">
        <v>608</v>
      </c>
      <c r="B373" s="9" t="s">
        <v>1262</v>
      </c>
      <c r="C373" s="76">
        <v>2022</v>
      </c>
      <c r="D373" s="9" t="s">
        <v>1256</v>
      </c>
      <c r="E373" s="9" t="s">
        <v>1263</v>
      </c>
      <c r="I373" s="9"/>
      <c r="J373" s="9"/>
    </row>
    <row r="374" spans="1:10" x14ac:dyDescent="0.35">
      <c r="A374">
        <v>609</v>
      </c>
      <c r="B374" s="9" t="s">
        <v>1264</v>
      </c>
      <c r="C374" s="76">
        <v>2022</v>
      </c>
      <c r="D374" s="9" t="s">
        <v>1256</v>
      </c>
      <c r="E374" s="9" t="s">
        <v>1265</v>
      </c>
      <c r="I374" s="9"/>
      <c r="J374" s="9"/>
    </row>
    <row r="375" spans="1:10" x14ac:dyDescent="0.35">
      <c r="A375">
        <v>610</v>
      </c>
      <c r="B375" s="9" t="s">
        <v>1266</v>
      </c>
      <c r="C375" s="76">
        <v>2022</v>
      </c>
      <c r="D375" s="9" t="s">
        <v>1256</v>
      </c>
      <c r="E375" s="9" t="s">
        <v>1267</v>
      </c>
      <c r="I375" s="9"/>
      <c r="J375" s="9"/>
    </row>
    <row r="376" spans="1:10" x14ac:dyDescent="0.35">
      <c r="A376">
        <v>611</v>
      </c>
      <c r="B376" s="9" t="s">
        <v>1268</v>
      </c>
      <c r="C376" s="76">
        <v>2022</v>
      </c>
      <c r="D376" s="9" t="s">
        <v>1256</v>
      </c>
      <c r="E376" s="9" t="s">
        <v>1269</v>
      </c>
      <c r="I376" s="9"/>
      <c r="J376" s="9"/>
    </row>
    <row r="377" spans="1:10" x14ac:dyDescent="0.35">
      <c r="A377">
        <v>612</v>
      </c>
      <c r="B377" s="9" t="s">
        <v>1270</v>
      </c>
      <c r="C377" s="76">
        <v>2022</v>
      </c>
      <c r="D377" s="9" t="s">
        <v>1256</v>
      </c>
      <c r="E377" s="9" t="s">
        <v>1271</v>
      </c>
      <c r="I377" s="9"/>
      <c r="J377" s="9"/>
    </row>
    <row r="378" spans="1:10" x14ac:dyDescent="0.35">
      <c r="A378">
        <v>613</v>
      </c>
      <c r="B378" s="9" t="s">
        <v>1272</v>
      </c>
      <c r="C378" s="76">
        <v>2022</v>
      </c>
      <c r="D378" s="9" t="s">
        <v>1256</v>
      </c>
      <c r="E378" s="9" t="s">
        <v>1273</v>
      </c>
      <c r="I378" s="9"/>
      <c r="J378" s="9"/>
    </row>
    <row r="379" spans="1:10" x14ac:dyDescent="0.35">
      <c r="A379">
        <v>614</v>
      </c>
      <c r="B379" s="9" t="s">
        <v>1274</v>
      </c>
      <c r="C379" s="76">
        <v>2022</v>
      </c>
      <c r="D379" s="9" t="s">
        <v>1256</v>
      </c>
      <c r="E379" s="9" t="s">
        <v>1275</v>
      </c>
      <c r="I379" s="9"/>
      <c r="J379" s="9"/>
    </row>
    <row r="380" spans="1:10" x14ac:dyDescent="0.35">
      <c r="A380">
        <v>615</v>
      </c>
      <c r="B380" s="9" t="s">
        <v>1276</v>
      </c>
      <c r="C380" s="76">
        <v>2022</v>
      </c>
      <c r="D380" s="9" t="s">
        <v>1256</v>
      </c>
      <c r="E380" s="9" t="s">
        <v>1277</v>
      </c>
      <c r="I380" s="9"/>
      <c r="J380" s="9"/>
    </row>
    <row r="381" spans="1:10" x14ac:dyDescent="0.35">
      <c r="A381">
        <v>616</v>
      </c>
      <c r="B381" s="9" t="s">
        <v>1278</v>
      </c>
      <c r="C381" s="76">
        <v>2022</v>
      </c>
      <c r="D381" s="9" t="s">
        <v>1256</v>
      </c>
      <c r="E381" s="9" t="s">
        <v>1279</v>
      </c>
      <c r="I381" s="9"/>
      <c r="J381" s="9"/>
    </row>
    <row r="382" spans="1:10" x14ac:dyDescent="0.35">
      <c r="A382">
        <v>617</v>
      </c>
      <c r="B382" s="9" t="s">
        <v>1280</v>
      </c>
      <c r="C382" s="76">
        <v>2022</v>
      </c>
      <c r="D382" s="9" t="s">
        <v>1256</v>
      </c>
      <c r="E382" s="9" t="s">
        <v>2466</v>
      </c>
      <c r="I382" s="9"/>
      <c r="J382" s="9"/>
    </row>
    <row r="383" spans="1:10" x14ac:dyDescent="0.35">
      <c r="A383">
        <v>618</v>
      </c>
      <c r="B383" s="9" t="s">
        <v>1282</v>
      </c>
      <c r="C383" s="76">
        <v>2022</v>
      </c>
      <c r="D383" s="9" t="s">
        <v>1256</v>
      </c>
      <c r="E383" s="9" t="s">
        <v>1283</v>
      </c>
      <c r="I383" s="9"/>
      <c r="J383" s="9"/>
    </row>
    <row r="384" spans="1:10" x14ac:dyDescent="0.35">
      <c r="A384">
        <v>619</v>
      </c>
      <c r="B384" s="9" t="s">
        <v>1284</v>
      </c>
      <c r="C384" s="76">
        <v>2022</v>
      </c>
      <c r="D384" s="9" t="s">
        <v>1256</v>
      </c>
      <c r="E384" s="9" t="s">
        <v>1285</v>
      </c>
      <c r="I384" s="9"/>
      <c r="J384" s="9"/>
    </row>
    <row r="385" spans="1:10" x14ac:dyDescent="0.35">
      <c r="A385">
        <v>620</v>
      </c>
      <c r="B385" s="9" t="s">
        <v>1286</v>
      </c>
      <c r="C385" s="76">
        <v>2022</v>
      </c>
      <c r="D385" s="9" t="s">
        <v>1256</v>
      </c>
      <c r="E385" s="9" t="s">
        <v>1287</v>
      </c>
      <c r="I385" s="9"/>
      <c r="J385" s="9"/>
    </row>
    <row r="386" spans="1:10" x14ac:dyDescent="0.35">
      <c r="A386">
        <v>621</v>
      </c>
      <c r="B386" s="9" t="s">
        <v>1288</v>
      </c>
      <c r="C386" s="76">
        <v>2022</v>
      </c>
      <c r="D386" s="9" t="s">
        <v>1256</v>
      </c>
      <c r="E386" s="9" t="s">
        <v>1289</v>
      </c>
      <c r="I386" s="9"/>
      <c r="J386" s="9"/>
    </row>
    <row r="387" spans="1:10" x14ac:dyDescent="0.35">
      <c r="A387">
        <v>622</v>
      </c>
      <c r="B387" s="9" t="s">
        <v>1290</v>
      </c>
      <c r="C387" s="76">
        <v>2022</v>
      </c>
      <c r="D387" s="9" t="s">
        <v>1256</v>
      </c>
      <c r="E387" s="9" t="s">
        <v>1291</v>
      </c>
      <c r="I387" s="9"/>
      <c r="J387" s="9"/>
    </row>
    <row r="388" spans="1:10" x14ac:dyDescent="0.35">
      <c r="A388">
        <v>623</v>
      </c>
      <c r="B388" s="9" t="s">
        <v>1292</v>
      </c>
      <c r="C388" s="76">
        <v>2022</v>
      </c>
      <c r="D388" s="9" t="s">
        <v>1256</v>
      </c>
      <c r="E388" s="9" t="s">
        <v>1293</v>
      </c>
      <c r="I388" s="9"/>
      <c r="J388" s="9"/>
    </row>
    <row r="389" spans="1:10" x14ac:dyDescent="0.35">
      <c r="A389">
        <v>624</v>
      </c>
      <c r="B389" s="9" t="s">
        <v>1294</v>
      </c>
      <c r="C389" s="76">
        <v>2022</v>
      </c>
      <c r="D389" s="9" t="s">
        <v>1256</v>
      </c>
      <c r="E389" s="9" t="s">
        <v>1295</v>
      </c>
      <c r="I389" s="9"/>
      <c r="J389" s="9"/>
    </row>
    <row r="390" spans="1:10" x14ac:dyDescent="0.35">
      <c r="A390">
        <v>625</v>
      </c>
      <c r="B390" s="9" t="s">
        <v>1296</v>
      </c>
      <c r="C390" s="76">
        <v>2022</v>
      </c>
      <c r="D390" s="9" t="s">
        <v>1256</v>
      </c>
      <c r="E390" s="9" t="s">
        <v>1297</v>
      </c>
      <c r="I390" s="9"/>
      <c r="J390" s="9"/>
    </row>
    <row r="391" spans="1:10" x14ac:dyDescent="0.35">
      <c r="A391">
        <v>626</v>
      </c>
      <c r="B391" s="9" t="s">
        <v>1298</v>
      </c>
      <c r="C391" s="76">
        <v>2022</v>
      </c>
      <c r="D391" s="9" t="s">
        <v>1256</v>
      </c>
      <c r="E391" s="9" t="s">
        <v>1299</v>
      </c>
      <c r="I391" s="9"/>
      <c r="J391" s="9"/>
    </row>
    <row r="392" spans="1:10" x14ac:dyDescent="0.35">
      <c r="A392">
        <v>627</v>
      </c>
      <c r="B392" s="9" t="s">
        <v>1300</v>
      </c>
      <c r="C392" s="76">
        <v>2022</v>
      </c>
      <c r="D392" s="9" t="s">
        <v>1256</v>
      </c>
      <c r="E392" s="9" t="s">
        <v>2475</v>
      </c>
      <c r="I392" s="9"/>
      <c r="J392" s="9"/>
    </row>
    <row r="393" spans="1:10" x14ac:dyDescent="0.35">
      <c r="A393">
        <v>628</v>
      </c>
      <c r="B393" s="9" t="s">
        <v>1302</v>
      </c>
      <c r="C393" s="76">
        <v>2022</v>
      </c>
      <c r="D393" s="9" t="s">
        <v>1256</v>
      </c>
      <c r="E393" s="9" t="s">
        <v>1303</v>
      </c>
      <c r="I393" s="9"/>
      <c r="J393" s="9"/>
    </row>
    <row r="394" spans="1:10" x14ac:dyDescent="0.35">
      <c r="A394">
        <v>629</v>
      </c>
      <c r="B394" s="9" t="s">
        <v>1304</v>
      </c>
      <c r="C394" s="76">
        <v>2022</v>
      </c>
      <c r="D394" s="9" t="s">
        <v>1256</v>
      </c>
      <c r="E394" s="9" t="s">
        <v>1305</v>
      </c>
      <c r="I394" s="9"/>
      <c r="J394" s="9"/>
    </row>
    <row r="395" spans="1:10" x14ac:dyDescent="0.35">
      <c r="A395">
        <v>630</v>
      </c>
      <c r="B395" s="9" t="s">
        <v>1306</v>
      </c>
      <c r="C395" s="76">
        <v>2022</v>
      </c>
      <c r="D395" s="9" t="s">
        <v>1256</v>
      </c>
      <c r="E395" s="9" t="s">
        <v>1307</v>
      </c>
      <c r="I395" s="9"/>
      <c r="J395" s="9"/>
    </row>
    <row r="396" spans="1:10" x14ac:dyDescent="0.35">
      <c r="A396">
        <v>631</v>
      </c>
      <c r="B396" s="9" t="s">
        <v>1308</v>
      </c>
      <c r="C396" s="76">
        <v>2022</v>
      </c>
      <c r="D396" s="9" t="s">
        <v>1256</v>
      </c>
      <c r="E396" s="9" t="s">
        <v>1309</v>
      </c>
      <c r="I396" s="9"/>
      <c r="J396" s="9"/>
    </row>
    <row r="397" spans="1:10" x14ac:dyDescent="0.35">
      <c r="A397">
        <v>632</v>
      </c>
      <c r="B397" s="9" t="s">
        <v>1310</v>
      </c>
      <c r="C397" s="76">
        <v>2022</v>
      </c>
      <c r="D397" s="9" t="s">
        <v>1256</v>
      </c>
      <c r="E397" s="9" t="s">
        <v>1311</v>
      </c>
      <c r="I397" s="9"/>
      <c r="J397" s="9"/>
    </row>
    <row r="398" spans="1:10" x14ac:dyDescent="0.35">
      <c r="A398">
        <v>633</v>
      </c>
      <c r="B398" s="9" t="s">
        <v>1312</v>
      </c>
      <c r="C398" s="76">
        <v>2022</v>
      </c>
      <c r="D398" s="9" t="s">
        <v>1256</v>
      </c>
      <c r="E398" s="9" t="s">
        <v>2495</v>
      </c>
      <c r="I398" s="9"/>
      <c r="J398" s="9"/>
    </row>
    <row r="399" spans="1:10" x14ac:dyDescent="0.35">
      <c r="A399">
        <v>634</v>
      </c>
      <c r="B399" s="9" t="s">
        <v>1314</v>
      </c>
      <c r="C399" s="76">
        <v>2022</v>
      </c>
      <c r="D399" s="9" t="s">
        <v>1256</v>
      </c>
      <c r="E399" s="9" t="s">
        <v>1315</v>
      </c>
      <c r="I399" s="9"/>
      <c r="J399" s="9"/>
    </row>
    <row r="400" spans="1:10" x14ac:dyDescent="0.35">
      <c r="A400">
        <v>635</v>
      </c>
      <c r="B400" s="9" t="s">
        <v>1316</v>
      </c>
      <c r="C400" s="76">
        <v>2022</v>
      </c>
      <c r="D400" s="9" t="s">
        <v>1256</v>
      </c>
      <c r="E400" s="9" t="s">
        <v>1317</v>
      </c>
      <c r="I400" s="9"/>
      <c r="J400" s="9"/>
    </row>
    <row r="401" spans="1:10" x14ac:dyDescent="0.35">
      <c r="A401">
        <v>636</v>
      </c>
      <c r="B401" s="9" t="s">
        <v>1318</v>
      </c>
      <c r="C401" s="76">
        <v>2022</v>
      </c>
      <c r="D401" s="9" t="s">
        <v>1256</v>
      </c>
      <c r="E401" s="9" t="s">
        <v>1319</v>
      </c>
      <c r="I401" s="9"/>
      <c r="J401" s="9"/>
    </row>
    <row r="402" spans="1:10" x14ac:dyDescent="0.35">
      <c r="A402">
        <v>637</v>
      </c>
      <c r="B402" s="9" t="s">
        <v>1320</v>
      </c>
      <c r="C402" s="76">
        <v>2022</v>
      </c>
      <c r="D402" s="9" t="s">
        <v>1256</v>
      </c>
      <c r="E402" s="9" t="s">
        <v>1321</v>
      </c>
      <c r="I402" s="9"/>
      <c r="J402" s="9"/>
    </row>
    <row r="403" spans="1:10" x14ac:dyDescent="0.35">
      <c r="A403">
        <v>638</v>
      </c>
      <c r="B403" s="9" t="s">
        <v>1322</v>
      </c>
      <c r="C403" s="76">
        <v>2022</v>
      </c>
      <c r="D403" s="9" t="s">
        <v>1256</v>
      </c>
      <c r="E403" s="9" t="s">
        <v>1323</v>
      </c>
      <c r="I403" s="9"/>
      <c r="J403" s="9"/>
    </row>
    <row r="404" spans="1:10" x14ac:dyDescent="0.35">
      <c r="A404">
        <v>639</v>
      </c>
      <c r="B404" s="9" t="s">
        <v>1324</v>
      </c>
      <c r="C404" s="76">
        <v>2022</v>
      </c>
      <c r="D404" s="9" t="s">
        <v>1256</v>
      </c>
      <c r="E404" s="9" t="s">
        <v>1325</v>
      </c>
      <c r="I404" s="9"/>
      <c r="J404" s="9"/>
    </row>
    <row r="405" spans="1:10" x14ac:dyDescent="0.35">
      <c r="A405">
        <v>640</v>
      </c>
      <c r="B405" s="9" t="s">
        <v>1326</v>
      </c>
      <c r="C405" s="76">
        <v>2022</v>
      </c>
      <c r="D405" s="9" t="s">
        <v>1256</v>
      </c>
      <c r="E405" s="9" t="s">
        <v>1327</v>
      </c>
      <c r="I405" s="9"/>
      <c r="J405" s="9"/>
    </row>
    <row r="406" spans="1:10" x14ac:dyDescent="0.35">
      <c r="A406">
        <v>641</v>
      </c>
      <c r="B406" s="9" t="s">
        <v>1328</v>
      </c>
      <c r="C406" s="76">
        <v>2022</v>
      </c>
      <c r="D406" s="9" t="s">
        <v>1256</v>
      </c>
      <c r="E406" s="9" t="s">
        <v>1329</v>
      </c>
      <c r="I406" s="9"/>
      <c r="J406" s="9"/>
    </row>
    <row r="407" spans="1:10" x14ac:dyDescent="0.35">
      <c r="A407">
        <v>642</v>
      </c>
      <c r="B407" s="9" t="s">
        <v>1330</v>
      </c>
      <c r="C407" s="76">
        <v>2022</v>
      </c>
      <c r="D407" s="9" t="s">
        <v>1331</v>
      </c>
      <c r="E407" s="9" t="s">
        <v>1332</v>
      </c>
      <c r="I407" s="9"/>
      <c r="J407" s="9"/>
    </row>
    <row r="408" spans="1:10" x14ac:dyDescent="0.35">
      <c r="A408">
        <v>643</v>
      </c>
      <c r="B408" s="9" t="s">
        <v>1333</v>
      </c>
      <c r="C408" s="76">
        <v>2022</v>
      </c>
      <c r="D408" s="9" t="s">
        <v>1331</v>
      </c>
      <c r="E408" s="9" t="s">
        <v>2435</v>
      </c>
    </row>
    <row r="409" spans="1:10" x14ac:dyDescent="0.35">
      <c r="A409">
        <v>644</v>
      </c>
      <c r="B409" s="9" t="s">
        <v>1335</v>
      </c>
      <c r="C409" s="76">
        <v>2022</v>
      </c>
      <c r="D409" s="9" t="s">
        <v>1331</v>
      </c>
      <c r="E409" s="9" t="s">
        <v>1336</v>
      </c>
    </row>
    <row r="410" spans="1:10" x14ac:dyDescent="0.35">
      <c r="A410">
        <v>645</v>
      </c>
      <c r="B410" s="9" t="s">
        <v>1337</v>
      </c>
      <c r="C410" s="76">
        <v>2022</v>
      </c>
      <c r="D410" s="9" t="s">
        <v>1331</v>
      </c>
      <c r="E410" s="9" t="s">
        <v>1338</v>
      </c>
    </row>
    <row r="411" spans="1:10" x14ac:dyDescent="0.35">
      <c r="A411">
        <v>646</v>
      </c>
      <c r="B411" s="9" t="s">
        <v>1339</v>
      </c>
      <c r="C411" s="76">
        <v>2022</v>
      </c>
      <c r="D411" s="9" t="s">
        <v>1331</v>
      </c>
      <c r="E411" s="9" t="s">
        <v>1340</v>
      </c>
    </row>
    <row r="412" spans="1:10" x14ac:dyDescent="0.35">
      <c r="A412">
        <v>647</v>
      </c>
      <c r="B412" s="9" t="s">
        <v>1341</v>
      </c>
      <c r="C412" s="76">
        <v>2022</v>
      </c>
      <c r="D412" s="9" t="s">
        <v>1331</v>
      </c>
      <c r="E412" s="9" t="s">
        <v>1342</v>
      </c>
    </row>
    <row r="413" spans="1:10" x14ac:dyDescent="0.35">
      <c r="A413">
        <v>648</v>
      </c>
      <c r="B413" s="9" t="s">
        <v>1343</v>
      </c>
      <c r="C413" s="76">
        <v>2022</v>
      </c>
      <c r="D413" s="9" t="s">
        <v>1331</v>
      </c>
      <c r="E413" s="9" t="s">
        <v>1344</v>
      </c>
    </row>
    <row r="414" spans="1:10" x14ac:dyDescent="0.35">
      <c r="A414">
        <v>649</v>
      </c>
      <c r="B414" s="9" t="s">
        <v>1345</v>
      </c>
      <c r="C414" s="76">
        <v>2022</v>
      </c>
      <c r="D414" s="9" t="s">
        <v>1331</v>
      </c>
      <c r="E414" s="9" t="s">
        <v>1346</v>
      </c>
    </row>
    <row r="415" spans="1:10" x14ac:dyDescent="0.35">
      <c r="A415">
        <v>650</v>
      </c>
      <c r="B415" s="9" t="s">
        <v>1347</v>
      </c>
      <c r="C415" s="76">
        <v>2022</v>
      </c>
      <c r="D415" s="9" t="s">
        <v>1331</v>
      </c>
      <c r="E415" s="9" t="s">
        <v>1348</v>
      </c>
    </row>
    <row r="416" spans="1:10" x14ac:dyDescent="0.35">
      <c r="A416">
        <v>651</v>
      </c>
      <c r="B416" s="9" t="s">
        <v>1349</v>
      </c>
      <c r="C416" s="76">
        <v>2022</v>
      </c>
      <c r="D416" s="9" t="s">
        <v>1331</v>
      </c>
      <c r="E416" s="9" t="s">
        <v>1350</v>
      </c>
    </row>
    <row r="417" spans="1:5" x14ac:dyDescent="0.35">
      <c r="A417">
        <v>652</v>
      </c>
      <c r="B417" s="9" t="s">
        <v>1351</v>
      </c>
      <c r="C417" s="76">
        <v>2022</v>
      </c>
      <c r="D417" s="9" t="s">
        <v>1331</v>
      </c>
      <c r="E417" s="9" t="s">
        <v>1352</v>
      </c>
    </row>
    <row r="418" spans="1:5" x14ac:dyDescent="0.35">
      <c r="A418">
        <v>653</v>
      </c>
      <c r="B418" s="9" t="s">
        <v>1353</v>
      </c>
      <c r="C418" s="76">
        <v>2022</v>
      </c>
      <c r="D418" s="9" t="s">
        <v>1331</v>
      </c>
      <c r="E418" s="9" t="s">
        <v>1354</v>
      </c>
    </row>
    <row r="419" spans="1:5" x14ac:dyDescent="0.35">
      <c r="A419">
        <v>654</v>
      </c>
      <c r="B419" s="9" t="s">
        <v>1355</v>
      </c>
      <c r="C419" s="76">
        <v>2022</v>
      </c>
      <c r="D419" s="9" t="s">
        <v>1331</v>
      </c>
      <c r="E419" s="9" t="s">
        <v>1356</v>
      </c>
    </row>
    <row r="420" spans="1:5" x14ac:dyDescent="0.35">
      <c r="A420">
        <v>655</v>
      </c>
      <c r="B420" s="9" t="s">
        <v>1357</v>
      </c>
      <c r="C420" s="76">
        <v>2022</v>
      </c>
      <c r="D420" s="9" t="s">
        <v>1331</v>
      </c>
      <c r="E420" s="9" t="s">
        <v>1358</v>
      </c>
    </row>
    <row r="421" spans="1:5" x14ac:dyDescent="0.35">
      <c r="A421">
        <v>656</v>
      </c>
      <c r="B421" s="9" t="s">
        <v>1359</v>
      </c>
      <c r="C421" s="76">
        <v>2022</v>
      </c>
      <c r="D421" s="9" t="s">
        <v>1331</v>
      </c>
      <c r="E421" s="9" t="s">
        <v>2472</v>
      </c>
    </row>
    <row r="422" spans="1:5" x14ac:dyDescent="0.35">
      <c r="A422">
        <v>657</v>
      </c>
      <c r="B422" s="9" t="s">
        <v>1361</v>
      </c>
      <c r="C422" s="76">
        <v>2022</v>
      </c>
      <c r="D422" s="9" t="s">
        <v>1362</v>
      </c>
      <c r="E422" s="9" t="s">
        <v>1363</v>
      </c>
    </row>
    <row r="423" spans="1:5" x14ac:dyDescent="0.35">
      <c r="A423">
        <v>658</v>
      </c>
      <c r="B423" s="9" t="s">
        <v>1364</v>
      </c>
      <c r="C423" s="76">
        <v>2022</v>
      </c>
      <c r="D423" s="9" t="s">
        <v>1362</v>
      </c>
      <c r="E423" s="9" t="s">
        <v>1365</v>
      </c>
    </row>
    <row r="424" spans="1:5" x14ac:dyDescent="0.35">
      <c r="A424">
        <v>659</v>
      </c>
      <c r="B424" s="9" t="s">
        <v>1366</v>
      </c>
      <c r="C424" s="76">
        <v>2022</v>
      </c>
      <c r="D424" s="9" t="s">
        <v>1362</v>
      </c>
      <c r="E424" s="9" t="s">
        <v>1367</v>
      </c>
    </row>
    <row r="425" spans="1:5" x14ac:dyDescent="0.35">
      <c r="A425">
        <v>660</v>
      </c>
      <c r="B425" s="9" t="s">
        <v>1368</v>
      </c>
      <c r="C425" s="76">
        <v>2022</v>
      </c>
      <c r="D425" s="9" t="s">
        <v>1362</v>
      </c>
      <c r="E425" s="9" t="s">
        <v>1369</v>
      </c>
    </row>
    <row r="426" spans="1:5" x14ac:dyDescent="0.35">
      <c r="A426">
        <v>661</v>
      </c>
      <c r="B426" s="9" t="s">
        <v>1370</v>
      </c>
      <c r="C426" s="76">
        <v>2022</v>
      </c>
      <c r="D426" s="9" t="s">
        <v>1362</v>
      </c>
      <c r="E426" s="9" t="s">
        <v>1371</v>
      </c>
    </row>
    <row r="427" spans="1:5" x14ac:dyDescent="0.35">
      <c r="A427">
        <v>662</v>
      </c>
      <c r="B427" s="9" t="s">
        <v>1372</v>
      </c>
      <c r="C427" s="76">
        <v>2022</v>
      </c>
      <c r="D427" s="9" t="s">
        <v>1362</v>
      </c>
      <c r="E427" s="9" t="s">
        <v>1373</v>
      </c>
    </row>
    <row r="428" spans="1:5" x14ac:dyDescent="0.35">
      <c r="A428">
        <v>663</v>
      </c>
      <c r="B428" s="9" t="s">
        <v>1374</v>
      </c>
      <c r="C428" s="76">
        <v>2022</v>
      </c>
      <c r="D428" s="9" t="s">
        <v>1362</v>
      </c>
      <c r="E428" s="9" t="s">
        <v>1375</v>
      </c>
    </row>
    <row r="429" spans="1:5" x14ac:dyDescent="0.35">
      <c r="A429">
        <v>664</v>
      </c>
      <c r="B429" s="9" t="s">
        <v>1376</v>
      </c>
      <c r="C429" s="76">
        <v>2022</v>
      </c>
      <c r="D429" s="9" t="s">
        <v>1362</v>
      </c>
      <c r="E429" s="9" t="s">
        <v>2453</v>
      </c>
    </row>
    <row r="430" spans="1:5" x14ac:dyDescent="0.35">
      <c r="A430">
        <v>665</v>
      </c>
      <c r="B430" s="9" t="s">
        <v>1378</v>
      </c>
      <c r="C430" s="76">
        <v>2022</v>
      </c>
      <c r="D430" s="9" t="s">
        <v>1362</v>
      </c>
      <c r="E430" s="9" t="s">
        <v>1379</v>
      </c>
    </row>
    <row r="431" spans="1:5" x14ac:dyDescent="0.35">
      <c r="A431">
        <v>666</v>
      </c>
      <c r="B431" s="9" t="s">
        <v>1380</v>
      </c>
      <c r="C431" s="76">
        <v>2022</v>
      </c>
      <c r="D431" s="9" t="s">
        <v>1362</v>
      </c>
      <c r="E431" s="9" t="s">
        <v>1381</v>
      </c>
    </row>
    <row r="432" spans="1:5" x14ac:dyDescent="0.35">
      <c r="A432">
        <v>667</v>
      </c>
      <c r="B432" s="9" t="s">
        <v>1382</v>
      </c>
      <c r="C432" s="76">
        <v>2022</v>
      </c>
      <c r="D432" s="9" t="s">
        <v>1362</v>
      </c>
      <c r="E432" s="9" t="s">
        <v>1383</v>
      </c>
    </row>
    <row r="433" spans="1:5" x14ac:dyDescent="0.35">
      <c r="A433">
        <v>668</v>
      </c>
      <c r="B433" s="9" t="s">
        <v>1384</v>
      </c>
      <c r="C433" s="76">
        <v>2022</v>
      </c>
      <c r="D433" s="9" t="s">
        <v>1362</v>
      </c>
      <c r="E433" s="9" t="s">
        <v>1385</v>
      </c>
    </row>
    <row r="434" spans="1:5" x14ac:dyDescent="0.35">
      <c r="A434">
        <v>669</v>
      </c>
      <c r="B434" s="9" t="s">
        <v>1386</v>
      </c>
      <c r="C434" s="76">
        <v>2022</v>
      </c>
      <c r="D434" s="9" t="s">
        <v>1362</v>
      </c>
      <c r="E434" s="9" t="s">
        <v>2467</v>
      </c>
    </row>
    <row r="435" spans="1:5" x14ac:dyDescent="0.35">
      <c r="A435">
        <v>670</v>
      </c>
      <c r="B435" s="9" t="s">
        <v>1388</v>
      </c>
      <c r="C435" s="76">
        <v>2022</v>
      </c>
      <c r="D435" s="9" t="s">
        <v>1362</v>
      </c>
      <c r="E435" s="9" t="s">
        <v>1389</v>
      </c>
    </row>
    <row r="436" spans="1:5" x14ac:dyDescent="0.35">
      <c r="A436">
        <v>671</v>
      </c>
      <c r="B436" s="9" t="s">
        <v>1390</v>
      </c>
      <c r="C436" s="76">
        <v>2022</v>
      </c>
      <c r="D436" s="9" t="s">
        <v>1362</v>
      </c>
      <c r="E436" s="9" t="s">
        <v>1391</v>
      </c>
    </row>
    <row r="437" spans="1:5" x14ac:dyDescent="0.35">
      <c r="A437">
        <v>672</v>
      </c>
      <c r="B437" s="9" t="s">
        <v>1392</v>
      </c>
      <c r="C437" s="76">
        <v>2022</v>
      </c>
      <c r="D437" s="9" t="s">
        <v>1362</v>
      </c>
      <c r="E437" s="9" t="s">
        <v>1393</v>
      </c>
    </row>
    <row r="438" spans="1:5" x14ac:dyDescent="0.35">
      <c r="A438">
        <v>673</v>
      </c>
      <c r="B438" s="9" t="s">
        <v>1394</v>
      </c>
      <c r="C438" s="76">
        <v>2022</v>
      </c>
      <c r="D438" s="9" t="s">
        <v>1362</v>
      </c>
      <c r="E438" s="9" t="s">
        <v>1395</v>
      </c>
    </row>
    <row r="439" spans="1:5" x14ac:dyDescent="0.35">
      <c r="A439">
        <v>674</v>
      </c>
      <c r="B439" s="9" t="s">
        <v>1396</v>
      </c>
      <c r="C439" s="76">
        <v>2022</v>
      </c>
      <c r="D439" s="9" t="s">
        <v>1362</v>
      </c>
      <c r="E439" s="9" t="s">
        <v>1397</v>
      </c>
    </row>
    <row r="440" spans="1:5" x14ac:dyDescent="0.35">
      <c r="A440">
        <v>675</v>
      </c>
      <c r="B440" s="9" t="s">
        <v>1398</v>
      </c>
      <c r="C440" s="76">
        <v>2022</v>
      </c>
      <c r="D440" s="9" t="s">
        <v>1362</v>
      </c>
      <c r="E440" s="9" t="s">
        <v>1399</v>
      </c>
    </row>
    <row r="441" spans="1:5" x14ac:dyDescent="0.35">
      <c r="A441">
        <v>676</v>
      </c>
      <c r="B441" s="9" t="s">
        <v>1400</v>
      </c>
      <c r="C441" s="76">
        <v>2022</v>
      </c>
      <c r="D441" s="9" t="s">
        <v>1362</v>
      </c>
      <c r="E441" s="9" t="s">
        <v>1401</v>
      </c>
    </row>
    <row r="442" spans="1:5" x14ac:dyDescent="0.35">
      <c r="A442">
        <v>677</v>
      </c>
      <c r="B442" s="9" t="s">
        <v>1402</v>
      </c>
      <c r="C442" s="76">
        <v>2022</v>
      </c>
      <c r="D442" s="9" t="s">
        <v>1362</v>
      </c>
      <c r="E442" s="9" t="s">
        <v>1403</v>
      </c>
    </row>
    <row r="443" spans="1:5" x14ac:dyDescent="0.35">
      <c r="A443">
        <v>678</v>
      </c>
      <c r="B443" s="9" t="s">
        <v>1404</v>
      </c>
      <c r="C443" s="76">
        <v>2022</v>
      </c>
      <c r="D443" s="9" t="s">
        <v>1362</v>
      </c>
      <c r="E443" s="9" t="s">
        <v>2480</v>
      </c>
    </row>
    <row r="444" spans="1:5" x14ac:dyDescent="0.35">
      <c r="A444">
        <v>679</v>
      </c>
      <c r="B444" s="9" t="s">
        <v>1406</v>
      </c>
      <c r="C444" s="76">
        <v>2022</v>
      </c>
      <c r="D444" s="9" t="s">
        <v>1362</v>
      </c>
      <c r="E444" s="9" t="s">
        <v>1407</v>
      </c>
    </row>
    <row r="445" spans="1:5" x14ac:dyDescent="0.35">
      <c r="A445">
        <v>680</v>
      </c>
      <c r="B445" s="9" t="s">
        <v>1408</v>
      </c>
      <c r="C445" s="76">
        <v>2022</v>
      </c>
      <c r="D445" s="9" t="s">
        <v>1362</v>
      </c>
      <c r="E445" s="9" t="s">
        <v>1409</v>
      </c>
    </row>
    <row r="446" spans="1:5" x14ac:dyDescent="0.35">
      <c r="A446">
        <v>681</v>
      </c>
      <c r="B446" s="9" t="s">
        <v>1410</v>
      </c>
      <c r="C446" s="76">
        <v>2022</v>
      </c>
      <c r="D446" s="9" t="s">
        <v>1362</v>
      </c>
      <c r="E446" s="9" t="s">
        <v>1411</v>
      </c>
    </row>
    <row r="447" spans="1:5" x14ac:dyDescent="0.35">
      <c r="A447">
        <v>682</v>
      </c>
      <c r="B447" s="9" t="s">
        <v>1412</v>
      </c>
      <c r="C447" s="76">
        <v>2022</v>
      </c>
      <c r="D447" s="9" t="s">
        <v>1362</v>
      </c>
      <c r="E447" s="9" t="s">
        <v>1413</v>
      </c>
    </row>
    <row r="448" spans="1:5" x14ac:dyDescent="0.35">
      <c r="A448">
        <v>683</v>
      </c>
      <c r="B448" s="9" t="s">
        <v>1414</v>
      </c>
      <c r="C448" s="76">
        <v>2022</v>
      </c>
      <c r="D448" s="9" t="s">
        <v>1362</v>
      </c>
      <c r="E448" s="9" t="s">
        <v>1415</v>
      </c>
    </row>
    <row r="449" spans="1:5" x14ac:dyDescent="0.35">
      <c r="A449">
        <v>684</v>
      </c>
      <c r="B449" s="9" t="s">
        <v>1416</v>
      </c>
      <c r="C449" s="76">
        <v>2022</v>
      </c>
      <c r="D449" s="9" t="s">
        <v>1362</v>
      </c>
      <c r="E449" s="9" t="s">
        <v>1417</v>
      </c>
    </row>
    <row r="450" spans="1:5" x14ac:dyDescent="0.35">
      <c r="A450">
        <v>685</v>
      </c>
      <c r="B450" s="9" t="s">
        <v>1418</v>
      </c>
      <c r="C450" s="76">
        <v>2022</v>
      </c>
      <c r="D450" s="9" t="s">
        <v>1362</v>
      </c>
      <c r="E450" s="9" t="s">
        <v>1419</v>
      </c>
    </row>
    <row r="451" spans="1:5" x14ac:dyDescent="0.35">
      <c r="A451">
        <v>686</v>
      </c>
      <c r="B451" s="9" t="s">
        <v>1420</v>
      </c>
      <c r="C451" s="76">
        <v>2022</v>
      </c>
      <c r="D451" s="9" t="s">
        <v>1362</v>
      </c>
      <c r="E451" s="9" t="s">
        <v>1421</v>
      </c>
    </row>
    <row r="452" spans="1:5" x14ac:dyDescent="0.35">
      <c r="A452">
        <v>687</v>
      </c>
      <c r="B452" s="9" t="s">
        <v>1422</v>
      </c>
      <c r="C452" s="76">
        <v>2022</v>
      </c>
      <c r="D452" s="9" t="s">
        <v>1423</v>
      </c>
      <c r="E452" s="9" t="s">
        <v>1424</v>
      </c>
    </row>
    <row r="453" spans="1:5" x14ac:dyDescent="0.35">
      <c r="A453">
        <v>688</v>
      </c>
      <c r="B453" s="9" t="s">
        <v>1425</v>
      </c>
      <c r="C453" s="76">
        <v>2022</v>
      </c>
      <c r="D453" s="9" t="s">
        <v>1423</v>
      </c>
      <c r="E453" s="9" t="s">
        <v>1426</v>
      </c>
    </row>
    <row r="454" spans="1:5" x14ac:dyDescent="0.35">
      <c r="A454">
        <v>689</v>
      </c>
      <c r="B454" s="9" t="s">
        <v>1427</v>
      </c>
      <c r="C454" s="76">
        <v>2022</v>
      </c>
      <c r="D454" s="9" t="s">
        <v>1423</v>
      </c>
      <c r="E454" s="9" t="s">
        <v>1428</v>
      </c>
    </row>
    <row r="455" spans="1:5" x14ac:dyDescent="0.35">
      <c r="A455">
        <v>690</v>
      </c>
      <c r="B455" s="9" t="s">
        <v>1429</v>
      </c>
      <c r="C455" s="76">
        <v>2022</v>
      </c>
      <c r="D455" s="9" t="s">
        <v>1423</v>
      </c>
      <c r="E455" s="9" t="s">
        <v>1430</v>
      </c>
    </row>
    <row r="456" spans="1:5" x14ac:dyDescent="0.35">
      <c r="A456">
        <v>691</v>
      </c>
      <c r="B456" s="9" t="s">
        <v>1431</v>
      </c>
      <c r="C456" s="76">
        <v>2022</v>
      </c>
      <c r="D456" s="9" t="s">
        <v>1423</v>
      </c>
      <c r="E456" s="9" t="s">
        <v>1432</v>
      </c>
    </row>
    <row r="457" spans="1:5" x14ac:dyDescent="0.35">
      <c r="A457">
        <v>692</v>
      </c>
      <c r="B457" s="9" t="s">
        <v>1433</v>
      </c>
      <c r="C457" s="76">
        <v>2022</v>
      </c>
      <c r="D457" s="9" t="s">
        <v>1423</v>
      </c>
      <c r="E457" s="9" t="s">
        <v>1434</v>
      </c>
    </row>
    <row r="458" spans="1:5" x14ac:dyDescent="0.35">
      <c r="A458">
        <v>693</v>
      </c>
      <c r="B458" s="9" t="s">
        <v>1435</v>
      </c>
      <c r="C458" s="76">
        <v>2022</v>
      </c>
      <c r="D458" s="9" t="s">
        <v>1423</v>
      </c>
      <c r="E458" s="9" t="s">
        <v>1436</v>
      </c>
    </row>
    <row r="459" spans="1:5" x14ac:dyDescent="0.35">
      <c r="A459">
        <v>694</v>
      </c>
      <c r="B459" s="9" t="s">
        <v>1437</v>
      </c>
      <c r="C459" s="76">
        <v>2022</v>
      </c>
      <c r="D459" s="9" t="s">
        <v>1423</v>
      </c>
      <c r="E459" s="9" t="s">
        <v>1438</v>
      </c>
    </row>
    <row r="460" spans="1:5" x14ac:dyDescent="0.35">
      <c r="A460">
        <v>695</v>
      </c>
      <c r="B460" s="9" t="s">
        <v>1439</v>
      </c>
      <c r="C460" s="76">
        <v>2022</v>
      </c>
      <c r="D460" s="9" t="s">
        <v>1423</v>
      </c>
      <c r="E460" s="9" t="s">
        <v>1440</v>
      </c>
    </row>
    <row r="461" spans="1:5" x14ac:dyDescent="0.35">
      <c r="A461">
        <v>696</v>
      </c>
      <c r="B461" s="9" t="s">
        <v>1441</v>
      </c>
      <c r="C461" s="76">
        <v>2022</v>
      </c>
      <c r="D461" s="9" t="s">
        <v>1423</v>
      </c>
      <c r="E461" s="9" t="s">
        <v>1442</v>
      </c>
    </row>
    <row r="462" spans="1:5" x14ac:dyDescent="0.35">
      <c r="A462">
        <v>697</v>
      </c>
      <c r="B462" s="9" t="s">
        <v>1443</v>
      </c>
      <c r="C462" s="76">
        <v>2022</v>
      </c>
      <c r="D462" s="9" t="s">
        <v>1423</v>
      </c>
      <c r="E462" s="9" t="s">
        <v>1444</v>
      </c>
    </row>
    <row r="463" spans="1:5" x14ac:dyDescent="0.35">
      <c r="A463">
        <v>698</v>
      </c>
      <c r="B463" s="9" t="s">
        <v>1445</v>
      </c>
      <c r="C463" s="76">
        <v>2022</v>
      </c>
      <c r="D463" s="9" t="s">
        <v>1423</v>
      </c>
      <c r="E463" s="9" t="s">
        <v>2464</v>
      </c>
    </row>
    <row r="464" spans="1:5" x14ac:dyDescent="0.35">
      <c r="A464">
        <v>699</v>
      </c>
      <c r="B464" s="9" t="s">
        <v>1447</v>
      </c>
      <c r="C464" s="76">
        <v>2022</v>
      </c>
      <c r="D464" s="9" t="s">
        <v>1423</v>
      </c>
      <c r="E464" s="9" t="s">
        <v>2467</v>
      </c>
    </row>
    <row r="465" spans="1:5" x14ac:dyDescent="0.35">
      <c r="A465">
        <v>700</v>
      </c>
      <c r="B465" s="9" t="s">
        <v>1449</v>
      </c>
      <c r="C465" s="76">
        <v>2022</v>
      </c>
      <c r="D465" s="9" t="s">
        <v>1423</v>
      </c>
      <c r="E465" s="9" t="s">
        <v>1450</v>
      </c>
    </row>
    <row r="466" spans="1:5" x14ac:dyDescent="0.35">
      <c r="A466">
        <v>701</v>
      </c>
      <c r="B466" s="9" t="s">
        <v>1451</v>
      </c>
      <c r="C466" s="76">
        <v>2022</v>
      </c>
      <c r="D466" s="9" t="s">
        <v>1423</v>
      </c>
      <c r="E466" s="9" t="s">
        <v>1452</v>
      </c>
    </row>
    <row r="467" spans="1:5" x14ac:dyDescent="0.35">
      <c r="A467">
        <v>702</v>
      </c>
      <c r="B467" s="9" t="s">
        <v>1453</v>
      </c>
      <c r="C467" s="76">
        <v>2022</v>
      </c>
      <c r="D467" s="9" t="s">
        <v>1423</v>
      </c>
      <c r="E467" s="9" t="s">
        <v>1454</v>
      </c>
    </row>
    <row r="468" spans="1:5" x14ac:dyDescent="0.35">
      <c r="A468">
        <v>703</v>
      </c>
      <c r="B468" s="9" t="s">
        <v>1455</v>
      </c>
      <c r="C468" s="76">
        <v>2022</v>
      </c>
      <c r="D468" s="9" t="s">
        <v>1423</v>
      </c>
      <c r="E468" s="9" t="s">
        <v>1456</v>
      </c>
    </row>
    <row r="469" spans="1:5" x14ac:dyDescent="0.35">
      <c r="A469">
        <v>704</v>
      </c>
      <c r="B469" s="9" t="s">
        <v>1457</v>
      </c>
      <c r="C469" s="76">
        <v>2022</v>
      </c>
      <c r="D469" s="9" t="s">
        <v>1423</v>
      </c>
      <c r="E469" s="9" t="s">
        <v>1458</v>
      </c>
    </row>
    <row r="470" spans="1:5" x14ac:dyDescent="0.35">
      <c r="A470">
        <v>705</v>
      </c>
      <c r="B470" s="9" t="s">
        <v>1459</v>
      </c>
      <c r="C470" s="76">
        <v>2022</v>
      </c>
      <c r="D470" s="9" t="s">
        <v>1423</v>
      </c>
      <c r="E470" s="9" t="s">
        <v>1460</v>
      </c>
    </row>
    <row r="471" spans="1:5" x14ac:dyDescent="0.35">
      <c r="A471">
        <v>706</v>
      </c>
      <c r="B471" s="9" t="s">
        <v>1461</v>
      </c>
      <c r="C471" s="76">
        <v>2022</v>
      </c>
      <c r="D471" s="9" t="s">
        <v>1423</v>
      </c>
      <c r="E471" s="9" t="s">
        <v>1462</v>
      </c>
    </row>
    <row r="472" spans="1:5" x14ac:dyDescent="0.35">
      <c r="A472">
        <v>707</v>
      </c>
      <c r="B472" s="9" t="s">
        <v>1463</v>
      </c>
      <c r="C472" s="76">
        <v>2022</v>
      </c>
      <c r="D472" s="9" t="s">
        <v>1423</v>
      </c>
      <c r="E472" s="9" t="s">
        <v>1464</v>
      </c>
    </row>
    <row r="473" spans="1:5" x14ac:dyDescent="0.35">
      <c r="A473">
        <v>708</v>
      </c>
      <c r="B473" s="9" t="s">
        <v>1465</v>
      </c>
      <c r="C473" s="76">
        <v>2022</v>
      </c>
      <c r="D473" s="9" t="s">
        <v>1423</v>
      </c>
      <c r="E473" s="9" t="s">
        <v>1466</v>
      </c>
    </row>
    <row r="474" spans="1:5" x14ac:dyDescent="0.35">
      <c r="A474">
        <v>709</v>
      </c>
      <c r="B474" s="9" t="s">
        <v>1467</v>
      </c>
      <c r="C474" s="76">
        <v>2022</v>
      </c>
      <c r="D474" s="9" t="s">
        <v>1423</v>
      </c>
      <c r="E474" s="9" t="s">
        <v>2460</v>
      </c>
    </row>
    <row r="475" spans="1:5" x14ac:dyDescent="0.35">
      <c r="A475">
        <v>710</v>
      </c>
      <c r="B475" s="9" t="s">
        <v>1469</v>
      </c>
      <c r="C475" s="76">
        <v>2022</v>
      </c>
      <c r="D475" s="9" t="s">
        <v>1423</v>
      </c>
      <c r="E475" s="9" t="s">
        <v>2490</v>
      </c>
    </row>
    <row r="476" spans="1:5" x14ac:dyDescent="0.35">
      <c r="A476">
        <v>711</v>
      </c>
      <c r="B476" s="9" t="s">
        <v>1471</v>
      </c>
      <c r="C476" s="76">
        <v>2022</v>
      </c>
      <c r="D476" s="9" t="s">
        <v>1423</v>
      </c>
      <c r="E476" s="9" t="s">
        <v>1472</v>
      </c>
    </row>
    <row r="477" spans="1:5" x14ac:dyDescent="0.35">
      <c r="A477">
        <v>712</v>
      </c>
      <c r="B477" s="9" t="s">
        <v>1473</v>
      </c>
      <c r="C477" s="76">
        <v>2022</v>
      </c>
      <c r="D477" s="9" t="s">
        <v>1423</v>
      </c>
      <c r="E477" s="9" t="s">
        <v>1474</v>
      </c>
    </row>
    <row r="478" spans="1:5" x14ac:dyDescent="0.35">
      <c r="A478">
        <v>713</v>
      </c>
      <c r="B478" s="9" t="s">
        <v>1475</v>
      </c>
      <c r="C478" s="76">
        <v>2022</v>
      </c>
      <c r="D478" s="9" t="s">
        <v>1423</v>
      </c>
      <c r="E478" s="9" t="s">
        <v>1476</v>
      </c>
    </row>
    <row r="479" spans="1:5" x14ac:dyDescent="0.35">
      <c r="A479">
        <v>714</v>
      </c>
      <c r="B479" s="9" t="s">
        <v>1477</v>
      </c>
      <c r="C479" s="76">
        <v>2022</v>
      </c>
      <c r="D479" s="9" t="s">
        <v>1423</v>
      </c>
      <c r="E479" s="9" t="s">
        <v>2488</v>
      </c>
    </row>
    <row r="480" spans="1:5" x14ac:dyDescent="0.35">
      <c r="A480">
        <v>715</v>
      </c>
      <c r="B480" s="9" t="s">
        <v>1479</v>
      </c>
      <c r="C480" s="76">
        <v>2022</v>
      </c>
      <c r="D480" s="9" t="s">
        <v>1423</v>
      </c>
      <c r="E480" s="9" t="s">
        <v>1480</v>
      </c>
    </row>
    <row r="481" spans="1:5" x14ac:dyDescent="0.35">
      <c r="A481">
        <v>716</v>
      </c>
      <c r="B481" s="9" t="s">
        <v>1481</v>
      </c>
      <c r="C481" s="76">
        <v>2022</v>
      </c>
      <c r="D481" s="9" t="s">
        <v>1482</v>
      </c>
      <c r="E481" s="9" t="s">
        <v>1483</v>
      </c>
    </row>
    <row r="482" spans="1:5" x14ac:dyDescent="0.35">
      <c r="A482">
        <v>717</v>
      </c>
      <c r="B482" s="9" t="s">
        <v>1484</v>
      </c>
      <c r="C482" s="76">
        <v>2022</v>
      </c>
      <c r="D482" s="9" t="s">
        <v>1482</v>
      </c>
      <c r="E482" s="9" t="s">
        <v>1485</v>
      </c>
    </row>
    <row r="483" spans="1:5" x14ac:dyDescent="0.35">
      <c r="A483">
        <v>718</v>
      </c>
      <c r="B483" s="9" t="s">
        <v>1486</v>
      </c>
      <c r="C483" s="76">
        <v>2022</v>
      </c>
      <c r="D483" s="9" t="s">
        <v>1482</v>
      </c>
      <c r="E483" s="9" t="s">
        <v>1487</v>
      </c>
    </row>
    <row r="484" spans="1:5" x14ac:dyDescent="0.35">
      <c r="A484">
        <v>719</v>
      </c>
      <c r="B484" s="9" t="s">
        <v>1488</v>
      </c>
      <c r="C484" s="76">
        <v>2022</v>
      </c>
      <c r="D484" s="9" t="s">
        <v>1482</v>
      </c>
      <c r="E484" s="9" t="s">
        <v>1489</v>
      </c>
    </row>
    <row r="485" spans="1:5" x14ac:dyDescent="0.35">
      <c r="A485">
        <v>720</v>
      </c>
      <c r="B485" s="9" t="s">
        <v>1490</v>
      </c>
      <c r="C485" s="76">
        <v>2022</v>
      </c>
      <c r="D485" s="9" t="s">
        <v>1482</v>
      </c>
      <c r="E485" s="9" t="s">
        <v>2446</v>
      </c>
    </row>
    <row r="486" spans="1:5" x14ac:dyDescent="0.35">
      <c r="A486">
        <v>721</v>
      </c>
      <c r="B486" s="9" t="s">
        <v>1492</v>
      </c>
      <c r="C486" s="76">
        <v>2022</v>
      </c>
      <c r="D486" s="9" t="s">
        <v>1482</v>
      </c>
      <c r="E486" s="9" t="s">
        <v>1493</v>
      </c>
    </row>
    <row r="487" spans="1:5" x14ac:dyDescent="0.35">
      <c r="A487">
        <v>722</v>
      </c>
      <c r="B487" s="9" t="s">
        <v>1494</v>
      </c>
      <c r="C487" s="76">
        <v>2022</v>
      </c>
      <c r="D487" s="9" t="s">
        <v>1482</v>
      </c>
      <c r="E487" s="9" t="s">
        <v>2444</v>
      </c>
    </row>
    <row r="488" spans="1:5" x14ac:dyDescent="0.35">
      <c r="A488">
        <v>723</v>
      </c>
      <c r="B488" s="9" t="s">
        <v>1496</v>
      </c>
      <c r="C488" s="76">
        <v>2022</v>
      </c>
      <c r="D488" s="9" t="s">
        <v>1482</v>
      </c>
      <c r="E488" s="9" t="s">
        <v>1497</v>
      </c>
    </row>
    <row r="489" spans="1:5" x14ac:dyDescent="0.35">
      <c r="A489">
        <v>724</v>
      </c>
      <c r="B489" s="9" t="s">
        <v>1498</v>
      </c>
      <c r="C489" s="76">
        <v>2022</v>
      </c>
      <c r="D489" s="9" t="s">
        <v>1482</v>
      </c>
      <c r="E489" s="9" t="s">
        <v>2456</v>
      </c>
    </row>
    <row r="490" spans="1:5" x14ac:dyDescent="0.35">
      <c r="A490">
        <v>725</v>
      </c>
      <c r="B490" s="9" t="s">
        <v>1500</v>
      </c>
      <c r="C490" s="76">
        <v>2022</v>
      </c>
      <c r="D490" s="9" t="s">
        <v>1482</v>
      </c>
      <c r="E490" s="9" t="s">
        <v>1501</v>
      </c>
    </row>
    <row r="491" spans="1:5" x14ac:dyDescent="0.35">
      <c r="A491">
        <v>726</v>
      </c>
      <c r="B491" s="9" t="s">
        <v>1502</v>
      </c>
      <c r="C491" s="76">
        <v>2022</v>
      </c>
      <c r="D491" s="9" t="s">
        <v>1482</v>
      </c>
      <c r="E491" s="9" t="s">
        <v>1503</v>
      </c>
    </row>
    <row r="492" spans="1:5" x14ac:dyDescent="0.35">
      <c r="A492">
        <v>727</v>
      </c>
      <c r="B492" s="9" t="s">
        <v>1504</v>
      </c>
      <c r="C492" s="76">
        <v>2022</v>
      </c>
      <c r="D492" s="9" t="s">
        <v>1482</v>
      </c>
      <c r="E492" s="9" t="s">
        <v>2447</v>
      </c>
    </row>
    <row r="493" spans="1:5" x14ac:dyDescent="0.35">
      <c r="A493">
        <v>728</v>
      </c>
      <c r="B493" s="9" t="s">
        <v>1506</v>
      </c>
      <c r="C493" s="76">
        <v>2022</v>
      </c>
      <c r="D493" s="9" t="s">
        <v>1482</v>
      </c>
      <c r="E493" s="9" t="s">
        <v>1507</v>
      </c>
    </row>
    <row r="494" spans="1:5" x14ac:dyDescent="0.35">
      <c r="A494">
        <v>729</v>
      </c>
      <c r="B494" s="9" t="s">
        <v>1508</v>
      </c>
      <c r="C494" s="76">
        <v>2022</v>
      </c>
      <c r="D494" s="9" t="s">
        <v>1482</v>
      </c>
      <c r="E494" s="9" t="s">
        <v>1509</v>
      </c>
    </row>
    <row r="495" spans="1:5" x14ac:dyDescent="0.35">
      <c r="A495">
        <v>730</v>
      </c>
      <c r="B495" s="9" t="s">
        <v>1510</v>
      </c>
      <c r="C495" s="76">
        <v>2022</v>
      </c>
      <c r="D495" s="9" t="s">
        <v>1482</v>
      </c>
      <c r="E495" s="9" t="s">
        <v>1511</v>
      </c>
    </row>
    <row r="496" spans="1:5" x14ac:dyDescent="0.35">
      <c r="A496">
        <v>731</v>
      </c>
      <c r="B496" s="9" t="s">
        <v>1512</v>
      </c>
      <c r="C496" s="76">
        <v>2022</v>
      </c>
      <c r="D496" s="9" t="s">
        <v>1482</v>
      </c>
      <c r="E496" s="9" t="s">
        <v>1513</v>
      </c>
    </row>
    <row r="497" spans="1:5" x14ac:dyDescent="0.35">
      <c r="A497">
        <v>732</v>
      </c>
      <c r="B497" s="9" t="s">
        <v>1514</v>
      </c>
      <c r="C497" s="76">
        <v>2022</v>
      </c>
      <c r="D497" s="9" t="s">
        <v>1482</v>
      </c>
      <c r="E497" s="9" t="s">
        <v>1515</v>
      </c>
    </row>
    <row r="498" spans="1:5" x14ac:dyDescent="0.35">
      <c r="A498">
        <v>733</v>
      </c>
      <c r="B498" s="9" t="s">
        <v>1516</v>
      </c>
      <c r="C498" s="76">
        <v>2022</v>
      </c>
      <c r="D498" s="9" t="s">
        <v>1482</v>
      </c>
      <c r="E498" s="9" t="s">
        <v>2477</v>
      </c>
    </row>
    <row r="499" spans="1:5" x14ac:dyDescent="0.35">
      <c r="A499">
        <v>734</v>
      </c>
      <c r="B499" s="9" t="s">
        <v>1518</v>
      </c>
      <c r="C499" s="76">
        <v>2022</v>
      </c>
      <c r="D499" s="9" t="s">
        <v>1482</v>
      </c>
      <c r="E499" s="9" t="s">
        <v>1519</v>
      </c>
    </row>
    <row r="500" spans="1:5" x14ac:dyDescent="0.35">
      <c r="A500">
        <v>735</v>
      </c>
      <c r="B500" s="9" t="s">
        <v>1520</v>
      </c>
      <c r="C500" s="76">
        <v>2022</v>
      </c>
      <c r="D500" s="9" t="s">
        <v>1482</v>
      </c>
      <c r="E500" s="9" t="s">
        <v>1521</v>
      </c>
    </row>
    <row r="501" spans="1:5" x14ac:dyDescent="0.35">
      <c r="A501">
        <v>736</v>
      </c>
      <c r="B501" s="9" t="s">
        <v>1522</v>
      </c>
      <c r="C501" s="76">
        <v>2022</v>
      </c>
      <c r="D501" s="9" t="s">
        <v>1482</v>
      </c>
      <c r="E501" s="9" t="s">
        <v>2461</v>
      </c>
    </row>
    <row r="502" spans="1:5" x14ac:dyDescent="0.35">
      <c r="A502">
        <v>737</v>
      </c>
      <c r="B502" s="9" t="s">
        <v>1524</v>
      </c>
      <c r="C502" s="76">
        <v>2022</v>
      </c>
      <c r="D502" s="9" t="s">
        <v>1482</v>
      </c>
      <c r="E502" s="9" t="s">
        <v>1525</v>
      </c>
    </row>
    <row r="503" spans="1:5" x14ac:dyDescent="0.35">
      <c r="A503">
        <v>738</v>
      </c>
      <c r="B503" s="9" t="s">
        <v>1526</v>
      </c>
      <c r="C503" s="76">
        <v>2022</v>
      </c>
      <c r="D503" s="9" t="s">
        <v>1482</v>
      </c>
      <c r="E503" s="9" t="s">
        <v>1527</v>
      </c>
    </row>
    <row r="504" spans="1:5" x14ac:dyDescent="0.35">
      <c r="A504">
        <v>739</v>
      </c>
      <c r="B504" s="9" t="s">
        <v>1528</v>
      </c>
      <c r="C504" s="76">
        <v>2022</v>
      </c>
      <c r="D504" s="9" t="s">
        <v>1482</v>
      </c>
      <c r="E504" s="9" t="s">
        <v>1529</v>
      </c>
    </row>
    <row r="505" spans="1:5" x14ac:dyDescent="0.35">
      <c r="A505">
        <v>740</v>
      </c>
      <c r="B505" s="9" t="s">
        <v>1530</v>
      </c>
      <c r="C505" s="76">
        <v>2022</v>
      </c>
      <c r="D505" s="9" t="s">
        <v>1482</v>
      </c>
      <c r="E505" s="9" t="s">
        <v>1531</v>
      </c>
    </row>
    <row r="506" spans="1:5" x14ac:dyDescent="0.35">
      <c r="A506">
        <v>741</v>
      </c>
      <c r="B506" s="9" t="s">
        <v>1532</v>
      </c>
      <c r="C506" s="76">
        <v>2022</v>
      </c>
      <c r="D506" s="9" t="s">
        <v>1482</v>
      </c>
      <c r="E506" s="9" t="s">
        <v>1533</v>
      </c>
    </row>
    <row r="507" spans="1:5" x14ac:dyDescent="0.35">
      <c r="A507">
        <v>742</v>
      </c>
      <c r="B507" s="9" t="s">
        <v>1534</v>
      </c>
      <c r="C507" s="76">
        <v>2022</v>
      </c>
      <c r="D507" s="9" t="s">
        <v>1482</v>
      </c>
      <c r="E507" s="9" t="s">
        <v>1535</v>
      </c>
    </row>
    <row r="508" spans="1:5" x14ac:dyDescent="0.35">
      <c r="A508">
        <v>743</v>
      </c>
      <c r="B508" s="9" t="s">
        <v>1536</v>
      </c>
      <c r="C508" s="76">
        <v>2022</v>
      </c>
      <c r="D508" s="9" t="s">
        <v>1482</v>
      </c>
      <c r="E508" s="9" t="s">
        <v>1537</v>
      </c>
    </row>
    <row r="509" spans="1:5" x14ac:dyDescent="0.35">
      <c r="A509">
        <v>744</v>
      </c>
      <c r="B509" s="9" t="s">
        <v>1538</v>
      </c>
      <c r="C509" s="76">
        <v>2022</v>
      </c>
      <c r="D509" s="9" t="s">
        <v>1482</v>
      </c>
      <c r="E509" s="9" t="s">
        <v>1539</v>
      </c>
    </row>
    <row r="510" spans="1:5" x14ac:dyDescent="0.35">
      <c r="A510">
        <v>745</v>
      </c>
      <c r="B510" s="9" t="s">
        <v>1540</v>
      </c>
      <c r="C510" s="76">
        <v>2022</v>
      </c>
      <c r="D510" s="9" t="s">
        <v>1482</v>
      </c>
      <c r="E510" s="9" t="s">
        <v>1541</v>
      </c>
    </row>
    <row r="511" spans="1:5" x14ac:dyDescent="0.35">
      <c r="A511">
        <v>746</v>
      </c>
      <c r="B511" s="9" t="s">
        <v>1542</v>
      </c>
      <c r="C511" s="76">
        <v>2022</v>
      </c>
      <c r="D511" s="9" t="s">
        <v>1482</v>
      </c>
      <c r="E511" s="9" t="s">
        <v>1543</v>
      </c>
    </row>
    <row r="512" spans="1:5" x14ac:dyDescent="0.35">
      <c r="A512">
        <v>747</v>
      </c>
      <c r="B512" s="9" t="s">
        <v>1544</v>
      </c>
      <c r="C512" s="76">
        <v>2022</v>
      </c>
      <c r="D512" s="9" t="s">
        <v>1482</v>
      </c>
      <c r="E512" s="9" t="s">
        <v>1545</v>
      </c>
    </row>
    <row r="513" spans="1:5" x14ac:dyDescent="0.35">
      <c r="A513">
        <v>748</v>
      </c>
      <c r="B513" s="9" t="s">
        <v>1546</v>
      </c>
      <c r="C513" s="76">
        <v>2022</v>
      </c>
      <c r="D513" s="9" t="s">
        <v>1482</v>
      </c>
      <c r="E513" s="9" t="s">
        <v>2492</v>
      </c>
    </row>
    <row r="514" spans="1:5" x14ac:dyDescent="0.35">
      <c r="A514">
        <v>749</v>
      </c>
      <c r="B514" s="9" t="s">
        <v>1548</v>
      </c>
      <c r="C514" s="76">
        <v>2022</v>
      </c>
      <c r="D514" s="9" t="s">
        <v>1482</v>
      </c>
      <c r="E514" s="9" t="s">
        <v>1549</v>
      </c>
    </row>
    <row r="515" spans="1:5" x14ac:dyDescent="0.35">
      <c r="A515">
        <v>750</v>
      </c>
      <c r="B515" s="9" t="s">
        <v>1550</v>
      </c>
      <c r="C515" s="76">
        <v>2022</v>
      </c>
      <c r="D515" s="9" t="s">
        <v>1482</v>
      </c>
      <c r="E515" s="9" t="s">
        <v>1551</v>
      </c>
    </row>
    <row r="516" spans="1:5" x14ac:dyDescent="0.35">
      <c r="A516">
        <v>751</v>
      </c>
      <c r="B516" s="9" t="s">
        <v>1552</v>
      </c>
      <c r="C516" s="76">
        <v>2022</v>
      </c>
      <c r="D516" s="9" t="s">
        <v>1482</v>
      </c>
      <c r="E516" s="9" t="s">
        <v>1553</v>
      </c>
    </row>
    <row r="517" spans="1:5" x14ac:dyDescent="0.35">
      <c r="A517">
        <v>752</v>
      </c>
      <c r="B517" s="9" t="s">
        <v>1554</v>
      </c>
      <c r="C517" s="76">
        <v>2022</v>
      </c>
      <c r="D517" s="9" t="s">
        <v>1482</v>
      </c>
      <c r="E517" s="9" t="s">
        <v>1555</v>
      </c>
    </row>
    <row r="518" spans="1:5" x14ac:dyDescent="0.35">
      <c r="A518">
        <v>753</v>
      </c>
      <c r="B518" s="9" t="s">
        <v>1556</v>
      </c>
      <c r="C518" s="76">
        <v>2022</v>
      </c>
      <c r="D518" s="9" t="s">
        <v>1482</v>
      </c>
      <c r="E518" s="9" t="s">
        <v>1557</v>
      </c>
    </row>
    <row r="519" spans="1:5" x14ac:dyDescent="0.35">
      <c r="A519">
        <v>754</v>
      </c>
      <c r="B519" s="9" t="s">
        <v>1558</v>
      </c>
      <c r="C519" s="76">
        <v>2022</v>
      </c>
      <c r="D519" s="9" t="s">
        <v>1482</v>
      </c>
      <c r="E519" s="9" t="s">
        <v>2503</v>
      </c>
    </row>
    <row r="520" spans="1:5" x14ac:dyDescent="0.35">
      <c r="A520">
        <v>755</v>
      </c>
      <c r="B520" s="9" t="s">
        <v>1560</v>
      </c>
      <c r="C520" s="76">
        <v>2022</v>
      </c>
      <c r="D520" s="9" t="s">
        <v>1482</v>
      </c>
      <c r="E520" s="9" t="s">
        <v>2504</v>
      </c>
    </row>
    <row r="521" spans="1:5" x14ac:dyDescent="0.35">
      <c r="A521">
        <v>756</v>
      </c>
      <c r="B521" s="9" t="s">
        <v>1562</v>
      </c>
      <c r="C521" s="76">
        <v>2022</v>
      </c>
      <c r="D521" s="9" t="s">
        <v>1482</v>
      </c>
      <c r="E521" s="9" t="s">
        <v>1563</v>
      </c>
    </row>
    <row r="522" spans="1:5" x14ac:dyDescent="0.35">
      <c r="A522">
        <v>757</v>
      </c>
      <c r="B522" s="9" t="s">
        <v>1564</v>
      </c>
      <c r="C522" s="76">
        <v>2022</v>
      </c>
      <c r="D522" s="9" t="s">
        <v>1482</v>
      </c>
      <c r="E522" s="9" t="s">
        <v>1565</v>
      </c>
    </row>
    <row r="523" spans="1:5" x14ac:dyDescent="0.35">
      <c r="A523">
        <v>758</v>
      </c>
      <c r="B523" s="9" t="s">
        <v>1566</v>
      </c>
      <c r="C523" s="76">
        <v>2022</v>
      </c>
      <c r="D523" s="9" t="s">
        <v>1482</v>
      </c>
      <c r="E523" s="9" t="s">
        <v>1567</v>
      </c>
    </row>
    <row r="524" spans="1:5" x14ac:dyDescent="0.35">
      <c r="A524">
        <v>759</v>
      </c>
      <c r="B524" s="9" t="s">
        <v>1568</v>
      </c>
      <c r="C524" s="76">
        <v>2022</v>
      </c>
      <c r="D524" s="9" t="s">
        <v>1482</v>
      </c>
      <c r="E524" s="9" t="s">
        <v>1569</v>
      </c>
    </row>
    <row r="525" spans="1:5" x14ac:dyDescent="0.35">
      <c r="A525">
        <v>760</v>
      </c>
      <c r="B525" s="9" t="s">
        <v>1570</v>
      </c>
      <c r="C525" s="76">
        <v>2022</v>
      </c>
      <c r="D525" s="9" t="s">
        <v>1482</v>
      </c>
      <c r="E525" s="9" t="s">
        <v>1571</v>
      </c>
    </row>
    <row r="526" spans="1:5" x14ac:dyDescent="0.35">
      <c r="A526">
        <v>761</v>
      </c>
      <c r="B526" s="9" t="s">
        <v>1572</v>
      </c>
      <c r="C526" s="76">
        <v>2022</v>
      </c>
      <c r="D526" s="9" t="s">
        <v>1482</v>
      </c>
      <c r="E526" s="9" t="s">
        <v>2508</v>
      </c>
    </row>
    <row r="527" spans="1:5" x14ac:dyDescent="0.35">
      <c r="A527">
        <v>762</v>
      </c>
      <c r="B527" s="9" t="s">
        <v>1574</v>
      </c>
      <c r="C527" s="76">
        <v>2022</v>
      </c>
      <c r="D527" s="9" t="s">
        <v>1482</v>
      </c>
      <c r="E527" s="9" t="s">
        <v>1575</v>
      </c>
    </row>
    <row r="528" spans="1:5" x14ac:dyDescent="0.35">
      <c r="A528">
        <v>763</v>
      </c>
      <c r="B528" s="9" t="s">
        <v>1576</v>
      </c>
      <c r="C528" s="76">
        <v>2022</v>
      </c>
      <c r="D528" s="9" t="s">
        <v>1482</v>
      </c>
      <c r="E528" s="9" t="s">
        <v>1577</v>
      </c>
    </row>
    <row r="529" spans="1:5" x14ac:dyDescent="0.35">
      <c r="A529">
        <v>764</v>
      </c>
      <c r="B529" s="9" t="s">
        <v>1578</v>
      </c>
      <c r="C529" s="76">
        <v>2022</v>
      </c>
      <c r="D529" s="9" t="s">
        <v>1482</v>
      </c>
      <c r="E529" s="9" t="s">
        <v>2510</v>
      </c>
    </row>
    <row r="530" spans="1:5" x14ac:dyDescent="0.35">
      <c r="A530">
        <v>765</v>
      </c>
      <c r="B530" s="9" t="s">
        <v>1580</v>
      </c>
      <c r="C530" s="76">
        <v>2022</v>
      </c>
      <c r="D530" s="9" t="s">
        <v>1482</v>
      </c>
      <c r="E530" s="9" t="s">
        <v>1581</v>
      </c>
    </row>
    <row r="531" spans="1:5" x14ac:dyDescent="0.35">
      <c r="A531">
        <v>766</v>
      </c>
      <c r="B531" s="9" t="s">
        <v>1582</v>
      </c>
      <c r="C531" s="76">
        <v>2022</v>
      </c>
      <c r="D531" s="9" t="s">
        <v>1482</v>
      </c>
      <c r="E531" s="9" t="s">
        <v>1583</v>
      </c>
    </row>
    <row r="532" spans="1:5" x14ac:dyDescent="0.35">
      <c r="A532">
        <v>767</v>
      </c>
      <c r="B532" s="9" t="s">
        <v>1584</v>
      </c>
      <c r="C532" s="76">
        <v>2022</v>
      </c>
      <c r="D532" s="9" t="s">
        <v>1482</v>
      </c>
      <c r="E532" s="9" t="s">
        <v>1585</v>
      </c>
    </row>
    <row r="533" spans="1:5" x14ac:dyDescent="0.35">
      <c r="A533">
        <v>768</v>
      </c>
      <c r="B533" s="9" t="s">
        <v>1586</v>
      </c>
      <c r="C533" s="76">
        <v>2022</v>
      </c>
      <c r="D533" s="9" t="s">
        <v>1482</v>
      </c>
      <c r="E533" s="9" t="s">
        <v>2511</v>
      </c>
    </row>
    <row r="534" spans="1:5" x14ac:dyDescent="0.35">
      <c r="A534">
        <v>769</v>
      </c>
      <c r="B534" s="9" t="s">
        <v>1588</v>
      </c>
      <c r="C534" s="76">
        <v>2022</v>
      </c>
      <c r="D534" s="9" t="s">
        <v>1482</v>
      </c>
      <c r="E534" s="9" t="s">
        <v>1589</v>
      </c>
    </row>
    <row r="535" spans="1:5" x14ac:dyDescent="0.35">
      <c r="A535">
        <v>770</v>
      </c>
      <c r="B535" s="9" t="s">
        <v>1590</v>
      </c>
      <c r="C535" s="76">
        <v>2022</v>
      </c>
      <c r="D535" s="9" t="s">
        <v>1482</v>
      </c>
      <c r="E535" s="9" t="s">
        <v>2499</v>
      </c>
    </row>
    <row r="536" spans="1:5" x14ac:dyDescent="0.35">
      <c r="A536">
        <v>771</v>
      </c>
      <c r="B536" s="9" t="s">
        <v>1592</v>
      </c>
      <c r="C536" s="76">
        <v>2022</v>
      </c>
      <c r="D536" s="9" t="s">
        <v>1482</v>
      </c>
      <c r="E536" s="9" t="s">
        <v>1593</v>
      </c>
    </row>
    <row r="537" spans="1:5" x14ac:dyDescent="0.35">
      <c r="A537">
        <v>772</v>
      </c>
      <c r="B537" s="9" t="s">
        <v>1594</v>
      </c>
      <c r="C537" s="76">
        <v>2022</v>
      </c>
      <c r="D537" s="9" t="s">
        <v>1482</v>
      </c>
      <c r="E537" s="9" t="s">
        <v>1595</v>
      </c>
    </row>
    <row r="538" spans="1:5" x14ac:dyDescent="0.35">
      <c r="A538">
        <v>773</v>
      </c>
      <c r="B538" s="9" t="s">
        <v>1596</v>
      </c>
      <c r="C538" s="76">
        <v>2022</v>
      </c>
      <c r="D538" s="9" t="s">
        <v>1482</v>
      </c>
      <c r="E538" s="9" t="s">
        <v>1597</v>
      </c>
    </row>
    <row r="539" spans="1:5" x14ac:dyDescent="0.35">
      <c r="A539">
        <v>774</v>
      </c>
      <c r="B539" s="9" t="s">
        <v>1598</v>
      </c>
      <c r="C539" s="76">
        <v>2022</v>
      </c>
      <c r="D539" s="9" t="s">
        <v>1482</v>
      </c>
      <c r="E539" s="9" t="s">
        <v>1599</v>
      </c>
    </row>
    <row r="540" spans="1:5" x14ac:dyDescent="0.35">
      <c r="A540">
        <v>775</v>
      </c>
      <c r="B540" s="9" t="s">
        <v>1600</v>
      </c>
      <c r="C540" s="76">
        <v>2022</v>
      </c>
      <c r="D540" s="9" t="s">
        <v>1482</v>
      </c>
      <c r="E540" s="9" t="s">
        <v>1601</v>
      </c>
    </row>
    <row r="541" spans="1:5" x14ac:dyDescent="0.35">
      <c r="A541">
        <v>776</v>
      </c>
      <c r="B541" s="9" t="s">
        <v>1602</v>
      </c>
      <c r="C541" s="76">
        <v>2022</v>
      </c>
      <c r="D541" s="9" t="s">
        <v>1482</v>
      </c>
      <c r="E541" s="9" t="s">
        <v>1603</v>
      </c>
    </row>
    <row r="542" spans="1:5" x14ac:dyDescent="0.35">
      <c r="A542">
        <v>777</v>
      </c>
      <c r="B542" s="9" t="s">
        <v>1604</v>
      </c>
      <c r="C542" s="76">
        <v>2022</v>
      </c>
      <c r="D542" s="9" t="s">
        <v>1482</v>
      </c>
      <c r="E542" s="9" t="s">
        <v>1605</v>
      </c>
    </row>
    <row r="543" spans="1:5" x14ac:dyDescent="0.35">
      <c r="A543">
        <v>778</v>
      </c>
      <c r="B543" s="9" t="s">
        <v>1606</v>
      </c>
      <c r="C543" s="76">
        <v>2022</v>
      </c>
      <c r="D543" s="9" t="s">
        <v>1482</v>
      </c>
      <c r="E543" s="9" t="s">
        <v>1607</v>
      </c>
    </row>
    <row r="544" spans="1:5" x14ac:dyDescent="0.35">
      <c r="A544">
        <v>779</v>
      </c>
      <c r="B544" s="9" t="s">
        <v>1608</v>
      </c>
      <c r="C544" s="76">
        <v>2022</v>
      </c>
      <c r="D544" s="9" t="s">
        <v>1482</v>
      </c>
      <c r="E544" s="9" t="s">
        <v>1609</v>
      </c>
    </row>
    <row r="545" spans="1:5" x14ac:dyDescent="0.35">
      <c r="A545">
        <v>780</v>
      </c>
      <c r="B545" s="9" t="s">
        <v>1610</v>
      </c>
      <c r="C545" s="76">
        <v>2022</v>
      </c>
      <c r="D545" s="9" t="s">
        <v>1611</v>
      </c>
      <c r="E545" s="9" t="s">
        <v>1612</v>
      </c>
    </row>
    <row r="546" spans="1:5" x14ac:dyDescent="0.35">
      <c r="A546">
        <v>781</v>
      </c>
      <c r="B546" s="9" t="s">
        <v>1613</v>
      </c>
      <c r="C546" s="76">
        <v>2022</v>
      </c>
      <c r="D546" s="9" t="s">
        <v>1611</v>
      </c>
      <c r="E546" s="9" t="s">
        <v>1614</v>
      </c>
    </row>
    <row r="547" spans="1:5" x14ac:dyDescent="0.35">
      <c r="A547">
        <v>782</v>
      </c>
      <c r="B547" s="9" t="s">
        <v>1615</v>
      </c>
      <c r="C547" s="76">
        <v>2022</v>
      </c>
      <c r="D547" s="9" t="s">
        <v>1611</v>
      </c>
      <c r="E547" s="9" t="s">
        <v>1616</v>
      </c>
    </row>
    <row r="548" spans="1:5" x14ac:dyDescent="0.35">
      <c r="A548">
        <v>783</v>
      </c>
      <c r="B548" s="9" t="s">
        <v>1617</v>
      </c>
      <c r="C548" s="76">
        <v>2022</v>
      </c>
      <c r="D548" s="9" t="s">
        <v>1611</v>
      </c>
      <c r="E548" s="9" t="s">
        <v>1618</v>
      </c>
    </row>
    <row r="549" spans="1:5" x14ac:dyDescent="0.35">
      <c r="A549">
        <v>784</v>
      </c>
      <c r="B549" s="9" t="s">
        <v>1619</v>
      </c>
      <c r="C549" s="76">
        <v>2022</v>
      </c>
      <c r="D549" s="9" t="s">
        <v>1611</v>
      </c>
      <c r="E549" s="9" t="s">
        <v>1620</v>
      </c>
    </row>
    <row r="550" spans="1:5" x14ac:dyDescent="0.35">
      <c r="A550">
        <v>785</v>
      </c>
      <c r="B550" s="9" t="s">
        <v>1621</v>
      </c>
      <c r="C550" s="76">
        <v>2022</v>
      </c>
      <c r="D550" s="9" t="s">
        <v>1611</v>
      </c>
      <c r="E550" s="9" t="s">
        <v>1622</v>
      </c>
    </row>
    <row r="551" spans="1:5" x14ac:dyDescent="0.35">
      <c r="A551">
        <v>786</v>
      </c>
      <c r="B551" s="9" t="s">
        <v>1623</v>
      </c>
      <c r="C551" s="76">
        <v>2022</v>
      </c>
      <c r="D551" s="9" t="s">
        <v>1611</v>
      </c>
      <c r="E551" s="9" t="s">
        <v>1624</v>
      </c>
    </row>
    <row r="552" spans="1:5" x14ac:dyDescent="0.35">
      <c r="A552">
        <v>787</v>
      </c>
      <c r="B552" s="9" t="s">
        <v>1625</v>
      </c>
      <c r="C552" s="76">
        <v>2022</v>
      </c>
      <c r="D552" s="9" t="s">
        <v>1611</v>
      </c>
      <c r="E552" s="9" t="s">
        <v>1626</v>
      </c>
    </row>
    <row r="553" spans="1:5" x14ac:dyDescent="0.35">
      <c r="A553">
        <v>788</v>
      </c>
      <c r="B553" s="9" t="s">
        <v>1627</v>
      </c>
      <c r="C553" s="76">
        <v>2022</v>
      </c>
      <c r="D553" s="9" t="s">
        <v>1611</v>
      </c>
      <c r="E553" s="9" t="s">
        <v>1628</v>
      </c>
    </row>
    <row r="554" spans="1:5" x14ac:dyDescent="0.35">
      <c r="A554">
        <v>789</v>
      </c>
      <c r="B554" s="9" t="s">
        <v>1629</v>
      </c>
      <c r="C554" s="76">
        <v>2022</v>
      </c>
      <c r="D554" s="9" t="s">
        <v>1611</v>
      </c>
      <c r="E554" s="9" t="s">
        <v>1630</v>
      </c>
    </row>
    <row r="555" spans="1:5" x14ac:dyDescent="0.35">
      <c r="A555">
        <v>790</v>
      </c>
      <c r="B555" s="9" t="s">
        <v>1631</v>
      </c>
      <c r="C555" s="76">
        <v>2022</v>
      </c>
      <c r="D555" s="9" t="s">
        <v>1611</v>
      </c>
      <c r="E555" s="9" t="s">
        <v>1632</v>
      </c>
    </row>
    <row r="556" spans="1:5" x14ac:dyDescent="0.35">
      <c r="A556">
        <v>791</v>
      </c>
      <c r="B556" s="9" t="s">
        <v>1633</v>
      </c>
      <c r="C556" s="76">
        <v>2022</v>
      </c>
      <c r="D556" s="9" t="s">
        <v>1611</v>
      </c>
      <c r="E556" s="9" t="s">
        <v>1634</v>
      </c>
    </row>
    <row r="557" spans="1:5" x14ac:dyDescent="0.35">
      <c r="A557">
        <v>792</v>
      </c>
      <c r="B557" s="9" t="s">
        <v>1635</v>
      </c>
      <c r="C557" s="76">
        <v>2022</v>
      </c>
      <c r="D557" s="9" t="s">
        <v>1611</v>
      </c>
      <c r="E557" s="9" t="s">
        <v>1636</v>
      </c>
    </row>
    <row r="558" spans="1:5" x14ac:dyDescent="0.35">
      <c r="A558">
        <v>793</v>
      </c>
      <c r="B558" s="9" t="s">
        <v>1637</v>
      </c>
      <c r="C558" s="76">
        <v>2022</v>
      </c>
      <c r="D558" s="9" t="s">
        <v>1611</v>
      </c>
      <c r="E558" s="9" t="s">
        <v>1638</v>
      </c>
    </row>
    <row r="559" spans="1:5" x14ac:dyDescent="0.35">
      <c r="A559">
        <v>794</v>
      </c>
      <c r="B559" s="9" t="s">
        <v>1639</v>
      </c>
      <c r="C559" s="76">
        <v>2022</v>
      </c>
      <c r="D559" s="9" t="s">
        <v>1611</v>
      </c>
      <c r="E559" s="9" t="s">
        <v>1640</v>
      </c>
    </row>
    <row r="560" spans="1:5" x14ac:dyDescent="0.35">
      <c r="A560">
        <v>795</v>
      </c>
      <c r="B560" s="9" t="s">
        <v>1641</v>
      </c>
      <c r="C560" s="76">
        <v>2022</v>
      </c>
      <c r="D560" s="9" t="s">
        <v>1611</v>
      </c>
      <c r="E560" s="9" t="s">
        <v>1642</v>
      </c>
    </row>
    <row r="561" spans="1:5" x14ac:dyDescent="0.35">
      <c r="A561">
        <v>796</v>
      </c>
      <c r="B561" s="9" t="s">
        <v>1643</v>
      </c>
      <c r="C561" s="76">
        <v>2022</v>
      </c>
      <c r="D561" s="9" t="s">
        <v>1611</v>
      </c>
      <c r="E561" s="9" t="s">
        <v>1644</v>
      </c>
    </row>
    <row r="562" spans="1:5" x14ac:dyDescent="0.35">
      <c r="A562">
        <v>797</v>
      </c>
      <c r="B562" s="9" t="s">
        <v>1645</v>
      </c>
      <c r="C562" s="76">
        <v>2022</v>
      </c>
      <c r="D562" s="9" t="s">
        <v>1611</v>
      </c>
      <c r="E562" s="9" t="s">
        <v>1646</v>
      </c>
    </row>
    <row r="563" spans="1:5" x14ac:dyDescent="0.35">
      <c r="A563">
        <v>798</v>
      </c>
      <c r="B563" s="9" t="s">
        <v>1647</v>
      </c>
      <c r="C563" s="76">
        <v>2022</v>
      </c>
      <c r="D563" s="9" t="s">
        <v>1611</v>
      </c>
      <c r="E563" s="9" t="s">
        <v>1648</v>
      </c>
    </row>
    <row r="564" spans="1:5" x14ac:dyDescent="0.35">
      <c r="A564">
        <v>799</v>
      </c>
      <c r="B564" s="9" t="s">
        <v>1649</v>
      </c>
      <c r="C564" s="76">
        <v>2022</v>
      </c>
      <c r="D564" s="9" t="s">
        <v>1611</v>
      </c>
      <c r="E564" s="9" t="s">
        <v>1650</v>
      </c>
    </row>
    <row r="565" spans="1:5" x14ac:dyDescent="0.35">
      <c r="A565">
        <v>800</v>
      </c>
      <c r="B565" s="9" t="s">
        <v>1651</v>
      </c>
      <c r="C565" s="76">
        <v>2022</v>
      </c>
      <c r="D565" s="9" t="s">
        <v>1611</v>
      </c>
      <c r="E565" s="9" t="s">
        <v>1652</v>
      </c>
    </row>
    <row r="566" spans="1:5" x14ac:dyDescent="0.35">
      <c r="A566">
        <v>801</v>
      </c>
      <c r="B566" s="9" t="s">
        <v>1653</v>
      </c>
      <c r="C566" s="76">
        <v>2022</v>
      </c>
      <c r="D566" s="9" t="s">
        <v>1611</v>
      </c>
      <c r="E566" s="9" t="s">
        <v>1654</v>
      </c>
    </row>
    <row r="567" spans="1:5" x14ac:dyDescent="0.35">
      <c r="A567">
        <v>802</v>
      </c>
      <c r="B567" s="9" t="s">
        <v>1655</v>
      </c>
      <c r="C567" s="76">
        <v>2022</v>
      </c>
      <c r="D567" s="9" t="s">
        <v>1611</v>
      </c>
      <c r="E567" s="9" t="s">
        <v>1656</v>
      </c>
    </row>
    <row r="568" spans="1:5" x14ac:dyDescent="0.35">
      <c r="A568">
        <v>803</v>
      </c>
      <c r="B568" s="9" t="s">
        <v>1657</v>
      </c>
      <c r="C568" s="76">
        <v>2022</v>
      </c>
      <c r="D568" s="9" t="s">
        <v>1611</v>
      </c>
      <c r="E568" s="9" t="s">
        <v>1658</v>
      </c>
    </row>
    <row r="569" spans="1:5" x14ac:dyDescent="0.35">
      <c r="A569">
        <v>804</v>
      </c>
      <c r="B569" s="9" t="s">
        <v>1659</v>
      </c>
      <c r="C569" s="76">
        <v>2022</v>
      </c>
      <c r="D569" s="9" t="s">
        <v>1611</v>
      </c>
      <c r="E569" s="9" t="s">
        <v>1660</v>
      </c>
    </row>
    <row r="570" spans="1:5" x14ac:dyDescent="0.35">
      <c r="A570">
        <v>805</v>
      </c>
      <c r="B570" s="9" t="s">
        <v>1661</v>
      </c>
      <c r="C570" s="76">
        <v>2022</v>
      </c>
      <c r="D570" s="9" t="s">
        <v>1611</v>
      </c>
      <c r="E570" s="9" t="s">
        <v>1662</v>
      </c>
    </row>
    <row r="571" spans="1:5" x14ac:dyDescent="0.35">
      <c r="A571">
        <v>806</v>
      </c>
      <c r="B571" s="9" t="s">
        <v>1663</v>
      </c>
      <c r="C571" s="76">
        <v>2022</v>
      </c>
      <c r="D571" s="9" t="s">
        <v>1611</v>
      </c>
      <c r="E571" s="9" t="s">
        <v>1664</v>
      </c>
    </row>
    <row r="572" spans="1:5" x14ac:dyDescent="0.35">
      <c r="A572">
        <v>807</v>
      </c>
      <c r="B572" s="9" t="s">
        <v>1665</v>
      </c>
      <c r="C572" s="76">
        <v>2022</v>
      </c>
      <c r="D572" s="9" t="s">
        <v>1611</v>
      </c>
      <c r="E572" s="9" t="s">
        <v>1666</v>
      </c>
    </row>
    <row r="573" spans="1:5" x14ac:dyDescent="0.35">
      <c r="A573">
        <v>808</v>
      </c>
      <c r="B573" s="9" t="s">
        <v>1667</v>
      </c>
      <c r="C573" s="76">
        <v>2022</v>
      </c>
      <c r="D573" s="9" t="s">
        <v>1611</v>
      </c>
      <c r="E573" s="9" t="s">
        <v>1668</v>
      </c>
    </row>
    <row r="574" spans="1:5" x14ac:dyDescent="0.35">
      <c r="A574">
        <v>809</v>
      </c>
      <c r="B574" s="9" t="s">
        <v>1669</v>
      </c>
      <c r="C574" s="76">
        <v>2022</v>
      </c>
      <c r="D574" s="9" t="s">
        <v>1611</v>
      </c>
      <c r="E574" s="9" t="s">
        <v>1670</v>
      </c>
    </row>
    <row r="575" spans="1:5" x14ac:dyDescent="0.35">
      <c r="A575">
        <v>810</v>
      </c>
      <c r="B575" s="9" t="s">
        <v>1671</v>
      </c>
      <c r="C575" s="76">
        <v>2022</v>
      </c>
      <c r="D575" s="9" t="s">
        <v>1611</v>
      </c>
      <c r="E575" s="9" t="s">
        <v>1672</v>
      </c>
    </row>
    <row r="576" spans="1:5" x14ac:dyDescent="0.35">
      <c r="A576">
        <v>811</v>
      </c>
      <c r="B576" s="9" t="s">
        <v>1673</v>
      </c>
      <c r="C576" s="76">
        <v>2022</v>
      </c>
      <c r="D576" s="9" t="s">
        <v>1611</v>
      </c>
      <c r="E576" s="9" t="s">
        <v>2497</v>
      </c>
    </row>
    <row r="577" spans="1:5" x14ac:dyDescent="0.35">
      <c r="A577">
        <v>812</v>
      </c>
      <c r="B577" s="9" t="s">
        <v>1675</v>
      </c>
      <c r="C577" s="76">
        <v>2022</v>
      </c>
      <c r="D577" s="9" t="s">
        <v>1611</v>
      </c>
      <c r="E577" s="9" t="s">
        <v>2463</v>
      </c>
    </row>
    <row r="578" spans="1:5" x14ac:dyDescent="0.35">
      <c r="A578">
        <v>813</v>
      </c>
      <c r="B578" s="9" t="s">
        <v>1677</v>
      </c>
      <c r="C578" s="76">
        <v>2022</v>
      </c>
      <c r="D578" s="9" t="s">
        <v>1611</v>
      </c>
      <c r="E578" s="9" t="s">
        <v>1678</v>
      </c>
    </row>
    <row r="579" spans="1:5" x14ac:dyDescent="0.35">
      <c r="A579">
        <v>814</v>
      </c>
      <c r="B579" s="9" t="s">
        <v>1679</v>
      </c>
      <c r="C579" s="76">
        <v>2022</v>
      </c>
      <c r="D579" s="9" t="s">
        <v>1611</v>
      </c>
      <c r="E579" s="9" t="s">
        <v>1680</v>
      </c>
    </row>
    <row r="580" spans="1:5" x14ac:dyDescent="0.35">
      <c r="A580">
        <v>815</v>
      </c>
      <c r="B580" s="9" t="s">
        <v>1681</v>
      </c>
      <c r="C580" s="76">
        <v>2022</v>
      </c>
      <c r="D580" s="9" t="s">
        <v>1611</v>
      </c>
      <c r="E580" s="9" t="s">
        <v>1682</v>
      </c>
    </row>
    <row r="581" spans="1:5" x14ac:dyDescent="0.35">
      <c r="A581">
        <v>816</v>
      </c>
      <c r="B581" s="9" t="s">
        <v>1683</v>
      </c>
      <c r="C581" s="76">
        <v>2022</v>
      </c>
      <c r="D581" s="9" t="s">
        <v>1611</v>
      </c>
      <c r="E581" s="9" t="s">
        <v>1684</v>
      </c>
    </row>
    <row r="582" spans="1:5" x14ac:dyDescent="0.35">
      <c r="A582">
        <v>817</v>
      </c>
      <c r="B582" s="9" t="s">
        <v>1685</v>
      </c>
      <c r="C582" s="76">
        <v>2022</v>
      </c>
      <c r="D582" s="9" t="s">
        <v>1611</v>
      </c>
      <c r="E582" s="9" t="s">
        <v>2502</v>
      </c>
    </row>
    <row r="583" spans="1:5" x14ac:dyDescent="0.35">
      <c r="A583">
        <v>818</v>
      </c>
      <c r="B583" s="9" t="s">
        <v>1687</v>
      </c>
      <c r="C583" s="76">
        <v>2022</v>
      </c>
      <c r="D583" s="9" t="s">
        <v>1611</v>
      </c>
      <c r="E583" s="9" t="s">
        <v>1688</v>
      </c>
    </row>
    <row r="584" spans="1:5" x14ac:dyDescent="0.35">
      <c r="A584">
        <v>819</v>
      </c>
      <c r="B584" s="9" t="s">
        <v>1689</v>
      </c>
      <c r="C584" s="76">
        <v>2022</v>
      </c>
      <c r="D584" s="9" t="s">
        <v>1611</v>
      </c>
      <c r="E584" s="9" t="s">
        <v>1690</v>
      </c>
    </row>
    <row r="585" spans="1:5" x14ac:dyDescent="0.35">
      <c r="A585">
        <v>820</v>
      </c>
      <c r="B585" s="9" t="s">
        <v>1691</v>
      </c>
      <c r="C585" s="76">
        <v>2022</v>
      </c>
      <c r="D585" s="9" t="s">
        <v>1692</v>
      </c>
      <c r="E585" s="9" t="s">
        <v>1693</v>
      </c>
    </row>
    <row r="586" spans="1:5" x14ac:dyDescent="0.35">
      <c r="A586">
        <v>821</v>
      </c>
      <c r="B586" s="9" t="s">
        <v>1694</v>
      </c>
      <c r="C586" s="76">
        <v>2022</v>
      </c>
      <c r="D586" s="9" t="s">
        <v>1692</v>
      </c>
      <c r="E586" s="9" t="s">
        <v>2436</v>
      </c>
    </row>
    <row r="587" spans="1:5" x14ac:dyDescent="0.35">
      <c r="A587">
        <v>822</v>
      </c>
      <c r="B587" s="9" t="s">
        <v>1696</v>
      </c>
      <c r="C587" s="76">
        <v>2022</v>
      </c>
      <c r="D587" s="9" t="s">
        <v>1692</v>
      </c>
      <c r="E587" s="9" t="s">
        <v>1697</v>
      </c>
    </row>
    <row r="588" spans="1:5" x14ac:dyDescent="0.35">
      <c r="A588">
        <v>823</v>
      </c>
      <c r="B588" s="9" t="s">
        <v>1698</v>
      </c>
      <c r="C588" s="76">
        <v>2022</v>
      </c>
      <c r="D588" s="9" t="s">
        <v>1692</v>
      </c>
      <c r="E588" s="9" t="s">
        <v>1699</v>
      </c>
    </row>
    <row r="589" spans="1:5" x14ac:dyDescent="0.35">
      <c r="A589">
        <v>824</v>
      </c>
      <c r="B589" s="9" t="s">
        <v>1700</v>
      </c>
      <c r="C589" s="76">
        <v>2022</v>
      </c>
      <c r="D589" s="9" t="s">
        <v>1692</v>
      </c>
      <c r="E589" s="9" t="s">
        <v>2447</v>
      </c>
    </row>
    <row r="590" spans="1:5" x14ac:dyDescent="0.35">
      <c r="A590">
        <v>825</v>
      </c>
      <c r="B590" s="9" t="s">
        <v>1702</v>
      </c>
      <c r="C590" s="76">
        <v>2022</v>
      </c>
      <c r="D590" s="9" t="s">
        <v>1692</v>
      </c>
      <c r="E590" s="9" t="s">
        <v>1703</v>
      </c>
    </row>
    <row r="591" spans="1:5" x14ac:dyDescent="0.35">
      <c r="A591">
        <v>826</v>
      </c>
      <c r="B591" s="9" t="s">
        <v>1704</v>
      </c>
      <c r="C591" s="76">
        <v>2022</v>
      </c>
      <c r="D591" s="9" t="s">
        <v>1692</v>
      </c>
      <c r="E591" s="9" t="s">
        <v>1705</v>
      </c>
    </row>
    <row r="592" spans="1:5" x14ac:dyDescent="0.35">
      <c r="A592">
        <v>827</v>
      </c>
      <c r="B592" s="9" t="s">
        <v>1706</v>
      </c>
      <c r="C592" s="76">
        <v>2022</v>
      </c>
      <c r="D592" s="9" t="s">
        <v>1692</v>
      </c>
      <c r="E592" s="9" t="s">
        <v>1707</v>
      </c>
    </row>
    <row r="593" spans="1:9" x14ac:dyDescent="0.35">
      <c r="A593">
        <v>828</v>
      </c>
      <c r="B593" s="9" t="s">
        <v>1708</v>
      </c>
      <c r="C593" s="76">
        <v>2022</v>
      </c>
      <c r="D593" s="9" t="s">
        <v>1692</v>
      </c>
      <c r="E593" s="9" t="s">
        <v>1709</v>
      </c>
    </row>
    <row r="594" spans="1:9" x14ac:dyDescent="0.35">
      <c r="A594">
        <v>829</v>
      </c>
      <c r="B594" s="9" t="s">
        <v>1710</v>
      </c>
      <c r="C594" s="76">
        <v>2022</v>
      </c>
      <c r="D594" s="9" t="s">
        <v>1692</v>
      </c>
      <c r="E594" s="9" t="s">
        <v>1711</v>
      </c>
    </row>
    <row r="595" spans="1:9" x14ac:dyDescent="0.35">
      <c r="A595">
        <v>830</v>
      </c>
      <c r="B595" s="9" t="s">
        <v>1712</v>
      </c>
      <c r="C595" s="76">
        <v>2022</v>
      </c>
      <c r="D595" s="9" t="s">
        <v>1692</v>
      </c>
      <c r="E595" s="9" t="s">
        <v>1713</v>
      </c>
    </row>
    <row r="596" spans="1:9" x14ac:dyDescent="0.35">
      <c r="A596">
        <v>831</v>
      </c>
      <c r="B596" s="9" t="s">
        <v>1714</v>
      </c>
      <c r="C596" s="76">
        <v>2022</v>
      </c>
      <c r="D596" s="9" t="s">
        <v>1692</v>
      </c>
      <c r="E596" s="9" t="s">
        <v>1715</v>
      </c>
    </row>
    <row r="597" spans="1:9" x14ac:dyDescent="0.35">
      <c r="A597">
        <v>832</v>
      </c>
      <c r="B597" s="9" t="s">
        <v>1716</v>
      </c>
      <c r="C597" s="76">
        <v>2022</v>
      </c>
      <c r="D597" s="9" t="s">
        <v>716</v>
      </c>
      <c r="E597" s="9" t="s">
        <v>1717</v>
      </c>
    </row>
    <row r="598" spans="1:9" x14ac:dyDescent="0.35">
      <c r="A598">
        <v>833</v>
      </c>
      <c r="B598" s="9" t="s">
        <v>1718</v>
      </c>
      <c r="C598" s="76">
        <v>2022</v>
      </c>
      <c r="D598" s="9" t="s">
        <v>716</v>
      </c>
      <c r="E598" s="9" t="s">
        <v>1719</v>
      </c>
      <c r="I598" s="9" t="s">
        <v>716</v>
      </c>
    </row>
    <row r="599" spans="1:9" x14ac:dyDescent="0.35">
      <c r="A599">
        <v>834</v>
      </c>
      <c r="B599" s="9" t="s">
        <v>1720</v>
      </c>
      <c r="C599" s="76">
        <v>2022</v>
      </c>
      <c r="D599" s="9" t="s">
        <v>716</v>
      </c>
      <c r="E599" s="9" t="s">
        <v>2441</v>
      </c>
      <c r="I599" s="9" t="s">
        <v>716</v>
      </c>
    </row>
    <row r="600" spans="1:9" x14ac:dyDescent="0.35">
      <c r="A600">
        <v>835</v>
      </c>
      <c r="B600" s="9" t="s">
        <v>1722</v>
      </c>
      <c r="C600" s="76">
        <v>2022</v>
      </c>
      <c r="D600" s="9" t="s">
        <v>716</v>
      </c>
      <c r="E600" s="9" t="s">
        <v>1723</v>
      </c>
      <c r="I600" s="9" t="s">
        <v>716</v>
      </c>
    </row>
    <row r="601" spans="1:9" x14ac:dyDescent="0.35">
      <c r="A601">
        <v>836</v>
      </c>
      <c r="B601" s="9" t="s">
        <v>1724</v>
      </c>
      <c r="C601" s="76">
        <v>2022</v>
      </c>
      <c r="D601" s="9" t="s">
        <v>716</v>
      </c>
      <c r="E601" s="9" t="s">
        <v>1725</v>
      </c>
      <c r="I601" s="9" t="s">
        <v>716</v>
      </c>
    </row>
    <row r="602" spans="1:9" x14ac:dyDescent="0.35">
      <c r="A602">
        <v>837</v>
      </c>
      <c r="B602" s="9" t="s">
        <v>1726</v>
      </c>
      <c r="C602" s="76">
        <v>2022</v>
      </c>
      <c r="D602" s="9" t="s">
        <v>716</v>
      </c>
      <c r="E602" s="9" t="s">
        <v>1727</v>
      </c>
      <c r="I602" s="9" t="s">
        <v>716</v>
      </c>
    </row>
    <row r="603" spans="1:9" x14ac:dyDescent="0.35">
      <c r="A603">
        <v>838</v>
      </c>
      <c r="B603" s="9" t="s">
        <v>1728</v>
      </c>
      <c r="C603" s="76">
        <v>2022</v>
      </c>
      <c r="D603" s="9" t="s">
        <v>716</v>
      </c>
      <c r="E603" s="9" t="s">
        <v>1729</v>
      </c>
      <c r="I603" s="9" t="s">
        <v>716</v>
      </c>
    </row>
    <row r="604" spans="1:9" x14ac:dyDescent="0.35">
      <c r="A604">
        <v>839</v>
      </c>
      <c r="B604" s="9" t="s">
        <v>1730</v>
      </c>
      <c r="C604" s="76">
        <v>2022</v>
      </c>
      <c r="D604" s="9" t="s">
        <v>716</v>
      </c>
      <c r="E604" s="9" t="s">
        <v>1731</v>
      </c>
      <c r="I604" s="9" t="s">
        <v>716</v>
      </c>
    </row>
    <row r="605" spans="1:9" x14ac:dyDescent="0.35">
      <c r="A605">
        <v>840</v>
      </c>
      <c r="B605" s="9" t="s">
        <v>1732</v>
      </c>
      <c r="C605" s="76">
        <v>2022</v>
      </c>
      <c r="D605" s="9" t="s">
        <v>716</v>
      </c>
      <c r="E605" s="9" t="s">
        <v>1733</v>
      </c>
      <c r="I605" s="9" t="s">
        <v>716</v>
      </c>
    </row>
    <row r="606" spans="1:9" x14ac:dyDescent="0.35">
      <c r="A606">
        <v>841</v>
      </c>
      <c r="B606" s="9" t="s">
        <v>1734</v>
      </c>
      <c r="C606" s="76">
        <v>2022</v>
      </c>
      <c r="D606" s="9" t="s">
        <v>716</v>
      </c>
      <c r="E606" s="9" t="s">
        <v>1735</v>
      </c>
      <c r="I606" s="9" t="s">
        <v>716</v>
      </c>
    </row>
    <row r="607" spans="1:9" x14ac:dyDescent="0.35">
      <c r="A607">
        <v>842</v>
      </c>
      <c r="B607" s="9" t="s">
        <v>1736</v>
      </c>
      <c r="C607" s="76">
        <v>2022</v>
      </c>
      <c r="D607" s="9" t="s">
        <v>716</v>
      </c>
      <c r="E607" s="9" t="s">
        <v>2462</v>
      </c>
      <c r="I607" s="9" t="s">
        <v>716</v>
      </c>
    </row>
    <row r="608" spans="1:9" x14ac:dyDescent="0.35">
      <c r="A608">
        <v>843</v>
      </c>
      <c r="B608" s="9" t="s">
        <v>1738</v>
      </c>
      <c r="C608" s="76">
        <v>2022</v>
      </c>
      <c r="D608" s="9" t="s">
        <v>716</v>
      </c>
      <c r="E608" s="9" t="s">
        <v>1739</v>
      </c>
      <c r="I608" s="9" t="s">
        <v>716</v>
      </c>
    </row>
    <row r="609" spans="1:9" x14ac:dyDescent="0.35">
      <c r="A609">
        <v>844</v>
      </c>
      <c r="B609" s="9" t="s">
        <v>1740</v>
      </c>
      <c r="C609" s="76">
        <v>2022</v>
      </c>
      <c r="D609" s="9" t="s">
        <v>716</v>
      </c>
      <c r="E609" s="9" t="s">
        <v>1741</v>
      </c>
      <c r="I609" s="9" t="s">
        <v>716</v>
      </c>
    </row>
    <row r="610" spans="1:9" x14ac:dyDescent="0.35">
      <c r="A610">
        <v>845</v>
      </c>
      <c r="B610" s="9" t="s">
        <v>1742</v>
      </c>
      <c r="C610" s="76">
        <v>2022</v>
      </c>
      <c r="D610" s="9" t="s">
        <v>716</v>
      </c>
      <c r="E610" s="9" t="s">
        <v>2470</v>
      </c>
      <c r="I610" s="9" t="s">
        <v>716</v>
      </c>
    </row>
    <row r="611" spans="1:9" x14ac:dyDescent="0.35">
      <c r="A611">
        <v>846</v>
      </c>
      <c r="B611" s="9" t="s">
        <v>1744</v>
      </c>
      <c r="C611" s="76">
        <v>2022</v>
      </c>
      <c r="D611" s="9" t="s">
        <v>1745</v>
      </c>
      <c r="E611" s="9" t="s">
        <v>1746</v>
      </c>
      <c r="I611" s="9" t="s">
        <v>716</v>
      </c>
    </row>
    <row r="612" spans="1:9" x14ac:dyDescent="0.35">
      <c r="A612">
        <v>847</v>
      </c>
      <c r="B612" s="9" t="s">
        <v>1747</v>
      </c>
      <c r="C612" s="76">
        <v>2022</v>
      </c>
      <c r="D612" s="9" t="s">
        <v>1745</v>
      </c>
      <c r="E612" s="9" t="s">
        <v>2437</v>
      </c>
    </row>
    <row r="613" spans="1:9" x14ac:dyDescent="0.35">
      <c r="A613">
        <v>848</v>
      </c>
      <c r="B613" s="9" t="s">
        <v>1749</v>
      </c>
      <c r="C613" s="76">
        <v>2022</v>
      </c>
      <c r="D613" s="9" t="s">
        <v>1745</v>
      </c>
      <c r="E613" s="9" t="s">
        <v>2435</v>
      </c>
    </row>
    <row r="614" spans="1:9" x14ac:dyDescent="0.35">
      <c r="A614">
        <v>849</v>
      </c>
      <c r="B614" s="9" t="s">
        <v>1751</v>
      </c>
      <c r="C614" s="76">
        <v>2022</v>
      </c>
      <c r="D614" s="9" t="s">
        <v>1745</v>
      </c>
      <c r="E614" s="9" t="s">
        <v>1752</v>
      </c>
    </row>
    <row r="615" spans="1:9" x14ac:dyDescent="0.35">
      <c r="A615">
        <v>850</v>
      </c>
      <c r="B615" s="9" t="s">
        <v>1753</v>
      </c>
      <c r="C615" s="76">
        <v>2022</v>
      </c>
      <c r="D615" s="9" t="s">
        <v>1745</v>
      </c>
      <c r="E615" s="9" t="s">
        <v>2448</v>
      </c>
    </row>
    <row r="616" spans="1:9" x14ac:dyDescent="0.35">
      <c r="A616">
        <v>851</v>
      </c>
      <c r="B616" s="9" t="s">
        <v>1755</v>
      </c>
      <c r="C616" s="76">
        <v>2022</v>
      </c>
      <c r="D616" s="9" t="s">
        <v>1745</v>
      </c>
      <c r="E616" s="9" t="s">
        <v>1756</v>
      </c>
    </row>
    <row r="617" spans="1:9" x14ac:dyDescent="0.35">
      <c r="A617">
        <v>852</v>
      </c>
      <c r="B617" s="9" t="s">
        <v>1757</v>
      </c>
      <c r="C617" s="76">
        <v>2022</v>
      </c>
      <c r="D617" s="9" t="s">
        <v>1745</v>
      </c>
      <c r="E617" s="9" t="s">
        <v>1758</v>
      </c>
    </row>
    <row r="618" spans="1:9" x14ac:dyDescent="0.35">
      <c r="A618">
        <v>853</v>
      </c>
      <c r="B618" s="9" t="s">
        <v>1759</v>
      </c>
      <c r="C618" s="76">
        <v>2022</v>
      </c>
      <c r="D618" s="9" t="s">
        <v>1745</v>
      </c>
      <c r="E618" s="9" t="s">
        <v>2454</v>
      </c>
    </row>
    <row r="619" spans="1:9" x14ac:dyDescent="0.35">
      <c r="A619">
        <v>854</v>
      </c>
      <c r="B619" s="9" t="s">
        <v>1761</v>
      </c>
      <c r="C619" s="76">
        <v>2022</v>
      </c>
      <c r="D619" s="9" t="s">
        <v>1745</v>
      </c>
      <c r="E619" s="9" t="s">
        <v>2445</v>
      </c>
    </row>
    <row r="620" spans="1:9" x14ac:dyDescent="0.35">
      <c r="A620">
        <v>855</v>
      </c>
      <c r="B620" s="9" t="s">
        <v>1763</v>
      </c>
      <c r="C620" s="76">
        <v>2022</v>
      </c>
      <c r="D620" s="9" t="s">
        <v>1745</v>
      </c>
      <c r="E620" s="9" t="s">
        <v>2455</v>
      </c>
    </row>
    <row r="621" spans="1:9" x14ac:dyDescent="0.35">
      <c r="A621">
        <v>856</v>
      </c>
      <c r="B621" s="9" t="s">
        <v>1765</v>
      </c>
      <c r="C621" s="76">
        <v>2022</v>
      </c>
      <c r="D621" s="9" t="s">
        <v>1745</v>
      </c>
      <c r="E621" s="9" t="s">
        <v>1766</v>
      </c>
    </row>
    <row r="622" spans="1:9" x14ac:dyDescent="0.35">
      <c r="A622">
        <v>857</v>
      </c>
      <c r="B622" s="9" t="s">
        <v>1767</v>
      </c>
      <c r="C622" s="76">
        <v>2022</v>
      </c>
      <c r="D622" s="9" t="s">
        <v>1745</v>
      </c>
      <c r="E622" s="9" t="s">
        <v>1768</v>
      </c>
    </row>
    <row r="623" spans="1:9" x14ac:dyDescent="0.35">
      <c r="A623">
        <v>858</v>
      </c>
      <c r="B623" s="9" t="s">
        <v>1769</v>
      </c>
      <c r="C623" s="76">
        <v>2022</v>
      </c>
      <c r="D623" s="9" t="s">
        <v>1745</v>
      </c>
      <c r="E623" s="9" t="s">
        <v>1770</v>
      </c>
    </row>
    <row r="624" spans="1:9" x14ac:dyDescent="0.35">
      <c r="A624">
        <v>859</v>
      </c>
      <c r="B624" s="9" t="s">
        <v>1771</v>
      </c>
      <c r="C624" s="76">
        <v>2022</v>
      </c>
      <c r="D624" s="9" t="s">
        <v>1745</v>
      </c>
      <c r="E624" s="9" t="s">
        <v>1772</v>
      </c>
    </row>
    <row r="625" spans="1:5" x14ac:dyDescent="0.35">
      <c r="A625">
        <v>860</v>
      </c>
      <c r="B625" s="9" t="s">
        <v>1773</v>
      </c>
      <c r="C625" s="76">
        <v>2022</v>
      </c>
      <c r="D625" s="9" t="s">
        <v>1745</v>
      </c>
      <c r="E625" s="9" t="s">
        <v>1774</v>
      </c>
    </row>
    <row r="626" spans="1:5" x14ac:dyDescent="0.35">
      <c r="A626">
        <v>861</v>
      </c>
      <c r="B626" s="9" t="s">
        <v>1775</v>
      </c>
      <c r="C626" s="76">
        <v>2022</v>
      </c>
      <c r="D626" s="9" t="s">
        <v>1745</v>
      </c>
      <c r="E626" s="9" t="s">
        <v>1776</v>
      </c>
    </row>
    <row r="627" spans="1:5" x14ac:dyDescent="0.35">
      <c r="A627">
        <v>862</v>
      </c>
      <c r="B627" s="9" t="s">
        <v>1777</v>
      </c>
      <c r="C627" s="76">
        <v>2022</v>
      </c>
      <c r="D627" s="9" t="s">
        <v>1745</v>
      </c>
      <c r="E627" s="9" t="s">
        <v>1778</v>
      </c>
    </row>
    <row r="628" spans="1:5" x14ac:dyDescent="0.35">
      <c r="A628">
        <v>863</v>
      </c>
      <c r="B628" s="9" t="s">
        <v>1779</v>
      </c>
      <c r="C628" s="76">
        <v>2022</v>
      </c>
      <c r="D628" s="9" t="s">
        <v>1745</v>
      </c>
      <c r="E628" s="9" t="s">
        <v>2478</v>
      </c>
    </row>
    <row r="629" spans="1:5" x14ac:dyDescent="0.35">
      <c r="A629">
        <v>864</v>
      </c>
      <c r="B629" s="9" t="s">
        <v>1781</v>
      </c>
      <c r="C629" s="76">
        <v>2022</v>
      </c>
      <c r="D629" s="9" t="s">
        <v>1745</v>
      </c>
      <c r="E629" s="9" t="s">
        <v>1782</v>
      </c>
    </row>
    <row r="630" spans="1:5" x14ac:dyDescent="0.35">
      <c r="A630">
        <v>865</v>
      </c>
      <c r="B630" s="9" t="s">
        <v>1783</v>
      </c>
      <c r="C630" s="76">
        <v>2022</v>
      </c>
      <c r="D630" s="9" t="s">
        <v>1745</v>
      </c>
      <c r="E630" s="9" t="s">
        <v>1784</v>
      </c>
    </row>
    <row r="631" spans="1:5" x14ac:dyDescent="0.35">
      <c r="A631">
        <v>866</v>
      </c>
      <c r="B631" s="9" t="s">
        <v>1785</v>
      </c>
      <c r="C631" s="76">
        <v>2022</v>
      </c>
      <c r="D631" s="9" t="s">
        <v>1745</v>
      </c>
      <c r="E631" s="9" t="s">
        <v>2482</v>
      </c>
    </row>
    <row r="632" spans="1:5" x14ac:dyDescent="0.35">
      <c r="A632">
        <v>867</v>
      </c>
      <c r="B632" s="9" t="s">
        <v>1787</v>
      </c>
      <c r="C632" s="76">
        <v>2022</v>
      </c>
      <c r="D632" s="9" t="s">
        <v>1745</v>
      </c>
      <c r="E632" s="9" t="s">
        <v>1788</v>
      </c>
    </row>
    <row r="633" spans="1:5" x14ac:dyDescent="0.35">
      <c r="A633">
        <v>868</v>
      </c>
      <c r="B633" s="9" t="s">
        <v>1789</v>
      </c>
      <c r="C633" s="76">
        <v>2022</v>
      </c>
      <c r="D633" s="9" t="s">
        <v>1745</v>
      </c>
      <c r="E633" s="9" t="s">
        <v>1790</v>
      </c>
    </row>
    <row r="634" spans="1:5" x14ac:dyDescent="0.35">
      <c r="A634">
        <v>869</v>
      </c>
      <c r="B634" s="9" t="s">
        <v>1791</v>
      </c>
      <c r="C634" s="76">
        <v>2022</v>
      </c>
      <c r="D634" s="9" t="s">
        <v>1745</v>
      </c>
      <c r="E634" s="9" t="s">
        <v>1792</v>
      </c>
    </row>
    <row r="635" spans="1:5" x14ac:dyDescent="0.35">
      <c r="A635">
        <v>870</v>
      </c>
      <c r="B635" s="9" t="s">
        <v>1793</v>
      </c>
      <c r="C635" s="76">
        <v>2022</v>
      </c>
      <c r="D635" s="9" t="s">
        <v>1745</v>
      </c>
      <c r="E635" s="9" t="s">
        <v>1794</v>
      </c>
    </row>
    <row r="636" spans="1:5" x14ac:dyDescent="0.35">
      <c r="A636">
        <v>871</v>
      </c>
      <c r="B636" s="9" t="s">
        <v>1795</v>
      </c>
      <c r="C636" s="76">
        <v>2022</v>
      </c>
      <c r="D636" s="9" t="s">
        <v>1745</v>
      </c>
      <c r="E636" s="9" t="s">
        <v>1796</v>
      </c>
    </row>
    <row r="637" spans="1:5" x14ac:dyDescent="0.35">
      <c r="A637">
        <v>872</v>
      </c>
      <c r="B637" s="9" t="s">
        <v>1797</v>
      </c>
      <c r="C637" s="76">
        <v>2022</v>
      </c>
      <c r="D637" s="9" t="s">
        <v>1745</v>
      </c>
      <c r="E637" s="9" t="s">
        <v>1798</v>
      </c>
    </row>
    <row r="638" spans="1:5" x14ac:dyDescent="0.35">
      <c r="A638">
        <v>873</v>
      </c>
      <c r="B638" s="9" t="s">
        <v>1799</v>
      </c>
      <c r="C638" s="76">
        <v>2022</v>
      </c>
      <c r="D638" s="9" t="s">
        <v>1745</v>
      </c>
      <c r="E638" s="9" t="s">
        <v>2489</v>
      </c>
    </row>
    <row r="639" spans="1:5" x14ac:dyDescent="0.35">
      <c r="A639">
        <v>874</v>
      </c>
      <c r="B639" s="9" t="s">
        <v>1801</v>
      </c>
      <c r="C639" s="76">
        <v>2022</v>
      </c>
      <c r="D639" s="9" t="s">
        <v>1745</v>
      </c>
      <c r="E639" s="9" t="s">
        <v>1802</v>
      </c>
    </row>
    <row r="640" spans="1:5" x14ac:dyDescent="0.35">
      <c r="A640">
        <v>875</v>
      </c>
      <c r="B640" s="9" t="s">
        <v>1803</v>
      </c>
      <c r="C640" s="76">
        <v>2022</v>
      </c>
      <c r="D640" s="9" t="s">
        <v>1745</v>
      </c>
      <c r="E640" s="9" t="s">
        <v>1804</v>
      </c>
    </row>
    <row r="641" spans="1:5" x14ac:dyDescent="0.35">
      <c r="A641">
        <v>876</v>
      </c>
      <c r="B641" s="9" t="s">
        <v>1805</v>
      </c>
      <c r="C641" s="76">
        <v>2022</v>
      </c>
      <c r="D641" s="9" t="s">
        <v>1745</v>
      </c>
      <c r="E641" s="9" t="s">
        <v>1806</v>
      </c>
    </row>
    <row r="642" spans="1:5" x14ac:dyDescent="0.35">
      <c r="A642">
        <v>877</v>
      </c>
      <c r="B642" s="9" t="s">
        <v>1807</v>
      </c>
      <c r="C642" s="76">
        <v>2022</v>
      </c>
      <c r="D642" s="9" t="s">
        <v>1745</v>
      </c>
      <c r="E642" s="9" t="s">
        <v>1808</v>
      </c>
    </row>
    <row r="643" spans="1:5" x14ac:dyDescent="0.35">
      <c r="A643">
        <v>878</v>
      </c>
      <c r="B643" s="9" t="s">
        <v>1809</v>
      </c>
      <c r="C643" s="76">
        <v>2022</v>
      </c>
      <c r="D643" s="9" t="s">
        <v>1745</v>
      </c>
      <c r="E643" s="9" t="s">
        <v>1810</v>
      </c>
    </row>
    <row r="644" spans="1:5" x14ac:dyDescent="0.35">
      <c r="A644">
        <v>879</v>
      </c>
      <c r="B644" s="9" t="s">
        <v>1811</v>
      </c>
      <c r="C644" s="76">
        <v>2022</v>
      </c>
      <c r="D644" s="9" t="s">
        <v>1745</v>
      </c>
      <c r="E644" s="9" t="s">
        <v>1812</v>
      </c>
    </row>
    <row r="645" spans="1:5" x14ac:dyDescent="0.35">
      <c r="A645">
        <v>880</v>
      </c>
      <c r="B645" s="9" t="s">
        <v>1813</v>
      </c>
      <c r="C645" s="76">
        <v>2022</v>
      </c>
      <c r="D645" s="9" t="s">
        <v>1745</v>
      </c>
      <c r="E645" s="9" t="s">
        <v>1814</v>
      </c>
    </row>
    <row r="646" spans="1:5" x14ac:dyDescent="0.35">
      <c r="A646">
        <v>881</v>
      </c>
      <c r="B646" s="9" t="s">
        <v>1815</v>
      </c>
      <c r="C646" s="76">
        <v>2022</v>
      </c>
      <c r="D646" s="9" t="s">
        <v>1745</v>
      </c>
      <c r="E646" s="9" t="s">
        <v>1816</v>
      </c>
    </row>
    <row r="647" spans="1:5" x14ac:dyDescent="0.35">
      <c r="A647">
        <v>882</v>
      </c>
      <c r="B647" s="9" t="s">
        <v>1817</v>
      </c>
      <c r="C647" s="76">
        <v>2022</v>
      </c>
      <c r="D647" s="9" t="s">
        <v>1745</v>
      </c>
      <c r="E647" s="9" t="s">
        <v>1818</v>
      </c>
    </row>
    <row r="648" spans="1:5" x14ac:dyDescent="0.35">
      <c r="A648">
        <v>883</v>
      </c>
      <c r="B648" s="9" t="s">
        <v>1819</v>
      </c>
      <c r="C648" s="76">
        <v>2022</v>
      </c>
      <c r="D648" s="9" t="s">
        <v>1745</v>
      </c>
      <c r="E648" s="9" t="s">
        <v>2466</v>
      </c>
    </row>
    <row r="649" spans="1:5" x14ac:dyDescent="0.35">
      <c r="A649">
        <v>884</v>
      </c>
      <c r="B649" s="9" t="s">
        <v>1821</v>
      </c>
      <c r="C649" s="76">
        <v>2022</v>
      </c>
      <c r="D649" s="9" t="s">
        <v>1745</v>
      </c>
      <c r="E649" s="9" t="s">
        <v>1822</v>
      </c>
    </row>
    <row r="650" spans="1:5" x14ac:dyDescent="0.35">
      <c r="A650">
        <v>885</v>
      </c>
      <c r="B650" s="9" t="s">
        <v>1823</v>
      </c>
      <c r="C650" s="76">
        <v>2022</v>
      </c>
      <c r="D650" s="9" t="s">
        <v>1745</v>
      </c>
      <c r="E650" s="9" t="s">
        <v>1824</v>
      </c>
    </row>
    <row r="651" spans="1:5" x14ac:dyDescent="0.35">
      <c r="A651">
        <v>886</v>
      </c>
      <c r="B651" s="9" t="s">
        <v>1825</v>
      </c>
      <c r="C651" s="76">
        <v>2022</v>
      </c>
      <c r="D651" s="9" t="s">
        <v>1745</v>
      </c>
      <c r="E651" s="9" t="s">
        <v>1826</v>
      </c>
    </row>
    <row r="652" spans="1:5" x14ac:dyDescent="0.35">
      <c r="A652">
        <v>887</v>
      </c>
      <c r="B652" s="9" t="s">
        <v>1827</v>
      </c>
      <c r="C652" s="76">
        <v>2022</v>
      </c>
      <c r="D652" s="9" t="s">
        <v>1745</v>
      </c>
      <c r="E652" s="9" t="s">
        <v>1828</v>
      </c>
    </row>
    <row r="653" spans="1:5" x14ac:dyDescent="0.35">
      <c r="A653">
        <v>888</v>
      </c>
      <c r="B653" s="9" t="s">
        <v>1829</v>
      </c>
      <c r="C653" s="76">
        <v>2022</v>
      </c>
      <c r="D653" s="9" t="s">
        <v>1745</v>
      </c>
      <c r="E653" s="9" t="s">
        <v>1830</v>
      </c>
    </row>
    <row r="654" spans="1:5" x14ac:dyDescent="0.35">
      <c r="A654">
        <v>889</v>
      </c>
      <c r="B654" s="9" t="s">
        <v>1831</v>
      </c>
      <c r="C654" s="76">
        <v>2022</v>
      </c>
      <c r="D654" s="9" t="s">
        <v>1745</v>
      </c>
      <c r="E654" s="9" t="s">
        <v>1832</v>
      </c>
    </row>
    <row r="655" spans="1:5" x14ac:dyDescent="0.35">
      <c r="A655">
        <v>890</v>
      </c>
      <c r="B655" s="9" t="s">
        <v>1833</v>
      </c>
      <c r="C655" s="76">
        <v>2022</v>
      </c>
      <c r="D655" s="9" t="s">
        <v>1745</v>
      </c>
      <c r="E655" s="9" t="s">
        <v>1834</v>
      </c>
    </row>
    <row r="656" spans="1:5" x14ac:dyDescent="0.35">
      <c r="A656">
        <v>891</v>
      </c>
      <c r="B656" s="9" t="s">
        <v>1835</v>
      </c>
      <c r="C656" s="76">
        <v>2022</v>
      </c>
      <c r="D656" s="9" t="s">
        <v>1745</v>
      </c>
      <c r="E656" s="9" t="s">
        <v>1836</v>
      </c>
    </row>
    <row r="657" spans="1:5" x14ac:dyDescent="0.35">
      <c r="A657">
        <v>892</v>
      </c>
      <c r="B657" s="9" t="s">
        <v>1837</v>
      </c>
      <c r="C657" s="76">
        <v>2022</v>
      </c>
      <c r="D657" s="9" t="s">
        <v>1745</v>
      </c>
      <c r="E657" s="9" t="s">
        <v>2509</v>
      </c>
    </row>
    <row r="658" spans="1:5" x14ac:dyDescent="0.35">
      <c r="A658">
        <v>893</v>
      </c>
      <c r="B658" s="9" t="s">
        <v>1839</v>
      </c>
      <c r="C658" s="76">
        <v>2022</v>
      </c>
      <c r="D658" s="9" t="s">
        <v>1745</v>
      </c>
      <c r="E658" s="9" t="s">
        <v>1840</v>
      </c>
    </row>
    <row r="659" spans="1:5" x14ac:dyDescent="0.35">
      <c r="A659">
        <v>894</v>
      </c>
      <c r="B659" s="9" t="s">
        <v>1841</v>
      </c>
      <c r="C659" s="76">
        <v>2022</v>
      </c>
      <c r="D659" s="9" t="s">
        <v>1745</v>
      </c>
      <c r="E659" s="9" t="s">
        <v>1842</v>
      </c>
    </row>
    <row r="660" spans="1:5" x14ac:dyDescent="0.35">
      <c r="A660">
        <v>895</v>
      </c>
      <c r="B660" s="9" t="s">
        <v>1843</v>
      </c>
      <c r="C660" s="76">
        <v>2022</v>
      </c>
      <c r="D660" s="9" t="s">
        <v>1745</v>
      </c>
      <c r="E660" s="9" t="s">
        <v>1844</v>
      </c>
    </row>
    <row r="661" spans="1:5" x14ac:dyDescent="0.35">
      <c r="A661">
        <v>896</v>
      </c>
      <c r="B661" s="9" t="s">
        <v>1845</v>
      </c>
      <c r="C661" s="76">
        <v>2022</v>
      </c>
      <c r="D661" s="9" t="s">
        <v>1745</v>
      </c>
      <c r="E661" s="9" t="s">
        <v>1846</v>
      </c>
    </row>
    <row r="662" spans="1:5" x14ac:dyDescent="0.35">
      <c r="A662">
        <v>897</v>
      </c>
      <c r="B662" s="9" t="s">
        <v>1847</v>
      </c>
      <c r="C662" s="76">
        <v>2022</v>
      </c>
      <c r="D662" s="9" t="s">
        <v>1745</v>
      </c>
      <c r="E662" s="9" t="s">
        <v>1848</v>
      </c>
    </row>
    <row r="663" spans="1:5" x14ac:dyDescent="0.35">
      <c r="A663">
        <v>898</v>
      </c>
      <c r="B663" s="9" t="s">
        <v>1849</v>
      </c>
      <c r="C663" s="76">
        <v>2022</v>
      </c>
      <c r="D663" s="9" t="s">
        <v>1745</v>
      </c>
      <c r="E663" s="9" t="s">
        <v>1850</v>
      </c>
    </row>
    <row r="664" spans="1:5" x14ac:dyDescent="0.35">
      <c r="A664">
        <v>899</v>
      </c>
      <c r="B664" s="9" t="s">
        <v>1851</v>
      </c>
      <c r="C664" s="76">
        <v>2022</v>
      </c>
      <c r="D664" s="9" t="s">
        <v>1745</v>
      </c>
      <c r="E664" s="9" t="s">
        <v>1852</v>
      </c>
    </row>
    <row r="665" spans="1:5" x14ac:dyDescent="0.35">
      <c r="A665">
        <v>900</v>
      </c>
      <c r="B665" s="9" t="s">
        <v>1853</v>
      </c>
      <c r="C665" s="76">
        <v>2022</v>
      </c>
      <c r="D665" s="9" t="s">
        <v>1745</v>
      </c>
      <c r="E665" s="9" t="s">
        <v>1854</v>
      </c>
    </row>
    <row r="666" spans="1:5" x14ac:dyDescent="0.35">
      <c r="A666">
        <v>901</v>
      </c>
      <c r="B666" s="9" t="s">
        <v>1855</v>
      </c>
      <c r="C666" s="76">
        <v>2022</v>
      </c>
      <c r="D666" s="9" t="s">
        <v>1745</v>
      </c>
      <c r="E666" s="9" t="s">
        <v>1856</v>
      </c>
    </row>
    <row r="667" spans="1:5" x14ac:dyDescent="0.35">
      <c r="A667">
        <v>902</v>
      </c>
      <c r="B667" s="9" t="s">
        <v>1857</v>
      </c>
      <c r="C667" s="76">
        <v>2022</v>
      </c>
      <c r="D667" s="9" t="s">
        <v>1745</v>
      </c>
      <c r="E667" s="9" t="s">
        <v>1858</v>
      </c>
    </row>
    <row r="668" spans="1:5" x14ac:dyDescent="0.35">
      <c r="A668">
        <v>903</v>
      </c>
      <c r="B668" s="9" t="s">
        <v>1859</v>
      </c>
      <c r="C668" s="76">
        <v>2022</v>
      </c>
      <c r="D668" s="9" t="s">
        <v>1745</v>
      </c>
      <c r="E668" s="9" t="s">
        <v>1860</v>
      </c>
    </row>
    <row r="669" spans="1:5" x14ac:dyDescent="0.35">
      <c r="A669">
        <v>904</v>
      </c>
      <c r="B669" s="9" t="s">
        <v>1861</v>
      </c>
      <c r="C669" s="76">
        <v>2022</v>
      </c>
      <c r="D669" s="9" t="s">
        <v>1745</v>
      </c>
      <c r="E669" s="9" t="s">
        <v>1862</v>
      </c>
    </row>
    <row r="670" spans="1:5" x14ac:dyDescent="0.35">
      <c r="A670">
        <v>905</v>
      </c>
      <c r="B670" s="9" t="s">
        <v>1863</v>
      </c>
      <c r="C670" s="76">
        <v>2022</v>
      </c>
      <c r="D670" s="9" t="s">
        <v>1745</v>
      </c>
      <c r="E670" s="9" t="s">
        <v>1864</v>
      </c>
    </row>
    <row r="671" spans="1:5" x14ac:dyDescent="0.35">
      <c r="A671">
        <v>906</v>
      </c>
      <c r="B671" s="9" t="s">
        <v>1865</v>
      </c>
      <c r="C671" s="76">
        <v>2022</v>
      </c>
      <c r="D671" s="9" t="s">
        <v>1745</v>
      </c>
      <c r="E671" s="9" t="s">
        <v>1866</v>
      </c>
    </row>
    <row r="672" spans="1:5" x14ac:dyDescent="0.35">
      <c r="A672">
        <v>907</v>
      </c>
      <c r="B672" s="9" t="s">
        <v>1867</v>
      </c>
      <c r="C672" s="76">
        <v>2022</v>
      </c>
      <c r="D672" s="9" t="s">
        <v>1745</v>
      </c>
      <c r="E672" s="9" t="s">
        <v>1868</v>
      </c>
    </row>
    <row r="673" spans="1:5" x14ac:dyDescent="0.35">
      <c r="A673">
        <v>908</v>
      </c>
      <c r="B673" s="9" t="s">
        <v>1869</v>
      </c>
      <c r="C673" s="76">
        <v>2022</v>
      </c>
      <c r="D673" s="9" t="s">
        <v>1745</v>
      </c>
      <c r="E673" s="9" t="s">
        <v>1870</v>
      </c>
    </row>
    <row r="674" spans="1:5" x14ac:dyDescent="0.35">
      <c r="A674">
        <v>909</v>
      </c>
      <c r="B674" s="9" t="s">
        <v>1871</v>
      </c>
      <c r="C674" s="76">
        <v>2022</v>
      </c>
      <c r="D674" s="9" t="s">
        <v>1745</v>
      </c>
      <c r="E674" s="9" t="s">
        <v>1872</v>
      </c>
    </row>
    <row r="675" spans="1:5" x14ac:dyDescent="0.35">
      <c r="A675">
        <v>910</v>
      </c>
      <c r="B675" s="9" t="s">
        <v>1873</v>
      </c>
      <c r="C675" s="76">
        <v>2022</v>
      </c>
      <c r="D675" s="9" t="s">
        <v>1745</v>
      </c>
      <c r="E675" s="9" t="s">
        <v>1874</v>
      </c>
    </row>
    <row r="676" spans="1:5" x14ac:dyDescent="0.35">
      <c r="A676">
        <v>911</v>
      </c>
      <c r="B676" s="9" t="s">
        <v>1875</v>
      </c>
      <c r="C676" s="76">
        <v>2022</v>
      </c>
      <c r="D676" s="9" t="s">
        <v>1745</v>
      </c>
      <c r="E676" s="9" t="s">
        <v>2515</v>
      </c>
    </row>
    <row r="677" spans="1:5" x14ac:dyDescent="0.35">
      <c r="A677">
        <v>912</v>
      </c>
      <c r="B677" s="9" t="s">
        <v>1877</v>
      </c>
      <c r="C677" s="76">
        <v>2022</v>
      </c>
      <c r="D677" s="9" t="s">
        <v>1745</v>
      </c>
      <c r="E677" s="9" t="s">
        <v>1878</v>
      </c>
    </row>
    <row r="678" spans="1:5" x14ac:dyDescent="0.35">
      <c r="A678">
        <v>913</v>
      </c>
      <c r="B678" s="9" t="s">
        <v>1879</v>
      </c>
      <c r="C678" s="76">
        <v>2022</v>
      </c>
      <c r="D678" s="9" t="s">
        <v>1745</v>
      </c>
      <c r="E678" s="9" t="s">
        <v>2516</v>
      </c>
    </row>
    <row r="679" spans="1:5" x14ac:dyDescent="0.35">
      <c r="A679">
        <v>914</v>
      </c>
      <c r="B679" s="9" t="s">
        <v>1881</v>
      </c>
      <c r="C679" s="76">
        <v>2022</v>
      </c>
      <c r="D679" s="9" t="s">
        <v>1745</v>
      </c>
      <c r="E679" s="9" t="s">
        <v>1882</v>
      </c>
    </row>
    <row r="680" spans="1:5" x14ac:dyDescent="0.35">
      <c r="A680">
        <v>915</v>
      </c>
      <c r="B680" s="9" t="s">
        <v>1883</v>
      </c>
      <c r="C680" s="76">
        <v>2022</v>
      </c>
      <c r="D680" s="9" t="s">
        <v>1745</v>
      </c>
      <c r="E680" s="9" t="s">
        <v>1884</v>
      </c>
    </row>
    <row r="681" spans="1:5" x14ac:dyDescent="0.35">
      <c r="A681">
        <v>916</v>
      </c>
      <c r="B681" s="9" t="s">
        <v>1885</v>
      </c>
      <c r="C681" s="76">
        <v>2022</v>
      </c>
      <c r="D681" s="9" t="s">
        <v>1745</v>
      </c>
      <c r="E681" s="9" t="s">
        <v>1886</v>
      </c>
    </row>
    <row r="682" spans="1:5" x14ac:dyDescent="0.35">
      <c r="A682">
        <v>917</v>
      </c>
      <c r="B682" s="9" t="s">
        <v>1887</v>
      </c>
      <c r="C682" s="76">
        <v>2022</v>
      </c>
      <c r="D682" s="9" t="s">
        <v>1745</v>
      </c>
      <c r="E682" s="9" t="s">
        <v>1888</v>
      </c>
    </row>
    <row r="683" spans="1:5" x14ac:dyDescent="0.35">
      <c r="A683">
        <v>918</v>
      </c>
      <c r="B683" s="9" t="s">
        <v>1889</v>
      </c>
      <c r="C683" s="76">
        <v>2022</v>
      </c>
      <c r="D683" s="9" t="s">
        <v>1745</v>
      </c>
      <c r="E683" s="9" t="s">
        <v>2459</v>
      </c>
    </row>
    <row r="684" spans="1:5" x14ac:dyDescent="0.35">
      <c r="A684">
        <v>919</v>
      </c>
      <c r="B684" s="9" t="s">
        <v>1891</v>
      </c>
      <c r="C684" s="76">
        <v>2022</v>
      </c>
      <c r="D684" s="9" t="s">
        <v>1745</v>
      </c>
      <c r="E684" s="9" t="s">
        <v>1892</v>
      </c>
    </row>
    <row r="685" spans="1:5" x14ac:dyDescent="0.35">
      <c r="A685">
        <v>920</v>
      </c>
      <c r="B685" s="9" t="s">
        <v>1893</v>
      </c>
      <c r="C685" s="76">
        <v>2022</v>
      </c>
      <c r="D685" s="9" t="s">
        <v>1745</v>
      </c>
      <c r="E685" s="9" t="s">
        <v>2518</v>
      </c>
    </row>
    <row r="686" spans="1:5" x14ac:dyDescent="0.35">
      <c r="A686">
        <v>921</v>
      </c>
      <c r="B686" s="9" t="s">
        <v>1895</v>
      </c>
      <c r="C686" s="76">
        <v>2022</v>
      </c>
      <c r="D686" s="9" t="s">
        <v>1745</v>
      </c>
      <c r="E686" s="9" t="s">
        <v>1896</v>
      </c>
    </row>
    <row r="687" spans="1:5" x14ac:dyDescent="0.35">
      <c r="A687">
        <v>922</v>
      </c>
      <c r="B687" s="9" t="s">
        <v>1897</v>
      </c>
      <c r="C687" s="76">
        <v>2022</v>
      </c>
      <c r="D687" s="9" t="s">
        <v>1745</v>
      </c>
      <c r="E687" s="9" t="s">
        <v>1898</v>
      </c>
    </row>
    <row r="688" spans="1:5" x14ac:dyDescent="0.35">
      <c r="A688">
        <v>923</v>
      </c>
      <c r="B688" s="9" t="s">
        <v>1899</v>
      </c>
      <c r="C688" s="76">
        <v>2022</v>
      </c>
      <c r="D688" s="9" t="s">
        <v>1745</v>
      </c>
      <c r="E688" s="9" t="s">
        <v>1900</v>
      </c>
    </row>
    <row r="689" spans="1:5" x14ac:dyDescent="0.35">
      <c r="A689">
        <v>924</v>
      </c>
      <c r="B689" s="9" t="s">
        <v>1901</v>
      </c>
      <c r="C689" s="76">
        <v>2022</v>
      </c>
      <c r="D689" s="9" t="s">
        <v>1745</v>
      </c>
      <c r="E689" s="9" t="s">
        <v>1902</v>
      </c>
    </row>
    <row r="690" spans="1:5" x14ac:dyDescent="0.35">
      <c r="A690">
        <v>925</v>
      </c>
      <c r="B690" s="9" t="s">
        <v>1903</v>
      </c>
      <c r="C690" s="76">
        <v>2022</v>
      </c>
      <c r="D690" s="9" t="s">
        <v>1745</v>
      </c>
      <c r="E690" s="9" t="s">
        <v>2491</v>
      </c>
    </row>
    <row r="691" spans="1:5" x14ac:dyDescent="0.35">
      <c r="A691">
        <v>926</v>
      </c>
      <c r="B691" s="9" t="s">
        <v>1905</v>
      </c>
      <c r="C691" s="76">
        <v>2022</v>
      </c>
      <c r="D691" s="9" t="s">
        <v>1745</v>
      </c>
      <c r="E691" s="9" t="s">
        <v>1906</v>
      </c>
    </row>
    <row r="692" spans="1:5" x14ac:dyDescent="0.35">
      <c r="A692">
        <v>927</v>
      </c>
      <c r="B692" s="9" t="s">
        <v>1907</v>
      </c>
      <c r="C692" s="76">
        <v>2022</v>
      </c>
      <c r="D692" s="9" t="s">
        <v>1745</v>
      </c>
      <c r="E692" s="9" t="s">
        <v>1908</v>
      </c>
    </row>
    <row r="693" spans="1:5" x14ac:dyDescent="0.35">
      <c r="A693">
        <v>928</v>
      </c>
      <c r="B693" s="9" t="s">
        <v>1909</v>
      </c>
      <c r="C693" s="76">
        <v>2022</v>
      </c>
      <c r="D693" s="9" t="s">
        <v>1745</v>
      </c>
      <c r="E693" s="9" t="s">
        <v>1910</v>
      </c>
    </row>
    <row r="694" spans="1:5" x14ac:dyDescent="0.35">
      <c r="A694">
        <v>929</v>
      </c>
      <c r="B694" s="9" t="s">
        <v>1911</v>
      </c>
      <c r="C694" s="76">
        <v>2022</v>
      </c>
      <c r="D694" s="9" t="s">
        <v>1745</v>
      </c>
      <c r="E694" s="9" t="s">
        <v>1912</v>
      </c>
    </row>
    <row r="695" spans="1:5" x14ac:dyDescent="0.35">
      <c r="A695">
        <v>930</v>
      </c>
      <c r="B695" s="9" t="s">
        <v>1913</v>
      </c>
      <c r="C695" s="76">
        <v>2022</v>
      </c>
      <c r="D695" s="9" t="s">
        <v>1745</v>
      </c>
      <c r="E695" s="9" t="s">
        <v>1914</v>
      </c>
    </row>
    <row r="696" spans="1:5" x14ac:dyDescent="0.35">
      <c r="A696">
        <v>931</v>
      </c>
      <c r="B696" s="9" t="s">
        <v>1915</v>
      </c>
      <c r="C696" s="76">
        <v>2022</v>
      </c>
      <c r="D696" s="9" t="s">
        <v>1745</v>
      </c>
      <c r="E696" s="9" t="s">
        <v>2472</v>
      </c>
    </row>
    <row r="697" spans="1:5" x14ac:dyDescent="0.35">
      <c r="A697">
        <v>932</v>
      </c>
      <c r="B697" s="9" t="s">
        <v>1917</v>
      </c>
      <c r="C697" s="76">
        <v>2022</v>
      </c>
      <c r="D697" s="9" t="s">
        <v>1745</v>
      </c>
      <c r="E697" s="9" t="s">
        <v>1918</v>
      </c>
    </row>
    <row r="698" spans="1:5" x14ac:dyDescent="0.35">
      <c r="A698">
        <v>933</v>
      </c>
      <c r="B698" s="9" t="s">
        <v>1919</v>
      </c>
      <c r="C698" s="76">
        <v>2022</v>
      </c>
      <c r="D698" s="9" t="s">
        <v>1920</v>
      </c>
      <c r="E698" s="9" t="s">
        <v>1921</v>
      </c>
    </row>
    <row r="699" spans="1:5" x14ac:dyDescent="0.35">
      <c r="A699">
        <v>934</v>
      </c>
      <c r="B699" s="9" t="s">
        <v>1922</v>
      </c>
      <c r="C699" s="76">
        <v>2022</v>
      </c>
      <c r="D699" s="9" t="s">
        <v>1920</v>
      </c>
      <c r="E699" s="9" t="s">
        <v>2436</v>
      </c>
    </row>
    <row r="700" spans="1:5" x14ac:dyDescent="0.35">
      <c r="A700">
        <v>935</v>
      </c>
      <c r="B700" s="9" t="s">
        <v>1924</v>
      </c>
      <c r="C700" s="76">
        <v>2022</v>
      </c>
      <c r="D700" s="9" t="s">
        <v>1920</v>
      </c>
      <c r="E700" s="9" t="s">
        <v>1925</v>
      </c>
    </row>
    <row r="701" spans="1:5" x14ac:dyDescent="0.35">
      <c r="A701">
        <v>936</v>
      </c>
      <c r="B701" s="9" t="s">
        <v>1926</v>
      </c>
      <c r="C701" s="76">
        <v>2022</v>
      </c>
      <c r="D701" s="9" t="s">
        <v>1920</v>
      </c>
      <c r="E701" s="9" t="s">
        <v>1927</v>
      </c>
    </row>
    <row r="702" spans="1:5" x14ac:dyDescent="0.35">
      <c r="A702">
        <v>937</v>
      </c>
      <c r="B702" s="9" t="s">
        <v>1928</v>
      </c>
      <c r="C702" s="76">
        <v>2022</v>
      </c>
      <c r="D702" s="9" t="s">
        <v>1920</v>
      </c>
      <c r="E702" s="9" t="s">
        <v>1929</v>
      </c>
    </row>
    <row r="703" spans="1:5" x14ac:dyDescent="0.35">
      <c r="A703">
        <v>938</v>
      </c>
      <c r="B703" s="9" t="s">
        <v>1930</v>
      </c>
      <c r="C703" s="76">
        <v>2022</v>
      </c>
      <c r="D703" s="9" t="s">
        <v>1920</v>
      </c>
      <c r="E703" s="9" t="s">
        <v>1931</v>
      </c>
    </row>
    <row r="704" spans="1:5" x14ac:dyDescent="0.35">
      <c r="A704">
        <v>939</v>
      </c>
      <c r="B704" s="9" t="s">
        <v>1932</v>
      </c>
      <c r="C704" s="76">
        <v>2022</v>
      </c>
      <c r="D704" s="9" t="s">
        <v>1920</v>
      </c>
      <c r="E704" s="9" t="s">
        <v>1933</v>
      </c>
    </row>
    <row r="705" spans="1:5" x14ac:dyDescent="0.35">
      <c r="A705">
        <v>940</v>
      </c>
      <c r="B705" s="9" t="s">
        <v>1934</v>
      </c>
      <c r="C705" s="76">
        <v>2022</v>
      </c>
      <c r="D705" s="9" t="s">
        <v>1920</v>
      </c>
      <c r="E705" s="9" t="s">
        <v>1935</v>
      </c>
    </row>
    <row r="706" spans="1:5" x14ac:dyDescent="0.35">
      <c r="A706">
        <v>941</v>
      </c>
      <c r="B706" s="9" t="s">
        <v>1936</v>
      </c>
      <c r="C706" s="76">
        <v>2022</v>
      </c>
      <c r="D706" s="9" t="s">
        <v>1920</v>
      </c>
      <c r="E706" s="9" t="s">
        <v>1937</v>
      </c>
    </row>
    <row r="707" spans="1:5" x14ac:dyDescent="0.35">
      <c r="A707">
        <v>942</v>
      </c>
      <c r="B707" s="9" t="s">
        <v>1938</v>
      </c>
      <c r="C707" s="76">
        <v>2022</v>
      </c>
      <c r="D707" s="9" t="s">
        <v>1920</v>
      </c>
      <c r="E707" s="9" t="s">
        <v>1939</v>
      </c>
    </row>
    <row r="708" spans="1:5" x14ac:dyDescent="0.35">
      <c r="A708">
        <v>943</v>
      </c>
      <c r="B708" s="9" t="s">
        <v>1940</v>
      </c>
      <c r="C708" s="76">
        <v>2022</v>
      </c>
      <c r="D708" s="9" t="s">
        <v>1920</v>
      </c>
      <c r="E708" s="9" t="s">
        <v>1941</v>
      </c>
    </row>
    <row r="709" spans="1:5" x14ac:dyDescent="0.35">
      <c r="A709">
        <v>944</v>
      </c>
      <c r="B709" s="9" t="s">
        <v>1942</v>
      </c>
      <c r="C709" s="76">
        <v>2022</v>
      </c>
      <c r="D709" s="9" t="s">
        <v>1920</v>
      </c>
      <c r="E709" s="9" t="s">
        <v>1943</v>
      </c>
    </row>
    <row r="710" spans="1:5" x14ac:dyDescent="0.35">
      <c r="A710">
        <v>945</v>
      </c>
      <c r="B710" s="9" t="s">
        <v>1944</v>
      </c>
      <c r="C710" s="76">
        <v>2022</v>
      </c>
      <c r="D710" s="9" t="s">
        <v>1920</v>
      </c>
      <c r="E710" s="9" t="s">
        <v>1945</v>
      </c>
    </row>
    <row r="711" spans="1:5" x14ac:dyDescent="0.35">
      <c r="A711">
        <v>946</v>
      </c>
      <c r="B711" s="9" t="s">
        <v>1946</v>
      </c>
      <c r="C711" s="76">
        <v>2022</v>
      </c>
      <c r="D711" s="9" t="s">
        <v>1920</v>
      </c>
      <c r="E711" s="9" t="s">
        <v>1947</v>
      </c>
    </row>
    <row r="712" spans="1:5" x14ac:dyDescent="0.35">
      <c r="A712">
        <v>947</v>
      </c>
      <c r="B712" s="9" t="s">
        <v>1948</v>
      </c>
      <c r="C712" s="76">
        <v>2022</v>
      </c>
      <c r="D712" s="9" t="s">
        <v>1920</v>
      </c>
      <c r="E712" s="9" t="s">
        <v>1949</v>
      </c>
    </row>
    <row r="713" spans="1:5" x14ac:dyDescent="0.35">
      <c r="A713">
        <v>948</v>
      </c>
      <c r="B713" s="9" t="s">
        <v>1950</v>
      </c>
      <c r="C713" s="76">
        <v>2022</v>
      </c>
      <c r="D713" s="9" t="s">
        <v>1920</v>
      </c>
      <c r="E713" s="9" t="s">
        <v>1951</v>
      </c>
    </row>
    <row r="714" spans="1:5" x14ac:dyDescent="0.35">
      <c r="A714">
        <v>949</v>
      </c>
      <c r="B714" s="9" t="s">
        <v>1952</v>
      </c>
      <c r="C714" s="76">
        <v>2022</v>
      </c>
      <c r="D714" s="9" t="s">
        <v>1920</v>
      </c>
      <c r="E714" s="9" t="s">
        <v>1953</v>
      </c>
    </row>
    <row r="715" spans="1:5" x14ac:dyDescent="0.35">
      <c r="A715">
        <v>950</v>
      </c>
      <c r="B715" s="9" t="s">
        <v>1954</v>
      </c>
      <c r="C715" s="76">
        <v>2022</v>
      </c>
      <c r="D715" s="9" t="s">
        <v>1920</v>
      </c>
      <c r="E715" s="9" t="s">
        <v>1955</v>
      </c>
    </row>
    <row r="716" spans="1:5" x14ac:dyDescent="0.35">
      <c r="A716">
        <v>951</v>
      </c>
      <c r="B716" s="9" t="s">
        <v>1956</v>
      </c>
      <c r="C716" s="76">
        <v>2022</v>
      </c>
      <c r="D716" s="9" t="s">
        <v>1920</v>
      </c>
      <c r="E716" s="9" t="s">
        <v>1957</v>
      </c>
    </row>
    <row r="717" spans="1:5" x14ac:dyDescent="0.35">
      <c r="A717">
        <v>952</v>
      </c>
      <c r="B717" s="9" t="s">
        <v>1958</v>
      </c>
      <c r="C717" s="76">
        <v>2022</v>
      </c>
      <c r="D717" s="9" t="s">
        <v>1920</v>
      </c>
      <c r="E717" s="9" t="s">
        <v>1959</v>
      </c>
    </row>
    <row r="718" spans="1:5" x14ac:dyDescent="0.35">
      <c r="A718">
        <v>953</v>
      </c>
      <c r="B718" s="9" t="s">
        <v>1960</v>
      </c>
      <c r="C718" s="76">
        <v>2022</v>
      </c>
      <c r="D718" s="9" t="s">
        <v>1920</v>
      </c>
      <c r="E718" s="9" t="s">
        <v>1961</v>
      </c>
    </row>
    <row r="719" spans="1:5" x14ac:dyDescent="0.35">
      <c r="A719">
        <v>954</v>
      </c>
      <c r="B719" s="9" t="s">
        <v>1962</v>
      </c>
      <c r="C719" s="76">
        <v>2022</v>
      </c>
      <c r="D719" s="9" t="s">
        <v>1920</v>
      </c>
      <c r="E719" s="9" t="s">
        <v>2485</v>
      </c>
    </row>
    <row r="720" spans="1:5" x14ac:dyDescent="0.35">
      <c r="A720">
        <v>955</v>
      </c>
      <c r="B720" s="9" t="s">
        <v>1964</v>
      </c>
      <c r="C720" s="76">
        <v>2022</v>
      </c>
      <c r="D720" s="9" t="s">
        <v>1920</v>
      </c>
      <c r="E720" s="9" t="s">
        <v>1965</v>
      </c>
    </row>
    <row r="721" spans="1:5" x14ac:dyDescent="0.35">
      <c r="A721">
        <v>956</v>
      </c>
      <c r="B721" s="9" t="s">
        <v>1966</v>
      </c>
      <c r="C721" s="76">
        <v>2022</v>
      </c>
      <c r="D721" s="9" t="s">
        <v>1920</v>
      </c>
      <c r="E721" s="9" t="s">
        <v>2491</v>
      </c>
    </row>
    <row r="722" spans="1:5" x14ac:dyDescent="0.35">
      <c r="A722">
        <v>957</v>
      </c>
      <c r="B722" s="9" t="s">
        <v>1968</v>
      </c>
      <c r="C722" s="76">
        <v>2022</v>
      </c>
      <c r="D722" s="9" t="s">
        <v>1920</v>
      </c>
      <c r="E722" s="9" t="s">
        <v>1969</v>
      </c>
    </row>
    <row r="723" spans="1:5" x14ac:dyDescent="0.35">
      <c r="A723">
        <v>958</v>
      </c>
      <c r="B723" s="9" t="s">
        <v>1970</v>
      </c>
      <c r="C723" s="76">
        <v>2022</v>
      </c>
      <c r="D723" s="9" t="s">
        <v>1920</v>
      </c>
      <c r="E723" s="9" t="s">
        <v>1971</v>
      </c>
    </row>
    <row r="724" spans="1:5" x14ac:dyDescent="0.35">
      <c r="A724">
        <v>959</v>
      </c>
      <c r="B724" s="9" t="s">
        <v>1972</v>
      </c>
      <c r="C724" s="76">
        <v>2022</v>
      </c>
      <c r="D724" s="9" t="s">
        <v>1973</v>
      </c>
      <c r="E724" s="9" t="s">
        <v>1974</v>
      </c>
    </row>
    <row r="725" spans="1:5" x14ac:dyDescent="0.35">
      <c r="A725">
        <v>960</v>
      </c>
      <c r="B725" s="9" t="s">
        <v>1975</v>
      </c>
      <c r="C725" s="76">
        <v>2022</v>
      </c>
      <c r="D725" s="9" t="s">
        <v>1973</v>
      </c>
      <c r="E725" s="9" t="s">
        <v>1976</v>
      </c>
    </row>
    <row r="726" spans="1:5" x14ac:dyDescent="0.35">
      <c r="A726">
        <v>961</v>
      </c>
      <c r="B726" s="9" t="s">
        <v>1977</v>
      </c>
      <c r="C726" s="76">
        <v>2022</v>
      </c>
      <c r="D726" s="9" t="s">
        <v>1973</v>
      </c>
      <c r="E726" s="9" t="s">
        <v>1978</v>
      </c>
    </row>
    <row r="727" spans="1:5" x14ac:dyDescent="0.35">
      <c r="A727">
        <v>962</v>
      </c>
      <c r="B727" s="9" t="s">
        <v>1979</v>
      </c>
      <c r="C727" s="76">
        <v>2022</v>
      </c>
      <c r="D727" s="9" t="s">
        <v>1973</v>
      </c>
      <c r="E727" s="9" t="s">
        <v>1980</v>
      </c>
    </row>
    <row r="728" spans="1:5" x14ac:dyDescent="0.35">
      <c r="A728">
        <v>963</v>
      </c>
      <c r="B728" s="9" t="s">
        <v>1981</v>
      </c>
      <c r="C728" s="76">
        <v>2022</v>
      </c>
      <c r="D728" s="9" t="s">
        <v>1973</v>
      </c>
      <c r="E728" s="9" t="s">
        <v>1982</v>
      </c>
    </row>
    <row r="729" spans="1:5" x14ac:dyDescent="0.35">
      <c r="A729">
        <v>964</v>
      </c>
      <c r="B729" s="9" t="s">
        <v>1983</v>
      </c>
      <c r="C729" s="76">
        <v>2022</v>
      </c>
      <c r="D729" s="9" t="s">
        <v>1973</v>
      </c>
      <c r="E729" s="9" t="s">
        <v>2451</v>
      </c>
    </row>
    <row r="730" spans="1:5" x14ac:dyDescent="0.35">
      <c r="A730">
        <v>965</v>
      </c>
      <c r="B730" s="9" t="s">
        <v>1985</v>
      </c>
      <c r="C730" s="76">
        <v>2022</v>
      </c>
      <c r="D730" s="9" t="s">
        <v>1973</v>
      </c>
      <c r="E730" s="9" t="s">
        <v>1986</v>
      </c>
    </row>
    <row r="731" spans="1:5" x14ac:dyDescent="0.35">
      <c r="A731">
        <v>966</v>
      </c>
      <c r="B731" s="9" t="s">
        <v>1987</v>
      </c>
      <c r="C731" s="76">
        <v>2022</v>
      </c>
      <c r="D731" s="9" t="s">
        <v>1973</v>
      </c>
      <c r="E731" s="9" t="s">
        <v>1988</v>
      </c>
    </row>
    <row r="732" spans="1:5" x14ac:dyDescent="0.35">
      <c r="A732">
        <v>967</v>
      </c>
      <c r="B732" s="9" t="s">
        <v>1989</v>
      </c>
      <c r="C732" s="76">
        <v>2022</v>
      </c>
      <c r="D732" s="9" t="s">
        <v>1973</v>
      </c>
      <c r="E732" s="9" t="s">
        <v>1990</v>
      </c>
    </row>
    <row r="733" spans="1:5" x14ac:dyDescent="0.35">
      <c r="A733">
        <v>968</v>
      </c>
      <c r="B733" s="9" t="s">
        <v>1991</v>
      </c>
      <c r="C733" s="76">
        <v>2022</v>
      </c>
      <c r="D733" s="9" t="s">
        <v>1973</v>
      </c>
      <c r="E733" s="9" t="s">
        <v>1992</v>
      </c>
    </row>
    <row r="734" spans="1:5" x14ac:dyDescent="0.35">
      <c r="A734">
        <v>969</v>
      </c>
      <c r="B734" s="9" t="s">
        <v>1993</v>
      </c>
      <c r="C734" s="76">
        <v>2022</v>
      </c>
      <c r="D734" s="9" t="s">
        <v>1973</v>
      </c>
      <c r="E734" s="9" t="s">
        <v>1994</v>
      </c>
    </row>
    <row r="735" spans="1:5" x14ac:dyDescent="0.35">
      <c r="A735">
        <v>970</v>
      </c>
      <c r="B735" s="9" t="s">
        <v>1995</v>
      </c>
      <c r="C735" s="76">
        <v>2022</v>
      </c>
      <c r="D735" s="9" t="s">
        <v>1973</v>
      </c>
      <c r="E735" s="9" t="s">
        <v>1996</v>
      </c>
    </row>
    <row r="736" spans="1:5" x14ac:dyDescent="0.35">
      <c r="A736">
        <v>971</v>
      </c>
      <c r="B736" s="9" t="s">
        <v>1997</v>
      </c>
      <c r="C736" s="76">
        <v>2022</v>
      </c>
      <c r="D736" s="9" t="s">
        <v>1973</v>
      </c>
      <c r="E736" s="9" t="s">
        <v>1998</v>
      </c>
    </row>
    <row r="737" spans="1:5" x14ac:dyDescent="0.35">
      <c r="A737">
        <v>972</v>
      </c>
      <c r="B737" s="9" t="s">
        <v>1999</v>
      </c>
      <c r="C737" s="76">
        <v>2022</v>
      </c>
      <c r="D737" s="9" t="s">
        <v>1973</v>
      </c>
      <c r="E737" s="9" t="s">
        <v>2000</v>
      </c>
    </row>
    <row r="738" spans="1:5" x14ac:dyDescent="0.35">
      <c r="A738">
        <v>973</v>
      </c>
      <c r="B738" s="9" t="s">
        <v>2001</v>
      </c>
      <c r="C738" s="76">
        <v>2022</v>
      </c>
      <c r="D738" s="9" t="s">
        <v>1973</v>
      </c>
      <c r="E738" s="9" t="s">
        <v>2002</v>
      </c>
    </row>
    <row r="739" spans="1:5" x14ac:dyDescent="0.35">
      <c r="A739">
        <v>974</v>
      </c>
      <c r="B739" s="9" t="s">
        <v>2003</v>
      </c>
      <c r="C739" s="76">
        <v>2022</v>
      </c>
      <c r="D739" s="9" t="s">
        <v>1973</v>
      </c>
      <c r="E739" s="9" t="s">
        <v>2004</v>
      </c>
    </row>
    <row r="740" spans="1:5" x14ac:dyDescent="0.35">
      <c r="A740">
        <v>975</v>
      </c>
      <c r="B740" s="9" t="s">
        <v>2005</v>
      </c>
      <c r="C740" s="76">
        <v>2022</v>
      </c>
      <c r="D740" s="9" t="s">
        <v>1973</v>
      </c>
      <c r="E740" s="9" t="s">
        <v>2006</v>
      </c>
    </row>
    <row r="741" spans="1:5" x14ac:dyDescent="0.35">
      <c r="A741">
        <v>976</v>
      </c>
      <c r="B741" s="9" t="s">
        <v>2007</v>
      </c>
      <c r="C741" s="76">
        <v>2022</v>
      </c>
      <c r="D741" s="9" t="s">
        <v>1973</v>
      </c>
      <c r="E741" s="9" t="s">
        <v>2008</v>
      </c>
    </row>
    <row r="742" spans="1:5" x14ac:dyDescent="0.35">
      <c r="A742">
        <v>977</v>
      </c>
      <c r="B742" s="9" t="s">
        <v>2009</v>
      </c>
      <c r="C742" s="76">
        <v>2022</v>
      </c>
      <c r="D742" s="9" t="s">
        <v>1973</v>
      </c>
      <c r="E742" s="9" t="s">
        <v>2010</v>
      </c>
    </row>
    <row r="743" spans="1:5" x14ac:dyDescent="0.35">
      <c r="A743">
        <v>978</v>
      </c>
      <c r="B743" s="9" t="s">
        <v>2011</v>
      </c>
      <c r="C743" s="76">
        <v>2022</v>
      </c>
      <c r="D743" s="9" t="s">
        <v>1973</v>
      </c>
      <c r="E743" s="9" t="s">
        <v>2469</v>
      </c>
    </row>
    <row r="744" spans="1:5" x14ac:dyDescent="0.35">
      <c r="A744">
        <v>979</v>
      </c>
      <c r="B744" s="9" t="s">
        <v>2013</v>
      </c>
      <c r="C744" s="76">
        <v>2022</v>
      </c>
      <c r="D744" s="9" t="s">
        <v>1973</v>
      </c>
      <c r="E744" s="9" t="s">
        <v>2014</v>
      </c>
    </row>
    <row r="745" spans="1:5" x14ac:dyDescent="0.35">
      <c r="A745">
        <v>980</v>
      </c>
      <c r="B745" s="9" t="s">
        <v>2015</v>
      </c>
      <c r="C745" s="76">
        <v>2022</v>
      </c>
      <c r="D745" s="9" t="s">
        <v>1973</v>
      </c>
      <c r="E745" s="9" t="s">
        <v>2016</v>
      </c>
    </row>
    <row r="746" spans="1:5" x14ac:dyDescent="0.35">
      <c r="A746">
        <v>981</v>
      </c>
      <c r="B746" s="9" t="s">
        <v>2017</v>
      </c>
      <c r="C746" s="76">
        <v>2022</v>
      </c>
      <c r="D746" s="9" t="s">
        <v>1973</v>
      </c>
      <c r="E746" s="9" t="s">
        <v>2018</v>
      </c>
    </row>
    <row r="747" spans="1:5" x14ac:dyDescent="0.35">
      <c r="A747">
        <v>982</v>
      </c>
      <c r="B747" s="9" t="s">
        <v>2019</v>
      </c>
      <c r="C747" s="76">
        <v>2022</v>
      </c>
      <c r="D747" s="9" t="s">
        <v>1973</v>
      </c>
      <c r="E747" s="9" t="s">
        <v>2020</v>
      </c>
    </row>
    <row r="748" spans="1:5" x14ac:dyDescent="0.35">
      <c r="A748">
        <v>983</v>
      </c>
      <c r="B748" s="9" t="s">
        <v>2021</v>
      </c>
      <c r="C748" s="76">
        <v>2022</v>
      </c>
      <c r="D748" s="9" t="s">
        <v>1973</v>
      </c>
      <c r="E748" s="9" t="s">
        <v>2022</v>
      </c>
    </row>
    <row r="749" spans="1:5" x14ac:dyDescent="0.35">
      <c r="A749">
        <v>984</v>
      </c>
      <c r="B749" s="9" t="s">
        <v>2023</v>
      </c>
      <c r="C749" s="76">
        <v>2022</v>
      </c>
      <c r="D749" s="9" t="s">
        <v>1973</v>
      </c>
      <c r="E749" s="9" t="s">
        <v>2024</v>
      </c>
    </row>
    <row r="750" spans="1:5" x14ac:dyDescent="0.35">
      <c r="A750">
        <v>985</v>
      </c>
      <c r="B750" s="9" t="s">
        <v>2025</v>
      </c>
      <c r="C750" s="76">
        <v>2022</v>
      </c>
      <c r="D750" s="9" t="s">
        <v>1973</v>
      </c>
      <c r="E750" s="9" t="s">
        <v>2026</v>
      </c>
    </row>
    <row r="751" spans="1:5" x14ac:dyDescent="0.35">
      <c r="A751">
        <v>986</v>
      </c>
      <c r="B751" s="9" t="s">
        <v>2027</v>
      </c>
      <c r="C751" s="76">
        <v>2022</v>
      </c>
      <c r="D751" s="9" t="s">
        <v>1973</v>
      </c>
      <c r="E751" s="9" t="s">
        <v>2028</v>
      </c>
    </row>
    <row r="752" spans="1:5" x14ac:dyDescent="0.35">
      <c r="A752">
        <v>987</v>
      </c>
      <c r="B752" s="9" t="s">
        <v>2029</v>
      </c>
      <c r="C752" s="76">
        <v>2022</v>
      </c>
      <c r="D752" s="9" t="s">
        <v>1973</v>
      </c>
      <c r="E752" s="9" t="s">
        <v>2030</v>
      </c>
    </row>
    <row r="753" spans="1:5" x14ac:dyDescent="0.35">
      <c r="A753">
        <v>988</v>
      </c>
      <c r="B753" s="9" t="s">
        <v>2031</v>
      </c>
      <c r="C753" s="76">
        <v>2022</v>
      </c>
      <c r="D753" s="9" t="s">
        <v>1973</v>
      </c>
      <c r="E753" s="9" t="s">
        <v>2032</v>
      </c>
    </row>
    <row r="754" spans="1:5" x14ac:dyDescent="0.35">
      <c r="A754">
        <v>989</v>
      </c>
      <c r="B754" s="9" t="s">
        <v>2033</v>
      </c>
      <c r="C754" s="76">
        <v>2022</v>
      </c>
      <c r="D754" s="9" t="s">
        <v>1973</v>
      </c>
      <c r="E754" s="9" t="s">
        <v>2034</v>
      </c>
    </row>
    <row r="755" spans="1:5" x14ac:dyDescent="0.35">
      <c r="A755">
        <v>990</v>
      </c>
      <c r="B755" s="9" t="s">
        <v>2035</v>
      </c>
      <c r="C755" s="76">
        <v>2022</v>
      </c>
      <c r="D755" s="9" t="s">
        <v>1973</v>
      </c>
      <c r="E755" s="9" t="s">
        <v>2036</v>
      </c>
    </row>
    <row r="756" spans="1:5" x14ac:dyDescent="0.35">
      <c r="A756">
        <v>991</v>
      </c>
      <c r="B756" s="9" t="s">
        <v>2037</v>
      </c>
      <c r="C756" s="76">
        <v>2022</v>
      </c>
      <c r="D756" s="9" t="s">
        <v>1973</v>
      </c>
      <c r="E756" s="9" t="s">
        <v>2038</v>
      </c>
    </row>
    <row r="757" spans="1:5" x14ac:dyDescent="0.35">
      <c r="A757">
        <v>992</v>
      </c>
      <c r="B757" s="9" t="s">
        <v>2039</v>
      </c>
      <c r="C757" s="76">
        <v>2022</v>
      </c>
      <c r="D757" s="9" t="s">
        <v>1973</v>
      </c>
      <c r="E757" s="9" t="s">
        <v>2040</v>
      </c>
    </row>
    <row r="758" spans="1:5" x14ac:dyDescent="0.35">
      <c r="A758">
        <v>993</v>
      </c>
      <c r="B758" s="9" t="s">
        <v>2041</v>
      </c>
      <c r="C758" s="76">
        <v>2022</v>
      </c>
      <c r="D758" s="9" t="s">
        <v>1973</v>
      </c>
      <c r="E758" s="9" t="s">
        <v>2042</v>
      </c>
    </row>
    <row r="759" spans="1:5" x14ac:dyDescent="0.35">
      <c r="A759">
        <v>994</v>
      </c>
      <c r="B759" s="9" t="s">
        <v>2043</v>
      </c>
      <c r="C759" s="76">
        <v>2022</v>
      </c>
      <c r="D759" s="9" t="s">
        <v>1973</v>
      </c>
      <c r="E759" s="9" t="s">
        <v>2044</v>
      </c>
    </row>
    <row r="760" spans="1:5" x14ac:dyDescent="0.35">
      <c r="A760">
        <v>995</v>
      </c>
      <c r="B760" s="9" t="s">
        <v>2045</v>
      </c>
      <c r="C760" s="76">
        <v>2022</v>
      </c>
      <c r="D760" s="9" t="s">
        <v>1973</v>
      </c>
      <c r="E760" s="9" t="s">
        <v>2046</v>
      </c>
    </row>
    <row r="761" spans="1:5" x14ac:dyDescent="0.35">
      <c r="A761">
        <v>996</v>
      </c>
      <c r="B761" s="9" t="s">
        <v>2047</v>
      </c>
      <c r="C761" s="76">
        <v>2022</v>
      </c>
      <c r="D761" s="9" t="s">
        <v>1973</v>
      </c>
      <c r="E761" s="9" t="s">
        <v>2048</v>
      </c>
    </row>
    <row r="762" spans="1:5" x14ac:dyDescent="0.35">
      <c r="A762">
        <v>997</v>
      </c>
      <c r="B762" s="9" t="s">
        <v>2049</v>
      </c>
      <c r="C762" s="76">
        <v>2022</v>
      </c>
      <c r="D762" s="9" t="s">
        <v>1973</v>
      </c>
      <c r="E762" s="9" t="s">
        <v>2050</v>
      </c>
    </row>
    <row r="763" spans="1:5" x14ac:dyDescent="0.35">
      <c r="A763">
        <v>998</v>
      </c>
      <c r="B763" s="9" t="s">
        <v>2051</v>
      </c>
      <c r="C763" s="76">
        <v>2022</v>
      </c>
      <c r="D763" s="9" t="s">
        <v>1973</v>
      </c>
      <c r="E763" s="9" t="s">
        <v>2052</v>
      </c>
    </row>
    <row r="764" spans="1:5" x14ac:dyDescent="0.35">
      <c r="A764">
        <v>999</v>
      </c>
      <c r="B764" s="9" t="s">
        <v>2053</v>
      </c>
      <c r="C764" s="76">
        <v>2022</v>
      </c>
      <c r="D764" s="9" t="s">
        <v>1973</v>
      </c>
      <c r="E764" s="9" t="s">
        <v>2505</v>
      </c>
    </row>
    <row r="765" spans="1:5" x14ac:dyDescent="0.35">
      <c r="A765">
        <v>1000</v>
      </c>
      <c r="B765" s="9" t="s">
        <v>2055</v>
      </c>
      <c r="C765" s="76">
        <v>2022</v>
      </c>
      <c r="D765" s="9" t="s">
        <v>1973</v>
      </c>
      <c r="E765" s="9" t="s">
        <v>2056</v>
      </c>
    </row>
    <row r="766" spans="1:5" x14ac:dyDescent="0.35">
      <c r="A766">
        <v>1001</v>
      </c>
      <c r="B766" s="9" t="s">
        <v>2057</v>
      </c>
      <c r="C766" s="76">
        <v>2022</v>
      </c>
      <c r="D766" s="9" t="s">
        <v>1973</v>
      </c>
      <c r="E766" s="9" t="s">
        <v>2501</v>
      </c>
    </row>
    <row r="767" spans="1:5" x14ac:dyDescent="0.35">
      <c r="A767">
        <v>1002</v>
      </c>
      <c r="B767" s="9" t="s">
        <v>2059</v>
      </c>
      <c r="C767" s="76">
        <v>2022</v>
      </c>
      <c r="D767" s="9" t="s">
        <v>1973</v>
      </c>
      <c r="E767" s="9" t="s">
        <v>2060</v>
      </c>
    </row>
    <row r="768" spans="1:5" x14ac:dyDescent="0.35">
      <c r="A768">
        <v>1003</v>
      </c>
      <c r="B768" s="9" t="s">
        <v>2061</v>
      </c>
      <c r="C768" s="76">
        <v>2022</v>
      </c>
      <c r="D768" s="9" t="s">
        <v>1973</v>
      </c>
      <c r="E768" s="9" t="s">
        <v>2062</v>
      </c>
    </row>
    <row r="769" spans="1:5" x14ac:dyDescent="0.35">
      <c r="A769">
        <v>1004</v>
      </c>
      <c r="B769" s="9" t="s">
        <v>2063</v>
      </c>
      <c r="C769" s="76">
        <v>2022</v>
      </c>
      <c r="D769" s="9" t="s">
        <v>1973</v>
      </c>
      <c r="E769" s="9" t="s">
        <v>2064</v>
      </c>
    </row>
    <row r="770" spans="1:5" x14ac:dyDescent="0.35">
      <c r="A770">
        <v>1005</v>
      </c>
      <c r="B770" s="9" t="s">
        <v>2065</v>
      </c>
      <c r="C770" s="76">
        <v>2022</v>
      </c>
      <c r="D770" s="9" t="s">
        <v>1973</v>
      </c>
      <c r="E770" s="9" t="s">
        <v>2506</v>
      </c>
    </row>
    <row r="771" spans="1:5" x14ac:dyDescent="0.35">
      <c r="A771">
        <v>1006</v>
      </c>
      <c r="B771" s="9" t="s">
        <v>2067</v>
      </c>
      <c r="C771" s="76">
        <v>2022</v>
      </c>
      <c r="D771" s="9" t="s">
        <v>2068</v>
      </c>
      <c r="E771" s="9" t="s">
        <v>2069</v>
      </c>
    </row>
    <row r="772" spans="1:5" x14ac:dyDescent="0.35">
      <c r="A772">
        <v>1007</v>
      </c>
      <c r="B772" s="9" t="s">
        <v>2070</v>
      </c>
      <c r="C772" s="76">
        <v>2022</v>
      </c>
      <c r="D772" s="9" t="s">
        <v>2068</v>
      </c>
      <c r="E772" s="9" t="s">
        <v>2071</v>
      </c>
    </row>
    <row r="773" spans="1:5" x14ac:dyDescent="0.35">
      <c r="A773">
        <v>1008</v>
      </c>
      <c r="B773" s="9" t="s">
        <v>2072</v>
      </c>
      <c r="C773" s="76">
        <v>2022</v>
      </c>
      <c r="D773" s="9" t="s">
        <v>2068</v>
      </c>
      <c r="E773" s="9" t="s">
        <v>2073</v>
      </c>
    </row>
    <row r="774" spans="1:5" x14ac:dyDescent="0.35">
      <c r="A774">
        <v>1009</v>
      </c>
      <c r="B774" s="9" t="s">
        <v>2074</v>
      </c>
      <c r="C774" s="76">
        <v>2022</v>
      </c>
      <c r="D774" s="9" t="s">
        <v>2068</v>
      </c>
      <c r="E774" s="9" t="s">
        <v>2075</v>
      </c>
    </row>
    <row r="775" spans="1:5" x14ac:dyDescent="0.35">
      <c r="A775">
        <v>1010</v>
      </c>
      <c r="B775" s="9" t="s">
        <v>2076</v>
      </c>
      <c r="C775" s="76">
        <v>2022</v>
      </c>
      <c r="D775" s="9" t="s">
        <v>2068</v>
      </c>
      <c r="E775" s="9" t="s">
        <v>2440</v>
      </c>
    </row>
    <row r="776" spans="1:5" x14ac:dyDescent="0.35">
      <c r="A776">
        <v>1011</v>
      </c>
      <c r="B776" s="9" t="s">
        <v>2078</v>
      </c>
      <c r="C776" s="76">
        <v>2022</v>
      </c>
      <c r="D776" s="9" t="s">
        <v>2068</v>
      </c>
      <c r="E776" s="9" t="s">
        <v>2445</v>
      </c>
    </row>
    <row r="777" spans="1:5" x14ac:dyDescent="0.35">
      <c r="A777">
        <v>1012</v>
      </c>
      <c r="B777" s="9" t="s">
        <v>2080</v>
      </c>
      <c r="C777" s="76">
        <v>2022</v>
      </c>
      <c r="D777" s="9" t="s">
        <v>2068</v>
      </c>
      <c r="E777" s="9" t="s">
        <v>2081</v>
      </c>
    </row>
    <row r="778" spans="1:5" x14ac:dyDescent="0.35">
      <c r="A778">
        <v>1013</v>
      </c>
      <c r="B778" s="9" t="s">
        <v>2082</v>
      </c>
      <c r="C778" s="76">
        <v>2022</v>
      </c>
      <c r="D778" s="9" t="s">
        <v>2068</v>
      </c>
      <c r="E778" s="9" t="s">
        <v>2083</v>
      </c>
    </row>
    <row r="779" spans="1:5" x14ac:dyDescent="0.35">
      <c r="A779">
        <v>1014</v>
      </c>
      <c r="B779" s="9" t="s">
        <v>2084</v>
      </c>
      <c r="C779" s="76">
        <v>2022</v>
      </c>
      <c r="D779" s="9" t="s">
        <v>2068</v>
      </c>
      <c r="E779" s="9" t="s">
        <v>2085</v>
      </c>
    </row>
    <row r="780" spans="1:5" x14ac:dyDescent="0.35">
      <c r="A780">
        <v>1015</v>
      </c>
      <c r="B780" s="9" t="s">
        <v>2086</v>
      </c>
      <c r="C780" s="76">
        <v>2022</v>
      </c>
      <c r="D780" s="9" t="s">
        <v>2068</v>
      </c>
      <c r="E780" s="9" t="s">
        <v>2087</v>
      </c>
    </row>
    <row r="781" spans="1:5" x14ac:dyDescent="0.35">
      <c r="A781">
        <v>1016</v>
      </c>
      <c r="B781" s="9" t="s">
        <v>2088</v>
      </c>
      <c r="C781" s="76">
        <v>2022</v>
      </c>
      <c r="D781" s="9" t="s">
        <v>2068</v>
      </c>
      <c r="E781" s="9" t="s">
        <v>2089</v>
      </c>
    </row>
    <row r="782" spans="1:5" x14ac:dyDescent="0.35">
      <c r="A782">
        <v>1017</v>
      </c>
      <c r="B782" s="9" t="s">
        <v>2090</v>
      </c>
      <c r="C782" s="76">
        <v>2022</v>
      </c>
      <c r="D782" s="9" t="s">
        <v>2068</v>
      </c>
      <c r="E782" s="9" t="s">
        <v>2442</v>
      </c>
    </row>
    <row r="783" spans="1:5" x14ac:dyDescent="0.35">
      <c r="A783">
        <v>1018</v>
      </c>
      <c r="B783" s="9" t="s">
        <v>2092</v>
      </c>
      <c r="C783" s="76">
        <v>2022</v>
      </c>
      <c r="D783" s="9" t="s">
        <v>2068</v>
      </c>
      <c r="E783" s="9" t="s">
        <v>2093</v>
      </c>
    </row>
    <row r="784" spans="1:5" x14ac:dyDescent="0.35">
      <c r="A784">
        <v>1019</v>
      </c>
      <c r="B784" s="9" t="s">
        <v>2094</v>
      </c>
      <c r="C784" s="76">
        <v>2022</v>
      </c>
      <c r="D784" s="9" t="s">
        <v>2068</v>
      </c>
      <c r="E784" s="9" t="s">
        <v>2095</v>
      </c>
    </row>
    <row r="785" spans="1:5" x14ac:dyDescent="0.35">
      <c r="A785">
        <v>1020</v>
      </c>
      <c r="B785" s="9" t="s">
        <v>2096</v>
      </c>
      <c r="C785" s="76">
        <v>2022</v>
      </c>
      <c r="D785" s="9" t="s">
        <v>2068</v>
      </c>
      <c r="E785" s="9" t="s">
        <v>2097</v>
      </c>
    </row>
    <row r="786" spans="1:5" x14ac:dyDescent="0.35">
      <c r="A786">
        <v>1021</v>
      </c>
      <c r="B786" s="9" t="s">
        <v>2098</v>
      </c>
      <c r="C786" s="76">
        <v>2022</v>
      </c>
      <c r="D786" s="9" t="s">
        <v>2068</v>
      </c>
      <c r="E786" s="9" t="s">
        <v>2099</v>
      </c>
    </row>
    <row r="787" spans="1:5" x14ac:dyDescent="0.35">
      <c r="A787">
        <v>1022</v>
      </c>
      <c r="B787" s="9" t="s">
        <v>2100</v>
      </c>
      <c r="C787" s="76">
        <v>2022</v>
      </c>
      <c r="D787" s="9" t="s">
        <v>2068</v>
      </c>
      <c r="E787" s="9" t="s">
        <v>2101</v>
      </c>
    </row>
    <row r="788" spans="1:5" x14ac:dyDescent="0.35">
      <c r="A788">
        <v>1023</v>
      </c>
      <c r="B788" s="9" t="s">
        <v>2102</v>
      </c>
      <c r="C788" s="76">
        <v>2022</v>
      </c>
      <c r="D788" s="9" t="s">
        <v>2068</v>
      </c>
      <c r="E788" s="9" t="s">
        <v>2103</v>
      </c>
    </row>
    <row r="789" spans="1:5" x14ac:dyDescent="0.35">
      <c r="A789">
        <v>1024</v>
      </c>
      <c r="B789" s="9" t="s">
        <v>2104</v>
      </c>
      <c r="C789" s="76">
        <v>2022</v>
      </c>
      <c r="D789" s="9" t="s">
        <v>2068</v>
      </c>
      <c r="E789" s="9" t="s">
        <v>2105</v>
      </c>
    </row>
    <row r="790" spans="1:5" x14ac:dyDescent="0.35">
      <c r="A790">
        <v>1025</v>
      </c>
      <c r="B790" s="9" t="s">
        <v>2106</v>
      </c>
      <c r="C790" s="76">
        <v>2022</v>
      </c>
      <c r="D790" s="9" t="s">
        <v>2068</v>
      </c>
      <c r="E790" s="9" t="s">
        <v>2107</v>
      </c>
    </row>
    <row r="791" spans="1:5" x14ac:dyDescent="0.35">
      <c r="A791">
        <v>1026</v>
      </c>
      <c r="B791" s="9" t="s">
        <v>2108</v>
      </c>
      <c r="C791" s="76">
        <v>2022</v>
      </c>
      <c r="D791" s="9" t="s">
        <v>2068</v>
      </c>
      <c r="E791" s="9" t="s">
        <v>2109</v>
      </c>
    </row>
    <row r="792" spans="1:5" x14ac:dyDescent="0.35">
      <c r="A792">
        <v>1027</v>
      </c>
      <c r="B792" s="9" t="s">
        <v>2110</v>
      </c>
      <c r="C792" s="76">
        <v>2022</v>
      </c>
      <c r="D792" s="9" t="s">
        <v>2068</v>
      </c>
      <c r="E792" s="9" t="s">
        <v>2111</v>
      </c>
    </row>
    <row r="793" spans="1:5" x14ac:dyDescent="0.35">
      <c r="A793">
        <v>1028</v>
      </c>
      <c r="B793" s="9" t="s">
        <v>2112</v>
      </c>
      <c r="C793" s="76">
        <v>2022</v>
      </c>
      <c r="D793" s="9" t="s">
        <v>2068</v>
      </c>
      <c r="E793" s="9" t="s">
        <v>2113</v>
      </c>
    </row>
    <row r="794" spans="1:5" x14ac:dyDescent="0.35">
      <c r="A794">
        <v>1029</v>
      </c>
      <c r="B794" s="9" t="s">
        <v>2114</v>
      </c>
      <c r="C794" s="76">
        <v>2022</v>
      </c>
      <c r="D794" s="9" t="s">
        <v>2068</v>
      </c>
      <c r="E794" s="9" t="s">
        <v>2492</v>
      </c>
    </row>
    <row r="795" spans="1:5" x14ac:dyDescent="0.35">
      <c r="A795">
        <v>1030</v>
      </c>
      <c r="B795" s="9" t="s">
        <v>2116</v>
      </c>
      <c r="C795" s="76">
        <v>2022</v>
      </c>
      <c r="D795" s="9" t="s">
        <v>2068</v>
      </c>
      <c r="E795" s="9" t="s">
        <v>2494</v>
      </c>
    </row>
    <row r="796" spans="1:5" x14ac:dyDescent="0.35">
      <c r="A796">
        <v>1031</v>
      </c>
      <c r="B796" s="9" t="s">
        <v>2118</v>
      </c>
      <c r="C796" s="76">
        <v>2022</v>
      </c>
      <c r="D796" s="9" t="s">
        <v>2068</v>
      </c>
      <c r="E796" s="9" t="s">
        <v>2119</v>
      </c>
    </row>
    <row r="797" spans="1:5" x14ac:dyDescent="0.35">
      <c r="A797">
        <v>1032</v>
      </c>
      <c r="B797" s="9" t="s">
        <v>2120</v>
      </c>
      <c r="C797" s="76">
        <v>2022</v>
      </c>
      <c r="D797" s="9" t="s">
        <v>2068</v>
      </c>
      <c r="E797" s="9" t="s">
        <v>2121</v>
      </c>
    </row>
    <row r="798" spans="1:5" x14ac:dyDescent="0.35">
      <c r="A798">
        <v>1033</v>
      </c>
      <c r="B798" s="9" t="s">
        <v>2122</v>
      </c>
      <c r="C798" s="76">
        <v>2022</v>
      </c>
      <c r="D798" s="9" t="s">
        <v>2068</v>
      </c>
      <c r="E798" s="9" t="s">
        <v>2123</v>
      </c>
    </row>
    <row r="799" spans="1:5" x14ac:dyDescent="0.35">
      <c r="A799">
        <v>1034</v>
      </c>
      <c r="B799" s="9" t="s">
        <v>2124</v>
      </c>
      <c r="C799" s="76">
        <v>2022</v>
      </c>
      <c r="D799" s="9" t="s">
        <v>2068</v>
      </c>
      <c r="E799" s="9" t="s">
        <v>2490</v>
      </c>
    </row>
    <row r="800" spans="1:5" x14ac:dyDescent="0.35">
      <c r="A800">
        <v>1035</v>
      </c>
      <c r="B800" s="9" t="s">
        <v>2126</v>
      </c>
      <c r="C800" s="76">
        <v>2022</v>
      </c>
      <c r="D800" s="9" t="s">
        <v>2068</v>
      </c>
      <c r="E800" s="9" t="s">
        <v>2127</v>
      </c>
    </row>
    <row r="801" spans="1:5" x14ac:dyDescent="0.35">
      <c r="A801">
        <v>1036</v>
      </c>
      <c r="B801" s="9" t="s">
        <v>2128</v>
      </c>
      <c r="C801" s="76">
        <v>2022</v>
      </c>
      <c r="D801" s="9" t="s">
        <v>2068</v>
      </c>
      <c r="E801" s="9" t="s">
        <v>2129</v>
      </c>
    </row>
    <row r="802" spans="1:5" x14ac:dyDescent="0.35">
      <c r="A802">
        <v>1037</v>
      </c>
      <c r="B802" s="9" t="s">
        <v>2130</v>
      </c>
      <c r="C802" s="76">
        <v>2022</v>
      </c>
      <c r="D802" s="9" t="s">
        <v>2068</v>
      </c>
      <c r="E802" s="9" t="s">
        <v>2485</v>
      </c>
    </row>
    <row r="803" spans="1:5" x14ac:dyDescent="0.35">
      <c r="A803">
        <v>1038</v>
      </c>
      <c r="B803" s="9" t="s">
        <v>2132</v>
      </c>
      <c r="C803" s="76">
        <v>2022</v>
      </c>
      <c r="D803" s="9" t="s">
        <v>2068</v>
      </c>
      <c r="E803" s="9" t="s">
        <v>2133</v>
      </c>
    </row>
    <row r="804" spans="1:5" x14ac:dyDescent="0.35">
      <c r="A804">
        <v>1039</v>
      </c>
      <c r="B804" s="9" t="s">
        <v>2134</v>
      </c>
      <c r="C804" s="76">
        <v>2022</v>
      </c>
      <c r="D804" s="9" t="s">
        <v>2068</v>
      </c>
      <c r="E804" s="9" t="s">
        <v>2135</v>
      </c>
    </row>
    <row r="805" spans="1:5" x14ac:dyDescent="0.35">
      <c r="A805">
        <v>1040</v>
      </c>
      <c r="B805" s="9" t="s">
        <v>2136</v>
      </c>
      <c r="C805" s="76">
        <v>2022</v>
      </c>
      <c r="D805" s="9" t="s">
        <v>2068</v>
      </c>
      <c r="E805" s="9" t="s">
        <v>2137</v>
      </c>
    </row>
    <row r="806" spans="1:5" x14ac:dyDescent="0.35">
      <c r="A806">
        <v>1041</v>
      </c>
      <c r="B806" s="9" t="s">
        <v>2138</v>
      </c>
      <c r="C806" s="76">
        <v>2022</v>
      </c>
      <c r="D806" s="9" t="s">
        <v>2068</v>
      </c>
      <c r="E806" s="9" t="s">
        <v>2139</v>
      </c>
    </row>
    <row r="807" spans="1:5" x14ac:dyDescent="0.35">
      <c r="A807">
        <v>1042</v>
      </c>
      <c r="B807" s="9" t="s">
        <v>2140</v>
      </c>
      <c r="C807" s="76">
        <v>2022</v>
      </c>
      <c r="D807" s="9" t="s">
        <v>2068</v>
      </c>
      <c r="E807" s="9" t="s">
        <v>2141</v>
      </c>
    </row>
    <row r="808" spans="1:5" x14ac:dyDescent="0.35">
      <c r="A808">
        <v>1043</v>
      </c>
      <c r="B808" s="9" t="s">
        <v>2142</v>
      </c>
      <c r="C808" s="76">
        <v>2022</v>
      </c>
      <c r="D808" s="9" t="s">
        <v>2068</v>
      </c>
      <c r="E808" s="9" t="s">
        <v>2143</v>
      </c>
    </row>
    <row r="809" spans="1:5" x14ac:dyDescent="0.35">
      <c r="A809">
        <v>1044</v>
      </c>
      <c r="B809" s="9" t="s">
        <v>2144</v>
      </c>
      <c r="C809" s="76">
        <v>2022</v>
      </c>
      <c r="D809" s="9" t="s">
        <v>2068</v>
      </c>
      <c r="E809" s="9" t="s">
        <v>2145</v>
      </c>
    </row>
    <row r="810" spans="1:5" x14ac:dyDescent="0.35">
      <c r="A810">
        <v>1045</v>
      </c>
      <c r="B810" s="9" t="s">
        <v>2146</v>
      </c>
      <c r="C810" s="76">
        <v>2022</v>
      </c>
      <c r="D810" s="9" t="s">
        <v>2068</v>
      </c>
      <c r="E810" s="9" t="s">
        <v>2147</v>
      </c>
    </row>
    <row r="811" spans="1:5" x14ac:dyDescent="0.35">
      <c r="A811">
        <v>1046</v>
      </c>
      <c r="B811" s="9" t="s">
        <v>2148</v>
      </c>
      <c r="C811" s="76">
        <v>2022</v>
      </c>
      <c r="D811" s="9" t="s">
        <v>2068</v>
      </c>
      <c r="E811" s="9" t="s">
        <v>2149</v>
      </c>
    </row>
    <row r="812" spans="1:5" x14ac:dyDescent="0.35">
      <c r="A812">
        <v>1047</v>
      </c>
      <c r="B812" s="9" t="s">
        <v>2150</v>
      </c>
      <c r="C812" s="76">
        <v>2022</v>
      </c>
      <c r="D812" s="9" t="s">
        <v>2068</v>
      </c>
      <c r="E812" s="9" t="s">
        <v>2151</v>
      </c>
    </row>
    <row r="813" spans="1:5" x14ac:dyDescent="0.35">
      <c r="A813">
        <v>1048</v>
      </c>
      <c r="B813" s="9" t="s">
        <v>2152</v>
      </c>
      <c r="C813" s="76">
        <v>2022</v>
      </c>
      <c r="D813" s="9" t="s">
        <v>2153</v>
      </c>
      <c r="E813" s="9" t="s">
        <v>2153</v>
      </c>
    </row>
    <row r="814" spans="1:5" x14ac:dyDescent="0.35">
      <c r="A814">
        <v>1049</v>
      </c>
      <c r="B814" s="9" t="s">
        <v>2154</v>
      </c>
      <c r="C814" s="76">
        <v>2022</v>
      </c>
      <c r="D814" s="9" t="s">
        <v>2153</v>
      </c>
      <c r="E814" s="9" t="s">
        <v>2155</v>
      </c>
    </row>
    <row r="815" spans="1:5" x14ac:dyDescent="0.35">
      <c r="A815">
        <v>1050</v>
      </c>
      <c r="B815" s="9" t="s">
        <v>2156</v>
      </c>
      <c r="C815" s="76">
        <v>2022</v>
      </c>
      <c r="D815" s="9" t="s">
        <v>2153</v>
      </c>
      <c r="E815" s="9" t="s">
        <v>2157</v>
      </c>
    </row>
    <row r="816" spans="1:5" x14ac:dyDescent="0.35">
      <c r="A816">
        <v>1051</v>
      </c>
      <c r="B816" s="9" t="s">
        <v>2158</v>
      </c>
      <c r="C816" s="76">
        <v>2022</v>
      </c>
      <c r="D816" s="9" t="s">
        <v>2153</v>
      </c>
      <c r="E816" s="9" t="s">
        <v>2159</v>
      </c>
    </row>
    <row r="817" spans="1:5" x14ac:dyDescent="0.35">
      <c r="A817">
        <v>1052</v>
      </c>
      <c r="B817" s="9" t="s">
        <v>2160</v>
      </c>
      <c r="C817" s="76">
        <v>2022</v>
      </c>
      <c r="D817" s="9" t="s">
        <v>2153</v>
      </c>
      <c r="E817" s="9" t="s">
        <v>2161</v>
      </c>
    </row>
    <row r="818" spans="1:5" x14ac:dyDescent="0.35">
      <c r="A818">
        <v>1053</v>
      </c>
      <c r="B818" s="9" t="s">
        <v>2162</v>
      </c>
      <c r="C818" s="76">
        <v>2022</v>
      </c>
      <c r="D818" s="9" t="s">
        <v>2153</v>
      </c>
      <c r="E818" s="9" t="s">
        <v>2163</v>
      </c>
    </row>
    <row r="819" spans="1:5" x14ac:dyDescent="0.35">
      <c r="A819">
        <v>1054</v>
      </c>
      <c r="B819" s="9" t="s">
        <v>2164</v>
      </c>
      <c r="C819" s="76">
        <v>2022</v>
      </c>
      <c r="D819" s="9" t="s">
        <v>2153</v>
      </c>
      <c r="E819" s="9" t="s">
        <v>2165</v>
      </c>
    </row>
    <row r="820" spans="1:5" x14ac:dyDescent="0.35">
      <c r="A820">
        <v>1055</v>
      </c>
      <c r="B820" s="9" t="s">
        <v>2166</v>
      </c>
      <c r="C820" s="76">
        <v>2022</v>
      </c>
      <c r="D820" s="9" t="s">
        <v>2167</v>
      </c>
      <c r="E820" s="9" t="s">
        <v>2168</v>
      </c>
    </row>
    <row r="821" spans="1:5" x14ac:dyDescent="0.35">
      <c r="A821">
        <v>1056</v>
      </c>
      <c r="B821" s="9" t="s">
        <v>2169</v>
      </c>
      <c r="C821" s="76">
        <v>2022</v>
      </c>
      <c r="D821" s="9" t="s">
        <v>2167</v>
      </c>
      <c r="E821" s="9" t="s">
        <v>2170</v>
      </c>
    </row>
    <row r="822" spans="1:5" x14ac:dyDescent="0.35">
      <c r="A822">
        <v>1057</v>
      </c>
      <c r="B822" s="9" t="s">
        <v>2171</v>
      </c>
      <c r="C822" s="76">
        <v>2022</v>
      </c>
      <c r="D822" s="9" t="s">
        <v>2167</v>
      </c>
      <c r="E822" s="9" t="s">
        <v>2172</v>
      </c>
    </row>
    <row r="823" spans="1:5" x14ac:dyDescent="0.35">
      <c r="A823">
        <v>1058</v>
      </c>
      <c r="B823" s="9" t="s">
        <v>2173</v>
      </c>
      <c r="C823" s="76">
        <v>2022</v>
      </c>
      <c r="D823" s="9" t="s">
        <v>2167</v>
      </c>
      <c r="E823" s="9" t="s">
        <v>2174</v>
      </c>
    </row>
    <row r="824" spans="1:5" x14ac:dyDescent="0.35">
      <c r="A824">
        <v>1059</v>
      </c>
      <c r="B824" s="9" t="s">
        <v>2175</v>
      </c>
      <c r="C824" s="76">
        <v>2022</v>
      </c>
      <c r="D824" s="9" t="s">
        <v>2167</v>
      </c>
      <c r="E824" s="9" t="s">
        <v>2176</v>
      </c>
    </row>
    <row r="825" spans="1:5" x14ac:dyDescent="0.35">
      <c r="A825">
        <v>1060</v>
      </c>
      <c r="B825" s="9" t="s">
        <v>2177</v>
      </c>
      <c r="C825" s="76">
        <v>2022</v>
      </c>
      <c r="D825" s="9" t="s">
        <v>2167</v>
      </c>
      <c r="E825" s="9" t="s">
        <v>2178</v>
      </c>
    </row>
    <row r="826" spans="1:5" x14ac:dyDescent="0.35">
      <c r="A826">
        <v>1061</v>
      </c>
      <c r="B826" s="9" t="s">
        <v>2179</v>
      </c>
      <c r="C826" s="76">
        <v>2022</v>
      </c>
      <c r="D826" s="9" t="s">
        <v>2167</v>
      </c>
      <c r="E826" s="9" t="s">
        <v>2180</v>
      </c>
    </row>
    <row r="827" spans="1:5" x14ac:dyDescent="0.35">
      <c r="A827">
        <v>1062</v>
      </c>
      <c r="B827" s="9" t="s">
        <v>2181</v>
      </c>
      <c r="C827" s="76">
        <v>2022</v>
      </c>
      <c r="D827" s="9" t="s">
        <v>2167</v>
      </c>
      <c r="E827" s="9" t="s">
        <v>2182</v>
      </c>
    </row>
    <row r="828" spans="1:5" x14ac:dyDescent="0.35">
      <c r="A828">
        <v>1063</v>
      </c>
      <c r="B828" s="9" t="s">
        <v>2183</v>
      </c>
      <c r="C828" s="76">
        <v>2022</v>
      </c>
      <c r="D828" s="9" t="s">
        <v>2167</v>
      </c>
      <c r="E828" s="9" t="s">
        <v>2184</v>
      </c>
    </row>
    <row r="829" spans="1:5" x14ac:dyDescent="0.35">
      <c r="A829">
        <v>1064</v>
      </c>
      <c r="B829" s="9" t="s">
        <v>2185</v>
      </c>
      <c r="C829" s="76">
        <v>2022</v>
      </c>
      <c r="D829" s="9" t="s">
        <v>2167</v>
      </c>
      <c r="E829" s="9" t="s">
        <v>2186</v>
      </c>
    </row>
    <row r="830" spans="1:5" x14ac:dyDescent="0.35">
      <c r="A830">
        <v>1065</v>
      </c>
      <c r="B830" s="9" t="s">
        <v>2187</v>
      </c>
      <c r="C830" s="76">
        <v>2022</v>
      </c>
      <c r="D830" s="9" t="s">
        <v>2167</v>
      </c>
      <c r="E830" s="9" t="s">
        <v>2188</v>
      </c>
    </row>
    <row r="831" spans="1:5" x14ac:dyDescent="0.35">
      <c r="A831">
        <v>1066</v>
      </c>
      <c r="B831" s="9" t="s">
        <v>2189</v>
      </c>
      <c r="C831" s="76">
        <v>2022</v>
      </c>
      <c r="D831" s="9" t="s">
        <v>2167</v>
      </c>
      <c r="E831" s="9" t="s">
        <v>2190</v>
      </c>
    </row>
    <row r="832" spans="1:5" x14ac:dyDescent="0.35">
      <c r="A832">
        <v>1067</v>
      </c>
      <c r="B832" s="9" t="s">
        <v>2191</v>
      </c>
      <c r="C832" s="76">
        <v>2022</v>
      </c>
      <c r="D832" s="9" t="s">
        <v>2167</v>
      </c>
      <c r="E832" s="9" t="s">
        <v>2468</v>
      </c>
    </row>
    <row r="833" spans="1:5" x14ac:dyDescent="0.35">
      <c r="A833">
        <v>1068</v>
      </c>
      <c r="B833" s="9" t="s">
        <v>2193</v>
      </c>
      <c r="C833" s="76">
        <v>2022</v>
      </c>
      <c r="D833" s="9" t="s">
        <v>2167</v>
      </c>
      <c r="E833" s="9" t="s">
        <v>2194</v>
      </c>
    </row>
    <row r="834" spans="1:5" x14ac:dyDescent="0.35">
      <c r="A834">
        <v>1069</v>
      </c>
      <c r="B834" s="9" t="s">
        <v>2195</v>
      </c>
      <c r="C834" s="76">
        <v>2022</v>
      </c>
      <c r="D834" s="9" t="s">
        <v>2167</v>
      </c>
      <c r="E834" s="9" t="s">
        <v>2196</v>
      </c>
    </row>
    <row r="835" spans="1:5" x14ac:dyDescent="0.35">
      <c r="A835">
        <v>1070</v>
      </c>
      <c r="B835" s="9" t="s">
        <v>2197</v>
      </c>
      <c r="C835" s="76">
        <v>2022</v>
      </c>
      <c r="D835" s="9" t="s">
        <v>2167</v>
      </c>
      <c r="E835" s="9" t="s">
        <v>2198</v>
      </c>
    </row>
    <row r="836" spans="1:5" x14ac:dyDescent="0.35">
      <c r="A836">
        <v>1071</v>
      </c>
      <c r="B836" s="9" t="s">
        <v>2199</v>
      </c>
      <c r="C836" s="76">
        <v>2022</v>
      </c>
      <c r="D836" s="9" t="s">
        <v>2167</v>
      </c>
      <c r="E836" s="9" t="s">
        <v>2200</v>
      </c>
    </row>
    <row r="837" spans="1:5" x14ac:dyDescent="0.35">
      <c r="A837">
        <v>1072</v>
      </c>
      <c r="B837" s="9" t="s">
        <v>2201</v>
      </c>
      <c r="C837" s="76">
        <v>2022</v>
      </c>
      <c r="D837" s="9" t="s">
        <v>2167</v>
      </c>
      <c r="E837" s="9" t="s">
        <v>2202</v>
      </c>
    </row>
    <row r="838" spans="1:5" x14ac:dyDescent="0.35">
      <c r="A838">
        <v>1073</v>
      </c>
      <c r="B838" s="9" t="s">
        <v>2203</v>
      </c>
      <c r="C838" s="76">
        <v>2022</v>
      </c>
      <c r="D838" s="9" t="s">
        <v>2167</v>
      </c>
      <c r="E838" s="9" t="s">
        <v>2472</v>
      </c>
    </row>
    <row r="839" spans="1:5" x14ac:dyDescent="0.35">
      <c r="A839">
        <v>1074</v>
      </c>
      <c r="B839" s="9" t="s">
        <v>2205</v>
      </c>
      <c r="C839" s="76">
        <v>2022</v>
      </c>
      <c r="D839" s="9" t="s">
        <v>2206</v>
      </c>
      <c r="E839" s="9" t="s">
        <v>2207</v>
      </c>
    </row>
    <row r="840" spans="1:5" x14ac:dyDescent="0.35">
      <c r="A840">
        <v>1075</v>
      </c>
      <c r="B840" s="9" t="s">
        <v>2208</v>
      </c>
      <c r="C840" s="76">
        <v>2022</v>
      </c>
      <c r="D840" s="9" t="s">
        <v>2206</v>
      </c>
      <c r="E840" s="9" t="s">
        <v>2438</v>
      </c>
    </row>
    <row r="841" spans="1:5" x14ac:dyDescent="0.35">
      <c r="A841">
        <v>1076</v>
      </c>
      <c r="B841" s="9" t="s">
        <v>2210</v>
      </c>
      <c r="C841" s="76">
        <v>2022</v>
      </c>
      <c r="D841" s="9" t="s">
        <v>2206</v>
      </c>
      <c r="E841" s="9" t="s">
        <v>2211</v>
      </c>
    </row>
    <row r="842" spans="1:5" x14ac:dyDescent="0.35">
      <c r="A842">
        <v>1077</v>
      </c>
      <c r="B842" s="9" t="s">
        <v>2212</v>
      </c>
      <c r="C842" s="76">
        <v>2022</v>
      </c>
      <c r="D842" s="9" t="s">
        <v>2206</v>
      </c>
      <c r="E842" s="9" t="s">
        <v>2213</v>
      </c>
    </row>
    <row r="843" spans="1:5" x14ac:dyDescent="0.35">
      <c r="A843">
        <v>1078</v>
      </c>
      <c r="B843" s="9" t="s">
        <v>2214</v>
      </c>
      <c r="C843" s="76">
        <v>2022</v>
      </c>
      <c r="D843" s="9" t="s">
        <v>2206</v>
      </c>
      <c r="E843" s="9" t="s">
        <v>2215</v>
      </c>
    </row>
    <row r="844" spans="1:5" x14ac:dyDescent="0.35">
      <c r="A844">
        <v>1079</v>
      </c>
      <c r="B844" s="9" t="s">
        <v>2216</v>
      </c>
      <c r="C844" s="76">
        <v>2022</v>
      </c>
      <c r="D844" s="9" t="s">
        <v>2206</v>
      </c>
      <c r="E844" s="9" t="s">
        <v>2217</v>
      </c>
    </row>
    <row r="845" spans="1:5" x14ac:dyDescent="0.35">
      <c r="A845">
        <v>1080</v>
      </c>
      <c r="B845" s="9" t="s">
        <v>2218</v>
      </c>
      <c r="C845" s="76">
        <v>2022</v>
      </c>
      <c r="D845" s="9" t="s">
        <v>2206</v>
      </c>
      <c r="E845" s="9" t="s">
        <v>2219</v>
      </c>
    </row>
    <row r="846" spans="1:5" x14ac:dyDescent="0.35">
      <c r="A846">
        <v>1081</v>
      </c>
      <c r="B846" s="9" t="s">
        <v>2220</v>
      </c>
      <c r="C846" s="76">
        <v>2022</v>
      </c>
      <c r="D846" s="9" t="s">
        <v>2206</v>
      </c>
      <c r="E846" s="9" t="s">
        <v>2221</v>
      </c>
    </row>
    <row r="847" spans="1:5" x14ac:dyDescent="0.35">
      <c r="A847">
        <v>1082</v>
      </c>
      <c r="B847" s="9" t="s">
        <v>2222</v>
      </c>
      <c r="C847" s="76">
        <v>2022</v>
      </c>
      <c r="D847" s="9" t="s">
        <v>2206</v>
      </c>
      <c r="E847" s="9" t="s">
        <v>2457</v>
      </c>
    </row>
    <row r="848" spans="1:5" x14ac:dyDescent="0.35">
      <c r="A848">
        <v>1083</v>
      </c>
      <c r="B848" s="9" t="s">
        <v>2224</v>
      </c>
      <c r="C848" s="76">
        <v>2022</v>
      </c>
      <c r="D848" s="9" t="s">
        <v>2206</v>
      </c>
      <c r="E848" s="9" t="s">
        <v>2459</v>
      </c>
    </row>
    <row r="849" spans="1:10" x14ac:dyDescent="0.35">
      <c r="A849">
        <v>1084</v>
      </c>
      <c r="B849" s="9" t="s">
        <v>2226</v>
      </c>
      <c r="C849" s="76">
        <v>2022</v>
      </c>
      <c r="D849" s="9" t="s">
        <v>2206</v>
      </c>
      <c r="E849" s="9" t="s">
        <v>2463</v>
      </c>
    </row>
    <row r="850" spans="1:10" x14ac:dyDescent="0.35">
      <c r="A850">
        <v>1085</v>
      </c>
      <c r="B850" s="9" t="s">
        <v>2228</v>
      </c>
      <c r="C850" s="76">
        <v>2022</v>
      </c>
      <c r="D850" s="9" t="s">
        <v>2206</v>
      </c>
      <c r="E850" s="9" t="s">
        <v>2229</v>
      </c>
    </row>
    <row r="851" spans="1:10" x14ac:dyDescent="0.35">
      <c r="A851">
        <v>1086</v>
      </c>
      <c r="B851" s="9" t="s">
        <v>2230</v>
      </c>
      <c r="C851" s="76">
        <v>2022</v>
      </c>
      <c r="D851" s="9" t="s">
        <v>2206</v>
      </c>
      <c r="E851" s="9" t="s">
        <v>2231</v>
      </c>
    </row>
    <row r="852" spans="1:10" x14ac:dyDescent="0.35">
      <c r="A852">
        <v>1087</v>
      </c>
      <c r="B852" s="9" t="s">
        <v>2232</v>
      </c>
      <c r="C852" s="76">
        <v>2022</v>
      </c>
      <c r="D852" s="9" t="s">
        <v>2233</v>
      </c>
      <c r="E852" s="9" t="s">
        <v>2234</v>
      </c>
    </row>
    <row r="853" spans="1:10" x14ac:dyDescent="0.35">
      <c r="A853">
        <v>1088</v>
      </c>
      <c r="B853" s="9" t="s">
        <v>2235</v>
      </c>
      <c r="C853" s="76">
        <v>2022</v>
      </c>
      <c r="D853" s="9" t="s">
        <v>2236</v>
      </c>
      <c r="E853" s="9" t="s">
        <v>2237</v>
      </c>
    </row>
    <row r="854" spans="1:10" x14ac:dyDescent="0.35">
      <c r="A854">
        <v>1089</v>
      </c>
      <c r="B854" s="9" t="s">
        <v>2238</v>
      </c>
      <c r="C854" s="76">
        <v>2022</v>
      </c>
      <c r="D854" s="9" t="s">
        <v>2236</v>
      </c>
      <c r="E854" s="9" t="s">
        <v>2239</v>
      </c>
    </row>
    <row r="855" spans="1:10" x14ac:dyDescent="0.35">
      <c r="A855">
        <v>1090</v>
      </c>
      <c r="B855" s="9" t="s">
        <v>2240</v>
      </c>
      <c r="C855" s="76">
        <v>2022</v>
      </c>
      <c r="D855" s="9" t="s">
        <v>2241</v>
      </c>
      <c r="E855" s="9" t="s">
        <v>2242</v>
      </c>
    </row>
    <row r="856" spans="1:10" x14ac:dyDescent="0.35">
      <c r="A856">
        <v>1091</v>
      </c>
      <c r="B856" s="9" t="s">
        <v>2243</v>
      </c>
      <c r="C856" s="76">
        <v>2022</v>
      </c>
      <c r="D856" s="9" t="s">
        <v>2241</v>
      </c>
      <c r="E856" s="9" t="s">
        <v>2244</v>
      </c>
    </row>
    <row r="857" spans="1:10" x14ac:dyDescent="0.35">
      <c r="A857">
        <v>1092</v>
      </c>
      <c r="B857" s="9" t="s">
        <v>2245</v>
      </c>
      <c r="C857" s="76">
        <v>2022</v>
      </c>
      <c r="D857" s="9" t="s">
        <v>2246</v>
      </c>
      <c r="E857" s="9" t="s">
        <v>2247</v>
      </c>
    </row>
    <row r="858" spans="1:10" x14ac:dyDescent="0.35">
      <c r="A858">
        <v>1093</v>
      </c>
      <c r="B858" s="9" t="s">
        <v>2248</v>
      </c>
      <c r="C858" s="76">
        <v>2022</v>
      </c>
      <c r="D858" s="9" t="s">
        <v>2246</v>
      </c>
      <c r="E858" s="9" t="s">
        <v>2439</v>
      </c>
      <c r="I858" s="9"/>
      <c r="J858" s="9"/>
    </row>
    <row r="859" spans="1:10" x14ac:dyDescent="0.35">
      <c r="A859">
        <v>1094</v>
      </c>
      <c r="B859" s="9" t="s">
        <v>2250</v>
      </c>
      <c r="C859" s="76">
        <v>2022</v>
      </c>
      <c r="D859" s="9" t="s">
        <v>2246</v>
      </c>
      <c r="E859" s="9" t="s">
        <v>2251</v>
      </c>
      <c r="I859" s="9"/>
      <c r="J859" s="9"/>
    </row>
    <row r="860" spans="1:10" x14ac:dyDescent="0.35">
      <c r="A860">
        <v>1095</v>
      </c>
      <c r="B860" s="9" t="s">
        <v>2252</v>
      </c>
      <c r="C860" s="76">
        <v>2022</v>
      </c>
      <c r="D860" s="9" t="s">
        <v>2246</v>
      </c>
      <c r="E860" s="9" t="s">
        <v>2443</v>
      </c>
      <c r="I860" s="9"/>
      <c r="J860" s="9"/>
    </row>
    <row r="861" spans="1:10" x14ac:dyDescent="0.35">
      <c r="A861">
        <v>1096</v>
      </c>
      <c r="B861" s="9" t="s">
        <v>2254</v>
      </c>
      <c r="C861" s="76">
        <v>2022</v>
      </c>
      <c r="D861" s="9" t="s">
        <v>2255</v>
      </c>
      <c r="E861" s="9" t="s">
        <v>2256</v>
      </c>
      <c r="I861" s="9"/>
      <c r="J861" s="9"/>
    </row>
    <row r="862" spans="1:10" x14ac:dyDescent="0.35">
      <c r="A862">
        <v>1097</v>
      </c>
      <c r="B862" s="9" t="s">
        <v>2257</v>
      </c>
      <c r="C862" s="76">
        <v>2022</v>
      </c>
      <c r="D862" s="9" t="s">
        <v>2255</v>
      </c>
      <c r="E862" s="9" t="s">
        <v>2258</v>
      </c>
      <c r="I862" s="9"/>
    </row>
    <row r="863" spans="1:10" x14ac:dyDescent="0.35">
      <c r="A863">
        <v>1098</v>
      </c>
      <c r="B863" s="9" t="s">
        <v>2259</v>
      </c>
      <c r="C863" s="76">
        <v>2022</v>
      </c>
      <c r="D863" s="9" t="s">
        <v>2255</v>
      </c>
      <c r="E863" s="9" t="s">
        <v>2260</v>
      </c>
      <c r="I863" s="9"/>
    </row>
    <row r="864" spans="1:10" x14ac:dyDescent="0.35">
      <c r="A864">
        <v>1099</v>
      </c>
      <c r="B864" s="9" t="s">
        <v>2261</v>
      </c>
      <c r="C864" s="76">
        <v>2022</v>
      </c>
      <c r="D864" s="9" t="s">
        <v>2262</v>
      </c>
      <c r="E864" s="9" t="s">
        <v>2263</v>
      </c>
      <c r="I864" s="9"/>
    </row>
    <row r="865" spans="1:10" x14ac:dyDescent="0.35">
      <c r="A865">
        <v>1100</v>
      </c>
      <c r="B865" s="9" t="s">
        <v>2264</v>
      </c>
      <c r="C865" s="76">
        <v>2022</v>
      </c>
      <c r="D865" s="9" t="s">
        <v>2262</v>
      </c>
      <c r="E865" s="9" t="s">
        <v>2265</v>
      </c>
      <c r="I865" s="9"/>
    </row>
    <row r="866" spans="1:10" x14ac:dyDescent="0.35">
      <c r="A866">
        <v>1101</v>
      </c>
      <c r="B866" s="9" t="s">
        <v>2266</v>
      </c>
      <c r="C866" s="76">
        <v>2022</v>
      </c>
      <c r="D866" s="9" t="s">
        <v>2262</v>
      </c>
      <c r="E866" s="9" t="s">
        <v>2267</v>
      </c>
      <c r="I866" s="9"/>
    </row>
    <row r="867" spans="1:10" x14ac:dyDescent="0.35">
      <c r="A867">
        <v>1102</v>
      </c>
      <c r="B867" s="9" t="s">
        <v>2268</v>
      </c>
      <c r="C867" s="76">
        <v>2022</v>
      </c>
      <c r="D867" s="9" t="s">
        <v>2262</v>
      </c>
      <c r="E867" s="9" t="s">
        <v>2269</v>
      </c>
      <c r="I867" s="9"/>
    </row>
    <row r="868" spans="1:10" x14ac:dyDescent="0.35">
      <c r="B868" s="34"/>
      <c r="C868" s="19"/>
      <c r="D868" s="1"/>
      <c r="E868" s="1"/>
      <c r="I868" s="9"/>
      <c r="J868" s="9"/>
    </row>
    <row r="869" spans="1:10" x14ac:dyDescent="0.35">
      <c r="B869" s="34"/>
      <c r="C869" s="19"/>
      <c r="D869" s="1"/>
      <c r="E869" s="1"/>
    </row>
    <row r="870" spans="1:10" x14ac:dyDescent="0.35">
      <c r="B870" s="34"/>
      <c r="C870" s="19"/>
      <c r="D870" s="1"/>
      <c r="E870" s="1"/>
    </row>
    <row r="871" spans="1:10" x14ac:dyDescent="0.35">
      <c r="B871" s="34"/>
      <c r="C871" s="19"/>
      <c r="D871" s="1"/>
      <c r="E871" s="1"/>
    </row>
    <row r="872" spans="1:10" x14ac:dyDescent="0.35">
      <c r="B872" s="34"/>
      <c r="C872" s="19"/>
      <c r="D872" s="1"/>
      <c r="E872" s="1"/>
    </row>
    <row r="873" spans="1:10" x14ac:dyDescent="0.35">
      <c r="B873" s="34"/>
      <c r="C873" s="19"/>
      <c r="D873" s="1"/>
      <c r="E873" s="1"/>
    </row>
    <row r="874" spans="1:10" x14ac:dyDescent="0.35">
      <c r="B874" s="34"/>
      <c r="C874" s="19"/>
      <c r="D874" s="1"/>
      <c r="E874" s="1"/>
    </row>
    <row r="875" spans="1:10" x14ac:dyDescent="0.35">
      <c r="B875" s="34"/>
      <c r="C875" s="19"/>
      <c r="D875" s="1"/>
      <c r="E875" s="1"/>
    </row>
    <row r="876" spans="1:10" x14ac:dyDescent="0.35">
      <c r="B876" s="34"/>
      <c r="C876" s="19"/>
      <c r="D876" s="1"/>
      <c r="E876" s="1"/>
    </row>
    <row r="877" spans="1:10" x14ac:dyDescent="0.35">
      <c r="B877" s="34"/>
      <c r="C877" s="19"/>
      <c r="D877" s="1"/>
      <c r="E877" s="1"/>
    </row>
    <row r="878" spans="1:10" x14ac:dyDescent="0.35">
      <c r="B878" s="34"/>
      <c r="C878" s="19"/>
      <c r="D878" s="1"/>
      <c r="E878" s="1"/>
    </row>
    <row r="879" spans="1:10" x14ac:dyDescent="0.35">
      <c r="B879" s="34"/>
      <c r="C879" s="19"/>
      <c r="D879" s="1"/>
      <c r="E879" s="1"/>
    </row>
    <row r="880" spans="1:10" x14ac:dyDescent="0.35">
      <c r="B880" s="34"/>
      <c r="C880" s="19"/>
      <c r="D880" s="1"/>
      <c r="E880" s="1"/>
    </row>
    <row r="881" spans="2:5" x14ac:dyDescent="0.35">
      <c r="B881" s="34"/>
      <c r="C881" s="19"/>
      <c r="D881" s="1"/>
      <c r="E881" s="1"/>
    </row>
    <row r="882" spans="2:5" x14ac:dyDescent="0.35">
      <c r="B882" s="34"/>
      <c r="C882" s="19"/>
      <c r="D882" s="1"/>
      <c r="E882" s="1"/>
    </row>
    <row r="883" spans="2:5" x14ac:dyDescent="0.35">
      <c r="B883" s="34"/>
      <c r="C883" s="19"/>
      <c r="D883" s="1"/>
      <c r="E883" s="1"/>
    </row>
    <row r="884" spans="2:5" x14ac:dyDescent="0.35">
      <c r="B884" s="34"/>
      <c r="C884" s="19"/>
      <c r="D884" s="1"/>
      <c r="E884" s="1"/>
    </row>
    <row r="885" spans="2:5" x14ac:dyDescent="0.35">
      <c r="B885" s="34"/>
      <c r="C885" s="19"/>
      <c r="D885" s="1"/>
      <c r="E885" s="1"/>
    </row>
    <row r="886" spans="2:5" x14ac:dyDescent="0.35">
      <c r="B886" s="34"/>
      <c r="C886" s="19"/>
      <c r="D886" s="1"/>
      <c r="E886" s="1"/>
    </row>
    <row r="887" spans="2:5" x14ac:dyDescent="0.35">
      <c r="B887" s="34"/>
      <c r="C887" s="19"/>
      <c r="D887" s="1"/>
      <c r="E887" s="1"/>
    </row>
    <row r="888" spans="2:5" x14ac:dyDescent="0.35">
      <c r="B888" s="34"/>
      <c r="C888" s="19"/>
      <c r="D888" s="1"/>
      <c r="E888" s="1"/>
    </row>
    <row r="889" spans="2:5" x14ac:dyDescent="0.35">
      <c r="B889" s="34"/>
      <c r="C889" s="19"/>
      <c r="D889" s="1"/>
      <c r="E889" s="1"/>
    </row>
    <row r="890" spans="2:5" x14ac:dyDescent="0.35">
      <c r="B890" s="34"/>
      <c r="C890" s="19"/>
      <c r="D890" s="1"/>
      <c r="E890" s="1"/>
    </row>
    <row r="891" spans="2:5" x14ac:dyDescent="0.35">
      <c r="B891" s="34"/>
      <c r="C891" s="19"/>
      <c r="D891" s="1"/>
      <c r="E891" s="1"/>
    </row>
    <row r="892" spans="2:5" x14ac:dyDescent="0.35">
      <c r="B892" s="34"/>
      <c r="C892" s="19"/>
      <c r="D892" s="1"/>
      <c r="E892" s="1"/>
    </row>
    <row r="893" spans="2:5" x14ac:dyDescent="0.35">
      <c r="B893" s="34"/>
      <c r="C893" s="19"/>
      <c r="D893" s="1"/>
      <c r="E893" s="1"/>
    </row>
    <row r="894" spans="2:5" x14ac:dyDescent="0.35">
      <c r="B894" s="34"/>
      <c r="C894" s="19"/>
      <c r="D894" s="1"/>
      <c r="E894" s="1"/>
    </row>
    <row r="895" spans="2:5" x14ac:dyDescent="0.35">
      <c r="B895" s="34"/>
      <c r="C895" s="19"/>
      <c r="D895" s="1"/>
      <c r="E895" s="1"/>
    </row>
    <row r="896" spans="2:5" x14ac:dyDescent="0.35">
      <c r="B896" s="34"/>
      <c r="C896" s="19"/>
      <c r="D896" s="1"/>
      <c r="E896" s="1"/>
    </row>
    <row r="897" spans="2:5" x14ac:dyDescent="0.35">
      <c r="B897" s="34"/>
      <c r="C897" s="19"/>
      <c r="D897" s="1"/>
      <c r="E897" s="1"/>
    </row>
    <row r="898" spans="2:5" x14ac:dyDescent="0.35">
      <c r="B898" s="34"/>
      <c r="C898" s="19"/>
      <c r="D898" s="1"/>
      <c r="E898" s="1"/>
    </row>
    <row r="899" spans="2:5" x14ac:dyDescent="0.35">
      <c r="B899" s="34"/>
      <c r="C899" s="19"/>
      <c r="D899" s="1"/>
      <c r="E899" s="1"/>
    </row>
    <row r="900" spans="2:5" x14ac:dyDescent="0.35">
      <c r="B900" s="34"/>
      <c r="C900" s="19"/>
      <c r="D900" s="1"/>
      <c r="E900" s="1"/>
    </row>
    <row r="901" spans="2:5" x14ac:dyDescent="0.35">
      <c r="B901" s="34"/>
      <c r="C901" s="19"/>
      <c r="D901" s="1"/>
      <c r="E901" s="1"/>
    </row>
    <row r="902" spans="2:5" x14ac:dyDescent="0.35">
      <c r="B902" s="34"/>
      <c r="C902" s="19"/>
      <c r="D902" s="1"/>
      <c r="E902" s="1"/>
    </row>
    <row r="903" spans="2:5" x14ac:dyDescent="0.35">
      <c r="B903" s="34"/>
      <c r="C903" s="19"/>
      <c r="D903" s="1"/>
      <c r="E903" s="1"/>
    </row>
    <row r="904" spans="2:5" x14ac:dyDescent="0.35">
      <c r="B904" s="34"/>
      <c r="C904" s="19"/>
      <c r="D904" s="1"/>
      <c r="E904" s="1"/>
    </row>
    <row r="905" spans="2:5" x14ac:dyDescent="0.35">
      <c r="B905" s="34"/>
      <c r="C905" s="19"/>
      <c r="D905" s="1"/>
      <c r="E905" s="1"/>
    </row>
    <row r="906" spans="2:5" x14ac:dyDescent="0.35">
      <c r="B906" s="34"/>
      <c r="C906" s="19"/>
      <c r="D906" s="1"/>
      <c r="E906" s="1"/>
    </row>
    <row r="907" spans="2:5" x14ac:dyDescent="0.35">
      <c r="B907" s="34"/>
      <c r="C907" s="19"/>
      <c r="D907" s="1"/>
      <c r="E907" s="1"/>
    </row>
    <row r="908" spans="2:5" x14ac:dyDescent="0.35">
      <c r="B908" s="34"/>
      <c r="C908" s="19"/>
      <c r="D908" s="1"/>
      <c r="E908" s="1"/>
    </row>
    <row r="909" spans="2:5" x14ac:dyDescent="0.35">
      <c r="B909" s="34"/>
      <c r="C909" s="19"/>
      <c r="D909" s="1"/>
      <c r="E909" s="1"/>
    </row>
    <row r="910" spans="2:5" x14ac:dyDescent="0.35">
      <c r="B910" s="34"/>
      <c r="C910" s="19"/>
      <c r="D910" s="1"/>
      <c r="E910" s="1"/>
    </row>
    <row r="911" spans="2:5" x14ac:dyDescent="0.35">
      <c r="B911" s="34"/>
      <c r="C911" s="19"/>
      <c r="D911" s="1"/>
      <c r="E911" s="1"/>
    </row>
    <row r="912" spans="2:5" x14ac:dyDescent="0.35">
      <c r="B912" s="34"/>
      <c r="C912" s="19"/>
      <c r="D912" s="1"/>
      <c r="E912" s="1"/>
    </row>
    <row r="913" spans="2:5" x14ac:dyDescent="0.35">
      <c r="B913" s="34"/>
      <c r="C913" s="19"/>
      <c r="D913" s="1"/>
      <c r="E913" s="1"/>
    </row>
    <row r="914" spans="2:5" x14ac:dyDescent="0.35">
      <c r="B914" s="34"/>
      <c r="C914" s="19"/>
      <c r="D914" s="1"/>
      <c r="E914" s="1"/>
    </row>
    <row r="915" spans="2:5" x14ac:dyDescent="0.35">
      <c r="B915" s="34"/>
      <c r="C915" s="19"/>
      <c r="D915" s="1"/>
      <c r="E915" s="1"/>
    </row>
    <row r="916" spans="2:5" x14ac:dyDescent="0.35">
      <c r="B916" s="34"/>
      <c r="C916" s="19"/>
      <c r="D916" s="1"/>
      <c r="E916" s="1"/>
    </row>
    <row r="917" spans="2:5" x14ac:dyDescent="0.35">
      <c r="B917" s="34"/>
      <c r="C917" s="19"/>
      <c r="D917" s="1"/>
      <c r="E917" s="1"/>
    </row>
    <row r="918" spans="2:5" x14ac:dyDescent="0.35">
      <c r="B918" s="34"/>
      <c r="C918" s="19"/>
      <c r="D918" s="1"/>
      <c r="E918" s="1"/>
    </row>
    <row r="919" spans="2:5" x14ac:dyDescent="0.35">
      <c r="B919" s="34"/>
      <c r="C919" s="19"/>
      <c r="D919" s="1"/>
      <c r="E919" s="1"/>
    </row>
    <row r="920" spans="2:5" x14ac:dyDescent="0.35">
      <c r="B920" s="34"/>
      <c r="C920" s="19"/>
      <c r="D920" s="1"/>
      <c r="E920" s="1"/>
    </row>
    <row r="921" spans="2:5" x14ac:dyDescent="0.35">
      <c r="B921" s="34"/>
      <c r="C921" s="19"/>
      <c r="D921" s="1"/>
      <c r="E921" s="1"/>
    </row>
    <row r="922" spans="2:5" x14ac:dyDescent="0.35">
      <c r="B922" s="34"/>
      <c r="C922" s="19"/>
      <c r="D922" s="1"/>
      <c r="E922" s="1"/>
    </row>
    <row r="923" spans="2:5" x14ac:dyDescent="0.35">
      <c r="B923" s="34"/>
      <c r="C923" s="19"/>
      <c r="D923" s="1"/>
      <c r="E923" s="1"/>
    </row>
    <row r="924" spans="2:5" x14ac:dyDescent="0.35">
      <c r="B924" s="34"/>
      <c r="C924" s="19"/>
      <c r="D924" s="1"/>
      <c r="E924" s="1"/>
    </row>
    <row r="925" spans="2:5" x14ac:dyDescent="0.35">
      <c r="B925" s="34"/>
      <c r="C925" s="19"/>
      <c r="D925" s="1"/>
      <c r="E925" s="1"/>
    </row>
    <row r="926" spans="2:5" x14ac:dyDescent="0.35">
      <c r="B926" s="34"/>
      <c r="C926" s="19"/>
      <c r="D926" s="1"/>
      <c r="E926" s="1"/>
    </row>
    <row r="927" spans="2:5" x14ac:dyDescent="0.35">
      <c r="B927" s="34"/>
      <c r="C927" s="19"/>
      <c r="D927" s="1"/>
      <c r="E927" s="1"/>
    </row>
    <row r="928" spans="2:5" x14ac:dyDescent="0.35">
      <c r="B928" s="34"/>
      <c r="C928" s="19"/>
      <c r="D928" s="1"/>
      <c r="E928" s="1"/>
    </row>
    <row r="929" spans="2:5" x14ac:dyDescent="0.35">
      <c r="B929" s="34"/>
      <c r="C929" s="19"/>
      <c r="D929" s="1"/>
      <c r="E929" s="1"/>
    </row>
    <row r="930" spans="2:5" x14ac:dyDescent="0.35">
      <c r="B930" s="34"/>
      <c r="C930" s="19"/>
      <c r="D930" s="1"/>
      <c r="E930" s="1"/>
    </row>
    <row r="931" spans="2:5" x14ac:dyDescent="0.35">
      <c r="B931" s="34"/>
      <c r="C931" s="19"/>
      <c r="D931" s="1"/>
      <c r="E931" s="1"/>
    </row>
    <row r="932" spans="2:5" x14ac:dyDescent="0.35">
      <c r="B932" s="34"/>
      <c r="C932" s="19"/>
      <c r="D932" s="1"/>
      <c r="E932" s="1"/>
    </row>
    <row r="933" spans="2:5" x14ac:dyDescent="0.35">
      <c r="B933" s="34"/>
      <c r="C933" s="19"/>
      <c r="D933" s="1"/>
      <c r="E933" s="1"/>
    </row>
    <row r="934" spans="2:5" x14ac:dyDescent="0.35">
      <c r="B934" s="34"/>
      <c r="C934" s="19"/>
      <c r="D934" s="1"/>
      <c r="E934" s="1"/>
    </row>
    <row r="935" spans="2:5" x14ac:dyDescent="0.35">
      <c r="B935" s="34"/>
      <c r="C935" s="19"/>
      <c r="D935" s="1"/>
      <c r="E935" s="1"/>
    </row>
    <row r="936" spans="2:5" x14ac:dyDescent="0.35">
      <c r="B936" s="34"/>
      <c r="C936" s="19"/>
      <c r="D936" s="1"/>
      <c r="E936" s="1"/>
    </row>
    <row r="937" spans="2:5" x14ac:dyDescent="0.35">
      <c r="B937" s="34"/>
      <c r="C937" s="19"/>
      <c r="D937" s="1"/>
      <c r="E937" s="1"/>
    </row>
    <row r="938" spans="2:5" x14ac:dyDescent="0.35">
      <c r="B938" s="34"/>
      <c r="C938" s="19"/>
      <c r="D938" s="1"/>
      <c r="E938" s="1"/>
    </row>
    <row r="939" spans="2:5" x14ac:dyDescent="0.35">
      <c r="B939" s="34"/>
      <c r="C939" s="19"/>
      <c r="D939" s="1"/>
      <c r="E939" s="1"/>
    </row>
    <row r="940" spans="2:5" x14ac:dyDescent="0.35">
      <c r="B940" s="34"/>
      <c r="C940" s="19"/>
      <c r="D940" s="1"/>
      <c r="E940" s="1"/>
    </row>
    <row r="941" spans="2:5" x14ac:dyDescent="0.35">
      <c r="B941" s="34"/>
      <c r="C941" s="19"/>
      <c r="D941" s="1"/>
      <c r="E941" s="1"/>
    </row>
    <row r="942" spans="2:5" x14ac:dyDescent="0.35">
      <c r="B942" s="34"/>
      <c r="C942" s="19"/>
      <c r="D942" s="1"/>
      <c r="E942" s="1"/>
    </row>
    <row r="943" spans="2:5" x14ac:dyDescent="0.35">
      <c r="B943" s="34"/>
      <c r="C943" s="19"/>
      <c r="D943" s="1"/>
      <c r="E943" s="1"/>
    </row>
    <row r="944" spans="2:5" x14ac:dyDescent="0.35">
      <c r="B944" s="34"/>
      <c r="C944" s="19"/>
      <c r="D944" s="1"/>
      <c r="E944" s="1"/>
    </row>
    <row r="945" spans="2:5" x14ac:dyDescent="0.35">
      <c r="B945" s="34"/>
      <c r="C945" s="19"/>
      <c r="D945" s="1"/>
      <c r="E945" s="1"/>
    </row>
    <row r="946" spans="2:5" x14ac:dyDescent="0.35">
      <c r="B946" s="34"/>
      <c r="C946" s="19"/>
      <c r="D946" s="1"/>
      <c r="E946" s="1"/>
    </row>
    <row r="947" spans="2:5" x14ac:dyDescent="0.35">
      <c r="B947" s="34"/>
      <c r="C947" s="19"/>
      <c r="D947" s="1"/>
      <c r="E947" s="1"/>
    </row>
    <row r="948" spans="2:5" x14ac:dyDescent="0.35">
      <c r="B948" s="34"/>
      <c r="C948" s="19"/>
      <c r="D948" s="1"/>
      <c r="E948" s="1"/>
    </row>
    <row r="949" spans="2:5" x14ac:dyDescent="0.35">
      <c r="B949" s="34"/>
      <c r="C949" s="19"/>
      <c r="D949" s="1"/>
      <c r="E949" s="1"/>
    </row>
    <row r="950" spans="2:5" x14ac:dyDescent="0.35">
      <c r="B950" s="34"/>
      <c r="C950" s="19"/>
      <c r="D950" s="1"/>
      <c r="E950" s="1"/>
    </row>
    <row r="951" spans="2:5" x14ac:dyDescent="0.35">
      <c r="B951" s="34"/>
      <c r="C951" s="19"/>
      <c r="D951" s="1"/>
      <c r="E951" s="1"/>
    </row>
    <row r="952" spans="2:5" x14ac:dyDescent="0.35">
      <c r="B952" s="34"/>
      <c r="C952" s="19"/>
      <c r="D952" s="1"/>
      <c r="E952" s="1"/>
    </row>
    <row r="953" spans="2:5" x14ac:dyDescent="0.35">
      <c r="B953" s="34"/>
      <c r="C953" s="19"/>
      <c r="D953" s="1"/>
      <c r="E953" s="1"/>
    </row>
    <row r="954" spans="2:5" x14ac:dyDescent="0.35">
      <c r="B954" s="34"/>
      <c r="C954" s="19"/>
      <c r="D954" s="1"/>
      <c r="E954" s="1"/>
    </row>
    <row r="955" spans="2:5" x14ac:dyDescent="0.35">
      <c r="B955" s="34"/>
      <c r="C955" s="19"/>
      <c r="D955" s="1"/>
      <c r="E955" s="1"/>
    </row>
    <row r="956" spans="2:5" x14ac:dyDescent="0.35">
      <c r="B956" s="34"/>
      <c r="C956" s="19"/>
      <c r="D956" s="1"/>
      <c r="E956" s="1"/>
    </row>
    <row r="957" spans="2:5" x14ac:dyDescent="0.35">
      <c r="B957" s="34"/>
      <c r="C957" s="19"/>
      <c r="D957" s="1"/>
      <c r="E957" s="1"/>
    </row>
    <row r="958" spans="2:5" x14ac:dyDescent="0.35">
      <c r="B958" s="34"/>
      <c r="C958" s="19"/>
      <c r="D958" s="1"/>
      <c r="E958" s="1"/>
    </row>
    <row r="959" spans="2:5" x14ac:dyDescent="0.35">
      <c r="B959" s="34"/>
      <c r="C959" s="19"/>
      <c r="D959" s="1"/>
      <c r="E959" s="1"/>
    </row>
    <row r="960" spans="2:5" x14ac:dyDescent="0.35">
      <c r="B960" s="34"/>
      <c r="C960" s="19"/>
      <c r="D960" s="1"/>
      <c r="E960" s="1"/>
    </row>
    <row r="961" spans="2:5" x14ac:dyDescent="0.35">
      <c r="B961" s="34"/>
      <c r="C961" s="19"/>
      <c r="D961" s="1"/>
      <c r="E961" s="1"/>
    </row>
    <row r="962" spans="2:5" x14ac:dyDescent="0.35">
      <c r="B962" s="34"/>
      <c r="C962" s="19"/>
      <c r="D962" s="1"/>
      <c r="E962" s="1"/>
    </row>
    <row r="963" spans="2:5" x14ac:dyDescent="0.35">
      <c r="B963" s="34"/>
      <c r="C963" s="19"/>
      <c r="D963" s="1"/>
      <c r="E963" s="1"/>
    </row>
    <row r="964" spans="2:5" x14ac:dyDescent="0.35">
      <c r="B964" s="34"/>
      <c r="C964" s="19"/>
      <c r="D964" s="1"/>
      <c r="E964" s="1"/>
    </row>
    <row r="965" spans="2:5" x14ac:dyDescent="0.35">
      <c r="B965" s="34"/>
      <c r="C965" s="19"/>
      <c r="D965" s="1"/>
      <c r="E965" s="1"/>
    </row>
    <row r="966" spans="2:5" x14ac:dyDescent="0.35">
      <c r="B966" s="34"/>
      <c r="C966" s="19"/>
      <c r="D966" s="1"/>
      <c r="E966" s="1"/>
    </row>
    <row r="967" spans="2:5" x14ac:dyDescent="0.35">
      <c r="B967" s="34"/>
      <c r="C967" s="19"/>
      <c r="D967" s="1"/>
      <c r="E967" s="1"/>
    </row>
    <row r="968" spans="2:5" x14ac:dyDescent="0.35">
      <c r="B968" s="34"/>
      <c r="C968" s="19"/>
      <c r="D968" s="1"/>
      <c r="E968" s="1"/>
    </row>
    <row r="969" spans="2:5" x14ac:dyDescent="0.35">
      <c r="B969" s="34"/>
      <c r="C969" s="19"/>
      <c r="D969" s="1"/>
      <c r="E969" s="1"/>
    </row>
    <row r="970" spans="2:5" x14ac:dyDescent="0.35">
      <c r="B970" s="34"/>
      <c r="C970" s="19"/>
      <c r="D970" s="1"/>
      <c r="E970" s="1"/>
    </row>
    <row r="971" spans="2:5" x14ac:dyDescent="0.35">
      <c r="B971" s="34"/>
      <c r="C971" s="19"/>
      <c r="D971" s="1"/>
      <c r="E971" s="1"/>
    </row>
    <row r="972" spans="2:5" x14ac:dyDescent="0.35">
      <c r="B972" s="34"/>
      <c r="C972" s="19"/>
      <c r="D972" s="1"/>
      <c r="E972" s="1"/>
    </row>
    <row r="973" spans="2:5" x14ac:dyDescent="0.35">
      <c r="B973" s="34"/>
      <c r="C973" s="19"/>
      <c r="D973" s="1"/>
      <c r="E973" s="1"/>
    </row>
    <row r="974" spans="2:5" x14ac:dyDescent="0.35">
      <c r="B974" s="34"/>
      <c r="C974" s="19"/>
      <c r="D974" s="1"/>
      <c r="E974" s="1"/>
    </row>
    <row r="975" spans="2:5" x14ac:dyDescent="0.35">
      <c r="B975" s="34"/>
      <c r="C975" s="19"/>
      <c r="D975" s="1"/>
      <c r="E975" s="1"/>
    </row>
    <row r="976" spans="2:5" x14ac:dyDescent="0.35">
      <c r="B976" s="34"/>
      <c r="C976" s="19"/>
      <c r="D976" s="1"/>
      <c r="E976" s="1"/>
    </row>
    <row r="977" spans="2:5" x14ac:dyDescent="0.35">
      <c r="B977" s="34"/>
      <c r="C977" s="19"/>
      <c r="D977" s="1"/>
      <c r="E977" s="1"/>
    </row>
    <row r="978" spans="2:5" x14ac:dyDescent="0.35">
      <c r="B978" s="34"/>
      <c r="C978" s="19"/>
      <c r="D978" s="1"/>
      <c r="E978" s="1"/>
    </row>
    <row r="979" spans="2:5" x14ac:dyDescent="0.35">
      <c r="B979" s="34"/>
      <c r="C979" s="19"/>
      <c r="D979" s="1"/>
      <c r="E979" s="1"/>
    </row>
    <row r="980" spans="2:5" x14ac:dyDescent="0.35">
      <c r="B980" s="34"/>
      <c r="C980" s="19"/>
      <c r="D980" s="1"/>
      <c r="E980" s="1"/>
    </row>
    <row r="981" spans="2:5" x14ac:dyDescent="0.35">
      <c r="B981" s="34"/>
      <c r="C981" s="19"/>
      <c r="D981" s="1"/>
      <c r="E981" s="1"/>
    </row>
    <row r="982" spans="2:5" x14ac:dyDescent="0.35">
      <c r="B982" s="34"/>
      <c r="C982" s="19"/>
      <c r="D982" s="1"/>
      <c r="E982" s="1"/>
    </row>
    <row r="983" spans="2:5" x14ac:dyDescent="0.35">
      <c r="B983" s="34"/>
      <c r="C983" s="19"/>
      <c r="D983" s="1"/>
      <c r="E983" s="1"/>
    </row>
    <row r="984" spans="2:5" x14ac:dyDescent="0.35">
      <c r="B984" s="34"/>
      <c r="C984" s="19"/>
      <c r="D984" s="1"/>
      <c r="E984" s="1"/>
    </row>
    <row r="985" spans="2:5" x14ac:dyDescent="0.35">
      <c r="B985" s="34"/>
      <c r="C985" s="19"/>
      <c r="D985" s="1"/>
      <c r="E985" s="1"/>
    </row>
    <row r="986" spans="2:5" x14ac:dyDescent="0.35">
      <c r="B986" s="34"/>
      <c r="C986" s="19"/>
      <c r="D986" s="1"/>
      <c r="E986" s="1"/>
    </row>
    <row r="987" spans="2:5" x14ac:dyDescent="0.35">
      <c r="B987" s="34"/>
      <c r="C987" s="19"/>
      <c r="D987" s="1"/>
      <c r="E987" s="1"/>
    </row>
    <row r="988" spans="2:5" x14ac:dyDescent="0.35">
      <c r="B988" s="34"/>
      <c r="C988" s="19"/>
      <c r="D988" s="1"/>
      <c r="E988" s="1"/>
    </row>
    <row r="989" spans="2:5" x14ac:dyDescent="0.35">
      <c r="B989" s="34"/>
      <c r="C989" s="19"/>
      <c r="D989" s="1"/>
      <c r="E989" s="1"/>
    </row>
    <row r="990" spans="2:5" x14ac:dyDescent="0.35">
      <c r="B990" s="34"/>
      <c r="C990" s="19"/>
      <c r="D990" s="1"/>
      <c r="E990" s="1"/>
    </row>
    <row r="991" spans="2:5" x14ac:dyDescent="0.35">
      <c r="B991" s="34"/>
      <c r="C991" s="19"/>
      <c r="D991" s="1"/>
      <c r="E991" s="1"/>
    </row>
    <row r="992" spans="2:5" x14ac:dyDescent="0.35">
      <c r="B992" s="34"/>
      <c r="C992" s="19"/>
      <c r="D992" s="1"/>
      <c r="E992" s="1"/>
    </row>
    <row r="993" spans="2:5" x14ac:dyDescent="0.35">
      <c r="B993" s="34"/>
      <c r="C993" s="19"/>
      <c r="D993" s="1"/>
      <c r="E993" s="1"/>
    </row>
    <row r="994" spans="2:5" x14ac:dyDescent="0.35">
      <c r="B994" s="34"/>
      <c r="C994" s="19"/>
      <c r="D994" s="1"/>
      <c r="E994" s="1"/>
    </row>
    <row r="995" spans="2:5" x14ac:dyDescent="0.35">
      <c r="B995" s="34"/>
      <c r="C995" s="19"/>
      <c r="D995" s="1"/>
      <c r="E995" s="1"/>
    </row>
    <row r="996" spans="2:5" x14ac:dyDescent="0.35">
      <c r="B996" s="34"/>
      <c r="C996" s="19"/>
      <c r="D996" s="1"/>
      <c r="E996" s="1"/>
    </row>
    <row r="997" spans="2:5" x14ac:dyDescent="0.35">
      <c r="B997" s="34"/>
      <c r="C997" s="19"/>
      <c r="D997" s="1"/>
      <c r="E997" s="1"/>
    </row>
    <row r="998" spans="2:5" x14ac:dyDescent="0.35">
      <c r="B998" s="34"/>
      <c r="C998" s="19"/>
      <c r="D998" s="1"/>
      <c r="E998" s="1"/>
    </row>
    <row r="999" spans="2:5" x14ac:dyDescent="0.35">
      <c r="B999" s="34"/>
      <c r="C999" s="19"/>
      <c r="D999" s="1"/>
      <c r="E999" s="1"/>
    </row>
    <row r="1000" spans="2:5" x14ac:dyDescent="0.35">
      <c r="B1000" s="34"/>
      <c r="C1000" s="19"/>
      <c r="D1000" s="1"/>
      <c r="E1000" s="1"/>
    </row>
    <row r="1001" spans="2:5" x14ac:dyDescent="0.35">
      <c r="B1001" s="34"/>
      <c r="C1001" s="19"/>
      <c r="D1001" s="1"/>
      <c r="E1001" s="1"/>
    </row>
    <row r="1002" spans="2:5" x14ac:dyDescent="0.35">
      <c r="B1002" s="34"/>
      <c r="C1002" s="19"/>
      <c r="D1002" s="1"/>
      <c r="E1002" s="1"/>
    </row>
    <row r="1003" spans="2:5" x14ac:dyDescent="0.35">
      <c r="B1003" s="34"/>
      <c r="C1003" s="19"/>
      <c r="D1003" s="1"/>
      <c r="E1003" s="1"/>
    </row>
    <row r="1004" spans="2:5" x14ac:dyDescent="0.35">
      <c r="B1004" s="34"/>
      <c r="C1004" s="19"/>
      <c r="D1004" s="1"/>
      <c r="E1004" s="1"/>
    </row>
    <row r="1005" spans="2:5" x14ac:dyDescent="0.35">
      <c r="B1005" s="34"/>
      <c r="C1005" s="19"/>
      <c r="D1005" s="1"/>
      <c r="E1005" s="1"/>
    </row>
    <row r="1006" spans="2:5" x14ac:dyDescent="0.35">
      <c r="B1006" s="34"/>
      <c r="C1006" s="19"/>
      <c r="D1006" s="1"/>
      <c r="E1006" s="1"/>
    </row>
    <row r="1007" spans="2:5" x14ac:dyDescent="0.35">
      <c r="B1007" s="34"/>
      <c r="C1007" s="19"/>
      <c r="D1007" s="1"/>
      <c r="E1007" s="1"/>
    </row>
    <row r="1008" spans="2:5" x14ac:dyDescent="0.35">
      <c r="B1008" s="34"/>
      <c r="C1008" s="19"/>
      <c r="D1008" s="1"/>
      <c r="E1008" s="1"/>
    </row>
    <row r="1009" spans="2:5" x14ac:dyDescent="0.35">
      <c r="B1009" s="34"/>
      <c r="C1009" s="19"/>
      <c r="D1009" s="1"/>
      <c r="E1009" s="1"/>
    </row>
    <row r="1010" spans="2:5" x14ac:dyDescent="0.35">
      <c r="B1010" s="34"/>
      <c r="C1010" s="19"/>
      <c r="D1010" s="1"/>
      <c r="E1010" s="1"/>
    </row>
    <row r="1011" spans="2:5" x14ac:dyDescent="0.35">
      <c r="B1011" s="34"/>
      <c r="C1011" s="19"/>
      <c r="D1011" s="1"/>
      <c r="E1011" s="1"/>
    </row>
    <row r="1012" spans="2:5" x14ac:dyDescent="0.35">
      <c r="B1012" s="34"/>
      <c r="C1012" s="19"/>
      <c r="D1012" s="1"/>
      <c r="E1012" s="1"/>
    </row>
    <row r="1013" spans="2:5" x14ac:dyDescent="0.35">
      <c r="B1013" s="34"/>
      <c r="C1013" s="19"/>
      <c r="D1013" s="1"/>
      <c r="E1013" s="1"/>
    </row>
    <row r="1014" spans="2:5" x14ac:dyDescent="0.35">
      <c r="B1014" s="34"/>
      <c r="C1014" s="19"/>
      <c r="D1014" s="1"/>
      <c r="E1014" s="1"/>
    </row>
    <row r="1015" spans="2:5" x14ac:dyDescent="0.35">
      <c r="B1015" s="34"/>
      <c r="C1015" s="19"/>
      <c r="D1015" s="1"/>
      <c r="E1015" s="1"/>
    </row>
    <row r="1016" spans="2:5" x14ac:dyDescent="0.35">
      <c r="B1016" s="34"/>
      <c r="C1016" s="19"/>
      <c r="D1016" s="1"/>
      <c r="E1016" s="1"/>
    </row>
    <row r="1017" spans="2:5" x14ac:dyDescent="0.35">
      <c r="B1017" s="34"/>
      <c r="C1017" s="19"/>
      <c r="D1017" s="1"/>
      <c r="E1017" s="1"/>
    </row>
    <row r="1018" spans="2:5" x14ac:dyDescent="0.35">
      <c r="B1018" s="34"/>
      <c r="C1018" s="19"/>
      <c r="D1018" s="1"/>
      <c r="E1018" s="1"/>
    </row>
    <row r="1019" spans="2:5" x14ac:dyDescent="0.35">
      <c r="B1019" s="34"/>
      <c r="C1019" s="19"/>
      <c r="D1019" s="1"/>
      <c r="E1019" s="1"/>
    </row>
    <row r="1020" spans="2:5" x14ac:dyDescent="0.35">
      <c r="B1020" s="34"/>
      <c r="C1020" s="19"/>
      <c r="D1020" s="1"/>
      <c r="E1020" s="1"/>
    </row>
    <row r="1021" spans="2:5" x14ac:dyDescent="0.35">
      <c r="B1021" s="34"/>
      <c r="C1021" s="19"/>
      <c r="D1021" s="1"/>
      <c r="E1021" s="1"/>
    </row>
    <row r="1022" spans="2:5" x14ac:dyDescent="0.35">
      <c r="B1022" s="34"/>
      <c r="C1022" s="19"/>
      <c r="D1022" s="1"/>
      <c r="E1022" s="1"/>
    </row>
    <row r="1023" spans="2:5" x14ac:dyDescent="0.35">
      <c r="B1023" s="34"/>
      <c r="C1023" s="19"/>
      <c r="D1023" s="1"/>
      <c r="E1023" s="1"/>
    </row>
    <row r="1024" spans="2:5" x14ac:dyDescent="0.35">
      <c r="B1024" s="34"/>
      <c r="C1024" s="19"/>
      <c r="D1024" s="1"/>
      <c r="E1024" s="1"/>
    </row>
    <row r="1025" spans="2:5" x14ac:dyDescent="0.35">
      <c r="B1025" s="34"/>
      <c r="C1025" s="19"/>
      <c r="D1025" s="1"/>
      <c r="E1025" s="1"/>
    </row>
    <row r="1026" spans="2:5" x14ac:dyDescent="0.35">
      <c r="B1026" s="34"/>
      <c r="C1026" s="19"/>
      <c r="D1026" s="1"/>
      <c r="E1026" s="1"/>
    </row>
    <row r="1027" spans="2:5" x14ac:dyDescent="0.35">
      <c r="B1027" s="34"/>
      <c r="C1027" s="19"/>
      <c r="D1027" s="1"/>
      <c r="E1027" s="1"/>
    </row>
    <row r="1028" spans="2:5" x14ac:dyDescent="0.35">
      <c r="B1028" s="34"/>
      <c r="C1028" s="19"/>
      <c r="D1028" s="1"/>
      <c r="E1028" s="1"/>
    </row>
    <row r="1029" spans="2:5" x14ac:dyDescent="0.35">
      <c r="B1029" s="34"/>
      <c r="C1029" s="19"/>
      <c r="D1029" s="1"/>
      <c r="E1029" s="1"/>
    </row>
    <row r="1030" spans="2:5" x14ac:dyDescent="0.35">
      <c r="B1030" s="34"/>
      <c r="C1030" s="19"/>
      <c r="D1030" s="1"/>
      <c r="E1030" s="1"/>
    </row>
    <row r="1031" spans="2:5" x14ac:dyDescent="0.35">
      <c r="B1031" s="34"/>
      <c r="C1031" s="19"/>
      <c r="D1031" s="1"/>
      <c r="E1031" s="1"/>
    </row>
    <row r="1032" spans="2:5" x14ac:dyDescent="0.35">
      <c r="B1032" s="34"/>
      <c r="C1032" s="19"/>
      <c r="D1032" s="1"/>
      <c r="E1032" s="1"/>
    </row>
    <row r="1033" spans="2:5" x14ac:dyDescent="0.35">
      <c r="B1033" s="34"/>
      <c r="C1033" s="19"/>
      <c r="D1033" s="1"/>
      <c r="E1033" s="1"/>
    </row>
    <row r="1034" spans="2:5" x14ac:dyDescent="0.35">
      <c r="B1034" s="34"/>
      <c r="C1034" s="19"/>
      <c r="D1034" s="1"/>
      <c r="E1034" s="1"/>
    </row>
    <row r="1035" spans="2:5" x14ac:dyDescent="0.35">
      <c r="B1035" s="34"/>
      <c r="C1035" s="19"/>
      <c r="D1035" s="1"/>
      <c r="E1035" s="1"/>
    </row>
    <row r="1036" spans="2:5" x14ac:dyDescent="0.35">
      <c r="B1036" s="34"/>
      <c r="C1036" s="19"/>
      <c r="D1036" s="1"/>
      <c r="E1036" s="1"/>
    </row>
    <row r="1037" spans="2:5" x14ac:dyDescent="0.35">
      <c r="B1037" s="34"/>
      <c r="C1037" s="19"/>
      <c r="D1037" s="1"/>
      <c r="E1037" s="1"/>
    </row>
    <row r="1038" spans="2:5" x14ac:dyDescent="0.35">
      <c r="B1038" s="34"/>
      <c r="C1038" s="19"/>
      <c r="D1038" s="1"/>
      <c r="E1038" s="1"/>
    </row>
    <row r="1039" spans="2:5" x14ac:dyDescent="0.35">
      <c r="B1039" s="34"/>
      <c r="C1039" s="19"/>
      <c r="D1039" s="1"/>
      <c r="E1039" s="1"/>
    </row>
    <row r="1040" spans="2:5" x14ac:dyDescent="0.35">
      <c r="B1040" s="34"/>
      <c r="C1040" s="19"/>
      <c r="D1040" s="1"/>
      <c r="E1040" s="1"/>
    </row>
    <row r="1041" spans="2:5" x14ac:dyDescent="0.35">
      <c r="B1041" s="34"/>
      <c r="C1041" s="19"/>
      <c r="D1041" s="1"/>
      <c r="E1041" s="1"/>
    </row>
    <row r="1042" spans="2:5" x14ac:dyDescent="0.35">
      <c r="B1042" s="34"/>
      <c r="C1042" s="19"/>
      <c r="D1042" s="1"/>
      <c r="E1042" s="1"/>
    </row>
    <row r="1043" spans="2:5" x14ac:dyDescent="0.35">
      <c r="B1043" s="34"/>
      <c r="C1043" s="19"/>
      <c r="D1043" s="1"/>
      <c r="E1043" s="1"/>
    </row>
    <row r="1044" spans="2:5" x14ac:dyDescent="0.35">
      <c r="B1044" s="34"/>
      <c r="C1044" s="19"/>
      <c r="D1044" s="1"/>
      <c r="E1044" s="1"/>
    </row>
    <row r="1045" spans="2:5" x14ac:dyDescent="0.35">
      <c r="B1045" s="34"/>
      <c r="C1045" s="19"/>
      <c r="D1045" s="1"/>
      <c r="E1045" s="1"/>
    </row>
    <row r="1046" spans="2:5" x14ac:dyDescent="0.35">
      <c r="B1046" s="34"/>
      <c r="C1046" s="19"/>
      <c r="D1046" s="1"/>
      <c r="E1046" s="1"/>
    </row>
    <row r="1047" spans="2:5" x14ac:dyDescent="0.35">
      <c r="B1047" s="34"/>
      <c r="C1047" s="19"/>
      <c r="D1047" s="1"/>
      <c r="E1047" s="1"/>
    </row>
    <row r="1048" spans="2:5" x14ac:dyDescent="0.35">
      <c r="B1048" s="34"/>
      <c r="C1048" s="19"/>
      <c r="D1048" s="1"/>
      <c r="E1048" s="1"/>
    </row>
    <row r="1049" spans="2:5" x14ac:dyDescent="0.35">
      <c r="B1049" s="34"/>
      <c r="C1049" s="19"/>
      <c r="D1049" s="1"/>
      <c r="E1049" s="1"/>
    </row>
    <row r="1050" spans="2:5" x14ac:dyDescent="0.35">
      <c r="B1050" s="34"/>
      <c r="C1050" s="19"/>
      <c r="D1050" s="1"/>
      <c r="E1050" s="1"/>
    </row>
    <row r="1051" spans="2:5" x14ac:dyDescent="0.35">
      <c r="B1051" s="34"/>
      <c r="C1051" s="19"/>
      <c r="D1051" s="1"/>
      <c r="E1051" s="1"/>
    </row>
    <row r="1052" spans="2:5" x14ac:dyDescent="0.35">
      <c r="B1052" s="34"/>
      <c r="C1052" s="19"/>
      <c r="D1052" s="1"/>
      <c r="E1052" s="1"/>
    </row>
    <row r="1053" spans="2:5" x14ac:dyDescent="0.35">
      <c r="B1053" s="34"/>
      <c r="C1053" s="19"/>
      <c r="D1053" s="1"/>
      <c r="E1053" s="1"/>
    </row>
    <row r="1054" spans="2:5" x14ac:dyDescent="0.35">
      <c r="B1054" s="34"/>
      <c r="C1054" s="19"/>
      <c r="D1054" s="1"/>
      <c r="E1054" s="1"/>
    </row>
    <row r="1055" spans="2:5" x14ac:dyDescent="0.35">
      <c r="B1055" s="34"/>
      <c r="C1055" s="19"/>
      <c r="D1055" s="1"/>
      <c r="E1055" s="1"/>
    </row>
    <row r="1056" spans="2:5" x14ac:dyDescent="0.35">
      <c r="B1056" s="34"/>
      <c r="C1056" s="19"/>
      <c r="D1056" s="1"/>
      <c r="E1056" s="1"/>
    </row>
    <row r="1057" spans="2:5" x14ac:dyDescent="0.35">
      <c r="B1057" s="34"/>
      <c r="C1057" s="19"/>
      <c r="D1057" s="1"/>
      <c r="E1057" s="1"/>
    </row>
    <row r="1058" spans="2:5" x14ac:dyDescent="0.35">
      <c r="B1058" s="34"/>
      <c r="C1058" s="19"/>
      <c r="D1058" s="1"/>
      <c r="E1058" s="1"/>
    </row>
    <row r="1059" spans="2:5" x14ac:dyDescent="0.35">
      <c r="B1059" s="34"/>
      <c r="C1059" s="19"/>
      <c r="D1059" s="1"/>
      <c r="E1059" s="1"/>
    </row>
    <row r="1060" spans="2:5" x14ac:dyDescent="0.35">
      <c r="B1060" s="34"/>
      <c r="C1060" s="19"/>
      <c r="D1060" s="1"/>
      <c r="E1060" s="1"/>
    </row>
    <row r="1061" spans="2:5" x14ac:dyDescent="0.35">
      <c r="B1061" s="34"/>
      <c r="C1061" s="19"/>
      <c r="D1061" s="1"/>
      <c r="E1061" s="1"/>
    </row>
    <row r="1062" spans="2:5" x14ac:dyDescent="0.35">
      <c r="B1062" s="34"/>
      <c r="C1062" s="19"/>
      <c r="D1062" s="1"/>
      <c r="E1062" s="1"/>
    </row>
    <row r="1063" spans="2:5" x14ac:dyDescent="0.35">
      <c r="B1063" s="34"/>
      <c r="C1063" s="19"/>
      <c r="D1063" s="1"/>
      <c r="E1063" s="1"/>
    </row>
    <row r="1064" spans="2:5" x14ac:dyDescent="0.35">
      <c r="B1064" s="34"/>
      <c r="C1064" s="19"/>
      <c r="D1064" s="1"/>
      <c r="E1064" s="1"/>
    </row>
    <row r="1065" spans="2:5" x14ac:dyDescent="0.35">
      <c r="B1065" s="34"/>
      <c r="C1065" s="19"/>
      <c r="D1065" s="1"/>
      <c r="E1065" s="1"/>
    </row>
    <row r="1066" spans="2:5" x14ac:dyDescent="0.35">
      <c r="B1066" s="34"/>
      <c r="C1066" s="19"/>
      <c r="D1066" s="1"/>
      <c r="E1066" s="1"/>
    </row>
    <row r="1067" spans="2:5" x14ac:dyDescent="0.35">
      <c r="B1067" s="34"/>
      <c r="C1067" s="19"/>
      <c r="D1067" s="1"/>
      <c r="E1067" s="1"/>
    </row>
    <row r="1068" spans="2:5" x14ac:dyDescent="0.35">
      <c r="B1068" s="34"/>
      <c r="C1068" s="19"/>
      <c r="D1068" s="1"/>
      <c r="E1068" s="1"/>
    </row>
    <row r="1069" spans="2:5" x14ac:dyDescent="0.35">
      <c r="B1069" s="34"/>
      <c r="C1069" s="19"/>
      <c r="D1069" s="1"/>
      <c r="E1069" s="1"/>
    </row>
    <row r="1070" spans="2:5" x14ac:dyDescent="0.35">
      <c r="B1070" s="34"/>
      <c r="C1070" s="19"/>
      <c r="D1070" s="1"/>
      <c r="E1070" s="1"/>
    </row>
    <row r="1071" spans="2:5" x14ac:dyDescent="0.35">
      <c r="B1071" s="34"/>
      <c r="C1071" s="19"/>
      <c r="D1071" s="1"/>
      <c r="E1071" s="1"/>
    </row>
    <row r="1072" spans="2:5" x14ac:dyDescent="0.35">
      <c r="B1072" s="34"/>
      <c r="C1072" s="19"/>
      <c r="D1072" s="1"/>
      <c r="E1072" s="1"/>
    </row>
    <row r="1073" spans="2:5" x14ac:dyDescent="0.35">
      <c r="B1073" s="34"/>
      <c r="C1073" s="19"/>
      <c r="D1073" s="1"/>
      <c r="E1073" s="1"/>
    </row>
    <row r="1074" spans="2:5" x14ac:dyDescent="0.35">
      <c r="B1074" s="34"/>
      <c r="C1074" s="19"/>
      <c r="D1074" s="1"/>
      <c r="E1074" s="1"/>
    </row>
    <row r="1075" spans="2:5" x14ac:dyDescent="0.35">
      <c r="B1075" s="34"/>
      <c r="C1075" s="19"/>
      <c r="D1075" s="1"/>
      <c r="E1075" s="1"/>
    </row>
    <row r="1076" spans="2:5" x14ac:dyDescent="0.35">
      <c r="B1076" s="34"/>
      <c r="C1076" s="19"/>
      <c r="D1076" s="1"/>
      <c r="E1076" s="1"/>
    </row>
    <row r="1077" spans="2:5" x14ac:dyDescent="0.35">
      <c r="B1077" s="34"/>
      <c r="C1077" s="19"/>
      <c r="D1077" s="1"/>
      <c r="E1077" s="1"/>
    </row>
    <row r="1078" spans="2:5" x14ac:dyDescent="0.35">
      <c r="B1078" s="34"/>
      <c r="C1078" s="19"/>
      <c r="D1078" s="1"/>
      <c r="E1078" s="1"/>
    </row>
    <row r="1079" spans="2:5" x14ac:dyDescent="0.35">
      <c r="B1079" s="34"/>
      <c r="C1079" s="19"/>
      <c r="D1079" s="1"/>
      <c r="E1079" s="1"/>
    </row>
    <row r="1080" spans="2:5" x14ac:dyDescent="0.35">
      <c r="B1080" s="34"/>
      <c r="C1080" s="19"/>
      <c r="D1080" s="1"/>
      <c r="E1080" s="1"/>
    </row>
    <row r="1081" spans="2:5" x14ac:dyDescent="0.35">
      <c r="B1081" s="34"/>
      <c r="C1081" s="19"/>
      <c r="D1081" s="1"/>
      <c r="E1081" s="1"/>
    </row>
    <row r="1082" spans="2:5" x14ac:dyDescent="0.35">
      <c r="B1082" s="34"/>
      <c r="C1082" s="19"/>
      <c r="D1082" s="1"/>
      <c r="E1082" s="1"/>
    </row>
    <row r="1083" spans="2:5" x14ac:dyDescent="0.35">
      <c r="B1083" s="34"/>
      <c r="C1083" s="19"/>
      <c r="D1083" s="1"/>
      <c r="E1083" s="1"/>
    </row>
    <row r="1084" spans="2:5" x14ac:dyDescent="0.35">
      <c r="B1084" s="34"/>
      <c r="C1084" s="19"/>
      <c r="D1084" s="1"/>
      <c r="E1084" s="1"/>
    </row>
    <row r="1085" spans="2:5" x14ac:dyDescent="0.35">
      <c r="B1085" s="34"/>
      <c r="C1085" s="19"/>
      <c r="D1085" s="1"/>
      <c r="E1085" s="1"/>
    </row>
    <row r="1086" spans="2:5" x14ac:dyDescent="0.35">
      <c r="B1086" s="34"/>
      <c r="C1086" s="19"/>
      <c r="D1086" s="1"/>
      <c r="E1086" s="1"/>
    </row>
    <row r="1087" spans="2:5" x14ac:dyDescent="0.35">
      <c r="B1087" s="34"/>
      <c r="C1087" s="19"/>
      <c r="D1087" s="1"/>
      <c r="E1087" s="1"/>
    </row>
    <row r="1088" spans="2:5" x14ac:dyDescent="0.35">
      <c r="B1088" s="34"/>
      <c r="C1088" s="19"/>
      <c r="D1088" s="1"/>
      <c r="E1088" s="1"/>
    </row>
    <row r="1089" spans="2:5" x14ac:dyDescent="0.35">
      <c r="B1089" s="34"/>
      <c r="C1089" s="19"/>
      <c r="D1089" s="1"/>
      <c r="E1089" s="1"/>
    </row>
    <row r="1090" spans="2:5" x14ac:dyDescent="0.35">
      <c r="B1090" s="34"/>
      <c r="C1090" s="19"/>
      <c r="D1090" s="1"/>
      <c r="E1090" s="1"/>
    </row>
    <row r="1091" spans="2:5" x14ac:dyDescent="0.35">
      <c r="B1091" s="34"/>
      <c r="C1091" s="19"/>
      <c r="D1091" s="1"/>
      <c r="E1091" s="1"/>
    </row>
    <row r="1092" spans="2:5" x14ac:dyDescent="0.35">
      <c r="B1092" s="34"/>
      <c r="C1092" s="19"/>
      <c r="D1092" s="1"/>
      <c r="E1092" s="1"/>
    </row>
    <row r="1093" spans="2:5" x14ac:dyDescent="0.35">
      <c r="B1093" s="34"/>
      <c r="C1093" s="19"/>
      <c r="D1093" s="1"/>
      <c r="E1093" s="1"/>
    </row>
    <row r="1094" spans="2:5" x14ac:dyDescent="0.35">
      <c r="B1094" s="34"/>
      <c r="C1094" s="19"/>
      <c r="D1094" s="1"/>
      <c r="E1094" s="1"/>
    </row>
    <row r="1095" spans="2:5" x14ac:dyDescent="0.35">
      <c r="B1095" s="34"/>
      <c r="C1095" s="19"/>
      <c r="D1095" s="1"/>
      <c r="E1095" s="1"/>
    </row>
    <row r="1096" spans="2:5" x14ac:dyDescent="0.35">
      <c r="B1096" s="34"/>
      <c r="C1096" s="19"/>
      <c r="D1096" s="1"/>
      <c r="E1096" s="1"/>
    </row>
    <row r="1097" spans="2:5" x14ac:dyDescent="0.35">
      <c r="B1097" s="34"/>
      <c r="C1097" s="19"/>
      <c r="D1097" s="1"/>
      <c r="E1097" s="1"/>
    </row>
    <row r="1098" spans="2:5" x14ac:dyDescent="0.35">
      <c r="B1098" s="34"/>
      <c r="C1098" s="19"/>
      <c r="D1098" s="1"/>
      <c r="E1098" s="1"/>
    </row>
    <row r="1099" spans="2:5" x14ac:dyDescent="0.35">
      <c r="B1099" s="34"/>
      <c r="C1099" s="19"/>
      <c r="D1099" s="1"/>
      <c r="E1099" s="1"/>
    </row>
    <row r="1100" spans="2:5" x14ac:dyDescent="0.35">
      <c r="B1100" s="34"/>
      <c r="C1100" s="19"/>
      <c r="D1100" s="1"/>
      <c r="E1100" s="1"/>
    </row>
    <row r="1101" spans="2:5" x14ac:dyDescent="0.35">
      <c r="B1101" s="34"/>
      <c r="C1101" s="19"/>
      <c r="D1101" s="1"/>
      <c r="E1101" s="1"/>
    </row>
    <row r="1102" spans="2:5" x14ac:dyDescent="0.35">
      <c r="B1102" s="34"/>
      <c r="C1102" s="19"/>
      <c r="D1102" s="1"/>
      <c r="E1102" s="1"/>
    </row>
    <row r="1103" spans="2:5" x14ac:dyDescent="0.35">
      <c r="B1103" s="34"/>
      <c r="C1103" s="19"/>
      <c r="D1103" s="1"/>
      <c r="E1103" s="1"/>
    </row>
    <row r="1104" spans="2:5" x14ac:dyDescent="0.35">
      <c r="B1104" s="34"/>
      <c r="C1104" s="19"/>
      <c r="D1104" s="1"/>
      <c r="E1104" s="1"/>
    </row>
    <row r="1105" spans="2:5" x14ac:dyDescent="0.35">
      <c r="B1105" s="34"/>
      <c r="C1105" s="19"/>
      <c r="D1105" s="1"/>
      <c r="E1105" s="1"/>
    </row>
    <row r="1106" spans="2:5" x14ac:dyDescent="0.35">
      <c r="B1106" s="34"/>
      <c r="C1106" s="19"/>
      <c r="D1106" s="1"/>
      <c r="E1106" s="1"/>
    </row>
    <row r="1107" spans="2:5" x14ac:dyDescent="0.35">
      <c r="B1107" s="34"/>
      <c r="C1107" s="19"/>
      <c r="D1107" s="1"/>
      <c r="E1107" s="1"/>
    </row>
    <row r="1108" spans="2:5" x14ac:dyDescent="0.35">
      <c r="B1108" s="34"/>
      <c r="C1108" s="19"/>
      <c r="D1108" s="1"/>
      <c r="E1108" s="1"/>
    </row>
    <row r="1109" spans="2:5" x14ac:dyDescent="0.35">
      <c r="B1109" s="34"/>
      <c r="C1109" s="19"/>
      <c r="D1109" s="1"/>
      <c r="E1109" s="1"/>
    </row>
    <row r="1110" spans="2:5" x14ac:dyDescent="0.35">
      <c r="B1110" s="34"/>
      <c r="C1110" s="19"/>
      <c r="D1110" s="1"/>
      <c r="E1110" s="1"/>
    </row>
    <row r="1111" spans="2:5" x14ac:dyDescent="0.35">
      <c r="B1111" s="34"/>
      <c r="C1111" s="19"/>
      <c r="D1111" s="1"/>
      <c r="E1111" s="1"/>
    </row>
    <row r="1112" spans="2:5" x14ac:dyDescent="0.35">
      <c r="B1112" s="34"/>
      <c r="C1112" s="19"/>
      <c r="D1112" s="1"/>
      <c r="E1112" s="1"/>
    </row>
    <row r="1113" spans="2:5" x14ac:dyDescent="0.35">
      <c r="B1113" s="34"/>
      <c r="C1113" s="19"/>
      <c r="D1113" s="1"/>
      <c r="E1113" s="1"/>
    </row>
    <row r="1114" spans="2:5" x14ac:dyDescent="0.35">
      <c r="B1114" s="34"/>
      <c r="C1114" s="19"/>
      <c r="D1114" s="1"/>
      <c r="E1114" s="1"/>
    </row>
    <row r="1115" spans="2:5" x14ac:dyDescent="0.35">
      <c r="B1115" s="34"/>
      <c r="C1115" s="19"/>
      <c r="D1115" s="1"/>
      <c r="E1115" s="1"/>
    </row>
    <row r="1116" spans="2:5" x14ac:dyDescent="0.35">
      <c r="B1116" s="34"/>
      <c r="C1116" s="19"/>
      <c r="D1116" s="1"/>
      <c r="E1116" s="1"/>
    </row>
    <row r="1117" spans="2:5" x14ac:dyDescent="0.35">
      <c r="B1117" s="34"/>
      <c r="C1117" s="19"/>
      <c r="D1117" s="1"/>
      <c r="E1117" s="1"/>
    </row>
    <row r="1118" spans="2:5" x14ac:dyDescent="0.35">
      <c r="B1118" s="34"/>
      <c r="C1118" s="19"/>
      <c r="D1118" s="1"/>
      <c r="E1118" s="1"/>
    </row>
    <row r="1119" spans="2:5" x14ac:dyDescent="0.35">
      <c r="B1119" s="34"/>
      <c r="C1119" s="19"/>
      <c r="D1119" s="1"/>
      <c r="E1119" s="1"/>
    </row>
    <row r="1120" spans="2:5" x14ac:dyDescent="0.35">
      <c r="B1120" s="34"/>
      <c r="C1120" s="19"/>
      <c r="D1120" s="1"/>
      <c r="E1120" s="1"/>
    </row>
    <row r="1121" spans="2:5" x14ac:dyDescent="0.35">
      <c r="B1121" s="34"/>
      <c r="C1121" s="19"/>
      <c r="D1121" s="1"/>
      <c r="E1121" s="1"/>
    </row>
    <row r="1122" spans="2:5" x14ac:dyDescent="0.35">
      <c r="B1122" s="34"/>
      <c r="C1122" s="19"/>
      <c r="D1122" s="1"/>
      <c r="E1122" s="1"/>
    </row>
    <row r="1123" spans="2:5" x14ac:dyDescent="0.35">
      <c r="B1123" s="34"/>
      <c r="C1123" s="19"/>
      <c r="D1123" s="1"/>
      <c r="E1123" s="1"/>
    </row>
    <row r="1124" spans="2:5" x14ac:dyDescent="0.35">
      <c r="B1124" s="34"/>
      <c r="C1124" s="19"/>
      <c r="D1124" s="1"/>
      <c r="E1124" s="1"/>
    </row>
    <row r="1125" spans="2:5" x14ac:dyDescent="0.35">
      <c r="B1125" s="34"/>
      <c r="C1125" s="19"/>
      <c r="D1125" s="1"/>
      <c r="E1125" s="1"/>
    </row>
    <row r="1126" spans="2:5" x14ac:dyDescent="0.35">
      <c r="B1126" s="34"/>
      <c r="C1126" s="19"/>
      <c r="D1126" s="1"/>
      <c r="E1126" s="1"/>
    </row>
    <row r="1127" spans="2:5" x14ac:dyDescent="0.35">
      <c r="B1127" s="34"/>
      <c r="C1127" s="19"/>
      <c r="D1127" s="1"/>
      <c r="E1127" s="1"/>
    </row>
    <row r="1128" spans="2:5" x14ac:dyDescent="0.35">
      <c r="B1128" s="34"/>
      <c r="C1128" s="19"/>
      <c r="D1128" s="1"/>
      <c r="E1128" s="1"/>
    </row>
    <row r="1129" spans="2:5" x14ac:dyDescent="0.35">
      <c r="B1129" s="34"/>
      <c r="C1129" s="19"/>
      <c r="D1129" s="1"/>
      <c r="E1129" s="1"/>
    </row>
    <row r="1130" spans="2:5" x14ac:dyDescent="0.35">
      <c r="B1130" s="34"/>
      <c r="C1130" s="19"/>
      <c r="D1130" s="1"/>
      <c r="E1130" s="1"/>
    </row>
    <row r="1131" spans="2:5" x14ac:dyDescent="0.35">
      <c r="B1131" s="34"/>
      <c r="C1131" s="19"/>
      <c r="D1131" s="1"/>
      <c r="E1131" s="1"/>
    </row>
    <row r="1132" spans="2:5" x14ac:dyDescent="0.35">
      <c r="B1132" s="34"/>
      <c r="C1132" s="19"/>
      <c r="D1132" s="1"/>
      <c r="E1132" s="1"/>
    </row>
    <row r="1133" spans="2:5" x14ac:dyDescent="0.35">
      <c r="B1133" s="34"/>
      <c r="C1133" s="19"/>
      <c r="D1133" s="1"/>
      <c r="E1133" s="1"/>
    </row>
    <row r="1134" spans="2:5" x14ac:dyDescent="0.35">
      <c r="B1134" s="34"/>
      <c r="C1134" s="19"/>
      <c r="D1134" s="1"/>
      <c r="E1134" s="1"/>
    </row>
    <row r="1135" spans="2:5" x14ac:dyDescent="0.35">
      <c r="B1135" s="34"/>
      <c r="C1135" s="19"/>
      <c r="D1135" s="1"/>
      <c r="E1135" s="1"/>
    </row>
    <row r="1136" spans="2:5" x14ac:dyDescent="0.35">
      <c r="B1136" s="34"/>
      <c r="C1136" s="19"/>
      <c r="D1136" s="1"/>
      <c r="E1136" s="1"/>
    </row>
    <row r="1137" spans="2:5" x14ac:dyDescent="0.35">
      <c r="B1137" s="34"/>
      <c r="C1137" s="19"/>
      <c r="D1137" s="1"/>
      <c r="E1137" s="1"/>
    </row>
    <row r="1138" spans="2:5" x14ac:dyDescent="0.35">
      <c r="B1138" s="34"/>
      <c r="C1138" s="19"/>
      <c r="D1138" s="1"/>
      <c r="E1138" s="1"/>
    </row>
    <row r="1139" spans="2:5" x14ac:dyDescent="0.35">
      <c r="B1139" s="34"/>
      <c r="C1139" s="19"/>
      <c r="D1139" s="1"/>
      <c r="E1139" s="1"/>
    </row>
    <row r="1140" spans="2:5" x14ac:dyDescent="0.35">
      <c r="B1140" s="34"/>
      <c r="C1140" s="19"/>
      <c r="D1140" s="1"/>
      <c r="E1140" s="1"/>
    </row>
    <row r="1141" spans="2:5" x14ac:dyDescent="0.35">
      <c r="B1141" s="34"/>
      <c r="C1141" s="19"/>
      <c r="D1141" s="1"/>
      <c r="E1141" s="1"/>
    </row>
    <row r="1142" spans="2:5" x14ac:dyDescent="0.35">
      <c r="B1142" s="34"/>
      <c r="C1142" s="19"/>
      <c r="D1142" s="1"/>
      <c r="E1142" s="1"/>
    </row>
    <row r="1143" spans="2:5" x14ac:dyDescent="0.35">
      <c r="B1143" s="34"/>
      <c r="C1143" s="19"/>
      <c r="D1143" s="1"/>
      <c r="E1143" s="1"/>
    </row>
    <row r="1144" spans="2:5" x14ac:dyDescent="0.35">
      <c r="B1144" s="34"/>
      <c r="C1144" s="19"/>
      <c r="D1144" s="1"/>
      <c r="E1144" s="1"/>
    </row>
    <row r="1145" spans="2:5" x14ac:dyDescent="0.35">
      <c r="B1145" s="34"/>
      <c r="C1145" s="19"/>
      <c r="D1145" s="1"/>
      <c r="E1145" s="1"/>
    </row>
    <row r="1146" spans="2:5" x14ac:dyDescent="0.35">
      <c r="B1146" s="34"/>
      <c r="C1146" s="19"/>
      <c r="D1146" s="1"/>
      <c r="E1146" s="1"/>
    </row>
    <row r="1147" spans="2:5" x14ac:dyDescent="0.35">
      <c r="B1147" s="34"/>
      <c r="C1147" s="19"/>
      <c r="D1147" s="1"/>
      <c r="E1147" s="1"/>
    </row>
    <row r="1148" spans="2:5" x14ac:dyDescent="0.35">
      <c r="B1148" s="34"/>
      <c r="C1148" s="19"/>
      <c r="D1148" s="1"/>
      <c r="E1148" s="1"/>
    </row>
    <row r="1149" spans="2:5" x14ac:dyDescent="0.35">
      <c r="B1149" s="34"/>
      <c r="C1149" s="19"/>
      <c r="D1149" s="1"/>
      <c r="E1149" s="1"/>
    </row>
    <row r="1150" spans="2:5" x14ac:dyDescent="0.35">
      <c r="B1150" s="34"/>
      <c r="C1150" s="19"/>
      <c r="D1150" s="1"/>
      <c r="E1150" s="1"/>
    </row>
    <row r="1151" spans="2:5" x14ac:dyDescent="0.35">
      <c r="B1151" s="34"/>
      <c r="C1151" s="19"/>
      <c r="D1151" s="1"/>
      <c r="E1151" s="1"/>
    </row>
    <row r="1152" spans="2:5" x14ac:dyDescent="0.35">
      <c r="B1152" s="34"/>
      <c r="C1152" s="19"/>
      <c r="D1152" s="1"/>
      <c r="E1152" s="1"/>
    </row>
    <row r="1153" spans="2:5" x14ac:dyDescent="0.35">
      <c r="B1153" s="34"/>
      <c r="C1153" s="19"/>
      <c r="D1153" s="1"/>
      <c r="E1153" s="1"/>
    </row>
    <row r="1154" spans="2:5" x14ac:dyDescent="0.35">
      <c r="B1154" s="34"/>
      <c r="C1154" s="19"/>
      <c r="D1154" s="1"/>
      <c r="E1154" s="1"/>
    </row>
    <row r="1155" spans="2:5" x14ac:dyDescent="0.35">
      <c r="B1155" s="34"/>
      <c r="C1155" s="19"/>
      <c r="D1155" s="1"/>
      <c r="E1155" s="1"/>
    </row>
    <row r="1156" spans="2:5" x14ac:dyDescent="0.35">
      <c r="B1156" s="34"/>
      <c r="C1156" s="19"/>
      <c r="D1156" s="1"/>
      <c r="E1156" s="1"/>
    </row>
    <row r="1157" spans="2:5" x14ac:dyDescent="0.35">
      <c r="B1157" s="34"/>
      <c r="C1157" s="19"/>
      <c r="D1157" s="1"/>
      <c r="E1157" s="1"/>
    </row>
    <row r="1158" spans="2:5" x14ac:dyDescent="0.35">
      <c r="B1158" s="34"/>
      <c r="C1158" s="19"/>
      <c r="D1158" s="1"/>
      <c r="E1158" s="1"/>
    </row>
    <row r="1159" spans="2:5" x14ac:dyDescent="0.35">
      <c r="B1159" s="34"/>
      <c r="C1159" s="19"/>
      <c r="D1159" s="1"/>
      <c r="E1159" s="1"/>
    </row>
    <row r="1160" spans="2:5" x14ac:dyDescent="0.35">
      <c r="B1160" s="34"/>
      <c r="C1160" s="19"/>
      <c r="D1160" s="1"/>
      <c r="E1160" s="1"/>
    </row>
    <row r="1161" spans="2:5" x14ac:dyDescent="0.35">
      <c r="B1161" s="34"/>
      <c r="C1161" s="19"/>
      <c r="D1161" s="1"/>
      <c r="E1161" s="1"/>
    </row>
    <row r="1162" spans="2:5" x14ac:dyDescent="0.35">
      <c r="B1162" s="34"/>
      <c r="C1162" s="19"/>
      <c r="D1162" s="1"/>
      <c r="E1162" s="1"/>
    </row>
    <row r="1163" spans="2:5" x14ac:dyDescent="0.35">
      <c r="B1163" s="34"/>
      <c r="C1163" s="19"/>
      <c r="D1163" s="1"/>
      <c r="E1163" s="1"/>
    </row>
    <row r="1164" spans="2:5" x14ac:dyDescent="0.35">
      <c r="B1164" s="34"/>
      <c r="C1164" s="19"/>
      <c r="D1164" s="1"/>
      <c r="E1164" s="1"/>
    </row>
    <row r="1165" spans="2:5" x14ac:dyDescent="0.35">
      <c r="B1165" s="34"/>
      <c r="C1165" s="19"/>
      <c r="D1165" s="1"/>
      <c r="E1165" s="1"/>
    </row>
    <row r="1166" spans="2:5" x14ac:dyDescent="0.35">
      <c r="B1166" s="34"/>
      <c r="C1166" s="19"/>
      <c r="D1166" s="1"/>
      <c r="E1166" s="1"/>
    </row>
    <row r="1167" spans="2:5" x14ac:dyDescent="0.35">
      <c r="B1167" s="34"/>
      <c r="C1167" s="19"/>
      <c r="D1167" s="1"/>
      <c r="E1167" s="1"/>
    </row>
    <row r="1168" spans="2:5" x14ac:dyDescent="0.35">
      <c r="B1168" s="34"/>
      <c r="C1168" s="19"/>
      <c r="D1168" s="1"/>
      <c r="E1168" s="1"/>
    </row>
    <row r="1169" spans="2:5" x14ac:dyDescent="0.35">
      <c r="B1169" s="34"/>
      <c r="C1169" s="19"/>
      <c r="D1169" s="1"/>
      <c r="E1169" s="1"/>
    </row>
    <row r="1170" spans="2:5" x14ac:dyDescent="0.35">
      <c r="B1170" s="34"/>
      <c r="C1170" s="19"/>
      <c r="D1170" s="1"/>
      <c r="E1170" s="1"/>
    </row>
    <row r="1171" spans="2:5" x14ac:dyDescent="0.35">
      <c r="B1171" s="34"/>
      <c r="C1171" s="19"/>
      <c r="D1171" s="1"/>
      <c r="E1171" s="1"/>
    </row>
    <row r="1172" spans="2:5" x14ac:dyDescent="0.35">
      <c r="B1172" s="34"/>
      <c r="C1172" s="19"/>
      <c r="D1172" s="1"/>
      <c r="E1172" s="1"/>
    </row>
    <row r="1173" spans="2:5" x14ac:dyDescent="0.35">
      <c r="B1173" s="34"/>
      <c r="C1173" s="19"/>
      <c r="D1173" s="1"/>
      <c r="E1173" s="1"/>
    </row>
    <row r="1174" spans="2:5" x14ac:dyDescent="0.35">
      <c r="B1174" s="34"/>
      <c r="C1174" s="19"/>
      <c r="D1174" s="1"/>
      <c r="E1174" s="1"/>
    </row>
    <row r="1175" spans="2:5" x14ac:dyDescent="0.35">
      <c r="B1175" s="34"/>
      <c r="C1175" s="19"/>
      <c r="D1175" s="1"/>
      <c r="E1175" s="1"/>
    </row>
    <row r="1176" spans="2:5" x14ac:dyDescent="0.35">
      <c r="B1176" s="34"/>
      <c r="C1176" s="19"/>
      <c r="D1176" s="1"/>
      <c r="E1176" s="1"/>
    </row>
    <row r="1177" spans="2:5" x14ac:dyDescent="0.35">
      <c r="B1177" s="34"/>
      <c r="C1177" s="19"/>
      <c r="D1177" s="1"/>
      <c r="E1177" s="1"/>
    </row>
    <row r="1178" spans="2:5" x14ac:dyDescent="0.35">
      <c r="B1178" s="34"/>
      <c r="C1178" s="19"/>
      <c r="D1178" s="1"/>
      <c r="E1178" s="1"/>
    </row>
    <row r="1179" spans="2:5" x14ac:dyDescent="0.35">
      <c r="B1179" s="34"/>
      <c r="C1179" s="19"/>
      <c r="D1179" s="1"/>
      <c r="E1179" s="1"/>
    </row>
    <row r="1180" spans="2:5" x14ac:dyDescent="0.35">
      <c r="B1180" s="34"/>
      <c r="C1180" s="19"/>
      <c r="D1180" s="1"/>
      <c r="E1180" s="1"/>
    </row>
    <row r="1181" spans="2:5" x14ac:dyDescent="0.35">
      <c r="B1181" s="34"/>
      <c r="C1181" s="19"/>
      <c r="D1181" s="1"/>
      <c r="E1181" s="1"/>
    </row>
    <row r="1182" spans="2:5" x14ac:dyDescent="0.35">
      <c r="B1182" s="34"/>
      <c r="C1182" s="19"/>
      <c r="D1182" s="1"/>
      <c r="E1182" s="1"/>
    </row>
    <row r="1183" spans="2:5" x14ac:dyDescent="0.35">
      <c r="B1183" s="34"/>
      <c r="C1183" s="19"/>
      <c r="D1183" s="1"/>
      <c r="E1183" s="1"/>
    </row>
    <row r="1184" spans="2:5" x14ac:dyDescent="0.35">
      <c r="B1184" s="34"/>
      <c r="C1184" s="19"/>
      <c r="D1184" s="1"/>
      <c r="E1184" s="1"/>
    </row>
    <row r="1185" spans="2:5" x14ac:dyDescent="0.35">
      <c r="B1185" s="34"/>
      <c r="C1185" s="19"/>
      <c r="D1185" s="1"/>
      <c r="E1185" s="1"/>
    </row>
    <row r="1186" spans="2:5" x14ac:dyDescent="0.35">
      <c r="B1186" s="34"/>
      <c r="C1186" s="19"/>
      <c r="D1186" s="1"/>
      <c r="E1186" s="1"/>
    </row>
    <row r="1187" spans="2:5" x14ac:dyDescent="0.35">
      <c r="B1187" s="34"/>
      <c r="C1187" s="19"/>
      <c r="D1187" s="1"/>
      <c r="E1187" s="1"/>
    </row>
    <row r="1188" spans="2:5" x14ac:dyDescent="0.35">
      <c r="B1188" s="34"/>
      <c r="C1188" s="19"/>
      <c r="D1188" s="1"/>
      <c r="E1188" s="1"/>
    </row>
    <row r="1189" spans="2:5" x14ac:dyDescent="0.35">
      <c r="B1189" s="34"/>
      <c r="C1189" s="19"/>
      <c r="D1189" s="1"/>
      <c r="E1189" s="1"/>
    </row>
    <row r="1190" spans="2:5" x14ac:dyDescent="0.35">
      <c r="B1190" s="34"/>
      <c r="C1190" s="19"/>
      <c r="D1190" s="1"/>
      <c r="E1190" s="1"/>
    </row>
    <row r="1191" spans="2:5" x14ac:dyDescent="0.35">
      <c r="B1191" s="34"/>
      <c r="C1191" s="19"/>
      <c r="D1191" s="1"/>
      <c r="E1191" s="1"/>
    </row>
    <row r="1192" spans="2:5" x14ac:dyDescent="0.35">
      <c r="B1192" s="34"/>
      <c r="C1192" s="19"/>
      <c r="D1192" s="1"/>
      <c r="E1192" s="1"/>
    </row>
    <row r="1193" spans="2:5" x14ac:dyDescent="0.35">
      <c r="B1193" s="34"/>
      <c r="C1193" s="19"/>
      <c r="D1193" s="1"/>
      <c r="E1193" s="1"/>
    </row>
    <row r="1194" spans="2:5" x14ac:dyDescent="0.35">
      <c r="B1194" s="34"/>
      <c r="C1194" s="19"/>
      <c r="D1194" s="1"/>
      <c r="E1194" s="1"/>
    </row>
    <row r="1195" spans="2:5" x14ac:dyDescent="0.35">
      <c r="B1195" s="34"/>
      <c r="C1195" s="19"/>
      <c r="D1195" s="1"/>
      <c r="E1195" s="1"/>
    </row>
    <row r="1196" spans="2:5" x14ac:dyDescent="0.35">
      <c r="B1196" s="34"/>
      <c r="C1196" s="19"/>
      <c r="D1196" s="1"/>
      <c r="E1196" s="1"/>
    </row>
    <row r="1197" spans="2:5" x14ac:dyDescent="0.35">
      <c r="B1197" s="34"/>
      <c r="C1197" s="19"/>
      <c r="D1197" s="1"/>
      <c r="E1197" s="1"/>
    </row>
    <row r="1198" spans="2:5" x14ac:dyDescent="0.35">
      <c r="B1198" s="34"/>
      <c r="C1198" s="19"/>
      <c r="D1198" s="1"/>
      <c r="E1198" s="1"/>
    </row>
    <row r="1199" spans="2:5" x14ac:dyDescent="0.35">
      <c r="B1199" s="34"/>
      <c r="C1199" s="19"/>
      <c r="D1199" s="1"/>
      <c r="E1199" s="1"/>
    </row>
    <row r="1200" spans="2:5" x14ac:dyDescent="0.35">
      <c r="B1200" s="34"/>
      <c r="C1200" s="19"/>
      <c r="D1200" s="1"/>
      <c r="E1200" s="1"/>
    </row>
    <row r="1201" spans="2:5" x14ac:dyDescent="0.35">
      <c r="B1201" s="34"/>
      <c r="C1201" s="19"/>
      <c r="D1201" s="1"/>
      <c r="E1201" s="1"/>
    </row>
    <row r="1202" spans="2:5" x14ac:dyDescent="0.35">
      <c r="B1202" s="34"/>
      <c r="C1202" s="19"/>
      <c r="D1202" s="1"/>
      <c r="E1202" s="1"/>
    </row>
    <row r="1203" spans="2:5" x14ac:dyDescent="0.35">
      <c r="B1203" s="34"/>
      <c r="C1203" s="19"/>
      <c r="D1203" s="1"/>
      <c r="E1203" s="1"/>
    </row>
    <row r="1204" spans="2:5" x14ac:dyDescent="0.35">
      <c r="B1204" s="34"/>
      <c r="C1204" s="19"/>
      <c r="D1204" s="1"/>
      <c r="E1204" s="1"/>
    </row>
    <row r="1205" spans="2:5" x14ac:dyDescent="0.35">
      <c r="B1205" s="34"/>
      <c r="C1205" s="19"/>
      <c r="D1205" s="1"/>
      <c r="E1205" s="1"/>
    </row>
    <row r="1206" spans="2:5" x14ac:dyDescent="0.35">
      <c r="B1206" s="34"/>
      <c r="C1206" s="19"/>
      <c r="D1206" s="1"/>
      <c r="E1206" s="1"/>
    </row>
    <row r="1207" spans="2:5" x14ac:dyDescent="0.35">
      <c r="B1207" s="34"/>
      <c r="C1207" s="19"/>
      <c r="D1207" s="1"/>
      <c r="E1207" s="1"/>
    </row>
    <row r="1208" spans="2:5" x14ac:dyDescent="0.35">
      <c r="B1208" s="34"/>
      <c r="C1208" s="19"/>
      <c r="D1208" s="1"/>
      <c r="E1208" s="1"/>
    </row>
    <row r="1209" spans="2:5" x14ac:dyDescent="0.35">
      <c r="B1209" s="34"/>
      <c r="C1209" s="19"/>
      <c r="D1209" s="1"/>
      <c r="E1209" s="1"/>
    </row>
    <row r="1210" spans="2:5" x14ac:dyDescent="0.35">
      <c r="B1210" s="34"/>
      <c r="C1210" s="19"/>
      <c r="D1210" s="1"/>
      <c r="E1210" s="1"/>
    </row>
    <row r="1211" spans="2:5" x14ac:dyDescent="0.35">
      <c r="B1211" s="34"/>
      <c r="C1211" s="19"/>
      <c r="D1211" s="1"/>
      <c r="E1211" s="1"/>
    </row>
    <row r="1212" spans="2:5" x14ac:dyDescent="0.35">
      <c r="B1212" s="34"/>
      <c r="C1212" s="19"/>
      <c r="D1212" s="1"/>
      <c r="E1212" s="1"/>
    </row>
    <row r="1213" spans="2:5" x14ac:dyDescent="0.35">
      <c r="B1213" s="34"/>
      <c r="C1213" s="19"/>
      <c r="D1213" s="1"/>
      <c r="E1213" s="1"/>
    </row>
    <row r="1214" spans="2:5" x14ac:dyDescent="0.35">
      <c r="B1214" s="34"/>
      <c r="C1214" s="19"/>
      <c r="D1214" s="1"/>
      <c r="E1214" s="1"/>
    </row>
    <row r="1215" spans="2:5" x14ac:dyDescent="0.35">
      <c r="B1215" s="34"/>
      <c r="C1215" s="19"/>
      <c r="D1215" s="1"/>
      <c r="E1215" s="1"/>
    </row>
    <row r="1216" spans="2:5" x14ac:dyDescent="0.35">
      <c r="B1216" s="34"/>
      <c r="C1216" s="19"/>
      <c r="D1216" s="1"/>
      <c r="E1216" s="1"/>
    </row>
    <row r="1217" spans="2:5" x14ac:dyDescent="0.35">
      <c r="B1217" s="34"/>
      <c r="C1217" s="19"/>
      <c r="D1217" s="1"/>
      <c r="E1217" s="1"/>
    </row>
    <row r="1218" spans="2:5" x14ac:dyDescent="0.35">
      <c r="B1218" s="34"/>
      <c r="C1218" s="19"/>
      <c r="D1218" s="1"/>
      <c r="E1218" s="1"/>
    </row>
    <row r="1219" spans="2:5" x14ac:dyDescent="0.35">
      <c r="B1219" s="34"/>
      <c r="C1219" s="19"/>
      <c r="D1219" s="1"/>
      <c r="E1219" s="1"/>
    </row>
    <row r="1220" spans="2:5" x14ac:dyDescent="0.35">
      <c r="B1220" s="34"/>
      <c r="C1220" s="19"/>
      <c r="D1220" s="1"/>
      <c r="E1220" s="1"/>
    </row>
    <row r="1221" spans="2:5" x14ac:dyDescent="0.35">
      <c r="B1221" s="34"/>
      <c r="C1221" s="19"/>
      <c r="D1221" s="1"/>
      <c r="E1221" s="1"/>
    </row>
    <row r="1222" spans="2:5" x14ac:dyDescent="0.35">
      <c r="B1222" s="34"/>
      <c r="C1222" s="19"/>
      <c r="D1222" s="1"/>
      <c r="E1222" s="1"/>
    </row>
    <row r="1223" spans="2:5" x14ac:dyDescent="0.35">
      <c r="B1223" s="34"/>
      <c r="C1223" s="19"/>
      <c r="D1223" s="1"/>
      <c r="E1223" s="1"/>
    </row>
    <row r="1224" spans="2:5" x14ac:dyDescent="0.35">
      <c r="B1224" s="34"/>
      <c r="C1224" s="19"/>
      <c r="D1224" s="1"/>
      <c r="E1224" s="1"/>
    </row>
    <row r="1225" spans="2:5" x14ac:dyDescent="0.35">
      <c r="B1225" s="34"/>
      <c r="C1225" s="19"/>
      <c r="D1225" s="1"/>
      <c r="E1225" s="1"/>
    </row>
    <row r="1226" spans="2:5" x14ac:dyDescent="0.35">
      <c r="B1226" s="34"/>
      <c r="C1226" s="19"/>
      <c r="D1226" s="1"/>
      <c r="E1226" s="1"/>
    </row>
    <row r="1227" spans="2:5" x14ac:dyDescent="0.35">
      <c r="B1227" s="34"/>
      <c r="C1227" s="19"/>
      <c r="D1227" s="1"/>
      <c r="E1227" s="1"/>
    </row>
    <row r="1228" spans="2:5" x14ac:dyDescent="0.35">
      <c r="B1228" s="34"/>
      <c r="C1228" s="19"/>
      <c r="D1228" s="1"/>
      <c r="E1228" s="1"/>
    </row>
    <row r="1229" spans="2:5" x14ac:dyDescent="0.35">
      <c r="B1229" s="34"/>
      <c r="C1229" s="19"/>
      <c r="D1229" s="1"/>
      <c r="E1229" s="1"/>
    </row>
    <row r="1230" spans="2:5" x14ac:dyDescent="0.35">
      <c r="B1230" s="34"/>
      <c r="C1230" s="19"/>
      <c r="D1230" s="1"/>
      <c r="E1230" s="1"/>
    </row>
    <row r="1231" spans="2:5" x14ac:dyDescent="0.35">
      <c r="B1231" s="34"/>
      <c r="C1231" s="19"/>
      <c r="D1231" s="1"/>
      <c r="E1231" s="1"/>
    </row>
    <row r="1232" spans="2:5" x14ac:dyDescent="0.35">
      <c r="B1232" s="34"/>
      <c r="C1232" s="19"/>
      <c r="D1232" s="1"/>
      <c r="E1232" s="1"/>
    </row>
    <row r="1233" spans="2:5" x14ac:dyDescent="0.35">
      <c r="B1233" s="34"/>
      <c r="C1233" s="19"/>
      <c r="D1233" s="1"/>
      <c r="E1233" s="1"/>
    </row>
    <row r="1234" spans="2:5" x14ac:dyDescent="0.35">
      <c r="B1234" s="34"/>
      <c r="C1234" s="19"/>
      <c r="D1234" s="1"/>
      <c r="E1234" s="1"/>
    </row>
    <row r="1235" spans="2:5" x14ac:dyDescent="0.35">
      <c r="B1235" s="34"/>
      <c r="C1235" s="19"/>
      <c r="D1235" s="1"/>
      <c r="E1235" s="1"/>
    </row>
    <row r="1236" spans="2:5" x14ac:dyDescent="0.35">
      <c r="B1236" s="34"/>
      <c r="C1236" s="19"/>
      <c r="D1236" s="1"/>
      <c r="E1236" s="1"/>
    </row>
    <row r="1237" spans="2:5" x14ac:dyDescent="0.35">
      <c r="B1237" s="34"/>
      <c r="C1237" s="19"/>
      <c r="D1237" s="1"/>
      <c r="E1237" s="1"/>
    </row>
    <row r="1238" spans="2:5" x14ac:dyDescent="0.35">
      <c r="B1238" s="34"/>
      <c r="C1238" s="19"/>
      <c r="D1238" s="1"/>
      <c r="E1238" s="1"/>
    </row>
    <row r="1239" spans="2:5" x14ac:dyDescent="0.35">
      <c r="B1239" s="34"/>
      <c r="C1239" s="19"/>
      <c r="D1239" s="1"/>
      <c r="E1239" s="1"/>
    </row>
    <row r="1240" spans="2:5" x14ac:dyDescent="0.35">
      <c r="B1240" s="34"/>
      <c r="C1240" s="19"/>
      <c r="D1240" s="1"/>
      <c r="E1240" s="1"/>
    </row>
    <row r="1241" spans="2:5" x14ac:dyDescent="0.35">
      <c r="B1241" s="34"/>
      <c r="C1241" s="19"/>
      <c r="D1241" s="1"/>
      <c r="E1241" s="1"/>
    </row>
    <row r="1242" spans="2:5" x14ac:dyDescent="0.35">
      <c r="B1242" s="34"/>
      <c r="C1242" s="19"/>
      <c r="D1242" s="1"/>
      <c r="E1242" s="1"/>
    </row>
    <row r="1243" spans="2:5" x14ac:dyDescent="0.35">
      <c r="B1243" s="34"/>
      <c r="C1243" s="19"/>
      <c r="D1243" s="1"/>
      <c r="E1243" s="1"/>
    </row>
    <row r="1244" spans="2:5" x14ac:dyDescent="0.35">
      <c r="B1244" s="34"/>
      <c r="C1244" s="19"/>
      <c r="D1244" s="1"/>
      <c r="E1244" s="1"/>
    </row>
    <row r="1245" spans="2:5" x14ac:dyDescent="0.35">
      <c r="B1245" s="34"/>
      <c r="C1245" s="19"/>
      <c r="D1245" s="1"/>
      <c r="E1245" s="1"/>
    </row>
    <row r="1246" spans="2:5" x14ac:dyDescent="0.35">
      <c r="B1246" s="34"/>
      <c r="C1246" s="19"/>
      <c r="D1246" s="1"/>
      <c r="E1246" s="1"/>
    </row>
    <row r="1247" spans="2:5" x14ac:dyDescent="0.35">
      <c r="B1247" s="34"/>
      <c r="C1247" s="19"/>
      <c r="D1247" s="1"/>
      <c r="E1247" s="1"/>
    </row>
    <row r="1248" spans="2:5" x14ac:dyDescent="0.35">
      <c r="B1248" s="34"/>
      <c r="C1248" s="19"/>
      <c r="D1248" s="1"/>
      <c r="E1248" s="1"/>
    </row>
    <row r="1249" spans="2:5" x14ac:dyDescent="0.35">
      <c r="B1249" s="34"/>
      <c r="C1249" s="19"/>
      <c r="D1249" s="1"/>
      <c r="E1249" s="1"/>
    </row>
    <row r="1250" spans="2:5" x14ac:dyDescent="0.35">
      <c r="B1250" s="34"/>
      <c r="C1250" s="19"/>
      <c r="D1250" s="1"/>
      <c r="E1250" s="1"/>
    </row>
    <row r="1251" spans="2:5" x14ac:dyDescent="0.35">
      <c r="B1251" s="34"/>
      <c r="C1251" s="19"/>
      <c r="D1251" s="1"/>
      <c r="E1251" s="1"/>
    </row>
    <row r="1252" spans="2:5" x14ac:dyDescent="0.35">
      <c r="B1252" s="34"/>
      <c r="C1252" s="19"/>
      <c r="D1252" s="1"/>
      <c r="E1252" s="1"/>
    </row>
    <row r="1253" spans="2:5" x14ac:dyDescent="0.35">
      <c r="B1253" s="34"/>
      <c r="C1253" s="19"/>
      <c r="D1253" s="1"/>
      <c r="E1253" s="1"/>
    </row>
    <row r="1254" spans="2:5" x14ac:dyDescent="0.35">
      <c r="B1254" s="34"/>
      <c r="C1254" s="19"/>
      <c r="D1254" s="1"/>
      <c r="E1254" s="1"/>
    </row>
    <row r="1255" spans="2:5" x14ac:dyDescent="0.35">
      <c r="B1255" s="34"/>
      <c r="C1255" s="19"/>
      <c r="D1255" s="1"/>
      <c r="E1255" s="1"/>
    </row>
    <row r="1256" spans="2:5" x14ac:dyDescent="0.35">
      <c r="B1256" s="34"/>
      <c r="C1256" s="19"/>
      <c r="D1256" s="1"/>
      <c r="E1256" s="1"/>
    </row>
    <row r="1257" spans="2:5" x14ac:dyDescent="0.35">
      <c r="B1257" s="34"/>
      <c r="C1257" s="19"/>
      <c r="D1257" s="1"/>
      <c r="E1257" s="1"/>
    </row>
    <row r="1258" spans="2:5" x14ac:dyDescent="0.35">
      <c r="B1258" s="34"/>
      <c r="C1258" s="19"/>
      <c r="D1258" s="1"/>
      <c r="E1258" s="1"/>
    </row>
    <row r="1259" spans="2:5" x14ac:dyDescent="0.35">
      <c r="B1259" s="34"/>
      <c r="C1259" s="19"/>
      <c r="D1259" s="1"/>
      <c r="E1259" s="1"/>
    </row>
    <row r="1260" spans="2:5" x14ac:dyDescent="0.35">
      <c r="B1260" s="34"/>
      <c r="C1260" s="19"/>
      <c r="D1260" s="1"/>
      <c r="E1260" s="1"/>
    </row>
    <row r="1261" spans="2:5" x14ac:dyDescent="0.35">
      <c r="B1261" s="34"/>
      <c r="C1261" s="19"/>
      <c r="D1261" s="1"/>
      <c r="E1261" s="1"/>
    </row>
    <row r="1262" spans="2:5" x14ac:dyDescent="0.35">
      <c r="B1262" s="34"/>
      <c r="C1262" s="19"/>
      <c r="D1262" s="1"/>
      <c r="E1262" s="1"/>
    </row>
    <row r="1263" spans="2:5" x14ac:dyDescent="0.35">
      <c r="B1263" s="34"/>
      <c r="C1263" s="19"/>
      <c r="D1263" s="1"/>
      <c r="E1263" s="1"/>
    </row>
    <row r="1264" spans="2:5" x14ac:dyDescent="0.35">
      <c r="B1264" s="34"/>
      <c r="C1264" s="19"/>
      <c r="D1264" s="1"/>
      <c r="E1264" s="1"/>
    </row>
    <row r="1265" spans="2:5" x14ac:dyDescent="0.35">
      <c r="B1265" s="34"/>
      <c r="C1265" s="19"/>
      <c r="D1265" s="1"/>
      <c r="E1265" s="1"/>
    </row>
    <row r="1266" spans="2:5" x14ac:dyDescent="0.35">
      <c r="B1266" s="34"/>
      <c r="C1266" s="19"/>
      <c r="D1266" s="1"/>
      <c r="E1266" s="1"/>
    </row>
    <row r="1267" spans="2:5" x14ac:dyDescent="0.35">
      <c r="B1267" s="34"/>
      <c r="C1267" s="19"/>
      <c r="D1267" s="1"/>
      <c r="E1267" s="1"/>
    </row>
    <row r="1268" spans="2:5" x14ac:dyDescent="0.35">
      <c r="B1268" s="34"/>
      <c r="C1268" s="19"/>
      <c r="D1268" s="1"/>
      <c r="E1268" s="1"/>
    </row>
    <row r="1269" spans="2:5" x14ac:dyDescent="0.35">
      <c r="B1269" s="34"/>
      <c r="C1269" s="19"/>
      <c r="D1269" s="1"/>
      <c r="E1269" s="1"/>
    </row>
    <row r="1270" spans="2:5" x14ac:dyDescent="0.35">
      <c r="B1270" s="34"/>
      <c r="C1270" s="19"/>
      <c r="D1270" s="1"/>
      <c r="E1270" s="1"/>
    </row>
    <row r="1271" spans="2:5" x14ac:dyDescent="0.35">
      <c r="B1271" s="34"/>
      <c r="C1271" s="19"/>
      <c r="D1271" s="1"/>
      <c r="E1271" s="1"/>
    </row>
    <row r="1272" spans="2:5" x14ac:dyDescent="0.35">
      <c r="B1272" s="34"/>
      <c r="C1272" s="19"/>
      <c r="D1272" s="1"/>
      <c r="E1272" s="1"/>
    </row>
    <row r="1273" spans="2:5" x14ac:dyDescent="0.35">
      <c r="B1273" s="34"/>
      <c r="C1273" s="19"/>
      <c r="D1273" s="1"/>
      <c r="E1273" s="1"/>
    </row>
    <row r="1274" spans="2:5" x14ac:dyDescent="0.35">
      <c r="B1274" s="34"/>
      <c r="C1274" s="19"/>
      <c r="D1274" s="1"/>
      <c r="E1274" s="1"/>
    </row>
    <row r="1275" spans="2:5" x14ac:dyDescent="0.35">
      <c r="B1275" s="34"/>
      <c r="C1275" s="19"/>
      <c r="D1275" s="1"/>
      <c r="E1275" s="1"/>
    </row>
    <row r="1276" spans="2:5" x14ac:dyDescent="0.35">
      <c r="B1276" s="34"/>
      <c r="C1276" s="19"/>
      <c r="D1276" s="1"/>
      <c r="E1276" s="1"/>
    </row>
    <row r="1277" spans="2:5" x14ac:dyDescent="0.35">
      <c r="B1277" s="34"/>
      <c r="C1277" s="19"/>
      <c r="D1277" s="1"/>
      <c r="E1277" s="1"/>
    </row>
    <row r="1278" spans="2:5" x14ac:dyDescent="0.35">
      <c r="B1278" s="34"/>
      <c r="C1278" s="19"/>
      <c r="D1278" s="1"/>
      <c r="E1278" s="1"/>
    </row>
    <row r="1279" spans="2:5" x14ac:dyDescent="0.35">
      <c r="B1279" s="34"/>
      <c r="C1279" s="19"/>
      <c r="D1279" s="1"/>
      <c r="E1279" s="1"/>
    </row>
    <row r="1280" spans="2:5" x14ac:dyDescent="0.35">
      <c r="B1280" s="34"/>
      <c r="C1280" s="19"/>
      <c r="D1280" s="1"/>
      <c r="E1280" s="1"/>
    </row>
    <row r="1281" spans="2:5" x14ac:dyDescent="0.35">
      <c r="B1281" s="34"/>
      <c r="C1281" s="19"/>
      <c r="D1281" s="1"/>
      <c r="E1281" s="1"/>
    </row>
    <row r="1282" spans="2:5" x14ac:dyDescent="0.35">
      <c r="B1282" s="34"/>
      <c r="C1282" s="19"/>
      <c r="D1282" s="1"/>
      <c r="E1282" s="1"/>
    </row>
    <row r="1283" spans="2:5" x14ac:dyDescent="0.35">
      <c r="B1283" s="34"/>
      <c r="C1283" s="19"/>
      <c r="D1283" s="1"/>
      <c r="E1283" s="1"/>
    </row>
    <row r="1284" spans="2:5" x14ac:dyDescent="0.35">
      <c r="B1284" s="34"/>
      <c r="C1284" s="19"/>
      <c r="D1284" s="1"/>
      <c r="E1284" s="1"/>
    </row>
    <row r="1285" spans="2:5" x14ac:dyDescent="0.35">
      <c r="B1285" s="34"/>
      <c r="C1285" s="19"/>
      <c r="D1285" s="1"/>
      <c r="E1285" s="1"/>
    </row>
    <row r="1286" spans="2:5" x14ac:dyDescent="0.35">
      <c r="B1286" s="34"/>
      <c r="C1286" s="19"/>
      <c r="D1286" s="1"/>
      <c r="E1286" s="1"/>
    </row>
    <row r="1287" spans="2:5" x14ac:dyDescent="0.35">
      <c r="B1287" s="34"/>
      <c r="C1287" s="19"/>
      <c r="D1287" s="1"/>
      <c r="E1287" s="1"/>
    </row>
    <row r="1288" spans="2:5" x14ac:dyDescent="0.35">
      <c r="B1288" s="34"/>
      <c r="C1288" s="19"/>
      <c r="D1288" s="1"/>
      <c r="E1288" s="1"/>
    </row>
    <row r="1289" spans="2:5" x14ac:dyDescent="0.35">
      <c r="B1289" s="34"/>
      <c r="C1289" s="19"/>
      <c r="D1289" s="1"/>
      <c r="E1289" s="1"/>
    </row>
    <row r="1290" spans="2:5" x14ac:dyDescent="0.35">
      <c r="B1290" s="34"/>
      <c r="C1290" s="19"/>
      <c r="D1290" s="1"/>
      <c r="E1290" s="1"/>
    </row>
    <row r="1291" spans="2:5" x14ac:dyDescent="0.35">
      <c r="B1291" s="34"/>
      <c r="C1291" s="19"/>
      <c r="D1291" s="1"/>
      <c r="E1291" s="1"/>
    </row>
    <row r="1292" spans="2:5" x14ac:dyDescent="0.35">
      <c r="B1292" s="34"/>
      <c r="C1292" s="19"/>
      <c r="D1292" s="1"/>
      <c r="E1292" s="1"/>
    </row>
    <row r="1293" spans="2:5" x14ac:dyDescent="0.35">
      <c r="B1293" s="34"/>
      <c r="C1293" s="19"/>
      <c r="D1293" s="1"/>
      <c r="E1293" s="1"/>
    </row>
    <row r="1294" spans="2:5" x14ac:dyDescent="0.35">
      <c r="B1294" s="34"/>
      <c r="C1294" s="19"/>
      <c r="D1294" s="1"/>
      <c r="E1294" s="1"/>
    </row>
    <row r="1295" spans="2:5" x14ac:dyDescent="0.35">
      <c r="B1295" s="34"/>
      <c r="C1295" s="19"/>
      <c r="D1295" s="1"/>
      <c r="E1295" s="1"/>
    </row>
    <row r="1296" spans="2:5" x14ac:dyDescent="0.35">
      <c r="B1296" s="34"/>
      <c r="C1296" s="19"/>
      <c r="D1296" s="1"/>
      <c r="E1296" s="1"/>
    </row>
    <row r="1297" spans="2:5" x14ac:dyDescent="0.35">
      <c r="B1297" s="34"/>
      <c r="C1297" s="19"/>
      <c r="D1297" s="1"/>
      <c r="E1297" s="1"/>
    </row>
    <row r="1298" spans="2:5" x14ac:dyDescent="0.35">
      <c r="B1298" s="34"/>
      <c r="C1298" s="19"/>
      <c r="D1298" s="1"/>
      <c r="E1298" s="1"/>
    </row>
    <row r="1299" spans="2:5" x14ac:dyDescent="0.35">
      <c r="B1299" s="34"/>
      <c r="C1299" s="19"/>
      <c r="D1299" s="1"/>
      <c r="E1299" s="1"/>
    </row>
    <row r="1300" spans="2:5" x14ac:dyDescent="0.35">
      <c r="B1300" s="34"/>
      <c r="C1300" s="19"/>
      <c r="D1300" s="1"/>
      <c r="E1300" s="1"/>
    </row>
    <row r="1301" spans="2:5" x14ac:dyDescent="0.35">
      <c r="B1301" s="34"/>
      <c r="C1301" s="19"/>
      <c r="D1301" s="1"/>
      <c r="E1301" s="1"/>
    </row>
    <row r="1302" spans="2:5" x14ac:dyDescent="0.35">
      <c r="B1302" s="34"/>
      <c r="C1302" s="19"/>
      <c r="D1302" s="1"/>
      <c r="E1302" s="1"/>
    </row>
    <row r="1303" spans="2:5" x14ac:dyDescent="0.35">
      <c r="B1303" s="34"/>
      <c r="C1303" s="19"/>
      <c r="D1303" s="1"/>
      <c r="E1303" s="1"/>
    </row>
    <row r="1304" spans="2:5" x14ac:dyDescent="0.35">
      <c r="B1304" s="34"/>
      <c r="C1304" s="19"/>
      <c r="D1304" s="1"/>
      <c r="E1304" s="1"/>
    </row>
    <row r="1305" spans="2:5" x14ac:dyDescent="0.35">
      <c r="B1305" s="34"/>
      <c r="C1305" s="19"/>
      <c r="D1305" s="1"/>
      <c r="E1305" s="1"/>
    </row>
    <row r="1306" spans="2:5" x14ac:dyDescent="0.35">
      <c r="B1306" s="34"/>
      <c r="C1306" s="19"/>
      <c r="D1306" s="1"/>
      <c r="E1306" s="1"/>
    </row>
    <row r="1307" spans="2:5" x14ac:dyDescent="0.35">
      <c r="B1307" s="34"/>
      <c r="C1307" s="19"/>
      <c r="D1307" s="1"/>
      <c r="E1307" s="1"/>
    </row>
    <row r="1308" spans="2:5" x14ac:dyDescent="0.35">
      <c r="B1308" s="34"/>
      <c r="C1308" s="19"/>
      <c r="D1308" s="1"/>
      <c r="E1308" s="1"/>
    </row>
    <row r="1309" spans="2:5" x14ac:dyDescent="0.35">
      <c r="B1309" s="34"/>
      <c r="C1309" s="19"/>
      <c r="D1309" s="1"/>
      <c r="E1309" s="1"/>
    </row>
    <row r="1310" spans="2:5" x14ac:dyDescent="0.35">
      <c r="B1310" s="34"/>
      <c r="C1310" s="19"/>
      <c r="D1310" s="1"/>
      <c r="E1310" s="1"/>
    </row>
    <row r="1311" spans="2:5" x14ac:dyDescent="0.35">
      <c r="B1311" s="34"/>
      <c r="C1311" s="19"/>
      <c r="D1311" s="1"/>
      <c r="E1311" s="1"/>
    </row>
    <row r="1312" spans="2:5" x14ac:dyDescent="0.35">
      <c r="B1312" s="34"/>
      <c r="C1312" s="19"/>
      <c r="D1312" s="1"/>
      <c r="E1312" s="1"/>
    </row>
    <row r="1313" spans="2:5" x14ac:dyDescent="0.35">
      <c r="B1313" s="34"/>
      <c r="C1313" s="19"/>
      <c r="D1313" s="1"/>
      <c r="E1313" s="1"/>
    </row>
    <row r="1314" spans="2:5" x14ac:dyDescent="0.35">
      <c r="B1314" s="34"/>
      <c r="C1314" s="19"/>
      <c r="D1314" s="1"/>
      <c r="E1314" s="1"/>
    </row>
    <row r="1315" spans="2:5" x14ac:dyDescent="0.35">
      <c r="B1315" s="34"/>
      <c r="C1315" s="19"/>
      <c r="D1315" s="1"/>
      <c r="E1315" s="1"/>
    </row>
    <row r="1316" spans="2:5" x14ac:dyDescent="0.35">
      <c r="B1316" s="34"/>
      <c r="C1316" s="19"/>
      <c r="D1316" s="1"/>
      <c r="E1316" s="1"/>
    </row>
    <row r="1317" spans="2:5" x14ac:dyDescent="0.35">
      <c r="B1317" s="34"/>
      <c r="C1317" s="19"/>
      <c r="D1317" s="1"/>
      <c r="E1317" s="1"/>
    </row>
    <row r="1318" spans="2:5" x14ac:dyDescent="0.35">
      <c r="B1318" s="34"/>
      <c r="C1318" s="19"/>
      <c r="D1318" s="1"/>
      <c r="E1318" s="1"/>
    </row>
    <row r="1319" spans="2:5" x14ac:dyDescent="0.35">
      <c r="B1319" s="34"/>
      <c r="C1319" s="19"/>
      <c r="D1319" s="1"/>
      <c r="E1319" s="1"/>
    </row>
    <row r="1320" spans="2:5" x14ac:dyDescent="0.35">
      <c r="B1320" s="34"/>
      <c r="C1320" s="19"/>
      <c r="D1320" s="1"/>
      <c r="E1320" s="1"/>
    </row>
    <row r="1321" spans="2:5" x14ac:dyDescent="0.35">
      <c r="B1321" s="34"/>
      <c r="C1321" s="19"/>
      <c r="D1321" s="1"/>
      <c r="E1321" s="1"/>
    </row>
    <row r="1322" spans="2:5" x14ac:dyDescent="0.35">
      <c r="B1322" s="34"/>
      <c r="C1322" s="19"/>
      <c r="D1322" s="1"/>
      <c r="E1322" s="1"/>
    </row>
    <row r="1323" spans="2:5" x14ac:dyDescent="0.35">
      <c r="B1323" s="34"/>
      <c r="C1323" s="19"/>
      <c r="D1323" s="1"/>
      <c r="E1323" s="1"/>
    </row>
    <row r="1324" spans="2:5" x14ac:dyDescent="0.35">
      <c r="B1324" s="34"/>
      <c r="C1324" s="19"/>
      <c r="D1324" s="1"/>
      <c r="E1324" s="1"/>
    </row>
    <row r="1325" spans="2:5" x14ac:dyDescent="0.35">
      <c r="B1325" s="34"/>
      <c r="C1325" s="19"/>
      <c r="D1325" s="1"/>
      <c r="E1325" s="1"/>
    </row>
    <row r="1326" spans="2:5" x14ac:dyDescent="0.35">
      <c r="B1326" s="34"/>
      <c r="C1326" s="19"/>
      <c r="D1326" s="1"/>
      <c r="E1326" s="1"/>
    </row>
    <row r="1327" spans="2:5" x14ac:dyDescent="0.35">
      <c r="B1327" s="34"/>
      <c r="C1327" s="19"/>
      <c r="D1327" s="1"/>
      <c r="E1327" s="1"/>
    </row>
    <row r="1328" spans="2:5" x14ac:dyDescent="0.35">
      <c r="B1328" s="34"/>
      <c r="C1328" s="19"/>
      <c r="D1328" s="1"/>
      <c r="E1328" s="1"/>
    </row>
    <row r="1329" spans="2:5" x14ac:dyDescent="0.35">
      <c r="B1329" s="34"/>
      <c r="C1329" s="19"/>
      <c r="D1329" s="1"/>
      <c r="E1329" s="1"/>
    </row>
    <row r="1330" spans="2:5" x14ac:dyDescent="0.35">
      <c r="B1330" s="34"/>
      <c r="C1330" s="19"/>
      <c r="D1330" s="1"/>
      <c r="E1330" s="1"/>
    </row>
    <row r="1331" spans="2:5" x14ac:dyDescent="0.35">
      <c r="B1331" s="34"/>
      <c r="C1331" s="19"/>
      <c r="D1331" s="1"/>
      <c r="E1331" s="1"/>
    </row>
    <row r="1332" spans="2:5" x14ac:dyDescent="0.35">
      <c r="B1332" s="34"/>
      <c r="C1332" s="19"/>
      <c r="D1332" s="1"/>
      <c r="E1332" s="1"/>
    </row>
    <row r="1333" spans="2:5" x14ac:dyDescent="0.35">
      <c r="B1333" s="34"/>
      <c r="C1333" s="19"/>
      <c r="D1333" s="1"/>
      <c r="E1333" s="1"/>
    </row>
    <row r="1334" spans="2:5" x14ac:dyDescent="0.35">
      <c r="B1334" s="34"/>
      <c r="C1334" s="19"/>
      <c r="D1334" s="1"/>
      <c r="E1334" s="1"/>
    </row>
    <row r="1335" spans="2:5" x14ac:dyDescent="0.35">
      <c r="B1335" s="34"/>
      <c r="C1335" s="19"/>
      <c r="D1335" s="1"/>
      <c r="E1335" s="1"/>
    </row>
    <row r="1336" spans="2:5" x14ac:dyDescent="0.35">
      <c r="B1336" s="34"/>
      <c r="C1336" s="19"/>
      <c r="D1336" s="1"/>
      <c r="E1336" s="1"/>
    </row>
    <row r="1337" spans="2:5" x14ac:dyDescent="0.35">
      <c r="B1337" s="34"/>
      <c r="C1337" s="19"/>
      <c r="D1337" s="1"/>
      <c r="E1337" s="1"/>
    </row>
    <row r="1338" spans="2:5" x14ac:dyDescent="0.35">
      <c r="B1338" s="34"/>
      <c r="C1338" s="19"/>
      <c r="D1338" s="1"/>
      <c r="E1338" s="1"/>
    </row>
    <row r="1339" spans="2:5" x14ac:dyDescent="0.35">
      <c r="B1339" s="34"/>
      <c r="C1339" s="19"/>
      <c r="D1339" s="1"/>
      <c r="E1339" s="1"/>
    </row>
    <row r="1340" spans="2:5" x14ac:dyDescent="0.35">
      <c r="B1340" s="34"/>
      <c r="C1340" s="19"/>
      <c r="D1340" s="1"/>
      <c r="E1340" s="1"/>
    </row>
    <row r="1341" spans="2:5" x14ac:dyDescent="0.35">
      <c r="B1341" s="34"/>
      <c r="C1341" s="19"/>
      <c r="D1341" s="1"/>
      <c r="E1341" s="1"/>
    </row>
    <row r="1342" spans="2:5" x14ac:dyDescent="0.35">
      <c r="B1342" s="34"/>
      <c r="C1342" s="19"/>
      <c r="D1342" s="1"/>
      <c r="E1342" s="1"/>
    </row>
    <row r="1343" spans="2:5" x14ac:dyDescent="0.35">
      <c r="B1343" s="34"/>
      <c r="C1343" s="19"/>
      <c r="D1343" s="1"/>
      <c r="E1343" s="1"/>
    </row>
    <row r="1344" spans="2:5" x14ac:dyDescent="0.35">
      <c r="B1344" s="34"/>
      <c r="C1344" s="19"/>
      <c r="D1344" s="1"/>
      <c r="E1344" s="1"/>
    </row>
    <row r="1345" spans="2:5" x14ac:dyDescent="0.35">
      <c r="B1345" s="34"/>
      <c r="C1345" s="19"/>
      <c r="D1345" s="1"/>
      <c r="E1345" s="1"/>
    </row>
    <row r="1346" spans="2:5" x14ac:dyDescent="0.35">
      <c r="B1346" s="34"/>
      <c r="C1346" s="19"/>
      <c r="D1346" s="1"/>
      <c r="E1346" s="1"/>
    </row>
    <row r="1347" spans="2:5" x14ac:dyDescent="0.35">
      <c r="B1347" s="34"/>
      <c r="C1347" s="19"/>
      <c r="D1347" s="1"/>
      <c r="E1347" s="1"/>
    </row>
    <row r="1348" spans="2:5" x14ac:dyDescent="0.35">
      <c r="B1348" s="34"/>
      <c r="C1348" s="19"/>
      <c r="D1348" s="1"/>
      <c r="E1348" s="1"/>
    </row>
    <row r="1349" spans="2:5" x14ac:dyDescent="0.35">
      <c r="B1349" s="34"/>
      <c r="C1349" s="19"/>
      <c r="D1349" s="1"/>
      <c r="E1349" s="1"/>
    </row>
    <row r="1350" spans="2:5" x14ac:dyDescent="0.35">
      <c r="B1350" s="34"/>
      <c r="C1350" s="19"/>
      <c r="D1350" s="1"/>
      <c r="E1350" s="1"/>
    </row>
    <row r="1351" spans="2:5" x14ac:dyDescent="0.35">
      <c r="B1351" s="34"/>
      <c r="C1351" s="19"/>
      <c r="D1351" s="1"/>
      <c r="E1351" s="1"/>
    </row>
    <row r="1352" spans="2:5" x14ac:dyDescent="0.35">
      <c r="B1352" s="34"/>
      <c r="C1352" s="19"/>
      <c r="D1352" s="1"/>
      <c r="E1352" s="1"/>
    </row>
    <row r="1353" spans="2:5" x14ac:dyDescent="0.35">
      <c r="B1353" s="34"/>
      <c r="C1353" s="19"/>
      <c r="D1353" s="1"/>
      <c r="E1353" s="1"/>
    </row>
    <row r="1354" spans="2:5" x14ac:dyDescent="0.35">
      <c r="B1354" s="34"/>
      <c r="C1354" s="19"/>
      <c r="D1354" s="1"/>
      <c r="E1354" s="1"/>
    </row>
    <row r="1355" spans="2:5" x14ac:dyDescent="0.35">
      <c r="B1355" s="34"/>
      <c r="C1355" s="19"/>
      <c r="D1355" s="1"/>
      <c r="E1355" s="1"/>
    </row>
    <row r="1356" spans="2:5" x14ac:dyDescent="0.35">
      <c r="B1356" s="34"/>
      <c r="C1356" s="19"/>
      <c r="D1356" s="1"/>
      <c r="E1356" s="1"/>
    </row>
    <row r="1357" spans="2:5" x14ac:dyDescent="0.35">
      <c r="B1357" s="34"/>
      <c r="C1357" s="19"/>
      <c r="D1357" s="1"/>
      <c r="E1357" s="1"/>
    </row>
    <row r="1358" spans="2:5" x14ac:dyDescent="0.35">
      <c r="B1358" s="34"/>
      <c r="C1358" s="19"/>
      <c r="D1358" s="1"/>
      <c r="E1358" s="1"/>
    </row>
    <row r="1359" spans="2:5" x14ac:dyDescent="0.35">
      <c r="B1359" s="34"/>
      <c r="C1359" s="19"/>
      <c r="D1359" s="1"/>
      <c r="E1359" s="1"/>
    </row>
    <row r="1360" spans="2:5" x14ac:dyDescent="0.35">
      <c r="B1360" s="34"/>
      <c r="C1360" s="19"/>
      <c r="D1360" s="1"/>
      <c r="E1360" s="1"/>
    </row>
    <row r="1361" spans="2:5" x14ac:dyDescent="0.35">
      <c r="B1361" s="34"/>
      <c r="C1361" s="19"/>
      <c r="D1361" s="1"/>
      <c r="E1361" s="1"/>
    </row>
    <row r="1362" spans="2:5" x14ac:dyDescent="0.35">
      <c r="B1362" s="34"/>
      <c r="C1362" s="19"/>
      <c r="D1362" s="1"/>
      <c r="E1362" s="1"/>
    </row>
    <row r="1363" spans="2:5" x14ac:dyDescent="0.35">
      <c r="B1363" s="34"/>
      <c r="C1363" s="19"/>
      <c r="D1363" s="1"/>
      <c r="E1363" s="1"/>
    </row>
    <row r="1364" spans="2:5" x14ac:dyDescent="0.35">
      <c r="B1364" s="34"/>
      <c r="C1364" s="19"/>
      <c r="D1364" s="1"/>
      <c r="E1364" s="1"/>
    </row>
    <row r="1365" spans="2:5" x14ac:dyDescent="0.35">
      <c r="B1365" s="34"/>
      <c r="C1365" s="19"/>
      <c r="D1365" s="1"/>
      <c r="E1365" s="1"/>
    </row>
    <row r="1366" spans="2:5" x14ac:dyDescent="0.35">
      <c r="B1366" s="34"/>
      <c r="C1366" s="19"/>
      <c r="D1366" s="1"/>
      <c r="E1366" s="1"/>
    </row>
    <row r="1367" spans="2:5" x14ac:dyDescent="0.35">
      <c r="B1367" s="34"/>
      <c r="C1367" s="19"/>
      <c r="D1367" s="1"/>
      <c r="E1367" s="1"/>
    </row>
    <row r="1368" spans="2:5" x14ac:dyDescent="0.35">
      <c r="B1368" s="34"/>
      <c r="C1368" s="19"/>
      <c r="D1368" s="1"/>
      <c r="E1368" s="1"/>
    </row>
    <row r="1369" spans="2:5" x14ac:dyDescent="0.35">
      <c r="B1369" s="34"/>
      <c r="C1369" s="19"/>
      <c r="D1369" s="1"/>
      <c r="E1369" s="1"/>
    </row>
    <row r="1370" spans="2:5" x14ac:dyDescent="0.35">
      <c r="B1370" s="34"/>
      <c r="C1370" s="19"/>
      <c r="D1370" s="1"/>
      <c r="E1370" s="1"/>
    </row>
    <row r="1371" spans="2:5" x14ac:dyDescent="0.35">
      <c r="B1371" s="34"/>
      <c r="C1371" s="19"/>
      <c r="D1371" s="1"/>
      <c r="E1371" s="1"/>
    </row>
    <row r="1372" spans="2:5" x14ac:dyDescent="0.35">
      <c r="B1372" s="34"/>
      <c r="C1372" s="19"/>
      <c r="D1372" s="1"/>
      <c r="E1372" s="1"/>
    </row>
    <row r="1373" spans="2:5" x14ac:dyDescent="0.35">
      <c r="B1373" s="34"/>
      <c r="C1373" s="19"/>
      <c r="D1373" s="1"/>
      <c r="E1373" s="1"/>
    </row>
    <row r="1374" spans="2:5" x14ac:dyDescent="0.35">
      <c r="B1374" s="34"/>
      <c r="C1374" s="19"/>
      <c r="D1374" s="1"/>
      <c r="E1374" s="1"/>
    </row>
    <row r="1375" spans="2:5" x14ac:dyDescent="0.35">
      <c r="B1375" s="34"/>
      <c r="C1375" s="19"/>
      <c r="D1375" s="1"/>
      <c r="E1375" s="1"/>
    </row>
    <row r="1376" spans="2:5" x14ac:dyDescent="0.35">
      <c r="B1376" s="34"/>
      <c r="C1376" s="19"/>
      <c r="D1376" s="1"/>
      <c r="E1376" s="1"/>
    </row>
    <row r="1377" spans="2:5" x14ac:dyDescent="0.35">
      <c r="B1377" s="34"/>
      <c r="C1377" s="19"/>
      <c r="D1377" s="1"/>
      <c r="E1377" s="1"/>
    </row>
    <row r="1378" spans="2:5" x14ac:dyDescent="0.35">
      <c r="B1378" s="34"/>
      <c r="C1378" s="19"/>
      <c r="D1378" s="1"/>
      <c r="E1378" s="1"/>
    </row>
    <row r="1379" spans="2:5" x14ac:dyDescent="0.35">
      <c r="B1379" s="34"/>
      <c r="C1379" s="19"/>
      <c r="D1379" s="1"/>
      <c r="E1379" s="1"/>
    </row>
    <row r="1380" spans="2:5" x14ac:dyDescent="0.35">
      <c r="B1380" s="34"/>
      <c r="C1380" s="19"/>
      <c r="D1380" s="1"/>
      <c r="E1380" s="1"/>
    </row>
    <row r="1381" spans="2:5" x14ac:dyDescent="0.35">
      <c r="B1381" s="34"/>
      <c r="C1381" s="19"/>
      <c r="D1381" s="1"/>
      <c r="E1381" s="1"/>
    </row>
    <row r="1382" spans="2:5" x14ac:dyDescent="0.35">
      <c r="B1382" s="34"/>
      <c r="C1382" s="19"/>
      <c r="D1382" s="1"/>
      <c r="E1382" s="1"/>
    </row>
    <row r="1383" spans="2:5" x14ac:dyDescent="0.35">
      <c r="B1383" s="34"/>
      <c r="C1383" s="19"/>
      <c r="D1383" s="1"/>
      <c r="E1383" s="1"/>
    </row>
    <row r="1384" spans="2:5" x14ac:dyDescent="0.35">
      <c r="B1384" s="34"/>
      <c r="C1384" s="19"/>
      <c r="D1384" s="1"/>
      <c r="E1384" s="1"/>
    </row>
    <row r="1385" spans="2:5" x14ac:dyDescent="0.35">
      <c r="B1385" s="34"/>
      <c r="C1385" s="19"/>
      <c r="D1385" s="1"/>
      <c r="E1385" s="1"/>
    </row>
    <row r="1386" spans="2:5" x14ac:dyDescent="0.35">
      <c r="B1386" s="34"/>
      <c r="C1386" s="19"/>
      <c r="D1386" s="1"/>
      <c r="E1386" s="1"/>
    </row>
    <row r="1387" spans="2:5" x14ac:dyDescent="0.35">
      <c r="B1387" s="34"/>
      <c r="C1387" s="19"/>
      <c r="D1387" s="1"/>
      <c r="E1387" s="1"/>
    </row>
    <row r="1388" spans="2:5" x14ac:dyDescent="0.35">
      <c r="B1388" s="34"/>
      <c r="C1388" s="19"/>
      <c r="D1388" s="1"/>
      <c r="E1388" s="1"/>
    </row>
    <row r="1389" spans="2:5" x14ac:dyDescent="0.35">
      <c r="B1389" s="34"/>
      <c r="C1389" s="19"/>
      <c r="D1389" s="1"/>
      <c r="E1389" s="1"/>
    </row>
    <row r="1390" spans="2:5" x14ac:dyDescent="0.35">
      <c r="B1390" s="34"/>
      <c r="C1390" s="19"/>
      <c r="D1390" s="1"/>
      <c r="E1390" s="1"/>
    </row>
    <row r="1391" spans="2:5" x14ac:dyDescent="0.35">
      <c r="B1391" s="34"/>
      <c r="C1391" s="19"/>
      <c r="D1391" s="1"/>
      <c r="E1391" s="1"/>
    </row>
    <row r="1392" spans="2:5" x14ac:dyDescent="0.35">
      <c r="B1392" s="34"/>
      <c r="C1392" s="19"/>
      <c r="D1392" s="1"/>
      <c r="E1392" s="1"/>
    </row>
    <row r="1393" spans="2:5" x14ac:dyDescent="0.35">
      <c r="B1393" s="34"/>
      <c r="C1393" s="19"/>
      <c r="D1393" s="1"/>
      <c r="E1393" s="1"/>
    </row>
    <row r="1394" spans="2:5" x14ac:dyDescent="0.35">
      <c r="B1394" s="34"/>
      <c r="C1394" s="19"/>
      <c r="D1394" s="1"/>
      <c r="E1394" s="1"/>
    </row>
    <row r="1395" spans="2:5" x14ac:dyDescent="0.35">
      <c r="B1395" s="34"/>
      <c r="C1395" s="19"/>
      <c r="D1395" s="1"/>
      <c r="E1395" s="1"/>
    </row>
    <row r="1396" spans="2:5" x14ac:dyDescent="0.35">
      <c r="B1396" s="34"/>
      <c r="C1396" s="19"/>
      <c r="D1396" s="1"/>
      <c r="E1396" s="1"/>
    </row>
    <row r="1397" spans="2:5" x14ac:dyDescent="0.35">
      <c r="B1397" s="34"/>
      <c r="C1397" s="19"/>
      <c r="D1397" s="1"/>
      <c r="E1397" s="1"/>
    </row>
    <row r="1398" spans="2:5" x14ac:dyDescent="0.35">
      <c r="B1398" s="34"/>
      <c r="C1398" s="19"/>
      <c r="D1398" s="1"/>
      <c r="E1398" s="1"/>
    </row>
    <row r="1399" spans="2:5" x14ac:dyDescent="0.35">
      <c r="B1399" s="34"/>
      <c r="C1399" s="19"/>
      <c r="D1399" s="1"/>
      <c r="E1399" s="1"/>
    </row>
    <row r="1400" spans="2:5" x14ac:dyDescent="0.35">
      <c r="B1400" s="34"/>
      <c r="C1400" s="19"/>
      <c r="D1400" s="1"/>
      <c r="E1400" s="1"/>
    </row>
    <row r="1401" spans="2:5" x14ac:dyDescent="0.35">
      <c r="B1401" s="34"/>
      <c r="C1401" s="19"/>
      <c r="D1401" s="1"/>
      <c r="E1401" s="1"/>
    </row>
    <row r="1402" spans="2:5" x14ac:dyDescent="0.35">
      <c r="B1402" s="34"/>
      <c r="C1402" s="19"/>
      <c r="D1402" s="1"/>
      <c r="E1402" s="1"/>
    </row>
    <row r="1403" spans="2:5" x14ac:dyDescent="0.35">
      <c r="B1403" s="34"/>
      <c r="C1403" s="19"/>
      <c r="D1403" s="1"/>
      <c r="E1403" s="1"/>
    </row>
    <row r="1404" spans="2:5" x14ac:dyDescent="0.35">
      <c r="B1404" s="34"/>
      <c r="C1404" s="19"/>
      <c r="D1404" s="1"/>
      <c r="E1404" s="1"/>
    </row>
    <row r="1405" spans="2:5" x14ac:dyDescent="0.35">
      <c r="B1405" s="34"/>
      <c r="C1405" s="19"/>
      <c r="D1405" s="1"/>
      <c r="E1405" s="1"/>
    </row>
    <row r="1406" spans="2:5" x14ac:dyDescent="0.35">
      <c r="B1406" s="34"/>
      <c r="C1406" s="19"/>
      <c r="D1406" s="1"/>
      <c r="E1406" s="1"/>
    </row>
    <row r="1407" spans="2:5" x14ac:dyDescent="0.35">
      <c r="B1407" s="34"/>
      <c r="C1407" s="19"/>
      <c r="D1407" s="1"/>
      <c r="E1407" s="1"/>
    </row>
    <row r="1408" spans="2:5" x14ac:dyDescent="0.35">
      <c r="B1408" s="34"/>
      <c r="C1408" s="19"/>
      <c r="D1408" s="1"/>
      <c r="E1408" s="1"/>
    </row>
    <row r="1409" spans="2:5" x14ac:dyDescent="0.35">
      <c r="B1409" s="34"/>
      <c r="C1409" s="19"/>
      <c r="D1409" s="1"/>
      <c r="E1409" s="1"/>
    </row>
    <row r="1410" spans="2:5" x14ac:dyDescent="0.35">
      <c r="B1410" s="34"/>
      <c r="C1410" s="19"/>
      <c r="D1410" s="1"/>
      <c r="E1410" s="1"/>
    </row>
    <row r="1411" spans="2:5" x14ac:dyDescent="0.35">
      <c r="B1411" s="34"/>
      <c r="C1411" s="19"/>
      <c r="D1411" s="1"/>
      <c r="E1411" s="1"/>
    </row>
    <row r="1412" spans="2:5" x14ac:dyDescent="0.35">
      <c r="B1412" s="34"/>
      <c r="C1412" s="19"/>
      <c r="D1412" s="1"/>
      <c r="E1412" s="1"/>
    </row>
    <row r="1413" spans="2:5" x14ac:dyDescent="0.35">
      <c r="B1413" s="34"/>
      <c r="C1413" s="19"/>
      <c r="D1413" s="1"/>
      <c r="E1413" s="1"/>
    </row>
    <row r="1414" spans="2:5" x14ac:dyDescent="0.35">
      <c r="B1414" s="34"/>
      <c r="C1414" s="19"/>
      <c r="D1414" s="1"/>
      <c r="E1414" s="1"/>
    </row>
    <row r="1415" spans="2:5" x14ac:dyDescent="0.35">
      <c r="B1415" s="34"/>
      <c r="C1415" s="19"/>
      <c r="D1415" s="1"/>
      <c r="E1415" s="1"/>
    </row>
    <row r="1416" spans="2:5" x14ac:dyDescent="0.35">
      <c r="B1416" s="34"/>
      <c r="C1416" s="19"/>
      <c r="D1416" s="1"/>
      <c r="E1416" s="1"/>
    </row>
    <row r="1417" spans="2:5" x14ac:dyDescent="0.35">
      <c r="B1417" s="34"/>
      <c r="C1417" s="19"/>
      <c r="D1417" s="1"/>
      <c r="E1417" s="1"/>
    </row>
    <row r="1418" spans="2:5" x14ac:dyDescent="0.35">
      <c r="B1418" s="34"/>
      <c r="C1418" s="19"/>
      <c r="D1418" s="1"/>
      <c r="E1418" s="1"/>
    </row>
    <row r="1419" spans="2:5" x14ac:dyDescent="0.35">
      <c r="B1419" s="34"/>
      <c r="C1419" s="19"/>
      <c r="D1419" s="1"/>
      <c r="E1419" s="1"/>
    </row>
    <row r="1420" spans="2:5" x14ac:dyDescent="0.35">
      <c r="B1420" s="34"/>
      <c r="C1420" s="19"/>
      <c r="D1420" s="1"/>
      <c r="E1420" s="1"/>
    </row>
    <row r="1421" spans="2:5" x14ac:dyDescent="0.35">
      <c r="B1421" s="34"/>
      <c r="C1421" s="19"/>
      <c r="D1421" s="1"/>
      <c r="E1421" s="1"/>
    </row>
    <row r="1422" spans="2:5" x14ac:dyDescent="0.35">
      <c r="B1422" s="34"/>
      <c r="C1422" s="19"/>
      <c r="D1422" s="1"/>
      <c r="E1422" s="1"/>
    </row>
    <row r="1423" spans="2:5" x14ac:dyDescent="0.35">
      <c r="B1423" s="34"/>
      <c r="C1423" s="19"/>
      <c r="D1423" s="1"/>
      <c r="E1423" s="1"/>
    </row>
    <row r="1424" spans="2:5" x14ac:dyDescent="0.35">
      <c r="B1424" s="34"/>
      <c r="C1424" s="19"/>
      <c r="D1424" s="1"/>
      <c r="E1424" s="1"/>
    </row>
    <row r="1425" spans="2:5" x14ac:dyDescent="0.35">
      <c r="B1425" s="34"/>
      <c r="C1425" s="19"/>
      <c r="D1425" s="1"/>
      <c r="E1425" s="1"/>
    </row>
    <row r="1426" spans="2:5" x14ac:dyDescent="0.35">
      <c r="B1426" s="34"/>
      <c r="C1426" s="19"/>
      <c r="D1426" s="1"/>
      <c r="E1426" s="1"/>
    </row>
    <row r="1427" spans="2:5" x14ac:dyDescent="0.35">
      <c r="B1427" s="34"/>
      <c r="C1427" s="19"/>
      <c r="D1427" s="1"/>
      <c r="E1427" s="1"/>
    </row>
    <row r="1428" spans="2:5" x14ac:dyDescent="0.35">
      <c r="B1428" s="34"/>
      <c r="C1428" s="19"/>
      <c r="D1428" s="1"/>
      <c r="E1428" s="1"/>
    </row>
    <row r="1429" spans="2:5" x14ac:dyDescent="0.35">
      <c r="B1429" s="34"/>
      <c r="C1429" s="19"/>
      <c r="D1429" s="1"/>
      <c r="E1429" s="1"/>
    </row>
    <row r="1430" spans="2:5" x14ac:dyDescent="0.35">
      <c r="B1430" s="34"/>
      <c r="C1430" s="19"/>
      <c r="D1430" s="1"/>
      <c r="E1430" s="1"/>
    </row>
    <row r="1431" spans="2:5" x14ac:dyDescent="0.35">
      <c r="B1431" s="34"/>
      <c r="C1431" s="19"/>
      <c r="D1431" s="1"/>
      <c r="E1431" s="1"/>
    </row>
    <row r="1432" spans="2:5" x14ac:dyDescent="0.35">
      <c r="B1432" s="34"/>
      <c r="C1432" s="19"/>
      <c r="D1432" s="1"/>
      <c r="E1432" s="1"/>
    </row>
    <row r="1433" spans="2:5" x14ac:dyDescent="0.35">
      <c r="B1433" s="34"/>
      <c r="C1433" s="19"/>
      <c r="D1433" s="1"/>
      <c r="E1433" s="1"/>
    </row>
    <row r="1434" spans="2:5" x14ac:dyDescent="0.35">
      <c r="B1434" s="34"/>
      <c r="C1434" s="19"/>
      <c r="D1434" s="1"/>
      <c r="E1434" s="1"/>
    </row>
    <row r="1435" spans="2:5" x14ac:dyDescent="0.35">
      <c r="B1435" s="34"/>
      <c r="C1435" s="19"/>
      <c r="D1435" s="1"/>
      <c r="E1435" s="1"/>
    </row>
    <row r="1436" spans="2:5" x14ac:dyDescent="0.35">
      <c r="B1436" s="34"/>
      <c r="C1436" s="19"/>
      <c r="D1436" s="1"/>
      <c r="E1436" s="1"/>
    </row>
    <row r="1437" spans="2:5" x14ac:dyDescent="0.35">
      <c r="B1437" s="34"/>
      <c r="C1437" s="19"/>
      <c r="D1437" s="1"/>
      <c r="E1437" s="1"/>
    </row>
    <row r="1438" spans="2:5" x14ac:dyDescent="0.35">
      <c r="B1438" s="34"/>
      <c r="C1438" s="19"/>
      <c r="D1438" s="1"/>
      <c r="E1438" s="1"/>
    </row>
    <row r="1439" spans="2:5" x14ac:dyDescent="0.35">
      <c r="B1439" s="34"/>
      <c r="C1439" s="19"/>
      <c r="D1439" s="1"/>
      <c r="E1439" s="1"/>
    </row>
    <row r="1440" spans="2:5" x14ac:dyDescent="0.35">
      <c r="B1440" s="34"/>
      <c r="C1440" s="19"/>
      <c r="D1440" s="1"/>
      <c r="E1440" s="1"/>
    </row>
    <row r="1441" spans="2:5" x14ac:dyDescent="0.35">
      <c r="B1441" s="34"/>
      <c r="C1441" s="19"/>
      <c r="D1441" s="1"/>
      <c r="E1441" s="1"/>
    </row>
    <row r="1442" spans="2:5" x14ac:dyDescent="0.35">
      <c r="B1442" s="34"/>
      <c r="C1442" s="19"/>
      <c r="D1442" s="1"/>
      <c r="E1442" s="1"/>
    </row>
    <row r="1443" spans="2:5" x14ac:dyDescent="0.35">
      <c r="B1443" s="34"/>
      <c r="C1443" s="19"/>
      <c r="D1443" s="1"/>
      <c r="E1443" s="1"/>
    </row>
    <row r="1444" spans="2:5" x14ac:dyDescent="0.35">
      <c r="B1444" s="34"/>
      <c r="C1444" s="19"/>
      <c r="D1444" s="1"/>
      <c r="E1444" s="1"/>
    </row>
    <row r="1445" spans="2:5" x14ac:dyDescent="0.35">
      <c r="B1445" s="34"/>
      <c r="C1445" s="19"/>
      <c r="D1445" s="1"/>
      <c r="E1445" s="1"/>
    </row>
    <row r="1446" spans="2:5" x14ac:dyDescent="0.35">
      <c r="B1446" s="34"/>
      <c r="C1446" s="19"/>
      <c r="D1446" s="1"/>
      <c r="E1446" s="1"/>
    </row>
    <row r="1447" spans="2:5" x14ac:dyDescent="0.35">
      <c r="B1447" s="34"/>
      <c r="C1447" s="19"/>
      <c r="D1447" s="1"/>
      <c r="E1447" s="1"/>
    </row>
    <row r="1448" spans="2:5" x14ac:dyDescent="0.35">
      <c r="B1448" s="34"/>
      <c r="C1448" s="19"/>
      <c r="D1448" s="1"/>
      <c r="E1448" s="1"/>
    </row>
    <row r="1449" spans="2:5" x14ac:dyDescent="0.35">
      <c r="B1449" s="34"/>
      <c r="C1449" s="19"/>
      <c r="D1449" s="1"/>
      <c r="E1449" s="1"/>
    </row>
    <row r="1450" spans="2:5" x14ac:dyDescent="0.35">
      <c r="B1450" s="34"/>
      <c r="C1450" s="19"/>
      <c r="D1450" s="1"/>
      <c r="E1450" s="1"/>
    </row>
    <row r="1451" spans="2:5" x14ac:dyDescent="0.35">
      <c r="B1451" s="34"/>
      <c r="C1451" s="19"/>
      <c r="D1451" s="1"/>
      <c r="E1451" s="1"/>
    </row>
    <row r="1452" spans="2:5" x14ac:dyDescent="0.35">
      <c r="B1452" s="34"/>
      <c r="C1452" s="19"/>
      <c r="D1452" s="1"/>
      <c r="E1452" s="1"/>
    </row>
    <row r="1453" spans="2:5" x14ac:dyDescent="0.35">
      <c r="B1453" s="34"/>
      <c r="C1453" s="19"/>
      <c r="D1453" s="1"/>
      <c r="E1453" s="1"/>
    </row>
    <row r="1454" spans="2:5" x14ac:dyDescent="0.35">
      <c r="B1454" s="34"/>
      <c r="C1454" s="19"/>
      <c r="D1454" s="1"/>
      <c r="E1454" s="1"/>
    </row>
    <row r="1455" spans="2:5" x14ac:dyDescent="0.35">
      <c r="B1455" s="34"/>
      <c r="C1455" s="19"/>
      <c r="D1455" s="1"/>
      <c r="E1455" s="1"/>
    </row>
    <row r="1456" spans="2:5" x14ac:dyDescent="0.35">
      <c r="B1456" s="34"/>
      <c r="C1456" s="19"/>
      <c r="D1456" s="1"/>
      <c r="E1456" s="1"/>
    </row>
    <row r="1457" spans="2:5" x14ac:dyDescent="0.35">
      <c r="B1457" s="34"/>
      <c r="C1457" s="19"/>
      <c r="D1457" s="1"/>
      <c r="E1457" s="1"/>
    </row>
    <row r="1458" spans="2:5" x14ac:dyDescent="0.35">
      <c r="B1458" s="34"/>
      <c r="C1458" s="19"/>
      <c r="D1458" s="1"/>
      <c r="E1458" s="1"/>
    </row>
    <row r="1459" spans="2:5" x14ac:dyDescent="0.35">
      <c r="B1459" s="34"/>
      <c r="C1459" s="19"/>
      <c r="D1459" s="1"/>
      <c r="E1459" s="1"/>
    </row>
    <row r="1460" spans="2:5" x14ac:dyDescent="0.35">
      <c r="B1460" s="34"/>
      <c r="C1460" s="19"/>
      <c r="D1460" s="1"/>
      <c r="E1460" s="1"/>
    </row>
    <row r="1461" spans="2:5" x14ac:dyDescent="0.35">
      <c r="B1461" s="34"/>
      <c r="C1461" s="19"/>
      <c r="D1461" s="1"/>
      <c r="E1461" s="1"/>
    </row>
    <row r="1462" spans="2:5" x14ac:dyDescent="0.35">
      <c r="B1462" s="34"/>
      <c r="C1462" s="19"/>
      <c r="D1462" s="1"/>
      <c r="E1462" s="1"/>
    </row>
    <row r="1463" spans="2:5" x14ac:dyDescent="0.35">
      <c r="B1463" s="34"/>
      <c r="C1463" s="19"/>
      <c r="D1463" s="1"/>
      <c r="E1463" s="1"/>
    </row>
    <row r="1464" spans="2:5" x14ac:dyDescent="0.35">
      <c r="B1464" s="34"/>
      <c r="C1464" s="19"/>
      <c r="D1464" s="1"/>
      <c r="E1464" s="1"/>
    </row>
    <row r="1465" spans="2:5" x14ac:dyDescent="0.35">
      <c r="B1465" s="34"/>
      <c r="C1465" s="19"/>
      <c r="D1465" s="1"/>
      <c r="E1465" s="1"/>
    </row>
    <row r="1466" spans="2:5" x14ac:dyDescent="0.35">
      <c r="B1466" s="34"/>
      <c r="C1466" s="19"/>
      <c r="D1466" s="1"/>
      <c r="E1466" s="1"/>
    </row>
    <row r="1467" spans="2:5" x14ac:dyDescent="0.35">
      <c r="B1467" s="34"/>
      <c r="C1467" s="19"/>
      <c r="D1467" s="1"/>
      <c r="E1467" s="1"/>
    </row>
    <row r="1468" spans="2:5" x14ac:dyDescent="0.35">
      <c r="B1468" s="34"/>
      <c r="C1468" s="19"/>
      <c r="D1468" s="1"/>
      <c r="E1468" s="1"/>
    </row>
    <row r="1469" spans="2:5" x14ac:dyDescent="0.35">
      <c r="B1469" s="34"/>
      <c r="C1469" s="19"/>
      <c r="D1469" s="1"/>
      <c r="E1469" s="1"/>
    </row>
    <row r="1470" spans="2:5" x14ac:dyDescent="0.35">
      <c r="B1470" s="34"/>
      <c r="C1470" s="19"/>
      <c r="D1470" s="1"/>
      <c r="E1470" s="1"/>
    </row>
    <row r="1471" spans="2:5" x14ac:dyDescent="0.35">
      <c r="B1471" s="34"/>
      <c r="C1471" s="19"/>
      <c r="D1471" s="1"/>
      <c r="E1471" s="1"/>
    </row>
    <row r="1472" spans="2:5" x14ac:dyDescent="0.35">
      <c r="B1472" s="34"/>
      <c r="C1472" s="19"/>
      <c r="D1472" s="1"/>
      <c r="E1472" s="1"/>
    </row>
    <row r="1473" spans="2:5" x14ac:dyDescent="0.35">
      <c r="B1473" s="34"/>
      <c r="C1473" s="19"/>
      <c r="D1473" s="1"/>
      <c r="E1473" s="1"/>
    </row>
    <row r="1474" spans="2:5" x14ac:dyDescent="0.35">
      <c r="B1474" s="34"/>
      <c r="C1474" s="19"/>
      <c r="D1474" s="1"/>
      <c r="E1474" s="1"/>
    </row>
    <row r="1475" spans="2:5" x14ac:dyDescent="0.35">
      <c r="B1475" s="34"/>
      <c r="C1475" s="19"/>
      <c r="D1475" s="1"/>
      <c r="E1475" s="1"/>
    </row>
    <row r="1476" spans="2:5" x14ac:dyDescent="0.35">
      <c r="B1476" s="34"/>
      <c r="C1476" s="19"/>
      <c r="D1476" s="1"/>
      <c r="E1476" s="1"/>
    </row>
    <row r="1477" spans="2:5" x14ac:dyDescent="0.35">
      <c r="B1477" s="34"/>
      <c r="C1477" s="19"/>
      <c r="D1477" s="1"/>
      <c r="E1477" s="1"/>
    </row>
    <row r="1478" spans="2:5" x14ac:dyDescent="0.35">
      <c r="B1478" s="34"/>
      <c r="C1478" s="19"/>
      <c r="D1478" s="1"/>
      <c r="E1478" s="1"/>
    </row>
    <row r="1479" spans="2:5" x14ac:dyDescent="0.35">
      <c r="B1479" s="34"/>
      <c r="C1479" s="19"/>
      <c r="D1479" s="1"/>
      <c r="E1479" s="1"/>
    </row>
    <row r="1480" spans="2:5" x14ac:dyDescent="0.35">
      <c r="B1480" s="34"/>
      <c r="C1480" s="19"/>
      <c r="D1480" s="1"/>
      <c r="E1480" s="1"/>
    </row>
    <row r="1481" spans="2:5" x14ac:dyDescent="0.35">
      <c r="B1481" s="34"/>
      <c r="C1481" s="19"/>
      <c r="D1481" s="1"/>
      <c r="E1481" s="1"/>
    </row>
    <row r="1482" spans="2:5" x14ac:dyDescent="0.35">
      <c r="B1482" s="34"/>
      <c r="C1482" s="19"/>
      <c r="D1482" s="1"/>
      <c r="E1482" s="1"/>
    </row>
    <row r="1483" spans="2:5" x14ac:dyDescent="0.35">
      <c r="B1483" s="34"/>
      <c r="C1483" s="19"/>
      <c r="D1483" s="1"/>
      <c r="E1483" s="1"/>
    </row>
    <row r="1484" spans="2:5" x14ac:dyDescent="0.35">
      <c r="B1484" s="34"/>
      <c r="C1484" s="19"/>
      <c r="D1484" s="1"/>
      <c r="E1484" s="1"/>
    </row>
    <row r="1485" spans="2:5" x14ac:dyDescent="0.35">
      <c r="B1485" s="34"/>
      <c r="C1485" s="19"/>
      <c r="D1485" s="1"/>
      <c r="E1485" s="1"/>
    </row>
    <row r="1486" spans="2:5" x14ac:dyDescent="0.35">
      <c r="B1486" s="34"/>
      <c r="C1486" s="19"/>
      <c r="D1486" s="1"/>
      <c r="E1486" s="1"/>
    </row>
    <row r="1487" spans="2:5" x14ac:dyDescent="0.35">
      <c r="B1487" s="34"/>
      <c r="C1487" s="19"/>
      <c r="D1487" s="1"/>
      <c r="E1487" s="1"/>
    </row>
    <row r="1488" spans="2:5" x14ac:dyDescent="0.35">
      <c r="B1488" s="34"/>
      <c r="C1488" s="19"/>
      <c r="D1488" s="1"/>
      <c r="E1488" s="1"/>
    </row>
    <row r="1489" spans="2:5" x14ac:dyDescent="0.35">
      <c r="B1489" s="34"/>
      <c r="C1489" s="19"/>
      <c r="D1489" s="1"/>
      <c r="E1489" s="1"/>
    </row>
    <row r="1490" spans="2:5" x14ac:dyDescent="0.35">
      <c r="B1490" s="34"/>
      <c r="C1490" s="19"/>
      <c r="D1490" s="1"/>
      <c r="E1490" s="1"/>
    </row>
    <row r="1491" spans="2:5" x14ac:dyDescent="0.35">
      <c r="B1491" s="34"/>
      <c r="C1491" s="19"/>
      <c r="D1491" s="1"/>
      <c r="E1491" s="1"/>
    </row>
    <row r="1492" spans="2:5" x14ac:dyDescent="0.35">
      <c r="B1492" s="34"/>
      <c r="C1492" s="19"/>
      <c r="D1492" s="1"/>
      <c r="E1492" s="1"/>
    </row>
    <row r="1493" spans="2:5" x14ac:dyDescent="0.35">
      <c r="B1493" s="34"/>
      <c r="C1493" s="19"/>
      <c r="D1493" s="1"/>
      <c r="E1493" s="1"/>
    </row>
    <row r="1494" spans="2:5" x14ac:dyDescent="0.35">
      <c r="B1494" s="34"/>
      <c r="C1494" s="19"/>
      <c r="D1494" s="1"/>
      <c r="E1494" s="1"/>
    </row>
    <row r="1495" spans="2:5" x14ac:dyDescent="0.35">
      <c r="B1495" s="34"/>
      <c r="C1495" s="19"/>
      <c r="D1495" s="1"/>
      <c r="E1495" s="1"/>
    </row>
    <row r="1496" spans="2:5" x14ac:dyDescent="0.35">
      <c r="B1496" s="34"/>
      <c r="C1496" s="19"/>
      <c r="D1496" s="1"/>
      <c r="E1496" s="1"/>
    </row>
    <row r="1497" spans="2:5" x14ac:dyDescent="0.35">
      <c r="B1497" s="34"/>
      <c r="C1497" s="19"/>
      <c r="D1497" s="1"/>
      <c r="E1497" s="1"/>
    </row>
    <row r="1498" spans="2:5" x14ac:dyDescent="0.35">
      <c r="B1498" s="34"/>
      <c r="C1498" s="19"/>
      <c r="D1498" s="1"/>
      <c r="E1498" s="1"/>
    </row>
    <row r="1499" spans="2:5" x14ac:dyDescent="0.35">
      <c r="B1499" s="34"/>
      <c r="C1499" s="19"/>
      <c r="D1499" s="1"/>
      <c r="E1499" s="1"/>
    </row>
    <row r="1500" spans="2:5" x14ac:dyDescent="0.35">
      <c r="B1500" s="34"/>
      <c r="C1500" s="19"/>
      <c r="D1500" s="1"/>
      <c r="E1500" s="1"/>
    </row>
    <row r="1501" spans="2:5" x14ac:dyDescent="0.35">
      <c r="B1501" s="34"/>
      <c r="C1501" s="19"/>
      <c r="D1501" s="1"/>
      <c r="E1501" s="1"/>
    </row>
    <row r="1502" spans="2:5" x14ac:dyDescent="0.35">
      <c r="B1502" s="34"/>
      <c r="C1502" s="19"/>
      <c r="D1502" s="1"/>
      <c r="E1502" s="1"/>
    </row>
    <row r="1503" spans="2:5" x14ac:dyDescent="0.35">
      <c r="B1503" s="34"/>
      <c r="C1503" s="19"/>
      <c r="D1503" s="1"/>
      <c r="E1503" s="1"/>
    </row>
    <row r="1504" spans="2:5" x14ac:dyDescent="0.35">
      <c r="B1504" s="34"/>
      <c r="C1504" s="19"/>
      <c r="D1504" s="1"/>
      <c r="E1504" s="1"/>
    </row>
    <row r="1505" spans="2:5" x14ac:dyDescent="0.35">
      <c r="B1505" s="34"/>
      <c r="C1505" s="19"/>
      <c r="D1505" s="1"/>
      <c r="E1505" s="1"/>
    </row>
    <row r="1506" spans="2:5" x14ac:dyDescent="0.35">
      <c r="B1506" s="34"/>
      <c r="C1506" s="19"/>
      <c r="D1506" s="1"/>
      <c r="E1506" s="1"/>
    </row>
    <row r="1507" spans="2:5" x14ac:dyDescent="0.35">
      <c r="B1507" s="34"/>
      <c r="C1507" s="19"/>
      <c r="D1507" s="1"/>
      <c r="E1507" s="1"/>
    </row>
    <row r="1508" spans="2:5" x14ac:dyDescent="0.35">
      <c r="B1508" s="34"/>
      <c r="C1508" s="19"/>
      <c r="D1508" s="1"/>
      <c r="E1508" s="1"/>
    </row>
    <row r="1509" spans="2:5" x14ac:dyDescent="0.35">
      <c r="B1509" s="34"/>
      <c r="C1509" s="19"/>
      <c r="D1509" s="1"/>
      <c r="E1509" s="1"/>
    </row>
    <row r="1510" spans="2:5" x14ac:dyDescent="0.35">
      <c r="B1510" s="34"/>
      <c r="C1510" s="19"/>
      <c r="D1510" s="1"/>
      <c r="E1510" s="1"/>
    </row>
    <row r="1511" spans="2:5" x14ac:dyDescent="0.35">
      <c r="B1511" s="34"/>
      <c r="C1511" s="19"/>
      <c r="D1511" s="1"/>
      <c r="E1511" s="1"/>
    </row>
    <row r="1512" spans="2:5" x14ac:dyDescent="0.35">
      <c r="B1512" s="34"/>
      <c r="C1512" s="19"/>
      <c r="D1512" s="1"/>
      <c r="E1512" s="1"/>
    </row>
    <row r="1513" spans="2:5" x14ac:dyDescent="0.35">
      <c r="B1513" s="34"/>
      <c r="C1513" s="19"/>
      <c r="D1513" s="1"/>
      <c r="E1513" s="1"/>
    </row>
    <row r="1514" spans="2:5" x14ac:dyDescent="0.35">
      <c r="B1514" s="34"/>
      <c r="C1514" s="19"/>
      <c r="D1514" s="1"/>
      <c r="E1514" s="1"/>
    </row>
    <row r="1515" spans="2:5" x14ac:dyDescent="0.35">
      <c r="B1515" s="34"/>
      <c r="C1515" s="19"/>
      <c r="D1515" s="1"/>
      <c r="E1515" s="1"/>
    </row>
    <row r="1516" spans="2:5" x14ac:dyDescent="0.35">
      <c r="B1516" s="34"/>
      <c r="C1516" s="19"/>
      <c r="D1516" s="1"/>
      <c r="E1516" s="1"/>
    </row>
    <row r="1517" spans="2:5" x14ac:dyDescent="0.35">
      <c r="B1517" s="34"/>
      <c r="C1517" s="19"/>
      <c r="D1517" s="1"/>
      <c r="E1517" s="1"/>
    </row>
    <row r="1518" spans="2:5" x14ac:dyDescent="0.35">
      <c r="B1518" s="34"/>
      <c r="C1518" s="19"/>
      <c r="D1518" s="1"/>
      <c r="E1518" s="1"/>
    </row>
    <row r="1519" spans="2:5" x14ac:dyDescent="0.35">
      <c r="B1519" s="34"/>
      <c r="C1519" s="19"/>
      <c r="D1519" s="1"/>
      <c r="E1519" s="1"/>
    </row>
    <row r="1520" spans="2:5" x14ac:dyDescent="0.35">
      <c r="B1520" s="34"/>
      <c r="C1520" s="19"/>
      <c r="D1520" s="1"/>
      <c r="E1520" s="1"/>
    </row>
    <row r="1521" spans="2:5" x14ac:dyDescent="0.35">
      <c r="B1521" s="34"/>
      <c r="C1521" s="19"/>
      <c r="D1521" s="1"/>
      <c r="E1521" s="1"/>
    </row>
    <row r="1522" spans="2:5" x14ac:dyDescent="0.35">
      <c r="B1522" s="34"/>
      <c r="C1522" s="19"/>
      <c r="D1522" s="1"/>
      <c r="E1522" s="1"/>
    </row>
    <row r="1523" spans="2:5" x14ac:dyDescent="0.35">
      <c r="B1523" s="34"/>
      <c r="C1523" s="19"/>
      <c r="D1523" s="1"/>
      <c r="E1523" s="1"/>
    </row>
    <row r="1524" spans="2:5" x14ac:dyDescent="0.35">
      <c r="B1524" s="34"/>
      <c r="C1524" s="19"/>
      <c r="D1524" s="1"/>
      <c r="E1524" s="1"/>
    </row>
    <row r="1525" spans="2:5" x14ac:dyDescent="0.35">
      <c r="B1525" s="34"/>
      <c r="C1525" s="19"/>
      <c r="D1525" s="1"/>
      <c r="E1525" s="1"/>
    </row>
    <row r="1526" spans="2:5" x14ac:dyDescent="0.35">
      <c r="B1526" s="34"/>
      <c r="C1526" s="19"/>
      <c r="D1526" s="1"/>
      <c r="E1526" s="1"/>
    </row>
    <row r="1527" spans="2:5" x14ac:dyDescent="0.35">
      <c r="B1527" s="34"/>
      <c r="C1527" s="19"/>
      <c r="D1527" s="1"/>
      <c r="E1527" s="1"/>
    </row>
    <row r="1528" spans="2:5" x14ac:dyDescent="0.35">
      <c r="B1528" s="34"/>
      <c r="C1528" s="19"/>
      <c r="D1528" s="1"/>
      <c r="E1528" s="1"/>
    </row>
    <row r="1529" spans="2:5" x14ac:dyDescent="0.35">
      <c r="B1529" s="34"/>
      <c r="C1529" s="19"/>
      <c r="D1529" s="1"/>
      <c r="E1529" s="1"/>
    </row>
    <row r="1530" spans="2:5" x14ac:dyDescent="0.35">
      <c r="B1530" s="34"/>
      <c r="C1530" s="19"/>
      <c r="D1530" s="1"/>
      <c r="E1530" s="1"/>
    </row>
    <row r="1531" spans="2:5" x14ac:dyDescent="0.35">
      <c r="B1531" s="34"/>
      <c r="C1531" s="19"/>
      <c r="D1531" s="1"/>
      <c r="E1531" s="1"/>
    </row>
    <row r="1532" spans="2:5" x14ac:dyDescent="0.35">
      <c r="B1532" s="34"/>
      <c r="C1532" s="19"/>
      <c r="D1532" s="1"/>
      <c r="E1532" s="1"/>
    </row>
    <row r="1533" spans="2:5" x14ac:dyDescent="0.35">
      <c r="B1533" s="34"/>
      <c r="C1533" s="19"/>
      <c r="D1533" s="1"/>
      <c r="E1533" s="1"/>
    </row>
    <row r="1534" spans="2:5" x14ac:dyDescent="0.35">
      <c r="B1534" s="34"/>
      <c r="C1534" s="19"/>
      <c r="D1534" s="1"/>
      <c r="E1534" s="1"/>
    </row>
    <row r="1535" spans="2:5" x14ac:dyDescent="0.35">
      <c r="B1535" s="34"/>
      <c r="C1535" s="19"/>
      <c r="D1535" s="1"/>
      <c r="E1535" s="1"/>
    </row>
    <row r="1536" spans="2:5" x14ac:dyDescent="0.35">
      <c r="B1536" s="34"/>
      <c r="C1536" s="19"/>
      <c r="D1536" s="1"/>
      <c r="E1536" s="1"/>
    </row>
    <row r="1537" spans="2:5" x14ac:dyDescent="0.35">
      <c r="B1537" s="34"/>
      <c r="C1537" s="19"/>
      <c r="D1537" s="1"/>
      <c r="E1537" s="1"/>
    </row>
    <row r="1538" spans="2:5" x14ac:dyDescent="0.35">
      <c r="B1538" s="34"/>
      <c r="C1538" s="19"/>
      <c r="D1538" s="1"/>
      <c r="E1538" s="1"/>
    </row>
    <row r="1539" spans="2:5" x14ac:dyDescent="0.35">
      <c r="B1539" s="34"/>
      <c r="C1539" s="19"/>
      <c r="D1539" s="1"/>
      <c r="E1539" s="1"/>
    </row>
    <row r="1540" spans="2:5" x14ac:dyDescent="0.35">
      <c r="B1540" s="34"/>
      <c r="C1540" s="19"/>
      <c r="D1540" s="1"/>
      <c r="E1540" s="1"/>
    </row>
    <row r="1541" spans="2:5" x14ac:dyDescent="0.35">
      <c r="B1541" s="34"/>
      <c r="C1541" s="19"/>
      <c r="D1541" s="1"/>
      <c r="E1541" s="1"/>
    </row>
    <row r="1542" spans="2:5" x14ac:dyDescent="0.35">
      <c r="B1542" s="34"/>
      <c r="C1542" s="19"/>
      <c r="D1542" s="1"/>
      <c r="E1542" s="1"/>
    </row>
    <row r="1543" spans="2:5" x14ac:dyDescent="0.35">
      <c r="B1543" s="34"/>
      <c r="C1543" s="19"/>
      <c r="D1543" s="1"/>
      <c r="E1543" s="1"/>
    </row>
    <row r="1544" spans="2:5" x14ac:dyDescent="0.35">
      <c r="B1544" s="34"/>
      <c r="C1544" s="19"/>
      <c r="D1544" s="1"/>
      <c r="E1544" s="1"/>
    </row>
    <row r="1545" spans="2:5" x14ac:dyDescent="0.35">
      <c r="B1545" s="34"/>
      <c r="C1545" s="19"/>
      <c r="D1545" s="1"/>
      <c r="E1545" s="1"/>
    </row>
    <row r="1546" spans="2:5" x14ac:dyDescent="0.35">
      <c r="B1546" s="34"/>
      <c r="C1546" s="19"/>
      <c r="D1546" s="1"/>
      <c r="E1546" s="1"/>
    </row>
    <row r="1547" spans="2:5" x14ac:dyDescent="0.35">
      <c r="B1547" s="34"/>
      <c r="C1547" s="19"/>
      <c r="D1547" s="1"/>
      <c r="E1547" s="1"/>
    </row>
    <row r="1548" spans="2:5" x14ac:dyDescent="0.35">
      <c r="B1548" s="34"/>
      <c r="C1548" s="19"/>
      <c r="D1548" s="1"/>
      <c r="E1548" s="1"/>
    </row>
    <row r="1549" spans="2:5" x14ac:dyDescent="0.35">
      <c r="B1549" s="34"/>
      <c r="C1549" s="19"/>
      <c r="D1549" s="1"/>
      <c r="E1549" s="1"/>
    </row>
    <row r="1550" spans="2:5" x14ac:dyDescent="0.35">
      <c r="B1550" s="34"/>
      <c r="C1550" s="19"/>
      <c r="D1550" s="1"/>
      <c r="E1550" s="1"/>
    </row>
    <row r="1551" spans="2:5" x14ac:dyDescent="0.35">
      <c r="B1551" s="34"/>
      <c r="C1551" s="19"/>
      <c r="D1551" s="1"/>
      <c r="E1551" s="1"/>
    </row>
    <row r="1552" spans="2:5" x14ac:dyDescent="0.35">
      <c r="B1552" s="34"/>
      <c r="C1552" s="19"/>
      <c r="D1552" s="1"/>
      <c r="E1552" s="1"/>
    </row>
    <row r="1553" spans="2:5" x14ac:dyDescent="0.35">
      <c r="B1553" s="34"/>
      <c r="C1553" s="19"/>
      <c r="D1553" s="1"/>
      <c r="E1553" s="1"/>
    </row>
    <row r="1554" spans="2:5" x14ac:dyDescent="0.35">
      <c r="B1554" s="34"/>
      <c r="C1554" s="19"/>
      <c r="D1554" s="1"/>
      <c r="E1554" s="1"/>
    </row>
    <row r="1555" spans="2:5" x14ac:dyDescent="0.35">
      <c r="B1555" s="34"/>
      <c r="C1555" s="19"/>
      <c r="D1555" s="1"/>
      <c r="E1555" s="1"/>
    </row>
    <row r="1556" spans="2:5" x14ac:dyDescent="0.35">
      <c r="B1556" s="34"/>
      <c r="C1556" s="19"/>
      <c r="D1556" s="1"/>
      <c r="E1556" s="1"/>
    </row>
    <row r="1557" spans="2:5" x14ac:dyDescent="0.35">
      <c r="B1557" s="34"/>
      <c r="C1557" s="19"/>
      <c r="D1557" s="1"/>
      <c r="E1557" s="1"/>
    </row>
    <row r="1558" spans="2:5" x14ac:dyDescent="0.35">
      <c r="B1558" s="34"/>
      <c r="C1558" s="19"/>
      <c r="D1558" s="1"/>
      <c r="E1558" s="1"/>
    </row>
    <row r="1559" spans="2:5" x14ac:dyDescent="0.35">
      <c r="B1559" s="34"/>
      <c r="C1559" s="19"/>
      <c r="D1559" s="1"/>
      <c r="E1559" s="1"/>
    </row>
    <row r="1560" spans="2:5" x14ac:dyDescent="0.35">
      <c r="B1560" s="34"/>
      <c r="C1560" s="19"/>
      <c r="D1560" s="1"/>
      <c r="E1560" s="1"/>
    </row>
    <row r="1561" spans="2:5" x14ac:dyDescent="0.35">
      <c r="B1561" s="34"/>
      <c r="C1561" s="19"/>
      <c r="D1561" s="1"/>
      <c r="E1561" s="1"/>
    </row>
    <row r="1562" spans="2:5" x14ac:dyDescent="0.35">
      <c r="B1562" s="34"/>
      <c r="C1562" s="19"/>
      <c r="D1562" s="1"/>
      <c r="E1562" s="1"/>
    </row>
    <row r="1563" spans="2:5" x14ac:dyDescent="0.35">
      <c r="B1563" s="34"/>
      <c r="C1563" s="19"/>
      <c r="D1563" s="1"/>
      <c r="E1563" s="1"/>
    </row>
    <row r="1564" spans="2:5" x14ac:dyDescent="0.35">
      <c r="B1564" s="34"/>
      <c r="C1564" s="19"/>
      <c r="D1564" s="1"/>
      <c r="E1564" s="1"/>
    </row>
    <row r="1565" spans="2:5" x14ac:dyDescent="0.35">
      <c r="B1565" s="34"/>
      <c r="C1565" s="19"/>
      <c r="D1565" s="1"/>
      <c r="E1565" s="1"/>
    </row>
    <row r="1566" spans="2:5" x14ac:dyDescent="0.35">
      <c r="B1566" s="34"/>
      <c r="C1566" s="19"/>
      <c r="D1566" s="1"/>
      <c r="E1566" s="1"/>
    </row>
    <row r="1567" spans="2:5" x14ac:dyDescent="0.35">
      <c r="B1567" s="34"/>
      <c r="C1567" s="19"/>
      <c r="D1567" s="1"/>
      <c r="E1567" s="1"/>
    </row>
    <row r="1568" spans="2:5" x14ac:dyDescent="0.35">
      <c r="B1568" s="34"/>
      <c r="C1568" s="19"/>
      <c r="D1568" s="1"/>
      <c r="E1568" s="1"/>
    </row>
    <row r="1569" spans="2:5" x14ac:dyDescent="0.35">
      <c r="B1569" s="34"/>
      <c r="C1569" s="19"/>
      <c r="D1569" s="1"/>
      <c r="E1569" s="1"/>
    </row>
    <row r="1570" spans="2:5" x14ac:dyDescent="0.35">
      <c r="B1570" s="34"/>
      <c r="C1570" s="19"/>
      <c r="D1570" s="1"/>
      <c r="E1570" s="1"/>
    </row>
    <row r="1571" spans="2:5" x14ac:dyDescent="0.35">
      <c r="B1571" s="34"/>
      <c r="C1571" s="19"/>
      <c r="D1571" s="1"/>
      <c r="E1571" s="1"/>
    </row>
    <row r="1572" spans="2:5" x14ac:dyDescent="0.35">
      <c r="B1572" s="34"/>
      <c r="C1572" s="19"/>
      <c r="D1572" s="1"/>
      <c r="E1572" s="1"/>
    </row>
    <row r="1573" spans="2:5" x14ac:dyDescent="0.35">
      <c r="B1573" s="34"/>
      <c r="C1573" s="19"/>
      <c r="D1573" s="1"/>
      <c r="E1573" s="1"/>
    </row>
    <row r="1574" spans="2:5" x14ac:dyDescent="0.35">
      <c r="B1574" s="34"/>
      <c r="C1574" s="19"/>
      <c r="D1574" s="1"/>
      <c r="E1574" s="1"/>
    </row>
    <row r="1575" spans="2:5" x14ac:dyDescent="0.35">
      <c r="B1575" s="34"/>
      <c r="C1575" s="19"/>
      <c r="D1575" s="1"/>
      <c r="E1575" s="1"/>
    </row>
    <row r="1576" spans="2:5" x14ac:dyDescent="0.35">
      <c r="B1576" s="34"/>
      <c r="C1576" s="19"/>
      <c r="D1576" s="1"/>
      <c r="E1576" s="1"/>
    </row>
    <row r="1577" spans="2:5" x14ac:dyDescent="0.35">
      <c r="B1577" s="34"/>
      <c r="C1577" s="19"/>
      <c r="D1577" s="1"/>
      <c r="E1577" s="1"/>
    </row>
    <row r="1578" spans="2:5" x14ac:dyDescent="0.35">
      <c r="B1578" s="34"/>
      <c r="C1578" s="19"/>
      <c r="D1578" s="1"/>
      <c r="E1578" s="1"/>
    </row>
    <row r="1579" spans="2:5" x14ac:dyDescent="0.35">
      <c r="B1579" s="34"/>
      <c r="C1579" s="19"/>
      <c r="D1579" s="1"/>
      <c r="E1579" s="1"/>
    </row>
    <row r="1580" spans="2:5" x14ac:dyDescent="0.35">
      <c r="B1580" s="34"/>
      <c r="C1580" s="19"/>
      <c r="D1580" s="1"/>
      <c r="E1580" s="1"/>
    </row>
    <row r="1581" spans="2:5" x14ac:dyDescent="0.35">
      <c r="B1581" s="34"/>
      <c r="C1581" s="19"/>
      <c r="D1581" s="1"/>
      <c r="E1581" s="1"/>
    </row>
    <row r="1582" spans="2:5" x14ac:dyDescent="0.35">
      <c r="B1582" s="34"/>
      <c r="C1582" s="19"/>
      <c r="D1582" s="1"/>
      <c r="E1582" s="1"/>
    </row>
    <row r="1583" spans="2:5" x14ac:dyDescent="0.35">
      <c r="B1583" s="34"/>
      <c r="C1583" s="19"/>
      <c r="D1583" s="1"/>
      <c r="E1583" s="1"/>
    </row>
    <row r="1584" spans="2:5" x14ac:dyDescent="0.35">
      <c r="B1584" s="34"/>
      <c r="C1584" s="19"/>
      <c r="D1584" s="1"/>
      <c r="E1584" s="1"/>
    </row>
    <row r="1585" spans="2:5" x14ac:dyDescent="0.35">
      <c r="B1585" s="34"/>
      <c r="C1585" s="19"/>
      <c r="D1585" s="1"/>
      <c r="E1585" s="1"/>
    </row>
    <row r="1586" spans="2:5" x14ac:dyDescent="0.35">
      <c r="B1586" s="34"/>
      <c r="C1586" s="19"/>
      <c r="D1586" s="1"/>
      <c r="E1586" s="1"/>
    </row>
    <row r="1587" spans="2:5" x14ac:dyDescent="0.35">
      <c r="B1587" s="34"/>
      <c r="C1587" s="19"/>
      <c r="D1587" s="1"/>
      <c r="E1587" s="1"/>
    </row>
    <row r="1588" spans="2:5" x14ac:dyDescent="0.35">
      <c r="B1588" s="34"/>
      <c r="C1588" s="19"/>
      <c r="D1588" s="1"/>
      <c r="E1588" s="1"/>
    </row>
    <row r="1589" spans="2:5" x14ac:dyDescent="0.35">
      <c r="B1589" s="34"/>
      <c r="C1589" s="19"/>
      <c r="D1589" s="1"/>
      <c r="E1589" s="1"/>
    </row>
    <row r="1590" spans="2:5" x14ac:dyDescent="0.35">
      <c r="B1590" s="34"/>
      <c r="C1590" s="19"/>
      <c r="D1590" s="1"/>
      <c r="E1590" s="1"/>
    </row>
    <row r="1591" spans="2:5" x14ac:dyDescent="0.35">
      <c r="B1591" s="34"/>
      <c r="C1591" s="19"/>
      <c r="D1591" s="1"/>
      <c r="E1591" s="1"/>
    </row>
    <row r="1592" spans="2:5" x14ac:dyDescent="0.35">
      <c r="B1592" s="34"/>
      <c r="C1592" s="19"/>
      <c r="D1592" s="1"/>
      <c r="E1592" s="1"/>
    </row>
    <row r="1593" spans="2:5" x14ac:dyDescent="0.35">
      <c r="B1593" s="34"/>
      <c r="C1593" s="19"/>
      <c r="D1593" s="1"/>
      <c r="E1593" s="1"/>
    </row>
    <row r="1594" spans="2:5" x14ac:dyDescent="0.35">
      <c r="B1594" s="34"/>
      <c r="C1594" s="19"/>
      <c r="D1594" s="1"/>
      <c r="E1594" s="1"/>
    </row>
    <row r="1595" spans="2:5" x14ac:dyDescent="0.35">
      <c r="B1595" s="34"/>
      <c r="C1595" s="19"/>
      <c r="D1595" s="1"/>
      <c r="E1595" s="1"/>
    </row>
    <row r="1596" spans="2:5" x14ac:dyDescent="0.35">
      <c r="B1596" s="34"/>
      <c r="C1596" s="19"/>
      <c r="D1596" s="1"/>
      <c r="E1596" s="1"/>
    </row>
    <row r="1597" spans="2:5" x14ac:dyDescent="0.35">
      <c r="B1597" s="34"/>
      <c r="C1597" s="19"/>
      <c r="D1597" s="1"/>
      <c r="E1597" s="1"/>
    </row>
    <row r="1598" spans="2:5" x14ac:dyDescent="0.35">
      <c r="B1598" s="34"/>
      <c r="C1598" s="19"/>
      <c r="D1598" s="1"/>
      <c r="E1598" s="1"/>
    </row>
    <row r="1599" spans="2:5" x14ac:dyDescent="0.35">
      <c r="B1599" s="34"/>
      <c r="C1599" s="19"/>
      <c r="D1599" s="1"/>
      <c r="E1599" s="1"/>
    </row>
    <row r="1600" spans="2:5" x14ac:dyDescent="0.35">
      <c r="B1600" s="34"/>
      <c r="C1600" s="19"/>
      <c r="D1600" s="1"/>
      <c r="E1600" s="1"/>
    </row>
    <row r="1601" spans="2:5" x14ac:dyDescent="0.35">
      <c r="B1601" s="34"/>
      <c r="C1601" s="19"/>
      <c r="D1601" s="1"/>
      <c r="E1601" s="1"/>
    </row>
    <row r="1602" spans="2:5" x14ac:dyDescent="0.35">
      <c r="B1602" s="34"/>
      <c r="C1602" s="19"/>
      <c r="D1602" s="1"/>
      <c r="E1602" s="1"/>
    </row>
    <row r="1603" spans="2:5" x14ac:dyDescent="0.35">
      <c r="B1603" s="34"/>
      <c r="C1603" s="19"/>
      <c r="D1603" s="1"/>
      <c r="E1603" s="1"/>
    </row>
    <row r="1604" spans="2:5" x14ac:dyDescent="0.35">
      <c r="B1604" s="34"/>
      <c r="C1604" s="19"/>
      <c r="D1604" s="1"/>
      <c r="E1604" s="1"/>
    </row>
    <row r="1605" spans="2:5" x14ac:dyDescent="0.35">
      <c r="B1605" s="34"/>
      <c r="C1605" s="19"/>
      <c r="D1605" s="1"/>
      <c r="E1605" s="1"/>
    </row>
    <row r="1606" spans="2:5" x14ac:dyDescent="0.35">
      <c r="B1606" s="34"/>
      <c r="C1606" s="19"/>
      <c r="D1606" s="1"/>
      <c r="E1606" s="1"/>
    </row>
    <row r="1607" spans="2:5" x14ac:dyDescent="0.35">
      <c r="B1607" s="34"/>
      <c r="C1607" s="19"/>
      <c r="D1607" s="1"/>
      <c r="E1607" s="1"/>
    </row>
    <row r="1608" spans="2:5" x14ac:dyDescent="0.35">
      <c r="B1608" s="34"/>
      <c r="C1608" s="19"/>
      <c r="D1608" s="1"/>
      <c r="E1608" s="1"/>
    </row>
    <row r="1609" spans="2:5" x14ac:dyDescent="0.35">
      <c r="B1609" s="34"/>
      <c r="C1609" s="19"/>
      <c r="D1609" s="1"/>
      <c r="E1609" s="1"/>
    </row>
    <row r="1610" spans="2:5" x14ac:dyDescent="0.35">
      <c r="B1610" s="34"/>
      <c r="C1610" s="19"/>
      <c r="D1610" s="1"/>
      <c r="E1610" s="1"/>
    </row>
    <row r="1611" spans="2:5" x14ac:dyDescent="0.35">
      <c r="B1611" s="34"/>
      <c r="C1611" s="19"/>
      <c r="D1611" s="1"/>
      <c r="E1611" s="1"/>
    </row>
    <row r="1612" spans="2:5" x14ac:dyDescent="0.35">
      <c r="B1612" s="34"/>
      <c r="C1612" s="19"/>
      <c r="D1612" s="1"/>
      <c r="E1612" s="1"/>
    </row>
    <row r="1613" spans="2:5" x14ac:dyDescent="0.35">
      <c r="B1613" s="34"/>
      <c r="C1613" s="19"/>
      <c r="D1613" s="1"/>
      <c r="E1613" s="1"/>
    </row>
    <row r="1614" spans="2:5" x14ac:dyDescent="0.35">
      <c r="B1614" s="34"/>
      <c r="C1614" s="19"/>
      <c r="D1614" s="1"/>
      <c r="E1614" s="1"/>
    </row>
    <row r="1615" spans="2:5" x14ac:dyDescent="0.35">
      <c r="B1615" s="34"/>
      <c r="C1615" s="19"/>
      <c r="D1615" s="1"/>
      <c r="E1615" s="1"/>
    </row>
    <row r="1616" spans="2:5" x14ac:dyDescent="0.35">
      <c r="B1616" s="34"/>
      <c r="C1616" s="19"/>
      <c r="D1616" s="1"/>
      <c r="E1616" s="1"/>
    </row>
    <row r="1617" spans="2:5" x14ac:dyDescent="0.35">
      <c r="B1617" s="34"/>
      <c r="C1617" s="19"/>
      <c r="D1617" s="1"/>
      <c r="E1617" s="1"/>
    </row>
    <row r="1618" spans="2:5" x14ac:dyDescent="0.35">
      <c r="B1618" s="34"/>
      <c r="C1618" s="19"/>
      <c r="D1618" s="1"/>
      <c r="E1618" s="1"/>
    </row>
    <row r="1619" spans="2:5" x14ac:dyDescent="0.35">
      <c r="B1619" s="34"/>
      <c r="C1619" s="19"/>
      <c r="D1619" s="1"/>
      <c r="E1619" s="1"/>
    </row>
    <row r="1620" spans="2:5" x14ac:dyDescent="0.35">
      <c r="B1620" s="34"/>
      <c r="C1620" s="19"/>
      <c r="D1620" s="1"/>
      <c r="E1620" s="1"/>
    </row>
    <row r="1621" spans="2:5" x14ac:dyDescent="0.35">
      <c r="B1621" s="34"/>
      <c r="C1621" s="19"/>
      <c r="D1621" s="1"/>
      <c r="E1621" s="1"/>
    </row>
    <row r="1622" spans="2:5" x14ac:dyDescent="0.35">
      <c r="B1622" s="34"/>
      <c r="C1622" s="19"/>
      <c r="D1622" s="1"/>
      <c r="E1622" s="1"/>
    </row>
    <row r="1623" spans="2:5" x14ac:dyDescent="0.35">
      <c r="B1623" s="34"/>
      <c r="C1623" s="19"/>
      <c r="D1623" s="1"/>
      <c r="E1623" s="1"/>
    </row>
    <row r="1624" spans="2:5" x14ac:dyDescent="0.35">
      <c r="B1624" s="34"/>
      <c r="C1624" s="19"/>
      <c r="D1624" s="1"/>
      <c r="E1624" s="1"/>
    </row>
    <row r="1625" spans="2:5" x14ac:dyDescent="0.35">
      <c r="B1625" s="34"/>
      <c r="C1625" s="19"/>
      <c r="D1625" s="1"/>
      <c r="E1625" s="1"/>
    </row>
    <row r="1626" spans="2:5" x14ac:dyDescent="0.35">
      <c r="B1626" s="34"/>
      <c r="C1626" s="19"/>
      <c r="D1626" s="1"/>
      <c r="E1626" s="1"/>
    </row>
    <row r="1627" spans="2:5" x14ac:dyDescent="0.35">
      <c r="B1627" s="34"/>
      <c r="C1627" s="19"/>
      <c r="D1627" s="1"/>
      <c r="E1627" s="1"/>
    </row>
    <row r="1628" spans="2:5" x14ac:dyDescent="0.35">
      <c r="B1628" s="34"/>
      <c r="C1628" s="19"/>
      <c r="D1628" s="1"/>
      <c r="E1628" s="1"/>
    </row>
    <row r="1629" spans="2:5" x14ac:dyDescent="0.35">
      <c r="B1629" s="34"/>
      <c r="C1629" s="19"/>
      <c r="D1629" s="1"/>
      <c r="E1629" s="1"/>
    </row>
    <row r="1630" spans="2:5" x14ac:dyDescent="0.35">
      <c r="B1630" s="34"/>
      <c r="C1630" s="19"/>
      <c r="D1630" s="1"/>
      <c r="E1630" s="1"/>
    </row>
    <row r="1631" spans="2:5" x14ac:dyDescent="0.35">
      <c r="B1631" s="34"/>
      <c r="C1631" s="19"/>
      <c r="D1631" s="1"/>
      <c r="E1631" s="1"/>
    </row>
    <row r="1632" spans="2:5" x14ac:dyDescent="0.35">
      <c r="B1632" s="34"/>
      <c r="C1632" s="19"/>
      <c r="D1632" s="1"/>
      <c r="E1632" s="1"/>
    </row>
    <row r="1633" spans="2:5" x14ac:dyDescent="0.35">
      <c r="B1633" s="34"/>
      <c r="C1633" s="19"/>
      <c r="D1633" s="1"/>
      <c r="E1633" s="1"/>
    </row>
    <row r="1634" spans="2:5" x14ac:dyDescent="0.35">
      <c r="B1634" s="34"/>
      <c r="C1634" s="19"/>
      <c r="D1634" s="1"/>
      <c r="E1634" s="1"/>
    </row>
    <row r="1635" spans="2:5" x14ac:dyDescent="0.35">
      <c r="B1635" s="34"/>
      <c r="C1635" s="19"/>
      <c r="D1635" s="1"/>
      <c r="E1635" s="1"/>
    </row>
    <row r="1636" spans="2:5" x14ac:dyDescent="0.35">
      <c r="B1636" s="34"/>
      <c r="C1636" s="19"/>
      <c r="D1636" s="1"/>
      <c r="E1636" s="1"/>
    </row>
    <row r="1637" spans="2:5" x14ac:dyDescent="0.35">
      <c r="B1637" s="34"/>
      <c r="C1637" s="19"/>
      <c r="D1637" s="1"/>
      <c r="E1637" s="1"/>
    </row>
    <row r="1638" spans="2:5" x14ac:dyDescent="0.35">
      <c r="B1638" s="34"/>
      <c r="C1638" s="19"/>
      <c r="D1638" s="1"/>
      <c r="E1638" s="1"/>
    </row>
    <row r="1639" spans="2:5" x14ac:dyDescent="0.35">
      <c r="B1639" s="34"/>
      <c r="C1639" s="19"/>
      <c r="D1639" s="1"/>
      <c r="E1639" s="1"/>
    </row>
    <row r="1640" spans="2:5" x14ac:dyDescent="0.35">
      <c r="B1640" s="34"/>
      <c r="C1640" s="19"/>
      <c r="D1640" s="1"/>
      <c r="E1640" s="1"/>
    </row>
    <row r="1641" spans="2:5" x14ac:dyDescent="0.35">
      <c r="B1641" s="34"/>
      <c r="C1641" s="19"/>
      <c r="D1641" s="1"/>
      <c r="E1641" s="1"/>
    </row>
    <row r="1642" spans="2:5" x14ac:dyDescent="0.35">
      <c r="B1642" s="34"/>
      <c r="C1642" s="19"/>
      <c r="D1642" s="1"/>
      <c r="E1642" s="1"/>
    </row>
    <row r="1643" spans="2:5" x14ac:dyDescent="0.35">
      <c r="B1643" s="34"/>
      <c r="C1643" s="19"/>
      <c r="D1643" s="1"/>
      <c r="E1643" s="1"/>
    </row>
    <row r="1644" spans="2:5" x14ac:dyDescent="0.35">
      <c r="B1644" s="34"/>
      <c r="C1644" s="19"/>
      <c r="D1644" s="1"/>
      <c r="E1644" s="1"/>
    </row>
    <row r="1645" spans="2:5" x14ac:dyDescent="0.35">
      <c r="B1645" s="34"/>
      <c r="C1645" s="19"/>
      <c r="D1645" s="1"/>
      <c r="E1645" s="1"/>
    </row>
    <row r="1646" spans="2:5" x14ac:dyDescent="0.35">
      <c r="B1646" s="34"/>
      <c r="C1646" s="19"/>
      <c r="D1646" s="1"/>
      <c r="E1646" s="1"/>
    </row>
    <row r="1647" spans="2:5" x14ac:dyDescent="0.35">
      <c r="B1647" s="34"/>
      <c r="C1647" s="19"/>
      <c r="D1647" s="1"/>
      <c r="E1647" s="1"/>
    </row>
    <row r="1648" spans="2:5" x14ac:dyDescent="0.35">
      <c r="B1648" s="34"/>
      <c r="C1648" s="19"/>
      <c r="D1648" s="1"/>
      <c r="E1648" s="1"/>
    </row>
    <row r="1649" spans="2:5" x14ac:dyDescent="0.35">
      <c r="B1649" s="34"/>
      <c r="C1649" s="19"/>
      <c r="D1649" s="1"/>
      <c r="E1649" s="1"/>
    </row>
    <row r="1650" spans="2:5" x14ac:dyDescent="0.35">
      <c r="B1650" s="34"/>
      <c r="C1650" s="19"/>
      <c r="D1650" s="1"/>
      <c r="E1650" s="1"/>
    </row>
    <row r="1651" spans="2:5" x14ac:dyDescent="0.35">
      <c r="B1651" s="34"/>
      <c r="C1651" s="19"/>
      <c r="D1651" s="1"/>
      <c r="E1651" s="1"/>
    </row>
    <row r="1652" spans="2:5" x14ac:dyDescent="0.35">
      <c r="B1652" s="34"/>
      <c r="C1652" s="19"/>
      <c r="D1652" s="1"/>
      <c r="E1652" s="1"/>
    </row>
    <row r="1653" spans="2:5" x14ac:dyDescent="0.35">
      <c r="B1653" s="34"/>
      <c r="C1653" s="19"/>
      <c r="D1653" s="1"/>
      <c r="E1653" s="1"/>
    </row>
    <row r="1654" spans="2:5" x14ac:dyDescent="0.35">
      <c r="B1654" s="34"/>
      <c r="C1654" s="19"/>
      <c r="D1654" s="1"/>
      <c r="E1654" s="1"/>
    </row>
    <row r="1655" spans="2:5" x14ac:dyDescent="0.35">
      <c r="B1655" s="34"/>
      <c r="C1655" s="19"/>
      <c r="D1655" s="1"/>
      <c r="E1655" s="1"/>
    </row>
    <row r="1656" spans="2:5" x14ac:dyDescent="0.35">
      <c r="B1656" s="34"/>
      <c r="C1656" s="19"/>
      <c r="D1656" s="1"/>
      <c r="E1656" s="1"/>
    </row>
    <row r="1657" spans="2:5" x14ac:dyDescent="0.35">
      <c r="B1657" s="34"/>
      <c r="C1657" s="19"/>
      <c r="D1657" s="1"/>
      <c r="E1657" s="1"/>
    </row>
    <row r="1658" spans="2:5" x14ac:dyDescent="0.35">
      <c r="B1658" s="34"/>
      <c r="C1658" s="19"/>
      <c r="D1658" s="1"/>
      <c r="E1658" s="1"/>
    </row>
    <row r="1659" spans="2:5" x14ac:dyDescent="0.35">
      <c r="B1659" s="34"/>
      <c r="C1659" s="19"/>
      <c r="D1659" s="1"/>
      <c r="E1659" s="1"/>
    </row>
    <row r="1660" spans="2:5" x14ac:dyDescent="0.35">
      <c r="B1660" s="34"/>
      <c r="C1660" s="19"/>
      <c r="D1660" s="1"/>
      <c r="E1660" s="1"/>
    </row>
    <row r="1661" spans="2:5" x14ac:dyDescent="0.35">
      <c r="B1661" s="34"/>
      <c r="C1661" s="19"/>
      <c r="D1661" s="1"/>
      <c r="E1661" s="1"/>
    </row>
    <row r="1662" spans="2:5" x14ac:dyDescent="0.35">
      <c r="B1662" s="34"/>
      <c r="C1662" s="19"/>
      <c r="D1662" s="1"/>
      <c r="E1662" s="1"/>
    </row>
    <row r="1663" spans="2:5" x14ac:dyDescent="0.35">
      <c r="B1663" s="34"/>
      <c r="C1663" s="19"/>
      <c r="D1663" s="1"/>
      <c r="E1663" s="1"/>
    </row>
    <row r="1664" spans="2:5" x14ac:dyDescent="0.35">
      <c r="B1664" s="34"/>
      <c r="C1664" s="19"/>
      <c r="D1664" s="1"/>
      <c r="E1664" s="1"/>
    </row>
    <row r="1665" spans="2:5" x14ac:dyDescent="0.35">
      <c r="B1665" s="34"/>
      <c r="C1665" s="19"/>
      <c r="D1665" s="1"/>
      <c r="E1665" s="1"/>
    </row>
    <row r="1666" spans="2:5" x14ac:dyDescent="0.35">
      <c r="B1666" s="34"/>
      <c r="C1666" s="19"/>
      <c r="D1666" s="1"/>
      <c r="E1666" s="1"/>
    </row>
    <row r="1667" spans="2:5" x14ac:dyDescent="0.35">
      <c r="B1667" s="34"/>
      <c r="C1667" s="19"/>
      <c r="D1667" s="1"/>
      <c r="E1667" s="1"/>
    </row>
    <row r="1668" spans="2:5" x14ac:dyDescent="0.35">
      <c r="B1668" s="34"/>
      <c r="C1668" s="19"/>
      <c r="D1668" s="1"/>
      <c r="E1668" s="1"/>
    </row>
    <row r="1669" spans="2:5" x14ac:dyDescent="0.35">
      <c r="B1669" s="34"/>
      <c r="C1669" s="19"/>
      <c r="D1669" s="1"/>
      <c r="E1669" s="1"/>
    </row>
    <row r="1670" spans="2:5" x14ac:dyDescent="0.35">
      <c r="B1670" s="34"/>
      <c r="C1670" s="19"/>
      <c r="D1670" s="1"/>
      <c r="E1670" s="1"/>
    </row>
    <row r="1671" spans="2:5" x14ac:dyDescent="0.35">
      <c r="B1671" s="34"/>
      <c r="C1671" s="19"/>
      <c r="D1671" s="1"/>
      <c r="E1671" s="1"/>
    </row>
    <row r="1672" spans="2:5" x14ac:dyDescent="0.35">
      <c r="B1672" s="34"/>
      <c r="C1672" s="19"/>
      <c r="D1672" s="1"/>
      <c r="E1672" s="1"/>
    </row>
    <row r="1673" spans="2:5" x14ac:dyDescent="0.35">
      <c r="B1673" s="34"/>
      <c r="C1673" s="19"/>
      <c r="D1673" s="1"/>
      <c r="E1673" s="1"/>
    </row>
    <row r="1674" spans="2:5" x14ac:dyDescent="0.35">
      <c r="B1674" s="34"/>
      <c r="C1674" s="19"/>
      <c r="D1674" s="1"/>
      <c r="E1674" s="1"/>
    </row>
    <row r="1675" spans="2:5" x14ac:dyDescent="0.35">
      <c r="B1675" s="34"/>
      <c r="C1675" s="19"/>
      <c r="D1675" s="1"/>
      <c r="E1675" s="1"/>
    </row>
    <row r="1676" spans="2:5" x14ac:dyDescent="0.35">
      <c r="B1676" s="34"/>
      <c r="C1676" s="19"/>
      <c r="D1676" s="1"/>
      <c r="E1676" s="1"/>
    </row>
    <row r="1677" spans="2:5" x14ac:dyDescent="0.35">
      <c r="B1677" s="34"/>
      <c r="C1677" s="19"/>
      <c r="D1677" s="1"/>
      <c r="E1677" s="1"/>
    </row>
    <row r="1678" spans="2:5" x14ac:dyDescent="0.35">
      <c r="B1678" s="34"/>
      <c r="C1678" s="19"/>
      <c r="D1678" s="1"/>
      <c r="E1678" s="1"/>
    </row>
    <row r="1679" spans="2:5" x14ac:dyDescent="0.35">
      <c r="B1679" s="34"/>
      <c r="C1679" s="19"/>
      <c r="D1679" s="1"/>
      <c r="E1679" s="1"/>
    </row>
    <row r="1680" spans="2:5" x14ac:dyDescent="0.35">
      <c r="B1680" s="34"/>
      <c r="C1680" s="19"/>
      <c r="D1680" s="1"/>
      <c r="E1680" s="1"/>
    </row>
    <row r="1681" spans="2:5" x14ac:dyDescent="0.35">
      <c r="B1681" s="34"/>
      <c r="C1681" s="19"/>
      <c r="D1681" s="1"/>
      <c r="E1681" s="1"/>
    </row>
    <row r="1682" spans="2:5" x14ac:dyDescent="0.35">
      <c r="B1682" s="34"/>
      <c r="C1682" s="19"/>
      <c r="D1682" s="1"/>
      <c r="E1682" s="1"/>
    </row>
    <row r="1683" spans="2:5" x14ac:dyDescent="0.35">
      <c r="B1683" s="34"/>
      <c r="C1683" s="19"/>
      <c r="D1683" s="1"/>
      <c r="E1683" s="1"/>
    </row>
    <row r="1684" spans="2:5" x14ac:dyDescent="0.35">
      <c r="B1684" s="34"/>
      <c r="C1684" s="19"/>
      <c r="D1684" s="1"/>
      <c r="E1684" s="1"/>
    </row>
    <row r="1685" spans="2:5" x14ac:dyDescent="0.35">
      <c r="B1685" s="34"/>
      <c r="C1685" s="19"/>
      <c r="D1685" s="1"/>
      <c r="E1685" s="1"/>
    </row>
    <row r="1686" spans="2:5" x14ac:dyDescent="0.35">
      <c r="B1686" s="34"/>
      <c r="C1686" s="19"/>
      <c r="D1686" s="1"/>
      <c r="E1686" s="1"/>
    </row>
    <row r="1687" spans="2:5" x14ac:dyDescent="0.35">
      <c r="B1687" s="34"/>
      <c r="C1687" s="19"/>
      <c r="D1687" s="1"/>
      <c r="E1687" s="1"/>
    </row>
    <row r="1688" spans="2:5" x14ac:dyDescent="0.35">
      <c r="B1688" s="34"/>
      <c r="C1688" s="19"/>
      <c r="D1688" s="1"/>
      <c r="E1688" s="1"/>
    </row>
    <row r="1689" spans="2:5" x14ac:dyDescent="0.35">
      <c r="B1689" s="34"/>
      <c r="C1689" s="19"/>
      <c r="D1689" s="1"/>
      <c r="E1689" s="1"/>
    </row>
    <row r="1690" spans="2:5" x14ac:dyDescent="0.35">
      <c r="B1690" s="34"/>
      <c r="C1690" s="19"/>
      <c r="D1690" s="1"/>
      <c r="E1690" s="1"/>
    </row>
    <row r="1691" spans="2:5" x14ac:dyDescent="0.35">
      <c r="B1691" s="34"/>
      <c r="C1691" s="19"/>
      <c r="D1691" s="1"/>
      <c r="E1691" s="1"/>
    </row>
    <row r="1692" spans="2:5" x14ac:dyDescent="0.35">
      <c r="B1692" s="34"/>
      <c r="C1692" s="19"/>
      <c r="D1692" s="1"/>
      <c r="E1692" s="1"/>
    </row>
    <row r="1693" spans="2:5" x14ac:dyDescent="0.35">
      <c r="B1693" s="34"/>
      <c r="C1693" s="19"/>
      <c r="D1693" s="1"/>
      <c r="E1693" s="1"/>
    </row>
    <row r="1694" spans="2:5" x14ac:dyDescent="0.35">
      <c r="B1694" s="34"/>
      <c r="C1694" s="19"/>
      <c r="D1694" s="1"/>
      <c r="E1694" s="1"/>
    </row>
    <row r="1695" spans="2:5" x14ac:dyDescent="0.35">
      <c r="B1695" s="34"/>
      <c r="C1695" s="19"/>
      <c r="D1695" s="1"/>
      <c r="E1695" s="1"/>
    </row>
    <row r="1696" spans="2:5" x14ac:dyDescent="0.35">
      <c r="B1696" s="34"/>
      <c r="C1696" s="19"/>
      <c r="D1696" s="1"/>
      <c r="E1696" s="1"/>
    </row>
    <row r="1697" spans="2:5" x14ac:dyDescent="0.35">
      <c r="B1697" s="34"/>
      <c r="C1697" s="19"/>
      <c r="D1697" s="1"/>
      <c r="E1697" s="1"/>
    </row>
    <row r="1698" spans="2:5" x14ac:dyDescent="0.35">
      <c r="B1698" s="34"/>
      <c r="C1698" s="19"/>
      <c r="D1698" s="1"/>
      <c r="E1698" s="1"/>
    </row>
    <row r="1699" spans="2:5" x14ac:dyDescent="0.35">
      <c r="B1699" s="34"/>
      <c r="C1699" s="19"/>
      <c r="D1699" s="1"/>
      <c r="E1699" s="1"/>
    </row>
    <row r="1700" spans="2:5" x14ac:dyDescent="0.35">
      <c r="B1700" s="34"/>
      <c r="C1700" s="19"/>
      <c r="D1700" s="1"/>
      <c r="E1700" s="1"/>
    </row>
    <row r="1701" spans="2:5" x14ac:dyDescent="0.35">
      <c r="B1701" s="34"/>
      <c r="C1701" s="19"/>
      <c r="D1701" s="1"/>
      <c r="E1701" s="1"/>
    </row>
    <row r="1702" spans="2:5" x14ac:dyDescent="0.35">
      <c r="B1702" s="34"/>
      <c r="C1702" s="19"/>
      <c r="D1702" s="1"/>
      <c r="E1702" s="1"/>
    </row>
    <row r="1703" spans="2:5" x14ac:dyDescent="0.35">
      <c r="B1703" s="34"/>
      <c r="C1703" s="19"/>
      <c r="D1703" s="1"/>
      <c r="E1703" s="1"/>
    </row>
    <row r="1704" spans="2:5" x14ac:dyDescent="0.35">
      <c r="B1704" s="34"/>
      <c r="C1704" s="19"/>
      <c r="D1704" s="1"/>
      <c r="E1704" s="1"/>
    </row>
    <row r="1705" spans="2:5" x14ac:dyDescent="0.35">
      <c r="B1705" s="34"/>
      <c r="C1705" s="19"/>
      <c r="D1705" s="1"/>
      <c r="E1705" s="1"/>
    </row>
    <row r="1706" spans="2:5" x14ac:dyDescent="0.35">
      <c r="B1706" s="34"/>
      <c r="C1706" s="19"/>
      <c r="D1706" s="1"/>
      <c r="E1706" s="1"/>
    </row>
    <row r="1707" spans="2:5" x14ac:dyDescent="0.35">
      <c r="B1707" s="34"/>
      <c r="C1707" s="19"/>
      <c r="D1707" s="1"/>
      <c r="E1707" s="1"/>
    </row>
    <row r="1708" spans="2:5" x14ac:dyDescent="0.35">
      <c r="B1708" s="34"/>
      <c r="C1708" s="19"/>
      <c r="D1708" s="1"/>
      <c r="E1708" s="1"/>
    </row>
    <row r="1709" spans="2:5" x14ac:dyDescent="0.35">
      <c r="B1709" s="34"/>
      <c r="C1709" s="19"/>
      <c r="D1709" s="1"/>
      <c r="E1709" s="1"/>
    </row>
    <row r="1710" spans="2:5" x14ac:dyDescent="0.35">
      <c r="B1710" s="34"/>
      <c r="C1710" s="19"/>
      <c r="D1710" s="1"/>
      <c r="E1710" s="1"/>
    </row>
    <row r="1711" spans="2:5" x14ac:dyDescent="0.35">
      <c r="B1711" s="34"/>
      <c r="C1711" s="19"/>
      <c r="D1711" s="1"/>
      <c r="E1711" s="1"/>
    </row>
    <row r="1712" spans="2:5" x14ac:dyDescent="0.35">
      <c r="B1712" s="34"/>
      <c r="C1712" s="19"/>
      <c r="D1712" s="1"/>
      <c r="E1712" s="1"/>
    </row>
    <row r="1713" spans="2:5" x14ac:dyDescent="0.35">
      <c r="B1713" s="34"/>
      <c r="C1713" s="19"/>
      <c r="D1713" s="1"/>
      <c r="E1713" s="1"/>
    </row>
    <row r="1714" spans="2:5" x14ac:dyDescent="0.35">
      <c r="B1714" s="34"/>
      <c r="C1714" s="19"/>
      <c r="D1714" s="1"/>
      <c r="E1714" s="1"/>
    </row>
    <row r="1715" spans="2:5" x14ac:dyDescent="0.35">
      <c r="B1715" s="34"/>
      <c r="C1715" s="19"/>
      <c r="D1715" s="1"/>
      <c r="E1715" s="1"/>
    </row>
    <row r="1716" spans="2:5" x14ac:dyDescent="0.35">
      <c r="B1716" s="34"/>
      <c r="C1716" s="19"/>
      <c r="D1716" s="1"/>
      <c r="E1716" s="1"/>
    </row>
    <row r="1717" spans="2:5" x14ac:dyDescent="0.35">
      <c r="B1717" s="34"/>
      <c r="C1717" s="19"/>
      <c r="D1717" s="1"/>
      <c r="E1717" s="1"/>
    </row>
    <row r="1718" spans="2:5" x14ac:dyDescent="0.35">
      <c r="B1718" s="34"/>
      <c r="C1718" s="19"/>
      <c r="D1718" s="1"/>
      <c r="E1718" s="1"/>
    </row>
    <row r="1719" spans="2:5" x14ac:dyDescent="0.35">
      <c r="B1719" s="34"/>
      <c r="C1719" s="19"/>
      <c r="D1719" s="1"/>
      <c r="E1719" s="1"/>
    </row>
    <row r="1720" spans="2:5" x14ac:dyDescent="0.35">
      <c r="B1720" s="34"/>
      <c r="C1720" s="19"/>
      <c r="D1720" s="1"/>
      <c r="E1720" s="1"/>
    </row>
    <row r="1721" spans="2:5" x14ac:dyDescent="0.35">
      <c r="B1721" s="34"/>
      <c r="C1721" s="19"/>
      <c r="D1721" s="1"/>
      <c r="E1721" s="1"/>
    </row>
    <row r="1722" spans="2:5" x14ac:dyDescent="0.35">
      <c r="B1722" s="34"/>
      <c r="C1722" s="19"/>
      <c r="D1722" s="1"/>
      <c r="E1722" s="1"/>
    </row>
    <row r="1723" spans="2:5" x14ac:dyDescent="0.35">
      <c r="B1723" s="34"/>
      <c r="C1723" s="19"/>
      <c r="D1723" s="1"/>
      <c r="E1723" s="1"/>
    </row>
    <row r="1724" spans="2:5" x14ac:dyDescent="0.35">
      <c r="B1724" s="34"/>
      <c r="C1724" s="19"/>
      <c r="D1724" s="1"/>
      <c r="E1724" s="1"/>
    </row>
    <row r="1725" spans="2:5" x14ac:dyDescent="0.35">
      <c r="B1725" s="34"/>
      <c r="C1725" s="19"/>
      <c r="D1725" s="1"/>
      <c r="E1725" s="1"/>
    </row>
    <row r="1726" spans="2:5" x14ac:dyDescent="0.35">
      <c r="B1726" s="34"/>
      <c r="C1726" s="19"/>
      <c r="D1726" s="1"/>
      <c r="E1726" s="1"/>
    </row>
    <row r="1727" spans="2:5" x14ac:dyDescent="0.35">
      <c r="B1727" s="34"/>
      <c r="C1727" s="19"/>
      <c r="D1727" s="1"/>
      <c r="E1727" s="1"/>
    </row>
    <row r="1728" spans="2:5" x14ac:dyDescent="0.35">
      <c r="B1728" s="34"/>
      <c r="C1728" s="19"/>
      <c r="D1728" s="1"/>
      <c r="E1728" s="1"/>
    </row>
    <row r="1729" spans="2:5" x14ac:dyDescent="0.35">
      <c r="B1729" s="34"/>
      <c r="C1729" s="19"/>
      <c r="D1729" s="1"/>
      <c r="E1729" s="1"/>
    </row>
    <row r="1730" spans="2:5" x14ac:dyDescent="0.35">
      <c r="B1730" s="34"/>
      <c r="C1730" s="19"/>
      <c r="D1730" s="1"/>
      <c r="E1730" s="1"/>
    </row>
    <row r="1731" spans="2:5" x14ac:dyDescent="0.35">
      <c r="B1731" s="34"/>
      <c r="C1731" s="19"/>
      <c r="D1731" s="1"/>
      <c r="E1731" s="1"/>
    </row>
    <row r="1732" spans="2:5" x14ac:dyDescent="0.35">
      <c r="B1732" s="34"/>
      <c r="C1732" s="19"/>
      <c r="D1732" s="1"/>
      <c r="E1732" s="1"/>
    </row>
    <row r="1733" spans="2:5" x14ac:dyDescent="0.35">
      <c r="B1733" s="34"/>
      <c r="C1733" s="19"/>
      <c r="D1733" s="1"/>
      <c r="E1733" s="1"/>
    </row>
    <row r="1734" spans="2:5" x14ac:dyDescent="0.35">
      <c r="B1734" s="34"/>
      <c r="C1734" s="19"/>
      <c r="D1734" s="1"/>
      <c r="E1734" s="1"/>
    </row>
    <row r="1735" spans="2:5" x14ac:dyDescent="0.35">
      <c r="B1735" s="34"/>
      <c r="C1735" s="19"/>
      <c r="D1735" s="1"/>
      <c r="E1735" s="1"/>
    </row>
    <row r="1736" spans="2:5" x14ac:dyDescent="0.35">
      <c r="B1736" s="34"/>
      <c r="C1736" s="19"/>
      <c r="D1736" s="1"/>
      <c r="E1736" s="1"/>
    </row>
    <row r="1737" spans="2:5" x14ac:dyDescent="0.35">
      <c r="B1737" s="34"/>
      <c r="C1737" s="19"/>
      <c r="D1737" s="1"/>
      <c r="E1737" s="1"/>
    </row>
    <row r="1738" spans="2:5" x14ac:dyDescent="0.35">
      <c r="B1738" s="34"/>
      <c r="C1738" s="19"/>
      <c r="D1738" s="1"/>
      <c r="E1738" s="1"/>
    </row>
    <row r="1739" spans="2:5" x14ac:dyDescent="0.35">
      <c r="B1739" s="34"/>
      <c r="C1739" s="19"/>
      <c r="D1739" s="1"/>
      <c r="E1739" s="1"/>
    </row>
    <row r="1740" spans="2:5" x14ac:dyDescent="0.35">
      <c r="B1740" s="34"/>
      <c r="C1740" s="19"/>
      <c r="D1740" s="1"/>
      <c r="E1740" s="1"/>
    </row>
    <row r="1741" spans="2:5" x14ac:dyDescent="0.35">
      <c r="B1741" s="34"/>
      <c r="C1741" s="19"/>
      <c r="D1741" s="1"/>
      <c r="E1741" s="1"/>
    </row>
    <row r="1742" spans="2:5" x14ac:dyDescent="0.35">
      <c r="B1742" s="34"/>
      <c r="C1742" s="19"/>
      <c r="D1742" s="1"/>
      <c r="E1742" s="1"/>
    </row>
    <row r="1743" spans="2:5" x14ac:dyDescent="0.35">
      <c r="B1743" s="34"/>
      <c r="C1743" s="19"/>
      <c r="D1743" s="1"/>
      <c r="E1743" s="1"/>
    </row>
    <row r="1744" spans="2:5" x14ac:dyDescent="0.35">
      <c r="B1744" s="34"/>
      <c r="C1744" s="19"/>
      <c r="D1744" s="1"/>
      <c r="E1744" s="1"/>
    </row>
    <row r="1745" spans="2:5" x14ac:dyDescent="0.35">
      <c r="B1745" s="34"/>
      <c r="C1745" s="19"/>
      <c r="D1745" s="1"/>
      <c r="E1745" s="1"/>
    </row>
    <row r="1746" spans="2:5" x14ac:dyDescent="0.35">
      <c r="B1746" s="34"/>
      <c r="C1746" s="19"/>
      <c r="D1746" s="1"/>
      <c r="E1746" s="1"/>
    </row>
    <row r="1747" spans="2:5" x14ac:dyDescent="0.35">
      <c r="B1747" s="34"/>
      <c r="C1747" s="19"/>
      <c r="D1747" s="1"/>
      <c r="E1747" s="1"/>
    </row>
    <row r="1748" spans="2:5" x14ac:dyDescent="0.35">
      <c r="B1748" s="34"/>
      <c r="C1748" s="19"/>
      <c r="D1748" s="1"/>
      <c r="E1748" s="1"/>
    </row>
    <row r="1749" spans="2:5" x14ac:dyDescent="0.35">
      <c r="B1749" s="34"/>
      <c r="C1749" s="19"/>
      <c r="D1749" s="1"/>
      <c r="E1749" s="1"/>
    </row>
    <row r="1750" spans="2:5" x14ac:dyDescent="0.35">
      <c r="B1750" s="34"/>
      <c r="C1750" s="19"/>
      <c r="D1750" s="1"/>
      <c r="E1750" s="1"/>
    </row>
    <row r="1751" spans="2:5" x14ac:dyDescent="0.35">
      <c r="B1751" s="34"/>
      <c r="C1751" s="19"/>
      <c r="D1751" s="1"/>
      <c r="E1751" s="1"/>
    </row>
    <row r="1752" spans="2:5" x14ac:dyDescent="0.35">
      <c r="B1752" s="34"/>
      <c r="C1752" s="19"/>
      <c r="D1752" s="1"/>
      <c r="E1752" s="1"/>
    </row>
    <row r="1753" spans="2:5" x14ac:dyDescent="0.35">
      <c r="B1753" s="34"/>
      <c r="C1753" s="19"/>
      <c r="D1753" s="1"/>
      <c r="E1753" s="1"/>
    </row>
    <row r="1754" spans="2:5" x14ac:dyDescent="0.35">
      <c r="B1754" s="34"/>
      <c r="C1754" s="19"/>
      <c r="D1754" s="1"/>
      <c r="E1754" s="1"/>
    </row>
    <row r="1755" spans="2:5" x14ac:dyDescent="0.35">
      <c r="B1755" s="34"/>
      <c r="C1755" s="19"/>
      <c r="D1755" s="1"/>
      <c r="E1755" s="1"/>
    </row>
    <row r="1756" spans="2:5" x14ac:dyDescent="0.35">
      <c r="B1756" s="34"/>
      <c r="C1756" s="19"/>
      <c r="D1756" s="1"/>
      <c r="E1756" s="1"/>
    </row>
    <row r="1757" spans="2:5" x14ac:dyDescent="0.35">
      <c r="B1757" s="34"/>
      <c r="C1757" s="19"/>
      <c r="D1757" s="1"/>
      <c r="E1757" s="1"/>
    </row>
    <row r="1758" spans="2:5" x14ac:dyDescent="0.35">
      <c r="B1758" s="34"/>
      <c r="C1758" s="19"/>
      <c r="D1758" s="1"/>
      <c r="E1758" s="1"/>
    </row>
    <row r="1759" spans="2:5" x14ac:dyDescent="0.35">
      <c r="B1759" s="34"/>
      <c r="C1759" s="19"/>
      <c r="D1759" s="1"/>
      <c r="E1759" s="1"/>
    </row>
    <row r="1760" spans="2:5" x14ac:dyDescent="0.35">
      <c r="B1760" s="34"/>
      <c r="C1760" s="19"/>
      <c r="D1760" s="1"/>
      <c r="E1760" s="1"/>
    </row>
    <row r="1761" spans="2:5" x14ac:dyDescent="0.35">
      <c r="B1761" s="34"/>
      <c r="C1761" s="19"/>
      <c r="D1761" s="1"/>
      <c r="E1761" s="1"/>
    </row>
    <row r="1762" spans="2:5" x14ac:dyDescent="0.35">
      <c r="B1762" s="34"/>
      <c r="C1762" s="19"/>
      <c r="D1762" s="1"/>
      <c r="E1762" s="1"/>
    </row>
    <row r="1763" spans="2:5" x14ac:dyDescent="0.35">
      <c r="B1763" s="34"/>
      <c r="C1763" s="19"/>
      <c r="D1763" s="1"/>
      <c r="E1763" s="1"/>
    </row>
    <row r="1764" spans="2:5" x14ac:dyDescent="0.35">
      <c r="B1764" s="34"/>
      <c r="C1764" s="19"/>
      <c r="D1764" s="1"/>
      <c r="E1764" s="1"/>
    </row>
    <row r="1765" spans="2:5" x14ac:dyDescent="0.35">
      <c r="B1765" s="34"/>
      <c r="C1765" s="19"/>
      <c r="D1765" s="1"/>
      <c r="E1765" s="1"/>
    </row>
    <row r="1766" spans="2:5" x14ac:dyDescent="0.35">
      <c r="B1766" s="34"/>
      <c r="C1766" s="19"/>
      <c r="D1766" s="1"/>
      <c r="E1766" s="1"/>
    </row>
    <row r="1767" spans="2:5" x14ac:dyDescent="0.35">
      <c r="B1767" s="34"/>
      <c r="C1767" s="19"/>
      <c r="D1767" s="1"/>
      <c r="E1767" s="1"/>
    </row>
    <row r="1768" spans="2:5" x14ac:dyDescent="0.35">
      <c r="B1768" s="34"/>
      <c r="C1768" s="19"/>
      <c r="D1768" s="1"/>
      <c r="E1768" s="1"/>
    </row>
    <row r="1769" spans="2:5" x14ac:dyDescent="0.35">
      <c r="B1769" s="34"/>
      <c r="C1769" s="19"/>
      <c r="D1769" s="1"/>
      <c r="E1769" s="1"/>
    </row>
    <row r="1770" spans="2:5" x14ac:dyDescent="0.35">
      <c r="B1770" s="34"/>
      <c r="C1770" s="19"/>
      <c r="D1770" s="1"/>
      <c r="E1770" s="1"/>
    </row>
    <row r="1771" spans="2:5" x14ac:dyDescent="0.35">
      <c r="B1771" s="34"/>
      <c r="C1771" s="19"/>
      <c r="D1771" s="1"/>
      <c r="E1771" s="1"/>
    </row>
    <row r="1772" spans="2:5" x14ac:dyDescent="0.35">
      <c r="B1772" s="34"/>
      <c r="C1772" s="19"/>
      <c r="D1772" s="1"/>
      <c r="E1772" s="1"/>
    </row>
    <row r="1773" spans="2:5" x14ac:dyDescent="0.35">
      <c r="B1773" s="34"/>
      <c r="C1773" s="19"/>
      <c r="D1773" s="1"/>
      <c r="E1773" s="1"/>
    </row>
    <row r="1774" spans="2:5" x14ac:dyDescent="0.35">
      <c r="B1774" s="34"/>
      <c r="C1774" s="19"/>
      <c r="D1774" s="1"/>
      <c r="E1774" s="1"/>
    </row>
    <row r="1775" spans="2:5" x14ac:dyDescent="0.35">
      <c r="B1775" s="34"/>
      <c r="C1775" s="19"/>
      <c r="D1775" s="1"/>
      <c r="E1775" s="1"/>
    </row>
    <row r="1776" spans="2:5" x14ac:dyDescent="0.35">
      <c r="B1776" s="34"/>
      <c r="C1776" s="19"/>
      <c r="D1776" s="1"/>
      <c r="E1776" s="1"/>
    </row>
    <row r="1777" spans="2:5" x14ac:dyDescent="0.35">
      <c r="B1777" s="34"/>
      <c r="C1777" s="19"/>
      <c r="D1777" s="1"/>
      <c r="E1777" s="1"/>
    </row>
    <row r="1778" spans="2:5" x14ac:dyDescent="0.35">
      <c r="B1778" s="34"/>
      <c r="C1778" s="19"/>
      <c r="D1778" s="1"/>
      <c r="E1778" s="1"/>
    </row>
    <row r="1779" spans="2:5" x14ac:dyDescent="0.35">
      <c r="B1779" s="34"/>
      <c r="C1779" s="19"/>
      <c r="D1779" s="1"/>
      <c r="E1779" s="1"/>
    </row>
    <row r="1780" spans="2:5" x14ac:dyDescent="0.35">
      <c r="B1780" s="34"/>
      <c r="C1780" s="19"/>
      <c r="D1780" s="1"/>
      <c r="E1780" s="1"/>
    </row>
    <row r="1781" spans="2:5" x14ac:dyDescent="0.35">
      <c r="B1781" s="34"/>
      <c r="C1781" s="19"/>
      <c r="D1781" s="1"/>
      <c r="E1781" s="1"/>
    </row>
    <row r="1782" spans="2:5" x14ac:dyDescent="0.35">
      <c r="B1782" s="34"/>
      <c r="C1782" s="19"/>
      <c r="D1782" s="1"/>
      <c r="E1782" s="1"/>
    </row>
    <row r="1783" spans="2:5" x14ac:dyDescent="0.35">
      <c r="B1783" s="34"/>
      <c r="C1783" s="19"/>
      <c r="D1783" s="1"/>
      <c r="E1783" s="1"/>
    </row>
    <row r="1784" spans="2:5" x14ac:dyDescent="0.35">
      <c r="B1784" s="34"/>
      <c r="C1784" s="19"/>
      <c r="D1784" s="1"/>
      <c r="E1784" s="1"/>
    </row>
    <row r="1785" spans="2:5" x14ac:dyDescent="0.35">
      <c r="B1785" s="34"/>
      <c r="C1785" s="19"/>
      <c r="D1785" s="1"/>
      <c r="E1785" s="1"/>
    </row>
    <row r="1786" spans="2:5" x14ac:dyDescent="0.35">
      <c r="B1786" s="34"/>
      <c r="C1786" s="19"/>
      <c r="D1786" s="1"/>
      <c r="E1786" s="1"/>
    </row>
    <row r="1787" spans="2:5" x14ac:dyDescent="0.35">
      <c r="B1787" s="34"/>
      <c r="C1787" s="19"/>
      <c r="D1787" s="1"/>
      <c r="E1787" s="1"/>
    </row>
    <row r="1788" spans="2:5" x14ac:dyDescent="0.35">
      <c r="B1788" s="34"/>
      <c r="C1788" s="19"/>
      <c r="D1788" s="1"/>
      <c r="E1788" s="1"/>
    </row>
    <row r="1789" spans="2:5" x14ac:dyDescent="0.35">
      <c r="B1789" s="34"/>
      <c r="C1789" s="19"/>
      <c r="D1789" s="1"/>
      <c r="E1789" s="1"/>
    </row>
    <row r="1790" spans="2:5" x14ac:dyDescent="0.35">
      <c r="B1790" s="34"/>
      <c r="C1790" s="19"/>
      <c r="D1790" s="1"/>
      <c r="E1790" s="1"/>
    </row>
    <row r="1791" spans="2:5" x14ac:dyDescent="0.35">
      <c r="B1791" s="34"/>
      <c r="C1791" s="19"/>
      <c r="D1791" s="1"/>
      <c r="E1791" s="1"/>
    </row>
    <row r="1792" spans="2:5" x14ac:dyDescent="0.35">
      <c r="B1792" s="34"/>
      <c r="C1792" s="19"/>
      <c r="D1792" s="1"/>
      <c r="E1792" s="1"/>
    </row>
    <row r="1793" spans="2:5" x14ac:dyDescent="0.35">
      <c r="B1793" s="34"/>
      <c r="C1793" s="19"/>
      <c r="D1793" s="1"/>
      <c r="E1793" s="1"/>
    </row>
    <row r="1794" spans="2:5" x14ac:dyDescent="0.35">
      <c r="B1794" s="34"/>
      <c r="C1794" s="19"/>
      <c r="D1794" s="1"/>
      <c r="E1794" s="1"/>
    </row>
    <row r="1795" spans="2:5" x14ac:dyDescent="0.35">
      <c r="B1795" s="34"/>
      <c r="C1795" s="19"/>
      <c r="D1795" s="1"/>
      <c r="E1795" s="1"/>
    </row>
    <row r="1796" spans="2:5" x14ac:dyDescent="0.35">
      <c r="B1796" s="34"/>
      <c r="C1796" s="19"/>
      <c r="D1796" s="1"/>
      <c r="E1796" s="1"/>
    </row>
    <row r="1797" spans="2:5" x14ac:dyDescent="0.35">
      <c r="B1797" s="34"/>
      <c r="C1797" s="19"/>
      <c r="D1797" s="1"/>
      <c r="E1797" s="1"/>
    </row>
    <row r="1798" spans="2:5" x14ac:dyDescent="0.35">
      <c r="B1798" s="34"/>
      <c r="C1798" s="19"/>
      <c r="D1798" s="1"/>
      <c r="E1798" s="1"/>
    </row>
    <row r="1799" spans="2:5" x14ac:dyDescent="0.35">
      <c r="B1799" s="34"/>
      <c r="C1799" s="19"/>
      <c r="D1799" s="1"/>
      <c r="E1799" s="1"/>
    </row>
    <row r="1800" spans="2:5" x14ac:dyDescent="0.35">
      <c r="B1800" s="34"/>
      <c r="C1800" s="19"/>
      <c r="D1800" s="1"/>
      <c r="E1800" s="1"/>
    </row>
    <row r="1801" spans="2:5" x14ac:dyDescent="0.35">
      <c r="B1801" s="34"/>
      <c r="C1801" s="19"/>
      <c r="D1801" s="1"/>
      <c r="E1801" s="1"/>
    </row>
    <row r="1802" spans="2:5" x14ac:dyDescent="0.35">
      <c r="B1802" s="34"/>
      <c r="C1802" s="19"/>
      <c r="D1802" s="1"/>
      <c r="E1802" s="1"/>
    </row>
    <row r="1803" spans="2:5" x14ac:dyDescent="0.35">
      <c r="B1803" s="34"/>
      <c r="C1803" s="19"/>
      <c r="D1803" s="1"/>
      <c r="E1803" s="1"/>
    </row>
    <row r="1804" spans="2:5" x14ac:dyDescent="0.35">
      <c r="B1804" s="34"/>
      <c r="C1804" s="19"/>
      <c r="D1804" s="1"/>
      <c r="E1804" s="1"/>
    </row>
    <row r="1805" spans="2:5" x14ac:dyDescent="0.35">
      <c r="B1805" s="34"/>
      <c r="C1805" s="19"/>
      <c r="D1805" s="1"/>
      <c r="E1805" s="1"/>
    </row>
    <row r="1806" spans="2:5" x14ac:dyDescent="0.35">
      <c r="B1806" s="34"/>
      <c r="C1806" s="19"/>
      <c r="D1806" s="1"/>
      <c r="E1806" s="1"/>
    </row>
    <row r="1807" spans="2:5" x14ac:dyDescent="0.35">
      <c r="B1807" s="34"/>
      <c r="C1807" s="19"/>
      <c r="D1807" s="1"/>
      <c r="E1807" s="1"/>
    </row>
    <row r="1808" spans="2:5" x14ac:dyDescent="0.35">
      <c r="B1808" s="34"/>
      <c r="C1808" s="19"/>
      <c r="D1808" s="1"/>
      <c r="E1808" s="1"/>
    </row>
    <row r="1809" spans="2:5" x14ac:dyDescent="0.35">
      <c r="B1809" s="34"/>
      <c r="C1809" s="19"/>
      <c r="D1809" s="1"/>
      <c r="E1809" s="1"/>
    </row>
    <row r="1810" spans="2:5" x14ac:dyDescent="0.35">
      <c r="B1810" s="34"/>
      <c r="C1810" s="19"/>
      <c r="D1810" s="1"/>
      <c r="E1810" s="1"/>
    </row>
    <row r="1811" spans="2:5" x14ac:dyDescent="0.35">
      <c r="B1811" s="34"/>
      <c r="C1811" s="19"/>
      <c r="D1811" s="1"/>
      <c r="E1811" s="1"/>
    </row>
    <row r="1812" spans="2:5" x14ac:dyDescent="0.35">
      <c r="B1812" s="34"/>
      <c r="C1812" s="19"/>
      <c r="D1812" s="1"/>
      <c r="E1812" s="1"/>
    </row>
    <row r="1813" spans="2:5" x14ac:dyDescent="0.35">
      <c r="B1813" s="34"/>
      <c r="C1813" s="19"/>
      <c r="D1813" s="1"/>
      <c r="E1813" s="1"/>
    </row>
    <row r="1814" spans="2:5" x14ac:dyDescent="0.35">
      <c r="B1814" s="34"/>
      <c r="C1814" s="19"/>
      <c r="D1814" s="1"/>
      <c r="E1814" s="1"/>
    </row>
    <row r="1815" spans="2:5" x14ac:dyDescent="0.35">
      <c r="B1815" s="34"/>
      <c r="C1815" s="19"/>
      <c r="D1815" s="1"/>
      <c r="E1815" s="1"/>
    </row>
    <row r="1816" spans="2:5" x14ac:dyDescent="0.35">
      <c r="B1816" s="34"/>
      <c r="C1816" s="19"/>
      <c r="D1816" s="1"/>
      <c r="E1816" s="1"/>
    </row>
    <row r="1817" spans="2:5" x14ac:dyDescent="0.35">
      <c r="B1817" s="34"/>
      <c r="C1817" s="19"/>
      <c r="D1817" s="1"/>
      <c r="E1817" s="1"/>
    </row>
    <row r="1818" spans="2:5" x14ac:dyDescent="0.35">
      <c r="B1818" s="34"/>
      <c r="C1818" s="19"/>
      <c r="D1818" s="1"/>
      <c r="E1818" s="1"/>
    </row>
    <row r="1819" spans="2:5" x14ac:dyDescent="0.35">
      <c r="B1819" s="34"/>
      <c r="C1819" s="19"/>
      <c r="D1819" s="1"/>
      <c r="E1819" s="1"/>
    </row>
    <row r="1820" spans="2:5" x14ac:dyDescent="0.35">
      <c r="B1820" s="34"/>
      <c r="C1820" s="19"/>
      <c r="D1820" s="1"/>
      <c r="E1820" s="1"/>
    </row>
    <row r="1821" spans="2:5" x14ac:dyDescent="0.35">
      <c r="B1821" s="34"/>
      <c r="C1821" s="19"/>
      <c r="D1821" s="1"/>
      <c r="E1821" s="1"/>
    </row>
    <row r="1822" spans="2:5" x14ac:dyDescent="0.35">
      <c r="B1822" s="34"/>
      <c r="C1822" s="19"/>
      <c r="D1822" s="1"/>
      <c r="E1822" s="1"/>
    </row>
    <row r="1823" spans="2:5" x14ac:dyDescent="0.35">
      <c r="B1823" s="34"/>
      <c r="C1823" s="19"/>
      <c r="D1823" s="1"/>
      <c r="E1823" s="1"/>
    </row>
    <row r="1824" spans="2:5" x14ac:dyDescent="0.35">
      <c r="B1824" s="34"/>
      <c r="C1824" s="19"/>
      <c r="D1824" s="1"/>
      <c r="E1824" s="1"/>
    </row>
    <row r="1825" spans="2:5" x14ac:dyDescent="0.35">
      <c r="B1825" s="34"/>
      <c r="C1825" s="19"/>
      <c r="D1825" s="1"/>
      <c r="E1825" s="1"/>
    </row>
    <row r="1826" spans="2:5" x14ac:dyDescent="0.35">
      <c r="B1826" s="34"/>
      <c r="C1826" s="19"/>
      <c r="D1826" s="1"/>
      <c r="E1826" s="1"/>
    </row>
    <row r="1827" spans="2:5" x14ac:dyDescent="0.35">
      <c r="B1827" s="34"/>
      <c r="C1827" s="19"/>
      <c r="D1827" s="1"/>
      <c r="E1827" s="1"/>
    </row>
    <row r="1828" spans="2:5" x14ac:dyDescent="0.35">
      <c r="B1828" s="34"/>
      <c r="C1828" s="19"/>
      <c r="D1828" s="1"/>
      <c r="E1828" s="1"/>
    </row>
    <row r="1829" spans="2:5" x14ac:dyDescent="0.35">
      <c r="B1829" s="34"/>
      <c r="C1829" s="19"/>
      <c r="D1829" s="1"/>
      <c r="E1829" s="1"/>
    </row>
    <row r="1830" spans="2:5" x14ac:dyDescent="0.35">
      <c r="B1830" s="34"/>
      <c r="C1830" s="19"/>
      <c r="D1830" s="1"/>
      <c r="E1830" s="1"/>
    </row>
    <row r="1831" spans="2:5" x14ac:dyDescent="0.35">
      <c r="B1831" s="34"/>
      <c r="C1831" s="19"/>
      <c r="D1831" s="1"/>
      <c r="E1831" s="1"/>
    </row>
    <row r="1832" spans="2:5" x14ac:dyDescent="0.35">
      <c r="B1832" s="34"/>
      <c r="C1832" s="19"/>
      <c r="D1832" s="1"/>
      <c r="E1832" s="1"/>
    </row>
    <row r="1833" spans="2:5" x14ac:dyDescent="0.35">
      <c r="B1833" s="34"/>
      <c r="C1833" s="19"/>
      <c r="D1833" s="1"/>
      <c r="E1833" s="1"/>
    </row>
    <row r="1834" spans="2:5" x14ac:dyDescent="0.35">
      <c r="B1834" s="34"/>
      <c r="C1834" s="19"/>
      <c r="D1834" s="1"/>
      <c r="E1834" s="1"/>
    </row>
    <row r="1835" spans="2:5" x14ac:dyDescent="0.35">
      <c r="B1835" s="34"/>
      <c r="C1835" s="19"/>
      <c r="D1835" s="1"/>
      <c r="E1835" s="1"/>
    </row>
    <row r="1836" spans="2:5" x14ac:dyDescent="0.35">
      <c r="B1836" s="34"/>
      <c r="C1836" s="19"/>
      <c r="D1836" s="1"/>
      <c r="E1836" s="1"/>
    </row>
    <row r="1837" spans="2:5" x14ac:dyDescent="0.35">
      <c r="B1837" s="34"/>
      <c r="C1837" s="19"/>
      <c r="D1837" s="1"/>
      <c r="E1837" s="1"/>
    </row>
    <row r="1838" spans="2:5" x14ac:dyDescent="0.35">
      <c r="B1838" s="34"/>
      <c r="C1838" s="19"/>
      <c r="D1838" s="1"/>
      <c r="E1838" s="1"/>
    </row>
    <row r="1839" spans="2:5" x14ac:dyDescent="0.35">
      <c r="B1839" s="34"/>
      <c r="C1839" s="19"/>
      <c r="D1839" s="1"/>
      <c r="E1839" s="1"/>
    </row>
    <row r="1840" spans="2:5" x14ac:dyDescent="0.35">
      <c r="B1840" s="34"/>
      <c r="C1840" s="19"/>
      <c r="D1840" s="1"/>
      <c r="E1840" s="1"/>
    </row>
    <row r="1841" spans="2:5" x14ac:dyDescent="0.35">
      <c r="B1841" s="34"/>
      <c r="C1841" s="19"/>
      <c r="D1841" s="1"/>
      <c r="E1841" s="1"/>
    </row>
    <row r="1842" spans="2:5" x14ac:dyDescent="0.35">
      <c r="B1842" s="34"/>
      <c r="C1842" s="19"/>
      <c r="D1842" s="1"/>
      <c r="E1842" s="1"/>
    </row>
    <row r="1843" spans="2:5" x14ac:dyDescent="0.35">
      <c r="B1843" s="34"/>
      <c r="C1843" s="19"/>
      <c r="D1843" s="1"/>
      <c r="E1843" s="1"/>
    </row>
    <row r="1844" spans="2:5" x14ac:dyDescent="0.35">
      <c r="B1844" s="34"/>
      <c r="C1844" s="19"/>
      <c r="D1844" s="1"/>
      <c r="E1844" s="1"/>
    </row>
    <row r="1845" spans="2:5" x14ac:dyDescent="0.35">
      <c r="B1845" s="34"/>
      <c r="C1845" s="19"/>
      <c r="D1845" s="1"/>
      <c r="E1845" s="1"/>
    </row>
    <row r="1846" spans="2:5" x14ac:dyDescent="0.35">
      <c r="B1846" s="34"/>
      <c r="C1846" s="19"/>
      <c r="D1846" s="1"/>
      <c r="E1846" s="1"/>
    </row>
    <row r="1847" spans="2:5" x14ac:dyDescent="0.35">
      <c r="B1847" s="34"/>
      <c r="C1847" s="19"/>
      <c r="D1847" s="1"/>
      <c r="E1847" s="1"/>
    </row>
    <row r="1848" spans="2:5" x14ac:dyDescent="0.35">
      <c r="B1848" s="34"/>
      <c r="C1848" s="19"/>
      <c r="D1848" s="1"/>
      <c r="E1848" s="1"/>
    </row>
    <row r="1849" spans="2:5" x14ac:dyDescent="0.35">
      <c r="B1849" s="34"/>
      <c r="C1849" s="19"/>
      <c r="D1849" s="1"/>
      <c r="E1849" s="1"/>
    </row>
    <row r="1850" spans="2:5" x14ac:dyDescent="0.35">
      <c r="B1850" s="34"/>
      <c r="C1850" s="19"/>
      <c r="D1850" s="1"/>
      <c r="E1850" s="1"/>
    </row>
    <row r="1851" spans="2:5" x14ac:dyDescent="0.35">
      <c r="B1851" s="34"/>
      <c r="C1851" s="19"/>
      <c r="D1851" s="1"/>
      <c r="E1851" s="1"/>
    </row>
    <row r="1852" spans="2:5" x14ac:dyDescent="0.35">
      <c r="B1852" s="34"/>
      <c r="C1852" s="19"/>
      <c r="D1852" s="1"/>
      <c r="E1852" s="1"/>
    </row>
    <row r="1853" spans="2:5" x14ac:dyDescent="0.35">
      <c r="B1853" s="34"/>
      <c r="C1853" s="19"/>
      <c r="D1853" s="1"/>
      <c r="E1853" s="1"/>
    </row>
    <row r="1854" spans="2:5" x14ac:dyDescent="0.35">
      <c r="B1854" s="34"/>
      <c r="C1854" s="19"/>
      <c r="D1854" s="1"/>
      <c r="E1854" s="1"/>
    </row>
    <row r="1855" spans="2:5" x14ac:dyDescent="0.35">
      <c r="B1855" s="34"/>
      <c r="C1855" s="19"/>
      <c r="D1855" s="1"/>
      <c r="E1855" s="1"/>
    </row>
    <row r="1856" spans="2:5" x14ac:dyDescent="0.35">
      <c r="B1856" s="34"/>
      <c r="C1856" s="19"/>
      <c r="D1856" s="1"/>
      <c r="E1856" s="1"/>
    </row>
    <row r="1857" spans="2:5" x14ac:dyDescent="0.35">
      <c r="B1857" s="34"/>
      <c r="C1857" s="19"/>
      <c r="D1857" s="1"/>
      <c r="E1857" s="1"/>
    </row>
    <row r="1858" spans="2:5" x14ac:dyDescent="0.35">
      <c r="B1858" s="34"/>
      <c r="C1858" s="19"/>
      <c r="D1858" s="1"/>
      <c r="E1858" s="1"/>
    </row>
    <row r="1859" spans="2:5" x14ac:dyDescent="0.35">
      <c r="B1859" s="34"/>
      <c r="C1859" s="19"/>
      <c r="D1859" s="1"/>
      <c r="E1859" s="1"/>
    </row>
    <row r="1860" spans="2:5" x14ac:dyDescent="0.35">
      <c r="B1860" s="34"/>
      <c r="C1860" s="19"/>
      <c r="D1860" s="1"/>
      <c r="E1860" s="1"/>
    </row>
    <row r="1861" spans="2:5" x14ac:dyDescent="0.35">
      <c r="B1861" s="34"/>
      <c r="C1861" s="19"/>
      <c r="D1861" s="1"/>
      <c r="E1861" s="1"/>
    </row>
    <row r="1862" spans="2:5" x14ac:dyDescent="0.35">
      <c r="B1862" s="34"/>
      <c r="C1862" s="19"/>
      <c r="D1862" s="1"/>
      <c r="E1862" s="1"/>
    </row>
    <row r="1863" spans="2:5" x14ac:dyDescent="0.35">
      <c r="B1863" s="34"/>
      <c r="C1863" s="19"/>
      <c r="D1863" s="1"/>
      <c r="E1863" s="1"/>
    </row>
    <row r="1864" spans="2:5" x14ac:dyDescent="0.35">
      <c r="B1864" s="34"/>
      <c r="C1864" s="19"/>
      <c r="D1864" s="1"/>
      <c r="E1864" s="1"/>
    </row>
    <row r="1865" spans="2:5" x14ac:dyDescent="0.35">
      <c r="B1865" s="34"/>
      <c r="C1865" s="19"/>
      <c r="D1865" s="1"/>
      <c r="E1865" s="1"/>
    </row>
    <row r="1866" spans="2:5" x14ac:dyDescent="0.35">
      <c r="B1866" s="34"/>
      <c r="C1866" s="19"/>
      <c r="D1866" s="1"/>
      <c r="E1866" s="1"/>
    </row>
    <row r="1867" spans="2:5" x14ac:dyDescent="0.35">
      <c r="B1867" s="34"/>
      <c r="C1867" s="19"/>
      <c r="D1867" s="1"/>
      <c r="E1867" s="1"/>
    </row>
    <row r="1868" spans="2:5" x14ac:dyDescent="0.35">
      <c r="B1868" s="34"/>
      <c r="C1868" s="19"/>
      <c r="D1868" s="1"/>
      <c r="E1868" s="1"/>
    </row>
    <row r="1869" spans="2:5" x14ac:dyDescent="0.35">
      <c r="B1869" s="34"/>
      <c r="C1869" s="19"/>
      <c r="D1869" s="1"/>
      <c r="E1869" s="1"/>
    </row>
    <row r="1870" spans="2:5" x14ac:dyDescent="0.35">
      <c r="B1870" s="34"/>
      <c r="C1870" s="19"/>
      <c r="D1870" s="1"/>
      <c r="E1870" s="1"/>
    </row>
    <row r="1871" spans="2:5" x14ac:dyDescent="0.35">
      <c r="B1871" s="34"/>
      <c r="C1871" s="19"/>
      <c r="D1871" s="1"/>
      <c r="E1871" s="1"/>
    </row>
    <row r="1872" spans="2:5" x14ac:dyDescent="0.35">
      <c r="B1872" s="34"/>
      <c r="C1872" s="19"/>
      <c r="D1872" s="1"/>
      <c r="E1872" s="1"/>
    </row>
    <row r="1873" spans="2:5" x14ac:dyDescent="0.35">
      <c r="B1873" s="34"/>
      <c r="C1873" s="19"/>
      <c r="D1873" s="1"/>
      <c r="E1873" s="1"/>
    </row>
    <row r="1874" spans="2:5" x14ac:dyDescent="0.35">
      <c r="B1874" s="34"/>
      <c r="C1874" s="19"/>
      <c r="D1874" s="1"/>
      <c r="E1874" s="1"/>
    </row>
    <row r="1875" spans="2:5" x14ac:dyDescent="0.35">
      <c r="B1875" s="34"/>
      <c r="C1875" s="19"/>
      <c r="D1875" s="1"/>
      <c r="E1875" s="1"/>
    </row>
    <row r="1876" spans="2:5" x14ac:dyDescent="0.35">
      <c r="B1876" s="34"/>
      <c r="C1876" s="19"/>
      <c r="D1876" s="1"/>
      <c r="E1876" s="1"/>
    </row>
    <row r="1877" spans="2:5" x14ac:dyDescent="0.35">
      <c r="B1877" s="34"/>
      <c r="C1877" s="19"/>
      <c r="D1877" s="1"/>
      <c r="E1877" s="1"/>
    </row>
    <row r="1878" spans="2:5" x14ac:dyDescent="0.35">
      <c r="B1878" s="34"/>
      <c r="C1878" s="19"/>
      <c r="D1878" s="1"/>
      <c r="E1878" s="1"/>
    </row>
    <row r="1879" spans="2:5" x14ac:dyDescent="0.35">
      <c r="B1879" s="34"/>
      <c r="C1879" s="19"/>
      <c r="D1879" s="1"/>
      <c r="E1879" s="1"/>
    </row>
    <row r="1880" spans="2:5" x14ac:dyDescent="0.35">
      <c r="B1880" s="34"/>
      <c r="C1880" s="19"/>
      <c r="D1880" s="1"/>
      <c r="E1880" s="1"/>
    </row>
    <row r="1881" spans="2:5" x14ac:dyDescent="0.35">
      <c r="B1881" s="34"/>
      <c r="C1881" s="19"/>
      <c r="D1881" s="1"/>
      <c r="E1881" s="1"/>
    </row>
    <row r="1882" spans="2:5" x14ac:dyDescent="0.35">
      <c r="B1882" s="34"/>
      <c r="C1882" s="19"/>
      <c r="D1882" s="1"/>
      <c r="E1882" s="1"/>
    </row>
    <row r="1883" spans="2:5" x14ac:dyDescent="0.35">
      <c r="B1883" s="34"/>
      <c r="C1883" s="19"/>
      <c r="D1883" s="1"/>
      <c r="E1883" s="1"/>
    </row>
    <row r="1884" spans="2:5" x14ac:dyDescent="0.35">
      <c r="B1884" s="34"/>
      <c r="C1884" s="19"/>
      <c r="D1884" s="1"/>
      <c r="E1884" s="1"/>
    </row>
    <row r="1885" spans="2:5" x14ac:dyDescent="0.35">
      <c r="B1885" s="34"/>
      <c r="C1885" s="19"/>
      <c r="D1885" s="1"/>
      <c r="E1885" s="1"/>
    </row>
    <row r="1886" spans="2:5" x14ac:dyDescent="0.35">
      <c r="B1886" s="34"/>
      <c r="C1886" s="19"/>
      <c r="D1886" s="1"/>
      <c r="E1886" s="1"/>
    </row>
    <row r="1887" spans="2:5" x14ac:dyDescent="0.35">
      <c r="B1887" s="34"/>
      <c r="C1887" s="19"/>
      <c r="D1887" s="1"/>
      <c r="E1887" s="1"/>
    </row>
    <row r="1888" spans="2:5" x14ac:dyDescent="0.35">
      <c r="B1888" s="34"/>
      <c r="C1888" s="19"/>
      <c r="D1888" s="1"/>
      <c r="E1888" s="1"/>
    </row>
    <row r="1889" spans="2:5" x14ac:dyDescent="0.35">
      <c r="B1889" s="34"/>
      <c r="C1889" s="19"/>
      <c r="D1889" s="1"/>
      <c r="E1889" s="1"/>
    </row>
    <row r="1890" spans="2:5" x14ac:dyDescent="0.35">
      <c r="B1890" s="34"/>
      <c r="C1890" s="19"/>
      <c r="D1890" s="1"/>
      <c r="E1890" s="1"/>
    </row>
    <row r="1891" spans="2:5" x14ac:dyDescent="0.35">
      <c r="B1891" s="34"/>
      <c r="C1891" s="19"/>
      <c r="D1891" s="1"/>
      <c r="E1891" s="1"/>
    </row>
    <row r="1892" spans="2:5" x14ac:dyDescent="0.35">
      <c r="B1892" s="34"/>
      <c r="C1892" s="19"/>
      <c r="D1892" s="1"/>
      <c r="E1892" s="1"/>
    </row>
    <row r="1893" spans="2:5" x14ac:dyDescent="0.35">
      <c r="B1893" s="34"/>
      <c r="C1893" s="19"/>
      <c r="D1893" s="1"/>
      <c r="E1893" s="1"/>
    </row>
    <row r="1894" spans="2:5" x14ac:dyDescent="0.35">
      <c r="B1894" s="34"/>
      <c r="C1894" s="19"/>
      <c r="D1894" s="1"/>
      <c r="E1894" s="1"/>
    </row>
    <row r="1895" spans="2:5" x14ac:dyDescent="0.35">
      <c r="B1895" s="34"/>
      <c r="C1895" s="19"/>
      <c r="D1895" s="1"/>
      <c r="E1895" s="1"/>
    </row>
    <row r="1896" spans="2:5" x14ac:dyDescent="0.35">
      <c r="B1896" s="34"/>
      <c r="C1896" s="19"/>
      <c r="D1896" s="1"/>
      <c r="E1896" s="1"/>
    </row>
    <row r="1897" spans="2:5" x14ac:dyDescent="0.35">
      <c r="B1897" s="34"/>
      <c r="C1897" s="19"/>
      <c r="D1897" s="1"/>
      <c r="E1897" s="1"/>
    </row>
    <row r="1898" spans="2:5" x14ac:dyDescent="0.35">
      <c r="B1898" s="34"/>
      <c r="C1898" s="19"/>
      <c r="D1898" s="1"/>
      <c r="E1898" s="1"/>
    </row>
    <row r="1899" spans="2:5" x14ac:dyDescent="0.35">
      <c r="B1899" s="34"/>
      <c r="C1899" s="19"/>
      <c r="D1899" s="1"/>
      <c r="E1899" s="1"/>
    </row>
    <row r="1900" spans="2:5" x14ac:dyDescent="0.35">
      <c r="B1900" s="34"/>
      <c r="C1900" s="19"/>
      <c r="D1900" s="1"/>
      <c r="E1900" s="1"/>
    </row>
    <row r="1901" spans="2:5" x14ac:dyDescent="0.35">
      <c r="B1901" s="34"/>
      <c r="C1901" s="19"/>
      <c r="D1901" s="1"/>
      <c r="E1901" s="1"/>
    </row>
    <row r="1902" spans="2:5" x14ac:dyDescent="0.35">
      <c r="B1902" s="34"/>
      <c r="C1902" s="19"/>
      <c r="D1902" s="1"/>
      <c r="E1902" s="1"/>
    </row>
    <row r="1903" spans="2:5" x14ac:dyDescent="0.35">
      <c r="B1903" s="34"/>
      <c r="C1903" s="19"/>
      <c r="D1903" s="1"/>
      <c r="E1903" s="1"/>
    </row>
    <row r="1904" spans="2:5" x14ac:dyDescent="0.35">
      <c r="B1904" s="34"/>
      <c r="C1904" s="19"/>
      <c r="D1904" s="1"/>
      <c r="E1904" s="1"/>
    </row>
    <row r="1905" spans="2:5" x14ac:dyDescent="0.35">
      <c r="B1905" s="34"/>
      <c r="C1905" s="19"/>
      <c r="D1905" s="1"/>
      <c r="E1905" s="1"/>
    </row>
    <row r="1906" spans="2:5" x14ac:dyDescent="0.35">
      <c r="B1906" s="34"/>
      <c r="C1906" s="19"/>
      <c r="D1906" s="1"/>
      <c r="E1906" s="1"/>
    </row>
    <row r="1907" spans="2:5" x14ac:dyDescent="0.35">
      <c r="B1907" s="34"/>
      <c r="C1907" s="19"/>
      <c r="D1907" s="1"/>
      <c r="E1907" s="1"/>
    </row>
    <row r="1908" spans="2:5" x14ac:dyDescent="0.35">
      <c r="B1908" s="34"/>
      <c r="C1908" s="19"/>
      <c r="D1908" s="1"/>
      <c r="E1908" s="1"/>
    </row>
    <row r="1909" spans="2:5" x14ac:dyDescent="0.35">
      <c r="B1909" s="34"/>
      <c r="C1909" s="19"/>
      <c r="D1909" s="1"/>
      <c r="E1909" s="1"/>
    </row>
    <row r="1910" spans="2:5" x14ac:dyDescent="0.35">
      <c r="B1910" s="34"/>
      <c r="C1910" s="19"/>
      <c r="D1910" s="1"/>
      <c r="E1910" s="1"/>
    </row>
    <row r="1911" spans="2:5" x14ac:dyDescent="0.35">
      <c r="B1911" s="34"/>
      <c r="C1911" s="19"/>
      <c r="D1911" s="1"/>
      <c r="E1911" s="1"/>
    </row>
    <row r="1912" spans="2:5" x14ac:dyDescent="0.35">
      <c r="B1912" s="34"/>
      <c r="C1912" s="19"/>
      <c r="D1912" s="1"/>
      <c r="E1912" s="1"/>
    </row>
    <row r="1913" spans="2:5" x14ac:dyDescent="0.35">
      <c r="B1913" s="34"/>
      <c r="C1913" s="19"/>
      <c r="D1913" s="1"/>
      <c r="E1913" s="1"/>
    </row>
    <row r="1914" spans="2:5" x14ac:dyDescent="0.35">
      <c r="B1914" s="34"/>
      <c r="C1914" s="19"/>
      <c r="D1914" s="1"/>
      <c r="E1914" s="1"/>
    </row>
    <row r="1915" spans="2:5" x14ac:dyDescent="0.35">
      <c r="B1915" s="34"/>
      <c r="C1915" s="19"/>
      <c r="D1915" s="1"/>
      <c r="E1915" s="1"/>
    </row>
    <row r="1916" spans="2:5" x14ac:dyDescent="0.35">
      <c r="B1916" s="34"/>
      <c r="C1916" s="19"/>
      <c r="D1916" s="1"/>
      <c r="E1916" s="1"/>
    </row>
    <row r="1917" spans="2:5" x14ac:dyDescent="0.35">
      <c r="B1917" s="34"/>
      <c r="C1917" s="19"/>
      <c r="D1917" s="1"/>
      <c r="E1917" s="1"/>
    </row>
    <row r="1918" spans="2:5" x14ac:dyDescent="0.35">
      <c r="B1918" s="34"/>
      <c r="C1918" s="19"/>
      <c r="D1918" s="1"/>
      <c r="E1918" s="1"/>
    </row>
    <row r="1919" spans="2:5" x14ac:dyDescent="0.35">
      <c r="B1919" s="34"/>
      <c r="C1919" s="19"/>
      <c r="D1919" s="1"/>
      <c r="E1919" s="1"/>
    </row>
    <row r="1920" spans="2:5" x14ac:dyDescent="0.35">
      <c r="B1920" s="34"/>
      <c r="C1920" s="19"/>
      <c r="D1920" s="1"/>
      <c r="E1920" s="1"/>
    </row>
    <row r="1921" spans="2:5" x14ac:dyDescent="0.35">
      <c r="B1921" s="34"/>
      <c r="C1921" s="19"/>
      <c r="D1921" s="1"/>
      <c r="E1921" s="1"/>
    </row>
    <row r="1922" spans="2:5" x14ac:dyDescent="0.35">
      <c r="B1922" s="34"/>
      <c r="C1922" s="19"/>
      <c r="D1922" s="1"/>
      <c r="E1922" s="1"/>
    </row>
    <row r="1923" spans="2:5" x14ac:dyDescent="0.35">
      <c r="B1923" s="34"/>
      <c r="C1923" s="19"/>
      <c r="D1923" s="1"/>
      <c r="E1923" s="1"/>
    </row>
    <row r="1924" spans="2:5" x14ac:dyDescent="0.35">
      <c r="B1924" s="34"/>
      <c r="C1924" s="19"/>
      <c r="D1924" s="1"/>
      <c r="E1924" s="1"/>
    </row>
    <row r="1925" spans="2:5" x14ac:dyDescent="0.35">
      <c r="B1925" s="34"/>
      <c r="C1925" s="19"/>
      <c r="D1925" s="1"/>
      <c r="E1925" s="1"/>
    </row>
    <row r="1926" spans="2:5" x14ac:dyDescent="0.35">
      <c r="B1926" s="34"/>
      <c r="C1926" s="19"/>
      <c r="D1926" s="1"/>
      <c r="E1926" s="1"/>
    </row>
    <row r="1927" spans="2:5" x14ac:dyDescent="0.35">
      <c r="B1927" s="34"/>
      <c r="C1927" s="19"/>
      <c r="D1927" s="1"/>
      <c r="E1927" s="1"/>
    </row>
    <row r="1928" spans="2:5" x14ac:dyDescent="0.35">
      <c r="B1928" s="34"/>
      <c r="C1928" s="19"/>
      <c r="D1928" s="1"/>
      <c r="E1928" s="1"/>
    </row>
    <row r="1929" spans="2:5" x14ac:dyDescent="0.35">
      <c r="B1929" s="34"/>
      <c r="C1929" s="19"/>
      <c r="D1929" s="1"/>
      <c r="E1929" s="1"/>
    </row>
    <row r="1930" spans="2:5" x14ac:dyDescent="0.35">
      <c r="B1930" s="34"/>
      <c r="C1930" s="19"/>
      <c r="D1930" s="1"/>
      <c r="E1930" s="1"/>
    </row>
    <row r="1931" spans="2:5" x14ac:dyDescent="0.35">
      <c r="B1931" s="34"/>
      <c r="C1931" s="19"/>
      <c r="D1931" s="1"/>
      <c r="E1931" s="1"/>
    </row>
    <row r="1932" spans="2:5" x14ac:dyDescent="0.35">
      <c r="B1932" s="34"/>
      <c r="C1932" s="19"/>
      <c r="D1932" s="1"/>
      <c r="E1932" s="1"/>
    </row>
    <row r="1933" spans="2:5" x14ac:dyDescent="0.35">
      <c r="B1933" s="34"/>
      <c r="C1933" s="19"/>
      <c r="D1933" s="1"/>
      <c r="E1933" s="1"/>
    </row>
    <row r="1934" spans="2:5" x14ac:dyDescent="0.35">
      <c r="B1934" s="34"/>
      <c r="C1934" s="19"/>
      <c r="D1934" s="1"/>
      <c r="E1934" s="1"/>
    </row>
    <row r="1935" spans="2:5" x14ac:dyDescent="0.35">
      <c r="B1935" s="34"/>
      <c r="C1935" s="19"/>
      <c r="D1935" s="1"/>
      <c r="E1935" s="1"/>
    </row>
    <row r="1936" spans="2:5" x14ac:dyDescent="0.35">
      <c r="B1936" s="34"/>
      <c r="C1936" s="19"/>
      <c r="D1936" s="1"/>
      <c r="E1936" s="1"/>
    </row>
    <row r="1937" spans="2:5" x14ac:dyDescent="0.35">
      <c r="B1937" s="34"/>
      <c r="C1937" s="19"/>
      <c r="D1937" s="1"/>
      <c r="E1937" s="1"/>
    </row>
    <row r="1938" spans="2:5" x14ac:dyDescent="0.35">
      <c r="B1938" s="34"/>
      <c r="C1938" s="19"/>
      <c r="D1938" s="1"/>
      <c r="E1938" s="1"/>
    </row>
    <row r="1939" spans="2:5" x14ac:dyDescent="0.35">
      <c r="B1939" s="34"/>
      <c r="C1939" s="19"/>
      <c r="D1939" s="1"/>
      <c r="E1939" s="1"/>
    </row>
    <row r="1940" spans="2:5" x14ac:dyDescent="0.35">
      <c r="B1940" s="34"/>
      <c r="C1940" s="19"/>
      <c r="D1940" s="1"/>
      <c r="E1940" s="1"/>
    </row>
    <row r="1941" spans="2:5" x14ac:dyDescent="0.35">
      <c r="B1941" s="34"/>
      <c r="C1941" s="19"/>
      <c r="D1941" s="1"/>
      <c r="E1941" s="1"/>
    </row>
    <row r="1942" spans="2:5" x14ac:dyDescent="0.35">
      <c r="B1942" s="34"/>
      <c r="C1942" s="19"/>
      <c r="D1942" s="1"/>
      <c r="E1942" s="1"/>
    </row>
    <row r="1943" spans="2:5" x14ac:dyDescent="0.35">
      <c r="B1943" s="34"/>
      <c r="C1943" s="19"/>
      <c r="D1943" s="1"/>
      <c r="E1943" s="1"/>
    </row>
    <row r="1944" spans="2:5" x14ac:dyDescent="0.35">
      <c r="B1944" s="34"/>
      <c r="C1944" s="19"/>
      <c r="D1944" s="1"/>
      <c r="E1944" s="1"/>
    </row>
    <row r="1945" spans="2:5" x14ac:dyDescent="0.35">
      <c r="B1945" s="34"/>
      <c r="C1945" s="19"/>
      <c r="D1945" s="1"/>
      <c r="E1945" s="1"/>
    </row>
    <row r="1946" spans="2:5" x14ac:dyDescent="0.35">
      <c r="B1946" s="34"/>
      <c r="C1946" s="19"/>
      <c r="D1946" s="1"/>
      <c r="E1946" s="1"/>
    </row>
    <row r="1947" spans="2:5" x14ac:dyDescent="0.35">
      <c r="B1947" s="34"/>
      <c r="C1947" s="19"/>
      <c r="D1947" s="1"/>
      <c r="E1947" s="1"/>
    </row>
    <row r="1948" spans="2:5" x14ac:dyDescent="0.35">
      <c r="B1948" s="34"/>
      <c r="C1948" s="19"/>
      <c r="D1948" s="1"/>
      <c r="E1948" s="1"/>
    </row>
    <row r="1949" spans="2:5" x14ac:dyDescent="0.35">
      <c r="B1949" s="34"/>
      <c r="C1949" s="19"/>
      <c r="D1949" s="1"/>
      <c r="E1949" s="1"/>
    </row>
    <row r="1950" spans="2:5" x14ac:dyDescent="0.35">
      <c r="B1950" s="34"/>
      <c r="C1950" s="19"/>
      <c r="D1950" s="1"/>
      <c r="E1950" s="1"/>
    </row>
    <row r="1951" spans="2:5" x14ac:dyDescent="0.35">
      <c r="B1951" s="34"/>
      <c r="C1951" s="19"/>
      <c r="D1951" s="1"/>
      <c r="E1951" s="1"/>
    </row>
    <row r="1952" spans="2:5" x14ac:dyDescent="0.35">
      <c r="B1952" s="34"/>
      <c r="C1952" s="19"/>
      <c r="D1952" s="1"/>
      <c r="E1952" s="1"/>
    </row>
    <row r="1953" spans="2:5" x14ac:dyDescent="0.35">
      <c r="B1953" s="34"/>
      <c r="C1953" s="19"/>
      <c r="D1953" s="1"/>
      <c r="E1953" s="1"/>
    </row>
    <row r="1954" spans="2:5" x14ac:dyDescent="0.35">
      <c r="B1954" s="34"/>
      <c r="C1954" s="19"/>
      <c r="D1954" s="1"/>
      <c r="E1954" s="1"/>
    </row>
    <row r="1955" spans="2:5" x14ac:dyDescent="0.35">
      <c r="B1955" s="34"/>
      <c r="C1955" s="19"/>
      <c r="D1955" s="1"/>
      <c r="E1955" s="1"/>
    </row>
    <row r="1956" spans="2:5" x14ac:dyDescent="0.35">
      <c r="B1956" s="34"/>
      <c r="C1956" s="19"/>
      <c r="D1956" s="1"/>
      <c r="E1956" s="1"/>
    </row>
    <row r="1957" spans="2:5" x14ac:dyDescent="0.35">
      <c r="B1957" s="34"/>
      <c r="C1957" s="19"/>
      <c r="D1957" s="1"/>
      <c r="E1957" s="1"/>
    </row>
    <row r="1958" spans="2:5" x14ac:dyDescent="0.35">
      <c r="B1958" s="34"/>
      <c r="C1958" s="19"/>
      <c r="D1958" s="1"/>
      <c r="E1958" s="1"/>
    </row>
    <row r="1959" spans="2:5" x14ac:dyDescent="0.35">
      <c r="B1959" s="34"/>
      <c r="C1959" s="19"/>
      <c r="D1959" s="1"/>
      <c r="E1959" s="1"/>
    </row>
    <row r="1960" spans="2:5" x14ac:dyDescent="0.35">
      <c r="B1960" s="34"/>
      <c r="C1960" s="19"/>
      <c r="D1960" s="1"/>
      <c r="E1960" s="1"/>
    </row>
    <row r="1961" spans="2:5" x14ac:dyDescent="0.35">
      <c r="B1961" s="34"/>
      <c r="C1961" s="19"/>
      <c r="D1961" s="1"/>
      <c r="E1961" s="1"/>
    </row>
    <row r="1962" spans="2:5" x14ac:dyDescent="0.35">
      <c r="B1962" s="34"/>
      <c r="C1962" s="19"/>
      <c r="D1962" s="1"/>
      <c r="E1962" s="1"/>
    </row>
    <row r="1963" spans="2:5" x14ac:dyDescent="0.35">
      <c r="B1963" s="34"/>
      <c r="C1963" s="19"/>
      <c r="D1963" s="1"/>
      <c r="E1963" s="1"/>
    </row>
    <row r="1964" spans="2:5" x14ac:dyDescent="0.35">
      <c r="B1964" s="34"/>
      <c r="C1964" s="19"/>
      <c r="D1964" s="1"/>
      <c r="E1964" s="1"/>
    </row>
    <row r="1965" spans="2:5" x14ac:dyDescent="0.35">
      <c r="B1965" s="34"/>
      <c r="C1965" s="19"/>
      <c r="D1965" s="1"/>
      <c r="E1965" s="1"/>
    </row>
    <row r="1966" spans="2:5" x14ac:dyDescent="0.35">
      <c r="B1966" s="34"/>
      <c r="C1966" s="19"/>
      <c r="D1966" s="1"/>
      <c r="E1966" s="1"/>
    </row>
    <row r="1967" spans="2:5" x14ac:dyDescent="0.35">
      <c r="B1967" s="35"/>
      <c r="C1967" s="19"/>
      <c r="D1967" s="1"/>
      <c r="E1967" s="1"/>
    </row>
    <row r="1968" spans="2:5" x14ac:dyDescent="0.35">
      <c r="B1968" s="35"/>
      <c r="C1968" s="19"/>
      <c r="D1968" s="1"/>
      <c r="E1968" s="1"/>
    </row>
    <row r="1969" spans="2:5" x14ac:dyDescent="0.35">
      <c r="B1969" s="36"/>
      <c r="C1969" s="19"/>
      <c r="D1969" s="1"/>
      <c r="E1969" s="1"/>
    </row>
    <row r="1970" spans="2:5" x14ac:dyDescent="0.35">
      <c r="B1970" s="9"/>
      <c r="C1970" s="76"/>
      <c r="D1970" s="9"/>
      <c r="E1970" s="9"/>
    </row>
    <row r="1971" spans="2:5" x14ac:dyDescent="0.35">
      <c r="B1971" s="9"/>
      <c r="C1971" s="76"/>
      <c r="D1971" s="9"/>
      <c r="E1971" s="9"/>
    </row>
    <row r="1972" spans="2:5" x14ac:dyDescent="0.35">
      <c r="B1972" s="9"/>
      <c r="C1972" s="76"/>
      <c r="D1972" s="9"/>
      <c r="E1972" s="9"/>
    </row>
    <row r="1973" spans="2:5" x14ac:dyDescent="0.35">
      <c r="B1973" s="9"/>
      <c r="C1973" s="76"/>
      <c r="D1973" s="9"/>
      <c r="E1973" s="9"/>
    </row>
    <row r="1974" spans="2:5" x14ac:dyDescent="0.35">
      <c r="B1974" s="9"/>
      <c r="C1974" s="76"/>
      <c r="D1974" s="9"/>
      <c r="E1974" s="9"/>
    </row>
    <row r="1975" spans="2:5" x14ac:dyDescent="0.35">
      <c r="B1975" s="9"/>
      <c r="C1975" s="76"/>
      <c r="D1975" s="9"/>
      <c r="E1975" s="9"/>
    </row>
    <row r="1976" spans="2:5" x14ac:dyDescent="0.35">
      <c r="B1976" s="9"/>
      <c r="C1976" s="76"/>
      <c r="D1976" s="9"/>
      <c r="E1976" s="9"/>
    </row>
    <row r="1977" spans="2:5" x14ac:dyDescent="0.35">
      <c r="B1977" s="9"/>
      <c r="C1977" s="76"/>
      <c r="D1977" s="9"/>
      <c r="E1977" s="9"/>
    </row>
    <row r="1978" spans="2:5" x14ac:dyDescent="0.35">
      <c r="B1978" s="9"/>
      <c r="C1978" s="76"/>
      <c r="D1978" s="9"/>
      <c r="E1978" s="9"/>
    </row>
    <row r="1979" spans="2:5" x14ac:dyDescent="0.35">
      <c r="B1979" s="9"/>
      <c r="C1979" s="76"/>
      <c r="D1979" s="9"/>
      <c r="E1979" s="9"/>
    </row>
    <row r="1980" spans="2:5" x14ac:dyDescent="0.35">
      <c r="B1980" s="9"/>
      <c r="C1980" s="76"/>
      <c r="D1980" s="9"/>
      <c r="E1980" s="9"/>
    </row>
    <row r="1981" spans="2:5" x14ac:dyDescent="0.35">
      <c r="B1981" s="9"/>
      <c r="C1981" s="76"/>
      <c r="D1981" s="9"/>
      <c r="E1981" s="9"/>
    </row>
    <row r="1982" spans="2:5" x14ac:dyDescent="0.35">
      <c r="B1982" s="9"/>
      <c r="C1982" s="76"/>
      <c r="D1982" s="9"/>
      <c r="E1982" s="9"/>
    </row>
    <row r="1983" spans="2:5" x14ac:dyDescent="0.35">
      <c r="B1983" s="9"/>
      <c r="C1983" s="76"/>
      <c r="D1983" s="9"/>
      <c r="E1983" s="9"/>
    </row>
    <row r="1984" spans="2:5" x14ac:dyDescent="0.35">
      <c r="B1984" s="9"/>
      <c r="C1984" s="76"/>
      <c r="D1984" s="9"/>
      <c r="E1984" s="9"/>
    </row>
    <row r="1985" spans="2:5" x14ac:dyDescent="0.35">
      <c r="B1985" s="9"/>
      <c r="C1985" s="76"/>
      <c r="D1985" s="9"/>
      <c r="E1985" s="9"/>
    </row>
    <row r="1986" spans="2:5" x14ac:dyDescent="0.35">
      <c r="B1986" s="9"/>
      <c r="C1986" s="76"/>
      <c r="D1986" s="9"/>
      <c r="E1986" s="9"/>
    </row>
    <row r="1987" spans="2:5" x14ac:dyDescent="0.35">
      <c r="B1987" s="9"/>
      <c r="C1987" s="76"/>
      <c r="D1987" s="9"/>
      <c r="E1987" s="9"/>
    </row>
    <row r="1988" spans="2:5" x14ac:dyDescent="0.35">
      <c r="B1988" s="9"/>
      <c r="C1988" s="76"/>
      <c r="D1988" s="9"/>
      <c r="E1988" s="9"/>
    </row>
    <row r="1989" spans="2:5" x14ac:dyDescent="0.35">
      <c r="B1989" s="9"/>
      <c r="C1989" s="76"/>
      <c r="D1989" s="9"/>
      <c r="E1989" s="9"/>
    </row>
    <row r="1990" spans="2:5" x14ac:dyDescent="0.35">
      <c r="B1990" s="9"/>
      <c r="C1990" s="76"/>
      <c r="D1990" s="9"/>
      <c r="E1990" s="9"/>
    </row>
    <row r="1991" spans="2:5" x14ac:dyDescent="0.35">
      <c r="B1991" s="9"/>
      <c r="C1991" s="76"/>
      <c r="D1991" s="9"/>
      <c r="E1991" s="9"/>
    </row>
    <row r="1992" spans="2:5" x14ac:dyDescent="0.35">
      <c r="B1992" s="9"/>
      <c r="C1992" s="76"/>
      <c r="D1992" s="9"/>
      <c r="E1992" s="9"/>
    </row>
    <row r="1993" spans="2:5" x14ac:dyDescent="0.35">
      <c r="B1993" s="9"/>
      <c r="C1993" s="76"/>
      <c r="D1993" s="9"/>
      <c r="E1993" s="9"/>
    </row>
    <row r="1994" spans="2:5" x14ac:dyDescent="0.35">
      <c r="B1994" s="9"/>
      <c r="C1994" s="76"/>
      <c r="D1994" s="9"/>
      <c r="E1994" s="9"/>
    </row>
    <row r="1995" spans="2:5" x14ac:dyDescent="0.35">
      <c r="B1995" s="9"/>
      <c r="C1995" s="76"/>
      <c r="D1995" s="9"/>
      <c r="E1995" s="9"/>
    </row>
    <row r="1996" spans="2:5" x14ac:dyDescent="0.35">
      <c r="B1996" s="9"/>
      <c r="C1996" s="76"/>
      <c r="D1996" s="9"/>
      <c r="E1996" s="9"/>
    </row>
    <row r="1997" spans="2:5" x14ac:dyDescent="0.35">
      <c r="B1997" s="9"/>
      <c r="C1997" s="76"/>
      <c r="D1997" s="9"/>
      <c r="E1997" s="9"/>
    </row>
    <row r="1998" spans="2:5" x14ac:dyDescent="0.35">
      <c r="B1998" s="9"/>
      <c r="C1998" s="76"/>
      <c r="D1998" s="9"/>
      <c r="E1998" s="9"/>
    </row>
    <row r="1999" spans="2:5" x14ac:dyDescent="0.35">
      <c r="B1999" s="9"/>
      <c r="C1999" s="76"/>
      <c r="D1999" s="9"/>
      <c r="E1999" s="9"/>
    </row>
    <row r="2000" spans="2:5" x14ac:dyDescent="0.35">
      <c r="B2000" s="9"/>
      <c r="C2000" s="76"/>
      <c r="D2000" s="9"/>
      <c r="E2000" s="9"/>
    </row>
    <row r="2001" spans="2:5" x14ac:dyDescent="0.35">
      <c r="B2001" s="9"/>
      <c r="C2001" s="76"/>
      <c r="D2001" s="9"/>
      <c r="E2001" s="9"/>
    </row>
    <row r="2002" spans="2:5" x14ac:dyDescent="0.35">
      <c r="B2002" s="9"/>
      <c r="C2002" s="76"/>
      <c r="D2002" s="9"/>
      <c r="E2002" s="9"/>
    </row>
    <row r="2003" spans="2:5" x14ac:dyDescent="0.35">
      <c r="B2003" s="9"/>
      <c r="C2003" s="76"/>
      <c r="D2003" s="9"/>
      <c r="E2003" s="9"/>
    </row>
    <row r="2004" spans="2:5" x14ac:dyDescent="0.35">
      <c r="B2004" s="9"/>
      <c r="C2004" s="76"/>
      <c r="D2004" s="9"/>
      <c r="E2004" s="9"/>
    </row>
    <row r="2005" spans="2:5" x14ac:dyDescent="0.35">
      <c r="B2005" s="9"/>
      <c r="C2005" s="76"/>
      <c r="D2005" s="9"/>
      <c r="E2005" s="9"/>
    </row>
    <row r="2006" spans="2:5" x14ac:dyDescent="0.35">
      <c r="B2006" s="9"/>
      <c r="C2006" s="76"/>
      <c r="D2006" s="9"/>
      <c r="E2006" s="9"/>
    </row>
    <row r="2007" spans="2:5" x14ac:dyDescent="0.35">
      <c r="B2007" s="9"/>
      <c r="C2007" s="76"/>
      <c r="D2007" s="9"/>
      <c r="E2007" s="9"/>
    </row>
    <row r="2008" spans="2:5" x14ac:dyDescent="0.35">
      <c r="B2008" s="9"/>
      <c r="C2008" s="76"/>
      <c r="D2008" s="9"/>
      <c r="E2008" s="9"/>
    </row>
    <row r="2009" spans="2:5" x14ac:dyDescent="0.35">
      <c r="B2009" s="9"/>
      <c r="C2009" s="76"/>
      <c r="D2009" s="9"/>
      <c r="E2009" s="9"/>
    </row>
    <row r="2010" spans="2:5" x14ac:dyDescent="0.35">
      <c r="B2010" s="9"/>
      <c r="C2010" s="76"/>
      <c r="D2010" s="9"/>
      <c r="E2010" s="9"/>
    </row>
    <row r="2011" spans="2:5" x14ac:dyDescent="0.35">
      <c r="B2011" s="9"/>
      <c r="C2011" s="76"/>
      <c r="D2011" s="9"/>
      <c r="E2011" s="9"/>
    </row>
    <row r="2012" spans="2:5" x14ac:dyDescent="0.35">
      <c r="B2012" s="9"/>
      <c r="C2012" s="76"/>
      <c r="D2012" s="9"/>
      <c r="E2012" s="9"/>
    </row>
    <row r="2013" spans="2:5" x14ac:dyDescent="0.35">
      <c r="B2013" s="9"/>
      <c r="C2013" s="76"/>
      <c r="D2013" s="9"/>
      <c r="E2013" s="9"/>
    </row>
    <row r="2014" spans="2:5" x14ac:dyDescent="0.35">
      <c r="B2014" s="9"/>
      <c r="C2014" s="76"/>
      <c r="D2014" s="9"/>
      <c r="E2014" s="9"/>
    </row>
    <row r="2015" spans="2:5" x14ac:dyDescent="0.35">
      <c r="B2015" s="9"/>
      <c r="C2015" s="76"/>
      <c r="D2015" s="9"/>
      <c r="E2015" s="9"/>
    </row>
    <row r="2016" spans="2:5" x14ac:dyDescent="0.35">
      <c r="B2016" s="9"/>
      <c r="C2016" s="76"/>
      <c r="D2016" s="9"/>
      <c r="E2016" s="9"/>
    </row>
    <row r="2017" spans="2:5" x14ac:dyDescent="0.35">
      <c r="B2017" s="9"/>
      <c r="C2017" s="76"/>
      <c r="D2017" s="9"/>
      <c r="E2017" s="9"/>
    </row>
    <row r="2018" spans="2:5" x14ac:dyDescent="0.35">
      <c r="B2018" s="9"/>
      <c r="C2018" s="76"/>
      <c r="D2018" s="9"/>
      <c r="E2018" s="9"/>
    </row>
    <row r="2019" spans="2:5" x14ac:dyDescent="0.35">
      <c r="B2019" s="9"/>
      <c r="C2019" s="76"/>
      <c r="D2019" s="9"/>
      <c r="E2019" s="9"/>
    </row>
    <row r="2020" spans="2:5" x14ac:dyDescent="0.35">
      <c r="B2020" s="9"/>
      <c r="C2020" s="76"/>
      <c r="D2020" s="9"/>
      <c r="E2020" s="9"/>
    </row>
    <row r="2021" spans="2:5" x14ac:dyDescent="0.35">
      <c r="B2021" s="9"/>
      <c r="C2021" s="76"/>
      <c r="D2021" s="9"/>
      <c r="E2021" s="9"/>
    </row>
    <row r="2022" spans="2:5" x14ac:dyDescent="0.35">
      <c r="B2022" s="9"/>
      <c r="C2022" s="76"/>
      <c r="D2022" s="9"/>
      <c r="E2022" s="9"/>
    </row>
    <row r="2023" spans="2:5" x14ac:dyDescent="0.35">
      <c r="B2023" s="9"/>
      <c r="C2023" s="76"/>
      <c r="D2023" s="9"/>
      <c r="E2023" s="9"/>
    </row>
    <row r="2024" spans="2:5" x14ac:dyDescent="0.35">
      <c r="B2024" s="9"/>
      <c r="C2024" s="76"/>
      <c r="D2024" s="9"/>
      <c r="E2024" s="9"/>
    </row>
    <row r="2025" spans="2:5" x14ac:dyDescent="0.35">
      <c r="B2025" s="9"/>
      <c r="C2025" s="76"/>
      <c r="D2025" s="9"/>
      <c r="E2025" s="9"/>
    </row>
    <row r="2026" spans="2:5" x14ac:dyDescent="0.35">
      <c r="B2026" s="9"/>
      <c r="C2026" s="76"/>
      <c r="D2026" s="9"/>
      <c r="E2026" s="9"/>
    </row>
    <row r="2027" spans="2:5" x14ac:dyDescent="0.35">
      <c r="B2027" s="9"/>
      <c r="C2027" s="76"/>
      <c r="D2027" s="9"/>
      <c r="E2027" s="9"/>
    </row>
    <row r="2028" spans="2:5" x14ac:dyDescent="0.35">
      <c r="B2028" s="9"/>
      <c r="C2028" s="76"/>
      <c r="D2028" s="9"/>
      <c r="E2028" s="9"/>
    </row>
    <row r="2029" spans="2:5" x14ac:dyDescent="0.35">
      <c r="B2029" s="9"/>
      <c r="C2029" s="76"/>
      <c r="D2029" s="9"/>
      <c r="E2029" s="9"/>
    </row>
    <row r="2030" spans="2:5" x14ac:dyDescent="0.35">
      <c r="B2030" s="9"/>
      <c r="C2030" s="76"/>
      <c r="D2030" s="9"/>
      <c r="E2030" s="9"/>
    </row>
    <row r="2031" spans="2:5" x14ac:dyDescent="0.35">
      <c r="B2031" s="9"/>
      <c r="C2031" s="76"/>
      <c r="D2031" s="9"/>
      <c r="E2031" s="9"/>
    </row>
    <row r="2032" spans="2:5" x14ac:dyDescent="0.35">
      <c r="B2032" s="9"/>
      <c r="C2032" s="76"/>
      <c r="D2032" s="9"/>
      <c r="E2032" s="9"/>
    </row>
    <row r="2033" spans="2:5" x14ac:dyDescent="0.35">
      <c r="B2033" s="9"/>
      <c r="C2033" s="76"/>
      <c r="D2033" s="9"/>
      <c r="E2033" s="9"/>
    </row>
    <row r="2034" spans="2:5" x14ac:dyDescent="0.35">
      <c r="B2034" s="9"/>
      <c r="C2034" s="76"/>
      <c r="D2034" s="9"/>
      <c r="E2034" s="9"/>
    </row>
    <row r="2035" spans="2:5" x14ac:dyDescent="0.35">
      <c r="B2035" s="9"/>
      <c r="C2035" s="76"/>
      <c r="D2035" s="9"/>
      <c r="E2035" s="9"/>
    </row>
    <row r="2036" spans="2:5" x14ac:dyDescent="0.35">
      <c r="B2036" s="9"/>
      <c r="C2036" s="76"/>
      <c r="D2036" s="9"/>
      <c r="E2036" s="9"/>
    </row>
    <row r="2037" spans="2:5" x14ac:dyDescent="0.35">
      <c r="B2037" s="9"/>
      <c r="C2037" s="76"/>
      <c r="D2037" s="9"/>
      <c r="E2037" s="9"/>
    </row>
    <row r="2038" spans="2:5" x14ac:dyDescent="0.35">
      <c r="B2038" s="9"/>
      <c r="C2038" s="76"/>
      <c r="D2038" s="9"/>
      <c r="E2038" s="9"/>
    </row>
    <row r="2039" spans="2:5" x14ac:dyDescent="0.35">
      <c r="B2039" s="9"/>
      <c r="C2039" s="76"/>
      <c r="D2039" s="9"/>
      <c r="E2039" s="9"/>
    </row>
    <row r="2040" spans="2:5" x14ac:dyDescent="0.35">
      <c r="B2040" s="9"/>
      <c r="C2040" s="76"/>
      <c r="D2040" s="9"/>
      <c r="E2040" s="9"/>
    </row>
    <row r="2041" spans="2:5" x14ac:dyDescent="0.35">
      <c r="B2041" s="9"/>
      <c r="C2041" s="76"/>
      <c r="D2041" s="9"/>
      <c r="E2041" s="9"/>
    </row>
    <row r="2042" spans="2:5" x14ac:dyDescent="0.35">
      <c r="B2042" s="9"/>
      <c r="C2042" s="76"/>
      <c r="D2042" s="9"/>
      <c r="E2042" s="9"/>
    </row>
    <row r="2043" spans="2:5" x14ac:dyDescent="0.35">
      <c r="B2043" s="9"/>
      <c r="C2043" s="76"/>
      <c r="D2043" s="9"/>
      <c r="E2043" s="9"/>
    </row>
    <row r="2044" spans="2:5" x14ac:dyDescent="0.35">
      <c r="B2044" s="9"/>
      <c r="C2044" s="76"/>
      <c r="D2044" s="9"/>
      <c r="E2044" s="9"/>
    </row>
    <row r="2045" spans="2:5" x14ac:dyDescent="0.35">
      <c r="B2045" s="9"/>
      <c r="C2045" s="76"/>
      <c r="D2045" s="9"/>
      <c r="E2045" s="9"/>
    </row>
    <row r="2046" spans="2:5" x14ac:dyDescent="0.35">
      <c r="B2046" s="9"/>
      <c r="C2046" s="76"/>
      <c r="D2046" s="9"/>
      <c r="E2046" s="9"/>
    </row>
    <row r="2047" spans="2:5" x14ac:dyDescent="0.35">
      <c r="B2047" s="9"/>
      <c r="C2047" s="76"/>
      <c r="D2047" s="9"/>
      <c r="E2047" s="9"/>
    </row>
    <row r="2048" spans="2:5" x14ac:dyDescent="0.35">
      <c r="B2048" s="9"/>
      <c r="C2048" s="76"/>
      <c r="D2048" s="9"/>
      <c r="E2048" s="9"/>
    </row>
    <row r="2049" spans="2:5" x14ac:dyDescent="0.35">
      <c r="B2049" s="9"/>
      <c r="C2049" s="76"/>
      <c r="D2049" s="9"/>
      <c r="E2049" s="9"/>
    </row>
    <row r="2050" spans="2:5" x14ac:dyDescent="0.35">
      <c r="B2050" s="9"/>
      <c r="C2050" s="76"/>
      <c r="D2050" s="9"/>
      <c r="E2050" s="9"/>
    </row>
    <row r="2051" spans="2:5" x14ac:dyDescent="0.35">
      <c r="B2051" s="9"/>
      <c r="C2051" s="76"/>
      <c r="D2051" s="9"/>
      <c r="E2051" s="9"/>
    </row>
    <row r="2052" spans="2:5" x14ac:dyDescent="0.35">
      <c r="B2052" s="9"/>
      <c r="C2052" s="76"/>
      <c r="D2052" s="9"/>
      <c r="E2052" s="9"/>
    </row>
    <row r="2053" spans="2:5" x14ac:dyDescent="0.35">
      <c r="B2053" s="9"/>
      <c r="C2053" s="76"/>
      <c r="D2053" s="9"/>
      <c r="E2053" s="9"/>
    </row>
    <row r="2054" spans="2:5" x14ac:dyDescent="0.35">
      <c r="B2054" s="9"/>
      <c r="C2054" s="76"/>
      <c r="D2054" s="9"/>
      <c r="E2054" s="9"/>
    </row>
    <row r="2055" spans="2:5" x14ac:dyDescent="0.35">
      <c r="B2055" s="9"/>
      <c r="C2055" s="76"/>
      <c r="D2055" s="9"/>
      <c r="E2055" s="9"/>
    </row>
    <row r="2056" spans="2:5" x14ac:dyDescent="0.35">
      <c r="B2056" s="9"/>
      <c r="C2056" s="76"/>
      <c r="D2056" s="9"/>
      <c r="E2056" s="9"/>
    </row>
    <row r="2057" spans="2:5" x14ac:dyDescent="0.35">
      <c r="B2057" s="9"/>
      <c r="C2057" s="76"/>
      <c r="D2057" s="9"/>
      <c r="E2057" s="9"/>
    </row>
    <row r="2058" spans="2:5" x14ac:dyDescent="0.35">
      <c r="B2058" s="9"/>
      <c r="C2058" s="76"/>
      <c r="D2058" s="9"/>
      <c r="E2058" s="9"/>
    </row>
    <row r="2059" spans="2:5" x14ac:dyDescent="0.35">
      <c r="B2059" s="9"/>
      <c r="C2059" s="76"/>
      <c r="D2059" s="9"/>
      <c r="E2059" s="9"/>
    </row>
    <row r="2060" spans="2:5" x14ac:dyDescent="0.35">
      <c r="B2060" s="9"/>
      <c r="C2060" s="76"/>
      <c r="D2060" s="9"/>
      <c r="E2060" s="9"/>
    </row>
    <row r="2061" spans="2:5" x14ac:dyDescent="0.35">
      <c r="B2061" s="9"/>
      <c r="C2061" s="76"/>
      <c r="D2061" s="9"/>
      <c r="E2061" s="9"/>
    </row>
    <row r="2062" spans="2:5" x14ac:dyDescent="0.35">
      <c r="B2062" s="9"/>
      <c r="C2062" s="76"/>
      <c r="D2062" s="9"/>
      <c r="E2062" s="9"/>
    </row>
    <row r="2063" spans="2:5" x14ac:dyDescent="0.35">
      <c r="B2063" s="9"/>
      <c r="C2063" s="76"/>
      <c r="D2063" s="9"/>
      <c r="E2063" s="9"/>
    </row>
    <row r="2064" spans="2:5" x14ac:dyDescent="0.35">
      <c r="B2064" s="9"/>
      <c r="C2064" s="76"/>
      <c r="D2064" s="9"/>
      <c r="E2064" s="9"/>
    </row>
    <row r="2065" spans="2:5" x14ac:dyDescent="0.35">
      <c r="B2065" s="9"/>
      <c r="C2065" s="76"/>
      <c r="D2065" s="9"/>
      <c r="E2065" s="9"/>
    </row>
    <row r="2066" spans="2:5" x14ac:dyDescent="0.35">
      <c r="B2066" s="9"/>
      <c r="C2066" s="76"/>
      <c r="D2066" s="9"/>
      <c r="E2066" s="9"/>
    </row>
    <row r="2067" spans="2:5" x14ac:dyDescent="0.35">
      <c r="B2067" s="9"/>
      <c r="C2067" s="76"/>
      <c r="D2067" s="9"/>
      <c r="E2067" s="9"/>
    </row>
    <row r="2068" spans="2:5" x14ac:dyDescent="0.35">
      <c r="B2068" s="9"/>
      <c r="C2068" s="76"/>
      <c r="D2068" s="9"/>
      <c r="E2068" s="9"/>
    </row>
    <row r="2069" spans="2:5" x14ac:dyDescent="0.35">
      <c r="B2069" s="9"/>
      <c r="C2069" s="76"/>
      <c r="D2069" s="9"/>
      <c r="E2069" s="9"/>
    </row>
    <row r="2070" spans="2:5" x14ac:dyDescent="0.35">
      <c r="B2070" s="9"/>
      <c r="C2070" s="76"/>
      <c r="D2070" s="9"/>
      <c r="E2070" s="9"/>
    </row>
    <row r="2071" spans="2:5" x14ac:dyDescent="0.35">
      <c r="B2071" s="9"/>
      <c r="C2071" s="76"/>
      <c r="D2071" s="9"/>
      <c r="E2071" s="9"/>
    </row>
    <row r="2072" spans="2:5" x14ac:dyDescent="0.35">
      <c r="B2072" s="9"/>
      <c r="C2072" s="76"/>
      <c r="D2072" s="9"/>
      <c r="E2072" s="9"/>
    </row>
    <row r="2073" spans="2:5" x14ac:dyDescent="0.35">
      <c r="B2073" s="9"/>
      <c r="C2073" s="76"/>
      <c r="D2073" s="9"/>
      <c r="E2073" s="9"/>
    </row>
    <row r="2074" spans="2:5" x14ac:dyDescent="0.35">
      <c r="B2074" s="9"/>
      <c r="C2074" s="76"/>
      <c r="D2074" s="9"/>
      <c r="E2074" s="9"/>
    </row>
    <row r="2075" spans="2:5" x14ac:dyDescent="0.35">
      <c r="B2075" s="9"/>
      <c r="C2075" s="76"/>
      <c r="D2075" s="9"/>
      <c r="E2075" s="9"/>
    </row>
    <row r="2076" spans="2:5" x14ac:dyDescent="0.35">
      <c r="B2076" s="9"/>
      <c r="C2076" s="76"/>
      <c r="D2076" s="9"/>
      <c r="E2076" s="9"/>
    </row>
    <row r="2077" spans="2:5" x14ac:dyDescent="0.35">
      <c r="B2077" s="9"/>
      <c r="C2077" s="76"/>
      <c r="D2077" s="9"/>
      <c r="E2077" s="9"/>
    </row>
    <row r="2078" spans="2:5" x14ac:dyDescent="0.35">
      <c r="B2078" s="9"/>
      <c r="C2078" s="76"/>
      <c r="D2078" s="9"/>
      <c r="E2078" s="9"/>
    </row>
    <row r="2079" spans="2:5" x14ac:dyDescent="0.35">
      <c r="B2079" s="9"/>
      <c r="C2079" s="76"/>
      <c r="D2079" s="9"/>
      <c r="E2079" s="9"/>
    </row>
    <row r="2080" spans="2:5" x14ac:dyDescent="0.35">
      <c r="B2080" s="9"/>
      <c r="C2080" s="76"/>
      <c r="D2080" s="9"/>
      <c r="E2080" s="9"/>
    </row>
    <row r="2081" spans="2:5" x14ac:dyDescent="0.35">
      <c r="B2081" s="9"/>
      <c r="C2081" s="76"/>
      <c r="D2081" s="9"/>
      <c r="E2081" s="9"/>
    </row>
    <row r="2082" spans="2:5" x14ac:dyDescent="0.35">
      <c r="B2082" s="9"/>
      <c r="C2082" s="76"/>
      <c r="D2082" s="9"/>
      <c r="E2082" s="9"/>
    </row>
    <row r="2083" spans="2:5" x14ac:dyDescent="0.35">
      <c r="B2083" s="9"/>
      <c r="C2083" s="76"/>
      <c r="D2083" s="9"/>
      <c r="E2083" s="9"/>
    </row>
    <row r="2084" spans="2:5" x14ac:dyDescent="0.35">
      <c r="B2084" s="9"/>
      <c r="C2084" s="76"/>
      <c r="D2084" s="9"/>
      <c r="E2084" s="9"/>
    </row>
    <row r="2085" spans="2:5" x14ac:dyDescent="0.35">
      <c r="B2085" s="9"/>
      <c r="C2085" s="76"/>
      <c r="D2085" s="9"/>
      <c r="E2085" s="9"/>
    </row>
    <row r="2086" spans="2:5" x14ac:dyDescent="0.35">
      <c r="B2086" s="9"/>
      <c r="C2086" s="76"/>
      <c r="D2086" s="9"/>
      <c r="E2086" s="9"/>
    </row>
    <row r="2087" spans="2:5" x14ac:dyDescent="0.35">
      <c r="B2087" s="9"/>
      <c r="C2087" s="76"/>
      <c r="D2087" s="9"/>
      <c r="E2087" s="9"/>
    </row>
    <row r="2088" spans="2:5" x14ac:dyDescent="0.35">
      <c r="B2088" s="9"/>
      <c r="C2088" s="76"/>
      <c r="D2088" s="9"/>
      <c r="E2088" s="9"/>
    </row>
    <row r="2089" spans="2:5" x14ac:dyDescent="0.35">
      <c r="B2089" s="9"/>
      <c r="C2089" s="76"/>
      <c r="D2089" s="9"/>
      <c r="E2089" s="9"/>
    </row>
    <row r="2090" spans="2:5" x14ac:dyDescent="0.35">
      <c r="B2090" s="9"/>
      <c r="C2090" s="76"/>
      <c r="D2090" s="9"/>
      <c r="E2090" s="9"/>
    </row>
    <row r="2091" spans="2:5" x14ac:dyDescent="0.35">
      <c r="B2091" s="9"/>
      <c r="C2091" s="76"/>
      <c r="D2091" s="9"/>
      <c r="E2091" s="9"/>
    </row>
    <row r="2092" spans="2:5" x14ac:dyDescent="0.35">
      <c r="B2092" s="9"/>
      <c r="C2092" s="76"/>
      <c r="D2092" s="9"/>
      <c r="E2092" s="9"/>
    </row>
    <row r="2093" spans="2:5" x14ac:dyDescent="0.35">
      <c r="B2093" s="9"/>
      <c r="C2093" s="76"/>
      <c r="D2093" s="9"/>
      <c r="E2093" s="9"/>
    </row>
    <row r="2094" spans="2:5" x14ac:dyDescent="0.35">
      <c r="B2094" s="9"/>
      <c r="C2094" s="76"/>
      <c r="D2094" s="9"/>
      <c r="E2094" s="9"/>
    </row>
    <row r="2095" spans="2:5" x14ac:dyDescent="0.35">
      <c r="B2095" s="9"/>
      <c r="C2095" s="76"/>
      <c r="D2095" s="9"/>
      <c r="E2095" s="9"/>
    </row>
    <row r="2096" spans="2:5" x14ac:dyDescent="0.35">
      <c r="B2096" s="9"/>
      <c r="C2096" s="76"/>
      <c r="D2096" s="9"/>
      <c r="E2096" s="9"/>
    </row>
    <row r="2097" spans="2:5" x14ac:dyDescent="0.35">
      <c r="B2097" s="9"/>
      <c r="C2097" s="76"/>
      <c r="D2097" s="9"/>
      <c r="E2097" s="9"/>
    </row>
    <row r="2098" spans="2:5" x14ac:dyDescent="0.35">
      <c r="B2098" s="9"/>
      <c r="C2098" s="76"/>
      <c r="D2098" s="9"/>
      <c r="E2098" s="9"/>
    </row>
    <row r="2099" spans="2:5" x14ac:dyDescent="0.35">
      <c r="B2099" s="9"/>
      <c r="C2099" s="76"/>
      <c r="D2099" s="9"/>
      <c r="E2099" s="9"/>
    </row>
    <row r="2100" spans="2:5" x14ac:dyDescent="0.35">
      <c r="B2100" s="9"/>
      <c r="C2100" s="76"/>
      <c r="D2100" s="9"/>
      <c r="E2100" s="9"/>
    </row>
    <row r="2101" spans="2:5" x14ac:dyDescent="0.35">
      <c r="B2101" s="9"/>
      <c r="C2101" s="76"/>
      <c r="D2101" s="9"/>
      <c r="E2101" s="9"/>
    </row>
    <row r="2102" spans="2:5" x14ac:dyDescent="0.35">
      <c r="B2102" s="9"/>
      <c r="C2102" s="76"/>
      <c r="D2102" s="9"/>
      <c r="E2102" s="9"/>
    </row>
    <row r="2103" spans="2:5" x14ac:dyDescent="0.35">
      <c r="B2103" s="9"/>
      <c r="C2103" s="76"/>
      <c r="D2103" s="9"/>
      <c r="E2103" s="9"/>
    </row>
    <row r="2104" spans="2:5" x14ac:dyDescent="0.35">
      <c r="B2104" s="9"/>
      <c r="C2104" s="76"/>
      <c r="D2104" s="9"/>
      <c r="E2104" s="9"/>
    </row>
    <row r="2105" spans="2:5" x14ac:dyDescent="0.35">
      <c r="B2105" s="9"/>
      <c r="C2105" s="76"/>
      <c r="D2105" s="9"/>
      <c r="E2105" s="9"/>
    </row>
    <row r="2106" spans="2:5" x14ac:dyDescent="0.35">
      <c r="B2106" s="9"/>
      <c r="C2106" s="76"/>
      <c r="D2106" s="9"/>
      <c r="E2106" s="9"/>
    </row>
    <row r="2107" spans="2:5" x14ac:dyDescent="0.35">
      <c r="B2107" s="9"/>
      <c r="C2107" s="76"/>
      <c r="D2107" s="9"/>
      <c r="E2107" s="9"/>
    </row>
    <row r="2108" spans="2:5" x14ac:dyDescent="0.35">
      <c r="B2108" s="9"/>
      <c r="C2108" s="76"/>
      <c r="D2108" s="9"/>
      <c r="E2108" s="9"/>
    </row>
    <row r="2109" spans="2:5" x14ac:dyDescent="0.35">
      <c r="B2109" s="9"/>
      <c r="C2109" s="76"/>
      <c r="D2109" s="9"/>
      <c r="E2109" s="9"/>
    </row>
    <row r="2110" spans="2:5" x14ac:dyDescent="0.35">
      <c r="B2110" s="9"/>
      <c r="C2110" s="76"/>
      <c r="D2110" s="9"/>
      <c r="E2110" s="9"/>
    </row>
    <row r="2111" spans="2:5" x14ac:dyDescent="0.35">
      <c r="B2111" s="9"/>
      <c r="C2111" s="76"/>
      <c r="D2111" s="9"/>
      <c r="E2111" s="9"/>
    </row>
    <row r="2112" spans="2:5" x14ac:dyDescent="0.35">
      <c r="B2112" s="9"/>
      <c r="C2112" s="76"/>
      <c r="D2112" s="9"/>
      <c r="E2112" s="9"/>
    </row>
    <row r="2113" spans="2:5" x14ac:dyDescent="0.35">
      <c r="B2113" s="9"/>
      <c r="C2113" s="76"/>
      <c r="D2113" s="9"/>
      <c r="E2113" s="9"/>
    </row>
    <row r="2114" spans="2:5" x14ac:dyDescent="0.35">
      <c r="B2114" s="9"/>
      <c r="C2114" s="76"/>
      <c r="D2114" s="9"/>
      <c r="E2114" s="9"/>
    </row>
    <row r="2115" spans="2:5" x14ac:dyDescent="0.35">
      <c r="B2115" s="9"/>
      <c r="C2115" s="76"/>
      <c r="D2115" s="9"/>
      <c r="E2115" s="9"/>
    </row>
    <row r="2116" spans="2:5" x14ac:dyDescent="0.35">
      <c r="B2116" s="9"/>
      <c r="C2116" s="76"/>
      <c r="D2116" s="9"/>
      <c r="E2116" s="9"/>
    </row>
    <row r="2117" spans="2:5" x14ac:dyDescent="0.35">
      <c r="B2117" s="9"/>
      <c r="C2117" s="76"/>
      <c r="D2117" s="9"/>
      <c r="E2117" s="9"/>
    </row>
    <row r="2118" spans="2:5" x14ac:dyDescent="0.35">
      <c r="B2118" s="9"/>
      <c r="C2118" s="76"/>
      <c r="D2118" s="9"/>
      <c r="E2118" s="9"/>
    </row>
    <row r="2119" spans="2:5" x14ac:dyDescent="0.35">
      <c r="B2119" s="9"/>
      <c r="C2119" s="76"/>
      <c r="D2119" s="9"/>
      <c r="E2119" s="9"/>
    </row>
    <row r="2120" spans="2:5" x14ac:dyDescent="0.35">
      <c r="B2120" s="9"/>
      <c r="C2120" s="76"/>
      <c r="D2120" s="9"/>
      <c r="E2120" s="9"/>
    </row>
    <row r="2121" spans="2:5" x14ac:dyDescent="0.35">
      <c r="B2121" s="9"/>
      <c r="C2121" s="76"/>
      <c r="D2121" s="9"/>
      <c r="E2121" s="9"/>
    </row>
    <row r="2122" spans="2:5" x14ac:dyDescent="0.35">
      <c r="B2122" s="9"/>
      <c r="C2122" s="76"/>
      <c r="D2122" s="9"/>
      <c r="E2122" s="9"/>
    </row>
    <row r="2123" spans="2:5" x14ac:dyDescent="0.35">
      <c r="B2123" s="9"/>
      <c r="C2123" s="76"/>
      <c r="D2123" s="9"/>
      <c r="E2123" s="9"/>
    </row>
    <row r="2124" spans="2:5" x14ac:dyDescent="0.35">
      <c r="B2124" s="9"/>
      <c r="C2124" s="76"/>
      <c r="D2124" s="9"/>
      <c r="E2124" s="9"/>
    </row>
    <row r="2125" spans="2:5" x14ac:dyDescent="0.35">
      <c r="B2125" s="9"/>
      <c r="C2125" s="76"/>
      <c r="D2125" s="9"/>
      <c r="E2125" s="9"/>
    </row>
    <row r="2126" spans="2:5" x14ac:dyDescent="0.35">
      <c r="B2126" s="9"/>
      <c r="C2126" s="76"/>
      <c r="D2126" s="9"/>
      <c r="E2126" s="9"/>
    </row>
    <row r="2127" spans="2:5" x14ac:dyDescent="0.35">
      <c r="B2127" s="9"/>
      <c r="C2127" s="76"/>
      <c r="D2127" s="9"/>
      <c r="E2127" s="9"/>
    </row>
    <row r="2128" spans="2:5" x14ac:dyDescent="0.35">
      <c r="B2128" s="9"/>
      <c r="C2128" s="76"/>
      <c r="D2128" s="9"/>
      <c r="E2128" s="9"/>
    </row>
    <row r="2129" spans="2:5" x14ac:dyDescent="0.35">
      <c r="B2129" s="9"/>
      <c r="C2129" s="76"/>
      <c r="D2129" s="9"/>
      <c r="E2129" s="9"/>
    </row>
    <row r="2130" spans="2:5" x14ac:dyDescent="0.35">
      <c r="B2130" s="9"/>
      <c r="C2130" s="76"/>
      <c r="D2130" s="9"/>
      <c r="E2130" s="9"/>
    </row>
    <row r="2131" spans="2:5" x14ac:dyDescent="0.35">
      <c r="B2131" s="9"/>
      <c r="C2131" s="76"/>
      <c r="D2131" s="9"/>
      <c r="E2131" s="9"/>
    </row>
    <row r="2132" spans="2:5" x14ac:dyDescent="0.35">
      <c r="B2132" s="9"/>
      <c r="C2132" s="76"/>
      <c r="D2132" s="9"/>
      <c r="E2132" s="9"/>
    </row>
    <row r="2133" spans="2:5" x14ac:dyDescent="0.35">
      <c r="B2133" s="9"/>
      <c r="C2133" s="76"/>
      <c r="D2133" s="9"/>
      <c r="E2133" s="9"/>
    </row>
    <row r="2134" spans="2:5" x14ac:dyDescent="0.35">
      <c r="B2134" s="9"/>
      <c r="C2134" s="76"/>
      <c r="D2134" s="9"/>
      <c r="E2134" s="9"/>
    </row>
    <row r="2135" spans="2:5" x14ac:dyDescent="0.35">
      <c r="B2135" s="9"/>
      <c r="C2135" s="76"/>
      <c r="D2135" s="9"/>
      <c r="E2135" s="9"/>
    </row>
    <row r="2136" spans="2:5" x14ac:dyDescent="0.35">
      <c r="B2136" s="9"/>
      <c r="C2136" s="76"/>
      <c r="D2136" s="9"/>
      <c r="E2136" s="9"/>
    </row>
    <row r="2137" spans="2:5" x14ac:dyDescent="0.35">
      <c r="B2137" s="9"/>
      <c r="C2137" s="76"/>
      <c r="D2137" s="9"/>
      <c r="E2137" s="9"/>
    </row>
    <row r="2138" spans="2:5" x14ac:dyDescent="0.35">
      <c r="B2138" s="9"/>
      <c r="C2138" s="76"/>
      <c r="D2138" s="9"/>
      <c r="E2138" s="9"/>
    </row>
    <row r="2139" spans="2:5" x14ac:dyDescent="0.35">
      <c r="B2139" s="9"/>
      <c r="C2139" s="76"/>
      <c r="D2139" s="9"/>
      <c r="E2139" s="9"/>
    </row>
    <row r="2140" spans="2:5" x14ac:dyDescent="0.35">
      <c r="B2140" s="9"/>
      <c r="C2140" s="76"/>
      <c r="D2140" s="9"/>
      <c r="E2140" s="9"/>
    </row>
    <row r="2141" spans="2:5" x14ac:dyDescent="0.35">
      <c r="B2141" s="9"/>
      <c r="C2141" s="76"/>
      <c r="D2141" s="9"/>
      <c r="E2141" s="9"/>
    </row>
    <row r="2142" spans="2:5" x14ac:dyDescent="0.35">
      <c r="B2142" s="9"/>
      <c r="C2142" s="76"/>
      <c r="D2142" s="9"/>
      <c r="E2142" s="9"/>
    </row>
    <row r="2143" spans="2:5" x14ac:dyDescent="0.35">
      <c r="B2143" s="9"/>
      <c r="C2143" s="76"/>
      <c r="D2143" s="9"/>
      <c r="E2143" s="9"/>
    </row>
    <row r="2144" spans="2:5" x14ac:dyDescent="0.35">
      <c r="B2144" s="9"/>
      <c r="C2144" s="76"/>
      <c r="D2144" s="9"/>
      <c r="E2144" s="9"/>
    </row>
    <row r="2145" spans="2:5" x14ac:dyDescent="0.35">
      <c r="B2145" s="9"/>
      <c r="C2145" s="76"/>
      <c r="D2145" s="9"/>
      <c r="E2145" s="9"/>
    </row>
    <row r="2146" spans="2:5" x14ac:dyDescent="0.35">
      <c r="B2146" s="9"/>
      <c r="C2146" s="76"/>
      <c r="D2146" s="9"/>
      <c r="E2146" s="9"/>
    </row>
    <row r="2147" spans="2:5" x14ac:dyDescent="0.35">
      <c r="B2147" s="9"/>
      <c r="C2147" s="76"/>
      <c r="D2147" s="9"/>
      <c r="E2147" s="9"/>
    </row>
    <row r="2148" spans="2:5" x14ac:dyDescent="0.35">
      <c r="B2148" s="9"/>
      <c r="C2148" s="76"/>
      <c r="D2148" s="9"/>
      <c r="E2148" s="9"/>
    </row>
    <row r="2149" spans="2:5" x14ac:dyDescent="0.35">
      <c r="B2149" s="9"/>
      <c r="C2149" s="76"/>
      <c r="D2149" s="9"/>
      <c r="E2149" s="9"/>
    </row>
    <row r="2150" spans="2:5" x14ac:dyDescent="0.35">
      <c r="B2150" s="9"/>
      <c r="C2150" s="76"/>
      <c r="D2150" s="9"/>
      <c r="E2150" s="9"/>
    </row>
    <row r="2151" spans="2:5" x14ac:dyDescent="0.35">
      <c r="B2151" s="9"/>
      <c r="C2151" s="76"/>
      <c r="D2151" s="9"/>
      <c r="E2151" s="9"/>
    </row>
    <row r="2152" spans="2:5" x14ac:dyDescent="0.35">
      <c r="B2152" s="9"/>
      <c r="C2152" s="76"/>
      <c r="D2152" s="9"/>
      <c r="E2152" s="9"/>
    </row>
    <row r="2153" spans="2:5" x14ac:dyDescent="0.35">
      <c r="B2153" s="9"/>
      <c r="C2153" s="76"/>
      <c r="D2153" s="9"/>
      <c r="E2153" s="9"/>
    </row>
    <row r="2154" spans="2:5" x14ac:dyDescent="0.35">
      <c r="B2154" s="9"/>
      <c r="C2154" s="76"/>
      <c r="D2154" s="9"/>
      <c r="E2154" s="9"/>
    </row>
    <row r="2155" spans="2:5" x14ac:dyDescent="0.35">
      <c r="B2155" s="9"/>
      <c r="C2155" s="76"/>
      <c r="D2155" s="9"/>
      <c r="E2155" s="9"/>
    </row>
    <row r="2156" spans="2:5" x14ac:dyDescent="0.35">
      <c r="B2156" s="9"/>
      <c r="C2156" s="76"/>
      <c r="D2156" s="9"/>
      <c r="E2156" s="9"/>
    </row>
    <row r="2157" spans="2:5" x14ac:dyDescent="0.35">
      <c r="B2157" s="9"/>
      <c r="C2157" s="76"/>
      <c r="D2157" s="9"/>
      <c r="E2157" s="9"/>
    </row>
    <row r="2158" spans="2:5" x14ac:dyDescent="0.35">
      <c r="B2158" s="9"/>
      <c r="C2158" s="76"/>
      <c r="D2158" s="9"/>
      <c r="E2158" s="9"/>
    </row>
    <row r="2159" spans="2:5" x14ac:dyDescent="0.35">
      <c r="B2159" s="9"/>
      <c r="C2159" s="76"/>
      <c r="D2159" s="9"/>
      <c r="E2159" s="9"/>
    </row>
    <row r="2160" spans="2:5" x14ac:dyDescent="0.35">
      <c r="B2160" s="9"/>
      <c r="C2160" s="76"/>
      <c r="D2160" s="9"/>
      <c r="E2160" s="9"/>
    </row>
    <row r="2161" spans="2:5" x14ac:dyDescent="0.35">
      <c r="B2161" s="9"/>
      <c r="C2161" s="76"/>
      <c r="D2161" s="9"/>
      <c r="E2161" s="9"/>
    </row>
    <row r="2162" spans="2:5" x14ac:dyDescent="0.35">
      <c r="B2162" s="9"/>
      <c r="C2162" s="76"/>
      <c r="D2162" s="9"/>
      <c r="E2162" s="9"/>
    </row>
    <row r="2163" spans="2:5" x14ac:dyDescent="0.35">
      <c r="B2163" s="9"/>
      <c r="C2163" s="76"/>
      <c r="D2163" s="9"/>
      <c r="E2163" s="9"/>
    </row>
    <row r="2164" spans="2:5" x14ac:dyDescent="0.35">
      <c r="B2164" s="9"/>
      <c r="C2164" s="76"/>
      <c r="D2164" s="9"/>
      <c r="E2164" s="9"/>
    </row>
    <row r="2165" spans="2:5" x14ac:dyDescent="0.35">
      <c r="B2165" s="9"/>
      <c r="C2165" s="76"/>
      <c r="D2165" s="9"/>
      <c r="E2165" s="9"/>
    </row>
    <row r="2166" spans="2:5" x14ac:dyDescent="0.35">
      <c r="B2166" s="9"/>
      <c r="C2166" s="76"/>
      <c r="D2166" s="9"/>
      <c r="E2166" s="9"/>
    </row>
    <row r="2167" spans="2:5" x14ac:dyDescent="0.35">
      <c r="B2167" s="9"/>
      <c r="C2167" s="76"/>
      <c r="D2167" s="9"/>
      <c r="E2167" s="9"/>
    </row>
    <row r="2168" spans="2:5" x14ac:dyDescent="0.35">
      <c r="B2168" s="9"/>
      <c r="C2168" s="76"/>
      <c r="D2168" s="9"/>
      <c r="E2168" s="9"/>
    </row>
    <row r="2169" spans="2:5" x14ac:dyDescent="0.35">
      <c r="B2169" s="9"/>
      <c r="C2169" s="76"/>
      <c r="D2169" s="9"/>
      <c r="E2169" s="9"/>
    </row>
    <row r="2170" spans="2:5" x14ac:dyDescent="0.35">
      <c r="B2170" s="9"/>
      <c r="C2170" s="76"/>
      <c r="D2170" s="9"/>
      <c r="E2170" s="9"/>
    </row>
    <row r="2171" spans="2:5" x14ac:dyDescent="0.35">
      <c r="B2171" s="9"/>
      <c r="C2171" s="76"/>
      <c r="D2171" s="9"/>
      <c r="E2171" s="9"/>
    </row>
    <row r="2172" spans="2:5" x14ac:dyDescent="0.35">
      <c r="B2172" s="9"/>
      <c r="C2172" s="76"/>
      <c r="D2172" s="9"/>
      <c r="E2172" s="9"/>
    </row>
    <row r="2173" spans="2:5" x14ac:dyDescent="0.35">
      <c r="B2173" s="9"/>
      <c r="C2173" s="76"/>
      <c r="D2173" s="9"/>
      <c r="E2173" s="9"/>
    </row>
    <row r="2174" spans="2:5" x14ac:dyDescent="0.35">
      <c r="B2174" s="9"/>
      <c r="C2174" s="76"/>
      <c r="D2174" s="9"/>
      <c r="E2174" s="9"/>
    </row>
    <row r="2175" spans="2:5" x14ac:dyDescent="0.35">
      <c r="B2175" s="9"/>
      <c r="C2175" s="76"/>
      <c r="D2175" s="9"/>
      <c r="E2175" s="9"/>
    </row>
    <row r="2176" spans="2:5" x14ac:dyDescent="0.35">
      <c r="B2176" s="9"/>
      <c r="C2176" s="76"/>
      <c r="D2176" s="9"/>
      <c r="E2176" s="9"/>
    </row>
    <row r="2177" spans="2:5" x14ac:dyDescent="0.35">
      <c r="B2177" s="9"/>
      <c r="C2177" s="76"/>
      <c r="D2177" s="9"/>
      <c r="E2177" s="9"/>
    </row>
    <row r="2178" spans="2:5" x14ac:dyDescent="0.35">
      <c r="B2178" s="9"/>
      <c r="C2178" s="76"/>
      <c r="D2178" s="9"/>
      <c r="E2178" s="9"/>
    </row>
    <row r="2179" spans="2:5" x14ac:dyDescent="0.35">
      <c r="B2179" s="9"/>
      <c r="C2179" s="76"/>
      <c r="D2179" s="9"/>
      <c r="E2179" s="9"/>
    </row>
    <row r="2180" spans="2:5" x14ac:dyDescent="0.35">
      <c r="B2180" s="9"/>
      <c r="C2180" s="76"/>
      <c r="D2180" s="9"/>
      <c r="E2180" s="9"/>
    </row>
    <row r="2181" spans="2:5" x14ac:dyDescent="0.35">
      <c r="B2181" s="9"/>
      <c r="C2181" s="76"/>
      <c r="D2181" s="9"/>
      <c r="E2181" s="9"/>
    </row>
    <row r="2182" spans="2:5" x14ac:dyDescent="0.35">
      <c r="B2182" s="9"/>
      <c r="C2182" s="76"/>
      <c r="D2182" s="9"/>
      <c r="E2182" s="9"/>
    </row>
    <row r="2183" spans="2:5" x14ac:dyDescent="0.35">
      <c r="B2183" s="9"/>
      <c r="C2183" s="76"/>
      <c r="D2183" s="9"/>
      <c r="E2183" s="9"/>
    </row>
    <row r="2184" spans="2:5" x14ac:dyDescent="0.35">
      <c r="B2184" s="9"/>
      <c r="C2184" s="76"/>
      <c r="D2184" s="9"/>
      <c r="E2184" s="9"/>
    </row>
    <row r="2185" spans="2:5" x14ac:dyDescent="0.35">
      <c r="B2185" s="9"/>
      <c r="C2185" s="76"/>
      <c r="D2185" s="9"/>
      <c r="E2185" s="9"/>
    </row>
    <row r="2186" spans="2:5" x14ac:dyDescent="0.35">
      <c r="B2186" s="9"/>
      <c r="C2186" s="76"/>
      <c r="D2186" s="9"/>
      <c r="E2186" s="9"/>
    </row>
    <row r="2187" spans="2:5" x14ac:dyDescent="0.35">
      <c r="B2187" s="9"/>
      <c r="C2187" s="76"/>
      <c r="D2187" s="9"/>
      <c r="E2187" s="9"/>
    </row>
    <row r="2188" spans="2:5" x14ac:dyDescent="0.35">
      <c r="B2188" s="9"/>
      <c r="C2188" s="76"/>
      <c r="D2188" s="9"/>
      <c r="E2188" s="9"/>
    </row>
    <row r="2189" spans="2:5" x14ac:dyDescent="0.35">
      <c r="B2189" s="9"/>
      <c r="C2189" s="76"/>
      <c r="D2189" s="9"/>
      <c r="E2189" s="9"/>
    </row>
    <row r="2190" spans="2:5" x14ac:dyDescent="0.35">
      <c r="B2190" s="9"/>
      <c r="C2190" s="76"/>
      <c r="D2190" s="9"/>
      <c r="E2190" s="9"/>
    </row>
    <row r="2191" spans="2:5" x14ac:dyDescent="0.35">
      <c r="B2191" s="9"/>
      <c r="C2191" s="76"/>
      <c r="D2191" s="9"/>
      <c r="E2191" s="9"/>
    </row>
    <row r="2192" spans="2:5" x14ac:dyDescent="0.35">
      <c r="B2192" s="9"/>
      <c r="C2192" s="76"/>
      <c r="D2192" s="9"/>
      <c r="E2192" s="9"/>
    </row>
    <row r="2193" spans="2:5" x14ac:dyDescent="0.35">
      <c r="B2193" s="9"/>
      <c r="C2193" s="76"/>
      <c r="D2193" s="9"/>
      <c r="E2193" s="9"/>
    </row>
    <row r="2194" spans="2:5" x14ac:dyDescent="0.35">
      <c r="B2194" s="9"/>
      <c r="C2194" s="76"/>
      <c r="D2194" s="9"/>
      <c r="E2194" s="9"/>
    </row>
    <row r="2195" spans="2:5" x14ac:dyDescent="0.35">
      <c r="B2195" s="9"/>
      <c r="C2195" s="76"/>
      <c r="D2195" s="9"/>
      <c r="E2195" s="9"/>
    </row>
    <row r="2196" spans="2:5" x14ac:dyDescent="0.35">
      <c r="B2196" s="9"/>
      <c r="C2196" s="76"/>
      <c r="D2196" s="9"/>
      <c r="E2196" s="9"/>
    </row>
    <row r="2197" spans="2:5" x14ac:dyDescent="0.35">
      <c r="B2197" s="9"/>
      <c r="C2197" s="76"/>
      <c r="D2197" s="9"/>
      <c r="E2197" s="9"/>
    </row>
    <row r="2198" spans="2:5" x14ac:dyDescent="0.35">
      <c r="B2198" s="9"/>
      <c r="C2198" s="76"/>
      <c r="D2198" s="9"/>
      <c r="E2198" s="9"/>
    </row>
    <row r="2199" spans="2:5" x14ac:dyDescent="0.35">
      <c r="B2199" s="9"/>
      <c r="C2199" s="76"/>
      <c r="D2199" s="9"/>
      <c r="E2199" s="9"/>
    </row>
    <row r="2200" spans="2:5" x14ac:dyDescent="0.35">
      <c r="B2200" s="9"/>
      <c r="C2200" s="76"/>
      <c r="D2200" s="9"/>
      <c r="E2200" s="9"/>
    </row>
    <row r="2201" spans="2:5" x14ac:dyDescent="0.35">
      <c r="B2201" s="9"/>
      <c r="C2201" s="76"/>
      <c r="D2201" s="9"/>
      <c r="E2201" s="9"/>
    </row>
    <row r="2202" spans="2:5" x14ac:dyDescent="0.35">
      <c r="B2202" s="9"/>
      <c r="C2202" s="76"/>
      <c r="D2202" s="9"/>
      <c r="E2202" s="9"/>
    </row>
    <row r="2203" spans="2:5" x14ac:dyDescent="0.35">
      <c r="B2203" s="9"/>
      <c r="C2203" s="76"/>
      <c r="D2203" s="9"/>
      <c r="E2203" s="9"/>
    </row>
    <row r="2204" spans="2:5" x14ac:dyDescent="0.35">
      <c r="B2204" s="9"/>
      <c r="C2204" s="76"/>
      <c r="D2204" s="9"/>
      <c r="E2204" s="9"/>
    </row>
    <row r="2205" spans="2:5" x14ac:dyDescent="0.35">
      <c r="B2205" s="9"/>
      <c r="C2205" s="76"/>
      <c r="D2205" s="9"/>
      <c r="E2205" s="9"/>
    </row>
    <row r="2206" spans="2:5" x14ac:dyDescent="0.35">
      <c r="B2206" s="9"/>
      <c r="C2206" s="76"/>
      <c r="D2206" s="9"/>
      <c r="E2206" s="9"/>
    </row>
    <row r="2207" spans="2:5" x14ac:dyDescent="0.35">
      <c r="B2207" s="9"/>
      <c r="C2207" s="76"/>
      <c r="D2207" s="9"/>
      <c r="E2207" s="9"/>
    </row>
    <row r="2208" spans="2:5" x14ac:dyDescent="0.35">
      <c r="B2208" s="9"/>
      <c r="C2208" s="76"/>
      <c r="D2208" s="9"/>
      <c r="E2208" s="9"/>
    </row>
    <row r="2209" spans="2:5" x14ac:dyDescent="0.35">
      <c r="B2209" s="9"/>
      <c r="C2209" s="76"/>
      <c r="D2209" s="9"/>
      <c r="E2209" s="9"/>
    </row>
    <row r="2210" spans="2:5" x14ac:dyDescent="0.35">
      <c r="B2210" s="9"/>
      <c r="C2210" s="76"/>
      <c r="D2210" s="9"/>
      <c r="E2210" s="9"/>
    </row>
    <row r="2211" spans="2:5" x14ac:dyDescent="0.35">
      <c r="B2211" s="9"/>
      <c r="C2211" s="76"/>
      <c r="D2211" s="9"/>
      <c r="E2211" s="9"/>
    </row>
    <row r="2212" spans="2:5" x14ac:dyDescent="0.35">
      <c r="B2212" s="9"/>
      <c r="C2212" s="76"/>
      <c r="D2212" s="9"/>
      <c r="E2212" s="9"/>
    </row>
    <row r="2213" spans="2:5" x14ac:dyDescent="0.35">
      <c r="B2213" s="9"/>
      <c r="C2213" s="76"/>
      <c r="D2213" s="9"/>
      <c r="E2213" s="9"/>
    </row>
    <row r="2214" spans="2:5" x14ac:dyDescent="0.35">
      <c r="B2214" s="9"/>
      <c r="C2214" s="76"/>
      <c r="D2214" s="9"/>
      <c r="E2214" s="9"/>
    </row>
    <row r="2215" spans="2:5" x14ac:dyDescent="0.35">
      <c r="B2215" s="9"/>
      <c r="C2215" s="76"/>
      <c r="D2215" s="9"/>
      <c r="E2215" s="9"/>
    </row>
    <row r="2216" spans="2:5" x14ac:dyDescent="0.35">
      <c r="B2216" s="9"/>
      <c r="C2216" s="76"/>
      <c r="D2216" s="9"/>
      <c r="E2216" s="9"/>
    </row>
    <row r="2217" spans="2:5" x14ac:dyDescent="0.35">
      <c r="B2217" s="9"/>
      <c r="C2217" s="76"/>
      <c r="D2217" s="9"/>
      <c r="E2217" s="9"/>
    </row>
    <row r="2218" spans="2:5" x14ac:dyDescent="0.35">
      <c r="B2218" s="9"/>
      <c r="C2218" s="76"/>
      <c r="D2218" s="9"/>
      <c r="E2218" s="9"/>
    </row>
    <row r="2219" spans="2:5" x14ac:dyDescent="0.35">
      <c r="B2219" s="9"/>
      <c r="C2219" s="76"/>
      <c r="D2219" s="9"/>
      <c r="E2219" s="9"/>
    </row>
    <row r="2220" spans="2:5" x14ac:dyDescent="0.35">
      <c r="B2220" s="9"/>
      <c r="C2220" s="76"/>
      <c r="D2220" s="9"/>
      <c r="E2220" s="9"/>
    </row>
    <row r="2221" spans="2:5" x14ac:dyDescent="0.35">
      <c r="B2221" s="9"/>
      <c r="C2221" s="76"/>
      <c r="D2221" s="9"/>
      <c r="E2221" s="9"/>
    </row>
    <row r="2222" spans="2:5" x14ac:dyDescent="0.35">
      <c r="B2222" s="9"/>
      <c r="C2222" s="76"/>
      <c r="D2222" s="9"/>
      <c r="E2222" s="9"/>
    </row>
    <row r="2223" spans="2:5" x14ac:dyDescent="0.35">
      <c r="B2223" s="9"/>
      <c r="C2223" s="76"/>
      <c r="D2223" s="9"/>
      <c r="E2223" s="9"/>
    </row>
    <row r="2224" spans="2:5" x14ac:dyDescent="0.35">
      <c r="B2224" s="9"/>
      <c r="C2224" s="76"/>
      <c r="D2224" s="9"/>
      <c r="E2224" s="9"/>
    </row>
    <row r="2225" spans="2:5" x14ac:dyDescent="0.35">
      <c r="B2225" s="9"/>
      <c r="C2225" s="76"/>
      <c r="D2225" s="9"/>
      <c r="E2225" s="9"/>
    </row>
    <row r="2226" spans="2:5" x14ac:dyDescent="0.35">
      <c r="B2226" s="9"/>
      <c r="C2226" s="76"/>
      <c r="D2226" s="9"/>
      <c r="E2226" s="9"/>
    </row>
    <row r="2227" spans="2:5" x14ac:dyDescent="0.35">
      <c r="B2227" s="9"/>
      <c r="C2227" s="76"/>
      <c r="D2227" s="9"/>
      <c r="E2227" s="9"/>
    </row>
    <row r="2228" spans="2:5" x14ac:dyDescent="0.35">
      <c r="B2228" s="9"/>
      <c r="C2228" s="76"/>
      <c r="D2228" s="9"/>
      <c r="E2228" s="9"/>
    </row>
    <row r="2229" spans="2:5" x14ac:dyDescent="0.35">
      <c r="B2229" s="9"/>
      <c r="C2229" s="76"/>
      <c r="D2229" s="9"/>
      <c r="E2229" s="9"/>
    </row>
    <row r="2230" spans="2:5" x14ac:dyDescent="0.35">
      <c r="B2230" s="9"/>
      <c r="C2230" s="76"/>
      <c r="D2230" s="9"/>
      <c r="E2230" s="9"/>
    </row>
    <row r="2231" spans="2:5" x14ac:dyDescent="0.35">
      <c r="B2231" s="9"/>
      <c r="C2231" s="76"/>
      <c r="D2231" s="9"/>
      <c r="E2231" s="9"/>
    </row>
    <row r="2232" spans="2:5" x14ac:dyDescent="0.35">
      <c r="B2232" s="9"/>
      <c r="C2232" s="76"/>
      <c r="D2232" s="9"/>
      <c r="E2232" s="9"/>
    </row>
    <row r="2233" spans="2:5" x14ac:dyDescent="0.35">
      <c r="B2233" s="9"/>
      <c r="C2233" s="76"/>
      <c r="D2233" s="9"/>
      <c r="E2233" s="9"/>
    </row>
    <row r="2234" spans="2:5" x14ac:dyDescent="0.35">
      <c r="B2234" s="9"/>
      <c r="C2234" s="76"/>
      <c r="D2234" s="9"/>
      <c r="E2234" s="9"/>
    </row>
    <row r="2235" spans="2:5" x14ac:dyDescent="0.35">
      <c r="B2235" s="9"/>
      <c r="C2235" s="76"/>
      <c r="D2235" s="9"/>
      <c r="E2235" s="9"/>
    </row>
    <row r="2236" spans="2:5" x14ac:dyDescent="0.35">
      <c r="B2236" s="9"/>
      <c r="C2236" s="76"/>
      <c r="D2236" s="9"/>
      <c r="E2236" s="9"/>
    </row>
    <row r="2237" spans="2:5" x14ac:dyDescent="0.35">
      <c r="B2237" s="9"/>
      <c r="C2237" s="76"/>
      <c r="D2237" s="9"/>
      <c r="E2237" s="9"/>
    </row>
    <row r="2238" spans="2:5" x14ac:dyDescent="0.35">
      <c r="B2238" s="9"/>
      <c r="C2238" s="76"/>
      <c r="D2238" s="9"/>
      <c r="E2238" s="9"/>
    </row>
    <row r="2239" spans="2:5" x14ac:dyDescent="0.35">
      <c r="B2239" s="9"/>
      <c r="C2239" s="76"/>
      <c r="D2239" s="9"/>
      <c r="E2239" s="9"/>
    </row>
    <row r="2240" spans="2:5" x14ac:dyDescent="0.35">
      <c r="B2240" s="9"/>
      <c r="C2240" s="76"/>
      <c r="D2240" s="9"/>
      <c r="E2240" s="9"/>
    </row>
    <row r="2241" spans="2:5" x14ac:dyDescent="0.35">
      <c r="B2241" s="9"/>
      <c r="C2241" s="76"/>
      <c r="D2241" s="9"/>
      <c r="E2241" s="9"/>
    </row>
    <row r="2242" spans="2:5" x14ac:dyDescent="0.35">
      <c r="B2242" s="9"/>
      <c r="C2242" s="76"/>
      <c r="D2242" s="9"/>
      <c r="E2242" s="9"/>
    </row>
    <row r="2243" spans="2:5" x14ac:dyDescent="0.35">
      <c r="B2243" s="9"/>
      <c r="C2243" s="76"/>
      <c r="D2243" s="9"/>
      <c r="E2243" s="9"/>
    </row>
    <row r="2244" spans="2:5" x14ac:dyDescent="0.35">
      <c r="B2244" s="9"/>
      <c r="C2244" s="76"/>
      <c r="D2244" s="9"/>
      <c r="E2244" s="9"/>
    </row>
    <row r="2245" spans="2:5" x14ac:dyDescent="0.35">
      <c r="B2245" s="9"/>
      <c r="C2245" s="76"/>
      <c r="D2245" s="9"/>
      <c r="E2245" s="9"/>
    </row>
    <row r="2246" spans="2:5" x14ac:dyDescent="0.35">
      <c r="B2246" s="9"/>
      <c r="C2246" s="76"/>
      <c r="D2246" s="9"/>
      <c r="E2246" s="9"/>
    </row>
    <row r="2247" spans="2:5" x14ac:dyDescent="0.35">
      <c r="B2247" s="9"/>
      <c r="C2247" s="76"/>
      <c r="D2247" s="9"/>
      <c r="E2247" s="9"/>
    </row>
    <row r="2248" spans="2:5" x14ac:dyDescent="0.35">
      <c r="B2248" s="9"/>
      <c r="C2248" s="76"/>
      <c r="D2248" s="9"/>
      <c r="E2248" s="9"/>
    </row>
    <row r="2249" spans="2:5" x14ac:dyDescent="0.35">
      <c r="B2249" s="9"/>
      <c r="C2249" s="76"/>
      <c r="D2249" s="9"/>
      <c r="E2249" s="9"/>
    </row>
    <row r="2250" spans="2:5" x14ac:dyDescent="0.35">
      <c r="B2250" s="9"/>
      <c r="C2250" s="76"/>
      <c r="D2250" s="9"/>
      <c r="E2250" s="9"/>
    </row>
    <row r="2251" spans="2:5" x14ac:dyDescent="0.35">
      <c r="B2251" s="9"/>
      <c r="C2251" s="76"/>
      <c r="D2251" s="9"/>
      <c r="E2251" s="9"/>
    </row>
    <row r="2252" spans="2:5" x14ac:dyDescent="0.35">
      <c r="B2252" s="9"/>
      <c r="C2252" s="76"/>
      <c r="D2252" s="9"/>
      <c r="E2252" s="9"/>
    </row>
    <row r="2253" spans="2:5" x14ac:dyDescent="0.35">
      <c r="B2253" s="9"/>
      <c r="C2253" s="76"/>
      <c r="D2253" s="9"/>
      <c r="E2253" s="9"/>
    </row>
    <row r="2254" spans="2:5" x14ac:dyDescent="0.35">
      <c r="B2254" s="9"/>
      <c r="C2254" s="76"/>
      <c r="D2254" s="9"/>
      <c r="E2254" s="9"/>
    </row>
    <row r="2255" spans="2:5" x14ac:dyDescent="0.35">
      <c r="B2255" s="9"/>
      <c r="C2255" s="76"/>
      <c r="D2255" s="9"/>
      <c r="E2255" s="9"/>
    </row>
    <row r="2256" spans="2:5" x14ac:dyDescent="0.35">
      <c r="B2256" s="9"/>
      <c r="C2256" s="76"/>
      <c r="D2256" s="9"/>
      <c r="E2256" s="9"/>
    </row>
    <row r="2257" spans="2:5" x14ac:dyDescent="0.35">
      <c r="B2257" s="9"/>
      <c r="C2257" s="76"/>
      <c r="D2257" s="9"/>
      <c r="E2257" s="9"/>
    </row>
    <row r="2258" spans="2:5" x14ac:dyDescent="0.35">
      <c r="B2258" s="9"/>
      <c r="C2258" s="76"/>
      <c r="D2258" s="9"/>
      <c r="E2258" s="9"/>
    </row>
    <row r="2259" spans="2:5" x14ac:dyDescent="0.35">
      <c r="B2259" s="9"/>
      <c r="C2259" s="76"/>
      <c r="D2259" s="9"/>
      <c r="E2259" s="9"/>
    </row>
    <row r="2260" spans="2:5" x14ac:dyDescent="0.35">
      <c r="B2260" s="9"/>
      <c r="C2260" s="76"/>
      <c r="D2260" s="9"/>
      <c r="E2260" s="9"/>
    </row>
    <row r="2261" spans="2:5" x14ac:dyDescent="0.35">
      <c r="B2261" s="9"/>
      <c r="C2261" s="76"/>
      <c r="D2261" s="9"/>
      <c r="E2261" s="9"/>
    </row>
    <row r="2262" spans="2:5" x14ac:dyDescent="0.35">
      <c r="B2262" s="9"/>
      <c r="C2262" s="76"/>
      <c r="D2262" s="9"/>
      <c r="E2262" s="9"/>
    </row>
    <row r="2263" spans="2:5" x14ac:dyDescent="0.35">
      <c r="B2263" s="9"/>
      <c r="C2263" s="76"/>
      <c r="D2263" s="9"/>
      <c r="E2263" s="9"/>
    </row>
    <row r="2264" spans="2:5" x14ac:dyDescent="0.35">
      <c r="B2264" s="9"/>
      <c r="C2264" s="76"/>
      <c r="D2264" s="9"/>
      <c r="E2264" s="9"/>
    </row>
    <row r="2265" spans="2:5" x14ac:dyDescent="0.35">
      <c r="B2265" s="9"/>
      <c r="C2265" s="76"/>
      <c r="D2265" s="9"/>
      <c r="E2265" s="9"/>
    </row>
    <row r="2266" spans="2:5" x14ac:dyDescent="0.35">
      <c r="B2266" s="9"/>
      <c r="C2266" s="76"/>
      <c r="D2266" s="9"/>
      <c r="E2266" s="9"/>
    </row>
    <row r="2267" spans="2:5" x14ac:dyDescent="0.35">
      <c r="B2267" s="9"/>
      <c r="C2267" s="76"/>
      <c r="D2267" s="9"/>
      <c r="E2267" s="9"/>
    </row>
    <row r="2268" spans="2:5" x14ac:dyDescent="0.35">
      <c r="B2268" s="9"/>
      <c r="C2268" s="76"/>
      <c r="D2268" s="9"/>
      <c r="E2268" s="9"/>
    </row>
    <row r="2269" spans="2:5" x14ac:dyDescent="0.35">
      <c r="B2269" s="9"/>
      <c r="C2269" s="76"/>
      <c r="D2269" s="9"/>
      <c r="E2269" s="9"/>
    </row>
    <row r="2270" spans="2:5" x14ac:dyDescent="0.35">
      <c r="B2270" s="9"/>
      <c r="C2270" s="76"/>
      <c r="D2270" s="9"/>
      <c r="E2270" s="9"/>
    </row>
    <row r="2271" spans="2:5" x14ac:dyDescent="0.35">
      <c r="B2271" s="9"/>
      <c r="C2271" s="76"/>
      <c r="D2271" s="9"/>
      <c r="E2271" s="9"/>
    </row>
    <row r="2272" spans="2:5" x14ac:dyDescent="0.35">
      <c r="B2272" s="9"/>
      <c r="C2272" s="76"/>
      <c r="D2272" s="9"/>
      <c r="E2272" s="9"/>
    </row>
    <row r="2273" spans="2:5" x14ac:dyDescent="0.35">
      <c r="B2273" s="9"/>
      <c r="C2273" s="76"/>
      <c r="D2273" s="9"/>
      <c r="E2273" s="9"/>
    </row>
    <row r="2274" spans="2:5" x14ac:dyDescent="0.35">
      <c r="B2274" s="9"/>
      <c r="C2274" s="76"/>
      <c r="D2274" s="9"/>
      <c r="E2274" s="9"/>
    </row>
    <row r="2275" spans="2:5" x14ac:dyDescent="0.35">
      <c r="B2275" s="9"/>
      <c r="C2275" s="76"/>
      <c r="D2275" s="9"/>
      <c r="E2275" s="9"/>
    </row>
    <row r="2276" spans="2:5" x14ac:dyDescent="0.35">
      <c r="B2276" s="9"/>
      <c r="C2276" s="76"/>
      <c r="D2276" s="9"/>
      <c r="E2276" s="9"/>
    </row>
    <row r="2277" spans="2:5" x14ac:dyDescent="0.35">
      <c r="B2277" s="9"/>
      <c r="C2277" s="76"/>
      <c r="D2277" s="9"/>
      <c r="E2277" s="9"/>
    </row>
    <row r="2278" spans="2:5" x14ac:dyDescent="0.35">
      <c r="B2278" s="9"/>
      <c r="C2278" s="76"/>
      <c r="D2278" s="9"/>
      <c r="E2278" s="9"/>
    </row>
    <row r="2279" spans="2:5" x14ac:dyDescent="0.35">
      <c r="B2279" s="9"/>
      <c r="C2279" s="76"/>
      <c r="D2279" s="9"/>
      <c r="E2279" s="9"/>
    </row>
    <row r="2280" spans="2:5" x14ac:dyDescent="0.35">
      <c r="B2280" s="9"/>
      <c r="C2280" s="76"/>
      <c r="D2280" s="9"/>
      <c r="E2280" s="9"/>
    </row>
    <row r="2281" spans="2:5" x14ac:dyDescent="0.35">
      <c r="B2281" s="9"/>
      <c r="C2281" s="76"/>
      <c r="D2281" s="9"/>
      <c r="E2281" s="9"/>
    </row>
    <row r="2282" spans="2:5" x14ac:dyDescent="0.35">
      <c r="B2282" s="9"/>
      <c r="C2282" s="76"/>
      <c r="D2282" s="9"/>
      <c r="E2282" s="9"/>
    </row>
    <row r="2283" spans="2:5" x14ac:dyDescent="0.35">
      <c r="B2283" s="9"/>
      <c r="C2283" s="76"/>
      <c r="D2283" s="9"/>
      <c r="E2283" s="9"/>
    </row>
    <row r="2284" spans="2:5" x14ac:dyDescent="0.35">
      <c r="B2284" s="9"/>
      <c r="C2284" s="76"/>
      <c r="D2284" s="9"/>
      <c r="E2284" s="9"/>
    </row>
    <row r="2285" spans="2:5" x14ac:dyDescent="0.35">
      <c r="B2285" s="9"/>
      <c r="C2285" s="76"/>
      <c r="D2285" s="9"/>
      <c r="E2285" s="9"/>
    </row>
    <row r="2286" spans="2:5" x14ac:dyDescent="0.35">
      <c r="B2286" s="9"/>
      <c r="C2286" s="76"/>
      <c r="D2286" s="9"/>
      <c r="E2286" s="9"/>
    </row>
    <row r="2287" spans="2:5" x14ac:dyDescent="0.35">
      <c r="B2287" s="9"/>
      <c r="C2287" s="76"/>
      <c r="D2287" s="9"/>
      <c r="E2287" s="9"/>
    </row>
    <row r="2288" spans="2:5" x14ac:dyDescent="0.35">
      <c r="B2288" s="9"/>
      <c r="C2288" s="76"/>
      <c r="D2288" s="9"/>
      <c r="E2288" s="9"/>
    </row>
    <row r="2289" spans="2:5" x14ac:dyDescent="0.35">
      <c r="B2289" s="9"/>
      <c r="C2289" s="76"/>
      <c r="D2289" s="9"/>
      <c r="E2289" s="9"/>
    </row>
    <row r="2290" spans="2:5" x14ac:dyDescent="0.35">
      <c r="B2290" s="9"/>
      <c r="C2290" s="76"/>
      <c r="D2290" s="9"/>
      <c r="E2290" s="9"/>
    </row>
    <row r="2291" spans="2:5" x14ac:dyDescent="0.35">
      <c r="B2291" s="9"/>
      <c r="C2291" s="76"/>
      <c r="D2291" s="9"/>
      <c r="E2291" s="9"/>
    </row>
    <row r="2292" spans="2:5" x14ac:dyDescent="0.35">
      <c r="B2292" s="9"/>
      <c r="C2292" s="76"/>
      <c r="D2292" s="9"/>
      <c r="E2292" s="9"/>
    </row>
    <row r="2293" spans="2:5" x14ac:dyDescent="0.35">
      <c r="B2293" s="9"/>
      <c r="C2293" s="76"/>
      <c r="D2293" s="9"/>
      <c r="E2293" s="9"/>
    </row>
    <row r="2294" spans="2:5" x14ac:dyDescent="0.35">
      <c r="B2294" s="9"/>
      <c r="C2294" s="76"/>
      <c r="D2294" s="9"/>
      <c r="E2294" s="9"/>
    </row>
    <row r="2295" spans="2:5" x14ac:dyDescent="0.35">
      <c r="B2295" s="9"/>
      <c r="C2295" s="76"/>
      <c r="D2295" s="9"/>
      <c r="E2295" s="9"/>
    </row>
    <row r="2296" spans="2:5" x14ac:dyDescent="0.35">
      <c r="B2296" s="9"/>
      <c r="C2296" s="76"/>
      <c r="D2296" s="9"/>
      <c r="E2296" s="9"/>
    </row>
    <row r="2297" spans="2:5" x14ac:dyDescent="0.35">
      <c r="B2297" s="9"/>
      <c r="C2297" s="76"/>
      <c r="D2297" s="9"/>
      <c r="E2297" s="9"/>
    </row>
    <row r="2298" spans="2:5" x14ac:dyDescent="0.35">
      <c r="B2298" s="9"/>
      <c r="C2298" s="76"/>
      <c r="D2298" s="9"/>
      <c r="E2298" s="9"/>
    </row>
    <row r="2299" spans="2:5" x14ac:dyDescent="0.35">
      <c r="B2299" s="9"/>
      <c r="C2299" s="76"/>
      <c r="D2299" s="9"/>
      <c r="E2299" s="9"/>
    </row>
    <row r="2300" spans="2:5" x14ac:dyDescent="0.35">
      <c r="B2300" s="9"/>
      <c r="C2300" s="76"/>
      <c r="D2300" s="9"/>
      <c r="E2300" s="9"/>
    </row>
    <row r="2301" spans="2:5" x14ac:dyDescent="0.35">
      <c r="B2301" s="9"/>
      <c r="C2301" s="76"/>
      <c r="D2301" s="9"/>
      <c r="E2301" s="9"/>
    </row>
    <row r="2302" spans="2:5" x14ac:dyDescent="0.35">
      <c r="B2302" s="9"/>
      <c r="C2302" s="76"/>
      <c r="D2302" s="9"/>
      <c r="E2302" s="9"/>
    </row>
    <row r="2303" spans="2:5" x14ac:dyDescent="0.35">
      <c r="B2303" s="9"/>
      <c r="C2303" s="76"/>
      <c r="D2303" s="9"/>
      <c r="E2303" s="9"/>
    </row>
    <row r="2304" spans="2:5" x14ac:dyDescent="0.35">
      <c r="B2304" s="9"/>
      <c r="C2304" s="76"/>
      <c r="D2304" s="9"/>
      <c r="E2304" s="9"/>
    </row>
    <row r="2305" spans="2:5" x14ac:dyDescent="0.35">
      <c r="B2305" s="9"/>
      <c r="C2305" s="76"/>
      <c r="D2305" s="9"/>
      <c r="E2305" s="9"/>
    </row>
    <row r="2306" spans="2:5" x14ac:dyDescent="0.35">
      <c r="B2306" s="9"/>
      <c r="C2306" s="76"/>
      <c r="D2306" s="9"/>
      <c r="E2306" s="9"/>
    </row>
    <row r="2307" spans="2:5" x14ac:dyDescent="0.35">
      <c r="B2307" s="9"/>
      <c r="C2307" s="76"/>
      <c r="D2307" s="9"/>
      <c r="E2307" s="9"/>
    </row>
    <row r="2308" spans="2:5" x14ac:dyDescent="0.35">
      <c r="B2308" s="9"/>
      <c r="C2308" s="76"/>
      <c r="D2308" s="9"/>
      <c r="E2308" s="9"/>
    </row>
    <row r="2309" spans="2:5" x14ac:dyDescent="0.35">
      <c r="B2309" s="9"/>
      <c r="C2309" s="76"/>
      <c r="D2309" s="9"/>
      <c r="E2309" s="9"/>
    </row>
    <row r="2310" spans="2:5" x14ac:dyDescent="0.35">
      <c r="B2310" s="9"/>
      <c r="C2310" s="76"/>
      <c r="D2310" s="9"/>
      <c r="E2310" s="9"/>
    </row>
    <row r="2311" spans="2:5" x14ac:dyDescent="0.35">
      <c r="B2311" s="9"/>
      <c r="C2311" s="76"/>
      <c r="D2311" s="9"/>
      <c r="E2311" s="9"/>
    </row>
    <row r="2312" spans="2:5" x14ac:dyDescent="0.35">
      <c r="B2312" s="9"/>
      <c r="C2312" s="76"/>
      <c r="D2312" s="9"/>
      <c r="E2312" s="9"/>
    </row>
    <row r="2313" spans="2:5" x14ac:dyDescent="0.35">
      <c r="B2313" s="9"/>
      <c r="C2313" s="76"/>
      <c r="D2313" s="9"/>
      <c r="E2313" s="9"/>
    </row>
    <row r="2314" spans="2:5" x14ac:dyDescent="0.35">
      <c r="B2314" s="9"/>
      <c r="C2314" s="76"/>
      <c r="D2314" s="9"/>
      <c r="E2314" s="9"/>
    </row>
    <row r="2315" spans="2:5" x14ac:dyDescent="0.35">
      <c r="B2315" s="9"/>
      <c r="C2315" s="76"/>
      <c r="D2315" s="9"/>
      <c r="E2315" s="9"/>
    </row>
    <row r="2316" spans="2:5" x14ac:dyDescent="0.35">
      <c r="B2316" s="9"/>
      <c r="C2316" s="76"/>
      <c r="D2316" s="9"/>
      <c r="E2316" s="9"/>
    </row>
    <row r="2317" spans="2:5" x14ac:dyDescent="0.35">
      <c r="B2317" s="9"/>
      <c r="C2317" s="76"/>
      <c r="D2317" s="9"/>
      <c r="E2317" s="9"/>
    </row>
    <row r="2318" spans="2:5" x14ac:dyDescent="0.35">
      <c r="B2318" s="9"/>
      <c r="C2318" s="76"/>
      <c r="D2318" s="9"/>
      <c r="E2318" s="9"/>
    </row>
    <row r="2319" spans="2:5" x14ac:dyDescent="0.35">
      <c r="B2319" s="9"/>
      <c r="C2319" s="76"/>
      <c r="D2319" s="9"/>
      <c r="E2319" s="9"/>
    </row>
    <row r="2320" spans="2:5" x14ac:dyDescent="0.35">
      <c r="B2320" s="9"/>
      <c r="C2320" s="76"/>
      <c r="D2320" s="9"/>
      <c r="E2320" s="9"/>
    </row>
    <row r="2321" spans="2:5" x14ac:dyDescent="0.35">
      <c r="B2321" s="9"/>
      <c r="C2321" s="76"/>
      <c r="D2321" s="9"/>
      <c r="E2321" s="9"/>
    </row>
    <row r="2322" spans="2:5" x14ac:dyDescent="0.35">
      <c r="B2322" s="9"/>
      <c r="C2322" s="76"/>
      <c r="D2322" s="9"/>
      <c r="E2322" s="9"/>
    </row>
    <row r="2323" spans="2:5" x14ac:dyDescent="0.35">
      <c r="B2323" s="9"/>
      <c r="C2323" s="76"/>
      <c r="D2323" s="9"/>
      <c r="E2323" s="9"/>
    </row>
    <row r="2324" spans="2:5" x14ac:dyDescent="0.35">
      <c r="B2324" s="9"/>
      <c r="C2324" s="76"/>
      <c r="D2324" s="9"/>
      <c r="E2324" s="9"/>
    </row>
    <row r="2325" spans="2:5" x14ac:dyDescent="0.35">
      <c r="B2325" s="9"/>
      <c r="C2325" s="76"/>
      <c r="D2325" s="9"/>
      <c r="E2325" s="9"/>
    </row>
    <row r="2326" spans="2:5" x14ac:dyDescent="0.35">
      <c r="B2326" s="9"/>
      <c r="C2326" s="76"/>
      <c r="D2326" s="9"/>
      <c r="E2326" s="9"/>
    </row>
    <row r="2327" spans="2:5" x14ac:dyDescent="0.35">
      <c r="B2327" s="9"/>
      <c r="C2327" s="76"/>
      <c r="D2327" s="9"/>
      <c r="E2327" s="9"/>
    </row>
    <row r="2328" spans="2:5" x14ac:dyDescent="0.35">
      <c r="B2328" s="9"/>
      <c r="C2328" s="76"/>
      <c r="D2328" s="9"/>
      <c r="E2328" s="9"/>
    </row>
    <row r="2329" spans="2:5" x14ac:dyDescent="0.35">
      <c r="B2329" s="9"/>
      <c r="C2329" s="76"/>
      <c r="D2329" s="9"/>
      <c r="E2329" s="9"/>
    </row>
    <row r="2330" spans="2:5" x14ac:dyDescent="0.35">
      <c r="B2330" s="9"/>
      <c r="C2330" s="76"/>
      <c r="D2330" s="9"/>
      <c r="E2330" s="9"/>
    </row>
    <row r="2331" spans="2:5" x14ac:dyDescent="0.35">
      <c r="B2331" s="9"/>
      <c r="C2331" s="76"/>
      <c r="D2331" s="9"/>
      <c r="E2331" s="9"/>
    </row>
    <row r="2332" spans="2:5" x14ac:dyDescent="0.35">
      <c r="B2332" s="9"/>
      <c r="C2332" s="76"/>
      <c r="D2332" s="9"/>
      <c r="E2332" s="9"/>
    </row>
    <row r="2333" spans="2:5" x14ac:dyDescent="0.35">
      <c r="B2333" s="9"/>
      <c r="C2333" s="76"/>
      <c r="D2333" s="9"/>
      <c r="E2333" s="9"/>
    </row>
    <row r="2334" spans="2:5" x14ac:dyDescent="0.35">
      <c r="B2334" s="9"/>
      <c r="C2334" s="76"/>
      <c r="D2334" s="9"/>
      <c r="E2334" s="9"/>
    </row>
    <row r="2335" spans="2:5" x14ac:dyDescent="0.35">
      <c r="B2335" s="9"/>
      <c r="C2335" s="76"/>
      <c r="D2335" s="9"/>
      <c r="E2335" s="9"/>
    </row>
    <row r="2336" spans="2:5" x14ac:dyDescent="0.35">
      <c r="B2336" s="9"/>
      <c r="C2336" s="76"/>
      <c r="D2336" s="9"/>
      <c r="E2336" s="9"/>
    </row>
    <row r="2337" spans="2:5" x14ac:dyDescent="0.35">
      <c r="B2337" s="9"/>
      <c r="C2337" s="76"/>
      <c r="D2337" s="9"/>
      <c r="E2337" s="9"/>
    </row>
    <row r="2338" spans="2:5" x14ac:dyDescent="0.35">
      <c r="B2338" s="9"/>
      <c r="C2338" s="76"/>
      <c r="D2338" s="9"/>
      <c r="E2338" s="9"/>
    </row>
    <row r="2339" spans="2:5" x14ac:dyDescent="0.35">
      <c r="B2339" s="9"/>
      <c r="C2339" s="76"/>
      <c r="D2339" s="9"/>
      <c r="E2339" s="9"/>
    </row>
    <row r="2340" spans="2:5" x14ac:dyDescent="0.35">
      <c r="B2340" s="9"/>
      <c r="C2340" s="76"/>
      <c r="D2340" s="9"/>
      <c r="E2340" s="9"/>
    </row>
    <row r="2341" spans="2:5" x14ac:dyDescent="0.35">
      <c r="B2341" s="9"/>
      <c r="C2341" s="76"/>
      <c r="D2341" s="9"/>
      <c r="E2341" s="9"/>
    </row>
    <row r="2342" spans="2:5" x14ac:dyDescent="0.35">
      <c r="B2342" s="9"/>
      <c r="C2342" s="76"/>
      <c r="D2342" s="9"/>
      <c r="E2342" s="9"/>
    </row>
    <row r="2343" spans="2:5" x14ac:dyDescent="0.35">
      <c r="B2343" s="9"/>
      <c r="C2343" s="76"/>
      <c r="D2343" s="9"/>
      <c r="E2343" s="9"/>
    </row>
    <row r="2344" spans="2:5" x14ac:dyDescent="0.35">
      <c r="B2344" s="9"/>
      <c r="C2344" s="76"/>
      <c r="D2344" s="9"/>
      <c r="E2344" s="9"/>
    </row>
    <row r="2345" spans="2:5" x14ac:dyDescent="0.35">
      <c r="B2345" s="9"/>
      <c r="C2345" s="76"/>
      <c r="D2345" s="9"/>
      <c r="E2345" s="9"/>
    </row>
    <row r="2346" spans="2:5" x14ac:dyDescent="0.35">
      <c r="B2346" s="9"/>
      <c r="C2346" s="76"/>
      <c r="D2346" s="9"/>
      <c r="E2346" s="9"/>
    </row>
    <row r="2347" spans="2:5" x14ac:dyDescent="0.35">
      <c r="B2347" s="9"/>
      <c r="C2347" s="76"/>
      <c r="D2347" s="9"/>
      <c r="E2347" s="9"/>
    </row>
    <row r="2348" spans="2:5" x14ac:dyDescent="0.35">
      <c r="B2348" s="9"/>
      <c r="C2348" s="76"/>
      <c r="D2348" s="9"/>
      <c r="E2348" s="9"/>
    </row>
    <row r="2349" spans="2:5" x14ac:dyDescent="0.35">
      <c r="B2349" s="9"/>
      <c r="C2349" s="76"/>
      <c r="D2349" s="9"/>
      <c r="E2349" s="9"/>
    </row>
    <row r="2350" spans="2:5" x14ac:dyDescent="0.35">
      <c r="B2350" s="9"/>
      <c r="C2350" s="76"/>
      <c r="D2350" s="9"/>
      <c r="E2350" s="9"/>
    </row>
    <row r="2351" spans="2:5" x14ac:dyDescent="0.35">
      <c r="B2351" s="9"/>
      <c r="C2351" s="76"/>
      <c r="D2351" s="9"/>
      <c r="E2351" s="9"/>
    </row>
    <row r="2352" spans="2:5" x14ac:dyDescent="0.35">
      <c r="B2352" s="9"/>
      <c r="C2352" s="76"/>
      <c r="D2352" s="9"/>
      <c r="E2352" s="9"/>
    </row>
    <row r="2353" spans="2:5" x14ac:dyDescent="0.35">
      <c r="B2353" s="9"/>
      <c r="C2353" s="76"/>
      <c r="D2353" s="9"/>
      <c r="E2353" s="9"/>
    </row>
    <row r="2354" spans="2:5" x14ac:dyDescent="0.35">
      <c r="B2354" s="9"/>
      <c r="C2354" s="76"/>
      <c r="D2354" s="9"/>
      <c r="E2354" s="9"/>
    </row>
    <row r="2355" spans="2:5" x14ac:dyDescent="0.35">
      <c r="B2355" s="9"/>
      <c r="C2355" s="76"/>
      <c r="D2355" s="9"/>
      <c r="E2355" s="9"/>
    </row>
    <row r="2356" spans="2:5" x14ac:dyDescent="0.35">
      <c r="B2356" s="9"/>
      <c r="C2356" s="76"/>
      <c r="D2356" s="9"/>
      <c r="E2356" s="9"/>
    </row>
    <row r="2357" spans="2:5" x14ac:dyDescent="0.35">
      <c r="B2357" s="9"/>
      <c r="C2357" s="76"/>
      <c r="D2357" s="9"/>
      <c r="E2357" s="9"/>
    </row>
    <row r="2358" spans="2:5" x14ac:dyDescent="0.35">
      <c r="B2358" s="9"/>
      <c r="C2358" s="76"/>
      <c r="D2358" s="9"/>
      <c r="E2358" s="9"/>
    </row>
    <row r="2359" spans="2:5" x14ac:dyDescent="0.35">
      <c r="B2359" s="9"/>
      <c r="C2359" s="76"/>
      <c r="D2359" s="9"/>
      <c r="E2359" s="9"/>
    </row>
    <row r="2360" spans="2:5" x14ac:dyDescent="0.35">
      <c r="B2360" s="9"/>
      <c r="C2360" s="76"/>
      <c r="D2360" s="9"/>
      <c r="E2360" s="9"/>
    </row>
    <row r="2361" spans="2:5" x14ac:dyDescent="0.35">
      <c r="B2361" s="9"/>
      <c r="C2361" s="76"/>
      <c r="D2361" s="9"/>
      <c r="E2361" s="9"/>
    </row>
    <row r="2362" spans="2:5" x14ac:dyDescent="0.35">
      <c r="B2362" s="9"/>
      <c r="C2362" s="76"/>
      <c r="D2362" s="9"/>
      <c r="E2362" s="9"/>
    </row>
    <row r="2363" spans="2:5" x14ac:dyDescent="0.35">
      <c r="B2363" s="9"/>
      <c r="C2363" s="76"/>
      <c r="D2363" s="9"/>
      <c r="E2363" s="9"/>
    </row>
    <row r="2364" spans="2:5" x14ac:dyDescent="0.35">
      <c r="B2364" s="9"/>
      <c r="C2364" s="76"/>
      <c r="D2364" s="9"/>
      <c r="E2364" s="9"/>
    </row>
    <row r="2365" spans="2:5" x14ac:dyDescent="0.35">
      <c r="B2365" s="9"/>
      <c r="C2365" s="76"/>
      <c r="D2365" s="9"/>
      <c r="E2365" s="9"/>
    </row>
    <row r="2366" spans="2:5" x14ac:dyDescent="0.35">
      <c r="B2366" s="9"/>
      <c r="C2366" s="76"/>
      <c r="D2366" s="9"/>
      <c r="E2366" s="9"/>
    </row>
    <row r="2367" spans="2:5" x14ac:dyDescent="0.35">
      <c r="B2367" s="9"/>
      <c r="C2367" s="76"/>
      <c r="D2367" s="9"/>
      <c r="E2367" s="9"/>
    </row>
    <row r="2368" spans="2:5" x14ac:dyDescent="0.35">
      <c r="B2368" s="9"/>
      <c r="C2368" s="76"/>
      <c r="D2368" s="9"/>
      <c r="E2368" s="9"/>
    </row>
    <row r="2369" spans="2:5" x14ac:dyDescent="0.35">
      <c r="B2369" s="9"/>
      <c r="C2369" s="76"/>
      <c r="D2369" s="9"/>
      <c r="E2369" s="9"/>
    </row>
    <row r="2370" spans="2:5" x14ac:dyDescent="0.35">
      <c r="B2370" s="9"/>
      <c r="C2370" s="76"/>
      <c r="D2370" s="9"/>
      <c r="E2370" s="9"/>
    </row>
    <row r="2371" spans="2:5" x14ac:dyDescent="0.35">
      <c r="B2371" s="9"/>
      <c r="C2371" s="76"/>
      <c r="D2371" s="9"/>
      <c r="E2371" s="9"/>
    </row>
    <row r="2372" spans="2:5" x14ac:dyDescent="0.35">
      <c r="B2372" s="9"/>
      <c r="C2372" s="76"/>
      <c r="D2372" s="9"/>
      <c r="E2372" s="9"/>
    </row>
    <row r="2373" spans="2:5" x14ac:dyDescent="0.35">
      <c r="B2373" s="9"/>
      <c r="C2373" s="76"/>
      <c r="D2373" s="9"/>
      <c r="E2373" s="9"/>
    </row>
    <row r="2374" spans="2:5" x14ac:dyDescent="0.35">
      <c r="B2374" s="9"/>
      <c r="C2374" s="76"/>
      <c r="D2374" s="9"/>
      <c r="E2374" s="9"/>
    </row>
    <row r="2375" spans="2:5" x14ac:dyDescent="0.35">
      <c r="B2375" s="9"/>
      <c r="C2375" s="76"/>
      <c r="D2375" s="9"/>
      <c r="E2375" s="9"/>
    </row>
    <row r="2376" spans="2:5" x14ac:dyDescent="0.35">
      <c r="B2376" s="9"/>
      <c r="C2376" s="76"/>
      <c r="D2376" s="9"/>
      <c r="E2376" s="9"/>
    </row>
    <row r="2377" spans="2:5" x14ac:dyDescent="0.35">
      <c r="B2377" s="9"/>
      <c r="C2377" s="76"/>
      <c r="D2377" s="9"/>
      <c r="E2377" s="9"/>
    </row>
    <row r="2378" spans="2:5" x14ac:dyDescent="0.35">
      <c r="B2378" s="9"/>
      <c r="C2378" s="76"/>
      <c r="D2378" s="9"/>
      <c r="E2378" s="9"/>
    </row>
    <row r="2379" spans="2:5" x14ac:dyDescent="0.35">
      <c r="B2379" s="9"/>
      <c r="C2379" s="76"/>
      <c r="D2379" s="9"/>
      <c r="E2379" s="9"/>
    </row>
    <row r="2380" spans="2:5" x14ac:dyDescent="0.35">
      <c r="B2380" s="9"/>
      <c r="C2380" s="76"/>
      <c r="D2380" s="9"/>
      <c r="E2380" s="9"/>
    </row>
    <row r="2381" spans="2:5" x14ac:dyDescent="0.35">
      <c r="B2381" s="9"/>
      <c r="C2381" s="76"/>
      <c r="D2381" s="9"/>
      <c r="E2381" s="9"/>
    </row>
    <row r="2382" spans="2:5" x14ac:dyDescent="0.35">
      <c r="B2382" s="9"/>
      <c r="C2382" s="76"/>
      <c r="D2382" s="9"/>
      <c r="E2382" s="9"/>
    </row>
    <row r="2383" spans="2:5" x14ac:dyDescent="0.35">
      <c r="B2383" s="9"/>
      <c r="C2383" s="76"/>
      <c r="D2383" s="9"/>
      <c r="E2383" s="9"/>
    </row>
    <row r="2384" spans="2:5" x14ac:dyDescent="0.35">
      <c r="B2384" s="9"/>
      <c r="C2384" s="76"/>
      <c r="D2384" s="9"/>
      <c r="E2384" s="9"/>
    </row>
    <row r="2385" spans="2:5" x14ac:dyDescent="0.35">
      <c r="B2385" s="9"/>
      <c r="C2385" s="76"/>
      <c r="D2385" s="9"/>
      <c r="E2385" s="9"/>
    </row>
    <row r="2386" spans="2:5" x14ac:dyDescent="0.35">
      <c r="B2386" s="9"/>
      <c r="C2386" s="76"/>
      <c r="D2386" s="9"/>
      <c r="E2386" s="9"/>
    </row>
    <row r="2387" spans="2:5" x14ac:dyDescent="0.35">
      <c r="B2387" s="9"/>
      <c r="C2387" s="76"/>
      <c r="D2387" s="9"/>
      <c r="E2387" s="9"/>
    </row>
    <row r="2388" spans="2:5" x14ac:dyDescent="0.35">
      <c r="B2388" s="9"/>
      <c r="C2388" s="76"/>
      <c r="D2388" s="9"/>
      <c r="E2388" s="9"/>
    </row>
    <row r="2389" spans="2:5" x14ac:dyDescent="0.35">
      <c r="B2389" s="9"/>
      <c r="C2389" s="76"/>
      <c r="D2389" s="9"/>
      <c r="E2389" s="9"/>
    </row>
    <row r="2390" spans="2:5" x14ac:dyDescent="0.35">
      <c r="B2390" s="9"/>
      <c r="C2390" s="76"/>
      <c r="D2390" s="9"/>
      <c r="E2390" s="9"/>
    </row>
    <row r="2391" spans="2:5" x14ac:dyDescent="0.35">
      <c r="B2391" s="9"/>
      <c r="C2391" s="76"/>
      <c r="D2391" s="9"/>
      <c r="E2391" s="9"/>
    </row>
    <row r="2392" spans="2:5" x14ac:dyDescent="0.35">
      <c r="B2392" s="9"/>
      <c r="C2392" s="76"/>
      <c r="D2392" s="9"/>
      <c r="E2392" s="9"/>
    </row>
    <row r="2393" spans="2:5" x14ac:dyDescent="0.35">
      <c r="B2393" s="9"/>
      <c r="C2393" s="76"/>
      <c r="D2393" s="9"/>
      <c r="E2393" s="9"/>
    </row>
    <row r="2394" spans="2:5" x14ac:dyDescent="0.35">
      <c r="B2394" s="9"/>
      <c r="C2394" s="76"/>
      <c r="D2394" s="9"/>
      <c r="E2394" s="9"/>
    </row>
    <row r="2395" spans="2:5" x14ac:dyDescent="0.35">
      <c r="B2395" s="9"/>
      <c r="C2395" s="76"/>
      <c r="D2395" s="9"/>
      <c r="E2395" s="9"/>
    </row>
    <row r="2396" spans="2:5" x14ac:dyDescent="0.35">
      <c r="B2396" s="9"/>
      <c r="C2396" s="76"/>
      <c r="D2396" s="9"/>
      <c r="E2396" s="9"/>
    </row>
    <row r="2397" spans="2:5" x14ac:dyDescent="0.35">
      <c r="B2397" s="9"/>
      <c r="C2397" s="76"/>
      <c r="D2397" s="9"/>
      <c r="E2397" s="9"/>
    </row>
    <row r="2398" spans="2:5" x14ac:dyDescent="0.35">
      <c r="B2398" s="9"/>
      <c r="C2398" s="76"/>
      <c r="D2398" s="9"/>
      <c r="E2398" s="9"/>
    </row>
    <row r="2399" spans="2:5" x14ac:dyDescent="0.35">
      <c r="B2399" s="9"/>
      <c r="C2399" s="76"/>
      <c r="D2399" s="9"/>
      <c r="E2399" s="9"/>
    </row>
    <row r="2400" spans="2:5" x14ac:dyDescent="0.35">
      <c r="B2400" s="9"/>
      <c r="C2400" s="76"/>
      <c r="D2400" s="9"/>
      <c r="E2400" s="9"/>
    </row>
    <row r="2401" spans="2:5" x14ac:dyDescent="0.35">
      <c r="B2401" s="9"/>
      <c r="C2401" s="76"/>
      <c r="D2401" s="9"/>
      <c r="E2401" s="9"/>
    </row>
    <row r="2402" spans="2:5" x14ac:dyDescent="0.35">
      <c r="B2402" s="9"/>
      <c r="C2402" s="76"/>
      <c r="D2402" s="9"/>
      <c r="E2402" s="9"/>
    </row>
    <row r="2403" spans="2:5" x14ac:dyDescent="0.35">
      <c r="B2403" s="9"/>
      <c r="C2403" s="76"/>
      <c r="D2403" s="9"/>
      <c r="E2403" s="9"/>
    </row>
    <row r="2404" spans="2:5" x14ac:dyDescent="0.35">
      <c r="B2404" s="9"/>
      <c r="C2404" s="76"/>
      <c r="D2404" s="9"/>
      <c r="E2404" s="9"/>
    </row>
    <row r="2405" spans="2:5" x14ac:dyDescent="0.35">
      <c r="B2405" s="9"/>
      <c r="C2405" s="76"/>
      <c r="D2405" s="9"/>
      <c r="E2405" s="9"/>
    </row>
    <row r="2406" spans="2:5" x14ac:dyDescent="0.35">
      <c r="B2406" s="9"/>
      <c r="C2406" s="76"/>
      <c r="D2406" s="9"/>
      <c r="E2406" s="9"/>
    </row>
    <row r="2407" spans="2:5" x14ac:dyDescent="0.35">
      <c r="B2407" s="9"/>
      <c r="C2407" s="76"/>
      <c r="D2407" s="9"/>
      <c r="E2407" s="9"/>
    </row>
    <row r="2408" spans="2:5" x14ac:dyDescent="0.35">
      <c r="B2408" s="9"/>
      <c r="C2408" s="76"/>
      <c r="D2408" s="9"/>
      <c r="E2408" s="9"/>
    </row>
    <row r="2409" spans="2:5" x14ac:dyDescent="0.35">
      <c r="B2409" s="9"/>
      <c r="C2409" s="76"/>
      <c r="D2409" s="9"/>
      <c r="E2409" s="9"/>
    </row>
    <row r="2410" spans="2:5" x14ac:dyDescent="0.35">
      <c r="B2410" s="9"/>
      <c r="C2410" s="76"/>
      <c r="D2410" s="9"/>
      <c r="E2410" s="9"/>
    </row>
    <row r="2411" spans="2:5" x14ac:dyDescent="0.35">
      <c r="B2411" s="9"/>
      <c r="C2411" s="76"/>
      <c r="D2411" s="9"/>
      <c r="E2411" s="9"/>
    </row>
    <row r="2412" spans="2:5" x14ac:dyDescent="0.35">
      <c r="B2412" s="9"/>
      <c r="C2412" s="76"/>
      <c r="D2412" s="9"/>
      <c r="E2412" s="9"/>
    </row>
    <row r="2413" spans="2:5" x14ac:dyDescent="0.35">
      <c r="B2413" s="9"/>
      <c r="C2413" s="76"/>
      <c r="D2413" s="9"/>
      <c r="E2413" s="9"/>
    </row>
    <row r="2414" spans="2:5" x14ac:dyDescent="0.35">
      <c r="B2414" s="9"/>
      <c r="C2414" s="76"/>
      <c r="D2414" s="9"/>
      <c r="E2414" s="9"/>
    </row>
    <row r="2415" spans="2:5" x14ac:dyDescent="0.35">
      <c r="B2415" s="9"/>
      <c r="C2415" s="76"/>
      <c r="D2415" s="9"/>
      <c r="E2415" s="9"/>
    </row>
    <row r="2416" spans="2:5" x14ac:dyDescent="0.35">
      <c r="B2416" s="9"/>
      <c r="C2416" s="76"/>
      <c r="D2416" s="9"/>
      <c r="E2416" s="9"/>
    </row>
    <row r="2417" spans="2:5" x14ac:dyDescent="0.35">
      <c r="B2417" s="9"/>
      <c r="C2417" s="76"/>
      <c r="D2417" s="9"/>
      <c r="E2417" s="9"/>
    </row>
    <row r="2418" spans="2:5" x14ac:dyDescent="0.35">
      <c r="B2418" s="9"/>
      <c r="C2418" s="76"/>
      <c r="D2418" s="9"/>
      <c r="E2418" s="9"/>
    </row>
    <row r="2419" spans="2:5" x14ac:dyDescent="0.35">
      <c r="B2419" s="9"/>
      <c r="C2419" s="76"/>
      <c r="D2419" s="9"/>
      <c r="E2419" s="9"/>
    </row>
    <row r="2420" spans="2:5" x14ac:dyDescent="0.35">
      <c r="B2420" s="9"/>
      <c r="C2420" s="76"/>
      <c r="D2420" s="9"/>
      <c r="E2420" s="9"/>
    </row>
    <row r="2421" spans="2:5" x14ac:dyDescent="0.35">
      <c r="B2421" s="9"/>
      <c r="C2421" s="76"/>
      <c r="D2421" s="9"/>
      <c r="E2421" s="9"/>
    </row>
    <row r="2422" spans="2:5" x14ac:dyDescent="0.35">
      <c r="B2422" s="9"/>
      <c r="C2422" s="76"/>
      <c r="D2422" s="9"/>
      <c r="E2422" s="9"/>
    </row>
    <row r="2423" spans="2:5" x14ac:dyDescent="0.35">
      <c r="B2423" s="9"/>
      <c r="C2423" s="76"/>
      <c r="D2423" s="9"/>
      <c r="E2423" s="9"/>
    </row>
    <row r="2424" spans="2:5" x14ac:dyDescent="0.35">
      <c r="B2424" s="9"/>
      <c r="C2424" s="76"/>
      <c r="D2424" s="9"/>
      <c r="E2424" s="9"/>
    </row>
    <row r="2425" spans="2:5" x14ac:dyDescent="0.35">
      <c r="B2425" s="9"/>
      <c r="C2425" s="76"/>
      <c r="D2425" s="9"/>
      <c r="E2425" s="9"/>
    </row>
    <row r="2426" spans="2:5" x14ac:dyDescent="0.35">
      <c r="B2426" s="9"/>
      <c r="C2426" s="76"/>
      <c r="D2426" s="9"/>
      <c r="E2426" s="9"/>
    </row>
    <row r="2427" spans="2:5" x14ac:dyDescent="0.35">
      <c r="B2427" s="9"/>
      <c r="C2427" s="76"/>
      <c r="D2427" s="9"/>
      <c r="E2427" s="9"/>
    </row>
    <row r="2428" spans="2:5" x14ac:dyDescent="0.35">
      <c r="B2428" s="9"/>
      <c r="C2428" s="76"/>
      <c r="D2428" s="9"/>
      <c r="E2428" s="9"/>
    </row>
    <row r="2429" spans="2:5" x14ac:dyDescent="0.35">
      <c r="B2429" s="9"/>
      <c r="C2429" s="76"/>
      <c r="D2429" s="9"/>
      <c r="E2429" s="9"/>
    </row>
    <row r="2430" spans="2:5" x14ac:dyDescent="0.35">
      <c r="B2430" s="9"/>
      <c r="C2430" s="76"/>
      <c r="D2430" s="9"/>
      <c r="E2430" s="9"/>
    </row>
    <row r="2431" spans="2:5" x14ac:dyDescent="0.35">
      <c r="B2431" s="9"/>
      <c r="C2431" s="76"/>
      <c r="D2431" s="9"/>
      <c r="E2431" s="9"/>
    </row>
    <row r="2432" spans="2:5" x14ac:dyDescent="0.35">
      <c r="B2432" s="9"/>
      <c r="C2432" s="76"/>
      <c r="D2432" s="9"/>
      <c r="E2432" s="9"/>
    </row>
    <row r="2433" spans="2:5" x14ac:dyDescent="0.35">
      <c r="B2433" s="9"/>
      <c r="C2433" s="76"/>
      <c r="D2433" s="9"/>
      <c r="E2433" s="9"/>
    </row>
    <row r="2434" spans="2:5" x14ac:dyDescent="0.35">
      <c r="B2434" s="9"/>
      <c r="C2434" s="76"/>
      <c r="D2434" s="9"/>
      <c r="E2434" s="9"/>
    </row>
    <row r="2435" spans="2:5" x14ac:dyDescent="0.35">
      <c r="B2435" s="9"/>
      <c r="C2435" s="76"/>
      <c r="D2435" s="9"/>
      <c r="E2435" s="9"/>
    </row>
    <row r="2436" spans="2:5" x14ac:dyDescent="0.35">
      <c r="B2436" s="9"/>
      <c r="C2436" s="76"/>
      <c r="D2436" s="9"/>
      <c r="E2436" s="9"/>
    </row>
    <row r="2437" spans="2:5" x14ac:dyDescent="0.35">
      <c r="B2437" s="9"/>
      <c r="C2437" s="76"/>
      <c r="D2437" s="9"/>
      <c r="E2437" s="9"/>
    </row>
    <row r="2438" spans="2:5" x14ac:dyDescent="0.35">
      <c r="B2438" s="9"/>
      <c r="C2438" s="76"/>
      <c r="D2438" s="9"/>
      <c r="E2438" s="9"/>
    </row>
    <row r="2439" spans="2:5" x14ac:dyDescent="0.35">
      <c r="B2439" s="9"/>
      <c r="C2439" s="76"/>
      <c r="D2439" s="9"/>
      <c r="E2439" s="9"/>
    </row>
    <row r="2440" spans="2:5" x14ac:dyDescent="0.35">
      <c r="B2440" s="9"/>
      <c r="C2440" s="76"/>
      <c r="D2440" s="9"/>
      <c r="E2440" s="9"/>
    </row>
    <row r="2441" spans="2:5" x14ac:dyDescent="0.35">
      <c r="B2441" s="9"/>
      <c r="C2441" s="76"/>
      <c r="D2441" s="9"/>
      <c r="E2441" s="9"/>
    </row>
    <row r="2442" spans="2:5" x14ac:dyDescent="0.35">
      <c r="B2442" s="9"/>
      <c r="C2442" s="76"/>
      <c r="D2442" s="9"/>
      <c r="E2442" s="9"/>
    </row>
    <row r="2443" spans="2:5" x14ac:dyDescent="0.35">
      <c r="B2443" s="9"/>
      <c r="C2443" s="76"/>
      <c r="D2443" s="9"/>
      <c r="E2443" s="9"/>
    </row>
    <row r="2444" spans="2:5" x14ac:dyDescent="0.35">
      <c r="B2444" s="9"/>
      <c r="C2444" s="76"/>
      <c r="D2444" s="9"/>
      <c r="E2444" s="9"/>
    </row>
    <row r="2445" spans="2:5" x14ac:dyDescent="0.35">
      <c r="B2445" s="9"/>
      <c r="C2445" s="76"/>
      <c r="D2445" s="9"/>
      <c r="E2445" s="9"/>
    </row>
    <row r="2446" spans="2:5" x14ac:dyDescent="0.35">
      <c r="B2446" s="9"/>
      <c r="C2446" s="76"/>
      <c r="D2446" s="9"/>
      <c r="E2446" s="9"/>
    </row>
    <row r="2447" spans="2:5" x14ac:dyDescent="0.35">
      <c r="B2447" s="9"/>
      <c r="C2447" s="76"/>
      <c r="D2447" s="9"/>
      <c r="E2447" s="9"/>
    </row>
    <row r="2448" spans="2:5" x14ac:dyDescent="0.35">
      <c r="B2448" s="9"/>
      <c r="C2448" s="76"/>
      <c r="D2448" s="9"/>
      <c r="E2448" s="9"/>
    </row>
    <row r="2449" spans="2:5" x14ac:dyDescent="0.35">
      <c r="B2449" s="9"/>
      <c r="C2449" s="76"/>
      <c r="D2449" s="9"/>
      <c r="E2449" s="9"/>
    </row>
    <row r="2450" spans="2:5" x14ac:dyDescent="0.35">
      <c r="B2450" s="9"/>
      <c r="C2450" s="76"/>
      <c r="D2450" s="9"/>
      <c r="E2450" s="9"/>
    </row>
    <row r="2451" spans="2:5" x14ac:dyDescent="0.35">
      <c r="B2451" s="9"/>
      <c r="C2451" s="76"/>
      <c r="D2451" s="9"/>
      <c r="E2451" s="9"/>
    </row>
    <row r="2452" spans="2:5" x14ac:dyDescent="0.35">
      <c r="B2452" s="9"/>
      <c r="C2452" s="76"/>
      <c r="D2452" s="9"/>
      <c r="E2452" s="9"/>
    </row>
    <row r="2453" spans="2:5" x14ac:dyDescent="0.35">
      <c r="B2453" s="9"/>
      <c r="C2453" s="76"/>
      <c r="D2453" s="9"/>
      <c r="E2453" s="9"/>
    </row>
    <row r="2454" spans="2:5" x14ac:dyDescent="0.35">
      <c r="B2454" s="9"/>
      <c r="C2454" s="76"/>
      <c r="D2454" s="9"/>
      <c r="E2454" s="9"/>
    </row>
    <row r="2455" spans="2:5" x14ac:dyDescent="0.35">
      <c r="B2455" s="9"/>
      <c r="C2455" s="76"/>
      <c r="D2455" s="9"/>
      <c r="E2455" s="9"/>
    </row>
    <row r="2456" spans="2:5" x14ac:dyDescent="0.35">
      <c r="B2456" s="9"/>
      <c r="C2456" s="76"/>
      <c r="D2456" s="9"/>
      <c r="E2456" s="9"/>
    </row>
    <row r="2457" spans="2:5" x14ac:dyDescent="0.35">
      <c r="B2457" s="9"/>
      <c r="C2457" s="76"/>
      <c r="D2457" s="9"/>
      <c r="E2457" s="9"/>
    </row>
    <row r="2458" spans="2:5" x14ac:dyDescent="0.35">
      <c r="B2458" s="9"/>
      <c r="C2458" s="76"/>
      <c r="D2458" s="9"/>
      <c r="E2458" s="9"/>
    </row>
    <row r="2459" spans="2:5" x14ac:dyDescent="0.35">
      <c r="B2459" s="9"/>
      <c r="C2459" s="76"/>
      <c r="D2459" s="9"/>
      <c r="E2459" s="9"/>
    </row>
    <row r="2460" spans="2:5" x14ac:dyDescent="0.35">
      <c r="B2460" s="9"/>
      <c r="C2460" s="76"/>
      <c r="D2460" s="9"/>
      <c r="E2460" s="9"/>
    </row>
    <row r="2461" spans="2:5" x14ac:dyDescent="0.35">
      <c r="B2461" s="9"/>
      <c r="C2461" s="76"/>
      <c r="D2461" s="9"/>
      <c r="E2461" s="9"/>
    </row>
    <row r="2462" spans="2:5" x14ac:dyDescent="0.35">
      <c r="B2462" s="9"/>
      <c r="C2462" s="76"/>
      <c r="D2462" s="9"/>
      <c r="E2462" s="9"/>
    </row>
    <row r="2463" spans="2:5" x14ac:dyDescent="0.35">
      <c r="B2463" s="9"/>
      <c r="C2463" s="76"/>
      <c r="D2463" s="9"/>
      <c r="E2463" s="9"/>
    </row>
    <row r="2464" spans="2:5" x14ac:dyDescent="0.35">
      <c r="B2464" s="9"/>
      <c r="C2464" s="76"/>
      <c r="D2464" s="9"/>
      <c r="E2464" s="9"/>
    </row>
    <row r="2465" spans="2:5" x14ac:dyDescent="0.35">
      <c r="B2465" s="9"/>
      <c r="C2465" s="76"/>
      <c r="D2465" s="9"/>
      <c r="E2465" s="9"/>
    </row>
    <row r="2466" spans="2:5" x14ac:dyDescent="0.35">
      <c r="B2466" s="9"/>
      <c r="C2466" s="76"/>
      <c r="D2466" s="9"/>
      <c r="E2466" s="9"/>
    </row>
    <row r="2467" spans="2:5" x14ac:dyDescent="0.35">
      <c r="B2467" s="9"/>
      <c r="C2467" s="76"/>
      <c r="D2467" s="9"/>
      <c r="E2467" s="9"/>
    </row>
    <row r="2468" spans="2:5" x14ac:dyDescent="0.35">
      <c r="B2468" s="9"/>
      <c r="C2468" s="76"/>
      <c r="D2468" s="9"/>
      <c r="E2468" s="9"/>
    </row>
    <row r="2469" spans="2:5" x14ac:dyDescent="0.35">
      <c r="B2469" s="9"/>
      <c r="C2469" s="76"/>
      <c r="D2469" s="9"/>
      <c r="E2469" s="9"/>
    </row>
    <row r="2470" spans="2:5" x14ac:dyDescent="0.35">
      <c r="B2470" s="9"/>
      <c r="C2470" s="76"/>
      <c r="D2470" s="9"/>
      <c r="E2470" s="9"/>
    </row>
    <row r="2471" spans="2:5" x14ac:dyDescent="0.35">
      <c r="B2471" s="9"/>
      <c r="C2471" s="76"/>
      <c r="D2471" s="9"/>
      <c r="E2471" s="9"/>
    </row>
    <row r="2472" spans="2:5" x14ac:dyDescent="0.35">
      <c r="B2472" s="9"/>
      <c r="C2472" s="76"/>
      <c r="D2472" s="9"/>
      <c r="E2472" s="9"/>
    </row>
    <row r="2473" spans="2:5" x14ac:dyDescent="0.35">
      <c r="B2473" s="9"/>
      <c r="C2473" s="76"/>
      <c r="D2473" s="9"/>
      <c r="E2473" s="9"/>
    </row>
    <row r="2474" spans="2:5" x14ac:dyDescent="0.35">
      <c r="B2474" s="9"/>
      <c r="C2474" s="76"/>
      <c r="D2474" s="9"/>
      <c r="E2474" s="9"/>
    </row>
    <row r="2475" spans="2:5" x14ac:dyDescent="0.35">
      <c r="B2475" s="9"/>
      <c r="C2475" s="76"/>
      <c r="D2475" s="9"/>
      <c r="E2475" s="9"/>
    </row>
    <row r="2476" spans="2:5" x14ac:dyDescent="0.35">
      <c r="B2476" s="9"/>
      <c r="C2476" s="76"/>
      <c r="D2476" s="9"/>
      <c r="E2476" s="9"/>
    </row>
    <row r="2477" spans="2:5" x14ac:dyDescent="0.35">
      <c r="B2477" s="9"/>
      <c r="C2477" s="76"/>
      <c r="D2477" s="9"/>
      <c r="E2477" s="9"/>
    </row>
    <row r="2478" spans="2:5" x14ac:dyDescent="0.35">
      <c r="B2478" s="9"/>
      <c r="C2478" s="76"/>
      <c r="D2478" s="9"/>
      <c r="E2478" s="9"/>
    </row>
    <row r="2479" spans="2:5" x14ac:dyDescent="0.35">
      <c r="B2479" s="9"/>
      <c r="C2479" s="76"/>
      <c r="D2479" s="9"/>
      <c r="E2479" s="9"/>
    </row>
    <row r="2480" spans="2:5" x14ac:dyDescent="0.35">
      <c r="B2480" s="9"/>
      <c r="C2480" s="76"/>
      <c r="D2480" s="9"/>
      <c r="E2480" s="9"/>
    </row>
    <row r="2481" spans="2:5" x14ac:dyDescent="0.35">
      <c r="B2481" s="9"/>
      <c r="C2481" s="76"/>
      <c r="D2481" s="9"/>
      <c r="E2481" s="9"/>
    </row>
    <row r="2482" spans="2:5" x14ac:dyDescent="0.35">
      <c r="B2482" s="9"/>
      <c r="C2482" s="76"/>
      <c r="D2482" s="9"/>
      <c r="E2482" s="9"/>
    </row>
    <row r="2483" spans="2:5" x14ac:dyDescent="0.35">
      <c r="B2483" s="9"/>
      <c r="C2483" s="76"/>
      <c r="D2483" s="9"/>
      <c r="E2483" s="9"/>
    </row>
    <row r="2484" spans="2:5" x14ac:dyDescent="0.35">
      <c r="B2484" s="9"/>
      <c r="C2484" s="76"/>
      <c r="D2484" s="9"/>
      <c r="E2484" s="9"/>
    </row>
    <row r="2485" spans="2:5" x14ac:dyDescent="0.35">
      <c r="B2485" s="9"/>
      <c r="C2485" s="76"/>
      <c r="D2485" s="9"/>
      <c r="E2485" s="9"/>
    </row>
    <row r="2486" spans="2:5" x14ac:dyDescent="0.35">
      <c r="B2486" s="9"/>
      <c r="C2486" s="76"/>
      <c r="D2486" s="9"/>
      <c r="E2486" s="9"/>
    </row>
    <row r="2487" spans="2:5" x14ac:dyDescent="0.35">
      <c r="B2487" s="9"/>
      <c r="C2487" s="76"/>
      <c r="D2487" s="9"/>
      <c r="E2487" s="9"/>
    </row>
    <row r="2488" spans="2:5" x14ac:dyDescent="0.35">
      <c r="B2488" s="9"/>
      <c r="C2488" s="76"/>
      <c r="D2488" s="9"/>
      <c r="E2488" s="9"/>
    </row>
    <row r="2489" spans="2:5" x14ac:dyDescent="0.35">
      <c r="B2489" s="9"/>
      <c r="C2489" s="76"/>
      <c r="D2489" s="9"/>
      <c r="E2489" s="9"/>
    </row>
    <row r="2490" spans="2:5" x14ac:dyDescent="0.35">
      <c r="B2490" s="9"/>
      <c r="C2490" s="76"/>
      <c r="D2490" s="9"/>
      <c r="E2490" s="9"/>
    </row>
    <row r="2491" spans="2:5" x14ac:dyDescent="0.35">
      <c r="B2491" s="9"/>
      <c r="C2491" s="76"/>
      <c r="D2491" s="9"/>
      <c r="E2491" s="9"/>
    </row>
    <row r="2492" spans="2:5" x14ac:dyDescent="0.35">
      <c r="B2492" s="9"/>
      <c r="C2492" s="76"/>
      <c r="D2492" s="9"/>
      <c r="E2492" s="9"/>
    </row>
    <row r="2493" spans="2:5" x14ac:dyDescent="0.35">
      <c r="B2493" s="9"/>
      <c r="C2493" s="76"/>
      <c r="D2493" s="9"/>
      <c r="E2493" s="9"/>
    </row>
    <row r="2494" spans="2:5" x14ac:dyDescent="0.35">
      <c r="B2494" s="9"/>
      <c r="C2494" s="76"/>
      <c r="D2494" s="9"/>
      <c r="E2494" s="9"/>
    </row>
    <row r="2495" spans="2:5" x14ac:dyDescent="0.35">
      <c r="B2495" s="9"/>
      <c r="C2495" s="76"/>
      <c r="D2495" s="9"/>
      <c r="E2495" s="9"/>
    </row>
    <row r="2496" spans="2:5" x14ac:dyDescent="0.35">
      <c r="B2496" s="9"/>
      <c r="C2496" s="76"/>
      <c r="D2496" s="9"/>
      <c r="E2496" s="9"/>
    </row>
    <row r="2497" spans="2:5" x14ac:dyDescent="0.35">
      <c r="B2497" s="9"/>
      <c r="C2497" s="76"/>
      <c r="D2497" s="9"/>
      <c r="E2497" s="9"/>
    </row>
    <row r="2498" spans="2:5" x14ac:dyDescent="0.35">
      <c r="B2498" s="9"/>
      <c r="C2498" s="76"/>
      <c r="D2498" s="9"/>
      <c r="E2498" s="9"/>
    </row>
    <row r="2499" spans="2:5" x14ac:dyDescent="0.35">
      <c r="B2499" s="9"/>
      <c r="C2499" s="76"/>
      <c r="D2499" s="9"/>
      <c r="E2499" s="9"/>
    </row>
    <row r="2500" spans="2:5" x14ac:dyDescent="0.35">
      <c r="B2500" s="9"/>
      <c r="C2500" s="76"/>
      <c r="D2500" s="9"/>
      <c r="E2500" s="9"/>
    </row>
    <row r="2501" spans="2:5" x14ac:dyDescent="0.35">
      <c r="B2501" s="9"/>
      <c r="C2501" s="76"/>
      <c r="D2501" s="9"/>
      <c r="E2501" s="9"/>
    </row>
    <row r="2502" spans="2:5" x14ac:dyDescent="0.35">
      <c r="B2502" s="9"/>
      <c r="C2502" s="76"/>
      <c r="D2502" s="9"/>
      <c r="E2502" s="9"/>
    </row>
    <row r="2503" spans="2:5" x14ac:dyDescent="0.35">
      <c r="B2503" s="9"/>
      <c r="C2503" s="76"/>
      <c r="D2503" s="9"/>
      <c r="E2503" s="9"/>
    </row>
    <row r="2504" spans="2:5" x14ac:dyDescent="0.35">
      <c r="B2504" s="9"/>
      <c r="C2504" s="76"/>
      <c r="D2504" s="9"/>
      <c r="E2504" s="9"/>
    </row>
    <row r="2505" spans="2:5" x14ac:dyDescent="0.35">
      <c r="B2505" s="9"/>
      <c r="C2505" s="76"/>
      <c r="D2505" s="9"/>
      <c r="E2505" s="9"/>
    </row>
    <row r="2506" spans="2:5" x14ac:dyDescent="0.35">
      <c r="B2506" s="9"/>
      <c r="C2506" s="76"/>
      <c r="D2506" s="9"/>
      <c r="E2506" s="9"/>
    </row>
    <row r="2507" spans="2:5" x14ac:dyDescent="0.35">
      <c r="B2507" s="9"/>
      <c r="C2507" s="76"/>
      <c r="D2507" s="9"/>
      <c r="E2507" s="9"/>
    </row>
    <row r="2508" spans="2:5" x14ac:dyDescent="0.35">
      <c r="B2508" s="9"/>
      <c r="C2508" s="76"/>
      <c r="D2508" s="9"/>
      <c r="E2508" s="9"/>
    </row>
    <row r="2509" spans="2:5" x14ac:dyDescent="0.35">
      <c r="B2509" s="9"/>
      <c r="C2509" s="76"/>
      <c r="D2509" s="9"/>
      <c r="E2509" s="9"/>
    </row>
    <row r="2510" spans="2:5" x14ac:dyDescent="0.35">
      <c r="B2510" s="9"/>
      <c r="C2510" s="76"/>
      <c r="D2510" s="9"/>
      <c r="E2510" s="9"/>
    </row>
    <row r="2511" spans="2:5" x14ac:dyDescent="0.35">
      <c r="B2511" s="9"/>
      <c r="C2511" s="76"/>
      <c r="D2511" s="9"/>
      <c r="E2511" s="9"/>
    </row>
    <row r="2512" spans="2:5" x14ac:dyDescent="0.35">
      <c r="B2512" s="9"/>
      <c r="C2512" s="76"/>
      <c r="D2512" s="9"/>
      <c r="E2512" s="9"/>
    </row>
    <row r="2513" spans="2:5" x14ac:dyDescent="0.35">
      <c r="B2513" s="9"/>
      <c r="C2513" s="76"/>
      <c r="D2513" s="9"/>
      <c r="E2513" s="9"/>
    </row>
    <row r="2514" spans="2:5" x14ac:dyDescent="0.35">
      <c r="B2514" s="9"/>
      <c r="C2514" s="76"/>
      <c r="D2514" s="9"/>
      <c r="E2514" s="9"/>
    </row>
    <row r="2515" spans="2:5" x14ac:dyDescent="0.35">
      <c r="B2515" s="9"/>
      <c r="C2515" s="76"/>
      <c r="D2515" s="9"/>
      <c r="E2515" s="9"/>
    </row>
    <row r="2516" spans="2:5" x14ac:dyDescent="0.35">
      <c r="B2516" s="9"/>
      <c r="C2516" s="76"/>
      <c r="D2516" s="9"/>
      <c r="E2516" s="9"/>
    </row>
    <row r="2517" spans="2:5" x14ac:dyDescent="0.35">
      <c r="B2517" s="9"/>
      <c r="C2517" s="76"/>
      <c r="D2517" s="9"/>
      <c r="E2517" s="9"/>
    </row>
    <row r="2518" spans="2:5" x14ac:dyDescent="0.35">
      <c r="B2518" s="9"/>
      <c r="C2518" s="76"/>
      <c r="D2518" s="9"/>
      <c r="E2518" s="9"/>
    </row>
    <row r="2519" spans="2:5" x14ac:dyDescent="0.35">
      <c r="B2519" s="9"/>
      <c r="C2519" s="76"/>
      <c r="D2519" s="9"/>
      <c r="E2519" s="9"/>
    </row>
    <row r="2520" spans="2:5" x14ac:dyDescent="0.35">
      <c r="B2520" s="9"/>
      <c r="C2520" s="76"/>
      <c r="D2520" s="9"/>
      <c r="E2520" s="9"/>
    </row>
    <row r="2521" spans="2:5" x14ac:dyDescent="0.35">
      <c r="B2521" s="9"/>
      <c r="C2521" s="76"/>
      <c r="D2521" s="9"/>
      <c r="E2521" s="9"/>
    </row>
    <row r="2522" spans="2:5" x14ac:dyDescent="0.35">
      <c r="B2522" s="9"/>
      <c r="C2522" s="76"/>
      <c r="D2522" s="9"/>
      <c r="E2522" s="9"/>
    </row>
    <row r="2523" spans="2:5" x14ac:dyDescent="0.35">
      <c r="B2523" s="9"/>
      <c r="C2523" s="76"/>
      <c r="D2523" s="9"/>
      <c r="E2523" s="9"/>
    </row>
    <row r="2524" spans="2:5" x14ac:dyDescent="0.35">
      <c r="B2524" s="9"/>
      <c r="C2524" s="76"/>
      <c r="D2524" s="9"/>
      <c r="E2524" s="9"/>
    </row>
    <row r="2525" spans="2:5" x14ac:dyDescent="0.35">
      <c r="B2525" s="9"/>
      <c r="C2525" s="76"/>
      <c r="D2525" s="9"/>
      <c r="E2525" s="9"/>
    </row>
    <row r="2526" spans="2:5" x14ac:dyDescent="0.35">
      <c r="B2526" s="9"/>
      <c r="C2526" s="76"/>
      <c r="D2526" s="9"/>
      <c r="E2526" s="9"/>
    </row>
    <row r="2527" spans="2:5" x14ac:dyDescent="0.35">
      <c r="B2527" s="9"/>
      <c r="C2527" s="76"/>
      <c r="D2527" s="9"/>
      <c r="E2527" s="9"/>
    </row>
    <row r="2528" spans="2:5" x14ac:dyDescent="0.35">
      <c r="B2528" s="9"/>
      <c r="C2528" s="76"/>
      <c r="D2528" s="9"/>
      <c r="E2528" s="9"/>
    </row>
    <row r="2529" spans="2:5" x14ac:dyDescent="0.35">
      <c r="B2529" s="9"/>
      <c r="C2529" s="76"/>
      <c r="D2529" s="9"/>
      <c r="E2529" s="9"/>
    </row>
    <row r="2530" spans="2:5" x14ac:dyDescent="0.35">
      <c r="B2530" s="9"/>
      <c r="C2530" s="76"/>
      <c r="D2530" s="9"/>
      <c r="E2530" s="9"/>
    </row>
    <row r="2531" spans="2:5" x14ac:dyDescent="0.35">
      <c r="B2531" s="9"/>
      <c r="C2531" s="76"/>
      <c r="D2531" s="9"/>
      <c r="E2531" s="9"/>
    </row>
    <row r="2532" spans="2:5" x14ac:dyDescent="0.35">
      <c r="B2532" s="9"/>
      <c r="C2532" s="76"/>
      <c r="D2532" s="9"/>
      <c r="E2532" s="9"/>
    </row>
    <row r="2533" spans="2:5" x14ac:dyDescent="0.35">
      <c r="B2533" s="9"/>
      <c r="C2533" s="76"/>
      <c r="D2533" s="9"/>
      <c r="E2533" s="9"/>
    </row>
    <row r="2534" spans="2:5" x14ac:dyDescent="0.35">
      <c r="B2534" s="9"/>
      <c r="C2534" s="76"/>
      <c r="D2534" s="9"/>
      <c r="E2534" s="9"/>
    </row>
    <row r="2535" spans="2:5" x14ac:dyDescent="0.35">
      <c r="B2535" s="9"/>
      <c r="C2535" s="76"/>
      <c r="D2535" s="9"/>
      <c r="E2535" s="9"/>
    </row>
    <row r="2536" spans="2:5" x14ac:dyDescent="0.35">
      <c r="B2536" s="9"/>
      <c r="C2536" s="76"/>
      <c r="D2536" s="9"/>
      <c r="E2536" s="9"/>
    </row>
    <row r="2537" spans="2:5" x14ac:dyDescent="0.35">
      <c r="B2537" s="9"/>
      <c r="C2537" s="76"/>
      <c r="D2537" s="9"/>
      <c r="E2537" s="9"/>
    </row>
    <row r="2538" spans="2:5" x14ac:dyDescent="0.35">
      <c r="B2538" s="9"/>
      <c r="C2538" s="76"/>
      <c r="D2538" s="9"/>
      <c r="E2538" s="9"/>
    </row>
    <row r="2539" spans="2:5" x14ac:dyDescent="0.35">
      <c r="B2539" s="9"/>
      <c r="C2539" s="76"/>
      <c r="D2539" s="9"/>
      <c r="E2539" s="9"/>
    </row>
    <row r="2540" spans="2:5" x14ac:dyDescent="0.35">
      <c r="B2540" s="9"/>
      <c r="C2540" s="76"/>
      <c r="D2540" s="9"/>
      <c r="E2540" s="9"/>
    </row>
    <row r="2541" spans="2:5" x14ac:dyDescent="0.35">
      <c r="B2541" s="9"/>
      <c r="C2541" s="76"/>
      <c r="D2541" s="9"/>
      <c r="E2541" s="9"/>
    </row>
    <row r="2542" spans="2:5" x14ac:dyDescent="0.35">
      <c r="B2542" s="9"/>
      <c r="C2542" s="76"/>
      <c r="D2542" s="9"/>
      <c r="E2542" s="9"/>
    </row>
    <row r="2543" spans="2:5" x14ac:dyDescent="0.35">
      <c r="B2543" s="9"/>
      <c r="C2543" s="76"/>
      <c r="D2543" s="9"/>
      <c r="E2543" s="9"/>
    </row>
    <row r="2544" spans="2:5" x14ac:dyDescent="0.35">
      <c r="B2544" s="9"/>
      <c r="C2544" s="76"/>
      <c r="D2544" s="9"/>
      <c r="E2544" s="9"/>
    </row>
    <row r="2545" spans="2:5" x14ac:dyDescent="0.35">
      <c r="B2545" s="9"/>
      <c r="C2545" s="76"/>
      <c r="D2545" s="9"/>
      <c r="E2545" s="9"/>
    </row>
    <row r="2546" spans="2:5" x14ac:dyDescent="0.35">
      <c r="B2546" s="9"/>
      <c r="C2546" s="76"/>
      <c r="D2546" s="9"/>
      <c r="E2546" s="9"/>
    </row>
    <row r="2547" spans="2:5" x14ac:dyDescent="0.35">
      <c r="B2547" s="9"/>
      <c r="C2547" s="76"/>
      <c r="D2547" s="9"/>
      <c r="E2547" s="9"/>
    </row>
    <row r="2548" spans="2:5" x14ac:dyDescent="0.35">
      <c r="B2548" s="9"/>
      <c r="C2548" s="76"/>
      <c r="D2548" s="9"/>
      <c r="E2548" s="9"/>
    </row>
    <row r="2549" spans="2:5" x14ac:dyDescent="0.35">
      <c r="B2549" s="9"/>
      <c r="C2549" s="76"/>
      <c r="D2549" s="9"/>
      <c r="E2549" s="9"/>
    </row>
    <row r="2550" spans="2:5" x14ac:dyDescent="0.35">
      <c r="B2550" s="9"/>
      <c r="C2550" s="76"/>
      <c r="D2550" s="9"/>
      <c r="E2550" s="9"/>
    </row>
    <row r="2551" spans="2:5" x14ac:dyDescent="0.35">
      <c r="B2551" s="9"/>
      <c r="C2551" s="76"/>
      <c r="D2551" s="9"/>
      <c r="E2551" s="9"/>
    </row>
    <row r="2552" spans="2:5" x14ac:dyDescent="0.35">
      <c r="B2552" s="9"/>
      <c r="C2552" s="76"/>
      <c r="D2552" s="9"/>
      <c r="E2552" s="9"/>
    </row>
    <row r="2553" spans="2:5" x14ac:dyDescent="0.35">
      <c r="B2553" s="9"/>
      <c r="C2553" s="76"/>
      <c r="D2553" s="9"/>
      <c r="E2553" s="9"/>
    </row>
    <row r="2554" spans="2:5" x14ac:dyDescent="0.35">
      <c r="B2554" s="9"/>
      <c r="C2554" s="76"/>
      <c r="D2554" s="9"/>
      <c r="E2554" s="9"/>
    </row>
    <row r="2555" spans="2:5" x14ac:dyDescent="0.35">
      <c r="B2555" s="9"/>
      <c r="C2555" s="76"/>
      <c r="D2555" s="9"/>
      <c r="E2555" s="9"/>
    </row>
    <row r="2556" spans="2:5" x14ac:dyDescent="0.35">
      <c r="B2556" s="9"/>
      <c r="C2556" s="76"/>
      <c r="D2556" s="9"/>
      <c r="E2556" s="9"/>
    </row>
    <row r="2557" spans="2:5" x14ac:dyDescent="0.35">
      <c r="B2557" s="9"/>
      <c r="C2557" s="76"/>
      <c r="D2557" s="9"/>
      <c r="E2557" s="9"/>
    </row>
    <row r="2558" spans="2:5" x14ac:dyDescent="0.35">
      <c r="B2558" s="9"/>
      <c r="C2558" s="76"/>
      <c r="D2558" s="9"/>
      <c r="E2558" s="9"/>
    </row>
    <row r="2559" spans="2:5" x14ac:dyDescent="0.35">
      <c r="B2559" s="9"/>
      <c r="C2559" s="76"/>
      <c r="D2559" s="9"/>
      <c r="E2559" s="9"/>
    </row>
    <row r="2560" spans="2:5" x14ac:dyDescent="0.35">
      <c r="B2560" s="9"/>
      <c r="C2560" s="76"/>
      <c r="D2560" s="9"/>
      <c r="E2560" s="9"/>
    </row>
    <row r="2561" spans="2:5" x14ac:dyDescent="0.35">
      <c r="B2561" s="9"/>
      <c r="C2561" s="76"/>
      <c r="D2561" s="9"/>
      <c r="E2561" s="9"/>
    </row>
    <row r="2562" spans="2:5" x14ac:dyDescent="0.35">
      <c r="B2562" s="9"/>
      <c r="C2562" s="76"/>
      <c r="D2562" s="9"/>
      <c r="E2562" s="9"/>
    </row>
    <row r="2563" spans="2:5" x14ac:dyDescent="0.35">
      <c r="B2563" s="9"/>
      <c r="C2563" s="76"/>
      <c r="D2563" s="9"/>
      <c r="E2563" s="9"/>
    </row>
    <row r="2564" spans="2:5" x14ac:dyDescent="0.35">
      <c r="B2564" s="9"/>
      <c r="C2564" s="76"/>
      <c r="D2564" s="9"/>
      <c r="E2564" s="9"/>
    </row>
    <row r="2565" spans="2:5" x14ac:dyDescent="0.35">
      <c r="B2565" s="9"/>
      <c r="C2565" s="76"/>
      <c r="D2565" s="9"/>
      <c r="E2565" s="9"/>
    </row>
    <row r="2566" spans="2:5" x14ac:dyDescent="0.35">
      <c r="B2566" s="9"/>
      <c r="C2566" s="76"/>
      <c r="D2566" s="9"/>
      <c r="E2566" s="9"/>
    </row>
    <row r="2567" spans="2:5" x14ac:dyDescent="0.35">
      <c r="B2567" s="9"/>
      <c r="C2567" s="76"/>
      <c r="D2567" s="9"/>
      <c r="E2567" s="9"/>
    </row>
    <row r="2568" spans="2:5" x14ac:dyDescent="0.35">
      <c r="B2568" s="9"/>
      <c r="C2568" s="76"/>
      <c r="D2568" s="9"/>
      <c r="E2568" s="9"/>
    </row>
    <row r="2569" spans="2:5" x14ac:dyDescent="0.35">
      <c r="B2569" s="9"/>
      <c r="C2569" s="76"/>
      <c r="D2569" s="9"/>
      <c r="E2569" s="9"/>
    </row>
    <row r="2570" spans="2:5" x14ac:dyDescent="0.35">
      <c r="B2570" s="9"/>
      <c r="C2570" s="76"/>
      <c r="D2570" s="9"/>
      <c r="E2570" s="9"/>
    </row>
    <row r="2571" spans="2:5" x14ac:dyDescent="0.35">
      <c r="B2571" s="9"/>
      <c r="C2571" s="76"/>
      <c r="D2571" s="9"/>
      <c r="E2571" s="9"/>
    </row>
    <row r="2572" spans="2:5" x14ac:dyDescent="0.35">
      <c r="B2572" s="9"/>
      <c r="C2572" s="76"/>
      <c r="D2572" s="9"/>
      <c r="E2572" s="9"/>
    </row>
    <row r="2573" spans="2:5" x14ac:dyDescent="0.35">
      <c r="B2573" s="9"/>
      <c r="C2573" s="76"/>
      <c r="D2573" s="9"/>
      <c r="E2573" s="9"/>
    </row>
    <row r="2574" spans="2:5" x14ac:dyDescent="0.35">
      <c r="B2574" s="9"/>
      <c r="C2574" s="76"/>
      <c r="D2574" s="9"/>
      <c r="E2574" s="9"/>
    </row>
    <row r="2575" spans="2:5" x14ac:dyDescent="0.35">
      <c r="B2575" s="9"/>
      <c r="C2575" s="76"/>
      <c r="D2575" s="9"/>
      <c r="E2575" s="9"/>
    </row>
    <row r="2576" spans="2:5" x14ac:dyDescent="0.35">
      <c r="B2576" s="9"/>
      <c r="C2576" s="76"/>
      <c r="D2576" s="9"/>
      <c r="E2576" s="9"/>
    </row>
    <row r="2577" spans="2:5" x14ac:dyDescent="0.35">
      <c r="B2577" s="9"/>
      <c r="C2577" s="76"/>
      <c r="D2577" s="9"/>
      <c r="E2577" s="9"/>
    </row>
    <row r="2578" spans="2:5" x14ac:dyDescent="0.35">
      <c r="B2578" s="9"/>
      <c r="C2578" s="76"/>
      <c r="D2578" s="9"/>
      <c r="E2578" s="9"/>
    </row>
    <row r="2579" spans="2:5" x14ac:dyDescent="0.35">
      <c r="B2579" s="9"/>
      <c r="C2579" s="76"/>
      <c r="D2579" s="9"/>
      <c r="E2579" s="9"/>
    </row>
    <row r="2580" spans="2:5" x14ac:dyDescent="0.35">
      <c r="B2580" s="9"/>
      <c r="C2580" s="76"/>
      <c r="D2580" s="9"/>
      <c r="E2580" s="9"/>
    </row>
    <row r="2581" spans="2:5" x14ac:dyDescent="0.35">
      <c r="B2581" s="9"/>
      <c r="C2581" s="76"/>
      <c r="D2581" s="9"/>
      <c r="E2581" s="9"/>
    </row>
    <row r="2582" spans="2:5" x14ac:dyDescent="0.35">
      <c r="B2582" s="9"/>
      <c r="C2582" s="76"/>
      <c r="D2582" s="9"/>
      <c r="E2582" s="9"/>
    </row>
    <row r="2583" spans="2:5" x14ac:dyDescent="0.35">
      <c r="B2583" s="9"/>
      <c r="C2583" s="76"/>
      <c r="D2583" s="9"/>
      <c r="E2583" s="9"/>
    </row>
    <row r="2584" spans="2:5" x14ac:dyDescent="0.35">
      <c r="B2584" s="9"/>
      <c r="C2584" s="76"/>
      <c r="D2584" s="9"/>
      <c r="E2584" s="9"/>
    </row>
    <row r="2585" spans="2:5" x14ac:dyDescent="0.35">
      <c r="B2585" s="9"/>
      <c r="C2585" s="76"/>
      <c r="D2585" s="9"/>
      <c r="E2585" s="9"/>
    </row>
    <row r="2586" spans="2:5" x14ac:dyDescent="0.35">
      <c r="B2586" s="9"/>
      <c r="C2586" s="76"/>
      <c r="D2586" s="9"/>
      <c r="E2586" s="9"/>
    </row>
    <row r="2587" spans="2:5" x14ac:dyDescent="0.35">
      <c r="B2587" s="9"/>
      <c r="C2587" s="76"/>
      <c r="D2587" s="9"/>
      <c r="E2587" s="9"/>
    </row>
    <row r="2588" spans="2:5" x14ac:dyDescent="0.35">
      <c r="B2588" s="9"/>
      <c r="C2588" s="76"/>
      <c r="D2588" s="9"/>
      <c r="E2588" s="9"/>
    </row>
    <row r="2589" spans="2:5" x14ac:dyDescent="0.35">
      <c r="B2589" s="9"/>
      <c r="C2589" s="76"/>
      <c r="D2589" s="9"/>
      <c r="E2589" s="9"/>
    </row>
    <row r="2590" spans="2:5" x14ac:dyDescent="0.35">
      <c r="B2590" s="9"/>
      <c r="C2590" s="76"/>
      <c r="D2590" s="9"/>
      <c r="E2590" s="9"/>
    </row>
    <row r="2591" spans="2:5" x14ac:dyDescent="0.35">
      <c r="B2591" s="9"/>
      <c r="C2591" s="76"/>
      <c r="D2591" s="9"/>
      <c r="E2591" s="9"/>
    </row>
    <row r="2592" spans="2:5" x14ac:dyDescent="0.35">
      <c r="B2592" s="9"/>
      <c r="C2592" s="76"/>
      <c r="D2592" s="9"/>
      <c r="E2592" s="9"/>
    </row>
    <row r="2593" spans="2:5" x14ac:dyDescent="0.35">
      <c r="B2593" s="9"/>
      <c r="C2593" s="76"/>
      <c r="D2593" s="9"/>
      <c r="E2593" s="9"/>
    </row>
    <row r="2594" spans="2:5" x14ac:dyDescent="0.35">
      <c r="B2594" s="9"/>
      <c r="C2594" s="76"/>
      <c r="D2594" s="9"/>
      <c r="E2594" s="9"/>
    </row>
    <row r="2595" spans="2:5" x14ac:dyDescent="0.35">
      <c r="B2595" s="9"/>
      <c r="C2595" s="76"/>
      <c r="D2595" s="9"/>
      <c r="E2595" s="9"/>
    </row>
    <row r="2596" spans="2:5" x14ac:dyDescent="0.35">
      <c r="B2596" s="9"/>
      <c r="C2596" s="76"/>
      <c r="D2596" s="9"/>
      <c r="E2596" s="9"/>
    </row>
    <row r="2597" spans="2:5" x14ac:dyDescent="0.35">
      <c r="B2597" s="9"/>
      <c r="C2597" s="76"/>
      <c r="D2597" s="9"/>
      <c r="E2597" s="9"/>
    </row>
    <row r="2598" spans="2:5" x14ac:dyDescent="0.35">
      <c r="B2598" s="9"/>
      <c r="C2598" s="76"/>
      <c r="D2598" s="9"/>
      <c r="E2598" s="9"/>
    </row>
    <row r="2599" spans="2:5" x14ac:dyDescent="0.35">
      <c r="B2599" s="9"/>
      <c r="C2599" s="76"/>
      <c r="D2599" s="9"/>
      <c r="E2599" s="9"/>
    </row>
    <row r="2600" spans="2:5" x14ac:dyDescent="0.35">
      <c r="B2600" s="9"/>
      <c r="C2600" s="76"/>
      <c r="D2600" s="9"/>
      <c r="E2600" s="9"/>
    </row>
    <row r="2601" spans="2:5" x14ac:dyDescent="0.35">
      <c r="B2601" s="9"/>
      <c r="C2601" s="76"/>
      <c r="D2601" s="9"/>
      <c r="E2601" s="9"/>
    </row>
    <row r="2602" spans="2:5" x14ac:dyDescent="0.35">
      <c r="B2602" s="9"/>
      <c r="C2602" s="76"/>
      <c r="D2602" s="9"/>
      <c r="E2602" s="9"/>
    </row>
    <row r="2603" spans="2:5" x14ac:dyDescent="0.35">
      <c r="B2603" s="9"/>
      <c r="C2603" s="76"/>
      <c r="D2603" s="9"/>
      <c r="E2603" s="9"/>
    </row>
    <row r="2604" spans="2:5" x14ac:dyDescent="0.35">
      <c r="B2604" s="9"/>
      <c r="C2604" s="76"/>
      <c r="D2604" s="9"/>
      <c r="E2604" s="9"/>
    </row>
    <row r="2605" spans="2:5" x14ac:dyDescent="0.35">
      <c r="B2605" s="9"/>
      <c r="C2605" s="76"/>
      <c r="D2605" s="9"/>
      <c r="E2605" s="9"/>
    </row>
    <row r="2606" spans="2:5" x14ac:dyDescent="0.35">
      <c r="B2606" s="9"/>
      <c r="C2606" s="76"/>
      <c r="D2606" s="9"/>
      <c r="E2606" s="9"/>
    </row>
    <row r="2607" spans="2:5" x14ac:dyDescent="0.35">
      <c r="B2607" s="9"/>
      <c r="C2607" s="76"/>
      <c r="D2607" s="9"/>
      <c r="E2607" s="9"/>
    </row>
    <row r="2608" spans="2:5" x14ac:dyDescent="0.35">
      <c r="B2608" s="9"/>
      <c r="C2608" s="76"/>
      <c r="D2608" s="9"/>
      <c r="E2608" s="9"/>
    </row>
    <row r="2609" spans="2:5" x14ac:dyDescent="0.35">
      <c r="B2609" s="9"/>
      <c r="C2609" s="76"/>
      <c r="D2609" s="9"/>
      <c r="E2609" s="9"/>
    </row>
    <row r="2610" spans="2:5" x14ac:dyDescent="0.35">
      <c r="B2610" s="9"/>
      <c r="C2610" s="76"/>
      <c r="D2610" s="9"/>
      <c r="E2610" s="9"/>
    </row>
    <row r="2611" spans="2:5" x14ac:dyDescent="0.35">
      <c r="B2611" s="9"/>
      <c r="C2611" s="76"/>
      <c r="D2611" s="9"/>
      <c r="E2611" s="9"/>
    </row>
    <row r="2612" spans="2:5" x14ac:dyDescent="0.35">
      <c r="B2612" s="9"/>
      <c r="C2612" s="76"/>
      <c r="D2612" s="9"/>
      <c r="E2612" s="9"/>
    </row>
    <row r="2613" spans="2:5" x14ac:dyDescent="0.35">
      <c r="B2613" s="9"/>
      <c r="C2613" s="76"/>
      <c r="D2613" s="9"/>
      <c r="E2613" s="9"/>
    </row>
    <row r="2614" spans="2:5" x14ac:dyDescent="0.35">
      <c r="B2614" s="9"/>
      <c r="C2614" s="76"/>
      <c r="D2614" s="9"/>
      <c r="E2614" s="9"/>
    </row>
    <row r="2615" spans="2:5" x14ac:dyDescent="0.35">
      <c r="B2615" s="9"/>
      <c r="C2615" s="76"/>
      <c r="D2615" s="9"/>
      <c r="E2615" s="9"/>
    </row>
    <row r="2616" spans="2:5" x14ac:dyDescent="0.35">
      <c r="B2616" s="9"/>
      <c r="C2616" s="76"/>
      <c r="D2616" s="9"/>
      <c r="E2616" s="9"/>
    </row>
    <row r="2617" spans="2:5" x14ac:dyDescent="0.35">
      <c r="B2617" s="9"/>
      <c r="C2617" s="76"/>
      <c r="D2617" s="9"/>
      <c r="E2617" s="9"/>
    </row>
    <row r="2618" spans="2:5" x14ac:dyDescent="0.35">
      <c r="B2618" s="9"/>
      <c r="C2618" s="76"/>
      <c r="D2618" s="9"/>
      <c r="E2618" s="9"/>
    </row>
    <row r="2619" spans="2:5" x14ac:dyDescent="0.35">
      <c r="B2619" s="9"/>
      <c r="C2619" s="76"/>
      <c r="D2619" s="9"/>
      <c r="E2619" s="9"/>
    </row>
    <row r="2620" spans="2:5" x14ac:dyDescent="0.35">
      <c r="B2620" s="9"/>
      <c r="C2620" s="76"/>
      <c r="D2620" s="9"/>
      <c r="E2620" s="9"/>
    </row>
    <row r="2621" spans="2:5" x14ac:dyDescent="0.35">
      <c r="B2621" s="9"/>
      <c r="C2621" s="76"/>
      <c r="D2621" s="9"/>
      <c r="E2621" s="9"/>
    </row>
    <row r="2622" spans="2:5" x14ac:dyDescent="0.35">
      <c r="B2622" s="9"/>
      <c r="C2622" s="76"/>
      <c r="D2622" s="9"/>
      <c r="E2622" s="9"/>
    </row>
    <row r="2623" spans="2:5" x14ac:dyDescent="0.35">
      <c r="B2623" s="9"/>
      <c r="C2623" s="76"/>
      <c r="D2623" s="9"/>
      <c r="E2623" s="9"/>
    </row>
    <row r="2624" spans="2:5" x14ac:dyDescent="0.35">
      <c r="B2624" s="9"/>
      <c r="C2624" s="76"/>
      <c r="D2624" s="9"/>
      <c r="E2624" s="9"/>
    </row>
    <row r="2625" spans="2:5" x14ac:dyDescent="0.35">
      <c r="B2625" s="9"/>
      <c r="C2625" s="76"/>
      <c r="D2625" s="9"/>
      <c r="E2625" s="9"/>
    </row>
    <row r="2626" spans="2:5" x14ac:dyDescent="0.35">
      <c r="B2626" s="9"/>
      <c r="C2626" s="76"/>
      <c r="D2626" s="9"/>
      <c r="E2626" s="9"/>
    </row>
    <row r="2627" spans="2:5" x14ac:dyDescent="0.35">
      <c r="B2627" s="9"/>
      <c r="C2627" s="76"/>
      <c r="D2627" s="9"/>
      <c r="E2627" s="9"/>
    </row>
    <row r="2628" spans="2:5" x14ac:dyDescent="0.35">
      <c r="B2628" s="9"/>
      <c r="C2628" s="76"/>
      <c r="D2628" s="9"/>
      <c r="E2628" s="9"/>
    </row>
    <row r="2629" spans="2:5" x14ac:dyDescent="0.35">
      <c r="B2629" s="9"/>
      <c r="C2629" s="76"/>
      <c r="D2629" s="9"/>
      <c r="E2629" s="9"/>
    </row>
    <row r="2630" spans="2:5" x14ac:dyDescent="0.35">
      <c r="B2630" s="9"/>
      <c r="C2630" s="76"/>
      <c r="D2630" s="9"/>
      <c r="E2630" s="9"/>
    </row>
    <row r="2631" spans="2:5" x14ac:dyDescent="0.35">
      <c r="B2631" s="9"/>
      <c r="C2631" s="76"/>
      <c r="D2631" s="9"/>
      <c r="E2631" s="9"/>
    </row>
    <row r="2632" spans="2:5" x14ac:dyDescent="0.35">
      <c r="B2632" s="9"/>
      <c r="C2632" s="76"/>
      <c r="D2632" s="9"/>
      <c r="E2632" s="9"/>
    </row>
    <row r="2633" spans="2:5" x14ac:dyDescent="0.35">
      <c r="B2633" s="9"/>
      <c r="C2633" s="76"/>
      <c r="D2633" s="9"/>
      <c r="E2633" s="9"/>
    </row>
    <row r="2634" spans="2:5" x14ac:dyDescent="0.35">
      <c r="B2634" s="9"/>
      <c r="C2634" s="76"/>
      <c r="D2634" s="9"/>
      <c r="E2634" s="9"/>
    </row>
    <row r="2635" spans="2:5" x14ac:dyDescent="0.35">
      <c r="B2635" s="9"/>
      <c r="C2635" s="76"/>
      <c r="D2635" s="9"/>
      <c r="E2635" s="9"/>
    </row>
    <row r="2636" spans="2:5" x14ac:dyDescent="0.35">
      <c r="B2636" s="9"/>
      <c r="C2636" s="76"/>
      <c r="D2636" s="9"/>
      <c r="E2636" s="9"/>
    </row>
    <row r="2637" spans="2:5" x14ac:dyDescent="0.35">
      <c r="B2637" s="9"/>
      <c r="C2637" s="76"/>
      <c r="D2637" s="9"/>
      <c r="E2637" s="9"/>
    </row>
    <row r="2638" spans="2:5" x14ac:dyDescent="0.35">
      <c r="B2638" s="9"/>
      <c r="C2638" s="76"/>
      <c r="D2638" s="9"/>
      <c r="E2638" s="9"/>
    </row>
    <row r="2639" spans="2:5" x14ac:dyDescent="0.35">
      <c r="B2639" s="9"/>
      <c r="C2639" s="76"/>
      <c r="D2639" s="9"/>
      <c r="E2639" s="9"/>
    </row>
    <row r="2640" spans="2:5" x14ac:dyDescent="0.35">
      <c r="B2640" s="9"/>
      <c r="C2640" s="76"/>
      <c r="D2640" s="9"/>
      <c r="E2640" s="9"/>
    </row>
    <row r="2641" spans="2:5" x14ac:dyDescent="0.35">
      <c r="B2641" s="9"/>
      <c r="C2641" s="76"/>
      <c r="D2641" s="9"/>
      <c r="E2641" s="9"/>
    </row>
    <row r="2642" spans="2:5" x14ac:dyDescent="0.35">
      <c r="B2642" s="9"/>
      <c r="C2642" s="76"/>
      <c r="D2642" s="9"/>
      <c r="E2642" s="9"/>
    </row>
    <row r="2643" spans="2:5" x14ac:dyDescent="0.35">
      <c r="B2643" s="9"/>
      <c r="C2643" s="76"/>
      <c r="D2643" s="9"/>
      <c r="E2643" s="9"/>
    </row>
    <row r="2644" spans="2:5" x14ac:dyDescent="0.35">
      <c r="B2644" s="9"/>
      <c r="C2644" s="76"/>
      <c r="D2644" s="9"/>
      <c r="E2644" s="9"/>
    </row>
    <row r="2645" spans="2:5" x14ac:dyDescent="0.35">
      <c r="B2645" s="9"/>
      <c r="C2645" s="76"/>
      <c r="D2645" s="9"/>
      <c r="E2645" s="9"/>
    </row>
    <row r="2646" spans="2:5" x14ac:dyDescent="0.35">
      <c r="B2646" s="9"/>
      <c r="C2646" s="76"/>
      <c r="D2646" s="9"/>
      <c r="E2646" s="9"/>
    </row>
    <row r="2647" spans="2:5" x14ac:dyDescent="0.35">
      <c r="B2647" s="9"/>
      <c r="C2647" s="76"/>
      <c r="D2647" s="9"/>
      <c r="E2647" s="9"/>
    </row>
    <row r="2648" spans="2:5" x14ac:dyDescent="0.35">
      <c r="B2648" s="9"/>
      <c r="C2648" s="76"/>
      <c r="D2648" s="9"/>
      <c r="E2648" s="9"/>
    </row>
    <row r="2649" spans="2:5" x14ac:dyDescent="0.35">
      <c r="B2649" s="9"/>
      <c r="C2649" s="76"/>
      <c r="D2649" s="9"/>
      <c r="E2649" s="9"/>
    </row>
    <row r="2650" spans="2:5" x14ac:dyDescent="0.35">
      <c r="B2650" s="9"/>
      <c r="C2650" s="76"/>
      <c r="D2650" s="9"/>
      <c r="E2650" s="9"/>
    </row>
    <row r="2651" spans="2:5" x14ac:dyDescent="0.35">
      <c r="B2651" s="9"/>
      <c r="C2651" s="76"/>
      <c r="D2651" s="9"/>
      <c r="E2651" s="9"/>
    </row>
    <row r="2652" spans="2:5" x14ac:dyDescent="0.35">
      <c r="B2652" s="9"/>
      <c r="C2652" s="76"/>
      <c r="D2652" s="9"/>
      <c r="E2652" s="9"/>
    </row>
    <row r="2653" spans="2:5" x14ac:dyDescent="0.35">
      <c r="B2653" s="9"/>
      <c r="C2653" s="76"/>
      <c r="D2653" s="9"/>
      <c r="E2653" s="9"/>
    </row>
    <row r="2654" spans="2:5" x14ac:dyDescent="0.35">
      <c r="B2654" s="9"/>
      <c r="C2654" s="76"/>
      <c r="D2654" s="9"/>
      <c r="E2654" s="9"/>
    </row>
    <row r="2655" spans="2:5" x14ac:dyDescent="0.35">
      <c r="B2655" s="9"/>
      <c r="C2655" s="76"/>
      <c r="D2655" s="9"/>
      <c r="E2655" s="9"/>
    </row>
    <row r="2656" spans="2:5" x14ac:dyDescent="0.35">
      <c r="B2656" s="9"/>
      <c r="C2656" s="76"/>
      <c r="D2656" s="9"/>
      <c r="E2656" s="9"/>
    </row>
    <row r="2657" spans="2:5" x14ac:dyDescent="0.35">
      <c r="B2657" s="9"/>
      <c r="C2657" s="76"/>
      <c r="D2657" s="9"/>
      <c r="E2657" s="9"/>
    </row>
    <row r="2658" spans="2:5" x14ac:dyDescent="0.35">
      <c r="B2658" s="9"/>
      <c r="C2658" s="76"/>
      <c r="D2658" s="9"/>
      <c r="E2658" s="9"/>
    </row>
    <row r="2659" spans="2:5" x14ac:dyDescent="0.35">
      <c r="B2659" s="9"/>
      <c r="C2659" s="76"/>
      <c r="D2659" s="9"/>
      <c r="E2659" s="9"/>
    </row>
    <row r="2660" spans="2:5" x14ac:dyDescent="0.35">
      <c r="B2660" s="9"/>
      <c r="C2660" s="76"/>
      <c r="D2660" s="9"/>
      <c r="E2660" s="9"/>
    </row>
    <row r="2661" spans="2:5" x14ac:dyDescent="0.35">
      <c r="B2661" s="9"/>
      <c r="C2661" s="76"/>
      <c r="D2661" s="9"/>
      <c r="E2661" s="9"/>
    </row>
    <row r="2662" spans="2:5" x14ac:dyDescent="0.35">
      <c r="B2662" s="9"/>
      <c r="C2662" s="76"/>
      <c r="D2662" s="9"/>
      <c r="E2662" s="9"/>
    </row>
    <row r="2663" spans="2:5" x14ac:dyDescent="0.35">
      <c r="B2663" s="9"/>
      <c r="C2663" s="76"/>
      <c r="D2663" s="9"/>
      <c r="E2663" s="9"/>
    </row>
    <row r="2664" spans="2:5" x14ac:dyDescent="0.35">
      <c r="B2664" s="9"/>
      <c r="C2664" s="76"/>
      <c r="D2664" s="9"/>
      <c r="E2664" s="9"/>
    </row>
    <row r="2665" spans="2:5" x14ac:dyDescent="0.35">
      <c r="B2665" s="9"/>
      <c r="C2665" s="76"/>
      <c r="D2665" s="9"/>
      <c r="E2665" s="9"/>
    </row>
    <row r="2666" spans="2:5" x14ac:dyDescent="0.35">
      <c r="B2666" s="9"/>
      <c r="C2666" s="76"/>
      <c r="D2666" s="9"/>
      <c r="E2666" s="9"/>
    </row>
    <row r="2667" spans="2:5" x14ac:dyDescent="0.35">
      <c r="B2667" s="9"/>
      <c r="C2667" s="76"/>
      <c r="D2667" s="9"/>
      <c r="E2667" s="9"/>
    </row>
    <row r="2668" spans="2:5" x14ac:dyDescent="0.35">
      <c r="B2668" s="9"/>
      <c r="C2668" s="76"/>
      <c r="D2668" s="9"/>
      <c r="E2668" s="9"/>
    </row>
    <row r="2669" spans="2:5" x14ac:dyDescent="0.35">
      <c r="B2669" s="9"/>
      <c r="C2669" s="76"/>
      <c r="D2669" s="9"/>
      <c r="E2669" s="9"/>
    </row>
    <row r="2670" spans="2:5" x14ac:dyDescent="0.35">
      <c r="B2670" s="9"/>
      <c r="C2670" s="76"/>
      <c r="D2670" s="9"/>
      <c r="E2670" s="9"/>
    </row>
    <row r="2671" spans="2:5" x14ac:dyDescent="0.35">
      <c r="B2671" s="9"/>
      <c r="C2671" s="76"/>
      <c r="D2671" s="9"/>
      <c r="E2671" s="9"/>
    </row>
    <row r="2672" spans="2:5" x14ac:dyDescent="0.35">
      <c r="B2672" s="9"/>
      <c r="C2672" s="76"/>
      <c r="D2672" s="9"/>
      <c r="E2672" s="9"/>
    </row>
    <row r="2673" spans="2:5" x14ac:dyDescent="0.35">
      <c r="B2673" s="9"/>
      <c r="C2673" s="76"/>
      <c r="D2673" s="9"/>
      <c r="E2673" s="9"/>
    </row>
    <row r="2674" spans="2:5" x14ac:dyDescent="0.35">
      <c r="B2674" s="9"/>
      <c r="C2674" s="76"/>
      <c r="D2674" s="9"/>
      <c r="E2674" s="9"/>
    </row>
    <row r="2675" spans="2:5" x14ac:dyDescent="0.35">
      <c r="B2675" s="9"/>
      <c r="C2675" s="76"/>
      <c r="D2675" s="9"/>
      <c r="E2675" s="9"/>
    </row>
    <row r="2676" spans="2:5" x14ac:dyDescent="0.35">
      <c r="B2676" s="9"/>
      <c r="C2676" s="76"/>
      <c r="D2676" s="9"/>
      <c r="E2676" s="9"/>
    </row>
    <row r="2677" spans="2:5" x14ac:dyDescent="0.35">
      <c r="B2677" s="9"/>
      <c r="C2677" s="76"/>
      <c r="D2677" s="9"/>
      <c r="E2677" s="9"/>
    </row>
    <row r="2678" spans="2:5" x14ac:dyDescent="0.35">
      <c r="B2678" s="9"/>
      <c r="C2678" s="76"/>
      <c r="D2678" s="9"/>
      <c r="E2678" s="9"/>
    </row>
    <row r="2679" spans="2:5" x14ac:dyDescent="0.35">
      <c r="B2679" s="9"/>
      <c r="C2679" s="76"/>
      <c r="D2679" s="9"/>
      <c r="E2679" s="9"/>
    </row>
    <row r="2680" spans="2:5" x14ac:dyDescent="0.35">
      <c r="B2680" s="9"/>
      <c r="C2680" s="76"/>
      <c r="D2680" s="9"/>
      <c r="E2680" s="9"/>
    </row>
    <row r="2681" spans="2:5" x14ac:dyDescent="0.35">
      <c r="B2681" s="9"/>
      <c r="C2681" s="76"/>
      <c r="D2681" s="9"/>
      <c r="E2681" s="9"/>
    </row>
    <row r="2682" spans="2:5" x14ac:dyDescent="0.35">
      <c r="B2682" s="9"/>
      <c r="C2682" s="76"/>
      <c r="D2682" s="9"/>
      <c r="E2682" s="9"/>
    </row>
    <row r="2683" spans="2:5" x14ac:dyDescent="0.35">
      <c r="B2683" s="9"/>
      <c r="C2683" s="76"/>
      <c r="D2683" s="9"/>
      <c r="E2683" s="9"/>
    </row>
    <row r="2684" spans="2:5" x14ac:dyDescent="0.35">
      <c r="B2684" s="9"/>
      <c r="C2684" s="76"/>
      <c r="D2684" s="9"/>
      <c r="E2684" s="9"/>
    </row>
    <row r="2685" spans="2:5" x14ac:dyDescent="0.35">
      <c r="B2685" s="9"/>
      <c r="C2685" s="76"/>
      <c r="D2685" s="9"/>
      <c r="E2685" s="9"/>
    </row>
    <row r="2686" spans="2:5" x14ac:dyDescent="0.35">
      <c r="B2686" s="9"/>
      <c r="C2686" s="76"/>
      <c r="D2686" s="9"/>
      <c r="E2686" s="9"/>
    </row>
    <row r="2687" spans="2:5" x14ac:dyDescent="0.35">
      <c r="B2687" s="9"/>
      <c r="C2687" s="76"/>
      <c r="D2687" s="9"/>
      <c r="E2687" s="9"/>
    </row>
    <row r="2688" spans="2:5" x14ac:dyDescent="0.35">
      <c r="B2688" s="9"/>
      <c r="C2688" s="76"/>
      <c r="D2688" s="9"/>
      <c r="E2688" s="9"/>
    </row>
    <row r="2689" spans="2:5" x14ac:dyDescent="0.35">
      <c r="B2689" s="9"/>
      <c r="C2689" s="76"/>
      <c r="D2689" s="9"/>
      <c r="E2689" s="9"/>
    </row>
    <row r="2690" spans="2:5" x14ac:dyDescent="0.35">
      <c r="B2690" s="9"/>
      <c r="C2690" s="76"/>
      <c r="D2690" s="9"/>
      <c r="E2690" s="9"/>
    </row>
    <row r="2691" spans="2:5" x14ac:dyDescent="0.35">
      <c r="B2691" s="9"/>
      <c r="C2691" s="76"/>
      <c r="D2691" s="9"/>
      <c r="E2691" s="9"/>
    </row>
    <row r="2692" spans="2:5" x14ac:dyDescent="0.35">
      <c r="B2692" s="9"/>
      <c r="C2692" s="76"/>
      <c r="D2692" s="9"/>
      <c r="E2692" s="9"/>
    </row>
    <row r="2693" spans="2:5" x14ac:dyDescent="0.35">
      <c r="B2693" s="9"/>
      <c r="C2693" s="76"/>
      <c r="D2693" s="9"/>
      <c r="E2693" s="9"/>
    </row>
    <row r="2694" spans="2:5" x14ac:dyDescent="0.35">
      <c r="B2694" s="9"/>
      <c r="C2694" s="76"/>
      <c r="D2694" s="9"/>
      <c r="E2694" s="9"/>
    </row>
    <row r="2695" spans="2:5" x14ac:dyDescent="0.35">
      <c r="B2695" s="9"/>
      <c r="C2695" s="76"/>
      <c r="D2695" s="9"/>
      <c r="E2695" s="9"/>
    </row>
    <row r="2696" spans="2:5" x14ac:dyDescent="0.35">
      <c r="B2696" s="9"/>
      <c r="C2696" s="76"/>
      <c r="D2696" s="9"/>
      <c r="E2696" s="9"/>
    </row>
    <row r="2697" spans="2:5" x14ac:dyDescent="0.35">
      <c r="B2697" s="9"/>
      <c r="C2697" s="76"/>
      <c r="D2697" s="9"/>
      <c r="E2697" s="9"/>
    </row>
    <row r="2698" spans="2:5" x14ac:dyDescent="0.35">
      <c r="B2698" s="9"/>
      <c r="C2698" s="76"/>
      <c r="D2698" s="9"/>
      <c r="E2698" s="9"/>
    </row>
    <row r="2699" spans="2:5" x14ac:dyDescent="0.35">
      <c r="B2699" s="9"/>
      <c r="C2699" s="76"/>
      <c r="D2699" s="9"/>
      <c r="E2699" s="9"/>
    </row>
    <row r="2700" spans="2:5" x14ac:dyDescent="0.35">
      <c r="B2700" s="9"/>
      <c r="C2700" s="76"/>
      <c r="D2700" s="9"/>
      <c r="E2700" s="9"/>
    </row>
    <row r="2701" spans="2:5" x14ac:dyDescent="0.35">
      <c r="B2701" s="9"/>
      <c r="C2701" s="76"/>
      <c r="D2701" s="9"/>
      <c r="E2701" s="9"/>
    </row>
    <row r="2702" spans="2:5" x14ac:dyDescent="0.35">
      <c r="B2702" s="9"/>
      <c r="C2702" s="76"/>
      <c r="D2702" s="9"/>
      <c r="E2702" s="9"/>
    </row>
    <row r="2703" spans="2:5" x14ac:dyDescent="0.35">
      <c r="B2703" s="9"/>
      <c r="C2703" s="76"/>
      <c r="D2703" s="9"/>
      <c r="E2703" s="9"/>
    </row>
    <row r="2704" spans="2:5" x14ac:dyDescent="0.35">
      <c r="B2704" s="9"/>
      <c r="C2704" s="76"/>
      <c r="D2704" s="9"/>
      <c r="E2704" s="9"/>
    </row>
    <row r="2705" spans="2:5" x14ac:dyDescent="0.35">
      <c r="B2705" s="9"/>
      <c r="C2705" s="76"/>
      <c r="D2705" s="9"/>
      <c r="E2705" s="9"/>
    </row>
    <row r="2706" spans="2:5" x14ac:dyDescent="0.35">
      <c r="B2706" s="9"/>
      <c r="C2706" s="76"/>
      <c r="D2706" s="9"/>
      <c r="E2706" s="9"/>
    </row>
    <row r="2707" spans="2:5" x14ac:dyDescent="0.35">
      <c r="B2707" s="9"/>
      <c r="C2707" s="76"/>
      <c r="D2707" s="9"/>
      <c r="E2707" s="9"/>
    </row>
    <row r="2708" spans="2:5" x14ac:dyDescent="0.35">
      <c r="B2708" s="9"/>
      <c r="C2708" s="76"/>
      <c r="D2708" s="9"/>
      <c r="E2708" s="9"/>
    </row>
    <row r="2709" spans="2:5" x14ac:dyDescent="0.35">
      <c r="B2709" s="9"/>
      <c r="C2709" s="76"/>
      <c r="D2709" s="9"/>
      <c r="E2709" s="9"/>
    </row>
    <row r="2710" spans="2:5" x14ac:dyDescent="0.35">
      <c r="B2710" s="9"/>
      <c r="C2710" s="76"/>
      <c r="D2710" s="9"/>
      <c r="E2710" s="9"/>
    </row>
    <row r="2711" spans="2:5" x14ac:dyDescent="0.35">
      <c r="B2711" s="9"/>
      <c r="C2711" s="76"/>
      <c r="D2711" s="9"/>
      <c r="E2711" s="9"/>
    </row>
    <row r="2712" spans="2:5" x14ac:dyDescent="0.35">
      <c r="B2712" s="9"/>
      <c r="C2712" s="76"/>
      <c r="D2712" s="9"/>
      <c r="E2712" s="9"/>
    </row>
    <row r="2713" spans="2:5" x14ac:dyDescent="0.35">
      <c r="B2713" s="9"/>
      <c r="C2713" s="76"/>
      <c r="D2713" s="9"/>
      <c r="E2713" s="9"/>
    </row>
    <row r="2714" spans="2:5" x14ac:dyDescent="0.35">
      <c r="B2714" s="9"/>
      <c r="C2714" s="76"/>
      <c r="D2714" s="9"/>
      <c r="E2714" s="9"/>
    </row>
    <row r="2715" spans="2:5" x14ac:dyDescent="0.35">
      <c r="B2715" s="9"/>
      <c r="C2715" s="76"/>
      <c r="D2715" s="9"/>
      <c r="E2715" s="9"/>
    </row>
    <row r="2716" spans="2:5" x14ac:dyDescent="0.35">
      <c r="B2716" s="9"/>
      <c r="C2716" s="76"/>
      <c r="D2716" s="9"/>
      <c r="E2716" s="9"/>
    </row>
    <row r="2717" spans="2:5" x14ac:dyDescent="0.35">
      <c r="B2717" s="9"/>
      <c r="C2717" s="76"/>
      <c r="D2717" s="9"/>
      <c r="E2717" s="9"/>
    </row>
    <row r="2718" spans="2:5" x14ac:dyDescent="0.35">
      <c r="B2718" s="9"/>
      <c r="C2718" s="76"/>
      <c r="D2718" s="9"/>
      <c r="E2718" s="9"/>
    </row>
    <row r="2719" spans="2:5" x14ac:dyDescent="0.35">
      <c r="B2719" s="9"/>
      <c r="C2719" s="76"/>
      <c r="D2719" s="9"/>
      <c r="E2719" s="9"/>
    </row>
    <row r="2720" spans="2:5" x14ac:dyDescent="0.35">
      <c r="B2720" s="9"/>
      <c r="C2720" s="76"/>
      <c r="D2720" s="9"/>
      <c r="E2720" s="9"/>
    </row>
    <row r="2721" spans="2:5" x14ac:dyDescent="0.35">
      <c r="B2721" s="9"/>
      <c r="C2721" s="76"/>
      <c r="D2721" s="9"/>
      <c r="E2721" s="9"/>
    </row>
    <row r="2722" spans="2:5" x14ac:dyDescent="0.35">
      <c r="B2722" s="9"/>
      <c r="C2722" s="76"/>
      <c r="D2722" s="9"/>
      <c r="E2722" s="9"/>
    </row>
    <row r="2723" spans="2:5" x14ac:dyDescent="0.35">
      <c r="B2723" s="9"/>
      <c r="C2723" s="76"/>
      <c r="D2723" s="9"/>
      <c r="E2723" s="9"/>
    </row>
    <row r="2724" spans="2:5" x14ac:dyDescent="0.35">
      <c r="B2724" s="9"/>
      <c r="C2724" s="76"/>
      <c r="D2724" s="9"/>
      <c r="E2724" s="9"/>
    </row>
    <row r="2725" spans="2:5" x14ac:dyDescent="0.35">
      <c r="B2725" s="9"/>
      <c r="C2725" s="76"/>
      <c r="D2725" s="9"/>
      <c r="E2725" s="9"/>
    </row>
    <row r="2726" spans="2:5" x14ac:dyDescent="0.35">
      <c r="B2726" s="9"/>
      <c r="C2726" s="76"/>
      <c r="D2726" s="9"/>
      <c r="E2726" s="9"/>
    </row>
    <row r="2727" spans="2:5" x14ac:dyDescent="0.35">
      <c r="B2727" s="9"/>
      <c r="C2727" s="76"/>
      <c r="D2727" s="9"/>
      <c r="E2727" s="9"/>
    </row>
    <row r="2728" spans="2:5" x14ac:dyDescent="0.35">
      <c r="B2728" s="9"/>
      <c r="C2728" s="76"/>
      <c r="D2728" s="9"/>
      <c r="E2728" s="9"/>
    </row>
    <row r="2729" spans="2:5" x14ac:dyDescent="0.35">
      <c r="B2729" s="9"/>
      <c r="C2729" s="76"/>
      <c r="D2729" s="9"/>
      <c r="E2729" s="9"/>
    </row>
    <row r="2730" spans="2:5" x14ac:dyDescent="0.35">
      <c r="B2730" s="9"/>
      <c r="C2730" s="76"/>
      <c r="D2730" s="9"/>
      <c r="E2730" s="9"/>
    </row>
    <row r="2731" spans="2:5" x14ac:dyDescent="0.35">
      <c r="B2731" s="9"/>
      <c r="C2731" s="76"/>
      <c r="D2731" s="9"/>
      <c r="E2731" s="9"/>
    </row>
    <row r="2732" spans="2:5" x14ac:dyDescent="0.35">
      <c r="B2732" s="9"/>
      <c r="C2732" s="76"/>
      <c r="D2732" s="9"/>
      <c r="E2732" s="9"/>
    </row>
    <row r="2733" spans="2:5" x14ac:dyDescent="0.35">
      <c r="B2733" s="9"/>
      <c r="C2733" s="76"/>
      <c r="D2733" s="9"/>
      <c r="E2733" s="9"/>
    </row>
    <row r="2734" spans="2:5" x14ac:dyDescent="0.35">
      <c r="B2734" s="9"/>
      <c r="C2734" s="76"/>
      <c r="D2734" s="9"/>
      <c r="E2734" s="9"/>
    </row>
    <row r="2735" spans="2:5" x14ac:dyDescent="0.35">
      <c r="B2735" s="9"/>
      <c r="C2735" s="76"/>
      <c r="D2735" s="9"/>
      <c r="E2735" s="9"/>
    </row>
    <row r="2736" spans="2:5" x14ac:dyDescent="0.35">
      <c r="B2736" s="9"/>
      <c r="C2736" s="76"/>
      <c r="D2736" s="9"/>
      <c r="E2736" s="9"/>
    </row>
    <row r="2737" spans="2:5" x14ac:dyDescent="0.35">
      <c r="B2737" s="9"/>
      <c r="C2737" s="76"/>
      <c r="D2737" s="9"/>
      <c r="E2737" s="9"/>
    </row>
    <row r="2738" spans="2:5" x14ac:dyDescent="0.35">
      <c r="B2738" s="9"/>
      <c r="C2738" s="76"/>
      <c r="D2738" s="9"/>
      <c r="E2738" s="9"/>
    </row>
    <row r="2739" spans="2:5" x14ac:dyDescent="0.35">
      <c r="B2739" s="9"/>
      <c r="C2739" s="76"/>
      <c r="D2739" s="9"/>
      <c r="E2739" s="9"/>
    </row>
    <row r="2740" spans="2:5" x14ac:dyDescent="0.35">
      <c r="B2740" s="9"/>
      <c r="C2740" s="76"/>
      <c r="D2740" s="9"/>
      <c r="E2740" s="9"/>
    </row>
    <row r="2741" spans="2:5" x14ac:dyDescent="0.35">
      <c r="B2741" s="9"/>
      <c r="C2741" s="76"/>
      <c r="D2741" s="9"/>
      <c r="E2741" s="9"/>
    </row>
    <row r="2742" spans="2:5" x14ac:dyDescent="0.35">
      <c r="B2742" s="9"/>
      <c r="C2742" s="76"/>
      <c r="D2742" s="9"/>
      <c r="E2742" s="9"/>
    </row>
    <row r="2743" spans="2:5" x14ac:dyDescent="0.35">
      <c r="B2743" s="9"/>
      <c r="C2743" s="76"/>
      <c r="D2743" s="9"/>
      <c r="E2743" s="9"/>
    </row>
    <row r="2744" spans="2:5" x14ac:dyDescent="0.35">
      <c r="B2744" s="9"/>
      <c r="C2744" s="76"/>
      <c r="D2744" s="9"/>
      <c r="E2744" s="9"/>
    </row>
    <row r="2745" spans="2:5" x14ac:dyDescent="0.35">
      <c r="B2745" s="9"/>
      <c r="C2745" s="76"/>
      <c r="D2745" s="9"/>
      <c r="E2745" s="9"/>
    </row>
    <row r="2746" spans="2:5" x14ac:dyDescent="0.35">
      <c r="B2746" s="9"/>
      <c r="C2746" s="76"/>
      <c r="D2746" s="9"/>
      <c r="E2746" s="9"/>
    </row>
    <row r="2747" spans="2:5" x14ac:dyDescent="0.35">
      <c r="B2747" s="9"/>
      <c r="C2747" s="76"/>
      <c r="D2747" s="9"/>
      <c r="E2747" s="9"/>
    </row>
    <row r="2748" spans="2:5" x14ac:dyDescent="0.35">
      <c r="B2748" s="9"/>
      <c r="C2748" s="76"/>
      <c r="D2748" s="9"/>
      <c r="E2748" s="9"/>
    </row>
    <row r="2749" spans="2:5" x14ac:dyDescent="0.35">
      <c r="B2749" s="9"/>
      <c r="C2749" s="76"/>
      <c r="D2749" s="9"/>
      <c r="E2749" s="9"/>
    </row>
    <row r="2750" spans="2:5" x14ac:dyDescent="0.35">
      <c r="B2750" s="9"/>
      <c r="C2750" s="76"/>
      <c r="D2750" s="9"/>
      <c r="E2750" s="9"/>
    </row>
    <row r="2751" spans="2:5" x14ac:dyDescent="0.35">
      <c r="B2751" s="9"/>
      <c r="C2751" s="76"/>
      <c r="D2751" s="9"/>
      <c r="E2751" s="9"/>
    </row>
    <row r="2752" spans="2:5" x14ac:dyDescent="0.35">
      <c r="B2752" s="9"/>
      <c r="C2752" s="76"/>
      <c r="D2752" s="9"/>
      <c r="E2752" s="9"/>
    </row>
    <row r="2753" spans="2:5" x14ac:dyDescent="0.35">
      <c r="B2753" s="9"/>
      <c r="C2753" s="76"/>
      <c r="D2753" s="9"/>
      <c r="E2753" s="9"/>
    </row>
    <row r="2754" spans="2:5" x14ac:dyDescent="0.35">
      <c r="B2754" s="9"/>
      <c r="C2754" s="76"/>
      <c r="D2754" s="9"/>
      <c r="E2754" s="9"/>
    </row>
    <row r="2755" spans="2:5" x14ac:dyDescent="0.35">
      <c r="B2755" s="9"/>
      <c r="C2755" s="76"/>
      <c r="D2755" s="9"/>
      <c r="E2755" s="9"/>
    </row>
    <row r="2756" spans="2:5" x14ac:dyDescent="0.35">
      <c r="B2756" s="9"/>
      <c r="C2756" s="76"/>
      <c r="D2756" s="9"/>
      <c r="E2756" s="9"/>
    </row>
    <row r="2757" spans="2:5" x14ac:dyDescent="0.35">
      <c r="B2757" s="9"/>
      <c r="C2757" s="76"/>
      <c r="D2757" s="9"/>
      <c r="E2757" s="9"/>
    </row>
    <row r="2758" spans="2:5" x14ac:dyDescent="0.35">
      <c r="B2758" s="9"/>
      <c r="C2758" s="76"/>
      <c r="D2758" s="9"/>
      <c r="E2758" s="9"/>
    </row>
    <row r="2759" spans="2:5" x14ac:dyDescent="0.35">
      <c r="B2759" s="9"/>
      <c r="C2759" s="76"/>
      <c r="D2759" s="9"/>
      <c r="E2759" s="9"/>
    </row>
    <row r="2760" spans="2:5" x14ac:dyDescent="0.35">
      <c r="B2760" s="9"/>
      <c r="C2760" s="76"/>
      <c r="D2760" s="9"/>
      <c r="E2760" s="9"/>
    </row>
    <row r="2761" spans="2:5" x14ac:dyDescent="0.35">
      <c r="B2761" s="9"/>
      <c r="C2761" s="76"/>
      <c r="D2761" s="9"/>
      <c r="E2761" s="9"/>
    </row>
    <row r="2762" spans="2:5" x14ac:dyDescent="0.35">
      <c r="B2762" s="9"/>
      <c r="C2762" s="76"/>
      <c r="D2762" s="9"/>
      <c r="E2762" s="9"/>
    </row>
    <row r="2763" spans="2:5" x14ac:dyDescent="0.35">
      <c r="B2763" s="9"/>
      <c r="C2763" s="76"/>
      <c r="D2763" s="9"/>
      <c r="E2763" s="9"/>
    </row>
    <row r="2764" spans="2:5" x14ac:dyDescent="0.35">
      <c r="B2764" s="9"/>
      <c r="C2764" s="76"/>
      <c r="D2764" s="9"/>
      <c r="E2764" s="9"/>
    </row>
    <row r="2765" spans="2:5" x14ac:dyDescent="0.35">
      <c r="B2765" s="9"/>
      <c r="C2765" s="76"/>
      <c r="D2765" s="9"/>
      <c r="E2765" s="9"/>
    </row>
    <row r="2766" spans="2:5" x14ac:dyDescent="0.35">
      <c r="B2766" s="9"/>
      <c r="C2766" s="76"/>
      <c r="D2766" s="9"/>
      <c r="E2766" s="9"/>
    </row>
    <row r="2767" spans="2:5" x14ac:dyDescent="0.35">
      <c r="B2767" s="9"/>
      <c r="C2767" s="76"/>
      <c r="D2767" s="9"/>
      <c r="E2767" s="9"/>
    </row>
    <row r="2768" spans="2:5" x14ac:dyDescent="0.35">
      <c r="B2768" s="9"/>
      <c r="C2768" s="76"/>
      <c r="D2768" s="9"/>
      <c r="E2768" s="9"/>
    </row>
    <row r="2769" spans="2:5" x14ac:dyDescent="0.35">
      <c r="B2769" s="9"/>
      <c r="C2769" s="76"/>
      <c r="D2769" s="9"/>
      <c r="E2769" s="9"/>
    </row>
    <row r="2770" spans="2:5" x14ac:dyDescent="0.35">
      <c r="B2770" s="9"/>
      <c r="C2770" s="76"/>
      <c r="D2770" s="9"/>
      <c r="E2770" s="9"/>
    </row>
    <row r="2771" spans="2:5" x14ac:dyDescent="0.35">
      <c r="B2771" s="9"/>
      <c r="C2771" s="76"/>
      <c r="D2771" s="9"/>
      <c r="E2771" s="9"/>
    </row>
    <row r="2772" spans="2:5" x14ac:dyDescent="0.35">
      <c r="B2772" s="9"/>
      <c r="C2772" s="76"/>
      <c r="D2772" s="9"/>
      <c r="E2772" s="9"/>
    </row>
    <row r="2773" spans="2:5" x14ac:dyDescent="0.35">
      <c r="B2773" s="9"/>
      <c r="C2773" s="76"/>
      <c r="D2773" s="9"/>
      <c r="E2773" s="9"/>
    </row>
    <row r="2774" spans="2:5" x14ac:dyDescent="0.35">
      <c r="B2774" s="9"/>
      <c r="C2774" s="76"/>
      <c r="D2774" s="9"/>
      <c r="E2774" s="9"/>
    </row>
    <row r="2775" spans="2:5" x14ac:dyDescent="0.35">
      <c r="B2775" s="9"/>
      <c r="C2775" s="76"/>
      <c r="D2775" s="9"/>
      <c r="E2775" s="9"/>
    </row>
    <row r="2776" spans="2:5" x14ac:dyDescent="0.35">
      <c r="B2776" s="9"/>
      <c r="C2776" s="76"/>
      <c r="D2776" s="9"/>
      <c r="E2776" s="9"/>
    </row>
    <row r="2777" spans="2:5" x14ac:dyDescent="0.35">
      <c r="B2777" s="9"/>
      <c r="C2777" s="76"/>
      <c r="D2777" s="9"/>
      <c r="E2777" s="9"/>
    </row>
    <row r="2778" spans="2:5" x14ac:dyDescent="0.35">
      <c r="B2778" s="9"/>
      <c r="C2778" s="76"/>
      <c r="D2778" s="9"/>
      <c r="E2778" s="9"/>
    </row>
    <row r="2779" spans="2:5" x14ac:dyDescent="0.35">
      <c r="B2779" s="9"/>
      <c r="C2779" s="76"/>
      <c r="D2779" s="9"/>
      <c r="E2779" s="9"/>
    </row>
    <row r="2780" spans="2:5" x14ac:dyDescent="0.35">
      <c r="B2780" s="9"/>
      <c r="C2780" s="76"/>
      <c r="D2780" s="9"/>
      <c r="E2780" s="9"/>
    </row>
    <row r="2781" spans="2:5" x14ac:dyDescent="0.35">
      <c r="B2781" s="9"/>
      <c r="C2781" s="76"/>
      <c r="D2781" s="9"/>
      <c r="E2781" s="9"/>
    </row>
    <row r="2782" spans="2:5" x14ac:dyDescent="0.35">
      <c r="B2782" s="9"/>
      <c r="C2782" s="76"/>
      <c r="D2782" s="9"/>
      <c r="E2782" s="9"/>
    </row>
    <row r="2783" spans="2:5" x14ac:dyDescent="0.35">
      <c r="B2783" s="9"/>
      <c r="C2783" s="76"/>
      <c r="D2783" s="9"/>
      <c r="E2783" s="9"/>
    </row>
    <row r="2784" spans="2:5" x14ac:dyDescent="0.35">
      <c r="B2784" s="9"/>
      <c r="C2784" s="76"/>
      <c r="D2784" s="9"/>
      <c r="E2784" s="9"/>
    </row>
    <row r="2785" spans="2:5" x14ac:dyDescent="0.35">
      <c r="B2785" s="9"/>
      <c r="C2785" s="76"/>
      <c r="D2785" s="9"/>
      <c r="E2785" s="9"/>
    </row>
    <row r="2786" spans="2:5" x14ac:dyDescent="0.35">
      <c r="B2786" s="9"/>
      <c r="C2786" s="76"/>
      <c r="D2786" s="9"/>
      <c r="E2786" s="9"/>
    </row>
    <row r="2787" spans="2:5" x14ac:dyDescent="0.35">
      <c r="B2787" s="9"/>
      <c r="C2787" s="76"/>
      <c r="D2787" s="9"/>
      <c r="E2787" s="9"/>
    </row>
    <row r="2788" spans="2:5" x14ac:dyDescent="0.35">
      <c r="B2788" s="9"/>
      <c r="C2788" s="76"/>
      <c r="D2788" s="9"/>
      <c r="E2788" s="9"/>
    </row>
    <row r="2789" spans="2:5" x14ac:dyDescent="0.35">
      <c r="B2789" s="9"/>
      <c r="C2789" s="76"/>
      <c r="D2789" s="9"/>
      <c r="E2789" s="9"/>
    </row>
    <row r="2790" spans="2:5" x14ac:dyDescent="0.35">
      <c r="B2790" s="9"/>
      <c r="C2790" s="76"/>
      <c r="D2790" s="9"/>
      <c r="E2790" s="9"/>
    </row>
    <row r="2791" spans="2:5" x14ac:dyDescent="0.35">
      <c r="B2791" s="9"/>
      <c r="C2791" s="76"/>
      <c r="D2791" s="9"/>
      <c r="E2791" s="9"/>
    </row>
    <row r="2792" spans="2:5" x14ac:dyDescent="0.35">
      <c r="B2792" s="9"/>
      <c r="C2792" s="76"/>
      <c r="D2792" s="9"/>
      <c r="E2792" s="9"/>
    </row>
    <row r="2793" spans="2:5" x14ac:dyDescent="0.35">
      <c r="B2793" s="9"/>
      <c r="C2793" s="76"/>
      <c r="D2793" s="9"/>
      <c r="E2793" s="9"/>
    </row>
    <row r="2794" spans="2:5" x14ac:dyDescent="0.35">
      <c r="B2794" s="9"/>
      <c r="C2794" s="76"/>
      <c r="D2794" s="9"/>
      <c r="E2794" s="9"/>
    </row>
    <row r="2795" spans="2:5" x14ac:dyDescent="0.35">
      <c r="B2795" s="9"/>
      <c r="C2795" s="76"/>
      <c r="D2795" s="9"/>
      <c r="E2795" s="9"/>
    </row>
    <row r="2796" spans="2:5" x14ac:dyDescent="0.35">
      <c r="B2796" s="9"/>
      <c r="C2796" s="76"/>
      <c r="D2796" s="9"/>
      <c r="E2796" s="9"/>
    </row>
    <row r="2797" spans="2:5" x14ac:dyDescent="0.35">
      <c r="B2797" s="9"/>
      <c r="C2797" s="76"/>
      <c r="D2797" s="9"/>
      <c r="E2797" s="9"/>
    </row>
    <row r="2798" spans="2:5" x14ac:dyDescent="0.35">
      <c r="B2798" s="9"/>
      <c r="C2798" s="76"/>
      <c r="D2798" s="9"/>
      <c r="E2798" s="9"/>
    </row>
    <row r="2799" spans="2:5" x14ac:dyDescent="0.35">
      <c r="B2799" s="9"/>
      <c r="C2799" s="76"/>
      <c r="D2799" s="9"/>
      <c r="E2799" s="9"/>
    </row>
    <row r="2800" spans="2:5" x14ac:dyDescent="0.35">
      <c r="B2800" s="9"/>
      <c r="C2800" s="76"/>
      <c r="D2800" s="9"/>
      <c r="E2800" s="9"/>
    </row>
    <row r="2801" spans="2:5" x14ac:dyDescent="0.35">
      <c r="B2801" s="9"/>
      <c r="C2801" s="76"/>
      <c r="D2801" s="9"/>
      <c r="E2801" s="9"/>
    </row>
    <row r="2802" spans="2:5" x14ac:dyDescent="0.35">
      <c r="B2802" s="9"/>
      <c r="C2802" s="76"/>
      <c r="D2802" s="9"/>
      <c r="E2802" s="9"/>
    </row>
    <row r="2803" spans="2:5" x14ac:dyDescent="0.35">
      <c r="B2803" s="9"/>
      <c r="C2803" s="76"/>
      <c r="D2803" s="9"/>
      <c r="E2803" s="9"/>
    </row>
    <row r="2804" spans="2:5" x14ac:dyDescent="0.35">
      <c r="B2804" s="9"/>
      <c r="C2804" s="76"/>
      <c r="D2804" s="9"/>
      <c r="E2804" s="9"/>
    </row>
    <row r="2805" spans="2:5" x14ac:dyDescent="0.35">
      <c r="B2805" s="9"/>
      <c r="C2805" s="76"/>
      <c r="D2805" s="9"/>
      <c r="E2805" s="9"/>
    </row>
    <row r="2806" spans="2:5" x14ac:dyDescent="0.35">
      <c r="B2806" s="9"/>
      <c r="C2806" s="76"/>
      <c r="D2806" s="9"/>
      <c r="E2806" s="9"/>
    </row>
    <row r="2807" spans="2:5" x14ac:dyDescent="0.35">
      <c r="B2807" s="9"/>
      <c r="C2807" s="76"/>
      <c r="D2807" s="9"/>
      <c r="E2807" s="9"/>
    </row>
    <row r="2808" spans="2:5" x14ac:dyDescent="0.35">
      <c r="B2808" s="9"/>
      <c r="C2808" s="76"/>
      <c r="D2808" s="9"/>
      <c r="E2808" s="9"/>
    </row>
    <row r="2809" spans="2:5" x14ac:dyDescent="0.35">
      <c r="B2809" s="9"/>
      <c r="C2809" s="76"/>
      <c r="D2809" s="9"/>
      <c r="E2809" s="9"/>
    </row>
    <row r="2810" spans="2:5" x14ac:dyDescent="0.35">
      <c r="B2810" s="9"/>
      <c r="C2810" s="76"/>
      <c r="D2810" s="9"/>
      <c r="E2810" s="9"/>
    </row>
    <row r="2811" spans="2:5" x14ac:dyDescent="0.35">
      <c r="B2811" s="9"/>
      <c r="C2811" s="76"/>
      <c r="D2811" s="9"/>
      <c r="E2811" s="9"/>
    </row>
    <row r="2812" spans="2:5" x14ac:dyDescent="0.35">
      <c r="B2812" s="9"/>
      <c r="C2812" s="76"/>
      <c r="D2812" s="9"/>
      <c r="E2812" s="9"/>
    </row>
    <row r="2813" spans="2:5" x14ac:dyDescent="0.35">
      <c r="B2813" s="9"/>
      <c r="C2813" s="76"/>
      <c r="D2813" s="9"/>
      <c r="E2813" s="9"/>
    </row>
    <row r="2814" spans="2:5" x14ac:dyDescent="0.35">
      <c r="B2814" s="9"/>
      <c r="C2814" s="76"/>
      <c r="D2814" s="9"/>
      <c r="E2814" s="9"/>
    </row>
    <row r="2815" spans="2:5" x14ac:dyDescent="0.35">
      <c r="B2815" s="9"/>
      <c r="C2815" s="76"/>
      <c r="D2815" s="9"/>
      <c r="E2815" s="9"/>
    </row>
    <row r="2816" spans="2:5" x14ac:dyDescent="0.35">
      <c r="B2816" s="9"/>
      <c r="C2816" s="76"/>
      <c r="D2816" s="9"/>
      <c r="E2816" s="9"/>
    </row>
    <row r="2817" spans="2:5" x14ac:dyDescent="0.35">
      <c r="B2817" s="9"/>
      <c r="C2817" s="76"/>
      <c r="D2817" s="9"/>
      <c r="E2817" s="9"/>
    </row>
    <row r="2818" spans="2:5" x14ac:dyDescent="0.35">
      <c r="B2818" s="9"/>
      <c r="C2818" s="76"/>
      <c r="D2818" s="9"/>
      <c r="E2818" s="9"/>
    </row>
    <row r="2819" spans="2:5" x14ac:dyDescent="0.35">
      <c r="B2819" s="9"/>
      <c r="C2819" s="76"/>
      <c r="D2819" s="9"/>
      <c r="E2819" s="9"/>
    </row>
    <row r="2820" spans="2:5" x14ac:dyDescent="0.35">
      <c r="B2820" s="9"/>
      <c r="C2820" s="76"/>
      <c r="D2820" s="9"/>
      <c r="E2820" s="9"/>
    </row>
    <row r="2821" spans="2:5" x14ac:dyDescent="0.35">
      <c r="B2821" s="9"/>
      <c r="C2821" s="76"/>
      <c r="D2821" s="9"/>
      <c r="E2821" s="9"/>
    </row>
    <row r="2822" spans="2:5" x14ac:dyDescent="0.35">
      <c r="B2822" s="9"/>
      <c r="C2822" s="76"/>
      <c r="D2822" s="9"/>
      <c r="E2822" s="9"/>
    </row>
    <row r="2823" spans="2:5" x14ac:dyDescent="0.35">
      <c r="B2823" s="9"/>
      <c r="C2823" s="76"/>
      <c r="D2823" s="9"/>
      <c r="E2823" s="9"/>
    </row>
    <row r="2824" spans="2:5" x14ac:dyDescent="0.35">
      <c r="B2824" s="9"/>
      <c r="C2824" s="76"/>
      <c r="D2824" s="9"/>
      <c r="E2824" s="9"/>
    </row>
    <row r="2825" spans="2:5" x14ac:dyDescent="0.35">
      <c r="B2825" s="9"/>
      <c r="C2825" s="76"/>
      <c r="D2825" s="9"/>
      <c r="E2825" s="9"/>
    </row>
    <row r="2826" spans="2:5" x14ac:dyDescent="0.35">
      <c r="B2826" s="9"/>
      <c r="C2826" s="76"/>
      <c r="D2826" s="9"/>
      <c r="E2826" s="9"/>
    </row>
    <row r="2827" spans="2:5" x14ac:dyDescent="0.35">
      <c r="B2827" s="9"/>
      <c r="C2827" s="76"/>
      <c r="D2827" s="9"/>
      <c r="E2827" s="9"/>
    </row>
    <row r="2828" spans="2:5" x14ac:dyDescent="0.35">
      <c r="B2828" s="9"/>
      <c r="C2828" s="76"/>
      <c r="D2828" s="9"/>
      <c r="E2828" s="9"/>
    </row>
    <row r="2829" spans="2:5" x14ac:dyDescent="0.35">
      <c r="B2829" s="9"/>
      <c r="C2829" s="76"/>
      <c r="D2829" s="9"/>
      <c r="E2829" s="9"/>
    </row>
    <row r="2830" spans="2:5" x14ac:dyDescent="0.35">
      <c r="B2830" s="9"/>
      <c r="C2830" s="76"/>
      <c r="D2830" s="9"/>
      <c r="E2830" s="9"/>
    </row>
    <row r="2831" spans="2:5" x14ac:dyDescent="0.35">
      <c r="B2831" s="9"/>
      <c r="C2831" s="76"/>
      <c r="D2831" s="9"/>
      <c r="E2831" s="9"/>
    </row>
    <row r="2832" spans="2:5" x14ac:dyDescent="0.35">
      <c r="B2832" s="9"/>
      <c r="C2832" s="76"/>
      <c r="D2832" s="9"/>
      <c r="E2832" s="9"/>
    </row>
    <row r="2833" spans="2:5" x14ac:dyDescent="0.35">
      <c r="B2833" s="9"/>
      <c r="C2833" s="76"/>
      <c r="D2833" s="9"/>
      <c r="E2833" s="9"/>
    </row>
    <row r="2834" spans="2:5" x14ac:dyDescent="0.35">
      <c r="B2834" s="9"/>
      <c r="C2834" s="76"/>
      <c r="D2834" s="9"/>
      <c r="E2834" s="9"/>
    </row>
    <row r="2835" spans="2:5" x14ac:dyDescent="0.35">
      <c r="B2835" s="9"/>
      <c r="C2835" s="76"/>
      <c r="D2835" s="9"/>
      <c r="E2835" s="9"/>
    </row>
    <row r="2836" spans="2:5" x14ac:dyDescent="0.35">
      <c r="B2836" s="9"/>
      <c r="C2836" s="76"/>
      <c r="D2836" s="9"/>
      <c r="E2836" s="9"/>
    </row>
    <row r="2837" spans="2:5" x14ac:dyDescent="0.35">
      <c r="B2837" s="9"/>
      <c r="C2837" s="76"/>
      <c r="D2837" s="9"/>
      <c r="E2837" s="9"/>
    </row>
    <row r="2838" spans="2:5" x14ac:dyDescent="0.35">
      <c r="B2838" s="9"/>
      <c r="C2838" s="76"/>
      <c r="D2838" s="9"/>
      <c r="E2838" s="9"/>
    </row>
    <row r="2839" spans="2:5" x14ac:dyDescent="0.35">
      <c r="B2839" s="9"/>
      <c r="C2839" s="76"/>
      <c r="D2839" s="9"/>
      <c r="E2839" s="9"/>
    </row>
    <row r="2840" spans="2:5" x14ac:dyDescent="0.35">
      <c r="B2840" s="9"/>
      <c r="C2840" s="76"/>
      <c r="D2840" s="9"/>
      <c r="E2840" s="9"/>
    </row>
    <row r="2841" spans="2:5" x14ac:dyDescent="0.35">
      <c r="B2841" s="9"/>
      <c r="C2841" s="76"/>
      <c r="D2841" s="9"/>
      <c r="E2841" s="9"/>
    </row>
    <row r="2842" spans="2:5" x14ac:dyDescent="0.35">
      <c r="B2842" s="9"/>
      <c r="C2842" s="76"/>
      <c r="D2842" s="9"/>
      <c r="E2842" s="9"/>
    </row>
    <row r="2843" spans="2:5" x14ac:dyDescent="0.35">
      <c r="B2843" s="9"/>
      <c r="C2843" s="76"/>
      <c r="D2843" s="9"/>
      <c r="E2843" s="9"/>
    </row>
    <row r="2844" spans="2:5" x14ac:dyDescent="0.35">
      <c r="B2844" s="9"/>
      <c r="C2844" s="76"/>
      <c r="D2844" s="9"/>
      <c r="E2844" s="9"/>
    </row>
    <row r="2845" spans="2:5" x14ac:dyDescent="0.35">
      <c r="B2845" s="9"/>
      <c r="C2845" s="76"/>
      <c r="D2845" s="9"/>
      <c r="E2845" s="9"/>
    </row>
    <row r="2846" spans="2:5" x14ac:dyDescent="0.35">
      <c r="B2846" s="9"/>
      <c r="C2846" s="76"/>
      <c r="D2846" s="9"/>
      <c r="E2846" s="9"/>
    </row>
    <row r="2847" spans="2:5" x14ac:dyDescent="0.35">
      <c r="B2847" s="9"/>
      <c r="C2847" s="76"/>
      <c r="D2847" s="9"/>
      <c r="E2847" s="9"/>
    </row>
    <row r="2848" spans="2:5" x14ac:dyDescent="0.35">
      <c r="B2848" s="9"/>
      <c r="C2848" s="76"/>
      <c r="D2848" s="9"/>
      <c r="E2848" s="9"/>
    </row>
    <row r="2849" spans="2:5" x14ac:dyDescent="0.35">
      <c r="B2849" s="9"/>
      <c r="C2849" s="76"/>
      <c r="D2849" s="9"/>
      <c r="E2849" s="9"/>
    </row>
    <row r="2850" spans="2:5" x14ac:dyDescent="0.35">
      <c r="B2850" s="9"/>
      <c r="C2850" s="76"/>
      <c r="D2850" s="9"/>
      <c r="E2850" s="9"/>
    </row>
    <row r="2851" spans="2:5" x14ac:dyDescent="0.35">
      <c r="B2851" s="9"/>
      <c r="C2851" s="76"/>
      <c r="D2851" s="9"/>
      <c r="E2851" s="9"/>
    </row>
    <row r="2852" spans="2:5" x14ac:dyDescent="0.35">
      <c r="B2852" s="9"/>
      <c r="C2852" s="76"/>
      <c r="D2852" s="9"/>
      <c r="E2852" s="9"/>
    </row>
    <row r="2853" spans="2:5" x14ac:dyDescent="0.35">
      <c r="B2853" s="9"/>
      <c r="C2853" s="76"/>
      <c r="D2853" s="9"/>
      <c r="E2853" s="9"/>
    </row>
    <row r="2854" spans="2:5" x14ac:dyDescent="0.35">
      <c r="B2854" s="9"/>
      <c r="C2854" s="76"/>
      <c r="D2854" s="9"/>
      <c r="E2854" s="9"/>
    </row>
    <row r="2855" spans="2:5" x14ac:dyDescent="0.35">
      <c r="B2855" s="9"/>
      <c r="C2855" s="76"/>
      <c r="D2855" s="9"/>
      <c r="E2855" s="9"/>
    </row>
    <row r="2856" spans="2:5" x14ac:dyDescent="0.35">
      <c r="B2856" s="9"/>
      <c r="C2856" s="76"/>
      <c r="D2856" s="9"/>
      <c r="E2856" s="9"/>
    </row>
    <row r="2857" spans="2:5" x14ac:dyDescent="0.35">
      <c r="B2857" s="9"/>
      <c r="C2857" s="76"/>
      <c r="D2857" s="9"/>
      <c r="E2857" s="9"/>
    </row>
    <row r="2858" spans="2:5" x14ac:dyDescent="0.35">
      <c r="B2858" s="9"/>
      <c r="C2858" s="76"/>
      <c r="D2858" s="9"/>
      <c r="E2858" s="9"/>
    </row>
    <row r="2859" spans="2:5" x14ac:dyDescent="0.35">
      <c r="B2859" s="9"/>
      <c r="C2859" s="76"/>
      <c r="D2859" s="9"/>
      <c r="E2859" s="9"/>
    </row>
    <row r="2860" spans="2:5" x14ac:dyDescent="0.35">
      <c r="B2860" s="9"/>
      <c r="C2860" s="76"/>
      <c r="D2860" s="9"/>
      <c r="E2860" s="9"/>
    </row>
    <row r="2861" spans="2:5" x14ac:dyDescent="0.35">
      <c r="B2861" s="9"/>
      <c r="C2861" s="76"/>
      <c r="D2861" s="9"/>
      <c r="E2861" s="9"/>
    </row>
    <row r="2862" spans="2:5" x14ac:dyDescent="0.35">
      <c r="B2862" s="9"/>
      <c r="C2862" s="76"/>
      <c r="D2862" s="9"/>
      <c r="E2862" s="9"/>
    </row>
    <row r="2863" spans="2:5" x14ac:dyDescent="0.35">
      <c r="B2863" s="9"/>
      <c r="C2863" s="76"/>
      <c r="D2863" s="9"/>
      <c r="E2863" s="9"/>
    </row>
    <row r="2864" spans="2:5" x14ac:dyDescent="0.35">
      <c r="B2864" s="9"/>
      <c r="C2864" s="76"/>
      <c r="D2864" s="9"/>
      <c r="E2864" s="9"/>
    </row>
    <row r="2865" spans="2:5" x14ac:dyDescent="0.35">
      <c r="B2865" s="9"/>
      <c r="C2865" s="76"/>
      <c r="D2865" s="9"/>
      <c r="E2865" s="9"/>
    </row>
    <row r="2866" spans="2:5" x14ac:dyDescent="0.35">
      <c r="B2866" s="9"/>
      <c r="C2866" s="76"/>
      <c r="D2866" s="9"/>
      <c r="E2866" s="9"/>
    </row>
    <row r="2867" spans="2:5" x14ac:dyDescent="0.35">
      <c r="B2867" s="9"/>
      <c r="C2867" s="76"/>
      <c r="D2867" s="9"/>
      <c r="E2867" s="9"/>
    </row>
    <row r="2868" spans="2:5" x14ac:dyDescent="0.35">
      <c r="B2868" s="9"/>
      <c r="C2868" s="76"/>
      <c r="D2868" s="9"/>
      <c r="E2868" s="9"/>
    </row>
    <row r="2869" spans="2:5" x14ac:dyDescent="0.35">
      <c r="B2869" s="9"/>
      <c r="C2869" s="76"/>
      <c r="D2869" s="9"/>
      <c r="E2869" s="9"/>
    </row>
    <row r="2870" spans="2:5" x14ac:dyDescent="0.35">
      <c r="B2870" s="9"/>
      <c r="C2870" s="76"/>
      <c r="D2870" s="9"/>
      <c r="E2870" s="9"/>
    </row>
    <row r="2871" spans="2:5" x14ac:dyDescent="0.35">
      <c r="B2871" s="9"/>
      <c r="C2871" s="76"/>
      <c r="D2871" s="9"/>
      <c r="E2871" s="9"/>
    </row>
    <row r="2872" spans="2:5" x14ac:dyDescent="0.35">
      <c r="B2872" s="9"/>
      <c r="C2872" s="76"/>
      <c r="D2872" s="9"/>
      <c r="E2872" s="9"/>
    </row>
    <row r="2873" spans="2:5" x14ac:dyDescent="0.35">
      <c r="B2873" s="9"/>
      <c r="C2873" s="76"/>
      <c r="D2873" s="9"/>
      <c r="E2873" s="9"/>
    </row>
    <row r="2874" spans="2:5" x14ac:dyDescent="0.35">
      <c r="B2874" s="9"/>
      <c r="C2874" s="76"/>
      <c r="D2874" s="9"/>
      <c r="E2874" s="9"/>
    </row>
    <row r="2875" spans="2:5" x14ac:dyDescent="0.35">
      <c r="B2875" s="9"/>
      <c r="C2875" s="76"/>
      <c r="D2875" s="9"/>
      <c r="E2875" s="9"/>
    </row>
    <row r="2876" spans="2:5" x14ac:dyDescent="0.35">
      <c r="B2876" s="9"/>
      <c r="C2876" s="76"/>
      <c r="D2876" s="9"/>
      <c r="E2876" s="9"/>
    </row>
    <row r="2877" spans="2:5" x14ac:dyDescent="0.35">
      <c r="B2877" s="9"/>
      <c r="C2877" s="76"/>
      <c r="D2877" s="9"/>
      <c r="E2877" s="9"/>
    </row>
    <row r="2878" spans="2:5" x14ac:dyDescent="0.35">
      <c r="B2878" s="9"/>
      <c r="C2878" s="76"/>
      <c r="D2878" s="9"/>
      <c r="E2878" s="9"/>
    </row>
    <row r="2879" spans="2:5" x14ac:dyDescent="0.35">
      <c r="B2879" s="9"/>
      <c r="C2879" s="76"/>
      <c r="D2879" s="9"/>
      <c r="E2879" s="9"/>
    </row>
    <row r="2880" spans="2:5" x14ac:dyDescent="0.35">
      <c r="B2880" s="9"/>
      <c r="C2880" s="76"/>
      <c r="D2880" s="9"/>
      <c r="E2880" s="9"/>
    </row>
    <row r="2881" spans="2:5" x14ac:dyDescent="0.35">
      <c r="B2881" s="9"/>
      <c r="C2881" s="76"/>
      <c r="D2881" s="9"/>
      <c r="E2881" s="9"/>
    </row>
    <row r="2882" spans="2:5" x14ac:dyDescent="0.35">
      <c r="B2882" s="9"/>
      <c r="C2882" s="76"/>
      <c r="D2882" s="9"/>
      <c r="E2882" s="9"/>
    </row>
    <row r="2883" spans="2:5" x14ac:dyDescent="0.35">
      <c r="B2883" s="9"/>
      <c r="C2883" s="76"/>
      <c r="D2883" s="9"/>
      <c r="E2883" s="9"/>
    </row>
    <row r="2884" spans="2:5" x14ac:dyDescent="0.35">
      <c r="B2884" s="9"/>
      <c r="C2884" s="76"/>
      <c r="D2884" s="9"/>
      <c r="E2884" s="9"/>
    </row>
    <row r="2885" spans="2:5" x14ac:dyDescent="0.35">
      <c r="B2885" s="9"/>
      <c r="C2885" s="76"/>
      <c r="D2885" s="9"/>
      <c r="E2885" s="9"/>
    </row>
    <row r="2886" spans="2:5" x14ac:dyDescent="0.35">
      <c r="B2886" s="9"/>
      <c r="C2886" s="76"/>
      <c r="D2886" s="9"/>
      <c r="E2886" s="9"/>
    </row>
    <row r="2887" spans="2:5" x14ac:dyDescent="0.35">
      <c r="B2887" s="9"/>
      <c r="C2887" s="76"/>
      <c r="D2887" s="9"/>
      <c r="E2887" s="9"/>
    </row>
    <row r="2888" spans="2:5" x14ac:dyDescent="0.35">
      <c r="B2888" s="9"/>
      <c r="C2888" s="76"/>
      <c r="D2888" s="9"/>
      <c r="E2888" s="9"/>
    </row>
    <row r="2889" spans="2:5" x14ac:dyDescent="0.35">
      <c r="B2889" s="9"/>
      <c r="C2889" s="76"/>
      <c r="D2889" s="9"/>
      <c r="E2889" s="9"/>
    </row>
    <row r="2890" spans="2:5" x14ac:dyDescent="0.35">
      <c r="B2890" s="9"/>
      <c r="C2890" s="76"/>
      <c r="D2890" s="9"/>
      <c r="E2890" s="9"/>
    </row>
    <row r="2891" spans="2:5" x14ac:dyDescent="0.35">
      <c r="B2891" s="9"/>
      <c r="C2891" s="76"/>
      <c r="D2891" s="9"/>
      <c r="E2891" s="9"/>
    </row>
    <row r="2892" spans="2:5" x14ac:dyDescent="0.35">
      <c r="B2892" s="9"/>
      <c r="C2892" s="76"/>
      <c r="D2892" s="9"/>
      <c r="E2892" s="9"/>
    </row>
    <row r="2893" spans="2:5" x14ac:dyDescent="0.35">
      <c r="B2893" s="9"/>
      <c r="C2893" s="76"/>
      <c r="D2893" s="9"/>
      <c r="E2893" s="9"/>
    </row>
    <row r="2894" spans="2:5" x14ac:dyDescent="0.35">
      <c r="B2894" s="9"/>
      <c r="C2894" s="76"/>
      <c r="D2894" s="9"/>
      <c r="E2894" s="9"/>
    </row>
    <row r="2895" spans="2:5" x14ac:dyDescent="0.35">
      <c r="B2895" s="9"/>
      <c r="C2895" s="76"/>
      <c r="D2895" s="9"/>
      <c r="E2895" s="9"/>
    </row>
    <row r="2896" spans="2:5" x14ac:dyDescent="0.35">
      <c r="B2896" s="9"/>
      <c r="C2896" s="76"/>
      <c r="D2896" s="9"/>
      <c r="E2896" s="9"/>
    </row>
    <row r="2897" spans="2:5" x14ac:dyDescent="0.35">
      <c r="B2897" s="9"/>
      <c r="C2897" s="76"/>
      <c r="D2897" s="9"/>
      <c r="E2897" s="9"/>
    </row>
    <row r="2898" spans="2:5" x14ac:dyDescent="0.35">
      <c r="B2898" s="9"/>
      <c r="C2898" s="76"/>
      <c r="D2898" s="9"/>
      <c r="E2898" s="9"/>
    </row>
    <row r="2899" spans="2:5" x14ac:dyDescent="0.35">
      <c r="B2899" s="9"/>
      <c r="C2899" s="76"/>
      <c r="D2899" s="9"/>
      <c r="E2899" s="9"/>
    </row>
    <row r="2900" spans="2:5" x14ac:dyDescent="0.35">
      <c r="B2900" s="9"/>
      <c r="C2900" s="76"/>
      <c r="D2900" s="9"/>
      <c r="E2900" s="9"/>
    </row>
    <row r="2901" spans="2:5" x14ac:dyDescent="0.35">
      <c r="B2901" s="9"/>
      <c r="C2901" s="76"/>
      <c r="D2901" s="9"/>
      <c r="E2901" s="9"/>
    </row>
    <row r="2902" spans="2:5" x14ac:dyDescent="0.35">
      <c r="B2902" s="9"/>
      <c r="C2902" s="76"/>
      <c r="D2902" s="9"/>
      <c r="E2902" s="9"/>
    </row>
    <row r="2903" spans="2:5" x14ac:dyDescent="0.35">
      <c r="B2903" s="9"/>
      <c r="C2903" s="76"/>
      <c r="D2903" s="9"/>
      <c r="E2903" s="9"/>
    </row>
    <row r="2904" spans="2:5" x14ac:dyDescent="0.35">
      <c r="B2904" s="9"/>
      <c r="C2904" s="76"/>
      <c r="D2904" s="9"/>
      <c r="E2904" s="9"/>
    </row>
    <row r="2905" spans="2:5" x14ac:dyDescent="0.35">
      <c r="B2905" s="9"/>
      <c r="C2905" s="76"/>
      <c r="D2905" s="9"/>
      <c r="E2905" s="9"/>
    </row>
    <row r="2906" spans="2:5" x14ac:dyDescent="0.35">
      <c r="B2906" s="9"/>
      <c r="C2906" s="76"/>
      <c r="D2906" s="9"/>
      <c r="E2906" s="9"/>
    </row>
    <row r="2907" spans="2:5" x14ac:dyDescent="0.35">
      <c r="B2907" s="9"/>
      <c r="C2907" s="76"/>
      <c r="D2907" s="9"/>
      <c r="E2907" s="9"/>
    </row>
    <row r="2908" spans="2:5" x14ac:dyDescent="0.35">
      <c r="B2908" s="9"/>
      <c r="C2908" s="76"/>
      <c r="D2908" s="9"/>
      <c r="E2908" s="9"/>
    </row>
    <row r="2909" spans="2:5" x14ac:dyDescent="0.35">
      <c r="B2909" s="9"/>
      <c r="C2909" s="76"/>
      <c r="D2909" s="9"/>
      <c r="E2909" s="9"/>
    </row>
    <row r="2910" spans="2:5" x14ac:dyDescent="0.35">
      <c r="B2910" s="9"/>
      <c r="C2910" s="76"/>
      <c r="D2910" s="9"/>
      <c r="E2910" s="9"/>
    </row>
    <row r="2911" spans="2:5" x14ac:dyDescent="0.35">
      <c r="B2911" s="9"/>
      <c r="C2911" s="76"/>
      <c r="D2911" s="9"/>
      <c r="E2911" s="9"/>
    </row>
    <row r="2912" spans="2:5" x14ac:dyDescent="0.35">
      <c r="B2912" s="9"/>
      <c r="C2912" s="76"/>
      <c r="D2912" s="9"/>
      <c r="E2912" s="9"/>
    </row>
    <row r="2913" spans="2:5" x14ac:dyDescent="0.35">
      <c r="B2913" s="9"/>
      <c r="C2913" s="76"/>
      <c r="D2913" s="9"/>
      <c r="E2913" s="9"/>
    </row>
    <row r="2914" spans="2:5" x14ac:dyDescent="0.35">
      <c r="B2914" s="9"/>
      <c r="C2914" s="76"/>
      <c r="D2914" s="9"/>
      <c r="E2914" s="9"/>
    </row>
    <row r="2915" spans="2:5" x14ac:dyDescent="0.35">
      <c r="B2915" s="9"/>
      <c r="C2915" s="76"/>
      <c r="D2915" s="9"/>
      <c r="E2915" s="9"/>
    </row>
    <row r="2916" spans="2:5" x14ac:dyDescent="0.35">
      <c r="B2916" s="9"/>
      <c r="C2916" s="76"/>
      <c r="D2916" s="9"/>
      <c r="E2916" s="9"/>
    </row>
    <row r="2917" spans="2:5" x14ac:dyDescent="0.35">
      <c r="B2917" s="9"/>
      <c r="C2917" s="76"/>
      <c r="D2917" s="9"/>
      <c r="E2917" s="9"/>
    </row>
    <row r="2918" spans="2:5" x14ac:dyDescent="0.35">
      <c r="B2918" s="9"/>
      <c r="C2918" s="76"/>
      <c r="D2918" s="9"/>
      <c r="E2918" s="9"/>
    </row>
    <row r="2919" spans="2:5" x14ac:dyDescent="0.35">
      <c r="B2919" s="9"/>
      <c r="C2919" s="76"/>
      <c r="D2919" s="9"/>
      <c r="E2919" s="9"/>
    </row>
    <row r="2920" spans="2:5" x14ac:dyDescent="0.35">
      <c r="B2920" s="9"/>
      <c r="C2920" s="76"/>
      <c r="D2920" s="9"/>
      <c r="E2920" s="9"/>
    </row>
    <row r="2921" spans="2:5" x14ac:dyDescent="0.35">
      <c r="B2921" s="9"/>
      <c r="C2921" s="76"/>
      <c r="D2921" s="9"/>
      <c r="E2921" s="9"/>
    </row>
    <row r="2922" spans="2:5" x14ac:dyDescent="0.35">
      <c r="B2922" s="9"/>
      <c r="C2922" s="76"/>
      <c r="D2922" s="9"/>
      <c r="E2922" s="9"/>
    </row>
    <row r="2923" spans="2:5" x14ac:dyDescent="0.35">
      <c r="B2923" s="9"/>
      <c r="C2923" s="76"/>
      <c r="D2923" s="9"/>
      <c r="E2923" s="9"/>
    </row>
    <row r="2924" spans="2:5" x14ac:dyDescent="0.35">
      <c r="B2924" s="9"/>
      <c r="C2924" s="76"/>
      <c r="D2924" s="9"/>
      <c r="E2924" s="9"/>
    </row>
    <row r="2925" spans="2:5" x14ac:dyDescent="0.35">
      <c r="B2925" s="9"/>
      <c r="C2925" s="76"/>
      <c r="D2925" s="9"/>
      <c r="E2925" s="9"/>
    </row>
    <row r="2926" spans="2:5" x14ac:dyDescent="0.35">
      <c r="B2926" s="9"/>
      <c r="C2926" s="76"/>
      <c r="D2926" s="9"/>
      <c r="E2926" s="9"/>
    </row>
    <row r="2927" spans="2:5" x14ac:dyDescent="0.35">
      <c r="B2927" s="9"/>
      <c r="C2927" s="76"/>
      <c r="D2927" s="9"/>
      <c r="E2927" s="9"/>
    </row>
    <row r="2928" spans="2:5" x14ac:dyDescent="0.35">
      <c r="B2928" s="9"/>
      <c r="C2928" s="76"/>
      <c r="D2928" s="9"/>
      <c r="E2928" s="9"/>
    </row>
    <row r="2929" spans="2:5" x14ac:dyDescent="0.35">
      <c r="B2929" s="9"/>
      <c r="C2929" s="76"/>
      <c r="D2929" s="9"/>
      <c r="E2929" s="9"/>
    </row>
    <row r="2930" spans="2:5" x14ac:dyDescent="0.35">
      <c r="B2930" s="9"/>
      <c r="C2930" s="76"/>
      <c r="D2930" s="9"/>
      <c r="E2930" s="9"/>
    </row>
    <row r="2931" spans="2:5" x14ac:dyDescent="0.35">
      <c r="B2931" s="9"/>
      <c r="C2931" s="76"/>
      <c r="D2931" s="9"/>
      <c r="E2931" s="9"/>
    </row>
    <row r="2932" spans="2:5" x14ac:dyDescent="0.35">
      <c r="B2932" s="9"/>
      <c r="C2932" s="76"/>
      <c r="D2932" s="9"/>
      <c r="E2932" s="9"/>
    </row>
    <row r="2933" spans="2:5" x14ac:dyDescent="0.35">
      <c r="B2933" s="9"/>
      <c r="C2933" s="76"/>
      <c r="D2933" s="9"/>
      <c r="E2933" s="9"/>
    </row>
    <row r="2934" spans="2:5" x14ac:dyDescent="0.35">
      <c r="B2934" s="9"/>
      <c r="C2934" s="76"/>
      <c r="D2934" s="9"/>
      <c r="E2934" s="9"/>
    </row>
    <row r="2935" spans="2:5" x14ac:dyDescent="0.35">
      <c r="B2935" s="9"/>
      <c r="C2935" s="76"/>
      <c r="D2935" s="9"/>
      <c r="E2935" s="9"/>
    </row>
    <row r="2936" spans="2:5" x14ac:dyDescent="0.35">
      <c r="B2936" s="9"/>
      <c r="C2936" s="76"/>
      <c r="D2936" s="9"/>
      <c r="E2936" s="9"/>
    </row>
    <row r="2937" spans="2:5" x14ac:dyDescent="0.35">
      <c r="B2937" s="9"/>
      <c r="C2937" s="76"/>
      <c r="D2937" s="9"/>
      <c r="E2937" s="9"/>
    </row>
    <row r="2938" spans="2:5" x14ac:dyDescent="0.35">
      <c r="B2938" s="9"/>
      <c r="C2938" s="76"/>
      <c r="D2938" s="9"/>
      <c r="E2938" s="9"/>
    </row>
    <row r="2939" spans="2:5" x14ac:dyDescent="0.35">
      <c r="B2939" s="9"/>
      <c r="C2939" s="76"/>
      <c r="D2939" s="9"/>
      <c r="E2939" s="9"/>
    </row>
    <row r="2940" spans="2:5" x14ac:dyDescent="0.35">
      <c r="B2940" s="9"/>
      <c r="C2940" s="76"/>
      <c r="D2940" s="9"/>
      <c r="E2940" s="9"/>
    </row>
    <row r="2941" spans="2:5" x14ac:dyDescent="0.35">
      <c r="B2941" s="9"/>
      <c r="C2941" s="76"/>
      <c r="D2941" s="9"/>
      <c r="E2941" s="9"/>
    </row>
    <row r="2942" spans="2:5" x14ac:dyDescent="0.35">
      <c r="B2942" s="9"/>
      <c r="C2942" s="76"/>
      <c r="D2942" s="9"/>
      <c r="E2942" s="9"/>
    </row>
    <row r="2943" spans="2:5" x14ac:dyDescent="0.35">
      <c r="B2943" s="9"/>
      <c r="C2943" s="76"/>
      <c r="D2943" s="9"/>
      <c r="E2943" s="9"/>
    </row>
    <row r="2944" spans="2:5" x14ac:dyDescent="0.35">
      <c r="B2944" s="9"/>
      <c r="C2944" s="76"/>
      <c r="D2944" s="9"/>
      <c r="E2944" s="9"/>
    </row>
    <row r="2945" spans="2:5" x14ac:dyDescent="0.35">
      <c r="B2945" s="9"/>
      <c r="C2945" s="76"/>
      <c r="D2945" s="9"/>
      <c r="E2945" s="9"/>
    </row>
    <row r="2946" spans="2:5" x14ac:dyDescent="0.35">
      <c r="B2946" s="9"/>
      <c r="C2946" s="76"/>
      <c r="D2946" s="9"/>
      <c r="E2946" s="9"/>
    </row>
    <row r="2947" spans="2:5" x14ac:dyDescent="0.35">
      <c r="B2947" s="9"/>
      <c r="C2947" s="76"/>
      <c r="D2947" s="9"/>
      <c r="E2947" s="9"/>
    </row>
    <row r="2948" spans="2:5" x14ac:dyDescent="0.35">
      <c r="B2948" s="9"/>
      <c r="C2948" s="76"/>
      <c r="D2948" s="9"/>
      <c r="E2948" s="9"/>
    </row>
    <row r="2949" spans="2:5" x14ac:dyDescent="0.35">
      <c r="B2949" s="9"/>
      <c r="C2949" s="76"/>
      <c r="D2949" s="9"/>
      <c r="E2949" s="9"/>
    </row>
    <row r="2950" spans="2:5" x14ac:dyDescent="0.35">
      <c r="B2950" s="9"/>
      <c r="C2950" s="76"/>
      <c r="D2950" s="9"/>
      <c r="E2950" s="9"/>
    </row>
    <row r="2951" spans="2:5" x14ac:dyDescent="0.35">
      <c r="B2951" s="9"/>
      <c r="C2951" s="76"/>
      <c r="D2951" s="9"/>
      <c r="E2951" s="9"/>
    </row>
    <row r="2952" spans="2:5" x14ac:dyDescent="0.35">
      <c r="B2952" s="9"/>
      <c r="C2952" s="76"/>
      <c r="D2952" s="9"/>
      <c r="E2952" s="9"/>
    </row>
    <row r="2953" spans="2:5" x14ac:dyDescent="0.35">
      <c r="B2953" s="9"/>
      <c r="C2953" s="76"/>
      <c r="D2953" s="9"/>
      <c r="E2953" s="9"/>
    </row>
    <row r="2954" spans="2:5" x14ac:dyDescent="0.35">
      <c r="B2954" s="9"/>
      <c r="C2954" s="76"/>
      <c r="D2954" s="9"/>
      <c r="E2954" s="9"/>
    </row>
    <row r="2955" spans="2:5" x14ac:dyDescent="0.35">
      <c r="B2955" s="9"/>
      <c r="C2955" s="76"/>
      <c r="D2955" s="9"/>
      <c r="E2955" s="9"/>
    </row>
    <row r="2956" spans="2:5" x14ac:dyDescent="0.35">
      <c r="B2956" s="9"/>
      <c r="C2956" s="76"/>
      <c r="D2956" s="9"/>
      <c r="E2956" s="9"/>
    </row>
    <row r="2957" spans="2:5" x14ac:dyDescent="0.35">
      <c r="B2957" s="9"/>
      <c r="C2957" s="76"/>
      <c r="D2957" s="9"/>
      <c r="E2957" s="9"/>
    </row>
    <row r="2958" spans="2:5" x14ac:dyDescent="0.35">
      <c r="B2958" s="9"/>
      <c r="C2958" s="76"/>
      <c r="D2958" s="9"/>
      <c r="E2958" s="9"/>
    </row>
    <row r="2959" spans="2:5" x14ac:dyDescent="0.35">
      <c r="B2959" s="9"/>
      <c r="C2959" s="76"/>
      <c r="D2959" s="9"/>
      <c r="E2959" s="9"/>
    </row>
    <row r="2960" spans="2:5" x14ac:dyDescent="0.35">
      <c r="B2960" s="9"/>
      <c r="C2960" s="76"/>
      <c r="D2960" s="9"/>
      <c r="E2960" s="9"/>
    </row>
    <row r="2961" spans="2:5" x14ac:dyDescent="0.35">
      <c r="B2961" s="9"/>
      <c r="C2961" s="76"/>
      <c r="D2961" s="9"/>
      <c r="E2961" s="9"/>
    </row>
    <row r="2962" spans="2:5" x14ac:dyDescent="0.35">
      <c r="B2962" s="9"/>
      <c r="C2962" s="76"/>
      <c r="D2962" s="9"/>
      <c r="E2962" s="9"/>
    </row>
    <row r="2963" spans="2:5" x14ac:dyDescent="0.35">
      <c r="B2963" s="9"/>
      <c r="C2963" s="76"/>
      <c r="D2963" s="9"/>
      <c r="E2963" s="9"/>
    </row>
    <row r="2964" spans="2:5" x14ac:dyDescent="0.35">
      <c r="B2964" s="9"/>
      <c r="C2964" s="76"/>
      <c r="D2964" s="9"/>
      <c r="E2964" s="9"/>
    </row>
    <row r="2965" spans="2:5" x14ac:dyDescent="0.35">
      <c r="B2965" s="9"/>
      <c r="C2965" s="76"/>
      <c r="D2965" s="9"/>
      <c r="E2965" s="9"/>
    </row>
    <row r="2966" spans="2:5" x14ac:dyDescent="0.35">
      <c r="B2966" s="9"/>
      <c r="C2966" s="76"/>
      <c r="D2966" s="9"/>
      <c r="E2966" s="9"/>
    </row>
    <row r="2967" spans="2:5" x14ac:dyDescent="0.35">
      <c r="B2967" s="9"/>
      <c r="C2967" s="76"/>
      <c r="D2967" s="9"/>
      <c r="E2967" s="9"/>
    </row>
    <row r="2968" spans="2:5" x14ac:dyDescent="0.35">
      <c r="B2968" s="9"/>
      <c r="C2968" s="76"/>
      <c r="D2968" s="9"/>
      <c r="E2968" s="9"/>
    </row>
    <row r="2969" spans="2:5" x14ac:dyDescent="0.35">
      <c r="B2969" s="9"/>
      <c r="C2969" s="76"/>
      <c r="D2969" s="9"/>
      <c r="E2969" s="9"/>
    </row>
    <row r="2970" spans="2:5" x14ac:dyDescent="0.35">
      <c r="B2970" s="9"/>
      <c r="C2970" s="76"/>
      <c r="D2970" s="9"/>
      <c r="E2970" s="9"/>
    </row>
    <row r="2971" spans="2:5" x14ac:dyDescent="0.35">
      <c r="B2971" s="9"/>
      <c r="C2971" s="76"/>
      <c r="D2971" s="9"/>
      <c r="E2971" s="9"/>
    </row>
    <row r="2972" spans="2:5" x14ac:dyDescent="0.35">
      <c r="B2972" s="9"/>
      <c r="C2972" s="76"/>
      <c r="D2972" s="9"/>
      <c r="E2972" s="9"/>
    </row>
    <row r="2973" spans="2:5" x14ac:dyDescent="0.35">
      <c r="B2973" s="9"/>
      <c r="C2973" s="76"/>
      <c r="D2973" s="9"/>
      <c r="E2973" s="9"/>
    </row>
    <row r="2974" spans="2:5" x14ac:dyDescent="0.35">
      <c r="B2974" s="9"/>
      <c r="C2974" s="76"/>
      <c r="D2974" s="9"/>
      <c r="E2974" s="9"/>
    </row>
    <row r="2975" spans="2:5" x14ac:dyDescent="0.35">
      <c r="B2975" s="9"/>
      <c r="C2975" s="76"/>
      <c r="D2975" s="9"/>
      <c r="E2975" s="9"/>
    </row>
    <row r="2976" spans="2:5" x14ac:dyDescent="0.35">
      <c r="B2976" s="9"/>
      <c r="C2976" s="76"/>
      <c r="D2976" s="9"/>
      <c r="E2976" s="9"/>
    </row>
    <row r="2977" spans="2:5" x14ac:dyDescent="0.35">
      <c r="B2977" s="9"/>
      <c r="C2977" s="76"/>
      <c r="D2977" s="9"/>
      <c r="E2977" s="9"/>
    </row>
    <row r="2978" spans="2:5" x14ac:dyDescent="0.35">
      <c r="B2978" s="9"/>
      <c r="C2978" s="76"/>
      <c r="D2978" s="9"/>
      <c r="E2978" s="9"/>
    </row>
    <row r="2979" spans="2:5" x14ac:dyDescent="0.35">
      <c r="B2979" s="9"/>
      <c r="C2979" s="76"/>
      <c r="D2979" s="9"/>
      <c r="E2979" s="9"/>
    </row>
    <row r="2980" spans="2:5" x14ac:dyDescent="0.35">
      <c r="B2980" s="9"/>
      <c r="C2980" s="76"/>
      <c r="D2980" s="9"/>
      <c r="E2980" s="9"/>
    </row>
    <row r="2981" spans="2:5" x14ac:dyDescent="0.35">
      <c r="B2981" s="9"/>
      <c r="C2981" s="76"/>
      <c r="D2981" s="9"/>
      <c r="E2981" s="9"/>
    </row>
    <row r="2982" spans="2:5" x14ac:dyDescent="0.35">
      <c r="B2982" s="9"/>
      <c r="C2982" s="76"/>
      <c r="D2982" s="9"/>
      <c r="E2982" s="9"/>
    </row>
    <row r="2983" spans="2:5" x14ac:dyDescent="0.35">
      <c r="B2983" s="9"/>
      <c r="C2983" s="76"/>
      <c r="D2983" s="9"/>
      <c r="E2983" s="9"/>
    </row>
    <row r="2984" spans="2:5" x14ac:dyDescent="0.35">
      <c r="B2984" s="9"/>
      <c r="C2984" s="76"/>
      <c r="D2984" s="9"/>
      <c r="E2984" s="9"/>
    </row>
    <row r="2985" spans="2:5" x14ac:dyDescent="0.35">
      <c r="B2985" s="9"/>
      <c r="C2985" s="76"/>
      <c r="D2985" s="9"/>
      <c r="E2985" s="9"/>
    </row>
    <row r="2986" spans="2:5" x14ac:dyDescent="0.35">
      <c r="B2986" s="9"/>
      <c r="C2986" s="76"/>
      <c r="D2986" s="9"/>
      <c r="E2986" s="9"/>
    </row>
    <row r="2987" spans="2:5" x14ac:dyDescent="0.35">
      <c r="B2987" s="9"/>
      <c r="C2987" s="76"/>
      <c r="D2987" s="9"/>
      <c r="E2987" s="9"/>
    </row>
    <row r="2988" spans="2:5" x14ac:dyDescent="0.35">
      <c r="B2988" s="9"/>
      <c r="C2988" s="76"/>
      <c r="D2988" s="9"/>
      <c r="E2988" s="9"/>
    </row>
    <row r="2989" spans="2:5" x14ac:dyDescent="0.35">
      <c r="B2989" s="9"/>
      <c r="C2989" s="76"/>
      <c r="D2989" s="9"/>
      <c r="E2989" s="9"/>
    </row>
    <row r="2990" spans="2:5" x14ac:dyDescent="0.35">
      <c r="B2990" s="9"/>
      <c r="C2990" s="76"/>
      <c r="D2990" s="9"/>
      <c r="E2990" s="9"/>
    </row>
    <row r="2991" spans="2:5" x14ac:dyDescent="0.35">
      <c r="B2991" s="9"/>
      <c r="C2991" s="76"/>
      <c r="D2991" s="9"/>
      <c r="E2991" s="9"/>
    </row>
    <row r="2992" spans="2:5" x14ac:dyDescent="0.35">
      <c r="B2992" s="9"/>
      <c r="C2992" s="76"/>
      <c r="D2992" s="9"/>
      <c r="E2992" s="9"/>
    </row>
    <row r="2993" spans="2:5" x14ac:dyDescent="0.35">
      <c r="B2993" s="9"/>
      <c r="C2993" s="76"/>
      <c r="D2993" s="9"/>
      <c r="E2993" s="9"/>
    </row>
    <row r="2994" spans="2:5" x14ac:dyDescent="0.35">
      <c r="B2994" s="9"/>
      <c r="C2994" s="76"/>
      <c r="D2994" s="9"/>
      <c r="E2994" s="9"/>
    </row>
    <row r="2995" spans="2:5" x14ac:dyDescent="0.35">
      <c r="B2995" s="9"/>
      <c r="C2995" s="76"/>
      <c r="D2995" s="9"/>
      <c r="E2995" s="9"/>
    </row>
    <row r="2996" spans="2:5" x14ac:dyDescent="0.35">
      <c r="B2996" s="9"/>
      <c r="C2996" s="76"/>
      <c r="D2996" s="9"/>
      <c r="E2996" s="9"/>
    </row>
    <row r="2997" spans="2:5" x14ac:dyDescent="0.35">
      <c r="B2997" s="9"/>
      <c r="C2997" s="76"/>
      <c r="D2997" s="9"/>
      <c r="E2997" s="9"/>
    </row>
    <row r="2998" spans="2:5" x14ac:dyDescent="0.35">
      <c r="B2998" s="9"/>
      <c r="C2998" s="76"/>
      <c r="D2998" s="9"/>
      <c r="E2998" s="9"/>
    </row>
    <row r="2999" spans="2:5" x14ac:dyDescent="0.35">
      <c r="B2999" s="9"/>
      <c r="C2999" s="76"/>
      <c r="D2999" s="9"/>
      <c r="E2999" s="9"/>
    </row>
    <row r="3000" spans="2:5" x14ac:dyDescent="0.35">
      <c r="B3000" s="9"/>
      <c r="C3000" s="76"/>
      <c r="D3000" s="9"/>
      <c r="E3000" s="9"/>
    </row>
    <row r="3001" spans="2:5" x14ac:dyDescent="0.35">
      <c r="B3001" s="9"/>
      <c r="C3001" s="76"/>
      <c r="D3001" s="9"/>
      <c r="E3001" s="9"/>
    </row>
    <row r="3002" spans="2:5" x14ac:dyDescent="0.35">
      <c r="B3002" s="9"/>
      <c r="C3002" s="76"/>
      <c r="D3002" s="9"/>
      <c r="E3002" s="9"/>
    </row>
    <row r="3003" spans="2:5" x14ac:dyDescent="0.35">
      <c r="B3003" s="9"/>
      <c r="C3003" s="76"/>
      <c r="D3003" s="9"/>
      <c r="E3003" s="9"/>
    </row>
    <row r="3004" spans="2:5" x14ac:dyDescent="0.35">
      <c r="B3004" s="9"/>
      <c r="C3004" s="76"/>
      <c r="D3004" s="9"/>
      <c r="E3004" s="9"/>
    </row>
    <row r="3005" spans="2:5" x14ac:dyDescent="0.35">
      <c r="B3005" s="9"/>
      <c r="C3005" s="76"/>
      <c r="D3005" s="9"/>
      <c r="E3005" s="9"/>
    </row>
    <row r="3006" spans="2:5" x14ac:dyDescent="0.35">
      <c r="B3006" s="9"/>
      <c r="C3006" s="76"/>
      <c r="D3006" s="9"/>
      <c r="E3006" s="9"/>
    </row>
    <row r="3007" spans="2:5" x14ac:dyDescent="0.35">
      <c r="B3007" s="9"/>
      <c r="C3007" s="76"/>
      <c r="D3007" s="9"/>
      <c r="E3007" s="9"/>
    </row>
    <row r="3008" spans="2:5" x14ac:dyDescent="0.35">
      <c r="B3008" s="9"/>
      <c r="C3008" s="76"/>
      <c r="D3008" s="9"/>
      <c r="E3008" s="9"/>
    </row>
    <row r="3009" spans="2:5" x14ac:dyDescent="0.35">
      <c r="B3009" s="9"/>
      <c r="C3009" s="76"/>
      <c r="D3009" s="9"/>
      <c r="E3009" s="9"/>
    </row>
    <row r="3010" spans="2:5" x14ac:dyDescent="0.35">
      <c r="B3010" s="9"/>
      <c r="C3010" s="76"/>
      <c r="D3010" s="9"/>
      <c r="E3010" s="9"/>
    </row>
    <row r="3011" spans="2:5" x14ac:dyDescent="0.35">
      <c r="B3011" s="9"/>
      <c r="C3011" s="76"/>
      <c r="D3011" s="9"/>
      <c r="E3011" s="9"/>
    </row>
    <row r="3012" spans="2:5" x14ac:dyDescent="0.35">
      <c r="B3012" s="9"/>
      <c r="C3012" s="76"/>
      <c r="D3012" s="9"/>
      <c r="E3012" s="9"/>
    </row>
    <row r="3013" spans="2:5" x14ac:dyDescent="0.35">
      <c r="B3013" s="9"/>
      <c r="C3013" s="76"/>
      <c r="D3013" s="9"/>
      <c r="E3013" s="9"/>
    </row>
    <row r="3014" spans="2:5" x14ac:dyDescent="0.35">
      <c r="B3014" s="9"/>
      <c r="C3014" s="76"/>
      <c r="D3014" s="9"/>
      <c r="E3014" s="9"/>
    </row>
    <row r="3015" spans="2:5" x14ac:dyDescent="0.35">
      <c r="B3015" s="9"/>
      <c r="C3015" s="76"/>
      <c r="D3015" s="9"/>
      <c r="E3015" s="9"/>
    </row>
    <row r="3016" spans="2:5" x14ac:dyDescent="0.35">
      <c r="B3016" s="9"/>
      <c r="C3016" s="76"/>
      <c r="D3016" s="9"/>
      <c r="E3016" s="9"/>
    </row>
    <row r="3017" spans="2:5" x14ac:dyDescent="0.35">
      <c r="B3017" s="9"/>
      <c r="C3017" s="76"/>
      <c r="D3017" s="9"/>
      <c r="E3017" s="9"/>
    </row>
    <row r="3018" spans="2:5" x14ac:dyDescent="0.35">
      <c r="B3018" s="9"/>
      <c r="C3018" s="76"/>
      <c r="D3018" s="9"/>
      <c r="E3018" s="9"/>
    </row>
    <row r="3019" spans="2:5" x14ac:dyDescent="0.35">
      <c r="B3019" s="9"/>
      <c r="C3019" s="76"/>
      <c r="D3019" s="9"/>
      <c r="E3019" s="9"/>
    </row>
    <row r="3020" spans="2:5" x14ac:dyDescent="0.35">
      <c r="B3020" s="9"/>
      <c r="C3020" s="76"/>
      <c r="D3020" s="9"/>
      <c r="E3020" s="9"/>
    </row>
    <row r="3021" spans="2:5" x14ac:dyDescent="0.35">
      <c r="B3021" s="9"/>
      <c r="C3021" s="76"/>
      <c r="D3021" s="9"/>
      <c r="E3021" s="9"/>
    </row>
    <row r="3022" spans="2:5" x14ac:dyDescent="0.35">
      <c r="B3022" s="9"/>
      <c r="C3022" s="76"/>
      <c r="D3022" s="9"/>
      <c r="E3022" s="9"/>
    </row>
    <row r="3023" spans="2:5" x14ac:dyDescent="0.35">
      <c r="B3023" s="9"/>
      <c r="C3023" s="76"/>
      <c r="D3023" s="9"/>
      <c r="E3023" s="9"/>
    </row>
    <row r="3024" spans="2:5" x14ac:dyDescent="0.35">
      <c r="B3024" s="9"/>
      <c r="C3024" s="76"/>
      <c r="D3024" s="9"/>
      <c r="E3024" s="9"/>
    </row>
    <row r="3025" spans="2:5" x14ac:dyDescent="0.35">
      <c r="B3025" s="9"/>
      <c r="C3025" s="76"/>
      <c r="D3025" s="9"/>
      <c r="E3025" s="9"/>
    </row>
    <row r="3026" spans="2:5" x14ac:dyDescent="0.35">
      <c r="B3026" s="9"/>
      <c r="C3026" s="76"/>
      <c r="D3026" s="9"/>
      <c r="E3026" s="9"/>
    </row>
    <row r="3027" spans="2:5" x14ac:dyDescent="0.35">
      <c r="B3027" s="9"/>
      <c r="C3027" s="76"/>
      <c r="D3027" s="9"/>
      <c r="E3027" s="9"/>
    </row>
    <row r="3028" spans="2:5" x14ac:dyDescent="0.35">
      <c r="B3028" s="9"/>
      <c r="C3028" s="76"/>
      <c r="D3028" s="9"/>
      <c r="E3028" s="9"/>
    </row>
    <row r="3029" spans="2:5" x14ac:dyDescent="0.35">
      <c r="B3029" s="9"/>
      <c r="C3029" s="76"/>
      <c r="D3029" s="9"/>
      <c r="E3029" s="9"/>
    </row>
    <row r="3030" spans="2:5" x14ac:dyDescent="0.35">
      <c r="B3030" s="9"/>
      <c r="C3030" s="76"/>
      <c r="D3030" s="9"/>
      <c r="E3030" s="9"/>
    </row>
    <row r="3031" spans="2:5" x14ac:dyDescent="0.35">
      <c r="B3031" s="9"/>
      <c r="C3031" s="76"/>
      <c r="D3031" s="9"/>
      <c r="E3031" s="9"/>
    </row>
    <row r="3032" spans="2:5" x14ac:dyDescent="0.35">
      <c r="B3032" s="9"/>
      <c r="C3032" s="76"/>
      <c r="D3032" s="9"/>
      <c r="E3032" s="9"/>
    </row>
    <row r="3033" spans="2:5" x14ac:dyDescent="0.35">
      <c r="B3033" s="9"/>
      <c r="C3033" s="76"/>
      <c r="D3033" s="9"/>
      <c r="E3033" s="9"/>
    </row>
    <row r="3034" spans="2:5" x14ac:dyDescent="0.35">
      <c r="B3034" s="9"/>
      <c r="C3034" s="76"/>
      <c r="D3034" s="9"/>
      <c r="E3034" s="9"/>
    </row>
    <row r="3035" spans="2:5" x14ac:dyDescent="0.35">
      <c r="B3035" s="9"/>
      <c r="C3035" s="76"/>
      <c r="D3035" s="9"/>
      <c r="E3035" s="9"/>
    </row>
    <row r="3036" spans="2:5" x14ac:dyDescent="0.35">
      <c r="B3036" s="9"/>
      <c r="C3036" s="76"/>
      <c r="D3036" s="9"/>
      <c r="E3036" s="9"/>
    </row>
    <row r="3037" spans="2:5" x14ac:dyDescent="0.35">
      <c r="B3037" s="9"/>
      <c r="C3037" s="76"/>
      <c r="D3037" s="9"/>
      <c r="E3037" s="9"/>
    </row>
    <row r="3038" spans="2:5" x14ac:dyDescent="0.35">
      <c r="B3038" s="9"/>
      <c r="C3038" s="76"/>
      <c r="D3038" s="9"/>
      <c r="E3038" s="9"/>
    </row>
    <row r="3039" spans="2:5" x14ac:dyDescent="0.35">
      <c r="B3039" s="9"/>
      <c r="C3039" s="76"/>
      <c r="D3039" s="9"/>
      <c r="E3039" s="9"/>
    </row>
    <row r="3040" spans="2:5" x14ac:dyDescent="0.35">
      <c r="B3040" s="9"/>
      <c r="C3040" s="76"/>
      <c r="D3040" s="9"/>
      <c r="E3040" s="9"/>
    </row>
    <row r="3041" spans="2:5" x14ac:dyDescent="0.35">
      <c r="B3041" s="9"/>
      <c r="C3041" s="76"/>
      <c r="D3041" s="9"/>
      <c r="E3041" s="9"/>
    </row>
    <row r="3042" spans="2:5" x14ac:dyDescent="0.35">
      <c r="B3042" s="9"/>
      <c r="C3042" s="76"/>
      <c r="D3042" s="9"/>
      <c r="E3042" s="9"/>
    </row>
    <row r="3043" spans="2:5" x14ac:dyDescent="0.35">
      <c r="B3043" s="9"/>
      <c r="C3043" s="76"/>
      <c r="D3043" s="9"/>
      <c r="E3043" s="9"/>
    </row>
    <row r="3044" spans="2:5" x14ac:dyDescent="0.35">
      <c r="B3044" s="9"/>
      <c r="C3044" s="76"/>
      <c r="D3044" s="9"/>
      <c r="E3044" s="9"/>
    </row>
    <row r="3045" spans="2:5" x14ac:dyDescent="0.35">
      <c r="B3045" s="9"/>
      <c r="C3045" s="76"/>
      <c r="D3045" s="9"/>
      <c r="E3045" s="9"/>
    </row>
    <row r="3046" spans="2:5" x14ac:dyDescent="0.35">
      <c r="B3046" s="9"/>
      <c r="C3046" s="76"/>
      <c r="D3046" s="9"/>
      <c r="E3046" s="9"/>
    </row>
    <row r="3047" spans="2:5" x14ac:dyDescent="0.35">
      <c r="B3047" s="9"/>
      <c r="C3047" s="76"/>
      <c r="D3047" s="9"/>
      <c r="E3047" s="9"/>
    </row>
    <row r="3048" spans="2:5" x14ac:dyDescent="0.35">
      <c r="B3048" s="9"/>
      <c r="C3048" s="76"/>
      <c r="D3048" s="9"/>
      <c r="E3048" s="9"/>
    </row>
    <row r="3049" spans="2:5" x14ac:dyDescent="0.35">
      <c r="B3049" s="9"/>
      <c r="C3049" s="76"/>
      <c r="D3049" s="9"/>
      <c r="E3049" s="9"/>
    </row>
    <row r="3050" spans="2:5" x14ac:dyDescent="0.35">
      <c r="B3050" s="9"/>
      <c r="C3050" s="76"/>
      <c r="D3050" s="9"/>
      <c r="E3050" s="9"/>
    </row>
    <row r="3051" spans="2:5" x14ac:dyDescent="0.35">
      <c r="B3051" s="9"/>
      <c r="C3051" s="76"/>
      <c r="D3051" s="9"/>
      <c r="E3051" s="9"/>
    </row>
    <row r="3052" spans="2:5" x14ac:dyDescent="0.35">
      <c r="B3052" s="9"/>
      <c r="C3052" s="76"/>
      <c r="D3052" s="9"/>
      <c r="E3052" s="9"/>
    </row>
    <row r="3053" spans="2:5" x14ac:dyDescent="0.35">
      <c r="B3053" s="9"/>
      <c r="C3053" s="76"/>
      <c r="D3053" s="9"/>
      <c r="E3053" s="9"/>
    </row>
    <row r="3054" spans="2:5" x14ac:dyDescent="0.35">
      <c r="B3054" s="9"/>
      <c r="C3054" s="76"/>
      <c r="D3054" s="9"/>
      <c r="E3054" s="9"/>
    </row>
    <row r="3055" spans="2:5" x14ac:dyDescent="0.35">
      <c r="B3055" s="9"/>
      <c r="C3055" s="76"/>
      <c r="D3055" s="9"/>
      <c r="E3055" s="9"/>
    </row>
    <row r="3056" spans="2:5" x14ac:dyDescent="0.35">
      <c r="B3056" s="9"/>
      <c r="C3056" s="76"/>
      <c r="D3056" s="9"/>
      <c r="E3056" s="9"/>
    </row>
    <row r="3057" spans="2:5" x14ac:dyDescent="0.35">
      <c r="B3057" s="9"/>
      <c r="C3057" s="76"/>
      <c r="D3057" s="9"/>
      <c r="E3057" s="9"/>
    </row>
    <row r="3058" spans="2:5" x14ac:dyDescent="0.35">
      <c r="B3058" s="9"/>
      <c r="C3058" s="76"/>
      <c r="D3058" s="9"/>
      <c r="E3058" s="9"/>
    </row>
    <row r="3059" spans="2:5" x14ac:dyDescent="0.35">
      <c r="B3059" s="9"/>
      <c r="C3059" s="76"/>
      <c r="D3059" s="9"/>
      <c r="E3059" s="9"/>
    </row>
    <row r="3060" spans="2:5" x14ac:dyDescent="0.35">
      <c r="B3060" s="9"/>
      <c r="C3060" s="76"/>
      <c r="D3060" s="9"/>
      <c r="E3060" s="9"/>
    </row>
    <row r="3061" spans="2:5" x14ac:dyDescent="0.35">
      <c r="B3061" s="9"/>
      <c r="C3061" s="76"/>
      <c r="D3061" s="9"/>
      <c r="E3061" s="9"/>
    </row>
    <row r="3062" spans="2:5" x14ac:dyDescent="0.35">
      <c r="B3062" s="9"/>
      <c r="C3062" s="76"/>
      <c r="D3062" s="9"/>
      <c r="E3062" s="9"/>
    </row>
    <row r="3063" spans="2:5" x14ac:dyDescent="0.35">
      <c r="B3063" s="9"/>
      <c r="C3063" s="76"/>
      <c r="D3063" s="9"/>
      <c r="E3063" s="9"/>
    </row>
    <row r="3064" spans="2:5" x14ac:dyDescent="0.35">
      <c r="B3064" s="9"/>
      <c r="C3064" s="76"/>
      <c r="D3064" s="9"/>
      <c r="E3064" s="9"/>
    </row>
    <row r="3065" spans="2:5" x14ac:dyDescent="0.35">
      <c r="B3065" s="9"/>
      <c r="C3065" s="76"/>
      <c r="D3065" s="9"/>
      <c r="E3065" s="9"/>
    </row>
    <row r="3066" spans="2:5" x14ac:dyDescent="0.35">
      <c r="B3066" s="9"/>
      <c r="C3066" s="76"/>
      <c r="D3066" s="9"/>
      <c r="E3066" s="9"/>
    </row>
    <row r="3067" spans="2:5" x14ac:dyDescent="0.35">
      <c r="B3067" s="9"/>
      <c r="C3067" s="76"/>
      <c r="D3067" s="9"/>
      <c r="E3067" s="9"/>
    </row>
    <row r="3068" spans="2:5" x14ac:dyDescent="0.35">
      <c r="B3068" s="9"/>
      <c r="C3068" s="76"/>
      <c r="D3068" s="9"/>
      <c r="E3068" s="9"/>
    </row>
    <row r="3069" spans="2:5" x14ac:dyDescent="0.35">
      <c r="B3069" s="9"/>
      <c r="C3069" s="76"/>
      <c r="D3069" s="9"/>
      <c r="E3069" s="9"/>
    </row>
    <row r="3070" spans="2:5" x14ac:dyDescent="0.35">
      <c r="B3070" s="9"/>
      <c r="C3070" s="76"/>
      <c r="D3070" s="9"/>
      <c r="E3070" s="9"/>
    </row>
    <row r="3071" spans="2:5" x14ac:dyDescent="0.35">
      <c r="B3071" s="9"/>
      <c r="C3071" s="76"/>
      <c r="D3071" s="9"/>
      <c r="E3071" s="9"/>
    </row>
  </sheetData>
  <autoFilter ref="B1:E3071" xr:uid="{7C490769-F38A-401D-B54C-A46DCC7A2419}"/>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55ADA-9771-4D56-9D89-75FFE685FADE}">
  <dimension ref="A1:W52"/>
  <sheetViews>
    <sheetView zoomScale="70" zoomScaleNormal="70" workbookViewId="0">
      <selection activeCell="M17" sqref="M17"/>
    </sheetView>
  </sheetViews>
  <sheetFormatPr baseColWidth="10" defaultColWidth="11.54296875" defaultRowHeight="18.600000000000001" customHeight="1" x14ac:dyDescent="0.35"/>
  <cols>
    <col min="1" max="1" width="12.36328125" customWidth="1"/>
    <col min="2" max="2" width="9.08984375" style="25" customWidth="1"/>
    <col min="4" max="4" width="22.90625" customWidth="1"/>
    <col min="6" max="6" width="10.36328125" customWidth="1"/>
    <col min="8" max="8" width="29.36328125" customWidth="1"/>
    <col min="9" max="9" width="12.54296875" customWidth="1"/>
    <col min="10" max="10" width="10.36328125" customWidth="1"/>
    <col min="11" max="11" width="8.54296875" customWidth="1"/>
    <col min="12" max="12" width="22.36328125" customWidth="1"/>
    <col min="13" max="13" width="8.6328125" customWidth="1"/>
    <col min="14" max="20" width="15.1796875" customWidth="1"/>
    <col min="22" max="22" width="25.36328125" bestFit="1" customWidth="1"/>
    <col min="23" max="23" width="22" bestFit="1" customWidth="1"/>
  </cols>
  <sheetData>
    <row r="1" spans="1:23" ht="18.600000000000001" customHeight="1" x14ac:dyDescent="0.35">
      <c r="V1" s="114" t="s">
        <v>2345</v>
      </c>
      <c r="W1" s="115">
        <v>2022</v>
      </c>
    </row>
    <row r="2" spans="1:23" ht="28.5" customHeight="1" x14ac:dyDescent="0.35">
      <c r="A2" s="112"/>
      <c r="V2" s="114" t="s">
        <v>3</v>
      </c>
      <c r="W2" t="s">
        <v>1973</v>
      </c>
    </row>
    <row r="3" spans="1:23" ht="18.600000000000001" customHeight="1" x14ac:dyDescent="0.35">
      <c r="F3" s="117"/>
    </row>
    <row r="4" spans="1:23" ht="18.600000000000001" customHeight="1" x14ac:dyDescent="0.35">
      <c r="D4" t="s">
        <v>2520</v>
      </c>
      <c r="J4" s="118"/>
      <c r="V4" s="114" t="s">
        <v>2521</v>
      </c>
      <c r="W4" t="s">
        <v>2522</v>
      </c>
    </row>
    <row r="5" spans="1:23" ht="18.600000000000001" customHeight="1" x14ac:dyDescent="0.35">
      <c r="V5" s="115" t="s">
        <v>2505</v>
      </c>
      <c r="W5" s="116">
        <v>32.290413759977838</v>
      </c>
    </row>
    <row r="6" spans="1:23" ht="30.6" customHeight="1" x14ac:dyDescent="0.35">
      <c r="H6" s="110" t="s">
        <v>2523</v>
      </c>
      <c r="I6" s="110" t="s">
        <v>2524</v>
      </c>
      <c r="J6" s="110" t="s">
        <v>2525</v>
      </c>
      <c r="O6" s="113"/>
      <c r="P6" s="113"/>
      <c r="Q6" s="113"/>
      <c r="R6" s="113"/>
      <c r="S6" s="113"/>
      <c r="T6" s="113"/>
      <c r="V6" s="115" t="s">
        <v>2506</v>
      </c>
      <c r="W6" s="116">
        <v>38.890800990210352</v>
      </c>
    </row>
    <row r="7" spans="1:23" ht="18.600000000000001" customHeight="1" x14ac:dyDescent="0.35">
      <c r="H7" s="137" t="s">
        <v>2526</v>
      </c>
      <c r="I7" s="138">
        <f>+COUNTIFS('Cálculo nueva metodología 21-22'!$B$5:$B$3310,Municipios!$W$1,'Cálculo nueva metodología 21-22'!$C$5:$C$3310,Municipios!$W$2,'Cálculo nueva metodología 21-22'!$BJ$5:$BJ$3310,H7)</f>
        <v>0</v>
      </c>
      <c r="J7" s="139">
        <f>+I7/$I$13</f>
        <v>0</v>
      </c>
      <c r="O7" s="113"/>
      <c r="P7" s="113"/>
      <c r="Q7" s="113"/>
      <c r="R7" s="113"/>
      <c r="S7" s="113"/>
      <c r="T7" s="113"/>
      <c r="V7" s="115" t="s">
        <v>2000</v>
      </c>
      <c r="W7" s="116">
        <v>39.464447152152665</v>
      </c>
    </row>
    <row r="8" spans="1:23" ht="18.600000000000001" customHeight="1" x14ac:dyDescent="0.35">
      <c r="H8" s="137" t="s">
        <v>2402</v>
      </c>
      <c r="I8" s="138">
        <f>+COUNTIFS('Cálculo nueva metodología 21-22'!$B$5:$B$3310,Municipios!$W$1,'Cálculo nueva metodología 21-22'!$C$5:$C$3310,Municipios!$W$2,'Cálculo nueva metodología 21-22'!$BJ$5:$BJ$3310,H8)</f>
        <v>1</v>
      </c>
      <c r="J8" s="139">
        <f t="shared" ref="J8:J13" si="0">+I8/$I$13</f>
        <v>1</v>
      </c>
      <c r="O8" s="119"/>
      <c r="P8" s="119"/>
      <c r="Q8" s="119"/>
      <c r="R8" s="119"/>
      <c r="S8" s="119"/>
      <c r="T8" s="119"/>
      <c r="V8" s="115" t="s">
        <v>1992</v>
      </c>
      <c r="W8" s="116">
        <v>42.908674490655386</v>
      </c>
    </row>
    <row r="9" spans="1:23" ht="18.600000000000001" customHeight="1" x14ac:dyDescent="0.35">
      <c r="H9" s="137" t="s">
        <v>2390</v>
      </c>
      <c r="I9" s="138">
        <f>+COUNTIFS('Cálculo nueva metodología 21-22'!$B$5:$B$3310,Municipios!$W$1,'Cálculo nueva metodología 21-22'!$C$5:$C$3310,Municipios!$W$2,'Cálculo nueva metodología 21-22'!$BJ$5:$BJ$3310,H9)</f>
        <v>0</v>
      </c>
      <c r="J9" s="139">
        <f t="shared" si="0"/>
        <v>0</v>
      </c>
      <c r="O9" s="119"/>
      <c r="P9" s="119"/>
      <c r="Q9" s="119"/>
      <c r="R9" s="119"/>
      <c r="S9" s="119"/>
      <c r="T9" s="119"/>
      <c r="V9" s="115" t="s">
        <v>2032</v>
      </c>
      <c r="W9" s="116">
        <v>46.376639293125351</v>
      </c>
    </row>
    <row r="10" spans="1:23" ht="18.600000000000001" customHeight="1" x14ac:dyDescent="0.35">
      <c r="H10" s="137" t="s">
        <v>2386</v>
      </c>
      <c r="I10" s="138">
        <f>+COUNTIFS('Cálculo nueva metodología 21-22'!$B$5:$B$3310,Municipios!$W$1,'Cálculo nueva metodología 21-22'!$C$5:$C$3310,Municipios!$W$2,'Cálculo nueva metodología 21-22'!$BJ$5:$BJ$3310,H10)</f>
        <v>0</v>
      </c>
      <c r="J10" s="139">
        <f t="shared" si="0"/>
        <v>0</v>
      </c>
      <c r="O10" s="119"/>
      <c r="P10" s="119"/>
      <c r="Q10" s="119"/>
      <c r="R10" s="119"/>
      <c r="S10" s="119"/>
      <c r="T10" s="119"/>
      <c r="V10" s="115" t="s">
        <v>1998</v>
      </c>
      <c r="W10" s="116">
        <v>46.809387771979942</v>
      </c>
    </row>
    <row r="11" spans="1:23" ht="18.600000000000001" customHeight="1" x14ac:dyDescent="0.35">
      <c r="H11" s="137" t="s">
        <v>2527</v>
      </c>
      <c r="I11" s="138">
        <f>+COUNTIFS('Cálculo nueva metodología 21-22'!$B$5:$B$3310,Municipios!$W$1,'Cálculo nueva metodología 21-22'!$C$5:$C$3310,Municipios!$W$2,'Cálculo nueva metodología 21-22'!$BJ$5:$BJ$3310,H11)</f>
        <v>0</v>
      </c>
      <c r="J11" s="139">
        <f t="shared" si="0"/>
        <v>0</v>
      </c>
      <c r="O11" s="119"/>
      <c r="P11" s="119"/>
      <c r="Q11" s="119"/>
      <c r="R11" s="119"/>
      <c r="S11" s="119"/>
      <c r="T11" s="119"/>
      <c r="V11" s="115" t="s">
        <v>1988</v>
      </c>
      <c r="W11" s="116">
        <v>46.812359321368419</v>
      </c>
    </row>
    <row r="12" spans="1:23" ht="29.1" customHeight="1" x14ac:dyDescent="0.35">
      <c r="H12" s="137" t="s">
        <v>2528</v>
      </c>
      <c r="I12" s="138">
        <f>+COUNTIFS('Cálculo nueva metodología 21-22'!$B$5:$B$3310,Municipios!$W$1,'Cálculo nueva metodología 21-22'!$C$5:$C$3310,Municipios!$W$2,'Cálculo nueva metodología 21-22'!$BJ$5:$BJ$3310,H12)</f>
        <v>0</v>
      </c>
      <c r="J12" s="139">
        <f t="shared" si="0"/>
        <v>0</v>
      </c>
      <c r="O12" s="119"/>
      <c r="P12" s="119"/>
      <c r="Q12" s="119"/>
      <c r="R12" s="119"/>
      <c r="S12" s="119"/>
      <c r="T12" s="119"/>
      <c r="V12" s="115" t="s">
        <v>2046</v>
      </c>
      <c r="W12" s="116">
        <v>47.409702066643625</v>
      </c>
    </row>
    <row r="13" spans="1:23" ht="25.5" customHeight="1" x14ac:dyDescent="0.35">
      <c r="H13" s="140" t="s">
        <v>2529</v>
      </c>
      <c r="I13" s="138">
        <f>+SUM(I7:I12)</f>
        <v>1</v>
      </c>
      <c r="J13" s="139">
        <f t="shared" si="0"/>
        <v>1</v>
      </c>
      <c r="O13" s="119"/>
      <c r="P13" s="119"/>
      <c r="Q13" s="119"/>
      <c r="R13" s="119"/>
      <c r="S13" s="119"/>
      <c r="T13" s="119"/>
      <c r="V13" s="115" t="s">
        <v>1980</v>
      </c>
      <c r="W13" s="116">
        <v>47.763022960669261</v>
      </c>
    </row>
    <row r="14" spans="1:23" ht="18.600000000000001" customHeight="1" x14ac:dyDescent="0.35">
      <c r="O14" s="119"/>
      <c r="P14" s="119"/>
      <c r="Q14" s="119"/>
      <c r="R14" s="119"/>
      <c r="S14" s="119"/>
      <c r="T14" s="119"/>
      <c r="V14" s="115" t="s">
        <v>2016</v>
      </c>
      <c r="W14" s="116">
        <v>48.027687962380796</v>
      </c>
    </row>
    <row r="15" spans="1:23" ht="18.600000000000001" customHeight="1" x14ac:dyDescent="0.35">
      <c r="O15" s="119"/>
      <c r="P15" s="119"/>
      <c r="Q15" s="119"/>
      <c r="R15" s="119"/>
      <c r="S15" s="119"/>
      <c r="T15" s="119"/>
      <c r="V15" s="115" t="s">
        <v>1986</v>
      </c>
      <c r="W15" s="116">
        <v>48.376727823058552</v>
      </c>
    </row>
    <row r="16" spans="1:23" ht="26.4" customHeight="1" x14ac:dyDescent="0.35">
      <c r="K16" s="168" t="s">
        <v>2530</v>
      </c>
      <c r="L16" s="168"/>
      <c r="M16" s="218" t="s">
        <v>2531</v>
      </c>
      <c r="N16" s="218"/>
      <c r="O16" s="119"/>
      <c r="P16" s="119"/>
      <c r="Q16" s="119"/>
      <c r="R16" s="119"/>
      <c r="S16" s="119"/>
      <c r="T16" s="119"/>
      <c r="V16" s="115" t="s">
        <v>2022</v>
      </c>
      <c r="W16" s="116">
        <v>49.76607889991142</v>
      </c>
    </row>
    <row r="17" spans="7:23" ht="29.1" customHeight="1" x14ac:dyDescent="0.35">
      <c r="I17" s="113" t="s">
        <v>2532</v>
      </c>
      <c r="J17" s="113" t="s">
        <v>2533</v>
      </c>
      <c r="K17" s="113" t="s">
        <v>2534</v>
      </c>
      <c r="L17" s="113" t="s">
        <v>4</v>
      </c>
      <c r="M17" s="113" t="s">
        <v>2531</v>
      </c>
      <c r="N17" s="113" t="s">
        <v>4</v>
      </c>
      <c r="O17" s="119"/>
      <c r="P17" s="119"/>
      <c r="Q17" s="119"/>
      <c r="R17" s="119"/>
      <c r="S17" s="119"/>
      <c r="T17" s="119"/>
      <c r="V17" s="115" t="s">
        <v>2030</v>
      </c>
      <c r="W17" s="116">
        <v>49.841408091289615</v>
      </c>
    </row>
    <row r="18" spans="7:23" ht="18.600000000000001" customHeight="1" x14ac:dyDescent="0.35">
      <c r="G18" s="213" t="s">
        <v>2535</v>
      </c>
      <c r="H18" s="214"/>
      <c r="I18" s="6">
        <f>+AVERAGEIFS('Cálculo nueva metodología 21-22'!$BI$5:$BI$3310,'Cálculo nueva metodología 21-22'!$C$5:$C$3310,Municipios!$W$2,'Cálculo nueva metodología 21-22'!$B$5:$B$3310,Municipios!W1)</f>
        <v>58.088143128065255</v>
      </c>
      <c r="J18" s="6">
        <f>+AVERAGEIFS('Cálculo nueva metodología 21-22'!$BI$5:$BI$3310,'Cálculo nueva metodología 21-22'!$B$5:$B$3310,Municipios!W1)</f>
        <v>54.725203963414906</v>
      </c>
      <c r="K18" s="6">
        <f>_xlfn.MAXIFS('Cálculo nueva metodología 21-22'!$BI$5:$BI$3310,'Cálculo nueva metodología 21-22'!$C$5:$C$3310,Municipios!$W$2,'Cálculo nueva metodología 21-22'!$B$5:$B$3310,Municipios!W1)</f>
        <v>58.088143128065255</v>
      </c>
      <c r="L18" s="119" cm="1">
        <f t="array" ref="L18">+IF(K18=100,"",INDEX('Cálculo nueva metodología 21-22'!$D$5:$D$3310,MATCH(K18,'Cálculo nueva metodología 21-22'!$BI$5:$BI$3310,0),0))</f>
        <v>0</v>
      </c>
      <c r="M18" s="6">
        <f>_xlfn.MINIFS('Cálculo nueva metodología 21-22'!$BI$5:$BI$3310,'Cálculo nueva metodología 21-22'!$C$5:$C$3310,Municipios!$W$2,'Cálculo nueva metodología 21-22'!$B$5:$B$3310,Municipios!W1)</f>
        <v>58.088143128065255</v>
      </c>
      <c r="N18" s="119" cm="1">
        <f t="array" ref="N18">+IF(M18=0,"",INDEX('Cálculo nueva metodología 21-22'!$D$5:$D$3310,MATCH(M18,'Cálculo nueva metodología 21-22'!$BI$5:$BI$3310,0),0))</f>
        <v>0</v>
      </c>
      <c r="O18" s="119"/>
      <c r="P18" s="119"/>
      <c r="Q18" s="119"/>
      <c r="R18" s="119"/>
      <c r="S18" s="119"/>
      <c r="T18" s="119"/>
      <c r="V18" s="115" t="s">
        <v>1978</v>
      </c>
      <c r="W18" s="116">
        <v>50.201068608772118</v>
      </c>
    </row>
    <row r="19" spans="7:23" ht="18.600000000000001" customHeight="1" x14ac:dyDescent="0.35">
      <c r="G19" s="215" t="s">
        <v>2536</v>
      </c>
      <c r="H19" s="110" t="s">
        <v>2305</v>
      </c>
      <c r="I19" s="6">
        <f>+AVERAGEIFS('Cálculo nueva metodología 21-22'!$AL$5:$AL$3310,'Cálculo nueva metodología 21-22'!$C$5:$C$3310,W2,'Cálculo nueva metodología 21-22'!$B$5:$B$3310,Municipios!W1)</f>
        <v>45.087096807442805</v>
      </c>
      <c r="J19" s="6">
        <f>+AVERAGEIFS('Cálculo nueva metodología 21-22'!$AL$5:$AL$3310,'Cálculo nueva metodología 21-22'!$B$5:$B$3310,Municipios!W1)</f>
        <v>46.79555097309909</v>
      </c>
      <c r="K19" s="6">
        <f>_xlfn.MAXIFS('Cálculo nueva metodología 21-22'!$AL$5:$AL$3310,'Cálculo nueva metodología 21-22'!$C$5:$C$3310,Municipios!$W$2,'Cálculo nueva metodología 21-22'!$B$5:$B$3310,Municipios!W1)</f>
        <v>45.087096807442805</v>
      </c>
      <c r="L19" s="119" cm="1">
        <f t="array" ref="L19">+IF(K19=100,"",INDEX('Cálculo nueva metodología 21-22'!$D$5:$D$3310,MATCH(K19,'Cálculo nueva metodología 21-22'!$AL$5:$AL$3310,0),0))</f>
        <v>0</v>
      </c>
      <c r="M19" s="6">
        <f>_xlfn.MINIFS('Cálculo nueva metodología 21-22'!$AL$5:$AL$3310,'Cálculo nueva metodología 21-22'!$C$5:$C$3310,Municipios!$W$2,'Cálculo nueva metodología 21-22'!$B$5:$B$3310,Municipios!W1)</f>
        <v>45.087096807442805</v>
      </c>
      <c r="N19" s="119" cm="1">
        <f t="array" ref="N19">+IF(M19=0,"",INDEX('Cálculo nueva metodología 21-22'!$D$5:$D$3310,MATCH(M19,'Cálculo nueva metodología 21-22'!$AL$5:$AL$3310,0),0))</f>
        <v>0</v>
      </c>
      <c r="O19" s="119"/>
      <c r="P19" s="119"/>
      <c r="Q19" s="119"/>
      <c r="R19" s="119"/>
      <c r="S19" s="119"/>
      <c r="T19" s="119"/>
      <c r="V19" s="115" t="s">
        <v>1982</v>
      </c>
      <c r="W19" s="116">
        <v>50.44643624610508</v>
      </c>
    </row>
    <row r="20" spans="7:23" ht="18.600000000000001" customHeight="1" x14ac:dyDescent="0.35">
      <c r="G20" s="216"/>
      <c r="H20" s="110" t="s">
        <v>2537</v>
      </c>
      <c r="I20" s="6">
        <f>+AVERAGEIFS('Cálculo nueva metodología 21-22'!$AN$5:$AN$3310,'Cálculo nueva metodología 21-22'!$C$5:$C$3310,Municipios!$W$2,'Cálculo nueva metodología 21-22'!$B$5:$B$3310,Municipios!W1)</f>
        <v>6.4835165774125239</v>
      </c>
      <c r="J20" s="6">
        <f>+AVERAGEIFS('Cálculo nueva metodología 21-22'!$AN$5:$AN$3310,'Cálculo nueva metodología 21-22'!$B$5:$B$3310,Municipios!W1)</f>
        <v>39.139509092867165</v>
      </c>
      <c r="K20" s="6">
        <f>_xlfn.MAXIFS('Cálculo nueva metodología 21-22'!$AN$5:$AN$3310,'Cálculo nueva metodología 21-22'!$C$5:$C$3310,Municipios!$W$2,'Cálculo nueva metodología 21-22'!$B$5:$B$3310,Municipios!W1)</f>
        <v>6.4835165774125239</v>
      </c>
      <c r="L20" s="119" cm="1">
        <f t="array" ref="L20">+IF(K20=100,"",INDEX('Cálculo nueva metodología 21-22'!$D$5:$D$3310,MATCH(K20,'Cálculo nueva metodología 21-22'!$AN$5:$AN$3310,0),0))</f>
        <v>0</v>
      </c>
      <c r="M20" s="6">
        <f>_xlfn.MINIFS('Cálculo nueva metodología 21-22'!$AN$5:$AN$3310,'Cálculo nueva metodología 21-22'!$C$5:$C$3310,Municipios!$W$2,'Cálculo nueva metodología 21-22'!$B$5:$B$3310,Municipios!W1)</f>
        <v>6.4835165774125239</v>
      </c>
      <c r="N20" s="119" cm="1">
        <f t="array" ref="N20">+IF(M20=0,"",INDEX('Cálculo nueva metodología 21-22'!$D$5:$D$3310,MATCH(M20,'Cálculo nueva metodología 21-22'!$AN$5:$AN$3310,0),0))</f>
        <v>0</v>
      </c>
      <c r="O20" s="119"/>
      <c r="P20" s="119"/>
      <c r="Q20" s="119"/>
      <c r="R20" s="119"/>
      <c r="S20" s="119"/>
      <c r="T20" s="119"/>
      <c r="V20" s="115" t="s">
        <v>2064</v>
      </c>
      <c r="W20" s="116">
        <v>50.841623849512139</v>
      </c>
    </row>
    <row r="21" spans="7:23" ht="18.600000000000001" customHeight="1" x14ac:dyDescent="0.35">
      <c r="G21" s="216"/>
      <c r="H21" s="110" t="s">
        <v>2311</v>
      </c>
      <c r="I21" s="6">
        <f>+AVERAGEIFS('Cálculo nueva metodología 21-22'!$AP$5:$AP$3310,'Cálculo nueva metodología 21-22'!$C$5:$C$3310,Municipios!$W$2,'Cálculo nueva metodología 21-22'!$B$5:$B$3310,Municipios!W1)</f>
        <v>22.865296552062262</v>
      </c>
      <c r="J21" s="6">
        <f>+AVERAGEIFS('Cálculo nueva metodología 21-22'!$AP$5:$AP$3310,'Cálculo nueva metodología 21-22'!$B$5:$B$3310,Municipios!W1)</f>
        <v>51.434342313212603</v>
      </c>
      <c r="K21" s="6">
        <f>_xlfn.MAXIFS('Cálculo nueva metodología 21-22'!$AP$5:$AP$3310,'Cálculo nueva metodología 21-22'!$C$5:$C$3310,Municipios!$W$2,'Cálculo nueva metodología 21-22'!$B$5:$B$3310,Municipios!W1)</f>
        <v>22.865296552062262</v>
      </c>
      <c r="L21" s="119" cm="1">
        <f t="array" ref="L21">+IF(K21=100,"",INDEX('Cálculo nueva metodología 21-22'!$D$5:$D$3310,MATCH(K21,'Cálculo nueva metodología 21-22'!$AP$5:$AP$3310,0),0))</f>
        <v>0</v>
      </c>
      <c r="M21" s="6">
        <f>_xlfn.MINIFS('Cálculo nueva metodología 21-22'!$AP$5:$AP$3310,'Cálculo nueva metodología 21-22'!$C$5:$C$3310,Municipios!$W$2,'Cálculo nueva metodología 21-22'!$B$5:$B$3310,Municipios!W1)</f>
        <v>22.865296552062262</v>
      </c>
      <c r="N21" s="119" cm="1">
        <f t="array" ref="N21">+IF(M21=0,"",INDEX('Cálculo nueva metodología 21-22'!$D$5:$D$3310,MATCH(M21,'Cálculo nueva metodología 21-22'!$AP$5:$AP$3310,0),0))</f>
        <v>0</v>
      </c>
      <c r="V21" s="115" t="s">
        <v>2062</v>
      </c>
      <c r="W21" s="116">
        <v>51.433246553513008</v>
      </c>
    </row>
    <row r="22" spans="7:23" ht="18.600000000000001" customHeight="1" x14ac:dyDescent="0.35">
      <c r="G22" s="216"/>
      <c r="H22" s="110" t="s">
        <v>2289</v>
      </c>
      <c r="I22" s="6">
        <f>+AVERAGEIFS('Cálculo nueva metodología 21-22'!$AR$5:$AR$3310,'Cálculo nueva metodología 21-22'!$C$5:$C$3310,Municipios!$W$2,'Cálculo nueva metodología 21-22'!$B$5:$B$3310,Municipios!W1)</f>
        <v>80</v>
      </c>
      <c r="J22" s="6">
        <f>+AVERAGEIFS('Cálculo nueva metodología 21-22'!$AR$5:$AR$3310,'Cálculo nueva metodología 21-22'!$B$5:$B$3310,Municipios!W1)</f>
        <v>70.3125</v>
      </c>
      <c r="K22" s="6">
        <f>_xlfn.MAXIFS('Cálculo nueva metodología 21-22'!$AR$5:$AR$3310,'Cálculo nueva metodología 21-22'!$C$5:$C$3310,Municipios!$W$2,'Cálculo nueva metodología 21-22'!$B$5:$B$3310,Municipios!W1)</f>
        <v>80</v>
      </c>
      <c r="L22" s="134" cm="1">
        <f t="array" ref="L22">+IF(K22=100,"",INDEX('Cálculo nueva metodología 21-22'!$D$5:$D$3310,MATCH(K22,'Cálculo nueva metodología 21-22'!$AR$5:$AR$3310,0),0))</f>
        <v>0</v>
      </c>
      <c r="M22" s="6">
        <f>_xlfn.MINIFS('Cálculo nueva metodología 21-22'!$AR$5:$AR$3310,'Cálculo nueva metodología 21-22'!$C$5:$C$3310,Municipios!$W$2,'Cálculo nueva metodología 21-22'!$B$5:$B$3310,Municipios!W1)</f>
        <v>80</v>
      </c>
      <c r="N22" s="134" cm="1">
        <f t="array" ref="N22">+IF(M22=0,"",INDEX('Cálculo nueva metodología 21-22'!$D$5:$D$3310,MATCH(M22,'Cálculo nueva metodología 21-22'!$AR$5:$AR$3310,0),0))</f>
        <v>0</v>
      </c>
      <c r="V22" s="115" t="s">
        <v>2451</v>
      </c>
      <c r="W22" s="116">
        <v>52.008034743284625</v>
      </c>
    </row>
    <row r="23" spans="7:23" ht="18.600000000000001" customHeight="1" x14ac:dyDescent="0.35">
      <c r="G23" s="216"/>
      <c r="H23" s="110" t="s">
        <v>2538</v>
      </c>
      <c r="I23" s="6">
        <f>+AVERAGEIFS('Cálculo nueva metodología 21-22'!$AT$5:$AT$3310,'Cálculo nueva metodología 21-22'!$C$5:$C$3310,Municipios!$W$2,'Cálculo nueva metodología 21-22'!$B$5:$B$3310,Municipios!W1)</f>
        <v>100</v>
      </c>
      <c r="J23" s="6">
        <f>+AVERAGEIFS('Cálculo nueva metodología 21-22'!$AT$5:$AT$3310,'Cálculo nueva metodología 21-22'!$B$5:$B$3310,Municipios!W1)</f>
        <v>43.75</v>
      </c>
      <c r="K23" s="6">
        <f>_xlfn.MAXIFS('Cálculo nueva metodología 21-22'!$AT$5:$AT$3310,'Cálculo nueva metodología 21-22'!$C$5:$C$3310,Municipios!$W$2,'Cálculo nueva metodología 21-22'!$B$5:$B$3310,Municipios!W1)</f>
        <v>100</v>
      </c>
      <c r="L23" s="134" t="str" cm="1">
        <f t="array" ref="L23">+IF(K23=100,"",INDEX('Cálculo nueva metodología 21-22'!$D$5:$D$3310,MATCH(K23,'Cálculo nueva metodología 21-22'!$AT$5:$AT$3310,0),0))</f>
        <v/>
      </c>
      <c r="M23" s="6">
        <f>_xlfn.MINIFS('Cálculo nueva metodología 21-22'!$AT$5:$AT$3310,'Cálculo nueva metodología 21-22'!$C$5:$C$3310,Municipios!$W$2,'Cálculo nueva metodología 21-22'!$B$5:$B$3310,Municipios!W1)</f>
        <v>100</v>
      </c>
      <c r="N23" s="134" cm="1">
        <f t="array" ref="N23">+IF(M23=0,"",INDEX('Cálculo nueva metodología 21-22'!$D$5:$D$3310,MATCH(M23,'Cálculo nueva metodología 21-22'!$AT$5:$AT$3310,0),0))</f>
        <v>0</v>
      </c>
      <c r="V23" s="115" t="s">
        <v>2002</v>
      </c>
      <c r="W23" s="116">
        <v>52.261787023324445</v>
      </c>
    </row>
    <row r="24" spans="7:23" ht="18.600000000000001" customHeight="1" x14ac:dyDescent="0.35">
      <c r="G24" s="217"/>
      <c r="H24" s="111" t="s">
        <v>2539</v>
      </c>
      <c r="I24" s="6">
        <f>+AVERAGEIFS('Cálculo nueva metodología 21-22'!$AV$5:$AV$3310,'Cálculo nueva metodología 21-22'!$C$5:$C$3310,Municipios!$W$2,'Cálculo nueva metodología 21-22'!$B$5:$B$3310,Municipios!W1)</f>
        <v>40.709745589906817</v>
      </c>
      <c r="J24" s="6">
        <f>+AVERAGEIFS('Cálculo nueva metodología 21-22'!$AV$5:$AV$3310,'Cálculo nueva metodología 21-22'!$B$5:$B$3310,Municipios!W1)</f>
        <v>40.229104380668623</v>
      </c>
      <c r="K24" s="6">
        <f>_xlfn.MAXIFS('Cálculo nueva metodología 21-22'!$AV$5:$AV$3310,'Cálculo nueva metodología 21-22'!$C$5:$C$3310,Municipios!$W$2,'Cálculo nueva metodología 21-22'!$B$5:$B$3310,Municipios!W1)</f>
        <v>40.709745589906817</v>
      </c>
      <c r="L24" s="119" cm="1">
        <f t="array" ref="L24">+IF(K24=100,"",INDEX('Cálculo nueva metodología 21-22'!$D$5:$D$3310,MATCH(K24,'Cálculo nueva metodología 21-22'!$AV$5:$AV$3310,0),0))</f>
        <v>0</v>
      </c>
      <c r="M24" s="6">
        <f>_xlfn.MINIFS('Cálculo nueva metodología 21-22'!$AV$5:$AV$3310,'Cálculo nueva metodología 21-22'!$C$5:$C$3310,Municipios!$W$2,'Cálculo nueva metodología 21-22'!$B$5:$B$3310,Municipios!W1)</f>
        <v>40.709745589906817</v>
      </c>
      <c r="N24" s="119" cm="1">
        <f t="array" ref="N24">+IF(M24=0,"",INDEX('Cálculo nueva metodología 21-22'!$D$5:$D$3310,MATCH(M24,'Cálculo nueva metodología 21-22'!$AV$5:$AV$3310,0),0))</f>
        <v>0</v>
      </c>
      <c r="V24" s="115" t="s">
        <v>2060</v>
      </c>
      <c r="W24" s="116">
        <v>52.746305875092979</v>
      </c>
    </row>
    <row r="25" spans="7:23" ht="18.600000000000001" customHeight="1" x14ac:dyDescent="0.35">
      <c r="G25" s="212" t="s">
        <v>2540</v>
      </c>
      <c r="H25" s="110" t="s">
        <v>2326</v>
      </c>
      <c r="I25" s="6">
        <f>+AVERAGEIFS('Cálculo nueva metodología 21-22'!$AX$5:$AX$3310,'Cálculo nueva metodología 21-22'!$C$5:$C$3310,Municipios!$W$2,'Cálculo nueva metodología 21-22'!$B$5:$B$3310,Municipios!W1)</f>
        <v>100</v>
      </c>
      <c r="J25" s="6">
        <f>+AVERAGEIFS('Cálculo nueva metodología 21-22'!$AX$5:$AX$3310,'Cálculo nueva metodología 21-22'!$B$5:$B$3310,Municipios!W1)</f>
        <v>68.728516484215803</v>
      </c>
      <c r="K25" s="6">
        <f>_xlfn.MAXIFS('Cálculo nueva metodología 21-22'!$AX$5:$AX$3310,'Cálculo nueva metodología 21-22'!$C$5:$C$3310,Municipios!$W$2,'Cálculo nueva metodología 21-22'!$B$5:$B$3310,Municipios!W1)</f>
        <v>100</v>
      </c>
      <c r="L25" s="134" t="str" cm="1">
        <f t="array" ref="L25">+IF(K25=100,"",INDEX('Cálculo nueva metodología 21-22'!$D$5:$D$3310,MATCH(K25,'Cálculo nueva metodología 21-22'!$AX$5:$AX$3310,0),0))</f>
        <v/>
      </c>
      <c r="M25" s="6">
        <f>_xlfn.MINIFS('Cálculo nueva metodología 21-22'!$AX$5:$AX$3310,'Cálculo nueva metodología 21-22'!$C$5:$C$3310,Municipios!$W$2,'Cálculo nueva metodología 21-22'!$B$5:$B$3310,Municipios!W1)</f>
        <v>100</v>
      </c>
      <c r="N25" s="134" cm="1">
        <f t="array" ref="N25">+IF(M25=0,"",INDEX('Cálculo nueva metodología 21-22'!$D$5:$D$3310,MATCH(M25,'Cálculo nueva metodología 21-22'!$AX$5:$AX$3310,0),0))</f>
        <v>0</v>
      </c>
      <c r="V25" s="115" t="s">
        <v>2020</v>
      </c>
      <c r="W25" s="116">
        <v>53.377067341409386</v>
      </c>
    </row>
    <row r="26" spans="7:23" ht="33.6" customHeight="1" x14ac:dyDescent="0.35">
      <c r="G26" s="212"/>
      <c r="H26" s="110" t="s">
        <v>2541</v>
      </c>
      <c r="I26" s="6">
        <f>+AVERAGEIFS('Cálculo nueva metodología 21-22'!$AZ$5:$AZ$3310,'Cálculo nueva metodología 21-22'!$C$5:$C$3310,Municipios!$W$2,'Cálculo nueva metodología 21-22'!$B$5:$B$3310,Municipios!W1)</f>
        <v>80</v>
      </c>
      <c r="J26" s="6">
        <f>+AVERAGEIFS('Cálculo nueva metodología 21-22'!$AZ$5:$AZ$3310,'Cálculo nueva metodología 21-22'!$B$5:$B$3310,Municipios!W1)</f>
        <v>65.3125</v>
      </c>
      <c r="K26" s="6">
        <f>_xlfn.MAXIFS('Cálculo nueva metodología 21-22'!$AZ$5:$AZ$3310,'Cálculo nueva metodología 21-22'!$C$5:$C$3310,Municipios!$W$2,'Cálculo nueva metodología 21-22'!$B$5:$B$3310,Municipios!W1)</f>
        <v>80</v>
      </c>
      <c r="L26" s="134" cm="1">
        <f t="array" ref="L26">+IF(K26=100,"",INDEX('Cálculo nueva metodología 21-22'!$D$5:$D$3310,MATCH(K26,'Cálculo nueva metodología 21-22'!$AZ$5:$AZ$3310,0),0))</f>
        <v>0</v>
      </c>
      <c r="M26" s="6">
        <f>_xlfn.MINIFS('Cálculo nueva metodología 21-22'!$AZ$5:$AZ$3310,'Cálculo nueva metodología 21-22'!$C$5:$C$3310,Municipios!$W$2,'Cálculo nueva metodología 21-22'!$B$5:$B$3310,Municipios!W1)</f>
        <v>80</v>
      </c>
      <c r="N26" s="134" cm="1">
        <f t="array" ref="N26">+IF(M26=0,"",INDEX('Cálculo nueva metodología 21-22'!$D$5:$D$3310,MATCH(M26,'Cálculo nueva metodología 21-22'!$AZ$5:$AZ$3310,0),0))</f>
        <v>0</v>
      </c>
      <c r="V26" s="115" t="s">
        <v>2048</v>
      </c>
      <c r="W26" s="116">
        <v>53.593600275322473</v>
      </c>
    </row>
    <row r="27" spans="7:23" ht="36.6" customHeight="1" x14ac:dyDescent="0.35">
      <c r="G27" s="212"/>
      <c r="H27" s="110" t="s">
        <v>2542</v>
      </c>
      <c r="I27" s="6">
        <f>+AVERAGEIFS('Cálculo nueva metodología 21-22'!$BB$5:$BB$3310,'Cálculo nueva metodología 21-22'!$C$5:$C$3310,Municipios!$W$2,'Cálculo nueva metodología 21-22'!$B$5:$B$3310,Municipios!W1)</f>
        <v>80</v>
      </c>
      <c r="J27" s="6">
        <f>+AVERAGEIFS('Cálculo nueva metodología 21-22'!$BB$5:$BB$3310,'Cálculo nueva metodología 21-22'!$B$5:$B$3310,Municipios!W1)</f>
        <v>82.8125</v>
      </c>
      <c r="K27" s="6">
        <f>_xlfn.MAXIFS('Cálculo nueva metodología 21-22'!$BB$5:$BB$3310,'Cálculo nueva metodología 21-22'!$C$5:$C$3310,Municipios!$W$2,'Cálculo nueva metodología 21-22'!$B$5:$B$3310,Municipios!W1)</f>
        <v>80</v>
      </c>
      <c r="L27" s="134" cm="1">
        <f t="array" ref="L27">+IF(K27=100,"",INDEX('Cálculo nueva metodología 21-22'!$D$5:$D$3310,MATCH(K27,'Cálculo nueva metodología 21-22'!$BB$5:$BB$3310,0),0))</f>
        <v>0</v>
      </c>
      <c r="M27" s="6">
        <f>_xlfn.MINIFS('Cálculo nueva metodología 21-22'!$BB$5:$BB$3310,'Cálculo nueva metodología 21-22'!$C$5:$C$3310,Municipios!$W$2,'Cálculo nueva metodología 21-22'!$B$5:$B$3310,Municipios!W1)</f>
        <v>80</v>
      </c>
      <c r="N27" s="134" cm="1">
        <f t="array" ref="N27">+IF(M27=0,"",INDEX('Cálculo nueva metodología 21-22'!$D$5:$D$3310,MATCH(M27,'Cálculo nueva metodología 21-22'!$BB$5:$BB$3310,0),0))</f>
        <v>0</v>
      </c>
      <c r="V27" s="115" t="s">
        <v>2501</v>
      </c>
      <c r="W27" s="116">
        <v>53.675759473699848</v>
      </c>
    </row>
    <row r="28" spans="7:23" ht="18.600000000000001" customHeight="1" x14ac:dyDescent="0.35">
      <c r="G28" s="212"/>
      <c r="H28" s="110" t="s">
        <v>2543</v>
      </c>
      <c r="I28" s="6">
        <f>+AVERAGEIFS('Cálculo nueva metodología 21-22'!$BC$5:$BC$3310,'Cálculo nueva metodología 21-22'!$C$5:$C$3310,Municipios!$W$2,'Cálculo nueva metodología 21-22'!$B$5:$B$3310,Municipios!W1)</f>
        <v>0.22532102412550192</v>
      </c>
      <c r="J28" s="6">
        <f>+AVERAGEIFS('Cálculo nueva metodología 21-22'!$BC$5:$BC$3310,'Cálculo nueva metodología 21-22'!$B$5:$B$3310,Municipios!W1)</f>
        <v>0.19599241899278591</v>
      </c>
      <c r="K28" s="6">
        <f>_xlfn.MAXIFS('Cálculo nueva metodología 21-22'!$BC$5:$BC$3310,'Cálculo nueva metodología 21-22'!$C$5:$C$3310,Municipios!$W$2,'Cálculo nueva metodología 21-22'!$B$5:$B$3310,Municipios!W1)</f>
        <v>0.22532102412550192</v>
      </c>
      <c r="L28" s="119" cm="1">
        <f t="array" ref="L28">+IF(K28=100,"",INDEX('Cálculo nueva metodología 21-22'!$D$5:$D$3310,MATCH(K28,'Cálculo nueva metodología 21-22'!$BC$5:$BC$3310,0),0))</f>
        <v>0</v>
      </c>
      <c r="M28" s="6">
        <f>_xlfn.MINIFS('Cálculo nueva metodología 21-22'!$BC$5:$BC$3310,'Cálculo nueva metodología 21-22'!$C$5:$C$3310,Municipios!$W$2,'Cálculo nueva metodología 21-22'!$B$5:$B$3310,Municipios!W1)</f>
        <v>0.22532102412550192</v>
      </c>
      <c r="N28" s="119" cm="1">
        <f t="array" ref="N28">+IF(M28=0,"",INDEX('Cálculo nueva metodología 21-22'!$D$5:$D$3310,MATCH(M28,'Cálculo nueva metodología 21-22'!$BC$5:$BC$3310,0),0))</f>
        <v>0</v>
      </c>
      <c r="V28" s="115" t="s">
        <v>2018</v>
      </c>
      <c r="W28" s="116">
        <v>53.976264347132272</v>
      </c>
    </row>
    <row r="29" spans="7:23" ht="18.600000000000001" customHeight="1" x14ac:dyDescent="0.35">
      <c r="G29" s="212"/>
      <c r="H29" s="110" t="s">
        <v>2544</v>
      </c>
      <c r="I29" s="6" t="e">
        <f>+AVERAGEIFS('Cálculo nueva metodología 21-22'!$BD$5:$BD$3310,'Cálculo nueva metodología 21-22'!$C$5:$C$3310,Municipios!$W$2,'Cálculo nueva metodología 21-22'!$B$5:$B$3310,Municipios!W1)</f>
        <v>#DIV/0!</v>
      </c>
      <c r="J29" s="6" t="e">
        <f>+AVERAGEIFS('Cálculo nueva metodología 21-22'!$BD$5:$BD$3310,'Cálculo nueva metodología 21-22'!$B$5:$B$3310,Municipios!W1)</f>
        <v>#DIV/0!</v>
      </c>
      <c r="K29" s="6">
        <f>_xlfn.MAXIFS('Cálculo nueva metodología 21-22'!$BD$5:$BD$3310,'Cálculo nueva metodología 21-22'!$C$5:$C$3310,Municipios!$W$2,'Cálculo nueva metodología 21-22'!$B$5:$B$3310,Municipios!W1)</f>
        <v>0</v>
      </c>
      <c r="L29" s="119" t="e" cm="1">
        <f t="array" ref="L29">+IF(K29=100,"",INDEX('Cálculo nueva metodología 21-22'!$D$5:$D$3310,MATCH(K29,'Cálculo nueva metodología 21-22'!$BD$5:$BD$3310,0),0))</f>
        <v>#N/A</v>
      </c>
      <c r="M29" s="6">
        <f>_xlfn.MINIFS('Cálculo nueva metodología 21-22'!$BD$5:$BD$3310,'Cálculo nueva metodología 21-22'!$C$5:$C$3310,Municipios!$W$2,'Cálculo nueva metodología 21-22'!$B$5:$B$3310,Municipios!W1)</f>
        <v>0</v>
      </c>
      <c r="N29" s="119" t="str" cm="1">
        <f t="array" ref="N29">+IF(M29=0,"",INDEX('Cálculo nueva metodología 21-22'!$D$5:$D$3310,MATCH(M29,'Cálculo nueva metodología 21-22'!$BD$5:$BD$3310,0),0))</f>
        <v/>
      </c>
      <c r="V29" s="115" t="s">
        <v>2028</v>
      </c>
      <c r="W29" s="116">
        <v>54.451609758701338</v>
      </c>
    </row>
    <row r="30" spans="7:23" ht="18.600000000000001" customHeight="1" x14ac:dyDescent="0.35">
      <c r="G30" s="212"/>
      <c r="H30" s="111" t="s">
        <v>2381</v>
      </c>
      <c r="I30" s="6">
        <f>+AVERAGEIFS('Cálculo nueva metodología 21-22'!$BG$5:$BG$3310,'Cálculo nueva metodología 21-22'!$C$5:$C$3310,Municipios!$W$2,'Cálculo nueva metodología 21-22'!$B$5:$B$3310,Municipios!W1)</f>
        <v>17.378397538158435</v>
      </c>
      <c r="J30" s="6">
        <f>+AVERAGEIFS('Cálculo nueva metodología 21-22'!$BG$5:$BG$3310,'Cálculo nueva metodología 21-22'!$B$5:$B$3310,Municipios!W1)</f>
        <v>14.496099582746277</v>
      </c>
      <c r="K30" s="6">
        <f>_xlfn.MAXIFS('Cálculo nueva metodología 21-22'!$BG$5:$BG$3310,'Cálculo nueva metodología 21-22'!$C$5:$C$3310,Municipios!$W$2,'Cálculo nueva metodología 21-22'!$B$5:$B$3310,Municipios!W1)</f>
        <v>17.378397538158435</v>
      </c>
      <c r="L30" s="119" cm="1">
        <f t="array" ref="L30">+IF(K30=100,"",INDEX('Cálculo nueva metodología 21-22'!$D$5:$D$3310,MATCH(K30,'Cálculo nueva metodología 21-22'!$BG$5:$BG$3310,0),0))</f>
        <v>0</v>
      </c>
      <c r="M30" s="6">
        <f>_xlfn.MINIFS('Cálculo nueva metodología 21-22'!$BG$5:$BG$3310,'Cálculo nueva metodología 21-22'!$C$5:$C$3310,Municipios!$W$2,'Cálculo nueva metodología 21-22'!$B$5:$B$3310,Municipios!W1)</f>
        <v>17.378397538158435</v>
      </c>
      <c r="N30" s="119" cm="1">
        <f t="array" ref="N30">+IF(M30=0,"",INDEX('Cálculo nueva metodología 21-22'!$D$5:$D$3310,MATCH(M30,'Cálculo nueva metodología 21-22'!$BG$5:$BG$3310,0),0))</f>
        <v>0</v>
      </c>
      <c r="V30" s="115" t="s">
        <v>2038</v>
      </c>
      <c r="W30" s="116">
        <v>54.54994278619489</v>
      </c>
    </row>
    <row r="31" spans="7:23" ht="18.600000000000001" customHeight="1" x14ac:dyDescent="0.35">
      <c r="V31" s="115" t="s">
        <v>1976</v>
      </c>
      <c r="W31" s="116">
        <v>54.662888670130094</v>
      </c>
    </row>
    <row r="32" spans="7:23" ht="18.600000000000001" customHeight="1" x14ac:dyDescent="0.35">
      <c r="V32" s="115" t="s">
        <v>2006</v>
      </c>
      <c r="W32" s="116">
        <v>55.204929406778241</v>
      </c>
    </row>
    <row r="33" spans="22:23" ht="18.600000000000001" customHeight="1" x14ac:dyDescent="0.35">
      <c r="V33" s="115" t="s">
        <v>2044</v>
      </c>
      <c r="W33" s="116">
        <v>55.407142666508818</v>
      </c>
    </row>
    <row r="34" spans="22:23" ht="18.600000000000001" customHeight="1" x14ac:dyDescent="0.35">
      <c r="V34" s="115" t="s">
        <v>2010</v>
      </c>
      <c r="W34" s="116">
        <v>55.908267233328289</v>
      </c>
    </row>
    <row r="35" spans="22:23" ht="18.600000000000001" customHeight="1" x14ac:dyDescent="0.35">
      <c r="V35" s="115" t="s">
        <v>1974</v>
      </c>
      <c r="W35" s="116">
        <v>56.058816399255477</v>
      </c>
    </row>
    <row r="36" spans="22:23" ht="18.600000000000001" customHeight="1" x14ac:dyDescent="0.35">
      <c r="V36" s="115" t="s">
        <v>1990</v>
      </c>
      <c r="W36" s="116">
        <v>56.752522164409385</v>
      </c>
    </row>
    <row r="37" spans="22:23" ht="18.600000000000001" customHeight="1" x14ac:dyDescent="0.35">
      <c r="V37" s="115" t="s">
        <v>2040</v>
      </c>
      <c r="W37" s="116">
        <v>57.67170116588801</v>
      </c>
    </row>
    <row r="38" spans="22:23" ht="18.600000000000001" customHeight="1" x14ac:dyDescent="0.35">
      <c r="V38" s="115" t="s">
        <v>2050</v>
      </c>
      <c r="W38" s="116">
        <v>59.139363823261945</v>
      </c>
    </row>
    <row r="39" spans="22:23" ht="18.600000000000001" customHeight="1" x14ac:dyDescent="0.35">
      <c r="V39" s="115" t="s">
        <v>2034</v>
      </c>
      <c r="W39" s="116">
        <v>59.528177658390952</v>
      </c>
    </row>
    <row r="40" spans="22:23" ht="18.600000000000001" customHeight="1" x14ac:dyDescent="0.35">
      <c r="V40" s="115" t="s">
        <v>2014</v>
      </c>
      <c r="W40" s="116">
        <v>59.543029479350807</v>
      </c>
    </row>
    <row r="41" spans="22:23" ht="18.600000000000001" customHeight="1" x14ac:dyDescent="0.35">
      <c r="V41" s="115" t="s">
        <v>2056</v>
      </c>
      <c r="W41" s="116">
        <v>59.959327057574797</v>
      </c>
    </row>
    <row r="42" spans="22:23" ht="18.600000000000001" customHeight="1" x14ac:dyDescent="0.35">
      <c r="V42" s="115" t="s">
        <v>2004</v>
      </c>
      <c r="W42" s="116">
        <v>61.026923769874337</v>
      </c>
    </row>
    <row r="43" spans="22:23" ht="18.600000000000001" customHeight="1" x14ac:dyDescent="0.35">
      <c r="V43" s="115" t="s">
        <v>2469</v>
      </c>
      <c r="W43" s="116">
        <v>61.162308232442754</v>
      </c>
    </row>
    <row r="44" spans="22:23" ht="18.600000000000001" customHeight="1" x14ac:dyDescent="0.35">
      <c r="V44" s="115" t="s">
        <v>1994</v>
      </c>
      <c r="W44" s="116">
        <v>62.010949766566839</v>
      </c>
    </row>
    <row r="45" spans="22:23" ht="18.600000000000001" customHeight="1" x14ac:dyDescent="0.35">
      <c r="V45" s="115" t="s">
        <v>2052</v>
      </c>
      <c r="W45" s="116">
        <v>63.010127101923146</v>
      </c>
    </row>
    <row r="46" spans="22:23" ht="18.600000000000001" customHeight="1" x14ac:dyDescent="0.35">
      <c r="V46" s="115" t="s">
        <v>2042</v>
      </c>
      <c r="W46" s="116">
        <v>64.00576137338831</v>
      </c>
    </row>
    <row r="47" spans="22:23" ht="18.600000000000001" customHeight="1" x14ac:dyDescent="0.35">
      <c r="V47" s="115" t="s">
        <v>2036</v>
      </c>
      <c r="W47" s="116">
        <v>64.04110940377123</v>
      </c>
    </row>
    <row r="48" spans="22:23" ht="18.600000000000001" customHeight="1" x14ac:dyDescent="0.35">
      <c r="V48" s="115" t="s">
        <v>2008</v>
      </c>
      <c r="W48" s="116">
        <v>64.300297952061683</v>
      </c>
    </row>
    <row r="49" spans="22:23" ht="18.600000000000001" customHeight="1" x14ac:dyDescent="0.35">
      <c r="V49" s="115" t="s">
        <v>2024</v>
      </c>
      <c r="W49" s="116">
        <v>65.265221694185584</v>
      </c>
    </row>
    <row r="50" spans="22:23" ht="18.600000000000001" customHeight="1" x14ac:dyDescent="0.35">
      <c r="V50" s="115" t="s">
        <v>2026</v>
      </c>
      <c r="W50" s="116">
        <v>68.406912690948502</v>
      </c>
    </row>
    <row r="51" spans="22:23" ht="18.600000000000001" customHeight="1" x14ac:dyDescent="0.35">
      <c r="V51" s="115" t="s">
        <v>1996</v>
      </c>
      <c r="W51" s="116">
        <v>70.255814243489056</v>
      </c>
    </row>
    <row r="52" spans="22:23" ht="18.600000000000001" customHeight="1" x14ac:dyDescent="0.35">
      <c r="V52" s="115" t="s">
        <v>2545</v>
      </c>
      <c r="W52" s="116">
        <v>54.077057221681194</v>
      </c>
    </row>
  </sheetData>
  <mergeCells count="5">
    <mergeCell ref="G25:G30"/>
    <mergeCell ref="G18:H18"/>
    <mergeCell ref="G19:G24"/>
    <mergeCell ref="K16:L16"/>
    <mergeCell ref="M16:N16"/>
  </mergeCells>
  <conditionalFormatting sqref="H8">
    <cfRule type="colorScale" priority="6">
      <colorScale>
        <cfvo type="min"/>
        <cfvo type="percentile" val="50"/>
        <cfvo type="max"/>
        <color rgb="FFF8696B"/>
        <color rgb="FFFFEB84"/>
        <color rgb="FF63BE7B"/>
      </colorScale>
    </cfRule>
  </conditionalFormatting>
  <conditionalFormatting sqref="H8:H10">
    <cfRule type="cellIs" dxfId="0" priority="1" operator="equal">
      <formula>"N.D."</formula>
    </cfRule>
  </conditionalFormatting>
  <conditionalFormatting sqref="H9">
    <cfRule type="colorScale" priority="4">
      <colorScale>
        <cfvo type="min"/>
        <cfvo type="percentile" val="50"/>
        <cfvo type="max"/>
        <color rgb="FFF8696B"/>
        <color rgb="FFFFEB84"/>
        <color rgb="FF63BE7B"/>
      </colorScale>
    </cfRule>
  </conditionalFormatting>
  <conditionalFormatting sqref="H10">
    <cfRule type="colorScale" priority="2">
      <colorScale>
        <cfvo type="min"/>
        <cfvo type="percentile" val="50"/>
        <cfvo type="max"/>
        <color rgb="FFF8696B"/>
        <color rgb="FFFFEB84"/>
        <color rgb="FF63BE7B"/>
      </colorScale>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2" ma:contentTypeDescription="Tipo de contenido basico DNP" ma:contentTypeScope="" ma:versionID="7a11ebc24d16b6a6f954e763358d7c50">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9459fd2a-46a2-4c7b-8c24-2e73cec55239" targetNamespace="http://schemas.microsoft.com/office/2006/metadata/properties" ma:root="true" ma:fieldsID="dfd7261a64917646d8b05df065dc6c70" ns1:_="" ns2:_="" ns3:_="" ns4:_="" ns5:_="">
    <xsd:import namespace="http://schemas.microsoft.com/sharepoint/v3"/>
    <xsd:import namespace="e66aed62-a72c-4c01-bbea-3ea55ab832f6"/>
    <xsd:import namespace="http://schemas.microsoft.com/sharepoint/v3/fields"/>
    <xsd:import namespace="af7f7f6b-44e7-444a-90a4-d02bbf46acb6"/>
    <xsd:import namespace="9459fd2a-46a2-4c7b-8c24-2e73cec55239"/>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5:Municipio" minOccurs="0"/>
                <xsd:element ref="ns5:Departamento" minOccurs="0"/>
                <xsd:element ref="ns4:_dlc_DocId" minOccurs="0"/>
                <xsd:element ref="ns4:_dlc_DocIdUrl" minOccurs="0"/>
                <xsd:element ref="ns4:_dlc_DocIdPersistId" minOccurs="0"/>
                <xsd:element ref="ns2:TaxKeywordTaxHTField" minOccurs="0"/>
                <xsd:element ref="ns2:TaxCatchAll" minOccurs="0"/>
                <xsd:element ref="ns2:TaxCatchAllLabel" minOccurs="0"/>
                <xsd:element ref="ns5:Categoria" minOccurs="0"/>
                <xsd:element ref="ns5:Ani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KeywordTaxHTField" ma:index="32"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element name="TaxCatchAll" ma:index="33" nillable="true" ma:displayName="Taxonomy Catch All Colum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4" nillable="true" ma:displayName="Taxonomy Catch All Column1"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Municipio" ma:index="21" nillable="true" ma:displayName="Municipio" ma:list="{cb1b11e2-5a7b-43ce-8189-2c49684cafd4}" ma:internalName="Municipio" ma:showField="Title">
      <xsd:simpleType>
        <xsd:restriction base="dms:Lookup"/>
      </xsd:simpleType>
    </xsd:element>
    <xsd:element name="Departamento" ma:index="22" nillable="true" ma:displayName="Departamento" ma:list="{2ad6fcd9-6684-4234-b7e4-ca1d888e24eb}" ma:internalName="Departamento" ma:showField="Title">
      <xsd:simpleType>
        <xsd:restriction base="dms:Lookup"/>
      </xsd:simpleType>
    </xsd:element>
    <xsd:element name="Categoria" ma:index="35"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Anio" ma:index="36" nillable="true" ma:displayName="Año" ma:description="Defina la fecha en la que se publicó el documento o el proyecto." ma:internalName="Ani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Categoria xmlns="9459fd2a-46a2-4c7b-8c24-2e73cec55239" xsi:nil="true"/>
    <TaxCatchAll xmlns="e66aed62-a72c-4c01-bbea-3ea55ab832f6"/>
    <_DCDateModified xmlns="http://schemas.microsoft.com/sharepoint/v3/fields" xsi:nil="true"/>
    <Anio xmlns="9459fd2a-46a2-4c7b-8c24-2e73cec55239" xsi:nil="true"/>
    <_Publisher xmlns="http://schemas.microsoft.com/sharepoint/v3/fields" xsi:nil="true"/>
    <Municipio xmlns="9459fd2a-46a2-4c7b-8c24-2e73cec55239" xsi:nil="true"/>
    <_Relation xmlns="http://schemas.microsoft.com/sharepoint/v3/fields" xsi:nil="true"/>
    <Departamento xmlns="9459fd2a-46a2-4c7b-8c24-2e73cec55239" xsi:nil="true"/>
    <_Contributor xmlns="http://schemas.microsoft.com/sharepoint/v3/fields">Ricardo Montaña</_Contributor>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TaxKeywordTaxHTField xmlns="e66aed62-a72c-4c01-bbea-3ea55ab832f6">
      <Terms xmlns="http://schemas.microsoft.com/office/infopath/2007/PartnerControls"/>
    </TaxKeywordTaxHTField>
    <_dlc_DocId xmlns="af7f7f6b-44e7-444a-90a4-d02bbf46acb6">DNPOI-40-7304</_dlc_DocId>
    <_dlc_DocIdUrl xmlns="af7f7f6b-44e7-444a-90a4-d02bbf46acb6">
      <Url>https://colaboracion.dnp.gov.co/CDT/_layouts/15/DocIdRedir.aspx?ID=DNPOI-40-7304</Url>
      <Description>DNPOI-40-7304</Description>
    </_dlc_DocIdUrl>
  </documentManagement>
</p:properties>
</file>

<file path=customXml/itemProps1.xml><?xml version="1.0" encoding="utf-8"?>
<ds:datastoreItem xmlns:ds="http://schemas.openxmlformats.org/officeDocument/2006/customXml" ds:itemID="{3A2329B9-59C5-4B51-B180-CA49D5D76127}"/>
</file>

<file path=customXml/itemProps2.xml><?xml version="1.0" encoding="utf-8"?>
<ds:datastoreItem xmlns:ds="http://schemas.openxmlformats.org/officeDocument/2006/customXml" ds:itemID="{2D778684-2C61-43F4-A55B-27BBAE3A6877}"/>
</file>

<file path=customXml/itemProps3.xml><?xml version="1.0" encoding="utf-8"?>
<ds:datastoreItem xmlns:ds="http://schemas.openxmlformats.org/officeDocument/2006/customXml" ds:itemID="{5A339699-546D-43D1-928E-1A5970293790}"/>
</file>

<file path=customXml/itemProps4.xml><?xml version="1.0" encoding="utf-8"?>
<ds:datastoreItem xmlns:ds="http://schemas.openxmlformats.org/officeDocument/2006/customXml" ds:itemID="{A9F89F12-9053-4192-8CF0-448D2E2608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35</vt:i4>
      </vt:variant>
    </vt:vector>
  </HeadingPairs>
  <TitlesOfParts>
    <vt:vector size="41" baseType="lpstr">
      <vt:lpstr>Cálculo antigua metodología</vt:lpstr>
      <vt:lpstr>Visor Departamentos 2022</vt:lpstr>
      <vt:lpstr>Interpretación</vt:lpstr>
      <vt:lpstr>Cálculo nueva metodología 21-22</vt:lpstr>
      <vt:lpstr>listas</vt:lpstr>
      <vt:lpstr>Municipios</vt:lpstr>
      <vt:lpstr>AMAZONAS</vt:lpstr>
      <vt:lpstr>ANTIOQUIA</vt:lpstr>
      <vt:lpstr>ARAUCA</vt:lpstr>
      <vt:lpstr>ATLÁNTICO</vt:lpstr>
      <vt:lpstr>BOGOTÁ</vt:lpstr>
      <vt:lpstr>BOLÍVAR</vt:lpstr>
      <vt:lpstr>BOYACÁ</vt:lpstr>
      <vt:lpstr>CALDAS</vt:lpstr>
      <vt:lpstr>CAQUETÁ</vt:lpstr>
      <vt:lpstr>CASANARE</vt:lpstr>
      <vt:lpstr>CAUCA</vt:lpstr>
      <vt:lpstr>CESAR</vt:lpstr>
      <vt:lpstr>CHOCÓ</vt:lpstr>
      <vt:lpstr>CÓRDOBA</vt:lpstr>
      <vt:lpstr>CUNDINAMARCA</vt:lpstr>
      <vt:lpstr>DEPARTAMENTO</vt:lpstr>
      <vt:lpstr>DEPTO</vt:lpstr>
      <vt:lpstr>GUAINÍA</vt:lpstr>
      <vt:lpstr>GUAVIARE</vt:lpstr>
      <vt:lpstr>HUILA</vt:lpstr>
      <vt:lpstr>LA_GUAJIRA</vt:lpstr>
      <vt:lpstr>MAGDALENA</vt:lpstr>
      <vt:lpstr>META</vt:lpstr>
      <vt:lpstr>NARIÑO</vt:lpstr>
      <vt:lpstr>NORTE_DE_SANTANDER</vt:lpstr>
      <vt:lpstr>PUTUMAYO</vt:lpstr>
      <vt:lpstr>QUINDIO</vt:lpstr>
      <vt:lpstr>RISARALDA</vt:lpstr>
      <vt:lpstr>SAN_ANDRÉS</vt:lpstr>
      <vt:lpstr>SANTANDER</vt:lpstr>
      <vt:lpstr>SUCRE</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Desempeño Fiscal departamentos 2022</dc:title>
  <dc:subject/>
  <dc:creator>glaverde</dc:creator>
  <cp:keywords/>
  <dc:description>Desempeño Fiscal departamentos 2022</dc:description>
  <cp:lastModifiedBy>Ricardo Alberto Montana Prieto</cp:lastModifiedBy>
  <cp:revision/>
  <dcterms:created xsi:type="dcterms:W3CDTF">2023-05-08T18:09:20Z</dcterms:created>
  <dcterms:modified xsi:type="dcterms:W3CDTF">2025-02-25T14:12:49Z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_dlc_DocIdItemGuid">
    <vt:lpwstr>16788c3f-18fb-4024-adc5-a0c8c3e6f4e2</vt:lpwstr>
  </property>
  <property fmtid="{D5CDD505-2E9C-101B-9397-08002B2CF9AE}" pid="4" name="TaxKeyword">
    <vt:lpwstr/>
  </property>
</Properties>
</file>